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drawings/drawing3.xml" ContentType="application/vnd.openxmlformats-officedocument.drawing+xml"/>
  <Override PartName="/xl/ctrlProps/ctrlProp1.xml" ContentType="application/vnd.ms-excel.controlproperties+xml"/>
  <Override PartName="/xl/slicers/slicer3.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comments2.xml" ContentType="application/vnd.openxmlformats-officedocument.spreadsheetml.comments+xml"/>
  <Override PartName="/xl/tables/table3.xml" ContentType="application/vnd.openxmlformats-officedocument.spreadsheetml.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invictustrading-my.sharepoint.com/personal/osama_burhan_invictustrading_ae/Documents/Desktop/2026/Processes &amp; Systems/COTS/Info-gathering/"/>
    </mc:Choice>
  </mc:AlternateContent>
  <xr:revisionPtr revIDLastSave="0" documentId="8_{ABBED551-377D-4F37-A93E-184B837DAA99}" xr6:coauthVersionLast="47" xr6:coauthVersionMax="47" xr10:uidLastSave="{00000000-0000-0000-0000-000000000000}"/>
  <bookViews>
    <workbookView xWindow="-108" yWindow="-108" windowWidth="23256" windowHeight="13896" firstSheet="5" activeTab="6" xr2:uid="{00000000-000D-0000-FFFF-FFFF00000000}"/>
  </bookViews>
  <sheets>
    <sheet name="Drop Downs" sheetId="2" state="hidden" r:id="rId1"/>
    <sheet name="Analysis Sheet" sheetId="11" state="hidden" r:id="rId2"/>
    <sheet name="Analysis Sheet 2" sheetId="18" state="hidden" r:id="rId3"/>
    <sheet name="Dashboard" sheetId="13" state="hidden" r:id="rId4"/>
    <sheet name="Conversion" sheetId="14" state="hidden" r:id="rId5"/>
    <sheet name="Payments Details Master" sheetId="22" r:id="rId6"/>
    <sheet name="Purchase Details Master" sheetId="3" r:id="rId7"/>
    <sheet name="Sheet2" sheetId="25" state="hidden" r:id="rId8"/>
    <sheet name="Agents Accounts" sheetId="23" r:id="rId9"/>
    <sheet name="Summary Report" sheetId="17" r:id="rId10"/>
    <sheet name="PO Summary" sheetId="19" r:id="rId11"/>
    <sheet name="Sheet1" sheetId="20" state="hidden" r:id="rId12"/>
  </sheets>
  <definedNames>
    <definedName name="Slicer_Agent_Name1">#N/A</definedName>
    <definedName name="Slicer_Commodity">#N/A</definedName>
    <definedName name="Slicer_Commodity_Group">#N/A</definedName>
    <definedName name="Slicer_Commodity1">#N/A</definedName>
    <definedName name="Slicer_Month1">#N/A</definedName>
    <definedName name="Slicer_Payment_Mode">#N/A</definedName>
    <definedName name="Slicer_Payment_Source">#N/A</definedName>
    <definedName name="Slicer_Purchase_Location">#N/A</definedName>
    <definedName name="Slicer_Week">#N/A</definedName>
    <definedName name="Slicer_Week1">#N/A</definedName>
    <definedName name="Slicer_Year1">#N/A</definedName>
  </definedNames>
  <calcPr calcId="191029"/>
  <pivotCaches>
    <pivotCache cacheId="0" r:id="rId13"/>
    <pivotCache cacheId="1" r:id="rId14"/>
    <pivotCache cacheId="2" r:id="rId15"/>
    <pivotCache cacheId="3" r:id="rId16"/>
    <pivotCache cacheId="4" r:id="rId17"/>
    <pivotCache cacheId="5" r:id="rId18"/>
  </pivotCaches>
  <extLst>
    <ext xmlns:x14="http://schemas.microsoft.com/office/spreadsheetml/2009/9/main" uri="{BBE1A952-AA13-448e-AADC-164F8A28A991}">
      <x14:slicerCaches>
        <x14:slicerCache r:id="rId19"/>
        <x14:slicerCache r:id="rId20"/>
        <x14:slicerCache r:id="rId21"/>
        <x14:slicerCache r:id="rId22"/>
        <x14:slicerCache r:id="rId23"/>
        <x14:slicerCache r:id="rId24"/>
        <x14:slicerCache r:id="rId25"/>
        <x14:slicerCache r:id="rId26"/>
        <x14:slicerCache r:id="rId27"/>
        <x14:slicerCache r:id="rId28"/>
        <x14:slicerCache r:id="rId2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9" i="23" l="1"/>
  <c r="R565" i="3" l="1"/>
  <c r="R558" i="3"/>
  <c r="R2" i="3"/>
  <c r="R3" i="3"/>
  <c r="R4" i="3"/>
  <c r="R5" i="3"/>
  <c r="R6" i="3"/>
  <c r="R7" i="3"/>
  <c r="R8" i="3"/>
  <c r="R9" i="3"/>
  <c r="R10" i="3"/>
  <c r="R11" i="3"/>
  <c r="R12" i="3"/>
  <c r="R13" i="3"/>
  <c r="R14" i="3"/>
  <c r="R15" i="3"/>
  <c r="R16" i="3"/>
  <c r="R17" i="3"/>
  <c r="R18" i="3"/>
  <c r="R19" i="3"/>
  <c r="R20" i="3"/>
  <c r="R21" i="3"/>
  <c r="R22" i="3"/>
  <c r="R23" i="3"/>
  <c r="R24" i="3"/>
  <c r="R25" i="3"/>
  <c r="R26" i="3"/>
  <c r="R27" i="3"/>
  <c r="R28" i="3"/>
  <c r="R29" i="3"/>
  <c r="R30" i="3"/>
  <c r="R31" i="3"/>
  <c r="R32" i="3"/>
  <c r="R33" i="3"/>
  <c r="R34" i="3"/>
  <c r="R35" i="3"/>
  <c r="R36" i="3"/>
  <c r="R37" i="3"/>
  <c r="R38" i="3"/>
  <c r="R39" i="3"/>
  <c r="R40" i="3"/>
  <c r="R41" i="3"/>
  <c r="R42" i="3"/>
  <c r="R43" i="3"/>
  <c r="R44" i="3"/>
  <c r="R45" i="3"/>
  <c r="R46" i="3"/>
  <c r="R47" i="3"/>
  <c r="R48" i="3"/>
  <c r="R49" i="3"/>
  <c r="R50" i="3"/>
  <c r="R51" i="3"/>
  <c r="R52" i="3"/>
  <c r="R53" i="3"/>
  <c r="R54" i="3"/>
  <c r="R55" i="3"/>
  <c r="R56" i="3"/>
  <c r="R57" i="3"/>
  <c r="R58" i="3"/>
  <c r="R59" i="3"/>
  <c r="R60" i="3"/>
  <c r="R61" i="3"/>
  <c r="R62" i="3"/>
  <c r="R63" i="3"/>
  <c r="R64" i="3"/>
  <c r="R65" i="3"/>
  <c r="R66" i="3"/>
  <c r="R67" i="3"/>
  <c r="R68" i="3"/>
  <c r="R69" i="3"/>
  <c r="R70" i="3"/>
  <c r="R71" i="3"/>
  <c r="R72" i="3"/>
  <c r="R73" i="3"/>
  <c r="R74" i="3"/>
  <c r="R75" i="3"/>
  <c r="R76" i="3"/>
  <c r="R77" i="3"/>
  <c r="R78" i="3"/>
  <c r="R79" i="3"/>
  <c r="R80" i="3"/>
  <c r="R81" i="3"/>
  <c r="R82" i="3"/>
  <c r="R83" i="3"/>
  <c r="R84" i="3"/>
  <c r="R85" i="3"/>
  <c r="R86" i="3"/>
  <c r="R87" i="3"/>
  <c r="R88" i="3"/>
  <c r="R89" i="3"/>
  <c r="R90" i="3"/>
  <c r="R91" i="3"/>
  <c r="R92" i="3"/>
  <c r="R93" i="3"/>
  <c r="R94" i="3"/>
  <c r="R95" i="3"/>
  <c r="R96" i="3"/>
  <c r="R97" i="3"/>
  <c r="R98" i="3"/>
  <c r="R99" i="3"/>
  <c r="R100" i="3"/>
  <c r="R101" i="3"/>
  <c r="R102" i="3"/>
  <c r="R103" i="3"/>
  <c r="R104" i="3"/>
  <c r="R105" i="3"/>
  <c r="R106" i="3"/>
  <c r="R107" i="3"/>
  <c r="R108" i="3"/>
  <c r="R109" i="3"/>
  <c r="R110" i="3"/>
  <c r="R111" i="3"/>
  <c r="R112" i="3"/>
  <c r="R113" i="3"/>
  <c r="R114" i="3"/>
  <c r="R115" i="3"/>
  <c r="R116" i="3"/>
  <c r="R117" i="3"/>
  <c r="R118" i="3"/>
  <c r="R119" i="3"/>
  <c r="R120" i="3"/>
  <c r="R121" i="3"/>
  <c r="R122" i="3"/>
  <c r="R123" i="3"/>
  <c r="R124" i="3"/>
  <c r="R125" i="3"/>
  <c r="R126" i="3"/>
  <c r="R127" i="3"/>
  <c r="R128" i="3"/>
  <c r="R129" i="3"/>
  <c r="R130" i="3"/>
  <c r="R131" i="3"/>
  <c r="R132" i="3"/>
  <c r="R133" i="3"/>
  <c r="R134" i="3"/>
  <c r="R135" i="3"/>
  <c r="R136" i="3"/>
  <c r="R137" i="3"/>
  <c r="R138" i="3"/>
  <c r="R139" i="3"/>
  <c r="R140" i="3"/>
  <c r="R141" i="3"/>
  <c r="R142" i="3"/>
  <c r="R143" i="3"/>
  <c r="R144" i="3"/>
  <c r="R145" i="3"/>
  <c r="R146" i="3"/>
  <c r="R147" i="3"/>
  <c r="R148" i="3"/>
  <c r="R149" i="3"/>
  <c r="R150" i="3"/>
  <c r="R151" i="3"/>
  <c r="R152" i="3"/>
  <c r="R153" i="3"/>
  <c r="R154" i="3"/>
  <c r="R155" i="3"/>
  <c r="R156" i="3"/>
  <c r="R157" i="3"/>
  <c r="R158" i="3"/>
  <c r="R159" i="3"/>
  <c r="R160" i="3"/>
  <c r="R161" i="3"/>
  <c r="R162" i="3"/>
  <c r="R163" i="3"/>
  <c r="R164" i="3"/>
  <c r="R165" i="3"/>
  <c r="R166" i="3"/>
  <c r="R167" i="3"/>
  <c r="R168" i="3"/>
  <c r="R169" i="3"/>
  <c r="R170" i="3"/>
  <c r="R171" i="3"/>
  <c r="R172" i="3"/>
  <c r="R173" i="3"/>
  <c r="R174" i="3"/>
  <c r="R175" i="3"/>
  <c r="R176" i="3"/>
  <c r="R177" i="3"/>
  <c r="R178" i="3"/>
  <c r="R179" i="3"/>
  <c r="R180" i="3"/>
  <c r="R181" i="3"/>
  <c r="R182" i="3"/>
  <c r="R183" i="3"/>
  <c r="R184" i="3"/>
  <c r="R185" i="3"/>
  <c r="R186" i="3"/>
  <c r="R187" i="3"/>
  <c r="R188" i="3"/>
  <c r="R189" i="3"/>
  <c r="R190" i="3"/>
  <c r="R191" i="3"/>
  <c r="R192" i="3"/>
  <c r="R193" i="3"/>
  <c r="R194" i="3"/>
  <c r="R195" i="3"/>
  <c r="R196" i="3"/>
  <c r="R197" i="3"/>
  <c r="R198" i="3"/>
  <c r="R199" i="3"/>
  <c r="R200" i="3"/>
  <c r="R201" i="3"/>
  <c r="R202" i="3"/>
  <c r="R203" i="3"/>
  <c r="R204" i="3"/>
  <c r="R205" i="3"/>
  <c r="R206" i="3"/>
  <c r="R207" i="3"/>
  <c r="R208" i="3"/>
  <c r="R209" i="3"/>
  <c r="R210" i="3"/>
  <c r="R211" i="3"/>
  <c r="R212" i="3"/>
  <c r="R213" i="3"/>
  <c r="R214" i="3"/>
  <c r="R215" i="3"/>
  <c r="R216" i="3"/>
  <c r="R217" i="3"/>
  <c r="R218" i="3"/>
  <c r="R219" i="3"/>
  <c r="R220" i="3"/>
  <c r="R221" i="3"/>
  <c r="R222" i="3"/>
  <c r="R223" i="3"/>
  <c r="R224" i="3"/>
  <c r="R225" i="3"/>
  <c r="R226" i="3"/>
  <c r="R227" i="3"/>
  <c r="R228" i="3"/>
  <c r="R229" i="3"/>
  <c r="R230" i="3"/>
  <c r="R231" i="3"/>
  <c r="R232" i="3"/>
  <c r="R233" i="3"/>
  <c r="R234" i="3"/>
  <c r="R235" i="3"/>
  <c r="R236" i="3"/>
  <c r="R237" i="3"/>
  <c r="R238" i="3"/>
  <c r="R239" i="3"/>
  <c r="R240" i="3"/>
  <c r="R241" i="3"/>
  <c r="R242" i="3"/>
  <c r="R243" i="3"/>
  <c r="R244" i="3"/>
  <c r="R245" i="3"/>
  <c r="R246" i="3"/>
  <c r="R247" i="3"/>
  <c r="R248" i="3"/>
  <c r="R249" i="3"/>
  <c r="R250" i="3"/>
  <c r="R251" i="3"/>
  <c r="R252" i="3"/>
  <c r="R253" i="3"/>
  <c r="R254" i="3"/>
  <c r="R255" i="3"/>
  <c r="R256" i="3"/>
  <c r="R257" i="3"/>
  <c r="R258" i="3"/>
  <c r="R259" i="3"/>
  <c r="R260" i="3"/>
  <c r="R261" i="3"/>
  <c r="R262" i="3"/>
  <c r="R263" i="3"/>
  <c r="R264" i="3"/>
  <c r="R265" i="3"/>
  <c r="R266" i="3"/>
  <c r="R267" i="3"/>
  <c r="R268" i="3"/>
  <c r="R269" i="3"/>
  <c r="R270" i="3"/>
  <c r="R271" i="3"/>
  <c r="R272" i="3"/>
  <c r="R273" i="3"/>
  <c r="R274" i="3"/>
  <c r="R275" i="3"/>
  <c r="R276" i="3"/>
  <c r="R277" i="3"/>
  <c r="R278" i="3"/>
  <c r="R279" i="3"/>
  <c r="R280" i="3"/>
  <c r="R281" i="3"/>
  <c r="R282" i="3"/>
  <c r="R283" i="3"/>
  <c r="R284" i="3"/>
  <c r="R285" i="3"/>
  <c r="R286" i="3"/>
  <c r="R287" i="3"/>
  <c r="R288" i="3"/>
  <c r="R289" i="3"/>
  <c r="R290" i="3"/>
  <c r="R291" i="3"/>
  <c r="R292" i="3"/>
  <c r="R293" i="3"/>
  <c r="R294" i="3"/>
  <c r="R295" i="3"/>
  <c r="R296" i="3"/>
  <c r="R297" i="3"/>
  <c r="R298" i="3"/>
  <c r="R299" i="3"/>
  <c r="R300" i="3"/>
  <c r="R301" i="3"/>
  <c r="R302" i="3"/>
  <c r="R303" i="3"/>
  <c r="R304" i="3"/>
  <c r="R305" i="3"/>
  <c r="R306" i="3"/>
  <c r="R307" i="3"/>
  <c r="R308" i="3"/>
  <c r="R309" i="3"/>
  <c r="R310" i="3"/>
  <c r="R311" i="3"/>
  <c r="R312" i="3"/>
  <c r="R313" i="3"/>
  <c r="R314" i="3"/>
  <c r="R315" i="3"/>
  <c r="R316" i="3"/>
  <c r="R317" i="3"/>
  <c r="R318" i="3"/>
  <c r="R319" i="3"/>
  <c r="R320" i="3"/>
  <c r="R321" i="3"/>
  <c r="R322" i="3"/>
  <c r="R323" i="3"/>
  <c r="R324" i="3"/>
  <c r="R325" i="3"/>
  <c r="R326" i="3"/>
  <c r="R327" i="3"/>
  <c r="R328" i="3"/>
  <c r="R329" i="3"/>
  <c r="R330" i="3"/>
  <c r="R331" i="3"/>
  <c r="R332" i="3"/>
  <c r="R333" i="3"/>
  <c r="R334" i="3"/>
  <c r="R335" i="3"/>
  <c r="R336" i="3"/>
  <c r="R337" i="3"/>
  <c r="R338" i="3"/>
  <c r="R339" i="3"/>
  <c r="R340" i="3"/>
  <c r="R341" i="3"/>
  <c r="R342" i="3"/>
  <c r="R343" i="3"/>
  <c r="R344" i="3"/>
  <c r="R345" i="3"/>
  <c r="R346" i="3"/>
  <c r="R347" i="3"/>
  <c r="R348" i="3"/>
  <c r="R349" i="3"/>
  <c r="R350" i="3"/>
  <c r="R351" i="3"/>
  <c r="R352" i="3"/>
  <c r="R353" i="3"/>
  <c r="R354" i="3"/>
  <c r="R355" i="3"/>
  <c r="R356" i="3"/>
  <c r="R357" i="3"/>
  <c r="R358" i="3"/>
  <c r="R359" i="3"/>
  <c r="R360" i="3"/>
  <c r="R361" i="3"/>
  <c r="R362" i="3"/>
  <c r="R363" i="3"/>
  <c r="R364" i="3"/>
  <c r="R365" i="3"/>
  <c r="R366" i="3"/>
  <c r="R367" i="3"/>
  <c r="R368" i="3"/>
  <c r="R369" i="3"/>
  <c r="R370" i="3"/>
  <c r="R371" i="3"/>
  <c r="R372" i="3"/>
  <c r="R373" i="3"/>
  <c r="R374" i="3"/>
  <c r="R375" i="3"/>
  <c r="R376" i="3"/>
  <c r="R377" i="3"/>
  <c r="R378" i="3"/>
  <c r="R379" i="3"/>
  <c r="R380" i="3"/>
  <c r="R381" i="3"/>
  <c r="R382" i="3"/>
  <c r="R383" i="3"/>
  <c r="R384" i="3"/>
  <c r="R385" i="3"/>
  <c r="R386" i="3"/>
  <c r="R387" i="3"/>
  <c r="R388" i="3"/>
  <c r="R389" i="3"/>
  <c r="R390" i="3"/>
  <c r="R391" i="3"/>
  <c r="R392" i="3"/>
  <c r="R393" i="3"/>
  <c r="R394" i="3"/>
  <c r="R395" i="3"/>
  <c r="R396" i="3"/>
  <c r="R397" i="3"/>
  <c r="R398" i="3"/>
  <c r="R399" i="3"/>
  <c r="R400" i="3"/>
  <c r="R401" i="3"/>
  <c r="R402" i="3"/>
  <c r="R403" i="3"/>
  <c r="R404" i="3"/>
  <c r="R405" i="3"/>
  <c r="R406" i="3"/>
  <c r="R407" i="3"/>
  <c r="R408" i="3"/>
  <c r="R409" i="3"/>
  <c r="R410" i="3"/>
  <c r="R411" i="3"/>
  <c r="R412" i="3"/>
  <c r="R413" i="3"/>
  <c r="R414" i="3"/>
  <c r="R415" i="3"/>
  <c r="R416" i="3"/>
  <c r="R417" i="3"/>
  <c r="R418" i="3"/>
  <c r="R419" i="3"/>
  <c r="R420" i="3"/>
  <c r="R421" i="3"/>
  <c r="R422" i="3"/>
  <c r="R423" i="3"/>
  <c r="R424" i="3"/>
  <c r="R425" i="3"/>
  <c r="R426" i="3"/>
  <c r="R427" i="3"/>
  <c r="R428" i="3"/>
  <c r="R429" i="3"/>
  <c r="R430" i="3"/>
  <c r="R431" i="3"/>
  <c r="R432" i="3"/>
  <c r="R433" i="3"/>
  <c r="R434" i="3"/>
  <c r="R435" i="3"/>
  <c r="R436" i="3"/>
  <c r="R437" i="3"/>
  <c r="R438" i="3"/>
  <c r="R439" i="3"/>
  <c r="R440" i="3"/>
  <c r="R441" i="3"/>
  <c r="R442" i="3"/>
  <c r="R443" i="3"/>
  <c r="R444" i="3"/>
  <c r="R445" i="3"/>
  <c r="R446" i="3"/>
  <c r="R447" i="3"/>
  <c r="R448" i="3"/>
  <c r="R449" i="3"/>
  <c r="R450" i="3"/>
  <c r="R451" i="3"/>
  <c r="R452" i="3"/>
  <c r="R453" i="3"/>
  <c r="R454" i="3"/>
  <c r="R455" i="3"/>
  <c r="R456" i="3"/>
  <c r="R457" i="3"/>
  <c r="R458" i="3"/>
  <c r="R459" i="3"/>
  <c r="R460" i="3"/>
  <c r="R461" i="3"/>
  <c r="R462" i="3"/>
  <c r="R463" i="3"/>
  <c r="R464" i="3"/>
  <c r="R465" i="3"/>
  <c r="R466" i="3"/>
  <c r="R467" i="3"/>
  <c r="R468" i="3"/>
  <c r="R469" i="3"/>
  <c r="R470" i="3"/>
  <c r="R471" i="3"/>
  <c r="R472" i="3"/>
  <c r="R473" i="3"/>
  <c r="R474" i="3"/>
  <c r="R475" i="3"/>
  <c r="R476" i="3"/>
  <c r="R477" i="3"/>
  <c r="R478" i="3"/>
  <c r="R479" i="3"/>
  <c r="R480" i="3"/>
  <c r="R481" i="3"/>
  <c r="R482" i="3"/>
  <c r="R483" i="3"/>
  <c r="R484" i="3"/>
  <c r="R485" i="3"/>
  <c r="R486" i="3"/>
  <c r="R487" i="3"/>
  <c r="R488" i="3"/>
  <c r="R489" i="3"/>
  <c r="R490" i="3"/>
  <c r="R491" i="3"/>
  <c r="R492" i="3"/>
  <c r="R493" i="3"/>
  <c r="R494" i="3"/>
  <c r="R495" i="3"/>
  <c r="R496" i="3"/>
  <c r="R497" i="3"/>
  <c r="R498" i="3"/>
  <c r="R499" i="3"/>
  <c r="R500" i="3"/>
  <c r="R501" i="3"/>
  <c r="R502" i="3"/>
  <c r="R503" i="3"/>
  <c r="R504" i="3"/>
  <c r="R505" i="3"/>
  <c r="R506" i="3"/>
  <c r="R507" i="3"/>
  <c r="R508" i="3"/>
  <c r="R509" i="3"/>
  <c r="R510" i="3"/>
  <c r="R511" i="3"/>
  <c r="R512" i="3"/>
  <c r="R513" i="3"/>
  <c r="R514" i="3"/>
  <c r="R515" i="3"/>
  <c r="R516" i="3"/>
  <c r="R517" i="3"/>
  <c r="R518" i="3"/>
  <c r="R519" i="3"/>
  <c r="R520" i="3"/>
  <c r="R521" i="3"/>
  <c r="R522" i="3"/>
  <c r="R523" i="3"/>
  <c r="R524" i="3"/>
  <c r="R525" i="3"/>
  <c r="R526" i="3"/>
  <c r="R527" i="3"/>
  <c r="R528" i="3"/>
  <c r="R529" i="3"/>
  <c r="R530" i="3"/>
  <c r="R531" i="3"/>
  <c r="R532" i="3"/>
  <c r="R533" i="3"/>
  <c r="R534" i="3"/>
  <c r="R535" i="3"/>
  <c r="R536" i="3"/>
  <c r="R537" i="3"/>
  <c r="R538" i="3"/>
  <c r="R539" i="3"/>
  <c r="R540" i="3"/>
  <c r="R541" i="3"/>
  <c r="R542" i="3"/>
  <c r="R543" i="3"/>
  <c r="R544" i="3"/>
  <c r="R545" i="3"/>
  <c r="R546" i="3"/>
  <c r="R547" i="3"/>
  <c r="R548" i="3"/>
  <c r="R549" i="3"/>
  <c r="R550" i="3"/>
  <c r="R551" i="3"/>
  <c r="R552" i="3"/>
  <c r="R553" i="3"/>
  <c r="R554" i="3"/>
  <c r="R555" i="3"/>
  <c r="R556" i="3"/>
  <c r="R557" i="3"/>
  <c r="R559" i="3"/>
  <c r="R560" i="3"/>
  <c r="R561" i="3"/>
  <c r="R562" i="3"/>
  <c r="R563" i="3"/>
  <c r="R564" i="3"/>
  <c r="R566" i="3"/>
  <c r="R567" i="3"/>
  <c r="R568" i="3"/>
  <c r="R569" i="3"/>
  <c r="R570" i="3"/>
  <c r="R571" i="3"/>
  <c r="R572" i="3"/>
  <c r="R573" i="3"/>
  <c r="R574" i="3"/>
  <c r="R575" i="3"/>
  <c r="R576" i="3"/>
  <c r="R577" i="3"/>
  <c r="R578" i="3"/>
  <c r="R579" i="3"/>
  <c r="R580" i="3"/>
  <c r="R581" i="3"/>
  <c r="R582" i="3"/>
  <c r="R583" i="3"/>
  <c r="R584" i="3"/>
  <c r="R585" i="3"/>
  <c r="R586" i="3"/>
  <c r="R587" i="3"/>
  <c r="R588" i="3"/>
  <c r="R589" i="3"/>
  <c r="R590" i="3"/>
  <c r="R591" i="3"/>
  <c r="R592" i="3"/>
  <c r="R593" i="3"/>
  <c r="R594" i="3"/>
  <c r="R595" i="3"/>
  <c r="R596" i="3"/>
  <c r="R597" i="3"/>
  <c r="R598" i="3"/>
  <c r="R599" i="3"/>
  <c r="R600" i="3"/>
  <c r="R601" i="3"/>
  <c r="R602" i="3"/>
  <c r="R603" i="3"/>
  <c r="R604" i="3"/>
  <c r="R605" i="3"/>
  <c r="R606" i="3"/>
  <c r="R607" i="3"/>
  <c r="R608" i="3"/>
  <c r="R609" i="3"/>
  <c r="R610" i="3"/>
  <c r="R611" i="3"/>
  <c r="R612" i="3"/>
  <c r="R613" i="3"/>
  <c r="R614" i="3"/>
  <c r="R615" i="3"/>
  <c r="R616" i="3"/>
  <c r="R617" i="3"/>
  <c r="R618" i="3"/>
  <c r="R619" i="3"/>
  <c r="R620" i="3"/>
  <c r="R621" i="3"/>
  <c r="R622" i="3"/>
  <c r="R623" i="3"/>
  <c r="R624" i="3"/>
  <c r="R625" i="3"/>
  <c r="R626" i="3"/>
  <c r="R627" i="3"/>
  <c r="R628" i="3"/>
  <c r="R629" i="3"/>
  <c r="R630" i="3"/>
  <c r="R631" i="3"/>
  <c r="R632" i="3"/>
  <c r="R633" i="3"/>
  <c r="R634" i="3"/>
  <c r="R635" i="3"/>
  <c r="R636" i="3"/>
  <c r="R637" i="3"/>
  <c r="R638" i="3"/>
  <c r="R639" i="3"/>
  <c r="R640" i="3"/>
  <c r="R641" i="3"/>
  <c r="R642" i="3"/>
  <c r="R643" i="3"/>
  <c r="R644" i="3"/>
  <c r="R645" i="3"/>
  <c r="R646" i="3"/>
  <c r="R647" i="3"/>
  <c r="R648" i="3"/>
  <c r="R649" i="3"/>
  <c r="R650" i="3"/>
  <c r="R651" i="3"/>
  <c r="R652" i="3"/>
  <c r="R653" i="3"/>
  <c r="R654" i="3"/>
  <c r="R655" i="3"/>
  <c r="R656" i="3"/>
  <c r="R657" i="3"/>
  <c r="R658" i="3"/>
  <c r="R659" i="3"/>
  <c r="R660" i="3"/>
  <c r="R661" i="3"/>
  <c r="R662" i="3"/>
  <c r="R663" i="3"/>
  <c r="R664" i="3"/>
  <c r="R665" i="3"/>
  <c r="R666" i="3"/>
  <c r="R667" i="3"/>
  <c r="R668" i="3"/>
  <c r="R669" i="3"/>
  <c r="R670" i="3"/>
  <c r="R671" i="3"/>
  <c r="R672" i="3"/>
  <c r="R673" i="3"/>
  <c r="R674" i="3"/>
  <c r="R675" i="3"/>
  <c r="R676" i="3"/>
  <c r="R677" i="3"/>
  <c r="R678" i="3"/>
  <c r="R679" i="3"/>
  <c r="R680" i="3"/>
  <c r="R681" i="3"/>
  <c r="R682" i="3"/>
  <c r="R683" i="3"/>
  <c r="R684" i="3"/>
  <c r="R685" i="3"/>
  <c r="R686" i="3"/>
  <c r="R687" i="3"/>
  <c r="R688" i="3"/>
  <c r="R689" i="3"/>
  <c r="R690" i="3"/>
  <c r="R691" i="3"/>
  <c r="R692" i="3"/>
  <c r="R693" i="3"/>
  <c r="R694" i="3"/>
  <c r="R695" i="3"/>
  <c r="R696" i="3"/>
  <c r="R697" i="3"/>
  <c r="R698" i="3"/>
  <c r="R699" i="3"/>
  <c r="R700" i="3"/>
  <c r="R701" i="3"/>
  <c r="R702" i="3"/>
  <c r="R703" i="3"/>
  <c r="R704" i="3"/>
  <c r="R705" i="3"/>
  <c r="R706" i="3"/>
  <c r="R707" i="3"/>
  <c r="R708" i="3"/>
  <c r="R709" i="3"/>
  <c r="R710" i="3"/>
  <c r="R711" i="3"/>
  <c r="R712" i="3"/>
  <c r="R713" i="3"/>
  <c r="R714" i="3"/>
  <c r="R715" i="3"/>
  <c r="R716" i="3"/>
  <c r="R717" i="3"/>
  <c r="R718" i="3"/>
  <c r="R719" i="3"/>
  <c r="R720" i="3"/>
  <c r="R721" i="3"/>
  <c r="R722" i="3"/>
  <c r="R723" i="3"/>
  <c r="R724" i="3"/>
  <c r="R725" i="3"/>
  <c r="R726" i="3"/>
  <c r="R727" i="3"/>
  <c r="R728" i="3"/>
  <c r="R729" i="3"/>
  <c r="R730" i="3"/>
  <c r="R731" i="3"/>
  <c r="R732" i="3"/>
  <c r="R733" i="3"/>
  <c r="R734" i="3"/>
  <c r="R735" i="3"/>
  <c r="R736" i="3"/>
  <c r="R737" i="3"/>
  <c r="R738" i="3"/>
  <c r="R739" i="3"/>
  <c r="R740" i="3"/>
  <c r="R741" i="3"/>
  <c r="R742" i="3"/>
  <c r="R743" i="3"/>
  <c r="R744" i="3"/>
  <c r="R745" i="3"/>
  <c r="R746" i="3"/>
  <c r="R747" i="3"/>
  <c r="R748" i="3"/>
  <c r="R749" i="3"/>
  <c r="R750" i="3"/>
  <c r="R751" i="3"/>
  <c r="R752" i="3"/>
  <c r="R753" i="3"/>
  <c r="R754" i="3"/>
  <c r="R755" i="3"/>
  <c r="R756" i="3"/>
  <c r="R757" i="3"/>
  <c r="R758" i="3"/>
  <c r="R759" i="3"/>
  <c r="R760" i="3"/>
  <c r="R761" i="3"/>
  <c r="R762" i="3"/>
  <c r="R763" i="3"/>
  <c r="R764" i="3"/>
  <c r="R765" i="3"/>
  <c r="R766" i="3"/>
  <c r="R767" i="3"/>
  <c r="R768" i="3"/>
  <c r="R769" i="3"/>
  <c r="R770" i="3"/>
  <c r="R771" i="3"/>
  <c r="R772" i="3"/>
  <c r="R773" i="3"/>
  <c r="R774" i="3"/>
  <c r="R775" i="3"/>
  <c r="R776" i="3"/>
  <c r="R777" i="3"/>
  <c r="R778" i="3"/>
  <c r="R779" i="3"/>
  <c r="R780" i="3"/>
  <c r="R781" i="3"/>
  <c r="R782" i="3"/>
  <c r="R783" i="3"/>
  <c r="R784" i="3"/>
  <c r="R785" i="3"/>
  <c r="R786" i="3"/>
  <c r="R787" i="3"/>
  <c r="R788" i="3"/>
  <c r="R789" i="3"/>
  <c r="R790" i="3"/>
  <c r="R791" i="3"/>
  <c r="R792" i="3"/>
  <c r="R793" i="3"/>
  <c r="R794" i="3"/>
  <c r="R795" i="3"/>
  <c r="R796" i="3"/>
  <c r="R797" i="3"/>
  <c r="R798" i="3"/>
  <c r="R799" i="3"/>
  <c r="R800" i="3"/>
  <c r="R801" i="3"/>
  <c r="R802" i="3"/>
  <c r="R803" i="3"/>
  <c r="R804" i="3"/>
  <c r="R805" i="3"/>
  <c r="R806" i="3"/>
  <c r="R807" i="3"/>
  <c r="R808" i="3"/>
  <c r="R809" i="3"/>
  <c r="R810" i="3"/>
  <c r="R811" i="3"/>
  <c r="R812" i="3"/>
  <c r="R813" i="3"/>
  <c r="R814" i="3"/>
  <c r="R815" i="3"/>
  <c r="R816" i="3"/>
  <c r="R817" i="3"/>
  <c r="R818" i="3"/>
  <c r="R819" i="3"/>
  <c r="R820" i="3"/>
  <c r="R821" i="3"/>
  <c r="R822" i="3"/>
  <c r="R823" i="3"/>
  <c r="R824" i="3"/>
  <c r="R825" i="3"/>
  <c r="R826" i="3"/>
  <c r="R827" i="3"/>
  <c r="R828" i="3"/>
  <c r="R829" i="3"/>
  <c r="R830" i="3"/>
  <c r="R831" i="3"/>
  <c r="R832" i="3"/>
  <c r="R833" i="3"/>
  <c r="R834" i="3"/>
  <c r="R835" i="3"/>
  <c r="R836" i="3"/>
  <c r="R837" i="3"/>
  <c r="R838" i="3"/>
  <c r="R839" i="3"/>
  <c r="R840" i="3"/>
  <c r="R841" i="3"/>
  <c r="R842" i="3"/>
  <c r="R843" i="3"/>
  <c r="R844" i="3"/>
  <c r="R845" i="3"/>
  <c r="R846" i="3"/>
  <c r="R847" i="3"/>
  <c r="R848" i="3"/>
  <c r="R849" i="3"/>
  <c r="R850" i="3"/>
  <c r="R851" i="3"/>
  <c r="R852" i="3"/>
  <c r="R853" i="3"/>
  <c r="R854" i="3"/>
  <c r="R855" i="3"/>
  <c r="R856" i="3"/>
  <c r="R857" i="3"/>
  <c r="R858" i="3"/>
  <c r="R859" i="3"/>
  <c r="R860" i="3"/>
  <c r="R861" i="3"/>
  <c r="R862" i="3"/>
  <c r="R863" i="3"/>
  <c r="R864" i="3"/>
  <c r="R865" i="3"/>
  <c r="R866" i="3"/>
  <c r="R867" i="3"/>
  <c r="R868" i="3"/>
  <c r="R869" i="3"/>
  <c r="R870" i="3"/>
  <c r="R871" i="3"/>
  <c r="R872" i="3"/>
  <c r="R873" i="3"/>
  <c r="R874" i="3"/>
  <c r="R875" i="3"/>
  <c r="R876" i="3"/>
  <c r="R877" i="3"/>
  <c r="R878" i="3"/>
  <c r="R879" i="3"/>
  <c r="R880" i="3"/>
  <c r="R881" i="3"/>
  <c r="R882" i="3"/>
  <c r="R883" i="3"/>
  <c r="R884" i="3"/>
  <c r="R885" i="3"/>
  <c r="R886" i="3"/>
  <c r="R887" i="3"/>
  <c r="R888" i="3"/>
  <c r="R889" i="3"/>
  <c r="R890" i="3"/>
  <c r="R891" i="3"/>
  <c r="R892" i="3"/>
  <c r="R893" i="3"/>
  <c r="R894" i="3"/>
  <c r="R895" i="3"/>
  <c r="R896" i="3"/>
  <c r="R897" i="3"/>
  <c r="R898" i="3"/>
  <c r="R899" i="3"/>
  <c r="R900" i="3"/>
  <c r="R901" i="3"/>
  <c r="R902" i="3"/>
  <c r="R903" i="3"/>
  <c r="R904" i="3"/>
  <c r="R905" i="3"/>
  <c r="R906" i="3"/>
  <c r="R907" i="3"/>
  <c r="R908" i="3"/>
  <c r="R909" i="3"/>
  <c r="R910" i="3"/>
  <c r="R911" i="3"/>
  <c r="R912" i="3"/>
  <c r="R913" i="3"/>
  <c r="R914" i="3"/>
  <c r="R915" i="3"/>
  <c r="R916" i="3"/>
  <c r="R917" i="3"/>
  <c r="R918" i="3"/>
  <c r="R919" i="3"/>
  <c r="R920" i="3"/>
  <c r="R921" i="3"/>
  <c r="R922" i="3"/>
  <c r="R923" i="3"/>
  <c r="R924" i="3"/>
  <c r="R925" i="3"/>
  <c r="R926" i="3"/>
  <c r="R927" i="3"/>
  <c r="R928" i="3"/>
  <c r="R929" i="3"/>
  <c r="R930" i="3"/>
  <c r="R931" i="3"/>
  <c r="R932" i="3"/>
  <c r="R933" i="3"/>
  <c r="R934" i="3"/>
  <c r="R935" i="3"/>
  <c r="R936" i="3"/>
  <c r="R937" i="3"/>
  <c r="R938" i="3"/>
  <c r="R939" i="3"/>
  <c r="R940" i="3"/>
  <c r="R941" i="3"/>
  <c r="R942" i="3"/>
  <c r="R943" i="3"/>
  <c r="R944" i="3"/>
  <c r="R945" i="3"/>
  <c r="R946" i="3"/>
  <c r="R947" i="3"/>
  <c r="R948" i="3"/>
  <c r="R949" i="3"/>
  <c r="R950" i="3"/>
  <c r="R951" i="3"/>
  <c r="R952" i="3"/>
  <c r="R953" i="3"/>
  <c r="R954" i="3"/>
  <c r="R955" i="3"/>
  <c r="R956" i="3"/>
  <c r="R957" i="3"/>
  <c r="R958" i="3"/>
  <c r="R959" i="3"/>
  <c r="R960" i="3"/>
  <c r="R961" i="3"/>
  <c r="R962" i="3"/>
  <c r="R963" i="3"/>
  <c r="R964" i="3"/>
  <c r="R965" i="3"/>
  <c r="R966" i="3"/>
  <c r="R967" i="3"/>
  <c r="R968" i="3"/>
  <c r="R969" i="3"/>
  <c r="R970" i="3"/>
  <c r="R971" i="3"/>
  <c r="R972" i="3"/>
  <c r="R973" i="3"/>
  <c r="R974" i="3"/>
  <c r="R975" i="3"/>
  <c r="R976" i="3"/>
  <c r="R977" i="3"/>
  <c r="R978" i="3"/>
  <c r="R979" i="3"/>
  <c r="R980" i="3"/>
  <c r="R981" i="3"/>
  <c r="R982" i="3"/>
  <c r="R983" i="3"/>
  <c r="R984" i="3"/>
  <c r="R985" i="3"/>
  <c r="R986" i="3"/>
  <c r="R987" i="3"/>
  <c r="R988" i="3"/>
  <c r="R989" i="3"/>
  <c r="R990" i="3"/>
  <c r="R991" i="3"/>
  <c r="R992" i="3"/>
  <c r="R993" i="3"/>
  <c r="R994" i="3"/>
  <c r="R995" i="3"/>
  <c r="R996" i="3"/>
  <c r="R997" i="3"/>
  <c r="R998" i="3"/>
  <c r="R999" i="3"/>
  <c r="R1000" i="3"/>
  <c r="R1001" i="3"/>
  <c r="R1002" i="3"/>
  <c r="R1003" i="3"/>
  <c r="R1004" i="3"/>
  <c r="R1005" i="3"/>
  <c r="R1006" i="3"/>
  <c r="R1007" i="3"/>
  <c r="R1008" i="3"/>
  <c r="R1009" i="3"/>
  <c r="R1010" i="3"/>
  <c r="R1011" i="3"/>
  <c r="R1012" i="3"/>
  <c r="R1013" i="3"/>
  <c r="R1014" i="3"/>
  <c r="R1015" i="3"/>
  <c r="R1016" i="3"/>
  <c r="R1017" i="3"/>
  <c r="R1018" i="3"/>
  <c r="R1019" i="3"/>
  <c r="R1020" i="3"/>
  <c r="R1021" i="3"/>
  <c r="R1022" i="3"/>
  <c r="R1023" i="3"/>
  <c r="R1024" i="3"/>
  <c r="R1025" i="3"/>
  <c r="R1026" i="3"/>
  <c r="R1027" i="3"/>
  <c r="R1028" i="3"/>
  <c r="R1029" i="3"/>
  <c r="R1030" i="3"/>
  <c r="R1031" i="3"/>
  <c r="R1032" i="3"/>
  <c r="R1033" i="3"/>
  <c r="R1034" i="3"/>
  <c r="R1035" i="3"/>
  <c r="R1036" i="3"/>
  <c r="R1037" i="3"/>
  <c r="R1038" i="3"/>
  <c r="R1039" i="3"/>
  <c r="R1040" i="3"/>
  <c r="R1041" i="3"/>
  <c r="R1042" i="3"/>
  <c r="R1043" i="3"/>
  <c r="R1044" i="3"/>
  <c r="R1045" i="3"/>
  <c r="R1046" i="3"/>
  <c r="R1047" i="3"/>
  <c r="R1048" i="3"/>
  <c r="R1049" i="3"/>
  <c r="R1050" i="3"/>
  <c r="R1051" i="3"/>
  <c r="R1052" i="3"/>
  <c r="R1053" i="3"/>
  <c r="R1054" i="3"/>
  <c r="R1055" i="3"/>
  <c r="R1056" i="3"/>
  <c r="R1057" i="3"/>
  <c r="R1058" i="3"/>
  <c r="R1059" i="3"/>
  <c r="R1060" i="3"/>
  <c r="R1061" i="3"/>
  <c r="R1062" i="3"/>
  <c r="R1063" i="3"/>
  <c r="R1064" i="3"/>
  <c r="R1065" i="3"/>
  <c r="R1066" i="3"/>
  <c r="R1067" i="3"/>
  <c r="R1068" i="3"/>
  <c r="R1069" i="3"/>
  <c r="R1070" i="3"/>
  <c r="R1071" i="3"/>
  <c r="R1072" i="3"/>
  <c r="R1073" i="3"/>
  <c r="R1074" i="3"/>
  <c r="R1075" i="3"/>
  <c r="R1076" i="3"/>
  <c r="R1077" i="3"/>
  <c r="R1078" i="3"/>
  <c r="R1079" i="3"/>
  <c r="R1080" i="3"/>
  <c r="R1081" i="3"/>
  <c r="R1082" i="3"/>
  <c r="R1083" i="3"/>
  <c r="R1084" i="3"/>
  <c r="R1085" i="3"/>
  <c r="R1086" i="3"/>
  <c r="R1087" i="3"/>
  <c r="R1088" i="3"/>
  <c r="R1089" i="3"/>
  <c r="R1090" i="3"/>
  <c r="R1091" i="3"/>
  <c r="R1092" i="3"/>
  <c r="R1093" i="3"/>
  <c r="R1094" i="3"/>
  <c r="R1095" i="3"/>
  <c r="R1096" i="3"/>
  <c r="R1097" i="3"/>
  <c r="R1098" i="3"/>
  <c r="R1099" i="3"/>
  <c r="R1100" i="3"/>
  <c r="R1101" i="3"/>
  <c r="R1102" i="3"/>
  <c r="R1103" i="3"/>
  <c r="R1104" i="3"/>
  <c r="R1105" i="3"/>
  <c r="R1106" i="3"/>
  <c r="R1107" i="3"/>
  <c r="R1108" i="3"/>
  <c r="R1109" i="3"/>
  <c r="R1110" i="3"/>
  <c r="R1111" i="3"/>
  <c r="R1112" i="3"/>
  <c r="R1113" i="3"/>
  <c r="R1114" i="3"/>
  <c r="R1115" i="3"/>
  <c r="R1116" i="3"/>
  <c r="R1117" i="3"/>
  <c r="R1118" i="3"/>
  <c r="R1119" i="3"/>
  <c r="R1120" i="3"/>
  <c r="R1121" i="3"/>
  <c r="R1122" i="3"/>
  <c r="R1123" i="3"/>
  <c r="R1124" i="3"/>
  <c r="R1125" i="3"/>
  <c r="R1126" i="3"/>
  <c r="R1127" i="3"/>
  <c r="R1128" i="3"/>
  <c r="R1129" i="3"/>
  <c r="R1130" i="3"/>
  <c r="R1131" i="3"/>
  <c r="R1132" i="3"/>
  <c r="R1133" i="3"/>
  <c r="R1134" i="3"/>
  <c r="R1135" i="3"/>
  <c r="R1136" i="3"/>
  <c r="R1137" i="3"/>
  <c r="R1138" i="3"/>
  <c r="R1139" i="3"/>
  <c r="R1140" i="3"/>
  <c r="R1141" i="3"/>
  <c r="R1142" i="3"/>
  <c r="R1143" i="3"/>
  <c r="R1144" i="3"/>
  <c r="R1145" i="3"/>
  <c r="R1146" i="3"/>
  <c r="R1147" i="3"/>
  <c r="R1148" i="3"/>
  <c r="R1149" i="3"/>
  <c r="R1150" i="3"/>
  <c r="R1151" i="3"/>
  <c r="R1152" i="3"/>
  <c r="R1153" i="3"/>
  <c r="R1154" i="3"/>
  <c r="R1155" i="3"/>
  <c r="R1156" i="3"/>
  <c r="R1157" i="3"/>
  <c r="R1158" i="3"/>
  <c r="R1159" i="3"/>
  <c r="R1160" i="3"/>
  <c r="R1161" i="3"/>
  <c r="R1162" i="3"/>
  <c r="R1163" i="3"/>
  <c r="R1164" i="3"/>
  <c r="R1165" i="3"/>
  <c r="R1166" i="3"/>
  <c r="R1167" i="3"/>
  <c r="R1168" i="3"/>
  <c r="R1169" i="3"/>
  <c r="R1170" i="3"/>
  <c r="R1171" i="3"/>
  <c r="R1172" i="3"/>
  <c r="R1173" i="3"/>
  <c r="R1174" i="3"/>
  <c r="R1175" i="3"/>
  <c r="R1176" i="3"/>
  <c r="R1177" i="3"/>
  <c r="R1178" i="3"/>
  <c r="R1179" i="3"/>
  <c r="R1180" i="3"/>
  <c r="R1181" i="3"/>
  <c r="R1182" i="3"/>
  <c r="R1183" i="3"/>
  <c r="R1184" i="3"/>
  <c r="R1185" i="3"/>
  <c r="R1186" i="3"/>
  <c r="R1187" i="3"/>
  <c r="R1188" i="3"/>
  <c r="R1189" i="3"/>
  <c r="R1190" i="3"/>
  <c r="R1191" i="3"/>
  <c r="R1192" i="3"/>
  <c r="R1193" i="3"/>
  <c r="R1194" i="3"/>
  <c r="R1195" i="3"/>
  <c r="R1196" i="3"/>
  <c r="R1197" i="3"/>
  <c r="R1198" i="3"/>
  <c r="R1199" i="3"/>
  <c r="R1200" i="3"/>
  <c r="R1201" i="3"/>
  <c r="R1202" i="3"/>
  <c r="R1203" i="3"/>
  <c r="R1204" i="3"/>
  <c r="R1205" i="3"/>
  <c r="R1206" i="3"/>
  <c r="R1207" i="3"/>
  <c r="R1208" i="3"/>
  <c r="R1209" i="3"/>
  <c r="R1210" i="3"/>
  <c r="R1211" i="3"/>
  <c r="R1212" i="3"/>
  <c r="R1213" i="3"/>
  <c r="R1214" i="3"/>
  <c r="R1215" i="3"/>
  <c r="R1216" i="3"/>
  <c r="R1217" i="3"/>
  <c r="R1218" i="3"/>
  <c r="R1219" i="3"/>
  <c r="R1220" i="3"/>
  <c r="R1221" i="3"/>
  <c r="R1222" i="3"/>
  <c r="R1223" i="3"/>
  <c r="R1224" i="3"/>
  <c r="R1225" i="3"/>
  <c r="R1226" i="3"/>
  <c r="R1227" i="3"/>
  <c r="R1228" i="3"/>
  <c r="R1229" i="3"/>
  <c r="R1230" i="3"/>
  <c r="R1231" i="3"/>
  <c r="R1232" i="3"/>
  <c r="R1233" i="3"/>
  <c r="R1234" i="3"/>
  <c r="R1235" i="3"/>
  <c r="R1236" i="3"/>
  <c r="R1237" i="3"/>
  <c r="R1238" i="3"/>
  <c r="R1239" i="3"/>
  <c r="R1240" i="3"/>
  <c r="R1241" i="3"/>
  <c r="R1242" i="3"/>
  <c r="R1243" i="3"/>
  <c r="R1244" i="3"/>
  <c r="R1245" i="3"/>
  <c r="R1246" i="3"/>
  <c r="R1247" i="3"/>
  <c r="R1248" i="3"/>
  <c r="R1249" i="3"/>
  <c r="R1250" i="3"/>
  <c r="R1251" i="3"/>
  <c r="R1252" i="3"/>
  <c r="R1253" i="3"/>
  <c r="R1254" i="3"/>
  <c r="R1255" i="3"/>
  <c r="R1256" i="3"/>
  <c r="R1257" i="3"/>
  <c r="R1258" i="3"/>
  <c r="R1259" i="3"/>
  <c r="R1260" i="3"/>
  <c r="R1261" i="3"/>
  <c r="R1262" i="3"/>
  <c r="R1263" i="3"/>
  <c r="R1264" i="3"/>
  <c r="R1265" i="3"/>
  <c r="R1266" i="3"/>
  <c r="R1267" i="3"/>
  <c r="R1268" i="3"/>
  <c r="R1269" i="3"/>
  <c r="R1270" i="3"/>
  <c r="R1271" i="3"/>
  <c r="R1272" i="3"/>
  <c r="R1273" i="3"/>
  <c r="R1274" i="3"/>
  <c r="R1275" i="3"/>
  <c r="R1276" i="3"/>
  <c r="R1277" i="3"/>
  <c r="R1278" i="3"/>
  <c r="R1279" i="3"/>
  <c r="R1280" i="3"/>
  <c r="R1281" i="3"/>
  <c r="R1282" i="3"/>
  <c r="R1283" i="3"/>
  <c r="R1284" i="3"/>
  <c r="R1285" i="3"/>
  <c r="R1286" i="3"/>
  <c r="R1287" i="3"/>
  <c r="R1288" i="3"/>
  <c r="R1289" i="3"/>
  <c r="R1290" i="3"/>
  <c r="R1291" i="3"/>
  <c r="R1292" i="3"/>
  <c r="R1293" i="3"/>
  <c r="R1294" i="3"/>
  <c r="R1295" i="3"/>
  <c r="R1296" i="3"/>
  <c r="R1297" i="3"/>
  <c r="R1298" i="3"/>
  <c r="R1299" i="3"/>
  <c r="R1300" i="3"/>
  <c r="R1301" i="3"/>
  <c r="R1302" i="3"/>
  <c r="R1303" i="3"/>
  <c r="R1304" i="3"/>
  <c r="R1305" i="3"/>
  <c r="R1306" i="3"/>
  <c r="R1307" i="3"/>
  <c r="R1308" i="3"/>
  <c r="R1309" i="3"/>
  <c r="R1310" i="3"/>
  <c r="R1311" i="3"/>
  <c r="R1312" i="3"/>
  <c r="R1313" i="3"/>
  <c r="R1314" i="3"/>
  <c r="R1315" i="3"/>
  <c r="R1316" i="3"/>
  <c r="R1317" i="3"/>
  <c r="R1318" i="3"/>
  <c r="R1319" i="3"/>
  <c r="R1320" i="3"/>
  <c r="R1321" i="3"/>
  <c r="R1322" i="3"/>
  <c r="R1323" i="3"/>
  <c r="R1324" i="3"/>
  <c r="R1325" i="3"/>
  <c r="R1326" i="3"/>
  <c r="R1327" i="3"/>
  <c r="R1328" i="3"/>
  <c r="R1329" i="3"/>
  <c r="R1330" i="3"/>
  <c r="R1331" i="3"/>
  <c r="R1332" i="3"/>
  <c r="R1333" i="3"/>
  <c r="R1334" i="3"/>
  <c r="R1335" i="3"/>
  <c r="R1336" i="3"/>
  <c r="R1337" i="3"/>
  <c r="R1338" i="3"/>
  <c r="R1339" i="3"/>
  <c r="R1340" i="3"/>
  <c r="R1341" i="3"/>
  <c r="R1342" i="3"/>
  <c r="R1343" i="3"/>
  <c r="R1344" i="3"/>
  <c r="R1345" i="3"/>
  <c r="R1346" i="3"/>
  <c r="R1347" i="3"/>
  <c r="R1348" i="3"/>
  <c r="R1349" i="3"/>
  <c r="R1350" i="3"/>
  <c r="R1351" i="3"/>
  <c r="R1352" i="3"/>
  <c r="R1353" i="3"/>
  <c r="R1354" i="3"/>
  <c r="R1355" i="3"/>
  <c r="R1356" i="3"/>
  <c r="R1357" i="3"/>
  <c r="R1358" i="3"/>
  <c r="R1359" i="3"/>
  <c r="R1360" i="3"/>
  <c r="R1361" i="3"/>
  <c r="R1362" i="3"/>
  <c r="R1363" i="3"/>
  <c r="R1364" i="3"/>
  <c r="R1365" i="3"/>
  <c r="R1366" i="3"/>
  <c r="R1367" i="3"/>
  <c r="R1368" i="3"/>
  <c r="R1369" i="3"/>
  <c r="R1370" i="3"/>
  <c r="R1371" i="3"/>
  <c r="R1372" i="3"/>
  <c r="R1373" i="3"/>
  <c r="R1374" i="3"/>
  <c r="R1375" i="3"/>
  <c r="R1376" i="3"/>
  <c r="R1377" i="3"/>
  <c r="R1378" i="3"/>
  <c r="R1379" i="3"/>
  <c r="R1380" i="3"/>
  <c r="R1381" i="3"/>
  <c r="R1382" i="3"/>
  <c r="R1383" i="3"/>
  <c r="R1384" i="3"/>
  <c r="R1385" i="3"/>
  <c r="R1386" i="3"/>
  <c r="R1387" i="3"/>
  <c r="R1388" i="3"/>
  <c r="R1389" i="3"/>
  <c r="R1390" i="3"/>
  <c r="R1391" i="3"/>
  <c r="R1392" i="3"/>
  <c r="R1393" i="3"/>
  <c r="R1394" i="3"/>
  <c r="R1395" i="3"/>
  <c r="R1396" i="3"/>
  <c r="R1397" i="3"/>
  <c r="R1398" i="3"/>
  <c r="R1399" i="3"/>
  <c r="R1400" i="3"/>
  <c r="R1401" i="3"/>
  <c r="R1402" i="3"/>
  <c r="R1403" i="3"/>
  <c r="R1404" i="3"/>
  <c r="R1405" i="3"/>
  <c r="R1406" i="3"/>
  <c r="R1407" i="3"/>
  <c r="R1408" i="3"/>
  <c r="R1409" i="3"/>
  <c r="R1410" i="3"/>
  <c r="R1411" i="3"/>
  <c r="R1412" i="3"/>
  <c r="R1413" i="3"/>
  <c r="R1414" i="3"/>
  <c r="R1415" i="3"/>
  <c r="R1416" i="3"/>
  <c r="R1417" i="3"/>
  <c r="R1418" i="3"/>
  <c r="R1419" i="3"/>
  <c r="R1420" i="3"/>
  <c r="R1421" i="3"/>
  <c r="R1422" i="3"/>
  <c r="R1423" i="3"/>
  <c r="R1424" i="3"/>
  <c r="R1425" i="3"/>
  <c r="R1426" i="3"/>
  <c r="R1427" i="3"/>
  <c r="R1428" i="3"/>
  <c r="R1429" i="3"/>
  <c r="R1430" i="3"/>
  <c r="R1431" i="3"/>
  <c r="R1432" i="3"/>
  <c r="R1433" i="3"/>
  <c r="R1434" i="3"/>
  <c r="R1435" i="3"/>
  <c r="R1436" i="3"/>
  <c r="R1437" i="3"/>
  <c r="R1438" i="3"/>
  <c r="R1439" i="3"/>
  <c r="R1440" i="3"/>
  <c r="R1441" i="3"/>
  <c r="R1442" i="3"/>
  <c r="R1443" i="3"/>
  <c r="R1444" i="3"/>
  <c r="R1445" i="3"/>
  <c r="R1446" i="3"/>
  <c r="R1447" i="3"/>
  <c r="R1448" i="3"/>
  <c r="R1449" i="3"/>
  <c r="R1450" i="3"/>
  <c r="R1451" i="3"/>
  <c r="R1452" i="3"/>
  <c r="R1453" i="3"/>
  <c r="R1454" i="3"/>
  <c r="R1455" i="3"/>
  <c r="R1456" i="3"/>
  <c r="R1457" i="3"/>
  <c r="R1458" i="3"/>
  <c r="R1459" i="3"/>
  <c r="R1460" i="3"/>
  <c r="R1461" i="3"/>
  <c r="R1462" i="3"/>
  <c r="R1463" i="3"/>
  <c r="R1464" i="3"/>
  <c r="R1465" i="3"/>
  <c r="R1466" i="3"/>
  <c r="R1467" i="3"/>
  <c r="R1468" i="3"/>
  <c r="R1469" i="3"/>
  <c r="R1470" i="3"/>
  <c r="R1471" i="3"/>
  <c r="R1472" i="3"/>
  <c r="R1473" i="3"/>
  <c r="R1474" i="3"/>
  <c r="R1475" i="3"/>
  <c r="R1476" i="3"/>
  <c r="R1477" i="3"/>
  <c r="R1478" i="3"/>
  <c r="R1479" i="3"/>
  <c r="R1480" i="3"/>
  <c r="R1481" i="3"/>
  <c r="R1482" i="3"/>
  <c r="R1483" i="3"/>
  <c r="R1484" i="3"/>
  <c r="R1485" i="3"/>
  <c r="R1486" i="3"/>
  <c r="R1487" i="3"/>
  <c r="R1488" i="3"/>
  <c r="R1489" i="3"/>
  <c r="R1490" i="3"/>
  <c r="R1491" i="3"/>
  <c r="R1492" i="3"/>
  <c r="R1493" i="3"/>
  <c r="R1494" i="3"/>
  <c r="R1495" i="3"/>
  <c r="R1496" i="3"/>
  <c r="R1497" i="3"/>
  <c r="R1498" i="3"/>
  <c r="R1499" i="3"/>
  <c r="R1500" i="3"/>
  <c r="R1501" i="3"/>
  <c r="R1502" i="3"/>
  <c r="R1503" i="3"/>
  <c r="R1504" i="3"/>
  <c r="R1505" i="3"/>
  <c r="R1506" i="3"/>
  <c r="R1507" i="3"/>
  <c r="R1508" i="3"/>
  <c r="R1509" i="3"/>
  <c r="R1510" i="3"/>
  <c r="R1511" i="3"/>
  <c r="R1512" i="3"/>
  <c r="R1513" i="3"/>
  <c r="R1514" i="3"/>
  <c r="R1515" i="3"/>
  <c r="R1516" i="3"/>
  <c r="R1517" i="3"/>
  <c r="R1518" i="3"/>
  <c r="R1519" i="3"/>
  <c r="R1520" i="3"/>
  <c r="R1521" i="3"/>
  <c r="R1522" i="3"/>
  <c r="R1523" i="3"/>
  <c r="R1524" i="3"/>
  <c r="R1525" i="3"/>
  <c r="R1526" i="3"/>
  <c r="R1527" i="3"/>
  <c r="R1528" i="3"/>
  <c r="R1529" i="3"/>
  <c r="R1530" i="3"/>
  <c r="R1531" i="3"/>
  <c r="R1532" i="3"/>
  <c r="R1533" i="3"/>
  <c r="R1534" i="3"/>
  <c r="R1535" i="3"/>
  <c r="R1536" i="3"/>
  <c r="R1537" i="3"/>
  <c r="R1538" i="3"/>
  <c r="R1539" i="3"/>
  <c r="R1540" i="3"/>
  <c r="R1541" i="3"/>
  <c r="R1542" i="3"/>
  <c r="R1543" i="3"/>
  <c r="R1544" i="3"/>
  <c r="R1545" i="3"/>
  <c r="R1546" i="3"/>
  <c r="R1547" i="3"/>
  <c r="R1548" i="3"/>
  <c r="R1549" i="3"/>
  <c r="R1550" i="3"/>
  <c r="R1551" i="3"/>
  <c r="R1552" i="3"/>
  <c r="R1553" i="3"/>
  <c r="R1554" i="3"/>
  <c r="R1555" i="3"/>
  <c r="R1556" i="3"/>
  <c r="R1557" i="3"/>
  <c r="R1558" i="3"/>
  <c r="R1559" i="3"/>
  <c r="R1560" i="3"/>
  <c r="R1561" i="3"/>
  <c r="R1562" i="3"/>
  <c r="R1563" i="3"/>
  <c r="R1564" i="3"/>
  <c r="R1565" i="3"/>
  <c r="R1566" i="3"/>
  <c r="R1567" i="3"/>
  <c r="R1568" i="3"/>
  <c r="R1569" i="3"/>
  <c r="R1570" i="3"/>
  <c r="R1571" i="3"/>
  <c r="R1572" i="3"/>
  <c r="R1573" i="3"/>
  <c r="R1574" i="3"/>
  <c r="R1575" i="3"/>
  <c r="R1576" i="3"/>
  <c r="R1577" i="3"/>
  <c r="R1578" i="3"/>
  <c r="R1579" i="3"/>
  <c r="R1580" i="3"/>
  <c r="R1581" i="3"/>
  <c r="R1582" i="3"/>
  <c r="R1583" i="3"/>
  <c r="R1584" i="3"/>
  <c r="R1585" i="3"/>
  <c r="R1586" i="3"/>
  <c r="R1587" i="3"/>
  <c r="R1588" i="3"/>
  <c r="R1589" i="3"/>
  <c r="R1590" i="3"/>
  <c r="R1591" i="3"/>
  <c r="R1592" i="3"/>
  <c r="R1593" i="3"/>
  <c r="R1594" i="3"/>
  <c r="R1595" i="3"/>
  <c r="R1596" i="3"/>
  <c r="R1597" i="3"/>
  <c r="R1598" i="3"/>
  <c r="R1599" i="3"/>
  <c r="R1600" i="3"/>
  <c r="R1601" i="3"/>
  <c r="R1602" i="3"/>
  <c r="R1603" i="3"/>
  <c r="R1604" i="3"/>
  <c r="R1605" i="3"/>
  <c r="R1606" i="3"/>
  <c r="R1607" i="3"/>
  <c r="R1608" i="3"/>
  <c r="R1609" i="3"/>
  <c r="R1610" i="3"/>
  <c r="R1611" i="3"/>
  <c r="R1612" i="3"/>
  <c r="R1613" i="3"/>
  <c r="R1614" i="3"/>
  <c r="R1615" i="3"/>
  <c r="R1616" i="3"/>
  <c r="R1617" i="3"/>
  <c r="R1618" i="3"/>
  <c r="R1619" i="3"/>
  <c r="R1620" i="3"/>
  <c r="R1621" i="3"/>
  <c r="R1622" i="3"/>
  <c r="R1623" i="3"/>
  <c r="R1624" i="3"/>
  <c r="R1625" i="3"/>
  <c r="R1626" i="3"/>
  <c r="R1627" i="3"/>
  <c r="R1628" i="3"/>
  <c r="R1629" i="3"/>
  <c r="R1630" i="3"/>
  <c r="R1631" i="3"/>
  <c r="R1632" i="3"/>
  <c r="R1633" i="3"/>
  <c r="R1634" i="3"/>
  <c r="R1635" i="3"/>
  <c r="R1636" i="3"/>
  <c r="R1637" i="3"/>
  <c r="R1638" i="3"/>
  <c r="R1639" i="3"/>
  <c r="R1640" i="3"/>
  <c r="R1641" i="3"/>
  <c r="R1642" i="3"/>
  <c r="R1643" i="3"/>
  <c r="R1644" i="3"/>
  <c r="R1645" i="3"/>
  <c r="R1646" i="3"/>
  <c r="R1647" i="3"/>
  <c r="R1648" i="3"/>
  <c r="R1649" i="3"/>
  <c r="R1650" i="3"/>
  <c r="R1651" i="3"/>
  <c r="R1652" i="3"/>
  <c r="R1653" i="3"/>
  <c r="R1654" i="3"/>
  <c r="R1655" i="3"/>
  <c r="R1656" i="3"/>
  <c r="R1657" i="3"/>
  <c r="R1658" i="3"/>
  <c r="R1659" i="3"/>
  <c r="R1660" i="3"/>
  <c r="R1661" i="3"/>
  <c r="R1662" i="3"/>
  <c r="R1663" i="3"/>
  <c r="R1664" i="3"/>
  <c r="R1665" i="3"/>
  <c r="R1666" i="3"/>
  <c r="R1667" i="3"/>
  <c r="R1668" i="3"/>
  <c r="R1669" i="3"/>
  <c r="R1670" i="3"/>
  <c r="R1671" i="3"/>
  <c r="R1672" i="3"/>
  <c r="R1673" i="3"/>
  <c r="R1674" i="3"/>
  <c r="R1675" i="3"/>
  <c r="R1676" i="3"/>
  <c r="R1677" i="3"/>
  <c r="R1678" i="3"/>
  <c r="R1679" i="3"/>
  <c r="R1680" i="3"/>
  <c r="R1681" i="3"/>
  <c r="R1682" i="3"/>
  <c r="R1683" i="3"/>
  <c r="R1684" i="3"/>
  <c r="R1685" i="3"/>
  <c r="R1686" i="3"/>
  <c r="R1687" i="3"/>
  <c r="R1688" i="3"/>
  <c r="R1689" i="3"/>
  <c r="R1690" i="3"/>
  <c r="R1691" i="3"/>
  <c r="R1692" i="3"/>
  <c r="R1693" i="3"/>
  <c r="R1694" i="3"/>
  <c r="R1695" i="3"/>
  <c r="R1696" i="3"/>
  <c r="R1697" i="3"/>
  <c r="R1698" i="3"/>
  <c r="R1699" i="3"/>
  <c r="R1700" i="3"/>
  <c r="R1701" i="3"/>
  <c r="R1702" i="3"/>
  <c r="R1703" i="3"/>
  <c r="R1704" i="3"/>
  <c r="R1705" i="3"/>
  <c r="R1706" i="3"/>
  <c r="R1707" i="3"/>
  <c r="R1708" i="3"/>
  <c r="R1709" i="3"/>
  <c r="R1710" i="3"/>
  <c r="R1711" i="3"/>
  <c r="R1712" i="3"/>
  <c r="R1713" i="3"/>
  <c r="R1714" i="3"/>
  <c r="R1715" i="3"/>
  <c r="R1716" i="3"/>
  <c r="R1717" i="3"/>
  <c r="R1718" i="3"/>
  <c r="R1719" i="3"/>
  <c r="R1720" i="3"/>
  <c r="R1721" i="3"/>
  <c r="R1722" i="3"/>
  <c r="R1723" i="3"/>
  <c r="R1724" i="3"/>
  <c r="R1725" i="3"/>
  <c r="R1726" i="3"/>
  <c r="R1727" i="3"/>
  <c r="R1728" i="3"/>
  <c r="R1729" i="3"/>
  <c r="R1730" i="3"/>
  <c r="R1731" i="3"/>
  <c r="R1732" i="3"/>
  <c r="R1733" i="3"/>
  <c r="R1734" i="3"/>
  <c r="R1735" i="3"/>
  <c r="R1736" i="3"/>
  <c r="R1737" i="3"/>
  <c r="R1738" i="3"/>
  <c r="R1739" i="3"/>
  <c r="R1740" i="3"/>
  <c r="R1741" i="3"/>
  <c r="R1742" i="3"/>
  <c r="R1743" i="3"/>
  <c r="R1744" i="3"/>
  <c r="R1745" i="3"/>
  <c r="R1746" i="3"/>
  <c r="R1747" i="3"/>
  <c r="R1748" i="3"/>
  <c r="R1749" i="3"/>
  <c r="R1750" i="3"/>
  <c r="R1751" i="3"/>
  <c r="R1752" i="3"/>
  <c r="R1753" i="3"/>
  <c r="R1754" i="3"/>
  <c r="R1755" i="3"/>
  <c r="R1756" i="3"/>
  <c r="R1757" i="3"/>
  <c r="R1758" i="3"/>
  <c r="R1759" i="3"/>
  <c r="R1760" i="3"/>
  <c r="R1761" i="3"/>
  <c r="R1762" i="3"/>
  <c r="R1763" i="3"/>
  <c r="R1764" i="3"/>
  <c r="R1765" i="3"/>
  <c r="R1766" i="3"/>
  <c r="R1767" i="3"/>
  <c r="R1768" i="3"/>
  <c r="R1769" i="3"/>
  <c r="R1770" i="3"/>
  <c r="R1771" i="3"/>
  <c r="R1772" i="3"/>
  <c r="R1773" i="3"/>
  <c r="R1774" i="3"/>
  <c r="R1775" i="3"/>
  <c r="R1776" i="3"/>
  <c r="R1777" i="3"/>
  <c r="R1778" i="3"/>
  <c r="R1779" i="3"/>
  <c r="R1780" i="3"/>
  <c r="R1781" i="3"/>
  <c r="R1782" i="3"/>
  <c r="R1783" i="3"/>
  <c r="R1784" i="3"/>
  <c r="R1785" i="3"/>
  <c r="R1786" i="3"/>
  <c r="R1787" i="3"/>
  <c r="R1788" i="3"/>
  <c r="R1789" i="3"/>
  <c r="R1790" i="3"/>
  <c r="R1791" i="3"/>
  <c r="R1792" i="3"/>
  <c r="R1793" i="3"/>
  <c r="R1794" i="3"/>
  <c r="R1795" i="3"/>
  <c r="R1796" i="3"/>
  <c r="R1797" i="3"/>
  <c r="R1798" i="3"/>
  <c r="R1799" i="3"/>
  <c r="R1800" i="3"/>
  <c r="R1801" i="3"/>
  <c r="R1802" i="3"/>
  <c r="R1803" i="3"/>
  <c r="R1804" i="3"/>
  <c r="R1805" i="3"/>
  <c r="R1806" i="3"/>
  <c r="R1807" i="3"/>
  <c r="R1808" i="3"/>
  <c r="R1809" i="3"/>
  <c r="R1810" i="3"/>
  <c r="R1811" i="3"/>
  <c r="R1812" i="3"/>
  <c r="R1813" i="3"/>
  <c r="R1814" i="3"/>
  <c r="R1815" i="3"/>
  <c r="R1816" i="3"/>
  <c r="R1817" i="3"/>
  <c r="R1818" i="3"/>
  <c r="R1819" i="3"/>
  <c r="R1820" i="3"/>
  <c r="R1821" i="3"/>
  <c r="R1822" i="3"/>
  <c r="R1823" i="3"/>
  <c r="R1824" i="3"/>
  <c r="R1825" i="3"/>
  <c r="R1826" i="3"/>
  <c r="R1827" i="3"/>
  <c r="R1828" i="3"/>
  <c r="R1829" i="3"/>
  <c r="R1830" i="3"/>
  <c r="R1831" i="3"/>
  <c r="R1832" i="3"/>
  <c r="R1833" i="3"/>
  <c r="R1834" i="3"/>
  <c r="R1835" i="3"/>
  <c r="R1836" i="3"/>
  <c r="R1837" i="3"/>
  <c r="R1838" i="3"/>
  <c r="R1839" i="3"/>
  <c r="R1840" i="3"/>
  <c r="R1841" i="3"/>
  <c r="R1842" i="3"/>
  <c r="R1843" i="3"/>
  <c r="R1844" i="3"/>
  <c r="R1845" i="3"/>
  <c r="R1846" i="3"/>
  <c r="R1847" i="3"/>
  <c r="R1848" i="3"/>
  <c r="R1849" i="3"/>
  <c r="R1850" i="3"/>
  <c r="R1851" i="3"/>
  <c r="R1852" i="3"/>
  <c r="R1853" i="3"/>
  <c r="R1854" i="3"/>
  <c r="R1855" i="3"/>
  <c r="R1856" i="3"/>
  <c r="R1857" i="3"/>
  <c r="R1858" i="3"/>
  <c r="R1859" i="3"/>
  <c r="R1860" i="3"/>
  <c r="R1861" i="3"/>
  <c r="R1862" i="3"/>
  <c r="R1863" i="3"/>
  <c r="R1864" i="3"/>
  <c r="R1865" i="3"/>
  <c r="R1866" i="3"/>
  <c r="R1867" i="3"/>
  <c r="R1868" i="3"/>
  <c r="R1869" i="3"/>
  <c r="R1870" i="3"/>
  <c r="R1871" i="3"/>
  <c r="R1872" i="3"/>
  <c r="R1873" i="3"/>
  <c r="R1874" i="3"/>
  <c r="R1875" i="3"/>
  <c r="R1876" i="3"/>
  <c r="R1877" i="3"/>
  <c r="R1878" i="3"/>
  <c r="R1879" i="3"/>
  <c r="R1880" i="3"/>
  <c r="R1881" i="3"/>
  <c r="R1882" i="3"/>
  <c r="R1883" i="3"/>
  <c r="R1884" i="3"/>
  <c r="R1885" i="3"/>
  <c r="R1886" i="3"/>
  <c r="R1887" i="3"/>
  <c r="R1888" i="3"/>
  <c r="R1889" i="3"/>
  <c r="R1890" i="3"/>
  <c r="R1891" i="3"/>
  <c r="R1892" i="3"/>
  <c r="R1893" i="3"/>
  <c r="R1894" i="3"/>
  <c r="R1895" i="3"/>
  <c r="R1896" i="3"/>
  <c r="R1897" i="3"/>
  <c r="R1898" i="3"/>
  <c r="R1899" i="3"/>
  <c r="R1900" i="3"/>
  <c r="R1901" i="3"/>
  <c r="R1902" i="3"/>
  <c r="R1903" i="3"/>
  <c r="R1904" i="3"/>
  <c r="R1905" i="3"/>
  <c r="R1906" i="3"/>
  <c r="R1907" i="3"/>
  <c r="R1908" i="3"/>
  <c r="R1909" i="3"/>
  <c r="R1910" i="3"/>
  <c r="R1911" i="3"/>
  <c r="R1912" i="3"/>
  <c r="R1913" i="3"/>
  <c r="R1914" i="3"/>
  <c r="R1915" i="3"/>
  <c r="R1916" i="3"/>
  <c r="R1917" i="3"/>
  <c r="R1918" i="3"/>
  <c r="R1919" i="3"/>
  <c r="R1920" i="3"/>
  <c r="R1921" i="3"/>
  <c r="R1922" i="3"/>
  <c r="R1923" i="3"/>
  <c r="R1924" i="3"/>
  <c r="R1925" i="3"/>
  <c r="R1926" i="3"/>
  <c r="R1927" i="3"/>
  <c r="R1928" i="3"/>
  <c r="R1929" i="3"/>
  <c r="R1930" i="3"/>
  <c r="R1931" i="3"/>
  <c r="R1932" i="3"/>
  <c r="R1933" i="3"/>
  <c r="R1934" i="3"/>
  <c r="R1935" i="3"/>
  <c r="R1936" i="3"/>
  <c r="R1937" i="3"/>
  <c r="R1938" i="3"/>
  <c r="R1939" i="3"/>
  <c r="R1940" i="3"/>
  <c r="R1941" i="3"/>
  <c r="R1942" i="3"/>
  <c r="R1943" i="3"/>
  <c r="R1944" i="3"/>
  <c r="R1945" i="3"/>
  <c r="R1946" i="3"/>
  <c r="R1947" i="3"/>
  <c r="R1948" i="3"/>
  <c r="R1949" i="3"/>
  <c r="R1950" i="3"/>
  <c r="R1951" i="3"/>
  <c r="R1952" i="3"/>
  <c r="R1953" i="3"/>
  <c r="R1954" i="3"/>
  <c r="R1955" i="3"/>
  <c r="R1956" i="3"/>
  <c r="R1957" i="3"/>
  <c r="R1958" i="3"/>
  <c r="R1959" i="3"/>
  <c r="R1960" i="3"/>
  <c r="R1961" i="3"/>
  <c r="R1962" i="3"/>
  <c r="R1963" i="3"/>
  <c r="R1964" i="3"/>
  <c r="R1965" i="3"/>
  <c r="R1966" i="3"/>
  <c r="R1967" i="3"/>
  <c r="R1968" i="3"/>
  <c r="R1969" i="3"/>
  <c r="R1970" i="3"/>
  <c r="R1971" i="3"/>
  <c r="R1972" i="3"/>
  <c r="R1973" i="3"/>
  <c r="R1974" i="3"/>
  <c r="R1975" i="3"/>
  <c r="R1976" i="3"/>
  <c r="R1977" i="3"/>
  <c r="R1978" i="3"/>
  <c r="R1979" i="3"/>
  <c r="R1980" i="3"/>
  <c r="R1981" i="3"/>
  <c r="R1982" i="3"/>
  <c r="R1983" i="3"/>
  <c r="R1984" i="3"/>
  <c r="R1985" i="3"/>
  <c r="R1986" i="3"/>
  <c r="R1987" i="3"/>
  <c r="R1988" i="3"/>
  <c r="R1989" i="3"/>
  <c r="R1990" i="3"/>
  <c r="R1991" i="3"/>
  <c r="R1992" i="3"/>
  <c r="R1993" i="3"/>
  <c r="R1994" i="3"/>
  <c r="R1995" i="3"/>
  <c r="R1996" i="3"/>
  <c r="R1997" i="3"/>
  <c r="R1998" i="3"/>
  <c r="R1999" i="3"/>
  <c r="R2000" i="3"/>
  <c r="R2001" i="3"/>
  <c r="R2002" i="3"/>
  <c r="R2003" i="3"/>
  <c r="R2004" i="3"/>
  <c r="R2005" i="3"/>
  <c r="R2006" i="3"/>
  <c r="R2007" i="3"/>
  <c r="R2008" i="3"/>
  <c r="R2009" i="3"/>
  <c r="R2010" i="3"/>
  <c r="R2011" i="3"/>
  <c r="R2012" i="3"/>
  <c r="R2013" i="3"/>
  <c r="R2014" i="3"/>
  <c r="R2015" i="3"/>
  <c r="R2016" i="3"/>
  <c r="R2017" i="3"/>
  <c r="R2018" i="3"/>
  <c r="R2019" i="3"/>
  <c r="R2020" i="3"/>
  <c r="R2021" i="3"/>
  <c r="R2022" i="3"/>
  <c r="R2023" i="3"/>
  <c r="R2024" i="3"/>
  <c r="R2025" i="3"/>
  <c r="R2026" i="3"/>
  <c r="R2027" i="3"/>
  <c r="R2028" i="3"/>
  <c r="R2029" i="3"/>
  <c r="R2030" i="3"/>
  <c r="R2031" i="3"/>
  <c r="R2032" i="3"/>
  <c r="R2033" i="3"/>
  <c r="R2034" i="3"/>
  <c r="R2035" i="3"/>
  <c r="R2036" i="3"/>
  <c r="R2037" i="3"/>
  <c r="R2038" i="3"/>
  <c r="R2039" i="3"/>
  <c r="R2040" i="3"/>
  <c r="R2041" i="3"/>
  <c r="R2042" i="3"/>
  <c r="R2043" i="3"/>
  <c r="R2044" i="3"/>
  <c r="R2045" i="3"/>
  <c r="R2046" i="3"/>
  <c r="R2047" i="3"/>
  <c r="R2048" i="3"/>
  <c r="R2049" i="3"/>
  <c r="R2050" i="3"/>
  <c r="R2051" i="3"/>
  <c r="R2052" i="3"/>
  <c r="R2053" i="3"/>
  <c r="R2054" i="3"/>
  <c r="R2055" i="3"/>
  <c r="R2056" i="3"/>
  <c r="R2057" i="3"/>
  <c r="R2058" i="3"/>
  <c r="R2059" i="3"/>
  <c r="R2060" i="3"/>
  <c r="R2061" i="3"/>
  <c r="R2062" i="3"/>
  <c r="R2063" i="3"/>
  <c r="R2064" i="3"/>
  <c r="R2065" i="3"/>
  <c r="R2066" i="3"/>
  <c r="R2067" i="3"/>
  <c r="R2068" i="3"/>
  <c r="R2069" i="3"/>
  <c r="R2070" i="3"/>
  <c r="R2071" i="3"/>
  <c r="R2072" i="3"/>
  <c r="R2073" i="3"/>
  <c r="R2074" i="3"/>
  <c r="R2075" i="3"/>
  <c r="R2076" i="3"/>
  <c r="R2077" i="3"/>
  <c r="R2078" i="3"/>
  <c r="R2079" i="3"/>
  <c r="R2080" i="3"/>
  <c r="R2081" i="3"/>
  <c r="R2082" i="3"/>
  <c r="R2083" i="3"/>
  <c r="R2084" i="3"/>
  <c r="R2085" i="3"/>
  <c r="R2086" i="3"/>
  <c r="R2087" i="3"/>
  <c r="R2088" i="3"/>
  <c r="R2089" i="3"/>
  <c r="R2090" i="3"/>
  <c r="R2091" i="3"/>
  <c r="R2092" i="3"/>
  <c r="R2093" i="3"/>
  <c r="R2094" i="3"/>
  <c r="R2095" i="3"/>
  <c r="R2096" i="3"/>
  <c r="R2097" i="3"/>
  <c r="R2098" i="3"/>
  <c r="R2099" i="3"/>
  <c r="R2100" i="3"/>
  <c r="R2101" i="3"/>
  <c r="R2102" i="3"/>
  <c r="R2103" i="3"/>
  <c r="R2104" i="3"/>
  <c r="R2105" i="3"/>
  <c r="R2106" i="3"/>
  <c r="R2107" i="3"/>
  <c r="R2108" i="3"/>
  <c r="R2109" i="3"/>
  <c r="R2110" i="3"/>
  <c r="R2111" i="3"/>
  <c r="R2112" i="3"/>
  <c r="R2113" i="3"/>
  <c r="R2114" i="3"/>
  <c r="R2115" i="3"/>
  <c r="R2116" i="3"/>
  <c r="R2117" i="3"/>
  <c r="R2118" i="3"/>
  <c r="R2119" i="3"/>
  <c r="R2120" i="3"/>
  <c r="R2121" i="3"/>
  <c r="R2122" i="3"/>
  <c r="R2123" i="3"/>
  <c r="R2124" i="3"/>
  <c r="R2125" i="3"/>
  <c r="R2126" i="3"/>
  <c r="R2127" i="3"/>
  <c r="R2128" i="3"/>
  <c r="R2129" i="3"/>
  <c r="R2130" i="3"/>
  <c r="R2131" i="3"/>
  <c r="R2132" i="3"/>
  <c r="R2133" i="3"/>
  <c r="R2134" i="3"/>
  <c r="R2135" i="3"/>
  <c r="R2136" i="3"/>
  <c r="R2137" i="3"/>
  <c r="R2138" i="3"/>
  <c r="R2139" i="3"/>
  <c r="R2140" i="3"/>
  <c r="R2141" i="3"/>
  <c r="R2142" i="3"/>
  <c r="R2143" i="3"/>
  <c r="R2144" i="3"/>
  <c r="R2145" i="3"/>
  <c r="R2146" i="3"/>
  <c r="R2147" i="3"/>
  <c r="R2148" i="3"/>
  <c r="R2149" i="3"/>
  <c r="R2150" i="3"/>
  <c r="R2151" i="3"/>
  <c r="R2152" i="3"/>
  <c r="R2153" i="3"/>
  <c r="R2154" i="3"/>
  <c r="R2155" i="3"/>
  <c r="R2156" i="3"/>
  <c r="R2157" i="3"/>
  <c r="R2158" i="3"/>
  <c r="R2159" i="3"/>
  <c r="R2160" i="3"/>
  <c r="R2161" i="3"/>
  <c r="R2162" i="3"/>
  <c r="R2163" i="3"/>
  <c r="R2164" i="3"/>
  <c r="R2165" i="3"/>
  <c r="R2166" i="3"/>
  <c r="R2167" i="3"/>
  <c r="R2168" i="3"/>
  <c r="R2169" i="3"/>
  <c r="R2170" i="3"/>
  <c r="R2171" i="3"/>
  <c r="R2172" i="3"/>
  <c r="R2173" i="3"/>
  <c r="R2174" i="3"/>
  <c r="R2175" i="3"/>
  <c r="R2176" i="3"/>
  <c r="R2177" i="3"/>
  <c r="R2178" i="3"/>
  <c r="R2179" i="3"/>
  <c r="R2180" i="3"/>
  <c r="R2181" i="3"/>
  <c r="R2182" i="3"/>
  <c r="R2183" i="3"/>
  <c r="R2184" i="3"/>
  <c r="R2185" i="3"/>
  <c r="R2186" i="3"/>
  <c r="R2187" i="3"/>
  <c r="R2188" i="3"/>
  <c r="R2189" i="3"/>
  <c r="R2190" i="3"/>
  <c r="R2191" i="3"/>
  <c r="R2192" i="3"/>
  <c r="R2193" i="3"/>
  <c r="R2194" i="3"/>
  <c r="R2195" i="3"/>
  <c r="R2196" i="3"/>
  <c r="R2197" i="3"/>
  <c r="R2198" i="3"/>
  <c r="R2199" i="3"/>
  <c r="R2200" i="3"/>
  <c r="R2201" i="3"/>
  <c r="R2202" i="3"/>
  <c r="R2203" i="3"/>
  <c r="R2204" i="3"/>
  <c r="R2205" i="3"/>
  <c r="R2206" i="3"/>
  <c r="R2207" i="3"/>
  <c r="R2208" i="3"/>
  <c r="R2209" i="3"/>
  <c r="R2210" i="3"/>
  <c r="R2211" i="3"/>
  <c r="R2212" i="3"/>
  <c r="R2213" i="3"/>
  <c r="R2214" i="3"/>
  <c r="R2215" i="3"/>
  <c r="R2216" i="3"/>
  <c r="R2217" i="3"/>
  <c r="R2218" i="3"/>
  <c r="R2219" i="3"/>
  <c r="R2220" i="3"/>
  <c r="R2221" i="3"/>
  <c r="R2222" i="3"/>
  <c r="R2223" i="3"/>
  <c r="R2224" i="3"/>
  <c r="R2225" i="3"/>
  <c r="R2226" i="3"/>
  <c r="R2227" i="3"/>
  <c r="R2228" i="3"/>
  <c r="R2229" i="3"/>
  <c r="R2230" i="3"/>
  <c r="R2231" i="3"/>
  <c r="R2232" i="3"/>
  <c r="R2233" i="3"/>
  <c r="R2234" i="3"/>
  <c r="R2235" i="3"/>
  <c r="R2236" i="3"/>
  <c r="R2237" i="3"/>
  <c r="R2238" i="3"/>
  <c r="R2239" i="3"/>
  <c r="R2240" i="3"/>
  <c r="R2241" i="3"/>
  <c r="R2242" i="3"/>
  <c r="R2243" i="3"/>
  <c r="R2244" i="3"/>
  <c r="R2245" i="3"/>
  <c r="R2246" i="3"/>
  <c r="R2247" i="3"/>
  <c r="R2248" i="3"/>
  <c r="R2249" i="3"/>
  <c r="R2250" i="3"/>
  <c r="R2251" i="3"/>
  <c r="R2252" i="3"/>
  <c r="R2253" i="3"/>
  <c r="R2254" i="3"/>
  <c r="R2255" i="3"/>
  <c r="R2256" i="3"/>
  <c r="R2257" i="3"/>
  <c r="R2258" i="3"/>
  <c r="R2259" i="3"/>
  <c r="R2260" i="3"/>
  <c r="R2261" i="3"/>
  <c r="R2262" i="3"/>
  <c r="R2263" i="3"/>
  <c r="R2264" i="3"/>
  <c r="R2265" i="3"/>
  <c r="R2266" i="3"/>
  <c r="R2267" i="3"/>
  <c r="R2268" i="3"/>
  <c r="R2269" i="3"/>
  <c r="R2270" i="3"/>
  <c r="R2271" i="3"/>
  <c r="R2272" i="3"/>
  <c r="R2273" i="3"/>
  <c r="R2274" i="3"/>
  <c r="R2275" i="3"/>
  <c r="R2276" i="3"/>
  <c r="R2277" i="3"/>
  <c r="R2278" i="3"/>
  <c r="R2279" i="3"/>
  <c r="R2280" i="3"/>
  <c r="R2281" i="3"/>
  <c r="R2282" i="3"/>
  <c r="R2283" i="3"/>
  <c r="R2284" i="3"/>
  <c r="R2285" i="3"/>
  <c r="R2286" i="3"/>
  <c r="R2287" i="3"/>
  <c r="R2288" i="3"/>
  <c r="R2289" i="3"/>
  <c r="R2290" i="3"/>
  <c r="R2291" i="3"/>
  <c r="R2292" i="3"/>
  <c r="R2293" i="3"/>
  <c r="R2294" i="3"/>
  <c r="R2295" i="3"/>
  <c r="R2296" i="3"/>
  <c r="R2297" i="3"/>
  <c r="R2298" i="3"/>
  <c r="R2299" i="3"/>
  <c r="R2300" i="3"/>
  <c r="R2301" i="3"/>
  <c r="R2302" i="3"/>
  <c r="R2303" i="3"/>
  <c r="R2304" i="3"/>
  <c r="R2305" i="3"/>
  <c r="R2306" i="3"/>
  <c r="R2307" i="3"/>
  <c r="R2308" i="3"/>
  <c r="R2309" i="3"/>
  <c r="R2310" i="3"/>
  <c r="R2311" i="3"/>
  <c r="R2312" i="3"/>
  <c r="R2313" i="3"/>
  <c r="R2314" i="3"/>
  <c r="R2315" i="3"/>
  <c r="R2316" i="3"/>
  <c r="R2317" i="3"/>
  <c r="R2318" i="3"/>
  <c r="R2319" i="3"/>
  <c r="R2320" i="3"/>
  <c r="R2321" i="3"/>
  <c r="R2322" i="3"/>
  <c r="R2323" i="3"/>
  <c r="R2324" i="3"/>
  <c r="R2325" i="3"/>
  <c r="R2326" i="3"/>
  <c r="R2327" i="3"/>
  <c r="R2328" i="3"/>
  <c r="R2329" i="3"/>
  <c r="R2330" i="3"/>
  <c r="R2331" i="3"/>
  <c r="R2332" i="3"/>
  <c r="R2333" i="3"/>
  <c r="R2334" i="3"/>
  <c r="R2335" i="3"/>
  <c r="R2336" i="3"/>
  <c r="R2337" i="3"/>
  <c r="R2338" i="3"/>
  <c r="R2339" i="3"/>
  <c r="R2340" i="3"/>
  <c r="R2341" i="3"/>
  <c r="R2342" i="3"/>
  <c r="R2343" i="3"/>
  <c r="R2344" i="3"/>
  <c r="R2345" i="3"/>
  <c r="R2346" i="3"/>
  <c r="R2347" i="3"/>
  <c r="R2348" i="3"/>
  <c r="R2349" i="3"/>
  <c r="R2350" i="3"/>
  <c r="R2351" i="3"/>
  <c r="R2352" i="3"/>
  <c r="R2353" i="3"/>
  <c r="R2354" i="3"/>
  <c r="R2355" i="3"/>
  <c r="R2356" i="3"/>
  <c r="R2357" i="3"/>
  <c r="R2358" i="3"/>
  <c r="R2359" i="3"/>
  <c r="R2360" i="3"/>
  <c r="R2361" i="3"/>
  <c r="R2362" i="3"/>
  <c r="R2363" i="3"/>
  <c r="R2364" i="3"/>
  <c r="R2365" i="3"/>
  <c r="R2366" i="3"/>
  <c r="R2367" i="3"/>
  <c r="R2368" i="3"/>
  <c r="R2369" i="3"/>
  <c r="R2370" i="3"/>
  <c r="R2371" i="3"/>
  <c r="R2372" i="3"/>
  <c r="R2373" i="3"/>
  <c r="R2374" i="3"/>
  <c r="R2375" i="3"/>
  <c r="R2376" i="3"/>
  <c r="R2377" i="3"/>
  <c r="R2378" i="3"/>
  <c r="R2379" i="3"/>
  <c r="R2380" i="3"/>
  <c r="R2381" i="3"/>
  <c r="R2382" i="3"/>
  <c r="R2383" i="3"/>
  <c r="R2384" i="3"/>
  <c r="R2385" i="3"/>
  <c r="R2386" i="3"/>
  <c r="R2387" i="3"/>
  <c r="R2388" i="3"/>
  <c r="R2389" i="3"/>
  <c r="R2390" i="3"/>
  <c r="R2391" i="3"/>
  <c r="R2392" i="3"/>
  <c r="R2393" i="3"/>
  <c r="R2394" i="3"/>
  <c r="R2395" i="3"/>
  <c r="R2396" i="3"/>
  <c r="R2397" i="3"/>
  <c r="R2398" i="3"/>
  <c r="R2399" i="3"/>
  <c r="R2400" i="3"/>
  <c r="R2401" i="3"/>
  <c r="R2402" i="3"/>
  <c r="R2403" i="3"/>
  <c r="R2404" i="3"/>
  <c r="R2405" i="3"/>
  <c r="R2406" i="3"/>
  <c r="R2407" i="3"/>
  <c r="R2408" i="3"/>
  <c r="R2409" i="3"/>
  <c r="R2410" i="3"/>
  <c r="R2411" i="3"/>
  <c r="R2412" i="3"/>
  <c r="R2413" i="3"/>
  <c r="R2414" i="3"/>
  <c r="R2415" i="3"/>
  <c r="R2416" i="3"/>
  <c r="R2417" i="3"/>
  <c r="R2418" i="3"/>
  <c r="R2419" i="3"/>
  <c r="R2420" i="3"/>
  <c r="R2421" i="3"/>
  <c r="R2422" i="3"/>
  <c r="R2423" i="3"/>
  <c r="R2424" i="3"/>
  <c r="R2425" i="3"/>
  <c r="R2426" i="3"/>
  <c r="R2427" i="3"/>
  <c r="R2428" i="3"/>
  <c r="R2429" i="3"/>
  <c r="R2430" i="3"/>
  <c r="R2431" i="3"/>
  <c r="R2432" i="3"/>
  <c r="R2433" i="3"/>
  <c r="R2434" i="3"/>
  <c r="R2435" i="3"/>
  <c r="R2436" i="3"/>
  <c r="R2437" i="3"/>
  <c r="R2438" i="3"/>
  <c r="R2439" i="3"/>
  <c r="R2440" i="3"/>
  <c r="R2441" i="3"/>
  <c r="R2442" i="3"/>
  <c r="R2443" i="3"/>
  <c r="R2444" i="3"/>
  <c r="R2445" i="3"/>
  <c r="R2446" i="3"/>
  <c r="R2447" i="3"/>
  <c r="R2448" i="3"/>
  <c r="R2449" i="3"/>
  <c r="R2450" i="3"/>
  <c r="R2451" i="3"/>
  <c r="R2452" i="3"/>
  <c r="R2453" i="3"/>
  <c r="R2454" i="3"/>
  <c r="R2455" i="3"/>
  <c r="R2456" i="3"/>
  <c r="R2457" i="3"/>
  <c r="R2458" i="3"/>
  <c r="R2459" i="3"/>
  <c r="R2460" i="3"/>
  <c r="R2461" i="3"/>
  <c r="R2462" i="3"/>
  <c r="R2463" i="3"/>
  <c r="R2464" i="3"/>
  <c r="R2465" i="3"/>
  <c r="R2466" i="3"/>
  <c r="R2467" i="3"/>
  <c r="R2468" i="3"/>
  <c r="R2469" i="3"/>
  <c r="R2470" i="3"/>
  <c r="R2471" i="3"/>
  <c r="R2472" i="3"/>
  <c r="R2473" i="3"/>
  <c r="R2474" i="3"/>
  <c r="R2475" i="3"/>
  <c r="R2476" i="3"/>
  <c r="R2477" i="3"/>
  <c r="R2478" i="3"/>
  <c r="R2479" i="3"/>
  <c r="R2480" i="3"/>
  <c r="R2481" i="3"/>
  <c r="R2482" i="3"/>
  <c r="R2483" i="3"/>
  <c r="R2484" i="3"/>
  <c r="R2485" i="3"/>
  <c r="R2486" i="3"/>
  <c r="R2487" i="3"/>
  <c r="R2488" i="3"/>
  <c r="R2489" i="3"/>
  <c r="R2490" i="3"/>
  <c r="R2491" i="3"/>
  <c r="R2492" i="3"/>
  <c r="R2493" i="3"/>
  <c r="R2494" i="3"/>
  <c r="R2495" i="3"/>
  <c r="R2496" i="3"/>
  <c r="R2497" i="3"/>
  <c r="R2498" i="3"/>
  <c r="R2499" i="3"/>
  <c r="R2500" i="3"/>
  <c r="R2501" i="3"/>
  <c r="R2502" i="3"/>
  <c r="R2503" i="3"/>
  <c r="R2504" i="3"/>
  <c r="R2505" i="3"/>
  <c r="R2506" i="3"/>
  <c r="R2507" i="3"/>
  <c r="R2508" i="3"/>
  <c r="R2509" i="3"/>
  <c r="R2510" i="3"/>
  <c r="R2511" i="3"/>
  <c r="R2512" i="3"/>
  <c r="R2513" i="3"/>
  <c r="R2514" i="3"/>
  <c r="R2515" i="3"/>
  <c r="R2516" i="3"/>
  <c r="R2517" i="3"/>
  <c r="R2518" i="3"/>
  <c r="R2519" i="3"/>
  <c r="R2520" i="3"/>
  <c r="R2521" i="3"/>
  <c r="R2522" i="3"/>
  <c r="R2523" i="3"/>
  <c r="R2524" i="3"/>
  <c r="R2525" i="3"/>
  <c r="R2526" i="3"/>
  <c r="R2527" i="3"/>
  <c r="R2528" i="3"/>
  <c r="R2529" i="3"/>
  <c r="R2530" i="3"/>
  <c r="R2531" i="3"/>
  <c r="R2532" i="3"/>
  <c r="R2533" i="3"/>
  <c r="R2534" i="3"/>
  <c r="R2535" i="3"/>
  <c r="R2536" i="3"/>
  <c r="R2537" i="3"/>
  <c r="R2538" i="3"/>
  <c r="R2539" i="3"/>
  <c r="R2540" i="3"/>
  <c r="R2541" i="3"/>
  <c r="R2542" i="3"/>
  <c r="R2543" i="3"/>
  <c r="R2544" i="3"/>
  <c r="R2545" i="3"/>
  <c r="R2546" i="3"/>
  <c r="R2547" i="3"/>
  <c r="R2548" i="3"/>
  <c r="R2549" i="3"/>
  <c r="R2550" i="3"/>
  <c r="R2551" i="3"/>
  <c r="R2552" i="3"/>
  <c r="R2553" i="3"/>
  <c r="R2554" i="3"/>
  <c r="R2555" i="3"/>
  <c r="R2556" i="3"/>
  <c r="R2557" i="3"/>
  <c r="R2558" i="3"/>
  <c r="R2559" i="3"/>
  <c r="R2560" i="3"/>
  <c r="R2561" i="3"/>
  <c r="R2562" i="3"/>
  <c r="R2563" i="3"/>
  <c r="R2564" i="3"/>
  <c r="R2565" i="3"/>
  <c r="R2566" i="3"/>
  <c r="R2567" i="3"/>
  <c r="R2568" i="3"/>
  <c r="R2569" i="3"/>
  <c r="R2570" i="3"/>
  <c r="R2571" i="3"/>
  <c r="R2572" i="3"/>
  <c r="R2573" i="3"/>
  <c r="R2574" i="3"/>
  <c r="R2575" i="3"/>
  <c r="R2576" i="3"/>
  <c r="R2577" i="3"/>
  <c r="R2578" i="3"/>
  <c r="R2579" i="3"/>
  <c r="R2580" i="3"/>
  <c r="R2581" i="3"/>
  <c r="R2582" i="3"/>
  <c r="R2583" i="3"/>
  <c r="R2584" i="3"/>
  <c r="R2585" i="3"/>
  <c r="R2586" i="3"/>
  <c r="R2587" i="3"/>
  <c r="R2588" i="3"/>
  <c r="R2589" i="3"/>
  <c r="R2590" i="3"/>
  <c r="R2591" i="3"/>
  <c r="R2592" i="3"/>
  <c r="R2593" i="3"/>
  <c r="R2594" i="3"/>
  <c r="R2595" i="3"/>
  <c r="R2596" i="3"/>
  <c r="R2597" i="3"/>
  <c r="R2598" i="3"/>
  <c r="R2599" i="3"/>
  <c r="R2600" i="3"/>
  <c r="R2601" i="3"/>
  <c r="R2602" i="3"/>
  <c r="R2603" i="3"/>
  <c r="R2604" i="3"/>
  <c r="R2605" i="3"/>
  <c r="R2606" i="3"/>
  <c r="R2607" i="3"/>
  <c r="R2608" i="3"/>
  <c r="R2609" i="3"/>
  <c r="R2610" i="3"/>
  <c r="R2611" i="3"/>
  <c r="R2612" i="3"/>
  <c r="R2613" i="3"/>
  <c r="R2614" i="3"/>
  <c r="R2615" i="3"/>
  <c r="R2616" i="3"/>
  <c r="R2617" i="3"/>
  <c r="R2618" i="3"/>
  <c r="R2619" i="3"/>
  <c r="R2620" i="3"/>
  <c r="R2621" i="3"/>
  <c r="R2622" i="3"/>
  <c r="R2623" i="3"/>
  <c r="R2624" i="3"/>
  <c r="R2625" i="3"/>
  <c r="R2626" i="3"/>
  <c r="R2627" i="3"/>
  <c r="R2628" i="3"/>
  <c r="R2629" i="3"/>
  <c r="R2630" i="3"/>
  <c r="R2631" i="3"/>
  <c r="R2632" i="3"/>
  <c r="R2633" i="3"/>
  <c r="R2634" i="3"/>
  <c r="R2635" i="3"/>
  <c r="R2636" i="3"/>
  <c r="R2637" i="3"/>
  <c r="R2638" i="3"/>
  <c r="R2639" i="3"/>
  <c r="R2640" i="3"/>
  <c r="R2641" i="3"/>
  <c r="R2642" i="3"/>
  <c r="R2643" i="3"/>
  <c r="R2644" i="3"/>
  <c r="R2645" i="3"/>
  <c r="R2646" i="3"/>
  <c r="R2647" i="3"/>
  <c r="R2648" i="3"/>
  <c r="R2649" i="3"/>
  <c r="R2650" i="3"/>
  <c r="R2651" i="3"/>
  <c r="R2652" i="3"/>
  <c r="R2653" i="3"/>
  <c r="R2654" i="3"/>
  <c r="R2655" i="3"/>
  <c r="R2656" i="3"/>
  <c r="R2657" i="3"/>
  <c r="R2658" i="3"/>
  <c r="R2659" i="3"/>
  <c r="R2660" i="3"/>
  <c r="R2661" i="3"/>
  <c r="R2662" i="3"/>
  <c r="R2663" i="3"/>
  <c r="R2664" i="3"/>
  <c r="R2665" i="3"/>
  <c r="R2666" i="3"/>
  <c r="R2667" i="3"/>
  <c r="R2668" i="3"/>
  <c r="R2669" i="3"/>
  <c r="R2670" i="3"/>
  <c r="R2671" i="3"/>
  <c r="R2672" i="3"/>
  <c r="R2673" i="3"/>
  <c r="R2674" i="3"/>
  <c r="R2675" i="3"/>
  <c r="R2676" i="3"/>
  <c r="R2677" i="3"/>
  <c r="R2678" i="3"/>
  <c r="R2679" i="3"/>
  <c r="R2680" i="3"/>
  <c r="R2681" i="3"/>
  <c r="R2682" i="3"/>
  <c r="R2683" i="3"/>
  <c r="R2684" i="3"/>
  <c r="R2685" i="3"/>
  <c r="R2686" i="3"/>
  <c r="R2687" i="3"/>
  <c r="R2688" i="3"/>
  <c r="R2689" i="3"/>
  <c r="R2690" i="3"/>
  <c r="R2691" i="3"/>
  <c r="R2692" i="3"/>
  <c r="R2693" i="3"/>
  <c r="R2694" i="3"/>
  <c r="R2695" i="3"/>
  <c r="R2696" i="3"/>
  <c r="R2697" i="3"/>
  <c r="R2698" i="3"/>
  <c r="R2699" i="3"/>
  <c r="R2700" i="3"/>
  <c r="R2701" i="3"/>
  <c r="R2702" i="3"/>
  <c r="R2703" i="3"/>
  <c r="R2704" i="3"/>
  <c r="R2705" i="3"/>
  <c r="R2706" i="3"/>
  <c r="R2707" i="3"/>
  <c r="R2708" i="3"/>
  <c r="R2709" i="3"/>
  <c r="R2710" i="3"/>
  <c r="R2711" i="3"/>
  <c r="R2712" i="3"/>
  <c r="R2713" i="3"/>
  <c r="R2714" i="3"/>
  <c r="R2715" i="3"/>
  <c r="R2716" i="3"/>
  <c r="R2717" i="3"/>
  <c r="R2718" i="3"/>
  <c r="R2719" i="3"/>
  <c r="R2720" i="3"/>
  <c r="R2721" i="3"/>
  <c r="R2722" i="3"/>
  <c r="R2723" i="3"/>
  <c r="R2724" i="3"/>
  <c r="R2725" i="3"/>
  <c r="R2726" i="3"/>
  <c r="R2727" i="3"/>
  <c r="R2728" i="3"/>
  <c r="R2729" i="3"/>
  <c r="R2730" i="3"/>
  <c r="R2731" i="3"/>
  <c r="R2732" i="3"/>
  <c r="R2733" i="3"/>
  <c r="R2734" i="3"/>
  <c r="R2735" i="3"/>
  <c r="R2736" i="3"/>
  <c r="R2737" i="3"/>
  <c r="R2738" i="3"/>
  <c r="R2739" i="3"/>
  <c r="R2740" i="3"/>
  <c r="R2741" i="3"/>
  <c r="R2742" i="3"/>
  <c r="R2743" i="3"/>
  <c r="R2744" i="3"/>
  <c r="R2745" i="3"/>
  <c r="R2746" i="3"/>
  <c r="R2747" i="3"/>
  <c r="R2748" i="3"/>
  <c r="R2749" i="3"/>
  <c r="R2750" i="3"/>
  <c r="R2751" i="3"/>
  <c r="R2752" i="3"/>
  <c r="R2753" i="3"/>
  <c r="R2754" i="3"/>
  <c r="R2755" i="3"/>
  <c r="R2756" i="3"/>
  <c r="R2757" i="3"/>
  <c r="R2758" i="3"/>
  <c r="R2759" i="3"/>
  <c r="R2760" i="3"/>
  <c r="R2761" i="3"/>
  <c r="R2762" i="3"/>
  <c r="R2763" i="3"/>
  <c r="R2764" i="3"/>
  <c r="R2765" i="3"/>
  <c r="R2766" i="3"/>
  <c r="R2767" i="3"/>
  <c r="R2768" i="3"/>
  <c r="R2769" i="3"/>
  <c r="R2770" i="3"/>
  <c r="R2771" i="3"/>
  <c r="R2772" i="3"/>
  <c r="R2773" i="3"/>
  <c r="R2774" i="3"/>
  <c r="R2775" i="3"/>
  <c r="R2776" i="3"/>
  <c r="R2777" i="3"/>
  <c r="R2778" i="3"/>
  <c r="R2779" i="3"/>
  <c r="R2780" i="3"/>
  <c r="R2781" i="3"/>
  <c r="R2782" i="3"/>
  <c r="R2783" i="3"/>
  <c r="R2784" i="3"/>
  <c r="R2785" i="3"/>
  <c r="R2786" i="3"/>
  <c r="R2787" i="3"/>
  <c r="R2788" i="3"/>
  <c r="R2789" i="3"/>
  <c r="R2790" i="3"/>
  <c r="R2791" i="3"/>
  <c r="R2792" i="3"/>
  <c r="R2793" i="3"/>
  <c r="R2794" i="3"/>
  <c r="R2795" i="3"/>
  <c r="R2796" i="3"/>
  <c r="R2797" i="3"/>
  <c r="R2798" i="3"/>
  <c r="R2799" i="3"/>
  <c r="R2800" i="3"/>
  <c r="R2801" i="3"/>
  <c r="R2802" i="3"/>
  <c r="R2803" i="3"/>
  <c r="R2804" i="3"/>
  <c r="R2805" i="3"/>
  <c r="R2806" i="3"/>
  <c r="R2807" i="3"/>
  <c r="R2808" i="3"/>
  <c r="R2809" i="3"/>
  <c r="R2810" i="3"/>
  <c r="R2811" i="3"/>
  <c r="R2812" i="3"/>
  <c r="R2813" i="3"/>
  <c r="R2814" i="3"/>
  <c r="R2815" i="3"/>
  <c r="R2816" i="3"/>
  <c r="R2817" i="3"/>
  <c r="R2818" i="3"/>
  <c r="R2819" i="3"/>
  <c r="R2820" i="3"/>
  <c r="R2821" i="3"/>
  <c r="R2822" i="3"/>
  <c r="R2823" i="3"/>
  <c r="R2824" i="3"/>
  <c r="R2825" i="3"/>
  <c r="R2826" i="3"/>
  <c r="R2827" i="3"/>
  <c r="R2828" i="3"/>
  <c r="R2829" i="3"/>
  <c r="R2830" i="3"/>
  <c r="R2831" i="3"/>
  <c r="R2832" i="3"/>
  <c r="R2833" i="3"/>
  <c r="R2834" i="3"/>
  <c r="R2835" i="3"/>
  <c r="R2836" i="3"/>
  <c r="R2837" i="3"/>
  <c r="R2838" i="3"/>
  <c r="R2839" i="3"/>
  <c r="R2840" i="3"/>
  <c r="R2841" i="3"/>
  <c r="R2842" i="3"/>
  <c r="R2843" i="3"/>
  <c r="R2844" i="3"/>
  <c r="R2845" i="3"/>
  <c r="R2846" i="3"/>
  <c r="R2847" i="3"/>
  <c r="R2848" i="3"/>
  <c r="R2849" i="3"/>
  <c r="R2850" i="3"/>
  <c r="R2851" i="3"/>
  <c r="R2852" i="3"/>
  <c r="R2853" i="3"/>
  <c r="R2854" i="3"/>
  <c r="R2855" i="3"/>
  <c r="R2856" i="3"/>
  <c r="R2857" i="3"/>
  <c r="R2858" i="3"/>
  <c r="R2859" i="3"/>
  <c r="R2860" i="3"/>
  <c r="R2861" i="3"/>
  <c r="R2862" i="3"/>
  <c r="R2863" i="3"/>
  <c r="R2864" i="3"/>
  <c r="R2865" i="3"/>
  <c r="R2866" i="3"/>
  <c r="R2867" i="3"/>
  <c r="R2868" i="3"/>
  <c r="R2869" i="3"/>
  <c r="R2870" i="3"/>
  <c r="R2871" i="3"/>
  <c r="R2872" i="3"/>
  <c r="R2873" i="3"/>
  <c r="R2874" i="3"/>
  <c r="R2875" i="3"/>
  <c r="R2876" i="3"/>
  <c r="R2877" i="3"/>
  <c r="R2878" i="3"/>
  <c r="R2879" i="3"/>
  <c r="R2880" i="3"/>
  <c r="R2881" i="3"/>
  <c r="R2882" i="3"/>
  <c r="R2883" i="3"/>
  <c r="R2884" i="3"/>
  <c r="R2885" i="3"/>
  <c r="R2886" i="3"/>
  <c r="R2887" i="3"/>
  <c r="R2888" i="3"/>
  <c r="R2889" i="3"/>
  <c r="R2890" i="3"/>
  <c r="R2891" i="3"/>
  <c r="R2892" i="3"/>
  <c r="R2893" i="3"/>
  <c r="R2894" i="3"/>
  <c r="R2895" i="3"/>
  <c r="R2896" i="3"/>
  <c r="R2897" i="3"/>
  <c r="R2898" i="3"/>
  <c r="R2899" i="3"/>
  <c r="R2900" i="3"/>
  <c r="R2901" i="3"/>
  <c r="R2902" i="3"/>
  <c r="R2903" i="3"/>
  <c r="R2904" i="3"/>
  <c r="R2905" i="3"/>
  <c r="R2906" i="3"/>
  <c r="R2907" i="3"/>
  <c r="R2908" i="3"/>
  <c r="R2909" i="3"/>
  <c r="R2910" i="3"/>
  <c r="R2911" i="3"/>
  <c r="R2912" i="3"/>
  <c r="R2913" i="3"/>
  <c r="R2914" i="3"/>
  <c r="R2915" i="3"/>
  <c r="R2916" i="3"/>
  <c r="R2917" i="3"/>
  <c r="R2918" i="3"/>
  <c r="R2919" i="3"/>
  <c r="R2920" i="3"/>
  <c r="R2921" i="3"/>
  <c r="R2922" i="3"/>
  <c r="R2923" i="3"/>
  <c r="R2924" i="3"/>
  <c r="R2925" i="3"/>
  <c r="R2926" i="3"/>
  <c r="R2927" i="3"/>
  <c r="R2928" i="3"/>
  <c r="R2929" i="3"/>
  <c r="R2930" i="3"/>
  <c r="R2931" i="3"/>
  <c r="R2932" i="3"/>
  <c r="R2933" i="3"/>
  <c r="R2934" i="3"/>
  <c r="R2935" i="3"/>
  <c r="R2936" i="3"/>
  <c r="R2937" i="3"/>
  <c r="R2938" i="3"/>
  <c r="R2939" i="3"/>
  <c r="R2940" i="3"/>
  <c r="R2941" i="3"/>
  <c r="R2942" i="3"/>
  <c r="R2943" i="3"/>
  <c r="R2944" i="3"/>
  <c r="R2945" i="3"/>
  <c r="R2946" i="3"/>
  <c r="R2947" i="3"/>
  <c r="R2948" i="3"/>
  <c r="R2949" i="3"/>
  <c r="R2950" i="3"/>
  <c r="R2951" i="3"/>
  <c r="R2952" i="3"/>
  <c r="R2953" i="3"/>
  <c r="R2954" i="3"/>
  <c r="R2955" i="3"/>
  <c r="R2956" i="3"/>
  <c r="R2957" i="3"/>
  <c r="R2958" i="3"/>
  <c r="R2959" i="3"/>
  <c r="R2960" i="3"/>
  <c r="R2961" i="3"/>
  <c r="R2962" i="3"/>
  <c r="R2963" i="3"/>
  <c r="R2964" i="3"/>
  <c r="R2965" i="3"/>
  <c r="R2966" i="3"/>
  <c r="R2967" i="3"/>
  <c r="R2968" i="3"/>
  <c r="R2969" i="3"/>
  <c r="R2970" i="3"/>
  <c r="R2971" i="3"/>
  <c r="R2972" i="3"/>
  <c r="R2973" i="3"/>
  <c r="R2974" i="3"/>
  <c r="R2975" i="3"/>
  <c r="R2976" i="3"/>
  <c r="R2977" i="3"/>
  <c r="R2978" i="3"/>
  <c r="R2979" i="3"/>
  <c r="R2980" i="3"/>
  <c r="R2981" i="3"/>
  <c r="R2982" i="3"/>
  <c r="R2983" i="3"/>
  <c r="R2984" i="3"/>
  <c r="R2985" i="3"/>
  <c r="R2986" i="3"/>
  <c r="R2987" i="3"/>
  <c r="R2988" i="3"/>
  <c r="R2989" i="3"/>
  <c r="R2990" i="3"/>
  <c r="R2991" i="3"/>
  <c r="R2992" i="3"/>
  <c r="R2993" i="3"/>
  <c r="R2994" i="3"/>
  <c r="R2995" i="3"/>
  <c r="R2996" i="3"/>
  <c r="R2997" i="3"/>
  <c r="R2998" i="3"/>
  <c r="R2999" i="3"/>
  <c r="R3000" i="3"/>
  <c r="R3001" i="3"/>
  <c r="R3002" i="3"/>
  <c r="R3003" i="3"/>
  <c r="R3004" i="3"/>
  <c r="R3005" i="3"/>
  <c r="R3006" i="3"/>
  <c r="R3007" i="3"/>
  <c r="R3008" i="3"/>
  <c r="R3009" i="3"/>
  <c r="R3010" i="3"/>
  <c r="R3011" i="3"/>
  <c r="R3012" i="3"/>
  <c r="R3013" i="3"/>
  <c r="R3014" i="3"/>
  <c r="R3015" i="3"/>
  <c r="R3016" i="3"/>
  <c r="R3017" i="3"/>
  <c r="R3018" i="3"/>
  <c r="R3019" i="3"/>
  <c r="R3020" i="3"/>
  <c r="R3021" i="3"/>
  <c r="R3022" i="3"/>
  <c r="R3023" i="3"/>
  <c r="R3024" i="3"/>
  <c r="R3025" i="3"/>
  <c r="R3026" i="3"/>
  <c r="R3027" i="3"/>
  <c r="R3028" i="3"/>
  <c r="R3029" i="3"/>
  <c r="R3030" i="3"/>
  <c r="R3031" i="3"/>
  <c r="R3032" i="3"/>
  <c r="R3033" i="3"/>
  <c r="R3034" i="3"/>
  <c r="R3035" i="3"/>
  <c r="R3036" i="3"/>
  <c r="R3037" i="3"/>
  <c r="R3038" i="3"/>
  <c r="R3039" i="3"/>
  <c r="R3040" i="3"/>
  <c r="R3041" i="3"/>
  <c r="R3042" i="3"/>
  <c r="R3043" i="3"/>
  <c r="R3044" i="3"/>
  <c r="R3045" i="3"/>
  <c r="R3046" i="3"/>
  <c r="R3047" i="3"/>
  <c r="R3048" i="3"/>
  <c r="R3049" i="3"/>
  <c r="R3050" i="3"/>
  <c r="R3051" i="3"/>
  <c r="R3052" i="3"/>
  <c r="R3053" i="3"/>
  <c r="R3054" i="3"/>
  <c r="R3055" i="3"/>
  <c r="R3056" i="3"/>
  <c r="R3057" i="3"/>
  <c r="R3058" i="3"/>
  <c r="R3059" i="3"/>
  <c r="R3060" i="3"/>
  <c r="R3061" i="3"/>
  <c r="R3062" i="3"/>
  <c r="R3063" i="3"/>
  <c r="R3064" i="3"/>
  <c r="R3065" i="3"/>
  <c r="R3066" i="3"/>
  <c r="R3067" i="3"/>
  <c r="R3068" i="3"/>
  <c r="R3069" i="3"/>
  <c r="R3070" i="3"/>
  <c r="R3071" i="3"/>
  <c r="R3072" i="3"/>
  <c r="R3073" i="3"/>
  <c r="R3074" i="3"/>
  <c r="R3075" i="3"/>
  <c r="R3076" i="3"/>
  <c r="R3077" i="3"/>
  <c r="R3078" i="3"/>
  <c r="R3079" i="3"/>
  <c r="R3080" i="3"/>
  <c r="R3081" i="3"/>
  <c r="R3082" i="3"/>
  <c r="R3083" i="3"/>
  <c r="R3084" i="3"/>
  <c r="R3085" i="3"/>
  <c r="R3086" i="3"/>
  <c r="R3087" i="3"/>
  <c r="R3088" i="3"/>
  <c r="R3089" i="3"/>
  <c r="R3090" i="3"/>
  <c r="R3091" i="3"/>
  <c r="R3092" i="3"/>
  <c r="R3093" i="3"/>
  <c r="R3094" i="3"/>
  <c r="R3095" i="3"/>
  <c r="R3096" i="3"/>
  <c r="R3097" i="3"/>
  <c r="R3098" i="3"/>
  <c r="R3099" i="3"/>
  <c r="R3100" i="3"/>
  <c r="R3101" i="3"/>
  <c r="R3102" i="3"/>
  <c r="R3103" i="3"/>
  <c r="R3104" i="3"/>
  <c r="R3105" i="3"/>
  <c r="R3106" i="3"/>
  <c r="R3107" i="3"/>
  <c r="R3108" i="3"/>
  <c r="R3109" i="3"/>
  <c r="R3110" i="3"/>
  <c r="R3111" i="3"/>
  <c r="R3112" i="3"/>
  <c r="R3113" i="3"/>
  <c r="R3114" i="3"/>
  <c r="R3115" i="3"/>
  <c r="R3116" i="3"/>
  <c r="R3117" i="3"/>
  <c r="R3118" i="3"/>
  <c r="R3119" i="3"/>
  <c r="R3120" i="3"/>
  <c r="R3121" i="3"/>
  <c r="R3122" i="3"/>
  <c r="R3123" i="3"/>
  <c r="R3124" i="3"/>
  <c r="R3125" i="3"/>
  <c r="R3126" i="3"/>
  <c r="R3127" i="3"/>
  <c r="R3128" i="3"/>
  <c r="R3129" i="3"/>
  <c r="R3130" i="3"/>
  <c r="R3131" i="3"/>
  <c r="R3132" i="3"/>
  <c r="R3133" i="3"/>
  <c r="R3134" i="3"/>
  <c r="R3135" i="3"/>
  <c r="R3136" i="3"/>
  <c r="R3137" i="3"/>
  <c r="R3138" i="3"/>
  <c r="R3139" i="3"/>
  <c r="R3140" i="3"/>
  <c r="R3141" i="3"/>
  <c r="R3142" i="3"/>
  <c r="R3143" i="3"/>
  <c r="R3144" i="3"/>
  <c r="R3145" i="3"/>
  <c r="R3146" i="3"/>
  <c r="R3147" i="3"/>
  <c r="R3148" i="3"/>
  <c r="R3149" i="3"/>
  <c r="R3150" i="3"/>
  <c r="R3151" i="3"/>
  <c r="R3152" i="3"/>
  <c r="R3153" i="3"/>
  <c r="R3154" i="3"/>
  <c r="R3155" i="3"/>
  <c r="R3156" i="3"/>
  <c r="R3157" i="3"/>
  <c r="R3158" i="3"/>
  <c r="R3159" i="3"/>
  <c r="R3160" i="3"/>
  <c r="R3161" i="3"/>
  <c r="R3162" i="3"/>
  <c r="R3163" i="3"/>
  <c r="R3164" i="3"/>
  <c r="R3165" i="3"/>
  <c r="R3166" i="3"/>
  <c r="R3167" i="3"/>
  <c r="R3168" i="3"/>
  <c r="R3169" i="3"/>
  <c r="R3170" i="3"/>
  <c r="R3171" i="3"/>
  <c r="R3172" i="3"/>
  <c r="R3173" i="3"/>
  <c r="R3174" i="3"/>
  <c r="R3175" i="3"/>
  <c r="R3176" i="3"/>
  <c r="R3177" i="3"/>
  <c r="R3178" i="3"/>
  <c r="R3179" i="3"/>
  <c r="R3180" i="3"/>
  <c r="R3181" i="3"/>
  <c r="R3182" i="3"/>
  <c r="R3183" i="3"/>
  <c r="R3184" i="3"/>
  <c r="R3185" i="3"/>
  <c r="R3186" i="3"/>
  <c r="R3187" i="3"/>
  <c r="R3188" i="3"/>
  <c r="R3189" i="3"/>
  <c r="R3190" i="3"/>
  <c r="R3191" i="3"/>
  <c r="R3192" i="3"/>
  <c r="R3193" i="3"/>
  <c r="R3194" i="3"/>
  <c r="R3195" i="3"/>
  <c r="R3196" i="3"/>
  <c r="R3197" i="3"/>
  <c r="R3198" i="3"/>
  <c r="R3199" i="3"/>
  <c r="R3200" i="3"/>
  <c r="R3201" i="3"/>
  <c r="R3202" i="3"/>
  <c r="R3203" i="3"/>
  <c r="R3204" i="3"/>
  <c r="R3205" i="3"/>
  <c r="R3206" i="3"/>
  <c r="R3207" i="3"/>
  <c r="R3208" i="3"/>
  <c r="R3209" i="3"/>
  <c r="R3210" i="3"/>
  <c r="R3211" i="3"/>
  <c r="R3212" i="3"/>
  <c r="R3213" i="3"/>
  <c r="R3214" i="3"/>
  <c r="R3215" i="3"/>
  <c r="R3216" i="3"/>
  <c r="R3217" i="3"/>
  <c r="R3218" i="3"/>
  <c r="R3219" i="3"/>
  <c r="R3220" i="3"/>
  <c r="R3221" i="3"/>
  <c r="R3222" i="3"/>
  <c r="R3223" i="3"/>
  <c r="R3224" i="3"/>
  <c r="R3225" i="3"/>
  <c r="R3226" i="3"/>
  <c r="R3227" i="3"/>
  <c r="R3228" i="3"/>
  <c r="R3229" i="3"/>
  <c r="R3230" i="3"/>
  <c r="R3231" i="3"/>
  <c r="R3232" i="3"/>
  <c r="R3233" i="3"/>
  <c r="R3234" i="3"/>
  <c r="R3235" i="3"/>
  <c r="R3236" i="3"/>
  <c r="R3237" i="3"/>
  <c r="R3238" i="3"/>
  <c r="R3239" i="3"/>
  <c r="R3240" i="3"/>
  <c r="R3241" i="3"/>
  <c r="R3242" i="3"/>
  <c r="R3243" i="3"/>
  <c r="R3244" i="3"/>
  <c r="R3245" i="3"/>
  <c r="R3246" i="3"/>
  <c r="R3247" i="3"/>
  <c r="R3248" i="3"/>
  <c r="R3249" i="3"/>
  <c r="R3250" i="3"/>
  <c r="R3251" i="3"/>
  <c r="R3252" i="3"/>
  <c r="R3253" i="3"/>
  <c r="R3254" i="3"/>
  <c r="R3255" i="3"/>
  <c r="R3256" i="3"/>
  <c r="R3257" i="3"/>
  <c r="R3258" i="3"/>
  <c r="R3259" i="3"/>
  <c r="R3260" i="3"/>
  <c r="R3261" i="3"/>
  <c r="R3262" i="3"/>
  <c r="R3263" i="3"/>
  <c r="R3264" i="3"/>
  <c r="R3265" i="3"/>
  <c r="R3266" i="3"/>
  <c r="R3267" i="3"/>
  <c r="R3268" i="3"/>
  <c r="R3269" i="3"/>
  <c r="R3270" i="3"/>
  <c r="R3271" i="3"/>
  <c r="R3272" i="3"/>
  <c r="R3273" i="3"/>
  <c r="R3274" i="3"/>
  <c r="R3275" i="3"/>
  <c r="R3276" i="3"/>
  <c r="R3277" i="3"/>
  <c r="R3278" i="3"/>
  <c r="R3279" i="3"/>
  <c r="R3280" i="3"/>
  <c r="R3281" i="3"/>
  <c r="R3282" i="3"/>
  <c r="R3283" i="3"/>
  <c r="R3284" i="3"/>
  <c r="R3285" i="3"/>
  <c r="R3286" i="3"/>
  <c r="R3287" i="3"/>
  <c r="R3288" i="3"/>
  <c r="R3289" i="3"/>
  <c r="R3290" i="3"/>
  <c r="R3291" i="3"/>
  <c r="R3292" i="3"/>
  <c r="R3293" i="3"/>
  <c r="R3294" i="3"/>
  <c r="R3295" i="3"/>
  <c r="R3296" i="3"/>
  <c r="R3297" i="3"/>
  <c r="R3298" i="3"/>
  <c r="R3299" i="3"/>
  <c r="R3300" i="3"/>
  <c r="R3301" i="3"/>
  <c r="R3302" i="3"/>
  <c r="R3303" i="3"/>
  <c r="R3304" i="3"/>
  <c r="R3305" i="3"/>
  <c r="R3306" i="3"/>
  <c r="R3307" i="3"/>
  <c r="R3308" i="3"/>
  <c r="R3309" i="3"/>
  <c r="R3310" i="3"/>
  <c r="R3311" i="3"/>
  <c r="R3312" i="3"/>
  <c r="R3313" i="3"/>
  <c r="R3314" i="3"/>
  <c r="R3315" i="3"/>
  <c r="R3316" i="3"/>
  <c r="R3317" i="3"/>
  <c r="R3318" i="3"/>
  <c r="R3319" i="3"/>
  <c r="R3320" i="3"/>
  <c r="R3321" i="3"/>
  <c r="R3322" i="3"/>
  <c r="R3323" i="3"/>
  <c r="R3324" i="3"/>
  <c r="R3325" i="3"/>
  <c r="R3326" i="3"/>
  <c r="R3327" i="3"/>
  <c r="R3328" i="3"/>
  <c r="R3329" i="3"/>
  <c r="R3330" i="3"/>
  <c r="R3331" i="3"/>
  <c r="R3332" i="3"/>
  <c r="R3333" i="3"/>
  <c r="R3334" i="3"/>
  <c r="R3335" i="3"/>
  <c r="R3336" i="3"/>
  <c r="R3337" i="3"/>
  <c r="R3338" i="3"/>
  <c r="R3339" i="3"/>
  <c r="R3340" i="3"/>
  <c r="R3341" i="3"/>
  <c r="R3342" i="3"/>
  <c r="R3343" i="3"/>
  <c r="R3344" i="3"/>
  <c r="R3345" i="3"/>
  <c r="R3346" i="3"/>
  <c r="R3347" i="3"/>
  <c r="R3348" i="3"/>
  <c r="R3349" i="3"/>
  <c r="R3350" i="3"/>
  <c r="R3351" i="3"/>
  <c r="R3352" i="3"/>
  <c r="R3353" i="3"/>
  <c r="R3354" i="3"/>
  <c r="R3355" i="3"/>
  <c r="R3356" i="3"/>
  <c r="R3357" i="3"/>
  <c r="R3358" i="3"/>
  <c r="R3359" i="3"/>
  <c r="R3360" i="3"/>
  <c r="R3361" i="3"/>
  <c r="R3362" i="3"/>
  <c r="R3363" i="3"/>
  <c r="R3364" i="3"/>
  <c r="R3365" i="3"/>
  <c r="R3366" i="3"/>
  <c r="R3367" i="3"/>
  <c r="R3368" i="3"/>
  <c r="R3369" i="3"/>
  <c r="R3370" i="3"/>
  <c r="R3371" i="3"/>
  <c r="R3372" i="3"/>
  <c r="R3373" i="3"/>
  <c r="R3374" i="3"/>
  <c r="R3375" i="3"/>
  <c r="R3376" i="3"/>
  <c r="R3377" i="3"/>
  <c r="R3378" i="3"/>
  <c r="R3379" i="3"/>
  <c r="R3380" i="3"/>
  <c r="R3381" i="3"/>
  <c r="R3382" i="3"/>
  <c r="R3383" i="3"/>
  <c r="R3384" i="3"/>
  <c r="R3385" i="3"/>
  <c r="R3386" i="3"/>
  <c r="R3387" i="3"/>
  <c r="R3388" i="3"/>
  <c r="R3389" i="3"/>
  <c r="R3390" i="3"/>
  <c r="R3391" i="3"/>
  <c r="R3392" i="3"/>
  <c r="R3393" i="3"/>
  <c r="R3394" i="3"/>
  <c r="R3395" i="3"/>
  <c r="R3396" i="3"/>
  <c r="R3397" i="3"/>
  <c r="R3398" i="3"/>
  <c r="R3399" i="3"/>
  <c r="R3400" i="3"/>
  <c r="R3401" i="3"/>
  <c r="R3402" i="3"/>
  <c r="R3403" i="3"/>
  <c r="R3404" i="3"/>
  <c r="R3405" i="3"/>
  <c r="R3406" i="3"/>
  <c r="R3407" i="3"/>
  <c r="R3408" i="3"/>
  <c r="R3409" i="3"/>
  <c r="R3410" i="3"/>
  <c r="R3411" i="3"/>
  <c r="R3412" i="3"/>
  <c r="R3413" i="3"/>
  <c r="R3414" i="3"/>
  <c r="R3415" i="3"/>
  <c r="R3416" i="3"/>
  <c r="R3417" i="3"/>
  <c r="R3418" i="3"/>
  <c r="R3419" i="3"/>
  <c r="R3420" i="3"/>
  <c r="R3421" i="3"/>
  <c r="R3422" i="3"/>
  <c r="R3423" i="3"/>
  <c r="R3424" i="3"/>
  <c r="R3425" i="3"/>
  <c r="R3426" i="3"/>
  <c r="R3427" i="3"/>
  <c r="R3428" i="3"/>
  <c r="R3429" i="3"/>
  <c r="R3430" i="3"/>
  <c r="R3431" i="3"/>
  <c r="R3432" i="3"/>
  <c r="R3433" i="3"/>
  <c r="R3434" i="3"/>
  <c r="R3435" i="3"/>
  <c r="R3436" i="3"/>
  <c r="R3437" i="3"/>
  <c r="R3438" i="3"/>
  <c r="R3439" i="3"/>
  <c r="R3440" i="3"/>
  <c r="R3441" i="3"/>
  <c r="R3442" i="3"/>
  <c r="R3443" i="3"/>
  <c r="R3444" i="3"/>
  <c r="R3445" i="3"/>
  <c r="R3446" i="3"/>
  <c r="R3447" i="3"/>
  <c r="R3448" i="3"/>
  <c r="R3449" i="3"/>
  <c r="R3450" i="3"/>
  <c r="R3451" i="3"/>
  <c r="R3452" i="3"/>
  <c r="R3453" i="3"/>
  <c r="R3454" i="3"/>
  <c r="R3455" i="3"/>
  <c r="R3456" i="3"/>
  <c r="R3457" i="3"/>
  <c r="R3458" i="3"/>
  <c r="R3459" i="3"/>
  <c r="R3460" i="3"/>
  <c r="R3461" i="3"/>
  <c r="R3462" i="3"/>
  <c r="R3463" i="3"/>
  <c r="R3464" i="3"/>
  <c r="R3465" i="3"/>
  <c r="R3466" i="3"/>
  <c r="R3467" i="3"/>
  <c r="R3468" i="3"/>
  <c r="R3469" i="3"/>
  <c r="R3470" i="3"/>
  <c r="R3471" i="3"/>
  <c r="R3472" i="3"/>
  <c r="R3473" i="3"/>
  <c r="R3474" i="3"/>
  <c r="R3475" i="3"/>
  <c r="R3476" i="3"/>
  <c r="R3477" i="3"/>
  <c r="R3478" i="3"/>
  <c r="R3479" i="3"/>
  <c r="R3480" i="3"/>
  <c r="R3481" i="3"/>
  <c r="R3482" i="3"/>
  <c r="R3483" i="3"/>
  <c r="R3484" i="3"/>
  <c r="R3485" i="3"/>
  <c r="R3486" i="3"/>
  <c r="R3487" i="3"/>
  <c r="R3488" i="3"/>
  <c r="R3489" i="3"/>
  <c r="R3490" i="3"/>
  <c r="R3491" i="3"/>
  <c r="R3492" i="3"/>
  <c r="R3493" i="3"/>
  <c r="R3494" i="3"/>
  <c r="R3495" i="3"/>
  <c r="R3496" i="3"/>
  <c r="R3497" i="3"/>
  <c r="R3498" i="3"/>
  <c r="R3499" i="3"/>
  <c r="R3500" i="3"/>
  <c r="R3501" i="3"/>
  <c r="R3502" i="3"/>
  <c r="R3503" i="3"/>
  <c r="R3504" i="3"/>
  <c r="R3505" i="3"/>
  <c r="R3506" i="3"/>
  <c r="R3507" i="3"/>
  <c r="R3508" i="3"/>
  <c r="R3509" i="3"/>
  <c r="R3510" i="3"/>
  <c r="R3511" i="3"/>
  <c r="R3512" i="3"/>
  <c r="R3513" i="3"/>
  <c r="R3514" i="3"/>
  <c r="R3515" i="3"/>
  <c r="R3516" i="3"/>
  <c r="R3517" i="3"/>
  <c r="R3518" i="3"/>
  <c r="R3519" i="3"/>
  <c r="R3520" i="3"/>
  <c r="R3521" i="3"/>
  <c r="R3522" i="3"/>
  <c r="R3523" i="3"/>
  <c r="R3524" i="3"/>
  <c r="R3525" i="3"/>
  <c r="R3526" i="3"/>
  <c r="R3527" i="3"/>
  <c r="R3528" i="3"/>
  <c r="R3529" i="3"/>
  <c r="R3530" i="3"/>
  <c r="R3531" i="3"/>
  <c r="R3532" i="3"/>
  <c r="R3533" i="3"/>
  <c r="R3534" i="3"/>
  <c r="R3535" i="3"/>
  <c r="R3536" i="3"/>
  <c r="R3537" i="3"/>
  <c r="R3538" i="3"/>
  <c r="R3539" i="3"/>
  <c r="R3540" i="3"/>
  <c r="R3541" i="3"/>
  <c r="R3542" i="3"/>
  <c r="R3543" i="3"/>
  <c r="R3544" i="3"/>
  <c r="R3545" i="3"/>
  <c r="R3546" i="3"/>
  <c r="R3547" i="3"/>
  <c r="R3548" i="3"/>
  <c r="R3549" i="3"/>
  <c r="R3550" i="3"/>
  <c r="R3551" i="3"/>
  <c r="R3552" i="3"/>
  <c r="R3553" i="3"/>
  <c r="R3554" i="3"/>
  <c r="R3555" i="3"/>
  <c r="R3556" i="3"/>
  <c r="R3557" i="3"/>
  <c r="R3558" i="3"/>
  <c r="R3559" i="3"/>
  <c r="R3560" i="3"/>
  <c r="R3561" i="3"/>
  <c r="R3562" i="3"/>
  <c r="R3563" i="3"/>
  <c r="R3564" i="3"/>
  <c r="R3565" i="3"/>
  <c r="R3566" i="3"/>
  <c r="R3567" i="3"/>
  <c r="R3568" i="3"/>
  <c r="R3569" i="3"/>
  <c r="R3570" i="3"/>
  <c r="R3571" i="3"/>
  <c r="R3572" i="3"/>
  <c r="R3573" i="3"/>
  <c r="R3574" i="3"/>
  <c r="R3575" i="3"/>
  <c r="R3576" i="3"/>
  <c r="R3577" i="3"/>
  <c r="R3578" i="3"/>
  <c r="R3579" i="3"/>
  <c r="R3580" i="3"/>
  <c r="R3581" i="3"/>
  <c r="R3582" i="3"/>
  <c r="R3583" i="3"/>
  <c r="R3584" i="3"/>
  <c r="R3585" i="3"/>
  <c r="R3586" i="3"/>
  <c r="R3587" i="3"/>
  <c r="R3588" i="3"/>
  <c r="R3589" i="3"/>
  <c r="R3590" i="3"/>
  <c r="R3591" i="3"/>
  <c r="R3592" i="3"/>
  <c r="R3593" i="3"/>
  <c r="R3594" i="3"/>
  <c r="R3595" i="3"/>
  <c r="R3596" i="3"/>
  <c r="R3597" i="3"/>
  <c r="R3598" i="3"/>
  <c r="R3599" i="3"/>
  <c r="R3600" i="3"/>
  <c r="R3601" i="3"/>
  <c r="R3602" i="3"/>
  <c r="R3603" i="3"/>
  <c r="R3604" i="3"/>
  <c r="R3605" i="3"/>
  <c r="R3606" i="3"/>
  <c r="R3607" i="3"/>
  <c r="R3608" i="3"/>
  <c r="R3609" i="3"/>
  <c r="R3610" i="3"/>
  <c r="R3611" i="3"/>
  <c r="R3612" i="3"/>
  <c r="R3613" i="3"/>
  <c r="R3614" i="3"/>
  <c r="R3615" i="3"/>
  <c r="R3616" i="3"/>
  <c r="R3617" i="3"/>
  <c r="R3618" i="3"/>
  <c r="R3619" i="3"/>
  <c r="R3620" i="3"/>
  <c r="R3621" i="3"/>
  <c r="R3622" i="3"/>
  <c r="R3623" i="3"/>
  <c r="R3624" i="3"/>
  <c r="R3625" i="3"/>
  <c r="R3626" i="3"/>
  <c r="R3627" i="3"/>
  <c r="R3628" i="3"/>
  <c r="R3629" i="3"/>
  <c r="R3630" i="3"/>
  <c r="R3631" i="3"/>
  <c r="R3632" i="3"/>
  <c r="R3633" i="3"/>
  <c r="R3634" i="3"/>
  <c r="R3635" i="3"/>
  <c r="R3636" i="3"/>
  <c r="R3637" i="3"/>
  <c r="R3638" i="3"/>
  <c r="R3639" i="3"/>
  <c r="R3640" i="3"/>
  <c r="R3641" i="3"/>
  <c r="R3642" i="3"/>
  <c r="R3643" i="3"/>
  <c r="R3644" i="3"/>
  <c r="R3645" i="3"/>
  <c r="R3646" i="3"/>
  <c r="R3647" i="3"/>
  <c r="R3648" i="3"/>
  <c r="R3649" i="3"/>
  <c r="R3650" i="3"/>
  <c r="R3651" i="3"/>
  <c r="R3652" i="3"/>
  <c r="R3653" i="3"/>
  <c r="R3654" i="3"/>
  <c r="R3655" i="3"/>
  <c r="R3656" i="3"/>
  <c r="R3657" i="3"/>
  <c r="R3658" i="3"/>
  <c r="R3659" i="3"/>
  <c r="R3660" i="3"/>
  <c r="R3661" i="3"/>
  <c r="R3662" i="3"/>
  <c r="R3663" i="3"/>
  <c r="R3664" i="3"/>
  <c r="R3665" i="3"/>
  <c r="R3666" i="3"/>
  <c r="R3667" i="3"/>
  <c r="R3668" i="3"/>
  <c r="R3669" i="3"/>
  <c r="R3670" i="3"/>
  <c r="R3671" i="3"/>
  <c r="R3672" i="3"/>
  <c r="R3673" i="3"/>
  <c r="R3674" i="3"/>
  <c r="R3675" i="3"/>
  <c r="R3676" i="3"/>
  <c r="R3677" i="3"/>
  <c r="R3678" i="3"/>
  <c r="R3679" i="3"/>
  <c r="R3680" i="3"/>
  <c r="R3681" i="3"/>
  <c r="R3682" i="3"/>
  <c r="R3683" i="3"/>
  <c r="R3684" i="3"/>
  <c r="R3685" i="3"/>
  <c r="R3686" i="3"/>
  <c r="R3687" i="3"/>
  <c r="R3688" i="3"/>
  <c r="R3689" i="3"/>
  <c r="R3690" i="3"/>
  <c r="R3691" i="3"/>
  <c r="R3692" i="3"/>
  <c r="R3693" i="3"/>
  <c r="R3694" i="3"/>
  <c r="R3695" i="3"/>
  <c r="R3696" i="3"/>
  <c r="R3697" i="3"/>
  <c r="R3698" i="3"/>
  <c r="R3699" i="3"/>
  <c r="R3700" i="3"/>
  <c r="R3701" i="3"/>
  <c r="R3702" i="3"/>
  <c r="R3703" i="3"/>
  <c r="R3704" i="3"/>
  <c r="R3705" i="3"/>
  <c r="R3706" i="3"/>
  <c r="R3707" i="3"/>
  <c r="R3708" i="3"/>
  <c r="R3709" i="3"/>
  <c r="R3710" i="3"/>
  <c r="R3711" i="3"/>
  <c r="R3712" i="3"/>
  <c r="R3713" i="3"/>
  <c r="R3714" i="3"/>
  <c r="R3715" i="3"/>
  <c r="R3716" i="3"/>
  <c r="R3717" i="3"/>
  <c r="R3718" i="3"/>
  <c r="R3719" i="3"/>
  <c r="R3720" i="3"/>
  <c r="R3721" i="3"/>
  <c r="R3722" i="3"/>
  <c r="R3723" i="3"/>
  <c r="R3724" i="3"/>
  <c r="R3725" i="3"/>
  <c r="R3726" i="3"/>
  <c r="R3727" i="3"/>
  <c r="R3728" i="3"/>
  <c r="R3729" i="3"/>
  <c r="R3730" i="3"/>
  <c r="R3731" i="3"/>
  <c r="R3732" i="3"/>
  <c r="R3733" i="3"/>
  <c r="R3734" i="3"/>
  <c r="R3735" i="3"/>
  <c r="R3736" i="3"/>
  <c r="R3737" i="3"/>
  <c r="R3738" i="3"/>
  <c r="R3739" i="3"/>
  <c r="R3740" i="3"/>
  <c r="R3741" i="3"/>
  <c r="R3742" i="3"/>
  <c r="R3743" i="3"/>
  <c r="R3744" i="3"/>
  <c r="R3745" i="3"/>
  <c r="R3746" i="3"/>
  <c r="R3747" i="3"/>
  <c r="R3748" i="3"/>
  <c r="R3749" i="3"/>
  <c r="R3750" i="3"/>
  <c r="R3751" i="3"/>
  <c r="R3752" i="3"/>
  <c r="R3753" i="3"/>
  <c r="R3754" i="3"/>
  <c r="R3755" i="3"/>
  <c r="R3756" i="3"/>
  <c r="R3757" i="3"/>
  <c r="R3758" i="3"/>
  <c r="R3759" i="3"/>
  <c r="R3760" i="3"/>
  <c r="R3761" i="3"/>
  <c r="R3762" i="3"/>
  <c r="R3763" i="3"/>
  <c r="R3764" i="3"/>
  <c r="R3765" i="3"/>
  <c r="R3766" i="3"/>
  <c r="R3767" i="3"/>
  <c r="R3768" i="3"/>
  <c r="R3769" i="3"/>
  <c r="R3770" i="3"/>
  <c r="R3771" i="3"/>
  <c r="R3772" i="3"/>
  <c r="R3773" i="3"/>
  <c r="R3774" i="3"/>
  <c r="R3775" i="3"/>
  <c r="R3776" i="3"/>
  <c r="R3777" i="3"/>
  <c r="R3778" i="3"/>
  <c r="R3779" i="3"/>
  <c r="R3780" i="3"/>
  <c r="R3781" i="3"/>
  <c r="R3782" i="3"/>
  <c r="R3783" i="3"/>
  <c r="R3784" i="3"/>
  <c r="R3785" i="3"/>
  <c r="R3786" i="3"/>
  <c r="R3787" i="3"/>
  <c r="R3788" i="3"/>
  <c r="R3789" i="3"/>
  <c r="R3790" i="3"/>
  <c r="R3791" i="3"/>
  <c r="R3792" i="3"/>
  <c r="R3793" i="3"/>
  <c r="R3794" i="3"/>
  <c r="R3795" i="3"/>
  <c r="R3796" i="3"/>
  <c r="R3797" i="3"/>
  <c r="R3798" i="3"/>
  <c r="R3799" i="3"/>
  <c r="R3800" i="3"/>
  <c r="R3801" i="3"/>
  <c r="R3802" i="3"/>
  <c r="R3803" i="3"/>
  <c r="R3804" i="3"/>
  <c r="R3805" i="3"/>
  <c r="R3806" i="3"/>
  <c r="R3807" i="3"/>
  <c r="R3808" i="3"/>
  <c r="R3809" i="3"/>
  <c r="R3810" i="3"/>
  <c r="R3811" i="3"/>
  <c r="R3812" i="3"/>
  <c r="R3813" i="3"/>
  <c r="R3814" i="3"/>
  <c r="R3815" i="3"/>
  <c r="R3816" i="3"/>
  <c r="R3817" i="3"/>
  <c r="R3818" i="3"/>
  <c r="R3819" i="3"/>
  <c r="R3820" i="3"/>
  <c r="R3821" i="3"/>
  <c r="R3822" i="3"/>
  <c r="R3823" i="3"/>
  <c r="R3824" i="3"/>
  <c r="R3825" i="3"/>
  <c r="R3826" i="3"/>
  <c r="R3827" i="3"/>
  <c r="R3828" i="3"/>
  <c r="R3829" i="3"/>
  <c r="R3830" i="3"/>
  <c r="R3831" i="3"/>
  <c r="R3832" i="3"/>
  <c r="R3833" i="3"/>
  <c r="R3834" i="3"/>
  <c r="R3835" i="3"/>
  <c r="R3836" i="3"/>
  <c r="R3837" i="3"/>
  <c r="R3838" i="3"/>
  <c r="R3839" i="3"/>
  <c r="R3840" i="3"/>
  <c r="R3841" i="3"/>
  <c r="R3842" i="3"/>
  <c r="R3843" i="3"/>
  <c r="R3844" i="3"/>
  <c r="R3845" i="3"/>
  <c r="R3846" i="3"/>
  <c r="R3847" i="3"/>
  <c r="R3848" i="3"/>
  <c r="R3849" i="3"/>
  <c r="R3850" i="3"/>
  <c r="R3851" i="3"/>
  <c r="R3852" i="3"/>
  <c r="R3853" i="3"/>
  <c r="R3854" i="3"/>
  <c r="R3855" i="3"/>
  <c r="R3856" i="3"/>
  <c r="R3857" i="3"/>
  <c r="R3858" i="3"/>
  <c r="R3859" i="3"/>
  <c r="R3860" i="3"/>
  <c r="R3861" i="3"/>
  <c r="R3862" i="3"/>
  <c r="R3863" i="3"/>
  <c r="R3864" i="3"/>
  <c r="R3865" i="3"/>
  <c r="R3866" i="3"/>
  <c r="R3867" i="3"/>
  <c r="R3868" i="3"/>
  <c r="R3869" i="3"/>
  <c r="R3870" i="3"/>
  <c r="R3871" i="3"/>
  <c r="R3872" i="3"/>
  <c r="R3873" i="3"/>
  <c r="R3874" i="3"/>
  <c r="R3875" i="3"/>
  <c r="R3876" i="3"/>
  <c r="R3877" i="3"/>
  <c r="R3878" i="3"/>
  <c r="R3879" i="3"/>
  <c r="R3880" i="3"/>
  <c r="R3881" i="3"/>
  <c r="R3882" i="3"/>
  <c r="R3883" i="3"/>
  <c r="R3884" i="3"/>
  <c r="R3885" i="3"/>
  <c r="R3886" i="3"/>
  <c r="R3887" i="3"/>
  <c r="R3888" i="3"/>
  <c r="R3889" i="3"/>
  <c r="R3890" i="3"/>
  <c r="R3891" i="3"/>
  <c r="R3892" i="3"/>
  <c r="R3893" i="3"/>
  <c r="R3894" i="3"/>
  <c r="R3895" i="3"/>
  <c r="R3896" i="3"/>
  <c r="R3897" i="3"/>
  <c r="R3898" i="3"/>
  <c r="R3899" i="3"/>
  <c r="R3900" i="3"/>
  <c r="R3901" i="3"/>
  <c r="R3902" i="3"/>
  <c r="R3903" i="3"/>
  <c r="R3904" i="3"/>
  <c r="R3905" i="3"/>
  <c r="R3906" i="3"/>
  <c r="R3907" i="3"/>
  <c r="R3908" i="3"/>
  <c r="R3909" i="3"/>
  <c r="R3910" i="3"/>
  <c r="R3911" i="3"/>
  <c r="R3912" i="3"/>
  <c r="R3913" i="3"/>
  <c r="R3914" i="3"/>
  <c r="R3915" i="3"/>
  <c r="R3916" i="3"/>
  <c r="R3917" i="3"/>
  <c r="R3918" i="3"/>
  <c r="R3919" i="3"/>
  <c r="R3920" i="3"/>
  <c r="R3921" i="3"/>
  <c r="R3922" i="3"/>
  <c r="R3923" i="3"/>
  <c r="R3924" i="3"/>
  <c r="R3925" i="3"/>
  <c r="R3926" i="3"/>
  <c r="R3927" i="3"/>
  <c r="R3928" i="3"/>
  <c r="R3929" i="3"/>
  <c r="R3930" i="3"/>
  <c r="R3931" i="3"/>
  <c r="R3932" i="3"/>
  <c r="R3933" i="3"/>
  <c r="R3934" i="3"/>
  <c r="R3935" i="3"/>
  <c r="R3936" i="3"/>
  <c r="R3937" i="3"/>
  <c r="R3938" i="3"/>
  <c r="R3939" i="3"/>
  <c r="R3940" i="3"/>
  <c r="R3941" i="3"/>
  <c r="R3942" i="3"/>
  <c r="R3943" i="3"/>
  <c r="R3944" i="3"/>
  <c r="R3945" i="3"/>
  <c r="R3946" i="3"/>
  <c r="R3947" i="3"/>
  <c r="R3948" i="3"/>
  <c r="R3949" i="3"/>
  <c r="R3950" i="3"/>
  <c r="R3951" i="3"/>
  <c r="R3952" i="3"/>
  <c r="R3953" i="3"/>
  <c r="R3954" i="3"/>
  <c r="R3955" i="3"/>
  <c r="R3956" i="3"/>
  <c r="R3957" i="3"/>
  <c r="R3958" i="3"/>
  <c r="R3959" i="3"/>
  <c r="R3960" i="3"/>
  <c r="R3961" i="3"/>
  <c r="R3962" i="3"/>
  <c r="R3963" i="3"/>
  <c r="R3964" i="3"/>
  <c r="R3965" i="3"/>
  <c r="R3966" i="3"/>
  <c r="R3967" i="3"/>
  <c r="R3968" i="3"/>
  <c r="R3969" i="3"/>
  <c r="R3970" i="3"/>
  <c r="R3971" i="3"/>
  <c r="R3972" i="3"/>
  <c r="R3973" i="3"/>
  <c r="R3974" i="3"/>
  <c r="R3975" i="3"/>
  <c r="R3976" i="3"/>
  <c r="R3977" i="3"/>
  <c r="R3978" i="3"/>
  <c r="R3979" i="3"/>
  <c r="R3980" i="3"/>
  <c r="R3981" i="3"/>
  <c r="R3982" i="3"/>
  <c r="R3983" i="3"/>
  <c r="R3984" i="3"/>
  <c r="R3985" i="3"/>
  <c r="R3986" i="3"/>
  <c r="R3987" i="3"/>
  <c r="R3988" i="3"/>
  <c r="R3989" i="3"/>
  <c r="R3990" i="3"/>
  <c r="R3991" i="3"/>
  <c r="R3992" i="3"/>
  <c r="R3993" i="3"/>
  <c r="R3994" i="3"/>
  <c r="R3995" i="3"/>
  <c r="R3996" i="3"/>
  <c r="R3997" i="3"/>
  <c r="R3998" i="3"/>
  <c r="R3999" i="3"/>
  <c r="R4000" i="3"/>
  <c r="R4001" i="3"/>
  <c r="R4002" i="3"/>
  <c r="R4003" i="3"/>
  <c r="R4004" i="3"/>
  <c r="R4005" i="3"/>
  <c r="R4006" i="3"/>
  <c r="R4007" i="3"/>
  <c r="R4008" i="3"/>
  <c r="R4009" i="3"/>
  <c r="R4010" i="3"/>
  <c r="R4011" i="3"/>
  <c r="R4012" i="3"/>
  <c r="R4013" i="3"/>
  <c r="R4014" i="3"/>
  <c r="R4015" i="3"/>
  <c r="R4016" i="3"/>
  <c r="R4017" i="3"/>
  <c r="R4018" i="3"/>
  <c r="R4019" i="3"/>
  <c r="R4020" i="3"/>
  <c r="R4021" i="3"/>
  <c r="R4022" i="3"/>
  <c r="R4023" i="3"/>
  <c r="R4024" i="3"/>
  <c r="R4025" i="3"/>
  <c r="R4026" i="3"/>
  <c r="R4027" i="3"/>
  <c r="R4028" i="3"/>
  <c r="R4029" i="3"/>
  <c r="R4030" i="3"/>
  <c r="R4031" i="3"/>
  <c r="R4032" i="3"/>
  <c r="R4033" i="3"/>
  <c r="R4034" i="3"/>
  <c r="R4035" i="3"/>
  <c r="R4036" i="3"/>
  <c r="R4037" i="3"/>
  <c r="R4038" i="3"/>
  <c r="R4039" i="3"/>
  <c r="R4040" i="3"/>
  <c r="R4041" i="3"/>
  <c r="R4042" i="3"/>
  <c r="R4043" i="3"/>
  <c r="R4044" i="3"/>
  <c r="R4045" i="3"/>
  <c r="R4046" i="3"/>
  <c r="R4047" i="3"/>
  <c r="R4048" i="3"/>
  <c r="R4049" i="3"/>
  <c r="R4050" i="3"/>
  <c r="R4051" i="3"/>
  <c r="R4052" i="3"/>
  <c r="R4053" i="3"/>
  <c r="R4054" i="3"/>
  <c r="R4055" i="3"/>
  <c r="R4056" i="3"/>
  <c r="R4057" i="3"/>
  <c r="R4058" i="3"/>
  <c r="R4059" i="3"/>
  <c r="R4060" i="3"/>
  <c r="R4061" i="3"/>
  <c r="R4062" i="3"/>
  <c r="R4063" i="3"/>
  <c r="R4064" i="3"/>
  <c r="R4065" i="3"/>
  <c r="R4066" i="3"/>
  <c r="R4067" i="3"/>
  <c r="R4068" i="3"/>
  <c r="R4069" i="3"/>
  <c r="R4070" i="3"/>
  <c r="R4071" i="3"/>
  <c r="R4072" i="3"/>
  <c r="R4073" i="3"/>
  <c r="R4074" i="3"/>
  <c r="R4075" i="3"/>
  <c r="R4076" i="3"/>
  <c r="R4077" i="3"/>
  <c r="R4078" i="3"/>
  <c r="R4079" i="3"/>
  <c r="R4080" i="3"/>
  <c r="R4081" i="3"/>
  <c r="R4082" i="3"/>
  <c r="R4083" i="3"/>
  <c r="R4084" i="3"/>
  <c r="R4085" i="3"/>
  <c r="R4086" i="3"/>
  <c r="R4087" i="3"/>
  <c r="R4088" i="3"/>
  <c r="R4089" i="3"/>
  <c r="R4090" i="3"/>
  <c r="R4091" i="3"/>
  <c r="R4092" i="3"/>
  <c r="R4093" i="3"/>
  <c r="R4094" i="3"/>
  <c r="R4095" i="3"/>
  <c r="R4096" i="3"/>
  <c r="R4097" i="3"/>
  <c r="R4098" i="3"/>
  <c r="R4099" i="3"/>
  <c r="R4100" i="3"/>
  <c r="R4101" i="3"/>
  <c r="R4102" i="3"/>
  <c r="R4103" i="3"/>
  <c r="R4104" i="3"/>
  <c r="R4105" i="3"/>
  <c r="R4106" i="3"/>
  <c r="R4107" i="3"/>
  <c r="R4108" i="3"/>
  <c r="R4109" i="3"/>
  <c r="R4110" i="3"/>
  <c r="R4111" i="3"/>
  <c r="R4112" i="3"/>
  <c r="R4113" i="3"/>
  <c r="R4114" i="3"/>
  <c r="R4115" i="3"/>
  <c r="R4116" i="3"/>
  <c r="R4117" i="3"/>
  <c r="R4118" i="3"/>
  <c r="R4119" i="3"/>
  <c r="R4120" i="3"/>
  <c r="R4121" i="3"/>
  <c r="R4122" i="3"/>
  <c r="R4123" i="3"/>
  <c r="R4124" i="3"/>
  <c r="R4125" i="3"/>
  <c r="R4126" i="3"/>
  <c r="R4127" i="3"/>
  <c r="R4128" i="3"/>
  <c r="R4129" i="3"/>
  <c r="R4130" i="3"/>
  <c r="R4131" i="3"/>
  <c r="R4132" i="3"/>
  <c r="R4133" i="3"/>
  <c r="R4134" i="3"/>
  <c r="R4135" i="3"/>
  <c r="R4136" i="3"/>
  <c r="R4137" i="3"/>
  <c r="R4138" i="3"/>
  <c r="R4139" i="3"/>
  <c r="R4140" i="3"/>
  <c r="R4141" i="3"/>
  <c r="R4142" i="3"/>
  <c r="R4143" i="3"/>
  <c r="R4144" i="3"/>
  <c r="R4145" i="3"/>
  <c r="R4146" i="3"/>
  <c r="R4147" i="3"/>
  <c r="R4148" i="3"/>
  <c r="R4149" i="3"/>
  <c r="R4150" i="3"/>
  <c r="R4151" i="3"/>
  <c r="R4152" i="3"/>
  <c r="R4153" i="3"/>
  <c r="R4154" i="3"/>
  <c r="R4155" i="3"/>
  <c r="R4156" i="3"/>
  <c r="R4157" i="3"/>
  <c r="R4158" i="3"/>
  <c r="R4159" i="3"/>
  <c r="R4160" i="3"/>
  <c r="R4161" i="3"/>
  <c r="R4162" i="3"/>
  <c r="R4163" i="3"/>
  <c r="R4164" i="3"/>
  <c r="R4165" i="3"/>
  <c r="R4166" i="3"/>
  <c r="R4167" i="3"/>
  <c r="R4168" i="3"/>
  <c r="R4169" i="3"/>
  <c r="R4170" i="3"/>
  <c r="R4171" i="3"/>
  <c r="R4172" i="3"/>
  <c r="R4173" i="3"/>
  <c r="R4174" i="3"/>
  <c r="R4175" i="3"/>
  <c r="R4176" i="3"/>
  <c r="R4177" i="3"/>
  <c r="R4178" i="3"/>
  <c r="R4179" i="3"/>
  <c r="R4180" i="3"/>
  <c r="R4181" i="3"/>
  <c r="R4182" i="3"/>
  <c r="R4183" i="3"/>
  <c r="R4184" i="3"/>
  <c r="R4185" i="3"/>
  <c r="R4186" i="3"/>
  <c r="R4187" i="3"/>
  <c r="R4188" i="3"/>
  <c r="R4189" i="3"/>
  <c r="R4190" i="3"/>
  <c r="R4191" i="3"/>
  <c r="R4192" i="3"/>
  <c r="R4193" i="3"/>
  <c r="R4194" i="3"/>
  <c r="R4195" i="3"/>
  <c r="R4196" i="3"/>
  <c r="R4197" i="3"/>
  <c r="R4198" i="3"/>
  <c r="R4199" i="3"/>
  <c r="R4200" i="3"/>
  <c r="R4201" i="3"/>
  <c r="R4202" i="3"/>
  <c r="R4203" i="3"/>
  <c r="R4204" i="3"/>
  <c r="R4205" i="3"/>
  <c r="R4206" i="3"/>
  <c r="R4207" i="3"/>
  <c r="R4208" i="3"/>
  <c r="R4209" i="3"/>
  <c r="R4210" i="3"/>
  <c r="R4211" i="3"/>
  <c r="R4212" i="3"/>
  <c r="R4213" i="3"/>
  <c r="R4214" i="3"/>
  <c r="R4215" i="3"/>
  <c r="R4216" i="3"/>
  <c r="R4217" i="3"/>
  <c r="R4218" i="3"/>
  <c r="R4219" i="3"/>
  <c r="R4220" i="3"/>
  <c r="R4221" i="3"/>
  <c r="R4222" i="3"/>
  <c r="R4223" i="3"/>
  <c r="R4224" i="3"/>
  <c r="R4225" i="3"/>
  <c r="R4226" i="3"/>
  <c r="R4227" i="3"/>
  <c r="R4228" i="3"/>
  <c r="R4229" i="3"/>
  <c r="R4230" i="3"/>
  <c r="R4231" i="3"/>
  <c r="R4232" i="3"/>
  <c r="R4233" i="3"/>
  <c r="R4234" i="3"/>
  <c r="R4235" i="3"/>
  <c r="R4236" i="3"/>
  <c r="R4237" i="3"/>
  <c r="R4238" i="3"/>
  <c r="R4239" i="3"/>
  <c r="R4240" i="3"/>
  <c r="R4241" i="3"/>
  <c r="R4242" i="3"/>
  <c r="R4243" i="3"/>
  <c r="R4244" i="3"/>
  <c r="R4245" i="3"/>
  <c r="R4246" i="3"/>
  <c r="R4247" i="3"/>
  <c r="R4248" i="3"/>
  <c r="R4249" i="3"/>
  <c r="R4250" i="3"/>
  <c r="R4251" i="3"/>
  <c r="R4252" i="3"/>
  <c r="R4253" i="3"/>
  <c r="R4254" i="3"/>
  <c r="R4255" i="3"/>
  <c r="R4256" i="3"/>
  <c r="R4257" i="3"/>
  <c r="R4258" i="3"/>
  <c r="R4259" i="3"/>
  <c r="R4260" i="3"/>
  <c r="R4261" i="3"/>
  <c r="R4262" i="3"/>
  <c r="R4263" i="3"/>
  <c r="R4264" i="3"/>
  <c r="R4265" i="3"/>
  <c r="R4266" i="3"/>
  <c r="R4267" i="3"/>
  <c r="R4268" i="3"/>
  <c r="R4269" i="3"/>
  <c r="R4270" i="3"/>
  <c r="R4271" i="3"/>
  <c r="R4272" i="3"/>
  <c r="R4273" i="3"/>
  <c r="R4274" i="3"/>
  <c r="R4275" i="3"/>
  <c r="R4276" i="3"/>
  <c r="R4277" i="3"/>
  <c r="R4278" i="3"/>
  <c r="R4279" i="3"/>
  <c r="R4280" i="3"/>
  <c r="R4281" i="3"/>
  <c r="R4282" i="3"/>
  <c r="R4283" i="3"/>
  <c r="R4284" i="3"/>
  <c r="R4285" i="3"/>
  <c r="R4286" i="3"/>
  <c r="R4287" i="3"/>
  <c r="R4288" i="3"/>
  <c r="R4289" i="3"/>
  <c r="R4290" i="3"/>
  <c r="R4291" i="3"/>
  <c r="R4292" i="3"/>
  <c r="R4293" i="3"/>
  <c r="R4294" i="3"/>
  <c r="R4295" i="3"/>
  <c r="R4296" i="3"/>
  <c r="R4297" i="3"/>
  <c r="R4298" i="3"/>
  <c r="R4299" i="3"/>
  <c r="R4300" i="3"/>
  <c r="R4301" i="3"/>
  <c r="R4302" i="3"/>
  <c r="R4303" i="3"/>
  <c r="R4304" i="3"/>
  <c r="R4305" i="3"/>
  <c r="R4306" i="3"/>
  <c r="R4307" i="3"/>
  <c r="R4308" i="3"/>
  <c r="R4309" i="3"/>
  <c r="R4310" i="3"/>
  <c r="R4311" i="3"/>
  <c r="R4312" i="3"/>
  <c r="R4313" i="3"/>
  <c r="R4314" i="3"/>
  <c r="R4315" i="3"/>
  <c r="R4316" i="3"/>
  <c r="R4317" i="3"/>
  <c r="R4318" i="3"/>
  <c r="R4319" i="3"/>
  <c r="R4320" i="3"/>
  <c r="R4321" i="3"/>
  <c r="R4322" i="3"/>
  <c r="R4323" i="3"/>
  <c r="R4324" i="3"/>
  <c r="R4325" i="3"/>
  <c r="R4326" i="3"/>
  <c r="R4327" i="3"/>
  <c r="R4328" i="3"/>
  <c r="R4329" i="3"/>
  <c r="R4330" i="3"/>
  <c r="R4331" i="3"/>
  <c r="R4332" i="3"/>
  <c r="R4333" i="3"/>
  <c r="R4334" i="3"/>
  <c r="R4335" i="3"/>
  <c r="R4336" i="3"/>
  <c r="R4337" i="3"/>
  <c r="R4338" i="3"/>
  <c r="R4339" i="3"/>
  <c r="R4340" i="3"/>
  <c r="R4341" i="3"/>
  <c r="R4342" i="3"/>
  <c r="R4343" i="3"/>
  <c r="R4344" i="3"/>
  <c r="R4345" i="3"/>
  <c r="R4346" i="3"/>
  <c r="R4347" i="3"/>
  <c r="R4348" i="3"/>
  <c r="R4349" i="3"/>
  <c r="R4350" i="3"/>
  <c r="R4351" i="3"/>
  <c r="R4352" i="3"/>
  <c r="R4353" i="3"/>
  <c r="R4354" i="3"/>
  <c r="R4355" i="3"/>
  <c r="R4356" i="3"/>
  <c r="R4357" i="3"/>
  <c r="R4358" i="3"/>
  <c r="R4359" i="3"/>
  <c r="R4360" i="3"/>
  <c r="R4361" i="3"/>
  <c r="R4362" i="3"/>
  <c r="R4363" i="3"/>
  <c r="R4364" i="3"/>
  <c r="R4365" i="3"/>
  <c r="R4366" i="3"/>
  <c r="R4367" i="3"/>
  <c r="R4368" i="3"/>
  <c r="R4369" i="3"/>
  <c r="R4370" i="3"/>
  <c r="R4371" i="3"/>
  <c r="R4372" i="3"/>
  <c r="R4373" i="3"/>
  <c r="R4374" i="3"/>
  <c r="R4375" i="3"/>
  <c r="R4376" i="3"/>
  <c r="R4377" i="3"/>
  <c r="R4378" i="3"/>
  <c r="R4379" i="3"/>
  <c r="R4380" i="3"/>
  <c r="R4381" i="3"/>
  <c r="R4382" i="3"/>
  <c r="R4383" i="3"/>
  <c r="R4384" i="3"/>
  <c r="R4385" i="3"/>
  <c r="R4386" i="3"/>
  <c r="R4387" i="3"/>
  <c r="R4388" i="3"/>
  <c r="R4389" i="3"/>
  <c r="R4390" i="3"/>
  <c r="R4391" i="3"/>
  <c r="R4392" i="3"/>
  <c r="R4393" i="3"/>
  <c r="R4394" i="3"/>
  <c r="R4395" i="3"/>
  <c r="R4396" i="3"/>
  <c r="R4397" i="3"/>
  <c r="R4398" i="3"/>
  <c r="R4399" i="3"/>
  <c r="R4400" i="3"/>
  <c r="R4401" i="3"/>
  <c r="R4402" i="3"/>
  <c r="R4403" i="3"/>
  <c r="R4404" i="3"/>
  <c r="R4405" i="3"/>
  <c r="R4406" i="3"/>
  <c r="R4407" i="3"/>
  <c r="R4408" i="3"/>
  <c r="R4409" i="3"/>
  <c r="R4410" i="3"/>
  <c r="R4411" i="3"/>
  <c r="R4412" i="3"/>
  <c r="R4413" i="3"/>
  <c r="R4414" i="3"/>
  <c r="R4415" i="3"/>
  <c r="R4416" i="3"/>
  <c r="R4417" i="3"/>
  <c r="R4418" i="3"/>
  <c r="R4419" i="3"/>
  <c r="R4420" i="3"/>
  <c r="R4421" i="3"/>
  <c r="R4422" i="3"/>
  <c r="R4423" i="3"/>
  <c r="R4424" i="3"/>
  <c r="R4425" i="3"/>
  <c r="R4426" i="3"/>
  <c r="R4427" i="3"/>
  <c r="R4428" i="3"/>
  <c r="R4429" i="3"/>
  <c r="R4430" i="3"/>
  <c r="R4431" i="3"/>
  <c r="R4432" i="3"/>
  <c r="R4433" i="3"/>
  <c r="R4434" i="3"/>
  <c r="R4435" i="3"/>
  <c r="R4436" i="3"/>
  <c r="R4437" i="3"/>
  <c r="R4438" i="3"/>
  <c r="R4439" i="3"/>
  <c r="R4440" i="3"/>
  <c r="R4441" i="3"/>
  <c r="R4442" i="3"/>
  <c r="R4443" i="3"/>
  <c r="R4444" i="3"/>
  <c r="R4445" i="3"/>
  <c r="R4446" i="3"/>
  <c r="R4447" i="3"/>
  <c r="R4448" i="3"/>
  <c r="R4449" i="3"/>
  <c r="R4450" i="3"/>
  <c r="R4451" i="3"/>
  <c r="R4452" i="3"/>
  <c r="R4453" i="3"/>
  <c r="R4454" i="3"/>
  <c r="R4455" i="3"/>
  <c r="R4456" i="3"/>
  <c r="R4457" i="3"/>
  <c r="R4458" i="3"/>
  <c r="R4459" i="3"/>
  <c r="R4460" i="3"/>
  <c r="R4461" i="3"/>
  <c r="R4462" i="3"/>
  <c r="R4463" i="3"/>
  <c r="R4464" i="3"/>
  <c r="R4465" i="3"/>
  <c r="R4466" i="3"/>
  <c r="R4467" i="3"/>
  <c r="R4468" i="3"/>
  <c r="R4469" i="3"/>
  <c r="R4470" i="3"/>
  <c r="R4471" i="3"/>
  <c r="R4472" i="3"/>
  <c r="R4473" i="3"/>
  <c r="R4474" i="3"/>
  <c r="R4475" i="3"/>
  <c r="R4476" i="3"/>
  <c r="R4477" i="3"/>
  <c r="R4478" i="3"/>
  <c r="R4479" i="3"/>
  <c r="R4480" i="3"/>
  <c r="R4481" i="3"/>
  <c r="R4482" i="3"/>
  <c r="R4483" i="3"/>
  <c r="R4484" i="3"/>
  <c r="R4485" i="3"/>
  <c r="R4486" i="3"/>
  <c r="R4487" i="3"/>
  <c r="R4488" i="3"/>
  <c r="R4489" i="3"/>
  <c r="R4490" i="3"/>
  <c r="R4491" i="3"/>
  <c r="R4492" i="3"/>
  <c r="R4493" i="3"/>
  <c r="R4494" i="3"/>
  <c r="R4495" i="3"/>
  <c r="R4496" i="3"/>
  <c r="R4497" i="3"/>
  <c r="R4498" i="3"/>
  <c r="R4499" i="3"/>
  <c r="R4500" i="3"/>
  <c r="R4501" i="3"/>
  <c r="R4502" i="3"/>
  <c r="R4503" i="3"/>
  <c r="R4504" i="3"/>
  <c r="R4505" i="3"/>
  <c r="R4506" i="3"/>
  <c r="R4507" i="3"/>
  <c r="R4508" i="3"/>
  <c r="R4509" i="3"/>
  <c r="R4510" i="3"/>
  <c r="R4511" i="3"/>
  <c r="R4512" i="3"/>
  <c r="R4513" i="3"/>
  <c r="R4514" i="3"/>
  <c r="R4515" i="3"/>
  <c r="R4516" i="3"/>
  <c r="R4517" i="3"/>
  <c r="R4518" i="3"/>
  <c r="R4519" i="3"/>
  <c r="R4520" i="3"/>
  <c r="R4521" i="3"/>
  <c r="R4522" i="3"/>
  <c r="R4523" i="3"/>
  <c r="R4524" i="3"/>
  <c r="R4525" i="3"/>
  <c r="R4526" i="3"/>
  <c r="R4527" i="3"/>
  <c r="R4528" i="3"/>
  <c r="R4529" i="3"/>
  <c r="R4530" i="3"/>
  <c r="R4531" i="3"/>
  <c r="R4532" i="3"/>
  <c r="R4533" i="3"/>
  <c r="R4534" i="3"/>
  <c r="R4535" i="3"/>
  <c r="R4536" i="3"/>
  <c r="R4537" i="3"/>
  <c r="R4538" i="3"/>
  <c r="R4539" i="3"/>
  <c r="R4540" i="3"/>
  <c r="R4541" i="3"/>
  <c r="R4542" i="3"/>
  <c r="R4543" i="3"/>
  <c r="R4544" i="3"/>
  <c r="R4545" i="3"/>
  <c r="R4546" i="3"/>
  <c r="R4547" i="3"/>
  <c r="R4548" i="3"/>
  <c r="R4549" i="3"/>
  <c r="R4550" i="3"/>
  <c r="R4551" i="3"/>
  <c r="R4552" i="3"/>
  <c r="R4553" i="3"/>
  <c r="R4554" i="3"/>
  <c r="R4555" i="3"/>
  <c r="R4556" i="3"/>
  <c r="R4557" i="3"/>
  <c r="R4558" i="3"/>
  <c r="R4559" i="3"/>
  <c r="R4560" i="3"/>
  <c r="R4561" i="3"/>
  <c r="R4562" i="3"/>
  <c r="R4563" i="3"/>
  <c r="R4564" i="3"/>
  <c r="R4565" i="3"/>
  <c r="R4566" i="3"/>
  <c r="R4567" i="3"/>
  <c r="R4568" i="3"/>
  <c r="R4569" i="3"/>
  <c r="R4570" i="3"/>
  <c r="R4571" i="3"/>
  <c r="R4572" i="3"/>
  <c r="R4573" i="3"/>
  <c r="R4574" i="3"/>
  <c r="R4575" i="3"/>
  <c r="R4576" i="3"/>
  <c r="R4577" i="3"/>
  <c r="R4578" i="3"/>
  <c r="R4579" i="3"/>
  <c r="R4580" i="3"/>
  <c r="R4581" i="3"/>
  <c r="R4582" i="3"/>
  <c r="R4583" i="3"/>
  <c r="R4584" i="3"/>
  <c r="R4585" i="3"/>
  <c r="R4586" i="3"/>
  <c r="R4587" i="3"/>
  <c r="R4588" i="3"/>
  <c r="R4589" i="3"/>
  <c r="R4590" i="3"/>
  <c r="R4591" i="3"/>
  <c r="R4592" i="3"/>
  <c r="R4593" i="3"/>
  <c r="R4594" i="3"/>
  <c r="R4595" i="3"/>
  <c r="R4596" i="3"/>
  <c r="R4597" i="3"/>
  <c r="R4598" i="3"/>
  <c r="R4599" i="3"/>
  <c r="R4600" i="3"/>
  <c r="R4601" i="3"/>
  <c r="R4602" i="3"/>
  <c r="R4603" i="3"/>
  <c r="R4604" i="3"/>
  <c r="R4605" i="3"/>
  <c r="R4606" i="3"/>
  <c r="R4607" i="3"/>
  <c r="R4608" i="3"/>
  <c r="R4609" i="3"/>
  <c r="R4610" i="3"/>
  <c r="R4611" i="3"/>
  <c r="R4612" i="3"/>
  <c r="R4613" i="3"/>
  <c r="R4614" i="3"/>
  <c r="R4615" i="3"/>
  <c r="P559" i="3"/>
  <c r="P2" i="3"/>
  <c r="P3" i="3"/>
  <c r="P4" i="3"/>
  <c r="P5" i="3"/>
  <c r="P6" i="3"/>
  <c r="P7" i="3"/>
  <c r="P8" i="3"/>
  <c r="P9" i="3"/>
  <c r="P10" i="3"/>
  <c r="P11" i="3"/>
  <c r="P12" i="3"/>
  <c r="P13" i="3"/>
  <c r="P14" i="3"/>
  <c r="P15" i="3"/>
  <c r="P16" i="3"/>
  <c r="P17" i="3"/>
  <c r="P18" i="3"/>
  <c r="P19" i="3"/>
  <c r="P20" i="3"/>
  <c r="P21" i="3"/>
  <c r="P22" i="3"/>
  <c r="P23" i="3"/>
  <c r="P24" i="3"/>
  <c r="P25" i="3"/>
  <c r="P26" i="3"/>
  <c r="P27" i="3"/>
  <c r="P28" i="3"/>
  <c r="P29" i="3"/>
  <c r="P30" i="3"/>
  <c r="P31" i="3"/>
  <c r="P32" i="3"/>
  <c r="P33" i="3"/>
  <c r="P34" i="3"/>
  <c r="P35" i="3"/>
  <c r="P36" i="3"/>
  <c r="P37" i="3"/>
  <c r="P38" i="3"/>
  <c r="P39" i="3"/>
  <c r="P40" i="3"/>
  <c r="P41" i="3"/>
  <c r="P42" i="3"/>
  <c r="P43" i="3"/>
  <c r="P44" i="3"/>
  <c r="P45" i="3"/>
  <c r="P46" i="3"/>
  <c r="P47" i="3"/>
  <c r="P48" i="3"/>
  <c r="P49" i="3"/>
  <c r="P50" i="3"/>
  <c r="P51" i="3"/>
  <c r="P52" i="3"/>
  <c r="P53" i="3"/>
  <c r="P54" i="3"/>
  <c r="P55" i="3"/>
  <c r="P56" i="3"/>
  <c r="P57" i="3"/>
  <c r="P58" i="3"/>
  <c r="P59" i="3"/>
  <c r="P60" i="3"/>
  <c r="P61" i="3"/>
  <c r="P62" i="3"/>
  <c r="P63" i="3"/>
  <c r="P64" i="3"/>
  <c r="P65" i="3"/>
  <c r="P66" i="3"/>
  <c r="P67" i="3"/>
  <c r="P68" i="3"/>
  <c r="P69" i="3"/>
  <c r="P70" i="3"/>
  <c r="P71" i="3"/>
  <c r="P72" i="3"/>
  <c r="P73" i="3"/>
  <c r="P74" i="3"/>
  <c r="P75" i="3"/>
  <c r="P76" i="3"/>
  <c r="P77" i="3"/>
  <c r="P78" i="3"/>
  <c r="P79" i="3"/>
  <c r="P80" i="3"/>
  <c r="P81" i="3"/>
  <c r="P82" i="3"/>
  <c r="P83" i="3"/>
  <c r="P84" i="3"/>
  <c r="P85" i="3"/>
  <c r="P86" i="3"/>
  <c r="P87" i="3"/>
  <c r="P88" i="3"/>
  <c r="P89" i="3"/>
  <c r="P90" i="3"/>
  <c r="P91" i="3"/>
  <c r="P92" i="3"/>
  <c r="P93" i="3"/>
  <c r="P94" i="3"/>
  <c r="P95" i="3"/>
  <c r="P96" i="3"/>
  <c r="P97" i="3"/>
  <c r="P98" i="3"/>
  <c r="P99" i="3"/>
  <c r="P100" i="3"/>
  <c r="P101" i="3"/>
  <c r="P102" i="3"/>
  <c r="P103" i="3"/>
  <c r="P104" i="3"/>
  <c r="P105" i="3"/>
  <c r="P106" i="3"/>
  <c r="P107" i="3"/>
  <c r="P108" i="3"/>
  <c r="P109" i="3"/>
  <c r="P110" i="3"/>
  <c r="P111" i="3"/>
  <c r="P112" i="3"/>
  <c r="P113" i="3"/>
  <c r="P114" i="3"/>
  <c r="P115" i="3"/>
  <c r="P116" i="3"/>
  <c r="P117" i="3"/>
  <c r="P118" i="3"/>
  <c r="P119" i="3"/>
  <c r="P120" i="3"/>
  <c r="P121" i="3"/>
  <c r="P122" i="3"/>
  <c r="P123" i="3"/>
  <c r="P124" i="3"/>
  <c r="P125" i="3"/>
  <c r="P126" i="3"/>
  <c r="P127" i="3"/>
  <c r="P128" i="3"/>
  <c r="P129" i="3"/>
  <c r="P130" i="3"/>
  <c r="P131" i="3"/>
  <c r="P132" i="3"/>
  <c r="P133" i="3"/>
  <c r="P134" i="3"/>
  <c r="P135" i="3"/>
  <c r="P136" i="3"/>
  <c r="P137" i="3"/>
  <c r="P138" i="3"/>
  <c r="P139" i="3"/>
  <c r="P140" i="3"/>
  <c r="P141" i="3"/>
  <c r="P142" i="3"/>
  <c r="P143" i="3"/>
  <c r="P144" i="3"/>
  <c r="P145" i="3"/>
  <c r="P146" i="3"/>
  <c r="P147" i="3"/>
  <c r="P148" i="3"/>
  <c r="P149" i="3"/>
  <c r="P150" i="3"/>
  <c r="P151" i="3"/>
  <c r="P152" i="3"/>
  <c r="P153" i="3"/>
  <c r="P154" i="3"/>
  <c r="P155" i="3"/>
  <c r="P156" i="3"/>
  <c r="P157" i="3"/>
  <c r="P158" i="3"/>
  <c r="P159" i="3"/>
  <c r="P160" i="3"/>
  <c r="P161" i="3"/>
  <c r="P162" i="3"/>
  <c r="P163" i="3"/>
  <c r="P164" i="3"/>
  <c r="P165" i="3"/>
  <c r="P166" i="3"/>
  <c r="P167" i="3"/>
  <c r="P168" i="3"/>
  <c r="P169" i="3"/>
  <c r="P170" i="3"/>
  <c r="P171" i="3"/>
  <c r="P172" i="3"/>
  <c r="P173" i="3"/>
  <c r="P174" i="3"/>
  <c r="P175" i="3"/>
  <c r="P176" i="3"/>
  <c r="P177" i="3"/>
  <c r="P178" i="3"/>
  <c r="P179" i="3"/>
  <c r="P180" i="3"/>
  <c r="P181" i="3"/>
  <c r="P182" i="3"/>
  <c r="P183" i="3"/>
  <c r="P184" i="3"/>
  <c r="P185" i="3"/>
  <c r="P186" i="3"/>
  <c r="P187" i="3"/>
  <c r="P188" i="3"/>
  <c r="P189" i="3"/>
  <c r="P190" i="3"/>
  <c r="P191" i="3"/>
  <c r="P192" i="3"/>
  <c r="P193" i="3"/>
  <c r="P194" i="3"/>
  <c r="P195" i="3"/>
  <c r="P196" i="3"/>
  <c r="P197" i="3"/>
  <c r="P198" i="3"/>
  <c r="P199" i="3"/>
  <c r="P200" i="3"/>
  <c r="P201" i="3"/>
  <c r="P202" i="3"/>
  <c r="P203" i="3"/>
  <c r="P204" i="3"/>
  <c r="P205" i="3"/>
  <c r="P206" i="3"/>
  <c r="P207" i="3"/>
  <c r="P208" i="3"/>
  <c r="P209" i="3"/>
  <c r="P210" i="3"/>
  <c r="P211" i="3"/>
  <c r="P212" i="3"/>
  <c r="P213" i="3"/>
  <c r="P214" i="3"/>
  <c r="P215" i="3"/>
  <c r="P216" i="3"/>
  <c r="P217" i="3"/>
  <c r="P218" i="3"/>
  <c r="P219" i="3"/>
  <c r="P220" i="3"/>
  <c r="P221" i="3"/>
  <c r="P222" i="3"/>
  <c r="P223" i="3"/>
  <c r="P224" i="3"/>
  <c r="P225" i="3"/>
  <c r="P226" i="3"/>
  <c r="P227" i="3"/>
  <c r="P228" i="3"/>
  <c r="P229" i="3"/>
  <c r="P230" i="3"/>
  <c r="P231" i="3"/>
  <c r="P232" i="3"/>
  <c r="P233" i="3"/>
  <c r="P234" i="3"/>
  <c r="P235" i="3"/>
  <c r="P236" i="3"/>
  <c r="P237" i="3"/>
  <c r="P238" i="3"/>
  <c r="P239" i="3"/>
  <c r="P240" i="3"/>
  <c r="P241" i="3"/>
  <c r="P242" i="3"/>
  <c r="P243" i="3"/>
  <c r="P244" i="3"/>
  <c r="P245" i="3"/>
  <c r="P246" i="3"/>
  <c r="P247" i="3"/>
  <c r="P248" i="3"/>
  <c r="P249" i="3"/>
  <c r="P250" i="3"/>
  <c r="P251" i="3"/>
  <c r="P252" i="3"/>
  <c r="P253" i="3"/>
  <c r="P254" i="3"/>
  <c r="P255" i="3"/>
  <c r="P256" i="3"/>
  <c r="P257" i="3"/>
  <c r="P258" i="3"/>
  <c r="P259" i="3"/>
  <c r="P260" i="3"/>
  <c r="P261" i="3"/>
  <c r="P262" i="3"/>
  <c r="P263" i="3"/>
  <c r="P264" i="3"/>
  <c r="P265" i="3"/>
  <c r="P266" i="3"/>
  <c r="P267" i="3"/>
  <c r="P268" i="3"/>
  <c r="P269" i="3"/>
  <c r="P270" i="3"/>
  <c r="P271" i="3"/>
  <c r="P272" i="3"/>
  <c r="P273" i="3"/>
  <c r="P274" i="3"/>
  <c r="P275" i="3"/>
  <c r="P276" i="3"/>
  <c r="P277" i="3"/>
  <c r="P278" i="3"/>
  <c r="P279" i="3"/>
  <c r="P280" i="3"/>
  <c r="P281" i="3"/>
  <c r="P282" i="3"/>
  <c r="P283" i="3"/>
  <c r="P284" i="3"/>
  <c r="P285" i="3"/>
  <c r="P286" i="3"/>
  <c r="P287" i="3"/>
  <c r="P288" i="3"/>
  <c r="P289" i="3"/>
  <c r="P290" i="3"/>
  <c r="P291" i="3"/>
  <c r="P292" i="3"/>
  <c r="P293" i="3"/>
  <c r="P294" i="3"/>
  <c r="P295" i="3"/>
  <c r="P296" i="3"/>
  <c r="P297" i="3"/>
  <c r="P298" i="3"/>
  <c r="P299" i="3"/>
  <c r="P300" i="3"/>
  <c r="P301" i="3"/>
  <c r="P302" i="3"/>
  <c r="P303" i="3"/>
  <c r="P304" i="3"/>
  <c r="P305" i="3"/>
  <c r="P306" i="3"/>
  <c r="P307" i="3"/>
  <c r="P308" i="3"/>
  <c r="P309" i="3"/>
  <c r="P310" i="3"/>
  <c r="P311" i="3"/>
  <c r="P312" i="3"/>
  <c r="P313" i="3"/>
  <c r="P314" i="3"/>
  <c r="P315" i="3"/>
  <c r="P316" i="3"/>
  <c r="P317" i="3"/>
  <c r="P318" i="3"/>
  <c r="P319" i="3"/>
  <c r="P320" i="3"/>
  <c r="P321" i="3"/>
  <c r="P322" i="3"/>
  <c r="P323" i="3"/>
  <c r="P324" i="3"/>
  <c r="P325" i="3"/>
  <c r="P326" i="3"/>
  <c r="P327" i="3"/>
  <c r="P328" i="3"/>
  <c r="P329" i="3"/>
  <c r="P330" i="3"/>
  <c r="P331" i="3"/>
  <c r="P332" i="3"/>
  <c r="P333" i="3"/>
  <c r="P334" i="3"/>
  <c r="P335" i="3"/>
  <c r="P336" i="3"/>
  <c r="P337" i="3"/>
  <c r="P338" i="3"/>
  <c r="P339" i="3"/>
  <c r="P340" i="3"/>
  <c r="P341" i="3"/>
  <c r="P342" i="3"/>
  <c r="P343" i="3"/>
  <c r="P344" i="3"/>
  <c r="P345" i="3"/>
  <c r="P346" i="3"/>
  <c r="P347" i="3"/>
  <c r="P348" i="3"/>
  <c r="P349" i="3"/>
  <c r="P350" i="3"/>
  <c r="P351" i="3"/>
  <c r="P352" i="3"/>
  <c r="P353" i="3"/>
  <c r="P354" i="3"/>
  <c r="P355" i="3"/>
  <c r="P356" i="3"/>
  <c r="P357" i="3"/>
  <c r="P358" i="3"/>
  <c r="P359" i="3"/>
  <c r="P360" i="3"/>
  <c r="P361" i="3"/>
  <c r="P362" i="3"/>
  <c r="P363" i="3"/>
  <c r="P364" i="3"/>
  <c r="P365" i="3"/>
  <c r="P366" i="3"/>
  <c r="P367" i="3"/>
  <c r="P368" i="3"/>
  <c r="P369" i="3"/>
  <c r="P370" i="3"/>
  <c r="P371" i="3"/>
  <c r="P372" i="3"/>
  <c r="P373" i="3"/>
  <c r="P374" i="3"/>
  <c r="P375" i="3"/>
  <c r="P376" i="3"/>
  <c r="P377" i="3"/>
  <c r="P378" i="3"/>
  <c r="P379" i="3"/>
  <c r="P380" i="3"/>
  <c r="P381" i="3"/>
  <c r="P382" i="3"/>
  <c r="P383" i="3"/>
  <c r="P384" i="3"/>
  <c r="P385" i="3"/>
  <c r="P386" i="3"/>
  <c r="P387" i="3"/>
  <c r="P388" i="3"/>
  <c r="P389" i="3"/>
  <c r="P390" i="3"/>
  <c r="P391" i="3"/>
  <c r="P392" i="3"/>
  <c r="P393" i="3"/>
  <c r="P394" i="3"/>
  <c r="P395" i="3"/>
  <c r="P396" i="3"/>
  <c r="P397" i="3"/>
  <c r="P398" i="3"/>
  <c r="P399" i="3"/>
  <c r="P400" i="3"/>
  <c r="P401" i="3"/>
  <c r="P402" i="3"/>
  <c r="P403" i="3"/>
  <c r="P404" i="3"/>
  <c r="P405" i="3"/>
  <c r="P406" i="3"/>
  <c r="P407" i="3"/>
  <c r="P408" i="3"/>
  <c r="P409" i="3"/>
  <c r="P410" i="3"/>
  <c r="P411" i="3"/>
  <c r="P412" i="3"/>
  <c r="P413" i="3"/>
  <c r="P414" i="3"/>
  <c r="P415" i="3"/>
  <c r="P416" i="3"/>
  <c r="P417" i="3"/>
  <c r="P418" i="3"/>
  <c r="P419" i="3"/>
  <c r="P420" i="3"/>
  <c r="P421" i="3"/>
  <c r="P422" i="3"/>
  <c r="P423" i="3"/>
  <c r="P424" i="3"/>
  <c r="P425" i="3"/>
  <c r="P426" i="3"/>
  <c r="P427" i="3"/>
  <c r="P428" i="3"/>
  <c r="P429" i="3"/>
  <c r="P430" i="3"/>
  <c r="P431" i="3"/>
  <c r="P432" i="3"/>
  <c r="P433" i="3"/>
  <c r="P434" i="3"/>
  <c r="P435" i="3"/>
  <c r="P436" i="3"/>
  <c r="P437" i="3"/>
  <c r="P438" i="3"/>
  <c r="P439" i="3"/>
  <c r="P440" i="3"/>
  <c r="P441" i="3"/>
  <c r="P442" i="3"/>
  <c r="P443" i="3"/>
  <c r="P444" i="3"/>
  <c r="P445" i="3"/>
  <c r="P446" i="3"/>
  <c r="P447" i="3"/>
  <c r="P448" i="3"/>
  <c r="P449" i="3"/>
  <c r="P450" i="3"/>
  <c r="P451" i="3"/>
  <c r="P452" i="3"/>
  <c r="P453" i="3"/>
  <c r="P454" i="3"/>
  <c r="P455" i="3"/>
  <c r="P456" i="3"/>
  <c r="P457" i="3"/>
  <c r="P458" i="3"/>
  <c r="P459" i="3"/>
  <c r="P460" i="3"/>
  <c r="P461" i="3"/>
  <c r="P462" i="3"/>
  <c r="P463" i="3"/>
  <c r="P464" i="3"/>
  <c r="P465" i="3"/>
  <c r="P466" i="3"/>
  <c r="P467" i="3"/>
  <c r="P468" i="3"/>
  <c r="P469" i="3"/>
  <c r="P470" i="3"/>
  <c r="P471" i="3"/>
  <c r="P472" i="3"/>
  <c r="P473" i="3"/>
  <c r="P474" i="3"/>
  <c r="P475" i="3"/>
  <c r="P476" i="3"/>
  <c r="P477" i="3"/>
  <c r="P478" i="3"/>
  <c r="P479" i="3"/>
  <c r="P480" i="3"/>
  <c r="P481" i="3"/>
  <c r="P482" i="3"/>
  <c r="P483" i="3"/>
  <c r="P484" i="3"/>
  <c r="P485" i="3"/>
  <c r="P486" i="3"/>
  <c r="P487" i="3"/>
  <c r="P488" i="3"/>
  <c r="P489" i="3"/>
  <c r="P490" i="3"/>
  <c r="P491" i="3"/>
  <c r="P492" i="3"/>
  <c r="P493" i="3"/>
  <c r="P494" i="3"/>
  <c r="P495" i="3"/>
  <c r="P496" i="3"/>
  <c r="P497" i="3"/>
  <c r="P498" i="3"/>
  <c r="P499" i="3"/>
  <c r="P500" i="3"/>
  <c r="P501" i="3"/>
  <c r="P502" i="3"/>
  <c r="P503" i="3"/>
  <c r="P504" i="3"/>
  <c r="P505" i="3"/>
  <c r="P506" i="3"/>
  <c r="P507" i="3"/>
  <c r="P508" i="3"/>
  <c r="P509" i="3"/>
  <c r="P510" i="3"/>
  <c r="P511" i="3"/>
  <c r="P512" i="3"/>
  <c r="P513" i="3"/>
  <c r="P514" i="3"/>
  <c r="P515" i="3"/>
  <c r="P516" i="3"/>
  <c r="P517" i="3"/>
  <c r="P518" i="3"/>
  <c r="P519" i="3"/>
  <c r="P520" i="3"/>
  <c r="P521" i="3"/>
  <c r="P522" i="3"/>
  <c r="P523" i="3"/>
  <c r="P524" i="3"/>
  <c r="P525" i="3"/>
  <c r="P526" i="3"/>
  <c r="P527" i="3"/>
  <c r="P528" i="3"/>
  <c r="P529" i="3"/>
  <c r="P530" i="3"/>
  <c r="P531" i="3"/>
  <c r="P532" i="3"/>
  <c r="P533" i="3"/>
  <c r="P534" i="3"/>
  <c r="P535" i="3"/>
  <c r="P536" i="3"/>
  <c r="P537" i="3"/>
  <c r="P538" i="3"/>
  <c r="P539" i="3"/>
  <c r="P540" i="3"/>
  <c r="P541" i="3"/>
  <c r="P542" i="3"/>
  <c r="P543" i="3"/>
  <c r="P544" i="3"/>
  <c r="P545" i="3"/>
  <c r="P546" i="3"/>
  <c r="P547" i="3"/>
  <c r="P548" i="3"/>
  <c r="P549" i="3"/>
  <c r="P550" i="3"/>
  <c r="P551" i="3"/>
  <c r="P552" i="3"/>
  <c r="P553" i="3"/>
  <c r="P554" i="3"/>
  <c r="P555" i="3"/>
  <c r="P556" i="3"/>
  <c r="P557" i="3"/>
  <c r="P558" i="3"/>
  <c r="P560" i="3"/>
  <c r="P561" i="3"/>
  <c r="P562" i="3"/>
  <c r="P563" i="3"/>
  <c r="P564" i="3"/>
  <c r="P565" i="3"/>
  <c r="P566" i="3"/>
  <c r="P567" i="3"/>
  <c r="P568" i="3"/>
  <c r="P569" i="3"/>
  <c r="P570" i="3"/>
  <c r="P571" i="3"/>
  <c r="P572" i="3"/>
  <c r="P573" i="3"/>
  <c r="P574" i="3"/>
  <c r="P575" i="3"/>
  <c r="P576" i="3"/>
  <c r="P577" i="3"/>
  <c r="P578" i="3"/>
  <c r="P579" i="3"/>
  <c r="P580" i="3"/>
  <c r="P581" i="3"/>
  <c r="P582" i="3"/>
  <c r="P583" i="3"/>
  <c r="P584" i="3"/>
  <c r="P585" i="3"/>
  <c r="P586" i="3"/>
  <c r="P587" i="3"/>
  <c r="P588" i="3"/>
  <c r="P589" i="3"/>
  <c r="P590" i="3"/>
  <c r="P591" i="3"/>
  <c r="P592" i="3"/>
  <c r="P593" i="3"/>
  <c r="P594" i="3"/>
  <c r="P595" i="3"/>
  <c r="P596" i="3"/>
  <c r="P597" i="3"/>
  <c r="P598" i="3"/>
  <c r="P599" i="3"/>
  <c r="P600" i="3"/>
  <c r="P601" i="3"/>
  <c r="P602" i="3"/>
  <c r="P603" i="3"/>
  <c r="P604" i="3"/>
  <c r="P605" i="3"/>
  <c r="P606" i="3"/>
  <c r="P607" i="3"/>
  <c r="P608" i="3"/>
  <c r="P609" i="3"/>
  <c r="P610" i="3"/>
  <c r="P611" i="3"/>
  <c r="P612" i="3"/>
  <c r="P613" i="3"/>
  <c r="P614" i="3"/>
  <c r="P615" i="3"/>
  <c r="P616" i="3"/>
  <c r="P617" i="3"/>
  <c r="P618" i="3"/>
  <c r="P619" i="3"/>
  <c r="P620" i="3"/>
  <c r="P621" i="3"/>
  <c r="P622" i="3"/>
  <c r="P623" i="3"/>
  <c r="P624" i="3"/>
  <c r="P625" i="3"/>
  <c r="P626" i="3"/>
  <c r="P627" i="3"/>
  <c r="P628" i="3"/>
  <c r="P629" i="3"/>
  <c r="P630" i="3"/>
  <c r="P631" i="3"/>
  <c r="P632" i="3"/>
  <c r="P633" i="3"/>
  <c r="P634" i="3"/>
  <c r="P635" i="3"/>
  <c r="P636" i="3"/>
  <c r="P637" i="3"/>
  <c r="P638" i="3"/>
  <c r="P639" i="3"/>
  <c r="P640" i="3"/>
  <c r="P641" i="3"/>
  <c r="P642" i="3"/>
  <c r="P643" i="3"/>
  <c r="P644" i="3"/>
  <c r="P645" i="3"/>
  <c r="P646" i="3"/>
  <c r="P647" i="3"/>
  <c r="P648" i="3"/>
  <c r="P649" i="3"/>
  <c r="P650" i="3"/>
  <c r="P651" i="3"/>
  <c r="P652" i="3"/>
  <c r="P653" i="3"/>
  <c r="P654" i="3"/>
  <c r="P655" i="3"/>
  <c r="P656" i="3"/>
  <c r="P657" i="3"/>
  <c r="P658" i="3"/>
  <c r="P659" i="3"/>
  <c r="P660" i="3"/>
  <c r="P661" i="3"/>
  <c r="P662" i="3"/>
  <c r="P663" i="3"/>
  <c r="P664" i="3"/>
  <c r="P665" i="3"/>
  <c r="P666" i="3"/>
  <c r="P667" i="3"/>
  <c r="P668" i="3"/>
  <c r="P669" i="3"/>
  <c r="P670" i="3"/>
  <c r="P671" i="3"/>
  <c r="P672" i="3"/>
  <c r="P673" i="3"/>
  <c r="P674" i="3"/>
  <c r="P675" i="3"/>
  <c r="P676" i="3"/>
  <c r="P677" i="3"/>
  <c r="P678" i="3"/>
  <c r="P679" i="3"/>
  <c r="P680" i="3"/>
  <c r="P681" i="3"/>
  <c r="P682" i="3"/>
  <c r="P683" i="3"/>
  <c r="P684" i="3"/>
  <c r="P685" i="3"/>
  <c r="P686" i="3"/>
  <c r="P687" i="3"/>
  <c r="P688" i="3"/>
  <c r="P689" i="3"/>
  <c r="P690" i="3"/>
  <c r="P691" i="3"/>
  <c r="P692" i="3"/>
  <c r="P693" i="3"/>
  <c r="P694" i="3"/>
  <c r="P695" i="3"/>
  <c r="P696" i="3"/>
  <c r="P697" i="3"/>
  <c r="P698" i="3"/>
  <c r="P699" i="3"/>
  <c r="P700" i="3"/>
  <c r="P701" i="3"/>
  <c r="P702" i="3"/>
  <c r="P703" i="3"/>
  <c r="P704" i="3"/>
  <c r="P705" i="3"/>
  <c r="P706" i="3"/>
  <c r="P707" i="3"/>
  <c r="P708" i="3"/>
  <c r="P709" i="3"/>
  <c r="P710" i="3"/>
  <c r="P711" i="3"/>
  <c r="P712" i="3"/>
  <c r="P713" i="3"/>
  <c r="P714" i="3"/>
  <c r="P715" i="3"/>
  <c r="P716" i="3"/>
  <c r="P717" i="3"/>
  <c r="P718" i="3"/>
  <c r="P719" i="3"/>
  <c r="P720" i="3"/>
  <c r="P721" i="3"/>
  <c r="P722" i="3"/>
  <c r="P723" i="3"/>
  <c r="P724" i="3"/>
  <c r="P725" i="3"/>
  <c r="P726" i="3"/>
  <c r="P727" i="3"/>
  <c r="P728" i="3"/>
  <c r="P729" i="3"/>
  <c r="P730" i="3"/>
  <c r="P731" i="3"/>
  <c r="P732" i="3"/>
  <c r="P733" i="3"/>
  <c r="P734" i="3"/>
  <c r="P735" i="3"/>
  <c r="P736" i="3"/>
  <c r="P737" i="3"/>
  <c r="P738" i="3"/>
  <c r="P739" i="3"/>
  <c r="P740" i="3"/>
  <c r="P741" i="3"/>
  <c r="P742" i="3"/>
  <c r="P743" i="3"/>
  <c r="P744" i="3"/>
  <c r="P745" i="3"/>
  <c r="P746" i="3"/>
  <c r="P747" i="3"/>
  <c r="P748" i="3"/>
  <c r="P749" i="3"/>
  <c r="P750" i="3"/>
  <c r="P751" i="3"/>
  <c r="P752" i="3"/>
  <c r="P753" i="3"/>
  <c r="P754" i="3"/>
  <c r="P755" i="3"/>
  <c r="P756" i="3"/>
  <c r="P757" i="3"/>
  <c r="P758" i="3"/>
  <c r="P759" i="3"/>
  <c r="P760" i="3"/>
  <c r="P761" i="3"/>
  <c r="P762" i="3"/>
  <c r="P763" i="3"/>
  <c r="P764" i="3"/>
  <c r="P765" i="3"/>
  <c r="P766" i="3"/>
  <c r="P767" i="3"/>
  <c r="P768" i="3"/>
  <c r="P769" i="3"/>
  <c r="P770" i="3"/>
  <c r="P771" i="3"/>
  <c r="P772" i="3"/>
  <c r="P773" i="3"/>
  <c r="P774" i="3"/>
  <c r="P775" i="3"/>
  <c r="P776" i="3"/>
  <c r="P777" i="3"/>
  <c r="P778" i="3"/>
  <c r="P779" i="3"/>
  <c r="P780" i="3"/>
  <c r="P781" i="3"/>
  <c r="P782" i="3"/>
  <c r="P783" i="3"/>
  <c r="P784" i="3"/>
  <c r="P785" i="3"/>
  <c r="P786" i="3"/>
  <c r="P787" i="3"/>
  <c r="P788" i="3"/>
  <c r="P789" i="3"/>
  <c r="P790" i="3"/>
  <c r="P791" i="3"/>
  <c r="P792" i="3"/>
  <c r="P793" i="3"/>
  <c r="P794" i="3"/>
  <c r="P795" i="3"/>
  <c r="P796" i="3"/>
  <c r="P797" i="3"/>
  <c r="P798" i="3"/>
  <c r="P799" i="3"/>
  <c r="P800" i="3"/>
  <c r="P801" i="3"/>
  <c r="P802" i="3"/>
  <c r="P803" i="3"/>
  <c r="P804" i="3"/>
  <c r="P805" i="3"/>
  <c r="P806" i="3"/>
  <c r="P807" i="3"/>
  <c r="P808" i="3"/>
  <c r="P809" i="3"/>
  <c r="P810" i="3"/>
  <c r="P811" i="3"/>
  <c r="P812" i="3"/>
  <c r="P813" i="3"/>
  <c r="P814" i="3"/>
  <c r="P815" i="3"/>
  <c r="P816" i="3"/>
  <c r="P817" i="3"/>
  <c r="P818" i="3"/>
  <c r="P819" i="3"/>
  <c r="P820" i="3"/>
  <c r="P821" i="3"/>
  <c r="P822" i="3"/>
  <c r="P823" i="3"/>
  <c r="P824" i="3"/>
  <c r="P825" i="3"/>
  <c r="P826" i="3"/>
  <c r="P827" i="3"/>
  <c r="P828" i="3"/>
  <c r="P829" i="3"/>
  <c r="P830" i="3"/>
  <c r="P831" i="3"/>
  <c r="P832" i="3"/>
  <c r="P833" i="3"/>
  <c r="P834" i="3"/>
  <c r="P835" i="3"/>
  <c r="P836" i="3"/>
  <c r="P837" i="3"/>
  <c r="P838" i="3"/>
  <c r="P839" i="3"/>
  <c r="P840" i="3"/>
  <c r="P841" i="3"/>
  <c r="P842" i="3"/>
  <c r="P843" i="3"/>
  <c r="P844" i="3"/>
  <c r="P845" i="3"/>
  <c r="P846" i="3"/>
  <c r="P847" i="3"/>
  <c r="P848" i="3"/>
  <c r="P849" i="3"/>
  <c r="P850" i="3"/>
  <c r="P851" i="3"/>
  <c r="P852" i="3"/>
  <c r="P853" i="3"/>
  <c r="P854" i="3"/>
  <c r="P855" i="3"/>
  <c r="P856" i="3"/>
  <c r="P857" i="3"/>
  <c r="P858" i="3"/>
  <c r="P859" i="3"/>
  <c r="P860" i="3"/>
  <c r="P861" i="3"/>
  <c r="P862" i="3"/>
  <c r="P863" i="3"/>
  <c r="P864" i="3"/>
  <c r="P865" i="3"/>
  <c r="P866" i="3"/>
  <c r="P867" i="3"/>
  <c r="P868" i="3"/>
  <c r="P869" i="3"/>
  <c r="P870" i="3"/>
  <c r="P871" i="3"/>
  <c r="P872" i="3"/>
  <c r="P873" i="3"/>
  <c r="P874" i="3"/>
  <c r="P875" i="3"/>
  <c r="P876" i="3"/>
  <c r="P877" i="3"/>
  <c r="P878" i="3"/>
  <c r="P879" i="3"/>
  <c r="P880" i="3"/>
  <c r="P881" i="3"/>
  <c r="P882" i="3"/>
  <c r="P883" i="3"/>
  <c r="P884" i="3"/>
  <c r="P885" i="3"/>
  <c r="P886" i="3"/>
  <c r="P887" i="3"/>
  <c r="P888" i="3"/>
  <c r="P889" i="3"/>
  <c r="P890" i="3"/>
  <c r="P891" i="3"/>
  <c r="P892" i="3"/>
  <c r="P893" i="3"/>
  <c r="P894" i="3"/>
  <c r="P895" i="3"/>
  <c r="P896" i="3"/>
  <c r="P897" i="3"/>
  <c r="P898" i="3"/>
  <c r="P899" i="3"/>
  <c r="P900" i="3"/>
  <c r="P901" i="3"/>
  <c r="P902" i="3"/>
  <c r="P903" i="3"/>
  <c r="P904" i="3"/>
  <c r="P905" i="3"/>
  <c r="P906" i="3"/>
  <c r="P907" i="3"/>
  <c r="P908" i="3"/>
  <c r="P909" i="3"/>
  <c r="P910" i="3"/>
  <c r="P911" i="3"/>
  <c r="P912" i="3"/>
  <c r="P913" i="3"/>
  <c r="P914" i="3"/>
  <c r="P915" i="3"/>
  <c r="P916" i="3"/>
  <c r="P917" i="3"/>
  <c r="P918" i="3"/>
  <c r="P919" i="3"/>
  <c r="P920" i="3"/>
  <c r="P921" i="3"/>
  <c r="P922" i="3"/>
  <c r="P923" i="3"/>
  <c r="P924" i="3"/>
  <c r="P925" i="3"/>
  <c r="P926" i="3"/>
  <c r="P927" i="3"/>
  <c r="P928" i="3"/>
  <c r="P929" i="3"/>
  <c r="P930" i="3"/>
  <c r="P931" i="3"/>
  <c r="P932" i="3"/>
  <c r="P933" i="3"/>
  <c r="P934" i="3"/>
  <c r="P935" i="3"/>
  <c r="P936" i="3"/>
  <c r="P937" i="3"/>
  <c r="P938" i="3"/>
  <c r="P939" i="3"/>
  <c r="P940" i="3"/>
  <c r="P941" i="3"/>
  <c r="P942" i="3"/>
  <c r="P943" i="3"/>
  <c r="P944" i="3"/>
  <c r="P945" i="3"/>
  <c r="P946" i="3"/>
  <c r="P947" i="3"/>
  <c r="P948" i="3"/>
  <c r="P949" i="3"/>
  <c r="P950" i="3"/>
  <c r="P951" i="3"/>
  <c r="P952" i="3"/>
  <c r="P953" i="3"/>
  <c r="P954" i="3"/>
  <c r="P955" i="3"/>
  <c r="P956" i="3"/>
  <c r="P957" i="3"/>
  <c r="P958" i="3"/>
  <c r="P959" i="3"/>
  <c r="P960" i="3"/>
  <c r="P961" i="3"/>
  <c r="P962" i="3"/>
  <c r="P963" i="3"/>
  <c r="P964" i="3"/>
  <c r="P965" i="3"/>
  <c r="P966" i="3"/>
  <c r="P967" i="3"/>
  <c r="P968" i="3"/>
  <c r="P969" i="3"/>
  <c r="P970" i="3"/>
  <c r="P971" i="3"/>
  <c r="P972" i="3"/>
  <c r="P973" i="3"/>
  <c r="P974" i="3"/>
  <c r="P975" i="3"/>
  <c r="P976" i="3"/>
  <c r="P977" i="3"/>
  <c r="P978" i="3"/>
  <c r="P979" i="3"/>
  <c r="P980" i="3"/>
  <c r="P981" i="3"/>
  <c r="P982" i="3"/>
  <c r="P983" i="3"/>
  <c r="P984" i="3"/>
  <c r="P985" i="3"/>
  <c r="P986" i="3"/>
  <c r="P987" i="3"/>
  <c r="P988" i="3"/>
  <c r="P989" i="3"/>
  <c r="P990" i="3"/>
  <c r="P991" i="3"/>
  <c r="P992" i="3"/>
  <c r="P993" i="3"/>
  <c r="P994" i="3"/>
  <c r="P995" i="3"/>
  <c r="P996" i="3"/>
  <c r="P997" i="3"/>
  <c r="P998" i="3"/>
  <c r="P999" i="3"/>
  <c r="P1000" i="3"/>
  <c r="P1001" i="3"/>
  <c r="P1002" i="3"/>
  <c r="P1003" i="3"/>
  <c r="P1004" i="3"/>
  <c r="P1005" i="3"/>
  <c r="P1006" i="3"/>
  <c r="P1007" i="3"/>
  <c r="P1008" i="3"/>
  <c r="P1009" i="3"/>
  <c r="P1010" i="3"/>
  <c r="P1011" i="3"/>
  <c r="P1012" i="3"/>
  <c r="P1013" i="3"/>
  <c r="P1014" i="3"/>
  <c r="P1015" i="3"/>
  <c r="P1016" i="3"/>
  <c r="P1017" i="3"/>
  <c r="P1018" i="3"/>
  <c r="P1019" i="3"/>
  <c r="P1020" i="3"/>
  <c r="P1021" i="3"/>
  <c r="P1022" i="3"/>
  <c r="P1023" i="3"/>
  <c r="P1024" i="3"/>
  <c r="P1025" i="3"/>
  <c r="P1026" i="3"/>
  <c r="P1027" i="3"/>
  <c r="P1028" i="3"/>
  <c r="P1029" i="3"/>
  <c r="P1030" i="3"/>
  <c r="P1031" i="3"/>
  <c r="P1032" i="3"/>
  <c r="P1033" i="3"/>
  <c r="P1034" i="3"/>
  <c r="P1035" i="3"/>
  <c r="P1036" i="3"/>
  <c r="P1037" i="3"/>
  <c r="P1038" i="3"/>
  <c r="P1039" i="3"/>
  <c r="P1040" i="3"/>
  <c r="P1041" i="3"/>
  <c r="P1042" i="3"/>
  <c r="P1043" i="3"/>
  <c r="P1044" i="3"/>
  <c r="P1045" i="3"/>
  <c r="P1046" i="3"/>
  <c r="P1047" i="3"/>
  <c r="P1048" i="3"/>
  <c r="P1049" i="3"/>
  <c r="P1050" i="3"/>
  <c r="P1051" i="3"/>
  <c r="P1052" i="3"/>
  <c r="P1053" i="3"/>
  <c r="P1054" i="3"/>
  <c r="P1055" i="3"/>
  <c r="P1056" i="3"/>
  <c r="P1057" i="3"/>
  <c r="P1058" i="3"/>
  <c r="P1059" i="3"/>
  <c r="P1060" i="3"/>
  <c r="P1061" i="3"/>
  <c r="P1062" i="3"/>
  <c r="P1063" i="3"/>
  <c r="P1064" i="3"/>
  <c r="P1065" i="3"/>
  <c r="P1066" i="3"/>
  <c r="P1067" i="3"/>
  <c r="P1068" i="3"/>
  <c r="P1069" i="3"/>
  <c r="P1070" i="3"/>
  <c r="P1071" i="3"/>
  <c r="P1072" i="3"/>
  <c r="P1073" i="3"/>
  <c r="P1074" i="3"/>
  <c r="P1075" i="3"/>
  <c r="P1076" i="3"/>
  <c r="P1077" i="3"/>
  <c r="P1078" i="3"/>
  <c r="P1079" i="3"/>
  <c r="P1080" i="3"/>
  <c r="P1081" i="3"/>
  <c r="P1082" i="3"/>
  <c r="P1083" i="3"/>
  <c r="P1084" i="3"/>
  <c r="P1085" i="3"/>
  <c r="P1086" i="3"/>
  <c r="P1087" i="3"/>
  <c r="P1088" i="3"/>
  <c r="P1089" i="3"/>
  <c r="P1090" i="3"/>
  <c r="P1091" i="3"/>
  <c r="P1092" i="3"/>
  <c r="P1093" i="3"/>
  <c r="P1094" i="3"/>
  <c r="P1095" i="3"/>
  <c r="P1096" i="3"/>
  <c r="P1097" i="3"/>
  <c r="P1098" i="3"/>
  <c r="P1099" i="3"/>
  <c r="P1100" i="3"/>
  <c r="P1101" i="3"/>
  <c r="P1102" i="3"/>
  <c r="P1103" i="3"/>
  <c r="P1104" i="3"/>
  <c r="P1105" i="3"/>
  <c r="P1106" i="3"/>
  <c r="P1107" i="3"/>
  <c r="P1108" i="3"/>
  <c r="P1109" i="3"/>
  <c r="P1110" i="3"/>
  <c r="P1111" i="3"/>
  <c r="P1112" i="3"/>
  <c r="P1113" i="3"/>
  <c r="P1114" i="3"/>
  <c r="P1115" i="3"/>
  <c r="P1116" i="3"/>
  <c r="P1117" i="3"/>
  <c r="P1118" i="3"/>
  <c r="P1119" i="3"/>
  <c r="P1120" i="3"/>
  <c r="P1121" i="3"/>
  <c r="P1122" i="3"/>
  <c r="P1123" i="3"/>
  <c r="P1124" i="3"/>
  <c r="P1125" i="3"/>
  <c r="P1126" i="3"/>
  <c r="P1127" i="3"/>
  <c r="P1128" i="3"/>
  <c r="P1129" i="3"/>
  <c r="P1130" i="3"/>
  <c r="P1131" i="3"/>
  <c r="P1132" i="3"/>
  <c r="P1133" i="3"/>
  <c r="P1134" i="3"/>
  <c r="P1135" i="3"/>
  <c r="P1136" i="3"/>
  <c r="P1137" i="3"/>
  <c r="P1138" i="3"/>
  <c r="P1139" i="3"/>
  <c r="P1140" i="3"/>
  <c r="P1141" i="3"/>
  <c r="P1142" i="3"/>
  <c r="P1143" i="3"/>
  <c r="P1144" i="3"/>
  <c r="P1145" i="3"/>
  <c r="P1146" i="3"/>
  <c r="P1147" i="3"/>
  <c r="P1148" i="3"/>
  <c r="P1149" i="3"/>
  <c r="P1150" i="3"/>
  <c r="P1151" i="3"/>
  <c r="P1152" i="3"/>
  <c r="P1153" i="3"/>
  <c r="P1154" i="3"/>
  <c r="P1155" i="3"/>
  <c r="P1156" i="3"/>
  <c r="P1157" i="3"/>
  <c r="P1158" i="3"/>
  <c r="P1159" i="3"/>
  <c r="P1160" i="3"/>
  <c r="P1161" i="3"/>
  <c r="P1162" i="3"/>
  <c r="P1163" i="3"/>
  <c r="P1164" i="3"/>
  <c r="P1165" i="3"/>
  <c r="P1166" i="3"/>
  <c r="P1167" i="3"/>
  <c r="P1168" i="3"/>
  <c r="P1169" i="3"/>
  <c r="P1170" i="3"/>
  <c r="P1171" i="3"/>
  <c r="P1172" i="3"/>
  <c r="P1173" i="3"/>
  <c r="P1174" i="3"/>
  <c r="P1175" i="3"/>
  <c r="P1176" i="3"/>
  <c r="P1177" i="3"/>
  <c r="P1178" i="3"/>
  <c r="P1179" i="3"/>
  <c r="P1180" i="3"/>
  <c r="P1181" i="3"/>
  <c r="P1182" i="3"/>
  <c r="P1183" i="3"/>
  <c r="P1184" i="3"/>
  <c r="P1185" i="3"/>
  <c r="P1186" i="3"/>
  <c r="P1187" i="3"/>
  <c r="P1188" i="3"/>
  <c r="P1189" i="3"/>
  <c r="P1190" i="3"/>
  <c r="P1191" i="3"/>
  <c r="P1192" i="3"/>
  <c r="P1193" i="3"/>
  <c r="P1194" i="3"/>
  <c r="P1195" i="3"/>
  <c r="P1196" i="3"/>
  <c r="P1197" i="3"/>
  <c r="P1198" i="3"/>
  <c r="P1199" i="3"/>
  <c r="P1200" i="3"/>
  <c r="P1201" i="3"/>
  <c r="P1202" i="3"/>
  <c r="P1203" i="3"/>
  <c r="P1204" i="3"/>
  <c r="P1205" i="3"/>
  <c r="P1206" i="3"/>
  <c r="P1207" i="3"/>
  <c r="P1208" i="3"/>
  <c r="P1209" i="3"/>
  <c r="P1210" i="3"/>
  <c r="P1211" i="3"/>
  <c r="P1212" i="3"/>
  <c r="P1213" i="3"/>
  <c r="P1214" i="3"/>
  <c r="P1215" i="3"/>
  <c r="P1216" i="3"/>
  <c r="P1217" i="3"/>
  <c r="P1218" i="3"/>
  <c r="P1219" i="3"/>
  <c r="P1220" i="3"/>
  <c r="P1221" i="3"/>
  <c r="P1222" i="3"/>
  <c r="P1223" i="3"/>
  <c r="P1224" i="3"/>
  <c r="P1225" i="3"/>
  <c r="P1226" i="3"/>
  <c r="P1227" i="3"/>
  <c r="P1228" i="3"/>
  <c r="P1229" i="3"/>
  <c r="P1230" i="3"/>
  <c r="P1231" i="3"/>
  <c r="P1232" i="3"/>
  <c r="P1233" i="3"/>
  <c r="P1234" i="3"/>
  <c r="P1235" i="3"/>
  <c r="P1236" i="3"/>
  <c r="P1237" i="3"/>
  <c r="P1238" i="3"/>
  <c r="P1239" i="3"/>
  <c r="P1240" i="3"/>
  <c r="P1241" i="3"/>
  <c r="P1242" i="3"/>
  <c r="P1243" i="3"/>
  <c r="P1244" i="3"/>
  <c r="P1245" i="3"/>
  <c r="P1246" i="3"/>
  <c r="P1247" i="3"/>
  <c r="P1248" i="3"/>
  <c r="P1249" i="3"/>
  <c r="P1250" i="3"/>
  <c r="P1251" i="3"/>
  <c r="P1252" i="3"/>
  <c r="P1253" i="3"/>
  <c r="P1254" i="3"/>
  <c r="P1255" i="3"/>
  <c r="P1256" i="3"/>
  <c r="P1257" i="3"/>
  <c r="P1258" i="3"/>
  <c r="P1259" i="3"/>
  <c r="P1260" i="3"/>
  <c r="P1261" i="3"/>
  <c r="P1262" i="3"/>
  <c r="P1263" i="3"/>
  <c r="P1264" i="3"/>
  <c r="P1265" i="3"/>
  <c r="P1266" i="3"/>
  <c r="P1267" i="3"/>
  <c r="P1268" i="3"/>
  <c r="P1269" i="3"/>
  <c r="P1270" i="3"/>
  <c r="P1271" i="3"/>
  <c r="P1272" i="3"/>
  <c r="P1273" i="3"/>
  <c r="P1274" i="3"/>
  <c r="P1275" i="3"/>
  <c r="P1276" i="3"/>
  <c r="P1277" i="3"/>
  <c r="P1278" i="3"/>
  <c r="P1279" i="3"/>
  <c r="P1280" i="3"/>
  <c r="P1281" i="3"/>
  <c r="P1282" i="3"/>
  <c r="P1283" i="3"/>
  <c r="P1284" i="3"/>
  <c r="P1285" i="3"/>
  <c r="P1286" i="3"/>
  <c r="P1287" i="3"/>
  <c r="P1288" i="3"/>
  <c r="P1289" i="3"/>
  <c r="P1290" i="3"/>
  <c r="P1291" i="3"/>
  <c r="P1292" i="3"/>
  <c r="P1293" i="3"/>
  <c r="P1294" i="3"/>
  <c r="P1295" i="3"/>
  <c r="P1296" i="3"/>
  <c r="P1297" i="3"/>
  <c r="P1298" i="3"/>
  <c r="P1299" i="3"/>
  <c r="P1300" i="3"/>
  <c r="P1301" i="3"/>
  <c r="P1302" i="3"/>
  <c r="P1303" i="3"/>
  <c r="P1304" i="3"/>
  <c r="P1305" i="3"/>
  <c r="P1306" i="3"/>
  <c r="P1307" i="3"/>
  <c r="P1308" i="3"/>
  <c r="P1309" i="3"/>
  <c r="P1310" i="3"/>
  <c r="P1311" i="3"/>
  <c r="P1312" i="3"/>
  <c r="P1313" i="3"/>
  <c r="P1314" i="3"/>
  <c r="P1315" i="3"/>
  <c r="P1316" i="3"/>
  <c r="P1317" i="3"/>
  <c r="P1318" i="3"/>
  <c r="P1319" i="3"/>
  <c r="P1320" i="3"/>
  <c r="P1321" i="3"/>
  <c r="P1322" i="3"/>
  <c r="P1323" i="3"/>
  <c r="P1324" i="3"/>
  <c r="P1325" i="3"/>
  <c r="P1326" i="3"/>
  <c r="P1327" i="3"/>
  <c r="P1328" i="3"/>
  <c r="P1329" i="3"/>
  <c r="P1330" i="3"/>
  <c r="P1331" i="3"/>
  <c r="P1332" i="3"/>
  <c r="P1333" i="3"/>
  <c r="P1334" i="3"/>
  <c r="P1335" i="3"/>
  <c r="P1336" i="3"/>
  <c r="P1337" i="3"/>
  <c r="P1338" i="3"/>
  <c r="P1339" i="3"/>
  <c r="P1340" i="3"/>
  <c r="P1341" i="3"/>
  <c r="P1342" i="3"/>
  <c r="P1343" i="3"/>
  <c r="P1344" i="3"/>
  <c r="P1345" i="3"/>
  <c r="P1346" i="3"/>
  <c r="P1347" i="3"/>
  <c r="P1348" i="3"/>
  <c r="P1349" i="3"/>
  <c r="P1350" i="3"/>
  <c r="P1351" i="3"/>
  <c r="P1352" i="3"/>
  <c r="P1353" i="3"/>
  <c r="P1354" i="3"/>
  <c r="P1355" i="3"/>
  <c r="P1356" i="3"/>
  <c r="P1357" i="3"/>
  <c r="P1358" i="3"/>
  <c r="P1359" i="3"/>
  <c r="P1360" i="3"/>
  <c r="P1361" i="3"/>
  <c r="P1362" i="3"/>
  <c r="P1363" i="3"/>
  <c r="P1364" i="3"/>
  <c r="P1365" i="3"/>
  <c r="P1366" i="3"/>
  <c r="P1367" i="3"/>
  <c r="P1368" i="3"/>
  <c r="P1369" i="3"/>
  <c r="P1370" i="3"/>
  <c r="P1371" i="3"/>
  <c r="P1372" i="3"/>
  <c r="P1373" i="3"/>
  <c r="P1374" i="3"/>
  <c r="P1375" i="3"/>
  <c r="P1376" i="3"/>
  <c r="P1377" i="3"/>
  <c r="P1378" i="3"/>
  <c r="P1379" i="3"/>
  <c r="P1380" i="3"/>
  <c r="P1381" i="3"/>
  <c r="P1382" i="3"/>
  <c r="P1383" i="3"/>
  <c r="P1384" i="3"/>
  <c r="P1385" i="3"/>
  <c r="P1386" i="3"/>
  <c r="P1387" i="3"/>
  <c r="P1388" i="3"/>
  <c r="P1389" i="3"/>
  <c r="P1390" i="3"/>
  <c r="P1391" i="3"/>
  <c r="P1392" i="3"/>
  <c r="P1393" i="3"/>
  <c r="P1394" i="3"/>
  <c r="P1395" i="3"/>
  <c r="P1396" i="3"/>
  <c r="P1397" i="3"/>
  <c r="P1398" i="3"/>
  <c r="P1399" i="3"/>
  <c r="P1400" i="3"/>
  <c r="P1401" i="3"/>
  <c r="P1402" i="3"/>
  <c r="P1403" i="3"/>
  <c r="P1404" i="3"/>
  <c r="P1405" i="3"/>
  <c r="P1406" i="3"/>
  <c r="P1407" i="3"/>
  <c r="P1408" i="3"/>
  <c r="P1409" i="3"/>
  <c r="P1410" i="3"/>
  <c r="P1411" i="3"/>
  <c r="P1412" i="3"/>
  <c r="P1413" i="3"/>
  <c r="P1414" i="3"/>
  <c r="P1415" i="3"/>
  <c r="P1416" i="3"/>
  <c r="P1417" i="3"/>
  <c r="P1418" i="3"/>
  <c r="P1419" i="3"/>
  <c r="P1420" i="3"/>
  <c r="P1421" i="3"/>
  <c r="P1422" i="3"/>
  <c r="P1423" i="3"/>
  <c r="P1424" i="3"/>
  <c r="P1425" i="3"/>
  <c r="P1426" i="3"/>
  <c r="P1427" i="3"/>
  <c r="P1428" i="3"/>
  <c r="P1429" i="3"/>
  <c r="P1430" i="3"/>
  <c r="P1431" i="3"/>
  <c r="P1432" i="3"/>
  <c r="P1433" i="3"/>
  <c r="P1434" i="3"/>
  <c r="P1435" i="3"/>
  <c r="P1436" i="3"/>
  <c r="P1437" i="3"/>
  <c r="P1438" i="3"/>
  <c r="P1439" i="3"/>
  <c r="P1440" i="3"/>
  <c r="P1441" i="3"/>
  <c r="P1442" i="3"/>
  <c r="P1443" i="3"/>
  <c r="P1444" i="3"/>
  <c r="P1445" i="3"/>
  <c r="P1446" i="3"/>
  <c r="P1447" i="3"/>
  <c r="P1448" i="3"/>
  <c r="P1449" i="3"/>
  <c r="P1450" i="3"/>
  <c r="P1451" i="3"/>
  <c r="P1452" i="3"/>
  <c r="P1453" i="3"/>
  <c r="P1454" i="3"/>
  <c r="P1455" i="3"/>
  <c r="P1456" i="3"/>
  <c r="P1457" i="3"/>
  <c r="P1458" i="3"/>
  <c r="P1459" i="3"/>
  <c r="P1460" i="3"/>
  <c r="P1461" i="3"/>
  <c r="P1462" i="3"/>
  <c r="P1463" i="3"/>
  <c r="P1464" i="3"/>
  <c r="P1465" i="3"/>
  <c r="P1466" i="3"/>
  <c r="P1467" i="3"/>
  <c r="P1468" i="3"/>
  <c r="P1469" i="3"/>
  <c r="P1470" i="3"/>
  <c r="P1471" i="3"/>
  <c r="P1472" i="3"/>
  <c r="P1473" i="3"/>
  <c r="P1474" i="3"/>
  <c r="P1475" i="3"/>
  <c r="P1476" i="3"/>
  <c r="P1477" i="3"/>
  <c r="P1478" i="3"/>
  <c r="P1479" i="3"/>
  <c r="P1480" i="3"/>
  <c r="P1481" i="3"/>
  <c r="P1482" i="3"/>
  <c r="P1483" i="3"/>
  <c r="P1484" i="3"/>
  <c r="P1485" i="3"/>
  <c r="P1486" i="3"/>
  <c r="P1487" i="3"/>
  <c r="P1488" i="3"/>
  <c r="P1489" i="3"/>
  <c r="P1490" i="3"/>
  <c r="P1491" i="3"/>
  <c r="P1492" i="3"/>
  <c r="P1493" i="3"/>
  <c r="P1494" i="3"/>
  <c r="P1495" i="3"/>
  <c r="P1496" i="3"/>
  <c r="P1497" i="3"/>
  <c r="P1498" i="3"/>
  <c r="P1499" i="3"/>
  <c r="P1500" i="3"/>
  <c r="P1501" i="3"/>
  <c r="P1502" i="3"/>
  <c r="P1503" i="3"/>
  <c r="P1504" i="3"/>
  <c r="P1505" i="3"/>
  <c r="P1506" i="3"/>
  <c r="P1507" i="3"/>
  <c r="P1508" i="3"/>
  <c r="P1509" i="3"/>
  <c r="P1510" i="3"/>
  <c r="P1511" i="3"/>
  <c r="P1512" i="3"/>
  <c r="P1513" i="3"/>
  <c r="P1514" i="3"/>
  <c r="P1515" i="3"/>
  <c r="P1516" i="3"/>
  <c r="P1517" i="3"/>
  <c r="P1518" i="3"/>
  <c r="P1519" i="3"/>
  <c r="P1520" i="3"/>
  <c r="P1521" i="3"/>
  <c r="P1522" i="3"/>
  <c r="P1523" i="3"/>
  <c r="P1524" i="3"/>
  <c r="P1525" i="3"/>
  <c r="P1526" i="3"/>
  <c r="P1527" i="3"/>
  <c r="P1528" i="3"/>
  <c r="P1529" i="3"/>
  <c r="P1530" i="3"/>
  <c r="P1531" i="3"/>
  <c r="P1532" i="3"/>
  <c r="P1533" i="3"/>
  <c r="P1534" i="3"/>
  <c r="P1535" i="3"/>
  <c r="P1536" i="3"/>
  <c r="P1537" i="3"/>
  <c r="P1538" i="3"/>
  <c r="P1539" i="3"/>
  <c r="P1540" i="3"/>
  <c r="P1541" i="3"/>
  <c r="P1542" i="3"/>
  <c r="P1543" i="3"/>
  <c r="P1544" i="3"/>
  <c r="P1545" i="3"/>
  <c r="P1546" i="3"/>
  <c r="P1547" i="3"/>
  <c r="P1548" i="3"/>
  <c r="P1549" i="3"/>
  <c r="P1550" i="3"/>
  <c r="P1551" i="3"/>
  <c r="P1552" i="3"/>
  <c r="P1553" i="3"/>
  <c r="P1554" i="3"/>
  <c r="P1555" i="3"/>
  <c r="P1556" i="3"/>
  <c r="P1557" i="3"/>
  <c r="P1558" i="3"/>
  <c r="P1559" i="3"/>
  <c r="P1560" i="3"/>
  <c r="P1561" i="3"/>
  <c r="P1562" i="3"/>
  <c r="P1563" i="3"/>
  <c r="P1564" i="3"/>
  <c r="P1565" i="3"/>
  <c r="P1566" i="3"/>
  <c r="P1567" i="3"/>
  <c r="P1568" i="3"/>
  <c r="P1569" i="3"/>
  <c r="P1570" i="3"/>
  <c r="P1571" i="3"/>
  <c r="P1572" i="3"/>
  <c r="P1573" i="3"/>
  <c r="P1574" i="3"/>
  <c r="P1575" i="3"/>
  <c r="P1576" i="3"/>
  <c r="P1577" i="3"/>
  <c r="P1578" i="3"/>
  <c r="P1579" i="3"/>
  <c r="P1580" i="3"/>
  <c r="P1581" i="3"/>
  <c r="P1582" i="3"/>
  <c r="P1583" i="3"/>
  <c r="P1584" i="3"/>
  <c r="P1585" i="3"/>
  <c r="P1586" i="3"/>
  <c r="P1587" i="3"/>
  <c r="P1588" i="3"/>
  <c r="P1589" i="3"/>
  <c r="P1590" i="3"/>
  <c r="P1591" i="3"/>
  <c r="P1592" i="3"/>
  <c r="P1593" i="3"/>
  <c r="P1594" i="3"/>
  <c r="P1595" i="3"/>
  <c r="P1596" i="3"/>
  <c r="P1597" i="3"/>
  <c r="P1598" i="3"/>
  <c r="P1599" i="3"/>
  <c r="P1600" i="3"/>
  <c r="P1601" i="3"/>
  <c r="P1602" i="3"/>
  <c r="P1603" i="3"/>
  <c r="P1604" i="3"/>
  <c r="P1605" i="3"/>
  <c r="P1606" i="3"/>
  <c r="P1607" i="3"/>
  <c r="P1608" i="3"/>
  <c r="P1609" i="3"/>
  <c r="P1610" i="3"/>
  <c r="P1611" i="3"/>
  <c r="P1612" i="3"/>
  <c r="P1613" i="3"/>
  <c r="P1614" i="3"/>
  <c r="P1615" i="3"/>
  <c r="P1616" i="3"/>
  <c r="P1617" i="3"/>
  <c r="P1618" i="3"/>
  <c r="P1619" i="3"/>
  <c r="P1620" i="3"/>
  <c r="P1621" i="3"/>
  <c r="P1622" i="3"/>
  <c r="P1623" i="3"/>
  <c r="P1624" i="3"/>
  <c r="P1625" i="3"/>
  <c r="P1626" i="3"/>
  <c r="P1627" i="3"/>
  <c r="P1628" i="3"/>
  <c r="P1629" i="3"/>
  <c r="P1630" i="3"/>
  <c r="P1631" i="3"/>
  <c r="P1632" i="3"/>
  <c r="P1633" i="3"/>
  <c r="P1634" i="3"/>
  <c r="P1635" i="3"/>
  <c r="P1636" i="3"/>
  <c r="P1637" i="3"/>
  <c r="P1638" i="3"/>
  <c r="P1639" i="3"/>
  <c r="P1640" i="3"/>
  <c r="P1641" i="3"/>
  <c r="P1642" i="3"/>
  <c r="P1643" i="3"/>
  <c r="P1644" i="3"/>
  <c r="P1645" i="3"/>
  <c r="P1646" i="3"/>
  <c r="P1647" i="3"/>
  <c r="P1648" i="3"/>
  <c r="P1649" i="3"/>
  <c r="P1650" i="3"/>
  <c r="P1651" i="3"/>
  <c r="P1652" i="3"/>
  <c r="P1653" i="3"/>
  <c r="P1654" i="3"/>
  <c r="P1655" i="3"/>
  <c r="P1656" i="3"/>
  <c r="P1657" i="3"/>
  <c r="P1658" i="3"/>
  <c r="P1659" i="3"/>
  <c r="P1660" i="3"/>
  <c r="P1661" i="3"/>
  <c r="P1662" i="3"/>
  <c r="P1663" i="3"/>
  <c r="P1664" i="3"/>
  <c r="P1665" i="3"/>
  <c r="P1666" i="3"/>
  <c r="P1667" i="3"/>
  <c r="P1668" i="3"/>
  <c r="P1669" i="3"/>
  <c r="P1670" i="3"/>
  <c r="P1671" i="3"/>
  <c r="P1672" i="3"/>
  <c r="P1673" i="3"/>
  <c r="P1674" i="3"/>
  <c r="P1675" i="3"/>
  <c r="P1676" i="3"/>
  <c r="P1677" i="3"/>
  <c r="P1678" i="3"/>
  <c r="P1679" i="3"/>
  <c r="P1680" i="3"/>
  <c r="P1681" i="3"/>
  <c r="P1682" i="3"/>
  <c r="P1683" i="3"/>
  <c r="P1684" i="3"/>
  <c r="P1685" i="3"/>
  <c r="P1686" i="3"/>
  <c r="P1687" i="3"/>
  <c r="P1688" i="3"/>
  <c r="P1689" i="3"/>
  <c r="P1690" i="3"/>
  <c r="P1691" i="3"/>
  <c r="P1692" i="3"/>
  <c r="P1693" i="3"/>
  <c r="P1694" i="3"/>
  <c r="P1695" i="3"/>
  <c r="P1696" i="3"/>
  <c r="P1697" i="3"/>
  <c r="P1698" i="3"/>
  <c r="P1699" i="3"/>
  <c r="P1700" i="3"/>
  <c r="P1701" i="3"/>
  <c r="P1702" i="3"/>
  <c r="P1703" i="3"/>
  <c r="P1704" i="3"/>
  <c r="P1705" i="3"/>
  <c r="P1706" i="3"/>
  <c r="P1707" i="3"/>
  <c r="P1708" i="3"/>
  <c r="P1709" i="3"/>
  <c r="P1710" i="3"/>
  <c r="P1711" i="3"/>
  <c r="P1712" i="3"/>
  <c r="P1713" i="3"/>
  <c r="P1714" i="3"/>
  <c r="P1715" i="3"/>
  <c r="P1716" i="3"/>
  <c r="P1717" i="3"/>
  <c r="P1718" i="3"/>
  <c r="P1719" i="3"/>
  <c r="P1720" i="3"/>
  <c r="P1721" i="3"/>
  <c r="P1722" i="3"/>
  <c r="P1723" i="3"/>
  <c r="P1724" i="3"/>
  <c r="P1725" i="3"/>
  <c r="P1726" i="3"/>
  <c r="P1727" i="3"/>
  <c r="P1728" i="3"/>
  <c r="P1729" i="3"/>
  <c r="P1730" i="3"/>
  <c r="P1731" i="3"/>
  <c r="P1732" i="3"/>
  <c r="P1733" i="3"/>
  <c r="P1734" i="3"/>
  <c r="P1735" i="3"/>
  <c r="P1736" i="3"/>
  <c r="P1737" i="3"/>
  <c r="P1738" i="3"/>
  <c r="P1739" i="3"/>
  <c r="P1740" i="3"/>
  <c r="P1741" i="3"/>
  <c r="P1742" i="3"/>
  <c r="P1743" i="3"/>
  <c r="P1744" i="3"/>
  <c r="P1745" i="3"/>
  <c r="P1746" i="3"/>
  <c r="P1747" i="3"/>
  <c r="P1748" i="3"/>
  <c r="P1749" i="3"/>
  <c r="P1750" i="3"/>
  <c r="P1751" i="3"/>
  <c r="P1752" i="3"/>
  <c r="P1753" i="3"/>
  <c r="P1754" i="3"/>
  <c r="P1755" i="3"/>
  <c r="P1756" i="3"/>
  <c r="P1757" i="3"/>
  <c r="P1758" i="3"/>
  <c r="P1759" i="3"/>
  <c r="P1760" i="3"/>
  <c r="P1761" i="3"/>
  <c r="P1762" i="3"/>
  <c r="P1763" i="3"/>
  <c r="P1764" i="3"/>
  <c r="P1765" i="3"/>
  <c r="P1766" i="3"/>
  <c r="P1767" i="3"/>
  <c r="P1768" i="3"/>
  <c r="P1769" i="3"/>
  <c r="P1770" i="3"/>
  <c r="P1771" i="3"/>
  <c r="P1772" i="3"/>
  <c r="P1773" i="3"/>
  <c r="P1774" i="3"/>
  <c r="P1775" i="3"/>
  <c r="P1776" i="3"/>
  <c r="P1777" i="3"/>
  <c r="P1778" i="3"/>
  <c r="P1779" i="3"/>
  <c r="P1780" i="3"/>
  <c r="P1781" i="3"/>
  <c r="P1782" i="3"/>
  <c r="P1783" i="3"/>
  <c r="P1784" i="3"/>
  <c r="P1785" i="3"/>
  <c r="P1786" i="3"/>
  <c r="P1787" i="3"/>
  <c r="P1788" i="3"/>
  <c r="P1789" i="3"/>
  <c r="P1790" i="3"/>
  <c r="P1791" i="3"/>
  <c r="P1792" i="3"/>
  <c r="P1793" i="3"/>
  <c r="P1794" i="3"/>
  <c r="P1795" i="3"/>
  <c r="P1796" i="3"/>
  <c r="P1797" i="3"/>
  <c r="P1798" i="3"/>
  <c r="P1799" i="3"/>
  <c r="P1800" i="3"/>
  <c r="P1801" i="3"/>
  <c r="P1802" i="3"/>
  <c r="P1803" i="3"/>
  <c r="P1804" i="3"/>
  <c r="P1805" i="3"/>
  <c r="P1806" i="3"/>
  <c r="P1807" i="3"/>
  <c r="P1808" i="3"/>
  <c r="P1809" i="3"/>
  <c r="P1810" i="3"/>
  <c r="P1811" i="3"/>
  <c r="P1812" i="3"/>
  <c r="P1813" i="3"/>
  <c r="P1814" i="3"/>
  <c r="P1815" i="3"/>
  <c r="P1816" i="3"/>
  <c r="P1817" i="3"/>
  <c r="P1818" i="3"/>
  <c r="P1819" i="3"/>
  <c r="P1820" i="3"/>
  <c r="P1821" i="3"/>
  <c r="P1822" i="3"/>
  <c r="P1823" i="3"/>
  <c r="P1824" i="3"/>
  <c r="P1825" i="3"/>
  <c r="P1826" i="3"/>
  <c r="P1827" i="3"/>
  <c r="P1828" i="3"/>
  <c r="P1829" i="3"/>
  <c r="P1830" i="3"/>
  <c r="P1831" i="3"/>
  <c r="P1832" i="3"/>
  <c r="P1833" i="3"/>
  <c r="P1834" i="3"/>
  <c r="P1835" i="3"/>
  <c r="P1836" i="3"/>
  <c r="P1837" i="3"/>
  <c r="P1838" i="3"/>
  <c r="P1839" i="3"/>
  <c r="P1840" i="3"/>
  <c r="P1841" i="3"/>
  <c r="P1842" i="3"/>
  <c r="P1843" i="3"/>
  <c r="P1844" i="3"/>
  <c r="P1845" i="3"/>
  <c r="P1846" i="3"/>
  <c r="P1847" i="3"/>
  <c r="P1848" i="3"/>
  <c r="P1849" i="3"/>
  <c r="P1850" i="3"/>
  <c r="P1851" i="3"/>
  <c r="P1852" i="3"/>
  <c r="P1853" i="3"/>
  <c r="P1854" i="3"/>
  <c r="P1855" i="3"/>
  <c r="P1856" i="3"/>
  <c r="P1857" i="3"/>
  <c r="P1858" i="3"/>
  <c r="P1859" i="3"/>
  <c r="P1860" i="3"/>
  <c r="P1861" i="3"/>
  <c r="P1862" i="3"/>
  <c r="P1863" i="3"/>
  <c r="P1864" i="3"/>
  <c r="P1865" i="3"/>
  <c r="P1866" i="3"/>
  <c r="P1867" i="3"/>
  <c r="P1868" i="3"/>
  <c r="P1869" i="3"/>
  <c r="P1870" i="3"/>
  <c r="P1871" i="3"/>
  <c r="P1872" i="3"/>
  <c r="P1873" i="3"/>
  <c r="P1874" i="3"/>
  <c r="P1875" i="3"/>
  <c r="P1876" i="3"/>
  <c r="P1877" i="3"/>
  <c r="P1878" i="3"/>
  <c r="P1879" i="3"/>
  <c r="P1880" i="3"/>
  <c r="P1881" i="3"/>
  <c r="P1882" i="3"/>
  <c r="P1883" i="3"/>
  <c r="P1884" i="3"/>
  <c r="P1885" i="3"/>
  <c r="P1886" i="3"/>
  <c r="P1887" i="3"/>
  <c r="P1888" i="3"/>
  <c r="P1889" i="3"/>
  <c r="P1890" i="3"/>
  <c r="P1891" i="3"/>
  <c r="P1892" i="3"/>
  <c r="P1893" i="3"/>
  <c r="P1894" i="3"/>
  <c r="P1895" i="3"/>
  <c r="P1896" i="3"/>
  <c r="P1897" i="3"/>
  <c r="P1898" i="3"/>
  <c r="P1899" i="3"/>
  <c r="P1900" i="3"/>
  <c r="P1901" i="3"/>
  <c r="P1902" i="3"/>
  <c r="P1903" i="3"/>
  <c r="P1904" i="3"/>
  <c r="P1905" i="3"/>
  <c r="P1906" i="3"/>
  <c r="P1907" i="3"/>
  <c r="P1908" i="3"/>
  <c r="P1909" i="3"/>
  <c r="P1910" i="3"/>
  <c r="P1911" i="3"/>
  <c r="P1912" i="3"/>
  <c r="P1913" i="3"/>
  <c r="P1914" i="3"/>
  <c r="P1915" i="3"/>
  <c r="P1916" i="3"/>
  <c r="P1917" i="3"/>
  <c r="P1918" i="3"/>
  <c r="P1919" i="3"/>
  <c r="P1920" i="3"/>
  <c r="P1921" i="3"/>
  <c r="P1922" i="3"/>
  <c r="P1923" i="3"/>
  <c r="P1924" i="3"/>
  <c r="P1925" i="3"/>
  <c r="P1926" i="3"/>
  <c r="P1927" i="3"/>
  <c r="P1928" i="3"/>
  <c r="P1929" i="3"/>
  <c r="P1930" i="3"/>
  <c r="P1931" i="3"/>
  <c r="P1932" i="3"/>
  <c r="P1933" i="3"/>
  <c r="P1934" i="3"/>
  <c r="P1935" i="3"/>
  <c r="P1936" i="3"/>
  <c r="P1937" i="3"/>
  <c r="P1938" i="3"/>
  <c r="P1939" i="3"/>
  <c r="P1940" i="3"/>
  <c r="P1941" i="3"/>
  <c r="P1942" i="3"/>
  <c r="P1943" i="3"/>
  <c r="P1944" i="3"/>
  <c r="P1945" i="3"/>
  <c r="P1946" i="3"/>
  <c r="P1947" i="3"/>
  <c r="P1948" i="3"/>
  <c r="P1949" i="3"/>
  <c r="P1950" i="3"/>
  <c r="P1951" i="3"/>
  <c r="P1952" i="3"/>
  <c r="P1953" i="3"/>
  <c r="P1954" i="3"/>
  <c r="P1955" i="3"/>
  <c r="P1956" i="3"/>
  <c r="P1957" i="3"/>
  <c r="P1958" i="3"/>
  <c r="P1959" i="3"/>
  <c r="P1960" i="3"/>
  <c r="P1961" i="3"/>
  <c r="P1962" i="3"/>
  <c r="P1963" i="3"/>
  <c r="P1964" i="3"/>
  <c r="P1965" i="3"/>
  <c r="P1966" i="3"/>
  <c r="P1967" i="3"/>
  <c r="P1968" i="3"/>
  <c r="P1969" i="3"/>
  <c r="P1970" i="3"/>
  <c r="P1971" i="3"/>
  <c r="P1972" i="3"/>
  <c r="P1973" i="3"/>
  <c r="P1974" i="3"/>
  <c r="P1975" i="3"/>
  <c r="P1976" i="3"/>
  <c r="P1977" i="3"/>
  <c r="P1978" i="3"/>
  <c r="P1979" i="3"/>
  <c r="P1980" i="3"/>
  <c r="P1981" i="3"/>
  <c r="P1982" i="3"/>
  <c r="P1983" i="3"/>
  <c r="P1984" i="3"/>
  <c r="P1985" i="3"/>
  <c r="P1986" i="3"/>
  <c r="P1987" i="3"/>
  <c r="P1988" i="3"/>
  <c r="P1989" i="3"/>
  <c r="P1990" i="3"/>
  <c r="P1991" i="3"/>
  <c r="P1992" i="3"/>
  <c r="P1993" i="3"/>
  <c r="P1994" i="3"/>
  <c r="P1995" i="3"/>
  <c r="P1996" i="3"/>
  <c r="P1997" i="3"/>
  <c r="P1998" i="3"/>
  <c r="P1999" i="3"/>
  <c r="P2000" i="3"/>
  <c r="P2001" i="3"/>
  <c r="P2002" i="3"/>
  <c r="P2003" i="3"/>
  <c r="P2004" i="3"/>
  <c r="P2005" i="3"/>
  <c r="P2006" i="3"/>
  <c r="P2007" i="3"/>
  <c r="P2008" i="3"/>
  <c r="P2009" i="3"/>
  <c r="P2010" i="3"/>
  <c r="P2011" i="3"/>
  <c r="P2012" i="3"/>
  <c r="P2013" i="3"/>
  <c r="P2014" i="3"/>
  <c r="P2015" i="3"/>
  <c r="P2016" i="3"/>
  <c r="P2017" i="3"/>
  <c r="P2018" i="3"/>
  <c r="P2019" i="3"/>
  <c r="P2020" i="3"/>
  <c r="P2021" i="3"/>
  <c r="P2022" i="3"/>
  <c r="P2023" i="3"/>
  <c r="P2024" i="3"/>
  <c r="P2025" i="3"/>
  <c r="P2026" i="3"/>
  <c r="P2027" i="3"/>
  <c r="P2028" i="3"/>
  <c r="P2029" i="3"/>
  <c r="P2030" i="3"/>
  <c r="P2031" i="3"/>
  <c r="P2032" i="3"/>
  <c r="P2033" i="3"/>
  <c r="P2034" i="3"/>
  <c r="P2035" i="3"/>
  <c r="P2036" i="3"/>
  <c r="P2037" i="3"/>
  <c r="P2038" i="3"/>
  <c r="P2039" i="3"/>
  <c r="P2040" i="3"/>
  <c r="P2041" i="3"/>
  <c r="P2042" i="3"/>
  <c r="P2043" i="3"/>
  <c r="P2044" i="3"/>
  <c r="P2045" i="3"/>
  <c r="P2046" i="3"/>
  <c r="P2047" i="3"/>
  <c r="P2048" i="3"/>
  <c r="P2049" i="3"/>
  <c r="P2050" i="3"/>
  <c r="P2051" i="3"/>
  <c r="P2052" i="3"/>
  <c r="P2053" i="3"/>
  <c r="P2054" i="3"/>
  <c r="P2055" i="3"/>
  <c r="P2056" i="3"/>
  <c r="P2057" i="3"/>
  <c r="P2058" i="3"/>
  <c r="P2059" i="3"/>
  <c r="P2060" i="3"/>
  <c r="P2061" i="3"/>
  <c r="P2062" i="3"/>
  <c r="P2063" i="3"/>
  <c r="P2064" i="3"/>
  <c r="P2065" i="3"/>
  <c r="P2066" i="3"/>
  <c r="P2067" i="3"/>
  <c r="P2068" i="3"/>
  <c r="P2069" i="3"/>
  <c r="P2070" i="3"/>
  <c r="P2071" i="3"/>
  <c r="P2072" i="3"/>
  <c r="P2073" i="3"/>
  <c r="P2074" i="3"/>
  <c r="P2075" i="3"/>
  <c r="P2076" i="3"/>
  <c r="P2077" i="3"/>
  <c r="P2078" i="3"/>
  <c r="P2079" i="3"/>
  <c r="P2080" i="3"/>
  <c r="P2081" i="3"/>
  <c r="P2082" i="3"/>
  <c r="P2083" i="3"/>
  <c r="P2084" i="3"/>
  <c r="P2085" i="3"/>
  <c r="P2086" i="3"/>
  <c r="P2087" i="3"/>
  <c r="P2088" i="3"/>
  <c r="P2089" i="3"/>
  <c r="P2090" i="3"/>
  <c r="P2091" i="3"/>
  <c r="P2092" i="3"/>
  <c r="P2093" i="3"/>
  <c r="P2094" i="3"/>
  <c r="P2095" i="3"/>
  <c r="P2096" i="3"/>
  <c r="P2097" i="3"/>
  <c r="P2098" i="3"/>
  <c r="P2099" i="3"/>
  <c r="P2100" i="3"/>
  <c r="P2101" i="3"/>
  <c r="P2102" i="3"/>
  <c r="P2103" i="3"/>
  <c r="P2104" i="3"/>
  <c r="P2105" i="3"/>
  <c r="P2106" i="3"/>
  <c r="P2107" i="3"/>
  <c r="P2108" i="3"/>
  <c r="P2109" i="3"/>
  <c r="P2110" i="3"/>
  <c r="P2111" i="3"/>
  <c r="P2112" i="3"/>
  <c r="P2113" i="3"/>
  <c r="P2114" i="3"/>
  <c r="P2115" i="3"/>
  <c r="P2116" i="3"/>
  <c r="P2117" i="3"/>
  <c r="P2118" i="3"/>
  <c r="P2119" i="3"/>
  <c r="P2120" i="3"/>
  <c r="P2121" i="3"/>
  <c r="P2122" i="3"/>
  <c r="P2123" i="3"/>
  <c r="P2124" i="3"/>
  <c r="P2125" i="3"/>
  <c r="P2126" i="3"/>
  <c r="P2127" i="3"/>
  <c r="P2128" i="3"/>
  <c r="P2129" i="3"/>
  <c r="P2130" i="3"/>
  <c r="P2131" i="3"/>
  <c r="P2132" i="3"/>
  <c r="P2133" i="3"/>
  <c r="P2134" i="3"/>
  <c r="P2135" i="3"/>
  <c r="P2136" i="3"/>
  <c r="P2137" i="3"/>
  <c r="P2138" i="3"/>
  <c r="P2139" i="3"/>
  <c r="P2140" i="3"/>
  <c r="P2141" i="3"/>
  <c r="P2142" i="3"/>
  <c r="P2143" i="3"/>
  <c r="P2144" i="3"/>
  <c r="P2145" i="3"/>
  <c r="P2146" i="3"/>
  <c r="P2147" i="3"/>
  <c r="P2148" i="3"/>
  <c r="P2149" i="3"/>
  <c r="P2150" i="3"/>
  <c r="P2151" i="3"/>
  <c r="P2152" i="3"/>
  <c r="P2153" i="3"/>
  <c r="P2154" i="3"/>
  <c r="P2155" i="3"/>
  <c r="P2156" i="3"/>
  <c r="P2157" i="3"/>
  <c r="P2158" i="3"/>
  <c r="P2159" i="3"/>
  <c r="P2160" i="3"/>
  <c r="P2161" i="3"/>
  <c r="P2162" i="3"/>
  <c r="P2163" i="3"/>
  <c r="P2164" i="3"/>
  <c r="P2165" i="3"/>
  <c r="P2166" i="3"/>
  <c r="P2167" i="3"/>
  <c r="P2168" i="3"/>
  <c r="P2169" i="3"/>
  <c r="P2170" i="3"/>
  <c r="P2171" i="3"/>
  <c r="P2172" i="3"/>
  <c r="P2173" i="3"/>
  <c r="P2174" i="3"/>
  <c r="P2175" i="3"/>
  <c r="P2176" i="3"/>
  <c r="P2177" i="3"/>
  <c r="P2178" i="3"/>
  <c r="P2179" i="3"/>
  <c r="P2180" i="3"/>
  <c r="P2181" i="3"/>
  <c r="P2182" i="3"/>
  <c r="P2183" i="3"/>
  <c r="P2184" i="3"/>
  <c r="P2185" i="3"/>
  <c r="P2186" i="3"/>
  <c r="P2187" i="3"/>
  <c r="P2188" i="3"/>
  <c r="P2189" i="3"/>
  <c r="P2190" i="3"/>
  <c r="P2191" i="3"/>
  <c r="P2192" i="3"/>
  <c r="P2193" i="3"/>
  <c r="P2194" i="3"/>
  <c r="P2195" i="3"/>
  <c r="P2196" i="3"/>
  <c r="P2197" i="3"/>
  <c r="P2198" i="3"/>
  <c r="P2199" i="3"/>
  <c r="P2200" i="3"/>
  <c r="P2201" i="3"/>
  <c r="P2202" i="3"/>
  <c r="P2203" i="3"/>
  <c r="P2204" i="3"/>
  <c r="P2205" i="3"/>
  <c r="P2206" i="3"/>
  <c r="P2207" i="3"/>
  <c r="P2208" i="3"/>
  <c r="P2209" i="3"/>
  <c r="P2210" i="3"/>
  <c r="P2211" i="3"/>
  <c r="P2212" i="3"/>
  <c r="P2213" i="3"/>
  <c r="P2214" i="3"/>
  <c r="P2215" i="3"/>
  <c r="P2216" i="3"/>
  <c r="P2217" i="3"/>
  <c r="P2218" i="3"/>
  <c r="P2219" i="3"/>
  <c r="P2220" i="3"/>
  <c r="P2221" i="3"/>
  <c r="P2222" i="3"/>
  <c r="P2223" i="3"/>
  <c r="P2224" i="3"/>
  <c r="P2225" i="3"/>
  <c r="P2226" i="3"/>
  <c r="P2227" i="3"/>
  <c r="P2228" i="3"/>
  <c r="P2229" i="3"/>
  <c r="P2230" i="3"/>
  <c r="P2231" i="3"/>
  <c r="P2232" i="3"/>
  <c r="P2233" i="3"/>
  <c r="P2234" i="3"/>
  <c r="P2235" i="3"/>
  <c r="P2236" i="3"/>
  <c r="P2237" i="3"/>
  <c r="P2238" i="3"/>
  <c r="P2239" i="3"/>
  <c r="P2240" i="3"/>
  <c r="P2241" i="3"/>
  <c r="P2242" i="3"/>
  <c r="P2243" i="3"/>
  <c r="P2244" i="3"/>
  <c r="P2245" i="3"/>
  <c r="P2246" i="3"/>
  <c r="P2247" i="3"/>
  <c r="P2248" i="3"/>
  <c r="P2249" i="3"/>
  <c r="P2250" i="3"/>
  <c r="P2251" i="3"/>
  <c r="P2252" i="3"/>
  <c r="P2253" i="3"/>
  <c r="P2254" i="3"/>
  <c r="P2255" i="3"/>
  <c r="P2256" i="3"/>
  <c r="P2257" i="3"/>
  <c r="P2258" i="3"/>
  <c r="P2259" i="3"/>
  <c r="P2260" i="3"/>
  <c r="P2261" i="3"/>
  <c r="P2262" i="3"/>
  <c r="P2263" i="3"/>
  <c r="P2264" i="3"/>
  <c r="P2265" i="3"/>
  <c r="P2266" i="3"/>
  <c r="P2267" i="3"/>
  <c r="P2268" i="3"/>
  <c r="P2269" i="3"/>
  <c r="P2270" i="3"/>
  <c r="P2271" i="3"/>
  <c r="P2272" i="3"/>
  <c r="P2273" i="3"/>
  <c r="P2274" i="3"/>
  <c r="P2275" i="3"/>
  <c r="P2276" i="3"/>
  <c r="P2277" i="3"/>
  <c r="P2278" i="3"/>
  <c r="P2279" i="3"/>
  <c r="P2280" i="3"/>
  <c r="P2281" i="3"/>
  <c r="P2282" i="3"/>
  <c r="P2283" i="3"/>
  <c r="P2284" i="3"/>
  <c r="P2285" i="3"/>
  <c r="P2286" i="3"/>
  <c r="P2287" i="3"/>
  <c r="P2288" i="3"/>
  <c r="P2289" i="3"/>
  <c r="P2290" i="3"/>
  <c r="P2291" i="3"/>
  <c r="P2292" i="3"/>
  <c r="P2293" i="3"/>
  <c r="P2294" i="3"/>
  <c r="P2295" i="3"/>
  <c r="P2296" i="3"/>
  <c r="P2297" i="3"/>
  <c r="P2298" i="3"/>
  <c r="P2299" i="3"/>
  <c r="P2300" i="3"/>
  <c r="P2301" i="3"/>
  <c r="P2302" i="3"/>
  <c r="P2303" i="3"/>
  <c r="P2304" i="3"/>
  <c r="P2305" i="3"/>
  <c r="P2306" i="3"/>
  <c r="P2307" i="3"/>
  <c r="P2308" i="3"/>
  <c r="P2309" i="3"/>
  <c r="P2310" i="3"/>
  <c r="P2311" i="3"/>
  <c r="P2312" i="3"/>
  <c r="P2313" i="3"/>
  <c r="P2314" i="3"/>
  <c r="P2315" i="3"/>
  <c r="P2316" i="3"/>
  <c r="P2317" i="3"/>
  <c r="P2318" i="3"/>
  <c r="P2319" i="3"/>
  <c r="P2320" i="3"/>
  <c r="P2321" i="3"/>
  <c r="P2322" i="3"/>
  <c r="P2323" i="3"/>
  <c r="P2324" i="3"/>
  <c r="P2325" i="3"/>
  <c r="P2326" i="3"/>
  <c r="P2327" i="3"/>
  <c r="P2328" i="3"/>
  <c r="P2329" i="3"/>
  <c r="P2330" i="3"/>
  <c r="P2331" i="3"/>
  <c r="P2332" i="3"/>
  <c r="P2333" i="3"/>
  <c r="P2334" i="3"/>
  <c r="P2335" i="3"/>
  <c r="P2336" i="3"/>
  <c r="P2337" i="3"/>
  <c r="P2338" i="3"/>
  <c r="P2339" i="3"/>
  <c r="P2340" i="3"/>
  <c r="P2341" i="3"/>
  <c r="P2342" i="3"/>
  <c r="P2343" i="3"/>
  <c r="P2344" i="3"/>
  <c r="P2345" i="3"/>
  <c r="P2346" i="3"/>
  <c r="P2347" i="3"/>
  <c r="P2348" i="3"/>
  <c r="P2349" i="3"/>
  <c r="P2350" i="3"/>
  <c r="P2351" i="3"/>
  <c r="P2352" i="3"/>
  <c r="P2353" i="3"/>
  <c r="P2354" i="3"/>
  <c r="P2355" i="3"/>
  <c r="P2356" i="3"/>
  <c r="P2357" i="3"/>
  <c r="P2358" i="3"/>
  <c r="P2359" i="3"/>
  <c r="P2360" i="3"/>
  <c r="P2361" i="3"/>
  <c r="P2362" i="3"/>
  <c r="P2363" i="3"/>
  <c r="P2364" i="3"/>
  <c r="P2365" i="3"/>
  <c r="P2366" i="3"/>
  <c r="P2367" i="3"/>
  <c r="P2368" i="3"/>
  <c r="P2369" i="3"/>
  <c r="P2370" i="3"/>
  <c r="P2371" i="3"/>
  <c r="P2372" i="3"/>
  <c r="P2373" i="3"/>
  <c r="P2374" i="3"/>
  <c r="P2375" i="3"/>
  <c r="P2376" i="3"/>
  <c r="P2377" i="3"/>
  <c r="P2378" i="3"/>
  <c r="P2379" i="3"/>
  <c r="P2380" i="3"/>
  <c r="P2381" i="3"/>
  <c r="P2382" i="3"/>
  <c r="P2383" i="3"/>
  <c r="P2384" i="3"/>
  <c r="P2385" i="3"/>
  <c r="P2386" i="3"/>
  <c r="P2387" i="3"/>
  <c r="P2388" i="3"/>
  <c r="P2389" i="3"/>
  <c r="P2390" i="3"/>
  <c r="P2391" i="3"/>
  <c r="P2392" i="3"/>
  <c r="P2393" i="3"/>
  <c r="P2394" i="3"/>
  <c r="P2395" i="3"/>
  <c r="P2396" i="3"/>
  <c r="P2397" i="3"/>
  <c r="P2398" i="3"/>
  <c r="P2399" i="3"/>
  <c r="P2400" i="3"/>
  <c r="P2401" i="3"/>
  <c r="P2402" i="3"/>
  <c r="P2403" i="3"/>
  <c r="P2404" i="3"/>
  <c r="P2405" i="3"/>
  <c r="P2406" i="3"/>
  <c r="P2407" i="3"/>
  <c r="P2408" i="3"/>
  <c r="P2409" i="3"/>
  <c r="P2410" i="3"/>
  <c r="P2411" i="3"/>
  <c r="P2412" i="3"/>
  <c r="P2413" i="3"/>
  <c r="P2414" i="3"/>
  <c r="P2415" i="3"/>
  <c r="P2416" i="3"/>
  <c r="P2417" i="3"/>
  <c r="P2418" i="3"/>
  <c r="P2419" i="3"/>
  <c r="P2420" i="3"/>
  <c r="P2421" i="3"/>
  <c r="P2422" i="3"/>
  <c r="P2423" i="3"/>
  <c r="P2424" i="3"/>
  <c r="P2425" i="3"/>
  <c r="P2426" i="3"/>
  <c r="P2427" i="3"/>
  <c r="P2428" i="3"/>
  <c r="P2429" i="3"/>
  <c r="P2430" i="3"/>
  <c r="P2431" i="3"/>
  <c r="P2432" i="3"/>
  <c r="P2433" i="3"/>
  <c r="P2434" i="3"/>
  <c r="P2435" i="3"/>
  <c r="P2436" i="3"/>
  <c r="P2437" i="3"/>
  <c r="P2438" i="3"/>
  <c r="P2439" i="3"/>
  <c r="P2440" i="3"/>
  <c r="P2441" i="3"/>
  <c r="P2442" i="3"/>
  <c r="P2443" i="3"/>
  <c r="P2444" i="3"/>
  <c r="P2445" i="3"/>
  <c r="P2446" i="3"/>
  <c r="P2447" i="3"/>
  <c r="P2448" i="3"/>
  <c r="P2449" i="3"/>
  <c r="P2450" i="3"/>
  <c r="P2451" i="3"/>
  <c r="P2452" i="3"/>
  <c r="P2453" i="3"/>
  <c r="P2454" i="3"/>
  <c r="P2455" i="3"/>
  <c r="P2456" i="3"/>
  <c r="P2457" i="3"/>
  <c r="P2458" i="3"/>
  <c r="P2459" i="3"/>
  <c r="P2460" i="3"/>
  <c r="P2461" i="3"/>
  <c r="P2462" i="3"/>
  <c r="P2463" i="3"/>
  <c r="P2464" i="3"/>
  <c r="P2465" i="3"/>
  <c r="P2466" i="3"/>
  <c r="P2467" i="3"/>
  <c r="P2468" i="3"/>
  <c r="P2469" i="3"/>
  <c r="P2470" i="3"/>
  <c r="P2471" i="3"/>
  <c r="P2472" i="3"/>
  <c r="P2473" i="3"/>
  <c r="P2474" i="3"/>
  <c r="P2475" i="3"/>
  <c r="P2476" i="3"/>
  <c r="P2477" i="3"/>
  <c r="P2478" i="3"/>
  <c r="P2479" i="3"/>
  <c r="P2480" i="3"/>
  <c r="P2481" i="3"/>
  <c r="P2482" i="3"/>
  <c r="P2483" i="3"/>
  <c r="P2484" i="3"/>
  <c r="P2485" i="3"/>
  <c r="P2486" i="3"/>
  <c r="P2487" i="3"/>
  <c r="P2488" i="3"/>
  <c r="P2489" i="3"/>
  <c r="P2490" i="3"/>
  <c r="P2491" i="3"/>
  <c r="P2492" i="3"/>
  <c r="P2493" i="3"/>
  <c r="P2494" i="3"/>
  <c r="P2495" i="3"/>
  <c r="P2496" i="3"/>
  <c r="P2497" i="3"/>
  <c r="P2498" i="3"/>
  <c r="P2499" i="3"/>
  <c r="P2500" i="3"/>
  <c r="P2501" i="3"/>
  <c r="P2502" i="3"/>
  <c r="P2503" i="3"/>
  <c r="P2504" i="3"/>
  <c r="P2505" i="3"/>
  <c r="P2506" i="3"/>
  <c r="P2507" i="3"/>
  <c r="P2508" i="3"/>
  <c r="P2509" i="3"/>
  <c r="P2510" i="3"/>
  <c r="P2511" i="3"/>
  <c r="P2512" i="3"/>
  <c r="P2513" i="3"/>
  <c r="P2514" i="3"/>
  <c r="P2515" i="3"/>
  <c r="P2516" i="3"/>
  <c r="P2517" i="3"/>
  <c r="P2518" i="3"/>
  <c r="P2519" i="3"/>
  <c r="P2520" i="3"/>
  <c r="P2521" i="3"/>
  <c r="P2522" i="3"/>
  <c r="P2523" i="3"/>
  <c r="P2524" i="3"/>
  <c r="P2525" i="3"/>
  <c r="P2526" i="3"/>
  <c r="P2527" i="3"/>
  <c r="P2528" i="3"/>
  <c r="P2529" i="3"/>
  <c r="P2530" i="3"/>
  <c r="P2531" i="3"/>
  <c r="P2532" i="3"/>
  <c r="P2533" i="3"/>
  <c r="P2534" i="3"/>
  <c r="P2535" i="3"/>
  <c r="P2536" i="3"/>
  <c r="P2537" i="3"/>
  <c r="P2538" i="3"/>
  <c r="P2539" i="3"/>
  <c r="P2540" i="3"/>
  <c r="P2541" i="3"/>
  <c r="P2542" i="3"/>
  <c r="P2543" i="3"/>
  <c r="P2544" i="3"/>
  <c r="P2545" i="3"/>
  <c r="P2546" i="3"/>
  <c r="P2547" i="3"/>
  <c r="P2548" i="3"/>
  <c r="P2549" i="3"/>
  <c r="P2550" i="3"/>
  <c r="P2551" i="3"/>
  <c r="P2552" i="3"/>
  <c r="P2553" i="3"/>
  <c r="P2554" i="3"/>
  <c r="P2555" i="3"/>
  <c r="P2556" i="3"/>
  <c r="P2557" i="3"/>
  <c r="P2558" i="3"/>
  <c r="P2559" i="3"/>
  <c r="P2560" i="3"/>
  <c r="P2561" i="3"/>
  <c r="P2562" i="3"/>
  <c r="P2563" i="3"/>
  <c r="P2564" i="3"/>
  <c r="P2565" i="3"/>
  <c r="P2566" i="3"/>
  <c r="P2567" i="3"/>
  <c r="P2568" i="3"/>
  <c r="P2569" i="3"/>
  <c r="P2570" i="3"/>
  <c r="P2571" i="3"/>
  <c r="P2572" i="3"/>
  <c r="P2573" i="3"/>
  <c r="P2574" i="3"/>
  <c r="P2575" i="3"/>
  <c r="P2576" i="3"/>
  <c r="P2577" i="3"/>
  <c r="P2578" i="3"/>
  <c r="P2579" i="3"/>
  <c r="P2580" i="3"/>
  <c r="P2581" i="3"/>
  <c r="P2582" i="3"/>
  <c r="P2583" i="3"/>
  <c r="P2584" i="3"/>
  <c r="P2585" i="3"/>
  <c r="P2586" i="3"/>
  <c r="P2587" i="3"/>
  <c r="P2588" i="3"/>
  <c r="P2589" i="3"/>
  <c r="P2590" i="3"/>
  <c r="P2591" i="3"/>
  <c r="P2592" i="3"/>
  <c r="P2593" i="3"/>
  <c r="P2594" i="3"/>
  <c r="P2595" i="3"/>
  <c r="P2596" i="3"/>
  <c r="P2597" i="3"/>
  <c r="P2598" i="3"/>
  <c r="P2599" i="3"/>
  <c r="P2600" i="3"/>
  <c r="P2601" i="3"/>
  <c r="P2602" i="3"/>
  <c r="P2603" i="3"/>
  <c r="P2604" i="3"/>
  <c r="P2605" i="3"/>
  <c r="P2606" i="3"/>
  <c r="P2607" i="3"/>
  <c r="P2608" i="3"/>
  <c r="P2609" i="3"/>
  <c r="P2610" i="3"/>
  <c r="P2611" i="3"/>
  <c r="P2612" i="3"/>
  <c r="P2613" i="3"/>
  <c r="P2614" i="3"/>
  <c r="P2615" i="3"/>
  <c r="P2616" i="3"/>
  <c r="P2617" i="3"/>
  <c r="P2618" i="3"/>
  <c r="P2619" i="3"/>
  <c r="P2620" i="3"/>
  <c r="P2621" i="3"/>
  <c r="P2622" i="3"/>
  <c r="P2623" i="3"/>
  <c r="P2624" i="3"/>
  <c r="P2625" i="3"/>
  <c r="P2626" i="3"/>
  <c r="P2627" i="3"/>
  <c r="P2628" i="3"/>
  <c r="P2629" i="3"/>
  <c r="P2630" i="3"/>
  <c r="P2631" i="3"/>
  <c r="P2632" i="3"/>
  <c r="P2633" i="3"/>
  <c r="P2634" i="3"/>
  <c r="P2635" i="3"/>
  <c r="P2636" i="3"/>
  <c r="P2637" i="3"/>
  <c r="P2638" i="3"/>
  <c r="P2639" i="3"/>
  <c r="P2640" i="3"/>
  <c r="P2641" i="3"/>
  <c r="P2642" i="3"/>
  <c r="P2643" i="3"/>
  <c r="P2644" i="3"/>
  <c r="P2645" i="3"/>
  <c r="P2646" i="3"/>
  <c r="P2647" i="3"/>
  <c r="P2648" i="3"/>
  <c r="P2649" i="3"/>
  <c r="P2650" i="3"/>
  <c r="P2651" i="3"/>
  <c r="P2652" i="3"/>
  <c r="P2653" i="3"/>
  <c r="P2654" i="3"/>
  <c r="P2655" i="3"/>
  <c r="P2656" i="3"/>
  <c r="P2657" i="3"/>
  <c r="P2658" i="3"/>
  <c r="P2659" i="3"/>
  <c r="P2660" i="3"/>
  <c r="P2661" i="3"/>
  <c r="P2662" i="3"/>
  <c r="P2663" i="3"/>
  <c r="P2664" i="3"/>
  <c r="P2665" i="3"/>
  <c r="P2666" i="3"/>
  <c r="P2667" i="3"/>
  <c r="P2668" i="3"/>
  <c r="P2669" i="3"/>
  <c r="P2670" i="3"/>
  <c r="P2671" i="3"/>
  <c r="P2672" i="3"/>
  <c r="P2673" i="3"/>
  <c r="P2674" i="3"/>
  <c r="P2675" i="3"/>
  <c r="P2676" i="3"/>
  <c r="P2677" i="3"/>
  <c r="P2678" i="3"/>
  <c r="P2679" i="3"/>
  <c r="P2680" i="3"/>
  <c r="P2681" i="3"/>
  <c r="P2682" i="3"/>
  <c r="P2683" i="3"/>
  <c r="P2684" i="3"/>
  <c r="P2685" i="3"/>
  <c r="P2686" i="3"/>
  <c r="P2687" i="3"/>
  <c r="P2688" i="3"/>
  <c r="P2689" i="3"/>
  <c r="P2690" i="3"/>
  <c r="P2691" i="3"/>
  <c r="P2692" i="3"/>
  <c r="P2693" i="3"/>
  <c r="P2694" i="3"/>
  <c r="P2695" i="3"/>
  <c r="P2696" i="3"/>
  <c r="P2697" i="3"/>
  <c r="P2698" i="3"/>
  <c r="P2699" i="3"/>
  <c r="P2700" i="3"/>
  <c r="P2701" i="3"/>
  <c r="P2702" i="3"/>
  <c r="P2703" i="3"/>
  <c r="P2704" i="3"/>
  <c r="P2705" i="3"/>
  <c r="P2706" i="3"/>
  <c r="P2707" i="3"/>
  <c r="P2708" i="3"/>
  <c r="P2709" i="3"/>
  <c r="P2710" i="3"/>
  <c r="P2711" i="3"/>
  <c r="P2712" i="3"/>
  <c r="P2713" i="3"/>
  <c r="P2714" i="3"/>
  <c r="P2715" i="3"/>
  <c r="P2716" i="3"/>
  <c r="P2717" i="3"/>
  <c r="P2718" i="3"/>
  <c r="P2719" i="3"/>
  <c r="P2720" i="3"/>
  <c r="P2721" i="3"/>
  <c r="P2722" i="3"/>
  <c r="P2723" i="3"/>
  <c r="P2724" i="3"/>
  <c r="P2725" i="3"/>
  <c r="P2726" i="3"/>
  <c r="P2727" i="3"/>
  <c r="P2728" i="3"/>
  <c r="P2729" i="3"/>
  <c r="P2730" i="3"/>
  <c r="P2731" i="3"/>
  <c r="P2732" i="3"/>
  <c r="P2733" i="3"/>
  <c r="P2734" i="3"/>
  <c r="P2735" i="3"/>
  <c r="P2736" i="3"/>
  <c r="P2737" i="3"/>
  <c r="P2738" i="3"/>
  <c r="P2739" i="3"/>
  <c r="P2740" i="3"/>
  <c r="P2741" i="3"/>
  <c r="P2742" i="3"/>
  <c r="P2743" i="3"/>
  <c r="P2744" i="3"/>
  <c r="P2745" i="3"/>
  <c r="P2746" i="3"/>
  <c r="P2747" i="3"/>
  <c r="P2748" i="3"/>
  <c r="P2749" i="3"/>
  <c r="P2750" i="3"/>
  <c r="P2751" i="3"/>
  <c r="P2752" i="3"/>
  <c r="P2753" i="3"/>
  <c r="P2754" i="3"/>
  <c r="P2755" i="3"/>
  <c r="P2756" i="3"/>
  <c r="P2757" i="3"/>
  <c r="P2758" i="3"/>
  <c r="P2759" i="3"/>
  <c r="P2760" i="3"/>
  <c r="P2761" i="3"/>
  <c r="P2762" i="3"/>
  <c r="P2763" i="3"/>
  <c r="P2764" i="3"/>
  <c r="P2765" i="3"/>
  <c r="P2766" i="3"/>
  <c r="P2767" i="3"/>
  <c r="P2768" i="3"/>
  <c r="P2769" i="3"/>
  <c r="P2770" i="3"/>
  <c r="P2771" i="3"/>
  <c r="P2772" i="3"/>
  <c r="P2773" i="3"/>
  <c r="P2774" i="3"/>
  <c r="P2775" i="3"/>
  <c r="P2776" i="3"/>
  <c r="P2777" i="3"/>
  <c r="P2778" i="3"/>
  <c r="P2779" i="3"/>
  <c r="P2780" i="3"/>
  <c r="P2781" i="3"/>
  <c r="P2782" i="3"/>
  <c r="P2783" i="3"/>
  <c r="P2784" i="3"/>
  <c r="P2785" i="3"/>
  <c r="P2786" i="3"/>
  <c r="P2787" i="3"/>
  <c r="P2788" i="3"/>
  <c r="P2789" i="3"/>
  <c r="P2790" i="3"/>
  <c r="P2791" i="3"/>
  <c r="P2792" i="3"/>
  <c r="P2793" i="3"/>
  <c r="P2794" i="3"/>
  <c r="P2795" i="3"/>
  <c r="P2796" i="3"/>
  <c r="P2797" i="3"/>
  <c r="P2798" i="3"/>
  <c r="P2799" i="3"/>
  <c r="P2800" i="3"/>
  <c r="P2801" i="3"/>
  <c r="P2802" i="3"/>
  <c r="P2803" i="3"/>
  <c r="P2804" i="3"/>
  <c r="P2805" i="3"/>
  <c r="P2806" i="3"/>
  <c r="P2807" i="3"/>
  <c r="P2808" i="3"/>
  <c r="P2809" i="3"/>
  <c r="P2810" i="3"/>
  <c r="P2811" i="3"/>
  <c r="P2812" i="3"/>
  <c r="P2813" i="3"/>
  <c r="P2814" i="3"/>
  <c r="P2815" i="3"/>
  <c r="P2816" i="3"/>
  <c r="P2817" i="3"/>
  <c r="P2818" i="3"/>
  <c r="P2819" i="3"/>
  <c r="P2820" i="3"/>
  <c r="P2821" i="3"/>
  <c r="P2822" i="3"/>
  <c r="P2823" i="3"/>
  <c r="P2824" i="3"/>
  <c r="P2825" i="3"/>
  <c r="P2826" i="3"/>
  <c r="P2827" i="3"/>
  <c r="P2828" i="3"/>
  <c r="P2829" i="3"/>
  <c r="P2830" i="3"/>
  <c r="P2831" i="3"/>
  <c r="P2832" i="3"/>
  <c r="P2833" i="3"/>
  <c r="P2834" i="3"/>
  <c r="P2835" i="3"/>
  <c r="P2836" i="3"/>
  <c r="P2837" i="3"/>
  <c r="P2838" i="3"/>
  <c r="P2839" i="3"/>
  <c r="P2840" i="3"/>
  <c r="P2841" i="3"/>
  <c r="P2842" i="3"/>
  <c r="P2843" i="3"/>
  <c r="P2844" i="3"/>
  <c r="P2845" i="3"/>
  <c r="P2846" i="3"/>
  <c r="P2847" i="3"/>
  <c r="P2848" i="3"/>
  <c r="P2849" i="3"/>
  <c r="P2850" i="3"/>
  <c r="P2851" i="3"/>
  <c r="P2852" i="3"/>
  <c r="P2853" i="3"/>
  <c r="P2854" i="3"/>
  <c r="P2855" i="3"/>
  <c r="P2856" i="3"/>
  <c r="P2857" i="3"/>
  <c r="P2858" i="3"/>
  <c r="P2859" i="3"/>
  <c r="P2860" i="3"/>
  <c r="P2861" i="3"/>
  <c r="P2862" i="3"/>
  <c r="P2863" i="3"/>
  <c r="P2864" i="3"/>
  <c r="P2865" i="3"/>
  <c r="P2866" i="3"/>
  <c r="P2867" i="3"/>
  <c r="P2868" i="3"/>
  <c r="P2869" i="3"/>
  <c r="P2870" i="3"/>
  <c r="P2871" i="3"/>
  <c r="P2872" i="3"/>
  <c r="P2873" i="3"/>
  <c r="P2874" i="3"/>
  <c r="P2875" i="3"/>
  <c r="P2876" i="3"/>
  <c r="P2877" i="3"/>
  <c r="P2878" i="3"/>
  <c r="P2879" i="3"/>
  <c r="P2880" i="3"/>
  <c r="P2881" i="3"/>
  <c r="P2882" i="3"/>
  <c r="P2883" i="3"/>
  <c r="P2884" i="3"/>
  <c r="P2885" i="3"/>
  <c r="P2886" i="3"/>
  <c r="P2887" i="3"/>
  <c r="P2888" i="3"/>
  <c r="P2889" i="3"/>
  <c r="P2890" i="3"/>
  <c r="P2891" i="3"/>
  <c r="P2892" i="3"/>
  <c r="P2893" i="3"/>
  <c r="P2894" i="3"/>
  <c r="P2895" i="3"/>
  <c r="P2896" i="3"/>
  <c r="P2897" i="3"/>
  <c r="P2898" i="3"/>
  <c r="P2899" i="3"/>
  <c r="P2900" i="3"/>
  <c r="P2901" i="3"/>
  <c r="P2902" i="3"/>
  <c r="P2903" i="3"/>
  <c r="P2904" i="3"/>
  <c r="P2905" i="3"/>
  <c r="P2906" i="3"/>
  <c r="P2907" i="3"/>
  <c r="P2908" i="3"/>
  <c r="P2909" i="3"/>
  <c r="P2910" i="3"/>
  <c r="P2911" i="3"/>
  <c r="P2912" i="3"/>
  <c r="P2913" i="3"/>
  <c r="P2914" i="3"/>
  <c r="P2915" i="3"/>
  <c r="P2916" i="3"/>
  <c r="P2917" i="3"/>
  <c r="P2918" i="3"/>
  <c r="P2919" i="3"/>
  <c r="P2920" i="3"/>
  <c r="P2921" i="3"/>
  <c r="P2922" i="3"/>
  <c r="P2923" i="3"/>
  <c r="P2924" i="3"/>
  <c r="P2925" i="3"/>
  <c r="P2926" i="3"/>
  <c r="P2927" i="3"/>
  <c r="P2928" i="3"/>
  <c r="P2929" i="3"/>
  <c r="P2930" i="3"/>
  <c r="P2931" i="3"/>
  <c r="P2932" i="3"/>
  <c r="P2933" i="3"/>
  <c r="P2934" i="3"/>
  <c r="P2935" i="3"/>
  <c r="P2936" i="3"/>
  <c r="P2937" i="3"/>
  <c r="P2938" i="3"/>
  <c r="P2939" i="3"/>
  <c r="P2940" i="3"/>
  <c r="P2941" i="3"/>
  <c r="P2942" i="3"/>
  <c r="P2943" i="3"/>
  <c r="P2944" i="3"/>
  <c r="P2945" i="3"/>
  <c r="P2946" i="3"/>
  <c r="P2947" i="3"/>
  <c r="P2948" i="3"/>
  <c r="P2949" i="3"/>
  <c r="P2950" i="3"/>
  <c r="P2951" i="3"/>
  <c r="P2952" i="3"/>
  <c r="P2953" i="3"/>
  <c r="P2954" i="3"/>
  <c r="P2955" i="3"/>
  <c r="P2956" i="3"/>
  <c r="P2957" i="3"/>
  <c r="P2958" i="3"/>
  <c r="P2959" i="3"/>
  <c r="P2960" i="3"/>
  <c r="P2961" i="3"/>
  <c r="P2962" i="3"/>
  <c r="P2963" i="3"/>
  <c r="P2964" i="3"/>
  <c r="P2965" i="3"/>
  <c r="P2966" i="3"/>
  <c r="P2967" i="3"/>
  <c r="P2968" i="3"/>
  <c r="P2969" i="3"/>
  <c r="P2970" i="3"/>
  <c r="P2971" i="3"/>
  <c r="P2972" i="3"/>
  <c r="P2973" i="3"/>
  <c r="P2974" i="3"/>
  <c r="P2975" i="3"/>
  <c r="P2976" i="3"/>
  <c r="P2977" i="3"/>
  <c r="P2978" i="3"/>
  <c r="P2979" i="3"/>
  <c r="P2980" i="3"/>
  <c r="P2981" i="3"/>
  <c r="P2982" i="3"/>
  <c r="P2983" i="3"/>
  <c r="P2984" i="3"/>
  <c r="P2985" i="3"/>
  <c r="P2986" i="3"/>
  <c r="P2987" i="3"/>
  <c r="P2988" i="3"/>
  <c r="P2989" i="3"/>
  <c r="P2990" i="3"/>
  <c r="P2991" i="3"/>
  <c r="P2992" i="3"/>
  <c r="P2993" i="3"/>
  <c r="P2994" i="3"/>
  <c r="P2995" i="3"/>
  <c r="P2996" i="3"/>
  <c r="P2997" i="3"/>
  <c r="P2998" i="3"/>
  <c r="P2999" i="3"/>
  <c r="P3000" i="3"/>
  <c r="P3001" i="3"/>
  <c r="P3002" i="3"/>
  <c r="P3003" i="3"/>
  <c r="P3004" i="3"/>
  <c r="P3005" i="3"/>
  <c r="P3006" i="3"/>
  <c r="P3007" i="3"/>
  <c r="P3008" i="3"/>
  <c r="P3009" i="3"/>
  <c r="P3010" i="3"/>
  <c r="P3011" i="3"/>
  <c r="P3012" i="3"/>
  <c r="P3013" i="3"/>
  <c r="P3014" i="3"/>
  <c r="P3015" i="3"/>
  <c r="P3016" i="3"/>
  <c r="P3017" i="3"/>
  <c r="P3018" i="3"/>
  <c r="P3019" i="3"/>
  <c r="P3020" i="3"/>
  <c r="P3021" i="3"/>
  <c r="P3022" i="3"/>
  <c r="P3023" i="3"/>
  <c r="P3024" i="3"/>
  <c r="P3025" i="3"/>
  <c r="P3026" i="3"/>
  <c r="P3027" i="3"/>
  <c r="P3028" i="3"/>
  <c r="P3029" i="3"/>
  <c r="P3030" i="3"/>
  <c r="P3031" i="3"/>
  <c r="P3032" i="3"/>
  <c r="P3033" i="3"/>
  <c r="P3034" i="3"/>
  <c r="P3035" i="3"/>
  <c r="P3036" i="3"/>
  <c r="P3037" i="3"/>
  <c r="P3038" i="3"/>
  <c r="P3039" i="3"/>
  <c r="P3040" i="3"/>
  <c r="P3041" i="3"/>
  <c r="P3042" i="3"/>
  <c r="P3043" i="3"/>
  <c r="P3044" i="3"/>
  <c r="P3045" i="3"/>
  <c r="P3046" i="3"/>
  <c r="P3047" i="3"/>
  <c r="P3048" i="3"/>
  <c r="P3049" i="3"/>
  <c r="P3050" i="3"/>
  <c r="P3051" i="3"/>
  <c r="P3052" i="3"/>
  <c r="P3053" i="3"/>
  <c r="P3054" i="3"/>
  <c r="P3055" i="3"/>
  <c r="P3056" i="3"/>
  <c r="P3057" i="3"/>
  <c r="P3058" i="3"/>
  <c r="P3059" i="3"/>
  <c r="P3060" i="3"/>
  <c r="P3061" i="3"/>
  <c r="P3062" i="3"/>
  <c r="P3063" i="3"/>
  <c r="P3064" i="3"/>
  <c r="P3065" i="3"/>
  <c r="P3066" i="3"/>
  <c r="P3067" i="3"/>
  <c r="P3068" i="3"/>
  <c r="P3069" i="3"/>
  <c r="P3070" i="3"/>
  <c r="P3071" i="3"/>
  <c r="P3072" i="3"/>
  <c r="P3073" i="3"/>
  <c r="P3074" i="3"/>
  <c r="P3075" i="3"/>
  <c r="P3076" i="3"/>
  <c r="P3077" i="3"/>
  <c r="P3078" i="3"/>
  <c r="P3079" i="3"/>
  <c r="P3080" i="3"/>
  <c r="P3081" i="3"/>
  <c r="P3082" i="3"/>
  <c r="P3083" i="3"/>
  <c r="P3084" i="3"/>
  <c r="P3085" i="3"/>
  <c r="P3086" i="3"/>
  <c r="P3087" i="3"/>
  <c r="P3088" i="3"/>
  <c r="P3089" i="3"/>
  <c r="P3090" i="3"/>
  <c r="P3091" i="3"/>
  <c r="P3092" i="3"/>
  <c r="P3093" i="3"/>
  <c r="P3094" i="3"/>
  <c r="P3095" i="3"/>
  <c r="P3096" i="3"/>
  <c r="P3097" i="3"/>
  <c r="P3098" i="3"/>
  <c r="P3099" i="3"/>
  <c r="P3100" i="3"/>
  <c r="P3101" i="3"/>
  <c r="P3102" i="3"/>
  <c r="P3103" i="3"/>
  <c r="P3104" i="3"/>
  <c r="P3105" i="3"/>
  <c r="P3106" i="3"/>
  <c r="P3107" i="3"/>
  <c r="P3108" i="3"/>
  <c r="P3109" i="3"/>
  <c r="P3110" i="3"/>
  <c r="P3111" i="3"/>
  <c r="P3112" i="3"/>
  <c r="P3113" i="3"/>
  <c r="P3114" i="3"/>
  <c r="P3115" i="3"/>
  <c r="P3116" i="3"/>
  <c r="P3117" i="3"/>
  <c r="P3118" i="3"/>
  <c r="P3119" i="3"/>
  <c r="P3120" i="3"/>
  <c r="P3121" i="3"/>
  <c r="P3122" i="3"/>
  <c r="P3123" i="3"/>
  <c r="P3124" i="3"/>
  <c r="P3125" i="3"/>
  <c r="P3126" i="3"/>
  <c r="P3127" i="3"/>
  <c r="P3128" i="3"/>
  <c r="P3129" i="3"/>
  <c r="P3130" i="3"/>
  <c r="P3131" i="3"/>
  <c r="P3132" i="3"/>
  <c r="P3133" i="3"/>
  <c r="P3134" i="3"/>
  <c r="P3135" i="3"/>
  <c r="P3136" i="3"/>
  <c r="P3137" i="3"/>
  <c r="P3138" i="3"/>
  <c r="P3139" i="3"/>
  <c r="P3140" i="3"/>
  <c r="P3141" i="3"/>
  <c r="P3142" i="3"/>
  <c r="P3143" i="3"/>
  <c r="P3144" i="3"/>
  <c r="P3145" i="3"/>
  <c r="P3146" i="3"/>
  <c r="P3147" i="3"/>
  <c r="P3148" i="3"/>
  <c r="P3149" i="3"/>
  <c r="P3150" i="3"/>
  <c r="P3151" i="3"/>
  <c r="P3152" i="3"/>
  <c r="P3153" i="3"/>
  <c r="P3154" i="3"/>
  <c r="P3155" i="3"/>
  <c r="P3156" i="3"/>
  <c r="P3157" i="3"/>
  <c r="P3158" i="3"/>
  <c r="P3159" i="3"/>
  <c r="P3160" i="3"/>
  <c r="P3161" i="3"/>
  <c r="P3162" i="3"/>
  <c r="P3163" i="3"/>
  <c r="P3164" i="3"/>
  <c r="P3165" i="3"/>
  <c r="P3166" i="3"/>
  <c r="P3167" i="3"/>
  <c r="P3168" i="3"/>
  <c r="P3169" i="3"/>
  <c r="P3170" i="3"/>
  <c r="P3171" i="3"/>
  <c r="P3172" i="3"/>
  <c r="P3173" i="3"/>
  <c r="P3174" i="3"/>
  <c r="P3175" i="3"/>
  <c r="P3176" i="3"/>
  <c r="P3177" i="3"/>
  <c r="P3178" i="3"/>
  <c r="P3179" i="3"/>
  <c r="P3180" i="3"/>
  <c r="P3181" i="3"/>
  <c r="P3182" i="3"/>
  <c r="P3183" i="3"/>
  <c r="P3184" i="3"/>
  <c r="P3185" i="3"/>
  <c r="P3186" i="3"/>
  <c r="P3187" i="3"/>
  <c r="P3188" i="3"/>
  <c r="P3189" i="3"/>
  <c r="P3190" i="3"/>
  <c r="P3191" i="3"/>
  <c r="P3192" i="3"/>
  <c r="P3193" i="3"/>
  <c r="P3194" i="3"/>
  <c r="P3195" i="3"/>
  <c r="P3196" i="3"/>
  <c r="P3197" i="3"/>
  <c r="P3198" i="3"/>
  <c r="P3199" i="3"/>
  <c r="P3200" i="3"/>
  <c r="P3201" i="3"/>
  <c r="P3202" i="3"/>
  <c r="P3203" i="3"/>
  <c r="P3204" i="3"/>
  <c r="P3205" i="3"/>
  <c r="P3206" i="3"/>
  <c r="P3207" i="3"/>
  <c r="P3208" i="3"/>
  <c r="P3209" i="3"/>
  <c r="P3210" i="3"/>
  <c r="P3211" i="3"/>
  <c r="P3212" i="3"/>
  <c r="P3213" i="3"/>
  <c r="P3214" i="3"/>
  <c r="P3215" i="3"/>
  <c r="P3216" i="3"/>
  <c r="P3217" i="3"/>
  <c r="P3218" i="3"/>
  <c r="P3219" i="3"/>
  <c r="P3220" i="3"/>
  <c r="P3221" i="3"/>
  <c r="P3222" i="3"/>
  <c r="P3223" i="3"/>
  <c r="P3224" i="3"/>
  <c r="P3225" i="3"/>
  <c r="P3226" i="3"/>
  <c r="P3227" i="3"/>
  <c r="P3228" i="3"/>
  <c r="P3229" i="3"/>
  <c r="P3230" i="3"/>
  <c r="P3231" i="3"/>
  <c r="P3232" i="3"/>
  <c r="P3233" i="3"/>
  <c r="P3234" i="3"/>
  <c r="P3235" i="3"/>
  <c r="P3236" i="3"/>
  <c r="P3237" i="3"/>
  <c r="P3238" i="3"/>
  <c r="P3239" i="3"/>
  <c r="P3240" i="3"/>
  <c r="P3241" i="3"/>
  <c r="P3242" i="3"/>
  <c r="P3243" i="3"/>
  <c r="P3244" i="3"/>
  <c r="P3245" i="3"/>
  <c r="P3246" i="3"/>
  <c r="P3247" i="3"/>
  <c r="P3248" i="3"/>
  <c r="P3249" i="3"/>
  <c r="P3250" i="3"/>
  <c r="P3251" i="3"/>
  <c r="P3252" i="3"/>
  <c r="P3253" i="3"/>
  <c r="P3254" i="3"/>
  <c r="P3255" i="3"/>
  <c r="P3256" i="3"/>
  <c r="P3257" i="3"/>
  <c r="P3258" i="3"/>
  <c r="P3259" i="3"/>
  <c r="P3260" i="3"/>
  <c r="P3261" i="3"/>
  <c r="P3262" i="3"/>
  <c r="P3263" i="3"/>
  <c r="P3264" i="3"/>
  <c r="P3265" i="3"/>
  <c r="P3266" i="3"/>
  <c r="P3267" i="3"/>
  <c r="P3268" i="3"/>
  <c r="P3269" i="3"/>
  <c r="P3270" i="3"/>
  <c r="P3271" i="3"/>
  <c r="P3272" i="3"/>
  <c r="P3273" i="3"/>
  <c r="P3274" i="3"/>
  <c r="P3275" i="3"/>
  <c r="P3276" i="3"/>
  <c r="P3277" i="3"/>
  <c r="P3278" i="3"/>
  <c r="P3279" i="3"/>
  <c r="P3280" i="3"/>
  <c r="P3281" i="3"/>
  <c r="P3282" i="3"/>
  <c r="P3283" i="3"/>
  <c r="P3284" i="3"/>
  <c r="P3285" i="3"/>
  <c r="P3286" i="3"/>
  <c r="P3287" i="3"/>
  <c r="P3288" i="3"/>
  <c r="P3289" i="3"/>
  <c r="P3290" i="3"/>
  <c r="P3291" i="3"/>
  <c r="P3292" i="3"/>
  <c r="P3293" i="3"/>
  <c r="P3294" i="3"/>
  <c r="P3295" i="3"/>
  <c r="P3296" i="3"/>
  <c r="P3297" i="3"/>
  <c r="P3298" i="3"/>
  <c r="P3299" i="3"/>
  <c r="P3300" i="3"/>
  <c r="P3301" i="3"/>
  <c r="P3302" i="3"/>
  <c r="P3303" i="3"/>
  <c r="P3304" i="3"/>
  <c r="P3305" i="3"/>
  <c r="P3306" i="3"/>
  <c r="P3307" i="3"/>
  <c r="P3308" i="3"/>
  <c r="P3309" i="3"/>
  <c r="P3310" i="3"/>
  <c r="P3311" i="3"/>
  <c r="P3312" i="3"/>
  <c r="P3313" i="3"/>
  <c r="P3314" i="3"/>
  <c r="P3315" i="3"/>
  <c r="P3316" i="3"/>
  <c r="P3317" i="3"/>
  <c r="P3318" i="3"/>
  <c r="P3319" i="3"/>
  <c r="P3320" i="3"/>
  <c r="P3321" i="3"/>
  <c r="P3322" i="3"/>
  <c r="P3323" i="3"/>
  <c r="P3324" i="3"/>
  <c r="P3325" i="3"/>
  <c r="P3326" i="3"/>
  <c r="P3327" i="3"/>
  <c r="P3328" i="3"/>
  <c r="P3329" i="3"/>
  <c r="P3330" i="3"/>
  <c r="P3331" i="3"/>
  <c r="P3332" i="3"/>
  <c r="P3333" i="3"/>
  <c r="P3334" i="3"/>
  <c r="P3335" i="3"/>
  <c r="P3336" i="3"/>
  <c r="P3337" i="3"/>
  <c r="P3338" i="3"/>
  <c r="P3339" i="3"/>
  <c r="P3340" i="3"/>
  <c r="P3341" i="3"/>
  <c r="P3342" i="3"/>
  <c r="P3343" i="3"/>
  <c r="P3344" i="3"/>
  <c r="P3345" i="3"/>
  <c r="P3346" i="3"/>
  <c r="P3347" i="3"/>
  <c r="P3348" i="3"/>
  <c r="P3349" i="3"/>
  <c r="P3350" i="3"/>
  <c r="P3351" i="3"/>
  <c r="P3352" i="3"/>
  <c r="P3353" i="3"/>
  <c r="P3354" i="3"/>
  <c r="P3355" i="3"/>
  <c r="P3356" i="3"/>
  <c r="P3357" i="3"/>
  <c r="P3358" i="3"/>
  <c r="P3359" i="3"/>
  <c r="P3360" i="3"/>
  <c r="P3361" i="3"/>
  <c r="P3362" i="3"/>
  <c r="P3363" i="3"/>
  <c r="P3364" i="3"/>
  <c r="P3365" i="3"/>
  <c r="P3366" i="3"/>
  <c r="P3367" i="3"/>
  <c r="P3368" i="3"/>
  <c r="P3369" i="3"/>
  <c r="P3370" i="3"/>
  <c r="P3371" i="3"/>
  <c r="P3372" i="3"/>
  <c r="P3373" i="3"/>
  <c r="P3374" i="3"/>
  <c r="P3375" i="3"/>
  <c r="P3376" i="3"/>
  <c r="P3377" i="3"/>
  <c r="P3378" i="3"/>
  <c r="P3379" i="3"/>
  <c r="P3380" i="3"/>
  <c r="P3381" i="3"/>
  <c r="P3382" i="3"/>
  <c r="P3383" i="3"/>
  <c r="P3384" i="3"/>
  <c r="P3385" i="3"/>
  <c r="P3386" i="3"/>
  <c r="P3387" i="3"/>
  <c r="P3388" i="3"/>
  <c r="P3389" i="3"/>
  <c r="P3390" i="3"/>
  <c r="P3391" i="3"/>
  <c r="P3392" i="3"/>
  <c r="P3393" i="3"/>
  <c r="P3394" i="3"/>
  <c r="P3395" i="3"/>
  <c r="P3396" i="3"/>
  <c r="P3397" i="3"/>
  <c r="P3398" i="3"/>
  <c r="P3399" i="3"/>
  <c r="P3400" i="3"/>
  <c r="P3401" i="3"/>
  <c r="P3402" i="3"/>
  <c r="P3403" i="3"/>
  <c r="P3404" i="3"/>
  <c r="P3405" i="3"/>
  <c r="P3406" i="3"/>
  <c r="P3407" i="3"/>
  <c r="P3408" i="3"/>
  <c r="P3409" i="3"/>
  <c r="P3410" i="3"/>
  <c r="P3411" i="3"/>
  <c r="P3412" i="3"/>
  <c r="P3413" i="3"/>
  <c r="P3414" i="3"/>
  <c r="P3415" i="3"/>
  <c r="P3416" i="3"/>
  <c r="P3417" i="3"/>
  <c r="P3418" i="3"/>
  <c r="P3419" i="3"/>
  <c r="P3420" i="3"/>
  <c r="P3421" i="3"/>
  <c r="P3422" i="3"/>
  <c r="P3423" i="3"/>
  <c r="P3424" i="3"/>
  <c r="P3425" i="3"/>
  <c r="P3426" i="3"/>
  <c r="P3427" i="3"/>
  <c r="P3428" i="3"/>
  <c r="P3429" i="3"/>
  <c r="P3430" i="3"/>
  <c r="P3431" i="3"/>
  <c r="P3432" i="3"/>
  <c r="P3433" i="3"/>
  <c r="P3434" i="3"/>
  <c r="P3435" i="3"/>
  <c r="P3436" i="3"/>
  <c r="P3437" i="3"/>
  <c r="P3438" i="3"/>
  <c r="P3439" i="3"/>
  <c r="P3440" i="3"/>
  <c r="P3441" i="3"/>
  <c r="P3442" i="3"/>
  <c r="P3443" i="3"/>
  <c r="P3444" i="3"/>
  <c r="P3445" i="3"/>
  <c r="P3446" i="3"/>
  <c r="P3447" i="3"/>
  <c r="P3448" i="3"/>
  <c r="P3449" i="3"/>
  <c r="P3450" i="3"/>
  <c r="P3451" i="3"/>
  <c r="P3452" i="3"/>
  <c r="P3453" i="3"/>
  <c r="P3454" i="3"/>
  <c r="P3455" i="3"/>
  <c r="P3456" i="3"/>
  <c r="P3457" i="3"/>
  <c r="P3458" i="3"/>
  <c r="P3459" i="3"/>
  <c r="P3460" i="3"/>
  <c r="P3461" i="3"/>
  <c r="P3462" i="3"/>
  <c r="P3463" i="3"/>
  <c r="P3464" i="3"/>
  <c r="P3465" i="3"/>
  <c r="P3466" i="3"/>
  <c r="P3467" i="3"/>
  <c r="P3468" i="3"/>
  <c r="P3469" i="3"/>
  <c r="P3470" i="3"/>
  <c r="P3471" i="3"/>
  <c r="P3472" i="3"/>
  <c r="P3473" i="3"/>
  <c r="P3474" i="3"/>
  <c r="P3475" i="3"/>
  <c r="P3476" i="3"/>
  <c r="P3477" i="3"/>
  <c r="P3478" i="3"/>
  <c r="P3479" i="3"/>
  <c r="P3480" i="3"/>
  <c r="P3481" i="3"/>
  <c r="P3482" i="3"/>
  <c r="P3483" i="3"/>
  <c r="P3484" i="3"/>
  <c r="P3485" i="3"/>
  <c r="P3486" i="3"/>
  <c r="P3487" i="3"/>
  <c r="P3488" i="3"/>
  <c r="P3489" i="3"/>
  <c r="P3490" i="3"/>
  <c r="P3491" i="3"/>
  <c r="P3492" i="3"/>
  <c r="P3493" i="3"/>
  <c r="P3494" i="3"/>
  <c r="P3495" i="3"/>
  <c r="P3496" i="3"/>
  <c r="P3497" i="3"/>
  <c r="P3498" i="3"/>
  <c r="P3499" i="3"/>
  <c r="P3500" i="3"/>
  <c r="P3501" i="3"/>
  <c r="P3502" i="3"/>
  <c r="P3503" i="3"/>
  <c r="P3504" i="3"/>
  <c r="P3505" i="3"/>
  <c r="P3506" i="3"/>
  <c r="P3507" i="3"/>
  <c r="P3508" i="3"/>
  <c r="P3509" i="3"/>
  <c r="P3510" i="3"/>
  <c r="P3511" i="3"/>
  <c r="P3512" i="3"/>
  <c r="P3513" i="3"/>
  <c r="P3514" i="3"/>
  <c r="P3515" i="3"/>
  <c r="P3516" i="3"/>
  <c r="P3517" i="3"/>
  <c r="P3518" i="3"/>
  <c r="P3519" i="3"/>
  <c r="P3520" i="3"/>
  <c r="P3521" i="3"/>
  <c r="P3522" i="3"/>
  <c r="P3523" i="3"/>
  <c r="P3524" i="3"/>
  <c r="P3525" i="3"/>
  <c r="P3526" i="3"/>
  <c r="P3527" i="3"/>
  <c r="P3528" i="3"/>
  <c r="P3529" i="3"/>
  <c r="P3530" i="3"/>
  <c r="P3531" i="3"/>
  <c r="P3532" i="3"/>
  <c r="P3533" i="3"/>
  <c r="P3534" i="3"/>
  <c r="P3535" i="3"/>
  <c r="P3536" i="3"/>
  <c r="P3537" i="3"/>
  <c r="P3538" i="3"/>
  <c r="P3539" i="3"/>
  <c r="P3540" i="3"/>
  <c r="P3541" i="3"/>
  <c r="P3542" i="3"/>
  <c r="P3543" i="3"/>
  <c r="P3544" i="3"/>
  <c r="P3545" i="3"/>
  <c r="P3546" i="3"/>
  <c r="P3547" i="3"/>
  <c r="P3548" i="3"/>
  <c r="P3549" i="3"/>
  <c r="P3550" i="3"/>
  <c r="P3551" i="3"/>
  <c r="P3552" i="3"/>
  <c r="P3553" i="3"/>
  <c r="P3554" i="3"/>
  <c r="P3555" i="3"/>
  <c r="P3556" i="3"/>
  <c r="P3557" i="3"/>
  <c r="P3558" i="3"/>
  <c r="P3559" i="3"/>
  <c r="P3560" i="3"/>
  <c r="P3561" i="3"/>
  <c r="P3562" i="3"/>
  <c r="P3563" i="3"/>
  <c r="P3564" i="3"/>
  <c r="P3565" i="3"/>
  <c r="P3566" i="3"/>
  <c r="P3567" i="3"/>
  <c r="P3568" i="3"/>
  <c r="P3569" i="3"/>
  <c r="P3570" i="3"/>
  <c r="P3571" i="3"/>
  <c r="P3572" i="3"/>
  <c r="P3573" i="3"/>
  <c r="P3574" i="3"/>
  <c r="P3575" i="3"/>
  <c r="P3576" i="3"/>
  <c r="P3577" i="3"/>
  <c r="P3578" i="3"/>
  <c r="P3579" i="3"/>
  <c r="P3580" i="3"/>
  <c r="P3581" i="3"/>
  <c r="P3582" i="3"/>
  <c r="P3583" i="3"/>
  <c r="P3584" i="3"/>
  <c r="P3585" i="3"/>
  <c r="P3586" i="3"/>
  <c r="P3587" i="3"/>
  <c r="P3588" i="3"/>
  <c r="P3589" i="3"/>
  <c r="P3590" i="3"/>
  <c r="P3591" i="3"/>
  <c r="P3592" i="3"/>
  <c r="P3593" i="3"/>
  <c r="P3594" i="3"/>
  <c r="P3595" i="3"/>
  <c r="P3596" i="3"/>
  <c r="P3597" i="3"/>
  <c r="P3598" i="3"/>
  <c r="P3599" i="3"/>
  <c r="P3600" i="3"/>
  <c r="P3601" i="3"/>
  <c r="P3602" i="3"/>
  <c r="P3603" i="3"/>
  <c r="P3604" i="3"/>
  <c r="P3605" i="3"/>
  <c r="P3606" i="3"/>
  <c r="P3607" i="3"/>
  <c r="P3608" i="3"/>
  <c r="P3609" i="3"/>
  <c r="P3610" i="3"/>
  <c r="P3611" i="3"/>
  <c r="P3612" i="3"/>
  <c r="P3613" i="3"/>
  <c r="P3614" i="3"/>
  <c r="P3615" i="3"/>
  <c r="P3616" i="3"/>
  <c r="P3617" i="3"/>
  <c r="P3618" i="3"/>
  <c r="P3619" i="3"/>
  <c r="P3620" i="3"/>
  <c r="P3621" i="3"/>
  <c r="P3622" i="3"/>
  <c r="P3623" i="3"/>
  <c r="P3624" i="3"/>
  <c r="P3625" i="3"/>
  <c r="P3626" i="3"/>
  <c r="P3627" i="3"/>
  <c r="P3628" i="3"/>
  <c r="P3629" i="3"/>
  <c r="P3630" i="3"/>
  <c r="P3631" i="3"/>
  <c r="P3632" i="3"/>
  <c r="P3633" i="3"/>
  <c r="P3634" i="3"/>
  <c r="P3635" i="3"/>
  <c r="P3636" i="3"/>
  <c r="P3637" i="3"/>
  <c r="P3638" i="3"/>
  <c r="P3639" i="3"/>
  <c r="P3640" i="3"/>
  <c r="P3641" i="3"/>
  <c r="P3642" i="3"/>
  <c r="P3643" i="3"/>
  <c r="P3644" i="3"/>
  <c r="P3645" i="3"/>
  <c r="P3646" i="3"/>
  <c r="P3647" i="3"/>
  <c r="P3648" i="3"/>
  <c r="P3649" i="3"/>
  <c r="P3650" i="3"/>
  <c r="P3651" i="3"/>
  <c r="P3652" i="3"/>
  <c r="P3653" i="3"/>
  <c r="P3654" i="3"/>
  <c r="P3655" i="3"/>
  <c r="P3656" i="3"/>
  <c r="P3657" i="3"/>
  <c r="P3658" i="3"/>
  <c r="P3659" i="3"/>
  <c r="P3660" i="3"/>
  <c r="P3661" i="3"/>
  <c r="P3662" i="3"/>
  <c r="P3663" i="3"/>
  <c r="P3664" i="3"/>
  <c r="P3665" i="3"/>
  <c r="P3666" i="3"/>
  <c r="P3667" i="3"/>
  <c r="P3668" i="3"/>
  <c r="P3669" i="3"/>
  <c r="P3670" i="3"/>
  <c r="P3671" i="3"/>
  <c r="P3672" i="3"/>
  <c r="P3673" i="3"/>
  <c r="P3674" i="3"/>
  <c r="P3675" i="3"/>
  <c r="P3676" i="3"/>
  <c r="P3677" i="3"/>
  <c r="P3678" i="3"/>
  <c r="P3679" i="3"/>
  <c r="P3680" i="3"/>
  <c r="P3681" i="3"/>
  <c r="P3682" i="3"/>
  <c r="P3683" i="3"/>
  <c r="P3684" i="3"/>
  <c r="P3685" i="3"/>
  <c r="P3686" i="3"/>
  <c r="P3687" i="3"/>
  <c r="P3688" i="3"/>
  <c r="P3689" i="3"/>
  <c r="P3690" i="3"/>
  <c r="P3691" i="3"/>
  <c r="P3692" i="3"/>
  <c r="P3693" i="3"/>
  <c r="P3694" i="3"/>
  <c r="P3695" i="3"/>
  <c r="P3696" i="3"/>
  <c r="P3697" i="3"/>
  <c r="P3698" i="3"/>
  <c r="P3699" i="3"/>
  <c r="P3700" i="3"/>
  <c r="P3701" i="3"/>
  <c r="P3702" i="3"/>
  <c r="P3703" i="3"/>
  <c r="P3704" i="3"/>
  <c r="P3705" i="3"/>
  <c r="P3706" i="3"/>
  <c r="P3707" i="3"/>
  <c r="P3708" i="3"/>
  <c r="P3709" i="3"/>
  <c r="P3710" i="3"/>
  <c r="P3711" i="3"/>
  <c r="P3712" i="3"/>
  <c r="P3713" i="3"/>
  <c r="P3714" i="3"/>
  <c r="P3715" i="3"/>
  <c r="P3716" i="3"/>
  <c r="P3717" i="3"/>
  <c r="P3718" i="3"/>
  <c r="P3719" i="3"/>
  <c r="P3720" i="3"/>
  <c r="P3721" i="3"/>
  <c r="P3722" i="3"/>
  <c r="P3723" i="3"/>
  <c r="P3724" i="3"/>
  <c r="P3725" i="3"/>
  <c r="P3726" i="3"/>
  <c r="P3727" i="3"/>
  <c r="P3728" i="3"/>
  <c r="P3729" i="3"/>
  <c r="P3730" i="3"/>
  <c r="P3731" i="3"/>
  <c r="P3732" i="3"/>
  <c r="P3733" i="3"/>
  <c r="P3734" i="3"/>
  <c r="P3735" i="3"/>
  <c r="P3736" i="3"/>
  <c r="P3737" i="3"/>
  <c r="P3738" i="3"/>
  <c r="P3739" i="3"/>
  <c r="P3740" i="3"/>
  <c r="P3741" i="3"/>
  <c r="P3742" i="3"/>
  <c r="P3743" i="3"/>
  <c r="P3744" i="3"/>
  <c r="P3745" i="3"/>
  <c r="P3746" i="3"/>
  <c r="P3747" i="3"/>
  <c r="P3748" i="3"/>
  <c r="P3749" i="3"/>
  <c r="P3750" i="3"/>
  <c r="P3751" i="3"/>
  <c r="P3752" i="3"/>
  <c r="P3753" i="3"/>
  <c r="P3754" i="3"/>
  <c r="P3755" i="3"/>
  <c r="P3756" i="3"/>
  <c r="P3757" i="3"/>
  <c r="P3758" i="3"/>
  <c r="P3759" i="3"/>
  <c r="P3760" i="3"/>
  <c r="P3761" i="3"/>
  <c r="P3762" i="3"/>
  <c r="P3763" i="3"/>
  <c r="P3764" i="3"/>
  <c r="P3765" i="3"/>
  <c r="P3766" i="3"/>
  <c r="P3767" i="3"/>
  <c r="P3768" i="3"/>
  <c r="P3769" i="3"/>
  <c r="P3770" i="3"/>
  <c r="P3771" i="3"/>
  <c r="P3772" i="3"/>
  <c r="P3773" i="3"/>
  <c r="P3774" i="3"/>
  <c r="P3775" i="3"/>
  <c r="P3776" i="3"/>
  <c r="P3777" i="3"/>
  <c r="P3778" i="3"/>
  <c r="P3779" i="3"/>
  <c r="P3780" i="3"/>
  <c r="P3781" i="3"/>
  <c r="P3782" i="3"/>
  <c r="P3783" i="3"/>
  <c r="P3784" i="3"/>
  <c r="P3785" i="3"/>
  <c r="P3786" i="3"/>
  <c r="P3787" i="3"/>
  <c r="P3788" i="3"/>
  <c r="P3789" i="3"/>
  <c r="P3790" i="3"/>
  <c r="P3791" i="3"/>
  <c r="P3792" i="3"/>
  <c r="P3793" i="3"/>
  <c r="P3794" i="3"/>
  <c r="P3795" i="3"/>
  <c r="P3796" i="3"/>
  <c r="P3797" i="3"/>
  <c r="P3798" i="3"/>
  <c r="P3799" i="3"/>
  <c r="P3800" i="3"/>
  <c r="P3801" i="3"/>
  <c r="P3802" i="3"/>
  <c r="P3803" i="3"/>
  <c r="P3804" i="3"/>
  <c r="P3805" i="3"/>
  <c r="P3806" i="3"/>
  <c r="P3807" i="3"/>
  <c r="P3808" i="3"/>
  <c r="P3809" i="3"/>
  <c r="P3810" i="3"/>
  <c r="P3811" i="3"/>
  <c r="P3812" i="3"/>
  <c r="P3813" i="3"/>
  <c r="P3814" i="3"/>
  <c r="P3815" i="3"/>
  <c r="P3816" i="3"/>
  <c r="P3817" i="3"/>
  <c r="P3818" i="3"/>
  <c r="P3819" i="3"/>
  <c r="P3820" i="3"/>
  <c r="P3821" i="3"/>
  <c r="P3822" i="3"/>
  <c r="P3823" i="3"/>
  <c r="P3824" i="3"/>
  <c r="P3825" i="3"/>
  <c r="P3826" i="3"/>
  <c r="P3827" i="3"/>
  <c r="P3828" i="3"/>
  <c r="P3829" i="3"/>
  <c r="P3830" i="3"/>
  <c r="P3831" i="3"/>
  <c r="P3832" i="3"/>
  <c r="P3833" i="3"/>
  <c r="P3834" i="3"/>
  <c r="P3835" i="3"/>
  <c r="P3836" i="3"/>
  <c r="P3837" i="3"/>
  <c r="P3838" i="3"/>
  <c r="P3839" i="3"/>
  <c r="P3840" i="3"/>
  <c r="P3841" i="3"/>
  <c r="P3842" i="3"/>
  <c r="P3843" i="3"/>
  <c r="P3844" i="3"/>
  <c r="P3845" i="3"/>
  <c r="P3846" i="3"/>
  <c r="P3847" i="3"/>
  <c r="P3848" i="3"/>
  <c r="P3849" i="3"/>
  <c r="P3850" i="3"/>
  <c r="P3851" i="3"/>
  <c r="P3852" i="3"/>
  <c r="P3853" i="3"/>
  <c r="P3854" i="3"/>
  <c r="P3855" i="3"/>
  <c r="P3856" i="3"/>
  <c r="P3857" i="3"/>
  <c r="P3858" i="3"/>
  <c r="P3859" i="3"/>
  <c r="P3860" i="3"/>
  <c r="P3861" i="3"/>
  <c r="P3862" i="3"/>
  <c r="P3863" i="3"/>
  <c r="P3864" i="3"/>
  <c r="P3865" i="3"/>
  <c r="P3866" i="3"/>
  <c r="P3867" i="3"/>
  <c r="P3868" i="3"/>
  <c r="P3869" i="3"/>
  <c r="P3870" i="3"/>
  <c r="P3871" i="3"/>
  <c r="P3872" i="3"/>
  <c r="P3873" i="3"/>
  <c r="P3874" i="3"/>
  <c r="P3875" i="3"/>
  <c r="P3876" i="3"/>
  <c r="P3877" i="3"/>
  <c r="P3878" i="3"/>
  <c r="P3879" i="3"/>
  <c r="P3880" i="3"/>
  <c r="P3881" i="3"/>
  <c r="P3882" i="3"/>
  <c r="P3883" i="3"/>
  <c r="P3884" i="3"/>
  <c r="P3885" i="3"/>
  <c r="P3886" i="3"/>
  <c r="P3887" i="3"/>
  <c r="P3888" i="3"/>
  <c r="P3889" i="3"/>
  <c r="P3890" i="3"/>
  <c r="P3891" i="3"/>
  <c r="P3892" i="3"/>
  <c r="P3893" i="3"/>
  <c r="P3894" i="3"/>
  <c r="P3895" i="3"/>
  <c r="P3896" i="3"/>
  <c r="P3897" i="3"/>
  <c r="P3898" i="3"/>
  <c r="P3899" i="3"/>
  <c r="P3900" i="3"/>
  <c r="P3901" i="3"/>
  <c r="P3902" i="3"/>
  <c r="P3903" i="3"/>
  <c r="P3904" i="3"/>
  <c r="P3905" i="3"/>
  <c r="P3906" i="3"/>
  <c r="P3907" i="3"/>
  <c r="P3908" i="3"/>
  <c r="P3909" i="3"/>
  <c r="P3910" i="3"/>
  <c r="P3911" i="3"/>
  <c r="P3912" i="3"/>
  <c r="P3913" i="3"/>
  <c r="P3914" i="3"/>
  <c r="P3915" i="3"/>
  <c r="P3916" i="3"/>
  <c r="P3917" i="3"/>
  <c r="P3918" i="3"/>
  <c r="P3919" i="3"/>
  <c r="P3920" i="3"/>
  <c r="P3921" i="3"/>
  <c r="P3922" i="3"/>
  <c r="P3923" i="3"/>
  <c r="P3924" i="3"/>
  <c r="P3925" i="3"/>
  <c r="P3926" i="3"/>
  <c r="P3927" i="3"/>
  <c r="P3928" i="3"/>
  <c r="P3929" i="3"/>
  <c r="P3930" i="3"/>
  <c r="P3931" i="3"/>
  <c r="P3932" i="3"/>
  <c r="P3933" i="3"/>
  <c r="P3934" i="3"/>
  <c r="P3935" i="3"/>
  <c r="P3936" i="3"/>
  <c r="P3937" i="3"/>
  <c r="P3938" i="3"/>
  <c r="P3939" i="3"/>
  <c r="P3940" i="3"/>
  <c r="P3941" i="3"/>
  <c r="P3942" i="3"/>
  <c r="P3943" i="3"/>
  <c r="P3944" i="3"/>
  <c r="P3945" i="3"/>
  <c r="P3946" i="3"/>
  <c r="P3947" i="3"/>
  <c r="P3948" i="3"/>
  <c r="P3949" i="3"/>
  <c r="P3950" i="3"/>
  <c r="P3951" i="3"/>
  <c r="P3952" i="3"/>
  <c r="P3953" i="3"/>
  <c r="P3954" i="3"/>
  <c r="P3955" i="3"/>
  <c r="P3956" i="3"/>
  <c r="P3957" i="3"/>
  <c r="P3958" i="3"/>
  <c r="P3959" i="3"/>
  <c r="P3960" i="3"/>
  <c r="P3961" i="3"/>
  <c r="P3962" i="3"/>
  <c r="P3963" i="3"/>
  <c r="P3964" i="3"/>
  <c r="P3965" i="3"/>
  <c r="P3966" i="3"/>
  <c r="P3967" i="3"/>
  <c r="P3968" i="3"/>
  <c r="P3969" i="3"/>
  <c r="P3970" i="3"/>
  <c r="P3971" i="3"/>
  <c r="P3972" i="3"/>
  <c r="P3973" i="3"/>
  <c r="P3974" i="3"/>
  <c r="P3975" i="3"/>
  <c r="P3976" i="3"/>
  <c r="P3977" i="3"/>
  <c r="P3978" i="3"/>
  <c r="P3979" i="3"/>
  <c r="P3980" i="3"/>
  <c r="P3981" i="3"/>
  <c r="P3982" i="3"/>
  <c r="P3983" i="3"/>
  <c r="P3984" i="3"/>
  <c r="P3985" i="3"/>
  <c r="P3986" i="3"/>
  <c r="P3987" i="3"/>
  <c r="P3988" i="3"/>
  <c r="P3989" i="3"/>
  <c r="P3990" i="3"/>
  <c r="P3991" i="3"/>
  <c r="P3992" i="3"/>
  <c r="P3993" i="3"/>
  <c r="P3994" i="3"/>
  <c r="P3995" i="3"/>
  <c r="P3996" i="3"/>
  <c r="P3997" i="3"/>
  <c r="P3998" i="3"/>
  <c r="P3999" i="3"/>
  <c r="P4000" i="3"/>
  <c r="P4001" i="3"/>
  <c r="P4002" i="3"/>
  <c r="P4003" i="3"/>
  <c r="P4004" i="3"/>
  <c r="P4005" i="3"/>
  <c r="P4006" i="3"/>
  <c r="P4007" i="3"/>
  <c r="P4008" i="3"/>
  <c r="P4009" i="3"/>
  <c r="P4010" i="3"/>
  <c r="P4011" i="3"/>
  <c r="P4012" i="3"/>
  <c r="P4013" i="3"/>
  <c r="P4014" i="3"/>
  <c r="P4015" i="3"/>
  <c r="P4016" i="3"/>
  <c r="P4017" i="3"/>
  <c r="P4018" i="3"/>
  <c r="P4019" i="3"/>
  <c r="P4020" i="3"/>
  <c r="P4021" i="3"/>
  <c r="P4022" i="3"/>
  <c r="P4023" i="3"/>
  <c r="P4024" i="3"/>
  <c r="P4025" i="3"/>
  <c r="P4026" i="3"/>
  <c r="P4027" i="3"/>
  <c r="P4028" i="3"/>
  <c r="P4029" i="3"/>
  <c r="P4030" i="3"/>
  <c r="P4031" i="3"/>
  <c r="P4032" i="3"/>
  <c r="P4033" i="3"/>
  <c r="P4034" i="3"/>
  <c r="P4035" i="3"/>
  <c r="P4036" i="3"/>
  <c r="P4037" i="3"/>
  <c r="P4038" i="3"/>
  <c r="P4039" i="3"/>
  <c r="P4040" i="3"/>
  <c r="P4041" i="3"/>
  <c r="P4042" i="3"/>
  <c r="P4043" i="3"/>
  <c r="P4044" i="3"/>
  <c r="P4045" i="3"/>
  <c r="P4046" i="3"/>
  <c r="P4047" i="3"/>
  <c r="P4048" i="3"/>
  <c r="P4049" i="3"/>
  <c r="P4050" i="3"/>
  <c r="P4051" i="3"/>
  <c r="P4052" i="3"/>
  <c r="P4053" i="3"/>
  <c r="P4054" i="3"/>
  <c r="P4055" i="3"/>
  <c r="P4056" i="3"/>
  <c r="P4057" i="3"/>
  <c r="P4058" i="3"/>
  <c r="P4059" i="3"/>
  <c r="P4060" i="3"/>
  <c r="P4061" i="3"/>
  <c r="P4062" i="3"/>
  <c r="P4063" i="3"/>
  <c r="P4064" i="3"/>
  <c r="P4065" i="3"/>
  <c r="P4066" i="3"/>
  <c r="P4067" i="3"/>
  <c r="P4068" i="3"/>
  <c r="P4069" i="3"/>
  <c r="P4070" i="3"/>
  <c r="P4071" i="3"/>
  <c r="P4072" i="3"/>
  <c r="P4073" i="3"/>
  <c r="P4074" i="3"/>
  <c r="P4075" i="3"/>
  <c r="P4076" i="3"/>
  <c r="P4077" i="3"/>
  <c r="P4078" i="3"/>
  <c r="P4079" i="3"/>
  <c r="P4080" i="3"/>
  <c r="P4081" i="3"/>
  <c r="P4082" i="3"/>
  <c r="P4083" i="3"/>
  <c r="P4084" i="3"/>
  <c r="P4085" i="3"/>
  <c r="P4086" i="3"/>
  <c r="P4087" i="3"/>
  <c r="P4088" i="3"/>
  <c r="P4089" i="3"/>
  <c r="P4090" i="3"/>
  <c r="P4091" i="3"/>
  <c r="P4092" i="3"/>
  <c r="P4093" i="3"/>
  <c r="P4094" i="3"/>
  <c r="P4095" i="3"/>
  <c r="P4096" i="3"/>
  <c r="P4097" i="3"/>
  <c r="P4098" i="3"/>
  <c r="P4099" i="3"/>
  <c r="P4100" i="3"/>
  <c r="P4101" i="3"/>
  <c r="P4102" i="3"/>
  <c r="P4103" i="3"/>
  <c r="P4104" i="3"/>
  <c r="P4105" i="3"/>
  <c r="P4106" i="3"/>
  <c r="P4107" i="3"/>
  <c r="P4108" i="3"/>
  <c r="P4109" i="3"/>
  <c r="P4110" i="3"/>
  <c r="P4111" i="3"/>
  <c r="P4112" i="3"/>
  <c r="P4113" i="3"/>
  <c r="P4114" i="3"/>
  <c r="P4115" i="3"/>
  <c r="P4116" i="3"/>
  <c r="P4117" i="3"/>
  <c r="P4118" i="3"/>
  <c r="P4119" i="3"/>
  <c r="P4120" i="3"/>
  <c r="P4121" i="3"/>
  <c r="P4122" i="3"/>
  <c r="P4123" i="3"/>
  <c r="P4124" i="3"/>
  <c r="P4125" i="3"/>
  <c r="P4126" i="3"/>
  <c r="P4127" i="3"/>
  <c r="P4128" i="3"/>
  <c r="P4129" i="3"/>
  <c r="P4130" i="3"/>
  <c r="P4131" i="3"/>
  <c r="P4132" i="3"/>
  <c r="P4133" i="3"/>
  <c r="P4134" i="3"/>
  <c r="P4135" i="3"/>
  <c r="P4136" i="3"/>
  <c r="P4137" i="3"/>
  <c r="P4138" i="3"/>
  <c r="P4139" i="3"/>
  <c r="P4140" i="3"/>
  <c r="P4141" i="3"/>
  <c r="P4142" i="3"/>
  <c r="P4143" i="3"/>
  <c r="P4144" i="3"/>
  <c r="P4145" i="3"/>
  <c r="P4146" i="3"/>
  <c r="P4147" i="3"/>
  <c r="P4148" i="3"/>
  <c r="P4149" i="3"/>
  <c r="P4150" i="3"/>
  <c r="P4151" i="3"/>
  <c r="P4152" i="3"/>
  <c r="P4153" i="3"/>
  <c r="P4154" i="3"/>
  <c r="P4155" i="3"/>
  <c r="P4156" i="3"/>
  <c r="P4157" i="3"/>
  <c r="P4158" i="3"/>
  <c r="P4159" i="3"/>
  <c r="P4160" i="3"/>
  <c r="P4161" i="3"/>
  <c r="P4162" i="3"/>
  <c r="P4163" i="3"/>
  <c r="P4164" i="3"/>
  <c r="P4165" i="3"/>
  <c r="P4166" i="3"/>
  <c r="P4167" i="3"/>
  <c r="P4168" i="3"/>
  <c r="P4169" i="3"/>
  <c r="P4170" i="3"/>
  <c r="P4171" i="3"/>
  <c r="P4172" i="3"/>
  <c r="P4173" i="3"/>
  <c r="P4174" i="3"/>
  <c r="P4175" i="3"/>
  <c r="P4176" i="3"/>
  <c r="P4177" i="3"/>
  <c r="P4178" i="3"/>
  <c r="P4179" i="3"/>
  <c r="P4180" i="3"/>
  <c r="P4181" i="3"/>
  <c r="P4182" i="3"/>
  <c r="P4183" i="3"/>
  <c r="P4184" i="3"/>
  <c r="P4185" i="3"/>
  <c r="P4186" i="3"/>
  <c r="P4187" i="3"/>
  <c r="P4188" i="3"/>
  <c r="P4189" i="3"/>
  <c r="P4190" i="3"/>
  <c r="P4191" i="3"/>
  <c r="P4192" i="3"/>
  <c r="P4193" i="3"/>
  <c r="P4194" i="3"/>
  <c r="P4195" i="3"/>
  <c r="P4196" i="3"/>
  <c r="P4197" i="3"/>
  <c r="P4198" i="3"/>
  <c r="P4199" i="3"/>
  <c r="P4200" i="3"/>
  <c r="P4201" i="3"/>
  <c r="P4202" i="3"/>
  <c r="P4203" i="3"/>
  <c r="P4204" i="3"/>
  <c r="P4205" i="3"/>
  <c r="P4206" i="3"/>
  <c r="P4207" i="3"/>
  <c r="P4208" i="3"/>
  <c r="P4209" i="3"/>
  <c r="P4210" i="3"/>
  <c r="P4211" i="3"/>
  <c r="P4212" i="3"/>
  <c r="P4213" i="3"/>
  <c r="P4214" i="3"/>
  <c r="P4215" i="3"/>
  <c r="P4216" i="3"/>
  <c r="P4217" i="3"/>
  <c r="P4218" i="3"/>
  <c r="P4219" i="3"/>
  <c r="P4220" i="3"/>
  <c r="P4221" i="3"/>
  <c r="P4222" i="3"/>
  <c r="P4223" i="3"/>
  <c r="P4224" i="3"/>
  <c r="P4225" i="3"/>
  <c r="P4226" i="3"/>
  <c r="P4227" i="3"/>
  <c r="P4228" i="3"/>
  <c r="P4229" i="3"/>
  <c r="P4230" i="3"/>
  <c r="P4231" i="3"/>
  <c r="P4232" i="3"/>
  <c r="P4233" i="3"/>
  <c r="P4234" i="3"/>
  <c r="P4235" i="3"/>
  <c r="P4236" i="3"/>
  <c r="P4237" i="3"/>
  <c r="P4238" i="3"/>
  <c r="P4239" i="3"/>
  <c r="P4240" i="3"/>
  <c r="P4241" i="3"/>
  <c r="P4242" i="3"/>
  <c r="P4243" i="3"/>
  <c r="P4244" i="3"/>
  <c r="P4245" i="3"/>
  <c r="P4246" i="3"/>
  <c r="P4247" i="3"/>
  <c r="P4248" i="3"/>
  <c r="P4249" i="3"/>
  <c r="P4250" i="3"/>
  <c r="P4251" i="3"/>
  <c r="P4252" i="3"/>
  <c r="P4253" i="3"/>
  <c r="P4254" i="3"/>
  <c r="P4255" i="3"/>
  <c r="P4256" i="3"/>
  <c r="P4257" i="3"/>
  <c r="P4258" i="3"/>
  <c r="P4259" i="3"/>
  <c r="P4260" i="3"/>
  <c r="P4261" i="3"/>
  <c r="P4262" i="3"/>
  <c r="P4263" i="3"/>
  <c r="P4264" i="3"/>
  <c r="P4265" i="3"/>
  <c r="P4266" i="3"/>
  <c r="P4267" i="3"/>
  <c r="P4268" i="3"/>
  <c r="P4269" i="3"/>
  <c r="P4270" i="3"/>
  <c r="P4271" i="3"/>
  <c r="P4272" i="3"/>
  <c r="P4273" i="3"/>
  <c r="P4274" i="3"/>
  <c r="P4275" i="3"/>
  <c r="P4276" i="3"/>
  <c r="P4277" i="3"/>
  <c r="P4278" i="3"/>
  <c r="P4279" i="3"/>
  <c r="P4280" i="3"/>
  <c r="P4281" i="3"/>
  <c r="P4282" i="3"/>
  <c r="P4283" i="3"/>
  <c r="P4284" i="3"/>
  <c r="P4285" i="3"/>
  <c r="P4286" i="3"/>
  <c r="P4287" i="3"/>
  <c r="P4288" i="3"/>
  <c r="P4289" i="3"/>
  <c r="P4290" i="3"/>
  <c r="P4291" i="3"/>
  <c r="P4292" i="3"/>
  <c r="P4293" i="3"/>
  <c r="P4294" i="3"/>
  <c r="P4295" i="3"/>
  <c r="P4296" i="3"/>
  <c r="P4297" i="3"/>
  <c r="P4298" i="3"/>
  <c r="P4299" i="3"/>
  <c r="P4300" i="3"/>
  <c r="P4301" i="3"/>
  <c r="P4302" i="3"/>
  <c r="P4303" i="3"/>
  <c r="P4304" i="3"/>
  <c r="P4305" i="3"/>
  <c r="P4306" i="3"/>
  <c r="P4307" i="3"/>
  <c r="P4308" i="3"/>
  <c r="P4309" i="3"/>
  <c r="P4310" i="3"/>
  <c r="P4311" i="3"/>
  <c r="P4312" i="3"/>
  <c r="P4313" i="3"/>
  <c r="P4314" i="3"/>
  <c r="P4315" i="3"/>
  <c r="P4316" i="3"/>
  <c r="P4317" i="3"/>
  <c r="P4318" i="3"/>
  <c r="P4319" i="3"/>
  <c r="P4320" i="3"/>
  <c r="P4321" i="3"/>
  <c r="P4322" i="3"/>
  <c r="P4323" i="3"/>
  <c r="P4324" i="3"/>
  <c r="P4325" i="3"/>
  <c r="P4326" i="3"/>
  <c r="P4327" i="3"/>
  <c r="P4328" i="3"/>
  <c r="P4329" i="3"/>
  <c r="P4330" i="3"/>
  <c r="P4331" i="3"/>
  <c r="P4332" i="3"/>
  <c r="P4333" i="3"/>
  <c r="P4334" i="3"/>
  <c r="P4335" i="3"/>
  <c r="P4336" i="3"/>
  <c r="P4337" i="3"/>
  <c r="P4338" i="3"/>
  <c r="P4339" i="3"/>
  <c r="P4340" i="3"/>
  <c r="P4341" i="3"/>
  <c r="P4342" i="3"/>
  <c r="P4343" i="3"/>
  <c r="P4344" i="3"/>
  <c r="P4345" i="3"/>
  <c r="P4346" i="3"/>
  <c r="P4347" i="3"/>
  <c r="P4348" i="3"/>
  <c r="P4349" i="3"/>
  <c r="P4350" i="3"/>
  <c r="P4351" i="3"/>
  <c r="P4352" i="3"/>
  <c r="P4353" i="3"/>
  <c r="P4354" i="3"/>
  <c r="P4355" i="3"/>
  <c r="P4356" i="3"/>
  <c r="P4357" i="3"/>
  <c r="P4358" i="3"/>
  <c r="P4359" i="3"/>
  <c r="P4360" i="3"/>
  <c r="P4361" i="3"/>
  <c r="P4362" i="3"/>
  <c r="P4363" i="3"/>
  <c r="P4364" i="3"/>
  <c r="P4365" i="3"/>
  <c r="P4366" i="3"/>
  <c r="P4367" i="3"/>
  <c r="P4368" i="3"/>
  <c r="P4369" i="3"/>
  <c r="P4370" i="3"/>
  <c r="P4371" i="3"/>
  <c r="P4372" i="3"/>
  <c r="P4373" i="3"/>
  <c r="P4374" i="3"/>
  <c r="P4375" i="3"/>
  <c r="P4376" i="3"/>
  <c r="P4377" i="3"/>
  <c r="P4378" i="3"/>
  <c r="P4379" i="3"/>
  <c r="P4380" i="3"/>
  <c r="P4381" i="3"/>
  <c r="P4382" i="3"/>
  <c r="P4383" i="3"/>
  <c r="P4384" i="3"/>
  <c r="P4385" i="3"/>
  <c r="P4386" i="3"/>
  <c r="P4387" i="3"/>
  <c r="P4388" i="3"/>
  <c r="P4389" i="3"/>
  <c r="P4390" i="3"/>
  <c r="P4391" i="3"/>
  <c r="P4392" i="3"/>
  <c r="P4393" i="3"/>
  <c r="P4394" i="3"/>
  <c r="P4395" i="3"/>
  <c r="P4396" i="3"/>
  <c r="P4397" i="3"/>
  <c r="P4398" i="3"/>
  <c r="P4399" i="3"/>
  <c r="P4400" i="3"/>
  <c r="P4401" i="3"/>
  <c r="P4402" i="3"/>
  <c r="P4403" i="3"/>
  <c r="P4404" i="3"/>
  <c r="P4405" i="3"/>
  <c r="P4406" i="3"/>
  <c r="P4407" i="3"/>
  <c r="P4408" i="3"/>
  <c r="P4409" i="3"/>
  <c r="P4410" i="3"/>
  <c r="P4411" i="3"/>
  <c r="P4412" i="3"/>
  <c r="P4413" i="3"/>
  <c r="P4414" i="3"/>
  <c r="P4415" i="3"/>
  <c r="P4416" i="3"/>
  <c r="P4417" i="3"/>
  <c r="P4418" i="3"/>
  <c r="P4419" i="3"/>
  <c r="P4420" i="3"/>
  <c r="P4421" i="3"/>
  <c r="P4422" i="3"/>
  <c r="P4423" i="3"/>
  <c r="P4424" i="3"/>
  <c r="P4425" i="3"/>
  <c r="P4426" i="3"/>
  <c r="P4427" i="3"/>
  <c r="P4428" i="3"/>
  <c r="P4429" i="3"/>
  <c r="P4430" i="3"/>
  <c r="P4431" i="3"/>
  <c r="P4432" i="3"/>
  <c r="P4433" i="3"/>
  <c r="P4434" i="3"/>
  <c r="P4435" i="3"/>
  <c r="P4436" i="3"/>
  <c r="P4437" i="3"/>
  <c r="P4438" i="3"/>
  <c r="P4439" i="3"/>
  <c r="P4440" i="3"/>
  <c r="P4441" i="3"/>
  <c r="P4442" i="3"/>
  <c r="P4443" i="3"/>
  <c r="P4444" i="3"/>
  <c r="P4445" i="3"/>
  <c r="P4446" i="3"/>
  <c r="P4447" i="3"/>
  <c r="P4448" i="3"/>
  <c r="P4449" i="3"/>
  <c r="P4450" i="3"/>
  <c r="P4451" i="3"/>
  <c r="P4452" i="3"/>
  <c r="P4453" i="3"/>
  <c r="P4454" i="3"/>
  <c r="P4455" i="3"/>
  <c r="P4456" i="3"/>
  <c r="P4457" i="3"/>
  <c r="P4458" i="3"/>
  <c r="P4459" i="3"/>
  <c r="P4460" i="3"/>
  <c r="P4461" i="3"/>
  <c r="P4462" i="3"/>
  <c r="P4463" i="3"/>
  <c r="P4464" i="3"/>
  <c r="P4465" i="3"/>
  <c r="P4466" i="3"/>
  <c r="P4467" i="3"/>
  <c r="P4468" i="3"/>
  <c r="P4469" i="3"/>
  <c r="P4470" i="3"/>
  <c r="P4471" i="3"/>
  <c r="P4472" i="3"/>
  <c r="P4473" i="3"/>
  <c r="P4474" i="3"/>
  <c r="P4475" i="3"/>
  <c r="P4476" i="3"/>
  <c r="P4477" i="3"/>
  <c r="P4478" i="3"/>
  <c r="P4479" i="3"/>
  <c r="P4480" i="3"/>
  <c r="P4481" i="3"/>
  <c r="P4482" i="3"/>
  <c r="P4483" i="3"/>
  <c r="P4484" i="3"/>
  <c r="P4485" i="3"/>
  <c r="P4486" i="3"/>
  <c r="P4487" i="3"/>
  <c r="P4488" i="3"/>
  <c r="P4489" i="3"/>
  <c r="P4490" i="3"/>
  <c r="P4491" i="3"/>
  <c r="P4492" i="3"/>
  <c r="P4493" i="3"/>
  <c r="P4494" i="3"/>
  <c r="P4495" i="3"/>
  <c r="P4496" i="3"/>
  <c r="P4497" i="3"/>
  <c r="P4498" i="3"/>
  <c r="P4499" i="3"/>
  <c r="P4500" i="3"/>
  <c r="P4501" i="3"/>
  <c r="P4502" i="3"/>
  <c r="P4503" i="3"/>
  <c r="P4504" i="3"/>
  <c r="P4505" i="3"/>
  <c r="P4506" i="3"/>
  <c r="P4507" i="3"/>
  <c r="P4508" i="3"/>
  <c r="P4509" i="3"/>
  <c r="P4510" i="3"/>
  <c r="P4511" i="3"/>
  <c r="P4512" i="3"/>
  <c r="P4513" i="3"/>
  <c r="P4514" i="3"/>
  <c r="P4515" i="3"/>
  <c r="P4516" i="3"/>
  <c r="P4517" i="3"/>
  <c r="P4518" i="3"/>
  <c r="P4519" i="3"/>
  <c r="P4520" i="3"/>
  <c r="P4521" i="3"/>
  <c r="P4522" i="3"/>
  <c r="P4523" i="3"/>
  <c r="P4524" i="3"/>
  <c r="P4525" i="3"/>
  <c r="P4526" i="3"/>
  <c r="P4527" i="3"/>
  <c r="P4528" i="3"/>
  <c r="P4529" i="3"/>
  <c r="P4530" i="3"/>
  <c r="P4531" i="3"/>
  <c r="P4532" i="3"/>
  <c r="P4533" i="3"/>
  <c r="P4534" i="3"/>
  <c r="P4535" i="3"/>
  <c r="P4536" i="3"/>
  <c r="P4537" i="3"/>
  <c r="P4538" i="3"/>
  <c r="P4539" i="3"/>
  <c r="P4540" i="3"/>
  <c r="P4541" i="3"/>
  <c r="P4542" i="3"/>
  <c r="P4543" i="3"/>
  <c r="P4544" i="3"/>
  <c r="P4545" i="3"/>
  <c r="P4546" i="3"/>
  <c r="P4547" i="3"/>
  <c r="P4548" i="3"/>
  <c r="P4549" i="3"/>
  <c r="P4550" i="3"/>
  <c r="P4551" i="3"/>
  <c r="P4552" i="3"/>
  <c r="P4553" i="3"/>
  <c r="P4554" i="3"/>
  <c r="P4555" i="3"/>
  <c r="P4556" i="3"/>
  <c r="P4557" i="3"/>
  <c r="P4558" i="3"/>
  <c r="P4559" i="3"/>
  <c r="P4560" i="3"/>
  <c r="P4561" i="3"/>
  <c r="P4562" i="3"/>
  <c r="P4563" i="3"/>
  <c r="P4564" i="3"/>
  <c r="P4565" i="3"/>
  <c r="P4566" i="3"/>
  <c r="P4567" i="3"/>
  <c r="P4568" i="3"/>
  <c r="P4569" i="3"/>
  <c r="P4570" i="3"/>
  <c r="P4571" i="3"/>
  <c r="P4572" i="3"/>
  <c r="P4573" i="3"/>
  <c r="P4574" i="3"/>
  <c r="P4575" i="3"/>
  <c r="P4576" i="3"/>
  <c r="P4577" i="3"/>
  <c r="P4578" i="3"/>
  <c r="P4579" i="3"/>
  <c r="P4580" i="3"/>
  <c r="P4581" i="3"/>
  <c r="P4582" i="3"/>
  <c r="P4583" i="3"/>
  <c r="P4584" i="3"/>
  <c r="P4585" i="3"/>
  <c r="P4586" i="3"/>
  <c r="P4587" i="3"/>
  <c r="P4588" i="3"/>
  <c r="P4589" i="3"/>
  <c r="P4590" i="3"/>
  <c r="P4591" i="3"/>
  <c r="P4592" i="3"/>
  <c r="P4593" i="3"/>
  <c r="P4594" i="3"/>
  <c r="P4595" i="3"/>
  <c r="P4596" i="3"/>
  <c r="P4597" i="3"/>
  <c r="P4598" i="3"/>
  <c r="P4599" i="3"/>
  <c r="P4600" i="3"/>
  <c r="P4601" i="3"/>
  <c r="P4602" i="3"/>
  <c r="P4603" i="3"/>
  <c r="P4604" i="3"/>
  <c r="P4605" i="3"/>
  <c r="P4606" i="3"/>
  <c r="P4607" i="3"/>
  <c r="P4608" i="3"/>
  <c r="P4609" i="3"/>
  <c r="P4610" i="3"/>
  <c r="P4611" i="3"/>
  <c r="P4612" i="3"/>
  <c r="P4613" i="3"/>
  <c r="P4614" i="3"/>
  <c r="P4615" i="3"/>
  <c r="K61" i="22"/>
  <c r="K60" i="22"/>
  <c r="K59" i="22"/>
  <c r="S4" i="23" l="1"/>
  <c r="W560" i="3"/>
  <c r="W585" i="3"/>
  <c r="K68" i="22" l="1"/>
  <c r="K66" i="22"/>
  <c r="X571" i="3"/>
  <c r="X557" i="3"/>
  <c r="X556" i="3"/>
  <c r="AC516" i="3" l="1"/>
  <c r="X410" i="3" l="1"/>
  <c r="X554" i="3"/>
  <c r="T50" i="3" l="1"/>
  <c r="F426" i="3" l="1"/>
  <c r="F425" i="3"/>
  <c r="F424" i="3"/>
  <c r="F423" i="3"/>
  <c r="F422" i="3"/>
  <c r="F421" i="3"/>
  <c r="F420" i="3"/>
  <c r="F419" i="3"/>
  <c r="F418" i="3"/>
  <c r="F417" i="3"/>
  <c r="F416" i="3"/>
  <c r="F415" i="3"/>
  <c r="F414" i="3"/>
  <c r="F413" i="3"/>
  <c r="F412" i="3"/>
  <c r="F411" i="3"/>
  <c r="F410" i="3" l="1"/>
  <c r="F409" i="3"/>
  <c r="F408" i="3"/>
  <c r="F407" i="3"/>
  <c r="F406" i="3"/>
  <c r="F405" i="3"/>
  <c r="F404" i="3"/>
  <c r="F403" i="3"/>
  <c r="F396" i="3"/>
  <c r="F395" i="3"/>
  <c r="F394" i="3"/>
  <c r="F389" i="3"/>
  <c r="F388" i="3"/>
  <c r="F385" i="3"/>
  <c r="F384" i="3"/>
  <c r="F305" i="3"/>
  <c r="F382" i="3" l="1"/>
  <c r="F381" i="3"/>
  <c r="F380" i="3"/>
  <c r="F379" i="3"/>
  <c r="F378" i="3"/>
  <c r="F377" i="3"/>
  <c r="F376" i="3"/>
  <c r="F362" i="3"/>
  <c r="F361" i="3"/>
  <c r="F360" i="3"/>
  <c r="F359" i="3"/>
  <c r="F358" i="3"/>
  <c r="F357" i="3"/>
  <c r="F356" i="3"/>
  <c r="F355" i="3"/>
  <c r="F369" i="3"/>
  <c r="F368" i="3"/>
  <c r="F367" i="3"/>
  <c r="F366" i="3"/>
  <c r="F375" i="3"/>
  <c r="F374" i="3"/>
  <c r="F373" i="3"/>
  <c r="F372" i="3"/>
  <c r="F354" i="3"/>
  <c r="F353" i="3"/>
  <c r="F352" i="3"/>
  <c r="F351" i="3"/>
  <c r="F350" i="3"/>
  <c r="F349" i="3"/>
  <c r="F348" i="3"/>
  <c r="F347" i="3"/>
  <c r="F311" i="3"/>
  <c r="F310" i="3"/>
  <c r="F309" i="3"/>
  <c r="F308" i="3"/>
  <c r="F365" i="3"/>
  <c r="F364" i="3"/>
  <c r="F363" i="3"/>
  <c r="F371" i="3"/>
  <c r="F370" i="3"/>
  <c r="F346" i="3"/>
  <c r="F345" i="3"/>
  <c r="F344" i="3"/>
  <c r="F343" i="3"/>
  <c r="F342" i="3"/>
  <c r="F341" i="3"/>
  <c r="F340" i="3"/>
  <c r="F339" i="3"/>
  <c r="F338" i="3"/>
  <c r="F337" i="3"/>
  <c r="F336" i="3"/>
  <c r="F335" i="3"/>
  <c r="F334" i="3"/>
  <c r="F333" i="3"/>
  <c r="F332" i="3"/>
  <c r="F331" i="3"/>
  <c r="F330" i="3"/>
  <c r="F329" i="3"/>
  <c r="F328" i="3"/>
  <c r="F327" i="3"/>
  <c r="F326" i="3"/>
  <c r="F325" i="3"/>
  <c r="F324" i="3"/>
  <c r="F323" i="3"/>
  <c r="F322" i="3"/>
  <c r="F321" i="3"/>
  <c r="F320" i="3"/>
  <c r="F319" i="3"/>
  <c r="F318" i="3"/>
  <c r="F317" i="3"/>
  <c r="F316" i="3"/>
  <c r="F315" i="3"/>
  <c r="F314" i="3"/>
  <c r="F313" i="3"/>
  <c r="F312" i="3"/>
  <c r="F306" i="3"/>
  <c r="F304" i="3"/>
  <c r="F303" i="3"/>
  <c r="F302" i="3"/>
  <c r="F301" i="3"/>
  <c r="F300" i="3"/>
  <c r="F299" i="3"/>
  <c r="F298" i="3"/>
  <c r="F297" i="3"/>
  <c r="F296" i="3"/>
  <c r="F295" i="3"/>
  <c r="F277" i="3"/>
  <c r="F276" i="3"/>
  <c r="F294" i="3"/>
  <c r="F293" i="3"/>
  <c r="F292" i="3"/>
  <c r="F291" i="3"/>
  <c r="F290" i="3"/>
  <c r="F289" i="3"/>
  <c r="F288" i="3"/>
  <c r="F287" i="3"/>
  <c r="F286" i="3"/>
  <c r="F285" i="3"/>
  <c r="F284" i="3"/>
  <c r="F283" i="3"/>
  <c r="F282" i="3"/>
  <c r="F281" i="3"/>
  <c r="F280" i="3"/>
  <c r="F279" i="3"/>
  <c r="F278" i="3"/>
  <c r="F275" i="3"/>
  <c r="T2" i="3"/>
  <c r="F273" i="3" l="1"/>
  <c r="F274" i="3"/>
  <c r="R31" i="23" l="1"/>
  <c r="S31" i="23"/>
  <c r="J12" i="17"/>
  <c r="J11" i="17"/>
  <c r="J10" i="17"/>
  <c r="J9" i="17"/>
  <c r="J8" i="17"/>
  <c r="J7" i="17"/>
  <c r="J6" i="17"/>
  <c r="J5" i="17"/>
  <c r="I12" i="17"/>
  <c r="I11" i="17"/>
  <c r="I10" i="17"/>
  <c r="I9" i="17"/>
  <c r="I8" i="17"/>
  <c r="I7" i="17"/>
  <c r="I6" i="17"/>
  <c r="I5" i="17"/>
  <c r="F272" i="3"/>
  <c r="F271" i="3"/>
  <c r="F270" i="3"/>
  <c r="F269" i="3"/>
  <c r="F268" i="3"/>
  <c r="F267" i="3"/>
  <c r="F266" i="3"/>
  <c r="F265" i="3"/>
  <c r="F264" i="3"/>
  <c r="F263" i="3"/>
  <c r="F262" i="3"/>
  <c r="F261" i="3"/>
  <c r="F260" i="3"/>
  <c r="F259" i="3"/>
  <c r="F258" i="3"/>
  <c r="F257" i="3"/>
  <c r="F256" i="3"/>
  <c r="F255" i="3"/>
  <c r="F254" i="3"/>
  <c r="F253" i="3"/>
  <c r="F252" i="3"/>
  <c r="F251" i="3"/>
  <c r="F250" i="3"/>
  <c r="F249" i="3"/>
  <c r="F248" i="3"/>
  <c r="F247" i="3"/>
  <c r="F246" i="3"/>
  <c r="F245" i="3"/>
  <c r="F244" i="3"/>
  <c r="F243" i="3"/>
  <c r="F224" i="3"/>
  <c r="F223" i="3"/>
  <c r="F222" i="3"/>
  <c r="F221" i="3"/>
  <c r="F220" i="3"/>
  <c r="F219" i="3"/>
  <c r="F218" i="3"/>
  <c r="F217" i="3"/>
  <c r="F216" i="3"/>
  <c r="F215" i="3"/>
  <c r="F214" i="3"/>
  <c r="F213" i="3"/>
  <c r="F212" i="3"/>
  <c r="F211" i="3"/>
  <c r="F210" i="3"/>
  <c r="F209" i="3"/>
  <c r="F208" i="3"/>
  <c r="F207" i="3"/>
  <c r="F206" i="3"/>
  <c r="F205" i="3"/>
  <c r="F201" i="3"/>
  <c r="F200" i="3"/>
  <c r="F199" i="3"/>
  <c r="F198" i="3"/>
  <c r="F197" i="3"/>
  <c r="F196" i="3"/>
  <c r="F195" i="3"/>
  <c r="F194" i="3"/>
  <c r="F193" i="3"/>
  <c r="F192" i="3"/>
  <c r="F191" i="3"/>
  <c r="F190" i="3"/>
  <c r="F189" i="3"/>
  <c r="F188" i="3"/>
  <c r="F187" i="3"/>
  <c r="F186" i="3"/>
  <c r="F185" i="3"/>
  <c r="F184" i="3"/>
  <c r="F72" i="3"/>
  <c r="F71" i="3"/>
  <c r="F70" i="3"/>
  <c r="F69" i="3"/>
  <c r="F68" i="3"/>
  <c r="F67" i="3"/>
  <c r="F66" i="3"/>
  <c r="F36" i="3"/>
  <c r="F35" i="3"/>
  <c r="F34" i="3"/>
  <c r="F33" i="3"/>
  <c r="F32" i="3"/>
  <c r="F31" i="3"/>
  <c r="F30" i="3"/>
  <c r="F29" i="3"/>
  <c r="F28" i="3"/>
  <c r="F27" i="3"/>
  <c r="F26" i="3"/>
  <c r="F25" i="3"/>
  <c r="F24" i="3"/>
  <c r="F23" i="3"/>
  <c r="F22" i="3"/>
  <c r="T3" i="3"/>
  <c r="T4" i="3"/>
  <c r="T5" i="3"/>
  <c r="T6" i="3"/>
  <c r="T7" i="3"/>
  <c r="T8" i="3"/>
  <c r="T9" i="3"/>
  <c r="T10" i="3"/>
  <c r="T11" i="3"/>
  <c r="T12" i="3"/>
  <c r="T13" i="3"/>
  <c r="T14" i="3"/>
  <c r="T15" i="3"/>
  <c r="T16" i="3"/>
  <c r="T17" i="3"/>
  <c r="T18" i="3"/>
  <c r="T19" i="3"/>
  <c r="T20" i="3"/>
  <c r="T21" i="3"/>
  <c r="T22" i="3"/>
  <c r="T23" i="3"/>
  <c r="T24" i="3"/>
  <c r="T25" i="3"/>
  <c r="T26" i="3"/>
  <c r="T27" i="3"/>
  <c r="T28" i="3"/>
  <c r="T29" i="3"/>
  <c r="T30" i="3"/>
  <c r="T31" i="3"/>
  <c r="T32" i="3"/>
  <c r="T33" i="3"/>
  <c r="T34" i="3"/>
  <c r="T35" i="3"/>
  <c r="T36" i="3"/>
  <c r="T37" i="3"/>
  <c r="T38" i="3"/>
  <c r="T39" i="3"/>
  <c r="T40" i="3"/>
  <c r="T41" i="3"/>
  <c r="T42" i="3"/>
  <c r="T43" i="3"/>
  <c r="T44" i="3"/>
  <c r="T45" i="3"/>
  <c r="T46" i="3"/>
  <c r="T47" i="3"/>
  <c r="T48" i="3"/>
  <c r="T49" i="3"/>
  <c r="T51" i="3"/>
  <c r="T52" i="3"/>
  <c r="T53" i="3"/>
  <c r="T54" i="3"/>
  <c r="T55" i="3"/>
  <c r="T56" i="3"/>
  <c r="T57" i="3"/>
  <c r="T58" i="3"/>
  <c r="T59" i="3"/>
  <c r="T60" i="3"/>
  <c r="T61" i="3"/>
  <c r="T62" i="3"/>
  <c r="T63" i="3"/>
  <c r="T64" i="3"/>
  <c r="T65" i="3"/>
  <c r="T66" i="3"/>
  <c r="T67" i="3"/>
  <c r="T68" i="3"/>
  <c r="T69" i="3"/>
  <c r="T70" i="3"/>
  <c r="T71" i="3"/>
  <c r="T72" i="3"/>
  <c r="T73" i="3"/>
  <c r="T74" i="3"/>
  <c r="T75" i="3"/>
  <c r="T76" i="3"/>
  <c r="T77" i="3"/>
  <c r="T78" i="3"/>
  <c r="T79" i="3"/>
  <c r="T80" i="3"/>
  <c r="T81" i="3"/>
  <c r="T82" i="3"/>
  <c r="T83" i="3"/>
  <c r="T84" i="3"/>
  <c r="T85" i="3"/>
  <c r="T86" i="3"/>
  <c r="T87" i="3"/>
  <c r="T88" i="3"/>
  <c r="T89" i="3"/>
  <c r="T90" i="3"/>
  <c r="T91" i="3"/>
  <c r="T92" i="3"/>
  <c r="T93" i="3"/>
  <c r="T94" i="3"/>
  <c r="T95" i="3"/>
  <c r="T96" i="3"/>
  <c r="T97" i="3"/>
  <c r="T98" i="3"/>
  <c r="T99" i="3"/>
  <c r="T100" i="3"/>
  <c r="T101" i="3"/>
  <c r="T102" i="3"/>
  <c r="T103" i="3"/>
  <c r="T104" i="3"/>
  <c r="T105" i="3"/>
  <c r="T106" i="3"/>
  <c r="T107" i="3"/>
  <c r="T108" i="3"/>
  <c r="T109" i="3"/>
  <c r="T110" i="3"/>
  <c r="T111" i="3"/>
  <c r="T112" i="3"/>
  <c r="T113" i="3"/>
  <c r="T114" i="3"/>
  <c r="T115" i="3"/>
  <c r="T116" i="3"/>
  <c r="T117" i="3"/>
  <c r="T118" i="3"/>
  <c r="T119" i="3"/>
  <c r="T120" i="3"/>
  <c r="T121" i="3"/>
  <c r="T122" i="3"/>
  <c r="T123" i="3"/>
  <c r="T124" i="3"/>
  <c r="T125" i="3"/>
  <c r="T126" i="3"/>
  <c r="T127" i="3"/>
  <c r="T128" i="3"/>
  <c r="T129" i="3"/>
  <c r="T130" i="3"/>
  <c r="T131" i="3"/>
  <c r="T132" i="3"/>
  <c r="T133" i="3"/>
  <c r="T134" i="3"/>
  <c r="T135" i="3"/>
  <c r="T136" i="3"/>
  <c r="T137" i="3"/>
  <c r="T138" i="3"/>
  <c r="T139" i="3"/>
  <c r="T140" i="3"/>
  <c r="T141" i="3"/>
  <c r="T142" i="3"/>
  <c r="T143" i="3"/>
  <c r="T144" i="3"/>
  <c r="T145" i="3"/>
  <c r="T146" i="3"/>
  <c r="T147" i="3"/>
  <c r="T148" i="3"/>
  <c r="T149" i="3"/>
  <c r="T150" i="3"/>
  <c r="T151" i="3"/>
  <c r="T152" i="3"/>
  <c r="T153" i="3"/>
  <c r="T154" i="3"/>
  <c r="T155" i="3"/>
  <c r="T156" i="3"/>
  <c r="T157" i="3"/>
  <c r="T158" i="3"/>
  <c r="T159" i="3"/>
  <c r="T160" i="3"/>
  <c r="T161" i="3"/>
  <c r="T162" i="3"/>
  <c r="T163" i="3"/>
  <c r="T164" i="3"/>
  <c r="T165" i="3"/>
  <c r="T166" i="3"/>
  <c r="T167" i="3"/>
  <c r="T168" i="3"/>
  <c r="T169" i="3"/>
  <c r="T170" i="3"/>
  <c r="T171" i="3"/>
  <c r="T172" i="3"/>
  <c r="T173" i="3"/>
  <c r="T174" i="3"/>
  <c r="T175" i="3"/>
  <c r="T176" i="3"/>
  <c r="T177" i="3"/>
  <c r="T178" i="3"/>
  <c r="T179" i="3"/>
  <c r="T180" i="3"/>
  <c r="T181" i="3"/>
  <c r="T182" i="3"/>
  <c r="T183" i="3"/>
  <c r="T184" i="3"/>
  <c r="T185" i="3"/>
  <c r="T186" i="3"/>
  <c r="T187" i="3"/>
  <c r="T188" i="3"/>
  <c r="T189" i="3"/>
  <c r="T190" i="3"/>
  <c r="T191" i="3"/>
  <c r="T192" i="3"/>
  <c r="T193" i="3"/>
  <c r="T194" i="3"/>
  <c r="T195" i="3"/>
  <c r="T196" i="3"/>
  <c r="T197" i="3"/>
  <c r="T198" i="3"/>
  <c r="T199" i="3"/>
  <c r="T200" i="3"/>
  <c r="T201" i="3"/>
  <c r="T202" i="3"/>
  <c r="T203" i="3"/>
  <c r="T204" i="3"/>
  <c r="T205" i="3"/>
  <c r="T206" i="3"/>
  <c r="T207" i="3"/>
  <c r="T208" i="3"/>
  <c r="T209" i="3"/>
  <c r="T210" i="3"/>
  <c r="T211" i="3"/>
  <c r="T212" i="3"/>
  <c r="T213" i="3"/>
  <c r="T214" i="3"/>
  <c r="T215" i="3"/>
  <c r="T216" i="3"/>
  <c r="T217" i="3"/>
  <c r="T218" i="3"/>
  <c r="T219" i="3"/>
  <c r="T220" i="3"/>
  <c r="T221" i="3"/>
  <c r="T222" i="3"/>
  <c r="T223" i="3"/>
  <c r="T224" i="3"/>
  <c r="T225" i="3"/>
  <c r="T226" i="3"/>
  <c r="T227" i="3"/>
  <c r="T228" i="3"/>
  <c r="T229" i="3"/>
  <c r="T230" i="3"/>
  <c r="T231" i="3"/>
  <c r="T232" i="3"/>
  <c r="T233" i="3"/>
  <c r="T234" i="3"/>
  <c r="T235" i="3"/>
  <c r="T236" i="3"/>
  <c r="T237" i="3"/>
  <c r="T238" i="3"/>
  <c r="T239" i="3"/>
  <c r="T240" i="3"/>
  <c r="T241" i="3"/>
  <c r="T242" i="3"/>
  <c r="T243" i="3"/>
  <c r="T244" i="3"/>
  <c r="T245" i="3"/>
  <c r="T246" i="3"/>
  <c r="T247" i="3"/>
  <c r="T248" i="3"/>
  <c r="T249" i="3"/>
  <c r="T250" i="3"/>
  <c r="T251" i="3"/>
  <c r="T252" i="3"/>
  <c r="T253" i="3"/>
  <c r="T254" i="3"/>
  <c r="T255" i="3"/>
  <c r="T256" i="3"/>
  <c r="T257" i="3"/>
  <c r="T258" i="3"/>
  <c r="T259" i="3"/>
  <c r="T260" i="3"/>
  <c r="T261" i="3"/>
  <c r="T262" i="3"/>
  <c r="T263" i="3"/>
  <c r="T264" i="3"/>
  <c r="T265" i="3"/>
  <c r="T266" i="3"/>
  <c r="T267" i="3"/>
  <c r="T268" i="3"/>
  <c r="T269" i="3"/>
  <c r="T270" i="3"/>
  <c r="T271" i="3"/>
  <c r="T272" i="3"/>
  <c r="T273" i="3"/>
  <c r="T274" i="3"/>
  <c r="T275" i="3"/>
  <c r="T276" i="3"/>
  <c r="T277" i="3"/>
  <c r="T278" i="3"/>
  <c r="T279" i="3"/>
  <c r="T280" i="3"/>
  <c r="T281" i="3"/>
  <c r="T282" i="3"/>
  <c r="T283" i="3"/>
  <c r="T284" i="3"/>
  <c r="T285" i="3"/>
  <c r="T286" i="3"/>
  <c r="T287" i="3"/>
  <c r="T288" i="3"/>
  <c r="T289" i="3"/>
  <c r="T290" i="3"/>
  <c r="T291" i="3"/>
  <c r="T292" i="3"/>
  <c r="T293" i="3"/>
  <c r="T294" i="3"/>
  <c r="T295" i="3"/>
  <c r="T296" i="3"/>
  <c r="T297" i="3"/>
  <c r="T298" i="3"/>
  <c r="T299" i="3"/>
  <c r="T300" i="3"/>
  <c r="T301" i="3"/>
  <c r="T302" i="3"/>
  <c r="T303" i="3"/>
  <c r="T304" i="3"/>
  <c r="T305" i="3"/>
  <c r="T306" i="3"/>
  <c r="T307" i="3"/>
  <c r="T308" i="3"/>
  <c r="T309" i="3"/>
  <c r="T310" i="3"/>
  <c r="T311" i="3"/>
  <c r="T312" i="3"/>
  <c r="T313" i="3"/>
  <c r="T314" i="3"/>
  <c r="T315" i="3"/>
  <c r="T316" i="3"/>
  <c r="T317" i="3"/>
  <c r="T318" i="3"/>
  <c r="T319" i="3"/>
  <c r="T320" i="3"/>
  <c r="T321" i="3"/>
  <c r="T322" i="3"/>
  <c r="T323" i="3"/>
  <c r="T324" i="3"/>
  <c r="T325" i="3"/>
  <c r="T326" i="3"/>
  <c r="T327" i="3"/>
  <c r="T328" i="3"/>
  <c r="T329" i="3"/>
  <c r="T330" i="3"/>
  <c r="T331" i="3"/>
  <c r="T332" i="3"/>
  <c r="T333" i="3"/>
  <c r="T334" i="3"/>
  <c r="T335" i="3"/>
  <c r="T336" i="3"/>
  <c r="T337" i="3"/>
  <c r="T338" i="3"/>
  <c r="T339" i="3"/>
  <c r="T340" i="3"/>
  <c r="T341" i="3"/>
  <c r="T342" i="3"/>
  <c r="T343" i="3"/>
  <c r="T344" i="3"/>
  <c r="T345" i="3"/>
  <c r="T346" i="3"/>
  <c r="T347" i="3"/>
  <c r="T348" i="3"/>
  <c r="T349" i="3"/>
  <c r="T350" i="3"/>
  <c r="T351" i="3"/>
  <c r="T352" i="3"/>
  <c r="T353" i="3"/>
  <c r="T354" i="3"/>
  <c r="T355" i="3"/>
  <c r="T356" i="3"/>
  <c r="T357" i="3"/>
  <c r="T358" i="3"/>
  <c r="T359" i="3"/>
  <c r="T360" i="3"/>
  <c r="T361" i="3"/>
  <c r="T362" i="3"/>
  <c r="T363" i="3"/>
  <c r="T364" i="3"/>
  <c r="T365" i="3"/>
  <c r="T366" i="3"/>
  <c r="T367" i="3"/>
  <c r="T368" i="3"/>
  <c r="T369" i="3"/>
  <c r="T370" i="3"/>
  <c r="T371" i="3"/>
  <c r="T372" i="3"/>
  <c r="T373" i="3"/>
  <c r="T374" i="3"/>
  <c r="T375" i="3"/>
  <c r="T376" i="3"/>
  <c r="T377" i="3"/>
  <c r="T378" i="3"/>
  <c r="T379" i="3"/>
  <c r="T380" i="3"/>
  <c r="T381" i="3"/>
  <c r="T382" i="3"/>
  <c r="T383" i="3"/>
  <c r="T384" i="3"/>
  <c r="T385" i="3"/>
  <c r="T386" i="3"/>
  <c r="T387" i="3"/>
  <c r="T388" i="3"/>
  <c r="T389" i="3"/>
  <c r="T390" i="3"/>
  <c r="T391" i="3"/>
  <c r="T392" i="3"/>
  <c r="T393" i="3"/>
  <c r="T394" i="3"/>
  <c r="T395" i="3"/>
  <c r="T396" i="3"/>
  <c r="T397" i="3"/>
  <c r="T398" i="3"/>
  <c r="T399" i="3"/>
  <c r="T400" i="3"/>
  <c r="T401" i="3"/>
  <c r="T402" i="3"/>
  <c r="T403" i="3"/>
  <c r="T404" i="3"/>
  <c r="T405" i="3"/>
  <c r="T406" i="3"/>
  <c r="T407" i="3"/>
  <c r="T408" i="3"/>
  <c r="T409" i="3"/>
  <c r="T410" i="3"/>
  <c r="T411" i="3"/>
  <c r="T412" i="3"/>
  <c r="T413" i="3"/>
  <c r="T414" i="3"/>
  <c r="T415" i="3"/>
  <c r="T416" i="3"/>
  <c r="T417" i="3"/>
  <c r="T418" i="3"/>
  <c r="T419" i="3"/>
  <c r="T420" i="3"/>
  <c r="T421" i="3"/>
  <c r="T422" i="3"/>
  <c r="T423" i="3"/>
  <c r="T424" i="3"/>
  <c r="T425" i="3"/>
  <c r="T426" i="3"/>
  <c r="T427" i="3"/>
  <c r="T428" i="3"/>
  <c r="T429" i="3"/>
  <c r="T430" i="3"/>
  <c r="T431" i="3"/>
  <c r="T432" i="3"/>
  <c r="T433" i="3"/>
  <c r="T434" i="3"/>
  <c r="T435" i="3"/>
  <c r="T436" i="3"/>
  <c r="T437" i="3"/>
  <c r="T438" i="3"/>
  <c r="T439" i="3"/>
  <c r="T440" i="3"/>
  <c r="T441" i="3"/>
  <c r="T442" i="3"/>
  <c r="T443" i="3"/>
  <c r="T444" i="3"/>
  <c r="T445" i="3"/>
  <c r="T446" i="3"/>
  <c r="T447" i="3"/>
  <c r="T448" i="3"/>
  <c r="T449" i="3"/>
  <c r="T450" i="3"/>
  <c r="T451" i="3"/>
  <c r="T452" i="3"/>
  <c r="T453" i="3"/>
  <c r="T454" i="3"/>
  <c r="T455" i="3"/>
  <c r="T456" i="3"/>
  <c r="T457" i="3"/>
  <c r="T458" i="3"/>
  <c r="T459" i="3"/>
  <c r="T460" i="3"/>
  <c r="T461" i="3"/>
  <c r="T462" i="3"/>
  <c r="T463" i="3"/>
  <c r="T464" i="3"/>
  <c r="T465" i="3"/>
  <c r="T466" i="3"/>
  <c r="T467" i="3"/>
  <c r="T468" i="3"/>
  <c r="T469" i="3"/>
  <c r="T470" i="3"/>
  <c r="T471" i="3"/>
  <c r="T472" i="3"/>
  <c r="T473" i="3"/>
  <c r="T474" i="3"/>
  <c r="T475" i="3"/>
  <c r="T476" i="3"/>
  <c r="T477" i="3"/>
  <c r="T478" i="3"/>
  <c r="T479" i="3"/>
  <c r="T480" i="3"/>
  <c r="T481" i="3"/>
  <c r="T482" i="3"/>
  <c r="T483" i="3"/>
  <c r="T484" i="3"/>
  <c r="T485" i="3"/>
  <c r="T486" i="3"/>
  <c r="T487" i="3"/>
  <c r="T488" i="3"/>
  <c r="T489" i="3"/>
  <c r="T490" i="3"/>
  <c r="T491" i="3"/>
  <c r="T492" i="3"/>
  <c r="T493" i="3"/>
  <c r="T494" i="3"/>
  <c r="T495" i="3"/>
  <c r="T496" i="3"/>
  <c r="T497" i="3"/>
  <c r="T498" i="3"/>
  <c r="T499" i="3"/>
  <c r="T500" i="3"/>
  <c r="T501" i="3"/>
  <c r="T502" i="3"/>
  <c r="T503" i="3"/>
  <c r="T504" i="3"/>
  <c r="T505" i="3"/>
  <c r="T506" i="3"/>
  <c r="T507" i="3"/>
  <c r="T508" i="3"/>
  <c r="T509" i="3"/>
  <c r="T510" i="3"/>
  <c r="T511" i="3"/>
  <c r="T512" i="3"/>
  <c r="T513" i="3"/>
  <c r="T514" i="3"/>
  <c r="T515" i="3"/>
  <c r="T516" i="3"/>
  <c r="T517" i="3"/>
  <c r="T518" i="3"/>
  <c r="T519" i="3"/>
  <c r="T520" i="3"/>
  <c r="T521" i="3"/>
  <c r="T522" i="3"/>
  <c r="T523" i="3"/>
  <c r="T524" i="3"/>
  <c r="T525" i="3"/>
  <c r="T526" i="3"/>
  <c r="T527" i="3"/>
  <c r="T528" i="3"/>
  <c r="T529" i="3"/>
  <c r="T530" i="3"/>
  <c r="T531" i="3"/>
  <c r="T532" i="3"/>
  <c r="T533" i="3"/>
  <c r="T534" i="3"/>
  <c r="T535" i="3"/>
  <c r="T536" i="3"/>
  <c r="T537" i="3"/>
  <c r="T538" i="3"/>
  <c r="T539" i="3"/>
  <c r="T540" i="3"/>
  <c r="T541" i="3"/>
  <c r="T542" i="3"/>
  <c r="T543" i="3"/>
  <c r="T544" i="3"/>
  <c r="T545" i="3"/>
  <c r="T546" i="3"/>
  <c r="T547" i="3"/>
  <c r="T548" i="3"/>
  <c r="T549" i="3"/>
  <c r="T550" i="3"/>
  <c r="T551" i="3"/>
  <c r="T552" i="3"/>
  <c r="T553" i="3"/>
  <c r="T554" i="3"/>
  <c r="T555" i="3"/>
  <c r="T556" i="3"/>
  <c r="T557" i="3"/>
  <c r="T558" i="3"/>
  <c r="T559" i="3"/>
  <c r="T560" i="3"/>
  <c r="T561" i="3"/>
  <c r="T562" i="3"/>
  <c r="T563" i="3"/>
  <c r="T564" i="3"/>
  <c r="T565" i="3"/>
  <c r="T566" i="3"/>
  <c r="T567" i="3"/>
  <c r="T568" i="3"/>
  <c r="T569" i="3"/>
  <c r="T570" i="3"/>
  <c r="T571" i="3"/>
  <c r="T572" i="3"/>
  <c r="T573" i="3"/>
  <c r="T574" i="3"/>
  <c r="T575" i="3"/>
  <c r="T576" i="3"/>
  <c r="T577" i="3"/>
  <c r="T578" i="3"/>
  <c r="T579" i="3"/>
  <c r="T580" i="3"/>
  <c r="T581" i="3"/>
  <c r="T582" i="3"/>
  <c r="T583" i="3"/>
  <c r="T584" i="3"/>
  <c r="T585" i="3"/>
  <c r="T586" i="3"/>
  <c r="T587" i="3"/>
  <c r="T588" i="3"/>
  <c r="T589" i="3"/>
  <c r="T590" i="3"/>
  <c r="T591" i="3"/>
  <c r="T592" i="3"/>
  <c r="T593" i="3"/>
  <c r="T594" i="3"/>
  <c r="T595" i="3"/>
  <c r="T596" i="3"/>
  <c r="T597" i="3"/>
  <c r="T598" i="3"/>
  <c r="T599" i="3"/>
  <c r="T600" i="3"/>
  <c r="T601" i="3"/>
  <c r="T602" i="3"/>
  <c r="T603" i="3"/>
  <c r="T604" i="3"/>
  <c r="T605" i="3"/>
  <c r="T606" i="3"/>
  <c r="T607" i="3"/>
  <c r="T608" i="3"/>
  <c r="T609" i="3"/>
  <c r="T610" i="3"/>
  <c r="T611" i="3"/>
  <c r="T612" i="3"/>
  <c r="T613" i="3"/>
  <c r="T614" i="3"/>
  <c r="T615" i="3"/>
  <c r="T616" i="3"/>
  <c r="T617" i="3"/>
  <c r="T618" i="3"/>
  <c r="T619" i="3"/>
  <c r="T620" i="3"/>
  <c r="T621" i="3"/>
  <c r="T622" i="3"/>
  <c r="T623" i="3"/>
  <c r="T624" i="3"/>
  <c r="T625" i="3"/>
  <c r="T626" i="3"/>
  <c r="T627" i="3"/>
  <c r="T628" i="3"/>
  <c r="T629" i="3"/>
  <c r="T630" i="3"/>
  <c r="T631" i="3"/>
  <c r="T632" i="3"/>
  <c r="T633" i="3"/>
  <c r="T634" i="3"/>
  <c r="T635" i="3"/>
  <c r="T636" i="3"/>
  <c r="T637" i="3"/>
  <c r="T638" i="3"/>
  <c r="T639" i="3"/>
  <c r="T640" i="3"/>
  <c r="T641" i="3"/>
  <c r="T642" i="3"/>
  <c r="T643" i="3"/>
  <c r="T644" i="3"/>
  <c r="T645" i="3"/>
  <c r="T646" i="3"/>
  <c r="T647" i="3"/>
  <c r="T648" i="3"/>
  <c r="T649" i="3"/>
  <c r="T650" i="3"/>
  <c r="T651" i="3"/>
  <c r="T652" i="3"/>
  <c r="T653" i="3"/>
  <c r="T654" i="3"/>
  <c r="T655" i="3"/>
  <c r="T656" i="3"/>
  <c r="T657" i="3"/>
  <c r="T658" i="3"/>
  <c r="T659" i="3"/>
  <c r="T660" i="3"/>
  <c r="T661" i="3"/>
  <c r="T662" i="3"/>
  <c r="T663" i="3"/>
  <c r="T664" i="3"/>
  <c r="T665" i="3"/>
  <c r="T666" i="3"/>
  <c r="T667" i="3"/>
  <c r="T668" i="3"/>
  <c r="T669" i="3"/>
  <c r="T670" i="3"/>
  <c r="T671" i="3"/>
  <c r="T672" i="3"/>
  <c r="T673" i="3"/>
  <c r="T674" i="3"/>
  <c r="T675" i="3"/>
  <c r="T676" i="3"/>
  <c r="T677" i="3"/>
  <c r="T678" i="3"/>
  <c r="T679" i="3"/>
  <c r="T680" i="3"/>
  <c r="T681" i="3"/>
  <c r="T682" i="3"/>
  <c r="T683" i="3"/>
  <c r="T684" i="3"/>
  <c r="T685" i="3"/>
  <c r="T686" i="3"/>
  <c r="T687" i="3"/>
  <c r="T688" i="3"/>
  <c r="T689" i="3"/>
  <c r="T690" i="3"/>
  <c r="T691" i="3"/>
  <c r="T692" i="3"/>
  <c r="T693" i="3"/>
  <c r="T694" i="3"/>
  <c r="T695" i="3"/>
  <c r="T696" i="3"/>
  <c r="T697" i="3"/>
  <c r="T698" i="3"/>
  <c r="T699" i="3"/>
  <c r="T700" i="3"/>
  <c r="T701" i="3"/>
  <c r="T702" i="3"/>
  <c r="T703" i="3"/>
  <c r="T704" i="3"/>
  <c r="T705" i="3"/>
  <c r="T706" i="3"/>
  <c r="T707" i="3"/>
  <c r="T708" i="3"/>
  <c r="T709" i="3"/>
  <c r="T710" i="3"/>
  <c r="T711" i="3"/>
  <c r="T712" i="3"/>
  <c r="T713" i="3"/>
  <c r="T714" i="3"/>
  <c r="T715" i="3"/>
  <c r="T716" i="3"/>
  <c r="T717" i="3"/>
  <c r="T718" i="3"/>
  <c r="T719" i="3"/>
  <c r="T720" i="3"/>
  <c r="T721" i="3"/>
  <c r="T722" i="3"/>
  <c r="T723" i="3"/>
  <c r="T724" i="3"/>
  <c r="T725" i="3"/>
  <c r="T726" i="3"/>
  <c r="T727" i="3"/>
  <c r="T728" i="3"/>
  <c r="T729" i="3"/>
  <c r="T730" i="3"/>
  <c r="T731" i="3"/>
  <c r="T732" i="3"/>
  <c r="T733" i="3"/>
  <c r="T734" i="3"/>
  <c r="T735" i="3"/>
  <c r="T736" i="3"/>
  <c r="T737" i="3"/>
  <c r="T738" i="3"/>
  <c r="T739" i="3"/>
  <c r="T740" i="3"/>
  <c r="T741" i="3"/>
  <c r="T742" i="3"/>
  <c r="T743" i="3"/>
  <c r="T744" i="3"/>
  <c r="T745" i="3"/>
  <c r="T746" i="3"/>
  <c r="T747" i="3"/>
  <c r="T748" i="3"/>
  <c r="T749" i="3"/>
  <c r="T750" i="3"/>
  <c r="T751" i="3"/>
  <c r="T752" i="3"/>
  <c r="T753" i="3"/>
  <c r="T754" i="3"/>
  <c r="T755" i="3"/>
  <c r="T756" i="3"/>
  <c r="T757" i="3"/>
  <c r="T758" i="3"/>
  <c r="T759" i="3"/>
  <c r="T760" i="3"/>
  <c r="T761" i="3"/>
  <c r="T762" i="3"/>
  <c r="T763" i="3"/>
  <c r="T764" i="3"/>
  <c r="T765" i="3"/>
  <c r="T766" i="3"/>
  <c r="T767" i="3"/>
  <c r="T768" i="3"/>
  <c r="T769" i="3"/>
  <c r="T770" i="3"/>
  <c r="T771" i="3"/>
  <c r="T772" i="3"/>
  <c r="T773" i="3"/>
  <c r="T774" i="3"/>
  <c r="T775" i="3"/>
  <c r="T776" i="3"/>
  <c r="T777" i="3"/>
  <c r="T778" i="3"/>
  <c r="T779" i="3"/>
  <c r="T780" i="3"/>
  <c r="T781" i="3"/>
  <c r="T782" i="3"/>
  <c r="T783" i="3"/>
  <c r="T784" i="3"/>
  <c r="T785" i="3"/>
  <c r="T786" i="3"/>
  <c r="T787" i="3"/>
  <c r="T788" i="3"/>
  <c r="T789" i="3"/>
  <c r="T790" i="3"/>
  <c r="T791" i="3"/>
  <c r="T792" i="3"/>
  <c r="T793" i="3"/>
  <c r="T794" i="3"/>
  <c r="T795" i="3"/>
  <c r="T796" i="3"/>
  <c r="T797" i="3"/>
  <c r="T798" i="3"/>
  <c r="T799" i="3"/>
  <c r="T800" i="3"/>
  <c r="T801" i="3"/>
  <c r="T802" i="3"/>
  <c r="T803" i="3"/>
  <c r="T804" i="3"/>
  <c r="T805" i="3"/>
  <c r="T806" i="3"/>
  <c r="T807" i="3"/>
  <c r="T808" i="3"/>
  <c r="T809" i="3"/>
  <c r="T810" i="3"/>
  <c r="T811" i="3"/>
  <c r="T812" i="3"/>
  <c r="T813" i="3"/>
  <c r="T814" i="3"/>
  <c r="T815" i="3"/>
  <c r="T816" i="3"/>
  <c r="T817" i="3"/>
  <c r="T818" i="3"/>
  <c r="T819" i="3"/>
  <c r="T820" i="3"/>
  <c r="T821" i="3"/>
  <c r="T822" i="3"/>
  <c r="T823" i="3"/>
  <c r="T824" i="3"/>
  <c r="T825" i="3"/>
  <c r="T826" i="3"/>
  <c r="T827" i="3"/>
  <c r="T828" i="3"/>
  <c r="T829" i="3"/>
  <c r="T830" i="3"/>
  <c r="T831" i="3"/>
  <c r="T832" i="3"/>
  <c r="T833" i="3"/>
  <c r="T834" i="3"/>
  <c r="T835" i="3"/>
  <c r="T836" i="3"/>
  <c r="T837" i="3"/>
  <c r="T838" i="3"/>
  <c r="T839" i="3"/>
  <c r="T840" i="3"/>
  <c r="T841" i="3"/>
  <c r="T842" i="3"/>
  <c r="T843" i="3"/>
  <c r="T844" i="3"/>
  <c r="T845" i="3"/>
  <c r="T846" i="3"/>
  <c r="T847" i="3"/>
  <c r="T848" i="3"/>
  <c r="T849" i="3"/>
  <c r="T850" i="3"/>
  <c r="T851" i="3"/>
  <c r="T852" i="3"/>
  <c r="T853" i="3"/>
  <c r="T854" i="3"/>
  <c r="T855" i="3"/>
  <c r="T856" i="3"/>
  <c r="T857" i="3"/>
  <c r="T858" i="3"/>
  <c r="T859" i="3"/>
  <c r="T860" i="3"/>
  <c r="T861" i="3"/>
  <c r="T862" i="3"/>
  <c r="T863" i="3"/>
  <c r="T864" i="3"/>
  <c r="T865" i="3"/>
  <c r="T866" i="3"/>
  <c r="T867" i="3"/>
  <c r="T868" i="3"/>
  <c r="T869" i="3"/>
  <c r="T870" i="3"/>
  <c r="T871" i="3"/>
  <c r="T872" i="3"/>
  <c r="T873" i="3"/>
  <c r="T874" i="3"/>
  <c r="T875" i="3"/>
  <c r="T876" i="3"/>
  <c r="T877" i="3"/>
  <c r="T878" i="3"/>
  <c r="T879" i="3"/>
  <c r="T880" i="3"/>
  <c r="T881" i="3"/>
  <c r="T882" i="3"/>
  <c r="T883" i="3"/>
  <c r="T884" i="3"/>
  <c r="T885" i="3"/>
  <c r="T886" i="3"/>
  <c r="T887" i="3"/>
  <c r="T888" i="3"/>
  <c r="T889" i="3"/>
  <c r="T890" i="3"/>
  <c r="T891" i="3"/>
  <c r="T892" i="3"/>
  <c r="T893" i="3"/>
  <c r="T894" i="3"/>
  <c r="T895" i="3"/>
  <c r="T896" i="3"/>
  <c r="T897" i="3"/>
  <c r="T898" i="3"/>
  <c r="T899" i="3"/>
  <c r="T900" i="3"/>
  <c r="T901" i="3"/>
  <c r="T902" i="3"/>
  <c r="T903" i="3"/>
  <c r="T904" i="3"/>
  <c r="T905" i="3"/>
  <c r="T906" i="3"/>
  <c r="T907" i="3"/>
  <c r="T908" i="3"/>
  <c r="T909" i="3"/>
  <c r="T910" i="3"/>
  <c r="T911" i="3"/>
  <c r="T912" i="3"/>
  <c r="T913" i="3"/>
  <c r="T914" i="3"/>
  <c r="T915" i="3"/>
  <c r="T916" i="3"/>
  <c r="T917" i="3"/>
  <c r="T918" i="3"/>
  <c r="T919" i="3"/>
  <c r="T920" i="3"/>
  <c r="T921" i="3"/>
  <c r="T922" i="3"/>
  <c r="T923" i="3"/>
  <c r="T924" i="3"/>
  <c r="T925" i="3"/>
  <c r="T926" i="3"/>
  <c r="T927" i="3"/>
  <c r="T928" i="3"/>
  <c r="T929" i="3"/>
  <c r="T930" i="3"/>
  <c r="T931" i="3"/>
  <c r="T932" i="3"/>
  <c r="T933" i="3"/>
  <c r="T934" i="3"/>
  <c r="T935" i="3"/>
  <c r="T936" i="3"/>
  <c r="T937" i="3"/>
  <c r="T938" i="3"/>
  <c r="T939" i="3"/>
  <c r="T940" i="3"/>
  <c r="T941" i="3"/>
  <c r="T942" i="3"/>
  <c r="T943" i="3"/>
  <c r="T944" i="3"/>
  <c r="T945" i="3"/>
  <c r="T946" i="3"/>
  <c r="T947" i="3"/>
  <c r="T948" i="3"/>
  <c r="T949" i="3"/>
  <c r="T950" i="3"/>
  <c r="T951" i="3"/>
  <c r="T952" i="3"/>
  <c r="T953" i="3"/>
  <c r="T954" i="3"/>
  <c r="T955" i="3"/>
  <c r="T956" i="3"/>
  <c r="T957" i="3"/>
  <c r="T958" i="3"/>
  <c r="T959" i="3"/>
  <c r="T960" i="3"/>
  <c r="T961" i="3"/>
  <c r="T962" i="3"/>
  <c r="T963" i="3"/>
  <c r="T964" i="3"/>
  <c r="T965" i="3"/>
  <c r="T966" i="3"/>
  <c r="T967" i="3"/>
  <c r="T968" i="3"/>
  <c r="T969" i="3"/>
  <c r="T970" i="3"/>
  <c r="T971" i="3"/>
  <c r="T972" i="3"/>
  <c r="T973" i="3"/>
  <c r="T974" i="3"/>
  <c r="T975" i="3"/>
  <c r="T976" i="3"/>
  <c r="T977" i="3"/>
  <c r="T978" i="3"/>
  <c r="T979" i="3"/>
  <c r="T980" i="3"/>
  <c r="T981" i="3"/>
  <c r="T982" i="3"/>
  <c r="T983" i="3"/>
  <c r="T984" i="3"/>
  <c r="T985" i="3"/>
  <c r="T986" i="3"/>
  <c r="T987" i="3"/>
  <c r="T988" i="3"/>
  <c r="T989" i="3"/>
  <c r="T990" i="3"/>
  <c r="T991" i="3"/>
  <c r="T992" i="3"/>
  <c r="T993" i="3"/>
  <c r="T994" i="3"/>
  <c r="T995" i="3"/>
  <c r="T996" i="3"/>
  <c r="T997" i="3"/>
  <c r="T998" i="3"/>
  <c r="T999" i="3"/>
  <c r="T1000" i="3"/>
  <c r="T1001" i="3"/>
  <c r="T1002" i="3"/>
  <c r="T1003" i="3"/>
  <c r="T1004" i="3"/>
  <c r="T1005" i="3"/>
  <c r="T1006" i="3"/>
  <c r="T1007" i="3"/>
  <c r="T1008" i="3"/>
  <c r="T1009" i="3"/>
  <c r="T1010" i="3"/>
  <c r="T1011" i="3"/>
  <c r="T1012" i="3"/>
  <c r="T1013" i="3"/>
  <c r="T1014" i="3"/>
  <c r="T1015" i="3"/>
  <c r="T1016" i="3"/>
  <c r="T1017" i="3"/>
  <c r="T1018" i="3"/>
  <c r="T1019" i="3"/>
  <c r="T1020" i="3"/>
  <c r="T1021" i="3"/>
  <c r="T1022" i="3"/>
  <c r="T1023" i="3"/>
  <c r="T1024" i="3"/>
  <c r="T1025" i="3"/>
  <c r="T1026" i="3"/>
  <c r="T1027" i="3"/>
  <c r="T1028" i="3"/>
  <c r="T1029" i="3"/>
  <c r="T1030" i="3"/>
  <c r="T1031" i="3"/>
  <c r="T1032" i="3"/>
  <c r="T1033" i="3"/>
  <c r="T1034" i="3"/>
  <c r="T1035" i="3"/>
  <c r="T1036" i="3"/>
  <c r="T1037" i="3"/>
  <c r="T1038" i="3"/>
  <c r="T1039" i="3"/>
  <c r="T1040" i="3"/>
  <c r="T1041" i="3"/>
  <c r="T1042" i="3"/>
  <c r="T1043" i="3"/>
  <c r="T1044" i="3"/>
  <c r="T1045" i="3"/>
  <c r="T1046" i="3"/>
  <c r="T1047" i="3"/>
  <c r="T1048" i="3"/>
  <c r="T1049" i="3"/>
  <c r="T1050" i="3"/>
  <c r="T1051" i="3"/>
  <c r="T1052" i="3"/>
  <c r="T1053" i="3"/>
  <c r="T1054" i="3"/>
  <c r="T1055" i="3"/>
  <c r="T1056" i="3"/>
  <c r="T1057" i="3"/>
  <c r="T1058" i="3"/>
  <c r="T1059" i="3"/>
  <c r="T1060" i="3"/>
  <c r="T1061" i="3"/>
  <c r="T1062" i="3"/>
  <c r="T1063" i="3"/>
  <c r="T1064" i="3"/>
  <c r="T1065" i="3"/>
  <c r="T1066" i="3"/>
  <c r="T1067" i="3"/>
  <c r="T1068" i="3"/>
  <c r="T1069" i="3"/>
  <c r="T1070" i="3"/>
  <c r="T1071" i="3"/>
  <c r="T1072" i="3"/>
  <c r="T1073" i="3"/>
  <c r="T1074" i="3"/>
  <c r="T1075" i="3"/>
  <c r="T1076" i="3"/>
  <c r="T1077" i="3"/>
  <c r="T1078" i="3"/>
  <c r="T1079" i="3"/>
  <c r="T1080" i="3"/>
  <c r="T1081" i="3"/>
  <c r="T1082" i="3"/>
  <c r="T1083" i="3"/>
  <c r="T1084" i="3"/>
  <c r="T1085" i="3"/>
  <c r="T1086" i="3"/>
  <c r="T1087" i="3"/>
  <c r="T1088" i="3"/>
  <c r="T1089" i="3"/>
  <c r="T1090" i="3"/>
  <c r="T1091" i="3"/>
  <c r="T1092" i="3"/>
  <c r="T1093" i="3"/>
  <c r="T1094" i="3"/>
  <c r="T1095" i="3"/>
  <c r="T1096" i="3"/>
  <c r="T1097" i="3"/>
  <c r="T1098" i="3"/>
  <c r="T1099" i="3"/>
  <c r="T1100" i="3"/>
  <c r="T1101" i="3"/>
  <c r="T1102" i="3"/>
  <c r="T1103" i="3"/>
  <c r="T1104" i="3"/>
  <c r="T1105" i="3"/>
  <c r="T1106" i="3"/>
  <c r="T1107" i="3"/>
  <c r="T1108" i="3"/>
  <c r="T1109" i="3"/>
  <c r="T1110" i="3"/>
  <c r="T1111" i="3"/>
  <c r="T1112" i="3"/>
  <c r="T1113" i="3"/>
  <c r="T1114" i="3"/>
  <c r="T1115" i="3"/>
  <c r="T1116" i="3"/>
  <c r="T1117" i="3"/>
  <c r="T1118" i="3"/>
  <c r="T1119" i="3"/>
  <c r="T1120" i="3"/>
  <c r="T1121" i="3"/>
  <c r="T1122" i="3"/>
  <c r="T1123" i="3"/>
  <c r="T1124" i="3"/>
  <c r="T1125" i="3"/>
  <c r="T1126" i="3"/>
  <c r="T1127" i="3"/>
  <c r="T1128" i="3"/>
  <c r="T1129" i="3"/>
  <c r="T1130" i="3"/>
  <c r="T1131" i="3"/>
  <c r="T1132" i="3"/>
  <c r="T1133" i="3"/>
  <c r="T1134" i="3"/>
  <c r="T1135" i="3"/>
  <c r="T1136" i="3"/>
  <c r="T1137" i="3"/>
  <c r="T1138" i="3"/>
  <c r="T1139" i="3"/>
  <c r="T1140" i="3"/>
  <c r="T1141" i="3"/>
  <c r="T1142" i="3"/>
  <c r="T1143" i="3"/>
  <c r="T1144" i="3"/>
  <c r="T1145" i="3"/>
  <c r="T1146" i="3"/>
  <c r="T1147" i="3"/>
  <c r="T1148" i="3"/>
  <c r="T1149" i="3"/>
  <c r="T1150" i="3"/>
  <c r="T1151" i="3"/>
  <c r="T1152" i="3"/>
  <c r="T1153" i="3"/>
  <c r="T1154" i="3"/>
  <c r="T1155" i="3"/>
  <c r="T1156" i="3"/>
  <c r="T1157" i="3"/>
  <c r="T1158" i="3"/>
  <c r="T1159" i="3"/>
  <c r="T1160" i="3"/>
  <c r="T1161" i="3"/>
  <c r="T1162" i="3"/>
  <c r="T1163" i="3"/>
  <c r="T1164" i="3"/>
  <c r="T1165" i="3"/>
  <c r="T1166" i="3"/>
  <c r="T1167" i="3"/>
  <c r="T1168" i="3"/>
  <c r="T1169" i="3"/>
  <c r="T1170" i="3"/>
  <c r="T1171" i="3"/>
  <c r="T1172" i="3"/>
  <c r="T1173" i="3"/>
  <c r="T1174" i="3"/>
  <c r="T1175" i="3"/>
  <c r="T1176" i="3"/>
  <c r="T1177" i="3"/>
  <c r="T1178" i="3"/>
  <c r="T1179" i="3"/>
  <c r="T1180" i="3"/>
  <c r="T1181" i="3"/>
  <c r="T1182" i="3"/>
  <c r="T1183" i="3"/>
  <c r="T1184" i="3"/>
  <c r="T1185" i="3"/>
  <c r="T1186" i="3"/>
  <c r="T1187" i="3"/>
  <c r="T1188" i="3"/>
  <c r="T1189" i="3"/>
  <c r="T1190" i="3"/>
  <c r="T1191" i="3"/>
  <c r="T1192" i="3"/>
  <c r="T1193" i="3"/>
  <c r="T1194" i="3"/>
  <c r="T1195" i="3"/>
  <c r="T1196" i="3"/>
  <c r="T1197" i="3"/>
  <c r="T1198" i="3"/>
  <c r="T1199" i="3"/>
  <c r="T1200" i="3"/>
  <c r="T1201" i="3"/>
  <c r="T1202" i="3"/>
  <c r="T1203" i="3"/>
  <c r="T1204" i="3"/>
  <c r="T1205" i="3"/>
  <c r="T1206" i="3"/>
  <c r="T1207" i="3"/>
  <c r="T1208" i="3"/>
  <c r="T1209" i="3"/>
  <c r="T1210" i="3"/>
  <c r="T1211" i="3"/>
  <c r="T1212" i="3"/>
  <c r="T1213" i="3"/>
  <c r="T1214" i="3"/>
  <c r="T1215" i="3"/>
  <c r="T1216" i="3"/>
  <c r="T1217" i="3"/>
  <c r="T1218" i="3"/>
  <c r="T1219" i="3"/>
  <c r="T1220" i="3"/>
  <c r="T1221" i="3"/>
  <c r="T1222" i="3"/>
  <c r="T1223" i="3"/>
  <c r="T1224" i="3"/>
  <c r="T1225" i="3"/>
  <c r="T1226" i="3"/>
  <c r="T1227" i="3"/>
  <c r="T1228" i="3"/>
  <c r="T1229" i="3"/>
  <c r="T1230" i="3"/>
  <c r="T1231" i="3"/>
  <c r="T1232" i="3"/>
  <c r="T1233" i="3"/>
  <c r="T1234" i="3"/>
  <c r="T1235" i="3"/>
  <c r="T1236" i="3"/>
  <c r="T1237" i="3"/>
  <c r="T1238" i="3"/>
  <c r="T1239" i="3"/>
  <c r="T1240" i="3"/>
  <c r="T1241" i="3"/>
  <c r="T1242" i="3"/>
  <c r="T1243" i="3"/>
  <c r="T1244" i="3"/>
  <c r="T1245" i="3"/>
  <c r="T1246" i="3"/>
  <c r="T1247" i="3"/>
  <c r="T1248" i="3"/>
  <c r="T1249" i="3"/>
  <c r="T1250" i="3"/>
  <c r="T1251" i="3"/>
  <c r="T1252" i="3"/>
  <c r="T1253" i="3"/>
  <c r="T1254" i="3"/>
  <c r="T1255" i="3"/>
  <c r="T1256" i="3"/>
  <c r="T1257" i="3"/>
  <c r="T1258" i="3"/>
  <c r="T1259" i="3"/>
  <c r="T1260" i="3"/>
  <c r="T1261" i="3"/>
  <c r="T1262" i="3"/>
  <c r="T1263" i="3"/>
  <c r="T1264" i="3"/>
  <c r="T1265" i="3"/>
  <c r="T1266" i="3"/>
  <c r="T1267" i="3"/>
  <c r="T1268" i="3"/>
  <c r="T1269" i="3"/>
  <c r="T1270" i="3"/>
  <c r="T1271" i="3"/>
  <c r="T1272" i="3"/>
  <c r="T1273" i="3"/>
  <c r="T1274" i="3"/>
  <c r="T1275" i="3"/>
  <c r="T1276" i="3"/>
  <c r="T1277" i="3"/>
  <c r="T1278" i="3"/>
  <c r="T1279" i="3"/>
  <c r="T1280" i="3"/>
  <c r="T1281" i="3"/>
  <c r="T1282" i="3"/>
  <c r="T1283" i="3"/>
  <c r="T1284" i="3"/>
  <c r="T1285" i="3"/>
  <c r="T1286" i="3"/>
  <c r="T1287" i="3"/>
  <c r="T1288" i="3"/>
  <c r="T1289" i="3"/>
  <c r="T1290" i="3"/>
  <c r="T1291" i="3"/>
  <c r="T1292" i="3"/>
  <c r="T1293" i="3"/>
  <c r="T1294" i="3"/>
  <c r="T1295" i="3"/>
  <c r="T1296" i="3"/>
  <c r="T1297" i="3"/>
  <c r="T1298" i="3"/>
  <c r="T1299" i="3"/>
  <c r="T1300" i="3"/>
  <c r="T1301" i="3"/>
  <c r="T1302" i="3"/>
  <c r="T1303" i="3"/>
  <c r="T1304" i="3"/>
  <c r="T1305" i="3"/>
  <c r="T1306" i="3"/>
  <c r="T1307" i="3"/>
  <c r="T1308" i="3"/>
  <c r="T1309" i="3"/>
  <c r="T1310" i="3"/>
  <c r="T1311" i="3"/>
  <c r="T1312" i="3"/>
  <c r="T1313" i="3"/>
  <c r="T1314" i="3"/>
  <c r="T1315" i="3"/>
  <c r="T1316" i="3"/>
  <c r="T1317" i="3"/>
  <c r="T1318" i="3"/>
  <c r="T1319" i="3"/>
  <c r="T1320" i="3"/>
  <c r="T1321" i="3"/>
  <c r="T1322" i="3"/>
  <c r="T1323" i="3"/>
  <c r="T1324" i="3"/>
  <c r="T1325" i="3"/>
  <c r="T1326" i="3"/>
  <c r="T1327" i="3"/>
  <c r="T1328" i="3"/>
  <c r="T1329" i="3"/>
  <c r="T1330" i="3"/>
  <c r="T1331" i="3"/>
  <c r="T1332" i="3"/>
  <c r="T1333" i="3"/>
  <c r="T1334" i="3"/>
  <c r="T1335" i="3"/>
  <c r="T1336" i="3"/>
  <c r="T1337" i="3"/>
  <c r="T1338" i="3"/>
  <c r="T1339" i="3"/>
  <c r="T1340" i="3"/>
  <c r="T1341" i="3"/>
  <c r="T1342" i="3"/>
  <c r="T1343" i="3"/>
  <c r="T1344" i="3"/>
  <c r="T1345" i="3"/>
  <c r="T1346" i="3"/>
  <c r="T1347" i="3"/>
  <c r="T1348" i="3"/>
  <c r="T1349" i="3"/>
  <c r="T1350" i="3"/>
  <c r="T1351" i="3"/>
  <c r="T1352" i="3"/>
  <c r="T1353" i="3"/>
  <c r="T1354" i="3"/>
  <c r="T1355" i="3"/>
  <c r="T1356" i="3"/>
  <c r="T1357" i="3"/>
  <c r="T1358" i="3"/>
  <c r="T1359" i="3"/>
  <c r="T1360" i="3"/>
  <c r="T1361" i="3"/>
  <c r="T1362" i="3"/>
  <c r="T1363" i="3"/>
  <c r="T1364" i="3"/>
  <c r="T1365" i="3"/>
  <c r="T1366" i="3"/>
  <c r="T1367" i="3"/>
  <c r="T1368" i="3"/>
  <c r="T1369" i="3"/>
  <c r="T1370" i="3"/>
  <c r="T1371" i="3"/>
  <c r="T1372" i="3"/>
  <c r="T1373" i="3"/>
  <c r="T1374" i="3"/>
  <c r="T1375" i="3"/>
  <c r="T1376" i="3"/>
  <c r="T1377" i="3"/>
  <c r="T1378" i="3"/>
  <c r="T1379" i="3"/>
  <c r="T1380" i="3"/>
  <c r="T1381" i="3"/>
  <c r="T1382" i="3"/>
  <c r="T1383" i="3"/>
  <c r="T1384" i="3"/>
  <c r="T1385" i="3"/>
  <c r="T1386" i="3"/>
  <c r="T1387" i="3"/>
  <c r="T1388" i="3"/>
  <c r="T1389" i="3"/>
  <c r="T1390" i="3"/>
  <c r="T1391" i="3"/>
  <c r="T1392" i="3"/>
  <c r="T1393" i="3"/>
  <c r="T1394" i="3"/>
  <c r="T1395" i="3"/>
  <c r="T1396" i="3"/>
  <c r="T1397" i="3"/>
  <c r="T1398" i="3"/>
  <c r="T1399" i="3"/>
  <c r="T1400" i="3"/>
  <c r="T1401" i="3"/>
  <c r="T1402" i="3"/>
  <c r="T1403" i="3"/>
  <c r="T1404" i="3"/>
  <c r="T1405" i="3"/>
  <c r="T1406" i="3"/>
  <c r="T1407" i="3"/>
  <c r="T1408" i="3"/>
  <c r="T1409" i="3"/>
  <c r="T1410" i="3"/>
  <c r="T1411" i="3"/>
  <c r="T1412" i="3"/>
  <c r="T1413" i="3"/>
  <c r="T1414" i="3"/>
  <c r="T1415" i="3"/>
  <c r="T1416" i="3"/>
  <c r="T1417" i="3"/>
  <c r="T1418" i="3"/>
  <c r="T1419" i="3"/>
  <c r="T1420" i="3"/>
  <c r="T1421" i="3"/>
  <c r="T1422" i="3"/>
  <c r="T1423" i="3"/>
  <c r="T1424" i="3"/>
  <c r="T1425" i="3"/>
  <c r="T1426" i="3"/>
  <c r="T1427" i="3"/>
  <c r="T1428" i="3"/>
  <c r="T1429" i="3"/>
  <c r="T1430" i="3"/>
  <c r="T1431" i="3"/>
  <c r="T1432" i="3"/>
  <c r="T1433" i="3"/>
  <c r="T1434" i="3"/>
  <c r="T1435" i="3"/>
  <c r="T1436" i="3"/>
  <c r="T1437" i="3"/>
  <c r="T1438" i="3"/>
  <c r="T1439" i="3"/>
  <c r="T1440" i="3"/>
  <c r="T1441" i="3"/>
  <c r="T1442" i="3"/>
  <c r="T1443" i="3"/>
  <c r="T1444" i="3"/>
  <c r="T1445" i="3"/>
  <c r="T1446" i="3"/>
  <c r="T1447" i="3"/>
  <c r="T1448" i="3"/>
  <c r="T1449" i="3"/>
  <c r="T1450" i="3"/>
  <c r="T1451" i="3"/>
  <c r="T1452" i="3"/>
  <c r="T1453" i="3"/>
  <c r="T1454" i="3"/>
  <c r="T1455" i="3"/>
  <c r="T1456" i="3"/>
  <c r="T1457" i="3"/>
  <c r="T1458" i="3"/>
  <c r="T1459" i="3"/>
  <c r="T1460" i="3"/>
  <c r="T1461" i="3"/>
  <c r="T1462" i="3"/>
  <c r="T1463" i="3"/>
  <c r="T1464" i="3"/>
  <c r="T1465" i="3"/>
  <c r="T1466" i="3"/>
  <c r="T1467" i="3"/>
  <c r="T1468" i="3"/>
  <c r="T1469" i="3"/>
  <c r="T1470" i="3"/>
  <c r="T1471" i="3"/>
  <c r="T1472" i="3"/>
  <c r="T1473" i="3"/>
  <c r="T1474" i="3"/>
  <c r="T1475" i="3"/>
  <c r="T1476" i="3"/>
  <c r="T1477" i="3"/>
  <c r="T1478" i="3"/>
  <c r="T1479" i="3"/>
  <c r="T1480" i="3"/>
  <c r="T1481" i="3"/>
  <c r="T1482" i="3"/>
  <c r="T1483" i="3"/>
  <c r="T1484" i="3"/>
  <c r="T1485" i="3"/>
  <c r="T1486" i="3"/>
  <c r="T1487" i="3"/>
  <c r="T1488" i="3"/>
  <c r="T1489" i="3"/>
  <c r="T1490" i="3"/>
  <c r="T1491" i="3"/>
  <c r="T1492" i="3"/>
  <c r="T1493" i="3"/>
  <c r="T1494" i="3"/>
  <c r="T1495" i="3"/>
  <c r="T1496" i="3"/>
  <c r="T1497" i="3"/>
  <c r="T1498" i="3"/>
  <c r="T1499" i="3"/>
  <c r="T1500" i="3"/>
  <c r="T1501" i="3"/>
  <c r="T1502" i="3"/>
  <c r="T1503" i="3"/>
  <c r="T1504" i="3"/>
  <c r="T1505" i="3"/>
  <c r="T1506" i="3"/>
  <c r="T1507" i="3"/>
  <c r="T1508" i="3"/>
  <c r="T1509" i="3"/>
  <c r="T1510" i="3"/>
  <c r="T1511" i="3"/>
  <c r="T1512" i="3"/>
  <c r="T1513" i="3"/>
  <c r="T1514" i="3"/>
  <c r="T1515" i="3"/>
  <c r="T1516" i="3"/>
  <c r="T1517" i="3"/>
  <c r="T1518" i="3"/>
  <c r="T1519" i="3"/>
  <c r="T1520" i="3"/>
  <c r="T1521" i="3"/>
  <c r="T1522" i="3"/>
  <c r="T1523" i="3"/>
  <c r="T1524" i="3"/>
  <c r="T1525" i="3"/>
  <c r="T1526" i="3"/>
  <c r="T1527" i="3"/>
  <c r="T1528" i="3"/>
  <c r="T1529" i="3"/>
  <c r="T1530" i="3"/>
  <c r="T1531" i="3"/>
  <c r="T1532" i="3"/>
  <c r="T1533" i="3"/>
  <c r="T1534" i="3"/>
  <c r="T1535" i="3"/>
  <c r="T1536" i="3"/>
  <c r="T1537" i="3"/>
  <c r="T1538" i="3"/>
  <c r="T1539" i="3"/>
  <c r="T1540" i="3"/>
  <c r="T1541" i="3"/>
  <c r="T1542" i="3"/>
  <c r="T1543" i="3"/>
  <c r="T1544" i="3"/>
  <c r="T1545" i="3"/>
  <c r="T1546" i="3"/>
  <c r="T1547" i="3"/>
  <c r="T1548" i="3"/>
  <c r="T1549" i="3"/>
  <c r="T1550" i="3"/>
  <c r="T1551" i="3"/>
  <c r="T1552" i="3"/>
  <c r="T1553" i="3"/>
  <c r="T1554" i="3"/>
  <c r="T1555" i="3"/>
  <c r="T1556" i="3"/>
  <c r="T1557" i="3"/>
  <c r="T1558" i="3"/>
  <c r="T1559" i="3"/>
  <c r="T1560" i="3"/>
  <c r="T1561" i="3"/>
  <c r="T1562" i="3"/>
  <c r="T1563" i="3"/>
  <c r="T1564" i="3"/>
  <c r="T1565" i="3"/>
  <c r="T1566" i="3"/>
  <c r="T1567" i="3"/>
  <c r="T1568" i="3"/>
  <c r="T1569" i="3"/>
  <c r="T1570" i="3"/>
  <c r="T1571" i="3"/>
  <c r="T1572" i="3"/>
  <c r="T1573" i="3"/>
  <c r="T1574" i="3"/>
  <c r="T1575" i="3"/>
  <c r="T1576" i="3"/>
  <c r="T1577" i="3"/>
  <c r="T1578" i="3"/>
  <c r="T1579" i="3"/>
  <c r="T1580" i="3"/>
  <c r="T1581" i="3"/>
  <c r="T1582" i="3"/>
  <c r="T1583" i="3"/>
  <c r="T1584" i="3"/>
  <c r="T1585" i="3"/>
  <c r="T1586" i="3"/>
  <c r="T1587" i="3"/>
  <c r="T1588" i="3"/>
  <c r="T1589" i="3"/>
  <c r="T1590" i="3"/>
  <c r="T1591" i="3"/>
  <c r="T1592" i="3"/>
  <c r="T1593" i="3"/>
  <c r="T1594" i="3"/>
  <c r="T1595" i="3"/>
  <c r="T1596" i="3"/>
  <c r="T1597" i="3"/>
  <c r="T1598" i="3"/>
  <c r="T1599" i="3"/>
  <c r="T1600" i="3"/>
  <c r="T1601" i="3"/>
  <c r="T1602" i="3"/>
  <c r="T1603" i="3"/>
  <c r="T1604" i="3"/>
  <c r="T1605" i="3"/>
  <c r="T1606" i="3"/>
  <c r="T1607" i="3"/>
  <c r="T1608" i="3"/>
  <c r="T1609" i="3"/>
  <c r="T1610" i="3"/>
  <c r="T1611" i="3"/>
  <c r="T1612" i="3"/>
  <c r="T1613" i="3"/>
  <c r="T1614" i="3"/>
  <c r="T1615" i="3"/>
  <c r="T1616" i="3"/>
  <c r="T1617" i="3"/>
  <c r="T1618" i="3"/>
  <c r="T1619" i="3"/>
  <c r="T1620" i="3"/>
  <c r="T1621" i="3"/>
  <c r="T1622" i="3"/>
  <c r="T1623" i="3"/>
  <c r="T1624" i="3"/>
  <c r="T1625" i="3"/>
  <c r="T1626" i="3"/>
  <c r="T1627" i="3"/>
  <c r="T1628" i="3"/>
  <c r="T1629" i="3"/>
  <c r="T1630" i="3"/>
  <c r="T1631" i="3"/>
  <c r="T1632" i="3"/>
  <c r="T1633" i="3"/>
  <c r="T1634" i="3"/>
  <c r="T1635" i="3"/>
  <c r="T1636" i="3"/>
  <c r="T1637" i="3"/>
  <c r="T1638" i="3"/>
  <c r="T1639" i="3"/>
  <c r="T1640" i="3"/>
  <c r="T1641" i="3"/>
  <c r="T1642" i="3"/>
  <c r="T1643" i="3"/>
  <c r="T1644" i="3"/>
  <c r="T1645" i="3"/>
  <c r="T1646" i="3"/>
  <c r="T1647" i="3"/>
  <c r="T1648" i="3"/>
  <c r="T1649" i="3"/>
  <c r="T1650" i="3"/>
  <c r="T1651" i="3"/>
  <c r="T1652" i="3"/>
  <c r="T1653" i="3"/>
  <c r="T1654" i="3"/>
  <c r="T1655" i="3"/>
  <c r="T1656" i="3"/>
  <c r="T1657" i="3"/>
  <c r="T1658" i="3"/>
  <c r="T1659" i="3"/>
  <c r="T1660" i="3"/>
  <c r="T1661" i="3"/>
  <c r="T1662" i="3"/>
  <c r="T1663" i="3"/>
  <c r="T1664" i="3"/>
  <c r="T1665" i="3"/>
  <c r="T1666" i="3"/>
  <c r="T1667" i="3"/>
  <c r="T1668" i="3"/>
  <c r="T1669" i="3"/>
  <c r="T1670" i="3"/>
  <c r="T1671" i="3"/>
  <c r="T1672" i="3"/>
  <c r="T1673" i="3"/>
  <c r="T1674" i="3"/>
  <c r="T1675" i="3"/>
  <c r="T1676" i="3"/>
  <c r="T1677" i="3"/>
  <c r="T1678" i="3"/>
  <c r="T1679" i="3"/>
  <c r="T1680" i="3"/>
  <c r="T1681" i="3"/>
  <c r="T1682" i="3"/>
  <c r="T1683" i="3"/>
  <c r="T1684" i="3"/>
  <c r="T1685" i="3"/>
  <c r="T1686" i="3"/>
  <c r="T1687" i="3"/>
  <c r="T1688" i="3"/>
  <c r="T1689" i="3"/>
  <c r="T1690" i="3"/>
  <c r="T1691" i="3"/>
  <c r="T1692" i="3"/>
  <c r="T1693" i="3"/>
  <c r="T1694" i="3"/>
  <c r="T1695" i="3"/>
  <c r="T1696" i="3"/>
  <c r="T1697" i="3"/>
  <c r="T1698" i="3"/>
  <c r="T1699" i="3"/>
  <c r="T1700" i="3"/>
  <c r="T1701" i="3"/>
  <c r="T1702" i="3"/>
  <c r="T1703" i="3"/>
  <c r="T1704" i="3"/>
  <c r="T1705" i="3"/>
  <c r="T1706" i="3"/>
  <c r="T1707" i="3"/>
  <c r="T1708" i="3"/>
  <c r="T1709" i="3"/>
  <c r="T1710" i="3"/>
  <c r="T1711" i="3"/>
  <c r="T1712" i="3"/>
  <c r="T1713" i="3"/>
  <c r="T1714" i="3"/>
  <c r="T1715" i="3"/>
  <c r="T1716" i="3"/>
  <c r="T1717" i="3"/>
  <c r="T1718" i="3"/>
  <c r="T1719" i="3"/>
  <c r="T1720" i="3"/>
  <c r="T1721" i="3"/>
  <c r="T1722" i="3"/>
  <c r="T1723" i="3"/>
  <c r="T1724" i="3"/>
  <c r="T1725" i="3"/>
  <c r="T1726" i="3"/>
  <c r="T1727" i="3"/>
  <c r="T1728" i="3"/>
  <c r="T1729" i="3"/>
  <c r="T1730" i="3"/>
  <c r="T1731" i="3"/>
  <c r="T1732" i="3"/>
  <c r="T1733" i="3"/>
  <c r="T1734" i="3"/>
  <c r="T1735" i="3"/>
  <c r="T1736" i="3"/>
  <c r="T1737" i="3"/>
  <c r="T1738" i="3"/>
  <c r="T1739" i="3"/>
  <c r="T1740" i="3"/>
  <c r="T1741" i="3"/>
  <c r="T1742" i="3"/>
  <c r="T1743" i="3"/>
  <c r="T1744" i="3"/>
  <c r="T1745" i="3"/>
  <c r="T1746" i="3"/>
  <c r="T1747" i="3"/>
  <c r="T1748" i="3"/>
  <c r="T1749" i="3"/>
  <c r="T1750" i="3"/>
  <c r="T1751" i="3"/>
  <c r="T1752" i="3"/>
  <c r="T1753" i="3"/>
  <c r="T1754" i="3"/>
  <c r="T1755" i="3"/>
  <c r="T1756" i="3"/>
  <c r="T1757" i="3"/>
  <c r="T1758" i="3"/>
  <c r="T1759" i="3"/>
  <c r="T1760" i="3"/>
  <c r="T1761" i="3"/>
  <c r="T1762" i="3"/>
  <c r="T1763" i="3"/>
  <c r="T1764" i="3"/>
  <c r="T1765" i="3"/>
  <c r="T1766" i="3"/>
  <c r="T1767" i="3"/>
  <c r="T1768" i="3"/>
  <c r="T1769" i="3"/>
  <c r="T1770" i="3"/>
  <c r="T1771" i="3"/>
  <c r="T1772" i="3"/>
  <c r="T1773" i="3"/>
  <c r="T1774" i="3"/>
  <c r="T1775" i="3"/>
  <c r="T1776" i="3"/>
  <c r="T1777" i="3"/>
  <c r="T1778" i="3"/>
  <c r="T1779" i="3"/>
  <c r="T1780" i="3"/>
  <c r="T1781" i="3"/>
  <c r="T1782" i="3"/>
  <c r="T1783" i="3"/>
  <c r="T1784" i="3"/>
  <c r="T1785" i="3"/>
  <c r="T1786" i="3"/>
  <c r="T1787" i="3"/>
  <c r="T1788" i="3"/>
  <c r="T1789" i="3"/>
  <c r="T1790" i="3"/>
  <c r="T1791" i="3"/>
  <c r="T1792" i="3"/>
  <c r="T1793" i="3"/>
  <c r="T1794" i="3"/>
  <c r="T1795" i="3"/>
  <c r="T1796" i="3"/>
  <c r="T1797" i="3"/>
  <c r="T1798" i="3"/>
  <c r="T1799" i="3"/>
  <c r="T1800" i="3"/>
  <c r="T1801" i="3"/>
  <c r="T1802" i="3"/>
  <c r="T1803" i="3"/>
  <c r="T1804" i="3"/>
  <c r="T1805" i="3"/>
  <c r="T1806" i="3"/>
  <c r="T1807" i="3"/>
  <c r="T1808" i="3"/>
  <c r="T1809" i="3"/>
  <c r="T1810" i="3"/>
  <c r="T1811" i="3"/>
  <c r="T1812" i="3"/>
  <c r="T1813" i="3"/>
  <c r="T1814" i="3"/>
  <c r="T1815" i="3"/>
  <c r="T1816" i="3"/>
  <c r="T1817" i="3"/>
  <c r="T1818" i="3"/>
  <c r="T1819" i="3"/>
  <c r="T1820" i="3"/>
  <c r="T1821" i="3"/>
  <c r="T1822" i="3"/>
  <c r="T1823" i="3"/>
  <c r="T1824" i="3"/>
  <c r="T1825" i="3"/>
  <c r="T1826" i="3"/>
  <c r="T1827" i="3"/>
  <c r="T1828" i="3"/>
  <c r="T1829" i="3"/>
  <c r="T1830" i="3"/>
  <c r="T1831" i="3"/>
  <c r="T1832" i="3"/>
  <c r="T1833" i="3"/>
  <c r="T1834" i="3"/>
  <c r="T1835" i="3"/>
  <c r="T1836" i="3"/>
  <c r="T1837" i="3"/>
  <c r="T1838" i="3"/>
  <c r="T1839" i="3"/>
  <c r="T1840" i="3"/>
  <c r="T1841" i="3"/>
  <c r="T1842" i="3"/>
  <c r="T1843" i="3"/>
  <c r="T1844" i="3"/>
  <c r="T1845" i="3"/>
  <c r="T1846" i="3"/>
  <c r="T1847" i="3"/>
  <c r="T1848" i="3"/>
  <c r="T1849" i="3"/>
  <c r="T1850" i="3"/>
  <c r="T1851" i="3"/>
  <c r="T1852" i="3"/>
  <c r="T1853" i="3"/>
  <c r="T1854" i="3"/>
  <c r="T1855" i="3"/>
  <c r="T1856" i="3"/>
  <c r="T1857" i="3"/>
  <c r="T1858" i="3"/>
  <c r="T1859" i="3"/>
  <c r="T1860" i="3"/>
  <c r="T1861" i="3"/>
  <c r="T1862" i="3"/>
  <c r="T1863" i="3"/>
  <c r="T1864" i="3"/>
  <c r="T1865" i="3"/>
  <c r="T1866" i="3"/>
  <c r="T1867" i="3"/>
  <c r="T1868" i="3"/>
  <c r="T1869" i="3"/>
  <c r="T1870" i="3"/>
  <c r="T1871" i="3"/>
  <c r="T1872" i="3"/>
  <c r="T1873" i="3"/>
  <c r="T1874" i="3"/>
  <c r="T1875" i="3"/>
  <c r="T1876" i="3"/>
  <c r="T1877" i="3"/>
  <c r="T1878" i="3"/>
  <c r="T1879" i="3"/>
  <c r="T1880" i="3"/>
  <c r="T1881" i="3"/>
  <c r="T1882" i="3"/>
  <c r="T1883" i="3"/>
  <c r="T1884" i="3"/>
  <c r="T1885" i="3"/>
  <c r="T1886" i="3"/>
  <c r="T1887" i="3"/>
  <c r="T1888" i="3"/>
  <c r="T1889" i="3"/>
  <c r="T1890" i="3"/>
  <c r="T1891" i="3"/>
  <c r="T1892" i="3"/>
  <c r="T1893" i="3"/>
  <c r="T1894" i="3"/>
  <c r="T1895" i="3"/>
  <c r="T1896" i="3"/>
  <c r="T1897" i="3"/>
  <c r="T1898" i="3"/>
  <c r="T1899" i="3"/>
  <c r="T1900" i="3"/>
  <c r="T1901" i="3"/>
  <c r="T1902" i="3"/>
  <c r="T1903" i="3"/>
  <c r="T1904" i="3"/>
  <c r="T1905" i="3"/>
  <c r="T1906" i="3"/>
  <c r="T1907" i="3"/>
  <c r="T1908" i="3"/>
  <c r="T1909" i="3"/>
  <c r="T1910" i="3"/>
  <c r="T1911" i="3"/>
  <c r="T1912" i="3"/>
  <c r="T1913" i="3"/>
  <c r="T1914" i="3"/>
  <c r="T1915" i="3"/>
  <c r="T1916" i="3"/>
  <c r="T1917" i="3"/>
  <c r="T1918" i="3"/>
  <c r="T1919" i="3"/>
  <c r="T1920" i="3"/>
  <c r="T1921" i="3"/>
  <c r="T1922" i="3"/>
  <c r="T1923" i="3"/>
  <c r="T1924" i="3"/>
  <c r="T1925" i="3"/>
  <c r="T1926" i="3"/>
  <c r="T1927" i="3"/>
  <c r="T1928" i="3"/>
  <c r="T1929" i="3"/>
  <c r="T1930" i="3"/>
  <c r="T1931" i="3"/>
  <c r="T1932" i="3"/>
  <c r="T1933" i="3"/>
  <c r="T1934" i="3"/>
  <c r="T1935" i="3"/>
  <c r="T1936" i="3"/>
  <c r="T1937" i="3"/>
  <c r="T1938" i="3"/>
  <c r="T1939" i="3"/>
  <c r="T1940" i="3"/>
  <c r="T1941" i="3"/>
  <c r="T1942" i="3"/>
  <c r="T1943" i="3"/>
  <c r="T1944" i="3"/>
  <c r="T1945" i="3"/>
  <c r="T1946" i="3"/>
  <c r="T1947" i="3"/>
  <c r="T1948" i="3"/>
  <c r="T1949" i="3"/>
  <c r="T1950" i="3"/>
  <c r="T1951" i="3"/>
  <c r="T1952" i="3"/>
  <c r="T1953" i="3"/>
  <c r="T1954" i="3"/>
  <c r="T1955" i="3"/>
  <c r="T1956" i="3"/>
  <c r="T1957" i="3"/>
  <c r="T1958" i="3"/>
  <c r="T1959" i="3"/>
  <c r="T1960" i="3"/>
  <c r="T1961" i="3"/>
  <c r="T1962" i="3"/>
  <c r="T1963" i="3"/>
  <c r="T1964" i="3"/>
  <c r="T1965" i="3"/>
  <c r="T1966" i="3"/>
  <c r="T1967" i="3"/>
  <c r="T1968" i="3"/>
  <c r="T1969" i="3"/>
  <c r="T1970" i="3"/>
  <c r="T1971" i="3"/>
  <c r="T1972" i="3"/>
  <c r="T1973" i="3"/>
  <c r="T1974" i="3"/>
  <c r="T1975" i="3"/>
  <c r="T1976" i="3"/>
  <c r="T1977" i="3"/>
  <c r="T1978" i="3"/>
  <c r="T1979" i="3"/>
  <c r="T1980" i="3"/>
  <c r="T1981" i="3"/>
  <c r="T1982" i="3"/>
  <c r="T1983" i="3"/>
  <c r="T1984" i="3"/>
  <c r="T1985" i="3"/>
  <c r="T1986" i="3"/>
  <c r="T1987" i="3"/>
  <c r="T1988" i="3"/>
  <c r="T1989" i="3"/>
  <c r="T1990" i="3"/>
  <c r="T1991" i="3"/>
  <c r="T1992" i="3"/>
  <c r="T1993" i="3"/>
  <c r="T1994" i="3"/>
  <c r="T1995" i="3"/>
  <c r="T1996" i="3"/>
  <c r="T1997" i="3"/>
  <c r="T1998" i="3"/>
  <c r="T1999" i="3"/>
  <c r="T2000" i="3"/>
  <c r="T2001" i="3"/>
  <c r="T2002" i="3"/>
  <c r="T2003" i="3"/>
  <c r="T2004" i="3"/>
  <c r="T2005" i="3"/>
  <c r="T2006" i="3"/>
  <c r="T2007" i="3"/>
  <c r="T2008" i="3"/>
  <c r="T2009" i="3"/>
  <c r="T2010" i="3"/>
  <c r="T2011" i="3"/>
  <c r="T2012" i="3"/>
  <c r="T2013" i="3"/>
  <c r="T2014" i="3"/>
  <c r="T2015" i="3"/>
  <c r="T2016" i="3"/>
  <c r="T2017" i="3"/>
  <c r="T2018" i="3"/>
  <c r="T2019" i="3"/>
  <c r="T2020" i="3"/>
  <c r="T2021" i="3"/>
  <c r="T2022" i="3"/>
  <c r="T2023" i="3"/>
  <c r="T2024" i="3"/>
  <c r="T2025" i="3"/>
  <c r="T2026" i="3"/>
  <c r="T2027" i="3"/>
  <c r="T2028" i="3"/>
  <c r="T2029" i="3"/>
  <c r="T2030" i="3"/>
  <c r="T2031" i="3"/>
  <c r="T2032" i="3"/>
  <c r="T2033" i="3"/>
  <c r="T2034" i="3"/>
  <c r="T2035" i="3"/>
  <c r="T2036" i="3"/>
  <c r="T2037" i="3"/>
  <c r="T2038" i="3"/>
  <c r="T2039" i="3"/>
  <c r="T2040" i="3"/>
  <c r="T2041" i="3"/>
  <c r="T2042" i="3"/>
  <c r="T2043" i="3"/>
  <c r="T2044" i="3"/>
  <c r="T2045" i="3"/>
  <c r="T2046" i="3"/>
  <c r="T2047" i="3"/>
  <c r="T2048" i="3"/>
  <c r="T2049" i="3"/>
  <c r="T2050" i="3"/>
  <c r="T2051" i="3"/>
  <c r="T2052" i="3"/>
  <c r="T2053" i="3"/>
  <c r="T2054" i="3"/>
  <c r="T2055" i="3"/>
  <c r="T2056" i="3"/>
  <c r="T2057" i="3"/>
  <c r="T2058" i="3"/>
  <c r="T2059" i="3"/>
  <c r="T2060" i="3"/>
  <c r="T2061" i="3"/>
  <c r="T2062" i="3"/>
  <c r="T2063" i="3"/>
  <c r="T2064" i="3"/>
  <c r="T2065" i="3"/>
  <c r="T2066" i="3"/>
  <c r="T2067" i="3"/>
  <c r="T2068" i="3"/>
  <c r="T2069" i="3"/>
  <c r="T2070" i="3"/>
  <c r="T2071" i="3"/>
  <c r="T2072" i="3"/>
  <c r="T2073" i="3"/>
  <c r="T2074" i="3"/>
  <c r="T2075" i="3"/>
  <c r="T2076" i="3"/>
  <c r="T2077" i="3"/>
  <c r="T2078" i="3"/>
  <c r="T2079" i="3"/>
  <c r="T2080" i="3"/>
  <c r="T2081" i="3"/>
  <c r="T2082" i="3"/>
  <c r="T2083" i="3"/>
  <c r="T2084" i="3"/>
  <c r="T2085" i="3"/>
  <c r="T2086" i="3"/>
  <c r="T2087" i="3"/>
  <c r="T2088" i="3"/>
  <c r="T2089" i="3"/>
  <c r="T2090" i="3"/>
  <c r="T2091" i="3"/>
  <c r="T2092" i="3"/>
  <c r="T2093" i="3"/>
  <c r="T2094" i="3"/>
  <c r="T2095" i="3"/>
  <c r="T2096" i="3"/>
  <c r="T2097" i="3"/>
  <c r="T2098" i="3"/>
  <c r="T2099" i="3"/>
  <c r="T2100" i="3"/>
  <c r="T2101" i="3"/>
  <c r="T2102" i="3"/>
  <c r="T2103" i="3"/>
  <c r="T2104" i="3"/>
  <c r="T2105" i="3"/>
  <c r="T2106" i="3"/>
  <c r="T2107" i="3"/>
  <c r="T2108" i="3"/>
  <c r="T2109" i="3"/>
  <c r="T2110" i="3"/>
  <c r="T2111" i="3"/>
  <c r="T2112" i="3"/>
  <c r="T2113" i="3"/>
  <c r="T2114" i="3"/>
  <c r="T2115" i="3"/>
  <c r="T2116" i="3"/>
  <c r="T2117" i="3"/>
  <c r="T2118" i="3"/>
  <c r="T2119" i="3"/>
  <c r="T2120" i="3"/>
  <c r="T2121" i="3"/>
  <c r="T2122" i="3"/>
  <c r="T2123" i="3"/>
  <c r="T2124" i="3"/>
  <c r="T2125" i="3"/>
  <c r="T2126" i="3"/>
  <c r="T2127" i="3"/>
  <c r="T2128" i="3"/>
  <c r="T2129" i="3"/>
  <c r="T2130" i="3"/>
  <c r="T2131" i="3"/>
  <c r="T2132" i="3"/>
  <c r="T2133" i="3"/>
  <c r="T2134" i="3"/>
  <c r="T2135" i="3"/>
  <c r="T2136" i="3"/>
  <c r="T2137" i="3"/>
  <c r="T2138" i="3"/>
  <c r="T2139" i="3"/>
  <c r="T2140" i="3"/>
  <c r="T2141" i="3"/>
  <c r="T2142" i="3"/>
  <c r="T2143" i="3"/>
  <c r="T2144" i="3"/>
  <c r="T2145" i="3"/>
  <c r="T2146" i="3"/>
  <c r="T2147" i="3"/>
  <c r="T2148" i="3"/>
  <c r="T2149" i="3"/>
  <c r="T2150" i="3"/>
  <c r="T2151" i="3"/>
  <c r="T2152" i="3"/>
  <c r="T2153" i="3"/>
  <c r="T2154" i="3"/>
  <c r="T2155" i="3"/>
  <c r="T2156" i="3"/>
  <c r="T2157" i="3"/>
  <c r="T2158" i="3"/>
  <c r="T2159" i="3"/>
  <c r="T2160" i="3"/>
  <c r="T2161" i="3"/>
  <c r="T2162" i="3"/>
  <c r="T2163" i="3"/>
  <c r="T2164" i="3"/>
  <c r="T2165" i="3"/>
  <c r="T2166" i="3"/>
  <c r="T2167" i="3"/>
  <c r="T2168" i="3"/>
  <c r="T2169" i="3"/>
  <c r="T2170" i="3"/>
  <c r="T2171" i="3"/>
  <c r="T2172" i="3"/>
  <c r="T2173" i="3"/>
  <c r="T2174" i="3"/>
  <c r="T2175" i="3"/>
  <c r="T2176" i="3"/>
  <c r="T2177" i="3"/>
  <c r="T2178" i="3"/>
  <c r="T2179" i="3"/>
  <c r="T2180" i="3"/>
  <c r="T2181" i="3"/>
  <c r="T2182" i="3"/>
  <c r="T2183" i="3"/>
  <c r="T2184" i="3"/>
  <c r="T2185" i="3"/>
  <c r="T2186" i="3"/>
  <c r="T2187" i="3"/>
  <c r="T2188" i="3"/>
  <c r="T2189" i="3"/>
  <c r="T2190" i="3"/>
  <c r="T2191" i="3"/>
  <c r="T2192" i="3"/>
  <c r="T2193" i="3"/>
  <c r="T2194" i="3"/>
  <c r="T2195" i="3"/>
  <c r="T2196" i="3"/>
  <c r="T2197" i="3"/>
  <c r="T2198" i="3"/>
  <c r="T2199" i="3"/>
  <c r="T2200" i="3"/>
  <c r="T2201" i="3"/>
  <c r="T2202" i="3"/>
  <c r="T2203" i="3"/>
  <c r="T2204" i="3"/>
  <c r="T2205" i="3"/>
  <c r="T2206" i="3"/>
  <c r="T2207" i="3"/>
  <c r="T2208" i="3"/>
  <c r="T2209" i="3"/>
  <c r="T2210" i="3"/>
  <c r="T2211" i="3"/>
  <c r="T2212" i="3"/>
  <c r="T2213" i="3"/>
  <c r="T2214" i="3"/>
  <c r="T2215" i="3"/>
  <c r="T2216" i="3"/>
  <c r="T2217" i="3"/>
  <c r="T2218" i="3"/>
  <c r="T2219" i="3"/>
  <c r="T2220" i="3"/>
  <c r="T2221" i="3"/>
  <c r="T2222" i="3"/>
  <c r="T2223" i="3"/>
  <c r="T2224" i="3"/>
  <c r="T2225" i="3"/>
  <c r="T2226" i="3"/>
  <c r="T2227" i="3"/>
  <c r="T2228" i="3"/>
  <c r="T2229" i="3"/>
  <c r="T2230" i="3"/>
  <c r="T2231" i="3"/>
  <c r="T2232" i="3"/>
  <c r="T2233" i="3"/>
  <c r="T2234" i="3"/>
  <c r="T2235" i="3"/>
  <c r="T2236" i="3"/>
  <c r="T2237" i="3"/>
  <c r="T2238" i="3"/>
  <c r="T2239" i="3"/>
  <c r="T2240" i="3"/>
  <c r="T2241" i="3"/>
  <c r="T2242" i="3"/>
  <c r="T2243" i="3"/>
  <c r="T2244" i="3"/>
  <c r="T2245" i="3"/>
  <c r="T2246" i="3"/>
  <c r="T2247" i="3"/>
  <c r="T2248" i="3"/>
  <c r="T2249" i="3"/>
  <c r="T2250" i="3"/>
  <c r="T2251" i="3"/>
  <c r="T2252" i="3"/>
  <c r="T2253" i="3"/>
  <c r="T2254" i="3"/>
  <c r="T2255" i="3"/>
  <c r="T2256" i="3"/>
  <c r="T2257" i="3"/>
  <c r="T2258" i="3"/>
  <c r="T2259" i="3"/>
  <c r="T2260" i="3"/>
  <c r="T2261" i="3"/>
  <c r="T2262" i="3"/>
  <c r="T2263" i="3"/>
  <c r="T2264" i="3"/>
  <c r="T2265" i="3"/>
  <c r="T2266" i="3"/>
  <c r="T2267" i="3"/>
  <c r="T2268" i="3"/>
  <c r="T2269" i="3"/>
  <c r="T2270" i="3"/>
  <c r="T2271" i="3"/>
  <c r="T2272" i="3"/>
  <c r="T2273" i="3"/>
  <c r="T2274" i="3"/>
  <c r="T2275" i="3"/>
  <c r="T2276" i="3"/>
  <c r="T2277" i="3"/>
  <c r="T2278" i="3"/>
  <c r="T2279" i="3"/>
  <c r="T2280" i="3"/>
  <c r="T2281" i="3"/>
  <c r="T2282" i="3"/>
  <c r="T2283" i="3"/>
  <c r="T2284" i="3"/>
  <c r="T2285" i="3"/>
  <c r="T2286" i="3"/>
  <c r="T2287" i="3"/>
  <c r="T2288" i="3"/>
  <c r="T2289" i="3"/>
  <c r="T2290" i="3"/>
  <c r="T2291" i="3"/>
  <c r="T2292" i="3"/>
  <c r="T2293" i="3"/>
  <c r="T2294" i="3"/>
  <c r="T2295" i="3"/>
  <c r="T2296" i="3"/>
  <c r="T2297" i="3"/>
  <c r="T2298" i="3"/>
  <c r="T2299" i="3"/>
  <c r="T2300" i="3"/>
  <c r="T2301" i="3"/>
  <c r="T2302" i="3"/>
  <c r="T2303" i="3"/>
  <c r="T2304" i="3"/>
  <c r="T2305" i="3"/>
  <c r="T2306" i="3"/>
  <c r="T2307" i="3"/>
  <c r="T2308" i="3"/>
  <c r="T2309" i="3"/>
  <c r="T2310" i="3"/>
  <c r="T2311" i="3"/>
  <c r="T2312" i="3"/>
  <c r="T2313" i="3"/>
  <c r="T2314" i="3"/>
  <c r="T2315" i="3"/>
  <c r="T2316" i="3"/>
  <c r="T2317" i="3"/>
  <c r="T2318" i="3"/>
  <c r="T2319" i="3"/>
  <c r="T2320" i="3"/>
  <c r="T2321" i="3"/>
  <c r="T2322" i="3"/>
  <c r="T2323" i="3"/>
  <c r="T2324" i="3"/>
  <c r="T2325" i="3"/>
  <c r="T2326" i="3"/>
  <c r="T2327" i="3"/>
  <c r="T2328" i="3"/>
  <c r="T2329" i="3"/>
  <c r="T2330" i="3"/>
  <c r="T2331" i="3"/>
  <c r="T2332" i="3"/>
  <c r="T2333" i="3"/>
  <c r="T2334" i="3"/>
  <c r="T2335" i="3"/>
  <c r="T2336" i="3"/>
  <c r="T2337" i="3"/>
  <c r="T2338" i="3"/>
  <c r="T2339" i="3"/>
  <c r="T2340" i="3"/>
  <c r="T2341" i="3"/>
  <c r="T2342" i="3"/>
  <c r="T2343" i="3"/>
  <c r="T2344" i="3"/>
  <c r="T2345" i="3"/>
  <c r="T2346" i="3"/>
  <c r="T2347" i="3"/>
  <c r="T2348" i="3"/>
  <c r="T2349" i="3"/>
  <c r="T2350" i="3"/>
  <c r="T2351" i="3"/>
  <c r="T2352" i="3"/>
  <c r="T2353" i="3"/>
  <c r="T2354" i="3"/>
  <c r="T2355" i="3"/>
  <c r="T2356" i="3"/>
  <c r="T2357" i="3"/>
  <c r="T2358" i="3"/>
  <c r="T2359" i="3"/>
  <c r="T2360" i="3"/>
  <c r="T2361" i="3"/>
  <c r="T2362" i="3"/>
  <c r="T2363" i="3"/>
  <c r="T2364" i="3"/>
  <c r="T2365" i="3"/>
  <c r="T2366" i="3"/>
  <c r="T2367" i="3"/>
  <c r="T2368" i="3"/>
  <c r="T2369" i="3"/>
  <c r="T2370" i="3"/>
  <c r="T2371" i="3"/>
  <c r="T2372" i="3"/>
  <c r="T2373" i="3"/>
  <c r="T2374" i="3"/>
  <c r="T2375" i="3"/>
  <c r="T2376" i="3"/>
  <c r="T2377" i="3"/>
  <c r="T2378" i="3"/>
  <c r="T2379" i="3"/>
  <c r="T2380" i="3"/>
  <c r="T2381" i="3"/>
  <c r="T2382" i="3"/>
  <c r="T2383" i="3"/>
  <c r="T2384" i="3"/>
  <c r="T2385" i="3"/>
  <c r="T2386" i="3"/>
  <c r="T2387" i="3"/>
  <c r="T2388" i="3"/>
  <c r="T2389" i="3"/>
  <c r="T2390" i="3"/>
  <c r="T2391" i="3"/>
  <c r="T2392" i="3"/>
  <c r="T2393" i="3"/>
  <c r="T2394" i="3"/>
  <c r="T2395" i="3"/>
  <c r="T2396" i="3"/>
  <c r="T2397" i="3"/>
  <c r="T2398" i="3"/>
  <c r="T2399" i="3"/>
  <c r="T2400" i="3"/>
  <c r="T2401" i="3"/>
  <c r="T2402" i="3"/>
  <c r="T2403" i="3"/>
  <c r="T2404" i="3"/>
  <c r="T2405" i="3"/>
  <c r="T2406" i="3"/>
  <c r="T2407" i="3"/>
  <c r="T2408" i="3"/>
  <c r="T2409" i="3"/>
  <c r="T2410" i="3"/>
  <c r="T2411" i="3"/>
  <c r="T2412" i="3"/>
  <c r="T2413" i="3"/>
  <c r="T2414" i="3"/>
  <c r="T2415" i="3"/>
  <c r="T2416" i="3"/>
  <c r="T2417" i="3"/>
  <c r="T2418" i="3"/>
  <c r="T2419" i="3"/>
  <c r="T2420" i="3"/>
  <c r="T2421" i="3"/>
  <c r="T2422" i="3"/>
  <c r="T2423" i="3"/>
  <c r="T2424" i="3"/>
  <c r="T2425" i="3"/>
  <c r="T2426" i="3"/>
  <c r="T2427" i="3"/>
  <c r="T2428" i="3"/>
  <c r="T2429" i="3"/>
  <c r="T2430" i="3"/>
  <c r="T2431" i="3"/>
  <c r="T2432" i="3"/>
  <c r="T2433" i="3"/>
  <c r="T2434" i="3"/>
  <c r="T2435" i="3"/>
  <c r="T2436" i="3"/>
  <c r="T2437" i="3"/>
  <c r="T2438" i="3"/>
  <c r="T2439" i="3"/>
  <c r="T2440" i="3"/>
  <c r="T2441" i="3"/>
  <c r="T2442" i="3"/>
  <c r="T2443" i="3"/>
  <c r="T2444" i="3"/>
  <c r="T2445" i="3"/>
  <c r="T2446" i="3"/>
  <c r="T2447" i="3"/>
  <c r="T2448" i="3"/>
  <c r="T2449" i="3"/>
  <c r="T2450" i="3"/>
  <c r="T2451" i="3"/>
  <c r="T2452" i="3"/>
  <c r="T2453" i="3"/>
  <c r="T2454" i="3"/>
  <c r="T2455" i="3"/>
  <c r="T2456" i="3"/>
  <c r="T2457" i="3"/>
  <c r="T2458" i="3"/>
  <c r="T2459" i="3"/>
  <c r="T2460" i="3"/>
  <c r="T2461" i="3"/>
  <c r="T2462" i="3"/>
  <c r="T2463" i="3"/>
  <c r="T2464" i="3"/>
  <c r="T2465" i="3"/>
  <c r="T2466" i="3"/>
  <c r="T2467" i="3"/>
  <c r="T2468" i="3"/>
  <c r="T2469" i="3"/>
  <c r="T2470" i="3"/>
  <c r="T2471" i="3"/>
  <c r="T2472" i="3"/>
  <c r="T2473" i="3"/>
  <c r="T2474" i="3"/>
  <c r="T2475" i="3"/>
  <c r="T2476" i="3"/>
  <c r="T2477" i="3"/>
  <c r="T2478" i="3"/>
  <c r="T2479" i="3"/>
  <c r="T2480" i="3"/>
  <c r="T2481" i="3"/>
  <c r="T2482" i="3"/>
  <c r="T2483" i="3"/>
  <c r="T2484" i="3"/>
  <c r="T2485" i="3"/>
  <c r="T2486" i="3"/>
  <c r="T2487" i="3"/>
  <c r="T2488" i="3"/>
  <c r="T2489" i="3"/>
  <c r="T2490" i="3"/>
  <c r="T2491" i="3"/>
  <c r="T2492" i="3"/>
  <c r="T2493" i="3"/>
  <c r="T2494" i="3"/>
  <c r="T2495" i="3"/>
  <c r="T2496" i="3"/>
  <c r="T2497" i="3"/>
  <c r="T2498" i="3"/>
  <c r="T2499" i="3"/>
  <c r="T2500" i="3"/>
  <c r="T2501" i="3"/>
  <c r="T2502" i="3"/>
  <c r="T2503" i="3"/>
  <c r="T2504" i="3"/>
  <c r="T2505" i="3"/>
  <c r="T2506" i="3"/>
  <c r="T2507" i="3"/>
  <c r="T2508" i="3"/>
  <c r="T2509" i="3"/>
  <c r="T2510" i="3"/>
  <c r="T2511" i="3"/>
  <c r="T2512" i="3"/>
  <c r="T2513" i="3"/>
  <c r="T2514" i="3"/>
  <c r="T2515" i="3"/>
  <c r="T2516" i="3"/>
  <c r="T2517" i="3"/>
  <c r="T2518" i="3"/>
  <c r="T2519" i="3"/>
  <c r="T2520" i="3"/>
  <c r="T2521" i="3"/>
  <c r="T2522" i="3"/>
  <c r="T2523" i="3"/>
  <c r="T2524" i="3"/>
  <c r="T2525" i="3"/>
  <c r="T2526" i="3"/>
  <c r="T2527" i="3"/>
  <c r="T2528" i="3"/>
  <c r="T2529" i="3"/>
  <c r="T2530" i="3"/>
  <c r="T2531" i="3"/>
  <c r="T2532" i="3"/>
  <c r="T2533" i="3"/>
  <c r="T2534" i="3"/>
  <c r="T2535" i="3"/>
  <c r="T2536" i="3"/>
  <c r="T2537" i="3"/>
  <c r="T2538" i="3"/>
  <c r="T2539" i="3"/>
  <c r="T2540" i="3"/>
  <c r="T2541" i="3"/>
  <c r="T2542" i="3"/>
  <c r="T2543" i="3"/>
  <c r="T2544" i="3"/>
  <c r="T2545" i="3"/>
  <c r="T2546" i="3"/>
  <c r="T2547" i="3"/>
  <c r="T2548" i="3"/>
  <c r="T2549" i="3"/>
  <c r="T2550" i="3"/>
  <c r="T2551" i="3"/>
  <c r="T2552" i="3"/>
  <c r="T2553" i="3"/>
  <c r="T2554" i="3"/>
  <c r="T2555" i="3"/>
  <c r="T2556" i="3"/>
  <c r="T2557" i="3"/>
  <c r="T2558" i="3"/>
  <c r="T2559" i="3"/>
  <c r="T2560" i="3"/>
  <c r="T2561" i="3"/>
  <c r="T2562" i="3"/>
  <c r="T2563" i="3"/>
  <c r="T2564" i="3"/>
  <c r="T2565" i="3"/>
  <c r="T2566" i="3"/>
  <c r="T2567" i="3"/>
  <c r="T2568" i="3"/>
  <c r="T2569" i="3"/>
  <c r="T2570" i="3"/>
  <c r="T2571" i="3"/>
  <c r="T2572" i="3"/>
  <c r="T2573" i="3"/>
  <c r="T2574" i="3"/>
  <c r="T2575" i="3"/>
  <c r="T2576" i="3"/>
  <c r="T2577" i="3"/>
  <c r="T2578" i="3"/>
  <c r="T2579" i="3"/>
  <c r="T2580" i="3"/>
  <c r="T2581" i="3"/>
  <c r="T2582" i="3"/>
  <c r="T2583" i="3"/>
  <c r="T2584" i="3"/>
  <c r="T2585" i="3"/>
  <c r="T2586" i="3"/>
  <c r="T2587" i="3"/>
  <c r="T2588" i="3"/>
  <c r="T2589" i="3"/>
  <c r="T2590" i="3"/>
  <c r="T2591" i="3"/>
  <c r="T2592" i="3"/>
  <c r="T2593" i="3"/>
  <c r="T2594" i="3"/>
  <c r="T2595" i="3"/>
  <c r="T2596" i="3"/>
  <c r="T2597" i="3"/>
  <c r="T2598" i="3"/>
  <c r="T2599" i="3"/>
  <c r="T2600" i="3"/>
  <c r="T2601" i="3"/>
  <c r="T2602" i="3"/>
  <c r="T2603" i="3"/>
  <c r="T2604" i="3"/>
  <c r="T2605" i="3"/>
  <c r="T2606" i="3"/>
  <c r="T2607" i="3"/>
  <c r="T2608" i="3"/>
  <c r="T2609" i="3"/>
  <c r="T2610" i="3"/>
  <c r="T2611" i="3"/>
  <c r="T2612" i="3"/>
  <c r="T2613" i="3"/>
  <c r="T2614" i="3"/>
  <c r="T2615" i="3"/>
  <c r="T2616" i="3"/>
  <c r="T2617" i="3"/>
  <c r="T2618" i="3"/>
  <c r="T2619" i="3"/>
  <c r="T2620" i="3"/>
  <c r="T2621" i="3"/>
  <c r="T2622" i="3"/>
  <c r="T2623" i="3"/>
  <c r="T2624" i="3"/>
  <c r="T2625" i="3"/>
  <c r="T2626" i="3"/>
  <c r="T2627" i="3"/>
  <c r="T2628" i="3"/>
  <c r="T2629" i="3"/>
  <c r="T2630" i="3"/>
  <c r="T2631" i="3"/>
  <c r="T2632" i="3"/>
  <c r="T2633" i="3"/>
  <c r="T2634" i="3"/>
  <c r="T2635" i="3"/>
  <c r="T2636" i="3"/>
  <c r="T2637" i="3"/>
  <c r="T2638" i="3"/>
  <c r="T2639" i="3"/>
  <c r="T2640" i="3"/>
  <c r="T2641" i="3"/>
  <c r="T2642" i="3"/>
  <c r="T2643" i="3"/>
  <c r="T2644" i="3"/>
  <c r="T2645" i="3"/>
  <c r="T2646" i="3"/>
  <c r="T2647" i="3"/>
  <c r="T2648" i="3"/>
  <c r="T2649" i="3"/>
  <c r="T2650" i="3"/>
  <c r="T2651" i="3"/>
  <c r="T2652" i="3"/>
  <c r="T2653" i="3"/>
  <c r="T2654" i="3"/>
  <c r="T2655" i="3"/>
  <c r="T2656" i="3"/>
  <c r="T2657" i="3"/>
  <c r="T2658" i="3"/>
  <c r="T2659" i="3"/>
  <c r="T2660" i="3"/>
  <c r="T2661" i="3"/>
  <c r="T2662" i="3"/>
  <c r="T2663" i="3"/>
  <c r="T2664" i="3"/>
  <c r="T2665" i="3"/>
  <c r="T2666" i="3"/>
  <c r="T2667" i="3"/>
  <c r="T2668" i="3"/>
  <c r="T2669" i="3"/>
  <c r="T2670" i="3"/>
  <c r="T2671" i="3"/>
  <c r="T2672" i="3"/>
  <c r="T2673" i="3"/>
  <c r="T2674" i="3"/>
  <c r="T2675" i="3"/>
  <c r="T2676" i="3"/>
  <c r="T2677" i="3"/>
  <c r="T2678" i="3"/>
  <c r="T2679" i="3"/>
  <c r="T2680" i="3"/>
  <c r="T2681" i="3"/>
  <c r="T2682" i="3"/>
  <c r="T2683" i="3"/>
  <c r="T2684" i="3"/>
  <c r="T2685" i="3"/>
  <c r="T2686" i="3"/>
  <c r="T2687" i="3"/>
  <c r="T2688" i="3"/>
  <c r="T2689" i="3"/>
  <c r="T2690" i="3"/>
  <c r="T2691" i="3"/>
  <c r="T2692" i="3"/>
  <c r="T2693" i="3"/>
  <c r="T2694" i="3"/>
  <c r="T2695" i="3"/>
  <c r="T2696" i="3"/>
  <c r="T2697" i="3"/>
  <c r="T2698" i="3"/>
  <c r="T2699" i="3"/>
  <c r="T2700" i="3"/>
  <c r="T2701" i="3"/>
  <c r="T2702" i="3"/>
  <c r="T2703" i="3"/>
  <c r="T2704" i="3"/>
  <c r="T2705" i="3"/>
  <c r="T2706" i="3"/>
  <c r="T2707" i="3"/>
  <c r="T2708" i="3"/>
  <c r="T2709" i="3"/>
  <c r="T2710" i="3"/>
  <c r="T2711" i="3"/>
  <c r="T2712" i="3"/>
  <c r="T2713" i="3"/>
  <c r="T2714" i="3"/>
  <c r="T2715" i="3"/>
  <c r="T2716" i="3"/>
  <c r="T2717" i="3"/>
  <c r="T2718" i="3"/>
  <c r="T2719" i="3"/>
  <c r="T2720" i="3"/>
  <c r="T2721" i="3"/>
  <c r="T2722" i="3"/>
  <c r="T2723" i="3"/>
  <c r="T2724" i="3"/>
  <c r="T2725" i="3"/>
  <c r="T2726" i="3"/>
  <c r="T2727" i="3"/>
  <c r="T2728" i="3"/>
  <c r="T2729" i="3"/>
  <c r="T2730" i="3"/>
  <c r="T2731" i="3"/>
  <c r="T2732" i="3"/>
  <c r="T2733" i="3"/>
  <c r="T2734" i="3"/>
  <c r="T2735" i="3"/>
  <c r="T2736" i="3"/>
  <c r="T2737" i="3"/>
  <c r="T2738" i="3"/>
  <c r="T2739" i="3"/>
  <c r="T2740" i="3"/>
  <c r="T2741" i="3"/>
  <c r="T2742" i="3"/>
  <c r="T2743" i="3"/>
  <c r="T2744" i="3"/>
  <c r="T2745" i="3"/>
  <c r="T2746" i="3"/>
  <c r="T2747" i="3"/>
  <c r="T2748" i="3"/>
  <c r="T2749" i="3"/>
  <c r="T2750" i="3"/>
  <c r="T2751" i="3"/>
  <c r="T2752" i="3"/>
  <c r="T2753" i="3"/>
  <c r="T2754" i="3"/>
  <c r="T2755" i="3"/>
  <c r="T2756" i="3"/>
  <c r="T2757" i="3"/>
  <c r="T2758" i="3"/>
  <c r="T2759" i="3"/>
  <c r="T2760" i="3"/>
  <c r="T2761" i="3"/>
  <c r="T2762" i="3"/>
  <c r="T2763" i="3"/>
  <c r="T2764" i="3"/>
  <c r="T2765" i="3"/>
  <c r="T2766" i="3"/>
  <c r="T2767" i="3"/>
  <c r="T2768" i="3"/>
  <c r="T2769" i="3"/>
  <c r="T2770" i="3"/>
  <c r="T2771" i="3"/>
  <c r="T2772" i="3"/>
  <c r="T2773" i="3"/>
  <c r="T2774" i="3"/>
  <c r="T2775" i="3"/>
  <c r="T2776" i="3"/>
  <c r="T2777" i="3"/>
  <c r="T2778" i="3"/>
  <c r="T2779" i="3"/>
  <c r="T2780" i="3"/>
  <c r="T2781" i="3"/>
  <c r="T2782" i="3"/>
  <c r="T2783" i="3"/>
  <c r="T2784" i="3"/>
  <c r="T2785" i="3"/>
  <c r="T2786" i="3"/>
  <c r="T2787" i="3"/>
  <c r="T2788" i="3"/>
  <c r="T2789" i="3"/>
  <c r="T2790" i="3"/>
  <c r="T2791" i="3"/>
  <c r="T2792" i="3"/>
  <c r="T2793" i="3"/>
  <c r="T2794" i="3"/>
  <c r="T2795" i="3"/>
  <c r="T2796" i="3"/>
  <c r="T2797" i="3"/>
  <c r="T2798" i="3"/>
  <c r="T2799" i="3"/>
  <c r="T2800" i="3"/>
  <c r="T2801" i="3"/>
  <c r="T2802" i="3"/>
  <c r="T2803" i="3"/>
  <c r="T2804" i="3"/>
  <c r="T2805" i="3"/>
  <c r="T2806" i="3"/>
  <c r="T2807" i="3"/>
  <c r="T2808" i="3"/>
  <c r="T2809" i="3"/>
  <c r="T2810" i="3"/>
  <c r="T2811" i="3"/>
  <c r="T2812" i="3"/>
  <c r="T2813" i="3"/>
  <c r="T2814" i="3"/>
  <c r="T2815" i="3"/>
  <c r="T2816" i="3"/>
  <c r="T2817" i="3"/>
  <c r="T2818" i="3"/>
  <c r="T2819" i="3"/>
  <c r="T2820" i="3"/>
  <c r="T2821" i="3"/>
  <c r="T2822" i="3"/>
  <c r="T2823" i="3"/>
  <c r="T2824" i="3"/>
  <c r="T2825" i="3"/>
  <c r="T2826" i="3"/>
  <c r="T2827" i="3"/>
  <c r="T2828" i="3"/>
  <c r="T2829" i="3"/>
  <c r="T2830" i="3"/>
  <c r="T2831" i="3"/>
  <c r="T2832" i="3"/>
  <c r="T2833" i="3"/>
  <c r="T2834" i="3"/>
  <c r="T2835" i="3"/>
  <c r="T2836" i="3"/>
  <c r="T2837" i="3"/>
  <c r="T2838" i="3"/>
  <c r="T2839" i="3"/>
  <c r="T2840" i="3"/>
  <c r="T2841" i="3"/>
  <c r="T2842" i="3"/>
  <c r="T2843" i="3"/>
  <c r="T2844" i="3"/>
  <c r="T2845" i="3"/>
  <c r="T2846" i="3"/>
  <c r="T2847" i="3"/>
  <c r="T2848" i="3"/>
  <c r="T2849" i="3"/>
  <c r="T2850" i="3"/>
  <c r="T2851" i="3"/>
  <c r="T2852" i="3"/>
  <c r="T2853" i="3"/>
  <c r="T2854" i="3"/>
  <c r="T2855" i="3"/>
  <c r="T2856" i="3"/>
  <c r="T2857" i="3"/>
  <c r="T2858" i="3"/>
  <c r="T2859" i="3"/>
  <c r="T2860" i="3"/>
  <c r="T2861" i="3"/>
  <c r="T2862" i="3"/>
  <c r="T2863" i="3"/>
  <c r="T2864" i="3"/>
  <c r="T2865" i="3"/>
  <c r="T2866" i="3"/>
  <c r="T2867" i="3"/>
  <c r="T2868" i="3"/>
  <c r="T2869" i="3"/>
  <c r="T2870" i="3"/>
  <c r="T2871" i="3"/>
  <c r="T2872" i="3"/>
  <c r="T2873" i="3"/>
  <c r="T2874" i="3"/>
  <c r="T2875" i="3"/>
  <c r="T2876" i="3"/>
  <c r="T2877" i="3"/>
  <c r="T2878" i="3"/>
  <c r="T2879" i="3"/>
  <c r="T2880" i="3"/>
  <c r="T2881" i="3"/>
  <c r="T2882" i="3"/>
  <c r="T2883" i="3"/>
  <c r="T2884" i="3"/>
  <c r="T2885" i="3"/>
  <c r="T2886" i="3"/>
  <c r="T2887" i="3"/>
  <c r="T2888" i="3"/>
  <c r="T2889" i="3"/>
  <c r="T2890" i="3"/>
  <c r="T2891" i="3"/>
  <c r="T2892" i="3"/>
  <c r="T2893" i="3"/>
  <c r="T2894" i="3"/>
  <c r="T2895" i="3"/>
  <c r="T2896" i="3"/>
  <c r="T2897" i="3"/>
  <c r="T2898" i="3"/>
  <c r="T2899" i="3"/>
  <c r="T2900" i="3"/>
  <c r="T2901" i="3"/>
  <c r="T2902" i="3"/>
  <c r="T2903" i="3"/>
  <c r="T2904" i="3"/>
  <c r="T2905" i="3"/>
  <c r="T2906" i="3"/>
  <c r="T2907" i="3"/>
  <c r="T2908" i="3"/>
  <c r="T2909" i="3"/>
  <c r="T2910" i="3"/>
  <c r="T2911" i="3"/>
  <c r="T2912" i="3"/>
  <c r="T2913" i="3"/>
  <c r="T2914" i="3"/>
  <c r="T2915" i="3"/>
  <c r="T2916" i="3"/>
  <c r="T2917" i="3"/>
  <c r="T2918" i="3"/>
  <c r="T2919" i="3"/>
  <c r="T2920" i="3"/>
  <c r="T2921" i="3"/>
  <c r="T2922" i="3"/>
  <c r="T2923" i="3"/>
  <c r="T2924" i="3"/>
  <c r="T2925" i="3"/>
  <c r="T2926" i="3"/>
  <c r="T2927" i="3"/>
  <c r="T2928" i="3"/>
  <c r="T2929" i="3"/>
  <c r="T2930" i="3"/>
  <c r="T2931" i="3"/>
  <c r="T2932" i="3"/>
  <c r="T2933" i="3"/>
  <c r="T2934" i="3"/>
  <c r="T2935" i="3"/>
  <c r="T2936" i="3"/>
  <c r="T2937" i="3"/>
  <c r="T2938" i="3"/>
  <c r="T2939" i="3"/>
  <c r="T2940" i="3"/>
  <c r="T2941" i="3"/>
  <c r="T2942" i="3"/>
  <c r="T2943" i="3"/>
  <c r="T2944" i="3"/>
  <c r="T2945" i="3"/>
  <c r="T2946" i="3"/>
  <c r="T2947" i="3"/>
  <c r="T2948" i="3"/>
  <c r="T2949" i="3"/>
  <c r="T2950" i="3"/>
  <c r="T2951" i="3"/>
  <c r="T2952" i="3"/>
  <c r="T2953" i="3"/>
  <c r="T2954" i="3"/>
  <c r="T2955" i="3"/>
  <c r="T2956" i="3"/>
  <c r="T2957" i="3"/>
  <c r="T2958" i="3"/>
  <c r="T2959" i="3"/>
  <c r="T2960" i="3"/>
  <c r="T2961" i="3"/>
  <c r="T2962" i="3"/>
  <c r="T2963" i="3"/>
  <c r="T2964" i="3"/>
  <c r="T2965" i="3"/>
  <c r="T2966" i="3"/>
  <c r="T2967" i="3"/>
  <c r="T2968" i="3"/>
  <c r="T2969" i="3"/>
  <c r="T2970" i="3"/>
  <c r="T2971" i="3"/>
  <c r="T2972" i="3"/>
  <c r="T2973" i="3"/>
  <c r="T2974" i="3"/>
  <c r="T2975" i="3"/>
  <c r="T2976" i="3"/>
  <c r="T2977" i="3"/>
  <c r="T2978" i="3"/>
  <c r="T2979" i="3"/>
  <c r="T2980" i="3"/>
  <c r="T2981" i="3"/>
  <c r="T2982" i="3"/>
  <c r="T2983" i="3"/>
  <c r="T2984" i="3"/>
  <c r="T2985" i="3"/>
  <c r="T2986" i="3"/>
  <c r="T2987" i="3"/>
  <c r="T2988" i="3"/>
  <c r="T2989" i="3"/>
  <c r="T2990" i="3"/>
  <c r="T2991" i="3"/>
  <c r="T2992" i="3"/>
  <c r="T2993" i="3"/>
  <c r="T2994" i="3"/>
  <c r="T2995" i="3"/>
  <c r="T2996" i="3"/>
  <c r="T2997" i="3"/>
  <c r="T2998" i="3"/>
  <c r="T2999" i="3"/>
  <c r="T3000" i="3"/>
  <c r="T3001" i="3"/>
  <c r="T3002" i="3"/>
  <c r="T3003" i="3"/>
  <c r="T3004" i="3"/>
  <c r="T3005" i="3"/>
  <c r="T3006" i="3"/>
  <c r="T3007" i="3"/>
  <c r="T3008" i="3"/>
  <c r="T3009" i="3"/>
  <c r="T3010" i="3"/>
  <c r="T3011" i="3"/>
  <c r="T3012" i="3"/>
  <c r="T3013" i="3"/>
  <c r="T3014" i="3"/>
  <c r="T3015" i="3"/>
  <c r="T3016" i="3"/>
  <c r="T3017" i="3"/>
  <c r="T3018" i="3"/>
  <c r="T3019" i="3"/>
  <c r="T3020" i="3"/>
  <c r="T3021" i="3"/>
  <c r="T3022" i="3"/>
  <c r="T3023" i="3"/>
  <c r="T3024" i="3"/>
  <c r="T3025" i="3"/>
  <c r="T3026" i="3"/>
  <c r="T3027" i="3"/>
  <c r="T3028" i="3"/>
  <c r="T3029" i="3"/>
  <c r="T3030" i="3"/>
  <c r="T3031" i="3"/>
  <c r="T3032" i="3"/>
  <c r="T3033" i="3"/>
  <c r="T3034" i="3"/>
  <c r="T3035" i="3"/>
  <c r="T3036" i="3"/>
  <c r="T3037" i="3"/>
  <c r="T3038" i="3"/>
  <c r="T3039" i="3"/>
  <c r="T3040" i="3"/>
  <c r="T3041" i="3"/>
  <c r="T3042" i="3"/>
  <c r="T3043" i="3"/>
  <c r="T3044" i="3"/>
  <c r="T3045" i="3"/>
  <c r="T3046" i="3"/>
  <c r="T3047" i="3"/>
  <c r="T3048" i="3"/>
  <c r="T3049" i="3"/>
  <c r="T3050" i="3"/>
  <c r="T3051" i="3"/>
  <c r="T3052" i="3"/>
  <c r="T3053" i="3"/>
  <c r="T3054" i="3"/>
  <c r="T3055" i="3"/>
  <c r="T3056" i="3"/>
  <c r="T3057" i="3"/>
  <c r="T3058" i="3"/>
  <c r="T3059" i="3"/>
  <c r="T3060" i="3"/>
  <c r="T3061" i="3"/>
  <c r="T3062" i="3"/>
  <c r="T3063" i="3"/>
  <c r="T3064" i="3"/>
  <c r="T3065" i="3"/>
  <c r="T3066" i="3"/>
  <c r="T3067" i="3"/>
  <c r="T3068" i="3"/>
  <c r="T3069" i="3"/>
  <c r="T3070" i="3"/>
  <c r="T3071" i="3"/>
  <c r="T3072" i="3"/>
  <c r="T3073" i="3"/>
  <c r="T3074" i="3"/>
  <c r="T3075" i="3"/>
  <c r="T3076" i="3"/>
  <c r="T3077" i="3"/>
  <c r="T3078" i="3"/>
  <c r="T3079" i="3"/>
  <c r="T3080" i="3"/>
  <c r="T3081" i="3"/>
  <c r="T3082" i="3"/>
  <c r="T3083" i="3"/>
  <c r="T3084" i="3"/>
  <c r="T3085" i="3"/>
  <c r="T3086" i="3"/>
  <c r="T3087" i="3"/>
  <c r="T3088" i="3"/>
  <c r="T3089" i="3"/>
  <c r="T3090" i="3"/>
  <c r="T3091" i="3"/>
  <c r="T3092" i="3"/>
  <c r="T3093" i="3"/>
  <c r="T3094" i="3"/>
  <c r="T3095" i="3"/>
  <c r="T3096" i="3"/>
  <c r="T3097" i="3"/>
  <c r="T3098" i="3"/>
  <c r="T3099" i="3"/>
  <c r="T3100" i="3"/>
  <c r="T3101" i="3"/>
  <c r="T3102" i="3"/>
  <c r="T3103" i="3"/>
  <c r="T3104" i="3"/>
  <c r="T3105" i="3"/>
  <c r="T3106" i="3"/>
  <c r="T3107" i="3"/>
  <c r="T3108" i="3"/>
  <c r="T3109" i="3"/>
  <c r="T3110" i="3"/>
  <c r="T3111" i="3"/>
  <c r="T3112" i="3"/>
  <c r="T3113" i="3"/>
  <c r="T3114" i="3"/>
  <c r="T3115" i="3"/>
  <c r="T3116" i="3"/>
  <c r="T3117" i="3"/>
  <c r="T3118" i="3"/>
  <c r="T3119" i="3"/>
  <c r="T3120" i="3"/>
  <c r="T3121" i="3"/>
  <c r="T3122" i="3"/>
  <c r="T3123" i="3"/>
  <c r="T3124" i="3"/>
  <c r="T3125" i="3"/>
  <c r="T3126" i="3"/>
  <c r="T3127" i="3"/>
  <c r="T3128" i="3"/>
  <c r="T3129" i="3"/>
  <c r="T3130" i="3"/>
  <c r="T3131" i="3"/>
  <c r="T3132" i="3"/>
  <c r="T3133" i="3"/>
  <c r="T3134" i="3"/>
  <c r="T3135" i="3"/>
  <c r="T3136" i="3"/>
  <c r="T3137" i="3"/>
  <c r="T3138" i="3"/>
  <c r="T3139" i="3"/>
  <c r="T3140" i="3"/>
  <c r="T3141" i="3"/>
  <c r="T3142" i="3"/>
  <c r="T3143" i="3"/>
  <c r="T3144" i="3"/>
  <c r="T3145" i="3"/>
  <c r="T3146" i="3"/>
  <c r="T3147" i="3"/>
  <c r="T3148" i="3"/>
  <c r="T3149" i="3"/>
  <c r="T3150" i="3"/>
  <c r="T3151" i="3"/>
  <c r="T3152" i="3"/>
  <c r="T3153" i="3"/>
  <c r="T3154" i="3"/>
  <c r="T3155" i="3"/>
  <c r="T3156" i="3"/>
  <c r="T3157" i="3"/>
  <c r="T3158" i="3"/>
  <c r="T3159" i="3"/>
  <c r="T3160" i="3"/>
  <c r="T3161" i="3"/>
  <c r="T3162" i="3"/>
  <c r="T3163" i="3"/>
  <c r="T3164" i="3"/>
  <c r="T3165" i="3"/>
  <c r="T3166" i="3"/>
  <c r="T3167" i="3"/>
  <c r="T3168" i="3"/>
  <c r="T3169" i="3"/>
  <c r="T3170" i="3"/>
  <c r="T3171" i="3"/>
  <c r="T3172" i="3"/>
  <c r="T3173" i="3"/>
  <c r="T3174" i="3"/>
  <c r="T3175" i="3"/>
  <c r="T3176" i="3"/>
  <c r="T3177" i="3"/>
  <c r="T3178" i="3"/>
  <c r="T3179" i="3"/>
  <c r="T3180" i="3"/>
  <c r="T3181" i="3"/>
  <c r="T3182" i="3"/>
  <c r="T3183" i="3"/>
  <c r="T3184" i="3"/>
  <c r="T3185" i="3"/>
  <c r="T3186" i="3"/>
  <c r="T3187" i="3"/>
  <c r="T3188" i="3"/>
  <c r="T3189" i="3"/>
  <c r="T3190" i="3"/>
  <c r="T3191" i="3"/>
  <c r="T3192" i="3"/>
  <c r="T3193" i="3"/>
  <c r="T3194" i="3"/>
  <c r="T3195" i="3"/>
  <c r="T3196" i="3"/>
  <c r="T3197" i="3"/>
  <c r="T3198" i="3"/>
  <c r="T3199" i="3"/>
  <c r="T3200" i="3"/>
  <c r="T3201" i="3"/>
  <c r="T3202" i="3"/>
  <c r="T3203" i="3"/>
  <c r="T3204" i="3"/>
  <c r="T3205" i="3"/>
  <c r="T3206" i="3"/>
  <c r="T3207" i="3"/>
  <c r="T3208" i="3"/>
  <c r="T3209" i="3"/>
  <c r="T3210" i="3"/>
  <c r="T3211" i="3"/>
  <c r="T3212" i="3"/>
  <c r="T3213" i="3"/>
  <c r="T3214" i="3"/>
  <c r="T3215" i="3"/>
  <c r="T3216" i="3"/>
  <c r="T3217" i="3"/>
  <c r="T3218" i="3"/>
  <c r="T3219" i="3"/>
  <c r="T3220" i="3"/>
  <c r="T3221" i="3"/>
  <c r="T3222" i="3"/>
  <c r="T3223" i="3"/>
  <c r="T3224" i="3"/>
  <c r="T3225" i="3"/>
  <c r="T3226" i="3"/>
  <c r="T3227" i="3"/>
  <c r="T3228" i="3"/>
  <c r="T3229" i="3"/>
  <c r="T3230" i="3"/>
  <c r="T3231" i="3"/>
  <c r="T3232" i="3"/>
  <c r="T3233" i="3"/>
  <c r="T3234" i="3"/>
  <c r="T3235" i="3"/>
  <c r="T3236" i="3"/>
  <c r="T3237" i="3"/>
  <c r="T3238" i="3"/>
  <c r="T3239" i="3"/>
  <c r="T3240" i="3"/>
  <c r="T3241" i="3"/>
  <c r="T3242" i="3"/>
  <c r="T3243" i="3"/>
  <c r="T3244" i="3"/>
  <c r="T3245" i="3"/>
  <c r="T3246" i="3"/>
  <c r="T3247" i="3"/>
  <c r="T3248" i="3"/>
  <c r="T3249" i="3"/>
  <c r="T3250" i="3"/>
  <c r="T3251" i="3"/>
  <c r="T3252" i="3"/>
  <c r="T3253" i="3"/>
  <c r="T3254" i="3"/>
  <c r="T3255" i="3"/>
  <c r="T3256" i="3"/>
  <c r="T3257" i="3"/>
  <c r="T3258" i="3"/>
  <c r="T3259" i="3"/>
  <c r="T3260" i="3"/>
  <c r="T3261" i="3"/>
  <c r="T3262" i="3"/>
  <c r="T3263" i="3"/>
  <c r="T3264" i="3"/>
  <c r="T3265" i="3"/>
  <c r="T3266" i="3"/>
  <c r="T3267" i="3"/>
  <c r="T3268" i="3"/>
  <c r="T3269" i="3"/>
  <c r="T3270" i="3"/>
  <c r="T3271" i="3"/>
  <c r="T3272" i="3"/>
  <c r="T3273" i="3"/>
  <c r="T3274" i="3"/>
  <c r="T3275" i="3"/>
  <c r="T3276" i="3"/>
  <c r="T3277" i="3"/>
  <c r="T3278" i="3"/>
  <c r="T3279" i="3"/>
  <c r="T3280" i="3"/>
  <c r="T3281" i="3"/>
  <c r="T3282" i="3"/>
  <c r="T3283" i="3"/>
  <c r="T3284" i="3"/>
  <c r="T3285" i="3"/>
  <c r="T3286" i="3"/>
  <c r="T3287" i="3"/>
  <c r="T3288" i="3"/>
  <c r="T3289" i="3"/>
  <c r="T3290" i="3"/>
  <c r="T3291" i="3"/>
  <c r="T3292" i="3"/>
  <c r="T3293" i="3"/>
  <c r="T3294" i="3"/>
  <c r="T3295" i="3"/>
  <c r="T3296" i="3"/>
  <c r="T3297" i="3"/>
  <c r="T3298" i="3"/>
  <c r="T3299" i="3"/>
  <c r="T3300" i="3"/>
  <c r="T3301" i="3"/>
  <c r="T3302" i="3"/>
  <c r="T3303" i="3"/>
  <c r="T3304" i="3"/>
  <c r="T3305" i="3"/>
  <c r="T3306" i="3"/>
  <c r="T3307" i="3"/>
  <c r="T3308" i="3"/>
  <c r="T3309" i="3"/>
  <c r="T3310" i="3"/>
  <c r="T3311" i="3"/>
  <c r="T3312" i="3"/>
  <c r="T3313" i="3"/>
  <c r="T3314" i="3"/>
  <c r="T3315" i="3"/>
  <c r="T3316" i="3"/>
  <c r="T3317" i="3"/>
  <c r="T3318" i="3"/>
  <c r="T3319" i="3"/>
  <c r="T3320" i="3"/>
  <c r="T3321" i="3"/>
  <c r="T3322" i="3"/>
  <c r="T3323" i="3"/>
  <c r="T3324" i="3"/>
  <c r="T3325" i="3"/>
  <c r="T3326" i="3"/>
  <c r="T3327" i="3"/>
  <c r="T3328" i="3"/>
  <c r="T3329" i="3"/>
  <c r="T3330" i="3"/>
  <c r="T3331" i="3"/>
  <c r="T3332" i="3"/>
  <c r="T3333" i="3"/>
  <c r="T3334" i="3"/>
  <c r="T3335" i="3"/>
  <c r="T3336" i="3"/>
  <c r="T3337" i="3"/>
  <c r="T3338" i="3"/>
  <c r="T3339" i="3"/>
  <c r="T3340" i="3"/>
  <c r="T3341" i="3"/>
  <c r="T3342" i="3"/>
  <c r="T3343" i="3"/>
  <c r="T3344" i="3"/>
  <c r="T3345" i="3"/>
  <c r="T3346" i="3"/>
  <c r="T3347" i="3"/>
  <c r="T3348" i="3"/>
  <c r="T3349" i="3"/>
  <c r="T3350" i="3"/>
  <c r="T3351" i="3"/>
  <c r="T3352" i="3"/>
  <c r="T3353" i="3"/>
  <c r="T3354" i="3"/>
  <c r="T3355" i="3"/>
  <c r="T3356" i="3"/>
  <c r="T3357" i="3"/>
  <c r="T3358" i="3"/>
  <c r="T3359" i="3"/>
  <c r="T3360" i="3"/>
  <c r="T3361" i="3"/>
  <c r="T3362" i="3"/>
  <c r="T3363" i="3"/>
  <c r="T3364" i="3"/>
  <c r="T3365" i="3"/>
  <c r="T3366" i="3"/>
  <c r="T3367" i="3"/>
  <c r="T3368" i="3"/>
  <c r="T3369" i="3"/>
  <c r="T3370" i="3"/>
  <c r="T3371" i="3"/>
  <c r="T3372" i="3"/>
  <c r="T3373" i="3"/>
  <c r="T3374" i="3"/>
  <c r="T3375" i="3"/>
  <c r="T3376" i="3"/>
  <c r="T3377" i="3"/>
  <c r="T3378" i="3"/>
  <c r="T3379" i="3"/>
  <c r="T3380" i="3"/>
  <c r="T3381" i="3"/>
  <c r="T3382" i="3"/>
  <c r="T3383" i="3"/>
  <c r="T3384" i="3"/>
  <c r="T3385" i="3"/>
  <c r="T3386" i="3"/>
  <c r="T3387" i="3"/>
  <c r="T3388" i="3"/>
  <c r="T3389" i="3"/>
  <c r="T3390" i="3"/>
  <c r="T3391" i="3"/>
  <c r="T3392" i="3"/>
  <c r="T3393" i="3"/>
  <c r="T3394" i="3"/>
  <c r="T3395" i="3"/>
  <c r="T3396" i="3"/>
  <c r="T3397" i="3"/>
  <c r="T3398" i="3"/>
  <c r="T3399" i="3"/>
  <c r="T3400" i="3"/>
  <c r="T3401" i="3"/>
  <c r="T3402" i="3"/>
  <c r="T3403" i="3"/>
  <c r="T3404" i="3"/>
  <c r="T3405" i="3"/>
  <c r="T3406" i="3"/>
  <c r="T3407" i="3"/>
  <c r="T3408" i="3"/>
  <c r="T3409" i="3"/>
  <c r="T3410" i="3"/>
  <c r="T3411" i="3"/>
  <c r="T3412" i="3"/>
  <c r="T3413" i="3"/>
  <c r="T3414" i="3"/>
  <c r="T3415" i="3"/>
  <c r="T3416" i="3"/>
  <c r="T3417" i="3"/>
  <c r="T3418" i="3"/>
  <c r="T3419" i="3"/>
  <c r="T3420" i="3"/>
  <c r="T3421" i="3"/>
  <c r="T3422" i="3"/>
  <c r="T3423" i="3"/>
  <c r="T3424" i="3"/>
  <c r="T3425" i="3"/>
  <c r="T3426" i="3"/>
  <c r="T3427" i="3"/>
  <c r="T3428" i="3"/>
  <c r="T3429" i="3"/>
  <c r="T3430" i="3"/>
  <c r="T3431" i="3"/>
  <c r="T3432" i="3"/>
  <c r="T3433" i="3"/>
  <c r="T3434" i="3"/>
  <c r="T3435" i="3"/>
  <c r="T3436" i="3"/>
  <c r="T3437" i="3"/>
  <c r="T3438" i="3"/>
  <c r="T3439" i="3"/>
  <c r="T3440" i="3"/>
  <c r="T3441" i="3"/>
  <c r="T3442" i="3"/>
  <c r="T3443" i="3"/>
  <c r="T3444" i="3"/>
  <c r="T3445" i="3"/>
  <c r="T3446" i="3"/>
  <c r="T3447" i="3"/>
  <c r="T3448" i="3"/>
  <c r="T3449" i="3"/>
  <c r="T3450" i="3"/>
  <c r="T3451" i="3"/>
  <c r="T3452" i="3"/>
  <c r="T3453" i="3"/>
  <c r="T3454" i="3"/>
  <c r="T3455" i="3"/>
  <c r="T3456" i="3"/>
  <c r="T3457" i="3"/>
  <c r="T3458" i="3"/>
  <c r="T3459" i="3"/>
  <c r="T3460" i="3"/>
  <c r="T3461" i="3"/>
  <c r="T3462" i="3"/>
  <c r="T3463" i="3"/>
  <c r="T3464" i="3"/>
  <c r="T3465" i="3"/>
  <c r="T3466" i="3"/>
  <c r="T3467" i="3"/>
  <c r="T3468" i="3"/>
  <c r="T3469" i="3"/>
  <c r="T3470" i="3"/>
  <c r="T3471" i="3"/>
  <c r="T3472" i="3"/>
  <c r="T3473" i="3"/>
  <c r="T3474" i="3"/>
  <c r="T3475" i="3"/>
  <c r="T3476" i="3"/>
  <c r="T3477" i="3"/>
  <c r="T3478" i="3"/>
  <c r="T3479" i="3"/>
  <c r="T3480" i="3"/>
  <c r="T3481" i="3"/>
  <c r="T3482" i="3"/>
  <c r="T3483" i="3"/>
  <c r="T3484" i="3"/>
  <c r="T3485" i="3"/>
  <c r="T3486" i="3"/>
  <c r="T3487" i="3"/>
  <c r="T3488" i="3"/>
  <c r="T3489" i="3"/>
  <c r="T3490" i="3"/>
  <c r="T3491" i="3"/>
  <c r="T3492" i="3"/>
  <c r="T3493" i="3"/>
  <c r="T3494" i="3"/>
  <c r="T3495" i="3"/>
  <c r="T3496" i="3"/>
  <c r="T3497" i="3"/>
  <c r="T3498" i="3"/>
  <c r="T3499" i="3"/>
  <c r="T3500" i="3"/>
  <c r="T3501" i="3"/>
  <c r="T3502" i="3"/>
  <c r="T3503" i="3"/>
  <c r="T3504" i="3"/>
  <c r="T3505" i="3"/>
  <c r="T3506" i="3"/>
  <c r="T3507" i="3"/>
  <c r="T3508" i="3"/>
  <c r="T3509" i="3"/>
  <c r="T3510" i="3"/>
  <c r="T3511" i="3"/>
  <c r="T3512" i="3"/>
  <c r="T3513" i="3"/>
  <c r="T3514" i="3"/>
  <c r="T3515" i="3"/>
  <c r="T3516" i="3"/>
  <c r="T3517" i="3"/>
  <c r="T3518" i="3"/>
  <c r="T3519" i="3"/>
  <c r="T3520" i="3"/>
  <c r="T3521" i="3"/>
  <c r="T3522" i="3"/>
  <c r="T3523" i="3"/>
  <c r="T3524" i="3"/>
  <c r="T3525" i="3"/>
  <c r="T3526" i="3"/>
  <c r="T3527" i="3"/>
  <c r="T3528" i="3"/>
  <c r="T3529" i="3"/>
  <c r="T3530" i="3"/>
  <c r="T3531" i="3"/>
  <c r="T3532" i="3"/>
  <c r="T3533" i="3"/>
  <c r="T3534" i="3"/>
  <c r="T3535" i="3"/>
  <c r="T3536" i="3"/>
  <c r="T3537" i="3"/>
  <c r="T3538" i="3"/>
  <c r="T3539" i="3"/>
  <c r="T3540" i="3"/>
  <c r="T3541" i="3"/>
  <c r="T3542" i="3"/>
  <c r="T3543" i="3"/>
  <c r="T3544" i="3"/>
  <c r="T3545" i="3"/>
  <c r="T3546" i="3"/>
  <c r="T3547" i="3"/>
  <c r="T3548" i="3"/>
  <c r="T3549" i="3"/>
  <c r="T3550" i="3"/>
  <c r="T3551" i="3"/>
  <c r="T3552" i="3"/>
  <c r="T3553" i="3"/>
  <c r="T3554" i="3"/>
  <c r="T3555" i="3"/>
  <c r="T3556" i="3"/>
  <c r="T3557" i="3"/>
  <c r="T3558" i="3"/>
  <c r="T3559" i="3"/>
  <c r="T3560" i="3"/>
  <c r="T3561" i="3"/>
  <c r="T3562" i="3"/>
  <c r="T3563" i="3"/>
  <c r="T3564" i="3"/>
  <c r="T3565" i="3"/>
  <c r="T3566" i="3"/>
  <c r="T3567" i="3"/>
  <c r="T3568" i="3"/>
  <c r="T3569" i="3"/>
  <c r="T3570" i="3"/>
  <c r="T3571" i="3"/>
  <c r="T3572" i="3"/>
  <c r="T3573" i="3"/>
  <c r="T3574" i="3"/>
  <c r="T3575" i="3"/>
  <c r="T3576" i="3"/>
  <c r="T3577" i="3"/>
  <c r="T3578" i="3"/>
  <c r="T3579" i="3"/>
  <c r="T3580" i="3"/>
  <c r="T3581" i="3"/>
  <c r="T3582" i="3"/>
  <c r="T3583" i="3"/>
  <c r="T3584" i="3"/>
  <c r="T3585" i="3"/>
  <c r="T3586" i="3"/>
  <c r="T3587" i="3"/>
  <c r="T3588" i="3"/>
  <c r="T3589" i="3"/>
  <c r="T3590" i="3"/>
  <c r="T3591" i="3"/>
  <c r="T3592" i="3"/>
  <c r="T3593" i="3"/>
  <c r="T3594" i="3"/>
  <c r="T3595" i="3"/>
  <c r="T3596" i="3"/>
  <c r="T3597" i="3"/>
  <c r="T3598" i="3"/>
  <c r="T3599" i="3"/>
  <c r="T3600" i="3"/>
  <c r="T3601" i="3"/>
  <c r="T3602" i="3"/>
  <c r="T3603" i="3"/>
  <c r="T3604" i="3"/>
  <c r="T3605" i="3"/>
  <c r="T3606" i="3"/>
  <c r="T3607" i="3"/>
  <c r="T3608" i="3"/>
  <c r="T3609" i="3"/>
  <c r="T3610" i="3"/>
  <c r="T3611" i="3"/>
  <c r="T3612" i="3"/>
  <c r="T3613" i="3"/>
  <c r="T3614" i="3"/>
  <c r="T3615" i="3"/>
  <c r="T3616" i="3"/>
  <c r="T3617" i="3"/>
  <c r="T3618" i="3"/>
  <c r="T3619" i="3"/>
  <c r="T3620" i="3"/>
  <c r="T3621" i="3"/>
  <c r="T3622" i="3"/>
  <c r="T3623" i="3"/>
  <c r="T3624" i="3"/>
  <c r="T3625" i="3"/>
  <c r="T3626" i="3"/>
  <c r="T3627" i="3"/>
  <c r="T3628" i="3"/>
  <c r="T3629" i="3"/>
  <c r="T3630" i="3"/>
  <c r="T3631" i="3"/>
  <c r="T3632" i="3"/>
  <c r="T3633" i="3"/>
  <c r="T3634" i="3"/>
  <c r="T3635" i="3"/>
  <c r="T3636" i="3"/>
  <c r="T3637" i="3"/>
  <c r="T3638" i="3"/>
  <c r="T3639" i="3"/>
  <c r="T3640" i="3"/>
  <c r="T3641" i="3"/>
  <c r="T3642" i="3"/>
  <c r="T3643" i="3"/>
  <c r="T3644" i="3"/>
  <c r="T3645" i="3"/>
  <c r="T3646" i="3"/>
  <c r="T3647" i="3"/>
  <c r="T3648" i="3"/>
  <c r="T3649" i="3"/>
  <c r="T3650" i="3"/>
  <c r="T3651" i="3"/>
  <c r="T3652" i="3"/>
  <c r="T3653" i="3"/>
  <c r="T3654" i="3"/>
  <c r="T3655" i="3"/>
  <c r="T3656" i="3"/>
  <c r="T3657" i="3"/>
  <c r="T3658" i="3"/>
  <c r="T3659" i="3"/>
  <c r="T3660" i="3"/>
  <c r="T3661" i="3"/>
  <c r="T3662" i="3"/>
  <c r="T3663" i="3"/>
  <c r="T3664" i="3"/>
  <c r="T3665" i="3"/>
  <c r="T3666" i="3"/>
  <c r="T3667" i="3"/>
  <c r="T3668" i="3"/>
  <c r="T3669" i="3"/>
  <c r="T3670" i="3"/>
  <c r="T3671" i="3"/>
  <c r="T3672" i="3"/>
  <c r="T3673" i="3"/>
  <c r="T3674" i="3"/>
  <c r="T3675" i="3"/>
  <c r="T3676" i="3"/>
  <c r="T3677" i="3"/>
  <c r="T3678" i="3"/>
  <c r="T3679" i="3"/>
  <c r="T3680" i="3"/>
  <c r="T3681" i="3"/>
  <c r="T3682" i="3"/>
  <c r="T3683" i="3"/>
  <c r="T3684" i="3"/>
  <c r="T3685" i="3"/>
  <c r="T3686" i="3"/>
  <c r="T3687" i="3"/>
  <c r="T3688" i="3"/>
  <c r="T3689" i="3"/>
  <c r="T3690" i="3"/>
  <c r="T3691" i="3"/>
  <c r="T3692" i="3"/>
  <c r="T3693" i="3"/>
  <c r="T3694" i="3"/>
  <c r="T3695" i="3"/>
  <c r="T3696" i="3"/>
  <c r="T3697" i="3"/>
  <c r="T3698" i="3"/>
  <c r="T3699" i="3"/>
  <c r="T3700" i="3"/>
  <c r="T3701" i="3"/>
  <c r="T3702" i="3"/>
  <c r="T3703" i="3"/>
  <c r="T3704" i="3"/>
  <c r="T3705" i="3"/>
  <c r="T3706" i="3"/>
  <c r="T3707" i="3"/>
  <c r="T3708" i="3"/>
  <c r="T3709" i="3"/>
  <c r="T3710" i="3"/>
  <c r="T3711" i="3"/>
  <c r="T3712" i="3"/>
  <c r="T3713" i="3"/>
  <c r="T3714" i="3"/>
  <c r="T3715" i="3"/>
  <c r="T3716" i="3"/>
  <c r="T3717" i="3"/>
  <c r="T3718" i="3"/>
  <c r="T3719" i="3"/>
  <c r="T3720" i="3"/>
  <c r="T3721" i="3"/>
  <c r="T3722" i="3"/>
  <c r="T3723" i="3"/>
  <c r="T3724" i="3"/>
  <c r="T3725" i="3"/>
  <c r="T3726" i="3"/>
  <c r="T3727" i="3"/>
  <c r="T3728" i="3"/>
  <c r="T3729" i="3"/>
  <c r="T3730" i="3"/>
  <c r="T3731" i="3"/>
  <c r="T3732" i="3"/>
  <c r="T3733" i="3"/>
  <c r="T3734" i="3"/>
  <c r="T3735" i="3"/>
  <c r="T3736" i="3"/>
  <c r="T3737" i="3"/>
  <c r="T3738" i="3"/>
  <c r="T3739" i="3"/>
  <c r="T3740" i="3"/>
  <c r="T3741" i="3"/>
  <c r="T3742" i="3"/>
  <c r="T3743" i="3"/>
  <c r="T3744" i="3"/>
  <c r="T3745" i="3"/>
  <c r="T3746" i="3"/>
  <c r="T3747" i="3"/>
  <c r="T3748" i="3"/>
  <c r="T3749" i="3"/>
  <c r="T3750" i="3"/>
  <c r="T3751" i="3"/>
  <c r="T3752" i="3"/>
  <c r="T3753" i="3"/>
  <c r="T3754" i="3"/>
  <c r="T3755" i="3"/>
  <c r="T3756" i="3"/>
  <c r="T3757" i="3"/>
  <c r="T3758" i="3"/>
  <c r="T3759" i="3"/>
  <c r="T3760" i="3"/>
  <c r="T3761" i="3"/>
  <c r="T3762" i="3"/>
  <c r="T3763" i="3"/>
  <c r="T3764" i="3"/>
  <c r="T3765" i="3"/>
  <c r="T3766" i="3"/>
  <c r="T3767" i="3"/>
  <c r="T3768" i="3"/>
  <c r="T3769" i="3"/>
  <c r="T3770" i="3"/>
  <c r="T3771" i="3"/>
  <c r="T3772" i="3"/>
  <c r="T3773" i="3"/>
  <c r="T3774" i="3"/>
  <c r="T3775" i="3"/>
  <c r="T3776" i="3"/>
  <c r="T3777" i="3"/>
  <c r="T3778" i="3"/>
  <c r="T3779" i="3"/>
  <c r="T3780" i="3"/>
  <c r="T3781" i="3"/>
  <c r="T3782" i="3"/>
  <c r="T3783" i="3"/>
  <c r="T3784" i="3"/>
  <c r="T3785" i="3"/>
  <c r="T3786" i="3"/>
  <c r="T3787" i="3"/>
  <c r="T3788" i="3"/>
  <c r="T3789" i="3"/>
  <c r="T3790" i="3"/>
  <c r="T3791" i="3"/>
  <c r="T3792" i="3"/>
  <c r="T3793" i="3"/>
  <c r="T3794" i="3"/>
  <c r="T3795" i="3"/>
  <c r="T3796" i="3"/>
  <c r="T3797" i="3"/>
  <c r="T3798" i="3"/>
  <c r="T3799" i="3"/>
  <c r="T3800" i="3"/>
  <c r="T3801" i="3"/>
  <c r="T3802" i="3"/>
  <c r="T3803" i="3"/>
  <c r="T3804" i="3"/>
  <c r="T3805" i="3"/>
  <c r="T3806" i="3"/>
  <c r="T3807" i="3"/>
  <c r="T3808" i="3"/>
  <c r="T3809" i="3"/>
  <c r="T3810" i="3"/>
  <c r="T3811" i="3"/>
  <c r="T3812" i="3"/>
  <c r="T3813" i="3"/>
  <c r="T3814" i="3"/>
  <c r="T3815" i="3"/>
  <c r="T3816" i="3"/>
  <c r="T3817" i="3"/>
  <c r="T3818" i="3"/>
  <c r="T3819" i="3"/>
  <c r="T3820" i="3"/>
  <c r="T3821" i="3"/>
  <c r="T3822" i="3"/>
  <c r="T3823" i="3"/>
  <c r="T3824" i="3"/>
  <c r="T3825" i="3"/>
  <c r="T3826" i="3"/>
  <c r="T3827" i="3"/>
  <c r="T3828" i="3"/>
  <c r="T3829" i="3"/>
  <c r="T3830" i="3"/>
  <c r="T3831" i="3"/>
  <c r="T3832" i="3"/>
  <c r="T3833" i="3"/>
  <c r="T3834" i="3"/>
  <c r="T3835" i="3"/>
  <c r="T3836" i="3"/>
  <c r="T3837" i="3"/>
  <c r="T3838" i="3"/>
  <c r="T3839" i="3"/>
  <c r="T3840" i="3"/>
  <c r="T3841" i="3"/>
  <c r="T3842" i="3"/>
  <c r="T3843" i="3"/>
  <c r="T3844" i="3"/>
  <c r="T3845" i="3"/>
  <c r="T3846" i="3"/>
  <c r="T3847" i="3"/>
  <c r="T3848" i="3"/>
  <c r="T3849" i="3"/>
  <c r="T3850" i="3"/>
  <c r="T3851" i="3"/>
  <c r="T3852" i="3"/>
  <c r="T3853" i="3"/>
  <c r="T3854" i="3"/>
  <c r="T3855" i="3"/>
  <c r="T3856" i="3"/>
  <c r="T3857" i="3"/>
  <c r="T3858" i="3"/>
  <c r="T3859" i="3"/>
  <c r="T3860" i="3"/>
  <c r="T3861" i="3"/>
  <c r="T3862" i="3"/>
  <c r="T3863" i="3"/>
  <c r="T3864" i="3"/>
  <c r="T3865" i="3"/>
  <c r="T3866" i="3"/>
  <c r="T3867" i="3"/>
  <c r="T3868" i="3"/>
  <c r="T3869" i="3"/>
  <c r="T3870" i="3"/>
  <c r="T3871" i="3"/>
  <c r="T3872" i="3"/>
  <c r="T3873" i="3"/>
  <c r="T3874" i="3"/>
  <c r="T3875" i="3"/>
  <c r="T3876" i="3"/>
  <c r="T3877" i="3"/>
  <c r="T3878" i="3"/>
  <c r="T3879" i="3"/>
  <c r="T3880" i="3"/>
  <c r="T3881" i="3"/>
  <c r="T3882" i="3"/>
  <c r="T3883" i="3"/>
  <c r="T3884" i="3"/>
  <c r="T3885" i="3"/>
  <c r="T3886" i="3"/>
  <c r="T3887" i="3"/>
  <c r="T3888" i="3"/>
  <c r="T3889" i="3"/>
  <c r="T3890" i="3"/>
  <c r="T3891" i="3"/>
  <c r="T3892" i="3"/>
  <c r="T3893" i="3"/>
  <c r="T3894" i="3"/>
  <c r="T3895" i="3"/>
  <c r="T3896" i="3"/>
  <c r="T3897" i="3"/>
  <c r="T3898" i="3"/>
  <c r="T3899" i="3"/>
  <c r="T3900" i="3"/>
  <c r="T3901" i="3"/>
  <c r="T3902" i="3"/>
  <c r="T3903" i="3"/>
  <c r="T3904" i="3"/>
  <c r="T3905" i="3"/>
  <c r="T3906" i="3"/>
  <c r="T3907" i="3"/>
  <c r="T3908" i="3"/>
  <c r="T3909" i="3"/>
  <c r="T3910" i="3"/>
  <c r="T3911" i="3"/>
  <c r="T3912" i="3"/>
  <c r="T3913" i="3"/>
  <c r="T3914" i="3"/>
  <c r="T3915" i="3"/>
  <c r="T3916" i="3"/>
  <c r="T3917" i="3"/>
  <c r="T3918" i="3"/>
  <c r="T3919" i="3"/>
  <c r="T3920" i="3"/>
  <c r="T3921" i="3"/>
  <c r="T3922" i="3"/>
  <c r="T3923" i="3"/>
  <c r="T3924" i="3"/>
  <c r="T3925" i="3"/>
  <c r="T3926" i="3"/>
  <c r="T3927" i="3"/>
  <c r="T3928" i="3"/>
  <c r="T3929" i="3"/>
  <c r="T3930" i="3"/>
  <c r="T3931" i="3"/>
  <c r="T3932" i="3"/>
  <c r="T3933" i="3"/>
  <c r="T3934" i="3"/>
  <c r="T3935" i="3"/>
  <c r="T3936" i="3"/>
  <c r="T3937" i="3"/>
  <c r="T3938" i="3"/>
  <c r="T3939" i="3"/>
  <c r="T3940" i="3"/>
  <c r="T3941" i="3"/>
  <c r="T3942" i="3"/>
  <c r="T3943" i="3"/>
  <c r="T3944" i="3"/>
  <c r="T3945" i="3"/>
  <c r="T3946" i="3"/>
  <c r="T3947" i="3"/>
  <c r="T3948" i="3"/>
  <c r="T3949" i="3"/>
  <c r="T3950" i="3"/>
  <c r="T3951" i="3"/>
  <c r="T3952" i="3"/>
  <c r="T3953" i="3"/>
  <c r="T3954" i="3"/>
  <c r="T3955" i="3"/>
  <c r="T3956" i="3"/>
  <c r="T3957" i="3"/>
  <c r="T3958" i="3"/>
  <c r="T3959" i="3"/>
  <c r="T3960" i="3"/>
  <c r="T3961" i="3"/>
  <c r="T3962" i="3"/>
  <c r="T3963" i="3"/>
  <c r="T3964" i="3"/>
  <c r="T3965" i="3"/>
  <c r="T3966" i="3"/>
  <c r="T3967" i="3"/>
  <c r="T3968" i="3"/>
  <c r="T3969" i="3"/>
  <c r="T3970" i="3"/>
  <c r="T3971" i="3"/>
  <c r="T3972" i="3"/>
  <c r="T3973" i="3"/>
  <c r="T3974" i="3"/>
  <c r="T3975" i="3"/>
  <c r="T3976" i="3"/>
  <c r="T3977" i="3"/>
  <c r="T3978" i="3"/>
  <c r="T3979" i="3"/>
  <c r="T3980" i="3"/>
  <c r="T3981" i="3"/>
  <c r="T3982" i="3"/>
  <c r="T3983" i="3"/>
  <c r="T3984" i="3"/>
  <c r="T3985" i="3"/>
  <c r="T3986" i="3"/>
  <c r="T3987" i="3"/>
  <c r="T3988" i="3"/>
  <c r="T3989" i="3"/>
  <c r="T3990" i="3"/>
  <c r="T3991" i="3"/>
  <c r="T3992" i="3"/>
  <c r="T3993" i="3"/>
  <c r="T3994" i="3"/>
  <c r="T3995" i="3"/>
  <c r="T3996" i="3"/>
  <c r="T3997" i="3"/>
  <c r="T3998" i="3"/>
  <c r="T3999" i="3"/>
  <c r="T4000" i="3"/>
  <c r="T4001" i="3"/>
  <c r="T4002" i="3"/>
  <c r="T4003" i="3"/>
  <c r="T4004" i="3"/>
  <c r="T4005" i="3"/>
  <c r="T4006" i="3"/>
  <c r="T4007" i="3"/>
  <c r="T4008" i="3"/>
  <c r="T4009" i="3"/>
  <c r="T4010" i="3"/>
  <c r="T4011" i="3"/>
  <c r="T4012" i="3"/>
  <c r="T4013" i="3"/>
  <c r="T4014" i="3"/>
  <c r="T4015" i="3"/>
  <c r="T4016" i="3"/>
  <c r="T4017" i="3"/>
  <c r="T4018" i="3"/>
  <c r="T4019" i="3"/>
  <c r="T4020" i="3"/>
  <c r="T4021" i="3"/>
  <c r="T4022" i="3"/>
  <c r="T4023" i="3"/>
  <c r="T4024" i="3"/>
  <c r="T4025" i="3"/>
  <c r="T4026" i="3"/>
  <c r="T4027" i="3"/>
  <c r="T4028" i="3"/>
  <c r="T4029" i="3"/>
  <c r="T4030" i="3"/>
  <c r="T4031" i="3"/>
  <c r="T4032" i="3"/>
  <c r="T4033" i="3"/>
  <c r="T4034" i="3"/>
  <c r="T4035" i="3"/>
  <c r="T4036" i="3"/>
  <c r="T4037" i="3"/>
  <c r="T4038" i="3"/>
  <c r="T4039" i="3"/>
  <c r="T4040" i="3"/>
  <c r="T4041" i="3"/>
  <c r="T4042" i="3"/>
  <c r="T4043" i="3"/>
  <c r="T4044" i="3"/>
  <c r="T4045" i="3"/>
  <c r="T4046" i="3"/>
  <c r="T4047" i="3"/>
  <c r="T4048" i="3"/>
  <c r="T4049" i="3"/>
  <c r="T4050" i="3"/>
  <c r="T4051" i="3"/>
  <c r="T4052" i="3"/>
  <c r="T4053" i="3"/>
  <c r="T4054" i="3"/>
  <c r="T4055" i="3"/>
  <c r="T4056" i="3"/>
  <c r="T4057" i="3"/>
  <c r="T4058" i="3"/>
  <c r="T4059" i="3"/>
  <c r="T4060" i="3"/>
  <c r="T4061" i="3"/>
  <c r="T4062" i="3"/>
  <c r="T4063" i="3"/>
  <c r="T4064" i="3"/>
  <c r="T4065" i="3"/>
  <c r="T4066" i="3"/>
  <c r="T4067" i="3"/>
  <c r="T4068" i="3"/>
  <c r="T4069" i="3"/>
  <c r="T4070" i="3"/>
  <c r="T4071" i="3"/>
  <c r="T4072" i="3"/>
  <c r="T4073" i="3"/>
  <c r="T4074" i="3"/>
  <c r="T4075" i="3"/>
  <c r="T4076" i="3"/>
  <c r="T4077" i="3"/>
  <c r="T4078" i="3"/>
  <c r="T4079" i="3"/>
  <c r="T4080" i="3"/>
  <c r="T4081" i="3"/>
  <c r="T4082" i="3"/>
  <c r="T4083" i="3"/>
  <c r="T4084" i="3"/>
  <c r="T4085" i="3"/>
  <c r="T4086" i="3"/>
  <c r="T4087" i="3"/>
  <c r="T4088" i="3"/>
  <c r="T4089" i="3"/>
  <c r="T4090" i="3"/>
  <c r="T4091" i="3"/>
  <c r="T4092" i="3"/>
  <c r="T4093" i="3"/>
  <c r="T4094" i="3"/>
  <c r="T4095" i="3"/>
  <c r="T4096" i="3"/>
  <c r="T4097" i="3"/>
  <c r="T4098" i="3"/>
  <c r="T4099" i="3"/>
  <c r="T4100" i="3"/>
  <c r="T4101" i="3"/>
  <c r="T4102" i="3"/>
  <c r="T4103" i="3"/>
  <c r="T4104" i="3"/>
  <c r="T4105" i="3"/>
  <c r="T4106" i="3"/>
  <c r="T4107" i="3"/>
  <c r="T4108" i="3"/>
  <c r="T4109" i="3"/>
  <c r="T4110" i="3"/>
  <c r="T4111" i="3"/>
  <c r="T4112" i="3"/>
  <c r="T4113" i="3"/>
  <c r="T4114" i="3"/>
  <c r="T4115" i="3"/>
  <c r="T4116" i="3"/>
  <c r="T4117" i="3"/>
  <c r="T4118" i="3"/>
  <c r="T4119" i="3"/>
  <c r="T4120" i="3"/>
  <c r="T4121" i="3"/>
  <c r="T4122" i="3"/>
  <c r="T4123" i="3"/>
  <c r="T4124" i="3"/>
  <c r="T4125" i="3"/>
  <c r="T4126" i="3"/>
  <c r="T4127" i="3"/>
  <c r="T4128" i="3"/>
  <c r="T4129" i="3"/>
  <c r="T4130" i="3"/>
  <c r="T4131" i="3"/>
  <c r="T4132" i="3"/>
  <c r="T4133" i="3"/>
  <c r="T4134" i="3"/>
  <c r="T4135" i="3"/>
  <c r="T4136" i="3"/>
  <c r="T4137" i="3"/>
  <c r="T4138" i="3"/>
  <c r="T4139" i="3"/>
  <c r="T4140" i="3"/>
  <c r="T4141" i="3"/>
  <c r="T4142" i="3"/>
  <c r="T4143" i="3"/>
  <c r="T4144" i="3"/>
  <c r="T4145" i="3"/>
  <c r="T4146" i="3"/>
  <c r="T4147" i="3"/>
  <c r="T4148" i="3"/>
  <c r="T4149" i="3"/>
  <c r="T4150" i="3"/>
  <c r="T4151" i="3"/>
  <c r="T4152" i="3"/>
  <c r="T4153" i="3"/>
  <c r="T4154" i="3"/>
  <c r="T4155" i="3"/>
  <c r="T4156" i="3"/>
  <c r="T4157" i="3"/>
  <c r="T4158" i="3"/>
  <c r="T4159" i="3"/>
  <c r="T4160" i="3"/>
  <c r="T4161" i="3"/>
  <c r="T4162" i="3"/>
  <c r="T4163" i="3"/>
  <c r="T4164" i="3"/>
  <c r="T4165" i="3"/>
  <c r="T4166" i="3"/>
  <c r="T4167" i="3"/>
  <c r="T4168" i="3"/>
  <c r="T4169" i="3"/>
  <c r="T4170" i="3"/>
  <c r="T4171" i="3"/>
  <c r="T4172" i="3"/>
  <c r="T4173" i="3"/>
  <c r="T4174" i="3"/>
  <c r="T4175" i="3"/>
  <c r="T4176" i="3"/>
  <c r="T4177" i="3"/>
  <c r="T4178" i="3"/>
  <c r="T4179" i="3"/>
  <c r="T4180" i="3"/>
  <c r="T4181" i="3"/>
  <c r="T4182" i="3"/>
  <c r="T4183" i="3"/>
  <c r="T4184" i="3"/>
  <c r="T4185" i="3"/>
  <c r="T4186" i="3"/>
  <c r="T4187" i="3"/>
  <c r="T4188" i="3"/>
  <c r="T4189" i="3"/>
  <c r="T4190" i="3"/>
  <c r="T4191" i="3"/>
  <c r="T4192" i="3"/>
  <c r="T4193" i="3"/>
  <c r="T4194" i="3"/>
  <c r="T4195" i="3"/>
  <c r="T4196" i="3"/>
  <c r="T4197" i="3"/>
  <c r="T4198" i="3"/>
  <c r="T4199" i="3"/>
  <c r="T4200" i="3"/>
  <c r="T4201" i="3"/>
  <c r="T4202" i="3"/>
  <c r="T4203" i="3"/>
  <c r="T4204" i="3"/>
  <c r="T4205" i="3"/>
  <c r="T4206" i="3"/>
  <c r="T4207" i="3"/>
  <c r="T4208" i="3"/>
  <c r="T4209" i="3"/>
  <c r="T4210" i="3"/>
  <c r="T4211" i="3"/>
  <c r="T4212" i="3"/>
  <c r="T4213" i="3"/>
  <c r="T4214" i="3"/>
  <c r="T4215" i="3"/>
  <c r="T4216" i="3"/>
  <c r="T4217" i="3"/>
  <c r="T4218" i="3"/>
  <c r="T4219" i="3"/>
  <c r="T4220" i="3"/>
  <c r="T4221" i="3"/>
  <c r="T4222" i="3"/>
  <c r="T4223" i="3"/>
  <c r="T4224" i="3"/>
  <c r="T4225" i="3"/>
  <c r="T4226" i="3"/>
  <c r="T4227" i="3"/>
  <c r="T4228" i="3"/>
  <c r="T4229" i="3"/>
  <c r="T4230" i="3"/>
  <c r="T4231" i="3"/>
  <c r="T4232" i="3"/>
  <c r="T4233" i="3"/>
  <c r="T4234" i="3"/>
  <c r="T4235" i="3"/>
  <c r="T4236" i="3"/>
  <c r="T4237" i="3"/>
  <c r="T4238" i="3"/>
  <c r="T4239" i="3"/>
  <c r="T4240" i="3"/>
  <c r="T4241" i="3"/>
  <c r="T4242" i="3"/>
  <c r="T4243" i="3"/>
  <c r="T4244" i="3"/>
  <c r="T4245" i="3"/>
  <c r="T4246" i="3"/>
  <c r="T4247" i="3"/>
  <c r="T4248" i="3"/>
  <c r="T4249" i="3"/>
  <c r="T4250" i="3"/>
  <c r="T4251" i="3"/>
  <c r="T4252" i="3"/>
  <c r="T4253" i="3"/>
  <c r="T4254" i="3"/>
  <c r="T4255" i="3"/>
  <c r="T4256" i="3"/>
  <c r="T4257" i="3"/>
  <c r="T4258" i="3"/>
  <c r="T4259" i="3"/>
  <c r="T4260" i="3"/>
  <c r="T4261" i="3"/>
  <c r="T4262" i="3"/>
  <c r="T4263" i="3"/>
  <c r="T4264" i="3"/>
  <c r="T4265" i="3"/>
  <c r="T4266" i="3"/>
  <c r="T4267" i="3"/>
  <c r="T4268" i="3"/>
  <c r="T4269" i="3"/>
  <c r="T4270" i="3"/>
  <c r="T4271" i="3"/>
  <c r="T4272" i="3"/>
  <c r="T4273" i="3"/>
  <c r="T4274" i="3"/>
  <c r="T4275" i="3"/>
  <c r="T4276" i="3"/>
  <c r="T4277" i="3"/>
  <c r="T4278" i="3"/>
  <c r="T4279" i="3"/>
  <c r="T4280" i="3"/>
  <c r="T4281" i="3"/>
  <c r="T4282" i="3"/>
  <c r="T4283" i="3"/>
  <c r="T4284" i="3"/>
  <c r="T4285" i="3"/>
  <c r="T4286" i="3"/>
  <c r="T4287" i="3"/>
  <c r="T4288" i="3"/>
  <c r="T4289" i="3"/>
  <c r="T4290" i="3"/>
  <c r="T4291" i="3"/>
  <c r="T4292" i="3"/>
  <c r="T4293" i="3"/>
  <c r="T4294" i="3"/>
  <c r="T4295" i="3"/>
  <c r="T4296" i="3"/>
  <c r="T4297" i="3"/>
  <c r="T4298" i="3"/>
  <c r="T4299" i="3"/>
  <c r="T4300" i="3"/>
  <c r="T4301" i="3"/>
  <c r="T4302" i="3"/>
  <c r="T4303" i="3"/>
  <c r="T4304" i="3"/>
  <c r="T4305" i="3"/>
  <c r="T4306" i="3"/>
  <c r="T4307" i="3"/>
  <c r="T4308" i="3"/>
  <c r="T4309" i="3"/>
  <c r="T4310" i="3"/>
  <c r="T4311" i="3"/>
  <c r="T4312" i="3"/>
  <c r="T4313" i="3"/>
  <c r="T4314" i="3"/>
  <c r="T4315" i="3"/>
  <c r="T4316" i="3"/>
  <c r="T4317" i="3"/>
  <c r="T4318" i="3"/>
  <c r="T4319" i="3"/>
  <c r="T4320" i="3"/>
  <c r="T4321" i="3"/>
  <c r="T4322" i="3"/>
  <c r="T4323" i="3"/>
  <c r="T4324" i="3"/>
  <c r="T4325" i="3"/>
  <c r="T4326" i="3"/>
  <c r="T4327" i="3"/>
  <c r="T4328" i="3"/>
  <c r="T4329" i="3"/>
  <c r="T4330" i="3"/>
  <c r="T4331" i="3"/>
  <c r="T4332" i="3"/>
  <c r="T4333" i="3"/>
  <c r="T4334" i="3"/>
  <c r="T4335" i="3"/>
  <c r="T4336" i="3"/>
  <c r="T4337" i="3"/>
  <c r="T4338" i="3"/>
  <c r="T4339" i="3"/>
  <c r="T4340" i="3"/>
  <c r="T4341" i="3"/>
  <c r="T4342" i="3"/>
  <c r="T4343" i="3"/>
  <c r="T4344" i="3"/>
  <c r="T4345" i="3"/>
  <c r="T4346" i="3"/>
  <c r="T4347" i="3"/>
  <c r="T4348" i="3"/>
  <c r="T4349" i="3"/>
  <c r="T4350" i="3"/>
  <c r="T4351" i="3"/>
  <c r="T4352" i="3"/>
  <c r="T4353" i="3"/>
  <c r="T4354" i="3"/>
  <c r="T4355" i="3"/>
  <c r="T4356" i="3"/>
  <c r="T4357" i="3"/>
  <c r="T4358" i="3"/>
  <c r="T4359" i="3"/>
  <c r="T4360" i="3"/>
  <c r="T4361" i="3"/>
  <c r="T4362" i="3"/>
  <c r="T4363" i="3"/>
  <c r="T4364" i="3"/>
  <c r="T4365" i="3"/>
  <c r="T4366" i="3"/>
  <c r="T4367" i="3"/>
  <c r="T4368" i="3"/>
  <c r="T4369" i="3"/>
  <c r="T4370" i="3"/>
  <c r="T4371" i="3"/>
  <c r="T4372" i="3"/>
  <c r="T4373" i="3"/>
  <c r="T4374" i="3"/>
  <c r="T4375" i="3"/>
  <c r="T4376" i="3"/>
  <c r="T4377" i="3"/>
  <c r="T4378" i="3"/>
  <c r="T4379" i="3"/>
  <c r="T4380" i="3"/>
  <c r="T4381" i="3"/>
  <c r="T4382" i="3"/>
  <c r="T4383" i="3"/>
  <c r="T4384" i="3"/>
  <c r="T4385" i="3"/>
  <c r="T4386" i="3"/>
  <c r="T4387" i="3"/>
  <c r="T4388" i="3"/>
  <c r="T4389" i="3"/>
  <c r="T4390" i="3"/>
  <c r="T4391" i="3"/>
  <c r="T4392" i="3"/>
  <c r="T4393" i="3"/>
  <c r="T4394" i="3"/>
  <c r="T4395" i="3"/>
  <c r="T4396" i="3"/>
  <c r="T4397" i="3"/>
  <c r="T4398" i="3"/>
  <c r="T4399" i="3"/>
  <c r="T4400" i="3"/>
  <c r="T4401" i="3"/>
  <c r="T4402" i="3"/>
  <c r="T4403" i="3"/>
  <c r="T4404" i="3"/>
  <c r="T4405" i="3"/>
  <c r="T4406" i="3"/>
  <c r="T4407" i="3"/>
  <c r="T4408" i="3"/>
  <c r="T4409" i="3"/>
  <c r="T4410" i="3"/>
  <c r="T4411" i="3"/>
  <c r="T4412" i="3"/>
  <c r="T4413" i="3"/>
  <c r="T4414" i="3"/>
  <c r="T4415" i="3"/>
  <c r="T4416" i="3"/>
  <c r="T4417" i="3"/>
  <c r="T4418" i="3"/>
  <c r="T4419" i="3"/>
  <c r="T4420" i="3"/>
  <c r="T4421" i="3"/>
  <c r="T4422" i="3"/>
  <c r="T4423" i="3"/>
  <c r="T4424" i="3"/>
  <c r="T4425" i="3"/>
  <c r="T4426" i="3"/>
  <c r="T4427" i="3"/>
  <c r="T4428" i="3"/>
  <c r="T4429" i="3"/>
  <c r="T4430" i="3"/>
  <c r="T4431" i="3"/>
  <c r="T4432" i="3"/>
  <c r="T4433" i="3"/>
  <c r="T4434" i="3"/>
  <c r="T4435" i="3"/>
  <c r="T4436" i="3"/>
  <c r="T4437" i="3"/>
  <c r="T4438" i="3"/>
  <c r="T4439" i="3"/>
  <c r="T4440" i="3"/>
  <c r="T4441" i="3"/>
  <c r="T4442" i="3"/>
  <c r="T4443" i="3"/>
  <c r="T4444" i="3"/>
  <c r="T4445" i="3"/>
  <c r="T4446" i="3"/>
  <c r="T4447" i="3"/>
  <c r="T4448" i="3"/>
  <c r="T4449" i="3"/>
  <c r="T4450" i="3"/>
  <c r="T4451" i="3"/>
  <c r="T4452" i="3"/>
  <c r="T4453" i="3"/>
  <c r="T4454" i="3"/>
  <c r="T4455" i="3"/>
  <c r="T4456" i="3"/>
  <c r="T4457" i="3"/>
  <c r="T4458" i="3"/>
  <c r="T4459" i="3"/>
  <c r="T4460" i="3"/>
  <c r="T4461" i="3"/>
  <c r="T4462" i="3"/>
  <c r="T4463" i="3"/>
  <c r="T4464" i="3"/>
  <c r="T4465" i="3"/>
  <c r="T4466" i="3"/>
  <c r="T4467" i="3"/>
  <c r="T4468" i="3"/>
  <c r="T4469" i="3"/>
  <c r="T4470" i="3"/>
  <c r="T4471" i="3"/>
  <c r="T4472" i="3"/>
  <c r="T4473" i="3"/>
  <c r="T4474" i="3"/>
  <c r="T4475" i="3"/>
  <c r="T4476" i="3"/>
  <c r="T4477" i="3"/>
  <c r="T4478" i="3"/>
  <c r="T4479" i="3"/>
  <c r="T4480" i="3"/>
  <c r="T4481" i="3"/>
  <c r="T4482" i="3"/>
  <c r="T4483" i="3"/>
  <c r="T4484" i="3"/>
  <c r="T4485" i="3"/>
  <c r="T4486" i="3"/>
  <c r="T4487" i="3"/>
  <c r="T4488" i="3"/>
  <c r="T4489" i="3"/>
  <c r="T4490" i="3"/>
  <c r="T4491" i="3"/>
  <c r="T4492" i="3"/>
  <c r="T4493" i="3"/>
  <c r="T4494" i="3"/>
  <c r="T4495" i="3"/>
  <c r="T4496" i="3"/>
  <c r="T4497" i="3"/>
  <c r="T4498" i="3"/>
  <c r="T4499" i="3"/>
  <c r="T4500" i="3"/>
  <c r="T4501" i="3"/>
  <c r="T4502" i="3"/>
  <c r="T4503" i="3"/>
  <c r="T4504" i="3"/>
  <c r="T4505" i="3"/>
  <c r="T4506" i="3"/>
  <c r="T4507" i="3"/>
  <c r="T4508" i="3"/>
  <c r="T4509" i="3"/>
  <c r="T4510" i="3"/>
  <c r="T4511" i="3"/>
  <c r="T4512" i="3"/>
  <c r="T4513" i="3"/>
  <c r="T4514" i="3"/>
  <c r="T4515" i="3"/>
  <c r="T4516" i="3"/>
  <c r="T4517" i="3"/>
  <c r="T4518" i="3"/>
  <c r="T4519" i="3"/>
  <c r="T4520" i="3"/>
  <c r="T4521" i="3"/>
  <c r="T4522" i="3"/>
  <c r="T4523" i="3"/>
  <c r="T4524" i="3"/>
  <c r="T4525" i="3"/>
  <c r="T4526" i="3"/>
  <c r="T4527" i="3"/>
  <c r="T4528" i="3"/>
  <c r="T4529" i="3"/>
  <c r="T4530" i="3"/>
  <c r="T4531" i="3"/>
  <c r="T4532" i="3"/>
  <c r="T4533" i="3"/>
  <c r="T4534" i="3"/>
  <c r="T4535" i="3"/>
  <c r="T4536" i="3"/>
  <c r="T4537" i="3"/>
  <c r="T4538" i="3"/>
  <c r="T4539" i="3"/>
  <c r="T4540" i="3"/>
  <c r="T4541" i="3"/>
  <c r="T4542" i="3"/>
  <c r="T4543" i="3"/>
  <c r="T4544" i="3"/>
  <c r="T4545" i="3"/>
  <c r="T4546" i="3"/>
  <c r="T4547" i="3"/>
  <c r="T4548" i="3"/>
  <c r="T4549" i="3"/>
  <c r="T4550" i="3"/>
  <c r="T4551" i="3"/>
  <c r="T4552" i="3"/>
  <c r="T4553" i="3"/>
  <c r="T4554" i="3"/>
  <c r="T4555" i="3"/>
  <c r="T4556" i="3"/>
  <c r="T4557" i="3"/>
  <c r="T4558" i="3"/>
  <c r="T4559" i="3"/>
  <c r="T4560" i="3"/>
  <c r="T4561" i="3"/>
  <c r="T4562" i="3"/>
  <c r="T4563" i="3"/>
  <c r="T4564" i="3"/>
  <c r="T4565" i="3"/>
  <c r="T4566" i="3"/>
  <c r="T4567" i="3"/>
  <c r="T4568" i="3"/>
  <c r="T4569" i="3"/>
  <c r="T4570" i="3"/>
  <c r="T4571" i="3"/>
  <c r="T4572" i="3"/>
  <c r="T4573" i="3"/>
  <c r="T4574" i="3"/>
  <c r="T4575" i="3"/>
  <c r="T4576" i="3"/>
  <c r="T4577" i="3"/>
  <c r="T4578" i="3"/>
  <c r="T4579" i="3"/>
  <c r="T4580" i="3"/>
  <c r="T4581" i="3"/>
  <c r="T4582" i="3"/>
  <c r="T4583" i="3"/>
  <c r="T4584" i="3"/>
  <c r="T4585" i="3"/>
  <c r="T4586" i="3"/>
  <c r="T4587" i="3"/>
  <c r="T4588" i="3"/>
  <c r="T4589" i="3"/>
  <c r="T4590" i="3"/>
  <c r="T4591" i="3"/>
  <c r="T4592" i="3"/>
  <c r="T4593" i="3"/>
  <c r="T4594" i="3"/>
  <c r="T4595" i="3"/>
  <c r="T4596" i="3"/>
  <c r="T4597" i="3"/>
  <c r="T4598" i="3"/>
  <c r="T4599" i="3"/>
  <c r="T4600" i="3"/>
  <c r="T4601" i="3"/>
  <c r="T4602" i="3"/>
  <c r="T4603" i="3"/>
  <c r="T4604" i="3"/>
  <c r="T4605" i="3"/>
  <c r="T4606" i="3"/>
  <c r="T4607" i="3"/>
  <c r="T4608" i="3"/>
  <c r="T4609" i="3"/>
  <c r="T4610" i="3"/>
  <c r="T4611" i="3"/>
  <c r="T4612" i="3"/>
  <c r="T4613" i="3"/>
  <c r="T4614" i="3"/>
  <c r="T4615" i="3"/>
  <c r="T31" i="23" l="1"/>
  <c r="F19" i="3"/>
  <c r="F18" i="3"/>
  <c r="F21" i="3"/>
  <c r="F20" i="3"/>
  <c r="F17" i="3"/>
  <c r="F16" i="3"/>
  <c r="F15" i="3"/>
  <c r="F14" i="3"/>
  <c r="F13" i="3"/>
  <c r="F12" i="3"/>
  <c r="F11" i="3"/>
  <c r="F10" i="3"/>
  <c r="F9" i="3"/>
  <c r="F8" i="3"/>
  <c r="F7" i="3"/>
  <c r="F6" i="3"/>
  <c r="F5" i="3"/>
  <c r="F4" i="3"/>
  <c r="F3" i="3"/>
  <c r="W13" i="3"/>
  <c r="Y13" i="3" s="1"/>
  <c r="AA13" i="3" l="1"/>
  <c r="K15" i="22"/>
  <c r="K14" i="22"/>
  <c r="K13" i="22"/>
  <c r="P284" i="22" l="1"/>
  <c r="L284" i="22"/>
  <c r="O4620" i="3"/>
  <c r="W1063" i="3" l="1"/>
  <c r="Y1063" i="3" s="1"/>
  <c r="AA1063" i="3" s="1"/>
  <c r="S1063" i="3"/>
  <c r="U1063" i="3" s="1"/>
  <c r="AD1063" i="3"/>
  <c r="W1062" i="3" l="1"/>
  <c r="Y1062" i="3" s="1"/>
  <c r="AA1062" i="3" s="1"/>
  <c r="S1062" i="3"/>
  <c r="AD1062" i="3" l="1"/>
  <c r="U1062" i="3"/>
  <c r="Z1063" i="3"/>
  <c r="AE1063" i="3" s="1"/>
  <c r="AB1063" i="3"/>
  <c r="Z1062" i="3" l="1"/>
  <c r="AE1062" i="3" s="1"/>
  <c r="AB1062" i="3"/>
  <c r="W1061" i="3" l="1"/>
  <c r="Y1061" i="3" s="1"/>
  <c r="AA1061" i="3" s="1"/>
  <c r="S1061" i="3"/>
  <c r="W1060" i="3"/>
  <c r="Y1060" i="3" s="1"/>
  <c r="AA1060" i="3" s="1"/>
  <c r="S1060" i="3"/>
  <c r="AD1060" i="3" l="1"/>
  <c r="U1060" i="3"/>
  <c r="AD1061" i="3"/>
  <c r="U1061" i="3"/>
  <c r="W1059" i="3"/>
  <c r="Y1059" i="3" s="1"/>
  <c r="AA1059" i="3" s="1"/>
  <c r="S1059" i="3"/>
  <c r="AD1059" i="3" l="1"/>
  <c r="U1059" i="3"/>
  <c r="Z1061" i="3"/>
  <c r="AE1061" i="3" s="1"/>
  <c r="AB1061" i="3"/>
  <c r="Z1060" i="3"/>
  <c r="AE1060" i="3" s="1"/>
  <c r="AB1060" i="3"/>
  <c r="Z1059" i="3" l="1"/>
  <c r="AE1059" i="3" s="1"/>
  <c r="AB1059" i="3"/>
  <c r="W1050" i="3"/>
  <c r="Y1050" i="3" s="1"/>
  <c r="AA1050" i="3" s="1"/>
  <c r="W1058" i="3"/>
  <c r="Y1058" i="3" s="1"/>
  <c r="AA1058" i="3" s="1"/>
  <c r="S1058" i="3"/>
  <c r="W1057" i="3"/>
  <c r="Y1057" i="3" s="1"/>
  <c r="AA1057" i="3" s="1"/>
  <c r="S1057" i="3"/>
  <c r="W1056" i="3"/>
  <c r="Y1056" i="3" s="1"/>
  <c r="AA1056" i="3" s="1"/>
  <c r="S1056" i="3"/>
  <c r="W1055" i="3"/>
  <c r="Y1055" i="3" s="1"/>
  <c r="AA1055" i="3" s="1"/>
  <c r="W1054" i="3"/>
  <c r="Y1054" i="3" s="1"/>
  <c r="AA1054" i="3" s="1"/>
  <c r="S1054" i="3"/>
  <c r="W1053" i="3"/>
  <c r="Y1053" i="3" s="1"/>
  <c r="AA1053" i="3" s="1"/>
  <c r="W1052" i="3"/>
  <c r="Y1052" i="3" s="1"/>
  <c r="AA1052" i="3" s="1"/>
  <c r="W1051" i="3"/>
  <c r="Y1051" i="3" s="1"/>
  <c r="AA1051" i="3" s="1"/>
  <c r="AD1056" i="3" l="1"/>
  <c r="U1056" i="3"/>
  <c r="AD1053" i="3"/>
  <c r="AD1058" i="3"/>
  <c r="U1058" i="3"/>
  <c r="AD1054" i="3"/>
  <c r="U1054" i="3"/>
  <c r="AD1055" i="3"/>
  <c r="AD1057" i="3"/>
  <c r="U1057" i="3"/>
  <c r="S1055" i="3"/>
  <c r="U1055" i="3" s="1"/>
  <c r="S1053" i="3"/>
  <c r="U1053" i="3" s="1"/>
  <c r="S1051" i="3"/>
  <c r="U1051" i="3" s="1"/>
  <c r="S1052" i="3"/>
  <c r="U1052" i="3" s="1"/>
  <c r="AD1052" i="3"/>
  <c r="AD1051" i="3"/>
  <c r="AB1056" i="3" l="1"/>
  <c r="AB1058" i="3"/>
  <c r="Z1057" i="3"/>
  <c r="AE1057" i="3" s="1"/>
  <c r="AB1057" i="3"/>
  <c r="AB1053" i="3"/>
  <c r="Z1054" i="3"/>
  <c r="AE1054" i="3" s="1"/>
  <c r="AB1054" i="3"/>
  <c r="Z1052" i="3"/>
  <c r="AE1052" i="3" s="1"/>
  <c r="AB1052" i="3"/>
  <c r="Z1055" i="3"/>
  <c r="AE1055" i="3" s="1"/>
  <c r="AB1055" i="3"/>
  <c r="Z1058" i="3"/>
  <c r="AE1058" i="3" s="1"/>
  <c r="Z1056" i="3"/>
  <c r="AE1056" i="3" s="1"/>
  <c r="Z1053" i="3"/>
  <c r="AE1053" i="3" s="1"/>
  <c r="Z1051" i="3"/>
  <c r="AE1051" i="3" s="1"/>
  <c r="AB1051" i="3"/>
  <c r="S1050" i="3" l="1"/>
  <c r="U1050" i="3" s="1"/>
  <c r="W952" i="3"/>
  <c r="Y952" i="3" s="1"/>
  <c r="AA952" i="3" s="1"/>
  <c r="AD1050" i="3" l="1"/>
  <c r="W1049" i="3"/>
  <c r="Y1049" i="3" s="1"/>
  <c r="AA1049" i="3" s="1"/>
  <c r="S1049" i="3"/>
  <c r="W1048" i="3"/>
  <c r="Y1048" i="3" s="1"/>
  <c r="AA1048" i="3" s="1"/>
  <c r="S1048" i="3"/>
  <c r="U1048" i="3" l="1"/>
  <c r="U1049" i="3"/>
  <c r="Z1050" i="3"/>
  <c r="AE1050" i="3" s="1"/>
  <c r="AB1050" i="3"/>
  <c r="AD1049" i="3"/>
  <c r="AD1048" i="3"/>
  <c r="Z1049" i="3" l="1"/>
  <c r="AE1049" i="3" s="1"/>
  <c r="AB1049" i="3"/>
  <c r="Z1048" i="3"/>
  <c r="AE1048" i="3" s="1"/>
  <c r="AB1048" i="3"/>
  <c r="S3" i="3" l="1"/>
  <c r="U3" i="3" s="1"/>
  <c r="S4" i="3"/>
  <c r="S5" i="3"/>
  <c r="S6" i="3"/>
  <c r="S7" i="3"/>
  <c r="S8" i="3"/>
  <c r="S9" i="3"/>
  <c r="S10" i="3"/>
  <c r="S11" i="3"/>
  <c r="S12" i="3"/>
  <c r="S13" i="3"/>
  <c r="S14" i="3"/>
  <c r="S15" i="3"/>
  <c r="U15" i="3" s="1"/>
  <c r="S16" i="3"/>
  <c r="S17" i="3"/>
  <c r="S18" i="3"/>
  <c r="S19" i="3"/>
  <c r="S20" i="3"/>
  <c r="S21" i="3"/>
  <c r="S22" i="3"/>
  <c r="S23" i="3"/>
  <c r="S24" i="3"/>
  <c r="S25" i="3"/>
  <c r="S26" i="3"/>
  <c r="S27" i="3"/>
  <c r="U27" i="3" s="1"/>
  <c r="S28" i="3"/>
  <c r="S29" i="3"/>
  <c r="S30" i="3"/>
  <c r="S31" i="3"/>
  <c r="S32" i="3"/>
  <c r="S33" i="3"/>
  <c r="S34" i="3"/>
  <c r="S35" i="3"/>
  <c r="S36" i="3"/>
  <c r="S37" i="3"/>
  <c r="S38" i="3"/>
  <c r="S39" i="3"/>
  <c r="U39" i="3" s="1"/>
  <c r="S40" i="3"/>
  <c r="S41" i="3"/>
  <c r="S42" i="3"/>
  <c r="S43" i="3"/>
  <c r="S44" i="3"/>
  <c r="S45" i="3"/>
  <c r="S46" i="3"/>
  <c r="S47" i="3"/>
  <c r="S48" i="3"/>
  <c r="S49" i="3"/>
  <c r="S50" i="3"/>
  <c r="S51" i="3"/>
  <c r="U51" i="3" s="1"/>
  <c r="S52" i="3"/>
  <c r="S53" i="3"/>
  <c r="S54" i="3"/>
  <c r="S55" i="3"/>
  <c r="S56" i="3"/>
  <c r="S57" i="3"/>
  <c r="S58" i="3"/>
  <c r="S59" i="3"/>
  <c r="S60" i="3"/>
  <c r="S61" i="3"/>
  <c r="S62" i="3"/>
  <c r="S63" i="3"/>
  <c r="U63" i="3" s="1"/>
  <c r="S64" i="3"/>
  <c r="S65" i="3"/>
  <c r="S66" i="3"/>
  <c r="S67" i="3"/>
  <c r="S68" i="3"/>
  <c r="S69" i="3"/>
  <c r="S70" i="3"/>
  <c r="S71" i="3"/>
  <c r="S72" i="3"/>
  <c r="S73" i="3"/>
  <c r="S74" i="3"/>
  <c r="S75" i="3"/>
  <c r="U75" i="3" s="1"/>
  <c r="S76" i="3"/>
  <c r="S77" i="3"/>
  <c r="S78" i="3"/>
  <c r="S79" i="3"/>
  <c r="S100" i="3"/>
  <c r="S123" i="3"/>
  <c r="U123" i="3" s="1"/>
  <c r="S124" i="3"/>
  <c r="S125" i="3"/>
  <c r="S126" i="3"/>
  <c r="S127" i="3"/>
  <c r="S128" i="3"/>
  <c r="S129" i="3"/>
  <c r="S130" i="3"/>
  <c r="S131" i="3"/>
  <c r="S132" i="3"/>
  <c r="S133" i="3"/>
  <c r="S134" i="3"/>
  <c r="S135" i="3"/>
  <c r="S136" i="3"/>
  <c r="S137" i="3"/>
  <c r="S138" i="3"/>
  <c r="S139" i="3"/>
  <c r="S140" i="3"/>
  <c r="S141" i="3"/>
  <c r="S142" i="3"/>
  <c r="S143" i="3"/>
  <c r="S144" i="3"/>
  <c r="S145" i="3"/>
  <c r="S146" i="3"/>
  <c r="S147" i="3"/>
  <c r="S148" i="3"/>
  <c r="S149" i="3"/>
  <c r="S150" i="3"/>
  <c r="S151" i="3"/>
  <c r="S152" i="3"/>
  <c r="S153" i="3"/>
  <c r="S154" i="3"/>
  <c r="S155" i="3"/>
  <c r="S156" i="3"/>
  <c r="S157" i="3"/>
  <c r="S158" i="3"/>
  <c r="S159" i="3"/>
  <c r="S160" i="3"/>
  <c r="S161" i="3"/>
  <c r="S162" i="3"/>
  <c r="S163" i="3"/>
  <c r="S164" i="3"/>
  <c r="S165" i="3"/>
  <c r="S166" i="3"/>
  <c r="S167" i="3"/>
  <c r="S168" i="3"/>
  <c r="S169" i="3"/>
  <c r="S170" i="3"/>
  <c r="S171" i="3"/>
  <c r="S172" i="3"/>
  <c r="S173" i="3"/>
  <c r="S174" i="3"/>
  <c r="S175" i="3"/>
  <c r="S176" i="3"/>
  <c r="S177" i="3"/>
  <c r="S178" i="3"/>
  <c r="S179" i="3"/>
  <c r="S180" i="3"/>
  <c r="S181" i="3"/>
  <c r="S182" i="3"/>
  <c r="S183" i="3"/>
  <c r="S184" i="3"/>
  <c r="S185" i="3"/>
  <c r="S186" i="3"/>
  <c r="S187" i="3"/>
  <c r="S188" i="3"/>
  <c r="S189" i="3"/>
  <c r="S190" i="3"/>
  <c r="S191" i="3"/>
  <c r="S192" i="3"/>
  <c r="S193" i="3"/>
  <c r="S194" i="3"/>
  <c r="S195" i="3"/>
  <c r="S196" i="3"/>
  <c r="S197" i="3"/>
  <c r="S198" i="3"/>
  <c r="S199" i="3"/>
  <c r="S200" i="3"/>
  <c r="S201" i="3"/>
  <c r="S202" i="3"/>
  <c r="S203" i="3"/>
  <c r="S204" i="3"/>
  <c r="S205" i="3"/>
  <c r="S206" i="3"/>
  <c r="S207" i="3"/>
  <c r="S208" i="3"/>
  <c r="S209" i="3"/>
  <c r="S210" i="3"/>
  <c r="S211" i="3"/>
  <c r="S212" i="3"/>
  <c r="S213" i="3"/>
  <c r="S214" i="3"/>
  <c r="S215" i="3"/>
  <c r="S216" i="3"/>
  <c r="S217" i="3"/>
  <c r="S218" i="3"/>
  <c r="S219" i="3"/>
  <c r="S220" i="3"/>
  <c r="S221" i="3"/>
  <c r="S222" i="3"/>
  <c r="S223" i="3"/>
  <c r="S224" i="3"/>
  <c r="S225" i="3"/>
  <c r="S226" i="3"/>
  <c r="S227" i="3"/>
  <c r="S228" i="3"/>
  <c r="S229" i="3"/>
  <c r="S230" i="3"/>
  <c r="S231" i="3"/>
  <c r="S232" i="3"/>
  <c r="S233" i="3"/>
  <c r="S234" i="3"/>
  <c r="S235" i="3"/>
  <c r="S236" i="3"/>
  <c r="S237" i="3"/>
  <c r="S238" i="3"/>
  <c r="S239" i="3"/>
  <c r="S240" i="3"/>
  <c r="S241" i="3"/>
  <c r="S242" i="3"/>
  <c r="S243" i="3"/>
  <c r="S244" i="3"/>
  <c r="S245" i="3"/>
  <c r="S246" i="3"/>
  <c r="S247" i="3"/>
  <c r="S248" i="3"/>
  <c r="S249" i="3"/>
  <c r="S250" i="3"/>
  <c r="S251" i="3"/>
  <c r="S252" i="3"/>
  <c r="S253" i="3"/>
  <c r="S254" i="3"/>
  <c r="S255" i="3"/>
  <c r="S256" i="3"/>
  <c r="S257" i="3"/>
  <c r="S258" i="3"/>
  <c r="S259" i="3"/>
  <c r="S260" i="3"/>
  <c r="S261" i="3"/>
  <c r="S262" i="3"/>
  <c r="S263" i="3"/>
  <c r="S264" i="3"/>
  <c r="S265" i="3"/>
  <c r="S266" i="3"/>
  <c r="S267" i="3"/>
  <c r="S268" i="3"/>
  <c r="S269" i="3"/>
  <c r="S270" i="3"/>
  <c r="S271" i="3"/>
  <c r="S272" i="3"/>
  <c r="S273" i="3"/>
  <c r="S274" i="3"/>
  <c r="S275" i="3"/>
  <c r="S276" i="3"/>
  <c r="S277" i="3"/>
  <c r="S278" i="3"/>
  <c r="S279" i="3"/>
  <c r="S280" i="3"/>
  <c r="S281" i="3"/>
  <c r="S282" i="3"/>
  <c r="S283" i="3"/>
  <c r="S284" i="3"/>
  <c r="S285" i="3"/>
  <c r="S286" i="3"/>
  <c r="S287" i="3"/>
  <c r="S288" i="3"/>
  <c r="S289" i="3"/>
  <c r="S290" i="3"/>
  <c r="S291" i="3"/>
  <c r="S292" i="3"/>
  <c r="S293" i="3"/>
  <c r="S294" i="3"/>
  <c r="S295" i="3"/>
  <c r="S296" i="3"/>
  <c r="S297" i="3"/>
  <c r="S298" i="3"/>
  <c r="S299" i="3"/>
  <c r="S300" i="3"/>
  <c r="S301" i="3"/>
  <c r="S302" i="3"/>
  <c r="S303" i="3"/>
  <c r="S304" i="3"/>
  <c r="S305" i="3"/>
  <c r="S306" i="3"/>
  <c r="S307" i="3"/>
  <c r="S308" i="3"/>
  <c r="S309" i="3"/>
  <c r="S310" i="3"/>
  <c r="S311" i="3"/>
  <c r="S312" i="3"/>
  <c r="S313" i="3"/>
  <c r="S314" i="3"/>
  <c r="S315" i="3"/>
  <c r="S316" i="3"/>
  <c r="S317" i="3"/>
  <c r="S318" i="3"/>
  <c r="S319" i="3"/>
  <c r="S320" i="3"/>
  <c r="S321" i="3"/>
  <c r="S322" i="3"/>
  <c r="S323" i="3"/>
  <c r="S324" i="3"/>
  <c r="S325" i="3"/>
  <c r="S326" i="3"/>
  <c r="S327" i="3"/>
  <c r="S328" i="3"/>
  <c r="S329" i="3"/>
  <c r="S330" i="3"/>
  <c r="S331" i="3"/>
  <c r="S332" i="3"/>
  <c r="S333" i="3"/>
  <c r="S334" i="3"/>
  <c r="S335" i="3"/>
  <c r="S336" i="3"/>
  <c r="S337" i="3"/>
  <c r="S338" i="3"/>
  <c r="S339" i="3"/>
  <c r="S340" i="3"/>
  <c r="S341" i="3"/>
  <c r="S342" i="3"/>
  <c r="S343" i="3"/>
  <c r="S344" i="3"/>
  <c r="S345" i="3"/>
  <c r="S346" i="3"/>
  <c r="S347" i="3"/>
  <c r="S348" i="3"/>
  <c r="S349" i="3"/>
  <c r="S350" i="3"/>
  <c r="S351" i="3"/>
  <c r="S352" i="3"/>
  <c r="S353" i="3"/>
  <c r="S354" i="3"/>
  <c r="S355" i="3"/>
  <c r="S356" i="3"/>
  <c r="S357" i="3"/>
  <c r="S358" i="3"/>
  <c r="S359" i="3"/>
  <c r="S360" i="3"/>
  <c r="S361" i="3"/>
  <c r="S362" i="3"/>
  <c r="S363" i="3"/>
  <c r="S364" i="3"/>
  <c r="S365" i="3"/>
  <c r="S366" i="3"/>
  <c r="S367" i="3"/>
  <c r="S368" i="3"/>
  <c r="S369" i="3"/>
  <c r="S370" i="3"/>
  <c r="S371" i="3"/>
  <c r="S372" i="3"/>
  <c r="S373" i="3"/>
  <c r="S374" i="3"/>
  <c r="S375" i="3"/>
  <c r="S376" i="3"/>
  <c r="S377" i="3"/>
  <c r="S378" i="3"/>
  <c r="S379" i="3"/>
  <c r="S380" i="3"/>
  <c r="S381" i="3"/>
  <c r="S382" i="3"/>
  <c r="S383" i="3"/>
  <c r="S384" i="3"/>
  <c r="S385" i="3"/>
  <c r="S386" i="3"/>
  <c r="S387" i="3"/>
  <c r="S388" i="3"/>
  <c r="S389" i="3"/>
  <c r="S390" i="3"/>
  <c r="S391" i="3"/>
  <c r="S392" i="3"/>
  <c r="S394" i="3"/>
  <c r="S395" i="3"/>
  <c r="S396" i="3"/>
  <c r="S397" i="3"/>
  <c r="S398" i="3"/>
  <c r="S399" i="3"/>
  <c r="S413" i="3"/>
  <c r="S414" i="3"/>
  <c r="S415" i="3"/>
  <c r="S416" i="3"/>
  <c r="S417" i="3"/>
  <c r="S418" i="3"/>
  <c r="S419" i="3"/>
  <c r="S420" i="3"/>
  <c r="S421" i="3"/>
  <c r="S422" i="3"/>
  <c r="S423" i="3"/>
  <c r="S424" i="3"/>
  <c r="S425" i="3"/>
  <c r="S426" i="3"/>
  <c r="S427" i="3"/>
  <c r="S428" i="3"/>
  <c r="S429" i="3"/>
  <c r="S447" i="3"/>
  <c r="S448" i="3"/>
  <c r="S449" i="3"/>
  <c r="S450" i="3"/>
  <c r="S451" i="3"/>
  <c r="S452" i="3"/>
  <c r="S453" i="3"/>
  <c r="S454" i="3"/>
  <c r="S455" i="3"/>
  <c r="S456" i="3"/>
  <c r="S457" i="3"/>
  <c r="S643" i="3"/>
  <c r="S644" i="3"/>
  <c r="S645" i="3"/>
  <c r="S646" i="3"/>
  <c r="S647" i="3"/>
  <c r="S648" i="3"/>
  <c r="S649" i="3"/>
  <c r="S650" i="3"/>
  <c r="S666" i="3"/>
  <c r="S667" i="3"/>
  <c r="S668" i="3"/>
  <c r="S669" i="3"/>
  <c r="S670" i="3"/>
  <c r="S671" i="3"/>
  <c r="S672" i="3"/>
  <c r="S673" i="3"/>
  <c r="S674" i="3"/>
  <c r="S675" i="3"/>
  <c r="S676" i="3"/>
  <c r="S677" i="3"/>
  <c r="S678" i="3"/>
  <c r="S679" i="3"/>
  <c r="S680" i="3"/>
  <c r="S681" i="3"/>
  <c r="S682" i="3"/>
  <c r="S683" i="3"/>
  <c r="S684" i="3"/>
  <c r="S685" i="3"/>
  <c r="S686" i="3"/>
  <c r="S687" i="3"/>
  <c r="S688" i="3"/>
  <c r="S689" i="3"/>
  <c r="S690" i="3"/>
  <c r="S691" i="3"/>
  <c r="S692" i="3"/>
  <c r="S693" i="3"/>
  <c r="S694" i="3"/>
  <c r="S695" i="3"/>
  <c r="S696" i="3"/>
  <c r="S697" i="3"/>
  <c r="S698" i="3"/>
  <c r="S699" i="3"/>
  <c r="S700" i="3"/>
  <c r="S701" i="3"/>
  <c r="S702" i="3"/>
  <c r="S703" i="3"/>
  <c r="S704" i="3"/>
  <c r="S705" i="3"/>
  <c r="S706" i="3"/>
  <c r="S707" i="3"/>
  <c r="S708" i="3"/>
  <c r="S709" i="3"/>
  <c r="S710" i="3"/>
  <c r="S711" i="3"/>
  <c r="S712" i="3"/>
  <c r="S713" i="3"/>
  <c r="S714" i="3"/>
  <c r="S715" i="3"/>
  <c r="S716" i="3"/>
  <c r="S717" i="3"/>
  <c r="S718" i="3"/>
  <c r="S719" i="3"/>
  <c r="S720" i="3"/>
  <c r="S721" i="3"/>
  <c r="S722" i="3"/>
  <c r="S723" i="3"/>
  <c r="S724" i="3"/>
  <c r="S725" i="3"/>
  <c r="S726" i="3"/>
  <c r="S727" i="3"/>
  <c r="S728" i="3"/>
  <c r="S729" i="3"/>
  <c r="S730" i="3"/>
  <c r="S731" i="3"/>
  <c r="S732" i="3"/>
  <c r="S733" i="3"/>
  <c r="S734" i="3"/>
  <c r="S735" i="3"/>
  <c r="S736" i="3"/>
  <c r="S737" i="3"/>
  <c r="S738" i="3"/>
  <c r="S739" i="3"/>
  <c r="S740" i="3"/>
  <c r="S741" i="3"/>
  <c r="S742" i="3"/>
  <c r="S743" i="3"/>
  <c r="S744" i="3"/>
  <c r="S745" i="3"/>
  <c r="S746" i="3"/>
  <c r="S747" i="3"/>
  <c r="S748" i="3"/>
  <c r="S749" i="3"/>
  <c r="S750" i="3"/>
  <c r="S751" i="3"/>
  <c r="S752" i="3"/>
  <c r="S753" i="3"/>
  <c r="S754" i="3"/>
  <c r="S755" i="3"/>
  <c r="S763" i="3"/>
  <c r="S764" i="3"/>
  <c r="S771" i="3"/>
  <c r="S772" i="3"/>
  <c r="S773" i="3"/>
  <c r="S774" i="3"/>
  <c r="S775" i="3"/>
  <c r="S776" i="3"/>
  <c r="S777" i="3"/>
  <c r="S778" i="3"/>
  <c r="S779" i="3"/>
  <c r="S780" i="3"/>
  <c r="S781" i="3"/>
  <c r="S782" i="3"/>
  <c r="S783" i="3"/>
  <c r="S927" i="3"/>
  <c r="S928" i="3"/>
  <c r="S929" i="3"/>
  <c r="S935" i="3"/>
  <c r="S936" i="3"/>
  <c r="S937" i="3"/>
  <c r="S941" i="3"/>
  <c r="S942" i="3"/>
  <c r="S943" i="3"/>
  <c r="S944" i="3"/>
  <c r="S945" i="3"/>
  <c r="S946" i="3"/>
  <c r="S947" i="3"/>
  <c r="S948" i="3"/>
  <c r="S949" i="3"/>
  <c r="S950" i="3"/>
  <c r="S951" i="3"/>
  <c r="S952" i="3"/>
  <c r="S953" i="3"/>
  <c r="S954" i="3"/>
  <c r="S955" i="3"/>
  <c r="S957" i="3"/>
  <c r="S958" i="3"/>
  <c r="S959" i="3"/>
  <c r="S960" i="3"/>
  <c r="S961" i="3"/>
  <c r="S962" i="3"/>
  <c r="S963" i="3"/>
  <c r="S968" i="3"/>
  <c r="S969" i="3"/>
  <c r="S970" i="3"/>
  <c r="S971" i="3"/>
  <c r="S972" i="3"/>
  <c r="U972" i="3" s="1"/>
  <c r="S973" i="3"/>
  <c r="S974" i="3"/>
  <c r="S975" i="3"/>
  <c r="S976" i="3"/>
  <c r="S977" i="3"/>
  <c r="S978" i="3"/>
  <c r="S979" i="3"/>
  <c r="S980" i="3"/>
  <c r="S981" i="3"/>
  <c r="U981" i="3" s="1"/>
  <c r="S982" i="3"/>
  <c r="S983" i="3"/>
  <c r="S984" i="3"/>
  <c r="S985" i="3"/>
  <c r="S986" i="3"/>
  <c r="S987" i="3"/>
  <c r="S988" i="3"/>
  <c r="S989" i="3"/>
  <c r="S990" i="3"/>
  <c r="U990" i="3" s="1"/>
  <c r="S991" i="3"/>
  <c r="U991" i="3" s="1"/>
  <c r="S992" i="3"/>
  <c r="S993" i="3"/>
  <c r="U993" i="3" s="1"/>
  <c r="S994" i="3"/>
  <c r="S995" i="3"/>
  <c r="S996" i="3"/>
  <c r="U996" i="3" s="1"/>
  <c r="S997" i="3"/>
  <c r="S998" i="3"/>
  <c r="U998" i="3" s="1"/>
  <c r="S999" i="3"/>
  <c r="U999" i="3" s="1"/>
  <c r="S1000" i="3"/>
  <c r="S1001" i="3"/>
  <c r="U1001" i="3" s="1"/>
  <c r="S1002" i="3"/>
  <c r="S1003" i="3"/>
  <c r="U1003" i="3" s="1"/>
  <c r="S1004" i="3"/>
  <c r="S1005" i="3"/>
  <c r="U1005" i="3" s="1"/>
  <c r="S1006" i="3"/>
  <c r="S1007" i="3"/>
  <c r="U1007" i="3" s="1"/>
  <c r="S1008" i="3"/>
  <c r="S1009" i="3"/>
  <c r="S1010" i="3"/>
  <c r="S1011" i="3"/>
  <c r="U1011" i="3" s="1"/>
  <c r="S1012" i="3"/>
  <c r="U1012" i="3" s="1"/>
  <c r="S1013" i="3"/>
  <c r="S1014" i="3"/>
  <c r="S1015" i="3"/>
  <c r="S1016" i="3"/>
  <c r="S1017" i="3"/>
  <c r="S1018" i="3"/>
  <c r="S1019" i="3"/>
  <c r="S1020" i="3"/>
  <c r="S1021" i="3"/>
  <c r="S1022" i="3"/>
  <c r="S1023" i="3"/>
  <c r="U1023" i="3" s="1"/>
  <c r="S1024" i="3"/>
  <c r="U1024" i="3" s="1"/>
  <c r="S1025" i="3"/>
  <c r="S1026" i="3"/>
  <c r="S1027" i="3"/>
  <c r="S1028" i="3"/>
  <c r="S1029" i="3"/>
  <c r="S1030" i="3"/>
  <c r="S1031" i="3"/>
  <c r="S1032" i="3"/>
  <c r="S1033" i="3"/>
  <c r="S1034" i="3"/>
  <c r="S1035" i="3"/>
  <c r="U1035" i="3" s="1"/>
  <c r="S1036" i="3"/>
  <c r="U1036" i="3" s="1"/>
  <c r="S1037" i="3"/>
  <c r="S1038" i="3"/>
  <c r="S1039" i="3"/>
  <c r="S1040" i="3"/>
  <c r="S1041" i="3"/>
  <c r="S1042" i="3"/>
  <c r="S1043" i="3"/>
  <c r="S1044" i="3"/>
  <c r="U1044" i="3" s="1"/>
  <c r="S1045" i="3"/>
  <c r="S1046" i="3"/>
  <c r="S1047" i="3"/>
  <c r="U1047" i="3" s="1"/>
  <c r="S1064" i="3"/>
  <c r="U1064" i="3" s="1"/>
  <c r="S1065" i="3"/>
  <c r="U1065" i="3" s="1"/>
  <c r="S1066" i="3"/>
  <c r="S1067" i="3"/>
  <c r="S1068" i="3"/>
  <c r="U1068" i="3" s="1"/>
  <c r="S1069" i="3"/>
  <c r="S1070" i="3"/>
  <c r="S1071" i="3"/>
  <c r="S1072" i="3"/>
  <c r="S1073" i="3"/>
  <c r="S1074" i="3"/>
  <c r="S1075" i="3"/>
  <c r="U1075" i="3" s="1"/>
  <c r="S1076" i="3"/>
  <c r="S1077" i="3"/>
  <c r="S1078" i="3"/>
  <c r="S1079" i="3"/>
  <c r="S1080" i="3"/>
  <c r="S1081" i="3"/>
  <c r="S1082" i="3"/>
  <c r="S1083" i="3"/>
  <c r="S1084" i="3"/>
  <c r="S1085" i="3"/>
  <c r="S1086" i="3"/>
  <c r="S1087" i="3"/>
  <c r="U1087" i="3" s="1"/>
  <c r="S1088" i="3"/>
  <c r="S1089" i="3"/>
  <c r="S1090" i="3"/>
  <c r="S1091" i="3"/>
  <c r="S1092" i="3"/>
  <c r="S1093" i="3"/>
  <c r="S1094" i="3"/>
  <c r="S1095" i="3"/>
  <c r="S1096" i="3"/>
  <c r="S1097" i="3"/>
  <c r="S1098" i="3"/>
  <c r="S1099" i="3"/>
  <c r="U1099" i="3" s="1"/>
  <c r="S1100" i="3"/>
  <c r="S1101" i="3"/>
  <c r="S1102" i="3"/>
  <c r="S1103" i="3"/>
  <c r="S1104" i="3"/>
  <c r="S1105" i="3"/>
  <c r="S1106" i="3"/>
  <c r="S1107" i="3"/>
  <c r="S1108" i="3"/>
  <c r="S1109" i="3"/>
  <c r="S1110" i="3"/>
  <c r="S1111" i="3"/>
  <c r="U1111" i="3" s="1"/>
  <c r="S1112" i="3"/>
  <c r="S1113" i="3"/>
  <c r="S1114" i="3"/>
  <c r="S1115" i="3"/>
  <c r="S1116" i="3"/>
  <c r="S1117" i="3"/>
  <c r="S1118" i="3"/>
  <c r="S1119" i="3"/>
  <c r="S1120" i="3"/>
  <c r="S1121" i="3"/>
  <c r="S1122" i="3"/>
  <c r="S1123" i="3"/>
  <c r="U1123" i="3" s="1"/>
  <c r="S1124" i="3"/>
  <c r="S1125" i="3"/>
  <c r="S1126" i="3"/>
  <c r="S1127" i="3"/>
  <c r="S1128" i="3"/>
  <c r="S1129" i="3"/>
  <c r="S1130" i="3"/>
  <c r="S1131" i="3"/>
  <c r="S1132" i="3"/>
  <c r="S1133" i="3"/>
  <c r="S1134" i="3"/>
  <c r="S1135" i="3"/>
  <c r="U1135" i="3" s="1"/>
  <c r="S1136" i="3"/>
  <c r="S1137" i="3"/>
  <c r="S1138" i="3"/>
  <c r="S1139" i="3"/>
  <c r="S1140" i="3"/>
  <c r="S1141" i="3"/>
  <c r="S1142" i="3"/>
  <c r="S1143" i="3"/>
  <c r="S1144" i="3"/>
  <c r="S1145" i="3"/>
  <c r="S1146" i="3"/>
  <c r="S1147" i="3"/>
  <c r="U1147" i="3" s="1"/>
  <c r="S1148" i="3"/>
  <c r="S1149" i="3"/>
  <c r="S1150" i="3"/>
  <c r="S1151" i="3"/>
  <c r="S1152" i="3"/>
  <c r="S1153" i="3"/>
  <c r="S1154" i="3"/>
  <c r="S1155" i="3"/>
  <c r="S1156" i="3"/>
  <c r="S1157" i="3"/>
  <c r="S1158" i="3"/>
  <c r="S1159" i="3"/>
  <c r="U1159" i="3" s="1"/>
  <c r="S1160" i="3"/>
  <c r="S1161" i="3"/>
  <c r="S1162" i="3"/>
  <c r="S1163" i="3"/>
  <c r="S1164" i="3"/>
  <c r="S1165" i="3"/>
  <c r="S1166" i="3"/>
  <c r="S1167" i="3"/>
  <c r="S1168" i="3"/>
  <c r="S1169" i="3"/>
  <c r="S1170" i="3"/>
  <c r="S1171" i="3"/>
  <c r="U1171" i="3" s="1"/>
  <c r="S1172" i="3"/>
  <c r="S1173" i="3"/>
  <c r="S1174" i="3"/>
  <c r="S1175" i="3"/>
  <c r="S1176" i="3"/>
  <c r="S1177" i="3"/>
  <c r="S1178" i="3"/>
  <c r="S1179" i="3"/>
  <c r="S1180" i="3"/>
  <c r="S1181" i="3"/>
  <c r="S1182" i="3"/>
  <c r="S1183" i="3"/>
  <c r="U1183" i="3" s="1"/>
  <c r="S1184" i="3"/>
  <c r="S1185" i="3"/>
  <c r="S1186" i="3"/>
  <c r="S1187" i="3"/>
  <c r="S1188" i="3"/>
  <c r="S1189" i="3"/>
  <c r="S1190" i="3"/>
  <c r="S1191" i="3"/>
  <c r="S1192" i="3"/>
  <c r="S1193" i="3"/>
  <c r="S1194" i="3"/>
  <c r="S1195" i="3"/>
  <c r="U1195" i="3" s="1"/>
  <c r="S1196" i="3"/>
  <c r="S1197" i="3"/>
  <c r="S1198" i="3"/>
  <c r="S1199" i="3"/>
  <c r="S1200" i="3"/>
  <c r="S1201" i="3"/>
  <c r="S1202" i="3"/>
  <c r="S1203" i="3"/>
  <c r="S1204" i="3"/>
  <c r="S1205" i="3"/>
  <c r="S1206" i="3"/>
  <c r="S1207" i="3"/>
  <c r="U1207" i="3" s="1"/>
  <c r="S1208" i="3"/>
  <c r="S1209" i="3"/>
  <c r="S1210" i="3"/>
  <c r="S1211" i="3"/>
  <c r="S1212" i="3"/>
  <c r="S1213" i="3"/>
  <c r="S1214" i="3"/>
  <c r="S1215" i="3"/>
  <c r="S1216" i="3"/>
  <c r="S1217" i="3"/>
  <c r="S1218" i="3"/>
  <c r="S1219" i="3"/>
  <c r="U1219" i="3" s="1"/>
  <c r="S1220" i="3"/>
  <c r="S1221" i="3"/>
  <c r="S1222" i="3"/>
  <c r="S1223" i="3"/>
  <c r="S1224" i="3"/>
  <c r="S1225" i="3"/>
  <c r="S1226" i="3"/>
  <c r="S1227" i="3"/>
  <c r="S1228" i="3"/>
  <c r="S1229" i="3"/>
  <c r="S1230" i="3"/>
  <c r="S1231" i="3"/>
  <c r="U1231" i="3" s="1"/>
  <c r="S1232" i="3"/>
  <c r="S1233" i="3"/>
  <c r="S1234" i="3"/>
  <c r="S1235" i="3"/>
  <c r="S1236" i="3"/>
  <c r="S1237" i="3"/>
  <c r="S1238" i="3"/>
  <c r="S1239" i="3"/>
  <c r="S1240" i="3"/>
  <c r="S1241" i="3"/>
  <c r="S1242" i="3"/>
  <c r="S1243" i="3"/>
  <c r="U1243" i="3" s="1"/>
  <c r="S1244" i="3"/>
  <c r="S1245" i="3"/>
  <c r="S1246" i="3"/>
  <c r="S1247" i="3"/>
  <c r="S1248" i="3"/>
  <c r="S1249" i="3"/>
  <c r="S1250" i="3"/>
  <c r="S1251" i="3"/>
  <c r="S1252" i="3"/>
  <c r="S1253" i="3"/>
  <c r="S1254" i="3"/>
  <c r="S1255" i="3"/>
  <c r="U1255" i="3" s="1"/>
  <c r="S1256" i="3"/>
  <c r="S1257" i="3"/>
  <c r="S1258" i="3"/>
  <c r="S1259" i="3"/>
  <c r="S1260" i="3"/>
  <c r="S1261" i="3"/>
  <c r="S1262" i="3"/>
  <c r="S1263" i="3"/>
  <c r="S1264" i="3"/>
  <c r="S1265" i="3"/>
  <c r="S1266" i="3"/>
  <c r="S1267" i="3"/>
  <c r="U1267" i="3" s="1"/>
  <c r="S1268" i="3"/>
  <c r="S1269" i="3"/>
  <c r="S1270" i="3"/>
  <c r="S1271" i="3"/>
  <c r="S1272" i="3"/>
  <c r="S1273" i="3"/>
  <c r="S1274" i="3"/>
  <c r="S1275" i="3"/>
  <c r="S1276" i="3"/>
  <c r="S1277" i="3"/>
  <c r="S1278" i="3"/>
  <c r="S1279" i="3"/>
  <c r="U1279" i="3" s="1"/>
  <c r="S1280" i="3"/>
  <c r="S1281" i="3"/>
  <c r="S1282" i="3"/>
  <c r="S1283" i="3"/>
  <c r="S1284" i="3"/>
  <c r="S1285" i="3"/>
  <c r="S1286" i="3"/>
  <c r="S1287" i="3"/>
  <c r="S1288" i="3"/>
  <c r="S1289" i="3"/>
  <c r="S1290" i="3"/>
  <c r="S1291" i="3"/>
  <c r="U1291" i="3" s="1"/>
  <c r="S1292" i="3"/>
  <c r="S1293" i="3"/>
  <c r="S1294" i="3"/>
  <c r="S1295" i="3"/>
  <c r="S1296" i="3"/>
  <c r="S1297" i="3"/>
  <c r="S1298" i="3"/>
  <c r="S1299" i="3"/>
  <c r="S1300" i="3"/>
  <c r="S1301" i="3"/>
  <c r="S1302" i="3"/>
  <c r="S1303" i="3"/>
  <c r="U1303" i="3" s="1"/>
  <c r="S1304" i="3"/>
  <c r="S1305" i="3"/>
  <c r="S1306" i="3"/>
  <c r="S1307" i="3"/>
  <c r="S1308" i="3"/>
  <c r="S1309" i="3"/>
  <c r="S1310" i="3"/>
  <c r="S1311" i="3"/>
  <c r="S1312" i="3"/>
  <c r="S1313" i="3"/>
  <c r="S1314" i="3"/>
  <c r="S1315" i="3"/>
  <c r="U1315" i="3" s="1"/>
  <c r="S1316" i="3"/>
  <c r="S1317" i="3"/>
  <c r="S1318" i="3"/>
  <c r="S1319" i="3"/>
  <c r="S1320" i="3"/>
  <c r="S1321" i="3"/>
  <c r="S1322" i="3"/>
  <c r="S1323" i="3"/>
  <c r="S1324" i="3"/>
  <c r="S1325" i="3"/>
  <c r="S1326" i="3"/>
  <c r="S1327" i="3"/>
  <c r="U1327" i="3" s="1"/>
  <c r="S1328" i="3"/>
  <c r="S1329" i="3"/>
  <c r="S1330" i="3"/>
  <c r="S1331" i="3"/>
  <c r="S1332" i="3"/>
  <c r="S1333" i="3"/>
  <c r="S1334" i="3"/>
  <c r="S1335" i="3"/>
  <c r="S1336" i="3"/>
  <c r="S1337" i="3"/>
  <c r="S1338" i="3"/>
  <c r="S1339" i="3"/>
  <c r="U1339" i="3" s="1"/>
  <c r="S1340" i="3"/>
  <c r="S1341" i="3"/>
  <c r="S1342" i="3"/>
  <c r="S1343" i="3"/>
  <c r="S1344" i="3"/>
  <c r="S1345" i="3"/>
  <c r="S1346" i="3"/>
  <c r="S1347" i="3"/>
  <c r="S1348" i="3"/>
  <c r="S1349" i="3"/>
  <c r="S1350" i="3"/>
  <c r="S1351" i="3"/>
  <c r="U1351" i="3" s="1"/>
  <c r="S1352" i="3"/>
  <c r="S1353" i="3"/>
  <c r="S1354" i="3"/>
  <c r="S1355" i="3"/>
  <c r="S1356" i="3"/>
  <c r="S1357" i="3"/>
  <c r="S1358" i="3"/>
  <c r="S1359" i="3"/>
  <c r="S1360" i="3"/>
  <c r="S1361" i="3"/>
  <c r="S1362" i="3"/>
  <c r="S1363" i="3"/>
  <c r="U1363" i="3" s="1"/>
  <c r="S1364" i="3"/>
  <c r="S1365" i="3"/>
  <c r="S1366" i="3"/>
  <c r="S1367" i="3"/>
  <c r="S1368" i="3"/>
  <c r="S1369" i="3"/>
  <c r="S1370" i="3"/>
  <c r="S1371" i="3"/>
  <c r="S1372" i="3"/>
  <c r="S1373" i="3"/>
  <c r="S1374" i="3"/>
  <c r="S1375" i="3"/>
  <c r="U1375" i="3" s="1"/>
  <c r="S1376" i="3"/>
  <c r="S1377" i="3"/>
  <c r="S1378" i="3"/>
  <c r="S1379" i="3"/>
  <c r="S1380" i="3"/>
  <c r="S1381" i="3"/>
  <c r="S1382" i="3"/>
  <c r="S1383" i="3"/>
  <c r="S1384" i="3"/>
  <c r="S1385" i="3"/>
  <c r="S1386" i="3"/>
  <c r="S1387" i="3"/>
  <c r="U1387" i="3" s="1"/>
  <c r="S1388" i="3"/>
  <c r="S1389" i="3"/>
  <c r="S1390" i="3"/>
  <c r="S1391" i="3"/>
  <c r="S1392" i="3"/>
  <c r="S1393" i="3"/>
  <c r="S1394" i="3"/>
  <c r="S1395" i="3"/>
  <c r="S1396" i="3"/>
  <c r="S1397" i="3"/>
  <c r="S1398" i="3"/>
  <c r="S1399" i="3"/>
  <c r="U1399" i="3" s="1"/>
  <c r="S1400" i="3"/>
  <c r="S1401" i="3"/>
  <c r="S1402" i="3"/>
  <c r="S1403" i="3"/>
  <c r="S1404" i="3"/>
  <c r="S1405" i="3"/>
  <c r="S1406" i="3"/>
  <c r="S1407" i="3"/>
  <c r="S1408" i="3"/>
  <c r="S1409" i="3"/>
  <c r="S1410" i="3"/>
  <c r="S1411" i="3"/>
  <c r="U1411" i="3" s="1"/>
  <c r="S1412" i="3"/>
  <c r="S1413" i="3"/>
  <c r="S1414" i="3"/>
  <c r="S1415" i="3"/>
  <c r="S1416" i="3"/>
  <c r="S1417" i="3"/>
  <c r="S1418" i="3"/>
  <c r="S1419" i="3"/>
  <c r="S1420" i="3"/>
  <c r="S1421" i="3"/>
  <c r="S1422" i="3"/>
  <c r="S1423" i="3"/>
  <c r="U1423" i="3" s="1"/>
  <c r="S1424" i="3"/>
  <c r="S1425" i="3"/>
  <c r="S1426" i="3"/>
  <c r="S1427" i="3"/>
  <c r="S1428" i="3"/>
  <c r="S1429" i="3"/>
  <c r="S1430" i="3"/>
  <c r="S1431" i="3"/>
  <c r="S1432" i="3"/>
  <c r="S1433" i="3"/>
  <c r="S1434" i="3"/>
  <c r="S1435" i="3"/>
  <c r="U1435" i="3" s="1"/>
  <c r="S1436" i="3"/>
  <c r="S1437" i="3"/>
  <c r="S1438" i="3"/>
  <c r="S1439" i="3"/>
  <c r="S1440" i="3"/>
  <c r="S1441" i="3"/>
  <c r="S1442" i="3"/>
  <c r="S1443" i="3"/>
  <c r="S1444" i="3"/>
  <c r="S1445" i="3"/>
  <c r="S1446" i="3"/>
  <c r="S1447" i="3"/>
  <c r="U1447" i="3" s="1"/>
  <c r="S1448" i="3"/>
  <c r="S1449" i="3"/>
  <c r="S1450" i="3"/>
  <c r="S1451" i="3"/>
  <c r="S1452" i="3"/>
  <c r="S1453" i="3"/>
  <c r="S1454" i="3"/>
  <c r="S1455" i="3"/>
  <c r="S1456" i="3"/>
  <c r="S1457" i="3"/>
  <c r="S1458" i="3"/>
  <c r="S1459" i="3"/>
  <c r="U1459" i="3" s="1"/>
  <c r="S1460" i="3"/>
  <c r="S1461" i="3"/>
  <c r="S1462" i="3"/>
  <c r="S1463" i="3"/>
  <c r="S1464" i="3"/>
  <c r="S1465" i="3"/>
  <c r="S1466" i="3"/>
  <c r="S1467" i="3"/>
  <c r="S1468" i="3"/>
  <c r="S1469" i="3"/>
  <c r="S1470" i="3"/>
  <c r="S1471" i="3"/>
  <c r="U1471" i="3" s="1"/>
  <c r="S1472" i="3"/>
  <c r="S1473" i="3"/>
  <c r="S1474" i="3"/>
  <c r="S1475" i="3"/>
  <c r="S1476" i="3"/>
  <c r="S1477" i="3"/>
  <c r="S1478" i="3"/>
  <c r="S1479" i="3"/>
  <c r="S1480" i="3"/>
  <c r="S1481" i="3"/>
  <c r="S1482" i="3"/>
  <c r="S1483" i="3"/>
  <c r="U1483" i="3" s="1"/>
  <c r="S1484" i="3"/>
  <c r="S1485" i="3"/>
  <c r="S1486" i="3"/>
  <c r="S1487" i="3"/>
  <c r="S1488" i="3"/>
  <c r="S1489" i="3"/>
  <c r="S1490" i="3"/>
  <c r="S1491" i="3"/>
  <c r="S1492" i="3"/>
  <c r="S1493" i="3"/>
  <c r="S1494" i="3"/>
  <c r="S1495" i="3"/>
  <c r="U1495" i="3" s="1"/>
  <c r="S1496" i="3"/>
  <c r="S1497" i="3"/>
  <c r="S1498" i="3"/>
  <c r="S1499" i="3"/>
  <c r="S1500" i="3"/>
  <c r="S1501" i="3"/>
  <c r="S1502" i="3"/>
  <c r="S1503" i="3"/>
  <c r="S1504" i="3"/>
  <c r="S1505" i="3"/>
  <c r="S1506" i="3"/>
  <c r="S1507" i="3"/>
  <c r="U1507" i="3" s="1"/>
  <c r="S1508" i="3"/>
  <c r="S1509" i="3"/>
  <c r="S1510" i="3"/>
  <c r="S1511" i="3"/>
  <c r="S1512" i="3"/>
  <c r="S1513" i="3"/>
  <c r="S1514" i="3"/>
  <c r="S1515" i="3"/>
  <c r="S1516" i="3"/>
  <c r="S1517" i="3"/>
  <c r="S1518" i="3"/>
  <c r="S1519" i="3"/>
  <c r="U1519" i="3" s="1"/>
  <c r="S1520" i="3"/>
  <c r="S1521" i="3"/>
  <c r="S1522" i="3"/>
  <c r="S1523" i="3"/>
  <c r="S1524" i="3"/>
  <c r="S1525" i="3"/>
  <c r="S1526" i="3"/>
  <c r="S1527" i="3"/>
  <c r="S1528" i="3"/>
  <c r="S1529" i="3"/>
  <c r="S1530" i="3"/>
  <c r="S1531" i="3"/>
  <c r="U1531" i="3" s="1"/>
  <c r="S1532" i="3"/>
  <c r="S1533" i="3"/>
  <c r="S1534" i="3"/>
  <c r="S1535" i="3"/>
  <c r="S1536" i="3"/>
  <c r="S1537" i="3"/>
  <c r="S1538" i="3"/>
  <c r="S1539" i="3"/>
  <c r="S1540" i="3"/>
  <c r="S1541" i="3"/>
  <c r="S1542" i="3"/>
  <c r="S1543" i="3"/>
  <c r="U1543" i="3" s="1"/>
  <c r="S1544" i="3"/>
  <c r="S1545" i="3"/>
  <c r="S1546" i="3"/>
  <c r="S1547" i="3"/>
  <c r="S1548" i="3"/>
  <c r="S1549" i="3"/>
  <c r="S1550" i="3"/>
  <c r="S1551" i="3"/>
  <c r="S1552" i="3"/>
  <c r="S1553" i="3"/>
  <c r="S1554" i="3"/>
  <c r="S1555" i="3"/>
  <c r="U1555" i="3" s="1"/>
  <c r="S1556" i="3"/>
  <c r="S1557" i="3"/>
  <c r="S1558" i="3"/>
  <c r="S1559" i="3"/>
  <c r="S1560" i="3"/>
  <c r="S1561" i="3"/>
  <c r="S1562" i="3"/>
  <c r="S1563" i="3"/>
  <c r="S1564" i="3"/>
  <c r="S1565" i="3"/>
  <c r="S1566" i="3"/>
  <c r="S1567" i="3"/>
  <c r="U1567" i="3" s="1"/>
  <c r="S1568" i="3"/>
  <c r="S1569" i="3"/>
  <c r="S1570" i="3"/>
  <c r="S1571" i="3"/>
  <c r="S1572" i="3"/>
  <c r="S1573" i="3"/>
  <c r="S1574" i="3"/>
  <c r="S1575" i="3"/>
  <c r="S1576" i="3"/>
  <c r="S1577" i="3"/>
  <c r="S1578" i="3"/>
  <c r="S1579" i="3"/>
  <c r="U1579" i="3" s="1"/>
  <c r="S1580" i="3"/>
  <c r="S1581" i="3"/>
  <c r="S1582" i="3"/>
  <c r="S1583" i="3"/>
  <c r="S1584" i="3"/>
  <c r="S1585" i="3"/>
  <c r="S1586" i="3"/>
  <c r="S1587" i="3"/>
  <c r="S1588" i="3"/>
  <c r="S1589" i="3"/>
  <c r="S1590" i="3"/>
  <c r="S1591" i="3"/>
  <c r="U1591" i="3" s="1"/>
  <c r="S1592" i="3"/>
  <c r="S1593" i="3"/>
  <c r="S1594" i="3"/>
  <c r="S1595" i="3"/>
  <c r="S1596" i="3"/>
  <c r="S1597" i="3"/>
  <c r="S1598" i="3"/>
  <c r="S1599" i="3"/>
  <c r="S1600" i="3"/>
  <c r="S1601" i="3"/>
  <c r="S1602" i="3"/>
  <c r="S1603" i="3"/>
  <c r="U1603" i="3" s="1"/>
  <c r="S1604" i="3"/>
  <c r="S1605" i="3"/>
  <c r="S1606" i="3"/>
  <c r="S1607" i="3"/>
  <c r="S1608" i="3"/>
  <c r="S1609" i="3"/>
  <c r="S1610" i="3"/>
  <c r="S1611" i="3"/>
  <c r="S1612" i="3"/>
  <c r="S1613" i="3"/>
  <c r="S1614" i="3"/>
  <c r="S1615" i="3"/>
  <c r="U1615" i="3" s="1"/>
  <c r="S1616" i="3"/>
  <c r="S1617" i="3"/>
  <c r="S1618" i="3"/>
  <c r="S1619" i="3"/>
  <c r="S1620" i="3"/>
  <c r="S1621" i="3"/>
  <c r="S1622" i="3"/>
  <c r="S1623" i="3"/>
  <c r="S1624" i="3"/>
  <c r="S1625" i="3"/>
  <c r="S1626" i="3"/>
  <c r="S1627" i="3"/>
  <c r="U1627" i="3" s="1"/>
  <c r="S1628" i="3"/>
  <c r="S1629" i="3"/>
  <c r="S1630" i="3"/>
  <c r="S1631" i="3"/>
  <c r="S1632" i="3"/>
  <c r="S1633" i="3"/>
  <c r="S1634" i="3"/>
  <c r="S1635" i="3"/>
  <c r="S1636" i="3"/>
  <c r="S1637" i="3"/>
  <c r="S1638" i="3"/>
  <c r="S1639" i="3"/>
  <c r="U1639" i="3" s="1"/>
  <c r="S1640" i="3"/>
  <c r="S1641" i="3"/>
  <c r="S1642" i="3"/>
  <c r="S1643" i="3"/>
  <c r="S1644" i="3"/>
  <c r="S1645" i="3"/>
  <c r="S1646" i="3"/>
  <c r="S1647" i="3"/>
  <c r="S1648" i="3"/>
  <c r="S1649" i="3"/>
  <c r="S1650" i="3"/>
  <c r="S1651" i="3"/>
  <c r="U1651" i="3" s="1"/>
  <c r="S1652" i="3"/>
  <c r="S1653" i="3"/>
  <c r="S1654" i="3"/>
  <c r="S1655" i="3"/>
  <c r="S1656" i="3"/>
  <c r="S1657" i="3"/>
  <c r="S1658" i="3"/>
  <c r="S1659" i="3"/>
  <c r="S1660" i="3"/>
  <c r="S1661" i="3"/>
  <c r="S1662" i="3"/>
  <c r="S1663" i="3"/>
  <c r="U1663" i="3" s="1"/>
  <c r="S1664" i="3"/>
  <c r="S1665" i="3"/>
  <c r="S1666" i="3"/>
  <c r="S1667" i="3"/>
  <c r="S1668" i="3"/>
  <c r="S1669" i="3"/>
  <c r="S1670" i="3"/>
  <c r="S1671" i="3"/>
  <c r="S1672" i="3"/>
  <c r="S1673" i="3"/>
  <c r="S1674" i="3"/>
  <c r="S1675" i="3"/>
  <c r="U1675" i="3" s="1"/>
  <c r="S1676" i="3"/>
  <c r="S1677" i="3"/>
  <c r="S1678" i="3"/>
  <c r="S1679" i="3"/>
  <c r="S1680" i="3"/>
  <c r="S1681" i="3"/>
  <c r="S1682" i="3"/>
  <c r="S1683" i="3"/>
  <c r="S1684" i="3"/>
  <c r="S1685" i="3"/>
  <c r="S1686" i="3"/>
  <c r="S1687" i="3"/>
  <c r="U1687" i="3" s="1"/>
  <c r="S1688" i="3"/>
  <c r="S1689" i="3"/>
  <c r="S1690" i="3"/>
  <c r="S1691" i="3"/>
  <c r="S1692" i="3"/>
  <c r="S1693" i="3"/>
  <c r="S1694" i="3"/>
  <c r="S1695" i="3"/>
  <c r="S1696" i="3"/>
  <c r="S1697" i="3"/>
  <c r="S1698" i="3"/>
  <c r="S1699" i="3"/>
  <c r="U1699" i="3" s="1"/>
  <c r="S1700" i="3"/>
  <c r="S1701" i="3"/>
  <c r="S1702" i="3"/>
  <c r="S1703" i="3"/>
  <c r="S1704" i="3"/>
  <c r="S1705" i="3"/>
  <c r="S1706" i="3"/>
  <c r="S1707" i="3"/>
  <c r="S1708" i="3"/>
  <c r="S1709" i="3"/>
  <c r="S1710" i="3"/>
  <c r="S1711" i="3"/>
  <c r="U1711" i="3" s="1"/>
  <c r="S1712" i="3"/>
  <c r="S1713" i="3"/>
  <c r="S1714" i="3"/>
  <c r="S1715" i="3"/>
  <c r="S1716" i="3"/>
  <c r="S1717" i="3"/>
  <c r="S1718" i="3"/>
  <c r="S1719" i="3"/>
  <c r="S1720" i="3"/>
  <c r="S1721" i="3"/>
  <c r="S1722" i="3"/>
  <c r="S1723" i="3"/>
  <c r="U1723" i="3" s="1"/>
  <c r="S1724" i="3"/>
  <c r="S1725" i="3"/>
  <c r="S1726" i="3"/>
  <c r="S1727" i="3"/>
  <c r="S1728" i="3"/>
  <c r="S1729" i="3"/>
  <c r="S1730" i="3"/>
  <c r="S1731" i="3"/>
  <c r="S1732" i="3"/>
  <c r="S1733" i="3"/>
  <c r="S1734" i="3"/>
  <c r="S1735" i="3"/>
  <c r="U1735" i="3" s="1"/>
  <c r="S1736" i="3"/>
  <c r="S1737" i="3"/>
  <c r="S1738" i="3"/>
  <c r="S1739" i="3"/>
  <c r="S1740" i="3"/>
  <c r="S1741" i="3"/>
  <c r="S1742" i="3"/>
  <c r="S1743" i="3"/>
  <c r="S1744" i="3"/>
  <c r="S1745" i="3"/>
  <c r="S1746" i="3"/>
  <c r="S1747" i="3"/>
  <c r="U1747" i="3" s="1"/>
  <c r="S1748" i="3"/>
  <c r="S1749" i="3"/>
  <c r="U1749" i="3" s="1"/>
  <c r="S1750" i="3"/>
  <c r="S1751" i="3"/>
  <c r="S1752" i="3"/>
  <c r="S1753" i="3"/>
  <c r="S1754" i="3"/>
  <c r="S1755" i="3"/>
  <c r="S1756" i="3"/>
  <c r="S1757" i="3"/>
  <c r="S1758" i="3"/>
  <c r="S1759" i="3"/>
  <c r="U1759" i="3" s="1"/>
  <c r="S1760" i="3"/>
  <c r="S1761" i="3"/>
  <c r="U1761" i="3" s="1"/>
  <c r="S1762" i="3"/>
  <c r="S1763" i="3"/>
  <c r="S1764" i="3"/>
  <c r="S1765" i="3"/>
  <c r="S1766" i="3"/>
  <c r="S1767" i="3"/>
  <c r="S1768" i="3"/>
  <c r="S1769" i="3"/>
  <c r="S1770" i="3"/>
  <c r="S1771" i="3"/>
  <c r="U1771" i="3" s="1"/>
  <c r="S1772" i="3"/>
  <c r="S1773" i="3"/>
  <c r="U1773" i="3" s="1"/>
  <c r="S1774" i="3"/>
  <c r="S1775" i="3"/>
  <c r="S1776" i="3"/>
  <c r="S1777" i="3"/>
  <c r="S1778" i="3"/>
  <c r="S1779" i="3"/>
  <c r="S1780" i="3"/>
  <c r="S1781" i="3"/>
  <c r="S1782" i="3"/>
  <c r="S1783" i="3"/>
  <c r="U1783" i="3" s="1"/>
  <c r="S1784" i="3"/>
  <c r="S1785" i="3"/>
  <c r="U1785" i="3" s="1"/>
  <c r="S1786" i="3"/>
  <c r="S1787" i="3"/>
  <c r="S1788" i="3"/>
  <c r="S1789" i="3"/>
  <c r="S1790" i="3"/>
  <c r="S1791" i="3"/>
  <c r="S1792" i="3"/>
  <c r="S1793" i="3"/>
  <c r="S1794" i="3"/>
  <c r="S1795" i="3"/>
  <c r="U1795" i="3" s="1"/>
  <c r="S1796" i="3"/>
  <c r="S1797" i="3"/>
  <c r="U1797" i="3" s="1"/>
  <c r="S1798" i="3"/>
  <c r="S1799" i="3"/>
  <c r="S1800" i="3"/>
  <c r="S1801" i="3"/>
  <c r="S1802" i="3"/>
  <c r="S1803" i="3"/>
  <c r="S1804" i="3"/>
  <c r="S1805" i="3"/>
  <c r="S1806" i="3"/>
  <c r="S1807" i="3"/>
  <c r="U1807" i="3" s="1"/>
  <c r="S1808" i="3"/>
  <c r="S1809" i="3"/>
  <c r="U1809" i="3" s="1"/>
  <c r="S1810" i="3"/>
  <c r="S1811" i="3"/>
  <c r="S1812" i="3"/>
  <c r="S1813" i="3"/>
  <c r="S1814" i="3"/>
  <c r="S1815" i="3"/>
  <c r="S1816" i="3"/>
  <c r="S1817" i="3"/>
  <c r="S1818" i="3"/>
  <c r="S1819" i="3"/>
  <c r="U1819" i="3" s="1"/>
  <c r="S1820" i="3"/>
  <c r="S1821" i="3"/>
  <c r="S1822" i="3"/>
  <c r="S1823" i="3"/>
  <c r="S1824" i="3"/>
  <c r="S1825" i="3"/>
  <c r="S1826" i="3"/>
  <c r="S1827" i="3"/>
  <c r="S1828" i="3"/>
  <c r="S1829" i="3"/>
  <c r="S1830" i="3"/>
  <c r="S1831" i="3"/>
  <c r="U1831" i="3" s="1"/>
  <c r="S1832" i="3"/>
  <c r="S1833" i="3"/>
  <c r="S1834" i="3"/>
  <c r="S1835" i="3"/>
  <c r="S1836" i="3"/>
  <c r="S1837" i="3"/>
  <c r="S1838" i="3"/>
  <c r="S1839" i="3"/>
  <c r="S1840" i="3"/>
  <c r="S1841" i="3"/>
  <c r="S1842" i="3"/>
  <c r="S1843" i="3"/>
  <c r="U1843" i="3" s="1"/>
  <c r="S1844" i="3"/>
  <c r="S1845" i="3"/>
  <c r="S1846" i="3"/>
  <c r="S1847" i="3"/>
  <c r="S1848" i="3"/>
  <c r="S1849" i="3"/>
  <c r="S1850" i="3"/>
  <c r="S1851" i="3"/>
  <c r="S1852" i="3"/>
  <c r="S1853" i="3"/>
  <c r="S1854" i="3"/>
  <c r="S1855" i="3"/>
  <c r="U1855" i="3" s="1"/>
  <c r="S1856" i="3"/>
  <c r="S1857" i="3"/>
  <c r="S1858" i="3"/>
  <c r="S1859" i="3"/>
  <c r="S1860" i="3"/>
  <c r="S1861" i="3"/>
  <c r="S1862" i="3"/>
  <c r="S1863" i="3"/>
  <c r="S1864" i="3"/>
  <c r="S1865" i="3"/>
  <c r="S1866" i="3"/>
  <c r="S1867" i="3"/>
  <c r="U1867" i="3" s="1"/>
  <c r="S1868" i="3"/>
  <c r="S1869" i="3"/>
  <c r="S1870" i="3"/>
  <c r="S1871" i="3"/>
  <c r="S1872" i="3"/>
  <c r="S1873" i="3"/>
  <c r="S1874" i="3"/>
  <c r="S1875" i="3"/>
  <c r="S1876" i="3"/>
  <c r="S1877" i="3"/>
  <c r="S1878" i="3"/>
  <c r="S1879" i="3"/>
  <c r="U1879" i="3" s="1"/>
  <c r="S1880" i="3"/>
  <c r="S1881" i="3"/>
  <c r="S1882" i="3"/>
  <c r="S1883" i="3"/>
  <c r="S1884" i="3"/>
  <c r="S1885" i="3"/>
  <c r="S1886" i="3"/>
  <c r="S1887" i="3"/>
  <c r="S1888" i="3"/>
  <c r="S1889" i="3"/>
  <c r="S1890" i="3"/>
  <c r="S1891" i="3"/>
  <c r="U1891" i="3" s="1"/>
  <c r="S1892" i="3"/>
  <c r="S1893" i="3"/>
  <c r="S1894" i="3"/>
  <c r="S1895" i="3"/>
  <c r="S1896" i="3"/>
  <c r="S1897" i="3"/>
  <c r="S1898" i="3"/>
  <c r="S1899" i="3"/>
  <c r="S1900" i="3"/>
  <c r="S1901" i="3"/>
  <c r="S1902" i="3"/>
  <c r="S1903" i="3"/>
  <c r="U1903" i="3" s="1"/>
  <c r="S1904" i="3"/>
  <c r="S1905" i="3"/>
  <c r="S1906" i="3"/>
  <c r="S1907" i="3"/>
  <c r="S1908" i="3"/>
  <c r="S1909" i="3"/>
  <c r="S1910" i="3"/>
  <c r="S1911" i="3"/>
  <c r="S1912" i="3"/>
  <c r="S1913" i="3"/>
  <c r="S1914" i="3"/>
  <c r="S1915" i="3"/>
  <c r="U1915" i="3" s="1"/>
  <c r="S1916" i="3"/>
  <c r="S1917" i="3"/>
  <c r="S1918" i="3"/>
  <c r="S1919" i="3"/>
  <c r="S1920" i="3"/>
  <c r="S1921" i="3"/>
  <c r="S1922" i="3"/>
  <c r="S1923" i="3"/>
  <c r="S1924" i="3"/>
  <c r="S1925" i="3"/>
  <c r="S1926" i="3"/>
  <c r="S1927" i="3"/>
  <c r="U1927" i="3" s="1"/>
  <c r="S1928" i="3"/>
  <c r="S1929" i="3"/>
  <c r="S1930" i="3"/>
  <c r="S1931" i="3"/>
  <c r="S1932" i="3"/>
  <c r="S1933" i="3"/>
  <c r="S1934" i="3"/>
  <c r="S1935" i="3"/>
  <c r="S1936" i="3"/>
  <c r="S1937" i="3"/>
  <c r="S1938" i="3"/>
  <c r="S1939" i="3"/>
  <c r="U1939" i="3" s="1"/>
  <c r="S1940" i="3"/>
  <c r="S1941" i="3"/>
  <c r="S1942" i="3"/>
  <c r="S1943" i="3"/>
  <c r="S1944" i="3"/>
  <c r="S1945" i="3"/>
  <c r="S1946" i="3"/>
  <c r="S1947" i="3"/>
  <c r="S1948" i="3"/>
  <c r="S1949" i="3"/>
  <c r="S1950" i="3"/>
  <c r="S1951" i="3"/>
  <c r="U1951" i="3" s="1"/>
  <c r="S1952" i="3"/>
  <c r="S1953" i="3"/>
  <c r="S1954" i="3"/>
  <c r="S1955" i="3"/>
  <c r="S1956" i="3"/>
  <c r="S1957" i="3"/>
  <c r="S1958" i="3"/>
  <c r="S1959" i="3"/>
  <c r="S1960" i="3"/>
  <c r="S1961" i="3"/>
  <c r="S1962" i="3"/>
  <c r="S1963" i="3"/>
  <c r="U1963" i="3" s="1"/>
  <c r="S1964" i="3"/>
  <c r="S1965" i="3"/>
  <c r="S1966" i="3"/>
  <c r="S1967" i="3"/>
  <c r="S1968" i="3"/>
  <c r="S1969" i="3"/>
  <c r="S1970" i="3"/>
  <c r="S1971" i="3"/>
  <c r="S1972" i="3"/>
  <c r="S1973" i="3"/>
  <c r="S1974" i="3"/>
  <c r="S1975" i="3"/>
  <c r="U1975" i="3" s="1"/>
  <c r="S1976" i="3"/>
  <c r="S1977" i="3"/>
  <c r="S1978" i="3"/>
  <c r="S1979" i="3"/>
  <c r="S1980" i="3"/>
  <c r="S1981" i="3"/>
  <c r="S1982" i="3"/>
  <c r="S1983" i="3"/>
  <c r="S1984" i="3"/>
  <c r="S1985" i="3"/>
  <c r="S1986" i="3"/>
  <c r="S1987" i="3"/>
  <c r="U1987" i="3" s="1"/>
  <c r="S1988" i="3"/>
  <c r="S1989" i="3"/>
  <c r="S1990" i="3"/>
  <c r="S1991" i="3"/>
  <c r="S1992" i="3"/>
  <c r="S1993" i="3"/>
  <c r="S1994" i="3"/>
  <c r="S1995" i="3"/>
  <c r="S1996" i="3"/>
  <c r="S1997" i="3"/>
  <c r="S1998" i="3"/>
  <c r="S1999" i="3"/>
  <c r="U1999" i="3" s="1"/>
  <c r="S2000" i="3"/>
  <c r="S2001" i="3"/>
  <c r="S2002" i="3"/>
  <c r="S2003" i="3"/>
  <c r="S2004" i="3"/>
  <c r="S2005" i="3"/>
  <c r="S2006" i="3"/>
  <c r="S2007" i="3"/>
  <c r="S2008" i="3"/>
  <c r="S2009" i="3"/>
  <c r="S2010" i="3"/>
  <c r="S2011" i="3"/>
  <c r="U2011" i="3" s="1"/>
  <c r="S2012" i="3"/>
  <c r="S2013" i="3"/>
  <c r="S2014" i="3"/>
  <c r="S2015" i="3"/>
  <c r="S2016" i="3"/>
  <c r="S2017" i="3"/>
  <c r="S2018" i="3"/>
  <c r="S2019" i="3"/>
  <c r="S2020" i="3"/>
  <c r="S2021" i="3"/>
  <c r="S2022" i="3"/>
  <c r="S2023" i="3"/>
  <c r="U2023" i="3" s="1"/>
  <c r="S2024" i="3"/>
  <c r="S2025" i="3"/>
  <c r="S2026" i="3"/>
  <c r="S2027" i="3"/>
  <c r="S2028" i="3"/>
  <c r="S2029" i="3"/>
  <c r="S2030" i="3"/>
  <c r="S2031" i="3"/>
  <c r="S2032" i="3"/>
  <c r="S2033" i="3"/>
  <c r="S2034" i="3"/>
  <c r="S2035" i="3"/>
  <c r="U2035" i="3" s="1"/>
  <c r="S2036" i="3"/>
  <c r="S2037" i="3"/>
  <c r="S2038" i="3"/>
  <c r="S2039" i="3"/>
  <c r="S2040" i="3"/>
  <c r="S2041" i="3"/>
  <c r="S2042" i="3"/>
  <c r="S2043" i="3"/>
  <c r="S2044" i="3"/>
  <c r="S2045" i="3"/>
  <c r="S2046" i="3"/>
  <c r="S2047" i="3"/>
  <c r="U2047" i="3" s="1"/>
  <c r="S2048" i="3"/>
  <c r="S2049" i="3"/>
  <c r="S2050" i="3"/>
  <c r="S2051" i="3"/>
  <c r="S2052" i="3"/>
  <c r="S2053" i="3"/>
  <c r="S2054" i="3"/>
  <c r="S2055" i="3"/>
  <c r="S2056" i="3"/>
  <c r="S2057" i="3"/>
  <c r="S2058" i="3"/>
  <c r="S2059" i="3"/>
  <c r="U2059" i="3" s="1"/>
  <c r="S2060" i="3"/>
  <c r="S2061" i="3"/>
  <c r="S2062" i="3"/>
  <c r="S2063" i="3"/>
  <c r="S2064" i="3"/>
  <c r="S2065" i="3"/>
  <c r="S2066" i="3"/>
  <c r="S2067" i="3"/>
  <c r="S2068" i="3"/>
  <c r="S2069" i="3"/>
  <c r="S2070" i="3"/>
  <c r="S2071" i="3"/>
  <c r="U2071" i="3" s="1"/>
  <c r="S2072" i="3"/>
  <c r="S2073" i="3"/>
  <c r="S2074" i="3"/>
  <c r="S2075" i="3"/>
  <c r="S2076" i="3"/>
  <c r="S2077" i="3"/>
  <c r="S2078" i="3"/>
  <c r="S2079" i="3"/>
  <c r="S2080" i="3"/>
  <c r="S2081" i="3"/>
  <c r="S2082" i="3"/>
  <c r="S2083" i="3"/>
  <c r="U2083" i="3" s="1"/>
  <c r="S2084" i="3"/>
  <c r="S2085" i="3"/>
  <c r="S2086" i="3"/>
  <c r="S2087" i="3"/>
  <c r="S2088" i="3"/>
  <c r="S2089" i="3"/>
  <c r="S2090" i="3"/>
  <c r="S2091" i="3"/>
  <c r="S2092" i="3"/>
  <c r="S2093" i="3"/>
  <c r="S2094" i="3"/>
  <c r="S2095" i="3"/>
  <c r="U2095" i="3" s="1"/>
  <c r="S2096" i="3"/>
  <c r="S2097" i="3"/>
  <c r="S2098" i="3"/>
  <c r="S2099" i="3"/>
  <c r="S2100" i="3"/>
  <c r="S2101" i="3"/>
  <c r="S2102" i="3"/>
  <c r="S2103" i="3"/>
  <c r="S2104" i="3"/>
  <c r="S2105" i="3"/>
  <c r="S2106" i="3"/>
  <c r="S2107" i="3"/>
  <c r="U2107" i="3" s="1"/>
  <c r="S2108" i="3"/>
  <c r="S2109" i="3"/>
  <c r="S2110" i="3"/>
  <c r="S2111" i="3"/>
  <c r="S2112" i="3"/>
  <c r="S2113" i="3"/>
  <c r="S2114" i="3"/>
  <c r="S2115" i="3"/>
  <c r="S2116" i="3"/>
  <c r="S2117" i="3"/>
  <c r="S2118" i="3"/>
  <c r="S2119" i="3"/>
  <c r="U2119" i="3" s="1"/>
  <c r="S2120" i="3"/>
  <c r="S2121" i="3"/>
  <c r="S2122" i="3"/>
  <c r="S2123" i="3"/>
  <c r="S2124" i="3"/>
  <c r="S2125" i="3"/>
  <c r="S2126" i="3"/>
  <c r="S2127" i="3"/>
  <c r="S2128" i="3"/>
  <c r="S2129" i="3"/>
  <c r="S2130" i="3"/>
  <c r="S2131" i="3"/>
  <c r="U2131" i="3" s="1"/>
  <c r="S2132" i="3"/>
  <c r="S2133" i="3"/>
  <c r="S2134" i="3"/>
  <c r="S2135" i="3"/>
  <c r="S2136" i="3"/>
  <c r="S2137" i="3"/>
  <c r="S2138" i="3"/>
  <c r="S2139" i="3"/>
  <c r="S2140" i="3"/>
  <c r="S2141" i="3"/>
  <c r="S2142" i="3"/>
  <c r="S2143" i="3"/>
  <c r="U2143" i="3" s="1"/>
  <c r="S2144" i="3"/>
  <c r="S2145" i="3"/>
  <c r="S2146" i="3"/>
  <c r="S2147" i="3"/>
  <c r="S2148" i="3"/>
  <c r="S2149" i="3"/>
  <c r="S2150" i="3"/>
  <c r="S2151" i="3"/>
  <c r="S2152" i="3"/>
  <c r="S2153" i="3"/>
  <c r="S2154" i="3"/>
  <c r="S2155" i="3"/>
  <c r="U2155" i="3" s="1"/>
  <c r="S2156" i="3"/>
  <c r="S2157" i="3"/>
  <c r="S2158" i="3"/>
  <c r="S2159" i="3"/>
  <c r="S2160" i="3"/>
  <c r="S2161" i="3"/>
  <c r="S2162" i="3"/>
  <c r="S2163" i="3"/>
  <c r="S2164" i="3"/>
  <c r="S2165" i="3"/>
  <c r="S2166" i="3"/>
  <c r="S2167" i="3"/>
  <c r="U2167" i="3" s="1"/>
  <c r="S2168" i="3"/>
  <c r="S2169" i="3"/>
  <c r="S2170" i="3"/>
  <c r="S2171" i="3"/>
  <c r="S2172" i="3"/>
  <c r="S2173" i="3"/>
  <c r="S2174" i="3"/>
  <c r="S2175" i="3"/>
  <c r="S2176" i="3"/>
  <c r="S2177" i="3"/>
  <c r="S2178" i="3"/>
  <c r="S2179" i="3"/>
  <c r="U2179" i="3" s="1"/>
  <c r="S2180" i="3"/>
  <c r="S2181" i="3"/>
  <c r="S2182" i="3"/>
  <c r="S2183" i="3"/>
  <c r="S2184" i="3"/>
  <c r="S2185" i="3"/>
  <c r="S2186" i="3"/>
  <c r="S2187" i="3"/>
  <c r="S2188" i="3"/>
  <c r="S2189" i="3"/>
  <c r="S2190" i="3"/>
  <c r="S2191" i="3"/>
  <c r="U2191" i="3" s="1"/>
  <c r="S2192" i="3"/>
  <c r="S2193" i="3"/>
  <c r="S2194" i="3"/>
  <c r="S2195" i="3"/>
  <c r="S2196" i="3"/>
  <c r="S2197" i="3"/>
  <c r="S2198" i="3"/>
  <c r="S2199" i="3"/>
  <c r="S2200" i="3"/>
  <c r="S2201" i="3"/>
  <c r="S2202" i="3"/>
  <c r="S2203" i="3"/>
  <c r="U2203" i="3" s="1"/>
  <c r="S2204" i="3"/>
  <c r="S2205" i="3"/>
  <c r="S2206" i="3"/>
  <c r="S2207" i="3"/>
  <c r="S2208" i="3"/>
  <c r="S2209" i="3"/>
  <c r="S2210" i="3"/>
  <c r="S2211" i="3"/>
  <c r="S2212" i="3"/>
  <c r="S2213" i="3"/>
  <c r="S2214" i="3"/>
  <c r="S2215" i="3"/>
  <c r="U2215" i="3" s="1"/>
  <c r="S2216" i="3"/>
  <c r="S2217" i="3"/>
  <c r="S2218" i="3"/>
  <c r="S2219" i="3"/>
  <c r="S2220" i="3"/>
  <c r="S2221" i="3"/>
  <c r="S2222" i="3"/>
  <c r="S2223" i="3"/>
  <c r="S2224" i="3"/>
  <c r="S2225" i="3"/>
  <c r="S2226" i="3"/>
  <c r="S2227" i="3"/>
  <c r="U2227" i="3" s="1"/>
  <c r="S2228" i="3"/>
  <c r="S2229" i="3"/>
  <c r="S2230" i="3"/>
  <c r="S2231" i="3"/>
  <c r="S2232" i="3"/>
  <c r="S2233" i="3"/>
  <c r="S2234" i="3"/>
  <c r="S2235" i="3"/>
  <c r="S2236" i="3"/>
  <c r="S2237" i="3"/>
  <c r="S2238" i="3"/>
  <c r="S2239" i="3"/>
  <c r="U2239" i="3" s="1"/>
  <c r="S2240" i="3"/>
  <c r="S2241" i="3"/>
  <c r="S2242" i="3"/>
  <c r="S2243" i="3"/>
  <c r="S2244" i="3"/>
  <c r="S2245" i="3"/>
  <c r="S2246" i="3"/>
  <c r="S2247" i="3"/>
  <c r="S2248" i="3"/>
  <c r="S2249" i="3"/>
  <c r="S2250" i="3"/>
  <c r="S2251" i="3"/>
  <c r="U2251" i="3" s="1"/>
  <c r="S2252" i="3"/>
  <c r="S2253" i="3"/>
  <c r="S2254" i="3"/>
  <c r="S2255" i="3"/>
  <c r="S2256" i="3"/>
  <c r="S2257" i="3"/>
  <c r="S2258" i="3"/>
  <c r="S2259" i="3"/>
  <c r="S2260" i="3"/>
  <c r="S2261" i="3"/>
  <c r="S2262" i="3"/>
  <c r="S2263" i="3"/>
  <c r="U2263" i="3" s="1"/>
  <c r="S2264" i="3"/>
  <c r="S2265" i="3"/>
  <c r="S2266" i="3"/>
  <c r="S2267" i="3"/>
  <c r="S2268" i="3"/>
  <c r="S2269" i="3"/>
  <c r="S2270" i="3"/>
  <c r="S2271" i="3"/>
  <c r="S2272" i="3"/>
  <c r="S2273" i="3"/>
  <c r="S2274" i="3"/>
  <c r="S2275" i="3"/>
  <c r="U2275" i="3" s="1"/>
  <c r="S2276" i="3"/>
  <c r="S2277" i="3"/>
  <c r="S2278" i="3"/>
  <c r="S2279" i="3"/>
  <c r="S2280" i="3"/>
  <c r="S2281" i="3"/>
  <c r="S2282" i="3"/>
  <c r="S2283" i="3"/>
  <c r="S2284" i="3"/>
  <c r="S2285" i="3"/>
  <c r="S2286" i="3"/>
  <c r="S2287" i="3"/>
  <c r="U2287" i="3" s="1"/>
  <c r="S2288" i="3"/>
  <c r="S2289" i="3"/>
  <c r="S2290" i="3"/>
  <c r="S2291" i="3"/>
  <c r="S2292" i="3"/>
  <c r="S2293" i="3"/>
  <c r="S2294" i="3"/>
  <c r="S2295" i="3"/>
  <c r="S2296" i="3"/>
  <c r="S2297" i="3"/>
  <c r="S2298" i="3"/>
  <c r="S2299" i="3"/>
  <c r="U2299" i="3" s="1"/>
  <c r="S2300" i="3"/>
  <c r="S2301" i="3"/>
  <c r="S2302" i="3"/>
  <c r="S2303" i="3"/>
  <c r="S2304" i="3"/>
  <c r="S2305" i="3"/>
  <c r="S2306" i="3"/>
  <c r="S2307" i="3"/>
  <c r="S2308" i="3"/>
  <c r="S2309" i="3"/>
  <c r="S2310" i="3"/>
  <c r="S2311" i="3"/>
  <c r="U2311" i="3" s="1"/>
  <c r="S2312" i="3"/>
  <c r="S2313" i="3"/>
  <c r="S2314" i="3"/>
  <c r="S2315" i="3"/>
  <c r="S2316" i="3"/>
  <c r="S2317" i="3"/>
  <c r="S2318" i="3"/>
  <c r="S2319" i="3"/>
  <c r="S2320" i="3"/>
  <c r="S2321" i="3"/>
  <c r="S2322" i="3"/>
  <c r="S2323" i="3"/>
  <c r="U2323" i="3" s="1"/>
  <c r="S2324" i="3"/>
  <c r="S2325" i="3"/>
  <c r="S2326" i="3"/>
  <c r="S2327" i="3"/>
  <c r="S2328" i="3"/>
  <c r="S2329" i="3"/>
  <c r="S2330" i="3"/>
  <c r="S2331" i="3"/>
  <c r="S2332" i="3"/>
  <c r="S2333" i="3"/>
  <c r="S2334" i="3"/>
  <c r="S2335" i="3"/>
  <c r="U2335" i="3" s="1"/>
  <c r="S2336" i="3"/>
  <c r="S2337" i="3"/>
  <c r="S2338" i="3"/>
  <c r="S2339" i="3"/>
  <c r="S2340" i="3"/>
  <c r="S2341" i="3"/>
  <c r="S2342" i="3"/>
  <c r="S2343" i="3"/>
  <c r="S2344" i="3"/>
  <c r="S2345" i="3"/>
  <c r="S2346" i="3"/>
  <c r="S2347" i="3"/>
  <c r="U2347" i="3" s="1"/>
  <c r="S2348" i="3"/>
  <c r="S2349" i="3"/>
  <c r="S2350" i="3"/>
  <c r="S2351" i="3"/>
  <c r="S2352" i="3"/>
  <c r="S2353" i="3"/>
  <c r="S2354" i="3"/>
  <c r="S2355" i="3"/>
  <c r="S2356" i="3"/>
  <c r="S2357" i="3"/>
  <c r="S2358" i="3"/>
  <c r="S2359" i="3"/>
  <c r="U2359" i="3" s="1"/>
  <c r="S2360" i="3"/>
  <c r="S2361" i="3"/>
  <c r="S2362" i="3"/>
  <c r="S2363" i="3"/>
  <c r="S2364" i="3"/>
  <c r="S2365" i="3"/>
  <c r="S2366" i="3"/>
  <c r="S2367" i="3"/>
  <c r="S2368" i="3"/>
  <c r="S2369" i="3"/>
  <c r="S2370" i="3"/>
  <c r="S2371" i="3"/>
  <c r="U2371" i="3" s="1"/>
  <c r="S2372" i="3"/>
  <c r="S2373" i="3"/>
  <c r="S2374" i="3"/>
  <c r="S2375" i="3"/>
  <c r="S2376" i="3"/>
  <c r="S2377" i="3"/>
  <c r="S2378" i="3"/>
  <c r="S2379" i="3"/>
  <c r="S2380" i="3"/>
  <c r="S2381" i="3"/>
  <c r="S2382" i="3"/>
  <c r="S2383" i="3"/>
  <c r="U2383" i="3" s="1"/>
  <c r="S2384" i="3"/>
  <c r="S2385" i="3"/>
  <c r="S2386" i="3"/>
  <c r="S2387" i="3"/>
  <c r="S2388" i="3"/>
  <c r="S2389" i="3"/>
  <c r="S2390" i="3"/>
  <c r="S2391" i="3"/>
  <c r="S2392" i="3"/>
  <c r="S2393" i="3"/>
  <c r="S2394" i="3"/>
  <c r="S2395" i="3"/>
  <c r="U2395" i="3" s="1"/>
  <c r="S2396" i="3"/>
  <c r="S2397" i="3"/>
  <c r="S2398" i="3"/>
  <c r="S2399" i="3"/>
  <c r="S2400" i="3"/>
  <c r="S2401" i="3"/>
  <c r="S2402" i="3"/>
  <c r="S2403" i="3"/>
  <c r="S2404" i="3"/>
  <c r="S2405" i="3"/>
  <c r="S2406" i="3"/>
  <c r="S2407" i="3"/>
  <c r="U2407" i="3" s="1"/>
  <c r="S2408" i="3"/>
  <c r="S2409" i="3"/>
  <c r="S2410" i="3"/>
  <c r="S2411" i="3"/>
  <c r="S2412" i="3"/>
  <c r="S2413" i="3"/>
  <c r="S2414" i="3"/>
  <c r="S2415" i="3"/>
  <c r="S2416" i="3"/>
  <c r="S2417" i="3"/>
  <c r="S2418" i="3"/>
  <c r="S2419" i="3"/>
  <c r="U2419" i="3" s="1"/>
  <c r="S2420" i="3"/>
  <c r="S2421" i="3"/>
  <c r="S2422" i="3"/>
  <c r="S2423" i="3"/>
  <c r="S2424" i="3"/>
  <c r="S2425" i="3"/>
  <c r="S2426" i="3"/>
  <c r="S2427" i="3"/>
  <c r="S2428" i="3"/>
  <c r="S2429" i="3"/>
  <c r="S2430" i="3"/>
  <c r="S2431" i="3"/>
  <c r="U2431" i="3" s="1"/>
  <c r="S2432" i="3"/>
  <c r="S2433" i="3"/>
  <c r="S2434" i="3"/>
  <c r="S2435" i="3"/>
  <c r="S2436" i="3"/>
  <c r="S2437" i="3"/>
  <c r="S2438" i="3"/>
  <c r="S2439" i="3"/>
  <c r="S2440" i="3"/>
  <c r="S2441" i="3"/>
  <c r="S2442" i="3"/>
  <c r="S2443" i="3"/>
  <c r="U2443" i="3" s="1"/>
  <c r="S2444" i="3"/>
  <c r="S2445" i="3"/>
  <c r="S2446" i="3"/>
  <c r="S2447" i="3"/>
  <c r="S2448" i="3"/>
  <c r="S2449" i="3"/>
  <c r="S2450" i="3"/>
  <c r="S2451" i="3"/>
  <c r="S2452" i="3"/>
  <c r="S2453" i="3"/>
  <c r="S2454" i="3"/>
  <c r="S2455" i="3"/>
  <c r="U2455" i="3" s="1"/>
  <c r="S2456" i="3"/>
  <c r="S2457" i="3"/>
  <c r="S2458" i="3"/>
  <c r="S2459" i="3"/>
  <c r="S2460" i="3"/>
  <c r="S2461" i="3"/>
  <c r="S2462" i="3"/>
  <c r="S2463" i="3"/>
  <c r="S2464" i="3"/>
  <c r="S2465" i="3"/>
  <c r="S2466" i="3"/>
  <c r="S2467" i="3"/>
  <c r="U2467" i="3" s="1"/>
  <c r="S2468" i="3"/>
  <c r="S2469" i="3"/>
  <c r="S2470" i="3"/>
  <c r="S2471" i="3"/>
  <c r="S2472" i="3"/>
  <c r="S2473" i="3"/>
  <c r="S2474" i="3"/>
  <c r="S2475" i="3"/>
  <c r="S2476" i="3"/>
  <c r="S2477" i="3"/>
  <c r="S2478" i="3"/>
  <c r="S2479" i="3"/>
  <c r="U2479" i="3" s="1"/>
  <c r="S2480" i="3"/>
  <c r="S2481" i="3"/>
  <c r="S2482" i="3"/>
  <c r="S2483" i="3"/>
  <c r="S2484" i="3"/>
  <c r="S2485" i="3"/>
  <c r="S2486" i="3"/>
  <c r="S2487" i="3"/>
  <c r="S2488" i="3"/>
  <c r="S2489" i="3"/>
  <c r="S2490" i="3"/>
  <c r="S2491" i="3"/>
  <c r="U2491" i="3" s="1"/>
  <c r="S2492" i="3"/>
  <c r="S2493" i="3"/>
  <c r="S2494" i="3"/>
  <c r="S2495" i="3"/>
  <c r="S2496" i="3"/>
  <c r="S2497" i="3"/>
  <c r="S2498" i="3"/>
  <c r="S2499" i="3"/>
  <c r="S2500" i="3"/>
  <c r="S2501" i="3"/>
  <c r="S2502" i="3"/>
  <c r="S2503" i="3"/>
  <c r="U2503" i="3" s="1"/>
  <c r="S2504" i="3"/>
  <c r="S2505" i="3"/>
  <c r="S2506" i="3"/>
  <c r="S2507" i="3"/>
  <c r="S2508" i="3"/>
  <c r="S2509" i="3"/>
  <c r="S2510" i="3"/>
  <c r="S2511" i="3"/>
  <c r="S2512" i="3"/>
  <c r="S2513" i="3"/>
  <c r="S2514" i="3"/>
  <c r="S2515" i="3"/>
  <c r="U2515" i="3" s="1"/>
  <c r="S2516" i="3"/>
  <c r="S2517" i="3"/>
  <c r="S2518" i="3"/>
  <c r="S2519" i="3"/>
  <c r="S2520" i="3"/>
  <c r="S2521" i="3"/>
  <c r="S2522" i="3"/>
  <c r="S2523" i="3"/>
  <c r="S2524" i="3"/>
  <c r="S2525" i="3"/>
  <c r="S2526" i="3"/>
  <c r="S2527" i="3"/>
  <c r="U2527" i="3" s="1"/>
  <c r="S2528" i="3"/>
  <c r="S2529" i="3"/>
  <c r="S2530" i="3"/>
  <c r="S2531" i="3"/>
  <c r="S2532" i="3"/>
  <c r="S2533" i="3"/>
  <c r="S2534" i="3"/>
  <c r="S2535" i="3"/>
  <c r="S2536" i="3"/>
  <c r="S2537" i="3"/>
  <c r="S2538" i="3"/>
  <c r="S2539" i="3"/>
  <c r="U2539" i="3" s="1"/>
  <c r="S2540" i="3"/>
  <c r="S2541" i="3"/>
  <c r="S2542" i="3"/>
  <c r="S2543" i="3"/>
  <c r="S2544" i="3"/>
  <c r="S2545" i="3"/>
  <c r="S2546" i="3"/>
  <c r="S2547" i="3"/>
  <c r="S2548" i="3"/>
  <c r="S2549" i="3"/>
  <c r="S2550" i="3"/>
  <c r="S2551" i="3"/>
  <c r="U2551" i="3" s="1"/>
  <c r="S2552" i="3"/>
  <c r="S2553" i="3"/>
  <c r="S2554" i="3"/>
  <c r="S2555" i="3"/>
  <c r="S2556" i="3"/>
  <c r="S2557" i="3"/>
  <c r="S2558" i="3"/>
  <c r="S2559" i="3"/>
  <c r="S2560" i="3"/>
  <c r="S2561" i="3"/>
  <c r="S2562" i="3"/>
  <c r="S2563" i="3"/>
  <c r="U2563" i="3" s="1"/>
  <c r="S2564" i="3"/>
  <c r="S2565" i="3"/>
  <c r="S2566" i="3"/>
  <c r="S2567" i="3"/>
  <c r="S2568" i="3"/>
  <c r="S2569" i="3"/>
  <c r="S2570" i="3"/>
  <c r="S2571" i="3"/>
  <c r="S2572" i="3"/>
  <c r="S2573" i="3"/>
  <c r="S2574" i="3"/>
  <c r="S2575" i="3"/>
  <c r="U2575" i="3" s="1"/>
  <c r="S2576" i="3"/>
  <c r="S2577" i="3"/>
  <c r="S2578" i="3"/>
  <c r="S2579" i="3"/>
  <c r="S2580" i="3"/>
  <c r="S2581" i="3"/>
  <c r="S2582" i="3"/>
  <c r="S2583" i="3"/>
  <c r="S2584" i="3"/>
  <c r="S2585" i="3"/>
  <c r="S2586" i="3"/>
  <c r="S2587" i="3"/>
  <c r="U2587" i="3" s="1"/>
  <c r="S2588" i="3"/>
  <c r="S2589" i="3"/>
  <c r="S2590" i="3"/>
  <c r="S2591" i="3"/>
  <c r="S2592" i="3"/>
  <c r="S2593" i="3"/>
  <c r="S2594" i="3"/>
  <c r="S2595" i="3"/>
  <c r="S2596" i="3"/>
  <c r="S2597" i="3"/>
  <c r="S2598" i="3"/>
  <c r="S2599" i="3"/>
  <c r="U2599" i="3" s="1"/>
  <c r="S2600" i="3"/>
  <c r="S2601" i="3"/>
  <c r="S2602" i="3"/>
  <c r="S2603" i="3"/>
  <c r="S2604" i="3"/>
  <c r="S2605" i="3"/>
  <c r="S2606" i="3"/>
  <c r="S2607" i="3"/>
  <c r="S2608" i="3"/>
  <c r="S2609" i="3"/>
  <c r="S2610" i="3"/>
  <c r="S2611" i="3"/>
  <c r="U2611" i="3" s="1"/>
  <c r="S2612" i="3"/>
  <c r="S2613" i="3"/>
  <c r="S2614" i="3"/>
  <c r="S2615" i="3"/>
  <c r="S2616" i="3"/>
  <c r="S2617" i="3"/>
  <c r="S2618" i="3"/>
  <c r="S2619" i="3"/>
  <c r="S2620" i="3"/>
  <c r="S2621" i="3"/>
  <c r="S2622" i="3"/>
  <c r="S2623" i="3"/>
  <c r="U2623" i="3" s="1"/>
  <c r="S2624" i="3"/>
  <c r="S2625" i="3"/>
  <c r="S2626" i="3"/>
  <c r="S2627" i="3"/>
  <c r="S2628" i="3"/>
  <c r="S2629" i="3"/>
  <c r="S2630" i="3"/>
  <c r="S2631" i="3"/>
  <c r="S2632" i="3"/>
  <c r="S2633" i="3"/>
  <c r="S2634" i="3"/>
  <c r="S2635" i="3"/>
  <c r="U2635" i="3" s="1"/>
  <c r="S2636" i="3"/>
  <c r="S2637" i="3"/>
  <c r="S2638" i="3"/>
  <c r="S2639" i="3"/>
  <c r="S2640" i="3"/>
  <c r="S2641" i="3"/>
  <c r="S2642" i="3"/>
  <c r="S2643" i="3"/>
  <c r="S2644" i="3"/>
  <c r="S2645" i="3"/>
  <c r="S2646" i="3"/>
  <c r="S2647" i="3"/>
  <c r="U2647" i="3" s="1"/>
  <c r="S2648" i="3"/>
  <c r="S2649" i="3"/>
  <c r="S2650" i="3"/>
  <c r="S2651" i="3"/>
  <c r="S2652" i="3"/>
  <c r="S2653" i="3"/>
  <c r="S2654" i="3"/>
  <c r="S2655" i="3"/>
  <c r="S2656" i="3"/>
  <c r="S2657" i="3"/>
  <c r="S2658" i="3"/>
  <c r="S2659" i="3"/>
  <c r="U2659" i="3" s="1"/>
  <c r="S2660" i="3"/>
  <c r="S2661" i="3"/>
  <c r="S2662" i="3"/>
  <c r="S2663" i="3"/>
  <c r="S2664" i="3"/>
  <c r="S2665" i="3"/>
  <c r="S2666" i="3"/>
  <c r="S2667" i="3"/>
  <c r="S2668" i="3"/>
  <c r="S2669" i="3"/>
  <c r="S2670" i="3"/>
  <c r="S2671" i="3"/>
  <c r="U2671" i="3" s="1"/>
  <c r="S2672" i="3"/>
  <c r="S2673" i="3"/>
  <c r="S2674" i="3"/>
  <c r="S2675" i="3"/>
  <c r="S2676" i="3"/>
  <c r="S2677" i="3"/>
  <c r="S2678" i="3"/>
  <c r="S2679" i="3"/>
  <c r="S2680" i="3"/>
  <c r="S2681" i="3"/>
  <c r="S2682" i="3"/>
  <c r="S2683" i="3"/>
  <c r="U2683" i="3" s="1"/>
  <c r="S2684" i="3"/>
  <c r="S2685" i="3"/>
  <c r="S2686" i="3"/>
  <c r="S2687" i="3"/>
  <c r="S2688" i="3"/>
  <c r="S2689" i="3"/>
  <c r="S2690" i="3"/>
  <c r="S2691" i="3"/>
  <c r="S2692" i="3"/>
  <c r="S2693" i="3"/>
  <c r="S2694" i="3"/>
  <c r="S2695" i="3"/>
  <c r="U2695" i="3" s="1"/>
  <c r="S2696" i="3"/>
  <c r="S2697" i="3"/>
  <c r="S2698" i="3"/>
  <c r="S2699" i="3"/>
  <c r="S2700" i="3"/>
  <c r="S2701" i="3"/>
  <c r="S2702" i="3"/>
  <c r="S2703" i="3"/>
  <c r="S2704" i="3"/>
  <c r="S2705" i="3"/>
  <c r="S2706" i="3"/>
  <c r="S2707" i="3"/>
  <c r="U2707" i="3" s="1"/>
  <c r="S2708" i="3"/>
  <c r="S2709" i="3"/>
  <c r="S2710" i="3"/>
  <c r="S2711" i="3"/>
  <c r="S2712" i="3"/>
  <c r="S2713" i="3"/>
  <c r="S2714" i="3"/>
  <c r="S2715" i="3"/>
  <c r="S2716" i="3"/>
  <c r="S2717" i="3"/>
  <c r="S2718" i="3"/>
  <c r="S2719" i="3"/>
  <c r="U2719" i="3" s="1"/>
  <c r="S2720" i="3"/>
  <c r="S2721" i="3"/>
  <c r="S2722" i="3"/>
  <c r="S2723" i="3"/>
  <c r="S2724" i="3"/>
  <c r="S2725" i="3"/>
  <c r="S2726" i="3"/>
  <c r="S2727" i="3"/>
  <c r="S2728" i="3"/>
  <c r="S2729" i="3"/>
  <c r="S2730" i="3"/>
  <c r="S2731" i="3"/>
  <c r="U2731" i="3" s="1"/>
  <c r="S2732" i="3"/>
  <c r="S2733" i="3"/>
  <c r="S2734" i="3"/>
  <c r="S2735" i="3"/>
  <c r="S2736" i="3"/>
  <c r="S2737" i="3"/>
  <c r="S2738" i="3"/>
  <c r="S2739" i="3"/>
  <c r="S2740" i="3"/>
  <c r="S2741" i="3"/>
  <c r="S2742" i="3"/>
  <c r="S2743" i="3"/>
  <c r="U2743" i="3" s="1"/>
  <c r="S2744" i="3"/>
  <c r="S2745" i="3"/>
  <c r="S2746" i="3"/>
  <c r="S2747" i="3"/>
  <c r="S2748" i="3"/>
  <c r="S2749" i="3"/>
  <c r="S2750" i="3"/>
  <c r="S2751" i="3"/>
  <c r="S2752" i="3"/>
  <c r="S2753" i="3"/>
  <c r="S2754" i="3"/>
  <c r="S2755" i="3"/>
  <c r="U2755" i="3" s="1"/>
  <c r="S2756" i="3"/>
  <c r="S2757" i="3"/>
  <c r="S2758" i="3"/>
  <c r="S2759" i="3"/>
  <c r="S2760" i="3"/>
  <c r="S2761" i="3"/>
  <c r="S2762" i="3"/>
  <c r="S2763" i="3"/>
  <c r="S2764" i="3"/>
  <c r="S2765" i="3"/>
  <c r="S2766" i="3"/>
  <c r="S2767" i="3"/>
  <c r="U2767" i="3" s="1"/>
  <c r="S2768" i="3"/>
  <c r="S2769" i="3"/>
  <c r="S2770" i="3"/>
  <c r="S2771" i="3"/>
  <c r="S2772" i="3"/>
  <c r="S2773" i="3"/>
  <c r="S2774" i="3"/>
  <c r="S2775" i="3"/>
  <c r="S2776" i="3"/>
  <c r="S2777" i="3"/>
  <c r="S2778" i="3"/>
  <c r="S2779" i="3"/>
  <c r="U2779" i="3" s="1"/>
  <c r="S2780" i="3"/>
  <c r="S2781" i="3"/>
  <c r="S2782" i="3"/>
  <c r="S2783" i="3"/>
  <c r="S2784" i="3"/>
  <c r="S2785" i="3"/>
  <c r="S2786" i="3"/>
  <c r="S2787" i="3"/>
  <c r="S2788" i="3"/>
  <c r="S2789" i="3"/>
  <c r="S2790" i="3"/>
  <c r="S2791" i="3"/>
  <c r="U2791" i="3" s="1"/>
  <c r="S2792" i="3"/>
  <c r="S2793" i="3"/>
  <c r="S2794" i="3"/>
  <c r="S2795" i="3"/>
  <c r="S2796" i="3"/>
  <c r="S2797" i="3"/>
  <c r="S2798" i="3"/>
  <c r="S2799" i="3"/>
  <c r="S2800" i="3"/>
  <c r="S2801" i="3"/>
  <c r="S2802" i="3"/>
  <c r="S2803" i="3"/>
  <c r="U2803" i="3" s="1"/>
  <c r="S2804" i="3"/>
  <c r="S2805" i="3"/>
  <c r="S2806" i="3"/>
  <c r="S2807" i="3"/>
  <c r="S2808" i="3"/>
  <c r="S2809" i="3"/>
  <c r="S2810" i="3"/>
  <c r="S2811" i="3"/>
  <c r="S2812" i="3"/>
  <c r="S2813" i="3"/>
  <c r="S2814" i="3"/>
  <c r="S2815" i="3"/>
  <c r="U2815" i="3" s="1"/>
  <c r="S2816" i="3"/>
  <c r="S2817" i="3"/>
  <c r="S2818" i="3"/>
  <c r="S2819" i="3"/>
  <c r="S2820" i="3"/>
  <c r="S2821" i="3"/>
  <c r="S2822" i="3"/>
  <c r="S2823" i="3"/>
  <c r="S2824" i="3"/>
  <c r="S2825" i="3"/>
  <c r="S2826" i="3"/>
  <c r="S2827" i="3"/>
  <c r="U2827" i="3" s="1"/>
  <c r="S2828" i="3"/>
  <c r="S2829" i="3"/>
  <c r="S2830" i="3"/>
  <c r="S2831" i="3"/>
  <c r="S2832" i="3"/>
  <c r="S2833" i="3"/>
  <c r="S2834" i="3"/>
  <c r="S2835" i="3"/>
  <c r="S2836" i="3"/>
  <c r="S2837" i="3"/>
  <c r="S2838" i="3"/>
  <c r="S2839" i="3"/>
  <c r="U2839" i="3" s="1"/>
  <c r="S2840" i="3"/>
  <c r="S2841" i="3"/>
  <c r="S2842" i="3"/>
  <c r="S2843" i="3"/>
  <c r="S2844" i="3"/>
  <c r="S2845" i="3"/>
  <c r="S2846" i="3"/>
  <c r="S2847" i="3"/>
  <c r="S2848" i="3"/>
  <c r="S2849" i="3"/>
  <c r="S2850" i="3"/>
  <c r="S2851" i="3"/>
  <c r="U2851" i="3" s="1"/>
  <c r="S2852" i="3"/>
  <c r="S2853" i="3"/>
  <c r="S2854" i="3"/>
  <c r="S2855" i="3"/>
  <c r="S2856" i="3"/>
  <c r="S2857" i="3"/>
  <c r="S2858" i="3"/>
  <c r="S2859" i="3"/>
  <c r="S2860" i="3"/>
  <c r="S2861" i="3"/>
  <c r="S2862" i="3"/>
  <c r="S2863" i="3"/>
  <c r="U2863" i="3" s="1"/>
  <c r="S2864" i="3"/>
  <c r="S2865" i="3"/>
  <c r="S2866" i="3"/>
  <c r="S2867" i="3"/>
  <c r="S2868" i="3"/>
  <c r="S2869" i="3"/>
  <c r="S2870" i="3"/>
  <c r="S2871" i="3"/>
  <c r="S2872" i="3"/>
  <c r="S2873" i="3"/>
  <c r="S2874" i="3"/>
  <c r="S2875" i="3"/>
  <c r="U2875" i="3" s="1"/>
  <c r="S2876" i="3"/>
  <c r="S2877" i="3"/>
  <c r="S2878" i="3"/>
  <c r="S2879" i="3"/>
  <c r="S2880" i="3"/>
  <c r="S2881" i="3"/>
  <c r="S2882" i="3"/>
  <c r="S2883" i="3"/>
  <c r="S2884" i="3"/>
  <c r="S2885" i="3"/>
  <c r="S2886" i="3"/>
  <c r="S2887" i="3"/>
  <c r="U2887" i="3" s="1"/>
  <c r="S2888" i="3"/>
  <c r="S2889" i="3"/>
  <c r="S2890" i="3"/>
  <c r="S2891" i="3"/>
  <c r="S2892" i="3"/>
  <c r="S2893" i="3"/>
  <c r="S2894" i="3"/>
  <c r="S2895" i="3"/>
  <c r="S2896" i="3"/>
  <c r="S2897" i="3"/>
  <c r="S2898" i="3"/>
  <c r="S2899" i="3"/>
  <c r="U2899" i="3" s="1"/>
  <c r="S2900" i="3"/>
  <c r="S2901" i="3"/>
  <c r="S2902" i="3"/>
  <c r="S2903" i="3"/>
  <c r="S2904" i="3"/>
  <c r="S2905" i="3"/>
  <c r="S2906" i="3"/>
  <c r="S2907" i="3"/>
  <c r="S2908" i="3"/>
  <c r="S2909" i="3"/>
  <c r="S2910" i="3"/>
  <c r="S2911" i="3"/>
  <c r="U2911" i="3" s="1"/>
  <c r="S2912" i="3"/>
  <c r="S2913" i="3"/>
  <c r="S2914" i="3"/>
  <c r="S2915" i="3"/>
  <c r="S2916" i="3"/>
  <c r="S2917" i="3"/>
  <c r="S2918" i="3"/>
  <c r="S2919" i="3"/>
  <c r="S2920" i="3"/>
  <c r="S2921" i="3"/>
  <c r="S2922" i="3"/>
  <c r="S2923" i="3"/>
  <c r="U2923" i="3" s="1"/>
  <c r="S2924" i="3"/>
  <c r="S2925" i="3"/>
  <c r="S2926" i="3"/>
  <c r="S2927" i="3"/>
  <c r="S2928" i="3"/>
  <c r="S2929" i="3"/>
  <c r="S2930" i="3"/>
  <c r="S2931" i="3"/>
  <c r="S2932" i="3"/>
  <c r="S2933" i="3"/>
  <c r="S2934" i="3"/>
  <c r="S2935" i="3"/>
  <c r="U2935" i="3" s="1"/>
  <c r="S2936" i="3"/>
  <c r="S2937" i="3"/>
  <c r="S2938" i="3"/>
  <c r="S2939" i="3"/>
  <c r="S2940" i="3"/>
  <c r="S2941" i="3"/>
  <c r="S2942" i="3"/>
  <c r="S2943" i="3"/>
  <c r="S2944" i="3"/>
  <c r="S2945" i="3"/>
  <c r="S2946" i="3"/>
  <c r="S2947" i="3"/>
  <c r="U2947" i="3" s="1"/>
  <c r="S2948" i="3"/>
  <c r="S2949" i="3"/>
  <c r="S2950" i="3"/>
  <c r="S2951" i="3"/>
  <c r="S2952" i="3"/>
  <c r="S2953" i="3"/>
  <c r="S2954" i="3"/>
  <c r="S2955" i="3"/>
  <c r="S2956" i="3"/>
  <c r="S2957" i="3"/>
  <c r="S2958" i="3"/>
  <c r="S2959" i="3"/>
  <c r="U2959" i="3" s="1"/>
  <c r="S2960" i="3"/>
  <c r="S2961" i="3"/>
  <c r="S2962" i="3"/>
  <c r="S2963" i="3"/>
  <c r="S2964" i="3"/>
  <c r="S2965" i="3"/>
  <c r="S2966" i="3"/>
  <c r="S2967" i="3"/>
  <c r="S2968" i="3"/>
  <c r="S2969" i="3"/>
  <c r="S2970" i="3"/>
  <c r="S2971" i="3"/>
  <c r="U2971" i="3" s="1"/>
  <c r="S2972" i="3"/>
  <c r="S2973" i="3"/>
  <c r="S2974" i="3"/>
  <c r="S2975" i="3"/>
  <c r="S2976" i="3"/>
  <c r="S2977" i="3"/>
  <c r="S2978" i="3"/>
  <c r="S2979" i="3"/>
  <c r="S2980" i="3"/>
  <c r="S2981" i="3"/>
  <c r="S2982" i="3"/>
  <c r="S2983" i="3"/>
  <c r="U2983" i="3" s="1"/>
  <c r="S2984" i="3"/>
  <c r="S2985" i="3"/>
  <c r="S2986" i="3"/>
  <c r="S2987" i="3"/>
  <c r="S2988" i="3"/>
  <c r="S2989" i="3"/>
  <c r="S2990" i="3"/>
  <c r="S2991" i="3"/>
  <c r="S2992" i="3"/>
  <c r="S2993" i="3"/>
  <c r="S2994" i="3"/>
  <c r="S2995" i="3"/>
  <c r="U2995" i="3" s="1"/>
  <c r="S2996" i="3"/>
  <c r="S2997" i="3"/>
  <c r="S2998" i="3"/>
  <c r="S2999" i="3"/>
  <c r="S3000" i="3"/>
  <c r="S3001" i="3"/>
  <c r="S3002" i="3"/>
  <c r="S3003" i="3"/>
  <c r="S3004" i="3"/>
  <c r="S3005" i="3"/>
  <c r="S3006" i="3"/>
  <c r="S3007" i="3"/>
  <c r="U3007" i="3" s="1"/>
  <c r="S3008" i="3"/>
  <c r="S3009" i="3"/>
  <c r="S3010" i="3"/>
  <c r="S3011" i="3"/>
  <c r="S3012" i="3"/>
  <c r="S3013" i="3"/>
  <c r="S3014" i="3"/>
  <c r="S3015" i="3"/>
  <c r="S3016" i="3"/>
  <c r="S3017" i="3"/>
  <c r="S3018" i="3"/>
  <c r="S3019" i="3"/>
  <c r="U3019" i="3" s="1"/>
  <c r="S3020" i="3"/>
  <c r="S3021" i="3"/>
  <c r="S3022" i="3"/>
  <c r="S3023" i="3"/>
  <c r="S3024" i="3"/>
  <c r="S3025" i="3"/>
  <c r="S3026" i="3"/>
  <c r="S3027" i="3"/>
  <c r="S3028" i="3"/>
  <c r="S3029" i="3"/>
  <c r="S3030" i="3"/>
  <c r="S3031" i="3"/>
  <c r="U3031" i="3" s="1"/>
  <c r="S3032" i="3"/>
  <c r="S3033" i="3"/>
  <c r="S3034" i="3"/>
  <c r="S3035" i="3"/>
  <c r="S3036" i="3"/>
  <c r="S3037" i="3"/>
  <c r="S3038" i="3"/>
  <c r="S3039" i="3"/>
  <c r="S3040" i="3"/>
  <c r="S3041" i="3"/>
  <c r="S3042" i="3"/>
  <c r="S3043" i="3"/>
  <c r="U3043" i="3" s="1"/>
  <c r="S3044" i="3"/>
  <c r="S3045" i="3"/>
  <c r="S3046" i="3"/>
  <c r="S3047" i="3"/>
  <c r="S3048" i="3"/>
  <c r="S3049" i="3"/>
  <c r="S3050" i="3"/>
  <c r="S3051" i="3"/>
  <c r="S3052" i="3"/>
  <c r="S3053" i="3"/>
  <c r="S3054" i="3"/>
  <c r="S3055" i="3"/>
  <c r="U3055" i="3" s="1"/>
  <c r="S3056" i="3"/>
  <c r="S3057" i="3"/>
  <c r="S3058" i="3"/>
  <c r="S3059" i="3"/>
  <c r="S3060" i="3"/>
  <c r="S3061" i="3"/>
  <c r="S3062" i="3"/>
  <c r="S3063" i="3"/>
  <c r="S3064" i="3"/>
  <c r="S3065" i="3"/>
  <c r="S3066" i="3"/>
  <c r="S3067" i="3"/>
  <c r="U3067" i="3" s="1"/>
  <c r="S3068" i="3"/>
  <c r="S3069" i="3"/>
  <c r="S3070" i="3"/>
  <c r="S3071" i="3"/>
  <c r="S3072" i="3"/>
  <c r="S3073" i="3"/>
  <c r="S3074" i="3"/>
  <c r="S3075" i="3"/>
  <c r="S3076" i="3"/>
  <c r="S3077" i="3"/>
  <c r="S3078" i="3"/>
  <c r="S3079" i="3"/>
  <c r="U3079" i="3" s="1"/>
  <c r="S3080" i="3"/>
  <c r="S3081" i="3"/>
  <c r="S3082" i="3"/>
  <c r="S3083" i="3"/>
  <c r="S3084" i="3"/>
  <c r="S3085" i="3"/>
  <c r="S3086" i="3"/>
  <c r="S3087" i="3"/>
  <c r="S3088" i="3"/>
  <c r="S3089" i="3"/>
  <c r="S3090" i="3"/>
  <c r="S3091" i="3"/>
  <c r="U3091" i="3" s="1"/>
  <c r="S3092" i="3"/>
  <c r="S3093" i="3"/>
  <c r="S3094" i="3"/>
  <c r="S3095" i="3"/>
  <c r="S3096" i="3"/>
  <c r="S3097" i="3"/>
  <c r="S3098" i="3"/>
  <c r="S3099" i="3"/>
  <c r="S3100" i="3"/>
  <c r="S3101" i="3"/>
  <c r="S3102" i="3"/>
  <c r="S3103" i="3"/>
  <c r="U3103" i="3" s="1"/>
  <c r="S3104" i="3"/>
  <c r="S3105" i="3"/>
  <c r="S3106" i="3"/>
  <c r="S3107" i="3"/>
  <c r="S3108" i="3"/>
  <c r="S3109" i="3"/>
  <c r="S3110" i="3"/>
  <c r="S3111" i="3"/>
  <c r="S3112" i="3"/>
  <c r="S3113" i="3"/>
  <c r="S3114" i="3"/>
  <c r="S3115" i="3"/>
  <c r="U3115" i="3" s="1"/>
  <c r="S3116" i="3"/>
  <c r="S3117" i="3"/>
  <c r="S3118" i="3"/>
  <c r="S3119" i="3"/>
  <c r="S3120" i="3"/>
  <c r="S3121" i="3"/>
  <c r="S3122" i="3"/>
  <c r="S3123" i="3"/>
  <c r="S3124" i="3"/>
  <c r="S3125" i="3"/>
  <c r="S3126" i="3"/>
  <c r="S3127" i="3"/>
  <c r="U3127" i="3" s="1"/>
  <c r="S3128" i="3"/>
  <c r="S3129" i="3"/>
  <c r="S3130" i="3"/>
  <c r="S3131" i="3"/>
  <c r="S3132" i="3"/>
  <c r="S3133" i="3"/>
  <c r="S3134" i="3"/>
  <c r="S3135" i="3"/>
  <c r="S3136" i="3"/>
  <c r="S3137" i="3"/>
  <c r="S3138" i="3"/>
  <c r="S3139" i="3"/>
  <c r="U3139" i="3" s="1"/>
  <c r="S3140" i="3"/>
  <c r="S3141" i="3"/>
  <c r="S3142" i="3"/>
  <c r="S3143" i="3"/>
  <c r="S3144" i="3"/>
  <c r="S3145" i="3"/>
  <c r="S3146" i="3"/>
  <c r="S3147" i="3"/>
  <c r="S3148" i="3"/>
  <c r="S3149" i="3"/>
  <c r="S3150" i="3"/>
  <c r="S3151" i="3"/>
  <c r="U3151" i="3" s="1"/>
  <c r="S3152" i="3"/>
  <c r="S3153" i="3"/>
  <c r="S3154" i="3"/>
  <c r="S3155" i="3"/>
  <c r="S3156" i="3"/>
  <c r="S3157" i="3"/>
  <c r="S3158" i="3"/>
  <c r="S3159" i="3"/>
  <c r="S3160" i="3"/>
  <c r="S3161" i="3"/>
  <c r="S3162" i="3"/>
  <c r="S3163" i="3"/>
  <c r="U3163" i="3" s="1"/>
  <c r="S3164" i="3"/>
  <c r="S3165" i="3"/>
  <c r="S3166" i="3"/>
  <c r="S3167" i="3"/>
  <c r="S3168" i="3"/>
  <c r="S3169" i="3"/>
  <c r="S3170" i="3"/>
  <c r="S3171" i="3"/>
  <c r="S3172" i="3"/>
  <c r="S3173" i="3"/>
  <c r="S3174" i="3"/>
  <c r="S3175" i="3"/>
  <c r="U3175" i="3" s="1"/>
  <c r="S3176" i="3"/>
  <c r="S3177" i="3"/>
  <c r="S3178" i="3"/>
  <c r="S3179" i="3"/>
  <c r="S3180" i="3"/>
  <c r="S3181" i="3"/>
  <c r="S3182" i="3"/>
  <c r="S3183" i="3"/>
  <c r="S3184" i="3"/>
  <c r="S3185" i="3"/>
  <c r="S3186" i="3"/>
  <c r="S3187" i="3"/>
  <c r="U3187" i="3" s="1"/>
  <c r="S3188" i="3"/>
  <c r="S3189" i="3"/>
  <c r="S3190" i="3"/>
  <c r="S3191" i="3"/>
  <c r="S3192" i="3"/>
  <c r="S3193" i="3"/>
  <c r="S3194" i="3"/>
  <c r="S3195" i="3"/>
  <c r="S3196" i="3"/>
  <c r="S3197" i="3"/>
  <c r="S3198" i="3"/>
  <c r="S3199" i="3"/>
  <c r="U3199" i="3" s="1"/>
  <c r="S3200" i="3"/>
  <c r="S3201" i="3"/>
  <c r="S3202" i="3"/>
  <c r="S3203" i="3"/>
  <c r="S3204" i="3"/>
  <c r="S3205" i="3"/>
  <c r="S3206" i="3"/>
  <c r="S3207" i="3"/>
  <c r="S3208" i="3"/>
  <c r="S3209" i="3"/>
  <c r="S3210" i="3"/>
  <c r="S3211" i="3"/>
  <c r="U3211" i="3" s="1"/>
  <c r="S3212" i="3"/>
  <c r="S3213" i="3"/>
  <c r="S3214" i="3"/>
  <c r="S3215" i="3"/>
  <c r="S3216" i="3"/>
  <c r="S3217" i="3"/>
  <c r="S3218" i="3"/>
  <c r="S3219" i="3"/>
  <c r="S3220" i="3"/>
  <c r="S3221" i="3"/>
  <c r="S3222" i="3"/>
  <c r="S3223" i="3"/>
  <c r="U3223" i="3" s="1"/>
  <c r="S3224" i="3"/>
  <c r="S3225" i="3"/>
  <c r="S3226" i="3"/>
  <c r="S3227" i="3"/>
  <c r="S3228" i="3"/>
  <c r="S3229" i="3"/>
  <c r="S3230" i="3"/>
  <c r="S3231" i="3"/>
  <c r="S3232" i="3"/>
  <c r="S3233" i="3"/>
  <c r="S3234" i="3"/>
  <c r="S3235" i="3"/>
  <c r="U3235" i="3" s="1"/>
  <c r="S3236" i="3"/>
  <c r="S3237" i="3"/>
  <c r="S3238" i="3"/>
  <c r="S3239" i="3"/>
  <c r="S3240" i="3"/>
  <c r="S3241" i="3"/>
  <c r="S3242" i="3"/>
  <c r="S3243" i="3"/>
  <c r="S3244" i="3"/>
  <c r="S3245" i="3"/>
  <c r="S3246" i="3"/>
  <c r="S3247" i="3"/>
  <c r="U3247" i="3" s="1"/>
  <c r="S3248" i="3"/>
  <c r="S3249" i="3"/>
  <c r="S3250" i="3"/>
  <c r="S3251" i="3"/>
  <c r="S3252" i="3"/>
  <c r="S3253" i="3"/>
  <c r="S3254" i="3"/>
  <c r="S3255" i="3"/>
  <c r="S3256" i="3"/>
  <c r="S3257" i="3"/>
  <c r="S3258" i="3"/>
  <c r="S3259" i="3"/>
  <c r="U3259" i="3" s="1"/>
  <c r="S3260" i="3"/>
  <c r="S3261" i="3"/>
  <c r="S3262" i="3"/>
  <c r="S3263" i="3"/>
  <c r="S3264" i="3"/>
  <c r="S3265" i="3"/>
  <c r="S3266" i="3"/>
  <c r="S3267" i="3"/>
  <c r="S3268" i="3"/>
  <c r="S3269" i="3"/>
  <c r="S3270" i="3"/>
  <c r="S3271" i="3"/>
  <c r="U3271" i="3" s="1"/>
  <c r="S3272" i="3"/>
  <c r="S3273" i="3"/>
  <c r="S3274" i="3"/>
  <c r="S3275" i="3"/>
  <c r="S3276" i="3"/>
  <c r="S3277" i="3"/>
  <c r="S3278" i="3"/>
  <c r="S3279" i="3"/>
  <c r="S3280" i="3"/>
  <c r="S3281" i="3"/>
  <c r="S3282" i="3"/>
  <c r="S3283" i="3"/>
  <c r="U3283" i="3" s="1"/>
  <c r="S3284" i="3"/>
  <c r="S3285" i="3"/>
  <c r="S3286" i="3"/>
  <c r="S3287" i="3"/>
  <c r="S3288" i="3"/>
  <c r="S3289" i="3"/>
  <c r="S3290" i="3"/>
  <c r="S3291" i="3"/>
  <c r="S3292" i="3"/>
  <c r="S3293" i="3"/>
  <c r="S3294" i="3"/>
  <c r="S3295" i="3"/>
  <c r="U3295" i="3" s="1"/>
  <c r="S3296" i="3"/>
  <c r="S3297" i="3"/>
  <c r="S3298" i="3"/>
  <c r="S3299" i="3"/>
  <c r="S3300" i="3"/>
  <c r="S3301" i="3"/>
  <c r="S3302" i="3"/>
  <c r="S3303" i="3"/>
  <c r="S3304" i="3"/>
  <c r="S3305" i="3"/>
  <c r="S3306" i="3"/>
  <c r="S3307" i="3"/>
  <c r="U3307" i="3" s="1"/>
  <c r="S3308" i="3"/>
  <c r="S3309" i="3"/>
  <c r="S3310" i="3"/>
  <c r="S3311" i="3"/>
  <c r="S3312" i="3"/>
  <c r="S3313" i="3"/>
  <c r="S3314" i="3"/>
  <c r="S3315" i="3"/>
  <c r="S3316" i="3"/>
  <c r="S3317" i="3"/>
  <c r="S3318" i="3"/>
  <c r="S3319" i="3"/>
  <c r="U3319" i="3" s="1"/>
  <c r="S3320" i="3"/>
  <c r="S3321" i="3"/>
  <c r="S3322" i="3"/>
  <c r="S3323" i="3"/>
  <c r="S3324" i="3"/>
  <c r="S3325" i="3"/>
  <c r="S3326" i="3"/>
  <c r="S3327" i="3"/>
  <c r="S3328" i="3"/>
  <c r="S3329" i="3"/>
  <c r="S3330" i="3"/>
  <c r="S3331" i="3"/>
  <c r="U3331" i="3" s="1"/>
  <c r="S3332" i="3"/>
  <c r="S3333" i="3"/>
  <c r="S3334" i="3"/>
  <c r="S3335" i="3"/>
  <c r="S3336" i="3"/>
  <c r="S3337" i="3"/>
  <c r="S3338" i="3"/>
  <c r="S3339" i="3"/>
  <c r="S3340" i="3"/>
  <c r="S3341" i="3"/>
  <c r="S3342" i="3"/>
  <c r="S3343" i="3"/>
  <c r="U3343" i="3" s="1"/>
  <c r="S3344" i="3"/>
  <c r="S3345" i="3"/>
  <c r="S3346" i="3"/>
  <c r="S3347" i="3"/>
  <c r="S3348" i="3"/>
  <c r="S3349" i="3"/>
  <c r="S3350" i="3"/>
  <c r="S3351" i="3"/>
  <c r="S3352" i="3"/>
  <c r="S3353" i="3"/>
  <c r="S3354" i="3"/>
  <c r="S3355" i="3"/>
  <c r="U3355" i="3" s="1"/>
  <c r="S3356" i="3"/>
  <c r="S3357" i="3"/>
  <c r="S3358" i="3"/>
  <c r="S3359" i="3"/>
  <c r="S3360" i="3"/>
  <c r="S3361" i="3"/>
  <c r="S3362" i="3"/>
  <c r="S3363" i="3"/>
  <c r="S3364" i="3"/>
  <c r="S3365" i="3"/>
  <c r="S3366" i="3"/>
  <c r="S3367" i="3"/>
  <c r="U3367" i="3" s="1"/>
  <c r="S3368" i="3"/>
  <c r="S3369" i="3"/>
  <c r="S3370" i="3"/>
  <c r="S3371" i="3"/>
  <c r="S3372" i="3"/>
  <c r="S3373" i="3"/>
  <c r="S3374" i="3"/>
  <c r="S3375" i="3"/>
  <c r="S3376" i="3"/>
  <c r="S3377" i="3"/>
  <c r="S3378" i="3"/>
  <c r="S3379" i="3"/>
  <c r="U3379" i="3" s="1"/>
  <c r="S3380" i="3"/>
  <c r="S3381" i="3"/>
  <c r="S3382" i="3"/>
  <c r="S3383" i="3"/>
  <c r="S3384" i="3"/>
  <c r="S3385" i="3"/>
  <c r="S3386" i="3"/>
  <c r="S3387" i="3"/>
  <c r="S3388" i="3"/>
  <c r="S3389" i="3"/>
  <c r="S3390" i="3"/>
  <c r="S3391" i="3"/>
  <c r="U3391" i="3" s="1"/>
  <c r="S3392" i="3"/>
  <c r="S3393" i="3"/>
  <c r="S3394" i="3"/>
  <c r="S3395" i="3"/>
  <c r="S3396" i="3"/>
  <c r="S3397" i="3"/>
  <c r="S3398" i="3"/>
  <c r="S3399" i="3"/>
  <c r="S3400" i="3"/>
  <c r="S3401" i="3"/>
  <c r="S3402" i="3"/>
  <c r="S3403" i="3"/>
  <c r="U3403" i="3" s="1"/>
  <c r="S3404" i="3"/>
  <c r="S3405" i="3"/>
  <c r="S3406" i="3"/>
  <c r="S3407" i="3"/>
  <c r="S3408" i="3"/>
  <c r="S3409" i="3"/>
  <c r="S3410" i="3"/>
  <c r="S3411" i="3"/>
  <c r="S3412" i="3"/>
  <c r="S3413" i="3"/>
  <c r="S3414" i="3"/>
  <c r="S3415" i="3"/>
  <c r="U3415" i="3" s="1"/>
  <c r="S3416" i="3"/>
  <c r="S3417" i="3"/>
  <c r="S3418" i="3"/>
  <c r="S3419" i="3"/>
  <c r="S3420" i="3"/>
  <c r="S3421" i="3"/>
  <c r="S3422" i="3"/>
  <c r="S3423" i="3"/>
  <c r="S3424" i="3"/>
  <c r="S3425" i="3"/>
  <c r="S3426" i="3"/>
  <c r="S3427" i="3"/>
  <c r="U3427" i="3" s="1"/>
  <c r="S3428" i="3"/>
  <c r="S3429" i="3"/>
  <c r="S3430" i="3"/>
  <c r="S3431" i="3"/>
  <c r="S3432" i="3"/>
  <c r="S3433" i="3"/>
  <c r="S3434" i="3"/>
  <c r="S3435" i="3"/>
  <c r="S3436" i="3"/>
  <c r="S3437" i="3"/>
  <c r="S3438" i="3"/>
  <c r="S3439" i="3"/>
  <c r="U3439" i="3" s="1"/>
  <c r="S3440" i="3"/>
  <c r="S3441" i="3"/>
  <c r="S3442" i="3"/>
  <c r="S3443" i="3"/>
  <c r="S3444" i="3"/>
  <c r="S3445" i="3"/>
  <c r="S3446" i="3"/>
  <c r="S3447" i="3"/>
  <c r="S3448" i="3"/>
  <c r="S3449" i="3"/>
  <c r="S3450" i="3"/>
  <c r="S3451" i="3"/>
  <c r="U3451" i="3" s="1"/>
  <c r="S3452" i="3"/>
  <c r="S3453" i="3"/>
  <c r="S3454" i="3"/>
  <c r="S3455" i="3"/>
  <c r="S3456" i="3"/>
  <c r="S3457" i="3"/>
  <c r="S3458" i="3"/>
  <c r="S3459" i="3"/>
  <c r="S3460" i="3"/>
  <c r="S3461" i="3"/>
  <c r="S3462" i="3"/>
  <c r="S3463" i="3"/>
  <c r="U3463" i="3" s="1"/>
  <c r="S3464" i="3"/>
  <c r="S3465" i="3"/>
  <c r="S3466" i="3"/>
  <c r="S3467" i="3"/>
  <c r="S3468" i="3"/>
  <c r="S3469" i="3"/>
  <c r="S3470" i="3"/>
  <c r="S3471" i="3"/>
  <c r="S3472" i="3"/>
  <c r="S3473" i="3"/>
  <c r="S3474" i="3"/>
  <c r="S3475" i="3"/>
  <c r="U3475" i="3" s="1"/>
  <c r="S3476" i="3"/>
  <c r="S3477" i="3"/>
  <c r="S3478" i="3"/>
  <c r="S3479" i="3"/>
  <c r="S3480" i="3"/>
  <c r="S3481" i="3"/>
  <c r="S3482" i="3"/>
  <c r="S3483" i="3"/>
  <c r="S3484" i="3"/>
  <c r="S3485" i="3"/>
  <c r="S3486" i="3"/>
  <c r="S3487" i="3"/>
  <c r="U3487" i="3" s="1"/>
  <c r="S3488" i="3"/>
  <c r="S3489" i="3"/>
  <c r="S3490" i="3"/>
  <c r="S3491" i="3"/>
  <c r="S3492" i="3"/>
  <c r="S3493" i="3"/>
  <c r="S3494" i="3"/>
  <c r="S3495" i="3"/>
  <c r="S3496" i="3"/>
  <c r="S3497" i="3"/>
  <c r="S3498" i="3"/>
  <c r="S3499" i="3"/>
  <c r="U3499" i="3" s="1"/>
  <c r="S3500" i="3"/>
  <c r="S3501" i="3"/>
  <c r="S3502" i="3"/>
  <c r="S3503" i="3"/>
  <c r="S3504" i="3"/>
  <c r="S3505" i="3"/>
  <c r="S3506" i="3"/>
  <c r="S3507" i="3"/>
  <c r="S3508" i="3"/>
  <c r="S3509" i="3"/>
  <c r="S3510" i="3"/>
  <c r="S3511" i="3"/>
  <c r="U3511" i="3" s="1"/>
  <c r="S3512" i="3"/>
  <c r="S3513" i="3"/>
  <c r="S3514" i="3"/>
  <c r="S3515" i="3"/>
  <c r="S3516" i="3"/>
  <c r="S3517" i="3"/>
  <c r="S3518" i="3"/>
  <c r="S3519" i="3"/>
  <c r="S3520" i="3"/>
  <c r="S3521" i="3"/>
  <c r="S3522" i="3"/>
  <c r="S3523" i="3"/>
  <c r="U3523" i="3" s="1"/>
  <c r="S3524" i="3"/>
  <c r="S3525" i="3"/>
  <c r="S3526" i="3"/>
  <c r="S3527" i="3"/>
  <c r="S3528" i="3"/>
  <c r="S3529" i="3"/>
  <c r="S3530" i="3"/>
  <c r="S3531" i="3"/>
  <c r="S3532" i="3"/>
  <c r="S3533" i="3"/>
  <c r="S3534" i="3"/>
  <c r="S3535" i="3"/>
  <c r="U3535" i="3" s="1"/>
  <c r="S3536" i="3"/>
  <c r="S3537" i="3"/>
  <c r="S3538" i="3"/>
  <c r="S3539" i="3"/>
  <c r="S3540" i="3"/>
  <c r="S3541" i="3"/>
  <c r="S3542" i="3"/>
  <c r="S3543" i="3"/>
  <c r="S3544" i="3"/>
  <c r="S3545" i="3"/>
  <c r="S3546" i="3"/>
  <c r="S3547" i="3"/>
  <c r="U3547" i="3" s="1"/>
  <c r="S3548" i="3"/>
  <c r="S3549" i="3"/>
  <c r="S3550" i="3"/>
  <c r="S3551" i="3"/>
  <c r="S3552" i="3"/>
  <c r="S3553" i="3"/>
  <c r="S3554" i="3"/>
  <c r="S3555" i="3"/>
  <c r="S3556" i="3"/>
  <c r="S3557" i="3"/>
  <c r="S3558" i="3"/>
  <c r="S3559" i="3"/>
  <c r="U3559" i="3" s="1"/>
  <c r="S3560" i="3"/>
  <c r="S3561" i="3"/>
  <c r="S3562" i="3"/>
  <c r="S3563" i="3"/>
  <c r="S3564" i="3"/>
  <c r="S3565" i="3"/>
  <c r="S3566" i="3"/>
  <c r="S3567" i="3"/>
  <c r="S3568" i="3"/>
  <c r="S3569" i="3"/>
  <c r="S3570" i="3"/>
  <c r="S3571" i="3"/>
  <c r="U3571" i="3" s="1"/>
  <c r="S3572" i="3"/>
  <c r="S3573" i="3"/>
  <c r="S3574" i="3"/>
  <c r="S3575" i="3"/>
  <c r="S3576" i="3"/>
  <c r="S3577" i="3"/>
  <c r="S3578" i="3"/>
  <c r="S3579" i="3"/>
  <c r="S3580" i="3"/>
  <c r="S3581" i="3"/>
  <c r="S3582" i="3"/>
  <c r="S3583" i="3"/>
  <c r="U3583" i="3" s="1"/>
  <c r="S3584" i="3"/>
  <c r="S3585" i="3"/>
  <c r="S3586" i="3"/>
  <c r="S3587" i="3"/>
  <c r="S3588" i="3"/>
  <c r="S3589" i="3"/>
  <c r="S3590" i="3"/>
  <c r="S3591" i="3"/>
  <c r="S3592" i="3"/>
  <c r="S3593" i="3"/>
  <c r="S3594" i="3"/>
  <c r="S3595" i="3"/>
  <c r="U3595" i="3" s="1"/>
  <c r="S3596" i="3"/>
  <c r="S3597" i="3"/>
  <c r="S3598" i="3"/>
  <c r="S3599" i="3"/>
  <c r="S3600" i="3"/>
  <c r="S3601" i="3"/>
  <c r="S3602" i="3"/>
  <c r="S3603" i="3"/>
  <c r="S3604" i="3"/>
  <c r="S3605" i="3"/>
  <c r="S3606" i="3"/>
  <c r="S3607" i="3"/>
  <c r="U3607" i="3" s="1"/>
  <c r="S3608" i="3"/>
  <c r="S3609" i="3"/>
  <c r="S3610" i="3"/>
  <c r="S3611" i="3"/>
  <c r="S3612" i="3"/>
  <c r="S3613" i="3"/>
  <c r="S3614" i="3"/>
  <c r="S3615" i="3"/>
  <c r="S3616" i="3"/>
  <c r="S3617" i="3"/>
  <c r="S3618" i="3"/>
  <c r="S3619" i="3"/>
  <c r="U3619" i="3" s="1"/>
  <c r="S3620" i="3"/>
  <c r="S3621" i="3"/>
  <c r="S3622" i="3"/>
  <c r="S3623" i="3"/>
  <c r="S3624" i="3"/>
  <c r="S3625" i="3"/>
  <c r="S3626" i="3"/>
  <c r="S3627" i="3"/>
  <c r="S3628" i="3"/>
  <c r="S3629" i="3"/>
  <c r="S3630" i="3"/>
  <c r="S3631" i="3"/>
  <c r="U3631" i="3" s="1"/>
  <c r="S3632" i="3"/>
  <c r="S3633" i="3"/>
  <c r="S3634" i="3"/>
  <c r="S3635" i="3"/>
  <c r="S3636" i="3"/>
  <c r="S3637" i="3"/>
  <c r="S3638" i="3"/>
  <c r="S3639" i="3"/>
  <c r="S3640" i="3"/>
  <c r="S3641" i="3"/>
  <c r="S3642" i="3"/>
  <c r="S3643" i="3"/>
  <c r="U3643" i="3" s="1"/>
  <c r="S3644" i="3"/>
  <c r="S3645" i="3"/>
  <c r="S3646" i="3"/>
  <c r="S3647" i="3"/>
  <c r="S3648" i="3"/>
  <c r="S3649" i="3"/>
  <c r="S3650" i="3"/>
  <c r="S3651" i="3"/>
  <c r="S3652" i="3"/>
  <c r="S3653" i="3"/>
  <c r="S3654" i="3"/>
  <c r="S3655" i="3"/>
  <c r="U3655" i="3" s="1"/>
  <c r="S3656" i="3"/>
  <c r="S3657" i="3"/>
  <c r="S3658" i="3"/>
  <c r="S3659" i="3"/>
  <c r="S3660" i="3"/>
  <c r="S3661" i="3"/>
  <c r="S3662" i="3"/>
  <c r="S3663" i="3"/>
  <c r="S3664" i="3"/>
  <c r="S3665" i="3"/>
  <c r="S3666" i="3"/>
  <c r="S3667" i="3"/>
  <c r="U3667" i="3" s="1"/>
  <c r="S3668" i="3"/>
  <c r="S3669" i="3"/>
  <c r="S3670" i="3"/>
  <c r="S3671" i="3"/>
  <c r="S3672" i="3"/>
  <c r="S3673" i="3"/>
  <c r="S3674" i="3"/>
  <c r="S3675" i="3"/>
  <c r="S3676" i="3"/>
  <c r="S3677" i="3"/>
  <c r="S3678" i="3"/>
  <c r="S3679" i="3"/>
  <c r="U3679" i="3" s="1"/>
  <c r="S3680" i="3"/>
  <c r="S3681" i="3"/>
  <c r="S3682" i="3"/>
  <c r="S3683" i="3"/>
  <c r="S3684" i="3"/>
  <c r="S3685" i="3"/>
  <c r="S3686" i="3"/>
  <c r="S3687" i="3"/>
  <c r="S3688" i="3"/>
  <c r="S3689" i="3"/>
  <c r="S3690" i="3"/>
  <c r="S3691" i="3"/>
  <c r="U3691" i="3" s="1"/>
  <c r="S3692" i="3"/>
  <c r="S3693" i="3"/>
  <c r="S3694" i="3"/>
  <c r="S3695" i="3"/>
  <c r="S3696" i="3"/>
  <c r="S3697" i="3"/>
  <c r="S3698" i="3"/>
  <c r="S3699" i="3"/>
  <c r="S3700" i="3"/>
  <c r="S3701" i="3"/>
  <c r="S3702" i="3"/>
  <c r="S3703" i="3"/>
  <c r="U3703" i="3" s="1"/>
  <c r="S3704" i="3"/>
  <c r="S3705" i="3"/>
  <c r="S3706" i="3"/>
  <c r="S3707" i="3"/>
  <c r="S3708" i="3"/>
  <c r="S3709" i="3"/>
  <c r="S3710" i="3"/>
  <c r="S3711" i="3"/>
  <c r="S3712" i="3"/>
  <c r="S3713" i="3"/>
  <c r="S3714" i="3"/>
  <c r="S3715" i="3"/>
  <c r="U3715" i="3" s="1"/>
  <c r="S3716" i="3"/>
  <c r="S3717" i="3"/>
  <c r="S3718" i="3"/>
  <c r="S3719" i="3"/>
  <c r="S3720" i="3"/>
  <c r="S3721" i="3"/>
  <c r="S3722" i="3"/>
  <c r="S3723" i="3"/>
  <c r="S3724" i="3"/>
  <c r="S3725" i="3"/>
  <c r="S3726" i="3"/>
  <c r="S3727" i="3"/>
  <c r="U3727" i="3" s="1"/>
  <c r="S3728" i="3"/>
  <c r="S3729" i="3"/>
  <c r="S3730" i="3"/>
  <c r="S3731" i="3"/>
  <c r="S3732" i="3"/>
  <c r="S3733" i="3"/>
  <c r="S3734" i="3"/>
  <c r="S3735" i="3"/>
  <c r="S3736" i="3"/>
  <c r="S3737" i="3"/>
  <c r="S3738" i="3"/>
  <c r="S3739" i="3"/>
  <c r="U3739" i="3" s="1"/>
  <c r="S3740" i="3"/>
  <c r="S3741" i="3"/>
  <c r="S3742" i="3"/>
  <c r="S3743" i="3"/>
  <c r="S3744" i="3"/>
  <c r="S3745" i="3"/>
  <c r="S3746" i="3"/>
  <c r="S3747" i="3"/>
  <c r="S3748" i="3"/>
  <c r="S3749" i="3"/>
  <c r="S3750" i="3"/>
  <c r="S3751" i="3"/>
  <c r="U3751" i="3" s="1"/>
  <c r="S3752" i="3"/>
  <c r="S3753" i="3"/>
  <c r="S3754" i="3"/>
  <c r="S3755" i="3"/>
  <c r="S3756" i="3"/>
  <c r="S3757" i="3"/>
  <c r="S3758" i="3"/>
  <c r="S3759" i="3"/>
  <c r="S3760" i="3"/>
  <c r="S3761" i="3"/>
  <c r="S3762" i="3"/>
  <c r="S3763" i="3"/>
  <c r="U3763" i="3" s="1"/>
  <c r="S3764" i="3"/>
  <c r="S3765" i="3"/>
  <c r="S3766" i="3"/>
  <c r="S3767" i="3"/>
  <c r="S3768" i="3"/>
  <c r="S3769" i="3"/>
  <c r="S3770" i="3"/>
  <c r="S3771" i="3"/>
  <c r="S3772" i="3"/>
  <c r="S3773" i="3"/>
  <c r="S3774" i="3"/>
  <c r="S3775" i="3"/>
  <c r="U3775" i="3" s="1"/>
  <c r="S3776" i="3"/>
  <c r="S3777" i="3"/>
  <c r="S3778" i="3"/>
  <c r="S3779" i="3"/>
  <c r="S3780" i="3"/>
  <c r="S3781" i="3"/>
  <c r="S3782" i="3"/>
  <c r="S3783" i="3"/>
  <c r="S3784" i="3"/>
  <c r="S3785" i="3"/>
  <c r="S3786" i="3"/>
  <c r="S3787" i="3"/>
  <c r="U3787" i="3" s="1"/>
  <c r="S3788" i="3"/>
  <c r="S3789" i="3"/>
  <c r="S3790" i="3"/>
  <c r="S3791" i="3"/>
  <c r="S3792" i="3"/>
  <c r="S3793" i="3"/>
  <c r="S3794" i="3"/>
  <c r="S3795" i="3"/>
  <c r="S3796" i="3"/>
  <c r="S3797" i="3"/>
  <c r="S3798" i="3"/>
  <c r="S3799" i="3"/>
  <c r="U3799" i="3" s="1"/>
  <c r="S3800" i="3"/>
  <c r="S3801" i="3"/>
  <c r="S3802" i="3"/>
  <c r="S3803" i="3"/>
  <c r="S3804" i="3"/>
  <c r="S3805" i="3"/>
  <c r="S3806" i="3"/>
  <c r="S3807" i="3"/>
  <c r="S3808" i="3"/>
  <c r="S3809" i="3"/>
  <c r="S3810" i="3"/>
  <c r="S3811" i="3"/>
  <c r="U3811" i="3" s="1"/>
  <c r="S3812" i="3"/>
  <c r="S3813" i="3"/>
  <c r="S3814" i="3"/>
  <c r="S3815" i="3"/>
  <c r="S3816" i="3"/>
  <c r="S3817" i="3"/>
  <c r="S3818" i="3"/>
  <c r="S3819" i="3"/>
  <c r="S3820" i="3"/>
  <c r="S3821" i="3"/>
  <c r="S3822" i="3"/>
  <c r="S3823" i="3"/>
  <c r="U3823" i="3" s="1"/>
  <c r="S3824" i="3"/>
  <c r="S3825" i="3"/>
  <c r="S3826" i="3"/>
  <c r="S3827" i="3"/>
  <c r="S3828" i="3"/>
  <c r="S3829" i="3"/>
  <c r="S3830" i="3"/>
  <c r="S3831" i="3"/>
  <c r="S3832" i="3"/>
  <c r="S3833" i="3"/>
  <c r="S3834" i="3"/>
  <c r="S3835" i="3"/>
  <c r="U3835" i="3" s="1"/>
  <c r="S3836" i="3"/>
  <c r="S3837" i="3"/>
  <c r="S3838" i="3"/>
  <c r="S3839" i="3"/>
  <c r="S3840" i="3"/>
  <c r="S3841" i="3"/>
  <c r="S3842" i="3"/>
  <c r="S3843" i="3"/>
  <c r="S3844" i="3"/>
  <c r="S3845" i="3"/>
  <c r="S3846" i="3"/>
  <c r="S3847" i="3"/>
  <c r="U3847" i="3" s="1"/>
  <c r="S3848" i="3"/>
  <c r="S3849" i="3"/>
  <c r="S3850" i="3"/>
  <c r="S3851" i="3"/>
  <c r="S3852" i="3"/>
  <c r="S3853" i="3"/>
  <c r="S3854" i="3"/>
  <c r="S3855" i="3"/>
  <c r="S3856" i="3"/>
  <c r="S3857" i="3"/>
  <c r="S3858" i="3"/>
  <c r="S3859" i="3"/>
  <c r="U3859" i="3" s="1"/>
  <c r="S3860" i="3"/>
  <c r="S3861" i="3"/>
  <c r="S3862" i="3"/>
  <c r="S3863" i="3"/>
  <c r="S3864" i="3"/>
  <c r="S3865" i="3"/>
  <c r="S3866" i="3"/>
  <c r="S3867" i="3"/>
  <c r="S3868" i="3"/>
  <c r="S3869" i="3"/>
  <c r="S3870" i="3"/>
  <c r="S3871" i="3"/>
  <c r="U3871" i="3" s="1"/>
  <c r="S3872" i="3"/>
  <c r="S3873" i="3"/>
  <c r="S3874" i="3"/>
  <c r="S3875" i="3"/>
  <c r="S3876" i="3"/>
  <c r="S3877" i="3"/>
  <c r="S3878" i="3"/>
  <c r="S3879" i="3"/>
  <c r="S3880" i="3"/>
  <c r="S3881" i="3"/>
  <c r="S3882" i="3"/>
  <c r="S3883" i="3"/>
  <c r="U3883" i="3" s="1"/>
  <c r="S3884" i="3"/>
  <c r="S3885" i="3"/>
  <c r="S3886" i="3"/>
  <c r="S3887" i="3"/>
  <c r="S3888" i="3"/>
  <c r="S3889" i="3"/>
  <c r="S3890" i="3"/>
  <c r="S3891" i="3"/>
  <c r="S3892" i="3"/>
  <c r="S3893" i="3"/>
  <c r="S3894" i="3"/>
  <c r="S3895" i="3"/>
  <c r="U3895" i="3" s="1"/>
  <c r="S3896" i="3"/>
  <c r="S3897" i="3"/>
  <c r="S3898" i="3"/>
  <c r="S3899" i="3"/>
  <c r="S3900" i="3"/>
  <c r="S3901" i="3"/>
  <c r="S3902" i="3"/>
  <c r="S3903" i="3"/>
  <c r="S3904" i="3"/>
  <c r="S3905" i="3"/>
  <c r="S3906" i="3"/>
  <c r="S3907" i="3"/>
  <c r="U3907" i="3" s="1"/>
  <c r="S3908" i="3"/>
  <c r="S3909" i="3"/>
  <c r="S3910" i="3"/>
  <c r="S3911" i="3"/>
  <c r="S3912" i="3"/>
  <c r="S3913" i="3"/>
  <c r="S3914" i="3"/>
  <c r="S3915" i="3"/>
  <c r="S3916" i="3"/>
  <c r="S3917" i="3"/>
  <c r="S3918" i="3"/>
  <c r="S3919" i="3"/>
  <c r="U3919" i="3" s="1"/>
  <c r="S3920" i="3"/>
  <c r="S3921" i="3"/>
  <c r="S3922" i="3"/>
  <c r="S3923" i="3"/>
  <c r="S3924" i="3"/>
  <c r="S3925" i="3"/>
  <c r="S3926" i="3"/>
  <c r="S3927" i="3"/>
  <c r="S3928" i="3"/>
  <c r="S3929" i="3"/>
  <c r="S3930" i="3"/>
  <c r="S3931" i="3"/>
  <c r="U3931" i="3" s="1"/>
  <c r="S3932" i="3"/>
  <c r="S3933" i="3"/>
  <c r="S3934" i="3"/>
  <c r="S3935" i="3"/>
  <c r="S3936" i="3"/>
  <c r="S3937" i="3"/>
  <c r="S3938" i="3"/>
  <c r="S3939" i="3"/>
  <c r="S3940" i="3"/>
  <c r="S3941" i="3"/>
  <c r="S3942" i="3"/>
  <c r="S3943" i="3"/>
  <c r="U3943" i="3" s="1"/>
  <c r="S3944" i="3"/>
  <c r="S3945" i="3"/>
  <c r="S3946" i="3"/>
  <c r="S3947" i="3"/>
  <c r="S3948" i="3"/>
  <c r="S3949" i="3"/>
  <c r="S3950" i="3"/>
  <c r="S3951" i="3"/>
  <c r="S3952" i="3"/>
  <c r="S3953" i="3"/>
  <c r="S3954" i="3"/>
  <c r="S3955" i="3"/>
  <c r="U3955" i="3" s="1"/>
  <c r="S3956" i="3"/>
  <c r="S3957" i="3"/>
  <c r="S3958" i="3"/>
  <c r="S3959" i="3"/>
  <c r="S3960" i="3"/>
  <c r="S3961" i="3"/>
  <c r="S3962" i="3"/>
  <c r="S3963" i="3"/>
  <c r="S3964" i="3"/>
  <c r="S3965" i="3"/>
  <c r="S3966" i="3"/>
  <c r="S3967" i="3"/>
  <c r="U3967" i="3" s="1"/>
  <c r="S3968" i="3"/>
  <c r="U3968" i="3" s="1"/>
  <c r="S3969" i="3"/>
  <c r="S3970" i="3"/>
  <c r="S3971" i="3"/>
  <c r="S3972" i="3"/>
  <c r="S3973" i="3"/>
  <c r="S3974" i="3"/>
  <c r="S3975" i="3"/>
  <c r="S3976" i="3"/>
  <c r="S3977" i="3"/>
  <c r="S3978" i="3"/>
  <c r="S3979" i="3"/>
  <c r="U3979" i="3" s="1"/>
  <c r="S3980" i="3"/>
  <c r="U3980" i="3" s="1"/>
  <c r="S3981" i="3"/>
  <c r="S3982" i="3"/>
  <c r="S3983" i="3"/>
  <c r="S3984" i="3"/>
  <c r="S3985" i="3"/>
  <c r="S3986" i="3"/>
  <c r="S3987" i="3"/>
  <c r="S3988" i="3"/>
  <c r="S3989" i="3"/>
  <c r="S3990" i="3"/>
  <c r="S3991" i="3"/>
  <c r="U3991" i="3" s="1"/>
  <c r="S3992" i="3"/>
  <c r="S3993" i="3"/>
  <c r="S3994" i="3"/>
  <c r="S3995" i="3"/>
  <c r="S3996" i="3"/>
  <c r="S3997" i="3"/>
  <c r="S3998" i="3"/>
  <c r="S3999" i="3"/>
  <c r="S4000" i="3"/>
  <c r="S4001" i="3"/>
  <c r="S4002" i="3"/>
  <c r="S4003" i="3"/>
  <c r="U4003" i="3" s="1"/>
  <c r="S4004" i="3"/>
  <c r="S4005" i="3"/>
  <c r="S4006" i="3"/>
  <c r="S4007" i="3"/>
  <c r="S4008" i="3"/>
  <c r="S4009" i="3"/>
  <c r="S4010" i="3"/>
  <c r="S4011" i="3"/>
  <c r="S4012" i="3"/>
  <c r="S4013" i="3"/>
  <c r="S4014" i="3"/>
  <c r="S4015" i="3"/>
  <c r="U4015" i="3" s="1"/>
  <c r="S4016" i="3"/>
  <c r="S4017" i="3"/>
  <c r="S4018" i="3"/>
  <c r="S4019" i="3"/>
  <c r="S4020" i="3"/>
  <c r="S4021" i="3"/>
  <c r="S4022" i="3"/>
  <c r="S4023" i="3"/>
  <c r="S4024" i="3"/>
  <c r="S4025" i="3"/>
  <c r="S4026" i="3"/>
  <c r="S4027" i="3"/>
  <c r="U4027" i="3" s="1"/>
  <c r="S4028" i="3"/>
  <c r="S4029" i="3"/>
  <c r="S4030" i="3"/>
  <c r="S4031" i="3"/>
  <c r="S4032" i="3"/>
  <c r="S4033" i="3"/>
  <c r="S4034" i="3"/>
  <c r="S4035" i="3"/>
  <c r="S4036" i="3"/>
  <c r="S4037" i="3"/>
  <c r="S4038" i="3"/>
  <c r="S4039" i="3"/>
  <c r="U4039" i="3" s="1"/>
  <c r="S4040" i="3"/>
  <c r="S4041" i="3"/>
  <c r="S4042" i="3"/>
  <c r="S4043" i="3"/>
  <c r="S4044" i="3"/>
  <c r="S4045" i="3"/>
  <c r="S4046" i="3"/>
  <c r="S4047" i="3"/>
  <c r="S4048" i="3"/>
  <c r="S4049" i="3"/>
  <c r="S4050" i="3"/>
  <c r="S4051" i="3"/>
  <c r="U4051" i="3" s="1"/>
  <c r="S4052" i="3"/>
  <c r="S4053" i="3"/>
  <c r="S4054" i="3"/>
  <c r="S4055" i="3"/>
  <c r="S4056" i="3"/>
  <c r="S4057" i="3"/>
  <c r="S4058" i="3"/>
  <c r="S4059" i="3"/>
  <c r="S4060" i="3"/>
  <c r="S4061" i="3"/>
  <c r="S4062" i="3"/>
  <c r="S4063" i="3"/>
  <c r="U4063" i="3" s="1"/>
  <c r="S4064" i="3"/>
  <c r="S4065" i="3"/>
  <c r="S4066" i="3"/>
  <c r="S4067" i="3"/>
  <c r="S4068" i="3"/>
  <c r="S4069" i="3"/>
  <c r="S4070" i="3"/>
  <c r="S4071" i="3"/>
  <c r="S4072" i="3"/>
  <c r="S4073" i="3"/>
  <c r="S4074" i="3"/>
  <c r="S4075" i="3"/>
  <c r="U4075" i="3" s="1"/>
  <c r="S4076" i="3"/>
  <c r="S4077" i="3"/>
  <c r="S4078" i="3"/>
  <c r="S4079" i="3"/>
  <c r="S4080" i="3"/>
  <c r="S4081" i="3"/>
  <c r="S4082" i="3"/>
  <c r="S4083" i="3"/>
  <c r="S4084" i="3"/>
  <c r="S4085" i="3"/>
  <c r="S4086" i="3"/>
  <c r="S4087" i="3"/>
  <c r="U4087" i="3" s="1"/>
  <c r="S4088" i="3"/>
  <c r="S4089" i="3"/>
  <c r="S4090" i="3"/>
  <c r="S4091" i="3"/>
  <c r="S4092" i="3"/>
  <c r="S4093" i="3"/>
  <c r="S4094" i="3"/>
  <c r="S4095" i="3"/>
  <c r="S4096" i="3"/>
  <c r="S4097" i="3"/>
  <c r="S4098" i="3"/>
  <c r="S4099" i="3"/>
  <c r="U4099" i="3" s="1"/>
  <c r="S4100" i="3"/>
  <c r="S4101" i="3"/>
  <c r="S4102" i="3"/>
  <c r="S4103" i="3"/>
  <c r="S4104" i="3"/>
  <c r="S4105" i="3"/>
  <c r="S4106" i="3"/>
  <c r="S4107" i="3"/>
  <c r="S4108" i="3"/>
  <c r="S4109" i="3"/>
  <c r="S4110" i="3"/>
  <c r="S4111" i="3"/>
  <c r="U4111" i="3" s="1"/>
  <c r="S4112" i="3"/>
  <c r="S4113" i="3"/>
  <c r="S4114" i="3"/>
  <c r="S4115" i="3"/>
  <c r="S4116" i="3"/>
  <c r="S4117" i="3"/>
  <c r="S4118" i="3"/>
  <c r="S4119" i="3"/>
  <c r="S4120" i="3"/>
  <c r="S4121" i="3"/>
  <c r="S4122" i="3"/>
  <c r="S4123" i="3"/>
  <c r="U4123" i="3" s="1"/>
  <c r="S4124" i="3"/>
  <c r="S4125" i="3"/>
  <c r="S4126" i="3"/>
  <c r="S4127" i="3"/>
  <c r="S4128" i="3"/>
  <c r="S4129" i="3"/>
  <c r="S4130" i="3"/>
  <c r="S4131" i="3"/>
  <c r="S4132" i="3"/>
  <c r="S4133" i="3"/>
  <c r="S4134" i="3"/>
  <c r="S4135" i="3"/>
  <c r="U4135" i="3" s="1"/>
  <c r="S4136" i="3"/>
  <c r="S4137" i="3"/>
  <c r="S4138" i="3"/>
  <c r="S4139" i="3"/>
  <c r="S4140" i="3"/>
  <c r="S4141" i="3"/>
  <c r="S4142" i="3"/>
  <c r="S4143" i="3"/>
  <c r="S4144" i="3"/>
  <c r="S4145" i="3"/>
  <c r="S4146" i="3"/>
  <c r="S4147" i="3"/>
  <c r="U4147" i="3" s="1"/>
  <c r="S4148" i="3"/>
  <c r="S4149" i="3"/>
  <c r="S4150" i="3"/>
  <c r="S4151" i="3"/>
  <c r="S4152" i="3"/>
  <c r="S4153" i="3"/>
  <c r="S4154" i="3"/>
  <c r="S4155" i="3"/>
  <c r="S4156" i="3"/>
  <c r="S4157" i="3"/>
  <c r="S4158" i="3"/>
  <c r="S4159" i="3"/>
  <c r="U4159" i="3" s="1"/>
  <c r="S4160" i="3"/>
  <c r="S4161" i="3"/>
  <c r="S4162" i="3"/>
  <c r="S4163" i="3"/>
  <c r="S4164" i="3"/>
  <c r="S4165" i="3"/>
  <c r="S4166" i="3"/>
  <c r="S4167" i="3"/>
  <c r="S4168" i="3"/>
  <c r="S4169" i="3"/>
  <c r="S4170" i="3"/>
  <c r="S4171" i="3"/>
  <c r="U4171" i="3" s="1"/>
  <c r="S4172" i="3"/>
  <c r="S4173" i="3"/>
  <c r="S4174" i="3"/>
  <c r="S4175" i="3"/>
  <c r="S4176" i="3"/>
  <c r="S4177" i="3"/>
  <c r="S4178" i="3"/>
  <c r="S4179" i="3"/>
  <c r="S4180" i="3"/>
  <c r="S4181" i="3"/>
  <c r="S4182" i="3"/>
  <c r="S4183" i="3"/>
  <c r="U4183" i="3" s="1"/>
  <c r="S4184" i="3"/>
  <c r="S4185" i="3"/>
  <c r="S4186" i="3"/>
  <c r="S4187" i="3"/>
  <c r="S4188" i="3"/>
  <c r="S4189" i="3"/>
  <c r="S4190" i="3"/>
  <c r="S4191" i="3"/>
  <c r="S4192" i="3"/>
  <c r="S4193" i="3"/>
  <c r="S4194" i="3"/>
  <c r="S4195" i="3"/>
  <c r="U4195" i="3" s="1"/>
  <c r="S4196" i="3"/>
  <c r="S4197" i="3"/>
  <c r="S4198" i="3"/>
  <c r="S4199" i="3"/>
  <c r="S4200" i="3"/>
  <c r="S4201" i="3"/>
  <c r="S4202" i="3"/>
  <c r="S4203" i="3"/>
  <c r="S4204" i="3"/>
  <c r="S4205" i="3"/>
  <c r="S4206" i="3"/>
  <c r="S4207" i="3"/>
  <c r="U4207" i="3" s="1"/>
  <c r="S4208" i="3"/>
  <c r="S4209" i="3"/>
  <c r="S4210" i="3"/>
  <c r="S4211" i="3"/>
  <c r="S4212" i="3"/>
  <c r="S4213" i="3"/>
  <c r="S4214" i="3"/>
  <c r="S4215" i="3"/>
  <c r="S4216" i="3"/>
  <c r="S4217" i="3"/>
  <c r="S4218" i="3"/>
  <c r="S4219" i="3"/>
  <c r="U4219" i="3" s="1"/>
  <c r="S4220" i="3"/>
  <c r="S4221" i="3"/>
  <c r="S4222" i="3"/>
  <c r="S4223" i="3"/>
  <c r="S4224" i="3"/>
  <c r="S4225" i="3"/>
  <c r="S4226" i="3"/>
  <c r="S4227" i="3"/>
  <c r="S4228" i="3"/>
  <c r="S4229" i="3"/>
  <c r="S4230" i="3"/>
  <c r="S4231" i="3"/>
  <c r="U4231" i="3" s="1"/>
  <c r="S4232" i="3"/>
  <c r="S4233" i="3"/>
  <c r="S4234" i="3"/>
  <c r="S4235" i="3"/>
  <c r="S4236" i="3"/>
  <c r="S4237" i="3"/>
  <c r="S4238" i="3"/>
  <c r="S4239" i="3"/>
  <c r="S4240" i="3"/>
  <c r="S4241" i="3"/>
  <c r="S4242" i="3"/>
  <c r="S4243" i="3"/>
  <c r="U4243" i="3" s="1"/>
  <c r="S4244" i="3"/>
  <c r="S4245" i="3"/>
  <c r="S4246" i="3"/>
  <c r="S4247" i="3"/>
  <c r="S4248" i="3"/>
  <c r="S4249" i="3"/>
  <c r="S4250" i="3"/>
  <c r="S4251" i="3"/>
  <c r="S4252" i="3"/>
  <c r="S4253" i="3"/>
  <c r="S4254" i="3"/>
  <c r="S4255" i="3"/>
  <c r="U4255" i="3" s="1"/>
  <c r="S4256" i="3"/>
  <c r="S4257" i="3"/>
  <c r="S4258" i="3"/>
  <c r="S4259" i="3"/>
  <c r="S4260" i="3"/>
  <c r="S4261" i="3"/>
  <c r="S4262" i="3"/>
  <c r="S4263" i="3"/>
  <c r="S4264" i="3"/>
  <c r="S4265" i="3"/>
  <c r="S4266" i="3"/>
  <c r="S4267" i="3"/>
  <c r="U4267" i="3" s="1"/>
  <c r="S4268" i="3"/>
  <c r="S4269" i="3"/>
  <c r="S4270" i="3"/>
  <c r="S4271" i="3"/>
  <c r="S4272" i="3"/>
  <c r="S4273" i="3"/>
  <c r="S4274" i="3"/>
  <c r="S4275" i="3"/>
  <c r="S4276" i="3"/>
  <c r="S4277" i="3"/>
  <c r="S4278" i="3"/>
  <c r="S4279" i="3"/>
  <c r="U4279" i="3" s="1"/>
  <c r="S4280" i="3"/>
  <c r="S4281" i="3"/>
  <c r="S4282" i="3"/>
  <c r="S4283" i="3"/>
  <c r="S4284" i="3"/>
  <c r="S4285" i="3"/>
  <c r="S4286" i="3"/>
  <c r="S4287" i="3"/>
  <c r="S4288" i="3"/>
  <c r="S4289" i="3"/>
  <c r="S4290" i="3"/>
  <c r="S4291" i="3"/>
  <c r="U4291" i="3" s="1"/>
  <c r="S4292" i="3"/>
  <c r="S4293" i="3"/>
  <c r="S4294" i="3"/>
  <c r="S4295" i="3"/>
  <c r="S4296" i="3"/>
  <c r="S4297" i="3"/>
  <c r="S4298" i="3"/>
  <c r="S4299" i="3"/>
  <c r="S4300" i="3"/>
  <c r="S4301" i="3"/>
  <c r="S4302" i="3"/>
  <c r="S4303" i="3"/>
  <c r="U4303" i="3" s="1"/>
  <c r="S4304" i="3"/>
  <c r="S4305" i="3"/>
  <c r="S4306" i="3"/>
  <c r="S4307" i="3"/>
  <c r="S4308" i="3"/>
  <c r="S4309" i="3"/>
  <c r="S4310" i="3"/>
  <c r="S4311" i="3"/>
  <c r="S4312" i="3"/>
  <c r="S4313" i="3"/>
  <c r="S4314" i="3"/>
  <c r="S4315" i="3"/>
  <c r="U4315" i="3" s="1"/>
  <c r="S4316" i="3"/>
  <c r="S4317" i="3"/>
  <c r="S4318" i="3"/>
  <c r="S4319" i="3"/>
  <c r="S4320" i="3"/>
  <c r="S4321" i="3"/>
  <c r="S4322" i="3"/>
  <c r="S4323" i="3"/>
  <c r="S4324" i="3"/>
  <c r="S4325" i="3"/>
  <c r="S4326" i="3"/>
  <c r="S4327" i="3"/>
  <c r="U4327" i="3" s="1"/>
  <c r="S4328" i="3"/>
  <c r="S4329" i="3"/>
  <c r="S4330" i="3"/>
  <c r="S4331" i="3"/>
  <c r="S4332" i="3"/>
  <c r="S4333" i="3"/>
  <c r="S4334" i="3"/>
  <c r="S4335" i="3"/>
  <c r="S4336" i="3"/>
  <c r="S4337" i="3"/>
  <c r="S4338" i="3"/>
  <c r="S4339" i="3"/>
  <c r="U4339" i="3" s="1"/>
  <c r="S4340" i="3"/>
  <c r="S4341" i="3"/>
  <c r="S4342" i="3"/>
  <c r="S4343" i="3"/>
  <c r="S4344" i="3"/>
  <c r="S4345" i="3"/>
  <c r="S4346" i="3"/>
  <c r="S4347" i="3"/>
  <c r="S4348" i="3"/>
  <c r="S4349" i="3"/>
  <c r="S4350" i="3"/>
  <c r="S4351" i="3"/>
  <c r="U4351" i="3" s="1"/>
  <c r="S4352" i="3"/>
  <c r="S4353" i="3"/>
  <c r="S4354" i="3"/>
  <c r="S4355" i="3"/>
  <c r="S4356" i="3"/>
  <c r="S4357" i="3"/>
  <c r="S4358" i="3"/>
  <c r="S4359" i="3"/>
  <c r="S4360" i="3"/>
  <c r="S4361" i="3"/>
  <c r="S4362" i="3"/>
  <c r="S4363" i="3"/>
  <c r="U4363" i="3" s="1"/>
  <c r="S4364" i="3"/>
  <c r="S4365" i="3"/>
  <c r="S4366" i="3"/>
  <c r="S4367" i="3"/>
  <c r="S4368" i="3"/>
  <c r="S4369" i="3"/>
  <c r="S4370" i="3"/>
  <c r="S4371" i="3"/>
  <c r="S4372" i="3"/>
  <c r="S4373" i="3"/>
  <c r="S4374" i="3"/>
  <c r="S4375" i="3"/>
  <c r="U4375" i="3" s="1"/>
  <c r="S4376" i="3"/>
  <c r="S4377" i="3"/>
  <c r="S4378" i="3"/>
  <c r="S4379" i="3"/>
  <c r="S4380" i="3"/>
  <c r="S4381" i="3"/>
  <c r="S4382" i="3"/>
  <c r="S4383" i="3"/>
  <c r="S4384" i="3"/>
  <c r="S4385" i="3"/>
  <c r="S4386" i="3"/>
  <c r="S4387" i="3"/>
  <c r="U4387" i="3" s="1"/>
  <c r="S4388" i="3"/>
  <c r="S4389" i="3"/>
  <c r="S4390" i="3"/>
  <c r="S4391" i="3"/>
  <c r="S4392" i="3"/>
  <c r="S4393" i="3"/>
  <c r="S4394" i="3"/>
  <c r="S4395" i="3"/>
  <c r="S4396" i="3"/>
  <c r="S4397" i="3"/>
  <c r="S4398" i="3"/>
  <c r="S4399" i="3"/>
  <c r="U4399" i="3" s="1"/>
  <c r="S4400" i="3"/>
  <c r="S4401" i="3"/>
  <c r="S4402" i="3"/>
  <c r="S4403" i="3"/>
  <c r="S4404" i="3"/>
  <c r="S4405" i="3"/>
  <c r="S4406" i="3"/>
  <c r="S4407" i="3"/>
  <c r="S4408" i="3"/>
  <c r="S4409" i="3"/>
  <c r="S4410" i="3"/>
  <c r="S4411" i="3"/>
  <c r="U4411" i="3" s="1"/>
  <c r="S4412" i="3"/>
  <c r="S4413" i="3"/>
  <c r="S4414" i="3"/>
  <c r="S4415" i="3"/>
  <c r="S4416" i="3"/>
  <c r="S4417" i="3"/>
  <c r="S4418" i="3"/>
  <c r="S4419" i="3"/>
  <c r="S4420" i="3"/>
  <c r="S4421" i="3"/>
  <c r="S4422" i="3"/>
  <c r="S4423" i="3"/>
  <c r="U4423" i="3" s="1"/>
  <c r="S4424" i="3"/>
  <c r="S4425" i="3"/>
  <c r="S4426" i="3"/>
  <c r="S4427" i="3"/>
  <c r="S4428" i="3"/>
  <c r="S4429" i="3"/>
  <c r="S4430" i="3"/>
  <c r="S4431" i="3"/>
  <c r="S4432" i="3"/>
  <c r="S4433" i="3"/>
  <c r="S4434" i="3"/>
  <c r="S4435" i="3"/>
  <c r="U4435" i="3" s="1"/>
  <c r="S4436" i="3"/>
  <c r="S4437" i="3"/>
  <c r="S4438" i="3"/>
  <c r="S4439" i="3"/>
  <c r="S4440" i="3"/>
  <c r="S4441" i="3"/>
  <c r="S4442" i="3"/>
  <c r="S4443" i="3"/>
  <c r="S4444" i="3"/>
  <c r="S4445" i="3"/>
  <c r="S4446" i="3"/>
  <c r="S4447" i="3"/>
  <c r="U4447" i="3" s="1"/>
  <c r="S4448" i="3"/>
  <c r="S4449" i="3"/>
  <c r="S4450" i="3"/>
  <c r="S4451" i="3"/>
  <c r="S4452" i="3"/>
  <c r="S4453" i="3"/>
  <c r="S4454" i="3"/>
  <c r="S4455" i="3"/>
  <c r="S4456" i="3"/>
  <c r="S4457" i="3"/>
  <c r="S4458" i="3"/>
  <c r="S4459" i="3"/>
  <c r="U4459" i="3" s="1"/>
  <c r="S4460" i="3"/>
  <c r="S4461" i="3"/>
  <c r="S4462" i="3"/>
  <c r="S4463" i="3"/>
  <c r="S4464" i="3"/>
  <c r="S4465" i="3"/>
  <c r="S4466" i="3"/>
  <c r="S4467" i="3"/>
  <c r="S4468" i="3"/>
  <c r="S4469" i="3"/>
  <c r="S4470" i="3"/>
  <c r="S4471" i="3"/>
  <c r="U4471" i="3" s="1"/>
  <c r="S4472" i="3"/>
  <c r="S4473" i="3"/>
  <c r="S4474" i="3"/>
  <c r="S4475" i="3"/>
  <c r="S4476" i="3"/>
  <c r="S4477" i="3"/>
  <c r="S4478" i="3"/>
  <c r="S4479" i="3"/>
  <c r="S4480" i="3"/>
  <c r="S4481" i="3"/>
  <c r="S4482" i="3"/>
  <c r="S4483" i="3"/>
  <c r="U4483" i="3" s="1"/>
  <c r="S4484" i="3"/>
  <c r="S4485" i="3"/>
  <c r="S4486" i="3"/>
  <c r="S4487" i="3"/>
  <c r="S4488" i="3"/>
  <c r="S4489" i="3"/>
  <c r="S4490" i="3"/>
  <c r="S4491" i="3"/>
  <c r="S4492" i="3"/>
  <c r="S4493" i="3"/>
  <c r="S4494" i="3"/>
  <c r="S4495" i="3"/>
  <c r="U4495" i="3" s="1"/>
  <c r="S4496" i="3"/>
  <c r="S4497" i="3"/>
  <c r="S4498" i="3"/>
  <c r="S4499" i="3"/>
  <c r="S4500" i="3"/>
  <c r="S4501" i="3"/>
  <c r="S4502" i="3"/>
  <c r="S4503" i="3"/>
  <c r="S4504" i="3"/>
  <c r="S4505" i="3"/>
  <c r="S4506" i="3"/>
  <c r="S4507" i="3"/>
  <c r="U4507" i="3" s="1"/>
  <c r="S4508" i="3"/>
  <c r="S4509" i="3"/>
  <c r="S4510" i="3"/>
  <c r="S4511" i="3"/>
  <c r="S4512" i="3"/>
  <c r="S4513" i="3"/>
  <c r="S4514" i="3"/>
  <c r="S4515" i="3"/>
  <c r="S4516" i="3"/>
  <c r="S4517" i="3"/>
  <c r="S4518" i="3"/>
  <c r="S4519" i="3"/>
  <c r="U4519" i="3" s="1"/>
  <c r="S4520" i="3"/>
  <c r="S4521" i="3"/>
  <c r="S4522" i="3"/>
  <c r="S4523" i="3"/>
  <c r="S4524" i="3"/>
  <c r="S4525" i="3"/>
  <c r="S4526" i="3"/>
  <c r="S4527" i="3"/>
  <c r="S4528" i="3"/>
  <c r="S4529" i="3"/>
  <c r="S4530" i="3"/>
  <c r="S4531" i="3"/>
  <c r="U4531" i="3" s="1"/>
  <c r="S4532" i="3"/>
  <c r="S4533" i="3"/>
  <c r="S4534" i="3"/>
  <c r="S4535" i="3"/>
  <c r="S4536" i="3"/>
  <c r="S4537" i="3"/>
  <c r="S4538" i="3"/>
  <c r="S4539" i="3"/>
  <c r="S4540" i="3"/>
  <c r="S4541" i="3"/>
  <c r="S4542" i="3"/>
  <c r="S4543" i="3"/>
  <c r="U4543" i="3" s="1"/>
  <c r="S4544" i="3"/>
  <c r="S4545" i="3"/>
  <c r="S4546" i="3"/>
  <c r="S4547" i="3"/>
  <c r="S4548" i="3"/>
  <c r="S4549" i="3"/>
  <c r="S4550" i="3"/>
  <c r="S4551" i="3"/>
  <c r="S4552" i="3"/>
  <c r="S4553" i="3"/>
  <c r="S4554" i="3"/>
  <c r="S4555" i="3"/>
  <c r="U4555" i="3" s="1"/>
  <c r="S4556" i="3"/>
  <c r="S4557" i="3"/>
  <c r="S4558" i="3"/>
  <c r="S4559" i="3"/>
  <c r="S4560" i="3"/>
  <c r="S4561" i="3"/>
  <c r="S4562" i="3"/>
  <c r="S4563" i="3"/>
  <c r="S4564" i="3"/>
  <c r="S4565" i="3"/>
  <c r="S4566" i="3"/>
  <c r="S4567" i="3"/>
  <c r="U4567" i="3" s="1"/>
  <c r="S4568" i="3"/>
  <c r="S4569" i="3"/>
  <c r="S4570" i="3"/>
  <c r="S4571" i="3"/>
  <c r="S4572" i="3"/>
  <c r="S4573" i="3"/>
  <c r="S4574" i="3"/>
  <c r="S4575" i="3"/>
  <c r="S4576" i="3"/>
  <c r="S4577" i="3"/>
  <c r="S4578" i="3"/>
  <c r="S4579" i="3"/>
  <c r="U4579" i="3" s="1"/>
  <c r="S4580" i="3"/>
  <c r="S4581" i="3"/>
  <c r="S4582" i="3"/>
  <c r="S4583" i="3"/>
  <c r="S4584" i="3"/>
  <c r="S4585" i="3"/>
  <c r="S4586" i="3"/>
  <c r="S4587" i="3"/>
  <c r="S4588" i="3"/>
  <c r="S4589" i="3"/>
  <c r="S4590" i="3"/>
  <c r="S4591" i="3"/>
  <c r="U4591" i="3" s="1"/>
  <c r="S4592" i="3"/>
  <c r="S4593" i="3"/>
  <c r="S4594" i="3"/>
  <c r="S4595" i="3"/>
  <c r="S4596" i="3"/>
  <c r="S4597" i="3"/>
  <c r="S4598" i="3"/>
  <c r="S4599" i="3"/>
  <c r="S4600" i="3"/>
  <c r="S4601" i="3"/>
  <c r="S4602" i="3"/>
  <c r="S4603" i="3"/>
  <c r="U4603" i="3" s="1"/>
  <c r="S4604" i="3"/>
  <c r="S4605" i="3"/>
  <c r="S4606" i="3"/>
  <c r="S4607" i="3"/>
  <c r="S4608" i="3"/>
  <c r="S4609" i="3"/>
  <c r="S4610" i="3"/>
  <c r="S4611" i="3"/>
  <c r="S4612" i="3"/>
  <c r="S4613" i="3"/>
  <c r="S4614" i="3"/>
  <c r="S4615" i="3"/>
  <c r="U4615" i="3" s="1"/>
  <c r="U764" i="3" l="1"/>
  <c r="U740" i="3"/>
  <c r="U692" i="3"/>
  <c r="U668" i="3"/>
  <c r="U644" i="3"/>
  <c r="U452" i="3"/>
  <c r="U428" i="3"/>
  <c r="U380" i="3"/>
  <c r="U356" i="3"/>
  <c r="U332" i="3"/>
  <c r="U308" i="3"/>
  <c r="U284" i="3"/>
  <c r="U260" i="3"/>
  <c r="U236" i="3"/>
  <c r="U212" i="3"/>
  <c r="U188" i="3"/>
  <c r="U164" i="3"/>
  <c r="U68" i="3"/>
  <c r="U44" i="3"/>
  <c r="U997" i="3"/>
  <c r="U20" i="3"/>
  <c r="U11" i="3"/>
  <c r="U959" i="3"/>
  <c r="U947" i="3"/>
  <c r="U935" i="3"/>
  <c r="U779" i="3"/>
  <c r="U755" i="3"/>
  <c r="U743" i="3"/>
  <c r="U731" i="3"/>
  <c r="U719" i="3"/>
  <c r="U707" i="3"/>
  <c r="U695" i="3"/>
  <c r="U683" i="3"/>
  <c r="U671" i="3"/>
  <c r="U647" i="3"/>
  <c r="U455" i="3"/>
  <c r="U419" i="3"/>
  <c r="U395" i="3"/>
  <c r="U383" i="3"/>
  <c r="U359" i="3"/>
  <c r="U347" i="3"/>
  <c r="U335" i="3"/>
  <c r="U323" i="3"/>
  <c r="U311" i="3"/>
  <c r="U299" i="3"/>
  <c r="U287" i="3"/>
  <c r="U275" i="3"/>
  <c r="U263" i="3"/>
  <c r="U251" i="3"/>
  <c r="U239" i="3"/>
  <c r="U227" i="3"/>
  <c r="U215" i="3"/>
  <c r="U203" i="3"/>
  <c r="U191" i="3"/>
  <c r="U179" i="3"/>
  <c r="U167" i="3"/>
  <c r="U143" i="3"/>
  <c r="U71" i="3"/>
  <c r="U47" i="3"/>
  <c r="U23" i="3"/>
  <c r="U983" i="3"/>
  <c r="U971" i="3"/>
  <c r="U140" i="3"/>
  <c r="U155" i="3"/>
  <c r="U958" i="3"/>
  <c r="U22" i="3"/>
  <c r="U963" i="3"/>
  <c r="U951" i="3"/>
  <c r="U927" i="3"/>
  <c r="U783" i="3"/>
  <c r="U771" i="3"/>
  <c r="U747" i="3"/>
  <c r="U735" i="3"/>
  <c r="U723" i="3"/>
  <c r="U711" i="3"/>
  <c r="U699" i="3"/>
  <c r="U687" i="3"/>
  <c r="U675" i="3"/>
  <c r="U447" i="3"/>
  <c r="U423" i="3"/>
  <c r="U399" i="3"/>
  <c r="U387" i="3"/>
  <c r="U375" i="3"/>
  <c r="U363" i="3"/>
  <c r="U351" i="3"/>
  <c r="U339" i="3"/>
  <c r="U315" i="3"/>
  <c r="U303" i="3"/>
  <c r="U291" i="3"/>
  <c r="U279" i="3"/>
  <c r="U267" i="3"/>
  <c r="U255" i="3"/>
  <c r="U243" i="3"/>
  <c r="U231" i="3"/>
  <c r="U219" i="3"/>
  <c r="U207" i="3"/>
  <c r="U195" i="3"/>
  <c r="U183" i="3"/>
  <c r="U171" i="3"/>
  <c r="U159" i="3"/>
  <c r="U147" i="3"/>
  <c r="U135" i="3"/>
  <c r="U987" i="3"/>
  <c r="U975" i="3"/>
  <c r="U131" i="3"/>
  <c r="U4604" i="3"/>
  <c r="U4580" i="3"/>
  <c r="U4556" i="3"/>
  <c r="U4532" i="3"/>
  <c r="U4508" i="3"/>
  <c r="U4484" i="3"/>
  <c r="U4460" i="3"/>
  <c r="U4400" i="3"/>
  <c r="U4052" i="3"/>
  <c r="U4592" i="3"/>
  <c r="U4568" i="3"/>
  <c r="U4544" i="3"/>
  <c r="U4520" i="3"/>
  <c r="U4496" i="3"/>
  <c r="U4472" i="3"/>
  <c r="U4448" i="3"/>
  <c r="U4436" i="3"/>
  <c r="U4424" i="3"/>
  <c r="U4412" i="3"/>
  <c r="U4388" i="3"/>
  <c r="U4376" i="3"/>
  <c r="U4364" i="3"/>
  <c r="U4352" i="3"/>
  <c r="U4340" i="3"/>
  <c r="U4328" i="3"/>
  <c r="U4316" i="3"/>
  <c r="U4304" i="3"/>
  <c r="U4292" i="3"/>
  <c r="U4280" i="3"/>
  <c r="U4268" i="3"/>
  <c r="U4256" i="3"/>
  <c r="U4244" i="3"/>
  <c r="U4232" i="3"/>
  <c r="U4220" i="3"/>
  <c r="U4208" i="3"/>
  <c r="U4196" i="3"/>
  <c r="U4184" i="3"/>
  <c r="U4172" i="3"/>
  <c r="U4160" i="3"/>
  <c r="U4148" i="3"/>
  <c r="U4136" i="3"/>
  <c r="U4124" i="3"/>
  <c r="U4112" i="3"/>
  <c r="U4100" i="3"/>
  <c r="U4088" i="3"/>
  <c r="U4076" i="3"/>
  <c r="U4064" i="3"/>
  <c r="U4040" i="3"/>
  <c r="U4028" i="3"/>
  <c r="U4016" i="3"/>
  <c r="U4004" i="3"/>
  <c r="U3992" i="3"/>
  <c r="U3956" i="3"/>
  <c r="U3944" i="3"/>
  <c r="U3908" i="3"/>
  <c r="U3872" i="3"/>
  <c r="U3836" i="3"/>
  <c r="U3800" i="3"/>
  <c r="U3764" i="3"/>
  <c r="U3740" i="3"/>
  <c r="U3704" i="3"/>
  <c r="U3656" i="3"/>
  <c r="U3620" i="3"/>
  <c r="U3596" i="3"/>
  <c r="U3560" i="3"/>
  <c r="U3524" i="3"/>
  <c r="U3488" i="3"/>
  <c r="U3452" i="3"/>
  <c r="U3416" i="3"/>
  <c r="U3368" i="3"/>
  <c r="U3332" i="3"/>
  <c r="U3296" i="3"/>
  <c r="U3260" i="3"/>
  <c r="U3224" i="3"/>
  <c r="U3188" i="3"/>
  <c r="U3164" i="3"/>
  <c r="U3116" i="3"/>
  <c r="U3080" i="3"/>
  <c r="U3044" i="3"/>
  <c r="U3008" i="3"/>
  <c r="U2972" i="3"/>
  <c r="U2948" i="3"/>
  <c r="U2912" i="3"/>
  <c r="U2864" i="3"/>
  <c r="U2828" i="3"/>
  <c r="U2792" i="3"/>
  <c r="U2756" i="3"/>
  <c r="U2720" i="3"/>
  <c r="U2708" i="3"/>
  <c r="U2672" i="3"/>
  <c r="U2636" i="3"/>
  <c r="U2600" i="3"/>
  <c r="U2564" i="3"/>
  <c r="U2540" i="3"/>
  <c r="U2504" i="3"/>
  <c r="U2456" i="3"/>
  <c r="U2420" i="3"/>
  <c r="U2384" i="3"/>
  <c r="U2348" i="3"/>
  <c r="U2312" i="3"/>
  <c r="U2276" i="3"/>
  <c r="U2240" i="3"/>
  <c r="U2204" i="3"/>
  <c r="U2168" i="3"/>
  <c r="U2132" i="3"/>
  <c r="U2096" i="3"/>
  <c r="U2060" i="3"/>
  <c r="U2024" i="3"/>
  <c r="U2000" i="3"/>
  <c r="U1964" i="3"/>
  <c r="U1928" i="3"/>
  <c r="U1892" i="3"/>
  <c r="U1856" i="3"/>
  <c r="U1820" i="3"/>
  <c r="U1772" i="3"/>
  <c r="U1736" i="3"/>
  <c r="U1712" i="3"/>
  <c r="U1676" i="3"/>
  <c r="U1640" i="3"/>
  <c r="U1616" i="3"/>
  <c r="U1580" i="3"/>
  <c r="U1544" i="3"/>
  <c r="U1508" i="3"/>
  <c r="U1460" i="3"/>
  <c r="U1424" i="3"/>
  <c r="U1388" i="3"/>
  <c r="U1352" i="3"/>
  <c r="U1328" i="3"/>
  <c r="U1292" i="3"/>
  <c r="U1256" i="3"/>
  <c r="U1232" i="3"/>
  <c r="U1196" i="3"/>
  <c r="U1172" i="3"/>
  <c r="U1148" i="3"/>
  <c r="U1124" i="3"/>
  <c r="U1088" i="3"/>
  <c r="U3920" i="3"/>
  <c r="U3884" i="3"/>
  <c r="U3848" i="3"/>
  <c r="U3812" i="3"/>
  <c r="U3776" i="3"/>
  <c r="U3728" i="3"/>
  <c r="U3692" i="3"/>
  <c r="U3644" i="3"/>
  <c r="U3608" i="3"/>
  <c r="U3572" i="3"/>
  <c r="U3536" i="3"/>
  <c r="U3500" i="3"/>
  <c r="U3464" i="3"/>
  <c r="U3428" i="3"/>
  <c r="U3392" i="3"/>
  <c r="U3356" i="3"/>
  <c r="U3320" i="3"/>
  <c r="U3284" i="3"/>
  <c r="U3248" i="3"/>
  <c r="U3212" i="3"/>
  <c r="U3176" i="3"/>
  <c r="U3140" i="3"/>
  <c r="U3104" i="3"/>
  <c r="U3056" i="3"/>
  <c r="U3020" i="3"/>
  <c r="U2984" i="3"/>
  <c r="U2936" i="3"/>
  <c r="U2888" i="3"/>
  <c r="U2852" i="3"/>
  <c r="U2816" i="3"/>
  <c r="U2780" i="3"/>
  <c r="U2744" i="3"/>
  <c r="U2684" i="3"/>
  <c r="U2648" i="3"/>
  <c r="U2612" i="3"/>
  <c r="U2576" i="3"/>
  <c r="U2528" i="3"/>
  <c r="U2480" i="3"/>
  <c r="U2444" i="3"/>
  <c r="U2408" i="3"/>
  <c r="U2372" i="3"/>
  <c r="U2336" i="3"/>
  <c r="U2300" i="3"/>
  <c r="U2264" i="3"/>
  <c r="U2228" i="3"/>
  <c r="U2192" i="3"/>
  <c r="U2156" i="3"/>
  <c r="U2108" i="3"/>
  <c r="U2072" i="3"/>
  <c r="U2036" i="3"/>
  <c r="U1988" i="3"/>
  <c r="U1952" i="3"/>
  <c r="U1916" i="3"/>
  <c r="U1880" i="3"/>
  <c r="U1844" i="3"/>
  <c r="U1796" i="3"/>
  <c r="U1760" i="3"/>
  <c r="U1724" i="3"/>
  <c r="U1688" i="3"/>
  <c r="U1652" i="3"/>
  <c r="U1604" i="3"/>
  <c r="U1556" i="3"/>
  <c r="U1520" i="3"/>
  <c r="U1484" i="3"/>
  <c r="U1448" i="3"/>
  <c r="U1412" i="3"/>
  <c r="U1376" i="3"/>
  <c r="U1316" i="3"/>
  <c r="U1280" i="3"/>
  <c r="U1220" i="3"/>
  <c r="U1100" i="3"/>
  <c r="U3932" i="3"/>
  <c r="U3896" i="3"/>
  <c r="U3860" i="3"/>
  <c r="U3824" i="3"/>
  <c r="U3788" i="3"/>
  <c r="U3752" i="3"/>
  <c r="U3716" i="3"/>
  <c r="U3680" i="3"/>
  <c r="U3668" i="3"/>
  <c r="U3632" i="3"/>
  <c r="U3584" i="3"/>
  <c r="U3548" i="3"/>
  <c r="U3512" i="3"/>
  <c r="U3476" i="3"/>
  <c r="U3440" i="3"/>
  <c r="U3404" i="3"/>
  <c r="U3380" i="3"/>
  <c r="U3344" i="3"/>
  <c r="U3308" i="3"/>
  <c r="U3272" i="3"/>
  <c r="U3236" i="3"/>
  <c r="U3200" i="3"/>
  <c r="U3152" i="3"/>
  <c r="U3128" i="3"/>
  <c r="U3092" i="3"/>
  <c r="U3068" i="3"/>
  <c r="U3032" i="3"/>
  <c r="U2996" i="3"/>
  <c r="U2960" i="3"/>
  <c r="U2924" i="3"/>
  <c r="U2876" i="3"/>
  <c r="U2840" i="3"/>
  <c r="U2804" i="3"/>
  <c r="U2768" i="3"/>
  <c r="U2732" i="3"/>
  <c r="U2696" i="3"/>
  <c r="U2660" i="3"/>
  <c r="U2624" i="3"/>
  <c r="U2588" i="3"/>
  <c r="U2552" i="3"/>
  <c r="U2516" i="3"/>
  <c r="U2492" i="3"/>
  <c r="U2468" i="3"/>
  <c r="U2432" i="3"/>
  <c r="U2396" i="3"/>
  <c r="U2360" i="3"/>
  <c r="U2324" i="3"/>
  <c r="U2288" i="3"/>
  <c r="U2252" i="3"/>
  <c r="U2216" i="3"/>
  <c r="U2180" i="3"/>
  <c r="U2144" i="3"/>
  <c r="U2120" i="3"/>
  <c r="U2084" i="3"/>
  <c r="U2048" i="3"/>
  <c r="U2012" i="3"/>
  <c r="U1976" i="3"/>
  <c r="U1940" i="3"/>
  <c r="U1904" i="3"/>
  <c r="U1868" i="3"/>
  <c r="U1832" i="3"/>
  <c r="U1808" i="3"/>
  <c r="U1784" i="3"/>
  <c r="U1748" i="3"/>
  <c r="U1700" i="3"/>
  <c r="U1664" i="3"/>
  <c r="U1628" i="3"/>
  <c r="U1592" i="3"/>
  <c r="U1568" i="3"/>
  <c r="U1532" i="3"/>
  <c r="U1496" i="3"/>
  <c r="U1472" i="3"/>
  <c r="U1436" i="3"/>
  <c r="U1400" i="3"/>
  <c r="U1364" i="3"/>
  <c r="U1340" i="3"/>
  <c r="U1304" i="3"/>
  <c r="U1268" i="3"/>
  <c r="U1244" i="3"/>
  <c r="U1208" i="3"/>
  <c r="U1184" i="3"/>
  <c r="U1160" i="3"/>
  <c r="U1136" i="3"/>
  <c r="U1112" i="3"/>
  <c r="U1076" i="3"/>
  <c r="U371" i="3"/>
  <c r="AD371" i="3"/>
  <c r="U716" i="3"/>
  <c r="U946" i="3"/>
  <c r="U10" i="3"/>
  <c r="U59" i="3"/>
  <c r="U778" i="3"/>
  <c r="U754" i="3"/>
  <c r="U742" i="3"/>
  <c r="U730" i="3"/>
  <c r="U718" i="3"/>
  <c r="U706" i="3"/>
  <c r="U694" i="3"/>
  <c r="U682" i="3"/>
  <c r="U670" i="3"/>
  <c r="U646" i="3"/>
  <c r="U454" i="3"/>
  <c r="U418" i="3"/>
  <c r="U394" i="3"/>
  <c r="U382" i="3"/>
  <c r="U370" i="3"/>
  <c r="U358" i="3"/>
  <c r="U346" i="3"/>
  <c r="U334" i="3"/>
  <c r="U322" i="3"/>
  <c r="U310" i="3"/>
  <c r="U286" i="3"/>
  <c r="U274" i="3"/>
  <c r="U262" i="3"/>
  <c r="U250" i="3"/>
  <c r="U238" i="3"/>
  <c r="U226" i="3"/>
  <c r="U214" i="3"/>
  <c r="U202" i="3"/>
  <c r="U190" i="3"/>
  <c r="U178" i="3"/>
  <c r="U166" i="3"/>
  <c r="U154" i="3"/>
  <c r="U142" i="3"/>
  <c r="U130" i="3"/>
  <c r="U70" i="3"/>
  <c r="U58" i="3"/>
  <c r="U46" i="3"/>
  <c r="U34" i="3"/>
  <c r="U980" i="3"/>
  <c r="U327" i="3"/>
  <c r="U298" i="3"/>
  <c r="U9" i="3"/>
  <c r="U1002" i="3"/>
  <c r="U994" i="3"/>
  <c r="U969" i="3"/>
  <c r="U944" i="3"/>
  <c r="U776" i="3"/>
  <c r="U752" i="3"/>
  <c r="U728" i="3"/>
  <c r="U704" i="3"/>
  <c r="U680" i="3"/>
  <c r="U416" i="3"/>
  <c r="U392" i="3"/>
  <c r="U368" i="3"/>
  <c r="U344" i="3"/>
  <c r="U320" i="3"/>
  <c r="U296" i="3"/>
  <c r="U272" i="3"/>
  <c r="U248" i="3"/>
  <c r="U224" i="3"/>
  <c r="U200" i="3"/>
  <c r="U176" i="3"/>
  <c r="U152" i="3"/>
  <c r="U128" i="3"/>
  <c r="U8" i="3"/>
  <c r="U968" i="3"/>
  <c r="U1000" i="3"/>
  <c r="U984" i="3"/>
  <c r="U955" i="3"/>
  <c r="U943" i="3"/>
  <c r="U775" i="3"/>
  <c r="U763" i="3"/>
  <c r="U751" i="3"/>
  <c r="U739" i="3"/>
  <c r="U727" i="3"/>
  <c r="U715" i="3"/>
  <c r="U703" i="3"/>
  <c r="U691" i="3"/>
  <c r="U679" i="3"/>
  <c r="U667" i="3"/>
  <c r="U643" i="3"/>
  <c r="U451" i="3"/>
  <c r="U427" i="3"/>
  <c r="U415" i="3"/>
  <c r="U391" i="3"/>
  <c r="U379" i="3"/>
  <c r="U367" i="3"/>
  <c r="U355" i="3"/>
  <c r="U343" i="3"/>
  <c r="U331" i="3"/>
  <c r="U319" i="3"/>
  <c r="U307" i="3"/>
  <c r="U295" i="3"/>
  <c r="U283" i="3"/>
  <c r="U271" i="3"/>
  <c r="U259" i="3"/>
  <c r="U247" i="3"/>
  <c r="U235" i="3"/>
  <c r="U223" i="3"/>
  <c r="U211" i="3"/>
  <c r="U199" i="3"/>
  <c r="U187" i="3"/>
  <c r="U175" i="3"/>
  <c r="U163" i="3"/>
  <c r="U151" i="3"/>
  <c r="U139" i="3"/>
  <c r="U127" i="3"/>
  <c r="U79" i="3"/>
  <c r="U67" i="3"/>
  <c r="U55" i="3"/>
  <c r="U43" i="3"/>
  <c r="U31" i="3"/>
  <c r="U19" i="3"/>
  <c r="U7" i="3"/>
  <c r="U979" i="3"/>
  <c r="U35" i="3"/>
  <c r="U4593" i="3"/>
  <c r="U4557" i="3"/>
  <c r="U4521" i="3"/>
  <c r="U4485" i="3"/>
  <c r="U4449" i="3"/>
  <c r="U4413" i="3"/>
  <c r="U4377" i="3"/>
  <c r="U4341" i="3"/>
  <c r="U4317" i="3"/>
  <c r="U4281" i="3"/>
  <c r="U4245" i="3"/>
  <c r="U4221" i="3"/>
  <c r="U4185" i="3"/>
  <c r="U4149" i="3"/>
  <c r="U4113" i="3"/>
  <c r="U4077" i="3"/>
  <c r="U4041" i="3"/>
  <c r="U4005" i="3"/>
  <c r="U3969" i="3"/>
  <c r="U3933" i="3"/>
  <c r="U3897" i="3"/>
  <c r="U3861" i="3"/>
  <c r="U3825" i="3"/>
  <c r="U3789" i="3"/>
  <c r="U3753" i="3"/>
  <c r="U3717" i="3"/>
  <c r="U3693" i="3"/>
  <c r="U3657" i="3"/>
  <c r="U3621" i="3"/>
  <c r="U3585" i="3"/>
  <c r="U3549" i="3"/>
  <c r="U3513" i="3"/>
  <c r="U3477" i="3"/>
  <c r="U3441" i="3"/>
  <c r="U3405" i="3"/>
  <c r="U3381" i="3"/>
  <c r="U3357" i="3"/>
  <c r="U3333" i="3"/>
  <c r="U3285" i="3"/>
  <c r="U3249" i="3"/>
  <c r="U3213" i="3"/>
  <c r="U3189" i="3"/>
  <c r="U3153" i="3"/>
  <c r="U3117" i="3"/>
  <c r="U3081" i="3"/>
  <c r="U3045" i="3"/>
  <c r="U3009" i="3"/>
  <c r="U2973" i="3"/>
  <c r="U2937" i="3"/>
  <c r="U2901" i="3"/>
  <c r="U2865" i="3"/>
  <c r="U2829" i="3"/>
  <c r="U2793" i="3"/>
  <c r="U2769" i="3"/>
  <c r="U2745" i="3"/>
  <c r="U2733" i="3"/>
  <c r="U2709" i="3"/>
  <c r="U4605" i="3"/>
  <c r="U4581" i="3"/>
  <c r="U4569" i="3"/>
  <c r="U4545" i="3"/>
  <c r="U4533" i="3"/>
  <c r="U4509" i="3"/>
  <c r="U4497" i="3"/>
  <c r="U4473" i="3"/>
  <c r="U4461" i="3"/>
  <c r="U4437" i="3"/>
  <c r="U4425" i="3"/>
  <c r="U4401" i="3"/>
  <c r="U4389" i="3"/>
  <c r="U4365" i="3"/>
  <c r="U4353" i="3"/>
  <c r="U4329" i="3"/>
  <c r="U4305" i="3"/>
  <c r="U4293" i="3"/>
  <c r="U4269" i="3"/>
  <c r="U4257" i="3"/>
  <c r="U4233" i="3"/>
  <c r="U4209" i="3"/>
  <c r="U4197" i="3"/>
  <c r="U4173" i="3"/>
  <c r="U4161" i="3"/>
  <c r="U4137" i="3"/>
  <c r="U4125" i="3"/>
  <c r="U4101" i="3"/>
  <c r="U4089" i="3"/>
  <c r="U4065" i="3"/>
  <c r="U4053" i="3"/>
  <c r="U4029" i="3"/>
  <c r="U4017" i="3"/>
  <c r="U3993" i="3"/>
  <c r="U3981" i="3"/>
  <c r="U3957" i="3"/>
  <c r="U3945" i="3"/>
  <c r="U3921" i="3"/>
  <c r="U3909" i="3"/>
  <c r="U3885" i="3"/>
  <c r="U3873" i="3"/>
  <c r="U3849" i="3"/>
  <c r="U3837" i="3"/>
  <c r="U3813" i="3"/>
  <c r="U3801" i="3"/>
  <c r="U3777" i="3"/>
  <c r="U3765" i="3"/>
  <c r="U3741" i="3"/>
  <c r="U3729" i="3"/>
  <c r="U3705" i="3"/>
  <c r="U3681" i="3"/>
  <c r="U3669" i="3"/>
  <c r="U3645" i="3"/>
  <c r="U3633" i="3"/>
  <c r="U3609" i="3"/>
  <c r="U3597" i="3"/>
  <c r="U3573" i="3"/>
  <c r="U3561" i="3"/>
  <c r="U3537" i="3"/>
  <c r="U3525" i="3"/>
  <c r="U3501" i="3"/>
  <c r="U3489" i="3"/>
  <c r="U3465" i="3"/>
  <c r="U3453" i="3"/>
  <c r="U3429" i="3"/>
  <c r="U3417" i="3"/>
  <c r="U3393" i="3"/>
  <c r="U3369" i="3"/>
  <c r="U3345" i="3"/>
  <c r="U3321" i="3"/>
  <c r="U3309" i="3"/>
  <c r="U3297" i="3"/>
  <c r="U3273" i="3"/>
  <c r="U3261" i="3"/>
  <c r="U3237" i="3"/>
  <c r="U3225" i="3"/>
  <c r="U3201" i="3"/>
  <c r="U3177" i="3"/>
  <c r="U3165" i="3"/>
  <c r="U3141" i="3"/>
  <c r="U3129" i="3"/>
  <c r="U3105" i="3"/>
  <c r="U3093" i="3"/>
  <c r="U3069" i="3"/>
  <c r="U3057" i="3"/>
  <c r="U3033" i="3"/>
  <c r="U3021" i="3"/>
  <c r="U2997" i="3"/>
  <c r="U2985" i="3"/>
  <c r="U2961" i="3"/>
  <c r="U2949" i="3"/>
  <c r="U2925" i="3"/>
  <c r="U2913" i="3"/>
  <c r="U2889" i="3"/>
  <c r="U2877" i="3"/>
  <c r="U2853" i="3"/>
  <c r="U2841" i="3"/>
  <c r="U2817" i="3"/>
  <c r="U2805" i="3"/>
  <c r="U2781" i="3"/>
  <c r="U2757" i="3"/>
  <c r="U2721" i="3"/>
  <c r="U2685" i="3"/>
  <c r="U2649" i="3"/>
  <c r="U2613" i="3"/>
  <c r="U2589" i="3"/>
  <c r="U2553" i="3"/>
  <c r="U2517" i="3"/>
  <c r="U2493" i="3"/>
  <c r="U2457" i="3"/>
  <c r="U2433" i="3"/>
  <c r="U2397" i="3"/>
  <c r="U2373" i="3"/>
  <c r="U2361" i="3"/>
  <c r="U2349" i="3"/>
  <c r="U2337" i="3"/>
  <c r="U2313" i="3"/>
  <c r="U2301" i="3"/>
  <c r="U2289" i="3"/>
  <c r="U2277" i="3"/>
  <c r="U2265" i="3"/>
  <c r="U2253" i="3"/>
  <c r="U2241" i="3"/>
  <c r="U2229" i="3"/>
  <c r="U2217" i="3"/>
  <c r="U2205" i="3"/>
  <c r="U2193" i="3"/>
  <c r="U2181" i="3"/>
  <c r="U1737" i="3"/>
  <c r="U1701" i="3"/>
  <c r="U1677" i="3"/>
  <c r="U1629" i="3"/>
  <c r="U1593" i="3"/>
  <c r="U1557" i="3"/>
  <c r="U1533" i="3"/>
  <c r="U1485" i="3"/>
  <c r="U1449" i="3"/>
  <c r="U1413" i="3"/>
  <c r="U1377" i="3"/>
  <c r="U1341" i="3"/>
  <c r="U1305" i="3"/>
  <c r="U1269" i="3"/>
  <c r="U1233" i="3"/>
  <c r="U1197" i="3"/>
  <c r="U1161" i="3"/>
  <c r="U1125" i="3"/>
  <c r="U1089" i="3"/>
  <c r="U2900" i="3"/>
  <c r="U2697" i="3"/>
  <c r="U2673" i="3"/>
  <c r="U2661" i="3"/>
  <c r="U2637" i="3"/>
  <c r="U2625" i="3"/>
  <c r="U2601" i="3"/>
  <c r="U2577" i="3"/>
  <c r="U2565" i="3"/>
  <c r="U2541" i="3"/>
  <c r="U2529" i="3"/>
  <c r="U2505" i="3"/>
  <c r="U2481" i="3"/>
  <c r="U2469" i="3"/>
  <c r="U2445" i="3"/>
  <c r="U2421" i="3"/>
  <c r="U2409" i="3"/>
  <c r="U2385" i="3"/>
  <c r="U2325" i="3"/>
  <c r="U2169" i="3"/>
  <c r="U2157" i="3"/>
  <c r="U2145" i="3"/>
  <c r="U2133" i="3"/>
  <c r="U2121" i="3"/>
  <c r="U2109" i="3"/>
  <c r="U2097" i="3"/>
  <c r="U2085" i="3"/>
  <c r="U2073" i="3"/>
  <c r="U2061" i="3"/>
  <c r="U2049" i="3"/>
  <c r="U2037" i="3"/>
  <c r="U2025" i="3"/>
  <c r="U2013" i="3"/>
  <c r="U2001" i="3"/>
  <c r="U1989" i="3"/>
  <c r="U1977" i="3"/>
  <c r="U1965" i="3"/>
  <c r="U1953" i="3"/>
  <c r="U1941" i="3"/>
  <c r="U1929" i="3"/>
  <c r="U1917" i="3"/>
  <c r="U1905" i="3"/>
  <c r="U1893" i="3"/>
  <c r="U1881" i="3"/>
  <c r="U1869" i="3"/>
  <c r="U1857" i="3"/>
  <c r="U1845" i="3"/>
  <c r="U1833" i="3"/>
  <c r="U1821" i="3"/>
  <c r="U1725" i="3"/>
  <c r="U1713" i="3"/>
  <c r="U1689" i="3"/>
  <c r="U1665" i="3"/>
  <c r="U1653" i="3"/>
  <c r="U1641" i="3"/>
  <c r="U1617" i="3"/>
  <c r="U1605" i="3"/>
  <c r="U1581" i="3"/>
  <c r="U1569" i="3"/>
  <c r="U1545" i="3"/>
  <c r="U1521" i="3"/>
  <c r="U1509" i="3"/>
  <c r="U1497" i="3"/>
  <c r="U1473" i="3"/>
  <c r="U1461" i="3"/>
  <c r="U1437" i="3"/>
  <c r="U1425" i="3"/>
  <c r="U1401" i="3"/>
  <c r="U1389" i="3"/>
  <c r="U1365" i="3"/>
  <c r="U1353" i="3"/>
  <c r="U1329" i="3"/>
  <c r="U1317" i="3"/>
  <c r="U1293" i="3"/>
  <c r="U1281" i="3"/>
  <c r="U1257" i="3"/>
  <c r="U1245" i="3"/>
  <c r="U1221" i="3"/>
  <c r="U1209" i="3"/>
  <c r="U1185" i="3"/>
  <c r="U1173" i="3"/>
  <c r="U1149" i="3"/>
  <c r="U1137" i="3"/>
  <c r="U1113" i="3"/>
  <c r="U1101" i="3"/>
  <c r="U1077" i="3"/>
  <c r="U982" i="3"/>
  <c r="U970" i="3"/>
  <c r="U988" i="3"/>
  <c r="U976" i="3"/>
  <c r="U995" i="3"/>
  <c r="U954" i="3"/>
  <c r="U942" i="3"/>
  <c r="U774" i="3"/>
  <c r="U750" i="3"/>
  <c r="U738" i="3"/>
  <c r="U726" i="3"/>
  <c r="U714" i="3"/>
  <c r="U702" i="3"/>
  <c r="U690" i="3"/>
  <c r="U678" i="3"/>
  <c r="U666" i="3"/>
  <c r="U450" i="3"/>
  <c r="U426" i="3"/>
  <c r="U414" i="3"/>
  <c r="U390" i="3"/>
  <c r="U378" i="3"/>
  <c r="U366" i="3"/>
  <c r="U354" i="3"/>
  <c r="U342" i="3"/>
  <c r="U330" i="3"/>
  <c r="U318" i="3"/>
  <c r="U306" i="3"/>
  <c r="U294" i="3"/>
  <c r="U282" i="3"/>
  <c r="U270" i="3"/>
  <c r="U258" i="3"/>
  <c r="U246" i="3"/>
  <c r="U234" i="3"/>
  <c r="U222" i="3"/>
  <c r="U210" i="3"/>
  <c r="U198" i="3"/>
  <c r="U186" i="3"/>
  <c r="U174" i="3"/>
  <c r="U162" i="3"/>
  <c r="U150" i="3"/>
  <c r="U138" i="3"/>
  <c r="U126" i="3"/>
  <c r="U78" i="3"/>
  <c r="U66" i="3"/>
  <c r="U54" i="3"/>
  <c r="U42" i="3"/>
  <c r="U30" i="3"/>
  <c r="U18" i="3"/>
  <c r="U6" i="3"/>
  <c r="U957" i="3"/>
  <c r="U945" i="3"/>
  <c r="U777" i="3"/>
  <c r="U753" i="3"/>
  <c r="U741" i="3"/>
  <c r="U729" i="3"/>
  <c r="U717" i="3"/>
  <c r="U705" i="3"/>
  <c r="U693" i="3"/>
  <c r="U681" i="3"/>
  <c r="U669" i="3"/>
  <c r="U645" i="3"/>
  <c r="U453" i="3"/>
  <c r="U429" i="3"/>
  <c r="U417" i="3"/>
  <c r="U381" i="3"/>
  <c r="U369" i="3"/>
  <c r="U357" i="3"/>
  <c r="U345" i="3"/>
  <c r="U333" i="3"/>
  <c r="U321" i="3"/>
  <c r="U309" i="3"/>
  <c r="U297" i="3"/>
  <c r="U285" i="3"/>
  <c r="U273" i="3"/>
  <c r="U261" i="3"/>
  <c r="U249" i="3"/>
  <c r="U237" i="3"/>
  <c r="U225" i="3"/>
  <c r="U213" i="3"/>
  <c r="U201" i="3"/>
  <c r="U189" i="3"/>
  <c r="U177" i="3"/>
  <c r="U165" i="3"/>
  <c r="U153" i="3"/>
  <c r="U141" i="3"/>
  <c r="U129" i="3"/>
  <c r="U69" i="3"/>
  <c r="U57" i="3"/>
  <c r="U33" i="3"/>
  <c r="U21" i="3"/>
  <c r="U978" i="3"/>
  <c r="U1004" i="3"/>
  <c r="U992" i="3"/>
  <c r="U45" i="3"/>
  <c r="U953" i="3"/>
  <c r="U941" i="3"/>
  <c r="U929" i="3"/>
  <c r="U773" i="3"/>
  <c r="U749" i="3"/>
  <c r="U737" i="3"/>
  <c r="U725" i="3"/>
  <c r="U713" i="3"/>
  <c r="U701" i="3"/>
  <c r="U689" i="3"/>
  <c r="U677" i="3"/>
  <c r="U449" i="3"/>
  <c r="U425" i="3"/>
  <c r="U413" i="3"/>
  <c r="U389" i="3"/>
  <c r="U377" i="3"/>
  <c r="U365" i="3"/>
  <c r="U353" i="3"/>
  <c r="U341" i="3"/>
  <c r="U329" i="3"/>
  <c r="U317" i="3"/>
  <c r="U305" i="3"/>
  <c r="U293" i="3"/>
  <c r="U281" i="3"/>
  <c r="U269" i="3"/>
  <c r="U257" i="3"/>
  <c r="U245" i="3"/>
  <c r="U233" i="3"/>
  <c r="U221" i="3"/>
  <c r="U209" i="3"/>
  <c r="U197" i="3"/>
  <c r="U185" i="3"/>
  <c r="U173" i="3"/>
  <c r="U161" i="3"/>
  <c r="U149" i="3"/>
  <c r="U137" i="3"/>
  <c r="U125" i="3"/>
  <c r="U77" i="3"/>
  <c r="U65" i="3"/>
  <c r="U53" i="3"/>
  <c r="U41" i="3"/>
  <c r="U29" i="3"/>
  <c r="U5" i="3"/>
  <c r="U17" i="3"/>
  <c r="U952" i="3"/>
  <c r="U928" i="3"/>
  <c r="U772" i="3"/>
  <c r="U748" i="3"/>
  <c r="U736" i="3"/>
  <c r="U724" i="3"/>
  <c r="U712" i="3"/>
  <c r="U700" i="3"/>
  <c r="U688" i="3"/>
  <c r="U676" i="3"/>
  <c r="U448" i="3"/>
  <c r="U424" i="3"/>
  <c r="U388" i="3"/>
  <c r="U376" i="3"/>
  <c r="U364" i="3"/>
  <c r="U352" i="3"/>
  <c r="U340" i="3"/>
  <c r="U328" i="3"/>
  <c r="U316" i="3"/>
  <c r="U304" i="3"/>
  <c r="U292" i="3"/>
  <c r="U280" i="3"/>
  <c r="U268" i="3"/>
  <c r="U256" i="3"/>
  <c r="U244" i="3"/>
  <c r="U232" i="3"/>
  <c r="U220" i="3"/>
  <c r="U208" i="3"/>
  <c r="U196" i="3"/>
  <c r="U184" i="3"/>
  <c r="U172" i="3"/>
  <c r="U160" i="3"/>
  <c r="U148" i="3"/>
  <c r="U136" i="3"/>
  <c r="U124" i="3"/>
  <c r="U100" i="3"/>
  <c r="U76" i="3"/>
  <c r="U64" i="3"/>
  <c r="U52" i="3"/>
  <c r="U40" i="3"/>
  <c r="U28" i="3"/>
  <c r="U16" i="3"/>
  <c r="U4" i="3"/>
  <c r="U32" i="3"/>
  <c r="U989" i="3"/>
  <c r="U977" i="3"/>
  <c r="U1037" i="3"/>
  <c r="U1025" i="3"/>
  <c r="U1013" i="3"/>
  <c r="U2562" i="3"/>
  <c r="U2550" i="3"/>
  <c r="U2538" i="3"/>
  <c r="U1010" i="3"/>
  <c r="U4614" i="3"/>
  <c r="U4578" i="3"/>
  <c r="U4542" i="3"/>
  <c r="U4506" i="3"/>
  <c r="U4470" i="3"/>
  <c r="U4434" i="3"/>
  <c r="U4398" i="3"/>
  <c r="U4362" i="3"/>
  <c r="U4338" i="3"/>
  <c r="U4302" i="3"/>
  <c r="U4266" i="3"/>
  <c r="U4230" i="3"/>
  <c r="U4194" i="3"/>
  <c r="U4158" i="3"/>
  <c r="U4122" i="3"/>
  <c r="U4086" i="3"/>
  <c r="U4062" i="3"/>
  <c r="U4026" i="3"/>
  <c r="U3990" i="3"/>
  <c r="U3954" i="3"/>
  <c r="U3930" i="3"/>
  <c r="U3894" i="3"/>
  <c r="U3858" i="3"/>
  <c r="U3822" i="3"/>
  <c r="U3786" i="3"/>
  <c r="U3762" i="3"/>
  <c r="U3726" i="3"/>
  <c r="U3690" i="3"/>
  <c r="U3654" i="3"/>
  <c r="U3618" i="3"/>
  <c r="U3582" i="3"/>
  <c r="U3546" i="3"/>
  <c r="U3510" i="3"/>
  <c r="U3474" i="3"/>
  <c r="U3438" i="3"/>
  <c r="U3402" i="3"/>
  <c r="U3354" i="3"/>
  <c r="U3306" i="3"/>
  <c r="U3270" i="3"/>
  <c r="U3210" i="3"/>
  <c r="U3090" i="3"/>
  <c r="U2802" i="3"/>
  <c r="U1854" i="3"/>
  <c r="U4602" i="3"/>
  <c r="U4554" i="3"/>
  <c r="U4518" i="3"/>
  <c r="U4482" i="3"/>
  <c r="U4446" i="3"/>
  <c r="U4410" i="3"/>
  <c r="U4374" i="3"/>
  <c r="U4314" i="3"/>
  <c r="U4278" i="3"/>
  <c r="U4242" i="3"/>
  <c r="U4206" i="3"/>
  <c r="U4182" i="3"/>
  <c r="U4146" i="3"/>
  <c r="U4110" i="3"/>
  <c r="U4074" i="3"/>
  <c r="U4050" i="3"/>
  <c r="U4014" i="3"/>
  <c r="U3978" i="3"/>
  <c r="U3942" i="3"/>
  <c r="U3906" i="3"/>
  <c r="U3870" i="3"/>
  <c r="U3834" i="3"/>
  <c r="U3774" i="3"/>
  <c r="U3738" i="3"/>
  <c r="U3702" i="3"/>
  <c r="U3678" i="3"/>
  <c r="U3630" i="3"/>
  <c r="U3594" i="3"/>
  <c r="U3558" i="3"/>
  <c r="U3522" i="3"/>
  <c r="U3486" i="3"/>
  <c r="U3450" i="3"/>
  <c r="U3414" i="3"/>
  <c r="U3378" i="3"/>
  <c r="U3342" i="3"/>
  <c r="U3318" i="3"/>
  <c r="U3294" i="3"/>
  <c r="U3258" i="3"/>
  <c r="U3234" i="3"/>
  <c r="U3198" i="3"/>
  <c r="U3174" i="3"/>
  <c r="U3150" i="3"/>
  <c r="U3126" i="3"/>
  <c r="U3102" i="3"/>
  <c r="U3066" i="3"/>
  <c r="U3042" i="3"/>
  <c r="U3018" i="3"/>
  <c r="U2982" i="3"/>
  <c r="U2958" i="3"/>
  <c r="U2934" i="3"/>
  <c r="U2910" i="3"/>
  <c r="U2898" i="3"/>
  <c r="U2874" i="3"/>
  <c r="U2850" i="3"/>
  <c r="U2826" i="3"/>
  <c r="U2790" i="3"/>
  <c r="U2754" i="3"/>
  <c r="U2730" i="3"/>
  <c r="U2706" i="3"/>
  <c r="U2526" i="3"/>
  <c r="U1034" i="3"/>
  <c r="U1022" i="3"/>
  <c r="U1046" i="3"/>
  <c r="U4590" i="3"/>
  <c r="U4566" i="3"/>
  <c r="U4530" i="3"/>
  <c r="U4494" i="3"/>
  <c r="U4458" i="3"/>
  <c r="U4422" i="3"/>
  <c r="U4386" i="3"/>
  <c r="U4350" i="3"/>
  <c r="U4326" i="3"/>
  <c r="U4290" i="3"/>
  <c r="U4254" i="3"/>
  <c r="U4218" i="3"/>
  <c r="U4170" i="3"/>
  <c r="U4134" i="3"/>
  <c r="U4098" i="3"/>
  <c r="U4038" i="3"/>
  <c r="U4002" i="3"/>
  <c r="U3966" i="3"/>
  <c r="U3918" i="3"/>
  <c r="U3882" i="3"/>
  <c r="U3846" i="3"/>
  <c r="U3810" i="3"/>
  <c r="U3798" i="3"/>
  <c r="U3750" i="3"/>
  <c r="U3714" i="3"/>
  <c r="U3666" i="3"/>
  <c r="U3642" i="3"/>
  <c r="U3606" i="3"/>
  <c r="U3570" i="3"/>
  <c r="U3534" i="3"/>
  <c r="U3498" i="3"/>
  <c r="U3462" i="3"/>
  <c r="U3426" i="3"/>
  <c r="U3390" i="3"/>
  <c r="U3366" i="3"/>
  <c r="U3330" i="3"/>
  <c r="U3282" i="3"/>
  <c r="U3246" i="3"/>
  <c r="U3222" i="3"/>
  <c r="U3186" i="3"/>
  <c r="U3162" i="3"/>
  <c r="U3138" i="3"/>
  <c r="U3114" i="3"/>
  <c r="U3078" i="3"/>
  <c r="U3054" i="3"/>
  <c r="U3030" i="3"/>
  <c r="U3006" i="3"/>
  <c r="U2994" i="3"/>
  <c r="U2970" i="3"/>
  <c r="U2946" i="3"/>
  <c r="U2922" i="3"/>
  <c r="U2886" i="3"/>
  <c r="U2862" i="3"/>
  <c r="U2838" i="3"/>
  <c r="U2814" i="3"/>
  <c r="U2778" i="3"/>
  <c r="U2766" i="3"/>
  <c r="U2742" i="3"/>
  <c r="U2718" i="3"/>
  <c r="U2694" i="3"/>
  <c r="U2682" i="3"/>
  <c r="U2670" i="3"/>
  <c r="U2658" i="3"/>
  <c r="U2646" i="3"/>
  <c r="U2634" i="3"/>
  <c r="U2622" i="3"/>
  <c r="U2610" i="3"/>
  <c r="U2598" i="3"/>
  <c r="U2586" i="3"/>
  <c r="U2574" i="3"/>
  <c r="U2514" i="3"/>
  <c r="U1818" i="3"/>
  <c r="U1782" i="3"/>
  <c r="U1746" i="3"/>
  <c r="U1698" i="3"/>
  <c r="U1662" i="3"/>
  <c r="U1626" i="3"/>
  <c r="U1590" i="3"/>
  <c r="U1554" i="3"/>
  <c r="U1506" i="3"/>
  <c r="U1470" i="3"/>
  <c r="U1434" i="3"/>
  <c r="U1398" i="3"/>
  <c r="U1362" i="3"/>
  <c r="U1314" i="3"/>
  <c r="U1266" i="3"/>
  <c r="U1230" i="3"/>
  <c r="U1194" i="3"/>
  <c r="U1146" i="3"/>
  <c r="U1110" i="3"/>
  <c r="U1074" i="3"/>
  <c r="U2502" i="3"/>
  <c r="U2466" i="3"/>
  <c r="U2442" i="3"/>
  <c r="U2418" i="3"/>
  <c r="U2382" i="3"/>
  <c r="U2358" i="3"/>
  <c r="U2334" i="3"/>
  <c r="U2310" i="3"/>
  <c r="U2274" i="3"/>
  <c r="U2250" i="3"/>
  <c r="U2226" i="3"/>
  <c r="U2202" i="3"/>
  <c r="U2178" i="3"/>
  <c r="U2154" i="3"/>
  <c r="U2118" i="3"/>
  <c r="U2094" i="3"/>
  <c r="U2058" i="3"/>
  <c r="U2034" i="3"/>
  <c r="U2010" i="3"/>
  <c r="U1986" i="3"/>
  <c r="U1962" i="3"/>
  <c r="U1938" i="3"/>
  <c r="U1914" i="3"/>
  <c r="U1878" i="3"/>
  <c r="U1842" i="3"/>
  <c r="U1806" i="3"/>
  <c r="U1770" i="3"/>
  <c r="U1722" i="3"/>
  <c r="U1686" i="3"/>
  <c r="U1650" i="3"/>
  <c r="U1614" i="3"/>
  <c r="U1578" i="3"/>
  <c r="U1542" i="3"/>
  <c r="U1494" i="3"/>
  <c r="U1458" i="3"/>
  <c r="U1422" i="3"/>
  <c r="U1386" i="3"/>
  <c r="U1350" i="3"/>
  <c r="U1302" i="3"/>
  <c r="U1278" i="3"/>
  <c r="U1242" i="3"/>
  <c r="U1206" i="3"/>
  <c r="U1170" i="3"/>
  <c r="U1134" i="3"/>
  <c r="U1098" i="3"/>
  <c r="U1026" i="3"/>
  <c r="U962" i="3"/>
  <c r="U782" i="3"/>
  <c r="U746" i="3"/>
  <c r="U734" i="3"/>
  <c r="U722" i="3"/>
  <c r="U710" i="3"/>
  <c r="U698" i="3"/>
  <c r="U686" i="3"/>
  <c r="U674" i="3"/>
  <c r="U650" i="3"/>
  <c r="U422" i="3"/>
  <c r="U398" i="3"/>
  <c r="U386" i="3"/>
  <c r="U374" i="3"/>
  <c r="U362" i="3"/>
  <c r="U350" i="3"/>
  <c r="U338" i="3"/>
  <c r="U326" i="3"/>
  <c r="U314" i="3"/>
  <c r="U302" i="3"/>
  <c r="U290" i="3"/>
  <c r="U278" i="3"/>
  <c r="U254" i="3"/>
  <c r="U242" i="3"/>
  <c r="U230" i="3"/>
  <c r="U218" i="3"/>
  <c r="U206" i="3"/>
  <c r="U194" i="3"/>
  <c r="U182" i="3"/>
  <c r="U170" i="3"/>
  <c r="U158" i="3"/>
  <c r="U146" i="3"/>
  <c r="U134" i="3"/>
  <c r="U74" i="3"/>
  <c r="U62" i="3"/>
  <c r="U50" i="3"/>
  <c r="U38" i="3"/>
  <c r="U26" i="3"/>
  <c r="U14" i="3"/>
  <c r="U2490" i="3"/>
  <c r="U2478" i="3"/>
  <c r="U2454" i="3"/>
  <c r="U2430" i="3"/>
  <c r="U2406" i="3"/>
  <c r="U2394" i="3"/>
  <c r="U2370" i="3"/>
  <c r="U2346" i="3"/>
  <c r="U2322" i="3"/>
  <c r="U2298" i="3"/>
  <c r="U2286" i="3"/>
  <c r="U2262" i="3"/>
  <c r="U2238" i="3"/>
  <c r="U2214" i="3"/>
  <c r="U2190" i="3"/>
  <c r="U2166" i="3"/>
  <c r="U2142" i="3"/>
  <c r="U2130" i="3"/>
  <c r="U2106" i="3"/>
  <c r="U2082" i="3"/>
  <c r="U2070" i="3"/>
  <c r="U2046" i="3"/>
  <c r="U2022" i="3"/>
  <c r="U1998" i="3"/>
  <c r="U1974" i="3"/>
  <c r="U1950" i="3"/>
  <c r="U1926" i="3"/>
  <c r="U1902" i="3"/>
  <c r="U1890" i="3"/>
  <c r="U1866" i="3"/>
  <c r="U1830" i="3"/>
  <c r="U1794" i="3"/>
  <c r="U1758" i="3"/>
  <c r="U1734" i="3"/>
  <c r="U1710" i="3"/>
  <c r="U1674" i="3"/>
  <c r="U1638" i="3"/>
  <c r="U1602" i="3"/>
  <c r="U1566" i="3"/>
  <c r="U1530" i="3"/>
  <c r="U1518" i="3"/>
  <c r="U1482" i="3"/>
  <c r="U1446" i="3"/>
  <c r="U1410" i="3"/>
  <c r="U1374" i="3"/>
  <c r="U1338" i="3"/>
  <c r="U1326" i="3"/>
  <c r="U1290" i="3"/>
  <c r="U1254" i="3"/>
  <c r="U1218" i="3"/>
  <c r="U1182" i="3"/>
  <c r="U1158" i="3"/>
  <c r="U1122" i="3"/>
  <c r="U1086" i="3"/>
  <c r="U1038" i="3"/>
  <c r="U1014" i="3"/>
  <c r="U950" i="3"/>
  <c r="U266" i="3"/>
  <c r="U986" i="3"/>
  <c r="U974" i="3"/>
  <c r="U13" i="3"/>
  <c r="U1827" i="3"/>
  <c r="AD407" i="3"/>
  <c r="U1045" i="3"/>
  <c r="U1008" i="3"/>
  <c r="U4600" i="3"/>
  <c r="U4552" i="3"/>
  <c r="U4492" i="3"/>
  <c r="U4444" i="3"/>
  <c r="U4396" i="3"/>
  <c r="U4348" i="3"/>
  <c r="U4300" i="3"/>
  <c r="U4264" i="3"/>
  <c r="U4216" i="3"/>
  <c r="U4156" i="3"/>
  <c r="U4120" i="3"/>
  <c r="U4048" i="3"/>
  <c r="U3964" i="3"/>
  <c r="U1815" i="3"/>
  <c r="U4613" i="3"/>
  <c r="U4565" i="3"/>
  <c r="U4517" i="3"/>
  <c r="U4481" i="3"/>
  <c r="U4445" i="3"/>
  <c r="U4397" i="3"/>
  <c r="U4361" i="3"/>
  <c r="U4325" i="3"/>
  <c r="U4289" i="3"/>
  <c r="U4253" i="3"/>
  <c r="U4217" i="3"/>
  <c r="U4181" i="3"/>
  <c r="U4133" i="3"/>
  <c r="U4097" i="3"/>
  <c r="U4073" i="3"/>
  <c r="U4037" i="3"/>
  <c r="U3989" i="3"/>
  <c r="U3953" i="3"/>
  <c r="U3917" i="3"/>
  <c r="U3881" i="3"/>
  <c r="U3845" i="3"/>
  <c r="U3809" i="3"/>
  <c r="U3773" i="3"/>
  <c r="U3725" i="3"/>
  <c r="U3689" i="3"/>
  <c r="U3653" i="3"/>
  <c r="U3617" i="3"/>
  <c r="U3569" i="3"/>
  <c r="U3533" i="3"/>
  <c r="U3497" i="3"/>
  <c r="U3461" i="3"/>
  <c r="U3413" i="3"/>
  <c r="U3377" i="3"/>
  <c r="U3341" i="3"/>
  <c r="U3293" i="3"/>
  <c r="U3245" i="3"/>
  <c r="U3209" i="3"/>
  <c r="U3173" i="3"/>
  <c r="U3137" i="3"/>
  <c r="U3101" i="3"/>
  <c r="U3065" i="3"/>
  <c r="U3041" i="3"/>
  <c r="U3005" i="3"/>
  <c r="U2969" i="3"/>
  <c r="U2933" i="3"/>
  <c r="U2897" i="3"/>
  <c r="U2861" i="3"/>
  <c r="U2813" i="3"/>
  <c r="U2777" i="3"/>
  <c r="U2741" i="3"/>
  <c r="U2681" i="3"/>
  <c r="U2645" i="3"/>
  <c r="U2621" i="3"/>
  <c r="U2585" i="3"/>
  <c r="U2549" i="3"/>
  <c r="U2513" i="3"/>
  <c r="U2477" i="3"/>
  <c r="U2441" i="3"/>
  <c r="U2405" i="3"/>
  <c r="U2369" i="3"/>
  <c r="U2309" i="3"/>
  <c r="U2273" i="3"/>
  <c r="U2249" i="3"/>
  <c r="U2213" i="3"/>
  <c r="U2177" i="3"/>
  <c r="U2129" i="3"/>
  <c r="U2081" i="3"/>
  <c r="U2045" i="3"/>
  <c r="U2033" i="3"/>
  <c r="U1973" i="3"/>
  <c r="U1937" i="3"/>
  <c r="U1901" i="3"/>
  <c r="U1865" i="3"/>
  <c r="U1829" i="3"/>
  <c r="U1805" i="3"/>
  <c r="U1769" i="3"/>
  <c r="U1733" i="3"/>
  <c r="U1685" i="3"/>
  <c r="U1649" i="3"/>
  <c r="U1601" i="3"/>
  <c r="U1565" i="3"/>
  <c r="U1529" i="3"/>
  <c r="U1481" i="3"/>
  <c r="U1433" i="3"/>
  <c r="U1397" i="3"/>
  <c r="U1361" i="3"/>
  <c r="U1325" i="3"/>
  <c r="U1289" i="3"/>
  <c r="U1253" i="3"/>
  <c r="U1217" i="3"/>
  <c r="U1181" i="3"/>
  <c r="U1157" i="3"/>
  <c r="U1121" i="3"/>
  <c r="U1085" i="3"/>
  <c r="U1031" i="3"/>
  <c r="U1006" i="3"/>
  <c r="U4576" i="3"/>
  <c r="U4528" i="3"/>
  <c r="U4480" i="3"/>
  <c r="U4420" i="3"/>
  <c r="U4384" i="3"/>
  <c r="U4336" i="3"/>
  <c r="U4288" i="3"/>
  <c r="U4228" i="3"/>
  <c r="U4180" i="3"/>
  <c r="U4132" i="3"/>
  <c r="U4084" i="3"/>
  <c r="U4036" i="3"/>
  <c r="U4000" i="3"/>
  <c r="U3952" i="3"/>
  <c r="U3916" i="3"/>
  <c r="U3868" i="3"/>
  <c r="U3832" i="3"/>
  <c r="U3796" i="3"/>
  <c r="U3760" i="3"/>
  <c r="U3724" i="3"/>
  <c r="U3676" i="3"/>
  <c r="U3640" i="3"/>
  <c r="U3604" i="3"/>
  <c r="U3568" i="3"/>
  <c r="U3532" i="3"/>
  <c r="U3496" i="3"/>
  <c r="U3472" i="3"/>
  <c r="U3448" i="3"/>
  <c r="U3424" i="3"/>
  <c r="U3388" i="3"/>
  <c r="U3328" i="3"/>
  <c r="U3292" i="3"/>
  <c r="U3256" i="3"/>
  <c r="U3232" i="3"/>
  <c r="U3196" i="3"/>
  <c r="U3160" i="3"/>
  <c r="U3124" i="3"/>
  <c r="U3088" i="3"/>
  <c r="U3052" i="3"/>
  <c r="U3016" i="3"/>
  <c r="U2980" i="3"/>
  <c r="U2944" i="3"/>
  <c r="U2908" i="3"/>
  <c r="U2872" i="3"/>
  <c r="U2836" i="3"/>
  <c r="U2800" i="3"/>
  <c r="U2776" i="3"/>
  <c r="U2740" i="3"/>
  <c r="U2704" i="3"/>
  <c r="U2668" i="3"/>
  <c r="U2632" i="3"/>
  <c r="U2596" i="3"/>
  <c r="U2572" i="3"/>
  <c r="U2536" i="3"/>
  <c r="U2500" i="3"/>
  <c r="U2464" i="3"/>
  <c r="U2428" i="3"/>
  <c r="U2392" i="3"/>
  <c r="U2356" i="3"/>
  <c r="U2320" i="3"/>
  <c r="U2284" i="3"/>
  <c r="U2248" i="3"/>
  <c r="U2212" i="3"/>
  <c r="U2176" i="3"/>
  <c r="U2140" i="3"/>
  <c r="U2104" i="3"/>
  <c r="U2068" i="3"/>
  <c r="U2032" i="3"/>
  <c r="U2008" i="3"/>
  <c r="U1972" i="3"/>
  <c r="U1936" i="3"/>
  <c r="U1900" i="3"/>
  <c r="U1864" i="3"/>
  <c r="U1828" i="3"/>
  <c r="U1792" i="3"/>
  <c r="U1780" i="3"/>
  <c r="U1744" i="3"/>
  <c r="U1708" i="3"/>
  <c r="U1672" i="3"/>
  <c r="U1636" i="3"/>
  <c r="U1600" i="3"/>
  <c r="U1564" i="3"/>
  <c r="U1528" i="3"/>
  <c r="U1492" i="3"/>
  <c r="U1456" i="3"/>
  <c r="U1420" i="3"/>
  <c r="U1384" i="3"/>
  <c r="U1348" i="3"/>
  <c r="U1312" i="3"/>
  <c r="U1276" i="3"/>
  <c r="U1240" i="3"/>
  <c r="U1204" i="3"/>
  <c r="U1168" i="3"/>
  <c r="U1132" i="3"/>
  <c r="U1096" i="3"/>
  <c r="U1042" i="3"/>
  <c r="U4599" i="3"/>
  <c r="U4575" i="3"/>
  <c r="U4563" i="3"/>
  <c r="U4539" i="3"/>
  <c r="U4515" i="3"/>
  <c r="U4491" i="3"/>
  <c r="U4467" i="3"/>
  <c r="U4443" i="3"/>
  <c r="U4419" i="3"/>
  <c r="U4395" i="3"/>
  <c r="U4371" i="3"/>
  <c r="U4347" i="3"/>
  <c r="U4311" i="3"/>
  <c r="U4287" i="3"/>
  <c r="U4263" i="3"/>
  <c r="U4251" i="3"/>
  <c r="U4227" i="3"/>
  <c r="U4203" i="3"/>
  <c r="U4179" i="3"/>
  <c r="U4155" i="3"/>
  <c r="U4131" i="3"/>
  <c r="U4107" i="3"/>
  <c r="U4083" i="3"/>
  <c r="U4059" i="3"/>
  <c r="U4047" i="3"/>
  <c r="U4023" i="3"/>
  <c r="U3987" i="3"/>
  <c r="U3963" i="3"/>
  <c r="U3939" i="3"/>
  <c r="U3915" i="3"/>
  <c r="U3891" i="3"/>
  <c r="U3867" i="3"/>
  <c r="U3843" i="3"/>
  <c r="U3819" i="3"/>
  <c r="U3795" i="3"/>
  <c r="U3771" i="3"/>
  <c r="U3747" i="3"/>
  <c r="U3723" i="3"/>
  <c r="U3711" i="3"/>
  <c r="U3687" i="3"/>
  <c r="U3651" i="3"/>
  <c r="U3627" i="3"/>
  <c r="U3615" i="3"/>
  <c r="U3591" i="3"/>
  <c r="U3567" i="3"/>
  <c r="U3543" i="3"/>
  <c r="U3519" i="3"/>
  <c r="U3495" i="3"/>
  <c r="U3471" i="3"/>
  <c r="U3447" i="3"/>
  <c r="U3423" i="3"/>
  <c r="U3399" i="3"/>
  <c r="U3375" i="3"/>
  <c r="U3351" i="3"/>
  <c r="U3315" i="3"/>
  <c r="U3291" i="3"/>
  <c r="U3267" i="3"/>
  <c r="U3243" i="3"/>
  <c r="U3219" i="3"/>
  <c r="U3207" i="3"/>
  <c r="U3183" i="3"/>
  <c r="U3159" i="3"/>
  <c r="U3135" i="3"/>
  <c r="U3111" i="3"/>
  <c r="U3087" i="3"/>
  <c r="U3063" i="3"/>
  <c r="U3039" i="3"/>
  <c r="U3015" i="3"/>
  <c r="U2979" i="3"/>
  <c r="U2955" i="3"/>
  <c r="U2931" i="3"/>
  <c r="U2907" i="3"/>
  <c r="U2895" i="3"/>
  <c r="U2871" i="3"/>
  <c r="U2847" i="3"/>
  <c r="U2823" i="3"/>
  <c r="U2799" i="3"/>
  <c r="U2775" i="3"/>
  <c r="U2751" i="3"/>
  <c r="U2727" i="3"/>
  <c r="U2703" i="3"/>
  <c r="U2679" i="3"/>
  <c r="U2655" i="3"/>
  <c r="U2631" i="3"/>
  <c r="U2607" i="3"/>
  <c r="U2583" i="3"/>
  <c r="U2559" i="3"/>
  <c r="U2535" i="3"/>
  <c r="U2511" i="3"/>
  <c r="U2487" i="3"/>
  <c r="U2463" i="3"/>
  <c r="U2439" i="3"/>
  <c r="U2415" i="3"/>
  <c r="U2391" i="3"/>
  <c r="U2367" i="3"/>
  <c r="U2343" i="3"/>
  <c r="U2319" i="3"/>
  <c r="U2295" i="3"/>
  <c r="U2271" i="3"/>
  <c r="U2259" i="3"/>
  <c r="U2235" i="3"/>
  <c r="U2223" i="3"/>
  <c r="U2211" i="3"/>
  <c r="U2187" i="3"/>
  <c r="U2175" i="3"/>
  <c r="U2163" i="3"/>
  <c r="U2151" i="3"/>
  <c r="U2139" i="3"/>
  <c r="U2127" i="3"/>
  <c r="U2115" i="3"/>
  <c r="U2103" i="3"/>
  <c r="U2091" i="3"/>
  <c r="U2079" i="3"/>
  <c r="U2067" i="3"/>
  <c r="U2055" i="3"/>
  <c r="U2043" i="3"/>
  <c r="U2031" i="3"/>
  <c r="U2019" i="3"/>
  <c r="U2007" i="3"/>
  <c r="U1995" i="3"/>
  <c r="U1983" i="3"/>
  <c r="U1971" i="3"/>
  <c r="U1959" i="3"/>
  <c r="U1947" i="3"/>
  <c r="U1935" i="3"/>
  <c r="U1923" i="3"/>
  <c r="U1911" i="3"/>
  <c r="U1887" i="3"/>
  <c r="U1875" i="3"/>
  <c r="U1863" i="3"/>
  <c r="U1851" i="3"/>
  <c r="U1803" i="3"/>
  <c r="U1779" i="3"/>
  <c r="U1755" i="3"/>
  <c r="U1731" i="3"/>
  <c r="U1707" i="3"/>
  <c r="U1683" i="3"/>
  <c r="U1659" i="3"/>
  <c r="U1635" i="3"/>
  <c r="U1623" i="3"/>
  <c r="U1599" i="3"/>
  <c r="U1563" i="3"/>
  <c r="U1539" i="3"/>
  <c r="U1515" i="3"/>
  <c r="U1491" i="3"/>
  <c r="U1467" i="3"/>
  <c r="U1443" i="3"/>
  <c r="U1419" i="3"/>
  <c r="U1395" i="3"/>
  <c r="U1371" i="3"/>
  <c r="U1347" i="3"/>
  <c r="U1323" i="3"/>
  <c r="U1311" i="3"/>
  <c r="U1287" i="3"/>
  <c r="U1263" i="3"/>
  <c r="U1239" i="3"/>
  <c r="U1215" i="3"/>
  <c r="U1191" i="3"/>
  <c r="U1167" i="3"/>
  <c r="U1143" i="3"/>
  <c r="U1119" i="3"/>
  <c r="U1095" i="3"/>
  <c r="U1071" i="3"/>
  <c r="U1017" i="3"/>
  <c r="U4574" i="3"/>
  <c r="U4538" i="3"/>
  <c r="U4502" i="3"/>
  <c r="U4466" i="3"/>
  <c r="U4454" i="3"/>
  <c r="U4442" i="3"/>
  <c r="U4430" i="3"/>
  <c r="U4418" i="3"/>
  <c r="U4406" i="3"/>
  <c r="U4394" i="3"/>
  <c r="U4382" i="3"/>
  <c r="U4370" i="3"/>
  <c r="U4358" i="3"/>
  <c r="U4346" i="3"/>
  <c r="U4334" i="3"/>
  <c r="U4322" i="3"/>
  <c r="U4310" i="3"/>
  <c r="U4298" i="3"/>
  <c r="U4286" i="3"/>
  <c r="U4274" i="3"/>
  <c r="U4262" i="3"/>
  <c r="U4250" i="3"/>
  <c r="U4238" i="3"/>
  <c r="U4226" i="3"/>
  <c r="U4214" i="3"/>
  <c r="U4202" i="3"/>
  <c r="U4190" i="3"/>
  <c r="U4178" i="3"/>
  <c r="U4166" i="3"/>
  <c r="U4154" i="3"/>
  <c r="U4142" i="3"/>
  <c r="U4130" i="3"/>
  <c r="U4118" i="3"/>
  <c r="U4106" i="3"/>
  <c r="U4094" i="3"/>
  <c r="U4082" i="3"/>
  <c r="U4070" i="3"/>
  <c r="U4058" i="3"/>
  <c r="U4046" i="3"/>
  <c r="U4034" i="3"/>
  <c r="U4022" i="3"/>
  <c r="U4010" i="3"/>
  <c r="U3998" i="3"/>
  <c r="U3986" i="3"/>
  <c r="U3974" i="3"/>
  <c r="U3962" i="3"/>
  <c r="U3950" i="3"/>
  <c r="U3938" i="3"/>
  <c r="U3926" i="3"/>
  <c r="U3914" i="3"/>
  <c r="U3902" i="3"/>
  <c r="U3890" i="3"/>
  <c r="U3878" i="3"/>
  <c r="U3866" i="3"/>
  <c r="U3854" i="3"/>
  <c r="U3842" i="3"/>
  <c r="U3830" i="3"/>
  <c r="U3818" i="3"/>
  <c r="U3806" i="3"/>
  <c r="U3794" i="3"/>
  <c r="U3782" i="3"/>
  <c r="U3770" i="3"/>
  <c r="U3758" i="3"/>
  <c r="U3746" i="3"/>
  <c r="U3734" i="3"/>
  <c r="U3722" i="3"/>
  <c r="U3710" i="3"/>
  <c r="U3698" i="3"/>
  <c r="U3686" i="3"/>
  <c r="U3674" i="3"/>
  <c r="U3662" i="3"/>
  <c r="U3650" i="3"/>
  <c r="U3638" i="3"/>
  <c r="U3626" i="3"/>
  <c r="U3614" i="3"/>
  <c r="U3602" i="3"/>
  <c r="U3590" i="3"/>
  <c r="U3578" i="3"/>
  <c r="U3566" i="3"/>
  <c r="U3554" i="3"/>
  <c r="U3542" i="3"/>
  <c r="U3530" i="3"/>
  <c r="U3518" i="3"/>
  <c r="U3506" i="3"/>
  <c r="U3494" i="3"/>
  <c r="U3482" i="3"/>
  <c r="U3470" i="3"/>
  <c r="U3458" i="3"/>
  <c r="U3446" i="3"/>
  <c r="U3434" i="3"/>
  <c r="U3422" i="3"/>
  <c r="U3410" i="3"/>
  <c r="U3398" i="3"/>
  <c r="U3386" i="3"/>
  <c r="U3374" i="3"/>
  <c r="U3362" i="3"/>
  <c r="U3350" i="3"/>
  <c r="U3338" i="3"/>
  <c r="U3326" i="3"/>
  <c r="U3314" i="3"/>
  <c r="U3302" i="3"/>
  <c r="U3290" i="3"/>
  <c r="U3278" i="3"/>
  <c r="U3266" i="3"/>
  <c r="U3254" i="3"/>
  <c r="U3242" i="3"/>
  <c r="U3230" i="3"/>
  <c r="U3218" i="3"/>
  <c r="U3206" i="3"/>
  <c r="U3194" i="3"/>
  <c r="U3182" i="3"/>
  <c r="U3170" i="3"/>
  <c r="U3158" i="3"/>
  <c r="U3146" i="3"/>
  <c r="U3134" i="3"/>
  <c r="U3122" i="3"/>
  <c r="U3110" i="3"/>
  <c r="U3098" i="3"/>
  <c r="U3086" i="3"/>
  <c r="U3074" i="3"/>
  <c r="U3062" i="3"/>
  <c r="U3050" i="3"/>
  <c r="U3038" i="3"/>
  <c r="U3026" i="3"/>
  <c r="U3014" i="3"/>
  <c r="U3002" i="3"/>
  <c r="U2990" i="3"/>
  <c r="U2978" i="3"/>
  <c r="U2966" i="3"/>
  <c r="U2954" i="3"/>
  <c r="U2942" i="3"/>
  <c r="U2930" i="3"/>
  <c r="U2918" i="3"/>
  <c r="U2906" i="3"/>
  <c r="U2894" i="3"/>
  <c r="U2882" i="3"/>
  <c r="U2870" i="3"/>
  <c r="U2858" i="3"/>
  <c r="U2846" i="3"/>
  <c r="U2834" i="3"/>
  <c r="U2822" i="3"/>
  <c r="U2810" i="3"/>
  <c r="U2798" i="3"/>
  <c r="U2786" i="3"/>
  <c r="U2774" i="3"/>
  <c r="U2762" i="3"/>
  <c r="U2750" i="3"/>
  <c r="U2738" i="3"/>
  <c r="U2726" i="3"/>
  <c r="U2714" i="3"/>
  <c r="U2702" i="3"/>
  <c r="U2690" i="3"/>
  <c r="U2678" i="3"/>
  <c r="U2666" i="3"/>
  <c r="U2654" i="3"/>
  <c r="U2642" i="3"/>
  <c r="U2630" i="3"/>
  <c r="U2618" i="3"/>
  <c r="U2606" i="3"/>
  <c r="U2594" i="3"/>
  <c r="U2582" i="3"/>
  <c r="U2570" i="3"/>
  <c r="U2558" i="3"/>
  <c r="U2546" i="3"/>
  <c r="U2534" i="3"/>
  <c r="U2522" i="3"/>
  <c r="U2510" i="3"/>
  <c r="U2498" i="3"/>
  <c r="U2486" i="3"/>
  <c r="U2474" i="3"/>
  <c r="U2462" i="3"/>
  <c r="U2450" i="3"/>
  <c r="U2438" i="3"/>
  <c r="U2426" i="3"/>
  <c r="U2414" i="3"/>
  <c r="U2402" i="3"/>
  <c r="U2390" i="3"/>
  <c r="U2378" i="3"/>
  <c r="U2366" i="3"/>
  <c r="U2354" i="3"/>
  <c r="U2342" i="3"/>
  <c r="U2330" i="3"/>
  <c r="U2318" i="3"/>
  <c r="U2306" i="3"/>
  <c r="U2294" i="3"/>
  <c r="U2282" i="3"/>
  <c r="U2270" i="3"/>
  <c r="U2258" i="3"/>
  <c r="U2246" i="3"/>
  <c r="U2234" i="3"/>
  <c r="U2222" i="3"/>
  <c r="U2210" i="3"/>
  <c r="U2198" i="3"/>
  <c r="U2186" i="3"/>
  <c r="U2174" i="3"/>
  <c r="U2162" i="3"/>
  <c r="U2150" i="3"/>
  <c r="U2138" i="3"/>
  <c r="U2126" i="3"/>
  <c r="U2114" i="3"/>
  <c r="U2102" i="3"/>
  <c r="U2090" i="3"/>
  <c r="U2078" i="3"/>
  <c r="U2066" i="3"/>
  <c r="U2054" i="3"/>
  <c r="U2042" i="3"/>
  <c r="U2030" i="3"/>
  <c r="U2018" i="3"/>
  <c r="U2006" i="3"/>
  <c r="U1994" i="3"/>
  <c r="U1982" i="3"/>
  <c r="U1970" i="3"/>
  <c r="U1958" i="3"/>
  <c r="U1946" i="3"/>
  <c r="U1934" i="3"/>
  <c r="U1922" i="3"/>
  <c r="U1910" i="3"/>
  <c r="U1898" i="3"/>
  <c r="U1886" i="3"/>
  <c r="U1874" i="3"/>
  <c r="U1862" i="3"/>
  <c r="U1850" i="3"/>
  <c r="U1838" i="3"/>
  <c r="U1826" i="3"/>
  <c r="U1814" i="3"/>
  <c r="U1802" i="3"/>
  <c r="U1790" i="3"/>
  <c r="U1778" i="3"/>
  <c r="U1766" i="3"/>
  <c r="U1754" i="3"/>
  <c r="U1742" i="3"/>
  <c r="U1730" i="3"/>
  <c r="U1718" i="3"/>
  <c r="U1706" i="3"/>
  <c r="U1694" i="3"/>
  <c r="U1682" i="3"/>
  <c r="U1670" i="3"/>
  <c r="U1658" i="3"/>
  <c r="U1646" i="3"/>
  <c r="U1634" i="3"/>
  <c r="U1622" i="3"/>
  <c r="U1610" i="3"/>
  <c r="U1598" i="3"/>
  <c r="U1586" i="3"/>
  <c r="U1574" i="3"/>
  <c r="U1562" i="3"/>
  <c r="U1550" i="3"/>
  <c r="U1538" i="3"/>
  <c r="U1526" i="3"/>
  <c r="U1514" i="3"/>
  <c r="U1502" i="3"/>
  <c r="U1490" i="3"/>
  <c r="U1478" i="3"/>
  <c r="U1466" i="3"/>
  <c r="U1454" i="3"/>
  <c r="U1442" i="3"/>
  <c r="U1430" i="3"/>
  <c r="U1418" i="3"/>
  <c r="U1406" i="3"/>
  <c r="U1394" i="3"/>
  <c r="U1382" i="3"/>
  <c r="U1370" i="3"/>
  <c r="U1358" i="3"/>
  <c r="U1346" i="3"/>
  <c r="U1334" i="3"/>
  <c r="U1322" i="3"/>
  <c r="U1310" i="3"/>
  <c r="U1298" i="3"/>
  <c r="U1286" i="3"/>
  <c r="U1274" i="3"/>
  <c r="U1262" i="3"/>
  <c r="U1250" i="3"/>
  <c r="U1238" i="3"/>
  <c r="U1226" i="3"/>
  <c r="U1214" i="3"/>
  <c r="U1202" i="3"/>
  <c r="U1190" i="3"/>
  <c r="U1178" i="3"/>
  <c r="U1166" i="3"/>
  <c r="U1154" i="3"/>
  <c r="U1142" i="3"/>
  <c r="U1130" i="3"/>
  <c r="U1118" i="3"/>
  <c r="U1106" i="3"/>
  <c r="U1094" i="3"/>
  <c r="U1082" i="3"/>
  <c r="U1070" i="3"/>
  <c r="U1040" i="3"/>
  <c r="U1028" i="3"/>
  <c r="U1016" i="3"/>
  <c r="U4609" i="3"/>
  <c r="U4597" i="3"/>
  <c r="U4585" i="3"/>
  <c r="U4573" i="3"/>
  <c r="U4561" i="3"/>
  <c r="U4549" i="3"/>
  <c r="U4537" i="3"/>
  <c r="U4525" i="3"/>
  <c r="U4513" i="3"/>
  <c r="U4501" i="3"/>
  <c r="U4489" i="3"/>
  <c r="U4477" i="3"/>
  <c r="U4465" i="3"/>
  <c r="U4453" i="3"/>
  <c r="U4441" i="3"/>
  <c r="U4429" i="3"/>
  <c r="U4417" i="3"/>
  <c r="U4405" i="3"/>
  <c r="U4393" i="3"/>
  <c r="U4381" i="3"/>
  <c r="U4369" i="3"/>
  <c r="U4357" i="3"/>
  <c r="U4345" i="3"/>
  <c r="U4333" i="3"/>
  <c r="U4321" i="3"/>
  <c r="U4309" i="3"/>
  <c r="U4297" i="3"/>
  <c r="U4285" i="3"/>
  <c r="U4273" i="3"/>
  <c r="U4261" i="3"/>
  <c r="U4249" i="3"/>
  <c r="U4237" i="3"/>
  <c r="U4225" i="3"/>
  <c r="U4213" i="3"/>
  <c r="U4201" i="3"/>
  <c r="U4189" i="3"/>
  <c r="U4177" i="3"/>
  <c r="U4165" i="3"/>
  <c r="U4153" i="3"/>
  <c r="U4141" i="3"/>
  <c r="U4129" i="3"/>
  <c r="U4117" i="3"/>
  <c r="U4105" i="3"/>
  <c r="U4093" i="3"/>
  <c r="U4081" i="3"/>
  <c r="U4069" i="3"/>
  <c r="U4057" i="3"/>
  <c r="U4045" i="3"/>
  <c r="U4033" i="3"/>
  <c r="U4021" i="3"/>
  <c r="U4009" i="3"/>
  <c r="U3997" i="3"/>
  <c r="U3985" i="3"/>
  <c r="U3973" i="3"/>
  <c r="U3961" i="3"/>
  <c r="U3949" i="3"/>
  <c r="U3937" i="3"/>
  <c r="U3925" i="3"/>
  <c r="U3913" i="3"/>
  <c r="U3901" i="3"/>
  <c r="U3889" i="3"/>
  <c r="U3877" i="3"/>
  <c r="U3865" i="3"/>
  <c r="U3853" i="3"/>
  <c r="U3841" i="3"/>
  <c r="U3829" i="3"/>
  <c r="U3817" i="3"/>
  <c r="U3805" i="3"/>
  <c r="U3793" i="3"/>
  <c r="U3781" i="3"/>
  <c r="U3769" i="3"/>
  <c r="U3757" i="3"/>
  <c r="U3745" i="3"/>
  <c r="U3733" i="3"/>
  <c r="U3721" i="3"/>
  <c r="U3709" i="3"/>
  <c r="U3697" i="3"/>
  <c r="U3685" i="3"/>
  <c r="U3673" i="3"/>
  <c r="U3661" i="3"/>
  <c r="U3649" i="3"/>
  <c r="U3637" i="3"/>
  <c r="U3625" i="3"/>
  <c r="U3613" i="3"/>
  <c r="U3601" i="3"/>
  <c r="U3589" i="3"/>
  <c r="U3577" i="3"/>
  <c r="U3565" i="3"/>
  <c r="U3553" i="3"/>
  <c r="U3541" i="3"/>
  <c r="U3529" i="3"/>
  <c r="U3517" i="3"/>
  <c r="U3505" i="3"/>
  <c r="U3493" i="3"/>
  <c r="U3481" i="3"/>
  <c r="U3469" i="3"/>
  <c r="U3457" i="3"/>
  <c r="U3445" i="3"/>
  <c r="U3433" i="3"/>
  <c r="U3421" i="3"/>
  <c r="U3409" i="3"/>
  <c r="U3397" i="3"/>
  <c r="U3385" i="3"/>
  <c r="U3373" i="3"/>
  <c r="U3361" i="3"/>
  <c r="U3349" i="3"/>
  <c r="U3337" i="3"/>
  <c r="U3325" i="3"/>
  <c r="U3313" i="3"/>
  <c r="U3301" i="3"/>
  <c r="U3289" i="3"/>
  <c r="U3277" i="3"/>
  <c r="U3265" i="3"/>
  <c r="U3253" i="3"/>
  <c r="U3241" i="3"/>
  <c r="U3229" i="3"/>
  <c r="U3217" i="3"/>
  <c r="U3205" i="3"/>
  <c r="U3193" i="3"/>
  <c r="U3181" i="3"/>
  <c r="U3169" i="3"/>
  <c r="U3157" i="3"/>
  <c r="U3145" i="3"/>
  <c r="U3133" i="3"/>
  <c r="U3121" i="3"/>
  <c r="U3109" i="3"/>
  <c r="U3097" i="3"/>
  <c r="U3085" i="3"/>
  <c r="U3073" i="3"/>
  <c r="U3061" i="3"/>
  <c r="U3049" i="3"/>
  <c r="U3037" i="3"/>
  <c r="U3025" i="3"/>
  <c r="U3013" i="3"/>
  <c r="U3001" i="3"/>
  <c r="U2989" i="3"/>
  <c r="U2977" i="3"/>
  <c r="U2965" i="3"/>
  <c r="U2953" i="3"/>
  <c r="U2941" i="3"/>
  <c r="U2929" i="3"/>
  <c r="U2917" i="3"/>
  <c r="U2905" i="3"/>
  <c r="U2893" i="3"/>
  <c r="U2881" i="3"/>
  <c r="U2869" i="3"/>
  <c r="U2857" i="3"/>
  <c r="U2845" i="3"/>
  <c r="U2833" i="3"/>
  <c r="U2821" i="3"/>
  <c r="U2809" i="3"/>
  <c r="U2797" i="3"/>
  <c r="U2785" i="3"/>
  <c r="U2773" i="3"/>
  <c r="U2761" i="3"/>
  <c r="U2749" i="3"/>
  <c r="U2737" i="3"/>
  <c r="U2725" i="3"/>
  <c r="U2713" i="3"/>
  <c r="U2701" i="3"/>
  <c r="U2689" i="3"/>
  <c r="U2677" i="3"/>
  <c r="U2665" i="3"/>
  <c r="U2653" i="3"/>
  <c r="U2641" i="3"/>
  <c r="U2629" i="3"/>
  <c r="U2617" i="3"/>
  <c r="U2605" i="3"/>
  <c r="U2593" i="3"/>
  <c r="U2581" i="3"/>
  <c r="U2569" i="3"/>
  <c r="U2557" i="3"/>
  <c r="U2545" i="3"/>
  <c r="U2533" i="3"/>
  <c r="U2521" i="3"/>
  <c r="U2509" i="3"/>
  <c r="U2497" i="3"/>
  <c r="U2485" i="3"/>
  <c r="U2473" i="3"/>
  <c r="U2461" i="3"/>
  <c r="U2449" i="3"/>
  <c r="U2437" i="3"/>
  <c r="U2425" i="3"/>
  <c r="U2413" i="3"/>
  <c r="U2401" i="3"/>
  <c r="U2389" i="3"/>
  <c r="U2377" i="3"/>
  <c r="U2365" i="3"/>
  <c r="U2353" i="3"/>
  <c r="U2341" i="3"/>
  <c r="U2329" i="3"/>
  <c r="U2317" i="3"/>
  <c r="U2305" i="3"/>
  <c r="U2293" i="3"/>
  <c r="U2281" i="3"/>
  <c r="U2269" i="3"/>
  <c r="U2257" i="3"/>
  <c r="U2245" i="3"/>
  <c r="U2233" i="3"/>
  <c r="U2221" i="3"/>
  <c r="U2209" i="3"/>
  <c r="U2197" i="3"/>
  <c r="U2185" i="3"/>
  <c r="U2173" i="3"/>
  <c r="U2161" i="3"/>
  <c r="U2149" i="3"/>
  <c r="U2137" i="3"/>
  <c r="U2125" i="3"/>
  <c r="U2113" i="3"/>
  <c r="U2101" i="3"/>
  <c r="U2089" i="3"/>
  <c r="U2077" i="3"/>
  <c r="U2065" i="3"/>
  <c r="U2053" i="3"/>
  <c r="U2041" i="3"/>
  <c r="U2029" i="3"/>
  <c r="U2017" i="3"/>
  <c r="U2005" i="3"/>
  <c r="U1993" i="3"/>
  <c r="U1981" i="3"/>
  <c r="U1969" i="3"/>
  <c r="U1957" i="3"/>
  <c r="U1945" i="3"/>
  <c r="U1933" i="3"/>
  <c r="U1921" i="3"/>
  <c r="U1909" i="3"/>
  <c r="U1897" i="3"/>
  <c r="U1885" i="3"/>
  <c r="U1873" i="3"/>
  <c r="U1861" i="3"/>
  <c r="U1849" i="3"/>
  <c r="U1837" i="3"/>
  <c r="U1825" i="3"/>
  <c r="U1813" i="3"/>
  <c r="U1801" i="3"/>
  <c r="U1789" i="3"/>
  <c r="U1777" i="3"/>
  <c r="U1765" i="3"/>
  <c r="U1753" i="3"/>
  <c r="U1741" i="3"/>
  <c r="U1729" i="3"/>
  <c r="U1717" i="3"/>
  <c r="U1705" i="3"/>
  <c r="U1693" i="3"/>
  <c r="U1681" i="3"/>
  <c r="U1669" i="3"/>
  <c r="U1657" i="3"/>
  <c r="U1645" i="3"/>
  <c r="U1633" i="3"/>
  <c r="U1621" i="3"/>
  <c r="U1609" i="3"/>
  <c r="U1597" i="3"/>
  <c r="U1585" i="3"/>
  <c r="U1573" i="3"/>
  <c r="U1561" i="3"/>
  <c r="U1549" i="3"/>
  <c r="U1537" i="3"/>
  <c r="U1525" i="3"/>
  <c r="U1513" i="3"/>
  <c r="U1501" i="3"/>
  <c r="U1489" i="3"/>
  <c r="U1477" i="3"/>
  <c r="U1465" i="3"/>
  <c r="U1453" i="3"/>
  <c r="U1441" i="3"/>
  <c r="U1429" i="3"/>
  <c r="U1417" i="3"/>
  <c r="U1405" i="3"/>
  <c r="U1393" i="3"/>
  <c r="U1381" i="3"/>
  <c r="U1369" i="3"/>
  <c r="U1357" i="3"/>
  <c r="U1345" i="3"/>
  <c r="U1333" i="3"/>
  <c r="U1321" i="3"/>
  <c r="U1309" i="3"/>
  <c r="U1297" i="3"/>
  <c r="U1285" i="3"/>
  <c r="U1273" i="3"/>
  <c r="U1261" i="3"/>
  <c r="U1249" i="3"/>
  <c r="U1237" i="3"/>
  <c r="U1225" i="3"/>
  <c r="U1213" i="3"/>
  <c r="U1201" i="3"/>
  <c r="U1189" i="3"/>
  <c r="U1177" i="3"/>
  <c r="U1165" i="3"/>
  <c r="U1153" i="3"/>
  <c r="U1141" i="3"/>
  <c r="U1129" i="3"/>
  <c r="U1117" i="3"/>
  <c r="U1105" i="3"/>
  <c r="U1093" i="3"/>
  <c r="U1081" i="3"/>
  <c r="U1069" i="3"/>
  <c r="U1039" i="3"/>
  <c r="U1027" i="3"/>
  <c r="U1015" i="3"/>
  <c r="U1009" i="3"/>
  <c r="U1839" i="3"/>
  <c r="U1021" i="3"/>
  <c r="U1020" i="3"/>
  <c r="AD56" i="3"/>
  <c r="U56" i="3"/>
  <c r="U4601" i="3"/>
  <c r="U4577" i="3"/>
  <c r="U4541" i="3"/>
  <c r="U4493" i="3"/>
  <c r="U4457" i="3"/>
  <c r="U4421" i="3"/>
  <c r="U4373" i="3"/>
  <c r="U4337" i="3"/>
  <c r="U4301" i="3"/>
  <c r="U4265" i="3"/>
  <c r="U4229" i="3"/>
  <c r="U4193" i="3"/>
  <c r="U4145" i="3"/>
  <c r="U4109" i="3"/>
  <c r="U4061" i="3"/>
  <c r="U4025" i="3"/>
  <c r="U3977" i="3"/>
  <c r="U3941" i="3"/>
  <c r="U3905" i="3"/>
  <c r="U3869" i="3"/>
  <c r="U3833" i="3"/>
  <c r="U3797" i="3"/>
  <c r="U3749" i="3"/>
  <c r="U3713" i="3"/>
  <c r="U3677" i="3"/>
  <c r="U3641" i="3"/>
  <c r="U3593" i="3"/>
  <c r="U3557" i="3"/>
  <c r="U3521" i="3"/>
  <c r="U3485" i="3"/>
  <c r="U3449" i="3"/>
  <c r="U3401" i="3"/>
  <c r="U3365" i="3"/>
  <c r="U3317" i="3"/>
  <c r="U3281" i="3"/>
  <c r="U3257" i="3"/>
  <c r="U3221" i="3"/>
  <c r="U3185" i="3"/>
  <c r="U3149" i="3"/>
  <c r="U3113" i="3"/>
  <c r="U3077" i="3"/>
  <c r="U3053" i="3"/>
  <c r="U3017" i="3"/>
  <c r="U2981" i="3"/>
  <c r="U2945" i="3"/>
  <c r="U2909" i="3"/>
  <c r="U2873" i="3"/>
  <c r="U2837" i="3"/>
  <c r="U2801" i="3"/>
  <c r="U2765" i="3"/>
  <c r="U2729" i="3"/>
  <c r="U2693" i="3"/>
  <c r="U2657" i="3"/>
  <c r="U2609" i="3"/>
  <c r="U2573" i="3"/>
  <c r="U2537" i="3"/>
  <c r="U2501" i="3"/>
  <c r="U2465" i="3"/>
  <c r="U2429" i="3"/>
  <c r="U2393" i="3"/>
  <c r="U2357" i="3"/>
  <c r="U2333" i="3"/>
  <c r="U2285" i="3"/>
  <c r="U2237" i="3"/>
  <c r="U2201" i="3"/>
  <c r="U2165" i="3"/>
  <c r="U2141" i="3"/>
  <c r="U2093" i="3"/>
  <c r="U2057" i="3"/>
  <c r="U2021" i="3"/>
  <c r="U1997" i="3"/>
  <c r="U1949" i="3"/>
  <c r="U1913" i="3"/>
  <c r="U1877" i="3"/>
  <c r="U1841" i="3"/>
  <c r="U1793" i="3"/>
  <c r="U1757" i="3"/>
  <c r="U1721" i="3"/>
  <c r="U1673" i="3"/>
  <c r="U1637" i="3"/>
  <c r="U1613" i="3"/>
  <c r="U1589" i="3"/>
  <c r="U1541" i="3"/>
  <c r="U1505" i="3"/>
  <c r="U1469" i="3"/>
  <c r="U1445" i="3"/>
  <c r="U1409" i="3"/>
  <c r="U1373" i="3"/>
  <c r="U1337" i="3"/>
  <c r="U1301" i="3"/>
  <c r="U1265" i="3"/>
  <c r="U1229" i="3"/>
  <c r="U1193" i="3"/>
  <c r="U1145" i="3"/>
  <c r="U1109" i="3"/>
  <c r="U1073" i="3"/>
  <c r="U1019" i="3"/>
  <c r="U4612" i="3"/>
  <c r="U4564" i="3"/>
  <c r="U4516" i="3"/>
  <c r="U4468" i="3"/>
  <c r="U4432" i="3"/>
  <c r="U4372" i="3"/>
  <c r="U4324" i="3"/>
  <c r="U4276" i="3"/>
  <c r="U4240" i="3"/>
  <c r="U4192" i="3"/>
  <c r="U4144" i="3"/>
  <c r="U4096" i="3"/>
  <c r="U4072" i="3"/>
  <c r="U4024" i="3"/>
  <c r="U3988" i="3"/>
  <c r="U3940" i="3"/>
  <c r="U3904" i="3"/>
  <c r="U3880" i="3"/>
  <c r="U3844" i="3"/>
  <c r="U3808" i="3"/>
  <c r="U3772" i="3"/>
  <c r="U3736" i="3"/>
  <c r="U3700" i="3"/>
  <c r="U3688" i="3"/>
  <c r="U3652" i="3"/>
  <c r="U3616" i="3"/>
  <c r="U3580" i="3"/>
  <c r="U3556" i="3"/>
  <c r="U3508" i="3"/>
  <c r="U3352" i="3"/>
  <c r="U3316" i="3"/>
  <c r="U3280" i="3"/>
  <c r="U3244" i="3"/>
  <c r="U3208" i="3"/>
  <c r="U3184" i="3"/>
  <c r="U3148" i="3"/>
  <c r="U3100" i="3"/>
  <c r="U3076" i="3"/>
  <c r="U3040" i="3"/>
  <c r="U3004" i="3"/>
  <c r="U2968" i="3"/>
  <c r="U2920" i="3"/>
  <c r="U2884" i="3"/>
  <c r="U2848" i="3"/>
  <c r="U2812" i="3"/>
  <c r="U2764" i="3"/>
  <c r="U2728" i="3"/>
  <c r="U2692" i="3"/>
  <c r="U2656" i="3"/>
  <c r="U2620" i="3"/>
  <c r="U2584" i="3"/>
  <c r="U2548" i="3"/>
  <c r="U2512" i="3"/>
  <c r="U2476" i="3"/>
  <c r="U2440" i="3"/>
  <c r="U2404" i="3"/>
  <c r="U2368" i="3"/>
  <c r="U2332" i="3"/>
  <c r="U2296" i="3"/>
  <c r="U2272" i="3"/>
  <c r="U2224" i="3"/>
  <c r="U2188" i="3"/>
  <c r="U2152" i="3"/>
  <c r="U2116" i="3"/>
  <c r="U2080" i="3"/>
  <c r="U2044" i="3"/>
  <c r="U1996" i="3"/>
  <c r="U1948" i="3"/>
  <c r="U1912" i="3"/>
  <c r="U1876" i="3"/>
  <c r="U1840" i="3"/>
  <c r="U1816" i="3"/>
  <c r="U1756" i="3"/>
  <c r="U1720" i="3"/>
  <c r="U1684" i="3"/>
  <c r="U1648" i="3"/>
  <c r="U1612" i="3"/>
  <c r="U1576" i="3"/>
  <c r="U1552" i="3"/>
  <c r="U1516" i="3"/>
  <c r="U1480" i="3"/>
  <c r="U1444" i="3"/>
  <c r="U1408" i="3"/>
  <c r="U1372" i="3"/>
  <c r="U1336" i="3"/>
  <c r="U1300" i="3"/>
  <c r="U1264" i="3"/>
  <c r="U1228" i="3"/>
  <c r="U1192" i="3"/>
  <c r="U1156" i="3"/>
  <c r="U1120" i="3"/>
  <c r="U1084" i="3"/>
  <c r="U1030" i="3"/>
  <c r="U1791" i="3"/>
  <c r="U1767" i="3"/>
  <c r="U1743" i="3"/>
  <c r="U1719" i="3"/>
  <c r="U1695" i="3"/>
  <c r="U1671" i="3"/>
  <c r="U1647" i="3"/>
  <c r="U1611" i="3"/>
  <c r="U1587" i="3"/>
  <c r="U1575" i="3"/>
  <c r="U1551" i="3"/>
  <c r="U1527" i="3"/>
  <c r="U1503" i="3"/>
  <c r="U1479" i="3"/>
  <c r="U1455" i="3"/>
  <c r="U1431" i="3"/>
  <c r="U1407" i="3"/>
  <c r="U1383" i="3"/>
  <c r="U1359" i="3"/>
  <c r="U1335" i="3"/>
  <c r="U1299" i="3"/>
  <c r="U1275" i="3"/>
  <c r="U1251" i="3"/>
  <c r="U1227" i="3"/>
  <c r="U1203" i="3"/>
  <c r="U1179" i="3"/>
  <c r="U1155" i="3"/>
  <c r="U1131" i="3"/>
  <c r="U1107" i="3"/>
  <c r="U1083" i="3"/>
  <c r="U1041" i="3"/>
  <c r="U1029" i="3"/>
  <c r="U4598" i="3"/>
  <c r="U4562" i="3"/>
  <c r="U4514" i="3"/>
  <c r="U4490" i="3"/>
  <c r="U4608" i="3"/>
  <c r="U4584" i="3"/>
  <c r="U4560" i="3"/>
  <c r="U4536" i="3"/>
  <c r="U4512" i="3"/>
  <c r="U4488" i="3"/>
  <c r="U4464" i="3"/>
  <c r="U4440" i="3"/>
  <c r="U4416" i="3"/>
  <c r="U4392" i="3"/>
  <c r="U4368" i="3"/>
  <c r="U4344" i="3"/>
  <c r="U4320" i="3"/>
  <c r="U4296" i="3"/>
  <c r="U4272" i="3"/>
  <c r="U4248" i="3"/>
  <c r="U4224" i="3"/>
  <c r="U4200" i="3"/>
  <c r="U4176" i="3"/>
  <c r="U4152" i="3"/>
  <c r="U4128" i="3"/>
  <c r="U4104" i="3"/>
  <c r="U4080" i="3"/>
  <c r="U4056" i="3"/>
  <c r="U4032" i="3"/>
  <c r="U4008" i="3"/>
  <c r="U3984" i="3"/>
  <c r="U3960" i="3"/>
  <c r="U3936" i="3"/>
  <c r="U3912" i="3"/>
  <c r="U3888" i="3"/>
  <c r="U3864" i="3"/>
  <c r="U3840" i="3"/>
  <c r="U3816" i="3"/>
  <c r="U3792" i="3"/>
  <c r="U3768" i="3"/>
  <c r="U3744" i="3"/>
  <c r="U3720" i="3"/>
  <c r="U3696" i="3"/>
  <c r="U3672" i="3"/>
  <c r="U3648" i="3"/>
  <c r="U3624" i="3"/>
  <c r="U3600" i="3"/>
  <c r="U3576" i="3"/>
  <c r="U3552" i="3"/>
  <c r="U3528" i="3"/>
  <c r="U3504" i="3"/>
  <c r="U3480" i="3"/>
  <c r="U3456" i="3"/>
  <c r="U3432" i="3"/>
  <c r="U3408" i="3"/>
  <c r="U3384" i="3"/>
  <c r="U3360" i="3"/>
  <c r="U3336" i="3"/>
  <c r="U3324" i="3"/>
  <c r="U3300" i="3"/>
  <c r="U3276" i="3"/>
  <c r="U3252" i="3"/>
  <c r="U3228" i="3"/>
  <c r="U3204" i="3"/>
  <c r="U3180" i="3"/>
  <c r="U3156" i="3"/>
  <c r="U3132" i="3"/>
  <c r="U3108" i="3"/>
  <c r="U3084" i="3"/>
  <c r="U3060" i="3"/>
  <c r="U3036" i="3"/>
  <c r="U3012" i="3"/>
  <c r="U2988" i="3"/>
  <c r="U2964" i="3"/>
  <c r="U2940" i="3"/>
  <c r="U2916" i="3"/>
  <c r="U2892" i="3"/>
  <c r="U2868" i="3"/>
  <c r="U2844" i="3"/>
  <c r="U2820" i="3"/>
  <c r="U2796" i="3"/>
  <c r="U2772" i="3"/>
  <c r="U2748" i="3"/>
  <c r="U2724" i="3"/>
  <c r="U2700" i="3"/>
  <c r="U2676" i="3"/>
  <c r="U2652" i="3"/>
  <c r="U2640" i="3"/>
  <c r="U2616" i="3"/>
  <c r="U2592" i="3"/>
  <c r="U2568" i="3"/>
  <c r="U2544" i="3"/>
  <c r="U2520" i="3"/>
  <c r="U2508" i="3"/>
  <c r="U2484" i="3"/>
  <c r="U2460" i="3"/>
  <c r="U2436" i="3"/>
  <c r="U2412" i="3"/>
  <c r="U2376" i="3"/>
  <c r="U2364" i="3"/>
  <c r="U2340" i="3"/>
  <c r="U2316" i="3"/>
  <c r="U2292" i="3"/>
  <c r="U2268" i="3"/>
  <c r="U2244" i="3"/>
  <c r="U2220" i="3"/>
  <c r="U2196" i="3"/>
  <c r="U2172" i="3"/>
  <c r="U2148" i="3"/>
  <c r="U2124" i="3"/>
  <c r="U2016" i="3"/>
  <c r="U1992" i="3"/>
  <c r="U1956" i="3"/>
  <c r="U1932" i="3"/>
  <c r="U1908" i="3"/>
  <c r="U1896" i="3"/>
  <c r="U1872" i="3"/>
  <c r="U1848" i="3"/>
  <c r="U1824" i="3"/>
  <c r="U1800" i="3"/>
  <c r="U1776" i="3"/>
  <c r="U1752" i="3"/>
  <c r="U1728" i="3"/>
  <c r="U1704" i="3"/>
  <c r="U1680" i="3"/>
  <c r="U1656" i="3"/>
  <c r="U1632" i="3"/>
  <c r="U1608" i="3"/>
  <c r="U1584" i="3"/>
  <c r="U1560" i="3"/>
  <c r="U1536" i="3"/>
  <c r="U1512" i="3"/>
  <c r="U1500" i="3"/>
  <c r="U1476" i="3"/>
  <c r="U1452" i="3"/>
  <c r="U1416" i="3"/>
  <c r="U1404" i="3"/>
  <c r="U1380" i="3"/>
  <c r="U1344" i="3"/>
  <c r="U1320" i="3"/>
  <c r="U1296" i="3"/>
  <c r="U1272" i="3"/>
  <c r="U1248" i="3"/>
  <c r="U1224" i="3"/>
  <c r="U1200" i="3"/>
  <c r="U1176" i="3"/>
  <c r="U1152" i="3"/>
  <c r="U1128" i="3"/>
  <c r="U1104" i="3"/>
  <c r="U1080" i="3"/>
  <c r="U4595" i="3"/>
  <c r="U4571" i="3"/>
  <c r="U4547" i="3"/>
  <c r="U4523" i="3"/>
  <c r="U4499" i="3"/>
  <c r="U4475" i="3"/>
  <c r="U4451" i="3"/>
  <c r="U4427" i="3"/>
  <c r="U4403" i="3"/>
  <c r="U4379" i="3"/>
  <c r="U4355" i="3"/>
  <c r="U4331" i="3"/>
  <c r="U4307" i="3"/>
  <c r="U4283" i="3"/>
  <c r="U4259" i="3"/>
  <c r="U4235" i="3"/>
  <c r="U4211" i="3"/>
  <c r="U4187" i="3"/>
  <c r="U4175" i="3"/>
  <c r="U4151" i="3"/>
  <c r="U4127" i="3"/>
  <c r="U4103" i="3"/>
  <c r="U4079" i="3"/>
  <c r="U4043" i="3"/>
  <c r="U4019" i="3"/>
  <c r="U3995" i="3"/>
  <c r="U3971" i="3"/>
  <c r="U3947" i="3"/>
  <c r="U3923" i="3"/>
  <c r="U3899" i="3"/>
  <c r="U3875" i="3"/>
  <c r="U3851" i="3"/>
  <c r="U3827" i="3"/>
  <c r="U3803" i="3"/>
  <c r="U3755" i="3"/>
  <c r="U3143" i="3"/>
  <c r="AA2" i="3"/>
  <c r="U2" i="3"/>
  <c r="U1033" i="3"/>
  <c r="U1032" i="3"/>
  <c r="U4589" i="3"/>
  <c r="U4553" i="3"/>
  <c r="U4529" i="3"/>
  <c r="U4505" i="3"/>
  <c r="U4469" i="3"/>
  <c r="U4433" i="3"/>
  <c r="U4409" i="3"/>
  <c r="U4385" i="3"/>
  <c r="U4349" i="3"/>
  <c r="U4313" i="3"/>
  <c r="U4277" i="3"/>
  <c r="U4241" i="3"/>
  <c r="U4205" i="3"/>
  <c r="U4169" i="3"/>
  <c r="U4157" i="3"/>
  <c r="U4121" i="3"/>
  <c r="U4085" i="3"/>
  <c r="U4049" i="3"/>
  <c r="U4013" i="3"/>
  <c r="U4001" i="3"/>
  <c r="U3965" i="3"/>
  <c r="U3929" i="3"/>
  <c r="U3893" i="3"/>
  <c r="U3857" i="3"/>
  <c r="U3821" i="3"/>
  <c r="U3785" i="3"/>
  <c r="U3761" i="3"/>
  <c r="U3737" i="3"/>
  <c r="U3701" i="3"/>
  <c r="U3665" i="3"/>
  <c r="U3629" i="3"/>
  <c r="U3605" i="3"/>
  <c r="U3581" i="3"/>
  <c r="U3545" i="3"/>
  <c r="U3509" i="3"/>
  <c r="U3473" i="3"/>
  <c r="U3437" i="3"/>
  <c r="U3425" i="3"/>
  <c r="U3389" i="3"/>
  <c r="U3353" i="3"/>
  <c r="U3329" i="3"/>
  <c r="U3305" i="3"/>
  <c r="U3269" i="3"/>
  <c r="U3233" i="3"/>
  <c r="U3197" i="3"/>
  <c r="U3161" i="3"/>
  <c r="U3125" i="3"/>
  <c r="U3089" i="3"/>
  <c r="U3029" i="3"/>
  <c r="U2993" i="3"/>
  <c r="U2957" i="3"/>
  <c r="U2921" i="3"/>
  <c r="U2885" i="3"/>
  <c r="U2849" i="3"/>
  <c r="U2825" i="3"/>
  <c r="U2789" i="3"/>
  <c r="U2753" i="3"/>
  <c r="U2717" i="3"/>
  <c r="U2705" i="3"/>
  <c r="U2669" i="3"/>
  <c r="U2633" i="3"/>
  <c r="U2597" i="3"/>
  <c r="U2561" i="3"/>
  <c r="U2525" i="3"/>
  <c r="U2489" i="3"/>
  <c r="U2453" i="3"/>
  <c r="U2417" i="3"/>
  <c r="U2381" i="3"/>
  <c r="U2345" i="3"/>
  <c r="U2321" i="3"/>
  <c r="U2297" i="3"/>
  <c r="U2261" i="3"/>
  <c r="U2225" i="3"/>
  <c r="U2189" i="3"/>
  <c r="U2153" i="3"/>
  <c r="U2117" i="3"/>
  <c r="U2105" i="3"/>
  <c r="U2069" i="3"/>
  <c r="U2009" i="3"/>
  <c r="U1985" i="3"/>
  <c r="U1961" i="3"/>
  <c r="U1925" i="3"/>
  <c r="U1889" i="3"/>
  <c r="U1853" i="3"/>
  <c r="U1817" i="3"/>
  <c r="U1781" i="3"/>
  <c r="U1745" i="3"/>
  <c r="U1709" i="3"/>
  <c r="U1697" i="3"/>
  <c r="U1661" i="3"/>
  <c r="U1625" i="3"/>
  <c r="U1577" i="3"/>
  <c r="U1553" i="3"/>
  <c r="U1517" i="3"/>
  <c r="U1493" i="3"/>
  <c r="U1457" i="3"/>
  <c r="U1421" i="3"/>
  <c r="U1385" i="3"/>
  <c r="U1349" i="3"/>
  <c r="U1313" i="3"/>
  <c r="U1277" i="3"/>
  <c r="U1241" i="3"/>
  <c r="U1205" i="3"/>
  <c r="U1169" i="3"/>
  <c r="U1133" i="3"/>
  <c r="U1097" i="3"/>
  <c r="U1043" i="3"/>
  <c r="U4588" i="3"/>
  <c r="U4540" i="3"/>
  <c r="U4504" i="3"/>
  <c r="U4456" i="3"/>
  <c r="U4408" i="3"/>
  <c r="U4360" i="3"/>
  <c r="U4312" i="3"/>
  <c r="U4252" i="3"/>
  <c r="U4204" i="3"/>
  <c r="U4168" i="3"/>
  <c r="U4108" i="3"/>
  <c r="U4060" i="3"/>
  <c r="U4012" i="3"/>
  <c r="U3976" i="3"/>
  <c r="U3928" i="3"/>
  <c r="U3892" i="3"/>
  <c r="U3856" i="3"/>
  <c r="U3820" i="3"/>
  <c r="U3784" i="3"/>
  <c r="U3748" i="3"/>
  <c r="U3712" i="3"/>
  <c r="U3664" i="3"/>
  <c r="U3628" i="3"/>
  <c r="U3592" i="3"/>
  <c r="U3544" i="3"/>
  <c r="U3520" i="3"/>
  <c r="U3484" i="3"/>
  <c r="U3460" i="3"/>
  <c r="U3436" i="3"/>
  <c r="U3412" i="3"/>
  <c r="U3400" i="3"/>
  <c r="U3376" i="3"/>
  <c r="U3364" i="3"/>
  <c r="U3340" i="3"/>
  <c r="U3304" i="3"/>
  <c r="U3268" i="3"/>
  <c r="U3220" i="3"/>
  <c r="U3172" i="3"/>
  <c r="U3136" i="3"/>
  <c r="U3112" i="3"/>
  <c r="U3064" i="3"/>
  <c r="U3028" i="3"/>
  <c r="U2992" i="3"/>
  <c r="U2956" i="3"/>
  <c r="U2932" i="3"/>
  <c r="U2896" i="3"/>
  <c r="U2860" i="3"/>
  <c r="U2824" i="3"/>
  <c r="U2788" i="3"/>
  <c r="U2752" i="3"/>
  <c r="U2716" i="3"/>
  <c r="U2680" i="3"/>
  <c r="U2644" i="3"/>
  <c r="U2608" i="3"/>
  <c r="U2560" i="3"/>
  <c r="U2524" i="3"/>
  <c r="U2488" i="3"/>
  <c r="U2452" i="3"/>
  <c r="U2416" i="3"/>
  <c r="U2380" i="3"/>
  <c r="U2344" i="3"/>
  <c r="U2308" i="3"/>
  <c r="U2260" i="3"/>
  <c r="U2236" i="3"/>
  <c r="U2200" i="3"/>
  <c r="U2164" i="3"/>
  <c r="U2128" i="3"/>
  <c r="U2092" i="3"/>
  <c r="U2056" i="3"/>
  <c r="U2020" i="3"/>
  <c r="U1984" i="3"/>
  <c r="U1960" i="3"/>
  <c r="U1924" i="3"/>
  <c r="U1888" i="3"/>
  <c r="U1852" i="3"/>
  <c r="U1804" i="3"/>
  <c r="U1768" i="3"/>
  <c r="U1732" i="3"/>
  <c r="U1696" i="3"/>
  <c r="U1660" i="3"/>
  <c r="U1624" i="3"/>
  <c r="U1588" i="3"/>
  <c r="U1540" i="3"/>
  <c r="U1504" i="3"/>
  <c r="U1468" i="3"/>
  <c r="U1432" i="3"/>
  <c r="U1396" i="3"/>
  <c r="U1360" i="3"/>
  <c r="U1324" i="3"/>
  <c r="U1288" i="3"/>
  <c r="U1252" i="3"/>
  <c r="U1216" i="3"/>
  <c r="U1180" i="3"/>
  <c r="U1144" i="3"/>
  <c r="U1108" i="3"/>
  <c r="U1072" i="3"/>
  <c r="U1018" i="3"/>
  <c r="U4611" i="3"/>
  <c r="U4587" i="3"/>
  <c r="U4551" i="3"/>
  <c r="U4527" i="3"/>
  <c r="U4503" i="3"/>
  <c r="U4479" i="3"/>
  <c r="U4455" i="3"/>
  <c r="U4431" i="3"/>
  <c r="U4407" i="3"/>
  <c r="U4383" i="3"/>
  <c r="U4359" i="3"/>
  <c r="U4335" i="3"/>
  <c r="U4323" i="3"/>
  <c r="U4299" i="3"/>
  <c r="U4275" i="3"/>
  <c r="U4239" i="3"/>
  <c r="U4215" i="3"/>
  <c r="U4191" i="3"/>
  <c r="U4167" i="3"/>
  <c r="U4143" i="3"/>
  <c r="U4119" i="3"/>
  <c r="U4095" i="3"/>
  <c r="U4071" i="3"/>
  <c r="U4035" i="3"/>
  <c r="U4011" i="3"/>
  <c r="U3999" i="3"/>
  <c r="U3975" i="3"/>
  <c r="U3951" i="3"/>
  <c r="U3927" i="3"/>
  <c r="U3903" i="3"/>
  <c r="U3879" i="3"/>
  <c r="U3855" i="3"/>
  <c r="U3831" i="3"/>
  <c r="U3807" i="3"/>
  <c r="U3783" i="3"/>
  <c r="U3759" i="3"/>
  <c r="U3735" i="3"/>
  <c r="U3699" i="3"/>
  <c r="U3675" i="3"/>
  <c r="U3663" i="3"/>
  <c r="U3639" i="3"/>
  <c r="U3603" i="3"/>
  <c r="U3579" i="3"/>
  <c r="U3555" i="3"/>
  <c r="U3531" i="3"/>
  <c r="U3507" i="3"/>
  <c r="U3483" i="3"/>
  <c r="U3459" i="3"/>
  <c r="U3435" i="3"/>
  <c r="U3411" i="3"/>
  <c r="U3387" i="3"/>
  <c r="U3363" i="3"/>
  <c r="U3339" i="3"/>
  <c r="U3327" i="3"/>
  <c r="U3303" i="3"/>
  <c r="U3279" i="3"/>
  <c r="U3255" i="3"/>
  <c r="U3231" i="3"/>
  <c r="U3195" i="3"/>
  <c r="U3171" i="3"/>
  <c r="U3147" i="3"/>
  <c r="U3123" i="3"/>
  <c r="U3099" i="3"/>
  <c r="U3075" i="3"/>
  <c r="U3051" i="3"/>
  <c r="U3027" i="3"/>
  <c r="U3003" i="3"/>
  <c r="U2991" i="3"/>
  <c r="U2967" i="3"/>
  <c r="U2943" i="3"/>
  <c r="U2919" i="3"/>
  <c r="U2883" i="3"/>
  <c r="U2859" i="3"/>
  <c r="U2835" i="3"/>
  <c r="U2811" i="3"/>
  <c r="U2787" i="3"/>
  <c r="U2763" i="3"/>
  <c r="U2739" i="3"/>
  <c r="U2715" i="3"/>
  <c r="U2691" i="3"/>
  <c r="U2667" i="3"/>
  <c r="U2643" i="3"/>
  <c r="U2619" i="3"/>
  <c r="U2595" i="3"/>
  <c r="U2571" i="3"/>
  <c r="U2547" i="3"/>
  <c r="U2523" i="3"/>
  <c r="U2499" i="3"/>
  <c r="U2475" i="3"/>
  <c r="U2451" i="3"/>
  <c r="U2427" i="3"/>
  <c r="U2403" i="3"/>
  <c r="U2379" i="3"/>
  <c r="U2355" i="3"/>
  <c r="U2331" i="3"/>
  <c r="U2307" i="3"/>
  <c r="U2283" i="3"/>
  <c r="U2247" i="3"/>
  <c r="U2199" i="3"/>
  <c r="U1899" i="3"/>
  <c r="U4610" i="3"/>
  <c r="U4586" i="3"/>
  <c r="U4550" i="3"/>
  <c r="U4526" i="3"/>
  <c r="U4478" i="3"/>
  <c r="U4596" i="3"/>
  <c r="U4572" i="3"/>
  <c r="U4548" i="3"/>
  <c r="U4524" i="3"/>
  <c r="U4500" i="3"/>
  <c r="U4476" i="3"/>
  <c r="U4452" i="3"/>
  <c r="U4428" i="3"/>
  <c r="U4404" i="3"/>
  <c r="U4380" i="3"/>
  <c r="U4356" i="3"/>
  <c r="U4332" i="3"/>
  <c r="U4308" i="3"/>
  <c r="U4284" i="3"/>
  <c r="U4260" i="3"/>
  <c r="U4236" i="3"/>
  <c r="U4212" i="3"/>
  <c r="U4188" i="3"/>
  <c r="U4164" i="3"/>
  <c r="U4140" i="3"/>
  <c r="U4116" i="3"/>
  <c r="U4092" i="3"/>
  <c r="U4068" i="3"/>
  <c r="U4044" i="3"/>
  <c r="U4020" i="3"/>
  <c r="U3996" i="3"/>
  <c r="U3972" i="3"/>
  <c r="U3948" i="3"/>
  <c r="U3924" i="3"/>
  <c r="U3900" i="3"/>
  <c r="U3876" i="3"/>
  <c r="U3852" i="3"/>
  <c r="U3828" i="3"/>
  <c r="U3804" i="3"/>
  <c r="U3780" i="3"/>
  <c r="U3756" i="3"/>
  <c r="U3732" i="3"/>
  <c r="U3708" i="3"/>
  <c r="U3684" i="3"/>
  <c r="U3660" i="3"/>
  <c r="U3636" i="3"/>
  <c r="U3612" i="3"/>
  <c r="U3588" i="3"/>
  <c r="U3564" i="3"/>
  <c r="U3540" i="3"/>
  <c r="U3516" i="3"/>
  <c r="U3492" i="3"/>
  <c r="U3468" i="3"/>
  <c r="U3444" i="3"/>
  <c r="U3420" i="3"/>
  <c r="U3396" i="3"/>
  <c r="U3372" i="3"/>
  <c r="U3348" i="3"/>
  <c r="U3312" i="3"/>
  <c r="U3288" i="3"/>
  <c r="U3264" i="3"/>
  <c r="U3240" i="3"/>
  <c r="U3216" i="3"/>
  <c r="U3192" i="3"/>
  <c r="U3168" i="3"/>
  <c r="U3144" i="3"/>
  <c r="U3120" i="3"/>
  <c r="U3096" i="3"/>
  <c r="U3072" i="3"/>
  <c r="U3048" i="3"/>
  <c r="U3024" i="3"/>
  <c r="U3000" i="3"/>
  <c r="U2976" i="3"/>
  <c r="U2952" i="3"/>
  <c r="U2928" i="3"/>
  <c r="U2904" i="3"/>
  <c r="U2880" i="3"/>
  <c r="U2856" i="3"/>
  <c r="U2832" i="3"/>
  <c r="U2808" i="3"/>
  <c r="U2784" i="3"/>
  <c r="U2760" i="3"/>
  <c r="U2736" i="3"/>
  <c r="U2712" i="3"/>
  <c r="U2688" i="3"/>
  <c r="U2664" i="3"/>
  <c r="U2628" i="3"/>
  <c r="U2604" i="3"/>
  <c r="U2580" i="3"/>
  <c r="U2556" i="3"/>
  <c r="U2532" i="3"/>
  <c r="U2496" i="3"/>
  <c r="U2472" i="3"/>
  <c r="U2448" i="3"/>
  <c r="U2424" i="3"/>
  <c r="U2400" i="3"/>
  <c r="U2388" i="3"/>
  <c r="U2352" i="3"/>
  <c r="U2328" i="3"/>
  <c r="U2304" i="3"/>
  <c r="U2280" i="3"/>
  <c r="U2256" i="3"/>
  <c r="U2232" i="3"/>
  <c r="U2208" i="3"/>
  <c r="U2184" i="3"/>
  <c r="U2160" i="3"/>
  <c r="U2136" i="3"/>
  <c r="U2112" i="3"/>
  <c r="U2100" i="3"/>
  <c r="U2088" i="3"/>
  <c r="U2076" i="3"/>
  <c r="U2064" i="3"/>
  <c r="U2052" i="3"/>
  <c r="U2040" i="3"/>
  <c r="U2028" i="3"/>
  <c r="U2004" i="3"/>
  <c r="U1980" i="3"/>
  <c r="U1968" i="3"/>
  <c r="U1944" i="3"/>
  <c r="U1920" i="3"/>
  <c r="U1884" i="3"/>
  <c r="U1860" i="3"/>
  <c r="U1836" i="3"/>
  <c r="U1812" i="3"/>
  <c r="U1788" i="3"/>
  <c r="U1764" i="3"/>
  <c r="U1740" i="3"/>
  <c r="U1716" i="3"/>
  <c r="U1692" i="3"/>
  <c r="U1668" i="3"/>
  <c r="U1644" i="3"/>
  <c r="U1620" i="3"/>
  <c r="U1596" i="3"/>
  <c r="U1572" i="3"/>
  <c r="U1548" i="3"/>
  <c r="U1524" i="3"/>
  <c r="U1488" i="3"/>
  <c r="U1464" i="3"/>
  <c r="U1440" i="3"/>
  <c r="U1428" i="3"/>
  <c r="U1392" i="3"/>
  <c r="U1368" i="3"/>
  <c r="U1356" i="3"/>
  <c r="U1332" i="3"/>
  <c r="U1308" i="3"/>
  <c r="U1284" i="3"/>
  <c r="U1260" i="3"/>
  <c r="U1236" i="3"/>
  <c r="U1212" i="3"/>
  <c r="U1188" i="3"/>
  <c r="U1164" i="3"/>
  <c r="U1140" i="3"/>
  <c r="U1116" i="3"/>
  <c r="U1092" i="3"/>
  <c r="U1067" i="3"/>
  <c r="U4607" i="3"/>
  <c r="U4583" i="3"/>
  <c r="U4559" i="3"/>
  <c r="U4535" i="3"/>
  <c r="U4511" i="3"/>
  <c r="U4487" i="3"/>
  <c r="U4463" i="3"/>
  <c r="U4439" i="3"/>
  <c r="U4415" i="3"/>
  <c r="U4391" i="3"/>
  <c r="U4367" i="3"/>
  <c r="U4343" i="3"/>
  <c r="U4319" i="3"/>
  <c r="U4295" i="3"/>
  <c r="U4271" i="3"/>
  <c r="U4247" i="3"/>
  <c r="U4223" i="3"/>
  <c r="U4199" i="3"/>
  <c r="U4163" i="3"/>
  <c r="U4139" i="3"/>
  <c r="U4115" i="3"/>
  <c r="U4091" i="3"/>
  <c r="U4067" i="3"/>
  <c r="U4055" i="3"/>
  <c r="U4031" i="3"/>
  <c r="U4007" i="3"/>
  <c r="U3983" i="3"/>
  <c r="U3959" i="3"/>
  <c r="U3935" i="3"/>
  <c r="U3911" i="3"/>
  <c r="U3887" i="3"/>
  <c r="U3863" i="3"/>
  <c r="U3839" i="3"/>
  <c r="U3815" i="3"/>
  <c r="U3791" i="3"/>
  <c r="U3779" i="3"/>
  <c r="U3767" i="3"/>
  <c r="U3743" i="3"/>
  <c r="U3731" i="3"/>
  <c r="U3719" i="3"/>
  <c r="U3707" i="3"/>
  <c r="U3695" i="3"/>
  <c r="U3683" i="3"/>
  <c r="U3671" i="3"/>
  <c r="U3659" i="3"/>
  <c r="U3647" i="3"/>
  <c r="U3635" i="3"/>
  <c r="U3623" i="3"/>
  <c r="U3611" i="3"/>
  <c r="U3599" i="3"/>
  <c r="U3587" i="3"/>
  <c r="U3575" i="3"/>
  <c r="U3563" i="3"/>
  <c r="U3551" i="3"/>
  <c r="U3539" i="3"/>
  <c r="U3527" i="3"/>
  <c r="U3515" i="3"/>
  <c r="U3503" i="3"/>
  <c r="U3491" i="3"/>
  <c r="U3479" i="3"/>
  <c r="U3467" i="3"/>
  <c r="U3455" i="3"/>
  <c r="U3443" i="3"/>
  <c r="U3431" i="3"/>
  <c r="U3419" i="3"/>
  <c r="U3407" i="3"/>
  <c r="U3395" i="3"/>
  <c r="U3383" i="3"/>
  <c r="U3371" i="3"/>
  <c r="U3359" i="3"/>
  <c r="U3347" i="3"/>
  <c r="U3335" i="3"/>
  <c r="U3323" i="3"/>
  <c r="U3311" i="3"/>
  <c r="U3299" i="3"/>
  <c r="U3287" i="3"/>
  <c r="U3275" i="3"/>
  <c r="U3263" i="3"/>
  <c r="U3251" i="3"/>
  <c r="U3239" i="3"/>
  <c r="U3227" i="3"/>
  <c r="U3215" i="3"/>
  <c r="U3203" i="3"/>
  <c r="U3191" i="3"/>
  <c r="U3179" i="3"/>
  <c r="U3167" i="3"/>
  <c r="U3155" i="3"/>
  <c r="U3131" i="3"/>
  <c r="U3119" i="3"/>
  <c r="U3107" i="3"/>
  <c r="U3095" i="3"/>
  <c r="U3083" i="3"/>
  <c r="U3071" i="3"/>
  <c r="U3059" i="3"/>
  <c r="U3047" i="3"/>
  <c r="U3035" i="3"/>
  <c r="U3023" i="3"/>
  <c r="U3011" i="3"/>
  <c r="U2999" i="3"/>
  <c r="U2987" i="3"/>
  <c r="U2975" i="3"/>
  <c r="U2963" i="3"/>
  <c r="U2951" i="3"/>
  <c r="U2939" i="3"/>
  <c r="U2927" i="3"/>
  <c r="U2915" i="3"/>
  <c r="U2903" i="3"/>
  <c r="U2891" i="3"/>
  <c r="U2879" i="3"/>
  <c r="U2867" i="3"/>
  <c r="U2855" i="3"/>
  <c r="U2843" i="3"/>
  <c r="U2831" i="3"/>
  <c r="U2819" i="3"/>
  <c r="U2807" i="3"/>
  <c r="U2795" i="3"/>
  <c r="U2783" i="3"/>
  <c r="U2771" i="3"/>
  <c r="U2759" i="3"/>
  <c r="U2747" i="3"/>
  <c r="U2735" i="3"/>
  <c r="U2723" i="3"/>
  <c r="U2711" i="3"/>
  <c r="U2699" i="3"/>
  <c r="U2687" i="3"/>
  <c r="U2675" i="3"/>
  <c r="U2663" i="3"/>
  <c r="U2651" i="3"/>
  <c r="U2639" i="3"/>
  <c r="U2627" i="3"/>
  <c r="U2615" i="3"/>
  <c r="U2603" i="3"/>
  <c r="U2591" i="3"/>
  <c r="U2579" i="3"/>
  <c r="U2567" i="3"/>
  <c r="U2555" i="3"/>
  <c r="U2543" i="3"/>
  <c r="U2531" i="3"/>
  <c r="U2519" i="3"/>
  <c r="U2507" i="3"/>
  <c r="U2495" i="3"/>
  <c r="U2483" i="3"/>
  <c r="U2471" i="3"/>
  <c r="U2459" i="3"/>
  <c r="U2447" i="3"/>
  <c r="U2435" i="3"/>
  <c r="U2423" i="3"/>
  <c r="U2411" i="3"/>
  <c r="U2399" i="3"/>
  <c r="U2387" i="3"/>
  <c r="U2375" i="3"/>
  <c r="U2363" i="3"/>
  <c r="U2351" i="3"/>
  <c r="U2339" i="3"/>
  <c r="U2327" i="3"/>
  <c r="U2315" i="3"/>
  <c r="U2303" i="3"/>
  <c r="U2291" i="3"/>
  <c r="U2279" i="3"/>
  <c r="U2267" i="3"/>
  <c r="U2255" i="3"/>
  <c r="U2243" i="3"/>
  <c r="U2231" i="3"/>
  <c r="U2219" i="3"/>
  <c r="U2207" i="3"/>
  <c r="U2195" i="3"/>
  <c r="U2183" i="3"/>
  <c r="U2171" i="3"/>
  <c r="U2159" i="3"/>
  <c r="U2147" i="3"/>
  <c r="U2135" i="3"/>
  <c r="U2123" i="3"/>
  <c r="U2111" i="3"/>
  <c r="U2099" i="3"/>
  <c r="U2087" i="3"/>
  <c r="U2075" i="3"/>
  <c r="U2063" i="3"/>
  <c r="U2051" i="3"/>
  <c r="U2039" i="3"/>
  <c r="U2027" i="3"/>
  <c r="U2015" i="3"/>
  <c r="U2003" i="3"/>
  <c r="U1991" i="3"/>
  <c r="U1979" i="3"/>
  <c r="U1967" i="3"/>
  <c r="U1955" i="3"/>
  <c r="U1943" i="3"/>
  <c r="U1931" i="3"/>
  <c r="U1919" i="3"/>
  <c r="U1907" i="3"/>
  <c r="U1895" i="3"/>
  <c r="U1883" i="3"/>
  <c r="U1871" i="3"/>
  <c r="U1859" i="3"/>
  <c r="U1847" i="3"/>
  <c r="U1835" i="3"/>
  <c r="U1823" i="3"/>
  <c r="U1811" i="3"/>
  <c r="U1799" i="3"/>
  <c r="U1787" i="3"/>
  <c r="U1775" i="3"/>
  <c r="U1763" i="3"/>
  <c r="U1751" i="3"/>
  <c r="U1739" i="3"/>
  <c r="U1727" i="3"/>
  <c r="U1715" i="3"/>
  <c r="U1703" i="3"/>
  <c r="U1691" i="3"/>
  <c r="U1679" i="3"/>
  <c r="U1667" i="3"/>
  <c r="U1655" i="3"/>
  <c r="U1643" i="3"/>
  <c r="U1631" i="3"/>
  <c r="U1619" i="3"/>
  <c r="U1607" i="3"/>
  <c r="U1595" i="3"/>
  <c r="U1583" i="3"/>
  <c r="U1571" i="3"/>
  <c r="U1559" i="3"/>
  <c r="U1547" i="3"/>
  <c r="U1535" i="3"/>
  <c r="U1523" i="3"/>
  <c r="U1511" i="3"/>
  <c r="U1499" i="3"/>
  <c r="U1487" i="3"/>
  <c r="U1475" i="3"/>
  <c r="U1463" i="3"/>
  <c r="U1451" i="3"/>
  <c r="U1439" i="3"/>
  <c r="U1427" i="3"/>
  <c r="U1415" i="3"/>
  <c r="U1403" i="3"/>
  <c r="U1391" i="3"/>
  <c r="U1379" i="3"/>
  <c r="U1367" i="3"/>
  <c r="U1355" i="3"/>
  <c r="U1343" i="3"/>
  <c r="U1331" i="3"/>
  <c r="U1319" i="3"/>
  <c r="U1307" i="3"/>
  <c r="U1295" i="3"/>
  <c r="U1283" i="3"/>
  <c r="U1271" i="3"/>
  <c r="U1259" i="3"/>
  <c r="U1247" i="3"/>
  <c r="U1235" i="3"/>
  <c r="U1223" i="3"/>
  <c r="U1211" i="3"/>
  <c r="U1199" i="3"/>
  <c r="U1187" i="3"/>
  <c r="U1175" i="3"/>
  <c r="U1163" i="3"/>
  <c r="U1151" i="3"/>
  <c r="U1139" i="3"/>
  <c r="U1127" i="3"/>
  <c r="U1115" i="3"/>
  <c r="U1103" i="3"/>
  <c r="U1091" i="3"/>
  <c r="U1079" i="3"/>
  <c r="U1066" i="3"/>
  <c r="U961" i="3"/>
  <c r="U949" i="3"/>
  <c r="U937" i="3"/>
  <c r="U781" i="3"/>
  <c r="U745" i="3"/>
  <c r="U733" i="3"/>
  <c r="U721" i="3"/>
  <c r="U709" i="3"/>
  <c r="U697" i="3"/>
  <c r="U685" i="3"/>
  <c r="U673" i="3"/>
  <c r="U649" i="3"/>
  <c r="U457" i="3"/>
  <c r="U421" i="3"/>
  <c r="U397" i="3"/>
  <c r="U385" i="3"/>
  <c r="U373" i="3"/>
  <c r="U361" i="3"/>
  <c r="U349" i="3"/>
  <c r="U337" i="3"/>
  <c r="U325" i="3"/>
  <c r="U313" i="3"/>
  <c r="U301" i="3"/>
  <c r="U289" i="3"/>
  <c r="U277" i="3"/>
  <c r="U265" i="3"/>
  <c r="U253" i="3"/>
  <c r="U241" i="3"/>
  <c r="U229" i="3"/>
  <c r="U217" i="3"/>
  <c r="U205" i="3"/>
  <c r="U193" i="3"/>
  <c r="U181" i="3"/>
  <c r="U169" i="3"/>
  <c r="U157" i="3"/>
  <c r="U145" i="3"/>
  <c r="U133" i="3"/>
  <c r="U73" i="3"/>
  <c r="U61" i="3"/>
  <c r="U49" i="3"/>
  <c r="U37" i="3"/>
  <c r="U25" i="3"/>
  <c r="U4606" i="3"/>
  <c r="U4594" i="3"/>
  <c r="U4582" i="3"/>
  <c r="U4570" i="3"/>
  <c r="U4558" i="3"/>
  <c r="U4546" i="3"/>
  <c r="U4534" i="3"/>
  <c r="U4522" i="3"/>
  <c r="U4510" i="3"/>
  <c r="U4498" i="3"/>
  <c r="U4486" i="3"/>
  <c r="U4474" i="3"/>
  <c r="U4462" i="3"/>
  <c r="U4450" i="3"/>
  <c r="U4438" i="3"/>
  <c r="U4426" i="3"/>
  <c r="U4414" i="3"/>
  <c r="U4402" i="3"/>
  <c r="U4390" i="3"/>
  <c r="U4378" i="3"/>
  <c r="U4366" i="3"/>
  <c r="U4354" i="3"/>
  <c r="U4342" i="3"/>
  <c r="U4330" i="3"/>
  <c r="U4318" i="3"/>
  <c r="U4306" i="3"/>
  <c r="U4294" i="3"/>
  <c r="U4282" i="3"/>
  <c r="U4270" i="3"/>
  <c r="U4258" i="3"/>
  <c r="U4246" i="3"/>
  <c r="U4234" i="3"/>
  <c r="U4222" i="3"/>
  <c r="U4210" i="3"/>
  <c r="U4198" i="3"/>
  <c r="U4186" i="3"/>
  <c r="U4174" i="3"/>
  <c r="U4162" i="3"/>
  <c r="U4150" i="3"/>
  <c r="U4138" i="3"/>
  <c r="U4126" i="3"/>
  <c r="U4114" i="3"/>
  <c r="U4102" i="3"/>
  <c r="U4090" i="3"/>
  <c r="U4078" i="3"/>
  <c r="U4066" i="3"/>
  <c r="U4054" i="3"/>
  <c r="U4042" i="3"/>
  <c r="U4030" i="3"/>
  <c r="U4018" i="3"/>
  <c r="U4006" i="3"/>
  <c r="U3994" i="3"/>
  <c r="U3982" i="3"/>
  <c r="U3970" i="3"/>
  <c r="U3958" i="3"/>
  <c r="U3946" i="3"/>
  <c r="U3934" i="3"/>
  <c r="U3922" i="3"/>
  <c r="U3910" i="3"/>
  <c r="U3898" i="3"/>
  <c r="U3886" i="3"/>
  <c r="U3874" i="3"/>
  <c r="U3862" i="3"/>
  <c r="U3850" i="3"/>
  <c r="U3838" i="3"/>
  <c r="U3826" i="3"/>
  <c r="U3814" i="3"/>
  <c r="U3802" i="3"/>
  <c r="U3790" i="3"/>
  <c r="U3778" i="3"/>
  <c r="U3766" i="3"/>
  <c r="U3754" i="3"/>
  <c r="U3742" i="3"/>
  <c r="U3730" i="3"/>
  <c r="U3718" i="3"/>
  <c r="U3706" i="3"/>
  <c r="U3694" i="3"/>
  <c r="U3682" i="3"/>
  <c r="U3670" i="3"/>
  <c r="U3658" i="3"/>
  <c r="U3646" i="3"/>
  <c r="U3634" i="3"/>
  <c r="U3622" i="3"/>
  <c r="U3610" i="3"/>
  <c r="U3598" i="3"/>
  <c r="U3586" i="3"/>
  <c r="U3574" i="3"/>
  <c r="U3562" i="3"/>
  <c r="U3550" i="3"/>
  <c r="U3538" i="3"/>
  <c r="U3526" i="3"/>
  <c r="U3514" i="3"/>
  <c r="U3502" i="3"/>
  <c r="U3490" i="3"/>
  <c r="U3478" i="3"/>
  <c r="U3466" i="3"/>
  <c r="U3454" i="3"/>
  <c r="U3442" i="3"/>
  <c r="U3430" i="3"/>
  <c r="U3418" i="3"/>
  <c r="U3406" i="3"/>
  <c r="U3394" i="3"/>
  <c r="U3382" i="3"/>
  <c r="U3370" i="3"/>
  <c r="U3358" i="3"/>
  <c r="U3346" i="3"/>
  <c r="U3334" i="3"/>
  <c r="U3322" i="3"/>
  <c r="U3310" i="3"/>
  <c r="U3298" i="3"/>
  <c r="U3286" i="3"/>
  <c r="U3274" i="3"/>
  <c r="U3262" i="3"/>
  <c r="U3250" i="3"/>
  <c r="U3238" i="3"/>
  <c r="U3226" i="3"/>
  <c r="U3214" i="3"/>
  <c r="U3202" i="3"/>
  <c r="U3190" i="3"/>
  <c r="U3178" i="3"/>
  <c r="U3166" i="3"/>
  <c r="U3154" i="3"/>
  <c r="U3142" i="3"/>
  <c r="U3130" i="3"/>
  <c r="U3118" i="3"/>
  <c r="U3106" i="3"/>
  <c r="U3094" i="3"/>
  <c r="U3082" i="3"/>
  <c r="U3070" i="3"/>
  <c r="U3058" i="3"/>
  <c r="U3046" i="3"/>
  <c r="U3034" i="3"/>
  <c r="U3022" i="3"/>
  <c r="U3010" i="3"/>
  <c r="U2998" i="3"/>
  <c r="U2986" i="3"/>
  <c r="U2974" i="3"/>
  <c r="U2962" i="3"/>
  <c r="U2950" i="3"/>
  <c r="U2938" i="3"/>
  <c r="U2926" i="3"/>
  <c r="U2914" i="3"/>
  <c r="U2902" i="3"/>
  <c r="U2890" i="3"/>
  <c r="U2878" i="3"/>
  <c r="U2866" i="3"/>
  <c r="U2854" i="3"/>
  <c r="U2842" i="3"/>
  <c r="U2830" i="3"/>
  <c r="U2818" i="3"/>
  <c r="U2806" i="3"/>
  <c r="U2794" i="3"/>
  <c r="U2782" i="3"/>
  <c r="U2770" i="3"/>
  <c r="U2758" i="3"/>
  <c r="U2746" i="3"/>
  <c r="U2734" i="3"/>
  <c r="U2722" i="3"/>
  <c r="U2710" i="3"/>
  <c r="U2698" i="3"/>
  <c r="U2686" i="3"/>
  <c r="U2674" i="3"/>
  <c r="U2662" i="3"/>
  <c r="U2650" i="3"/>
  <c r="U2638" i="3"/>
  <c r="U2626" i="3"/>
  <c r="U2614" i="3"/>
  <c r="U2602" i="3"/>
  <c r="U2590" i="3"/>
  <c r="U2578" i="3"/>
  <c r="U2566" i="3"/>
  <c r="U2554" i="3"/>
  <c r="U2542" i="3"/>
  <c r="U2530" i="3"/>
  <c r="U2518" i="3"/>
  <c r="U2506" i="3"/>
  <c r="U2494" i="3"/>
  <c r="U2482" i="3"/>
  <c r="U2470" i="3"/>
  <c r="U2458" i="3"/>
  <c r="U2446" i="3"/>
  <c r="U2434" i="3"/>
  <c r="U2422" i="3"/>
  <c r="U2410" i="3"/>
  <c r="U2398" i="3"/>
  <c r="U2386" i="3"/>
  <c r="U2374" i="3"/>
  <c r="U2362" i="3"/>
  <c r="U2350" i="3"/>
  <c r="U2338" i="3"/>
  <c r="U2326" i="3"/>
  <c r="U2314" i="3"/>
  <c r="U2302" i="3"/>
  <c r="U2290" i="3"/>
  <c r="U2278" i="3"/>
  <c r="U2266" i="3"/>
  <c r="U2254" i="3"/>
  <c r="U2242" i="3"/>
  <c r="U2230" i="3"/>
  <c r="U2218" i="3"/>
  <c r="U2206" i="3"/>
  <c r="U2194" i="3"/>
  <c r="U2182" i="3"/>
  <c r="U2170" i="3"/>
  <c r="U2158" i="3"/>
  <c r="U2146" i="3"/>
  <c r="U2134" i="3"/>
  <c r="U2122" i="3"/>
  <c r="U2110" i="3"/>
  <c r="U2098" i="3"/>
  <c r="U2086" i="3"/>
  <c r="U2074" i="3"/>
  <c r="U2062" i="3"/>
  <c r="U2050" i="3"/>
  <c r="U2038" i="3"/>
  <c r="U2026" i="3"/>
  <c r="U2014" i="3"/>
  <c r="U2002" i="3"/>
  <c r="U1990" i="3"/>
  <c r="U1978" i="3"/>
  <c r="U1966" i="3"/>
  <c r="U1954" i="3"/>
  <c r="U1942" i="3"/>
  <c r="U1930" i="3"/>
  <c r="U1918" i="3"/>
  <c r="U1906" i="3"/>
  <c r="U1894" i="3"/>
  <c r="U1882" i="3"/>
  <c r="U1870" i="3"/>
  <c r="U1858" i="3"/>
  <c r="U1846" i="3"/>
  <c r="U1834" i="3"/>
  <c r="U1822" i="3"/>
  <c r="U1810" i="3"/>
  <c r="U1798" i="3"/>
  <c r="U1786" i="3"/>
  <c r="U1774" i="3"/>
  <c r="U1762" i="3"/>
  <c r="U1750" i="3"/>
  <c r="U1738" i="3"/>
  <c r="U1726" i="3"/>
  <c r="U1714" i="3"/>
  <c r="U1702" i="3"/>
  <c r="U1690" i="3"/>
  <c r="U1678" i="3"/>
  <c r="U1666" i="3"/>
  <c r="U1654" i="3"/>
  <c r="U1642" i="3"/>
  <c r="U1630" i="3"/>
  <c r="U1618" i="3"/>
  <c r="U1606" i="3"/>
  <c r="U1594" i="3"/>
  <c r="U1582" i="3"/>
  <c r="U1570" i="3"/>
  <c r="U1558" i="3"/>
  <c r="U1546" i="3"/>
  <c r="U1534" i="3"/>
  <c r="U1522" i="3"/>
  <c r="U1510" i="3"/>
  <c r="U1498" i="3"/>
  <c r="U1486" i="3"/>
  <c r="U1474" i="3"/>
  <c r="U1462" i="3"/>
  <c r="U1450" i="3"/>
  <c r="U1438" i="3"/>
  <c r="U1426" i="3"/>
  <c r="U1414" i="3"/>
  <c r="U1402" i="3"/>
  <c r="U1390" i="3"/>
  <c r="U1378" i="3"/>
  <c r="U1366" i="3"/>
  <c r="U1354" i="3"/>
  <c r="U1342" i="3"/>
  <c r="U1330" i="3"/>
  <c r="U1318" i="3"/>
  <c r="U1306" i="3"/>
  <c r="U1294" i="3"/>
  <c r="U1282" i="3"/>
  <c r="U1270" i="3"/>
  <c r="U1258" i="3"/>
  <c r="U1246" i="3"/>
  <c r="U1234" i="3"/>
  <c r="U1222" i="3"/>
  <c r="U1210" i="3"/>
  <c r="U1198" i="3"/>
  <c r="U1186" i="3"/>
  <c r="U1174" i="3"/>
  <c r="U1162" i="3"/>
  <c r="U1150" i="3"/>
  <c r="U1138" i="3"/>
  <c r="U1126" i="3"/>
  <c r="U1114" i="3"/>
  <c r="U1102" i="3"/>
  <c r="U1090" i="3"/>
  <c r="U1078" i="3"/>
  <c r="U985" i="3"/>
  <c r="U973" i="3"/>
  <c r="U960" i="3"/>
  <c r="U948" i="3"/>
  <c r="U936" i="3"/>
  <c r="U780" i="3"/>
  <c r="U744" i="3"/>
  <c r="U732" i="3"/>
  <c r="U720" i="3"/>
  <c r="U708" i="3"/>
  <c r="U696" i="3"/>
  <c r="U684" i="3"/>
  <c r="U672" i="3"/>
  <c r="U648" i="3"/>
  <c r="U456" i="3"/>
  <c r="U420" i="3"/>
  <c r="U396" i="3"/>
  <c r="U384" i="3"/>
  <c r="U372" i="3"/>
  <c r="U360" i="3"/>
  <c r="U348" i="3"/>
  <c r="U336" i="3"/>
  <c r="U324" i="3"/>
  <c r="U312" i="3"/>
  <c r="U300" i="3"/>
  <c r="U288" i="3"/>
  <c r="U276" i="3"/>
  <c r="U264" i="3"/>
  <c r="U252" i="3"/>
  <c r="U240" i="3"/>
  <c r="U228" i="3"/>
  <c r="U216" i="3"/>
  <c r="U204" i="3"/>
  <c r="U192" i="3"/>
  <c r="U180" i="3"/>
  <c r="U168" i="3"/>
  <c r="U156" i="3"/>
  <c r="U144" i="3"/>
  <c r="U132" i="3"/>
  <c r="U72" i="3"/>
  <c r="U60" i="3"/>
  <c r="U48" i="3"/>
  <c r="U36" i="3"/>
  <c r="U24" i="3"/>
  <c r="U12" i="3"/>
  <c r="A261" i="22"/>
  <c r="L261" i="22"/>
  <c r="P261" i="22"/>
  <c r="S966" i="3" l="1"/>
  <c r="U966" i="3" s="1"/>
  <c r="S964" i="3"/>
  <c r="U964" i="3" s="1"/>
  <c r="S965" i="3"/>
  <c r="U965" i="3" s="1"/>
  <c r="S967" i="3"/>
  <c r="U967" i="3" s="1"/>
  <c r="A175" i="22"/>
  <c r="L175" i="22"/>
  <c r="P175" i="22"/>
  <c r="A250" i="22" l="1"/>
  <c r="L250" i="22"/>
  <c r="P250" i="22"/>
  <c r="S956" i="3" l="1"/>
  <c r="U956" i="3" s="1"/>
  <c r="W627" i="3"/>
  <c r="Y627" i="3" s="1"/>
  <c r="AA627" i="3" s="1"/>
  <c r="S925" i="3" l="1"/>
  <c r="U925" i="3" s="1"/>
  <c r="S932" i="3"/>
  <c r="U932" i="3" s="1"/>
  <c r="S939" i="3"/>
  <c r="U939" i="3" s="1"/>
  <c r="S926" i="3"/>
  <c r="U926" i="3" s="1"/>
  <c r="S940" i="3"/>
  <c r="U940" i="3" s="1"/>
  <c r="S933" i="3"/>
  <c r="U933" i="3" s="1"/>
  <c r="S922" i="3"/>
  <c r="U922" i="3" s="1"/>
  <c r="S930" i="3"/>
  <c r="U930" i="3" s="1"/>
  <c r="S934" i="3"/>
  <c r="U934" i="3" s="1"/>
  <c r="S923" i="3"/>
  <c r="U923" i="3" s="1"/>
  <c r="S924" i="3"/>
  <c r="U924" i="3" s="1"/>
  <c r="S931" i="3"/>
  <c r="U931" i="3" s="1"/>
  <c r="S938" i="3"/>
  <c r="U938" i="3" s="1"/>
  <c r="S792" i="3" l="1"/>
  <c r="U792" i="3" s="1"/>
  <c r="S804" i="3"/>
  <c r="U804" i="3" s="1"/>
  <c r="S808" i="3"/>
  <c r="U808" i="3" s="1"/>
  <c r="S812" i="3"/>
  <c r="U812" i="3" s="1"/>
  <c r="S816" i="3"/>
  <c r="U816" i="3" s="1"/>
  <c r="S820" i="3"/>
  <c r="U820" i="3" s="1"/>
  <c r="S824" i="3"/>
  <c r="U824" i="3" s="1"/>
  <c r="S828" i="3"/>
  <c r="U828" i="3" s="1"/>
  <c r="S832" i="3"/>
  <c r="U832" i="3" s="1"/>
  <c r="S836" i="3"/>
  <c r="U836" i="3" s="1"/>
  <c r="S840" i="3"/>
  <c r="U840" i="3" s="1"/>
  <c r="S844" i="3"/>
  <c r="U844" i="3" s="1"/>
  <c r="S848" i="3"/>
  <c r="U848" i="3" s="1"/>
  <c r="S852" i="3"/>
  <c r="U852" i="3" s="1"/>
  <c r="S856" i="3"/>
  <c r="U856" i="3" s="1"/>
  <c r="S860" i="3"/>
  <c r="U860" i="3" s="1"/>
  <c r="S864" i="3"/>
  <c r="U864" i="3" s="1"/>
  <c r="S868" i="3"/>
  <c r="U868" i="3" s="1"/>
  <c r="S872" i="3"/>
  <c r="U872" i="3" s="1"/>
  <c r="S876" i="3"/>
  <c r="U876" i="3" s="1"/>
  <c r="S880" i="3"/>
  <c r="U880" i="3" s="1"/>
  <c r="S884" i="3"/>
  <c r="U884" i="3" s="1"/>
  <c r="S888" i="3"/>
  <c r="U888" i="3" s="1"/>
  <c r="S892" i="3"/>
  <c r="U892" i="3" s="1"/>
  <c r="S896" i="3"/>
  <c r="U896" i="3" s="1"/>
  <c r="S900" i="3"/>
  <c r="U900" i="3" s="1"/>
  <c r="S904" i="3"/>
  <c r="U904" i="3" s="1"/>
  <c r="S908" i="3"/>
  <c r="U908" i="3" s="1"/>
  <c r="S912" i="3"/>
  <c r="U912" i="3" s="1"/>
  <c r="S916" i="3"/>
  <c r="U916" i="3" s="1"/>
  <c r="S920" i="3"/>
  <c r="U920" i="3" s="1"/>
  <c r="S800" i="3"/>
  <c r="U800" i="3" s="1"/>
  <c r="S789" i="3"/>
  <c r="U789" i="3" s="1"/>
  <c r="S801" i="3"/>
  <c r="U801" i="3" s="1"/>
  <c r="S809" i="3"/>
  <c r="U809" i="3" s="1"/>
  <c r="S821" i="3"/>
  <c r="U821" i="3" s="1"/>
  <c r="S825" i="3"/>
  <c r="U825" i="3" s="1"/>
  <c r="S829" i="3"/>
  <c r="U829" i="3" s="1"/>
  <c r="S833" i="3"/>
  <c r="U833" i="3" s="1"/>
  <c r="S837" i="3"/>
  <c r="U837" i="3" s="1"/>
  <c r="S841" i="3"/>
  <c r="U841" i="3" s="1"/>
  <c r="S845" i="3"/>
  <c r="U845" i="3" s="1"/>
  <c r="S849" i="3"/>
  <c r="U849" i="3" s="1"/>
  <c r="S853" i="3"/>
  <c r="U853" i="3" s="1"/>
  <c r="S857" i="3"/>
  <c r="U857" i="3" s="1"/>
  <c r="S861" i="3"/>
  <c r="U861" i="3" s="1"/>
  <c r="S865" i="3"/>
  <c r="U865" i="3" s="1"/>
  <c r="S869" i="3"/>
  <c r="U869" i="3" s="1"/>
  <c r="S873" i="3"/>
  <c r="U873" i="3" s="1"/>
  <c r="S877" i="3"/>
  <c r="U877" i="3" s="1"/>
  <c r="S881" i="3"/>
  <c r="U881" i="3" s="1"/>
  <c r="S885" i="3"/>
  <c r="U885" i="3" s="1"/>
  <c r="S889" i="3"/>
  <c r="U889" i="3" s="1"/>
  <c r="S893" i="3"/>
  <c r="U893" i="3" s="1"/>
  <c r="S897" i="3"/>
  <c r="U897" i="3" s="1"/>
  <c r="S901" i="3"/>
  <c r="U901" i="3" s="1"/>
  <c r="S905" i="3"/>
  <c r="U905" i="3" s="1"/>
  <c r="S909" i="3"/>
  <c r="U909" i="3" s="1"/>
  <c r="S913" i="3"/>
  <c r="U913" i="3" s="1"/>
  <c r="S917" i="3"/>
  <c r="U917" i="3" s="1"/>
  <c r="S921" i="3"/>
  <c r="U921" i="3" s="1"/>
  <c r="S784" i="3"/>
  <c r="U784" i="3" s="1"/>
  <c r="S785" i="3"/>
  <c r="U785" i="3" s="1"/>
  <c r="S797" i="3"/>
  <c r="U797" i="3" s="1"/>
  <c r="S813" i="3"/>
  <c r="U813" i="3" s="1"/>
  <c r="S790" i="3"/>
  <c r="U790" i="3" s="1"/>
  <c r="S798" i="3"/>
  <c r="U798" i="3" s="1"/>
  <c r="S806" i="3"/>
  <c r="U806" i="3" s="1"/>
  <c r="S814" i="3"/>
  <c r="U814" i="3" s="1"/>
  <c r="S822" i="3"/>
  <c r="U822" i="3" s="1"/>
  <c r="S830" i="3"/>
  <c r="U830" i="3" s="1"/>
  <c r="S838" i="3"/>
  <c r="U838" i="3" s="1"/>
  <c r="S846" i="3"/>
  <c r="U846" i="3" s="1"/>
  <c r="S850" i="3"/>
  <c r="U850" i="3" s="1"/>
  <c r="S854" i="3"/>
  <c r="U854" i="3" s="1"/>
  <c r="S858" i="3"/>
  <c r="U858" i="3" s="1"/>
  <c r="S862" i="3"/>
  <c r="U862" i="3" s="1"/>
  <c r="S866" i="3"/>
  <c r="U866" i="3" s="1"/>
  <c r="S870" i="3"/>
  <c r="U870" i="3" s="1"/>
  <c r="S874" i="3"/>
  <c r="U874" i="3" s="1"/>
  <c r="S878" i="3"/>
  <c r="U878" i="3" s="1"/>
  <c r="S882" i="3"/>
  <c r="U882" i="3" s="1"/>
  <c r="S886" i="3"/>
  <c r="U886" i="3" s="1"/>
  <c r="S890" i="3"/>
  <c r="U890" i="3" s="1"/>
  <c r="S894" i="3"/>
  <c r="U894" i="3" s="1"/>
  <c r="S898" i="3"/>
  <c r="U898" i="3" s="1"/>
  <c r="S902" i="3"/>
  <c r="U902" i="3" s="1"/>
  <c r="S906" i="3"/>
  <c r="U906" i="3" s="1"/>
  <c r="S910" i="3"/>
  <c r="U910" i="3" s="1"/>
  <c r="S914" i="3"/>
  <c r="U914" i="3" s="1"/>
  <c r="S918" i="3"/>
  <c r="U918" i="3" s="1"/>
  <c r="S788" i="3"/>
  <c r="U788" i="3" s="1"/>
  <c r="S796" i="3"/>
  <c r="U796" i="3" s="1"/>
  <c r="S793" i="3"/>
  <c r="U793" i="3" s="1"/>
  <c r="S805" i="3"/>
  <c r="U805" i="3" s="1"/>
  <c r="S817" i="3"/>
  <c r="U817" i="3" s="1"/>
  <c r="S786" i="3"/>
  <c r="U786" i="3" s="1"/>
  <c r="S794" i="3"/>
  <c r="U794" i="3" s="1"/>
  <c r="S802" i="3"/>
  <c r="U802" i="3" s="1"/>
  <c r="S810" i="3"/>
  <c r="U810" i="3" s="1"/>
  <c r="S818" i="3"/>
  <c r="U818" i="3" s="1"/>
  <c r="S826" i="3"/>
  <c r="U826" i="3" s="1"/>
  <c r="S834" i="3"/>
  <c r="U834" i="3" s="1"/>
  <c r="S842" i="3"/>
  <c r="U842" i="3" s="1"/>
  <c r="S787" i="3"/>
  <c r="U787" i="3" s="1"/>
  <c r="S791" i="3"/>
  <c r="U791" i="3" s="1"/>
  <c r="S795" i="3"/>
  <c r="U795" i="3" s="1"/>
  <c r="S799" i="3"/>
  <c r="U799" i="3" s="1"/>
  <c r="S803" i="3"/>
  <c r="U803" i="3" s="1"/>
  <c r="S807" i="3"/>
  <c r="U807" i="3" s="1"/>
  <c r="S811" i="3"/>
  <c r="U811" i="3" s="1"/>
  <c r="S815" i="3"/>
  <c r="U815" i="3" s="1"/>
  <c r="S819" i="3"/>
  <c r="U819" i="3" s="1"/>
  <c r="S823" i="3"/>
  <c r="U823" i="3" s="1"/>
  <c r="S827" i="3"/>
  <c r="U827" i="3" s="1"/>
  <c r="S831" i="3"/>
  <c r="U831" i="3" s="1"/>
  <c r="S835" i="3"/>
  <c r="U835" i="3" s="1"/>
  <c r="S839" i="3"/>
  <c r="U839" i="3" s="1"/>
  <c r="S843" i="3"/>
  <c r="U843" i="3" s="1"/>
  <c r="S847" i="3"/>
  <c r="U847" i="3" s="1"/>
  <c r="S851" i="3"/>
  <c r="U851" i="3" s="1"/>
  <c r="S855" i="3"/>
  <c r="U855" i="3" s="1"/>
  <c r="S859" i="3"/>
  <c r="U859" i="3" s="1"/>
  <c r="S863" i="3"/>
  <c r="U863" i="3" s="1"/>
  <c r="S867" i="3"/>
  <c r="U867" i="3" s="1"/>
  <c r="S871" i="3"/>
  <c r="U871" i="3" s="1"/>
  <c r="S875" i="3"/>
  <c r="U875" i="3" s="1"/>
  <c r="S879" i="3"/>
  <c r="U879" i="3" s="1"/>
  <c r="S883" i="3"/>
  <c r="U883" i="3" s="1"/>
  <c r="S887" i="3"/>
  <c r="U887" i="3" s="1"/>
  <c r="S891" i="3"/>
  <c r="U891" i="3" s="1"/>
  <c r="S895" i="3"/>
  <c r="U895" i="3" s="1"/>
  <c r="S899" i="3"/>
  <c r="U899" i="3" s="1"/>
  <c r="S903" i="3"/>
  <c r="U903" i="3" s="1"/>
  <c r="S907" i="3"/>
  <c r="U907" i="3" s="1"/>
  <c r="S911" i="3"/>
  <c r="U911" i="3" s="1"/>
  <c r="S915" i="3"/>
  <c r="U915" i="3" s="1"/>
  <c r="S919" i="3"/>
  <c r="U919" i="3" s="1"/>
  <c r="S757" i="3" l="1"/>
  <c r="U757" i="3" s="1"/>
  <c r="S761" i="3"/>
  <c r="U761" i="3" s="1"/>
  <c r="S767" i="3"/>
  <c r="U767" i="3" s="1"/>
  <c r="S758" i="3"/>
  <c r="U758" i="3" s="1"/>
  <c r="S768" i="3"/>
  <c r="U768" i="3" s="1"/>
  <c r="S759" i="3"/>
  <c r="U759" i="3" s="1"/>
  <c r="S765" i="3"/>
  <c r="U765" i="3" s="1"/>
  <c r="S769" i="3"/>
  <c r="U769" i="3" s="1"/>
  <c r="S762" i="3"/>
  <c r="U762" i="3" s="1"/>
  <c r="S756" i="3"/>
  <c r="U756" i="3" s="1"/>
  <c r="S760" i="3"/>
  <c r="U760" i="3" s="1"/>
  <c r="S766" i="3"/>
  <c r="U766" i="3" s="1"/>
  <c r="S770" i="3"/>
  <c r="U770" i="3" s="1"/>
  <c r="A202" i="22"/>
  <c r="L202" i="22"/>
  <c r="P202" i="22"/>
  <c r="A203" i="22"/>
  <c r="L203" i="22"/>
  <c r="P203" i="22"/>
  <c r="A204" i="22"/>
  <c r="L204" i="22"/>
  <c r="P204" i="22"/>
  <c r="AD496" i="3" l="1"/>
  <c r="W496" i="3"/>
  <c r="Y496" i="3" s="1"/>
  <c r="AA496" i="3" s="1"/>
  <c r="S623" i="3" l="1"/>
  <c r="U623" i="3" s="1"/>
  <c r="S631" i="3"/>
  <c r="U631" i="3" s="1"/>
  <c r="S651" i="3"/>
  <c r="U651" i="3" s="1"/>
  <c r="S622" i="3"/>
  <c r="U622" i="3" s="1"/>
  <c r="S626" i="3"/>
  <c r="U626" i="3" s="1"/>
  <c r="S630" i="3"/>
  <c r="U630" i="3" s="1"/>
  <c r="S634" i="3"/>
  <c r="U634" i="3" s="1"/>
  <c r="S638" i="3"/>
  <c r="U638" i="3" s="1"/>
  <c r="S642" i="3"/>
  <c r="U642" i="3" s="1"/>
  <c r="S654" i="3"/>
  <c r="U654" i="3" s="1"/>
  <c r="S658" i="3"/>
  <c r="U658" i="3" s="1"/>
  <c r="S662" i="3"/>
  <c r="U662" i="3" s="1"/>
  <c r="S627" i="3"/>
  <c r="U627" i="3" s="1"/>
  <c r="S639" i="3"/>
  <c r="U639" i="3" s="1"/>
  <c r="S655" i="3"/>
  <c r="U655" i="3" s="1"/>
  <c r="S659" i="3"/>
  <c r="U659" i="3" s="1"/>
  <c r="S663" i="3"/>
  <c r="U663" i="3" s="1"/>
  <c r="S624" i="3"/>
  <c r="U624" i="3" s="1"/>
  <c r="S628" i="3"/>
  <c r="U628" i="3" s="1"/>
  <c r="S632" i="3"/>
  <c r="U632" i="3" s="1"/>
  <c r="S636" i="3"/>
  <c r="U636" i="3" s="1"/>
  <c r="S640" i="3"/>
  <c r="U640" i="3" s="1"/>
  <c r="S652" i="3"/>
  <c r="U652" i="3" s="1"/>
  <c r="S656" i="3"/>
  <c r="U656" i="3" s="1"/>
  <c r="S660" i="3"/>
  <c r="U660" i="3" s="1"/>
  <c r="S664" i="3"/>
  <c r="U664" i="3" s="1"/>
  <c r="S635" i="3"/>
  <c r="U635" i="3" s="1"/>
  <c r="S496" i="3"/>
  <c r="U496" i="3" s="1"/>
  <c r="S625" i="3"/>
  <c r="U625" i="3" s="1"/>
  <c r="S629" i="3"/>
  <c r="U629" i="3" s="1"/>
  <c r="S633" i="3"/>
  <c r="U633" i="3" s="1"/>
  <c r="S637" i="3"/>
  <c r="U637" i="3" s="1"/>
  <c r="S641" i="3"/>
  <c r="U641" i="3" s="1"/>
  <c r="S653" i="3"/>
  <c r="U653" i="3" s="1"/>
  <c r="S657" i="3"/>
  <c r="U657" i="3" s="1"/>
  <c r="S661" i="3"/>
  <c r="U661" i="3" s="1"/>
  <c r="S665" i="3"/>
  <c r="U665" i="3" s="1"/>
  <c r="Z496" i="3" l="1"/>
  <c r="AE496" i="3" s="1"/>
  <c r="AB496" i="3"/>
  <c r="A80" i="22" l="1"/>
  <c r="L80" i="22"/>
  <c r="P80" i="22"/>
  <c r="S470" i="3" l="1"/>
  <c r="U470" i="3" s="1"/>
  <c r="S460" i="3"/>
  <c r="U460" i="3" s="1"/>
  <c r="S461" i="3"/>
  <c r="U461" i="3" s="1"/>
  <c r="S465" i="3"/>
  <c r="U465" i="3" s="1"/>
  <c r="S469" i="3"/>
  <c r="U469" i="3" s="1"/>
  <c r="S517" i="3"/>
  <c r="U517" i="3" s="1"/>
  <c r="S529" i="3"/>
  <c r="U529" i="3" s="1"/>
  <c r="S533" i="3"/>
  <c r="U533" i="3" s="1"/>
  <c r="S537" i="3"/>
  <c r="U537" i="3" s="1"/>
  <c r="S473" i="3"/>
  <c r="U473" i="3" s="1"/>
  <c r="S477" i="3"/>
  <c r="U477" i="3" s="1"/>
  <c r="S481" i="3"/>
  <c r="U481" i="3" s="1"/>
  <c r="S485" i="3"/>
  <c r="U485" i="3" s="1"/>
  <c r="S489" i="3"/>
  <c r="U489" i="3" s="1"/>
  <c r="S493" i="3"/>
  <c r="U493" i="3" s="1"/>
  <c r="S498" i="3"/>
  <c r="U498" i="3" s="1"/>
  <c r="S502" i="3"/>
  <c r="U502" i="3" s="1"/>
  <c r="S506" i="3"/>
  <c r="U506" i="3" s="1"/>
  <c r="S539" i="3"/>
  <c r="U539" i="3" s="1"/>
  <c r="S543" i="3"/>
  <c r="U543" i="3" s="1"/>
  <c r="S547" i="3"/>
  <c r="U547" i="3" s="1"/>
  <c r="S551" i="3"/>
  <c r="U551" i="3" s="1"/>
  <c r="S555" i="3"/>
  <c r="U555" i="3" s="1"/>
  <c r="S566" i="3"/>
  <c r="U566" i="3" s="1"/>
  <c r="S510" i="3"/>
  <c r="U510" i="3" s="1"/>
  <c r="S520" i="3"/>
  <c r="U520" i="3" s="1"/>
  <c r="S524" i="3"/>
  <c r="U524" i="3" s="1"/>
  <c r="S560" i="3"/>
  <c r="U560" i="3" s="1"/>
  <c r="S564" i="3"/>
  <c r="U564" i="3" s="1"/>
  <c r="S570" i="3"/>
  <c r="U570" i="3" s="1"/>
  <c r="S574" i="3"/>
  <c r="U574" i="3" s="1"/>
  <c r="S578" i="3"/>
  <c r="U578" i="3" s="1"/>
  <c r="S583" i="3"/>
  <c r="U583" i="3" s="1"/>
  <c r="S587" i="3"/>
  <c r="U587" i="3" s="1"/>
  <c r="S591" i="3"/>
  <c r="U591" i="3" s="1"/>
  <c r="S595" i="3"/>
  <c r="U595" i="3" s="1"/>
  <c r="S597" i="3"/>
  <c r="U597" i="3" s="1"/>
  <c r="S601" i="3"/>
  <c r="U601" i="3" s="1"/>
  <c r="S605" i="3"/>
  <c r="U605" i="3" s="1"/>
  <c r="S609" i="3"/>
  <c r="U609" i="3" s="1"/>
  <c r="S613" i="3"/>
  <c r="U613" i="3" s="1"/>
  <c r="S617" i="3"/>
  <c r="U617" i="3" s="1"/>
  <c r="S458" i="3"/>
  <c r="U458" i="3" s="1"/>
  <c r="S526" i="3"/>
  <c r="U526" i="3" s="1"/>
  <c r="S538" i="3"/>
  <c r="U538" i="3" s="1"/>
  <c r="S474" i="3"/>
  <c r="U474" i="3" s="1"/>
  <c r="S482" i="3"/>
  <c r="U482" i="3" s="1"/>
  <c r="S486" i="3"/>
  <c r="U486" i="3" s="1"/>
  <c r="S490" i="3"/>
  <c r="U490" i="3" s="1"/>
  <c r="S494" i="3"/>
  <c r="U494" i="3" s="1"/>
  <c r="S499" i="3"/>
  <c r="U499" i="3" s="1"/>
  <c r="S503" i="3"/>
  <c r="U503" i="3" s="1"/>
  <c r="S512" i="3"/>
  <c r="U512" i="3" s="1"/>
  <c r="S540" i="3"/>
  <c r="U540" i="3" s="1"/>
  <c r="S544" i="3"/>
  <c r="U544" i="3" s="1"/>
  <c r="S548" i="3"/>
  <c r="U548" i="3" s="1"/>
  <c r="S552" i="3"/>
  <c r="U552" i="3" s="1"/>
  <c r="S556" i="3"/>
  <c r="U556" i="3" s="1"/>
  <c r="S507" i="3"/>
  <c r="U507" i="3" s="1"/>
  <c r="S511" i="3"/>
  <c r="U511" i="3" s="1"/>
  <c r="S521" i="3"/>
  <c r="U521" i="3" s="1"/>
  <c r="S525" i="3"/>
  <c r="U525" i="3" s="1"/>
  <c r="S561" i="3"/>
  <c r="U561" i="3" s="1"/>
  <c r="S567" i="3"/>
  <c r="U567" i="3" s="1"/>
  <c r="S571" i="3"/>
  <c r="U571" i="3" s="1"/>
  <c r="S575" i="3"/>
  <c r="U575" i="3" s="1"/>
  <c r="S579" i="3"/>
  <c r="U579" i="3" s="1"/>
  <c r="S584" i="3"/>
  <c r="U584" i="3" s="1"/>
  <c r="S588" i="3"/>
  <c r="U588" i="3" s="1"/>
  <c r="S592" i="3"/>
  <c r="U592" i="3" s="1"/>
  <c r="S596" i="3"/>
  <c r="U596" i="3" s="1"/>
  <c r="S598" i="3"/>
  <c r="U598" i="3" s="1"/>
  <c r="S602" i="3"/>
  <c r="U602" i="3" s="1"/>
  <c r="S606" i="3"/>
  <c r="U606" i="3" s="1"/>
  <c r="S610" i="3"/>
  <c r="U610" i="3" s="1"/>
  <c r="S614" i="3"/>
  <c r="U614" i="3" s="1"/>
  <c r="S618" i="3"/>
  <c r="U618" i="3" s="1"/>
  <c r="S462" i="3"/>
  <c r="U462" i="3" s="1"/>
  <c r="S530" i="3"/>
  <c r="U530" i="3" s="1"/>
  <c r="S534" i="3"/>
  <c r="U534" i="3" s="1"/>
  <c r="S478" i="3"/>
  <c r="U478" i="3" s="1"/>
  <c r="S459" i="3"/>
  <c r="U459" i="3" s="1"/>
  <c r="S463" i="3"/>
  <c r="U463" i="3" s="1"/>
  <c r="S467" i="3"/>
  <c r="U467" i="3" s="1"/>
  <c r="S513" i="3"/>
  <c r="U513" i="3" s="1"/>
  <c r="S527" i="3"/>
  <c r="U527" i="3" s="1"/>
  <c r="S531" i="3"/>
  <c r="U531" i="3" s="1"/>
  <c r="S535" i="3"/>
  <c r="U535" i="3" s="1"/>
  <c r="S471" i="3"/>
  <c r="U471" i="3" s="1"/>
  <c r="S475" i="3"/>
  <c r="U475" i="3" s="1"/>
  <c r="S479" i="3"/>
  <c r="U479" i="3" s="1"/>
  <c r="S483" i="3"/>
  <c r="U483" i="3" s="1"/>
  <c r="S487" i="3"/>
  <c r="U487" i="3" s="1"/>
  <c r="S491" i="3"/>
  <c r="U491" i="3" s="1"/>
  <c r="S495" i="3"/>
  <c r="U495" i="3" s="1"/>
  <c r="S500" i="3"/>
  <c r="U500" i="3" s="1"/>
  <c r="S504" i="3"/>
  <c r="U504" i="3" s="1"/>
  <c r="S515" i="3"/>
  <c r="U515" i="3" s="1"/>
  <c r="S541" i="3"/>
  <c r="U541" i="3" s="1"/>
  <c r="S545" i="3"/>
  <c r="U545" i="3" s="1"/>
  <c r="S549" i="3"/>
  <c r="U549" i="3" s="1"/>
  <c r="S553" i="3"/>
  <c r="U553" i="3" s="1"/>
  <c r="S557" i="3"/>
  <c r="U557" i="3" s="1"/>
  <c r="S508" i="3"/>
  <c r="U508" i="3" s="1"/>
  <c r="S518" i="3"/>
  <c r="U518" i="3" s="1"/>
  <c r="S522" i="3"/>
  <c r="U522" i="3" s="1"/>
  <c r="S558" i="3"/>
  <c r="U558" i="3" s="1"/>
  <c r="S562" i="3"/>
  <c r="U562" i="3" s="1"/>
  <c r="S568" i="3"/>
  <c r="U568" i="3" s="1"/>
  <c r="S572" i="3"/>
  <c r="U572" i="3" s="1"/>
  <c r="S576" i="3"/>
  <c r="U576" i="3" s="1"/>
  <c r="S581" i="3"/>
  <c r="U581" i="3" s="1"/>
  <c r="S585" i="3"/>
  <c r="U585" i="3" s="1"/>
  <c r="S589" i="3"/>
  <c r="U589" i="3" s="1"/>
  <c r="S593" i="3"/>
  <c r="U593" i="3" s="1"/>
  <c r="S621" i="3"/>
  <c r="U621" i="3" s="1"/>
  <c r="S599" i="3"/>
  <c r="U599" i="3" s="1"/>
  <c r="S603" i="3"/>
  <c r="U603" i="3" s="1"/>
  <c r="S607" i="3"/>
  <c r="U607" i="3" s="1"/>
  <c r="S611" i="3"/>
  <c r="U611" i="3" s="1"/>
  <c r="S615" i="3"/>
  <c r="U615" i="3" s="1"/>
  <c r="S619" i="3"/>
  <c r="U619" i="3" s="1"/>
  <c r="S466" i="3"/>
  <c r="U466" i="3" s="1"/>
  <c r="S464" i="3"/>
  <c r="U464" i="3" s="1"/>
  <c r="S468" i="3"/>
  <c r="U468" i="3" s="1"/>
  <c r="S514" i="3"/>
  <c r="U514" i="3" s="1"/>
  <c r="S528" i="3"/>
  <c r="U528" i="3" s="1"/>
  <c r="S532" i="3"/>
  <c r="U532" i="3" s="1"/>
  <c r="S536" i="3"/>
  <c r="U536" i="3" s="1"/>
  <c r="S472" i="3"/>
  <c r="U472" i="3" s="1"/>
  <c r="S476" i="3"/>
  <c r="U476" i="3" s="1"/>
  <c r="S480" i="3"/>
  <c r="U480" i="3" s="1"/>
  <c r="S484" i="3"/>
  <c r="U484" i="3" s="1"/>
  <c r="S488" i="3"/>
  <c r="U488" i="3" s="1"/>
  <c r="S492" i="3"/>
  <c r="U492" i="3" s="1"/>
  <c r="S497" i="3"/>
  <c r="U497" i="3" s="1"/>
  <c r="S501" i="3"/>
  <c r="U501" i="3" s="1"/>
  <c r="S505" i="3"/>
  <c r="U505" i="3" s="1"/>
  <c r="S516" i="3"/>
  <c r="U516" i="3" s="1"/>
  <c r="S542" i="3"/>
  <c r="U542" i="3" s="1"/>
  <c r="S546" i="3"/>
  <c r="U546" i="3" s="1"/>
  <c r="S550" i="3"/>
  <c r="U550" i="3" s="1"/>
  <c r="S554" i="3"/>
  <c r="U554" i="3" s="1"/>
  <c r="S565" i="3"/>
  <c r="U565" i="3" s="1"/>
  <c r="S509" i="3"/>
  <c r="U509" i="3" s="1"/>
  <c r="S519" i="3"/>
  <c r="U519" i="3" s="1"/>
  <c r="S523" i="3"/>
  <c r="U523" i="3" s="1"/>
  <c r="S559" i="3"/>
  <c r="U559" i="3" s="1"/>
  <c r="S563" i="3"/>
  <c r="U563" i="3" s="1"/>
  <c r="S569" i="3"/>
  <c r="U569" i="3" s="1"/>
  <c r="S573" i="3"/>
  <c r="U573" i="3" s="1"/>
  <c r="S577" i="3"/>
  <c r="U577" i="3" s="1"/>
  <c r="S582" i="3"/>
  <c r="U582" i="3" s="1"/>
  <c r="S586" i="3"/>
  <c r="U586" i="3" s="1"/>
  <c r="S590" i="3"/>
  <c r="U590" i="3" s="1"/>
  <c r="S594" i="3"/>
  <c r="U594" i="3" s="1"/>
  <c r="S580" i="3"/>
  <c r="U580" i="3" s="1"/>
  <c r="S600" i="3"/>
  <c r="U600" i="3" s="1"/>
  <c r="S604" i="3"/>
  <c r="U604" i="3" s="1"/>
  <c r="S608" i="3"/>
  <c r="U608" i="3" s="1"/>
  <c r="S612" i="3"/>
  <c r="U612" i="3" s="1"/>
  <c r="S616" i="3"/>
  <c r="U616" i="3" s="1"/>
  <c r="S620" i="3"/>
  <c r="U620" i="3" s="1"/>
  <c r="W565" i="3"/>
  <c r="Y565" i="3" s="1"/>
  <c r="AA565" i="3" s="1"/>
  <c r="W566" i="3"/>
  <c r="Y566" i="3" s="1"/>
  <c r="AA566" i="3" s="1"/>
  <c r="W567" i="3"/>
  <c r="Y567" i="3" s="1"/>
  <c r="AA567" i="3" s="1"/>
  <c r="W568" i="3"/>
  <c r="Y568" i="3" s="1"/>
  <c r="AA568" i="3" s="1"/>
  <c r="W569" i="3"/>
  <c r="Y569" i="3" s="1"/>
  <c r="AA569" i="3" s="1"/>
  <c r="W570" i="3"/>
  <c r="Y570" i="3" s="1"/>
  <c r="AA570" i="3" s="1"/>
  <c r="W571" i="3"/>
  <c r="Y571" i="3" s="1"/>
  <c r="AA571" i="3" s="1"/>
  <c r="W572" i="3"/>
  <c r="Y572" i="3" s="1"/>
  <c r="AA572" i="3" s="1"/>
  <c r="W573" i="3"/>
  <c r="Y573" i="3" s="1"/>
  <c r="AA573" i="3" s="1"/>
  <c r="W574" i="3"/>
  <c r="Y574" i="3" s="1"/>
  <c r="AA574" i="3" s="1"/>
  <c r="W575" i="3"/>
  <c r="Y575" i="3" s="1"/>
  <c r="AA575" i="3" s="1"/>
  <c r="W576" i="3"/>
  <c r="Y576" i="3" s="1"/>
  <c r="AA576" i="3" s="1"/>
  <c r="W577" i="3"/>
  <c r="Y577" i="3" s="1"/>
  <c r="AA577" i="3" s="1"/>
  <c r="S437" i="3" l="1"/>
  <c r="U437" i="3" s="1"/>
  <c r="S436" i="3"/>
  <c r="U436" i="3" s="1"/>
  <c r="A167" i="22"/>
  <c r="L167" i="22"/>
  <c r="P167" i="22"/>
  <c r="A169" i="22"/>
  <c r="L169" i="22"/>
  <c r="P169" i="22"/>
  <c r="A166" i="22"/>
  <c r="L166" i="22"/>
  <c r="P166" i="22"/>
  <c r="A164" i="22"/>
  <c r="L164" i="22"/>
  <c r="P164" i="22"/>
  <c r="A170" i="22" l="1"/>
  <c r="L170" i="22"/>
  <c r="P170" i="22"/>
  <c r="S400" i="3" l="1"/>
  <c r="U400" i="3" s="1"/>
  <c r="S404" i="3"/>
  <c r="U404" i="3" s="1"/>
  <c r="S410" i="3"/>
  <c r="U410" i="3" s="1"/>
  <c r="S433" i="3"/>
  <c r="U433" i="3" s="1"/>
  <c r="S406" i="3"/>
  <c r="U406" i="3" s="1"/>
  <c r="S441" i="3"/>
  <c r="U441" i="3" s="1"/>
  <c r="S445" i="3"/>
  <c r="U445" i="3" s="1"/>
  <c r="S401" i="3"/>
  <c r="U401" i="3" s="1"/>
  <c r="S430" i="3"/>
  <c r="U430" i="3" s="1"/>
  <c r="S442" i="3"/>
  <c r="U442" i="3" s="1"/>
  <c r="S411" i="3"/>
  <c r="U411" i="3" s="1"/>
  <c r="S408" i="3"/>
  <c r="U408" i="3" s="1"/>
  <c r="S407" i="3"/>
  <c r="U407" i="3" s="1"/>
  <c r="S402" i="3"/>
  <c r="U402" i="3" s="1"/>
  <c r="S409" i="3"/>
  <c r="U409" i="3" s="1"/>
  <c r="S431" i="3"/>
  <c r="U431" i="3" s="1"/>
  <c r="S435" i="3"/>
  <c r="U435" i="3" s="1"/>
  <c r="S439" i="3"/>
  <c r="U439" i="3" s="1"/>
  <c r="S443" i="3"/>
  <c r="U443" i="3" s="1"/>
  <c r="S412" i="3"/>
  <c r="U412" i="3" s="1"/>
  <c r="S434" i="3"/>
  <c r="U434" i="3" s="1"/>
  <c r="S393" i="3"/>
  <c r="U393" i="3" s="1"/>
  <c r="S403" i="3"/>
  <c r="U403" i="3" s="1"/>
  <c r="S405" i="3"/>
  <c r="U405" i="3" s="1"/>
  <c r="S432" i="3"/>
  <c r="U432" i="3" s="1"/>
  <c r="S438" i="3"/>
  <c r="U438" i="3" s="1"/>
  <c r="S440" i="3"/>
  <c r="U440" i="3" s="1"/>
  <c r="S444" i="3"/>
  <c r="U444" i="3" s="1"/>
  <c r="S446" i="3"/>
  <c r="U446" i="3" s="1"/>
  <c r="A146" i="22"/>
  <c r="L146" i="22"/>
  <c r="P146" i="22"/>
  <c r="W194" i="3" l="1"/>
  <c r="Y194" i="3" s="1"/>
  <c r="AA194" i="3" s="1"/>
  <c r="W195" i="3"/>
  <c r="Y195" i="3" s="1"/>
  <c r="AA195" i="3" s="1"/>
  <c r="W2" i="3"/>
  <c r="Y2" i="3" s="1"/>
  <c r="Z2" i="3" s="1"/>
  <c r="AE2" i="3" s="1"/>
  <c r="W3" i="3"/>
  <c r="Y3" i="3" s="1"/>
  <c r="AA3" i="3" s="1"/>
  <c r="W4" i="3"/>
  <c r="Y4" i="3" s="1"/>
  <c r="AA4" i="3" s="1"/>
  <c r="W5" i="3"/>
  <c r="Y5" i="3" s="1"/>
  <c r="AA5" i="3" s="1"/>
  <c r="W6" i="3"/>
  <c r="Y6" i="3" s="1"/>
  <c r="AA6" i="3" s="1"/>
  <c r="W7" i="3"/>
  <c r="Y7" i="3" s="1"/>
  <c r="AA7" i="3" s="1"/>
  <c r="W8" i="3"/>
  <c r="Y8" i="3" s="1"/>
  <c r="AA8" i="3" s="1"/>
  <c r="W9" i="3"/>
  <c r="Y9" i="3" s="1"/>
  <c r="AA9" i="3" s="1"/>
  <c r="W10" i="3"/>
  <c r="Y10" i="3" s="1"/>
  <c r="AA10" i="3" s="1"/>
  <c r="W11" i="3"/>
  <c r="Y11" i="3" s="1"/>
  <c r="AA11" i="3" s="1"/>
  <c r="W12" i="3"/>
  <c r="Y12" i="3" s="1"/>
  <c r="AA12" i="3" s="1"/>
  <c r="W14" i="3"/>
  <c r="Y14" i="3" s="1"/>
  <c r="AA14" i="3" s="1"/>
  <c r="W15" i="3"/>
  <c r="Y15" i="3" s="1"/>
  <c r="AA15" i="3" s="1"/>
  <c r="W16" i="3"/>
  <c r="Y16" i="3" s="1"/>
  <c r="AA16" i="3" s="1"/>
  <c r="W17" i="3"/>
  <c r="Y17" i="3" s="1"/>
  <c r="AA17" i="3" s="1"/>
  <c r="W18" i="3"/>
  <c r="Y18" i="3" s="1"/>
  <c r="AA18" i="3" s="1"/>
  <c r="W19" i="3"/>
  <c r="Y19" i="3" s="1"/>
  <c r="AA19" i="3" s="1"/>
  <c r="W20" i="3"/>
  <c r="Y20" i="3" s="1"/>
  <c r="AA20" i="3" s="1"/>
  <c r="W21" i="3"/>
  <c r="Y21" i="3" s="1"/>
  <c r="AA21" i="3" s="1"/>
  <c r="W22" i="3"/>
  <c r="Y22" i="3" s="1"/>
  <c r="AA22" i="3" s="1"/>
  <c r="W23" i="3"/>
  <c r="Y23" i="3" s="1"/>
  <c r="AA23" i="3" s="1"/>
  <c r="W24" i="3"/>
  <c r="Y24" i="3" s="1"/>
  <c r="AA24" i="3" s="1"/>
  <c r="W25" i="3"/>
  <c r="Y25" i="3" s="1"/>
  <c r="AA25" i="3" s="1"/>
  <c r="W26" i="3"/>
  <c r="Y26" i="3" s="1"/>
  <c r="AA26" i="3" s="1"/>
  <c r="W27" i="3"/>
  <c r="Y27" i="3" s="1"/>
  <c r="AA27" i="3" s="1"/>
  <c r="W28" i="3"/>
  <c r="Y28" i="3" s="1"/>
  <c r="AA28" i="3" s="1"/>
  <c r="W29" i="3"/>
  <c r="Y29" i="3" s="1"/>
  <c r="AA29" i="3" s="1"/>
  <c r="W30" i="3"/>
  <c r="Y30" i="3" s="1"/>
  <c r="AA30" i="3" s="1"/>
  <c r="W31" i="3"/>
  <c r="Y31" i="3" s="1"/>
  <c r="AA31" i="3" s="1"/>
  <c r="W32" i="3"/>
  <c r="Y32" i="3" s="1"/>
  <c r="AA32" i="3" s="1"/>
  <c r="W33" i="3"/>
  <c r="Y33" i="3" s="1"/>
  <c r="AA33" i="3" s="1"/>
  <c r="W34" i="3"/>
  <c r="Y34" i="3" s="1"/>
  <c r="AA34" i="3" s="1"/>
  <c r="W35" i="3"/>
  <c r="Y35" i="3" s="1"/>
  <c r="AA35" i="3" s="1"/>
  <c r="W36" i="3"/>
  <c r="Y36" i="3" s="1"/>
  <c r="AA36" i="3" s="1"/>
  <c r="W37" i="3"/>
  <c r="Y37" i="3" s="1"/>
  <c r="AA37" i="3" s="1"/>
  <c r="W38" i="3"/>
  <c r="Y38" i="3" s="1"/>
  <c r="AA38" i="3" s="1"/>
  <c r="W39" i="3"/>
  <c r="Y39" i="3" s="1"/>
  <c r="AA39" i="3" s="1"/>
  <c r="W40" i="3"/>
  <c r="Y40" i="3" s="1"/>
  <c r="AA40" i="3" s="1"/>
  <c r="W41" i="3"/>
  <c r="Y41" i="3" s="1"/>
  <c r="AA41" i="3" s="1"/>
  <c r="W42" i="3"/>
  <c r="Y42" i="3" s="1"/>
  <c r="AA42" i="3" s="1"/>
  <c r="W43" i="3"/>
  <c r="Y43" i="3" s="1"/>
  <c r="AA43" i="3" s="1"/>
  <c r="W44" i="3"/>
  <c r="Y44" i="3" s="1"/>
  <c r="AA44" i="3" s="1"/>
  <c r="W45" i="3"/>
  <c r="Y45" i="3" s="1"/>
  <c r="AA45" i="3" s="1"/>
  <c r="W46" i="3"/>
  <c r="Y46" i="3" s="1"/>
  <c r="AA46" i="3" s="1"/>
  <c r="W47" i="3"/>
  <c r="Y47" i="3" s="1"/>
  <c r="AA47" i="3" s="1"/>
  <c r="W48" i="3"/>
  <c r="Y48" i="3" s="1"/>
  <c r="AA48" i="3" s="1"/>
  <c r="W49" i="3"/>
  <c r="Y49" i="3" s="1"/>
  <c r="AA49" i="3" s="1"/>
  <c r="W50" i="3"/>
  <c r="Y50" i="3" s="1"/>
  <c r="AA50" i="3" s="1"/>
  <c r="W51" i="3"/>
  <c r="Y51" i="3" s="1"/>
  <c r="AA51" i="3" s="1"/>
  <c r="W52" i="3"/>
  <c r="Y52" i="3" s="1"/>
  <c r="AA52" i="3" s="1"/>
  <c r="W53" i="3"/>
  <c r="Y53" i="3" s="1"/>
  <c r="AA53" i="3" s="1"/>
  <c r="W54" i="3"/>
  <c r="Y54" i="3" s="1"/>
  <c r="AA54" i="3" s="1"/>
  <c r="W55" i="3"/>
  <c r="Y55" i="3" s="1"/>
  <c r="AA55" i="3" s="1"/>
  <c r="W56" i="3"/>
  <c r="Y56" i="3" s="1"/>
  <c r="AA56" i="3" s="1"/>
  <c r="W57" i="3"/>
  <c r="Y57" i="3" s="1"/>
  <c r="AA57" i="3" s="1"/>
  <c r="W58" i="3"/>
  <c r="Y58" i="3" s="1"/>
  <c r="AA58" i="3" s="1"/>
  <c r="W59" i="3"/>
  <c r="Y59" i="3" s="1"/>
  <c r="AA59" i="3" s="1"/>
  <c r="W60" i="3"/>
  <c r="Y60" i="3" s="1"/>
  <c r="AA60" i="3" s="1"/>
  <c r="W61" i="3"/>
  <c r="Y61" i="3" s="1"/>
  <c r="AA61" i="3" s="1"/>
  <c r="W62" i="3"/>
  <c r="Y62" i="3" s="1"/>
  <c r="AA62" i="3" s="1"/>
  <c r="W63" i="3"/>
  <c r="Y63" i="3" s="1"/>
  <c r="AA63" i="3" s="1"/>
  <c r="W64" i="3"/>
  <c r="Y64" i="3" s="1"/>
  <c r="AA64" i="3" s="1"/>
  <c r="W65" i="3"/>
  <c r="Y65" i="3" s="1"/>
  <c r="AA65" i="3" s="1"/>
  <c r="W66" i="3"/>
  <c r="Y66" i="3" s="1"/>
  <c r="AA66" i="3" s="1"/>
  <c r="W67" i="3"/>
  <c r="Y67" i="3" s="1"/>
  <c r="AA67" i="3" s="1"/>
  <c r="W68" i="3"/>
  <c r="Y68" i="3" s="1"/>
  <c r="AA68" i="3" s="1"/>
  <c r="W69" i="3"/>
  <c r="Y69" i="3" s="1"/>
  <c r="AA69" i="3" s="1"/>
  <c r="W70" i="3"/>
  <c r="Y70" i="3" s="1"/>
  <c r="AA70" i="3" s="1"/>
  <c r="W71" i="3"/>
  <c r="Y71" i="3" s="1"/>
  <c r="AA71" i="3" s="1"/>
  <c r="W72" i="3"/>
  <c r="Y72" i="3" s="1"/>
  <c r="AA72" i="3" s="1"/>
  <c r="W73" i="3"/>
  <c r="Y73" i="3" s="1"/>
  <c r="AA73" i="3" s="1"/>
  <c r="W74" i="3"/>
  <c r="Y74" i="3" s="1"/>
  <c r="AA74" i="3" s="1"/>
  <c r="W75" i="3"/>
  <c r="Y75" i="3" s="1"/>
  <c r="AA75" i="3" s="1"/>
  <c r="W76" i="3"/>
  <c r="Y76" i="3" s="1"/>
  <c r="AA76" i="3" s="1"/>
  <c r="W77" i="3"/>
  <c r="Y77" i="3" s="1"/>
  <c r="AA77" i="3" s="1"/>
  <c r="W78" i="3"/>
  <c r="Y78" i="3" s="1"/>
  <c r="AA78" i="3" s="1"/>
  <c r="W79" i="3"/>
  <c r="Y79" i="3" s="1"/>
  <c r="AA79" i="3" s="1"/>
  <c r="W80" i="3"/>
  <c r="Y80" i="3" s="1"/>
  <c r="AA80" i="3" s="1"/>
  <c r="W81" i="3"/>
  <c r="Y81" i="3" s="1"/>
  <c r="AA81" i="3" s="1"/>
  <c r="W82" i="3"/>
  <c r="Y82" i="3" s="1"/>
  <c r="AA82" i="3" s="1"/>
  <c r="W83" i="3"/>
  <c r="Y83" i="3" s="1"/>
  <c r="AA83" i="3" s="1"/>
  <c r="W84" i="3"/>
  <c r="Y84" i="3" s="1"/>
  <c r="AA84" i="3" s="1"/>
  <c r="W85" i="3"/>
  <c r="Y85" i="3" s="1"/>
  <c r="AA85" i="3" s="1"/>
  <c r="W86" i="3"/>
  <c r="Y86" i="3" s="1"/>
  <c r="AA86" i="3" s="1"/>
  <c r="W87" i="3"/>
  <c r="Y87" i="3" s="1"/>
  <c r="AA87" i="3" s="1"/>
  <c r="W88" i="3"/>
  <c r="Y88" i="3" s="1"/>
  <c r="AA88" i="3" s="1"/>
  <c r="W89" i="3"/>
  <c r="Y89" i="3" s="1"/>
  <c r="AA89" i="3" s="1"/>
  <c r="W90" i="3"/>
  <c r="Y90" i="3" s="1"/>
  <c r="AA90" i="3" s="1"/>
  <c r="W91" i="3"/>
  <c r="Y91" i="3" s="1"/>
  <c r="AA91" i="3" s="1"/>
  <c r="W92" i="3"/>
  <c r="Y92" i="3" s="1"/>
  <c r="AA92" i="3" s="1"/>
  <c r="W93" i="3"/>
  <c r="Y93" i="3" s="1"/>
  <c r="AA93" i="3" s="1"/>
  <c r="W94" i="3"/>
  <c r="Y94" i="3" s="1"/>
  <c r="AA94" i="3" s="1"/>
  <c r="W95" i="3"/>
  <c r="Y95" i="3" s="1"/>
  <c r="AA95" i="3" s="1"/>
  <c r="W96" i="3"/>
  <c r="Y96" i="3" s="1"/>
  <c r="AA96" i="3" s="1"/>
  <c r="W97" i="3"/>
  <c r="Y97" i="3" s="1"/>
  <c r="AA97" i="3" s="1"/>
  <c r="W98" i="3"/>
  <c r="Y98" i="3" s="1"/>
  <c r="AA98" i="3" s="1"/>
  <c r="W99" i="3"/>
  <c r="Y99" i="3" s="1"/>
  <c r="AA99" i="3" s="1"/>
  <c r="W100" i="3"/>
  <c r="Y100" i="3" s="1"/>
  <c r="AA100" i="3" s="1"/>
  <c r="W101" i="3"/>
  <c r="Y101" i="3" s="1"/>
  <c r="AA101" i="3" s="1"/>
  <c r="W102" i="3"/>
  <c r="Y102" i="3" s="1"/>
  <c r="AA102" i="3" s="1"/>
  <c r="W103" i="3"/>
  <c r="Y103" i="3" s="1"/>
  <c r="AA103" i="3" s="1"/>
  <c r="W104" i="3"/>
  <c r="Y104" i="3" s="1"/>
  <c r="AA104" i="3" s="1"/>
  <c r="W105" i="3"/>
  <c r="Y105" i="3" s="1"/>
  <c r="AA105" i="3" s="1"/>
  <c r="W106" i="3"/>
  <c r="Y106" i="3" s="1"/>
  <c r="AA106" i="3" s="1"/>
  <c r="W107" i="3"/>
  <c r="Y107" i="3" s="1"/>
  <c r="AA107" i="3" s="1"/>
  <c r="W108" i="3"/>
  <c r="Y108" i="3" s="1"/>
  <c r="AA108" i="3" s="1"/>
  <c r="W109" i="3"/>
  <c r="Y109" i="3" s="1"/>
  <c r="AA109" i="3" s="1"/>
  <c r="W110" i="3"/>
  <c r="Y110" i="3" s="1"/>
  <c r="AA110" i="3" s="1"/>
  <c r="W111" i="3"/>
  <c r="Y111" i="3" s="1"/>
  <c r="AA111" i="3" s="1"/>
  <c r="W112" i="3"/>
  <c r="Y112" i="3" s="1"/>
  <c r="AA112" i="3" s="1"/>
  <c r="W113" i="3"/>
  <c r="Y113" i="3" s="1"/>
  <c r="AA113" i="3" s="1"/>
  <c r="W114" i="3"/>
  <c r="Y114" i="3" s="1"/>
  <c r="AA114" i="3" s="1"/>
  <c r="W115" i="3"/>
  <c r="Y115" i="3" s="1"/>
  <c r="AA115" i="3" s="1"/>
  <c r="W116" i="3"/>
  <c r="Y116" i="3" s="1"/>
  <c r="AA116" i="3" s="1"/>
  <c r="W117" i="3"/>
  <c r="Y117" i="3" s="1"/>
  <c r="AA117" i="3" s="1"/>
  <c r="W118" i="3"/>
  <c r="Y118" i="3" s="1"/>
  <c r="AA118" i="3" s="1"/>
  <c r="W119" i="3"/>
  <c r="Y119" i="3" s="1"/>
  <c r="AA119" i="3" s="1"/>
  <c r="W120" i="3"/>
  <c r="Y120" i="3" s="1"/>
  <c r="AA120" i="3" s="1"/>
  <c r="W121" i="3"/>
  <c r="Y121" i="3" s="1"/>
  <c r="AA121" i="3" s="1"/>
  <c r="W122" i="3"/>
  <c r="Y122" i="3" s="1"/>
  <c r="AA122" i="3" s="1"/>
  <c r="W123" i="3"/>
  <c r="Y123" i="3" s="1"/>
  <c r="AA123" i="3" s="1"/>
  <c r="W124" i="3"/>
  <c r="Y124" i="3" s="1"/>
  <c r="AA124" i="3" s="1"/>
  <c r="W125" i="3"/>
  <c r="Y125" i="3" s="1"/>
  <c r="AA125" i="3" s="1"/>
  <c r="W126" i="3"/>
  <c r="Y126" i="3" s="1"/>
  <c r="AA126" i="3" s="1"/>
  <c r="W127" i="3"/>
  <c r="Y127" i="3" s="1"/>
  <c r="AA127" i="3" s="1"/>
  <c r="W128" i="3"/>
  <c r="Y128" i="3" s="1"/>
  <c r="AA128" i="3" s="1"/>
  <c r="W129" i="3"/>
  <c r="Y129" i="3" s="1"/>
  <c r="AA129" i="3" s="1"/>
  <c r="W130" i="3"/>
  <c r="Y130" i="3" s="1"/>
  <c r="AA130" i="3" s="1"/>
  <c r="W131" i="3"/>
  <c r="Y131" i="3" s="1"/>
  <c r="AA131" i="3" s="1"/>
  <c r="W132" i="3"/>
  <c r="Y132" i="3" s="1"/>
  <c r="AA132" i="3" s="1"/>
  <c r="W133" i="3"/>
  <c r="Y133" i="3" s="1"/>
  <c r="AA133" i="3" s="1"/>
  <c r="W134" i="3"/>
  <c r="Y134" i="3" s="1"/>
  <c r="AA134" i="3" s="1"/>
  <c r="W135" i="3"/>
  <c r="Y135" i="3" s="1"/>
  <c r="AA135" i="3" s="1"/>
  <c r="W136" i="3"/>
  <c r="Y136" i="3" s="1"/>
  <c r="AA136" i="3" s="1"/>
  <c r="W137" i="3"/>
  <c r="Y137" i="3" s="1"/>
  <c r="AA137" i="3" s="1"/>
  <c r="W138" i="3"/>
  <c r="Y138" i="3" s="1"/>
  <c r="AA138" i="3" s="1"/>
  <c r="W139" i="3"/>
  <c r="Y139" i="3" s="1"/>
  <c r="AA139" i="3" s="1"/>
  <c r="W140" i="3"/>
  <c r="Y140" i="3" s="1"/>
  <c r="AA140" i="3" s="1"/>
  <c r="W141" i="3"/>
  <c r="Y141" i="3" s="1"/>
  <c r="AA141" i="3" s="1"/>
  <c r="W142" i="3"/>
  <c r="Y142" i="3" s="1"/>
  <c r="AA142" i="3" s="1"/>
  <c r="W143" i="3"/>
  <c r="Y143" i="3" s="1"/>
  <c r="AA143" i="3" s="1"/>
  <c r="W144" i="3"/>
  <c r="Y144" i="3" s="1"/>
  <c r="AA144" i="3" s="1"/>
  <c r="W145" i="3"/>
  <c r="Y145" i="3" s="1"/>
  <c r="AA145" i="3" s="1"/>
  <c r="W146" i="3"/>
  <c r="Y146" i="3" s="1"/>
  <c r="AA146" i="3" s="1"/>
  <c r="W147" i="3"/>
  <c r="Y147" i="3" s="1"/>
  <c r="AA147" i="3" s="1"/>
  <c r="W148" i="3"/>
  <c r="Y148" i="3" s="1"/>
  <c r="AA148" i="3" s="1"/>
  <c r="W149" i="3"/>
  <c r="Y149" i="3" s="1"/>
  <c r="AA149" i="3" s="1"/>
  <c r="W150" i="3"/>
  <c r="Y150" i="3" s="1"/>
  <c r="AA150" i="3" s="1"/>
  <c r="W151" i="3"/>
  <c r="Y151" i="3" s="1"/>
  <c r="AA151" i="3" s="1"/>
  <c r="W152" i="3"/>
  <c r="Y152" i="3" s="1"/>
  <c r="AA152" i="3" s="1"/>
  <c r="W153" i="3"/>
  <c r="Y153" i="3" s="1"/>
  <c r="AA153" i="3" s="1"/>
  <c r="W154" i="3"/>
  <c r="Y154" i="3" s="1"/>
  <c r="AA154" i="3" s="1"/>
  <c r="W155" i="3"/>
  <c r="Y155" i="3" s="1"/>
  <c r="AA155" i="3" s="1"/>
  <c r="W156" i="3"/>
  <c r="Y156" i="3" s="1"/>
  <c r="AA156" i="3" s="1"/>
  <c r="W157" i="3"/>
  <c r="Y157" i="3" s="1"/>
  <c r="AA157" i="3" s="1"/>
  <c r="W158" i="3"/>
  <c r="Y158" i="3" s="1"/>
  <c r="AA158" i="3" s="1"/>
  <c r="W159" i="3"/>
  <c r="Y159" i="3" s="1"/>
  <c r="AA159" i="3" s="1"/>
  <c r="W160" i="3"/>
  <c r="Y160" i="3" s="1"/>
  <c r="AA160" i="3" s="1"/>
  <c r="W161" i="3"/>
  <c r="Y161" i="3" s="1"/>
  <c r="AA161" i="3" s="1"/>
  <c r="W162" i="3"/>
  <c r="Y162" i="3" s="1"/>
  <c r="AA162" i="3" s="1"/>
  <c r="W163" i="3"/>
  <c r="Y163" i="3" s="1"/>
  <c r="AA163" i="3" s="1"/>
  <c r="W164" i="3"/>
  <c r="Y164" i="3" s="1"/>
  <c r="AA164" i="3" s="1"/>
  <c r="W165" i="3"/>
  <c r="Y165" i="3" s="1"/>
  <c r="AA165" i="3" s="1"/>
  <c r="W166" i="3"/>
  <c r="Y166" i="3" s="1"/>
  <c r="AA166" i="3" s="1"/>
  <c r="W167" i="3"/>
  <c r="Y167" i="3" s="1"/>
  <c r="AA167" i="3" s="1"/>
  <c r="W168" i="3"/>
  <c r="Y168" i="3" s="1"/>
  <c r="AA168" i="3" s="1"/>
  <c r="W169" i="3"/>
  <c r="Y169" i="3" s="1"/>
  <c r="AA169" i="3" s="1"/>
  <c r="W170" i="3"/>
  <c r="Y170" i="3" s="1"/>
  <c r="AA170" i="3" s="1"/>
  <c r="W171" i="3"/>
  <c r="Y171" i="3" s="1"/>
  <c r="AA171" i="3" s="1"/>
  <c r="W172" i="3"/>
  <c r="Y172" i="3" s="1"/>
  <c r="AA172" i="3" s="1"/>
  <c r="W173" i="3"/>
  <c r="Y173" i="3" s="1"/>
  <c r="AA173" i="3" s="1"/>
  <c r="W174" i="3"/>
  <c r="Y174" i="3" s="1"/>
  <c r="AA174" i="3" s="1"/>
  <c r="W175" i="3"/>
  <c r="Y175" i="3" s="1"/>
  <c r="AA175" i="3" s="1"/>
  <c r="W176" i="3"/>
  <c r="Y176" i="3" s="1"/>
  <c r="AA176" i="3" s="1"/>
  <c r="W177" i="3"/>
  <c r="Y177" i="3" s="1"/>
  <c r="AA177" i="3" s="1"/>
  <c r="W178" i="3"/>
  <c r="Y178" i="3" s="1"/>
  <c r="AA178" i="3" s="1"/>
  <c r="W179" i="3"/>
  <c r="Y179" i="3" s="1"/>
  <c r="AA179" i="3" s="1"/>
  <c r="W180" i="3"/>
  <c r="Y180" i="3" s="1"/>
  <c r="AA180" i="3" s="1"/>
  <c r="W181" i="3"/>
  <c r="Y181" i="3" s="1"/>
  <c r="AA181" i="3" s="1"/>
  <c r="W182" i="3"/>
  <c r="Y182" i="3" s="1"/>
  <c r="AA182" i="3" s="1"/>
  <c r="W183" i="3"/>
  <c r="Y183" i="3" s="1"/>
  <c r="AA183" i="3" s="1"/>
  <c r="W184" i="3"/>
  <c r="Y184" i="3" s="1"/>
  <c r="AA184" i="3" s="1"/>
  <c r="W185" i="3"/>
  <c r="Y185" i="3" s="1"/>
  <c r="AA185" i="3" s="1"/>
  <c r="W186" i="3"/>
  <c r="Y186" i="3" s="1"/>
  <c r="AA186" i="3" s="1"/>
  <c r="W187" i="3"/>
  <c r="Y187" i="3" s="1"/>
  <c r="AA187" i="3" s="1"/>
  <c r="W188" i="3"/>
  <c r="Y188" i="3" s="1"/>
  <c r="AA188" i="3" s="1"/>
  <c r="W189" i="3"/>
  <c r="Y189" i="3" s="1"/>
  <c r="AA189" i="3" s="1"/>
  <c r="W190" i="3"/>
  <c r="Y190" i="3" s="1"/>
  <c r="AA190" i="3" s="1"/>
  <c r="W191" i="3"/>
  <c r="Y191" i="3" s="1"/>
  <c r="AA191" i="3" s="1"/>
  <c r="W192" i="3"/>
  <c r="Y192" i="3" s="1"/>
  <c r="AA192" i="3" s="1"/>
  <c r="W193" i="3"/>
  <c r="Y193" i="3" s="1"/>
  <c r="AA193" i="3" s="1"/>
  <c r="W196" i="3"/>
  <c r="Y196" i="3" s="1"/>
  <c r="AA196" i="3" s="1"/>
  <c r="W197" i="3"/>
  <c r="Y197" i="3" s="1"/>
  <c r="AA197" i="3" s="1"/>
  <c r="W198" i="3"/>
  <c r="Y198" i="3" s="1"/>
  <c r="AA198" i="3" s="1"/>
  <c r="W199" i="3"/>
  <c r="Y199" i="3" s="1"/>
  <c r="AA199" i="3" s="1"/>
  <c r="W200" i="3"/>
  <c r="Y200" i="3" s="1"/>
  <c r="AA200" i="3" s="1"/>
  <c r="W201" i="3"/>
  <c r="Y201" i="3" s="1"/>
  <c r="AA201" i="3" s="1"/>
  <c r="W202" i="3"/>
  <c r="Y202" i="3" s="1"/>
  <c r="AA202" i="3" s="1"/>
  <c r="W203" i="3"/>
  <c r="Y203" i="3" s="1"/>
  <c r="AA203" i="3" s="1"/>
  <c r="W204" i="3"/>
  <c r="Y204" i="3" s="1"/>
  <c r="AA204" i="3" s="1"/>
  <c r="W205" i="3"/>
  <c r="Y205" i="3" s="1"/>
  <c r="AA205" i="3" s="1"/>
  <c r="W206" i="3"/>
  <c r="Y206" i="3" s="1"/>
  <c r="AA206" i="3" s="1"/>
  <c r="W207" i="3"/>
  <c r="Y207" i="3" s="1"/>
  <c r="AA207" i="3" s="1"/>
  <c r="W208" i="3"/>
  <c r="Y208" i="3" s="1"/>
  <c r="AA208" i="3" s="1"/>
  <c r="W209" i="3"/>
  <c r="Y209" i="3" s="1"/>
  <c r="AA209" i="3" s="1"/>
  <c r="W210" i="3"/>
  <c r="Y210" i="3" s="1"/>
  <c r="AA210" i="3" s="1"/>
  <c r="W211" i="3"/>
  <c r="Y211" i="3" s="1"/>
  <c r="AA211" i="3" s="1"/>
  <c r="W212" i="3"/>
  <c r="Y212" i="3" s="1"/>
  <c r="AA212" i="3" s="1"/>
  <c r="W213" i="3"/>
  <c r="Y213" i="3" s="1"/>
  <c r="AA213" i="3" s="1"/>
  <c r="W214" i="3"/>
  <c r="Y214" i="3" s="1"/>
  <c r="AA214" i="3" s="1"/>
  <c r="W215" i="3"/>
  <c r="Y215" i="3" s="1"/>
  <c r="AA215" i="3" s="1"/>
  <c r="W216" i="3"/>
  <c r="Y216" i="3" s="1"/>
  <c r="AA216" i="3" s="1"/>
  <c r="W217" i="3"/>
  <c r="Y217" i="3" s="1"/>
  <c r="AA217" i="3" s="1"/>
  <c r="W218" i="3"/>
  <c r="Y218" i="3" s="1"/>
  <c r="AA218" i="3" s="1"/>
  <c r="W219" i="3"/>
  <c r="Y219" i="3" s="1"/>
  <c r="AA219" i="3" s="1"/>
  <c r="W220" i="3"/>
  <c r="Y220" i="3" s="1"/>
  <c r="AA220" i="3" s="1"/>
  <c r="W221" i="3"/>
  <c r="Y221" i="3" s="1"/>
  <c r="AA221" i="3" s="1"/>
  <c r="W222" i="3"/>
  <c r="Y222" i="3" s="1"/>
  <c r="AA222" i="3" s="1"/>
  <c r="W223" i="3"/>
  <c r="Y223" i="3" s="1"/>
  <c r="AA223" i="3" s="1"/>
  <c r="W224" i="3"/>
  <c r="Y224" i="3" s="1"/>
  <c r="AA224" i="3" s="1"/>
  <c r="W225" i="3"/>
  <c r="Y225" i="3" s="1"/>
  <c r="AA225" i="3" s="1"/>
  <c r="W226" i="3"/>
  <c r="Y226" i="3" s="1"/>
  <c r="AA226" i="3" s="1"/>
  <c r="W227" i="3"/>
  <c r="Y227" i="3" s="1"/>
  <c r="AA227" i="3" s="1"/>
  <c r="W228" i="3"/>
  <c r="Y228" i="3" s="1"/>
  <c r="AA228" i="3" s="1"/>
  <c r="W229" i="3"/>
  <c r="Y229" i="3" s="1"/>
  <c r="AA229" i="3" s="1"/>
  <c r="W230" i="3"/>
  <c r="Y230" i="3" s="1"/>
  <c r="AA230" i="3" s="1"/>
  <c r="W231" i="3"/>
  <c r="Y231" i="3" s="1"/>
  <c r="AA231" i="3" s="1"/>
  <c r="W232" i="3"/>
  <c r="Y232" i="3" s="1"/>
  <c r="AA232" i="3" s="1"/>
  <c r="W233" i="3"/>
  <c r="Y233" i="3" s="1"/>
  <c r="AA233" i="3" s="1"/>
  <c r="W234" i="3"/>
  <c r="Y234" i="3" s="1"/>
  <c r="AA234" i="3" s="1"/>
  <c r="W235" i="3"/>
  <c r="Y235" i="3" s="1"/>
  <c r="AA235" i="3" s="1"/>
  <c r="W236" i="3"/>
  <c r="Y236" i="3" s="1"/>
  <c r="AA236" i="3" s="1"/>
  <c r="W237" i="3"/>
  <c r="Y237" i="3" s="1"/>
  <c r="AA237" i="3" s="1"/>
  <c r="W238" i="3"/>
  <c r="Y238" i="3" s="1"/>
  <c r="AA238" i="3" s="1"/>
  <c r="W239" i="3"/>
  <c r="Y239" i="3" s="1"/>
  <c r="AA239" i="3" s="1"/>
  <c r="W240" i="3"/>
  <c r="Y240" i="3" s="1"/>
  <c r="AA240" i="3" s="1"/>
  <c r="W241" i="3"/>
  <c r="Y241" i="3" s="1"/>
  <c r="AA241" i="3" s="1"/>
  <c r="W242" i="3"/>
  <c r="Y242" i="3" s="1"/>
  <c r="AA242" i="3" s="1"/>
  <c r="W243" i="3"/>
  <c r="Y243" i="3" s="1"/>
  <c r="AA243" i="3" s="1"/>
  <c r="W244" i="3"/>
  <c r="Y244" i="3" s="1"/>
  <c r="AA244" i="3" s="1"/>
  <c r="W245" i="3"/>
  <c r="Y245" i="3" s="1"/>
  <c r="AA245" i="3" s="1"/>
  <c r="W246" i="3"/>
  <c r="Y246" i="3" s="1"/>
  <c r="AA246" i="3" s="1"/>
  <c r="W247" i="3"/>
  <c r="Y247" i="3" s="1"/>
  <c r="AA247" i="3" s="1"/>
  <c r="W248" i="3"/>
  <c r="Y248" i="3" s="1"/>
  <c r="AA248" i="3" s="1"/>
  <c r="W249" i="3"/>
  <c r="Y249" i="3" s="1"/>
  <c r="AA249" i="3" s="1"/>
  <c r="W250" i="3"/>
  <c r="Y250" i="3" s="1"/>
  <c r="AA250" i="3" s="1"/>
  <c r="W251" i="3"/>
  <c r="Y251" i="3" s="1"/>
  <c r="AA251" i="3" s="1"/>
  <c r="W252" i="3"/>
  <c r="Y252" i="3" s="1"/>
  <c r="AA252" i="3" s="1"/>
  <c r="W253" i="3"/>
  <c r="Y253" i="3" s="1"/>
  <c r="AA253" i="3" s="1"/>
  <c r="W254" i="3"/>
  <c r="Y254" i="3" s="1"/>
  <c r="AA254" i="3" s="1"/>
  <c r="W255" i="3"/>
  <c r="Y255" i="3" s="1"/>
  <c r="AA255" i="3" s="1"/>
  <c r="W256" i="3"/>
  <c r="Y256" i="3" s="1"/>
  <c r="AA256" i="3" s="1"/>
  <c r="W257" i="3"/>
  <c r="Y257" i="3" s="1"/>
  <c r="AA257" i="3" s="1"/>
  <c r="W258" i="3"/>
  <c r="Y258" i="3" s="1"/>
  <c r="AA258" i="3" s="1"/>
  <c r="W259" i="3"/>
  <c r="Y259" i="3" s="1"/>
  <c r="AA259" i="3" s="1"/>
  <c r="W260" i="3"/>
  <c r="Y260" i="3" s="1"/>
  <c r="AA260" i="3" s="1"/>
  <c r="W261" i="3"/>
  <c r="Y261" i="3" s="1"/>
  <c r="AA261" i="3" s="1"/>
  <c r="W262" i="3"/>
  <c r="Y262" i="3" s="1"/>
  <c r="AA262" i="3" s="1"/>
  <c r="W263" i="3"/>
  <c r="Y263" i="3" s="1"/>
  <c r="AA263" i="3" s="1"/>
  <c r="W264" i="3"/>
  <c r="Y264" i="3" s="1"/>
  <c r="AA264" i="3" s="1"/>
  <c r="W265" i="3"/>
  <c r="Y265" i="3" s="1"/>
  <c r="AA265" i="3" s="1"/>
  <c r="W266" i="3"/>
  <c r="Y266" i="3" s="1"/>
  <c r="AA266" i="3" s="1"/>
  <c r="W267" i="3"/>
  <c r="Y267" i="3" s="1"/>
  <c r="AA267" i="3" s="1"/>
  <c r="W268" i="3"/>
  <c r="Y268" i="3" s="1"/>
  <c r="AA268" i="3" s="1"/>
  <c r="W269" i="3"/>
  <c r="Y269" i="3" s="1"/>
  <c r="AA269" i="3" s="1"/>
  <c r="W270" i="3"/>
  <c r="Y270" i="3" s="1"/>
  <c r="AA270" i="3" s="1"/>
  <c r="W271" i="3"/>
  <c r="Y271" i="3" s="1"/>
  <c r="AA271" i="3" s="1"/>
  <c r="W272" i="3"/>
  <c r="Y272" i="3" s="1"/>
  <c r="AA272" i="3" s="1"/>
  <c r="W273" i="3"/>
  <c r="Y273" i="3" s="1"/>
  <c r="AA273" i="3" s="1"/>
  <c r="W274" i="3"/>
  <c r="Y274" i="3" s="1"/>
  <c r="AA274" i="3" s="1"/>
  <c r="W275" i="3"/>
  <c r="Y275" i="3" s="1"/>
  <c r="AA275" i="3" s="1"/>
  <c r="W276" i="3"/>
  <c r="Y276" i="3" s="1"/>
  <c r="AA276" i="3" s="1"/>
  <c r="W277" i="3"/>
  <c r="Y277" i="3" s="1"/>
  <c r="AA277" i="3" s="1"/>
  <c r="W278" i="3"/>
  <c r="Y278" i="3" s="1"/>
  <c r="AA278" i="3" s="1"/>
  <c r="W279" i="3"/>
  <c r="Y279" i="3" s="1"/>
  <c r="AA279" i="3" s="1"/>
  <c r="W280" i="3"/>
  <c r="Y280" i="3" s="1"/>
  <c r="AA280" i="3" s="1"/>
  <c r="W281" i="3"/>
  <c r="Y281" i="3" s="1"/>
  <c r="AA281" i="3" s="1"/>
  <c r="W282" i="3"/>
  <c r="Y282" i="3" s="1"/>
  <c r="AA282" i="3" s="1"/>
  <c r="W283" i="3"/>
  <c r="Y283" i="3" s="1"/>
  <c r="AA283" i="3" s="1"/>
  <c r="W284" i="3"/>
  <c r="Y284" i="3" s="1"/>
  <c r="AA284" i="3" s="1"/>
  <c r="W285" i="3"/>
  <c r="Y285" i="3" s="1"/>
  <c r="AA285" i="3" s="1"/>
  <c r="W286" i="3"/>
  <c r="Y286" i="3" s="1"/>
  <c r="AA286" i="3" s="1"/>
  <c r="W287" i="3"/>
  <c r="Y287" i="3" s="1"/>
  <c r="AA287" i="3" s="1"/>
  <c r="W288" i="3"/>
  <c r="Y288" i="3" s="1"/>
  <c r="AA288" i="3" s="1"/>
  <c r="W289" i="3"/>
  <c r="Y289" i="3" s="1"/>
  <c r="AA289" i="3" s="1"/>
  <c r="W290" i="3"/>
  <c r="Y290" i="3" s="1"/>
  <c r="AA290" i="3" s="1"/>
  <c r="W291" i="3"/>
  <c r="Y291" i="3" s="1"/>
  <c r="AA291" i="3" s="1"/>
  <c r="W292" i="3"/>
  <c r="Y292" i="3" s="1"/>
  <c r="AA292" i="3" s="1"/>
  <c r="W293" i="3"/>
  <c r="Y293" i="3" s="1"/>
  <c r="AA293" i="3" s="1"/>
  <c r="W294" i="3"/>
  <c r="Y294" i="3" s="1"/>
  <c r="AA294" i="3" s="1"/>
  <c r="W295" i="3"/>
  <c r="Y295" i="3" s="1"/>
  <c r="AA295" i="3" s="1"/>
  <c r="W296" i="3"/>
  <c r="Y296" i="3" s="1"/>
  <c r="AA296" i="3" s="1"/>
  <c r="W297" i="3"/>
  <c r="Y297" i="3" s="1"/>
  <c r="AA297" i="3" s="1"/>
  <c r="W298" i="3"/>
  <c r="Y298" i="3" s="1"/>
  <c r="AA298" i="3" s="1"/>
  <c r="W299" i="3"/>
  <c r="Y299" i="3" s="1"/>
  <c r="AA299" i="3" s="1"/>
  <c r="W300" i="3"/>
  <c r="Y300" i="3" s="1"/>
  <c r="AA300" i="3" s="1"/>
  <c r="W301" i="3"/>
  <c r="Y301" i="3" s="1"/>
  <c r="AA301" i="3" s="1"/>
  <c r="W302" i="3"/>
  <c r="Y302" i="3" s="1"/>
  <c r="AA302" i="3" s="1"/>
  <c r="W303" i="3"/>
  <c r="Y303" i="3" s="1"/>
  <c r="AA303" i="3" s="1"/>
  <c r="W304" i="3"/>
  <c r="Y304" i="3" s="1"/>
  <c r="AA304" i="3" s="1"/>
  <c r="W305" i="3"/>
  <c r="Y305" i="3" s="1"/>
  <c r="AA305" i="3" s="1"/>
  <c r="W306" i="3"/>
  <c r="Y306" i="3" s="1"/>
  <c r="AA306" i="3" s="1"/>
  <c r="W307" i="3"/>
  <c r="Y307" i="3" s="1"/>
  <c r="AA307" i="3" s="1"/>
  <c r="W308" i="3"/>
  <c r="Y308" i="3" s="1"/>
  <c r="AA308" i="3" s="1"/>
  <c r="W309" i="3"/>
  <c r="Y309" i="3" s="1"/>
  <c r="AA309" i="3" s="1"/>
  <c r="W310" i="3"/>
  <c r="Y310" i="3" s="1"/>
  <c r="AA310" i="3" s="1"/>
  <c r="W311" i="3"/>
  <c r="Y311" i="3" s="1"/>
  <c r="AA311" i="3" s="1"/>
  <c r="W312" i="3"/>
  <c r="Y312" i="3" s="1"/>
  <c r="AA312" i="3" s="1"/>
  <c r="W313" i="3"/>
  <c r="Y313" i="3" s="1"/>
  <c r="AA313" i="3" s="1"/>
  <c r="W314" i="3"/>
  <c r="Y314" i="3" s="1"/>
  <c r="AA314" i="3" s="1"/>
  <c r="W315" i="3"/>
  <c r="Y315" i="3" s="1"/>
  <c r="AA315" i="3" s="1"/>
  <c r="W316" i="3"/>
  <c r="Y316" i="3" s="1"/>
  <c r="AA316" i="3" s="1"/>
  <c r="W317" i="3"/>
  <c r="Y317" i="3" s="1"/>
  <c r="AA317" i="3" s="1"/>
  <c r="W318" i="3"/>
  <c r="Y318" i="3" s="1"/>
  <c r="AA318" i="3" s="1"/>
  <c r="W319" i="3"/>
  <c r="Y319" i="3" s="1"/>
  <c r="AA319" i="3" s="1"/>
  <c r="W320" i="3"/>
  <c r="Y320" i="3" s="1"/>
  <c r="AA320" i="3" s="1"/>
  <c r="W321" i="3"/>
  <c r="Y321" i="3" s="1"/>
  <c r="AA321" i="3" s="1"/>
  <c r="W322" i="3"/>
  <c r="Y322" i="3" s="1"/>
  <c r="AA322" i="3" s="1"/>
  <c r="W323" i="3"/>
  <c r="Y323" i="3" s="1"/>
  <c r="AA323" i="3" s="1"/>
  <c r="W324" i="3"/>
  <c r="Y324" i="3" s="1"/>
  <c r="AA324" i="3" s="1"/>
  <c r="W325" i="3"/>
  <c r="Y325" i="3" s="1"/>
  <c r="AA325" i="3" s="1"/>
  <c r="W326" i="3"/>
  <c r="Y326" i="3" s="1"/>
  <c r="AA326" i="3" s="1"/>
  <c r="W327" i="3"/>
  <c r="Y327" i="3" s="1"/>
  <c r="AA327" i="3" s="1"/>
  <c r="W328" i="3"/>
  <c r="Y328" i="3" s="1"/>
  <c r="AA328" i="3" s="1"/>
  <c r="W329" i="3"/>
  <c r="Y329" i="3" s="1"/>
  <c r="AA329" i="3" s="1"/>
  <c r="W330" i="3"/>
  <c r="Y330" i="3" s="1"/>
  <c r="AA330" i="3" s="1"/>
  <c r="W331" i="3"/>
  <c r="Y331" i="3" s="1"/>
  <c r="AA331" i="3" s="1"/>
  <c r="W332" i="3"/>
  <c r="Y332" i="3" s="1"/>
  <c r="AA332" i="3" s="1"/>
  <c r="W333" i="3"/>
  <c r="Y333" i="3" s="1"/>
  <c r="AA333" i="3" s="1"/>
  <c r="W334" i="3"/>
  <c r="Y334" i="3" s="1"/>
  <c r="AA334" i="3" s="1"/>
  <c r="W335" i="3"/>
  <c r="Y335" i="3" s="1"/>
  <c r="AA335" i="3" s="1"/>
  <c r="W336" i="3"/>
  <c r="Y336" i="3" s="1"/>
  <c r="AA336" i="3" s="1"/>
  <c r="W337" i="3"/>
  <c r="Y337" i="3" s="1"/>
  <c r="AA337" i="3" s="1"/>
  <c r="W338" i="3"/>
  <c r="Y338" i="3" s="1"/>
  <c r="AA338" i="3" s="1"/>
  <c r="W339" i="3"/>
  <c r="Y339" i="3" s="1"/>
  <c r="AA339" i="3" s="1"/>
  <c r="W340" i="3"/>
  <c r="Y340" i="3" s="1"/>
  <c r="AA340" i="3" s="1"/>
  <c r="W341" i="3"/>
  <c r="Y341" i="3" s="1"/>
  <c r="AA341" i="3" s="1"/>
  <c r="W342" i="3"/>
  <c r="Y342" i="3" s="1"/>
  <c r="AA342" i="3" s="1"/>
  <c r="W343" i="3"/>
  <c r="Y343" i="3" s="1"/>
  <c r="AA343" i="3" s="1"/>
  <c r="W344" i="3"/>
  <c r="Y344" i="3" s="1"/>
  <c r="AA344" i="3" s="1"/>
  <c r="W345" i="3"/>
  <c r="Y345" i="3" s="1"/>
  <c r="AA345" i="3" s="1"/>
  <c r="W346" i="3"/>
  <c r="Y346" i="3" s="1"/>
  <c r="AA346" i="3" s="1"/>
  <c r="W347" i="3"/>
  <c r="Y347" i="3" s="1"/>
  <c r="AA347" i="3" s="1"/>
  <c r="W348" i="3"/>
  <c r="Y348" i="3" s="1"/>
  <c r="AA348" i="3" s="1"/>
  <c r="W349" i="3"/>
  <c r="Y349" i="3" s="1"/>
  <c r="AA349" i="3" s="1"/>
  <c r="W350" i="3"/>
  <c r="Y350" i="3" s="1"/>
  <c r="AA350" i="3" s="1"/>
  <c r="W351" i="3"/>
  <c r="Y351" i="3" s="1"/>
  <c r="AA351" i="3" s="1"/>
  <c r="W352" i="3"/>
  <c r="W353" i="3"/>
  <c r="Y353" i="3" s="1"/>
  <c r="AA353" i="3" s="1"/>
  <c r="W354" i="3"/>
  <c r="Y354" i="3" s="1"/>
  <c r="AA354" i="3" s="1"/>
  <c r="W355" i="3"/>
  <c r="Y355" i="3" s="1"/>
  <c r="AA355" i="3" s="1"/>
  <c r="W356" i="3"/>
  <c r="Y356" i="3" s="1"/>
  <c r="AA356" i="3" s="1"/>
  <c r="W357" i="3"/>
  <c r="Y357" i="3" s="1"/>
  <c r="AA357" i="3" s="1"/>
  <c r="W358" i="3"/>
  <c r="Y358" i="3" s="1"/>
  <c r="AA358" i="3" s="1"/>
  <c r="W359" i="3"/>
  <c r="Y359" i="3" s="1"/>
  <c r="AA359" i="3" s="1"/>
  <c r="W360" i="3"/>
  <c r="Y360" i="3" s="1"/>
  <c r="AA360" i="3" s="1"/>
  <c r="W361" i="3"/>
  <c r="Y361" i="3" s="1"/>
  <c r="AA361" i="3" s="1"/>
  <c r="W362" i="3"/>
  <c r="Y362" i="3" s="1"/>
  <c r="AA362" i="3" s="1"/>
  <c r="W363" i="3"/>
  <c r="Y363" i="3" s="1"/>
  <c r="AA363" i="3" s="1"/>
  <c r="W364" i="3"/>
  <c r="Y364" i="3" s="1"/>
  <c r="AA364" i="3" s="1"/>
  <c r="W365" i="3"/>
  <c r="Y365" i="3" s="1"/>
  <c r="AA365" i="3" s="1"/>
  <c r="W366" i="3"/>
  <c r="Y366" i="3" s="1"/>
  <c r="AA366" i="3" s="1"/>
  <c r="W367" i="3"/>
  <c r="Y367" i="3" s="1"/>
  <c r="AA367" i="3" s="1"/>
  <c r="W368" i="3"/>
  <c r="Y368" i="3" s="1"/>
  <c r="AA368" i="3" s="1"/>
  <c r="W369" i="3"/>
  <c r="Y369" i="3" s="1"/>
  <c r="AA369" i="3" s="1"/>
  <c r="W370" i="3"/>
  <c r="Y370" i="3" s="1"/>
  <c r="AA370" i="3" s="1"/>
  <c r="W371" i="3"/>
  <c r="Y371" i="3" s="1"/>
  <c r="AA371" i="3" s="1"/>
  <c r="W372" i="3"/>
  <c r="Y372" i="3" s="1"/>
  <c r="AA372" i="3" s="1"/>
  <c r="W373" i="3"/>
  <c r="Y373" i="3" s="1"/>
  <c r="AA373" i="3" s="1"/>
  <c r="W374" i="3"/>
  <c r="Y374" i="3" s="1"/>
  <c r="AA374" i="3" s="1"/>
  <c r="W375" i="3"/>
  <c r="Y375" i="3" s="1"/>
  <c r="AA375" i="3" s="1"/>
  <c r="W376" i="3"/>
  <c r="Y376" i="3" s="1"/>
  <c r="AA376" i="3" s="1"/>
  <c r="W377" i="3"/>
  <c r="Y377" i="3" s="1"/>
  <c r="AA377" i="3" s="1"/>
  <c r="W378" i="3"/>
  <c r="Y378" i="3" s="1"/>
  <c r="AA378" i="3" s="1"/>
  <c r="W379" i="3"/>
  <c r="Y379" i="3" s="1"/>
  <c r="AA379" i="3" s="1"/>
  <c r="W380" i="3"/>
  <c r="Y380" i="3" s="1"/>
  <c r="AA380" i="3" s="1"/>
  <c r="W381" i="3"/>
  <c r="Y381" i="3" s="1"/>
  <c r="AA381" i="3" s="1"/>
  <c r="W382" i="3"/>
  <c r="Y382" i="3" s="1"/>
  <c r="AA382" i="3" s="1"/>
  <c r="W383" i="3"/>
  <c r="Y383" i="3" s="1"/>
  <c r="AA383" i="3" s="1"/>
  <c r="W384" i="3"/>
  <c r="Y384" i="3" s="1"/>
  <c r="AA384" i="3" s="1"/>
  <c r="W385" i="3"/>
  <c r="Y385" i="3" s="1"/>
  <c r="AA385" i="3" s="1"/>
  <c r="W386" i="3"/>
  <c r="Y386" i="3" s="1"/>
  <c r="AA386" i="3" s="1"/>
  <c r="W387" i="3"/>
  <c r="Y387" i="3" s="1"/>
  <c r="AA387" i="3" s="1"/>
  <c r="W388" i="3"/>
  <c r="Y388" i="3" s="1"/>
  <c r="AA388" i="3" s="1"/>
  <c r="W389" i="3"/>
  <c r="Y389" i="3" s="1"/>
  <c r="AA389" i="3" s="1"/>
  <c r="W390" i="3"/>
  <c r="Y390" i="3" s="1"/>
  <c r="AA390" i="3" s="1"/>
  <c r="W391" i="3"/>
  <c r="Y391" i="3" s="1"/>
  <c r="AA391" i="3" s="1"/>
  <c r="W392" i="3"/>
  <c r="Y392" i="3" s="1"/>
  <c r="AA392" i="3" s="1"/>
  <c r="W393" i="3"/>
  <c r="Y393" i="3" s="1"/>
  <c r="AA393" i="3" s="1"/>
  <c r="W394" i="3"/>
  <c r="Y394" i="3" s="1"/>
  <c r="AA394" i="3" s="1"/>
  <c r="W395" i="3"/>
  <c r="Y395" i="3" s="1"/>
  <c r="AA395" i="3" s="1"/>
  <c r="W396" i="3"/>
  <c r="Y396" i="3" s="1"/>
  <c r="AA396" i="3" s="1"/>
  <c r="W397" i="3"/>
  <c r="Y397" i="3" s="1"/>
  <c r="AA397" i="3" s="1"/>
  <c r="W398" i="3"/>
  <c r="Y398" i="3" s="1"/>
  <c r="AA398" i="3" s="1"/>
  <c r="W399" i="3"/>
  <c r="Y399" i="3" s="1"/>
  <c r="AA399" i="3" s="1"/>
  <c r="W400" i="3"/>
  <c r="Y400" i="3" s="1"/>
  <c r="AA400" i="3" s="1"/>
  <c r="W401" i="3"/>
  <c r="Y401" i="3" s="1"/>
  <c r="AA401" i="3" s="1"/>
  <c r="W402" i="3"/>
  <c r="Y402" i="3" s="1"/>
  <c r="AA402" i="3" s="1"/>
  <c r="W403" i="3"/>
  <c r="Y403" i="3" s="1"/>
  <c r="AA403" i="3" s="1"/>
  <c r="W404" i="3"/>
  <c r="Y404" i="3" s="1"/>
  <c r="AA404" i="3" s="1"/>
  <c r="W405" i="3"/>
  <c r="Y405" i="3" s="1"/>
  <c r="AA405" i="3" s="1"/>
  <c r="W406" i="3"/>
  <c r="Y406" i="3" s="1"/>
  <c r="AA406" i="3" s="1"/>
  <c r="W407" i="3"/>
  <c r="Y407" i="3" s="1"/>
  <c r="AA407" i="3" s="1"/>
  <c r="W408" i="3"/>
  <c r="Y408" i="3" s="1"/>
  <c r="AA408" i="3" s="1"/>
  <c r="W409" i="3"/>
  <c r="Y409" i="3" s="1"/>
  <c r="AA409" i="3" s="1"/>
  <c r="W410" i="3"/>
  <c r="Y410" i="3" s="1"/>
  <c r="AA410" i="3" s="1"/>
  <c r="W411" i="3"/>
  <c r="Y411" i="3" s="1"/>
  <c r="AA411" i="3" s="1"/>
  <c r="W412" i="3"/>
  <c r="Y412" i="3" s="1"/>
  <c r="AA412" i="3" s="1"/>
  <c r="W413" i="3"/>
  <c r="Y413" i="3" s="1"/>
  <c r="AA413" i="3" s="1"/>
  <c r="W414" i="3"/>
  <c r="Y414" i="3" s="1"/>
  <c r="AA414" i="3" s="1"/>
  <c r="W415" i="3"/>
  <c r="Y415" i="3" s="1"/>
  <c r="AA415" i="3" s="1"/>
  <c r="W416" i="3"/>
  <c r="Y416" i="3" s="1"/>
  <c r="AA416" i="3" s="1"/>
  <c r="W417" i="3"/>
  <c r="Y417" i="3" s="1"/>
  <c r="AA417" i="3" s="1"/>
  <c r="W418" i="3"/>
  <c r="Y418" i="3" s="1"/>
  <c r="AA418" i="3" s="1"/>
  <c r="W419" i="3"/>
  <c r="Y419" i="3" s="1"/>
  <c r="AA419" i="3" s="1"/>
  <c r="W420" i="3"/>
  <c r="Y420" i="3" s="1"/>
  <c r="AA420" i="3" s="1"/>
  <c r="W421" i="3"/>
  <c r="Y421" i="3" s="1"/>
  <c r="AA421" i="3" s="1"/>
  <c r="W422" i="3"/>
  <c r="Y422" i="3" s="1"/>
  <c r="AA422" i="3" s="1"/>
  <c r="W423" i="3"/>
  <c r="Y423" i="3" s="1"/>
  <c r="AA423" i="3" s="1"/>
  <c r="W424" i="3"/>
  <c r="Y424" i="3" s="1"/>
  <c r="AA424" i="3" s="1"/>
  <c r="W425" i="3"/>
  <c r="Y425" i="3" s="1"/>
  <c r="AA425" i="3" s="1"/>
  <c r="W426" i="3"/>
  <c r="Y426" i="3" s="1"/>
  <c r="AA426" i="3" s="1"/>
  <c r="W427" i="3"/>
  <c r="Y427" i="3" s="1"/>
  <c r="AA427" i="3" s="1"/>
  <c r="W428" i="3"/>
  <c r="Y428" i="3" s="1"/>
  <c r="AA428" i="3" s="1"/>
  <c r="W429" i="3"/>
  <c r="Y429" i="3" s="1"/>
  <c r="AA429" i="3" s="1"/>
  <c r="W430" i="3"/>
  <c r="Y430" i="3" s="1"/>
  <c r="AA430" i="3" s="1"/>
  <c r="W431" i="3"/>
  <c r="Y431" i="3" s="1"/>
  <c r="AA431" i="3" s="1"/>
  <c r="W432" i="3"/>
  <c r="Y432" i="3" s="1"/>
  <c r="AA432" i="3" s="1"/>
  <c r="W433" i="3"/>
  <c r="Y433" i="3" s="1"/>
  <c r="AA433" i="3" s="1"/>
  <c r="W434" i="3"/>
  <c r="Y434" i="3" s="1"/>
  <c r="AA434" i="3" s="1"/>
  <c r="W435" i="3"/>
  <c r="Y435" i="3" s="1"/>
  <c r="AA435" i="3" s="1"/>
  <c r="W436" i="3"/>
  <c r="Y436" i="3" s="1"/>
  <c r="AA436" i="3" s="1"/>
  <c r="W437" i="3"/>
  <c r="Y437" i="3" s="1"/>
  <c r="AA437" i="3" s="1"/>
  <c r="W438" i="3"/>
  <c r="Y438" i="3" s="1"/>
  <c r="AA438" i="3" s="1"/>
  <c r="W439" i="3"/>
  <c r="Y439" i="3" s="1"/>
  <c r="AA439" i="3" s="1"/>
  <c r="W440" i="3"/>
  <c r="Y440" i="3" s="1"/>
  <c r="AA440" i="3" s="1"/>
  <c r="W441" i="3"/>
  <c r="Y441" i="3" s="1"/>
  <c r="AA441" i="3" s="1"/>
  <c r="W442" i="3"/>
  <c r="Y442" i="3" s="1"/>
  <c r="AA442" i="3" s="1"/>
  <c r="W443" i="3"/>
  <c r="Y443" i="3" s="1"/>
  <c r="AA443" i="3" s="1"/>
  <c r="W444" i="3"/>
  <c r="Y444" i="3" s="1"/>
  <c r="AA444" i="3" s="1"/>
  <c r="W445" i="3"/>
  <c r="Y445" i="3" s="1"/>
  <c r="AA445" i="3" s="1"/>
  <c r="W446" i="3"/>
  <c r="Y446" i="3" s="1"/>
  <c r="AA446" i="3" s="1"/>
  <c r="W447" i="3"/>
  <c r="Y447" i="3" s="1"/>
  <c r="AA447" i="3" s="1"/>
  <c r="W448" i="3"/>
  <c r="Y448" i="3" s="1"/>
  <c r="AA448" i="3" s="1"/>
  <c r="W449" i="3"/>
  <c r="Y449" i="3" s="1"/>
  <c r="AA449" i="3" s="1"/>
  <c r="W450" i="3"/>
  <c r="Y450" i="3" s="1"/>
  <c r="AA450" i="3" s="1"/>
  <c r="W451" i="3"/>
  <c r="Y451" i="3" s="1"/>
  <c r="AA451" i="3" s="1"/>
  <c r="W452" i="3"/>
  <c r="Y452" i="3" s="1"/>
  <c r="AA452" i="3" s="1"/>
  <c r="W453" i="3"/>
  <c r="Y453" i="3" s="1"/>
  <c r="AA453" i="3" s="1"/>
  <c r="W454" i="3"/>
  <c r="Y454" i="3" s="1"/>
  <c r="AA454" i="3" s="1"/>
  <c r="W455" i="3"/>
  <c r="Y455" i="3" s="1"/>
  <c r="AA455" i="3" s="1"/>
  <c r="W456" i="3"/>
  <c r="Y456" i="3" s="1"/>
  <c r="AA456" i="3" s="1"/>
  <c r="W457" i="3"/>
  <c r="Y457" i="3" s="1"/>
  <c r="AA457" i="3" s="1"/>
  <c r="W458" i="3"/>
  <c r="Y458" i="3" s="1"/>
  <c r="AA458" i="3" s="1"/>
  <c r="W459" i="3"/>
  <c r="Y459" i="3" s="1"/>
  <c r="AA459" i="3" s="1"/>
  <c r="W460" i="3"/>
  <c r="Y460" i="3" s="1"/>
  <c r="AA460" i="3" s="1"/>
  <c r="W461" i="3"/>
  <c r="Y461" i="3" s="1"/>
  <c r="AA461" i="3" s="1"/>
  <c r="W462" i="3"/>
  <c r="Y462" i="3" s="1"/>
  <c r="AA462" i="3" s="1"/>
  <c r="W463" i="3"/>
  <c r="Y463" i="3" s="1"/>
  <c r="AA463" i="3" s="1"/>
  <c r="W464" i="3"/>
  <c r="Y464" i="3" s="1"/>
  <c r="AA464" i="3" s="1"/>
  <c r="W465" i="3"/>
  <c r="Y465" i="3" s="1"/>
  <c r="AA465" i="3" s="1"/>
  <c r="W466" i="3"/>
  <c r="Y466" i="3" s="1"/>
  <c r="AA466" i="3" s="1"/>
  <c r="W467" i="3"/>
  <c r="Y467" i="3" s="1"/>
  <c r="AA467" i="3" s="1"/>
  <c r="W468" i="3"/>
  <c r="Y468" i="3" s="1"/>
  <c r="AA468" i="3" s="1"/>
  <c r="W469" i="3"/>
  <c r="Y469" i="3" s="1"/>
  <c r="AA469" i="3" s="1"/>
  <c r="W470" i="3"/>
  <c r="Y470" i="3" s="1"/>
  <c r="AA470" i="3" s="1"/>
  <c r="W471" i="3"/>
  <c r="Y471" i="3" s="1"/>
  <c r="AA471" i="3" s="1"/>
  <c r="W472" i="3"/>
  <c r="Y472" i="3" s="1"/>
  <c r="AA472" i="3" s="1"/>
  <c r="W473" i="3"/>
  <c r="Y473" i="3" s="1"/>
  <c r="AA473" i="3" s="1"/>
  <c r="W474" i="3"/>
  <c r="Y474" i="3" s="1"/>
  <c r="AA474" i="3" s="1"/>
  <c r="W475" i="3"/>
  <c r="Y475" i="3" s="1"/>
  <c r="AA475" i="3" s="1"/>
  <c r="W476" i="3"/>
  <c r="Y476" i="3" s="1"/>
  <c r="AA476" i="3" s="1"/>
  <c r="W477" i="3"/>
  <c r="Y477" i="3" s="1"/>
  <c r="AA477" i="3" s="1"/>
  <c r="W478" i="3"/>
  <c r="Y478" i="3" s="1"/>
  <c r="AA478" i="3" s="1"/>
  <c r="W479" i="3"/>
  <c r="Y479" i="3" s="1"/>
  <c r="AA479" i="3" s="1"/>
  <c r="W480" i="3"/>
  <c r="Y480" i="3" s="1"/>
  <c r="AA480" i="3" s="1"/>
  <c r="W481" i="3"/>
  <c r="Y481" i="3" s="1"/>
  <c r="AA481" i="3" s="1"/>
  <c r="W482" i="3"/>
  <c r="Y482" i="3" s="1"/>
  <c r="AA482" i="3" s="1"/>
  <c r="W483" i="3"/>
  <c r="Y483" i="3" s="1"/>
  <c r="AA483" i="3" s="1"/>
  <c r="W484" i="3"/>
  <c r="Y484" i="3" s="1"/>
  <c r="AA484" i="3" s="1"/>
  <c r="W485" i="3"/>
  <c r="Y485" i="3" s="1"/>
  <c r="AA485" i="3" s="1"/>
  <c r="W486" i="3"/>
  <c r="Y486" i="3" s="1"/>
  <c r="AA486" i="3" s="1"/>
  <c r="W487" i="3"/>
  <c r="Y487" i="3" s="1"/>
  <c r="AA487" i="3" s="1"/>
  <c r="W488" i="3"/>
  <c r="Y488" i="3" s="1"/>
  <c r="AA488" i="3" s="1"/>
  <c r="W489" i="3"/>
  <c r="Y489" i="3" s="1"/>
  <c r="AA489" i="3" s="1"/>
  <c r="W490" i="3"/>
  <c r="Y490" i="3" s="1"/>
  <c r="AA490" i="3" s="1"/>
  <c r="W491" i="3"/>
  <c r="Y491" i="3" s="1"/>
  <c r="AA491" i="3" s="1"/>
  <c r="W492" i="3"/>
  <c r="Y492" i="3" s="1"/>
  <c r="AA492" i="3" s="1"/>
  <c r="W493" i="3"/>
  <c r="Y493" i="3" s="1"/>
  <c r="AA493" i="3" s="1"/>
  <c r="W494" i="3"/>
  <c r="Y494" i="3" s="1"/>
  <c r="AA494" i="3" s="1"/>
  <c r="W495" i="3"/>
  <c r="Y495" i="3" s="1"/>
  <c r="AA495" i="3" s="1"/>
  <c r="W497" i="3"/>
  <c r="Y497" i="3" s="1"/>
  <c r="AA497" i="3" s="1"/>
  <c r="W498" i="3"/>
  <c r="Y498" i="3" s="1"/>
  <c r="AA498" i="3" s="1"/>
  <c r="W499" i="3"/>
  <c r="Y499" i="3" s="1"/>
  <c r="AA499" i="3" s="1"/>
  <c r="W500" i="3"/>
  <c r="Y500" i="3" s="1"/>
  <c r="AA500" i="3" s="1"/>
  <c r="W501" i="3"/>
  <c r="Y501" i="3" s="1"/>
  <c r="AA501" i="3" s="1"/>
  <c r="W502" i="3"/>
  <c r="Y502" i="3" s="1"/>
  <c r="AA502" i="3" s="1"/>
  <c r="W503" i="3"/>
  <c r="Y503" i="3" s="1"/>
  <c r="AA503" i="3" s="1"/>
  <c r="W504" i="3"/>
  <c r="Y504" i="3" s="1"/>
  <c r="AA504" i="3" s="1"/>
  <c r="W505" i="3"/>
  <c r="Y505" i="3" s="1"/>
  <c r="AA505" i="3" s="1"/>
  <c r="W506" i="3"/>
  <c r="Y506" i="3" s="1"/>
  <c r="AA506" i="3" s="1"/>
  <c r="W507" i="3"/>
  <c r="Y507" i="3" s="1"/>
  <c r="AA507" i="3" s="1"/>
  <c r="W508" i="3"/>
  <c r="Y508" i="3" s="1"/>
  <c r="AA508" i="3" s="1"/>
  <c r="W509" i="3"/>
  <c r="Y509" i="3" s="1"/>
  <c r="AA509" i="3" s="1"/>
  <c r="W510" i="3"/>
  <c r="Y510" i="3" s="1"/>
  <c r="AA510" i="3" s="1"/>
  <c r="W511" i="3"/>
  <c r="Y511" i="3" s="1"/>
  <c r="AA511" i="3" s="1"/>
  <c r="W512" i="3"/>
  <c r="Y512" i="3" s="1"/>
  <c r="AA512" i="3" s="1"/>
  <c r="W513" i="3"/>
  <c r="Y513" i="3" s="1"/>
  <c r="AA513" i="3" s="1"/>
  <c r="W514" i="3"/>
  <c r="Y514" i="3" s="1"/>
  <c r="AA514" i="3" s="1"/>
  <c r="W515" i="3"/>
  <c r="Y515" i="3" s="1"/>
  <c r="AA515" i="3" s="1"/>
  <c r="W516" i="3"/>
  <c r="Y516" i="3" s="1"/>
  <c r="AA516" i="3" s="1"/>
  <c r="W517" i="3"/>
  <c r="Y517" i="3" s="1"/>
  <c r="AA517" i="3" s="1"/>
  <c r="W518" i="3"/>
  <c r="Y518" i="3" s="1"/>
  <c r="AA518" i="3" s="1"/>
  <c r="W519" i="3"/>
  <c r="Y519" i="3" s="1"/>
  <c r="AA519" i="3" s="1"/>
  <c r="W520" i="3"/>
  <c r="Y520" i="3" s="1"/>
  <c r="AA520" i="3" s="1"/>
  <c r="W521" i="3"/>
  <c r="Y521" i="3" s="1"/>
  <c r="AA521" i="3" s="1"/>
  <c r="W522" i="3"/>
  <c r="Y522" i="3" s="1"/>
  <c r="AA522" i="3" s="1"/>
  <c r="W523" i="3"/>
  <c r="Y523" i="3" s="1"/>
  <c r="AA523" i="3" s="1"/>
  <c r="W524" i="3"/>
  <c r="Y524" i="3" s="1"/>
  <c r="AA524" i="3" s="1"/>
  <c r="W525" i="3"/>
  <c r="Y525" i="3" s="1"/>
  <c r="AA525" i="3" s="1"/>
  <c r="W526" i="3"/>
  <c r="Y526" i="3" s="1"/>
  <c r="AA526" i="3" s="1"/>
  <c r="W527" i="3"/>
  <c r="Y527" i="3" s="1"/>
  <c r="AA527" i="3" s="1"/>
  <c r="W528" i="3"/>
  <c r="Y528" i="3" s="1"/>
  <c r="AA528" i="3" s="1"/>
  <c r="W529" i="3"/>
  <c r="Y529" i="3" s="1"/>
  <c r="AA529" i="3" s="1"/>
  <c r="W530" i="3"/>
  <c r="Y530" i="3" s="1"/>
  <c r="AA530" i="3" s="1"/>
  <c r="W531" i="3"/>
  <c r="Y531" i="3" s="1"/>
  <c r="AA531" i="3" s="1"/>
  <c r="W532" i="3"/>
  <c r="Y532" i="3" s="1"/>
  <c r="AA532" i="3" s="1"/>
  <c r="W533" i="3"/>
  <c r="Y533" i="3" s="1"/>
  <c r="AA533" i="3" s="1"/>
  <c r="W534" i="3"/>
  <c r="Y534" i="3" s="1"/>
  <c r="AA534" i="3" s="1"/>
  <c r="W535" i="3"/>
  <c r="Y535" i="3" s="1"/>
  <c r="AA535" i="3" s="1"/>
  <c r="W536" i="3"/>
  <c r="Y536" i="3" s="1"/>
  <c r="AA536" i="3" s="1"/>
  <c r="W537" i="3"/>
  <c r="Y537" i="3" s="1"/>
  <c r="AA537" i="3" s="1"/>
  <c r="W538" i="3"/>
  <c r="Y538" i="3" s="1"/>
  <c r="AA538" i="3" s="1"/>
  <c r="W539" i="3"/>
  <c r="Y539" i="3" s="1"/>
  <c r="AA539" i="3" s="1"/>
  <c r="W540" i="3"/>
  <c r="Y540" i="3" s="1"/>
  <c r="AA540" i="3" s="1"/>
  <c r="W541" i="3"/>
  <c r="Y541" i="3" s="1"/>
  <c r="AA541" i="3" s="1"/>
  <c r="W542" i="3"/>
  <c r="Y542" i="3" s="1"/>
  <c r="AA542" i="3" s="1"/>
  <c r="W543" i="3"/>
  <c r="Y543" i="3" s="1"/>
  <c r="AA543" i="3" s="1"/>
  <c r="W544" i="3"/>
  <c r="Y544" i="3" s="1"/>
  <c r="AA544" i="3" s="1"/>
  <c r="W545" i="3"/>
  <c r="Y545" i="3" s="1"/>
  <c r="AA545" i="3" s="1"/>
  <c r="W546" i="3"/>
  <c r="Y546" i="3" s="1"/>
  <c r="AA546" i="3" s="1"/>
  <c r="W547" i="3"/>
  <c r="Y547" i="3" s="1"/>
  <c r="AA547" i="3" s="1"/>
  <c r="W548" i="3"/>
  <c r="Y548" i="3" s="1"/>
  <c r="AA548" i="3" s="1"/>
  <c r="W549" i="3"/>
  <c r="Y549" i="3" s="1"/>
  <c r="AA549" i="3" s="1"/>
  <c r="W550" i="3"/>
  <c r="Y550" i="3" s="1"/>
  <c r="AA550" i="3" s="1"/>
  <c r="W551" i="3"/>
  <c r="Y551" i="3" s="1"/>
  <c r="AA551" i="3" s="1"/>
  <c r="W552" i="3"/>
  <c r="Y552" i="3" s="1"/>
  <c r="AA552" i="3" s="1"/>
  <c r="W553" i="3"/>
  <c r="Y553" i="3" s="1"/>
  <c r="AA553" i="3" s="1"/>
  <c r="W554" i="3"/>
  <c r="Y554" i="3" s="1"/>
  <c r="AA554" i="3" s="1"/>
  <c r="W555" i="3"/>
  <c r="Y555" i="3" s="1"/>
  <c r="AA555" i="3" s="1"/>
  <c r="W556" i="3"/>
  <c r="Y556" i="3" s="1"/>
  <c r="AA556" i="3" s="1"/>
  <c r="W557" i="3"/>
  <c r="Y557" i="3" s="1"/>
  <c r="AA557" i="3" s="1"/>
  <c r="W558" i="3"/>
  <c r="Y558" i="3" s="1"/>
  <c r="AA558" i="3" s="1"/>
  <c r="W559" i="3"/>
  <c r="Y559" i="3" s="1"/>
  <c r="AA559" i="3" s="1"/>
  <c r="Y560" i="3"/>
  <c r="AA560" i="3" s="1"/>
  <c r="W561" i="3"/>
  <c r="Y561" i="3" s="1"/>
  <c r="AA561" i="3" s="1"/>
  <c r="W562" i="3"/>
  <c r="Y562" i="3" s="1"/>
  <c r="AA562" i="3" s="1"/>
  <c r="W563" i="3"/>
  <c r="Y563" i="3" s="1"/>
  <c r="AA563" i="3" s="1"/>
  <c r="W564" i="3"/>
  <c r="Y564" i="3" s="1"/>
  <c r="AA564" i="3" s="1"/>
  <c r="W578" i="3"/>
  <c r="Y578" i="3" s="1"/>
  <c r="AA578" i="3" s="1"/>
  <c r="W579" i="3"/>
  <c r="Y579" i="3" s="1"/>
  <c r="AA579" i="3" s="1"/>
  <c r="W580" i="3"/>
  <c r="Y580" i="3" s="1"/>
  <c r="AA580" i="3" s="1"/>
  <c r="W581" i="3"/>
  <c r="Y581" i="3" s="1"/>
  <c r="AA581" i="3" s="1"/>
  <c r="W582" i="3"/>
  <c r="Y582" i="3" s="1"/>
  <c r="AA582" i="3" s="1"/>
  <c r="W583" i="3"/>
  <c r="Y583" i="3" s="1"/>
  <c r="AA583" i="3" s="1"/>
  <c r="W584" i="3"/>
  <c r="Y584" i="3" s="1"/>
  <c r="AA584" i="3" s="1"/>
  <c r="Y585" i="3"/>
  <c r="AA585" i="3" s="1"/>
  <c r="W586" i="3"/>
  <c r="Y586" i="3" s="1"/>
  <c r="AA586" i="3" s="1"/>
  <c r="W587" i="3"/>
  <c r="Y587" i="3" s="1"/>
  <c r="AA587" i="3" s="1"/>
  <c r="W588" i="3"/>
  <c r="Y588" i="3" s="1"/>
  <c r="AA588" i="3" s="1"/>
  <c r="W589" i="3"/>
  <c r="Y589" i="3" s="1"/>
  <c r="AA589" i="3" s="1"/>
  <c r="W590" i="3"/>
  <c r="Y590" i="3" s="1"/>
  <c r="AA590" i="3" s="1"/>
  <c r="W591" i="3"/>
  <c r="Y591" i="3" s="1"/>
  <c r="AA591" i="3" s="1"/>
  <c r="W592" i="3"/>
  <c r="Y592" i="3" s="1"/>
  <c r="AA592" i="3" s="1"/>
  <c r="W593" i="3"/>
  <c r="Y593" i="3" s="1"/>
  <c r="AA593" i="3" s="1"/>
  <c r="W594" i="3"/>
  <c r="Y594" i="3" s="1"/>
  <c r="AA594" i="3" s="1"/>
  <c r="W595" i="3"/>
  <c r="Y595" i="3" s="1"/>
  <c r="AA595" i="3" s="1"/>
  <c r="W596" i="3"/>
  <c r="Y596" i="3" s="1"/>
  <c r="AA596" i="3" s="1"/>
  <c r="W597" i="3"/>
  <c r="Y597" i="3" s="1"/>
  <c r="AA597" i="3" s="1"/>
  <c r="W598" i="3"/>
  <c r="Y598" i="3" s="1"/>
  <c r="AA598" i="3" s="1"/>
  <c r="W599" i="3"/>
  <c r="Y599" i="3" s="1"/>
  <c r="AA599" i="3" s="1"/>
  <c r="W600" i="3"/>
  <c r="Y600" i="3" s="1"/>
  <c r="AA600" i="3" s="1"/>
  <c r="W601" i="3"/>
  <c r="Y601" i="3" s="1"/>
  <c r="AA601" i="3" s="1"/>
  <c r="W602" i="3"/>
  <c r="Y602" i="3" s="1"/>
  <c r="AA602" i="3" s="1"/>
  <c r="W603" i="3"/>
  <c r="Y603" i="3" s="1"/>
  <c r="AA603" i="3" s="1"/>
  <c r="W604" i="3"/>
  <c r="Y604" i="3" s="1"/>
  <c r="AA604" i="3" s="1"/>
  <c r="W605" i="3"/>
  <c r="Y605" i="3" s="1"/>
  <c r="AA605" i="3" s="1"/>
  <c r="W606" i="3"/>
  <c r="Y606" i="3" s="1"/>
  <c r="AA606" i="3" s="1"/>
  <c r="W607" i="3"/>
  <c r="Y607" i="3" s="1"/>
  <c r="AA607" i="3" s="1"/>
  <c r="W608" i="3"/>
  <c r="Y608" i="3" s="1"/>
  <c r="AA608" i="3" s="1"/>
  <c r="W609" i="3"/>
  <c r="Y609" i="3" s="1"/>
  <c r="AA609" i="3" s="1"/>
  <c r="W610" i="3"/>
  <c r="Y610" i="3" s="1"/>
  <c r="AA610" i="3" s="1"/>
  <c r="W611" i="3"/>
  <c r="Y611" i="3" s="1"/>
  <c r="AA611" i="3" s="1"/>
  <c r="W612" i="3"/>
  <c r="Y612" i="3" s="1"/>
  <c r="AA612" i="3" s="1"/>
  <c r="W613" i="3"/>
  <c r="Y613" i="3" s="1"/>
  <c r="AA613" i="3" s="1"/>
  <c r="W614" i="3"/>
  <c r="Y614" i="3" s="1"/>
  <c r="AA614" i="3" s="1"/>
  <c r="W615" i="3"/>
  <c r="Y615" i="3" s="1"/>
  <c r="AA615" i="3" s="1"/>
  <c r="W616" i="3"/>
  <c r="Y616" i="3" s="1"/>
  <c r="AA616" i="3" s="1"/>
  <c r="W617" i="3"/>
  <c r="Y617" i="3" s="1"/>
  <c r="AA617" i="3" s="1"/>
  <c r="W618" i="3"/>
  <c r="Y618" i="3" s="1"/>
  <c r="AA618" i="3" s="1"/>
  <c r="W619" i="3"/>
  <c r="Y619" i="3" s="1"/>
  <c r="AA619" i="3" s="1"/>
  <c r="W620" i="3"/>
  <c r="Y620" i="3" s="1"/>
  <c r="AA620" i="3" s="1"/>
  <c r="W621" i="3"/>
  <c r="Y621" i="3" s="1"/>
  <c r="AA621" i="3" s="1"/>
  <c r="W622" i="3"/>
  <c r="Y622" i="3" s="1"/>
  <c r="AA622" i="3" s="1"/>
  <c r="W623" i="3"/>
  <c r="Y623" i="3" s="1"/>
  <c r="AA623" i="3" s="1"/>
  <c r="W624" i="3"/>
  <c r="Y624" i="3" s="1"/>
  <c r="AA624" i="3" s="1"/>
  <c r="W625" i="3"/>
  <c r="Y625" i="3" s="1"/>
  <c r="AA625" i="3" s="1"/>
  <c r="W626" i="3"/>
  <c r="Y626" i="3" s="1"/>
  <c r="AA626" i="3" s="1"/>
  <c r="W628" i="3"/>
  <c r="Y628" i="3" s="1"/>
  <c r="AA628" i="3" s="1"/>
  <c r="W629" i="3"/>
  <c r="Y629" i="3" s="1"/>
  <c r="AA629" i="3" s="1"/>
  <c r="W630" i="3"/>
  <c r="Y630" i="3" s="1"/>
  <c r="AA630" i="3" s="1"/>
  <c r="W631" i="3"/>
  <c r="Y631" i="3" s="1"/>
  <c r="AA631" i="3" s="1"/>
  <c r="W632" i="3"/>
  <c r="Y632" i="3" s="1"/>
  <c r="AA632" i="3" s="1"/>
  <c r="W633" i="3"/>
  <c r="Y633" i="3" s="1"/>
  <c r="AA633" i="3" s="1"/>
  <c r="W634" i="3"/>
  <c r="Y634" i="3" s="1"/>
  <c r="AA634" i="3" s="1"/>
  <c r="W635" i="3"/>
  <c r="Y635" i="3" s="1"/>
  <c r="AA635" i="3" s="1"/>
  <c r="W636" i="3"/>
  <c r="Y636" i="3" s="1"/>
  <c r="AA636" i="3" s="1"/>
  <c r="W637" i="3"/>
  <c r="Y637" i="3" s="1"/>
  <c r="AA637" i="3" s="1"/>
  <c r="W638" i="3"/>
  <c r="Y638" i="3" s="1"/>
  <c r="AA638" i="3" s="1"/>
  <c r="W639" i="3"/>
  <c r="Y639" i="3" s="1"/>
  <c r="AA639" i="3" s="1"/>
  <c r="W640" i="3"/>
  <c r="Y640" i="3" s="1"/>
  <c r="AA640" i="3" s="1"/>
  <c r="W641" i="3"/>
  <c r="Y641" i="3" s="1"/>
  <c r="AA641" i="3" s="1"/>
  <c r="W642" i="3"/>
  <c r="Y642" i="3" s="1"/>
  <c r="AA642" i="3" s="1"/>
  <c r="W643" i="3"/>
  <c r="Y643" i="3" s="1"/>
  <c r="AA643" i="3" s="1"/>
  <c r="W644" i="3"/>
  <c r="Y644" i="3" s="1"/>
  <c r="AA644" i="3" s="1"/>
  <c r="W645" i="3"/>
  <c r="Y645" i="3" s="1"/>
  <c r="AA645" i="3" s="1"/>
  <c r="W646" i="3"/>
  <c r="Y646" i="3" s="1"/>
  <c r="AA646" i="3" s="1"/>
  <c r="W647" i="3"/>
  <c r="Y647" i="3" s="1"/>
  <c r="AA647" i="3" s="1"/>
  <c r="W648" i="3"/>
  <c r="Y648" i="3" s="1"/>
  <c r="AA648" i="3" s="1"/>
  <c r="W649" i="3"/>
  <c r="Y649" i="3" s="1"/>
  <c r="AA649" i="3" s="1"/>
  <c r="W650" i="3"/>
  <c r="Y650" i="3" s="1"/>
  <c r="AA650" i="3" s="1"/>
  <c r="W651" i="3"/>
  <c r="Y651" i="3" s="1"/>
  <c r="AA651" i="3" s="1"/>
  <c r="W652" i="3"/>
  <c r="Y652" i="3" s="1"/>
  <c r="AA652" i="3" s="1"/>
  <c r="W653" i="3"/>
  <c r="Y653" i="3" s="1"/>
  <c r="AA653" i="3" s="1"/>
  <c r="W654" i="3"/>
  <c r="Y654" i="3" s="1"/>
  <c r="AA654" i="3" s="1"/>
  <c r="W655" i="3"/>
  <c r="Y655" i="3" s="1"/>
  <c r="AA655" i="3" s="1"/>
  <c r="W656" i="3"/>
  <c r="Y656" i="3" s="1"/>
  <c r="AA656" i="3" s="1"/>
  <c r="W657" i="3"/>
  <c r="Y657" i="3" s="1"/>
  <c r="AA657" i="3" s="1"/>
  <c r="W658" i="3"/>
  <c r="Y658" i="3" s="1"/>
  <c r="AA658" i="3" s="1"/>
  <c r="W659" i="3"/>
  <c r="Y659" i="3" s="1"/>
  <c r="AA659" i="3" s="1"/>
  <c r="W660" i="3"/>
  <c r="Y660" i="3" s="1"/>
  <c r="AA660" i="3" s="1"/>
  <c r="W661" i="3"/>
  <c r="Y661" i="3" s="1"/>
  <c r="AA661" i="3" s="1"/>
  <c r="W662" i="3"/>
  <c r="Y662" i="3" s="1"/>
  <c r="AA662" i="3" s="1"/>
  <c r="W663" i="3"/>
  <c r="Y663" i="3" s="1"/>
  <c r="AA663" i="3" s="1"/>
  <c r="W664" i="3"/>
  <c r="Y664" i="3" s="1"/>
  <c r="AA664" i="3" s="1"/>
  <c r="W665" i="3"/>
  <c r="Y665" i="3" s="1"/>
  <c r="AA665" i="3" s="1"/>
  <c r="W666" i="3"/>
  <c r="Y666" i="3" s="1"/>
  <c r="AA666" i="3" s="1"/>
  <c r="W667" i="3"/>
  <c r="Y667" i="3" s="1"/>
  <c r="AA667" i="3" s="1"/>
  <c r="W668" i="3"/>
  <c r="Y668" i="3" s="1"/>
  <c r="AA668" i="3" s="1"/>
  <c r="W669" i="3"/>
  <c r="Y669" i="3" s="1"/>
  <c r="AA669" i="3" s="1"/>
  <c r="W670" i="3"/>
  <c r="Y670" i="3" s="1"/>
  <c r="AA670" i="3" s="1"/>
  <c r="W671" i="3"/>
  <c r="Y671" i="3" s="1"/>
  <c r="AA671" i="3" s="1"/>
  <c r="W672" i="3"/>
  <c r="Y672" i="3" s="1"/>
  <c r="AA672" i="3" s="1"/>
  <c r="W673" i="3"/>
  <c r="Y673" i="3" s="1"/>
  <c r="AA673" i="3" s="1"/>
  <c r="W674" i="3"/>
  <c r="Y674" i="3" s="1"/>
  <c r="AA674" i="3" s="1"/>
  <c r="W675" i="3"/>
  <c r="Y675" i="3" s="1"/>
  <c r="AA675" i="3" s="1"/>
  <c r="W676" i="3"/>
  <c r="Y676" i="3" s="1"/>
  <c r="AA676" i="3" s="1"/>
  <c r="W677" i="3"/>
  <c r="Y677" i="3" s="1"/>
  <c r="AA677" i="3" s="1"/>
  <c r="W678" i="3"/>
  <c r="Y678" i="3" s="1"/>
  <c r="AA678" i="3" s="1"/>
  <c r="W679" i="3"/>
  <c r="Y679" i="3" s="1"/>
  <c r="AA679" i="3" s="1"/>
  <c r="W680" i="3"/>
  <c r="Y680" i="3" s="1"/>
  <c r="AA680" i="3" s="1"/>
  <c r="W681" i="3"/>
  <c r="Y681" i="3" s="1"/>
  <c r="AA681" i="3" s="1"/>
  <c r="W682" i="3"/>
  <c r="Y682" i="3" s="1"/>
  <c r="AA682" i="3" s="1"/>
  <c r="W683" i="3"/>
  <c r="Y683" i="3" s="1"/>
  <c r="AA683" i="3" s="1"/>
  <c r="W684" i="3"/>
  <c r="Y684" i="3" s="1"/>
  <c r="AA684" i="3" s="1"/>
  <c r="W685" i="3"/>
  <c r="Y685" i="3" s="1"/>
  <c r="AA685" i="3" s="1"/>
  <c r="W686" i="3"/>
  <c r="Y686" i="3" s="1"/>
  <c r="AA686" i="3" s="1"/>
  <c r="W687" i="3"/>
  <c r="Y687" i="3" s="1"/>
  <c r="AA687" i="3" s="1"/>
  <c r="W688" i="3"/>
  <c r="Y688" i="3" s="1"/>
  <c r="AA688" i="3" s="1"/>
  <c r="W689" i="3"/>
  <c r="Y689" i="3" s="1"/>
  <c r="AA689" i="3" s="1"/>
  <c r="W690" i="3"/>
  <c r="Y690" i="3" s="1"/>
  <c r="AA690" i="3" s="1"/>
  <c r="W691" i="3"/>
  <c r="Y691" i="3" s="1"/>
  <c r="AA691" i="3" s="1"/>
  <c r="W692" i="3"/>
  <c r="Y692" i="3" s="1"/>
  <c r="AA692" i="3" s="1"/>
  <c r="W693" i="3"/>
  <c r="Y693" i="3" s="1"/>
  <c r="AA693" i="3" s="1"/>
  <c r="W694" i="3"/>
  <c r="Y694" i="3" s="1"/>
  <c r="AA694" i="3" s="1"/>
  <c r="W695" i="3"/>
  <c r="Y695" i="3" s="1"/>
  <c r="AA695" i="3" s="1"/>
  <c r="W696" i="3"/>
  <c r="Y696" i="3" s="1"/>
  <c r="AA696" i="3" s="1"/>
  <c r="W697" i="3"/>
  <c r="Y697" i="3" s="1"/>
  <c r="AA697" i="3" s="1"/>
  <c r="W698" i="3"/>
  <c r="Y698" i="3" s="1"/>
  <c r="AA698" i="3" s="1"/>
  <c r="W699" i="3"/>
  <c r="Y699" i="3" s="1"/>
  <c r="AA699" i="3" s="1"/>
  <c r="W700" i="3"/>
  <c r="Y700" i="3" s="1"/>
  <c r="AA700" i="3" s="1"/>
  <c r="W701" i="3"/>
  <c r="Y701" i="3" s="1"/>
  <c r="AA701" i="3" s="1"/>
  <c r="W702" i="3"/>
  <c r="Y702" i="3" s="1"/>
  <c r="AA702" i="3" s="1"/>
  <c r="W703" i="3"/>
  <c r="Y703" i="3" s="1"/>
  <c r="AA703" i="3" s="1"/>
  <c r="W704" i="3"/>
  <c r="Y704" i="3" s="1"/>
  <c r="AA704" i="3" s="1"/>
  <c r="W705" i="3"/>
  <c r="Y705" i="3" s="1"/>
  <c r="AA705" i="3" s="1"/>
  <c r="W706" i="3"/>
  <c r="Y706" i="3" s="1"/>
  <c r="AA706" i="3" s="1"/>
  <c r="W707" i="3"/>
  <c r="Y707" i="3" s="1"/>
  <c r="AA707" i="3" s="1"/>
  <c r="W708" i="3"/>
  <c r="Y708" i="3" s="1"/>
  <c r="AA708" i="3" s="1"/>
  <c r="W709" i="3"/>
  <c r="Y709" i="3" s="1"/>
  <c r="AA709" i="3" s="1"/>
  <c r="W710" i="3"/>
  <c r="Y710" i="3" s="1"/>
  <c r="AA710" i="3" s="1"/>
  <c r="W711" i="3"/>
  <c r="Y711" i="3" s="1"/>
  <c r="AA711" i="3" s="1"/>
  <c r="W712" i="3"/>
  <c r="Y712" i="3" s="1"/>
  <c r="AA712" i="3" s="1"/>
  <c r="W713" i="3"/>
  <c r="Y713" i="3" s="1"/>
  <c r="AA713" i="3" s="1"/>
  <c r="W714" i="3"/>
  <c r="Y714" i="3" s="1"/>
  <c r="AA714" i="3" s="1"/>
  <c r="W715" i="3"/>
  <c r="Y715" i="3" s="1"/>
  <c r="AA715" i="3" s="1"/>
  <c r="W716" i="3"/>
  <c r="Y716" i="3" s="1"/>
  <c r="AA716" i="3" s="1"/>
  <c r="W717" i="3"/>
  <c r="Y717" i="3" s="1"/>
  <c r="AA717" i="3" s="1"/>
  <c r="W718" i="3"/>
  <c r="Y718" i="3" s="1"/>
  <c r="AA718" i="3" s="1"/>
  <c r="W719" i="3"/>
  <c r="Y719" i="3" s="1"/>
  <c r="AA719" i="3" s="1"/>
  <c r="W720" i="3"/>
  <c r="Y720" i="3" s="1"/>
  <c r="AA720" i="3" s="1"/>
  <c r="W721" i="3"/>
  <c r="Y721" i="3" s="1"/>
  <c r="AA721" i="3" s="1"/>
  <c r="W722" i="3"/>
  <c r="Y722" i="3" s="1"/>
  <c r="AA722" i="3" s="1"/>
  <c r="W723" i="3"/>
  <c r="Y723" i="3" s="1"/>
  <c r="AA723" i="3" s="1"/>
  <c r="W724" i="3"/>
  <c r="Y724" i="3" s="1"/>
  <c r="AA724" i="3" s="1"/>
  <c r="W725" i="3"/>
  <c r="Y725" i="3" s="1"/>
  <c r="AA725" i="3" s="1"/>
  <c r="W726" i="3"/>
  <c r="Y726" i="3" s="1"/>
  <c r="AA726" i="3" s="1"/>
  <c r="W727" i="3"/>
  <c r="Y727" i="3" s="1"/>
  <c r="AA727" i="3" s="1"/>
  <c r="W728" i="3"/>
  <c r="Y728" i="3" s="1"/>
  <c r="AA728" i="3" s="1"/>
  <c r="W729" i="3"/>
  <c r="Y729" i="3" s="1"/>
  <c r="AA729" i="3" s="1"/>
  <c r="W730" i="3"/>
  <c r="Y730" i="3" s="1"/>
  <c r="AA730" i="3" s="1"/>
  <c r="W731" i="3"/>
  <c r="Y731" i="3" s="1"/>
  <c r="AA731" i="3" s="1"/>
  <c r="W732" i="3"/>
  <c r="Y732" i="3" s="1"/>
  <c r="AA732" i="3" s="1"/>
  <c r="W733" i="3"/>
  <c r="Y733" i="3" s="1"/>
  <c r="AA733" i="3" s="1"/>
  <c r="W734" i="3"/>
  <c r="Y734" i="3" s="1"/>
  <c r="AA734" i="3" s="1"/>
  <c r="W735" i="3"/>
  <c r="Y735" i="3" s="1"/>
  <c r="AA735" i="3" s="1"/>
  <c r="W736" i="3"/>
  <c r="Y736" i="3" s="1"/>
  <c r="AA736" i="3" s="1"/>
  <c r="W737" i="3"/>
  <c r="Y737" i="3" s="1"/>
  <c r="AA737" i="3" s="1"/>
  <c r="W738" i="3"/>
  <c r="Y738" i="3" s="1"/>
  <c r="AA738" i="3" s="1"/>
  <c r="W739" i="3"/>
  <c r="Y739" i="3" s="1"/>
  <c r="AA739" i="3" s="1"/>
  <c r="W740" i="3"/>
  <c r="Y740" i="3" s="1"/>
  <c r="AA740" i="3" s="1"/>
  <c r="W741" i="3"/>
  <c r="Y741" i="3" s="1"/>
  <c r="AA741" i="3" s="1"/>
  <c r="W742" i="3"/>
  <c r="Y742" i="3" s="1"/>
  <c r="AA742" i="3" s="1"/>
  <c r="W743" i="3"/>
  <c r="Y743" i="3" s="1"/>
  <c r="AA743" i="3" s="1"/>
  <c r="W744" i="3"/>
  <c r="Y744" i="3" s="1"/>
  <c r="AA744" i="3" s="1"/>
  <c r="W745" i="3"/>
  <c r="Y745" i="3" s="1"/>
  <c r="AA745" i="3" s="1"/>
  <c r="W746" i="3"/>
  <c r="Y746" i="3" s="1"/>
  <c r="AA746" i="3" s="1"/>
  <c r="W747" i="3"/>
  <c r="Y747" i="3" s="1"/>
  <c r="AA747" i="3" s="1"/>
  <c r="W748" i="3"/>
  <c r="Y748" i="3" s="1"/>
  <c r="AA748" i="3" s="1"/>
  <c r="W749" i="3"/>
  <c r="Y749" i="3" s="1"/>
  <c r="AA749" i="3" s="1"/>
  <c r="W750" i="3"/>
  <c r="Y750" i="3" s="1"/>
  <c r="AA750" i="3" s="1"/>
  <c r="W751" i="3"/>
  <c r="Y751" i="3" s="1"/>
  <c r="AA751" i="3" s="1"/>
  <c r="W752" i="3"/>
  <c r="Y752" i="3" s="1"/>
  <c r="AA752" i="3" s="1"/>
  <c r="W753" i="3"/>
  <c r="Y753" i="3" s="1"/>
  <c r="AA753" i="3" s="1"/>
  <c r="W754" i="3"/>
  <c r="Y754" i="3" s="1"/>
  <c r="AA754" i="3" s="1"/>
  <c r="W755" i="3"/>
  <c r="Y755" i="3" s="1"/>
  <c r="AA755" i="3" s="1"/>
  <c r="W756" i="3"/>
  <c r="Y756" i="3" s="1"/>
  <c r="AA756" i="3" s="1"/>
  <c r="W757" i="3"/>
  <c r="Y757" i="3" s="1"/>
  <c r="AA757" i="3" s="1"/>
  <c r="W758" i="3"/>
  <c r="Y758" i="3" s="1"/>
  <c r="AA758" i="3" s="1"/>
  <c r="W759" i="3"/>
  <c r="Y759" i="3" s="1"/>
  <c r="AA759" i="3" s="1"/>
  <c r="W760" i="3"/>
  <c r="Y760" i="3" s="1"/>
  <c r="AA760" i="3" s="1"/>
  <c r="W761" i="3"/>
  <c r="Y761" i="3" s="1"/>
  <c r="AA761" i="3" s="1"/>
  <c r="W762" i="3"/>
  <c r="Y762" i="3" s="1"/>
  <c r="AA762" i="3" s="1"/>
  <c r="W763" i="3"/>
  <c r="Y763" i="3" s="1"/>
  <c r="AA763" i="3" s="1"/>
  <c r="W764" i="3"/>
  <c r="Y764" i="3" s="1"/>
  <c r="AA764" i="3" s="1"/>
  <c r="W765" i="3"/>
  <c r="Y765" i="3" s="1"/>
  <c r="AA765" i="3" s="1"/>
  <c r="W766" i="3"/>
  <c r="Y766" i="3" s="1"/>
  <c r="AA766" i="3" s="1"/>
  <c r="W767" i="3"/>
  <c r="Y767" i="3" s="1"/>
  <c r="AA767" i="3" s="1"/>
  <c r="W768" i="3"/>
  <c r="Y768" i="3" s="1"/>
  <c r="AA768" i="3" s="1"/>
  <c r="W769" i="3"/>
  <c r="Y769" i="3" s="1"/>
  <c r="AA769" i="3" s="1"/>
  <c r="W770" i="3"/>
  <c r="Y770" i="3" s="1"/>
  <c r="AA770" i="3" s="1"/>
  <c r="W771" i="3"/>
  <c r="Y771" i="3" s="1"/>
  <c r="AA771" i="3" s="1"/>
  <c r="W772" i="3"/>
  <c r="Y772" i="3" s="1"/>
  <c r="AA772" i="3" s="1"/>
  <c r="W773" i="3"/>
  <c r="Y773" i="3" s="1"/>
  <c r="AA773" i="3" s="1"/>
  <c r="W774" i="3"/>
  <c r="Y774" i="3" s="1"/>
  <c r="AA774" i="3" s="1"/>
  <c r="W775" i="3"/>
  <c r="Y775" i="3" s="1"/>
  <c r="AA775" i="3" s="1"/>
  <c r="W776" i="3"/>
  <c r="Y776" i="3" s="1"/>
  <c r="AA776" i="3" s="1"/>
  <c r="W777" i="3"/>
  <c r="Y777" i="3" s="1"/>
  <c r="AA777" i="3" s="1"/>
  <c r="W778" i="3"/>
  <c r="Y778" i="3" s="1"/>
  <c r="AA778" i="3" s="1"/>
  <c r="W779" i="3"/>
  <c r="Y779" i="3" s="1"/>
  <c r="AA779" i="3" s="1"/>
  <c r="W780" i="3"/>
  <c r="Y780" i="3" s="1"/>
  <c r="AA780" i="3" s="1"/>
  <c r="W781" i="3"/>
  <c r="Y781" i="3" s="1"/>
  <c r="AA781" i="3" s="1"/>
  <c r="W782" i="3"/>
  <c r="Y782" i="3" s="1"/>
  <c r="AA782" i="3" s="1"/>
  <c r="W783" i="3"/>
  <c r="Y783" i="3" s="1"/>
  <c r="AA783" i="3" s="1"/>
  <c r="W784" i="3"/>
  <c r="Y784" i="3" s="1"/>
  <c r="AA784" i="3" s="1"/>
  <c r="W785" i="3"/>
  <c r="Y785" i="3" s="1"/>
  <c r="AA785" i="3" s="1"/>
  <c r="W786" i="3"/>
  <c r="Y786" i="3" s="1"/>
  <c r="AA786" i="3" s="1"/>
  <c r="W787" i="3"/>
  <c r="Y787" i="3" s="1"/>
  <c r="AA787" i="3" s="1"/>
  <c r="W788" i="3"/>
  <c r="Y788" i="3" s="1"/>
  <c r="AA788" i="3" s="1"/>
  <c r="W789" i="3"/>
  <c r="Y789" i="3" s="1"/>
  <c r="AA789" i="3" s="1"/>
  <c r="W790" i="3"/>
  <c r="Y790" i="3" s="1"/>
  <c r="AA790" i="3" s="1"/>
  <c r="W791" i="3"/>
  <c r="Y791" i="3" s="1"/>
  <c r="AA791" i="3" s="1"/>
  <c r="W792" i="3"/>
  <c r="Y792" i="3" s="1"/>
  <c r="AA792" i="3" s="1"/>
  <c r="W793" i="3"/>
  <c r="Y793" i="3" s="1"/>
  <c r="AA793" i="3" s="1"/>
  <c r="W794" i="3"/>
  <c r="Y794" i="3" s="1"/>
  <c r="AA794" i="3" s="1"/>
  <c r="W795" i="3"/>
  <c r="Y795" i="3" s="1"/>
  <c r="AA795" i="3" s="1"/>
  <c r="W796" i="3"/>
  <c r="Y796" i="3" s="1"/>
  <c r="AA796" i="3" s="1"/>
  <c r="W797" i="3"/>
  <c r="Y797" i="3" s="1"/>
  <c r="AA797" i="3" s="1"/>
  <c r="W798" i="3"/>
  <c r="Y798" i="3" s="1"/>
  <c r="AA798" i="3" s="1"/>
  <c r="W799" i="3"/>
  <c r="Y799" i="3" s="1"/>
  <c r="AA799" i="3" s="1"/>
  <c r="W800" i="3"/>
  <c r="Y800" i="3" s="1"/>
  <c r="AA800" i="3" s="1"/>
  <c r="W801" i="3"/>
  <c r="Y801" i="3" s="1"/>
  <c r="AA801" i="3" s="1"/>
  <c r="W802" i="3"/>
  <c r="Y802" i="3" s="1"/>
  <c r="AA802" i="3" s="1"/>
  <c r="W803" i="3"/>
  <c r="Y803" i="3" s="1"/>
  <c r="AA803" i="3" s="1"/>
  <c r="W804" i="3"/>
  <c r="Y804" i="3" s="1"/>
  <c r="AA804" i="3" s="1"/>
  <c r="W805" i="3"/>
  <c r="Y805" i="3" s="1"/>
  <c r="AA805" i="3" s="1"/>
  <c r="W806" i="3"/>
  <c r="Y806" i="3" s="1"/>
  <c r="AA806" i="3" s="1"/>
  <c r="W807" i="3"/>
  <c r="Y807" i="3" s="1"/>
  <c r="AA807" i="3" s="1"/>
  <c r="W808" i="3"/>
  <c r="Y808" i="3" s="1"/>
  <c r="AA808" i="3" s="1"/>
  <c r="W809" i="3"/>
  <c r="Y809" i="3" s="1"/>
  <c r="AA809" i="3" s="1"/>
  <c r="W810" i="3"/>
  <c r="Y810" i="3" s="1"/>
  <c r="AA810" i="3" s="1"/>
  <c r="W811" i="3"/>
  <c r="Y811" i="3" s="1"/>
  <c r="AA811" i="3" s="1"/>
  <c r="W812" i="3"/>
  <c r="Y812" i="3" s="1"/>
  <c r="AA812" i="3" s="1"/>
  <c r="W813" i="3"/>
  <c r="Y813" i="3" s="1"/>
  <c r="AA813" i="3" s="1"/>
  <c r="W814" i="3"/>
  <c r="Y814" i="3" s="1"/>
  <c r="AA814" i="3" s="1"/>
  <c r="W815" i="3"/>
  <c r="Y815" i="3" s="1"/>
  <c r="AA815" i="3" s="1"/>
  <c r="W816" i="3"/>
  <c r="Y816" i="3" s="1"/>
  <c r="AA816" i="3" s="1"/>
  <c r="W817" i="3"/>
  <c r="Y817" i="3" s="1"/>
  <c r="AA817" i="3" s="1"/>
  <c r="W818" i="3"/>
  <c r="Y818" i="3" s="1"/>
  <c r="AA818" i="3" s="1"/>
  <c r="W819" i="3"/>
  <c r="Y819" i="3" s="1"/>
  <c r="AA819" i="3" s="1"/>
  <c r="W820" i="3"/>
  <c r="Y820" i="3" s="1"/>
  <c r="AA820" i="3" s="1"/>
  <c r="W821" i="3"/>
  <c r="Y821" i="3" s="1"/>
  <c r="AA821" i="3" s="1"/>
  <c r="W822" i="3"/>
  <c r="Y822" i="3" s="1"/>
  <c r="AA822" i="3" s="1"/>
  <c r="W823" i="3"/>
  <c r="Y823" i="3" s="1"/>
  <c r="AA823" i="3" s="1"/>
  <c r="W824" i="3"/>
  <c r="Y824" i="3" s="1"/>
  <c r="AA824" i="3" s="1"/>
  <c r="W825" i="3"/>
  <c r="Y825" i="3" s="1"/>
  <c r="AA825" i="3" s="1"/>
  <c r="W826" i="3"/>
  <c r="Y826" i="3" s="1"/>
  <c r="AA826" i="3" s="1"/>
  <c r="W827" i="3"/>
  <c r="Y827" i="3" s="1"/>
  <c r="AA827" i="3" s="1"/>
  <c r="W828" i="3"/>
  <c r="Y828" i="3" s="1"/>
  <c r="AA828" i="3" s="1"/>
  <c r="W829" i="3"/>
  <c r="Y829" i="3" s="1"/>
  <c r="AA829" i="3" s="1"/>
  <c r="W830" i="3"/>
  <c r="Y830" i="3" s="1"/>
  <c r="AA830" i="3" s="1"/>
  <c r="W831" i="3"/>
  <c r="Y831" i="3" s="1"/>
  <c r="AA831" i="3" s="1"/>
  <c r="W832" i="3"/>
  <c r="Y832" i="3" s="1"/>
  <c r="AA832" i="3" s="1"/>
  <c r="W833" i="3"/>
  <c r="Y833" i="3" s="1"/>
  <c r="AA833" i="3" s="1"/>
  <c r="W834" i="3"/>
  <c r="Y834" i="3" s="1"/>
  <c r="AA834" i="3" s="1"/>
  <c r="W835" i="3"/>
  <c r="Y835" i="3" s="1"/>
  <c r="AA835" i="3" s="1"/>
  <c r="W836" i="3"/>
  <c r="Y836" i="3" s="1"/>
  <c r="AA836" i="3" s="1"/>
  <c r="W837" i="3"/>
  <c r="Y837" i="3" s="1"/>
  <c r="AA837" i="3" s="1"/>
  <c r="W838" i="3"/>
  <c r="Y838" i="3" s="1"/>
  <c r="AA838" i="3" s="1"/>
  <c r="W839" i="3"/>
  <c r="Y839" i="3" s="1"/>
  <c r="AA839" i="3" s="1"/>
  <c r="W840" i="3"/>
  <c r="Y840" i="3" s="1"/>
  <c r="AA840" i="3" s="1"/>
  <c r="W841" i="3"/>
  <c r="Y841" i="3" s="1"/>
  <c r="AA841" i="3" s="1"/>
  <c r="W842" i="3"/>
  <c r="Y842" i="3" s="1"/>
  <c r="AA842" i="3" s="1"/>
  <c r="W843" i="3"/>
  <c r="Y843" i="3" s="1"/>
  <c r="AA843" i="3" s="1"/>
  <c r="W844" i="3"/>
  <c r="Y844" i="3" s="1"/>
  <c r="AA844" i="3" s="1"/>
  <c r="W845" i="3"/>
  <c r="Y845" i="3" s="1"/>
  <c r="AA845" i="3" s="1"/>
  <c r="W846" i="3"/>
  <c r="Y846" i="3" s="1"/>
  <c r="AA846" i="3" s="1"/>
  <c r="W847" i="3"/>
  <c r="Y847" i="3" s="1"/>
  <c r="AA847" i="3" s="1"/>
  <c r="W848" i="3"/>
  <c r="Y848" i="3" s="1"/>
  <c r="AA848" i="3" s="1"/>
  <c r="W849" i="3"/>
  <c r="Y849" i="3" s="1"/>
  <c r="AA849" i="3" s="1"/>
  <c r="W850" i="3"/>
  <c r="Y850" i="3" s="1"/>
  <c r="AA850" i="3" s="1"/>
  <c r="W851" i="3"/>
  <c r="Y851" i="3" s="1"/>
  <c r="AA851" i="3" s="1"/>
  <c r="W852" i="3"/>
  <c r="Y852" i="3" s="1"/>
  <c r="AA852" i="3" s="1"/>
  <c r="W853" i="3"/>
  <c r="Y853" i="3" s="1"/>
  <c r="AA853" i="3" s="1"/>
  <c r="W854" i="3"/>
  <c r="Y854" i="3" s="1"/>
  <c r="AA854" i="3" s="1"/>
  <c r="W855" i="3"/>
  <c r="Y855" i="3" s="1"/>
  <c r="AA855" i="3" s="1"/>
  <c r="W856" i="3"/>
  <c r="Y856" i="3" s="1"/>
  <c r="AA856" i="3" s="1"/>
  <c r="W857" i="3"/>
  <c r="Y857" i="3" s="1"/>
  <c r="AA857" i="3" s="1"/>
  <c r="W858" i="3"/>
  <c r="Y858" i="3" s="1"/>
  <c r="AA858" i="3" s="1"/>
  <c r="W859" i="3"/>
  <c r="Y859" i="3" s="1"/>
  <c r="AA859" i="3" s="1"/>
  <c r="W860" i="3"/>
  <c r="Y860" i="3" s="1"/>
  <c r="AA860" i="3" s="1"/>
  <c r="W861" i="3"/>
  <c r="Y861" i="3" s="1"/>
  <c r="AA861" i="3" s="1"/>
  <c r="W862" i="3"/>
  <c r="Y862" i="3" s="1"/>
  <c r="AA862" i="3" s="1"/>
  <c r="W863" i="3"/>
  <c r="Y863" i="3" s="1"/>
  <c r="AA863" i="3" s="1"/>
  <c r="W864" i="3"/>
  <c r="Y864" i="3" s="1"/>
  <c r="AA864" i="3" s="1"/>
  <c r="W865" i="3"/>
  <c r="Y865" i="3" s="1"/>
  <c r="AA865" i="3" s="1"/>
  <c r="W866" i="3"/>
  <c r="Y866" i="3" s="1"/>
  <c r="AA866" i="3" s="1"/>
  <c r="W867" i="3"/>
  <c r="Y867" i="3" s="1"/>
  <c r="AA867" i="3" s="1"/>
  <c r="W868" i="3"/>
  <c r="Y868" i="3" s="1"/>
  <c r="AA868" i="3" s="1"/>
  <c r="W869" i="3"/>
  <c r="Y869" i="3" s="1"/>
  <c r="AA869" i="3" s="1"/>
  <c r="W870" i="3"/>
  <c r="Y870" i="3" s="1"/>
  <c r="AA870" i="3" s="1"/>
  <c r="W871" i="3"/>
  <c r="Y871" i="3" s="1"/>
  <c r="AA871" i="3" s="1"/>
  <c r="W872" i="3"/>
  <c r="Y872" i="3" s="1"/>
  <c r="AA872" i="3" s="1"/>
  <c r="W873" i="3"/>
  <c r="Y873" i="3" s="1"/>
  <c r="AA873" i="3" s="1"/>
  <c r="W874" i="3"/>
  <c r="Y874" i="3" s="1"/>
  <c r="AA874" i="3" s="1"/>
  <c r="W875" i="3"/>
  <c r="Y875" i="3" s="1"/>
  <c r="AA875" i="3" s="1"/>
  <c r="W876" i="3"/>
  <c r="Y876" i="3" s="1"/>
  <c r="AA876" i="3" s="1"/>
  <c r="W877" i="3"/>
  <c r="Y877" i="3" s="1"/>
  <c r="AA877" i="3" s="1"/>
  <c r="W878" i="3"/>
  <c r="Y878" i="3" s="1"/>
  <c r="AA878" i="3" s="1"/>
  <c r="W879" i="3"/>
  <c r="Y879" i="3" s="1"/>
  <c r="AA879" i="3" s="1"/>
  <c r="W880" i="3"/>
  <c r="Y880" i="3" s="1"/>
  <c r="AA880" i="3" s="1"/>
  <c r="W881" i="3"/>
  <c r="Y881" i="3" s="1"/>
  <c r="AA881" i="3" s="1"/>
  <c r="W882" i="3"/>
  <c r="Y882" i="3" s="1"/>
  <c r="AA882" i="3" s="1"/>
  <c r="W883" i="3"/>
  <c r="Y883" i="3" s="1"/>
  <c r="AA883" i="3" s="1"/>
  <c r="W884" i="3"/>
  <c r="Y884" i="3" s="1"/>
  <c r="AA884" i="3" s="1"/>
  <c r="W885" i="3"/>
  <c r="Y885" i="3" s="1"/>
  <c r="AA885" i="3" s="1"/>
  <c r="W886" i="3"/>
  <c r="Y886" i="3" s="1"/>
  <c r="AA886" i="3" s="1"/>
  <c r="W887" i="3"/>
  <c r="Y887" i="3" s="1"/>
  <c r="AA887" i="3" s="1"/>
  <c r="W888" i="3"/>
  <c r="Y888" i="3" s="1"/>
  <c r="AA888" i="3" s="1"/>
  <c r="W889" i="3"/>
  <c r="Y889" i="3" s="1"/>
  <c r="AA889" i="3" s="1"/>
  <c r="W890" i="3"/>
  <c r="Y890" i="3" s="1"/>
  <c r="AA890" i="3" s="1"/>
  <c r="W891" i="3"/>
  <c r="Y891" i="3" s="1"/>
  <c r="AA891" i="3" s="1"/>
  <c r="W892" i="3"/>
  <c r="Y892" i="3" s="1"/>
  <c r="AA892" i="3" s="1"/>
  <c r="W893" i="3"/>
  <c r="Y893" i="3" s="1"/>
  <c r="AA893" i="3" s="1"/>
  <c r="W894" i="3"/>
  <c r="Y894" i="3" s="1"/>
  <c r="AA894" i="3" s="1"/>
  <c r="W895" i="3"/>
  <c r="Y895" i="3" s="1"/>
  <c r="AA895" i="3" s="1"/>
  <c r="W896" i="3"/>
  <c r="Y896" i="3" s="1"/>
  <c r="AA896" i="3" s="1"/>
  <c r="W897" i="3"/>
  <c r="Y897" i="3" s="1"/>
  <c r="AA897" i="3" s="1"/>
  <c r="W898" i="3"/>
  <c r="Y898" i="3" s="1"/>
  <c r="AA898" i="3" s="1"/>
  <c r="W899" i="3"/>
  <c r="Y899" i="3" s="1"/>
  <c r="AA899" i="3" s="1"/>
  <c r="W900" i="3"/>
  <c r="Y900" i="3" s="1"/>
  <c r="AA900" i="3" s="1"/>
  <c r="W901" i="3"/>
  <c r="Y901" i="3" s="1"/>
  <c r="AA901" i="3" s="1"/>
  <c r="W902" i="3"/>
  <c r="Y902" i="3" s="1"/>
  <c r="AA902" i="3" s="1"/>
  <c r="W903" i="3"/>
  <c r="Y903" i="3" s="1"/>
  <c r="AA903" i="3" s="1"/>
  <c r="W904" i="3"/>
  <c r="Y904" i="3" s="1"/>
  <c r="AA904" i="3" s="1"/>
  <c r="W905" i="3"/>
  <c r="Y905" i="3" s="1"/>
  <c r="AA905" i="3" s="1"/>
  <c r="W906" i="3"/>
  <c r="Y906" i="3" s="1"/>
  <c r="AA906" i="3" s="1"/>
  <c r="W907" i="3"/>
  <c r="Y907" i="3" s="1"/>
  <c r="AA907" i="3" s="1"/>
  <c r="W908" i="3"/>
  <c r="Y908" i="3" s="1"/>
  <c r="AA908" i="3" s="1"/>
  <c r="W909" i="3"/>
  <c r="Y909" i="3" s="1"/>
  <c r="AA909" i="3" s="1"/>
  <c r="W910" i="3"/>
  <c r="Y910" i="3" s="1"/>
  <c r="AA910" i="3" s="1"/>
  <c r="W911" i="3"/>
  <c r="Y911" i="3" s="1"/>
  <c r="AA911" i="3" s="1"/>
  <c r="W912" i="3"/>
  <c r="Y912" i="3" s="1"/>
  <c r="AA912" i="3" s="1"/>
  <c r="W913" i="3"/>
  <c r="Y913" i="3" s="1"/>
  <c r="AA913" i="3" s="1"/>
  <c r="W914" i="3"/>
  <c r="Y914" i="3" s="1"/>
  <c r="AA914" i="3" s="1"/>
  <c r="W915" i="3"/>
  <c r="Y915" i="3" s="1"/>
  <c r="AA915" i="3" s="1"/>
  <c r="W916" i="3"/>
  <c r="Y916" i="3" s="1"/>
  <c r="AA916" i="3" s="1"/>
  <c r="W917" i="3"/>
  <c r="Y917" i="3" s="1"/>
  <c r="AA917" i="3" s="1"/>
  <c r="W918" i="3"/>
  <c r="Y918" i="3" s="1"/>
  <c r="AA918" i="3" s="1"/>
  <c r="W919" i="3"/>
  <c r="Y919" i="3" s="1"/>
  <c r="AA919" i="3" s="1"/>
  <c r="W920" i="3"/>
  <c r="Y920" i="3" s="1"/>
  <c r="AA920" i="3" s="1"/>
  <c r="W921" i="3"/>
  <c r="Y921" i="3" s="1"/>
  <c r="AA921" i="3" s="1"/>
  <c r="W922" i="3"/>
  <c r="Y922" i="3" s="1"/>
  <c r="AA922" i="3" s="1"/>
  <c r="W923" i="3"/>
  <c r="Y923" i="3" s="1"/>
  <c r="AA923" i="3" s="1"/>
  <c r="W924" i="3"/>
  <c r="Y924" i="3" s="1"/>
  <c r="AA924" i="3" s="1"/>
  <c r="W925" i="3"/>
  <c r="Y925" i="3" s="1"/>
  <c r="AA925" i="3" s="1"/>
  <c r="W926" i="3"/>
  <c r="Y926" i="3" s="1"/>
  <c r="AA926" i="3" s="1"/>
  <c r="W927" i="3"/>
  <c r="Y927" i="3" s="1"/>
  <c r="AA927" i="3" s="1"/>
  <c r="W928" i="3"/>
  <c r="Y928" i="3" s="1"/>
  <c r="AA928" i="3" s="1"/>
  <c r="W929" i="3"/>
  <c r="Y929" i="3" s="1"/>
  <c r="AA929" i="3" s="1"/>
  <c r="W930" i="3"/>
  <c r="Y930" i="3" s="1"/>
  <c r="AA930" i="3" s="1"/>
  <c r="W931" i="3"/>
  <c r="Y931" i="3" s="1"/>
  <c r="AA931" i="3" s="1"/>
  <c r="W932" i="3"/>
  <c r="Y932" i="3" s="1"/>
  <c r="AA932" i="3" s="1"/>
  <c r="W933" i="3"/>
  <c r="Y933" i="3" s="1"/>
  <c r="AA933" i="3" s="1"/>
  <c r="W934" i="3"/>
  <c r="Y934" i="3" s="1"/>
  <c r="AA934" i="3" s="1"/>
  <c r="W935" i="3"/>
  <c r="Y935" i="3" s="1"/>
  <c r="AA935" i="3" s="1"/>
  <c r="W936" i="3"/>
  <c r="Y936" i="3" s="1"/>
  <c r="AA936" i="3" s="1"/>
  <c r="W937" i="3"/>
  <c r="Y937" i="3" s="1"/>
  <c r="AA937" i="3" s="1"/>
  <c r="W938" i="3"/>
  <c r="Y938" i="3" s="1"/>
  <c r="AA938" i="3" s="1"/>
  <c r="W939" i="3"/>
  <c r="Y939" i="3" s="1"/>
  <c r="AA939" i="3" s="1"/>
  <c r="W940" i="3"/>
  <c r="Y940" i="3" s="1"/>
  <c r="AA940" i="3" s="1"/>
  <c r="W941" i="3"/>
  <c r="Y941" i="3" s="1"/>
  <c r="AA941" i="3" s="1"/>
  <c r="W942" i="3"/>
  <c r="Y942" i="3" s="1"/>
  <c r="AA942" i="3" s="1"/>
  <c r="W943" i="3"/>
  <c r="Y943" i="3" s="1"/>
  <c r="AA943" i="3" s="1"/>
  <c r="W944" i="3"/>
  <c r="Y944" i="3" s="1"/>
  <c r="AA944" i="3" s="1"/>
  <c r="W945" i="3"/>
  <c r="Y945" i="3" s="1"/>
  <c r="AA945" i="3" s="1"/>
  <c r="W946" i="3"/>
  <c r="Y946" i="3" s="1"/>
  <c r="AA946" i="3" s="1"/>
  <c r="W947" i="3"/>
  <c r="Y947" i="3" s="1"/>
  <c r="AA947" i="3" s="1"/>
  <c r="W948" i="3"/>
  <c r="Y948" i="3" s="1"/>
  <c r="AA948" i="3" s="1"/>
  <c r="W949" i="3"/>
  <c r="Y949" i="3" s="1"/>
  <c r="AA949" i="3" s="1"/>
  <c r="W950" i="3"/>
  <c r="Y950" i="3" s="1"/>
  <c r="AA950" i="3" s="1"/>
  <c r="W951" i="3"/>
  <c r="Y951" i="3" s="1"/>
  <c r="AA951" i="3" s="1"/>
  <c r="W953" i="3"/>
  <c r="Y953" i="3" s="1"/>
  <c r="AA953" i="3" s="1"/>
  <c r="W954" i="3"/>
  <c r="Y954" i="3" s="1"/>
  <c r="AA954" i="3" s="1"/>
  <c r="W955" i="3"/>
  <c r="Y955" i="3" s="1"/>
  <c r="AA955" i="3" s="1"/>
  <c r="W956" i="3"/>
  <c r="Y956" i="3" s="1"/>
  <c r="AA956" i="3" s="1"/>
  <c r="W957" i="3"/>
  <c r="Y957" i="3" s="1"/>
  <c r="AA957" i="3" s="1"/>
  <c r="W958" i="3"/>
  <c r="Y958" i="3" s="1"/>
  <c r="AA958" i="3" s="1"/>
  <c r="W959" i="3"/>
  <c r="Y959" i="3" s="1"/>
  <c r="AA959" i="3" s="1"/>
  <c r="W960" i="3"/>
  <c r="Y960" i="3" s="1"/>
  <c r="AA960" i="3" s="1"/>
  <c r="W961" i="3"/>
  <c r="Y961" i="3" s="1"/>
  <c r="AA961" i="3" s="1"/>
  <c r="W962" i="3"/>
  <c r="Y962" i="3" s="1"/>
  <c r="AA962" i="3" s="1"/>
  <c r="W963" i="3"/>
  <c r="Y963" i="3" s="1"/>
  <c r="AA963" i="3" s="1"/>
  <c r="W964" i="3"/>
  <c r="Y964" i="3" s="1"/>
  <c r="AA964" i="3" s="1"/>
  <c r="W965" i="3"/>
  <c r="Y965" i="3" s="1"/>
  <c r="AA965" i="3" s="1"/>
  <c r="W966" i="3"/>
  <c r="Y966" i="3" s="1"/>
  <c r="AA966" i="3" s="1"/>
  <c r="W967" i="3"/>
  <c r="Y967" i="3" s="1"/>
  <c r="AA967" i="3" s="1"/>
  <c r="W968" i="3"/>
  <c r="Y968" i="3" s="1"/>
  <c r="AA968" i="3" s="1"/>
  <c r="W969" i="3"/>
  <c r="Y969" i="3" s="1"/>
  <c r="AA969" i="3" s="1"/>
  <c r="W970" i="3"/>
  <c r="Y970" i="3" s="1"/>
  <c r="AA970" i="3" s="1"/>
  <c r="W971" i="3"/>
  <c r="Y971" i="3" s="1"/>
  <c r="AA971" i="3" s="1"/>
  <c r="W972" i="3"/>
  <c r="Y972" i="3" s="1"/>
  <c r="AA972" i="3" s="1"/>
  <c r="W973" i="3"/>
  <c r="Y973" i="3" s="1"/>
  <c r="AA973" i="3" s="1"/>
  <c r="W974" i="3"/>
  <c r="Y974" i="3" s="1"/>
  <c r="AA974" i="3" s="1"/>
  <c r="W975" i="3"/>
  <c r="Y975" i="3" s="1"/>
  <c r="AA975" i="3" s="1"/>
  <c r="W976" i="3"/>
  <c r="Y976" i="3" s="1"/>
  <c r="AA976" i="3" s="1"/>
  <c r="W977" i="3"/>
  <c r="Y977" i="3" s="1"/>
  <c r="AA977" i="3" s="1"/>
  <c r="W978" i="3"/>
  <c r="Y978" i="3" s="1"/>
  <c r="AA978" i="3" s="1"/>
  <c r="W979" i="3"/>
  <c r="Y979" i="3" s="1"/>
  <c r="AA979" i="3" s="1"/>
  <c r="W980" i="3"/>
  <c r="Y980" i="3" s="1"/>
  <c r="AA980" i="3" s="1"/>
  <c r="W981" i="3"/>
  <c r="Y981" i="3" s="1"/>
  <c r="AA981" i="3" s="1"/>
  <c r="W982" i="3"/>
  <c r="Y982" i="3" s="1"/>
  <c r="AA982" i="3" s="1"/>
  <c r="W983" i="3"/>
  <c r="Y983" i="3" s="1"/>
  <c r="AA983" i="3" s="1"/>
  <c r="W984" i="3"/>
  <c r="Y984" i="3" s="1"/>
  <c r="AA984" i="3" s="1"/>
  <c r="W985" i="3"/>
  <c r="Y985" i="3" s="1"/>
  <c r="AA985" i="3" s="1"/>
  <c r="W986" i="3"/>
  <c r="Y986" i="3" s="1"/>
  <c r="AA986" i="3" s="1"/>
  <c r="W987" i="3"/>
  <c r="Y987" i="3" s="1"/>
  <c r="AA987" i="3" s="1"/>
  <c r="W988" i="3"/>
  <c r="Y988" i="3" s="1"/>
  <c r="AA988" i="3" s="1"/>
  <c r="W989" i="3"/>
  <c r="Y989" i="3" s="1"/>
  <c r="AA989" i="3" s="1"/>
  <c r="W990" i="3"/>
  <c r="Y990" i="3" s="1"/>
  <c r="AA990" i="3" s="1"/>
  <c r="W991" i="3"/>
  <c r="Y991" i="3" s="1"/>
  <c r="AA991" i="3" s="1"/>
  <c r="W992" i="3"/>
  <c r="Y992" i="3" s="1"/>
  <c r="AA992" i="3" s="1"/>
  <c r="W993" i="3"/>
  <c r="Y993" i="3" s="1"/>
  <c r="AA993" i="3" s="1"/>
  <c r="W994" i="3"/>
  <c r="Y994" i="3" s="1"/>
  <c r="AA994" i="3" s="1"/>
  <c r="W995" i="3"/>
  <c r="Y995" i="3" s="1"/>
  <c r="AA995" i="3" s="1"/>
  <c r="W996" i="3"/>
  <c r="Y996" i="3" s="1"/>
  <c r="AA996" i="3" s="1"/>
  <c r="W997" i="3"/>
  <c r="Y997" i="3" s="1"/>
  <c r="AA997" i="3" s="1"/>
  <c r="W998" i="3"/>
  <c r="Y998" i="3" s="1"/>
  <c r="AA998" i="3" s="1"/>
  <c r="W999" i="3"/>
  <c r="Y999" i="3" s="1"/>
  <c r="AA999" i="3" s="1"/>
  <c r="W1000" i="3"/>
  <c r="Y1000" i="3" s="1"/>
  <c r="AA1000" i="3" s="1"/>
  <c r="W1001" i="3"/>
  <c r="Y1001" i="3" s="1"/>
  <c r="AA1001" i="3" s="1"/>
  <c r="W1002" i="3"/>
  <c r="Y1002" i="3" s="1"/>
  <c r="AA1002" i="3" s="1"/>
  <c r="W1003" i="3"/>
  <c r="Y1003" i="3" s="1"/>
  <c r="AA1003" i="3" s="1"/>
  <c r="W1004" i="3"/>
  <c r="Y1004" i="3" s="1"/>
  <c r="AA1004" i="3" s="1"/>
  <c r="W1005" i="3"/>
  <c r="Y1005" i="3" s="1"/>
  <c r="AA1005" i="3" s="1"/>
  <c r="W1006" i="3"/>
  <c r="Y1006" i="3" s="1"/>
  <c r="AA1006" i="3" s="1"/>
  <c r="W1007" i="3"/>
  <c r="Y1007" i="3" s="1"/>
  <c r="AA1007" i="3" s="1"/>
  <c r="W1008" i="3"/>
  <c r="Y1008" i="3" s="1"/>
  <c r="AA1008" i="3" s="1"/>
  <c r="W1009" i="3"/>
  <c r="Y1009" i="3" s="1"/>
  <c r="AA1009" i="3" s="1"/>
  <c r="W1010" i="3"/>
  <c r="Y1010" i="3" s="1"/>
  <c r="AA1010" i="3" s="1"/>
  <c r="W1011" i="3"/>
  <c r="Y1011" i="3" s="1"/>
  <c r="AA1011" i="3" s="1"/>
  <c r="W1012" i="3"/>
  <c r="Y1012" i="3" s="1"/>
  <c r="AA1012" i="3" s="1"/>
  <c r="W1013" i="3"/>
  <c r="Y1013" i="3" s="1"/>
  <c r="AA1013" i="3" s="1"/>
  <c r="W1014" i="3"/>
  <c r="Y1014" i="3" s="1"/>
  <c r="AA1014" i="3" s="1"/>
  <c r="W1015" i="3"/>
  <c r="Y1015" i="3" s="1"/>
  <c r="AA1015" i="3" s="1"/>
  <c r="W1016" i="3"/>
  <c r="Y1016" i="3" s="1"/>
  <c r="AA1016" i="3" s="1"/>
  <c r="W1017" i="3"/>
  <c r="Y1017" i="3" s="1"/>
  <c r="AA1017" i="3" s="1"/>
  <c r="W1018" i="3"/>
  <c r="Y1018" i="3" s="1"/>
  <c r="AA1018" i="3" s="1"/>
  <c r="W1019" i="3"/>
  <c r="Y1019" i="3" s="1"/>
  <c r="AA1019" i="3" s="1"/>
  <c r="W1020" i="3"/>
  <c r="Y1020" i="3" s="1"/>
  <c r="AA1020" i="3" s="1"/>
  <c r="W1021" i="3"/>
  <c r="Y1021" i="3" s="1"/>
  <c r="AA1021" i="3" s="1"/>
  <c r="W1022" i="3"/>
  <c r="Y1022" i="3" s="1"/>
  <c r="AA1022" i="3" s="1"/>
  <c r="W1023" i="3"/>
  <c r="Y1023" i="3" s="1"/>
  <c r="AA1023" i="3" s="1"/>
  <c r="W1024" i="3"/>
  <c r="Y1024" i="3" s="1"/>
  <c r="AA1024" i="3" s="1"/>
  <c r="W1025" i="3"/>
  <c r="Y1025" i="3" s="1"/>
  <c r="AA1025" i="3" s="1"/>
  <c r="W1026" i="3"/>
  <c r="Y1026" i="3" s="1"/>
  <c r="AA1026" i="3" s="1"/>
  <c r="W1027" i="3"/>
  <c r="Y1027" i="3" s="1"/>
  <c r="AA1027" i="3" s="1"/>
  <c r="W1028" i="3"/>
  <c r="Y1028" i="3" s="1"/>
  <c r="AA1028" i="3" s="1"/>
  <c r="W1029" i="3"/>
  <c r="Y1029" i="3" s="1"/>
  <c r="AA1029" i="3" s="1"/>
  <c r="W1030" i="3"/>
  <c r="Y1030" i="3" s="1"/>
  <c r="AA1030" i="3" s="1"/>
  <c r="W1031" i="3"/>
  <c r="Y1031" i="3" s="1"/>
  <c r="AA1031" i="3" s="1"/>
  <c r="W1032" i="3"/>
  <c r="Y1032" i="3" s="1"/>
  <c r="AA1032" i="3" s="1"/>
  <c r="W1033" i="3"/>
  <c r="Y1033" i="3" s="1"/>
  <c r="AA1033" i="3" s="1"/>
  <c r="W1034" i="3"/>
  <c r="Y1034" i="3" s="1"/>
  <c r="AA1034" i="3" s="1"/>
  <c r="W1035" i="3"/>
  <c r="Y1035" i="3" s="1"/>
  <c r="AA1035" i="3" s="1"/>
  <c r="W1036" i="3"/>
  <c r="Y1036" i="3" s="1"/>
  <c r="AA1036" i="3" s="1"/>
  <c r="W1037" i="3"/>
  <c r="Y1037" i="3" s="1"/>
  <c r="AA1037" i="3" s="1"/>
  <c r="W1038" i="3"/>
  <c r="Y1038" i="3" s="1"/>
  <c r="AA1038" i="3" s="1"/>
  <c r="W1039" i="3"/>
  <c r="Y1039" i="3" s="1"/>
  <c r="AA1039" i="3" s="1"/>
  <c r="W1040" i="3"/>
  <c r="Y1040" i="3" s="1"/>
  <c r="AA1040" i="3" s="1"/>
  <c r="W1041" i="3"/>
  <c r="Y1041" i="3" s="1"/>
  <c r="AA1041" i="3" s="1"/>
  <c r="W1042" i="3"/>
  <c r="Y1042" i="3" s="1"/>
  <c r="AA1042" i="3" s="1"/>
  <c r="W1043" i="3"/>
  <c r="Y1043" i="3" s="1"/>
  <c r="AA1043" i="3" s="1"/>
  <c r="W1044" i="3"/>
  <c r="Y1044" i="3" s="1"/>
  <c r="AA1044" i="3" s="1"/>
  <c r="W1045" i="3"/>
  <c r="Y1045" i="3" s="1"/>
  <c r="AA1045" i="3" s="1"/>
  <c r="W1046" i="3"/>
  <c r="Y1046" i="3" s="1"/>
  <c r="AA1046" i="3" s="1"/>
  <c r="W1047" i="3"/>
  <c r="Y1047" i="3" s="1"/>
  <c r="AA1047" i="3" s="1"/>
  <c r="W1064" i="3"/>
  <c r="Y1064" i="3" s="1"/>
  <c r="AA1064" i="3" s="1"/>
  <c r="W1065" i="3"/>
  <c r="Y1065" i="3" s="1"/>
  <c r="AA1065" i="3" s="1"/>
  <c r="W1066" i="3"/>
  <c r="Y1066" i="3" s="1"/>
  <c r="AA1066" i="3" s="1"/>
  <c r="W1067" i="3"/>
  <c r="Y1067" i="3" s="1"/>
  <c r="AA1067" i="3" s="1"/>
  <c r="W1068" i="3"/>
  <c r="Y1068" i="3" s="1"/>
  <c r="AA1068" i="3" s="1"/>
  <c r="W1069" i="3"/>
  <c r="Y1069" i="3" s="1"/>
  <c r="AA1069" i="3" s="1"/>
  <c r="W1070" i="3"/>
  <c r="Y1070" i="3" s="1"/>
  <c r="AA1070" i="3" s="1"/>
  <c r="W1071" i="3"/>
  <c r="Y1071" i="3" s="1"/>
  <c r="AA1071" i="3" s="1"/>
  <c r="W1072" i="3"/>
  <c r="Y1072" i="3" s="1"/>
  <c r="AA1072" i="3" s="1"/>
  <c r="W1073" i="3"/>
  <c r="Y1073" i="3" s="1"/>
  <c r="AA1073" i="3" s="1"/>
  <c r="W1074" i="3"/>
  <c r="Y1074" i="3" s="1"/>
  <c r="AA1074" i="3" s="1"/>
  <c r="W1075" i="3"/>
  <c r="Y1075" i="3" s="1"/>
  <c r="AA1075" i="3" s="1"/>
  <c r="W1076" i="3"/>
  <c r="Y1076" i="3" s="1"/>
  <c r="AA1076" i="3" s="1"/>
  <c r="W1077" i="3"/>
  <c r="Y1077" i="3" s="1"/>
  <c r="AA1077" i="3" s="1"/>
  <c r="W1078" i="3"/>
  <c r="Y1078" i="3" s="1"/>
  <c r="AA1078" i="3" s="1"/>
  <c r="W1079" i="3"/>
  <c r="Y1079" i="3" s="1"/>
  <c r="AA1079" i="3" s="1"/>
  <c r="W1080" i="3"/>
  <c r="Y1080" i="3" s="1"/>
  <c r="AA1080" i="3" s="1"/>
  <c r="W1081" i="3"/>
  <c r="Y1081" i="3" s="1"/>
  <c r="AA1081" i="3" s="1"/>
  <c r="W1082" i="3"/>
  <c r="Y1082" i="3" s="1"/>
  <c r="AA1082" i="3" s="1"/>
  <c r="W1083" i="3"/>
  <c r="Y1083" i="3" s="1"/>
  <c r="AA1083" i="3" s="1"/>
  <c r="W1084" i="3"/>
  <c r="Y1084" i="3" s="1"/>
  <c r="AA1084" i="3" s="1"/>
  <c r="W1085" i="3"/>
  <c r="Y1085" i="3" s="1"/>
  <c r="AA1085" i="3" s="1"/>
  <c r="W1086" i="3"/>
  <c r="Y1086" i="3" s="1"/>
  <c r="AA1086" i="3" s="1"/>
  <c r="W1087" i="3"/>
  <c r="Y1087" i="3" s="1"/>
  <c r="AA1087" i="3" s="1"/>
  <c r="W1088" i="3"/>
  <c r="Y1088" i="3" s="1"/>
  <c r="AA1088" i="3" s="1"/>
  <c r="W1089" i="3"/>
  <c r="Y1089" i="3" s="1"/>
  <c r="AA1089" i="3" s="1"/>
  <c r="W1090" i="3"/>
  <c r="Y1090" i="3" s="1"/>
  <c r="AA1090" i="3" s="1"/>
  <c r="W1091" i="3"/>
  <c r="Y1091" i="3" s="1"/>
  <c r="AA1091" i="3" s="1"/>
  <c r="W1092" i="3"/>
  <c r="Y1092" i="3" s="1"/>
  <c r="AA1092" i="3" s="1"/>
  <c r="W1093" i="3"/>
  <c r="Y1093" i="3" s="1"/>
  <c r="AA1093" i="3" s="1"/>
  <c r="W1094" i="3"/>
  <c r="Y1094" i="3" s="1"/>
  <c r="AA1094" i="3" s="1"/>
  <c r="W1095" i="3"/>
  <c r="Y1095" i="3" s="1"/>
  <c r="AA1095" i="3" s="1"/>
  <c r="W1096" i="3"/>
  <c r="Y1096" i="3" s="1"/>
  <c r="AA1096" i="3" s="1"/>
  <c r="W1097" i="3"/>
  <c r="Y1097" i="3" s="1"/>
  <c r="AA1097" i="3" s="1"/>
  <c r="W1098" i="3"/>
  <c r="Y1098" i="3" s="1"/>
  <c r="AA1098" i="3" s="1"/>
  <c r="W1099" i="3"/>
  <c r="Y1099" i="3" s="1"/>
  <c r="AA1099" i="3" s="1"/>
  <c r="W1100" i="3"/>
  <c r="Y1100" i="3" s="1"/>
  <c r="AA1100" i="3" s="1"/>
  <c r="W1101" i="3"/>
  <c r="Y1101" i="3" s="1"/>
  <c r="AA1101" i="3" s="1"/>
  <c r="W1102" i="3"/>
  <c r="Y1102" i="3" s="1"/>
  <c r="AA1102" i="3" s="1"/>
  <c r="W1103" i="3"/>
  <c r="Y1103" i="3" s="1"/>
  <c r="AA1103" i="3" s="1"/>
  <c r="W1104" i="3"/>
  <c r="Y1104" i="3" s="1"/>
  <c r="AA1104" i="3" s="1"/>
  <c r="W1105" i="3"/>
  <c r="Y1105" i="3" s="1"/>
  <c r="AA1105" i="3" s="1"/>
  <c r="W1106" i="3"/>
  <c r="Y1106" i="3" s="1"/>
  <c r="AA1106" i="3" s="1"/>
  <c r="W1107" i="3"/>
  <c r="Y1107" i="3" s="1"/>
  <c r="AA1107" i="3" s="1"/>
  <c r="W1108" i="3"/>
  <c r="Y1108" i="3" s="1"/>
  <c r="AA1108" i="3" s="1"/>
  <c r="W1109" i="3"/>
  <c r="Y1109" i="3" s="1"/>
  <c r="AA1109" i="3" s="1"/>
  <c r="W1110" i="3"/>
  <c r="Y1110" i="3" s="1"/>
  <c r="AA1110" i="3" s="1"/>
  <c r="W1111" i="3"/>
  <c r="Y1111" i="3" s="1"/>
  <c r="AA1111" i="3" s="1"/>
  <c r="W1112" i="3"/>
  <c r="Y1112" i="3" s="1"/>
  <c r="AA1112" i="3" s="1"/>
  <c r="W1113" i="3"/>
  <c r="Y1113" i="3" s="1"/>
  <c r="AA1113" i="3" s="1"/>
  <c r="W1114" i="3"/>
  <c r="Y1114" i="3" s="1"/>
  <c r="AA1114" i="3" s="1"/>
  <c r="W1115" i="3"/>
  <c r="Y1115" i="3" s="1"/>
  <c r="AA1115" i="3" s="1"/>
  <c r="W1116" i="3"/>
  <c r="Y1116" i="3" s="1"/>
  <c r="AA1116" i="3" s="1"/>
  <c r="W1117" i="3"/>
  <c r="Y1117" i="3" s="1"/>
  <c r="AA1117" i="3" s="1"/>
  <c r="W1118" i="3"/>
  <c r="Y1118" i="3" s="1"/>
  <c r="AA1118" i="3" s="1"/>
  <c r="W1119" i="3"/>
  <c r="Y1119" i="3" s="1"/>
  <c r="AA1119" i="3" s="1"/>
  <c r="W1120" i="3"/>
  <c r="Y1120" i="3" s="1"/>
  <c r="AA1120" i="3" s="1"/>
  <c r="W1121" i="3"/>
  <c r="Y1121" i="3" s="1"/>
  <c r="AA1121" i="3" s="1"/>
  <c r="W1122" i="3"/>
  <c r="Y1122" i="3" s="1"/>
  <c r="AA1122" i="3" s="1"/>
  <c r="W1123" i="3"/>
  <c r="Y1123" i="3" s="1"/>
  <c r="AA1123" i="3" s="1"/>
  <c r="W1124" i="3"/>
  <c r="Y1124" i="3" s="1"/>
  <c r="AA1124" i="3" s="1"/>
  <c r="W1125" i="3"/>
  <c r="Y1125" i="3" s="1"/>
  <c r="AA1125" i="3" s="1"/>
  <c r="W1126" i="3"/>
  <c r="Y1126" i="3" s="1"/>
  <c r="AA1126" i="3" s="1"/>
  <c r="W1127" i="3"/>
  <c r="Y1127" i="3" s="1"/>
  <c r="AA1127" i="3" s="1"/>
  <c r="W1128" i="3"/>
  <c r="Y1128" i="3" s="1"/>
  <c r="AA1128" i="3" s="1"/>
  <c r="W1129" i="3"/>
  <c r="Y1129" i="3" s="1"/>
  <c r="AA1129" i="3" s="1"/>
  <c r="W1130" i="3"/>
  <c r="Y1130" i="3" s="1"/>
  <c r="AA1130" i="3" s="1"/>
  <c r="W1131" i="3"/>
  <c r="Y1131" i="3" s="1"/>
  <c r="AA1131" i="3" s="1"/>
  <c r="W1132" i="3"/>
  <c r="Y1132" i="3" s="1"/>
  <c r="AA1132" i="3" s="1"/>
  <c r="W1133" i="3"/>
  <c r="Y1133" i="3" s="1"/>
  <c r="AA1133" i="3" s="1"/>
  <c r="W1134" i="3"/>
  <c r="Y1134" i="3" s="1"/>
  <c r="AA1134" i="3" s="1"/>
  <c r="W1135" i="3"/>
  <c r="Y1135" i="3" s="1"/>
  <c r="AA1135" i="3" s="1"/>
  <c r="W1136" i="3"/>
  <c r="Y1136" i="3" s="1"/>
  <c r="AA1136" i="3" s="1"/>
  <c r="W1137" i="3"/>
  <c r="Y1137" i="3" s="1"/>
  <c r="AA1137" i="3" s="1"/>
  <c r="W1138" i="3"/>
  <c r="Y1138" i="3" s="1"/>
  <c r="AA1138" i="3" s="1"/>
  <c r="W1139" i="3"/>
  <c r="Y1139" i="3" s="1"/>
  <c r="AA1139" i="3" s="1"/>
  <c r="W1140" i="3"/>
  <c r="Y1140" i="3" s="1"/>
  <c r="AA1140" i="3" s="1"/>
  <c r="W1141" i="3"/>
  <c r="Y1141" i="3" s="1"/>
  <c r="AA1141" i="3" s="1"/>
  <c r="W1142" i="3"/>
  <c r="Y1142" i="3" s="1"/>
  <c r="AA1142" i="3" s="1"/>
  <c r="W1143" i="3"/>
  <c r="Y1143" i="3" s="1"/>
  <c r="AA1143" i="3" s="1"/>
  <c r="W1144" i="3"/>
  <c r="Y1144" i="3" s="1"/>
  <c r="AA1144" i="3" s="1"/>
  <c r="W1145" i="3"/>
  <c r="Y1145" i="3" s="1"/>
  <c r="AA1145" i="3" s="1"/>
  <c r="W1146" i="3"/>
  <c r="Y1146" i="3" s="1"/>
  <c r="AA1146" i="3" s="1"/>
  <c r="W1147" i="3"/>
  <c r="Y1147" i="3" s="1"/>
  <c r="AA1147" i="3" s="1"/>
  <c r="W1148" i="3"/>
  <c r="Y1148" i="3" s="1"/>
  <c r="AA1148" i="3" s="1"/>
  <c r="W1149" i="3"/>
  <c r="Y1149" i="3" s="1"/>
  <c r="AA1149" i="3" s="1"/>
  <c r="W1150" i="3"/>
  <c r="Y1150" i="3" s="1"/>
  <c r="AA1150" i="3" s="1"/>
  <c r="W1151" i="3"/>
  <c r="Y1151" i="3" s="1"/>
  <c r="AA1151" i="3" s="1"/>
  <c r="W1152" i="3"/>
  <c r="Y1152" i="3" s="1"/>
  <c r="AA1152" i="3" s="1"/>
  <c r="W1153" i="3"/>
  <c r="Y1153" i="3" s="1"/>
  <c r="AA1153" i="3" s="1"/>
  <c r="W1154" i="3"/>
  <c r="Y1154" i="3" s="1"/>
  <c r="AA1154" i="3" s="1"/>
  <c r="W1155" i="3"/>
  <c r="Y1155" i="3" s="1"/>
  <c r="AA1155" i="3" s="1"/>
  <c r="W1156" i="3"/>
  <c r="Y1156" i="3" s="1"/>
  <c r="AA1156" i="3" s="1"/>
  <c r="W1157" i="3"/>
  <c r="Y1157" i="3" s="1"/>
  <c r="AA1157" i="3" s="1"/>
  <c r="W1158" i="3"/>
  <c r="Y1158" i="3" s="1"/>
  <c r="AA1158" i="3" s="1"/>
  <c r="W1159" i="3"/>
  <c r="Y1159" i="3" s="1"/>
  <c r="AA1159" i="3" s="1"/>
  <c r="W1160" i="3"/>
  <c r="Y1160" i="3" s="1"/>
  <c r="AA1160" i="3" s="1"/>
  <c r="W1161" i="3"/>
  <c r="Y1161" i="3" s="1"/>
  <c r="AA1161" i="3" s="1"/>
  <c r="W1162" i="3"/>
  <c r="Y1162" i="3" s="1"/>
  <c r="AA1162" i="3" s="1"/>
  <c r="W1163" i="3"/>
  <c r="Y1163" i="3" s="1"/>
  <c r="AA1163" i="3" s="1"/>
  <c r="W1164" i="3"/>
  <c r="Y1164" i="3" s="1"/>
  <c r="AA1164" i="3" s="1"/>
  <c r="W1165" i="3"/>
  <c r="Y1165" i="3" s="1"/>
  <c r="AA1165" i="3" s="1"/>
  <c r="W1166" i="3"/>
  <c r="Y1166" i="3" s="1"/>
  <c r="AA1166" i="3" s="1"/>
  <c r="W1167" i="3"/>
  <c r="Y1167" i="3" s="1"/>
  <c r="AA1167" i="3" s="1"/>
  <c r="W1168" i="3"/>
  <c r="Y1168" i="3" s="1"/>
  <c r="AA1168" i="3" s="1"/>
  <c r="W1169" i="3"/>
  <c r="Y1169" i="3" s="1"/>
  <c r="AA1169" i="3" s="1"/>
  <c r="W1170" i="3"/>
  <c r="Y1170" i="3" s="1"/>
  <c r="AA1170" i="3" s="1"/>
  <c r="W1171" i="3"/>
  <c r="Y1171" i="3" s="1"/>
  <c r="AA1171" i="3" s="1"/>
  <c r="W1172" i="3"/>
  <c r="Y1172" i="3" s="1"/>
  <c r="AA1172" i="3" s="1"/>
  <c r="W1173" i="3"/>
  <c r="Y1173" i="3" s="1"/>
  <c r="AA1173" i="3" s="1"/>
  <c r="W1174" i="3"/>
  <c r="Y1174" i="3" s="1"/>
  <c r="AA1174" i="3" s="1"/>
  <c r="W1175" i="3"/>
  <c r="Y1175" i="3" s="1"/>
  <c r="AA1175" i="3" s="1"/>
  <c r="W1176" i="3"/>
  <c r="Y1176" i="3" s="1"/>
  <c r="AA1176" i="3" s="1"/>
  <c r="W1177" i="3"/>
  <c r="Y1177" i="3" s="1"/>
  <c r="AA1177" i="3" s="1"/>
  <c r="W1178" i="3"/>
  <c r="Y1178" i="3" s="1"/>
  <c r="AA1178" i="3" s="1"/>
  <c r="W1179" i="3"/>
  <c r="Y1179" i="3" s="1"/>
  <c r="AA1179" i="3" s="1"/>
  <c r="W1180" i="3"/>
  <c r="Y1180" i="3" s="1"/>
  <c r="AA1180" i="3" s="1"/>
  <c r="W1181" i="3"/>
  <c r="Y1181" i="3" s="1"/>
  <c r="AA1181" i="3" s="1"/>
  <c r="W1182" i="3"/>
  <c r="Y1182" i="3" s="1"/>
  <c r="AA1182" i="3" s="1"/>
  <c r="W1183" i="3"/>
  <c r="Y1183" i="3" s="1"/>
  <c r="AA1183" i="3" s="1"/>
  <c r="W1184" i="3"/>
  <c r="Y1184" i="3" s="1"/>
  <c r="AA1184" i="3" s="1"/>
  <c r="W1185" i="3"/>
  <c r="Y1185" i="3" s="1"/>
  <c r="AA1185" i="3" s="1"/>
  <c r="W1186" i="3"/>
  <c r="Y1186" i="3" s="1"/>
  <c r="AA1186" i="3" s="1"/>
  <c r="W1187" i="3"/>
  <c r="Y1187" i="3" s="1"/>
  <c r="AA1187" i="3" s="1"/>
  <c r="W1188" i="3"/>
  <c r="Y1188" i="3" s="1"/>
  <c r="AA1188" i="3" s="1"/>
  <c r="W1189" i="3"/>
  <c r="Y1189" i="3" s="1"/>
  <c r="AA1189" i="3" s="1"/>
  <c r="W1190" i="3"/>
  <c r="Y1190" i="3" s="1"/>
  <c r="AA1190" i="3" s="1"/>
  <c r="W1191" i="3"/>
  <c r="Y1191" i="3" s="1"/>
  <c r="AA1191" i="3" s="1"/>
  <c r="W1192" i="3"/>
  <c r="Y1192" i="3" s="1"/>
  <c r="AA1192" i="3" s="1"/>
  <c r="W1193" i="3"/>
  <c r="Y1193" i="3" s="1"/>
  <c r="AA1193" i="3" s="1"/>
  <c r="W1194" i="3"/>
  <c r="Y1194" i="3" s="1"/>
  <c r="AA1194" i="3" s="1"/>
  <c r="W1195" i="3"/>
  <c r="Y1195" i="3" s="1"/>
  <c r="AA1195" i="3" s="1"/>
  <c r="W1196" i="3"/>
  <c r="Y1196" i="3" s="1"/>
  <c r="AA1196" i="3" s="1"/>
  <c r="W1197" i="3"/>
  <c r="Y1197" i="3" s="1"/>
  <c r="AA1197" i="3" s="1"/>
  <c r="W1198" i="3"/>
  <c r="Y1198" i="3" s="1"/>
  <c r="AA1198" i="3" s="1"/>
  <c r="W1199" i="3"/>
  <c r="Y1199" i="3" s="1"/>
  <c r="AA1199" i="3" s="1"/>
  <c r="W1200" i="3"/>
  <c r="Y1200" i="3" s="1"/>
  <c r="AA1200" i="3" s="1"/>
  <c r="W1201" i="3"/>
  <c r="Y1201" i="3" s="1"/>
  <c r="AA1201" i="3" s="1"/>
  <c r="W1202" i="3"/>
  <c r="Y1202" i="3" s="1"/>
  <c r="AA1202" i="3" s="1"/>
  <c r="W1203" i="3"/>
  <c r="Y1203" i="3" s="1"/>
  <c r="AA1203" i="3" s="1"/>
  <c r="W1204" i="3"/>
  <c r="Y1204" i="3" s="1"/>
  <c r="AA1204" i="3" s="1"/>
  <c r="W1205" i="3"/>
  <c r="Y1205" i="3" s="1"/>
  <c r="AA1205" i="3" s="1"/>
  <c r="W1206" i="3"/>
  <c r="Y1206" i="3" s="1"/>
  <c r="AA1206" i="3" s="1"/>
  <c r="W1207" i="3"/>
  <c r="Y1207" i="3" s="1"/>
  <c r="AA1207" i="3" s="1"/>
  <c r="W1208" i="3"/>
  <c r="Y1208" i="3" s="1"/>
  <c r="AA1208" i="3" s="1"/>
  <c r="W1209" i="3"/>
  <c r="Y1209" i="3" s="1"/>
  <c r="AA1209" i="3" s="1"/>
  <c r="W1210" i="3"/>
  <c r="Y1210" i="3" s="1"/>
  <c r="AA1210" i="3" s="1"/>
  <c r="W1211" i="3"/>
  <c r="Y1211" i="3" s="1"/>
  <c r="AA1211" i="3" s="1"/>
  <c r="W1212" i="3"/>
  <c r="Y1212" i="3" s="1"/>
  <c r="AA1212" i="3" s="1"/>
  <c r="W1213" i="3"/>
  <c r="Y1213" i="3" s="1"/>
  <c r="AA1213" i="3" s="1"/>
  <c r="W1214" i="3"/>
  <c r="Y1214" i="3" s="1"/>
  <c r="AA1214" i="3" s="1"/>
  <c r="W1215" i="3"/>
  <c r="Y1215" i="3" s="1"/>
  <c r="AA1215" i="3" s="1"/>
  <c r="W1216" i="3"/>
  <c r="Y1216" i="3" s="1"/>
  <c r="AA1216" i="3" s="1"/>
  <c r="W1217" i="3"/>
  <c r="Y1217" i="3" s="1"/>
  <c r="AA1217" i="3" s="1"/>
  <c r="W1218" i="3"/>
  <c r="Y1218" i="3" s="1"/>
  <c r="AA1218" i="3" s="1"/>
  <c r="W1219" i="3"/>
  <c r="Y1219" i="3" s="1"/>
  <c r="AA1219" i="3" s="1"/>
  <c r="W1220" i="3"/>
  <c r="Y1220" i="3" s="1"/>
  <c r="AA1220" i="3" s="1"/>
  <c r="W1221" i="3"/>
  <c r="Y1221" i="3" s="1"/>
  <c r="AA1221" i="3" s="1"/>
  <c r="W1222" i="3"/>
  <c r="Y1222" i="3" s="1"/>
  <c r="AA1222" i="3" s="1"/>
  <c r="W1223" i="3"/>
  <c r="Y1223" i="3" s="1"/>
  <c r="AA1223" i="3" s="1"/>
  <c r="W1224" i="3"/>
  <c r="Y1224" i="3" s="1"/>
  <c r="AA1224" i="3" s="1"/>
  <c r="W1225" i="3"/>
  <c r="Y1225" i="3" s="1"/>
  <c r="AA1225" i="3" s="1"/>
  <c r="W1226" i="3"/>
  <c r="Y1226" i="3" s="1"/>
  <c r="AA1226" i="3" s="1"/>
  <c r="W1227" i="3"/>
  <c r="Y1227" i="3" s="1"/>
  <c r="AA1227" i="3" s="1"/>
  <c r="W1228" i="3"/>
  <c r="Y1228" i="3" s="1"/>
  <c r="AA1228" i="3" s="1"/>
  <c r="W1229" i="3"/>
  <c r="Y1229" i="3" s="1"/>
  <c r="AA1229" i="3" s="1"/>
  <c r="W1230" i="3"/>
  <c r="Y1230" i="3" s="1"/>
  <c r="AA1230" i="3" s="1"/>
  <c r="W1231" i="3"/>
  <c r="Y1231" i="3" s="1"/>
  <c r="AA1231" i="3" s="1"/>
  <c r="W1232" i="3"/>
  <c r="Y1232" i="3" s="1"/>
  <c r="AA1232" i="3" s="1"/>
  <c r="W1233" i="3"/>
  <c r="Y1233" i="3" s="1"/>
  <c r="AA1233" i="3" s="1"/>
  <c r="W1234" i="3"/>
  <c r="Y1234" i="3" s="1"/>
  <c r="AA1234" i="3" s="1"/>
  <c r="W1235" i="3"/>
  <c r="Y1235" i="3" s="1"/>
  <c r="AA1235" i="3" s="1"/>
  <c r="W1236" i="3"/>
  <c r="Y1236" i="3" s="1"/>
  <c r="AA1236" i="3" s="1"/>
  <c r="W1237" i="3"/>
  <c r="Y1237" i="3" s="1"/>
  <c r="AA1237" i="3" s="1"/>
  <c r="W1238" i="3"/>
  <c r="Y1238" i="3" s="1"/>
  <c r="AA1238" i="3" s="1"/>
  <c r="W1239" i="3"/>
  <c r="Y1239" i="3" s="1"/>
  <c r="AA1239" i="3" s="1"/>
  <c r="W1240" i="3"/>
  <c r="Y1240" i="3" s="1"/>
  <c r="AA1240" i="3" s="1"/>
  <c r="W1241" i="3"/>
  <c r="Y1241" i="3" s="1"/>
  <c r="AA1241" i="3" s="1"/>
  <c r="W1242" i="3"/>
  <c r="Y1242" i="3" s="1"/>
  <c r="AA1242" i="3" s="1"/>
  <c r="W1243" i="3"/>
  <c r="Y1243" i="3" s="1"/>
  <c r="AA1243" i="3" s="1"/>
  <c r="W1244" i="3"/>
  <c r="Y1244" i="3" s="1"/>
  <c r="AA1244" i="3" s="1"/>
  <c r="W1245" i="3"/>
  <c r="Y1245" i="3" s="1"/>
  <c r="AA1245" i="3" s="1"/>
  <c r="W1246" i="3"/>
  <c r="Y1246" i="3" s="1"/>
  <c r="AA1246" i="3" s="1"/>
  <c r="W1247" i="3"/>
  <c r="Y1247" i="3" s="1"/>
  <c r="AA1247" i="3" s="1"/>
  <c r="W1248" i="3"/>
  <c r="Y1248" i="3" s="1"/>
  <c r="AA1248" i="3" s="1"/>
  <c r="W1249" i="3"/>
  <c r="Y1249" i="3" s="1"/>
  <c r="AA1249" i="3" s="1"/>
  <c r="W1250" i="3"/>
  <c r="Y1250" i="3" s="1"/>
  <c r="AA1250" i="3" s="1"/>
  <c r="W1251" i="3"/>
  <c r="Y1251" i="3" s="1"/>
  <c r="AA1251" i="3" s="1"/>
  <c r="W1252" i="3"/>
  <c r="Y1252" i="3" s="1"/>
  <c r="AA1252" i="3" s="1"/>
  <c r="W1253" i="3"/>
  <c r="Y1253" i="3" s="1"/>
  <c r="AA1253" i="3" s="1"/>
  <c r="W1254" i="3"/>
  <c r="Y1254" i="3" s="1"/>
  <c r="AA1254" i="3" s="1"/>
  <c r="W1255" i="3"/>
  <c r="Y1255" i="3" s="1"/>
  <c r="AA1255" i="3" s="1"/>
  <c r="W1256" i="3"/>
  <c r="Y1256" i="3" s="1"/>
  <c r="AA1256" i="3" s="1"/>
  <c r="W1257" i="3"/>
  <c r="Y1257" i="3" s="1"/>
  <c r="AA1257" i="3" s="1"/>
  <c r="W1258" i="3"/>
  <c r="Y1258" i="3" s="1"/>
  <c r="AA1258" i="3" s="1"/>
  <c r="W1259" i="3"/>
  <c r="Y1259" i="3" s="1"/>
  <c r="AA1259" i="3" s="1"/>
  <c r="W1260" i="3"/>
  <c r="Y1260" i="3" s="1"/>
  <c r="AA1260" i="3" s="1"/>
  <c r="W1261" i="3"/>
  <c r="Y1261" i="3" s="1"/>
  <c r="AA1261" i="3" s="1"/>
  <c r="W1262" i="3"/>
  <c r="Y1262" i="3" s="1"/>
  <c r="AA1262" i="3" s="1"/>
  <c r="W1263" i="3"/>
  <c r="Y1263" i="3" s="1"/>
  <c r="AA1263" i="3" s="1"/>
  <c r="W1264" i="3"/>
  <c r="Y1264" i="3" s="1"/>
  <c r="AA1264" i="3" s="1"/>
  <c r="W1265" i="3"/>
  <c r="Y1265" i="3" s="1"/>
  <c r="AA1265" i="3" s="1"/>
  <c r="W1266" i="3"/>
  <c r="Y1266" i="3" s="1"/>
  <c r="AA1266" i="3" s="1"/>
  <c r="W1267" i="3"/>
  <c r="Y1267" i="3" s="1"/>
  <c r="AA1267" i="3" s="1"/>
  <c r="W1268" i="3"/>
  <c r="Y1268" i="3" s="1"/>
  <c r="AA1268" i="3" s="1"/>
  <c r="W1269" i="3"/>
  <c r="Y1269" i="3" s="1"/>
  <c r="AA1269" i="3" s="1"/>
  <c r="W1270" i="3"/>
  <c r="Y1270" i="3" s="1"/>
  <c r="AA1270" i="3" s="1"/>
  <c r="W1271" i="3"/>
  <c r="Y1271" i="3" s="1"/>
  <c r="AA1271" i="3" s="1"/>
  <c r="W1272" i="3"/>
  <c r="Y1272" i="3" s="1"/>
  <c r="AA1272" i="3" s="1"/>
  <c r="W1273" i="3"/>
  <c r="Y1273" i="3" s="1"/>
  <c r="AA1273" i="3" s="1"/>
  <c r="W1274" i="3"/>
  <c r="Y1274" i="3" s="1"/>
  <c r="AA1274" i="3" s="1"/>
  <c r="W1275" i="3"/>
  <c r="Y1275" i="3" s="1"/>
  <c r="AA1275" i="3" s="1"/>
  <c r="W1276" i="3"/>
  <c r="Y1276" i="3" s="1"/>
  <c r="AA1276" i="3" s="1"/>
  <c r="W1277" i="3"/>
  <c r="Y1277" i="3" s="1"/>
  <c r="AA1277" i="3" s="1"/>
  <c r="W1278" i="3"/>
  <c r="Y1278" i="3" s="1"/>
  <c r="AA1278" i="3" s="1"/>
  <c r="W1279" i="3"/>
  <c r="Y1279" i="3" s="1"/>
  <c r="AA1279" i="3" s="1"/>
  <c r="W1280" i="3"/>
  <c r="Y1280" i="3" s="1"/>
  <c r="AA1280" i="3" s="1"/>
  <c r="W1281" i="3"/>
  <c r="Y1281" i="3" s="1"/>
  <c r="AA1281" i="3" s="1"/>
  <c r="W1282" i="3"/>
  <c r="Y1282" i="3" s="1"/>
  <c r="AA1282" i="3" s="1"/>
  <c r="W1283" i="3"/>
  <c r="Y1283" i="3" s="1"/>
  <c r="AA1283" i="3" s="1"/>
  <c r="W1284" i="3"/>
  <c r="Y1284" i="3" s="1"/>
  <c r="AA1284" i="3" s="1"/>
  <c r="W1285" i="3"/>
  <c r="Y1285" i="3" s="1"/>
  <c r="AA1285" i="3" s="1"/>
  <c r="W1286" i="3"/>
  <c r="Y1286" i="3" s="1"/>
  <c r="AA1286" i="3" s="1"/>
  <c r="W1287" i="3"/>
  <c r="Y1287" i="3" s="1"/>
  <c r="AA1287" i="3" s="1"/>
  <c r="W1288" i="3"/>
  <c r="Y1288" i="3" s="1"/>
  <c r="AA1288" i="3" s="1"/>
  <c r="W1289" i="3"/>
  <c r="Y1289" i="3" s="1"/>
  <c r="AA1289" i="3" s="1"/>
  <c r="W1290" i="3"/>
  <c r="Y1290" i="3" s="1"/>
  <c r="AA1290" i="3" s="1"/>
  <c r="W1291" i="3"/>
  <c r="Y1291" i="3" s="1"/>
  <c r="AA1291" i="3" s="1"/>
  <c r="W1292" i="3"/>
  <c r="Y1292" i="3" s="1"/>
  <c r="AA1292" i="3" s="1"/>
  <c r="W1293" i="3"/>
  <c r="Y1293" i="3" s="1"/>
  <c r="AA1293" i="3" s="1"/>
  <c r="W1294" i="3"/>
  <c r="Y1294" i="3" s="1"/>
  <c r="AA1294" i="3" s="1"/>
  <c r="W1295" i="3"/>
  <c r="Y1295" i="3" s="1"/>
  <c r="AA1295" i="3" s="1"/>
  <c r="W1296" i="3"/>
  <c r="Y1296" i="3" s="1"/>
  <c r="AA1296" i="3" s="1"/>
  <c r="W1297" i="3"/>
  <c r="Y1297" i="3" s="1"/>
  <c r="AA1297" i="3" s="1"/>
  <c r="W1298" i="3"/>
  <c r="Y1298" i="3" s="1"/>
  <c r="AA1298" i="3" s="1"/>
  <c r="W1299" i="3"/>
  <c r="Y1299" i="3" s="1"/>
  <c r="AA1299" i="3" s="1"/>
  <c r="W1300" i="3"/>
  <c r="Y1300" i="3" s="1"/>
  <c r="AA1300" i="3" s="1"/>
  <c r="W1301" i="3"/>
  <c r="Y1301" i="3" s="1"/>
  <c r="AA1301" i="3" s="1"/>
  <c r="W1302" i="3"/>
  <c r="Y1302" i="3" s="1"/>
  <c r="AA1302" i="3" s="1"/>
  <c r="W1303" i="3"/>
  <c r="Y1303" i="3" s="1"/>
  <c r="AA1303" i="3" s="1"/>
  <c r="W1304" i="3"/>
  <c r="Y1304" i="3" s="1"/>
  <c r="AA1304" i="3" s="1"/>
  <c r="W1305" i="3"/>
  <c r="Y1305" i="3" s="1"/>
  <c r="AA1305" i="3" s="1"/>
  <c r="W1306" i="3"/>
  <c r="Y1306" i="3" s="1"/>
  <c r="AA1306" i="3" s="1"/>
  <c r="W1307" i="3"/>
  <c r="Y1307" i="3" s="1"/>
  <c r="AA1307" i="3" s="1"/>
  <c r="W1308" i="3"/>
  <c r="Y1308" i="3" s="1"/>
  <c r="AA1308" i="3" s="1"/>
  <c r="W1309" i="3"/>
  <c r="Y1309" i="3" s="1"/>
  <c r="AA1309" i="3" s="1"/>
  <c r="W1310" i="3"/>
  <c r="Y1310" i="3" s="1"/>
  <c r="AA1310" i="3" s="1"/>
  <c r="W1311" i="3"/>
  <c r="Y1311" i="3" s="1"/>
  <c r="AA1311" i="3" s="1"/>
  <c r="W1312" i="3"/>
  <c r="Y1312" i="3" s="1"/>
  <c r="AA1312" i="3" s="1"/>
  <c r="W1313" i="3"/>
  <c r="Y1313" i="3" s="1"/>
  <c r="AA1313" i="3" s="1"/>
  <c r="W1314" i="3"/>
  <c r="Y1314" i="3" s="1"/>
  <c r="AA1314" i="3" s="1"/>
  <c r="W1315" i="3"/>
  <c r="Y1315" i="3" s="1"/>
  <c r="AA1315" i="3" s="1"/>
  <c r="W1316" i="3"/>
  <c r="Y1316" i="3" s="1"/>
  <c r="AA1316" i="3" s="1"/>
  <c r="W1317" i="3"/>
  <c r="Y1317" i="3" s="1"/>
  <c r="AA1317" i="3" s="1"/>
  <c r="W1318" i="3"/>
  <c r="Y1318" i="3" s="1"/>
  <c r="AA1318" i="3" s="1"/>
  <c r="W1319" i="3"/>
  <c r="Y1319" i="3" s="1"/>
  <c r="AA1319" i="3" s="1"/>
  <c r="W1320" i="3"/>
  <c r="Y1320" i="3" s="1"/>
  <c r="AA1320" i="3" s="1"/>
  <c r="W1321" i="3"/>
  <c r="Y1321" i="3" s="1"/>
  <c r="AA1321" i="3" s="1"/>
  <c r="W1322" i="3"/>
  <c r="Y1322" i="3" s="1"/>
  <c r="AA1322" i="3" s="1"/>
  <c r="W1323" i="3"/>
  <c r="Y1323" i="3" s="1"/>
  <c r="AA1323" i="3" s="1"/>
  <c r="W1324" i="3"/>
  <c r="Y1324" i="3" s="1"/>
  <c r="AA1324" i="3" s="1"/>
  <c r="W1325" i="3"/>
  <c r="Y1325" i="3" s="1"/>
  <c r="AA1325" i="3" s="1"/>
  <c r="W1326" i="3"/>
  <c r="Y1326" i="3" s="1"/>
  <c r="AA1326" i="3" s="1"/>
  <c r="W1327" i="3"/>
  <c r="Y1327" i="3" s="1"/>
  <c r="AA1327" i="3" s="1"/>
  <c r="W1328" i="3"/>
  <c r="Y1328" i="3" s="1"/>
  <c r="AA1328" i="3" s="1"/>
  <c r="W1329" i="3"/>
  <c r="Y1329" i="3" s="1"/>
  <c r="AA1329" i="3" s="1"/>
  <c r="W1330" i="3"/>
  <c r="Y1330" i="3" s="1"/>
  <c r="AA1330" i="3" s="1"/>
  <c r="W1331" i="3"/>
  <c r="Y1331" i="3" s="1"/>
  <c r="AA1331" i="3" s="1"/>
  <c r="W1332" i="3"/>
  <c r="Y1332" i="3" s="1"/>
  <c r="AA1332" i="3" s="1"/>
  <c r="W1333" i="3"/>
  <c r="Y1333" i="3" s="1"/>
  <c r="AA1333" i="3" s="1"/>
  <c r="W1334" i="3"/>
  <c r="Y1334" i="3" s="1"/>
  <c r="AA1334" i="3" s="1"/>
  <c r="W1335" i="3"/>
  <c r="Y1335" i="3" s="1"/>
  <c r="AA1335" i="3" s="1"/>
  <c r="W1336" i="3"/>
  <c r="Y1336" i="3" s="1"/>
  <c r="AA1336" i="3" s="1"/>
  <c r="W1337" i="3"/>
  <c r="Y1337" i="3" s="1"/>
  <c r="AA1337" i="3" s="1"/>
  <c r="W1338" i="3"/>
  <c r="Y1338" i="3" s="1"/>
  <c r="AA1338" i="3" s="1"/>
  <c r="W1339" i="3"/>
  <c r="Y1339" i="3" s="1"/>
  <c r="AA1339" i="3" s="1"/>
  <c r="W1340" i="3"/>
  <c r="Y1340" i="3" s="1"/>
  <c r="AA1340" i="3" s="1"/>
  <c r="W1341" i="3"/>
  <c r="Y1341" i="3" s="1"/>
  <c r="AA1341" i="3" s="1"/>
  <c r="W1342" i="3"/>
  <c r="Y1342" i="3" s="1"/>
  <c r="AA1342" i="3" s="1"/>
  <c r="W1343" i="3"/>
  <c r="Y1343" i="3" s="1"/>
  <c r="AA1343" i="3" s="1"/>
  <c r="W1344" i="3"/>
  <c r="Y1344" i="3" s="1"/>
  <c r="AA1344" i="3" s="1"/>
  <c r="W1345" i="3"/>
  <c r="Y1345" i="3" s="1"/>
  <c r="AA1345" i="3" s="1"/>
  <c r="W1346" i="3"/>
  <c r="Y1346" i="3" s="1"/>
  <c r="AA1346" i="3" s="1"/>
  <c r="W1347" i="3"/>
  <c r="Y1347" i="3" s="1"/>
  <c r="AA1347" i="3" s="1"/>
  <c r="W1348" i="3"/>
  <c r="Y1348" i="3" s="1"/>
  <c r="AA1348" i="3" s="1"/>
  <c r="W1349" i="3"/>
  <c r="Y1349" i="3" s="1"/>
  <c r="AA1349" i="3" s="1"/>
  <c r="W1350" i="3"/>
  <c r="Y1350" i="3" s="1"/>
  <c r="AA1350" i="3" s="1"/>
  <c r="W1351" i="3"/>
  <c r="Y1351" i="3" s="1"/>
  <c r="AA1351" i="3" s="1"/>
  <c r="W1352" i="3"/>
  <c r="Y1352" i="3" s="1"/>
  <c r="AA1352" i="3" s="1"/>
  <c r="W1353" i="3"/>
  <c r="Y1353" i="3" s="1"/>
  <c r="AA1353" i="3" s="1"/>
  <c r="W1354" i="3"/>
  <c r="Y1354" i="3" s="1"/>
  <c r="AA1354" i="3" s="1"/>
  <c r="W1355" i="3"/>
  <c r="Y1355" i="3" s="1"/>
  <c r="AA1355" i="3" s="1"/>
  <c r="W1356" i="3"/>
  <c r="Y1356" i="3" s="1"/>
  <c r="AA1356" i="3" s="1"/>
  <c r="W1357" i="3"/>
  <c r="Y1357" i="3" s="1"/>
  <c r="AA1357" i="3" s="1"/>
  <c r="W1358" i="3"/>
  <c r="Y1358" i="3" s="1"/>
  <c r="AA1358" i="3" s="1"/>
  <c r="W1359" i="3"/>
  <c r="Y1359" i="3" s="1"/>
  <c r="AA1359" i="3" s="1"/>
  <c r="W1360" i="3"/>
  <c r="Y1360" i="3" s="1"/>
  <c r="AA1360" i="3" s="1"/>
  <c r="W1361" i="3"/>
  <c r="Y1361" i="3" s="1"/>
  <c r="AA1361" i="3" s="1"/>
  <c r="W1362" i="3"/>
  <c r="Y1362" i="3" s="1"/>
  <c r="AA1362" i="3" s="1"/>
  <c r="W1363" i="3"/>
  <c r="Y1363" i="3" s="1"/>
  <c r="AA1363" i="3" s="1"/>
  <c r="W1364" i="3"/>
  <c r="Y1364" i="3" s="1"/>
  <c r="AA1364" i="3" s="1"/>
  <c r="W1365" i="3"/>
  <c r="Y1365" i="3" s="1"/>
  <c r="AA1365" i="3" s="1"/>
  <c r="W1366" i="3"/>
  <c r="Y1366" i="3" s="1"/>
  <c r="AA1366" i="3" s="1"/>
  <c r="W1367" i="3"/>
  <c r="Y1367" i="3" s="1"/>
  <c r="AA1367" i="3" s="1"/>
  <c r="W1368" i="3"/>
  <c r="Y1368" i="3" s="1"/>
  <c r="AA1368" i="3" s="1"/>
  <c r="W1369" i="3"/>
  <c r="Y1369" i="3" s="1"/>
  <c r="AA1369" i="3" s="1"/>
  <c r="W1370" i="3"/>
  <c r="Y1370" i="3" s="1"/>
  <c r="AA1370" i="3" s="1"/>
  <c r="W1371" i="3"/>
  <c r="Y1371" i="3" s="1"/>
  <c r="AA1371" i="3" s="1"/>
  <c r="W1372" i="3"/>
  <c r="Y1372" i="3" s="1"/>
  <c r="AA1372" i="3" s="1"/>
  <c r="W1373" i="3"/>
  <c r="Y1373" i="3" s="1"/>
  <c r="AA1373" i="3" s="1"/>
  <c r="W1374" i="3"/>
  <c r="Y1374" i="3" s="1"/>
  <c r="AA1374" i="3" s="1"/>
  <c r="W1375" i="3"/>
  <c r="Y1375" i="3" s="1"/>
  <c r="AA1375" i="3" s="1"/>
  <c r="W1376" i="3"/>
  <c r="Y1376" i="3" s="1"/>
  <c r="AA1376" i="3" s="1"/>
  <c r="W1377" i="3"/>
  <c r="Y1377" i="3" s="1"/>
  <c r="AA1377" i="3" s="1"/>
  <c r="W1378" i="3"/>
  <c r="Y1378" i="3" s="1"/>
  <c r="AA1378" i="3" s="1"/>
  <c r="W1379" i="3"/>
  <c r="Y1379" i="3" s="1"/>
  <c r="AA1379" i="3" s="1"/>
  <c r="W1380" i="3"/>
  <c r="Y1380" i="3" s="1"/>
  <c r="AA1380" i="3" s="1"/>
  <c r="W1381" i="3"/>
  <c r="Y1381" i="3" s="1"/>
  <c r="AA1381" i="3" s="1"/>
  <c r="W1382" i="3"/>
  <c r="Y1382" i="3" s="1"/>
  <c r="AA1382" i="3" s="1"/>
  <c r="W1383" i="3"/>
  <c r="Y1383" i="3" s="1"/>
  <c r="AA1383" i="3" s="1"/>
  <c r="W1384" i="3"/>
  <c r="Y1384" i="3" s="1"/>
  <c r="AA1384" i="3" s="1"/>
  <c r="W1385" i="3"/>
  <c r="Y1385" i="3" s="1"/>
  <c r="AA1385" i="3" s="1"/>
  <c r="W1386" i="3"/>
  <c r="Y1386" i="3" s="1"/>
  <c r="AA1386" i="3" s="1"/>
  <c r="W1387" i="3"/>
  <c r="Y1387" i="3" s="1"/>
  <c r="AA1387" i="3" s="1"/>
  <c r="W1388" i="3"/>
  <c r="Y1388" i="3" s="1"/>
  <c r="AA1388" i="3" s="1"/>
  <c r="W1389" i="3"/>
  <c r="Y1389" i="3" s="1"/>
  <c r="AA1389" i="3" s="1"/>
  <c r="W1390" i="3"/>
  <c r="Y1390" i="3" s="1"/>
  <c r="AA1390" i="3" s="1"/>
  <c r="W1391" i="3"/>
  <c r="Y1391" i="3" s="1"/>
  <c r="AA1391" i="3" s="1"/>
  <c r="W1392" i="3"/>
  <c r="Y1392" i="3" s="1"/>
  <c r="AA1392" i="3" s="1"/>
  <c r="W1393" i="3"/>
  <c r="Y1393" i="3" s="1"/>
  <c r="AA1393" i="3" s="1"/>
  <c r="W1394" i="3"/>
  <c r="Y1394" i="3" s="1"/>
  <c r="AA1394" i="3" s="1"/>
  <c r="W1395" i="3"/>
  <c r="Y1395" i="3" s="1"/>
  <c r="AA1395" i="3" s="1"/>
  <c r="W1396" i="3"/>
  <c r="Y1396" i="3" s="1"/>
  <c r="AA1396" i="3" s="1"/>
  <c r="W1397" i="3"/>
  <c r="Y1397" i="3" s="1"/>
  <c r="AA1397" i="3" s="1"/>
  <c r="W1398" i="3"/>
  <c r="Y1398" i="3" s="1"/>
  <c r="AA1398" i="3" s="1"/>
  <c r="W1399" i="3"/>
  <c r="Y1399" i="3" s="1"/>
  <c r="AA1399" i="3" s="1"/>
  <c r="W1400" i="3"/>
  <c r="Y1400" i="3" s="1"/>
  <c r="AA1400" i="3" s="1"/>
  <c r="W1401" i="3"/>
  <c r="Y1401" i="3" s="1"/>
  <c r="AA1401" i="3" s="1"/>
  <c r="W1402" i="3"/>
  <c r="Y1402" i="3" s="1"/>
  <c r="AA1402" i="3" s="1"/>
  <c r="W1403" i="3"/>
  <c r="Y1403" i="3" s="1"/>
  <c r="AA1403" i="3" s="1"/>
  <c r="W1404" i="3"/>
  <c r="Y1404" i="3" s="1"/>
  <c r="AA1404" i="3" s="1"/>
  <c r="W1405" i="3"/>
  <c r="Y1405" i="3" s="1"/>
  <c r="AA1405" i="3" s="1"/>
  <c r="W1406" i="3"/>
  <c r="Y1406" i="3" s="1"/>
  <c r="AA1406" i="3" s="1"/>
  <c r="W1407" i="3"/>
  <c r="Y1407" i="3" s="1"/>
  <c r="AA1407" i="3" s="1"/>
  <c r="W1408" i="3"/>
  <c r="Y1408" i="3" s="1"/>
  <c r="AA1408" i="3" s="1"/>
  <c r="W1409" i="3"/>
  <c r="Y1409" i="3" s="1"/>
  <c r="AA1409" i="3" s="1"/>
  <c r="W1410" i="3"/>
  <c r="Y1410" i="3" s="1"/>
  <c r="AA1410" i="3" s="1"/>
  <c r="W1411" i="3"/>
  <c r="Y1411" i="3" s="1"/>
  <c r="AA1411" i="3" s="1"/>
  <c r="W1412" i="3"/>
  <c r="Y1412" i="3" s="1"/>
  <c r="AA1412" i="3" s="1"/>
  <c r="W1413" i="3"/>
  <c r="Y1413" i="3" s="1"/>
  <c r="AA1413" i="3" s="1"/>
  <c r="W1414" i="3"/>
  <c r="Y1414" i="3" s="1"/>
  <c r="AA1414" i="3" s="1"/>
  <c r="W1415" i="3"/>
  <c r="Y1415" i="3" s="1"/>
  <c r="AA1415" i="3" s="1"/>
  <c r="W1416" i="3"/>
  <c r="Y1416" i="3" s="1"/>
  <c r="AA1416" i="3" s="1"/>
  <c r="W1417" i="3"/>
  <c r="Y1417" i="3" s="1"/>
  <c r="AA1417" i="3" s="1"/>
  <c r="W1418" i="3"/>
  <c r="Y1418" i="3" s="1"/>
  <c r="AA1418" i="3" s="1"/>
  <c r="W1419" i="3"/>
  <c r="Y1419" i="3" s="1"/>
  <c r="AA1419" i="3" s="1"/>
  <c r="W1420" i="3"/>
  <c r="Y1420" i="3" s="1"/>
  <c r="AA1420" i="3" s="1"/>
  <c r="W1421" i="3"/>
  <c r="Y1421" i="3" s="1"/>
  <c r="AA1421" i="3" s="1"/>
  <c r="W1422" i="3"/>
  <c r="Y1422" i="3" s="1"/>
  <c r="AA1422" i="3" s="1"/>
  <c r="W1423" i="3"/>
  <c r="Y1423" i="3" s="1"/>
  <c r="AA1423" i="3" s="1"/>
  <c r="W1424" i="3"/>
  <c r="Y1424" i="3" s="1"/>
  <c r="AA1424" i="3" s="1"/>
  <c r="W1425" i="3"/>
  <c r="Y1425" i="3" s="1"/>
  <c r="AA1425" i="3" s="1"/>
  <c r="W1426" i="3"/>
  <c r="Y1426" i="3" s="1"/>
  <c r="AA1426" i="3" s="1"/>
  <c r="W1427" i="3"/>
  <c r="Y1427" i="3" s="1"/>
  <c r="AA1427" i="3" s="1"/>
  <c r="W1428" i="3"/>
  <c r="Y1428" i="3" s="1"/>
  <c r="AA1428" i="3" s="1"/>
  <c r="W1429" i="3"/>
  <c r="Y1429" i="3" s="1"/>
  <c r="AA1429" i="3" s="1"/>
  <c r="W1430" i="3"/>
  <c r="Y1430" i="3" s="1"/>
  <c r="AA1430" i="3" s="1"/>
  <c r="W1431" i="3"/>
  <c r="Y1431" i="3" s="1"/>
  <c r="AA1431" i="3" s="1"/>
  <c r="W1432" i="3"/>
  <c r="Y1432" i="3" s="1"/>
  <c r="AA1432" i="3" s="1"/>
  <c r="W1433" i="3"/>
  <c r="Y1433" i="3" s="1"/>
  <c r="AA1433" i="3" s="1"/>
  <c r="W1434" i="3"/>
  <c r="Y1434" i="3" s="1"/>
  <c r="AA1434" i="3" s="1"/>
  <c r="W1435" i="3"/>
  <c r="Y1435" i="3" s="1"/>
  <c r="AA1435" i="3" s="1"/>
  <c r="W1436" i="3"/>
  <c r="Y1436" i="3" s="1"/>
  <c r="AA1436" i="3" s="1"/>
  <c r="W1437" i="3"/>
  <c r="Y1437" i="3" s="1"/>
  <c r="AA1437" i="3" s="1"/>
  <c r="W1438" i="3"/>
  <c r="Y1438" i="3" s="1"/>
  <c r="AA1438" i="3" s="1"/>
  <c r="W1439" i="3"/>
  <c r="Y1439" i="3" s="1"/>
  <c r="AA1439" i="3" s="1"/>
  <c r="W1440" i="3"/>
  <c r="Y1440" i="3" s="1"/>
  <c r="AA1440" i="3" s="1"/>
  <c r="W1441" i="3"/>
  <c r="Y1441" i="3" s="1"/>
  <c r="AA1441" i="3" s="1"/>
  <c r="W1442" i="3"/>
  <c r="Y1442" i="3" s="1"/>
  <c r="AA1442" i="3" s="1"/>
  <c r="W1443" i="3"/>
  <c r="Y1443" i="3" s="1"/>
  <c r="AA1443" i="3" s="1"/>
  <c r="W1444" i="3"/>
  <c r="Y1444" i="3" s="1"/>
  <c r="AA1444" i="3" s="1"/>
  <c r="W1445" i="3"/>
  <c r="Y1445" i="3" s="1"/>
  <c r="AA1445" i="3" s="1"/>
  <c r="W1446" i="3"/>
  <c r="Y1446" i="3" s="1"/>
  <c r="AA1446" i="3" s="1"/>
  <c r="W1447" i="3"/>
  <c r="Y1447" i="3" s="1"/>
  <c r="AA1447" i="3" s="1"/>
  <c r="W1448" i="3"/>
  <c r="Y1448" i="3" s="1"/>
  <c r="AA1448" i="3" s="1"/>
  <c r="W1449" i="3"/>
  <c r="Y1449" i="3" s="1"/>
  <c r="AA1449" i="3" s="1"/>
  <c r="W1450" i="3"/>
  <c r="Y1450" i="3" s="1"/>
  <c r="AA1450" i="3" s="1"/>
  <c r="W1451" i="3"/>
  <c r="Y1451" i="3" s="1"/>
  <c r="AA1451" i="3" s="1"/>
  <c r="W1452" i="3"/>
  <c r="Y1452" i="3" s="1"/>
  <c r="AA1452" i="3" s="1"/>
  <c r="W1453" i="3"/>
  <c r="Y1453" i="3" s="1"/>
  <c r="AA1453" i="3" s="1"/>
  <c r="W1454" i="3"/>
  <c r="Y1454" i="3" s="1"/>
  <c r="AA1454" i="3" s="1"/>
  <c r="W1455" i="3"/>
  <c r="Y1455" i="3" s="1"/>
  <c r="AA1455" i="3" s="1"/>
  <c r="W1456" i="3"/>
  <c r="Y1456" i="3" s="1"/>
  <c r="AA1456" i="3" s="1"/>
  <c r="W1457" i="3"/>
  <c r="Y1457" i="3" s="1"/>
  <c r="AA1457" i="3" s="1"/>
  <c r="W1458" i="3"/>
  <c r="Y1458" i="3" s="1"/>
  <c r="AA1458" i="3" s="1"/>
  <c r="W1459" i="3"/>
  <c r="Y1459" i="3" s="1"/>
  <c r="AA1459" i="3" s="1"/>
  <c r="W1460" i="3"/>
  <c r="Y1460" i="3" s="1"/>
  <c r="AA1460" i="3" s="1"/>
  <c r="W1461" i="3"/>
  <c r="Y1461" i="3" s="1"/>
  <c r="AA1461" i="3" s="1"/>
  <c r="W1462" i="3"/>
  <c r="Y1462" i="3" s="1"/>
  <c r="AA1462" i="3" s="1"/>
  <c r="W1463" i="3"/>
  <c r="Y1463" i="3" s="1"/>
  <c r="AA1463" i="3" s="1"/>
  <c r="W1464" i="3"/>
  <c r="Y1464" i="3" s="1"/>
  <c r="AA1464" i="3" s="1"/>
  <c r="W1465" i="3"/>
  <c r="Y1465" i="3" s="1"/>
  <c r="AA1465" i="3" s="1"/>
  <c r="W1466" i="3"/>
  <c r="Y1466" i="3" s="1"/>
  <c r="AA1466" i="3" s="1"/>
  <c r="W1467" i="3"/>
  <c r="Y1467" i="3" s="1"/>
  <c r="AA1467" i="3" s="1"/>
  <c r="W1468" i="3"/>
  <c r="Y1468" i="3" s="1"/>
  <c r="AA1468" i="3" s="1"/>
  <c r="W1469" i="3"/>
  <c r="Y1469" i="3" s="1"/>
  <c r="AA1469" i="3" s="1"/>
  <c r="W1470" i="3"/>
  <c r="Y1470" i="3" s="1"/>
  <c r="AA1470" i="3" s="1"/>
  <c r="W1471" i="3"/>
  <c r="Y1471" i="3" s="1"/>
  <c r="AA1471" i="3" s="1"/>
  <c r="W1472" i="3"/>
  <c r="Y1472" i="3" s="1"/>
  <c r="AA1472" i="3" s="1"/>
  <c r="W1473" i="3"/>
  <c r="Y1473" i="3" s="1"/>
  <c r="AA1473" i="3" s="1"/>
  <c r="W1474" i="3"/>
  <c r="Y1474" i="3" s="1"/>
  <c r="AA1474" i="3" s="1"/>
  <c r="W1475" i="3"/>
  <c r="Y1475" i="3" s="1"/>
  <c r="AA1475" i="3" s="1"/>
  <c r="W1476" i="3"/>
  <c r="Y1476" i="3" s="1"/>
  <c r="AA1476" i="3" s="1"/>
  <c r="W1477" i="3"/>
  <c r="Y1477" i="3" s="1"/>
  <c r="AA1477" i="3" s="1"/>
  <c r="W1478" i="3"/>
  <c r="Y1478" i="3" s="1"/>
  <c r="AA1478" i="3" s="1"/>
  <c r="W1479" i="3"/>
  <c r="Y1479" i="3" s="1"/>
  <c r="AA1479" i="3" s="1"/>
  <c r="W1480" i="3"/>
  <c r="Y1480" i="3" s="1"/>
  <c r="AA1480" i="3" s="1"/>
  <c r="W1481" i="3"/>
  <c r="Y1481" i="3" s="1"/>
  <c r="AA1481" i="3" s="1"/>
  <c r="W1482" i="3"/>
  <c r="Y1482" i="3" s="1"/>
  <c r="AA1482" i="3" s="1"/>
  <c r="W1483" i="3"/>
  <c r="Y1483" i="3" s="1"/>
  <c r="AA1483" i="3" s="1"/>
  <c r="W1484" i="3"/>
  <c r="Y1484" i="3" s="1"/>
  <c r="AA1484" i="3" s="1"/>
  <c r="W1485" i="3"/>
  <c r="Y1485" i="3" s="1"/>
  <c r="AA1485" i="3" s="1"/>
  <c r="W1486" i="3"/>
  <c r="Y1486" i="3" s="1"/>
  <c r="AA1486" i="3" s="1"/>
  <c r="W1487" i="3"/>
  <c r="Y1487" i="3" s="1"/>
  <c r="AA1487" i="3" s="1"/>
  <c r="W1488" i="3"/>
  <c r="Y1488" i="3" s="1"/>
  <c r="AA1488" i="3" s="1"/>
  <c r="W1489" i="3"/>
  <c r="Y1489" i="3" s="1"/>
  <c r="AA1489" i="3" s="1"/>
  <c r="W1490" i="3"/>
  <c r="Y1490" i="3" s="1"/>
  <c r="AA1490" i="3" s="1"/>
  <c r="W1491" i="3"/>
  <c r="Y1491" i="3" s="1"/>
  <c r="AA1491" i="3" s="1"/>
  <c r="W1492" i="3"/>
  <c r="Y1492" i="3" s="1"/>
  <c r="AA1492" i="3" s="1"/>
  <c r="W1493" i="3"/>
  <c r="Y1493" i="3" s="1"/>
  <c r="AA1493" i="3" s="1"/>
  <c r="W1494" i="3"/>
  <c r="Y1494" i="3" s="1"/>
  <c r="AA1494" i="3" s="1"/>
  <c r="W1495" i="3"/>
  <c r="Y1495" i="3" s="1"/>
  <c r="AA1495" i="3" s="1"/>
  <c r="W1496" i="3"/>
  <c r="Y1496" i="3" s="1"/>
  <c r="AA1496" i="3" s="1"/>
  <c r="W1497" i="3"/>
  <c r="Y1497" i="3" s="1"/>
  <c r="AA1497" i="3" s="1"/>
  <c r="W1498" i="3"/>
  <c r="Y1498" i="3" s="1"/>
  <c r="AA1498" i="3" s="1"/>
  <c r="W1499" i="3"/>
  <c r="Y1499" i="3" s="1"/>
  <c r="AA1499" i="3" s="1"/>
  <c r="W1500" i="3"/>
  <c r="Y1500" i="3" s="1"/>
  <c r="AA1500" i="3" s="1"/>
  <c r="W1501" i="3"/>
  <c r="Y1501" i="3" s="1"/>
  <c r="AA1501" i="3" s="1"/>
  <c r="W1502" i="3"/>
  <c r="Y1502" i="3" s="1"/>
  <c r="AA1502" i="3" s="1"/>
  <c r="W1503" i="3"/>
  <c r="Y1503" i="3" s="1"/>
  <c r="AA1503" i="3" s="1"/>
  <c r="W1504" i="3"/>
  <c r="Y1504" i="3" s="1"/>
  <c r="AA1504" i="3" s="1"/>
  <c r="W1505" i="3"/>
  <c r="Y1505" i="3" s="1"/>
  <c r="AA1505" i="3" s="1"/>
  <c r="W1506" i="3"/>
  <c r="Y1506" i="3" s="1"/>
  <c r="AA1506" i="3" s="1"/>
  <c r="W1507" i="3"/>
  <c r="Y1507" i="3" s="1"/>
  <c r="AA1507" i="3" s="1"/>
  <c r="W1508" i="3"/>
  <c r="Y1508" i="3" s="1"/>
  <c r="AA1508" i="3" s="1"/>
  <c r="W1509" i="3"/>
  <c r="Y1509" i="3" s="1"/>
  <c r="AA1509" i="3" s="1"/>
  <c r="W1510" i="3"/>
  <c r="Y1510" i="3" s="1"/>
  <c r="AA1510" i="3" s="1"/>
  <c r="W1511" i="3"/>
  <c r="Y1511" i="3" s="1"/>
  <c r="AA1511" i="3" s="1"/>
  <c r="W1512" i="3"/>
  <c r="Y1512" i="3" s="1"/>
  <c r="AA1512" i="3" s="1"/>
  <c r="W1513" i="3"/>
  <c r="Y1513" i="3" s="1"/>
  <c r="AA1513" i="3" s="1"/>
  <c r="W1514" i="3"/>
  <c r="Y1514" i="3" s="1"/>
  <c r="AA1514" i="3" s="1"/>
  <c r="W1515" i="3"/>
  <c r="Y1515" i="3" s="1"/>
  <c r="AA1515" i="3" s="1"/>
  <c r="W1516" i="3"/>
  <c r="Y1516" i="3" s="1"/>
  <c r="AA1516" i="3" s="1"/>
  <c r="W1517" i="3"/>
  <c r="Y1517" i="3" s="1"/>
  <c r="AA1517" i="3" s="1"/>
  <c r="W1518" i="3"/>
  <c r="Y1518" i="3" s="1"/>
  <c r="AA1518" i="3" s="1"/>
  <c r="W1519" i="3"/>
  <c r="Y1519" i="3" s="1"/>
  <c r="AA1519" i="3" s="1"/>
  <c r="W1520" i="3"/>
  <c r="Y1520" i="3" s="1"/>
  <c r="AA1520" i="3" s="1"/>
  <c r="W1521" i="3"/>
  <c r="Y1521" i="3" s="1"/>
  <c r="AA1521" i="3" s="1"/>
  <c r="W1522" i="3"/>
  <c r="Y1522" i="3" s="1"/>
  <c r="AA1522" i="3" s="1"/>
  <c r="W1523" i="3"/>
  <c r="Y1523" i="3" s="1"/>
  <c r="AA1523" i="3" s="1"/>
  <c r="W1524" i="3"/>
  <c r="Y1524" i="3" s="1"/>
  <c r="AA1524" i="3" s="1"/>
  <c r="W1525" i="3"/>
  <c r="Y1525" i="3" s="1"/>
  <c r="AA1525" i="3" s="1"/>
  <c r="W1526" i="3"/>
  <c r="Y1526" i="3" s="1"/>
  <c r="AA1526" i="3" s="1"/>
  <c r="W1527" i="3"/>
  <c r="Y1527" i="3" s="1"/>
  <c r="AA1527" i="3" s="1"/>
  <c r="W1528" i="3"/>
  <c r="Y1528" i="3" s="1"/>
  <c r="AA1528" i="3" s="1"/>
  <c r="W1529" i="3"/>
  <c r="Y1529" i="3" s="1"/>
  <c r="AA1529" i="3" s="1"/>
  <c r="W1530" i="3"/>
  <c r="Y1530" i="3" s="1"/>
  <c r="AA1530" i="3" s="1"/>
  <c r="W1531" i="3"/>
  <c r="Y1531" i="3" s="1"/>
  <c r="AA1531" i="3" s="1"/>
  <c r="W1532" i="3"/>
  <c r="Y1532" i="3" s="1"/>
  <c r="AA1532" i="3" s="1"/>
  <c r="W1533" i="3"/>
  <c r="Y1533" i="3" s="1"/>
  <c r="AA1533" i="3" s="1"/>
  <c r="W1534" i="3"/>
  <c r="Y1534" i="3" s="1"/>
  <c r="AA1534" i="3" s="1"/>
  <c r="W1535" i="3"/>
  <c r="Y1535" i="3" s="1"/>
  <c r="AA1535" i="3" s="1"/>
  <c r="W1536" i="3"/>
  <c r="Y1536" i="3" s="1"/>
  <c r="AA1536" i="3" s="1"/>
  <c r="W1537" i="3"/>
  <c r="Y1537" i="3" s="1"/>
  <c r="AA1537" i="3" s="1"/>
  <c r="W1538" i="3"/>
  <c r="Y1538" i="3" s="1"/>
  <c r="AA1538" i="3" s="1"/>
  <c r="W1539" i="3"/>
  <c r="Y1539" i="3" s="1"/>
  <c r="AA1539" i="3" s="1"/>
  <c r="W1540" i="3"/>
  <c r="Y1540" i="3" s="1"/>
  <c r="AA1540" i="3" s="1"/>
  <c r="W1541" i="3"/>
  <c r="Y1541" i="3" s="1"/>
  <c r="AA1541" i="3" s="1"/>
  <c r="W1542" i="3"/>
  <c r="Y1542" i="3" s="1"/>
  <c r="AA1542" i="3" s="1"/>
  <c r="W1543" i="3"/>
  <c r="Y1543" i="3" s="1"/>
  <c r="AA1543" i="3" s="1"/>
  <c r="W1544" i="3"/>
  <c r="Y1544" i="3" s="1"/>
  <c r="AA1544" i="3" s="1"/>
  <c r="W1545" i="3"/>
  <c r="Y1545" i="3" s="1"/>
  <c r="AA1545" i="3" s="1"/>
  <c r="W1546" i="3"/>
  <c r="Y1546" i="3" s="1"/>
  <c r="AA1546" i="3" s="1"/>
  <c r="W1547" i="3"/>
  <c r="Y1547" i="3" s="1"/>
  <c r="AA1547" i="3" s="1"/>
  <c r="W1548" i="3"/>
  <c r="Y1548" i="3" s="1"/>
  <c r="AA1548" i="3" s="1"/>
  <c r="W1549" i="3"/>
  <c r="Y1549" i="3" s="1"/>
  <c r="AA1549" i="3" s="1"/>
  <c r="W1550" i="3"/>
  <c r="Y1550" i="3" s="1"/>
  <c r="AA1550" i="3" s="1"/>
  <c r="W1551" i="3"/>
  <c r="Y1551" i="3" s="1"/>
  <c r="AA1551" i="3" s="1"/>
  <c r="W1552" i="3"/>
  <c r="Y1552" i="3" s="1"/>
  <c r="AA1552" i="3" s="1"/>
  <c r="W1553" i="3"/>
  <c r="Y1553" i="3" s="1"/>
  <c r="AA1553" i="3" s="1"/>
  <c r="W1554" i="3"/>
  <c r="Y1554" i="3" s="1"/>
  <c r="AA1554" i="3" s="1"/>
  <c r="W1555" i="3"/>
  <c r="Y1555" i="3" s="1"/>
  <c r="AA1555" i="3" s="1"/>
  <c r="W1556" i="3"/>
  <c r="Y1556" i="3" s="1"/>
  <c r="AA1556" i="3" s="1"/>
  <c r="W1557" i="3"/>
  <c r="Y1557" i="3" s="1"/>
  <c r="AA1557" i="3" s="1"/>
  <c r="W1558" i="3"/>
  <c r="Y1558" i="3" s="1"/>
  <c r="AA1558" i="3" s="1"/>
  <c r="W1559" i="3"/>
  <c r="Y1559" i="3" s="1"/>
  <c r="AA1559" i="3" s="1"/>
  <c r="W1560" i="3"/>
  <c r="Y1560" i="3" s="1"/>
  <c r="AA1560" i="3" s="1"/>
  <c r="W1561" i="3"/>
  <c r="Y1561" i="3" s="1"/>
  <c r="AA1561" i="3" s="1"/>
  <c r="W1562" i="3"/>
  <c r="Y1562" i="3" s="1"/>
  <c r="AA1562" i="3" s="1"/>
  <c r="W1563" i="3"/>
  <c r="Y1563" i="3" s="1"/>
  <c r="AA1563" i="3" s="1"/>
  <c r="W1564" i="3"/>
  <c r="Y1564" i="3" s="1"/>
  <c r="AA1564" i="3" s="1"/>
  <c r="W1565" i="3"/>
  <c r="Y1565" i="3" s="1"/>
  <c r="AA1565" i="3" s="1"/>
  <c r="W1566" i="3"/>
  <c r="Y1566" i="3" s="1"/>
  <c r="AA1566" i="3" s="1"/>
  <c r="W1567" i="3"/>
  <c r="Y1567" i="3" s="1"/>
  <c r="AA1567" i="3" s="1"/>
  <c r="W1568" i="3"/>
  <c r="Y1568" i="3" s="1"/>
  <c r="AA1568" i="3" s="1"/>
  <c r="W1569" i="3"/>
  <c r="Y1569" i="3" s="1"/>
  <c r="AA1569" i="3" s="1"/>
  <c r="W1570" i="3"/>
  <c r="Y1570" i="3" s="1"/>
  <c r="AA1570" i="3" s="1"/>
  <c r="W1571" i="3"/>
  <c r="Y1571" i="3" s="1"/>
  <c r="AA1571" i="3" s="1"/>
  <c r="W1572" i="3"/>
  <c r="Y1572" i="3" s="1"/>
  <c r="AA1572" i="3" s="1"/>
  <c r="W1573" i="3"/>
  <c r="Y1573" i="3" s="1"/>
  <c r="AA1573" i="3" s="1"/>
  <c r="W1574" i="3"/>
  <c r="Y1574" i="3" s="1"/>
  <c r="AA1574" i="3" s="1"/>
  <c r="W1575" i="3"/>
  <c r="Y1575" i="3" s="1"/>
  <c r="AA1575" i="3" s="1"/>
  <c r="W1576" i="3"/>
  <c r="Y1576" i="3" s="1"/>
  <c r="AA1576" i="3" s="1"/>
  <c r="W1577" i="3"/>
  <c r="Y1577" i="3" s="1"/>
  <c r="AA1577" i="3" s="1"/>
  <c r="W1578" i="3"/>
  <c r="Y1578" i="3" s="1"/>
  <c r="AA1578" i="3" s="1"/>
  <c r="W1579" i="3"/>
  <c r="Y1579" i="3" s="1"/>
  <c r="AA1579" i="3" s="1"/>
  <c r="W1580" i="3"/>
  <c r="Y1580" i="3" s="1"/>
  <c r="AA1580" i="3" s="1"/>
  <c r="W1581" i="3"/>
  <c r="Y1581" i="3" s="1"/>
  <c r="AA1581" i="3" s="1"/>
  <c r="W1582" i="3"/>
  <c r="Y1582" i="3" s="1"/>
  <c r="AA1582" i="3" s="1"/>
  <c r="W1583" i="3"/>
  <c r="Y1583" i="3" s="1"/>
  <c r="AA1583" i="3" s="1"/>
  <c r="W1584" i="3"/>
  <c r="Y1584" i="3" s="1"/>
  <c r="AA1584" i="3" s="1"/>
  <c r="W1585" i="3"/>
  <c r="Y1585" i="3" s="1"/>
  <c r="AA1585" i="3" s="1"/>
  <c r="W1586" i="3"/>
  <c r="Y1586" i="3" s="1"/>
  <c r="AA1586" i="3" s="1"/>
  <c r="W1587" i="3"/>
  <c r="Y1587" i="3" s="1"/>
  <c r="AA1587" i="3" s="1"/>
  <c r="W1588" i="3"/>
  <c r="Y1588" i="3" s="1"/>
  <c r="AA1588" i="3" s="1"/>
  <c r="W1589" i="3"/>
  <c r="Y1589" i="3" s="1"/>
  <c r="AA1589" i="3" s="1"/>
  <c r="W1590" i="3"/>
  <c r="Y1590" i="3" s="1"/>
  <c r="AA1590" i="3" s="1"/>
  <c r="W1591" i="3"/>
  <c r="Y1591" i="3" s="1"/>
  <c r="AA1591" i="3" s="1"/>
  <c r="W1592" i="3"/>
  <c r="Y1592" i="3" s="1"/>
  <c r="AA1592" i="3" s="1"/>
  <c r="W1593" i="3"/>
  <c r="Y1593" i="3" s="1"/>
  <c r="AA1593" i="3" s="1"/>
  <c r="W1594" i="3"/>
  <c r="Y1594" i="3" s="1"/>
  <c r="AA1594" i="3" s="1"/>
  <c r="W1595" i="3"/>
  <c r="Y1595" i="3" s="1"/>
  <c r="AA1595" i="3" s="1"/>
  <c r="W1596" i="3"/>
  <c r="Y1596" i="3" s="1"/>
  <c r="AA1596" i="3" s="1"/>
  <c r="W1597" i="3"/>
  <c r="Y1597" i="3" s="1"/>
  <c r="AA1597" i="3" s="1"/>
  <c r="W1598" i="3"/>
  <c r="Y1598" i="3" s="1"/>
  <c r="AA1598" i="3" s="1"/>
  <c r="W1599" i="3"/>
  <c r="Y1599" i="3" s="1"/>
  <c r="AA1599" i="3" s="1"/>
  <c r="W1600" i="3"/>
  <c r="Y1600" i="3" s="1"/>
  <c r="AA1600" i="3" s="1"/>
  <c r="W1601" i="3"/>
  <c r="Y1601" i="3" s="1"/>
  <c r="AA1601" i="3" s="1"/>
  <c r="W1602" i="3"/>
  <c r="Y1602" i="3" s="1"/>
  <c r="AA1602" i="3" s="1"/>
  <c r="W1603" i="3"/>
  <c r="Y1603" i="3" s="1"/>
  <c r="AA1603" i="3" s="1"/>
  <c r="W1604" i="3"/>
  <c r="Y1604" i="3" s="1"/>
  <c r="AA1604" i="3" s="1"/>
  <c r="W1605" i="3"/>
  <c r="Y1605" i="3" s="1"/>
  <c r="AA1605" i="3" s="1"/>
  <c r="W1606" i="3"/>
  <c r="Y1606" i="3" s="1"/>
  <c r="AA1606" i="3" s="1"/>
  <c r="W1607" i="3"/>
  <c r="Y1607" i="3" s="1"/>
  <c r="AA1607" i="3" s="1"/>
  <c r="W1608" i="3"/>
  <c r="Y1608" i="3" s="1"/>
  <c r="AA1608" i="3" s="1"/>
  <c r="W1609" i="3"/>
  <c r="Y1609" i="3" s="1"/>
  <c r="AA1609" i="3" s="1"/>
  <c r="W1610" i="3"/>
  <c r="Y1610" i="3" s="1"/>
  <c r="AA1610" i="3" s="1"/>
  <c r="W1611" i="3"/>
  <c r="Y1611" i="3" s="1"/>
  <c r="AA1611" i="3" s="1"/>
  <c r="W1612" i="3"/>
  <c r="Y1612" i="3" s="1"/>
  <c r="AA1612" i="3" s="1"/>
  <c r="W1613" i="3"/>
  <c r="Y1613" i="3" s="1"/>
  <c r="AA1613" i="3" s="1"/>
  <c r="W1614" i="3"/>
  <c r="Y1614" i="3" s="1"/>
  <c r="AA1614" i="3" s="1"/>
  <c r="W1615" i="3"/>
  <c r="Y1615" i="3" s="1"/>
  <c r="AA1615" i="3" s="1"/>
  <c r="W1616" i="3"/>
  <c r="Y1616" i="3" s="1"/>
  <c r="AA1616" i="3" s="1"/>
  <c r="W1617" i="3"/>
  <c r="Y1617" i="3" s="1"/>
  <c r="AA1617" i="3" s="1"/>
  <c r="W1618" i="3"/>
  <c r="Y1618" i="3" s="1"/>
  <c r="AA1618" i="3" s="1"/>
  <c r="W1619" i="3"/>
  <c r="Y1619" i="3" s="1"/>
  <c r="AA1619" i="3" s="1"/>
  <c r="W1620" i="3"/>
  <c r="Y1620" i="3" s="1"/>
  <c r="AA1620" i="3" s="1"/>
  <c r="W1621" i="3"/>
  <c r="Y1621" i="3" s="1"/>
  <c r="AA1621" i="3" s="1"/>
  <c r="W1622" i="3"/>
  <c r="Y1622" i="3" s="1"/>
  <c r="AA1622" i="3" s="1"/>
  <c r="W1623" i="3"/>
  <c r="Y1623" i="3" s="1"/>
  <c r="AA1623" i="3" s="1"/>
  <c r="W1624" i="3"/>
  <c r="Y1624" i="3" s="1"/>
  <c r="AA1624" i="3" s="1"/>
  <c r="W1625" i="3"/>
  <c r="Y1625" i="3" s="1"/>
  <c r="AA1625" i="3" s="1"/>
  <c r="W1626" i="3"/>
  <c r="Y1626" i="3" s="1"/>
  <c r="AA1626" i="3" s="1"/>
  <c r="W1627" i="3"/>
  <c r="Y1627" i="3" s="1"/>
  <c r="AA1627" i="3" s="1"/>
  <c r="W1628" i="3"/>
  <c r="Y1628" i="3" s="1"/>
  <c r="AA1628" i="3" s="1"/>
  <c r="W1629" i="3"/>
  <c r="Y1629" i="3" s="1"/>
  <c r="AA1629" i="3" s="1"/>
  <c r="W1630" i="3"/>
  <c r="Y1630" i="3" s="1"/>
  <c r="AA1630" i="3" s="1"/>
  <c r="W1631" i="3"/>
  <c r="Y1631" i="3" s="1"/>
  <c r="AA1631" i="3" s="1"/>
  <c r="W1632" i="3"/>
  <c r="Y1632" i="3" s="1"/>
  <c r="AA1632" i="3" s="1"/>
  <c r="W1633" i="3"/>
  <c r="Y1633" i="3" s="1"/>
  <c r="AA1633" i="3" s="1"/>
  <c r="W1634" i="3"/>
  <c r="Y1634" i="3" s="1"/>
  <c r="AA1634" i="3" s="1"/>
  <c r="W1635" i="3"/>
  <c r="Y1635" i="3" s="1"/>
  <c r="AA1635" i="3" s="1"/>
  <c r="W1636" i="3"/>
  <c r="Y1636" i="3" s="1"/>
  <c r="AA1636" i="3" s="1"/>
  <c r="W1637" i="3"/>
  <c r="Y1637" i="3" s="1"/>
  <c r="AA1637" i="3" s="1"/>
  <c r="W1638" i="3"/>
  <c r="Y1638" i="3" s="1"/>
  <c r="AA1638" i="3" s="1"/>
  <c r="W1639" i="3"/>
  <c r="Y1639" i="3" s="1"/>
  <c r="AA1639" i="3" s="1"/>
  <c r="W1640" i="3"/>
  <c r="Y1640" i="3" s="1"/>
  <c r="AA1640" i="3" s="1"/>
  <c r="W1641" i="3"/>
  <c r="Y1641" i="3" s="1"/>
  <c r="AA1641" i="3" s="1"/>
  <c r="W1642" i="3"/>
  <c r="Y1642" i="3" s="1"/>
  <c r="AA1642" i="3" s="1"/>
  <c r="W1643" i="3"/>
  <c r="Y1643" i="3" s="1"/>
  <c r="AA1643" i="3" s="1"/>
  <c r="W1644" i="3"/>
  <c r="Y1644" i="3" s="1"/>
  <c r="AA1644" i="3" s="1"/>
  <c r="W1645" i="3"/>
  <c r="Y1645" i="3" s="1"/>
  <c r="AA1645" i="3" s="1"/>
  <c r="W1646" i="3"/>
  <c r="Y1646" i="3" s="1"/>
  <c r="AA1646" i="3" s="1"/>
  <c r="W1647" i="3"/>
  <c r="Y1647" i="3" s="1"/>
  <c r="AA1647" i="3" s="1"/>
  <c r="W1648" i="3"/>
  <c r="Y1648" i="3" s="1"/>
  <c r="AA1648" i="3" s="1"/>
  <c r="W1649" i="3"/>
  <c r="Y1649" i="3" s="1"/>
  <c r="AA1649" i="3" s="1"/>
  <c r="W1650" i="3"/>
  <c r="Y1650" i="3" s="1"/>
  <c r="AA1650" i="3" s="1"/>
  <c r="W1651" i="3"/>
  <c r="Y1651" i="3" s="1"/>
  <c r="AA1651" i="3" s="1"/>
  <c r="W1652" i="3"/>
  <c r="Y1652" i="3" s="1"/>
  <c r="AA1652" i="3" s="1"/>
  <c r="W1653" i="3"/>
  <c r="Y1653" i="3" s="1"/>
  <c r="AA1653" i="3" s="1"/>
  <c r="W1654" i="3"/>
  <c r="Y1654" i="3" s="1"/>
  <c r="AA1654" i="3" s="1"/>
  <c r="W1655" i="3"/>
  <c r="Y1655" i="3" s="1"/>
  <c r="AA1655" i="3" s="1"/>
  <c r="W1656" i="3"/>
  <c r="Y1656" i="3" s="1"/>
  <c r="AA1656" i="3" s="1"/>
  <c r="W1657" i="3"/>
  <c r="Y1657" i="3" s="1"/>
  <c r="AA1657" i="3" s="1"/>
  <c r="W1658" i="3"/>
  <c r="Y1658" i="3" s="1"/>
  <c r="AA1658" i="3" s="1"/>
  <c r="W1659" i="3"/>
  <c r="Y1659" i="3" s="1"/>
  <c r="AA1659" i="3" s="1"/>
  <c r="W1660" i="3"/>
  <c r="Y1660" i="3" s="1"/>
  <c r="AA1660" i="3" s="1"/>
  <c r="W1661" i="3"/>
  <c r="Y1661" i="3" s="1"/>
  <c r="AA1661" i="3" s="1"/>
  <c r="W1662" i="3"/>
  <c r="Y1662" i="3" s="1"/>
  <c r="AA1662" i="3" s="1"/>
  <c r="W1663" i="3"/>
  <c r="Y1663" i="3" s="1"/>
  <c r="AA1663" i="3" s="1"/>
  <c r="W1664" i="3"/>
  <c r="Y1664" i="3" s="1"/>
  <c r="AA1664" i="3" s="1"/>
  <c r="W1665" i="3"/>
  <c r="Y1665" i="3" s="1"/>
  <c r="AA1665" i="3" s="1"/>
  <c r="W1666" i="3"/>
  <c r="Y1666" i="3" s="1"/>
  <c r="AA1666" i="3" s="1"/>
  <c r="W1667" i="3"/>
  <c r="Y1667" i="3" s="1"/>
  <c r="AA1667" i="3" s="1"/>
  <c r="W1668" i="3"/>
  <c r="Y1668" i="3" s="1"/>
  <c r="AA1668" i="3" s="1"/>
  <c r="W1669" i="3"/>
  <c r="Y1669" i="3" s="1"/>
  <c r="AA1669" i="3" s="1"/>
  <c r="W1670" i="3"/>
  <c r="Y1670" i="3" s="1"/>
  <c r="AA1670" i="3" s="1"/>
  <c r="W1671" i="3"/>
  <c r="Y1671" i="3" s="1"/>
  <c r="AA1671" i="3" s="1"/>
  <c r="W1672" i="3"/>
  <c r="Y1672" i="3" s="1"/>
  <c r="AA1672" i="3" s="1"/>
  <c r="W1673" i="3"/>
  <c r="Y1673" i="3" s="1"/>
  <c r="AA1673" i="3" s="1"/>
  <c r="W1674" i="3"/>
  <c r="Y1674" i="3" s="1"/>
  <c r="AA1674" i="3" s="1"/>
  <c r="W1675" i="3"/>
  <c r="Y1675" i="3" s="1"/>
  <c r="AA1675" i="3" s="1"/>
  <c r="W1676" i="3"/>
  <c r="Y1676" i="3" s="1"/>
  <c r="AA1676" i="3" s="1"/>
  <c r="W1677" i="3"/>
  <c r="Y1677" i="3" s="1"/>
  <c r="AA1677" i="3" s="1"/>
  <c r="W1678" i="3"/>
  <c r="Y1678" i="3" s="1"/>
  <c r="AA1678" i="3" s="1"/>
  <c r="W1679" i="3"/>
  <c r="Y1679" i="3" s="1"/>
  <c r="AA1679" i="3" s="1"/>
  <c r="W1680" i="3"/>
  <c r="Y1680" i="3" s="1"/>
  <c r="AA1680" i="3" s="1"/>
  <c r="W1681" i="3"/>
  <c r="Y1681" i="3" s="1"/>
  <c r="AA1681" i="3" s="1"/>
  <c r="W1682" i="3"/>
  <c r="Y1682" i="3" s="1"/>
  <c r="AA1682" i="3" s="1"/>
  <c r="W1683" i="3"/>
  <c r="Y1683" i="3" s="1"/>
  <c r="AA1683" i="3" s="1"/>
  <c r="W1684" i="3"/>
  <c r="Y1684" i="3" s="1"/>
  <c r="AA1684" i="3" s="1"/>
  <c r="W1685" i="3"/>
  <c r="Y1685" i="3" s="1"/>
  <c r="AA1685" i="3" s="1"/>
  <c r="W1686" i="3"/>
  <c r="Y1686" i="3" s="1"/>
  <c r="AA1686" i="3" s="1"/>
  <c r="W1687" i="3"/>
  <c r="Y1687" i="3" s="1"/>
  <c r="AA1687" i="3" s="1"/>
  <c r="W1688" i="3"/>
  <c r="Y1688" i="3" s="1"/>
  <c r="AA1688" i="3" s="1"/>
  <c r="W1689" i="3"/>
  <c r="Y1689" i="3" s="1"/>
  <c r="AA1689" i="3" s="1"/>
  <c r="W1690" i="3"/>
  <c r="Y1690" i="3" s="1"/>
  <c r="AA1690" i="3" s="1"/>
  <c r="W1691" i="3"/>
  <c r="Y1691" i="3" s="1"/>
  <c r="AA1691" i="3" s="1"/>
  <c r="W1692" i="3"/>
  <c r="Y1692" i="3" s="1"/>
  <c r="AA1692" i="3" s="1"/>
  <c r="W1693" i="3"/>
  <c r="Y1693" i="3" s="1"/>
  <c r="AA1693" i="3" s="1"/>
  <c r="W1694" i="3"/>
  <c r="Y1694" i="3" s="1"/>
  <c r="AA1694" i="3" s="1"/>
  <c r="W1695" i="3"/>
  <c r="Y1695" i="3" s="1"/>
  <c r="AA1695" i="3" s="1"/>
  <c r="W1696" i="3"/>
  <c r="Y1696" i="3" s="1"/>
  <c r="AA1696" i="3" s="1"/>
  <c r="W1697" i="3"/>
  <c r="Y1697" i="3" s="1"/>
  <c r="AA1697" i="3" s="1"/>
  <c r="W1698" i="3"/>
  <c r="Y1698" i="3" s="1"/>
  <c r="AA1698" i="3" s="1"/>
  <c r="W1699" i="3"/>
  <c r="Y1699" i="3" s="1"/>
  <c r="AA1699" i="3" s="1"/>
  <c r="W1700" i="3"/>
  <c r="Y1700" i="3" s="1"/>
  <c r="AA1700" i="3" s="1"/>
  <c r="W1701" i="3"/>
  <c r="Y1701" i="3" s="1"/>
  <c r="AA1701" i="3" s="1"/>
  <c r="W1702" i="3"/>
  <c r="Y1702" i="3" s="1"/>
  <c r="AA1702" i="3" s="1"/>
  <c r="W1703" i="3"/>
  <c r="Y1703" i="3" s="1"/>
  <c r="AA1703" i="3" s="1"/>
  <c r="W1704" i="3"/>
  <c r="Y1704" i="3" s="1"/>
  <c r="AA1704" i="3" s="1"/>
  <c r="W1705" i="3"/>
  <c r="Y1705" i="3" s="1"/>
  <c r="AA1705" i="3" s="1"/>
  <c r="W1706" i="3"/>
  <c r="Y1706" i="3" s="1"/>
  <c r="AA1706" i="3" s="1"/>
  <c r="W1707" i="3"/>
  <c r="Y1707" i="3" s="1"/>
  <c r="AA1707" i="3" s="1"/>
  <c r="W1708" i="3"/>
  <c r="Y1708" i="3" s="1"/>
  <c r="AA1708" i="3" s="1"/>
  <c r="W1709" i="3"/>
  <c r="Y1709" i="3" s="1"/>
  <c r="AA1709" i="3" s="1"/>
  <c r="W1710" i="3"/>
  <c r="Y1710" i="3" s="1"/>
  <c r="AA1710" i="3" s="1"/>
  <c r="W1711" i="3"/>
  <c r="Y1711" i="3" s="1"/>
  <c r="AA1711" i="3" s="1"/>
  <c r="W1712" i="3"/>
  <c r="Y1712" i="3" s="1"/>
  <c r="AA1712" i="3" s="1"/>
  <c r="W1713" i="3"/>
  <c r="Y1713" i="3" s="1"/>
  <c r="AA1713" i="3" s="1"/>
  <c r="W1714" i="3"/>
  <c r="Y1714" i="3" s="1"/>
  <c r="AA1714" i="3" s="1"/>
  <c r="W1715" i="3"/>
  <c r="Y1715" i="3" s="1"/>
  <c r="AA1715" i="3" s="1"/>
  <c r="W1716" i="3"/>
  <c r="Y1716" i="3" s="1"/>
  <c r="AA1716" i="3" s="1"/>
  <c r="W1717" i="3"/>
  <c r="Y1717" i="3" s="1"/>
  <c r="AA1717" i="3" s="1"/>
  <c r="W1718" i="3"/>
  <c r="Y1718" i="3" s="1"/>
  <c r="AA1718" i="3" s="1"/>
  <c r="W1719" i="3"/>
  <c r="Y1719" i="3" s="1"/>
  <c r="AA1719" i="3" s="1"/>
  <c r="W1720" i="3"/>
  <c r="Y1720" i="3" s="1"/>
  <c r="AA1720" i="3" s="1"/>
  <c r="W1721" i="3"/>
  <c r="Y1721" i="3" s="1"/>
  <c r="AA1721" i="3" s="1"/>
  <c r="W1722" i="3"/>
  <c r="Y1722" i="3" s="1"/>
  <c r="AA1722" i="3" s="1"/>
  <c r="W1723" i="3"/>
  <c r="Y1723" i="3" s="1"/>
  <c r="AA1723" i="3" s="1"/>
  <c r="W1724" i="3"/>
  <c r="Y1724" i="3" s="1"/>
  <c r="AA1724" i="3" s="1"/>
  <c r="W1725" i="3"/>
  <c r="Y1725" i="3" s="1"/>
  <c r="AA1725" i="3" s="1"/>
  <c r="W1726" i="3"/>
  <c r="Y1726" i="3" s="1"/>
  <c r="AA1726" i="3" s="1"/>
  <c r="W1727" i="3"/>
  <c r="Y1727" i="3" s="1"/>
  <c r="AA1727" i="3" s="1"/>
  <c r="W1728" i="3"/>
  <c r="Y1728" i="3" s="1"/>
  <c r="AA1728" i="3" s="1"/>
  <c r="W1729" i="3"/>
  <c r="Y1729" i="3" s="1"/>
  <c r="AA1729" i="3" s="1"/>
  <c r="W1730" i="3"/>
  <c r="Y1730" i="3" s="1"/>
  <c r="AA1730" i="3" s="1"/>
  <c r="W1731" i="3"/>
  <c r="Y1731" i="3" s="1"/>
  <c r="AA1731" i="3" s="1"/>
  <c r="W1732" i="3"/>
  <c r="Y1732" i="3" s="1"/>
  <c r="AA1732" i="3" s="1"/>
  <c r="W1733" i="3"/>
  <c r="Y1733" i="3" s="1"/>
  <c r="AA1733" i="3" s="1"/>
  <c r="W1734" i="3"/>
  <c r="Y1734" i="3" s="1"/>
  <c r="AA1734" i="3" s="1"/>
  <c r="W1735" i="3"/>
  <c r="Y1735" i="3" s="1"/>
  <c r="AA1735" i="3" s="1"/>
  <c r="W1736" i="3"/>
  <c r="Y1736" i="3" s="1"/>
  <c r="AA1736" i="3" s="1"/>
  <c r="W1737" i="3"/>
  <c r="Y1737" i="3" s="1"/>
  <c r="AA1737" i="3" s="1"/>
  <c r="W1738" i="3"/>
  <c r="Y1738" i="3" s="1"/>
  <c r="AA1738" i="3" s="1"/>
  <c r="W1739" i="3"/>
  <c r="Y1739" i="3" s="1"/>
  <c r="AA1739" i="3" s="1"/>
  <c r="W1740" i="3"/>
  <c r="Y1740" i="3" s="1"/>
  <c r="AA1740" i="3" s="1"/>
  <c r="W1741" i="3"/>
  <c r="Y1741" i="3" s="1"/>
  <c r="AA1741" i="3" s="1"/>
  <c r="W1742" i="3"/>
  <c r="Y1742" i="3" s="1"/>
  <c r="AA1742" i="3" s="1"/>
  <c r="W1743" i="3"/>
  <c r="Y1743" i="3" s="1"/>
  <c r="AA1743" i="3" s="1"/>
  <c r="W1744" i="3"/>
  <c r="Y1744" i="3" s="1"/>
  <c r="AA1744" i="3" s="1"/>
  <c r="W1745" i="3"/>
  <c r="Y1745" i="3" s="1"/>
  <c r="AA1745" i="3" s="1"/>
  <c r="W1746" i="3"/>
  <c r="Y1746" i="3" s="1"/>
  <c r="AA1746" i="3" s="1"/>
  <c r="W1747" i="3"/>
  <c r="Y1747" i="3" s="1"/>
  <c r="AA1747" i="3" s="1"/>
  <c r="W1748" i="3"/>
  <c r="Y1748" i="3" s="1"/>
  <c r="AA1748" i="3" s="1"/>
  <c r="W1749" i="3"/>
  <c r="Y1749" i="3" s="1"/>
  <c r="AA1749" i="3" s="1"/>
  <c r="W1750" i="3"/>
  <c r="Y1750" i="3" s="1"/>
  <c r="AA1750" i="3" s="1"/>
  <c r="W1751" i="3"/>
  <c r="Y1751" i="3" s="1"/>
  <c r="AA1751" i="3" s="1"/>
  <c r="W1752" i="3"/>
  <c r="Y1752" i="3" s="1"/>
  <c r="AA1752" i="3" s="1"/>
  <c r="W1753" i="3"/>
  <c r="Y1753" i="3" s="1"/>
  <c r="AA1753" i="3" s="1"/>
  <c r="W1754" i="3"/>
  <c r="Y1754" i="3" s="1"/>
  <c r="AA1754" i="3" s="1"/>
  <c r="W1755" i="3"/>
  <c r="Y1755" i="3" s="1"/>
  <c r="AA1755" i="3" s="1"/>
  <c r="W1756" i="3"/>
  <c r="Y1756" i="3" s="1"/>
  <c r="AA1756" i="3" s="1"/>
  <c r="W1757" i="3"/>
  <c r="Y1757" i="3" s="1"/>
  <c r="AA1757" i="3" s="1"/>
  <c r="W1758" i="3"/>
  <c r="Y1758" i="3" s="1"/>
  <c r="AA1758" i="3" s="1"/>
  <c r="W1759" i="3"/>
  <c r="Y1759" i="3" s="1"/>
  <c r="AA1759" i="3" s="1"/>
  <c r="W1760" i="3"/>
  <c r="Y1760" i="3" s="1"/>
  <c r="AA1760" i="3" s="1"/>
  <c r="W1761" i="3"/>
  <c r="Y1761" i="3" s="1"/>
  <c r="AA1761" i="3" s="1"/>
  <c r="W1762" i="3"/>
  <c r="Y1762" i="3" s="1"/>
  <c r="AA1762" i="3" s="1"/>
  <c r="W1763" i="3"/>
  <c r="Y1763" i="3" s="1"/>
  <c r="AA1763" i="3" s="1"/>
  <c r="W1764" i="3"/>
  <c r="Y1764" i="3" s="1"/>
  <c r="AA1764" i="3" s="1"/>
  <c r="W1765" i="3"/>
  <c r="Y1765" i="3" s="1"/>
  <c r="AA1765" i="3" s="1"/>
  <c r="W1766" i="3"/>
  <c r="Y1766" i="3" s="1"/>
  <c r="AA1766" i="3" s="1"/>
  <c r="W1767" i="3"/>
  <c r="Y1767" i="3" s="1"/>
  <c r="AA1767" i="3" s="1"/>
  <c r="W1768" i="3"/>
  <c r="Y1768" i="3" s="1"/>
  <c r="AA1768" i="3" s="1"/>
  <c r="W1769" i="3"/>
  <c r="Y1769" i="3" s="1"/>
  <c r="AA1769" i="3" s="1"/>
  <c r="W1770" i="3"/>
  <c r="Y1770" i="3" s="1"/>
  <c r="AA1770" i="3" s="1"/>
  <c r="W1771" i="3"/>
  <c r="Y1771" i="3" s="1"/>
  <c r="AA1771" i="3" s="1"/>
  <c r="W1772" i="3"/>
  <c r="Y1772" i="3" s="1"/>
  <c r="AA1772" i="3" s="1"/>
  <c r="W1773" i="3"/>
  <c r="Y1773" i="3" s="1"/>
  <c r="AA1773" i="3" s="1"/>
  <c r="W1774" i="3"/>
  <c r="Y1774" i="3" s="1"/>
  <c r="AA1774" i="3" s="1"/>
  <c r="W1775" i="3"/>
  <c r="Y1775" i="3" s="1"/>
  <c r="AA1775" i="3" s="1"/>
  <c r="W1776" i="3"/>
  <c r="Y1776" i="3" s="1"/>
  <c r="AA1776" i="3" s="1"/>
  <c r="W1777" i="3"/>
  <c r="Y1777" i="3" s="1"/>
  <c r="AA1777" i="3" s="1"/>
  <c r="W1778" i="3"/>
  <c r="Y1778" i="3" s="1"/>
  <c r="AA1778" i="3" s="1"/>
  <c r="W1779" i="3"/>
  <c r="Y1779" i="3" s="1"/>
  <c r="AA1779" i="3" s="1"/>
  <c r="W1780" i="3"/>
  <c r="Y1780" i="3" s="1"/>
  <c r="AA1780" i="3" s="1"/>
  <c r="W1781" i="3"/>
  <c r="Y1781" i="3" s="1"/>
  <c r="AA1781" i="3" s="1"/>
  <c r="W1782" i="3"/>
  <c r="Y1782" i="3" s="1"/>
  <c r="AA1782" i="3" s="1"/>
  <c r="W1783" i="3"/>
  <c r="Y1783" i="3" s="1"/>
  <c r="AA1783" i="3" s="1"/>
  <c r="W1784" i="3"/>
  <c r="Y1784" i="3" s="1"/>
  <c r="AA1784" i="3" s="1"/>
  <c r="W1785" i="3"/>
  <c r="Y1785" i="3" s="1"/>
  <c r="AA1785" i="3" s="1"/>
  <c r="W1786" i="3"/>
  <c r="Y1786" i="3" s="1"/>
  <c r="AA1786" i="3" s="1"/>
  <c r="W1787" i="3"/>
  <c r="Y1787" i="3" s="1"/>
  <c r="AA1787" i="3" s="1"/>
  <c r="W1788" i="3"/>
  <c r="Y1788" i="3" s="1"/>
  <c r="AA1788" i="3" s="1"/>
  <c r="W1789" i="3"/>
  <c r="Y1789" i="3" s="1"/>
  <c r="AA1789" i="3" s="1"/>
  <c r="W1790" i="3"/>
  <c r="Y1790" i="3" s="1"/>
  <c r="AA1790" i="3" s="1"/>
  <c r="W1791" i="3"/>
  <c r="Y1791" i="3" s="1"/>
  <c r="AA1791" i="3" s="1"/>
  <c r="W1792" i="3"/>
  <c r="Y1792" i="3" s="1"/>
  <c r="AA1792" i="3" s="1"/>
  <c r="W1793" i="3"/>
  <c r="Y1793" i="3" s="1"/>
  <c r="AA1793" i="3" s="1"/>
  <c r="W1794" i="3"/>
  <c r="Y1794" i="3" s="1"/>
  <c r="AA1794" i="3" s="1"/>
  <c r="W1795" i="3"/>
  <c r="Y1795" i="3" s="1"/>
  <c r="AA1795" i="3" s="1"/>
  <c r="W1796" i="3"/>
  <c r="Y1796" i="3" s="1"/>
  <c r="AA1796" i="3" s="1"/>
  <c r="W1797" i="3"/>
  <c r="Y1797" i="3" s="1"/>
  <c r="AA1797" i="3" s="1"/>
  <c r="W1798" i="3"/>
  <c r="Y1798" i="3" s="1"/>
  <c r="AA1798" i="3" s="1"/>
  <c r="W1799" i="3"/>
  <c r="Y1799" i="3" s="1"/>
  <c r="AA1799" i="3" s="1"/>
  <c r="W1800" i="3"/>
  <c r="Y1800" i="3" s="1"/>
  <c r="AA1800" i="3" s="1"/>
  <c r="W1801" i="3"/>
  <c r="Y1801" i="3" s="1"/>
  <c r="AA1801" i="3" s="1"/>
  <c r="W1802" i="3"/>
  <c r="Y1802" i="3" s="1"/>
  <c r="AA1802" i="3" s="1"/>
  <c r="W1803" i="3"/>
  <c r="Y1803" i="3" s="1"/>
  <c r="AA1803" i="3" s="1"/>
  <c r="W1804" i="3"/>
  <c r="Y1804" i="3" s="1"/>
  <c r="AA1804" i="3" s="1"/>
  <c r="W1805" i="3"/>
  <c r="Y1805" i="3" s="1"/>
  <c r="AA1805" i="3" s="1"/>
  <c r="W1806" i="3"/>
  <c r="Y1806" i="3" s="1"/>
  <c r="AA1806" i="3" s="1"/>
  <c r="W1807" i="3"/>
  <c r="Y1807" i="3" s="1"/>
  <c r="AA1807" i="3" s="1"/>
  <c r="W1808" i="3"/>
  <c r="Y1808" i="3" s="1"/>
  <c r="AA1808" i="3" s="1"/>
  <c r="W1809" i="3"/>
  <c r="Y1809" i="3" s="1"/>
  <c r="AA1809" i="3" s="1"/>
  <c r="W1810" i="3"/>
  <c r="Y1810" i="3" s="1"/>
  <c r="AA1810" i="3" s="1"/>
  <c r="W1811" i="3"/>
  <c r="Y1811" i="3" s="1"/>
  <c r="AA1811" i="3" s="1"/>
  <c r="W1812" i="3"/>
  <c r="Y1812" i="3" s="1"/>
  <c r="AA1812" i="3" s="1"/>
  <c r="W1813" i="3"/>
  <c r="Y1813" i="3" s="1"/>
  <c r="AA1813" i="3" s="1"/>
  <c r="W1814" i="3"/>
  <c r="Y1814" i="3" s="1"/>
  <c r="AA1814" i="3" s="1"/>
  <c r="W1815" i="3"/>
  <c r="Y1815" i="3" s="1"/>
  <c r="AA1815" i="3" s="1"/>
  <c r="W1816" i="3"/>
  <c r="Y1816" i="3" s="1"/>
  <c r="AA1816" i="3" s="1"/>
  <c r="W1817" i="3"/>
  <c r="Y1817" i="3" s="1"/>
  <c r="AA1817" i="3" s="1"/>
  <c r="W1818" i="3"/>
  <c r="Y1818" i="3" s="1"/>
  <c r="AA1818" i="3" s="1"/>
  <c r="W1819" i="3"/>
  <c r="Y1819" i="3" s="1"/>
  <c r="AA1819" i="3" s="1"/>
  <c r="W1820" i="3"/>
  <c r="Y1820" i="3" s="1"/>
  <c r="AA1820" i="3" s="1"/>
  <c r="W1821" i="3"/>
  <c r="Y1821" i="3" s="1"/>
  <c r="AA1821" i="3" s="1"/>
  <c r="W1822" i="3"/>
  <c r="Y1822" i="3" s="1"/>
  <c r="AA1822" i="3" s="1"/>
  <c r="W1823" i="3"/>
  <c r="Y1823" i="3" s="1"/>
  <c r="AA1823" i="3" s="1"/>
  <c r="W1824" i="3"/>
  <c r="Y1824" i="3" s="1"/>
  <c r="AA1824" i="3" s="1"/>
  <c r="W1825" i="3"/>
  <c r="Y1825" i="3" s="1"/>
  <c r="AA1825" i="3" s="1"/>
  <c r="W1826" i="3"/>
  <c r="Y1826" i="3" s="1"/>
  <c r="AA1826" i="3" s="1"/>
  <c r="W1827" i="3"/>
  <c r="Y1827" i="3" s="1"/>
  <c r="AA1827" i="3" s="1"/>
  <c r="W1828" i="3"/>
  <c r="Y1828" i="3" s="1"/>
  <c r="AA1828" i="3" s="1"/>
  <c r="W1829" i="3"/>
  <c r="Y1829" i="3" s="1"/>
  <c r="AA1829" i="3" s="1"/>
  <c r="W1830" i="3"/>
  <c r="Y1830" i="3" s="1"/>
  <c r="AA1830" i="3" s="1"/>
  <c r="W1831" i="3"/>
  <c r="Y1831" i="3" s="1"/>
  <c r="AA1831" i="3" s="1"/>
  <c r="W1832" i="3"/>
  <c r="Y1832" i="3" s="1"/>
  <c r="AA1832" i="3" s="1"/>
  <c r="W1833" i="3"/>
  <c r="Y1833" i="3" s="1"/>
  <c r="AA1833" i="3" s="1"/>
  <c r="W1834" i="3"/>
  <c r="Y1834" i="3" s="1"/>
  <c r="AA1834" i="3" s="1"/>
  <c r="W1835" i="3"/>
  <c r="Y1835" i="3" s="1"/>
  <c r="AA1835" i="3" s="1"/>
  <c r="W1836" i="3"/>
  <c r="Y1836" i="3" s="1"/>
  <c r="AA1836" i="3" s="1"/>
  <c r="W1837" i="3"/>
  <c r="Y1837" i="3" s="1"/>
  <c r="AA1837" i="3" s="1"/>
  <c r="W1838" i="3"/>
  <c r="Y1838" i="3" s="1"/>
  <c r="AA1838" i="3" s="1"/>
  <c r="W1839" i="3"/>
  <c r="Y1839" i="3" s="1"/>
  <c r="AA1839" i="3" s="1"/>
  <c r="W1840" i="3"/>
  <c r="Y1840" i="3" s="1"/>
  <c r="AA1840" i="3" s="1"/>
  <c r="W1841" i="3"/>
  <c r="Y1841" i="3" s="1"/>
  <c r="AA1841" i="3" s="1"/>
  <c r="W1842" i="3"/>
  <c r="Y1842" i="3" s="1"/>
  <c r="AA1842" i="3" s="1"/>
  <c r="W1843" i="3"/>
  <c r="Y1843" i="3" s="1"/>
  <c r="AA1843" i="3" s="1"/>
  <c r="W1844" i="3"/>
  <c r="Y1844" i="3" s="1"/>
  <c r="AA1844" i="3" s="1"/>
  <c r="W1845" i="3"/>
  <c r="Y1845" i="3" s="1"/>
  <c r="AA1845" i="3" s="1"/>
  <c r="W1846" i="3"/>
  <c r="Y1846" i="3" s="1"/>
  <c r="AA1846" i="3" s="1"/>
  <c r="W1847" i="3"/>
  <c r="Y1847" i="3" s="1"/>
  <c r="AA1847" i="3" s="1"/>
  <c r="W1848" i="3"/>
  <c r="Y1848" i="3" s="1"/>
  <c r="AA1848" i="3" s="1"/>
  <c r="W1849" i="3"/>
  <c r="Y1849" i="3" s="1"/>
  <c r="AA1849" i="3" s="1"/>
  <c r="W1850" i="3"/>
  <c r="Y1850" i="3" s="1"/>
  <c r="AA1850" i="3" s="1"/>
  <c r="W1851" i="3"/>
  <c r="Y1851" i="3" s="1"/>
  <c r="AA1851" i="3" s="1"/>
  <c r="W1852" i="3"/>
  <c r="Y1852" i="3" s="1"/>
  <c r="AA1852" i="3" s="1"/>
  <c r="W1853" i="3"/>
  <c r="Y1853" i="3" s="1"/>
  <c r="AA1853" i="3" s="1"/>
  <c r="W1854" i="3"/>
  <c r="Y1854" i="3" s="1"/>
  <c r="AA1854" i="3" s="1"/>
  <c r="W1855" i="3"/>
  <c r="Y1855" i="3" s="1"/>
  <c r="AA1855" i="3" s="1"/>
  <c r="W1856" i="3"/>
  <c r="Y1856" i="3" s="1"/>
  <c r="AA1856" i="3" s="1"/>
  <c r="W1857" i="3"/>
  <c r="Y1857" i="3" s="1"/>
  <c r="AA1857" i="3" s="1"/>
  <c r="W1858" i="3"/>
  <c r="Y1858" i="3" s="1"/>
  <c r="AA1858" i="3" s="1"/>
  <c r="W1859" i="3"/>
  <c r="Y1859" i="3" s="1"/>
  <c r="AA1859" i="3" s="1"/>
  <c r="W1860" i="3"/>
  <c r="Y1860" i="3" s="1"/>
  <c r="AA1860" i="3" s="1"/>
  <c r="W1861" i="3"/>
  <c r="Y1861" i="3" s="1"/>
  <c r="AA1861" i="3" s="1"/>
  <c r="W1862" i="3"/>
  <c r="Y1862" i="3" s="1"/>
  <c r="AA1862" i="3" s="1"/>
  <c r="W1863" i="3"/>
  <c r="Y1863" i="3" s="1"/>
  <c r="AA1863" i="3" s="1"/>
  <c r="W1864" i="3"/>
  <c r="Y1864" i="3" s="1"/>
  <c r="AA1864" i="3" s="1"/>
  <c r="W1865" i="3"/>
  <c r="Y1865" i="3" s="1"/>
  <c r="AA1865" i="3" s="1"/>
  <c r="W1866" i="3"/>
  <c r="Y1866" i="3" s="1"/>
  <c r="AA1866" i="3" s="1"/>
  <c r="W1867" i="3"/>
  <c r="Y1867" i="3" s="1"/>
  <c r="AA1867" i="3" s="1"/>
  <c r="W1868" i="3"/>
  <c r="Y1868" i="3" s="1"/>
  <c r="AA1868" i="3" s="1"/>
  <c r="W1869" i="3"/>
  <c r="Y1869" i="3" s="1"/>
  <c r="AA1869" i="3" s="1"/>
  <c r="W1870" i="3"/>
  <c r="Y1870" i="3" s="1"/>
  <c r="AA1870" i="3" s="1"/>
  <c r="W1871" i="3"/>
  <c r="Y1871" i="3" s="1"/>
  <c r="AA1871" i="3" s="1"/>
  <c r="W1872" i="3"/>
  <c r="Y1872" i="3" s="1"/>
  <c r="AA1872" i="3" s="1"/>
  <c r="W1873" i="3"/>
  <c r="Y1873" i="3" s="1"/>
  <c r="AA1873" i="3" s="1"/>
  <c r="W1874" i="3"/>
  <c r="Y1874" i="3" s="1"/>
  <c r="AA1874" i="3" s="1"/>
  <c r="W1875" i="3"/>
  <c r="Y1875" i="3" s="1"/>
  <c r="AA1875" i="3" s="1"/>
  <c r="W1876" i="3"/>
  <c r="Y1876" i="3" s="1"/>
  <c r="AA1876" i="3" s="1"/>
  <c r="W1877" i="3"/>
  <c r="Y1877" i="3" s="1"/>
  <c r="AA1877" i="3" s="1"/>
  <c r="W1878" i="3"/>
  <c r="Y1878" i="3" s="1"/>
  <c r="AA1878" i="3" s="1"/>
  <c r="W1879" i="3"/>
  <c r="Y1879" i="3" s="1"/>
  <c r="AA1879" i="3" s="1"/>
  <c r="W1880" i="3"/>
  <c r="Y1880" i="3" s="1"/>
  <c r="AA1880" i="3" s="1"/>
  <c r="W1881" i="3"/>
  <c r="Y1881" i="3" s="1"/>
  <c r="AA1881" i="3" s="1"/>
  <c r="W1882" i="3"/>
  <c r="Y1882" i="3" s="1"/>
  <c r="AA1882" i="3" s="1"/>
  <c r="W1883" i="3"/>
  <c r="Y1883" i="3" s="1"/>
  <c r="AA1883" i="3" s="1"/>
  <c r="W1884" i="3"/>
  <c r="Y1884" i="3" s="1"/>
  <c r="AA1884" i="3" s="1"/>
  <c r="W1885" i="3"/>
  <c r="Y1885" i="3" s="1"/>
  <c r="AA1885" i="3" s="1"/>
  <c r="W1886" i="3"/>
  <c r="Y1886" i="3" s="1"/>
  <c r="AA1886" i="3" s="1"/>
  <c r="W1887" i="3"/>
  <c r="Y1887" i="3" s="1"/>
  <c r="AA1887" i="3" s="1"/>
  <c r="W1888" i="3"/>
  <c r="Y1888" i="3" s="1"/>
  <c r="AA1888" i="3" s="1"/>
  <c r="W1889" i="3"/>
  <c r="Y1889" i="3" s="1"/>
  <c r="AA1889" i="3" s="1"/>
  <c r="W1890" i="3"/>
  <c r="Y1890" i="3" s="1"/>
  <c r="AA1890" i="3" s="1"/>
  <c r="W1891" i="3"/>
  <c r="Y1891" i="3" s="1"/>
  <c r="AA1891" i="3" s="1"/>
  <c r="W1892" i="3"/>
  <c r="Y1892" i="3" s="1"/>
  <c r="AA1892" i="3" s="1"/>
  <c r="W1893" i="3"/>
  <c r="Y1893" i="3" s="1"/>
  <c r="AA1893" i="3" s="1"/>
  <c r="W1894" i="3"/>
  <c r="Y1894" i="3" s="1"/>
  <c r="AA1894" i="3" s="1"/>
  <c r="W1895" i="3"/>
  <c r="Y1895" i="3" s="1"/>
  <c r="AA1895" i="3" s="1"/>
  <c r="W1896" i="3"/>
  <c r="Y1896" i="3" s="1"/>
  <c r="AA1896" i="3" s="1"/>
  <c r="W1897" i="3"/>
  <c r="Y1897" i="3" s="1"/>
  <c r="AA1897" i="3" s="1"/>
  <c r="W1898" i="3"/>
  <c r="Y1898" i="3" s="1"/>
  <c r="AA1898" i="3" s="1"/>
  <c r="W1899" i="3"/>
  <c r="Y1899" i="3" s="1"/>
  <c r="AA1899" i="3" s="1"/>
  <c r="W1900" i="3"/>
  <c r="Y1900" i="3" s="1"/>
  <c r="AA1900" i="3" s="1"/>
  <c r="W1901" i="3"/>
  <c r="Y1901" i="3" s="1"/>
  <c r="AA1901" i="3" s="1"/>
  <c r="W1902" i="3"/>
  <c r="Y1902" i="3" s="1"/>
  <c r="AA1902" i="3" s="1"/>
  <c r="W1903" i="3"/>
  <c r="Y1903" i="3" s="1"/>
  <c r="AA1903" i="3" s="1"/>
  <c r="W1904" i="3"/>
  <c r="Y1904" i="3" s="1"/>
  <c r="AA1904" i="3" s="1"/>
  <c r="W1905" i="3"/>
  <c r="Y1905" i="3" s="1"/>
  <c r="AA1905" i="3" s="1"/>
  <c r="W1906" i="3"/>
  <c r="Y1906" i="3" s="1"/>
  <c r="AA1906" i="3" s="1"/>
  <c r="W1907" i="3"/>
  <c r="Y1907" i="3" s="1"/>
  <c r="AA1907" i="3" s="1"/>
  <c r="W1908" i="3"/>
  <c r="Y1908" i="3" s="1"/>
  <c r="AA1908" i="3" s="1"/>
  <c r="W1909" i="3"/>
  <c r="Y1909" i="3" s="1"/>
  <c r="AA1909" i="3" s="1"/>
  <c r="W1910" i="3"/>
  <c r="Y1910" i="3" s="1"/>
  <c r="AA1910" i="3" s="1"/>
  <c r="W1911" i="3"/>
  <c r="Y1911" i="3" s="1"/>
  <c r="AA1911" i="3" s="1"/>
  <c r="W1912" i="3"/>
  <c r="Y1912" i="3" s="1"/>
  <c r="AA1912" i="3" s="1"/>
  <c r="W1913" i="3"/>
  <c r="Y1913" i="3" s="1"/>
  <c r="AA1913" i="3" s="1"/>
  <c r="W1914" i="3"/>
  <c r="Y1914" i="3" s="1"/>
  <c r="AA1914" i="3" s="1"/>
  <c r="W1915" i="3"/>
  <c r="Y1915" i="3" s="1"/>
  <c r="AA1915" i="3" s="1"/>
  <c r="W1916" i="3"/>
  <c r="Y1916" i="3" s="1"/>
  <c r="AA1916" i="3" s="1"/>
  <c r="W1917" i="3"/>
  <c r="Y1917" i="3" s="1"/>
  <c r="AA1917" i="3" s="1"/>
  <c r="W1918" i="3"/>
  <c r="Y1918" i="3" s="1"/>
  <c r="AA1918" i="3" s="1"/>
  <c r="W1919" i="3"/>
  <c r="Y1919" i="3" s="1"/>
  <c r="AA1919" i="3" s="1"/>
  <c r="W1920" i="3"/>
  <c r="Y1920" i="3" s="1"/>
  <c r="AA1920" i="3" s="1"/>
  <c r="W1921" i="3"/>
  <c r="Y1921" i="3" s="1"/>
  <c r="AA1921" i="3" s="1"/>
  <c r="W1922" i="3"/>
  <c r="Y1922" i="3" s="1"/>
  <c r="AA1922" i="3" s="1"/>
  <c r="W1923" i="3"/>
  <c r="Y1923" i="3" s="1"/>
  <c r="AA1923" i="3" s="1"/>
  <c r="W1924" i="3"/>
  <c r="Y1924" i="3" s="1"/>
  <c r="AA1924" i="3" s="1"/>
  <c r="W1925" i="3"/>
  <c r="Y1925" i="3" s="1"/>
  <c r="AA1925" i="3" s="1"/>
  <c r="W1926" i="3"/>
  <c r="Y1926" i="3" s="1"/>
  <c r="AA1926" i="3" s="1"/>
  <c r="W1927" i="3"/>
  <c r="Y1927" i="3" s="1"/>
  <c r="AA1927" i="3" s="1"/>
  <c r="W1928" i="3"/>
  <c r="Y1928" i="3" s="1"/>
  <c r="AA1928" i="3" s="1"/>
  <c r="W1929" i="3"/>
  <c r="Y1929" i="3" s="1"/>
  <c r="AA1929" i="3" s="1"/>
  <c r="W1930" i="3"/>
  <c r="Y1930" i="3" s="1"/>
  <c r="AA1930" i="3" s="1"/>
  <c r="W1931" i="3"/>
  <c r="Y1931" i="3" s="1"/>
  <c r="AA1931" i="3" s="1"/>
  <c r="W1932" i="3"/>
  <c r="Y1932" i="3" s="1"/>
  <c r="AA1932" i="3" s="1"/>
  <c r="W1933" i="3"/>
  <c r="Y1933" i="3" s="1"/>
  <c r="AA1933" i="3" s="1"/>
  <c r="W1934" i="3"/>
  <c r="Y1934" i="3" s="1"/>
  <c r="AA1934" i="3" s="1"/>
  <c r="W1935" i="3"/>
  <c r="Y1935" i="3" s="1"/>
  <c r="AA1935" i="3" s="1"/>
  <c r="W1936" i="3"/>
  <c r="Y1936" i="3" s="1"/>
  <c r="AA1936" i="3" s="1"/>
  <c r="W1937" i="3"/>
  <c r="Y1937" i="3" s="1"/>
  <c r="AA1937" i="3" s="1"/>
  <c r="W1938" i="3"/>
  <c r="Y1938" i="3" s="1"/>
  <c r="AA1938" i="3" s="1"/>
  <c r="W1939" i="3"/>
  <c r="Y1939" i="3" s="1"/>
  <c r="AA1939" i="3" s="1"/>
  <c r="W1940" i="3"/>
  <c r="Y1940" i="3" s="1"/>
  <c r="AA1940" i="3" s="1"/>
  <c r="W1941" i="3"/>
  <c r="Y1941" i="3" s="1"/>
  <c r="AA1941" i="3" s="1"/>
  <c r="W1942" i="3"/>
  <c r="Y1942" i="3" s="1"/>
  <c r="AA1942" i="3" s="1"/>
  <c r="W1943" i="3"/>
  <c r="Y1943" i="3" s="1"/>
  <c r="AA1943" i="3" s="1"/>
  <c r="W1944" i="3"/>
  <c r="Y1944" i="3" s="1"/>
  <c r="AA1944" i="3" s="1"/>
  <c r="W1945" i="3"/>
  <c r="Y1945" i="3" s="1"/>
  <c r="AA1945" i="3" s="1"/>
  <c r="W1946" i="3"/>
  <c r="Y1946" i="3" s="1"/>
  <c r="AA1946" i="3" s="1"/>
  <c r="W1947" i="3"/>
  <c r="Y1947" i="3" s="1"/>
  <c r="AA1947" i="3" s="1"/>
  <c r="W1948" i="3"/>
  <c r="Y1948" i="3" s="1"/>
  <c r="AA1948" i="3" s="1"/>
  <c r="W1949" i="3"/>
  <c r="Y1949" i="3" s="1"/>
  <c r="AA1949" i="3" s="1"/>
  <c r="W1950" i="3"/>
  <c r="Y1950" i="3" s="1"/>
  <c r="AA1950" i="3" s="1"/>
  <c r="W1951" i="3"/>
  <c r="Y1951" i="3" s="1"/>
  <c r="AA1951" i="3" s="1"/>
  <c r="W1952" i="3"/>
  <c r="Y1952" i="3" s="1"/>
  <c r="AA1952" i="3" s="1"/>
  <c r="W1953" i="3"/>
  <c r="Y1953" i="3" s="1"/>
  <c r="AA1953" i="3" s="1"/>
  <c r="W1954" i="3"/>
  <c r="Y1954" i="3" s="1"/>
  <c r="AA1954" i="3" s="1"/>
  <c r="W1955" i="3"/>
  <c r="Y1955" i="3" s="1"/>
  <c r="AA1955" i="3" s="1"/>
  <c r="W1956" i="3"/>
  <c r="Y1956" i="3" s="1"/>
  <c r="AA1956" i="3" s="1"/>
  <c r="W1957" i="3"/>
  <c r="Y1957" i="3" s="1"/>
  <c r="AA1957" i="3" s="1"/>
  <c r="W1958" i="3"/>
  <c r="Y1958" i="3" s="1"/>
  <c r="AA1958" i="3" s="1"/>
  <c r="W1959" i="3"/>
  <c r="Y1959" i="3" s="1"/>
  <c r="AA1959" i="3" s="1"/>
  <c r="W1960" i="3"/>
  <c r="Y1960" i="3" s="1"/>
  <c r="AA1960" i="3" s="1"/>
  <c r="W1961" i="3"/>
  <c r="Y1961" i="3" s="1"/>
  <c r="AA1961" i="3" s="1"/>
  <c r="W1962" i="3"/>
  <c r="Y1962" i="3" s="1"/>
  <c r="AA1962" i="3" s="1"/>
  <c r="W1963" i="3"/>
  <c r="Y1963" i="3" s="1"/>
  <c r="AA1963" i="3" s="1"/>
  <c r="W1964" i="3"/>
  <c r="Y1964" i="3" s="1"/>
  <c r="AA1964" i="3" s="1"/>
  <c r="W1965" i="3"/>
  <c r="Y1965" i="3" s="1"/>
  <c r="AA1965" i="3" s="1"/>
  <c r="W1966" i="3"/>
  <c r="Y1966" i="3" s="1"/>
  <c r="AA1966" i="3" s="1"/>
  <c r="W1967" i="3"/>
  <c r="Y1967" i="3" s="1"/>
  <c r="AA1967" i="3" s="1"/>
  <c r="W1968" i="3"/>
  <c r="Y1968" i="3" s="1"/>
  <c r="AA1968" i="3" s="1"/>
  <c r="W1969" i="3"/>
  <c r="Y1969" i="3" s="1"/>
  <c r="AA1969" i="3" s="1"/>
  <c r="W1970" i="3"/>
  <c r="Y1970" i="3" s="1"/>
  <c r="AA1970" i="3" s="1"/>
  <c r="W1971" i="3"/>
  <c r="Y1971" i="3" s="1"/>
  <c r="AA1971" i="3" s="1"/>
  <c r="W1972" i="3"/>
  <c r="Y1972" i="3" s="1"/>
  <c r="AA1972" i="3" s="1"/>
  <c r="W1973" i="3"/>
  <c r="Y1973" i="3" s="1"/>
  <c r="AA1973" i="3" s="1"/>
  <c r="W1974" i="3"/>
  <c r="Y1974" i="3" s="1"/>
  <c r="AA1974" i="3" s="1"/>
  <c r="W1975" i="3"/>
  <c r="Y1975" i="3" s="1"/>
  <c r="AA1975" i="3" s="1"/>
  <c r="W1976" i="3"/>
  <c r="Y1976" i="3" s="1"/>
  <c r="AA1976" i="3" s="1"/>
  <c r="W1977" i="3"/>
  <c r="Y1977" i="3" s="1"/>
  <c r="AA1977" i="3" s="1"/>
  <c r="W1978" i="3"/>
  <c r="Y1978" i="3" s="1"/>
  <c r="AA1978" i="3" s="1"/>
  <c r="W1979" i="3"/>
  <c r="Y1979" i="3" s="1"/>
  <c r="AA1979" i="3" s="1"/>
  <c r="W1980" i="3"/>
  <c r="Y1980" i="3" s="1"/>
  <c r="AA1980" i="3" s="1"/>
  <c r="W1981" i="3"/>
  <c r="Y1981" i="3" s="1"/>
  <c r="AA1981" i="3" s="1"/>
  <c r="W1982" i="3"/>
  <c r="Y1982" i="3" s="1"/>
  <c r="AA1982" i="3" s="1"/>
  <c r="W1983" i="3"/>
  <c r="Y1983" i="3" s="1"/>
  <c r="AA1983" i="3" s="1"/>
  <c r="W1984" i="3"/>
  <c r="Y1984" i="3" s="1"/>
  <c r="AA1984" i="3" s="1"/>
  <c r="W1985" i="3"/>
  <c r="Y1985" i="3" s="1"/>
  <c r="AA1985" i="3" s="1"/>
  <c r="W1986" i="3"/>
  <c r="Y1986" i="3" s="1"/>
  <c r="AA1986" i="3" s="1"/>
  <c r="W1987" i="3"/>
  <c r="Y1987" i="3" s="1"/>
  <c r="AA1987" i="3" s="1"/>
  <c r="W1988" i="3"/>
  <c r="Y1988" i="3" s="1"/>
  <c r="AA1988" i="3" s="1"/>
  <c r="W1989" i="3"/>
  <c r="Y1989" i="3" s="1"/>
  <c r="AA1989" i="3" s="1"/>
  <c r="W1990" i="3"/>
  <c r="Y1990" i="3" s="1"/>
  <c r="AA1990" i="3" s="1"/>
  <c r="W1991" i="3"/>
  <c r="Y1991" i="3" s="1"/>
  <c r="AA1991" i="3" s="1"/>
  <c r="W1992" i="3"/>
  <c r="Y1992" i="3" s="1"/>
  <c r="AA1992" i="3" s="1"/>
  <c r="W1993" i="3"/>
  <c r="Y1993" i="3" s="1"/>
  <c r="AA1993" i="3" s="1"/>
  <c r="W1994" i="3"/>
  <c r="Y1994" i="3" s="1"/>
  <c r="AA1994" i="3" s="1"/>
  <c r="W1995" i="3"/>
  <c r="Y1995" i="3" s="1"/>
  <c r="AA1995" i="3" s="1"/>
  <c r="W1996" i="3"/>
  <c r="Y1996" i="3" s="1"/>
  <c r="AA1996" i="3" s="1"/>
  <c r="W1997" i="3"/>
  <c r="Y1997" i="3" s="1"/>
  <c r="AA1997" i="3" s="1"/>
  <c r="W1998" i="3"/>
  <c r="Y1998" i="3" s="1"/>
  <c r="AA1998" i="3" s="1"/>
  <c r="W1999" i="3"/>
  <c r="Y1999" i="3" s="1"/>
  <c r="AA1999" i="3" s="1"/>
  <c r="W2000" i="3"/>
  <c r="Y2000" i="3" s="1"/>
  <c r="AA2000" i="3" s="1"/>
  <c r="W2001" i="3"/>
  <c r="Y2001" i="3" s="1"/>
  <c r="AA2001" i="3" s="1"/>
  <c r="W2002" i="3"/>
  <c r="Y2002" i="3" s="1"/>
  <c r="AA2002" i="3" s="1"/>
  <c r="W2003" i="3"/>
  <c r="Y2003" i="3" s="1"/>
  <c r="AA2003" i="3" s="1"/>
  <c r="W2004" i="3"/>
  <c r="Y2004" i="3" s="1"/>
  <c r="AA2004" i="3" s="1"/>
  <c r="W2005" i="3"/>
  <c r="Y2005" i="3" s="1"/>
  <c r="AA2005" i="3" s="1"/>
  <c r="W2006" i="3"/>
  <c r="Y2006" i="3" s="1"/>
  <c r="AA2006" i="3" s="1"/>
  <c r="W2007" i="3"/>
  <c r="Y2007" i="3" s="1"/>
  <c r="AA2007" i="3" s="1"/>
  <c r="W2008" i="3"/>
  <c r="Y2008" i="3" s="1"/>
  <c r="AA2008" i="3" s="1"/>
  <c r="W2009" i="3"/>
  <c r="Y2009" i="3" s="1"/>
  <c r="AA2009" i="3" s="1"/>
  <c r="W2010" i="3"/>
  <c r="Y2010" i="3" s="1"/>
  <c r="AA2010" i="3" s="1"/>
  <c r="W2011" i="3"/>
  <c r="Y2011" i="3" s="1"/>
  <c r="AA2011" i="3" s="1"/>
  <c r="W2012" i="3"/>
  <c r="Y2012" i="3" s="1"/>
  <c r="AA2012" i="3" s="1"/>
  <c r="W2013" i="3"/>
  <c r="Y2013" i="3" s="1"/>
  <c r="AA2013" i="3" s="1"/>
  <c r="W2014" i="3"/>
  <c r="Y2014" i="3" s="1"/>
  <c r="AA2014" i="3" s="1"/>
  <c r="W2015" i="3"/>
  <c r="Y2015" i="3" s="1"/>
  <c r="AA2015" i="3" s="1"/>
  <c r="W2016" i="3"/>
  <c r="Y2016" i="3" s="1"/>
  <c r="AA2016" i="3" s="1"/>
  <c r="W2017" i="3"/>
  <c r="Y2017" i="3" s="1"/>
  <c r="AA2017" i="3" s="1"/>
  <c r="W2018" i="3"/>
  <c r="Y2018" i="3" s="1"/>
  <c r="AA2018" i="3" s="1"/>
  <c r="W2019" i="3"/>
  <c r="Y2019" i="3" s="1"/>
  <c r="AA2019" i="3" s="1"/>
  <c r="W2020" i="3"/>
  <c r="Y2020" i="3" s="1"/>
  <c r="AA2020" i="3" s="1"/>
  <c r="W2021" i="3"/>
  <c r="Y2021" i="3" s="1"/>
  <c r="AA2021" i="3" s="1"/>
  <c r="W2022" i="3"/>
  <c r="Y2022" i="3" s="1"/>
  <c r="AA2022" i="3" s="1"/>
  <c r="W2023" i="3"/>
  <c r="Y2023" i="3" s="1"/>
  <c r="AA2023" i="3" s="1"/>
  <c r="W2024" i="3"/>
  <c r="Y2024" i="3" s="1"/>
  <c r="AA2024" i="3" s="1"/>
  <c r="W2025" i="3"/>
  <c r="Y2025" i="3" s="1"/>
  <c r="AA2025" i="3" s="1"/>
  <c r="W2026" i="3"/>
  <c r="Y2026" i="3" s="1"/>
  <c r="AA2026" i="3" s="1"/>
  <c r="W2027" i="3"/>
  <c r="Y2027" i="3" s="1"/>
  <c r="AA2027" i="3" s="1"/>
  <c r="W2028" i="3"/>
  <c r="Y2028" i="3" s="1"/>
  <c r="AA2028" i="3" s="1"/>
  <c r="W2029" i="3"/>
  <c r="Y2029" i="3" s="1"/>
  <c r="AA2029" i="3" s="1"/>
  <c r="W2030" i="3"/>
  <c r="Y2030" i="3" s="1"/>
  <c r="AA2030" i="3" s="1"/>
  <c r="W2031" i="3"/>
  <c r="Y2031" i="3" s="1"/>
  <c r="AA2031" i="3" s="1"/>
  <c r="W2032" i="3"/>
  <c r="Y2032" i="3" s="1"/>
  <c r="AA2032" i="3" s="1"/>
  <c r="W2033" i="3"/>
  <c r="Y2033" i="3" s="1"/>
  <c r="AA2033" i="3" s="1"/>
  <c r="W2034" i="3"/>
  <c r="Y2034" i="3" s="1"/>
  <c r="AA2034" i="3" s="1"/>
  <c r="W2035" i="3"/>
  <c r="Y2035" i="3" s="1"/>
  <c r="AA2035" i="3" s="1"/>
  <c r="W2036" i="3"/>
  <c r="Y2036" i="3" s="1"/>
  <c r="AA2036" i="3" s="1"/>
  <c r="W2037" i="3"/>
  <c r="Y2037" i="3" s="1"/>
  <c r="AA2037" i="3" s="1"/>
  <c r="W2038" i="3"/>
  <c r="Y2038" i="3" s="1"/>
  <c r="AA2038" i="3" s="1"/>
  <c r="W2039" i="3"/>
  <c r="Y2039" i="3" s="1"/>
  <c r="AA2039" i="3" s="1"/>
  <c r="W2040" i="3"/>
  <c r="Y2040" i="3" s="1"/>
  <c r="AA2040" i="3" s="1"/>
  <c r="W2041" i="3"/>
  <c r="Y2041" i="3" s="1"/>
  <c r="AA2041" i="3" s="1"/>
  <c r="W2042" i="3"/>
  <c r="Y2042" i="3" s="1"/>
  <c r="AA2042" i="3" s="1"/>
  <c r="W2043" i="3"/>
  <c r="Y2043" i="3" s="1"/>
  <c r="AA2043" i="3" s="1"/>
  <c r="W2044" i="3"/>
  <c r="Y2044" i="3" s="1"/>
  <c r="AA2044" i="3" s="1"/>
  <c r="W2045" i="3"/>
  <c r="Y2045" i="3" s="1"/>
  <c r="AA2045" i="3" s="1"/>
  <c r="W2046" i="3"/>
  <c r="Y2046" i="3" s="1"/>
  <c r="AA2046" i="3" s="1"/>
  <c r="W2047" i="3"/>
  <c r="Y2047" i="3" s="1"/>
  <c r="AA2047" i="3" s="1"/>
  <c r="W2048" i="3"/>
  <c r="Y2048" i="3" s="1"/>
  <c r="AA2048" i="3" s="1"/>
  <c r="W2049" i="3"/>
  <c r="Y2049" i="3" s="1"/>
  <c r="AA2049" i="3" s="1"/>
  <c r="W2050" i="3"/>
  <c r="Y2050" i="3" s="1"/>
  <c r="AA2050" i="3" s="1"/>
  <c r="W2051" i="3"/>
  <c r="Y2051" i="3" s="1"/>
  <c r="AA2051" i="3" s="1"/>
  <c r="W2052" i="3"/>
  <c r="Y2052" i="3" s="1"/>
  <c r="AA2052" i="3" s="1"/>
  <c r="W2053" i="3"/>
  <c r="Y2053" i="3" s="1"/>
  <c r="AA2053" i="3" s="1"/>
  <c r="W2054" i="3"/>
  <c r="Y2054" i="3" s="1"/>
  <c r="AA2054" i="3" s="1"/>
  <c r="W2055" i="3"/>
  <c r="Y2055" i="3" s="1"/>
  <c r="AA2055" i="3" s="1"/>
  <c r="W2056" i="3"/>
  <c r="Y2056" i="3" s="1"/>
  <c r="AA2056" i="3" s="1"/>
  <c r="W2057" i="3"/>
  <c r="Y2057" i="3" s="1"/>
  <c r="AA2057" i="3" s="1"/>
  <c r="W2058" i="3"/>
  <c r="Y2058" i="3" s="1"/>
  <c r="AA2058" i="3" s="1"/>
  <c r="W2059" i="3"/>
  <c r="Y2059" i="3" s="1"/>
  <c r="AA2059" i="3" s="1"/>
  <c r="W2060" i="3"/>
  <c r="Y2060" i="3" s="1"/>
  <c r="AA2060" i="3" s="1"/>
  <c r="W2061" i="3"/>
  <c r="Y2061" i="3" s="1"/>
  <c r="AA2061" i="3" s="1"/>
  <c r="W2062" i="3"/>
  <c r="Y2062" i="3" s="1"/>
  <c r="AA2062" i="3" s="1"/>
  <c r="W2063" i="3"/>
  <c r="Y2063" i="3" s="1"/>
  <c r="AA2063" i="3" s="1"/>
  <c r="W2064" i="3"/>
  <c r="Y2064" i="3" s="1"/>
  <c r="AA2064" i="3" s="1"/>
  <c r="W2065" i="3"/>
  <c r="Y2065" i="3" s="1"/>
  <c r="AA2065" i="3" s="1"/>
  <c r="W2066" i="3"/>
  <c r="Y2066" i="3" s="1"/>
  <c r="AA2066" i="3" s="1"/>
  <c r="W2067" i="3"/>
  <c r="Y2067" i="3" s="1"/>
  <c r="AA2067" i="3" s="1"/>
  <c r="W2068" i="3"/>
  <c r="Y2068" i="3" s="1"/>
  <c r="AA2068" i="3" s="1"/>
  <c r="W2069" i="3"/>
  <c r="Y2069" i="3" s="1"/>
  <c r="AA2069" i="3" s="1"/>
  <c r="W2070" i="3"/>
  <c r="Y2070" i="3" s="1"/>
  <c r="AA2070" i="3" s="1"/>
  <c r="W2071" i="3"/>
  <c r="Y2071" i="3" s="1"/>
  <c r="AA2071" i="3" s="1"/>
  <c r="W2072" i="3"/>
  <c r="Y2072" i="3" s="1"/>
  <c r="AA2072" i="3" s="1"/>
  <c r="W2073" i="3"/>
  <c r="Y2073" i="3" s="1"/>
  <c r="AA2073" i="3" s="1"/>
  <c r="W2074" i="3"/>
  <c r="Y2074" i="3" s="1"/>
  <c r="AA2074" i="3" s="1"/>
  <c r="W2075" i="3"/>
  <c r="Y2075" i="3" s="1"/>
  <c r="AA2075" i="3" s="1"/>
  <c r="W2076" i="3"/>
  <c r="Y2076" i="3" s="1"/>
  <c r="AA2076" i="3" s="1"/>
  <c r="W2077" i="3"/>
  <c r="Y2077" i="3" s="1"/>
  <c r="AA2077" i="3" s="1"/>
  <c r="W2078" i="3"/>
  <c r="Y2078" i="3" s="1"/>
  <c r="AA2078" i="3" s="1"/>
  <c r="W2079" i="3"/>
  <c r="Y2079" i="3" s="1"/>
  <c r="AA2079" i="3" s="1"/>
  <c r="W2080" i="3"/>
  <c r="Y2080" i="3" s="1"/>
  <c r="AA2080" i="3" s="1"/>
  <c r="W2081" i="3"/>
  <c r="Y2081" i="3" s="1"/>
  <c r="AA2081" i="3" s="1"/>
  <c r="W2082" i="3"/>
  <c r="Y2082" i="3" s="1"/>
  <c r="AA2082" i="3" s="1"/>
  <c r="W2083" i="3"/>
  <c r="Y2083" i="3" s="1"/>
  <c r="AA2083" i="3" s="1"/>
  <c r="W2084" i="3"/>
  <c r="Y2084" i="3" s="1"/>
  <c r="AA2084" i="3" s="1"/>
  <c r="W2085" i="3"/>
  <c r="Y2085" i="3" s="1"/>
  <c r="AA2085" i="3" s="1"/>
  <c r="W2086" i="3"/>
  <c r="Y2086" i="3" s="1"/>
  <c r="AA2086" i="3" s="1"/>
  <c r="W2087" i="3"/>
  <c r="Y2087" i="3" s="1"/>
  <c r="AA2087" i="3" s="1"/>
  <c r="W2088" i="3"/>
  <c r="Y2088" i="3" s="1"/>
  <c r="AA2088" i="3" s="1"/>
  <c r="W2089" i="3"/>
  <c r="Y2089" i="3" s="1"/>
  <c r="AA2089" i="3" s="1"/>
  <c r="W2090" i="3"/>
  <c r="Y2090" i="3" s="1"/>
  <c r="AA2090" i="3" s="1"/>
  <c r="W2091" i="3"/>
  <c r="Y2091" i="3" s="1"/>
  <c r="AA2091" i="3" s="1"/>
  <c r="W2092" i="3"/>
  <c r="Y2092" i="3" s="1"/>
  <c r="AA2092" i="3" s="1"/>
  <c r="W2093" i="3"/>
  <c r="Y2093" i="3" s="1"/>
  <c r="AA2093" i="3" s="1"/>
  <c r="W2094" i="3"/>
  <c r="Y2094" i="3" s="1"/>
  <c r="AA2094" i="3" s="1"/>
  <c r="W2095" i="3"/>
  <c r="Y2095" i="3" s="1"/>
  <c r="AA2095" i="3" s="1"/>
  <c r="W2096" i="3"/>
  <c r="Y2096" i="3" s="1"/>
  <c r="AA2096" i="3" s="1"/>
  <c r="W2097" i="3"/>
  <c r="Y2097" i="3" s="1"/>
  <c r="AA2097" i="3" s="1"/>
  <c r="W2098" i="3"/>
  <c r="Y2098" i="3" s="1"/>
  <c r="AA2098" i="3" s="1"/>
  <c r="W2099" i="3"/>
  <c r="Y2099" i="3" s="1"/>
  <c r="AA2099" i="3" s="1"/>
  <c r="W2100" i="3"/>
  <c r="Y2100" i="3" s="1"/>
  <c r="AA2100" i="3" s="1"/>
  <c r="W2101" i="3"/>
  <c r="Y2101" i="3" s="1"/>
  <c r="AA2101" i="3" s="1"/>
  <c r="W2102" i="3"/>
  <c r="Y2102" i="3" s="1"/>
  <c r="AA2102" i="3" s="1"/>
  <c r="W2103" i="3"/>
  <c r="Y2103" i="3" s="1"/>
  <c r="AA2103" i="3" s="1"/>
  <c r="W2104" i="3"/>
  <c r="Y2104" i="3" s="1"/>
  <c r="AA2104" i="3" s="1"/>
  <c r="W2105" i="3"/>
  <c r="Y2105" i="3" s="1"/>
  <c r="AA2105" i="3" s="1"/>
  <c r="W2106" i="3"/>
  <c r="Y2106" i="3" s="1"/>
  <c r="AA2106" i="3" s="1"/>
  <c r="W2107" i="3"/>
  <c r="Y2107" i="3" s="1"/>
  <c r="AA2107" i="3" s="1"/>
  <c r="W2108" i="3"/>
  <c r="Y2108" i="3" s="1"/>
  <c r="AA2108" i="3" s="1"/>
  <c r="W2109" i="3"/>
  <c r="Y2109" i="3" s="1"/>
  <c r="AA2109" i="3" s="1"/>
  <c r="W2110" i="3"/>
  <c r="Y2110" i="3" s="1"/>
  <c r="AA2110" i="3" s="1"/>
  <c r="W2111" i="3"/>
  <c r="Y2111" i="3" s="1"/>
  <c r="AA2111" i="3" s="1"/>
  <c r="W2112" i="3"/>
  <c r="Y2112" i="3" s="1"/>
  <c r="AA2112" i="3" s="1"/>
  <c r="W2113" i="3"/>
  <c r="Y2113" i="3" s="1"/>
  <c r="AA2113" i="3" s="1"/>
  <c r="W2114" i="3"/>
  <c r="Y2114" i="3" s="1"/>
  <c r="AA2114" i="3" s="1"/>
  <c r="W2115" i="3"/>
  <c r="Y2115" i="3" s="1"/>
  <c r="AA2115" i="3" s="1"/>
  <c r="W2116" i="3"/>
  <c r="Y2116" i="3" s="1"/>
  <c r="AA2116" i="3" s="1"/>
  <c r="W2117" i="3"/>
  <c r="Y2117" i="3" s="1"/>
  <c r="AA2117" i="3" s="1"/>
  <c r="W2118" i="3"/>
  <c r="Y2118" i="3" s="1"/>
  <c r="AA2118" i="3" s="1"/>
  <c r="W2119" i="3"/>
  <c r="Y2119" i="3" s="1"/>
  <c r="AA2119" i="3" s="1"/>
  <c r="W2120" i="3"/>
  <c r="Y2120" i="3" s="1"/>
  <c r="AA2120" i="3" s="1"/>
  <c r="W2121" i="3"/>
  <c r="Y2121" i="3" s="1"/>
  <c r="AA2121" i="3" s="1"/>
  <c r="W2122" i="3"/>
  <c r="Y2122" i="3" s="1"/>
  <c r="AA2122" i="3" s="1"/>
  <c r="W2123" i="3"/>
  <c r="Y2123" i="3" s="1"/>
  <c r="AA2123" i="3" s="1"/>
  <c r="W2124" i="3"/>
  <c r="Y2124" i="3" s="1"/>
  <c r="AA2124" i="3" s="1"/>
  <c r="W2125" i="3"/>
  <c r="Y2125" i="3" s="1"/>
  <c r="AA2125" i="3" s="1"/>
  <c r="W2126" i="3"/>
  <c r="Y2126" i="3" s="1"/>
  <c r="AA2126" i="3" s="1"/>
  <c r="W2127" i="3"/>
  <c r="Y2127" i="3" s="1"/>
  <c r="AA2127" i="3" s="1"/>
  <c r="W2128" i="3"/>
  <c r="Y2128" i="3" s="1"/>
  <c r="AA2128" i="3" s="1"/>
  <c r="W2129" i="3"/>
  <c r="Y2129" i="3" s="1"/>
  <c r="AA2129" i="3" s="1"/>
  <c r="W2130" i="3"/>
  <c r="Y2130" i="3" s="1"/>
  <c r="AA2130" i="3" s="1"/>
  <c r="W2131" i="3"/>
  <c r="Y2131" i="3" s="1"/>
  <c r="AA2131" i="3" s="1"/>
  <c r="W2132" i="3"/>
  <c r="Y2132" i="3" s="1"/>
  <c r="AA2132" i="3" s="1"/>
  <c r="W2133" i="3"/>
  <c r="Y2133" i="3" s="1"/>
  <c r="AA2133" i="3" s="1"/>
  <c r="W2134" i="3"/>
  <c r="Y2134" i="3" s="1"/>
  <c r="AA2134" i="3" s="1"/>
  <c r="W2135" i="3"/>
  <c r="Y2135" i="3" s="1"/>
  <c r="AA2135" i="3" s="1"/>
  <c r="W2136" i="3"/>
  <c r="Y2136" i="3" s="1"/>
  <c r="AA2136" i="3" s="1"/>
  <c r="W2137" i="3"/>
  <c r="Y2137" i="3" s="1"/>
  <c r="AA2137" i="3" s="1"/>
  <c r="W2138" i="3"/>
  <c r="Y2138" i="3" s="1"/>
  <c r="AA2138" i="3" s="1"/>
  <c r="W2139" i="3"/>
  <c r="Y2139" i="3" s="1"/>
  <c r="AA2139" i="3" s="1"/>
  <c r="W2140" i="3"/>
  <c r="Y2140" i="3" s="1"/>
  <c r="AA2140" i="3" s="1"/>
  <c r="W2141" i="3"/>
  <c r="Y2141" i="3" s="1"/>
  <c r="AA2141" i="3" s="1"/>
  <c r="W2142" i="3"/>
  <c r="Y2142" i="3" s="1"/>
  <c r="AA2142" i="3" s="1"/>
  <c r="W2143" i="3"/>
  <c r="Y2143" i="3" s="1"/>
  <c r="AA2143" i="3" s="1"/>
  <c r="W2144" i="3"/>
  <c r="Y2144" i="3" s="1"/>
  <c r="AA2144" i="3" s="1"/>
  <c r="W2145" i="3"/>
  <c r="Y2145" i="3" s="1"/>
  <c r="AA2145" i="3" s="1"/>
  <c r="W2146" i="3"/>
  <c r="Y2146" i="3" s="1"/>
  <c r="AA2146" i="3" s="1"/>
  <c r="W2147" i="3"/>
  <c r="Y2147" i="3" s="1"/>
  <c r="AA2147" i="3" s="1"/>
  <c r="W2148" i="3"/>
  <c r="Y2148" i="3" s="1"/>
  <c r="AA2148" i="3" s="1"/>
  <c r="W2149" i="3"/>
  <c r="Y2149" i="3" s="1"/>
  <c r="AA2149" i="3" s="1"/>
  <c r="W2150" i="3"/>
  <c r="Y2150" i="3" s="1"/>
  <c r="AA2150" i="3" s="1"/>
  <c r="W2151" i="3"/>
  <c r="Y2151" i="3" s="1"/>
  <c r="AA2151" i="3" s="1"/>
  <c r="W2152" i="3"/>
  <c r="Y2152" i="3" s="1"/>
  <c r="AA2152" i="3" s="1"/>
  <c r="W2153" i="3"/>
  <c r="Y2153" i="3" s="1"/>
  <c r="AA2153" i="3" s="1"/>
  <c r="W2154" i="3"/>
  <c r="Y2154" i="3" s="1"/>
  <c r="AA2154" i="3" s="1"/>
  <c r="W2155" i="3"/>
  <c r="Y2155" i="3" s="1"/>
  <c r="AA2155" i="3" s="1"/>
  <c r="W2156" i="3"/>
  <c r="Y2156" i="3" s="1"/>
  <c r="AA2156" i="3" s="1"/>
  <c r="W2157" i="3"/>
  <c r="Y2157" i="3" s="1"/>
  <c r="AA2157" i="3" s="1"/>
  <c r="W2158" i="3"/>
  <c r="Y2158" i="3" s="1"/>
  <c r="AA2158" i="3" s="1"/>
  <c r="W2159" i="3"/>
  <c r="Y2159" i="3" s="1"/>
  <c r="AA2159" i="3" s="1"/>
  <c r="W2160" i="3"/>
  <c r="Y2160" i="3" s="1"/>
  <c r="AA2160" i="3" s="1"/>
  <c r="W2161" i="3"/>
  <c r="Y2161" i="3" s="1"/>
  <c r="AA2161" i="3" s="1"/>
  <c r="W2162" i="3"/>
  <c r="Y2162" i="3" s="1"/>
  <c r="AA2162" i="3" s="1"/>
  <c r="W2163" i="3"/>
  <c r="Y2163" i="3" s="1"/>
  <c r="AA2163" i="3" s="1"/>
  <c r="W2164" i="3"/>
  <c r="Y2164" i="3" s="1"/>
  <c r="AA2164" i="3" s="1"/>
  <c r="W2165" i="3"/>
  <c r="Y2165" i="3" s="1"/>
  <c r="AA2165" i="3" s="1"/>
  <c r="W2166" i="3"/>
  <c r="Y2166" i="3" s="1"/>
  <c r="AA2166" i="3" s="1"/>
  <c r="W2167" i="3"/>
  <c r="Y2167" i="3" s="1"/>
  <c r="AA2167" i="3" s="1"/>
  <c r="W2168" i="3"/>
  <c r="Y2168" i="3" s="1"/>
  <c r="AA2168" i="3" s="1"/>
  <c r="W2169" i="3"/>
  <c r="Y2169" i="3" s="1"/>
  <c r="AA2169" i="3" s="1"/>
  <c r="W2170" i="3"/>
  <c r="Y2170" i="3" s="1"/>
  <c r="AA2170" i="3" s="1"/>
  <c r="W2171" i="3"/>
  <c r="Y2171" i="3" s="1"/>
  <c r="AA2171" i="3" s="1"/>
  <c r="W2172" i="3"/>
  <c r="Y2172" i="3" s="1"/>
  <c r="AA2172" i="3" s="1"/>
  <c r="W2173" i="3"/>
  <c r="Y2173" i="3" s="1"/>
  <c r="AA2173" i="3" s="1"/>
  <c r="W2174" i="3"/>
  <c r="Y2174" i="3" s="1"/>
  <c r="AA2174" i="3" s="1"/>
  <c r="W2175" i="3"/>
  <c r="Y2175" i="3" s="1"/>
  <c r="AA2175" i="3" s="1"/>
  <c r="W2176" i="3"/>
  <c r="Y2176" i="3" s="1"/>
  <c r="AA2176" i="3" s="1"/>
  <c r="W2177" i="3"/>
  <c r="Y2177" i="3" s="1"/>
  <c r="AA2177" i="3" s="1"/>
  <c r="W2178" i="3"/>
  <c r="Y2178" i="3" s="1"/>
  <c r="AA2178" i="3" s="1"/>
  <c r="W2179" i="3"/>
  <c r="Y2179" i="3" s="1"/>
  <c r="AA2179" i="3" s="1"/>
  <c r="W2180" i="3"/>
  <c r="Y2180" i="3" s="1"/>
  <c r="AA2180" i="3" s="1"/>
  <c r="W2181" i="3"/>
  <c r="Y2181" i="3" s="1"/>
  <c r="AA2181" i="3" s="1"/>
  <c r="W2182" i="3"/>
  <c r="Y2182" i="3" s="1"/>
  <c r="AA2182" i="3" s="1"/>
  <c r="W2183" i="3"/>
  <c r="Y2183" i="3" s="1"/>
  <c r="AA2183" i="3" s="1"/>
  <c r="W2184" i="3"/>
  <c r="Y2184" i="3" s="1"/>
  <c r="AA2184" i="3" s="1"/>
  <c r="W2185" i="3"/>
  <c r="Y2185" i="3" s="1"/>
  <c r="AA2185" i="3" s="1"/>
  <c r="W2186" i="3"/>
  <c r="Y2186" i="3" s="1"/>
  <c r="AA2186" i="3" s="1"/>
  <c r="W2187" i="3"/>
  <c r="Y2187" i="3" s="1"/>
  <c r="AA2187" i="3" s="1"/>
  <c r="W2188" i="3"/>
  <c r="Y2188" i="3" s="1"/>
  <c r="AA2188" i="3" s="1"/>
  <c r="W2189" i="3"/>
  <c r="Y2189" i="3" s="1"/>
  <c r="AA2189" i="3" s="1"/>
  <c r="W2190" i="3"/>
  <c r="Y2190" i="3" s="1"/>
  <c r="AA2190" i="3" s="1"/>
  <c r="W2191" i="3"/>
  <c r="Y2191" i="3" s="1"/>
  <c r="AA2191" i="3" s="1"/>
  <c r="W2192" i="3"/>
  <c r="Y2192" i="3" s="1"/>
  <c r="AA2192" i="3" s="1"/>
  <c r="W2193" i="3"/>
  <c r="Y2193" i="3" s="1"/>
  <c r="AA2193" i="3" s="1"/>
  <c r="W2194" i="3"/>
  <c r="Y2194" i="3" s="1"/>
  <c r="AA2194" i="3" s="1"/>
  <c r="W2195" i="3"/>
  <c r="Y2195" i="3" s="1"/>
  <c r="AA2195" i="3" s="1"/>
  <c r="W2196" i="3"/>
  <c r="Y2196" i="3" s="1"/>
  <c r="AA2196" i="3" s="1"/>
  <c r="W2197" i="3"/>
  <c r="Y2197" i="3" s="1"/>
  <c r="AA2197" i="3" s="1"/>
  <c r="W2198" i="3"/>
  <c r="Y2198" i="3" s="1"/>
  <c r="AA2198" i="3" s="1"/>
  <c r="W2199" i="3"/>
  <c r="Y2199" i="3" s="1"/>
  <c r="AA2199" i="3" s="1"/>
  <c r="W2200" i="3"/>
  <c r="Y2200" i="3" s="1"/>
  <c r="AA2200" i="3" s="1"/>
  <c r="W2201" i="3"/>
  <c r="Y2201" i="3" s="1"/>
  <c r="AA2201" i="3" s="1"/>
  <c r="W2202" i="3"/>
  <c r="Y2202" i="3" s="1"/>
  <c r="AA2202" i="3" s="1"/>
  <c r="W2203" i="3"/>
  <c r="Y2203" i="3" s="1"/>
  <c r="AA2203" i="3" s="1"/>
  <c r="W2204" i="3"/>
  <c r="Y2204" i="3" s="1"/>
  <c r="AA2204" i="3" s="1"/>
  <c r="W2205" i="3"/>
  <c r="Y2205" i="3" s="1"/>
  <c r="AA2205" i="3" s="1"/>
  <c r="W2206" i="3"/>
  <c r="Y2206" i="3" s="1"/>
  <c r="AA2206" i="3" s="1"/>
  <c r="W2207" i="3"/>
  <c r="Y2207" i="3" s="1"/>
  <c r="AA2207" i="3" s="1"/>
  <c r="W2208" i="3"/>
  <c r="Y2208" i="3" s="1"/>
  <c r="AA2208" i="3" s="1"/>
  <c r="W2209" i="3"/>
  <c r="Y2209" i="3" s="1"/>
  <c r="AA2209" i="3" s="1"/>
  <c r="W2210" i="3"/>
  <c r="Y2210" i="3" s="1"/>
  <c r="AA2210" i="3" s="1"/>
  <c r="W2211" i="3"/>
  <c r="Y2211" i="3" s="1"/>
  <c r="AA2211" i="3" s="1"/>
  <c r="W2212" i="3"/>
  <c r="Y2212" i="3" s="1"/>
  <c r="AA2212" i="3" s="1"/>
  <c r="W2213" i="3"/>
  <c r="Y2213" i="3" s="1"/>
  <c r="AA2213" i="3" s="1"/>
  <c r="W2214" i="3"/>
  <c r="Y2214" i="3" s="1"/>
  <c r="AA2214" i="3" s="1"/>
  <c r="W2215" i="3"/>
  <c r="Y2215" i="3" s="1"/>
  <c r="AA2215" i="3" s="1"/>
  <c r="W2216" i="3"/>
  <c r="Y2216" i="3" s="1"/>
  <c r="AA2216" i="3" s="1"/>
  <c r="W2217" i="3"/>
  <c r="Y2217" i="3" s="1"/>
  <c r="AA2217" i="3" s="1"/>
  <c r="W2218" i="3"/>
  <c r="Y2218" i="3" s="1"/>
  <c r="AA2218" i="3" s="1"/>
  <c r="W2219" i="3"/>
  <c r="Y2219" i="3" s="1"/>
  <c r="AA2219" i="3" s="1"/>
  <c r="W2220" i="3"/>
  <c r="Y2220" i="3" s="1"/>
  <c r="AA2220" i="3" s="1"/>
  <c r="W2221" i="3"/>
  <c r="Y2221" i="3" s="1"/>
  <c r="AA2221" i="3" s="1"/>
  <c r="W2222" i="3"/>
  <c r="Y2222" i="3" s="1"/>
  <c r="AA2222" i="3" s="1"/>
  <c r="W2223" i="3"/>
  <c r="Y2223" i="3" s="1"/>
  <c r="AA2223" i="3" s="1"/>
  <c r="W2224" i="3"/>
  <c r="Y2224" i="3" s="1"/>
  <c r="AA2224" i="3" s="1"/>
  <c r="W2225" i="3"/>
  <c r="Y2225" i="3" s="1"/>
  <c r="AA2225" i="3" s="1"/>
  <c r="W2226" i="3"/>
  <c r="Y2226" i="3" s="1"/>
  <c r="AA2226" i="3" s="1"/>
  <c r="W2227" i="3"/>
  <c r="Y2227" i="3" s="1"/>
  <c r="AA2227" i="3" s="1"/>
  <c r="W2228" i="3"/>
  <c r="Y2228" i="3" s="1"/>
  <c r="AA2228" i="3" s="1"/>
  <c r="W2229" i="3"/>
  <c r="Y2229" i="3" s="1"/>
  <c r="AA2229" i="3" s="1"/>
  <c r="W2230" i="3"/>
  <c r="Y2230" i="3" s="1"/>
  <c r="AA2230" i="3" s="1"/>
  <c r="W2231" i="3"/>
  <c r="Y2231" i="3" s="1"/>
  <c r="AA2231" i="3" s="1"/>
  <c r="W2232" i="3"/>
  <c r="Y2232" i="3" s="1"/>
  <c r="AA2232" i="3" s="1"/>
  <c r="W2233" i="3"/>
  <c r="Y2233" i="3" s="1"/>
  <c r="AA2233" i="3" s="1"/>
  <c r="W2234" i="3"/>
  <c r="Y2234" i="3" s="1"/>
  <c r="AA2234" i="3" s="1"/>
  <c r="W2235" i="3"/>
  <c r="Y2235" i="3" s="1"/>
  <c r="AA2235" i="3" s="1"/>
  <c r="W2236" i="3"/>
  <c r="Y2236" i="3" s="1"/>
  <c r="AA2236" i="3" s="1"/>
  <c r="W2237" i="3"/>
  <c r="Y2237" i="3" s="1"/>
  <c r="AA2237" i="3" s="1"/>
  <c r="W2238" i="3"/>
  <c r="Y2238" i="3" s="1"/>
  <c r="AA2238" i="3" s="1"/>
  <c r="W2239" i="3"/>
  <c r="Y2239" i="3" s="1"/>
  <c r="AA2239" i="3" s="1"/>
  <c r="W2240" i="3"/>
  <c r="Y2240" i="3" s="1"/>
  <c r="AA2240" i="3" s="1"/>
  <c r="W2241" i="3"/>
  <c r="Y2241" i="3" s="1"/>
  <c r="AA2241" i="3" s="1"/>
  <c r="W2242" i="3"/>
  <c r="Y2242" i="3" s="1"/>
  <c r="AA2242" i="3" s="1"/>
  <c r="W2243" i="3"/>
  <c r="Y2243" i="3" s="1"/>
  <c r="AA2243" i="3" s="1"/>
  <c r="W2244" i="3"/>
  <c r="Y2244" i="3" s="1"/>
  <c r="AA2244" i="3" s="1"/>
  <c r="W2245" i="3"/>
  <c r="Y2245" i="3" s="1"/>
  <c r="AA2245" i="3" s="1"/>
  <c r="W2246" i="3"/>
  <c r="Y2246" i="3" s="1"/>
  <c r="AA2246" i="3" s="1"/>
  <c r="W2247" i="3"/>
  <c r="Y2247" i="3" s="1"/>
  <c r="AA2247" i="3" s="1"/>
  <c r="W2248" i="3"/>
  <c r="Y2248" i="3" s="1"/>
  <c r="AA2248" i="3" s="1"/>
  <c r="W2249" i="3"/>
  <c r="Y2249" i="3" s="1"/>
  <c r="AA2249" i="3" s="1"/>
  <c r="W2250" i="3"/>
  <c r="Y2250" i="3" s="1"/>
  <c r="AA2250" i="3" s="1"/>
  <c r="W2251" i="3"/>
  <c r="Y2251" i="3" s="1"/>
  <c r="AA2251" i="3" s="1"/>
  <c r="W2252" i="3"/>
  <c r="Y2252" i="3" s="1"/>
  <c r="AA2252" i="3" s="1"/>
  <c r="W2253" i="3"/>
  <c r="Y2253" i="3" s="1"/>
  <c r="AA2253" i="3" s="1"/>
  <c r="W2254" i="3"/>
  <c r="Y2254" i="3" s="1"/>
  <c r="AA2254" i="3" s="1"/>
  <c r="W2255" i="3"/>
  <c r="Y2255" i="3" s="1"/>
  <c r="AA2255" i="3" s="1"/>
  <c r="W2256" i="3"/>
  <c r="Y2256" i="3" s="1"/>
  <c r="AA2256" i="3" s="1"/>
  <c r="W2257" i="3"/>
  <c r="Y2257" i="3" s="1"/>
  <c r="AA2257" i="3" s="1"/>
  <c r="W2258" i="3"/>
  <c r="Y2258" i="3" s="1"/>
  <c r="AA2258" i="3" s="1"/>
  <c r="W2259" i="3"/>
  <c r="Y2259" i="3" s="1"/>
  <c r="AA2259" i="3" s="1"/>
  <c r="W2260" i="3"/>
  <c r="Y2260" i="3" s="1"/>
  <c r="AA2260" i="3" s="1"/>
  <c r="W2261" i="3"/>
  <c r="Y2261" i="3" s="1"/>
  <c r="AA2261" i="3" s="1"/>
  <c r="W2262" i="3"/>
  <c r="Y2262" i="3" s="1"/>
  <c r="AA2262" i="3" s="1"/>
  <c r="W2263" i="3"/>
  <c r="Y2263" i="3" s="1"/>
  <c r="AA2263" i="3" s="1"/>
  <c r="W2264" i="3"/>
  <c r="Y2264" i="3" s="1"/>
  <c r="AA2264" i="3" s="1"/>
  <c r="W2265" i="3"/>
  <c r="Y2265" i="3" s="1"/>
  <c r="AA2265" i="3" s="1"/>
  <c r="W2266" i="3"/>
  <c r="Y2266" i="3" s="1"/>
  <c r="AA2266" i="3" s="1"/>
  <c r="W2267" i="3"/>
  <c r="Y2267" i="3" s="1"/>
  <c r="AA2267" i="3" s="1"/>
  <c r="W2268" i="3"/>
  <c r="Y2268" i="3" s="1"/>
  <c r="AA2268" i="3" s="1"/>
  <c r="W2269" i="3"/>
  <c r="Y2269" i="3" s="1"/>
  <c r="AA2269" i="3" s="1"/>
  <c r="W2270" i="3"/>
  <c r="Y2270" i="3" s="1"/>
  <c r="AA2270" i="3" s="1"/>
  <c r="W2271" i="3"/>
  <c r="Y2271" i="3" s="1"/>
  <c r="AA2271" i="3" s="1"/>
  <c r="W2272" i="3"/>
  <c r="Y2272" i="3" s="1"/>
  <c r="AA2272" i="3" s="1"/>
  <c r="W2273" i="3"/>
  <c r="Y2273" i="3" s="1"/>
  <c r="AA2273" i="3" s="1"/>
  <c r="W2274" i="3"/>
  <c r="Y2274" i="3" s="1"/>
  <c r="AA2274" i="3" s="1"/>
  <c r="W2275" i="3"/>
  <c r="Y2275" i="3" s="1"/>
  <c r="AA2275" i="3" s="1"/>
  <c r="W2276" i="3"/>
  <c r="Y2276" i="3" s="1"/>
  <c r="AA2276" i="3" s="1"/>
  <c r="W2277" i="3"/>
  <c r="Y2277" i="3" s="1"/>
  <c r="AA2277" i="3" s="1"/>
  <c r="W2278" i="3"/>
  <c r="Y2278" i="3" s="1"/>
  <c r="AA2278" i="3" s="1"/>
  <c r="W2279" i="3"/>
  <c r="Y2279" i="3" s="1"/>
  <c r="AA2279" i="3" s="1"/>
  <c r="W2280" i="3"/>
  <c r="Y2280" i="3" s="1"/>
  <c r="AA2280" i="3" s="1"/>
  <c r="W2281" i="3"/>
  <c r="Y2281" i="3" s="1"/>
  <c r="AA2281" i="3" s="1"/>
  <c r="W2282" i="3"/>
  <c r="Y2282" i="3" s="1"/>
  <c r="AA2282" i="3" s="1"/>
  <c r="W2283" i="3"/>
  <c r="Y2283" i="3" s="1"/>
  <c r="AA2283" i="3" s="1"/>
  <c r="W2284" i="3"/>
  <c r="Y2284" i="3" s="1"/>
  <c r="AA2284" i="3" s="1"/>
  <c r="W2285" i="3"/>
  <c r="Y2285" i="3" s="1"/>
  <c r="AA2285" i="3" s="1"/>
  <c r="W2286" i="3"/>
  <c r="Y2286" i="3" s="1"/>
  <c r="AA2286" i="3" s="1"/>
  <c r="W2287" i="3"/>
  <c r="Y2287" i="3" s="1"/>
  <c r="AA2287" i="3" s="1"/>
  <c r="W2288" i="3"/>
  <c r="Y2288" i="3" s="1"/>
  <c r="AA2288" i="3" s="1"/>
  <c r="W2289" i="3"/>
  <c r="Y2289" i="3" s="1"/>
  <c r="AA2289" i="3" s="1"/>
  <c r="W2290" i="3"/>
  <c r="Y2290" i="3" s="1"/>
  <c r="AA2290" i="3" s="1"/>
  <c r="W2291" i="3"/>
  <c r="Y2291" i="3" s="1"/>
  <c r="AA2291" i="3" s="1"/>
  <c r="W2292" i="3"/>
  <c r="Y2292" i="3" s="1"/>
  <c r="AA2292" i="3" s="1"/>
  <c r="W2293" i="3"/>
  <c r="Y2293" i="3" s="1"/>
  <c r="AA2293" i="3" s="1"/>
  <c r="W2294" i="3"/>
  <c r="Y2294" i="3" s="1"/>
  <c r="AA2294" i="3" s="1"/>
  <c r="W2295" i="3"/>
  <c r="Y2295" i="3" s="1"/>
  <c r="AA2295" i="3" s="1"/>
  <c r="W2296" i="3"/>
  <c r="Y2296" i="3" s="1"/>
  <c r="AA2296" i="3" s="1"/>
  <c r="W2297" i="3"/>
  <c r="Y2297" i="3" s="1"/>
  <c r="AA2297" i="3" s="1"/>
  <c r="W2298" i="3"/>
  <c r="Y2298" i="3" s="1"/>
  <c r="AA2298" i="3" s="1"/>
  <c r="W2299" i="3"/>
  <c r="Y2299" i="3" s="1"/>
  <c r="AA2299" i="3" s="1"/>
  <c r="W2300" i="3"/>
  <c r="Y2300" i="3" s="1"/>
  <c r="AA2300" i="3" s="1"/>
  <c r="W2301" i="3"/>
  <c r="Y2301" i="3" s="1"/>
  <c r="AA2301" i="3" s="1"/>
  <c r="W2302" i="3"/>
  <c r="Y2302" i="3" s="1"/>
  <c r="AA2302" i="3" s="1"/>
  <c r="W2303" i="3"/>
  <c r="Y2303" i="3" s="1"/>
  <c r="AA2303" i="3" s="1"/>
  <c r="W2304" i="3"/>
  <c r="Y2304" i="3" s="1"/>
  <c r="AA2304" i="3" s="1"/>
  <c r="W2305" i="3"/>
  <c r="Y2305" i="3" s="1"/>
  <c r="AA2305" i="3" s="1"/>
  <c r="W2306" i="3"/>
  <c r="Y2306" i="3" s="1"/>
  <c r="AA2306" i="3" s="1"/>
  <c r="W2307" i="3"/>
  <c r="Y2307" i="3" s="1"/>
  <c r="AA2307" i="3" s="1"/>
  <c r="W2308" i="3"/>
  <c r="Y2308" i="3" s="1"/>
  <c r="AA2308" i="3" s="1"/>
  <c r="W2309" i="3"/>
  <c r="Y2309" i="3" s="1"/>
  <c r="AA2309" i="3" s="1"/>
  <c r="W2310" i="3"/>
  <c r="Y2310" i="3" s="1"/>
  <c r="AA2310" i="3" s="1"/>
  <c r="W2311" i="3"/>
  <c r="Y2311" i="3" s="1"/>
  <c r="AA2311" i="3" s="1"/>
  <c r="W2312" i="3"/>
  <c r="Y2312" i="3" s="1"/>
  <c r="AA2312" i="3" s="1"/>
  <c r="W2313" i="3"/>
  <c r="Y2313" i="3" s="1"/>
  <c r="AA2313" i="3" s="1"/>
  <c r="W2314" i="3"/>
  <c r="Y2314" i="3" s="1"/>
  <c r="AA2314" i="3" s="1"/>
  <c r="W2315" i="3"/>
  <c r="Y2315" i="3" s="1"/>
  <c r="AA2315" i="3" s="1"/>
  <c r="W2316" i="3"/>
  <c r="Y2316" i="3" s="1"/>
  <c r="AA2316" i="3" s="1"/>
  <c r="W2317" i="3"/>
  <c r="Y2317" i="3" s="1"/>
  <c r="AA2317" i="3" s="1"/>
  <c r="W2318" i="3"/>
  <c r="Y2318" i="3" s="1"/>
  <c r="AA2318" i="3" s="1"/>
  <c r="W2319" i="3"/>
  <c r="Y2319" i="3" s="1"/>
  <c r="AA2319" i="3" s="1"/>
  <c r="W2320" i="3"/>
  <c r="Y2320" i="3" s="1"/>
  <c r="AA2320" i="3" s="1"/>
  <c r="W2321" i="3"/>
  <c r="Y2321" i="3" s="1"/>
  <c r="AA2321" i="3" s="1"/>
  <c r="W2322" i="3"/>
  <c r="Y2322" i="3" s="1"/>
  <c r="AA2322" i="3" s="1"/>
  <c r="W2323" i="3"/>
  <c r="Y2323" i="3" s="1"/>
  <c r="AA2323" i="3" s="1"/>
  <c r="W2324" i="3"/>
  <c r="Y2324" i="3" s="1"/>
  <c r="AA2324" i="3" s="1"/>
  <c r="W2325" i="3"/>
  <c r="Y2325" i="3" s="1"/>
  <c r="AA2325" i="3" s="1"/>
  <c r="W2326" i="3"/>
  <c r="Y2326" i="3" s="1"/>
  <c r="AA2326" i="3" s="1"/>
  <c r="W2327" i="3"/>
  <c r="Y2327" i="3" s="1"/>
  <c r="AA2327" i="3" s="1"/>
  <c r="W2328" i="3"/>
  <c r="Y2328" i="3" s="1"/>
  <c r="AA2328" i="3" s="1"/>
  <c r="W2329" i="3"/>
  <c r="Y2329" i="3" s="1"/>
  <c r="AA2329" i="3" s="1"/>
  <c r="W2330" i="3"/>
  <c r="Y2330" i="3" s="1"/>
  <c r="AA2330" i="3" s="1"/>
  <c r="W2331" i="3"/>
  <c r="Y2331" i="3" s="1"/>
  <c r="AA2331" i="3" s="1"/>
  <c r="W2332" i="3"/>
  <c r="Y2332" i="3" s="1"/>
  <c r="AA2332" i="3" s="1"/>
  <c r="W2333" i="3"/>
  <c r="Y2333" i="3" s="1"/>
  <c r="AA2333" i="3" s="1"/>
  <c r="W2334" i="3"/>
  <c r="Y2334" i="3" s="1"/>
  <c r="AA2334" i="3" s="1"/>
  <c r="W2335" i="3"/>
  <c r="Y2335" i="3" s="1"/>
  <c r="AA2335" i="3" s="1"/>
  <c r="W2336" i="3"/>
  <c r="Y2336" i="3" s="1"/>
  <c r="AA2336" i="3" s="1"/>
  <c r="W2337" i="3"/>
  <c r="Y2337" i="3" s="1"/>
  <c r="AA2337" i="3" s="1"/>
  <c r="W2338" i="3"/>
  <c r="Y2338" i="3" s="1"/>
  <c r="AA2338" i="3" s="1"/>
  <c r="W2339" i="3"/>
  <c r="Y2339" i="3" s="1"/>
  <c r="AA2339" i="3" s="1"/>
  <c r="W2340" i="3"/>
  <c r="Y2340" i="3" s="1"/>
  <c r="AA2340" i="3" s="1"/>
  <c r="W2341" i="3"/>
  <c r="Y2341" i="3" s="1"/>
  <c r="AA2341" i="3" s="1"/>
  <c r="W2342" i="3"/>
  <c r="Y2342" i="3" s="1"/>
  <c r="AA2342" i="3" s="1"/>
  <c r="W2343" i="3"/>
  <c r="Y2343" i="3" s="1"/>
  <c r="AA2343" i="3" s="1"/>
  <c r="W2344" i="3"/>
  <c r="Y2344" i="3" s="1"/>
  <c r="AA2344" i="3" s="1"/>
  <c r="W2345" i="3"/>
  <c r="Y2345" i="3" s="1"/>
  <c r="AA2345" i="3" s="1"/>
  <c r="W2346" i="3"/>
  <c r="Y2346" i="3" s="1"/>
  <c r="AA2346" i="3" s="1"/>
  <c r="W2347" i="3"/>
  <c r="Y2347" i="3" s="1"/>
  <c r="AA2347" i="3" s="1"/>
  <c r="W2348" i="3"/>
  <c r="Y2348" i="3" s="1"/>
  <c r="AA2348" i="3" s="1"/>
  <c r="W2349" i="3"/>
  <c r="Y2349" i="3" s="1"/>
  <c r="AA2349" i="3" s="1"/>
  <c r="W2350" i="3"/>
  <c r="Y2350" i="3" s="1"/>
  <c r="AA2350" i="3" s="1"/>
  <c r="W2351" i="3"/>
  <c r="Y2351" i="3" s="1"/>
  <c r="AA2351" i="3" s="1"/>
  <c r="W2352" i="3"/>
  <c r="Y2352" i="3" s="1"/>
  <c r="AA2352" i="3" s="1"/>
  <c r="W2353" i="3"/>
  <c r="Y2353" i="3" s="1"/>
  <c r="AA2353" i="3" s="1"/>
  <c r="W2354" i="3"/>
  <c r="Y2354" i="3" s="1"/>
  <c r="AA2354" i="3" s="1"/>
  <c r="W2355" i="3"/>
  <c r="Y2355" i="3" s="1"/>
  <c r="AA2355" i="3" s="1"/>
  <c r="W2356" i="3"/>
  <c r="Y2356" i="3" s="1"/>
  <c r="AA2356" i="3" s="1"/>
  <c r="W2357" i="3"/>
  <c r="Y2357" i="3" s="1"/>
  <c r="AA2357" i="3" s="1"/>
  <c r="W2358" i="3"/>
  <c r="Y2358" i="3" s="1"/>
  <c r="AA2358" i="3" s="1"/>
  <c r="W2359" i="3"/>
  <c r="Y2359" i="3" s="1"/>
  <c r="AA2359" i="3" s="1"/>
  <c r="W2360" i="3"/>
  <c r="Y2360" i="3" s="1"/>
  <c r="AA2360" i="3" s="1"/>
  <c r="W2361" i="3"/>
  <c r="Y2361" i="3" s="1"/>
  <c r="AA2361" i="3" s="1"/>
  <c r="W2362" i="3"/>
  <c r="Y2362" i="3" s="1"/>
  <c r="AA2362" i="3" s="1"/>
  <c r="W2363" i="3"/>
  <c r="Y2363" i="3" s="1"/>
  <c r="AA2363" i="3" s="1"/>
  <c r="W2364" i="3"/>
  <c r="Y2364" i="3" s="1"/>
  <c r="AA2364" i="3" s="1"/>
  <c r="W2365" i="3"/>
  <c r="Y2365" i="3" s="1"/>
  <c r="AA2365" i="3" s="1"/>
  <c r="W2366" i="3"/>
  <c r="Y2366" i="3" s="1"/>
  <c r="AA2366" i="3" s="1"/>
  <c r="W2367" i="3"/>
  <c r="Y2367" i="3" s="1"/>
  <c r="AA2367" i="3" s="1"/>
  <c r="W2368" i="3"/>
  <c r="Y2368" i="3" s="1"/>
  <c r="AA2368" i="3" s="1"/>
  <c r="W2369" i="3"/>
  <c r="Y2369" i="3" s="1"/>
  <c r="AA2369" i="3" s="1"/>
  <c r="W2370" i="3"/>
  <c r="Y2370" i="3" s="1"/>
  <c r="AA2370" i="3" s="1"/>
  <c r="W2371" i="3"/>
  <c r="Y2371" i="3" s="1"/>
  <c r="AA2371" i="3" s="1"/>
  <c r="W2372" i="3"/>
  <c r="Y2372" i="3" s="1"/>
  <c r="AA2372" i="3" s="1"/>
  <c r="W2373" i="3"/>
  <c r="Y2373" i="3" s="1"/>
  <c r="AA2373" i="3" s="1"/>
  <c r="W2374" i="3"/>
  <c r="Y2374" i="3" s="1"/>
  <c r="AA2374" i="3" s="1"/>
  <c r="W2375" i="3"/>
  <c r="Y2375" i="3" s="1"/>
  <c r="AA2375" i="3" s="1"/>
  <c r="W2376" i="3"/>
  <c r="Y2376" i="3" s="1"/>
  <c r="AA2376" i="3" s="1"/>
  <c r="W2377" i="3"/>
  <c r="Y2377" i="3" s="1"/>
  <c r="AA2377" i="3" s="1"/>
  <c r="W2378" i="3"/>
  <c r="Y2378" i="3" s="1"/>
  <c r="AA2378" i="3" s="1"/>
  <c r="W2379" i="3"/>
  <c r="Y2379" i="3" s="1"/>
  <c r="AA2379" i="3" s="1"/>
  <c r="W2380" i="3"/>
  <c r="Y2380" i="3" s="1"/>
  <c r="AA2380" i="3" s="1"/>
  <c r="W2381" i="3"/>
  <c r="Y2381" i="3" s="1"/>
  <c r="AA2381" i="3" s="1"/>
  <c r="W2382" i="3"/>
  <c r="Y2382" i="3" s="1"/>
  <c r="AA2382" i="3" s="1"/>
  <c r="W2383" i="3"/>
  <c r="Y2383" i="3" s="1"/>
  <c r="AA2383" i="3" s="1"/>
  <c r="W2384" i="3"/>
  <c r="Y2384" i="3" s="1"/>
  <c r="AA2384" i="3" s="1"/>
  <c r="W2385" i="3"/>
  <c r="Y2385" i="3" s="1"/>
  <c r="AA2385" i="3" s="1"/>
  <c r="W2386" i="3"/>
  <c r="Y2386" i="3" s="1"/>
  <c r="AA2386" i="3" s="1"/>
  <c r="W2387" i="3"/>
  <c r="Y2387" i="3" s="1"/>
  <c r="AA2387" i="3" s="1"/>
  <c r="W2388" i="3"/>
  <c r="Y2388" i="3" s="1"/>
  <c r="AA2388" i="3" s="1"/>
  <c r="W2389" i="3"/>
  <c r="Y2389" i="3" s="1"/>
  <c r="AA2389" i="3" s="1"/>
  <c r="W2390" i="3"/>
  <c r="Y2390" i="3" s="1"/>
  <c r="AA2390" i="3" s="1"/>
  <c r="W2391" i="3"/>
  <c r="Y2391" i="3" s="1"/>
  <c r="AA2391" i="3" s="1"/>
  <c r="W2392" i="3"/>
  <c r="Y2392" i="3" s="1"/>
  <c r="AA2392" i="3" s="1"/>
  <c r="W2393" i="3"/>
  <c r="Y2393" i="3" s="1"/>
  <c r="AA2393" i="3" s="1"/>
  <c r="W2394" i="3"/>
  <c r="Y2394" i="3" s="1"/>
  <c r="AA2394" i="3" s="1"/>
  <c r="W2395" i="3"/>
  <c r="Y2395" i="3" s="1"/>
  <c r="AA2395" i="3" s="1"/>
  <c r="W2396" i="3"/>
  <c r="Y2396" i="3" s="1"/>
  <c r="AA2396" i="3" s="1"/>
  <c r="W2397" i="3"/>
  <c r="Y2397" i="3" s="1"/>
  <c r="AA2397" i="3" s="1"/>
  <c r="W2398" i="3"/>
  <c r="Y2398" i="3" s="1"/>
  <c r="AA2398" i="3" s="1"/>
  <c r="W2399" i="3"/>
  <c r="Y2399" i="3" s="1"/>
  <c r="AA2399" i="3" s="1"/>
  <c r="W2400" i="3"/>
  <c r="Y2400" i="3" s="1"/>
  <c r="AA2400" i="3" s="1"/>
  <c r="W2401" i="3"/>
  <c r="Y2401" i="3" s="1"/>
  <c r="AA2401" i="3" s="1"/>
  <c r="W2402" i="3"/>
  <c r="Y2402" i="3" s="1"/>
  <c r="AA2402" i="3" s="1"/>
  <c r="W2403" i="3"/>
  <c r="Y2403" i="3" s="1"/>
  <c r="AA2403" i="3" s="1"/>
  <c r="W2404" i="3"/>
  <c r="Y2404" i="3" s="1"/>
  <c r="AA2404" i="3" s="1"/>
  <c r="W2405" i="3"/>
  <c r="Y2405" i="3" s="1"/>
  <c r="AA2405" i="3" s="1"/>
  <c r="W2406" i="3"/>
  <c r="Y2406" i="3" s="1"/>
  <c r="AA2406" i="3" s="1"/>
  <c r="W2407" i="3"/>
  <c r="Y2407" i="3" s="1"/>
  <c r="AA2407" i="3" s="1"/>
  <c r="W2408" i="3"/>
  <c r="Y2408" i="3" s="1"/>
  <c r="AA2408" i="3" s="1"/>
  <c r="W2409" i="3"/>
  <c r="Y2409" i="3" s="1"/>
  <c r="AA2409" i="3" s="1"/>
  <c r="W2410" i="3"/>
  <c r="Y2410" i="3" s="1"/>
  <c r="AA2410" i="3" s="1"/>
  <c r="W2411" i="3"/>
  <c r="Y2411" i="3" s="1"/>
  <c r="AA2411" i="3" s="1"/>
  <c r="W2412" i="3"/>
  <c r="Y2412" i="3" s="1"/>
  <c r="AA2412" i="3" s="1"/>
  <c r="W2413" i="3"/>
  <c r="Y2413" i="3" s="1"/>
  <c r="AA2413" i="3" s="1"/>
  <c r="W2414" i="3"/>
  <c r="Y2414" i="3" s="1"/>
  <c r="AA2414" i="3" s="1"/>
  <c r="W2415" i="3"/>
  <c r="Y2415" i="3" s="1"/>
  <c r="AA2415" i="3" s="1"/>
  <c r="W2416" i="3"/>
  <c r="Y2416" i="3" s="1"/>
  <c r="AA2416" i="3" s="1"/>
  <c r="W2417" i="3"/>
  <c r="Y2417" i="3" s="1"/>
  <c r="AA2417" i="3" s="1"/>
  <c r="W2418" i="3"/>
  <c r="Y2418" i="3" s="1"/>
  <c r="AA2418" i="3" s="1"/>
  <c r="W2419" i="3"/>
  <c r="Y2419" i="3" s="1"/>
  <c r="AA2419" i="3" s="1"/>
  <c r="W2420" i="3"/>
  <c r="Y2420" i="3" s="1"/>
  <c r="AA2420" i="3" s="1"/>
  <c r="W2421" i="3"/>
  <c r="Y2421" i="3" s="1"/>
  <c r="AA2421" i="3" s="1"/>
  <c r="W2422" i="3"/>
  <c r="Y2422" i="3" s="1"/>
  <c r="AA2422" i="3" s="1"/>
  <c r="W2423" i="3"/>
  <c r="Y2423" i="3" s="1"/>
  <c r="AA2423" i="3" s="1"/>
  <c r="W2424" i="3"/>
  <c r="Y2424" i="3" s="1"/>
  <c r="AA2424" i="3" s="1"/>
  <c r="W2425" i="3"/>
  <c r="Y2425" i="3" s="1"/>
  <c r="AA2425" i="3" s="1"/>
  <c r="W2426" i="3"/>
  <c r="Y2426" i="3" s="1"/>
  <c r="AA2426" i="3" s="1"/>
  <c r="W2427" i="3"/>
  <c r="Y2427" i="3" s="1"/>
  <c r="AA2427" i="3" s="1"/>
  <c r="W2428" i="3"/>
  <c r="Y2428" i="3" s="1"/>
  <c r="AA2428" i="3" s="1"/>
  <c r="W2429" i="3"/>
  <c r="Y2429" i="3" s="1"/>
  <c r="AA2429" i="3" s="1"/>
  <c r="W2430" i="3"/>
  <c r="Y2430" i="3" s="1"/>
  <c r="AA2430" i="3" s="1"/>
  <c r="W2431" i="3"/>
  <c r="Y2431" i="3" s="1"/>
  <c r="AA2431" i="3" s="1"/>
  <c r="W2432" i="3"/>
  <c r="Y2432" i="3" s="1"/>
  <c r="AA2432" i="3" s="1"/>
  <c r="W2433" i="3"/>
  <c r="Y2433" i="3" s="1"/>
  <c r="AA2433" i="3" s="1"/>
  <c r="W2434" i="3"/>
  <c r="Y2434" i="3" s="1"/>
  <c r="AA2434" i="3" s="1"/>
  <c r="W2435" i="3"/>
  <c r="Y2435" i="3" s="1"/>
  <c r="AA2435" i="3" s="1"/>
  <c r="W2436" i="3"/>
  <c r="Y2436" i="3" s="1"/>
  <c r="AA2436" i="3" s="1"/>
  <c r="W2437" i="3"/>
  <c r="Y2437" i="3" s="1"/>
  <c r="AA2437" i="3" s="1"/>
  <c r="W2438" i="3"/>
  <c r="Y2438" i="3" s="1"/>
  <c r="AA2438" i="3" s="1"/>
  <c r="W2439" i="3"/>
  <c r="Y2439" i="3" s="1"/>
  <c r="AA2439" i="3" s="1"/>
  <c r="W2440" i="3"/>
  <c r="Y2440" i="3" s="1"/>
  <c r="AA2440" i="3" s="1"/>
  <c r="W2441" i="3"/>
  <c r="Y2441" i="3" s="1"/>
  <c r="AA2441" i="3" s="1"/>
  <c r="W2442" i="3"/>
  <c r="Y2442" i="3" s="1"/>
  <c r="AA2442" i="3" s="1"/>
  <c r="W2443" i="3"/>
  <c r="Y2443" i="3" s="1"/>
  <c r="AA2443" i="3" s="1"/>
  <c r="W2444" i="3"/>
  <c r="Y2444" i="3" s="1"/>
  <c r="AA2444" i="3" s="1"/>
  <c r="W2445" i="3"/>
  <c r="Y2445" i="3" s="1"/>
  <c r="AA2445" i="3" s="1"/>
  <c r="W2446" i="3"/>
  <c r="Y2446" i="3" s="1"/>
  <c r="AA2446" i="3" s="1"/>
  <c r="W2447" i="3"/>
  <c r="Y2447" i="3" s="1"/>
  <c r="AA2447" i="3" s="1"/>
  <c r="W2448" i="3"/>
  <c r="Y2448" i="3" s="1"/>
  <c r="AA2448" i="3" s="1"/>
  <c r="W2449" i="3"/>
  <c r="Y2449" i="3" s="1"/>
  <c r="AA2449" i="3" s="1"/>
  <c r="W2450" i="3"/>
  <c r="Y2450" i="3" s="1"/>
  <c r="AA2450" i="3" s="1"/>
  <c r="W2451" i="3"/>
  <c r="Y2451" i="3" s="1"/>
  <c r="AA2451" i="3" s="1"/>
  <c r="W2452" i="3"/>
  <c r="Y2452" i="3" s="1"/>
  <c r="AA2452" i="3" s="1"/>
  <c r="W2453" i="3"/>
  <c r="Y2453" i="3" s="1"/>
  <c r="AA2453" i="3" s="1"/>
  <c r="W2454" i="3"/>
  <c r="Y2454" i="3" s="1"/>
  <c r="AA2454" i="3" s="1"/>
  <c r="W2455" i="3"/>
  <c r="Y2455" i="3" s="1"/>
  <c r="AA2455" i="3" s="1"/>
  <c r="W2456" i="3"/>
  <c r="Y2456" i="3" s="1"/>
  <c r="AA2456" i="3" s="1"/>
  <c r="W2457" i="3"/>
  <c r="Y2457" i="3" s="1"/>
  <c r="AA2457" i="3" s="1"/>
  <c r="W2458" i="3"/>
  <c r="Y2458" i="3" s="1"/>
  <c r="AA2458" i="3" s="1"/>
  <c r="W2459" i="3"/>
  <c r="Y2459" i="3" s="1"/>
  <c r="AA2459" i="3" s="1"/>
  <c r="W2460" i="3"/>
  <c r="Y2460" i="3" s="1"/>
  <c r="AA2460" i="3" s="1"/>
  <c r="W2461" i="3"/>
  <c r="Y2461" i="3" s="1"/>
  <c r="AA2461" i="3" s="1"/>
  <c r="W2462" i="3"/>
  <c r="Y2462" i="3" s="1"/>
  <c r="AA2462" i="3" s="1"/>
  <c r="W2463" i="3"/>
  <c r="Y2463" i="3" s="1"/>
  <c r="AA2463" i="3" s="1"/>
  <c r="W2464" i="3"/>
  <c r="Y2464" i="3" s="1"/>
  <c r="AA2464" i="3" s="1"/>
  <c r="W2465" i="3"/>
  <c r="Y2465" i="3" s="1"/>
  <c r="AA2465" i="3" s="1"/>
  <c r="W2466" i="3"/>
  <c r="Y2466" i="3" s="1"/>
  <c r="AA2466" i="3" s="1"/>
  <c r="W2467" i="3"/>
  <c r="Y2467" i="3" s="1"/>
  <c r="AA2467" i="3" s="1"/>
  <c r="W2468" i="3"/>
  <c r="Y2468" i="3" s="1"/>
  <c r="AA2468" i="3" s="1"/>
  <c r="W2469" i="3"/>
  <c r="Y2469" i="3" s="1"/>
  <c r="AA2469" i="3" s="1"/>
  <c r="W2470" i="3"/>
  <c r="Y2470" i="3" s="1"/>
  <c r="AA2470" i="3" s="1"/>
  <c r="W2471" i="3"/>
  <c r="Y2471" i="3" s="1"/>
  <c r="AA2471" i="3" s="1"/>
  <c r="W2472" i="3"/>
  <c r="Y2472" i="3" s="1"/>
  <c r="AA2472" i="3" s="1"/>
  <c r="W2473" i="3"/>
  <c r="Y2473" i="3" s="1"/>
  <c r="AA2473" i="3" s="1"/>
  <c r="W2474" i="3"/>
  <c r="Y2474" i="3" s="1"/>
  <c r="AA2474" i="3" s="1"/>
  <c r="W2475" i="3"/>
  <c r="Y2475" i="3" s="1"/>
  <c r="AA2475" i="3" s="1"/>
  <c r="W2476" i="3"/>
  <c r="Y2476" i="3" s="1"/>
  <c r="AA2476" i="3" s="1"/>
  <c r="W2477" i="3"/>
  <c r="Y2477" i="3" s="1"/>
  <c r="AA2477" i="3" s="1"/>
  <c r="W2478" i="3"/>
  <c r="Y2478" i="3" s="1"/>
  <c r="AA2478" i="3" s="1"/>
  <c r="W2479" i="3"/>
  <c r="Y2479" i="3" s="1"/>
  <c r="AA2479" i="3" s="1"/>
  <c r="W2480" i="3"/>
  <c r="Y2480" i="3" s="1"/>
  <c r="AA2480" i="3" s="1"/>
  <c r="W2481" i="3"/>
  <c r="Y2481" i="3" s="1"/>
  <c r="AA2481" i="3" s="1"/>
  <c r="W2482" i="3"/>
  <c r="Y2482" i="3" s="1"/>
  <c r="AA2482" i="3" s="1"/>
  <c r="W2483" i="3"/>
  <c r="Y2483" i="3" s="1"/>
  <c r="AA2483" i="3" s="1"/>
  <c r="W2484" i="3"/>
  <c r="Y2484" i="3" s="1"/>
  <c r="AA2484" i="3" s="1"/>
  <c r="W2485" i="3"/>
  <c r="Y2485" i="3" s="1"/>
  <c r="AA2485" i="3" s="1"/>
  <c r="W2486" i="3"/>
  <c r="Y2486" i="3" s="1"/>
  <c r="AA2486" i="3" s="1"/>
  <c r="W2487" i="3"/>
  <c r="Y2487" i="3" s="1"/>
  <c r="AA2487" i="3" s="1"/>
  <c r="W2488" i="3"/>
  <c r="Y2488" i="3" s="1"/>
  <c r="AA2488" i="3" s="1"/>
  <c r="W2489" i="3"/>
  <c r="Y2489" i="3" s="1"/>
  <c r="AA2489" i="3" s="1"/>
  <c r="W2490" i="3"/>
  <c r="Y2490" i="3" s="1"/>
  <c r="AA2490" i="3" s="1"/>
  <c r="W2491" i="3"/>
  <c r="Y2491" i="3" s="1"/>
  <c r="AA2491" i="3" s="1"/>
  <c r="W2492" i="3"/>
  <c r="Y2492" i="3" s="1"/>
  <c r="AA2492" i="3" s="1"/>
  <c r="W2493" i="3"/>
  <c r="Y2493" i="3" s="1"/>
  <c r="AA2493" i="3" s="1"/>
  <c r="W2494" i="3"/>
  <c r="Y2494" i="3" s="1"/>
  <c r="AA2494" i="3" s="1"/>
  <c r="W2495" i="3"/>
  <c r="Y2495" i="3" s="1"/>
  <c r="AA2495" i="3" s="1"/>
  <c r="W2496" i="3"/>
  <c r="Y2496" i="3" s="1"/>
  <c r="AA2496" i="3" s="1"/>
  <c r="W2497" i="3"/>
  <c r="Y2497" i="3" s="1"/>
  <c r="AA2497" i="3" s="1"/>
  <c r="W2498" i="3"/>
  <c r="Y2498" i="3" s="1"/>
  <c r="AA2498" i="3" s="1"/>
  <c r="W2499" i="3"/>
  <c r="Y2499" i="3" s="1"/>
  <c r="AA2499" i="3" s="1"/>
  <c r="W2500" i="3"/>
  <c r="Y2500" i="3" s="1"/>
  <c r="AA2500" i="3" s="1"/>
  <c r="W2501" i="3"/>
  <c r="Y2501" i="3" s="1"/>
  <c r="AA2501" i="3" s="1"/>
  <c r="W2502" i="3"/>
  <c r="Y2502" i="3" s="1"/>
  <c r="AA2502" i="3" s="1"/>
  <c r="W2503" i="3"/>
  <c r="Y2503" i="3" s="1"/>
  <c r="AA2503" i="3" s="1"/>
  <c r="W2504" i="3"/>
  <c r="Y2504" i="3" s="1"/>
  <c r="AA2504" i="3" s="1"/>
  <c r="W2505" i="3"/>
  <c r="Y2505" i="3" s="1"/>
  <c r="AA2505" i="3" s="1"/>
  <c r="W2506" i="3"/>
  <c r="Y2506" i="3" s="1"/>
  <c r="AA2506" i="3" s="1"/>
  <c r="W2507" i="3"/>
  <c r="Y2507" i="3" s="1"/>
  <c r="AA2507" i="3" s="1"/>
  <c r="W2508" i="3"/>
  <c r="Y2508" i="3" s="1"/>
  <c r="AA2508" i="3" s="1"/>
  <c r="W2509" i="3"/>
  <c r="Y2509" i="3" s="1"/>
  <c r="AA2509" i="3" s="1"/>
  <c r="W2510" i="3"/>
  <c r="Y2510" i="3" s="1"/>
  <c r="AA2510" i="3" s="1"/>
  <c r="W2511" i="3"/>
  <c r="Y2511" i="3" s="1"/>
  <c r="AA2511" i="3" s="1"/>
  <c r="W2512" i="3"/>
  <c r="Y2512" i="3" s="1"/>
  <c r="AA2512" i="3" s="1"/>
  <c r="W2513" i="3"/>
  <c r="Y2513" i="3" s="1"/>
  <c r="AA2513" i="3" s="1"/>
  <c r="W2514" i="3"/>
  <c r="Y2514" i="3" s="1"/>
  <c r="AA2514" i="3" s="1"/>
  <c r="W2515" i="3"/>
  <c r="Y2515" i="3" s="1"/>
  <c r="AA2515" i="3" s="1"/>
  <c r="W2516" i="3"/>
  <c r="Y2516" i="3" s="1"/>
  <c r="AA2516" i="3" s="1"/>
  <c r="W2517" i="3"/>
  <c r="Y2517" i="3" s="1"/>
  <c r="AA2517" i="3" s="1"/>
  <c r="W2518" i="3"/>
  <c r="Y2518" i="3" s="1"/>
  <c r="AA2518" i="3" s="1"/>
  <c r="W2519" i="3"/>
  <c r="Y2519" i="3" s="1"/>
  <c r="AA2519" i="3" s="1"/>
  <c r="W2520" i="3"/>
  <c r="Y2520" i="3" s="1"/>
  <c r="AA2520" i="3" s="1"/>
  <c r="W2521" i="3"/>
  <c r="Y2521" i="3" s="1"/>
  <c r="AA2521" i="3" s="1"/>
  <c r="W2522" i="3"/>
  <c r="Y2522" i="3" s="1"/>
  <c r="AA2522" i="3" s="1"/>
  <c r="W2523" i="3"/>
  <c r="Y2523" i="3" s="1"/>
  <c r="AA2523" i="3" s="1"/>
  <c r="W2524" i="3"/>
  <c r="Y2524" i="3" s="1"/>
  <c r="AA2524" i="3" s="1"/>
  <c r="W2525" i="3"/>
  <c r="Y2525" i="3" s="1"/>
  <c r="AA2525" i="3" s="1"/>
  <c r="W2526" i="3"/>
  <c r="Y2526" i="3" s="1"/>
  <c r="AA2526" i="3" s="1"/>
  <c r="W2527" i="3"/>
  <c r="Y2527" i="3" s="1"/>
  <c r="AA2527" i="3" s="1"/>
  <c r="W2528" i="3"/>
  <c r="Y2528" i="3" s="1"/>
  <c r="AA2528" i="3" s="1"/>
  <c r="W2529" i="3"/>
  <c r="Y2529" i="3" s="1"/>
  <c r="AA2529" i="3" s="1"/>
  <c r="W2530" i="3"/>
  <c r="Y2530" i="3" s="1"/>
  <c r="AA2530" i="3" s="1"/>
  <c r="W2531" i="3"/>
  <c r="Y2531" i="3" s="1"/>
  <c r="AA2531" i="3" s="1"/>
  <c r="W2532" i="3"/>
  <c r="Y2532" i="3" s="1"/>
  <c r="AA2532" i="3" s="1"/>
  <c r="W2533" i="3"/>
  <c r="Y2533" i="3" s="1"/>
  <c r="AA2533" i="3" s="1"/>
  <c r="W2534" i="3"/>
  <c r="Y2534" i="3" s="1"/>
  <c r="AA2534" i="3" s="1"/>
  <c r="W2535" i="3"/>
  <c r="Y2535" i="3" s="1"/>
  <c r="AA2535" i="3" s="1"/>
  <c r="W2536" i="3"/>
  <c r="Y2536" i="3" s="1"/>
  <c r="AA2536" i="3" s="1"/>
  <c r="W2537" i="3"/>
  <c r="Y2537" i="3" s="1"/>
  <c r="AA2537" i="3" s="1"/>
  <c r="W2538" i="3"/>
  <c r="Y2538" i="3" s="1"/>
  <c r="AA2538" i="3" s="1"/>
  <c r="W2539" i="3"/>
  <c r="Y2539" i="3" s="1"/>
  <c r="AA2539" i="3" s="1"/>
  <c r="W2540" i="3"/>
  <c r="Y2540" i="3" s="1"/>
  <c r="AA2540" i="3" s="1"/>
  <c r="W2541" i="3"/>
  <c r="Y2541" i="3" s="1"/>
  <c r="AA2541" i="3" s="1"/>
  <c r="W2542" i="3"/>
  <c r="Y2542" i="3" s="1"/>
  <c r="AA2542" i="3" s="1"/>
  <c r="W2543" i="3"/>
  <c r="Y2543" i="3" s="1"/>
  <c r="AA2543" i="3" s="1"/>
  <c r="W2544" i="3"/>
  <c r="Y2544" i="3" s="1"/>
  <c r="AA2544" i="3" s="1"/>
  <c r="W2545" i="3"/>
  <c r="Y2545" i="3" s="1"/>
  <c r="AA2545" i="3" s="1"/>
  <c r="W2546" i="3"/>
  <c r="Y2546" i="3" s="1"/>
  <c r="AA2546" i="3" s="1"/>
  <c r="W2547" i="3"/>
  <c r="Y2547" i="3" s="1"/>
  <c r="AA2547" i="3" s="1"/>
  <c r="W2548" i="3"/>
  <c r="Y2548" i="3" s="1"/>
  <c r="AA2548" i="3" s="1"/>
  <c r="W2549" i="3"/>
  <c r="Y2549" i="3" s="1"/>
  <c r="AA2549" i="3" s="1"/>
  <c r="W2550" i="3"/>
  <c r="Y2550" i="3" s="1"/>
  <c r="AA2550" i="3" s="1"/>
  <c r="W2551" i="3"/>
  <c r="Y2551" i="3" s="1"/>
  <c r="AA2551" i="3" s="1"/>
  <c r="W2552" i="3"/>
  <c r="Y2552" i="3" s="1"/>
  <c r="AA2552" i="3" s="1"/>
  <c r="W2553" i="3"/>
  <c r="Y2553" i="3" s="1"/>
  <c r="AA2553" i="3" s="1"/>
  <c r="W2554" i="3"/>
  <c r="Y2554" i="3" s="1"/>
  <c r="AA2554" i="3" s="1"/>
  <c r="W2555" i="3"/>
  <c r="Y2555" i="3" s="1"/>
  <c r="AA2555" i="3" s="1"/>
  <c r="W2556" i="3"/>
  <c r="Y2556" i="3" s="1"/>
  <c r="AA2556" i="3" s="1"/>
  <c r="W2557" i="3"/>
  <c r="Y2557" i="3" s="1"/>
  <c r="AA2557" i="3" s="1"/>
  <c r="W2558" i="3"/>
  <c r="Y2558" i="3" s="1"/>
  <c r="AA2558" i="3" s="1"/>
  <c r="W2559" i="3"/>
  <c r="Y2559" i="3" s="1"/>
  <c r="AA2559" i="3" s="1"/>
  <c r="W2560" i="3"/>
  <c r="Y2560" i="3" s="1"/>
  <c r="AA2560" i="3" s="1"/>
  <c r="W2561" i="3"/>
  <c r="Y2561" i="3" s="1"/>
  <c r="AA2561" i="3" s="1"/>
  <c r="W2562" i="3"/>
  <c r="Y2562" i="3" s="1"/>
  <c r="AA2562" i="3" s="1"/>
  <c r="W2563" i="3"/>
  <c r="Y2563" i="3" s="1"/>
  <c r="AA2563" i="3" s="1"/>
  <c r="W2564" i="3"/>
  <c r="Y2564" i="3" s="1"/>
  <c r="AA2564" i="3" s="1"/>
  <c r="W2565" i="3"/>
  <c r="Y2565" i="3" s="1"/>
  <c r="AA2565" i="3" s="1"/>
  <c r="W2566" i="3"/>
  <c r="Y2566" i="3" s="1"/>
  <c r="AA2566" i="3" s="1"/>
  <c r="W2567" i="3"/>
  <c r="Y2567" i="3" s="1"/>
  <c r="AA2567" i="3" s="1"/>
  <c r="W2568" i="3"/>
  <c r="Y2568" i="3" s="1"/>
  <c r="AA2568" i="3" s="1"/>
  <c r="W2569" i="3"/>
  <c r="Y2569" i="3" s="1"/>
  <c r="AA2569" i="3" s="1"/>
  <c r="W2570" i="3"/>
  <c r="Y2570" i="3" s="1"/>
  <c r="AA2570" i="3" s="1"/>
  <c r="W2571" i="3"/>
  <c r="Y2571" i="3" s="1"/>
  <c r="AA2571" i="3" s="1"/>
  <c r="W2572" i="3"/>
  <c r="Y2572" i="3" s="1"/>
  <c r="AA2572" i="3" s="1"/>
  <c r="W2573" i="3"/>
  <c r="Y2573" i="3" s="1"/>
  <c r="AA2573" i="3" s="1"/>
  <c r="W2574" i="3"/>
  <c r="Y2574" i="3" s="1"/>
  <c r="AA2574" i="3" s="1"/>
  <c r="W2575" i="3"/>
  <c r="Y2575" i="3" s="1"/>
  <c r="AA2575" i="3" s="1"/>
  <c r="W2576" i="3"/>
  <c r="Y2576" i="3" s="1"/>
  <c r="AA2576" i="3" s="1"/>
  <c r="W2577" i="3"/>
  <c r="Y2577" i="3" s="1"/>
  <c r="AA2577" i="3" s="1"/>
  <c r="W2578" i="3"/>
  <c r="Y2578" i="3" s="1"/>
  <c r="AA2578" i="3" s="1"/>
  <c r="W2579" i="3"/>
  <c r="Y2579" i="3" s="1"/>
  <c r="AA2579" i="3" s="1"/>
  <c r="W2580" i="3"/>
  <c r="Y2580" i="3" s="1"/>
  <c r="AA2580" i="3" s="1"/>
  <c r="W2581" i="3"/>
  <c r="Y2581" i="3" s="1"/>
  <c r="AA2581" i="3" s="1"/>
  <c r="W2582" i="3"/>
  <c r="Y2582" i="3" s="1"/>
  <c r="AA2582" i="3" s="1"/>
  <c r="W2583" i="3"/>
  <c r="Y2583" i="3" s="1"/>
  <c r="AA2583" i="3" s="1"/>
  <c r="W2584" i="3"/>
  <c r="Y2584" i="3" s="1"/>
  <c r="AA2584" i="3" s="1"/>
  <c r="W2585" i="3"/>
  <c r="Y2585" i="3" s="1"/>
  <c r="AA2585" i="3" s="1"/>
  <c r="W2586" i="3"/>
  <c r="Y2586" i="3" s="1"/>
  <c r="AA2586" i="3" s="1"/>
  <c r="W2587" i="3"/>
  <c r="Y2587" i="3" s="1"/>
  <c r="AA2587" i="3" s="1"/>
  <c r="W2588" i="3"/>
  <c r="Y2588" i="3" s="1"/>
  <c r="AA2588" i="3" s="1"/>
  <c r="W2589" i="3"/>
  <c r="Y2589" i="3" s="1"/>
  <c r="AA2589" i="3" s="1"/>
  <c r="W2590" i="3"/>
  <c r="Y2590" i="3" s="1"/>
  <c r="AA2590" i="3" s="1"/>
  <c r="W2591" i="3"/>
  <c r="Y2591" i="3" s="1"/>
  <c r="AA2591" i="3" s="1"/>
  <c r="W2592" i="3"/>
  <c r="Y2592" i="3" s="1"/>
  <c r="AA2592" i="3" s="1"/>
  <c r="W2593" i="3"/>
  <c r="Y2593" i="3" s="1"/>
  <c r="AA2593" i="3" s="1"/>
  <c r="W2594" i="3"/>
  <c r="Y2594" i="3" s="1"/>
  <c r="AA2594" i="3" s="1"/>
  <c r="W2595" i="3"/>
  <c r="Y2595" i="3" s="1"/>
  <c r="AA2595" i="3" s="1"/>
  <c r="W2596" i="3"/>
  <c r="Y2596" i="3" s="1"/>
  <c r="AA2596" i="3" s="1"/>
  <c r="W2597" i="3"/>
  <c r="Y2597" i="3" s="1"/>
  <c r="AA2597" i="3" s="1"/>
  <c r="W2598" i="3"/>
  <c r="Y2598" i="3" s="1"/>
  <c r="AA2598" i="3" s="1"/>
  <c r="W2599" i="3"/>
  <c r="Y2599" i="3" s="1"/>
  <c r="AA2599" i="3" s="1"/>
  <c r="W2600" i="3"/>
  <c r="Y2600" i="3" s="1"/>
  <c r="AA2600" i="3" s="1"/>
  <c r="W2601" i="3"/>
  <c r="Y2601" i="3" s="1"/>
  <c r="AA2601" i="3" s="1"/>
  <c r="W2602" i="3"/>
  <c r="Y2602" i="3" s="1"/>
  <c r="AA2602" i="3" s="1"/>
  <c r="W2603" i="3"/>
  <c r="Y2603" i="3" s="1"/>
  <c r="AA2603" i="3" s="1"/>
  <c r="W2604" i="3"/>
  <c r="Y2604" i="3" s="1"/>
  <c r="AA2604" i="3" s="1"/>
  <c r="W2605" i="3"/>
  <c r="Y2605" i="3" s="1"/>
  <c r="AA2605" i="3" s="1"/>
  <c r="W2606" i="3"/>
  <c r="Y2606" i="3" s="1"/>
  <c r="AA2606" i="3" s="1"/>
  <c r="W2607" i="3"/>
  <c r="Y2607" i="3" s="1"/>
  <c r="AA2607" i="3" s="1"/>
  <c r="W2608" i="3"/>
  <c r="Y2608" i="3" s="1"/>
  <c r="AA2608" i="3" s="1"/>
  <c r="W2609" i="3"/>
  <c r="Y2609" i="3" s="1"/>
  <c r="AA2609" i="3" s="1"/>
  <c r="W2610" i="3"/>
  <c r="Y2610" i="3" s="1"/>
  <c r="AA2610" i="3" s="1"/>
  <c r="W2611" i="3"/>
  <c r="Y2611" i="3" s="1"/>
  <c r="AA2611" i="3" s="1"/>
  <c r="W2612" i="3"/>
  <c r="Y2612" i="3" s="1"/>
  <c r="AA2612" i="3" s="1"/>
  <c r="W2613" i="3"/>
  <c r="Y2613" i="3" s="1"/>
  <c r="AA2613" i="3" s="1"/>
  <c r="W2614" i="3"/>
  <c r="Y2614" i="3" s="1"/>
  <c r="AA2614" i="3" s="1"/>
  <c r="W2615" i="3"/>
  <c r="Y2615" i="3" s="1"/>
  <c r="AA2615" i="3" s="1"/>
  <c r="W2616" i="3"/>
  <c r="Y2616" i="3" s="1"/>
  <c r="AA2616" i="3" s="1"/>
  <c r="W2617" i="3"/>
  <c r="Y2617" i="3" s="1"/>
  <c r="AA2617" i="3" s="1"/>
  <c r="W2618" i="3"/>
  <c r="Y2618" i="3" s="1"/>
  <c r="AA2618" i="3" s="1"/>
  <c r="W2619" i="3"/>
  <c r="Y2619" i="3" s="1"/>
  <c r="AA2619" i="3" s="1"/>
  <c r="W2620" i="3"/>
  <c r="Y2620" i="3" s="1"/>
  <c r="AA2620" i="3" s="1"/>
  <c r="W2621" i="3"/>
  <c r="Y2621" i="3" s="1"/>
  <c r="AA2621" i="3" s="1"/>
  <c r="W2622" i="3"/>
  <c r="Y2622" i="3" s="1"/>
  <c r="AA2622" i="3" s="1"/>
  <c r="W2623" i="3"/>
  <c r="Y2623" i="3" s="1"/>
  <c r="AA2623" i="3" s="1"/>
  <c r="W2624" i="3"/>
  <c r="Y2624" i="3" s="1"/>
  <c r="AA2624" i="3" s="1"/>
  <c r="W2625" i="3"/>
  <c r="Y2625" i="3" s="1"/>
  <c r="AA2625" i="3" s="1"/>
  <c r="W2626" i="3"/>
  <c r="Y2626" i="3" s="1"/>
  <c r="AA2626" i="3" s="1"/>
  <c r="W2627" i="3"/>
  <c r="Y2627" i="3" s="1"/>
  <c r="AA2627" i="3" s="1"/>
  <c r="W2628" i="3"/>
  <c r="Y2628" i="3" s="1"/>
  <c r="AA2628" i="3" s="1"/>
  <c r="W2629" i="3"/>
  <c r="Y2629" i="3" s="1"/>
  <c r="AA2629" i="3" s="1"/>
  <c r="W2630" i="3"/>
  <c r="Y2630" i="3" s="1"/>
  <c r="AA2630" i="3" s="1"/>
  <c r="W2631" i="3"/>
  <c r="Y2631" i="3" s="1"/>
  <c r="AA2631" i="3" s="1"/>
  <c r="W2632" i="3"/>
  <c r="Y2632" i="3" s="1"/>
  <c r="AA2632" i="3" s="1"/>
  <c r="W2633" i="3"/>
  <c r="Y2633" i="3" s="1"/>
  <c r="AA2633" i="3" s="1"/>
  <c r="W2634" i="3"/>
  <c r="Y2634" i="3" s="1"/>
  <c r="AA2634" i="3" s="1"/>
  <c r="W2635" i="3"/>
  <c r="Y2635" i="3" s="1"/>
  <c r="AA2635" i="3" s="1"/>
  <c r="W2636" i="3"/>
  <c r="Y2636" i="3" s="1"/>
  <c r="AA2636" i="3" s="1"/>
  <c r="W2637" i="3"/>
  <c r="Y2637" i="3" s="1"/>
  <c r="AA2637" i="3" s="1"/>
  <c r="W2638" i="3"/>
  <c r="Y2638" i="3" s="1"/>
  <c r="AA2638" i="3" s="1"/>
  <c r="W2639" i="3"/>
  <c r="Y2639" i="3" s="1"/>
  <c r="AA2639" i="3" s="1"/>
  <c r="W2640" i="3"/>
  <c r="Y2640" i="3" s="1"/>
  <c r="AA2640" i="3" s="1"/>
  <c r="W2641" i="3"/>
  <c r="Y2641" i="3" s="1"/>
  <c r="AA2641" i="3" s="1"/>
  <c r="W2642" i="3"/>
  <c r="Y2642" i="3" s="1"/>
  <c r="AA2642" i="3" s="1"/>
  <c r="W2643" i="3"/>
  <c r="Y2643" i="3" s="1"/>
  <c r="AA2643" i="3" s="1"/>
  <c r="W2644" i="3"/>
  <c r="Y2644" i="3" s="1"/>
  <c r="AA2644" i="3" s="1"/>
  <c r="W2645" i="3"/>
  <c r="Y2645" i="3" s="1"/>
  <c r="AA2645" i="3" s="1"/>
  <c r="W2646" i="3"/>
  <c r="Y2646" i="3" s="1"/>
  <c r="AA2646" i="3" s="1"/>
  <c r="W2647" i="3"/>
  <c r="Y2647" i="3" s="1"/>
  <c r="AA2647" i="3" s="1"/>
  <c r="W2648" i="3"/>
  <c r="Y2648" i="3" s="1"/>
  <c r="AA2648" i="3" s="1"/>
  <c r="W2649" i="3"/>
  <c r="Y2649" i="3" s="1"/>
  <c r="AA2649" i="3" s="1"/>
  <c r="W2650" i="3"/>
  <c r="Y2650" i="3" s="1"/>
  <c r="AA2650" i="3" s="1"/>
  <c r="W2651" i="3"/>
  <c r="Y2651" i="3" s="1"/>
  <c r="AA2651" i="3" s="1"/>
  <c r="W2652" i="3"/>
  <c r="Y2652" i="3" s="1"/>
  <c r="AA2652" i="3" s="1"/>
  <c r="W2653" i="3"/>
  <c r="Y2653" i="3" s="1"/>
  <c r="AA2653" i="3" s="1"/>
  <c r="W2654" i="3"/>
  <c r="Y2654" i="3" s="1"/>
  <c r="AA2654" i="3" s="1"/>
  <c r="W2655" i="3"/>
  <c r="Y2655" i="3" s="1"/>
  <c r="AA2655" i="3" s="1"/>
  <c r="W2656" i="3"/>
  <c r="Y2656" i="3" s="1"/>
  <c r="AA2656" i="3" s="1"/>
  <c r="W2657" i="3"/>
  <c r="Y2657" i="3" s="1"/>
  <c r="AA2657" i="3" s="1"/>
  <c r="W2658" i="3"/>
  <c r="Y2658" i="3" s="1"/>
  <c r="AA2658" i="3" s="1"/>
  <c r="W2659" i="3"/>
  <c r="Y2659" i="3" s="1"/>
  <c r="AA2659" i="3" s="1"/>
  <c r="W2660" i="3"/>
  <c r="Y2660" i="3" s="1"/>
  <c r="AA2660" i="3" s="1"/>
  <c r="W2661" i="3"/>
  <c r="Y2661" i="3" s="1"/>
  <c r="AA2661" i="3" s="1"/>
  <c r="W2662" i="3"/>
  <c r="Y2662" i="3" s="1"/>
  <c r="AA2662" i="3" s="1"/>
  <c r="W2663" i="3"/>
  <c r="Y2663" i="3" s="1"/>
  <c r="AA2663" i="3" s="1"/>
  <c r="W2664" i="3"/>
  <c r="Y2664" i="3" s="1"/>
  <c r="AA2664" i="3" s="1"/>
  <c r="W2665" i="3"/>
  <c r="Y2665" i="3" s="1"/>
  <c r="AA2665" i="3" s="1"/>
  <c r="W2666" i="3"/>
  <c r="Y2666" i="3" s="1"/>
  <c r="AA2666" i="3" s="1"/>
  <c r="W2667" i="3"/>
  <c r="Y2667" i="3" s="1"/>
  <c r="AA2667" i="3" s="1"/>
  <c r="W2668" i="3"/>
  <c r="Y2668" i="3" s="1"/>
  <c r="AA2668" i="3" s="1"/>
  <c r="W2669" i="3"/>
  <c r="Y2669" i="3" s="1"/>
  <c r="AA2669" i="3" s="1"/>
  <c r="W2670" i="3"/>
  <c r="Y2670" i="3" s="1"/>
  <c r="AA2670" i="3" s="1"/>
  <c r="W2671" i="3"/>
  <c r="Y2671" i="3" s="1"/>
  <c r="AA2671" i="3" s="1"/>
  <c r="W2672" i="3"/>
  <c r="Y2672" i="3" s="1"/>
  <c r="AA2672" i="3" s="1"/>
  <c r="W2673" i="3"/>
  <c r="Y2673" i="3" s="1"/>
  <c r="AA2673" i="3" s="1"/>
  <c r="W2674" i="3"/>
  <c r="Y2674" i="3" s="1"/>
  <c r="AA2674" i="3" s="1"/>
  <c r="W2675" i="3"/>
  <c r="Y2675" i="3" s="1"/>
  <c r="AA2675" i="3" s="1"/>
  <c r="W2676" i="3"/>
  <c r="Y2676" i="3" s="1"/>
  <c r="AA2676" i="3" s="1"/>
  <c r="W2677" i="3"/>
  <c r="Y2677" i="3" s="1"/>
  <c r="AA2677" i="3" s="1"/>
  <c r="W2678" i="3"/>
  <c r="Y2678" i="3" s="1"/>
  <c r="AA2678" i="3" s="1"/>
  <c r="W2679" i="3"/>
  <c r="Y2679" i="3" s="1"/>
  <c r="AA2679" i="3" s="1"/>
  <c r="W2680" i="3"/>
  <c r="Y2680" i="3" s="1"/>
  <c r="AA2680" i="3" s="1"/>
  <c r="W2681" i="3"/>
  <c r="Y2681" i="3" s="1"/>
  <c r="AA2681" i="3" s="1"/>
  <c r="W2682" i="3"/>
  <c r="Y2682" i="3" s="1"/>
  <c r="AA2682" i="3" s="1"/>
  <c r="W2683" i="3"/>
  <c r="Y2683" i="3" s="1"/>
  <c r="AA2683" i="3" s="1"/>
  <c r="W2684" i="3"/>
  <c r="Y2684" i="3" s="1"/>
  <c r="AA2684" i="3" s="1"/>
  <c r="W2685" i="3"/>
  <c r="Y2685" i="3" s="1"/>
  <c r="AA2685" i="3" s="1"/>
  <c r="W2686" i="3"/>
  <c r="Y2686" i="3" s="1"/>
  <c r="AA2686" i="3" s="1"/>
  <c r="W2687" i="3"/>
  <c r="Y2687" i="3" s="1"/>
  <c r="AA2687" i="3" s="1"/>
  <c r="W2688" i="3"/>
  <c r="Y2688" i="3" s="1"/>
  <c r="AA2688" i="3" s="1"/>
  <c r="W2689" i="3"/>
  <c r="Y2689" i="3" s="1"/>
  <c r="AA2689" i="3" s="1"/>
  <c r="W2690" i="3"/>
  <c r="Y2690" i="3" s="1"/>
  <c r="AA2690" i="3" s="1"/>
  <c r="W2691" i="3"/>
  <c r="Y2691" i="3" s="1"/>
  <c r="AA2691" i="3" s="1"/>
  <c r="W2692" i="3"/>
  <c r="Y2692" i="3" s="1"/>
  <c r="AA2692" i="3" s="1"/>
  <c r="W2693" i="3"/>
  <c r="Y2693" i="3" s="1"/>
  <c r="AA2693" i="3" s="1"/>
  <c r="W2694" i="3"/>
  <c r="Y2694" i="3" s="1"/>
  <c r="AA2694" i="3" s="1"/>
  <c r="W2695" i="3"/>
  <c r="Y2695" i="3" s="1"/>
  <c r="AA2695" i="3" s="1"/>
  <c r="W2696" i="3"/>
  <c r="Y2696" i="3" s="1"/>
  <c r="AA2696" i="3" s="1"/>
  <c r="W2697" i="3"/>
  <c r="Y2697" i="3" s="1"/>
  <c r="AA2697" i="3" s="1"/>
  <c r="W2698" i="3"/>
  <c r="Y2698" i="3" s="1"/>
  <c r="AA2698" i="3" s="1"/>
  <c r="W2699" i="3"/>
  <c r="Y2699" i="3" s="1"/>
  <c r="AA2699" i="3" s="1"/>
  <c r="W2700" i="3"/>
  <c r="Y2700" i="3" s="1"/>
  <c r="AA2700" i="3" s="1"/>
  <c r="W2701" i="3"/>
  <c r="Y2701" i="3" s="1"/>
  <c r="AA2701" i="3" s="1"/>
  <c r="W2702" i="3"/>
  <c r="Y2702" i="3" s="1"/>
  <c r="AA2702" i="3" s="1"/>
  <c r="W2703" i="3"/>
  <c r="Y2703" i="3" s="1"/>
  <c r="AA2703" i="3" s="1"/>
  <c r="W2704" i="3"/>
  <c r="Y2704" i="3" s="1"/>
  <c r="AA2704" i="3" s="1"/>
  <c r="W2705" i="3"/>
  <c r="Y2705" i="3" s="1"/>
  <c r="AA2705" i="3" s="1"/>
  <c r="W2706" i="3"/>
  <c r="Y2706" i="3" s="1"/>
  <c r="AA2706" i="3" s="1"/>
  <c r="W2707" i="3"/>
  <c r="Y2707" i="3" s="1"/>
  <c r="AA2707" i="3" s="1"/>
  <c r="W2708" i="3"/>
  <c r="Y2708" i="3" s="1"/>
  <c r="AA2708" i="3" s="1"/>
  <c r="W2709" i="3"/>
  <c r="Y2709" i="3" s="1"/>
  <c r="AA2709" i="3" s="1"/>
  <c r="W2710" i="3"/>
  <c r="Y2710" i="3" s="1"/>
  <c r="AA2710" i="3" s="1"/>
  <c r="W2711" i="3"/>
  <c r="Y2711" i="3" s="1"/>
  <c r="AA2711" i="3" s="1"/>
  <c r="W2712" i="3"/>
  <c r="Y2712" i="3" s="1"/>
  <c r="AA2712" i="3" s="1"/>
  <c r="W2713" i="3"/>
  <c r="Y2713" i="3" s="1"/>
  <c r="AA2713" i="3" s="1"/>
  <c r="W2714" i="3"/>
  <c r="Y2714" i="3" s="1"/>
  <c r="AA2714" i="3" s="1"/>
  <c r="W2715" i="3"/>
  <c r="Y2715" i="3" s="1"/>
  <c r="AA2715" i="3" s="1"/>
  <c r="W2716" i="3"/>
  <c r="Y2716" i="3" s="1"/>
  <c r="AA2716" i="3" s="1"/>
  <c r="W2717" i="3"/>
  <c r="Y2717" i="3" s="1"/>
  <c r="AA2717" i="3" s="1"/>
  <c r="W2718" i="3"/>
  <c r="Y2718" i="3" s="1"/>
  <c r="AA2718" i="3" s="1"/>
  <c r="W2719" i="3"/>
  <c r="Y2719" i="3" s="1"/>
  <c r="AA2719" i="3" s="1"/>
  <c r="W2720" i="3"/>
  <c r="Y2720" i="3" s="1"/>
  <c r="AA2720" i="3" s="1"/>
  <c r="W2721" i="3"/>
  <c r="Y2721" i="3" s="1"/>
  <c r="AA2721" i="3" s="1"/>
  <c r="W2722" i="3"/>
  <c r="Y2722" i="3" s="1"/>
  <c r="AA2722" i="3" s="1"/>
  <c r="W2723" i="3"/>
  <c r="Y2723" i="3" s="1"/>
  <c r="AA2723" i="3" s="1"/>
  <c r="W2724" i="3"/>
  <c r="Y2724" i="3" s="1"/>
  <c r="AA2724" i="3" s="1"/>
  <c r="W2725" i="3"/>
  <c r="Y2725" i="3" s="1"/>
  <c r="AA2725" i="3" s="1"/>
  <c r="W2726" i="3"/>
  <c r="Y2726" i="3" s="1"/>
  <c r="AA2726" i="3" s="1"/>
  <c r="W2727" i="3"/>
  <c r="Y2727" i="3" s="1"/>
  <c r="AA2727" i="3" s="1"/>
  <c r="W2728" i="3"/>
  <c r="Y2728" i="3" s="1"/>
  <c r="AA2728" i="3" s="1"/>
  <c r="W2729" i="3"/>
  <c r="Y2729" i="3" s="1"/>
  <c r="AA2729" i="3" s="1"/>
  <c r="W2730" i="3"/>
  <c r="Y2730" i="3" s="1"/>
  <c r="AA2730" i="3" s="1"/>
  <c r="W2731" i="3"/>
  <c r="Y2731" i="3" s="1"/>
  <c r="AA2731" i="3" s="1"/>
  <c r="W2732" i="3"/>
  <c r="Y2732" i="3" s="1"/>
  <c r="AA2732" i="3" s="1"/>
  <c r="W2733" i="3"/>
  <c r="Y2733" i="3" s="1"/>
  <c r="AA2733" i="3" s="1"/>
  <c r="W2734" i="3"/>
  <c r="Y2734" i="3" s="1"/>
  <c r="AA2734" i="3" s="1"/>
  <c r="W2735" i="3"/>
  <c r="Y2735" i="3" s="1"/>
  <c r="AA2735" i="3" s="1"/>
  <c r="W2736" i="3"/>
  <c r="Y2736" i="3" s="1"/>
  <c r="AA2736" i="3" s="1"/>
  <c r="W2737" i="3"/>
  <c r="Y2737" i="3" s="1"/>
  <c r="AA2737" i="3" s="1"/>
  <c r="W2738" i="3"/>
  <c r="Y2738" i="3" s="1"/>
  <c r="AA2738" i="3" s="1"/>
  <c r="W2739" i="3"/>
  <c r="Y2739" i="3" s="1"/>
  <c r="AA2739" i="3" s="1"/>
  <c r="W2740" i="3"/>
  <c r="Y2740" i="3" s="1"/>
  <c r="AA2740" i="3" s="1"/>
  <c r="W2741" i="3"/>
  <c r="Y2741" i="3" s="1"/>
  <c r="AA2741" i="3" s="1"/>
  <c r="W2742" i="3"/>
  <c r="Y2742" i="3" s="1"/>
  <c r="AA2742" i="3" s="1"/>
  <c r="W2743" i="3"/>
  <c r="Y2743" i="3" s="1"/>
  <c r="AA2743" i="3" s="1"/>
  <c r="W2744" i="3"/>
  <c r="Y2744" i="3" s="1"/>
  <c r="AA2744" i="3" s="1"/>
  <c r="W2745" i="3"/>
  <c r="Y2745" i="3" s="1"/>
  <c r="AA2745" i="3" s="1"/>
  <c r="W2746" i="3"/>
  <c r="Y2746" i="3" s="1"/>
  <c r="AA2746" i="3" s="1"/>
  <c r="W2747" i="3"/>
  <c r="Y2747" i="3" s="1"/>
  <c r="AA2747" i="3" s="1"/>
  <c r="W2748" i="3"/>
  <c r="Y2748" i="3" s="1"/>
  <c r="AA2748" i="3" s="1"/>
  <c r="W2749" i="3"/>
  <c r="Y2749" i="3" s="1"/>
  <c r="AA2749" i="3" s="1"/>
  <c r="W2750" i="3"/>
  <c r="Y2750" i="3" s="1"/>
  <c r="AA2750" i="3" s="1"/>
  <c r="W2751" i="3"/>
  <c r="Y2751" i="3" s="1"/>
  <c r="AA2751" i="3" s="1"/>
  <c r="W2752" i="3"/>
  <c r="Y2752" i="3" s="1"/>
  <c r="AA2752" i="3" s="1"/>
  <c r="W2753" i="3"/>
  <c r="Y2753" i="3" s="1"/>
  <c r="AA2753" i="3" s="1"/>
  <c r="W2754" i="3"/>
  <c r="Y2754" i="3" s="1"/>
  <c r="AA2754" i="3" s="1"/>
  <c r="W2755" i="3"/>
  <c r="Y2755" i="3" s="1"/>
  <c r="AA2755" i="3" s="1"/>
  <c r="W2756" i="3"/>
  <c r="Y2756" i="3" s="1"/>
  <c r="AA2756" i="3" s="1"/>
  <c r="W2757" i="3"/>
  <c r="Y2757" i="3" s="1"/>
  <c r="AA2757" i="3" s="1"/>
  <c r="W2758" i="3"/>
  <c r="Y2758" i="3" s="1"/>
  <c r="AA2758" i="3" s="1"/>
  <c r="W2759" i="3"/>
  <c r="Y2759" i="3" s="1"/>
  <c r="AA2759" i="3" s="1"/>
  <c r="W2760" i="3"/>
  <c r="Y2760" i="3" s="1"/>
  <c r="AA2760" i="3" s="1"/>
  <c r="W2761" i="3"/>
  <c r="Y2761" i="3" s="1"/>
  <c r="AA2761" i="3" s="1"/>
  <c r="W2762" i="3"/>
  <c r="Y2762" i="3" s="1"/>
  <c r="AA2762" i="3" s="1"/>
  <c r="W2763" i="3"/>
  <c r="Y2763" i="3" s="1"/>
  <c r="AA2763" i="3" s="1"/>
  <c r="W2764" i="3"/>
  <c r="Y2764" i="3" s="1"/>
  <c r="AA2764" i="3" s="1"/>
  <c r="W2765" i="3"/>
  <c r="Y2765" i="3" s="1"/>
  <c r="AA2765" i="3" s="1"/>
  <c r="W2766" i="3"/>
  <c r="Y2766" i="3" s="1"/>
  <c r="AA2766" i="3" s="1"/>
  <c r="W2767" i="3"/>
  <c r="Y2767" i="3" s="1"/>
  <c r="AA2767" i="3" s="1"/>
  <c r="W2768" i="3"/>
  <c r="Y2768" i="3" s="1"/>
  <c r="AA2768" i="3" s="1"/>
  <c r="W2769" i="3"/>
  <c r="Y2769" i="3" s="1"/>
  <c r="AA2769" i="3" s="1"/>
  <c r="W2770" i="3"/>
  <c r="Y2770" i="3" s="1"/>
  <c r="AA2770" i="3" s="1"/>
  <c r="W2771" i="3"/>
  <c r="Y2771" i="3" s="1"/>
  <c r="AA2771" i="3" s="1"/>
  <c r="W2772" i="3"/>
  <c r="Y2772" i="3" s="1"/>
  <c r="AA2772" i="3" s="1"/>
  <c r="W2773" i="3"/>
  <c r="Y2773" i="3" s="1"/>
  <c r="AA2773" i="3" s="1"/>
  <c r="W2774" i="3"/>
  <c r="Y2774" i="3" s="1"/>
  <c r="AA2774" i="3" s="1"/>
  <c r="W2775" i="3"/>
  <c r="Y2775" i="3" s="1"/>
  <c r="AA2775" i="3" s="1"/>
  <c r="W2776" i="3"/>
  <c r="Y2776" i="3" s="1"/>
  <c r="AA2776" i="3" s="1"/>
  <c r="W2777" i="3"/>
  <c r="Y2777" i="3" s="1"/>
  <c r="AA2777" i="3" s="1"/>
  <c r="W2778" i="3"/>
  <c r="Y2778" i="3" s="1"/>
  <c r="AA2778" i="3" s="1"/>
  <c r="W2779" i="3"/>
  <c r="Y2779" i="3" s="1"/>
  <c r="AA2779" i="3" s="1"/>
  <c r="W2780" i="3"/>
  <c r="Y2780" i="3" s="1"/>
  <c r="AA2780" i="3" s="1"/>
  <c r="W2781" i="3"/>
  <c r="Y2781" i="3" s="1"/>
  <c r="AA2781" i="3" s="1"/>
  <c r="W2782" i="3"/>
  <c r="Y2782" i="3" s="1"/>
  <c r="AA2782" i="3" s="1"/>
  <c r="W2783" i="3"/>
  <c r="Y2783" i="3" s="1"/>
  <c r="AA2783" i="3" s="1"/>
  <c r="W2784" i="3"/>
  <c r="Y2784" i="3" s="1"/>
  <c r="AA2784" i="3" s="1"/>
  <c r="W2785" i="3"/>
  <c r="Y2785" i="3" s="1"/>
  <c r="AA2785" i="3" s="1"/>
  <c r="W2786" i="3"/>
  <c r="Y2786" i="3" s="1"/>
  <c r="AA2786" i="3" s="1"/>
  <c r="W2787" i="3"/>
  <c r="Y2787" i="3" s="1"/>
  <c r="AA2787" i="3" s="1"/>
  <c r="W2788" i="3"/>
  <c r="Y2788" i="3" s="1"/>
  <c r="AA2788" i="3" s="1"/>
  <c r="W2789" i="3"/>
  <c r="Y2789" i="3" s="1"/>
  <c r="AA2789" i="3" s="1"/>
  <c r="W2790" i="3"/>
  <c r="Y2790" i="3" s="1"/>
  <c r="AA2790" i="3" s="1"/>
  <c r="W2791" i="3"/>
  <c r="Y2791" i="3" s="1"/>
  <c r="AA2791" i="3" s="1"/>
  <c r="W2792" i="3"/>
  <c r="Y2792" i="3" s="1"/>
  <c r="AA2792" i="3" s="1"/>
  <c r="W2793" i="3"/>
  <c r="Y2793" i="3" s="1"/>
  <c r="AA2793" i="3" s="1"/>
  <c r="W2794" i="3"/>
  <c r="Y2794" i="3" s="1"/>
  <c r="AA2794" i="3" s="1"/>
  <c r="W2795" i="3"/>
  <c r="Y2795" i="3" s="1"/>
  <c r="AA2795" i="3" s="1"/>
  <c r="W2796" i="3"/>
  <c r="Y2796" i="3" s="1"/>
  <c r="AA2796" i="3" s="1"/>
  <c r="W2797" i="3"/>
  <c r="Y2797" i="3" s="1"/>
  <c r="AA2797" i="3" s="1"/>
  <c r="W2798" i="3"/>
  <c r="Y2798" i="3" s="1"/>
  <c r="AA2798" i="3" s="1"/>
  <c r="W2799" i="3"/>
  <c r="Y2799" i="3" s="1"/>
  <c r="AA2799" i="3" s="1"/>
  <c r="W2800" i="3"/>
  <c r="Y2800" i="3" s="1"/>
  <c r="AA2800" i="3" s="1"/>
  <c r="W2801" i="3"/>
  <c r="Y2801" i="3" s="1"/>
  <c r="AA2801" i="3" s="1"/>
  <c r="W2802" i="3"/>
  <c r="Y2802" i="3" s="1"/>
  <c r="AA2802" i="3" s="1"/>
  <c r="W2803" i="3"/>
  <c r="Y2803" i="3" s="1"/>
  <c r="AA2803" i="3" s="1"/>
  <c r="W2804" i="3"/>
  <c r="Y2804" i="3" s="1"/>
  <c r="AA2804" i="3" s="1"/>
  <c r="W2805" i="3"/>
  <c r="Y2805" i="3" s="1"/>
  <c r="AA2805" i="3" s="1"/>
  <c r="W2806" i="3"/>
  <c r="Y2806" i="3" s="1"/>
  <c r="AA2806" i="3" s="1"/>
  <c r="W2807" i="3"/>
  <c r="Y2807" i="3" s="1"/>
  <c r="AA2807" i="3" s="1"/>
  <c r="W2808" i="3"/>
  <c r="Y2808" i="3" s="1"/>
  <c r="AA2808" i="3" s="1"/>
  <c r="W2809" i="3"/>
  <c r="Y2809" i="3" s="1"/>
  <c r="AA2809" i="3" s="1"/>
  <c r="W2810" i="3"/>
  <c r="Y2810" i="3" s="1"/>
  <c r="AA2810" i="3" s="1"/>
  <c r="W2811" i="3"/>
  <c r="Y2811" i="3" s="1"/>
  <c r="AA2811" i="3" s="1"/>
  <c r="W2812" i="3"/>
  <c r="Y2812" i="3" s="1"/>
  <c r="AA2812" i="3" s="1"/>
  <c r="W2813" i="3"/>
  <c r="Y2813" i="3" s="1"/>
  <c r="AA2813" i="3" s="1"/>
  <c r="W2814" i="3"/>
  <c r="Y2814" i="3" s="1"/>
  <c r="AA2814" i="3" s="1"/>
  <c r="W2815" i="3"/>
  <c r="Y2815" i="3" s="1"/>
  <c r="AA2815" i="3" s="1"/>
  <c r="W2816" i="3"/>
  <c r="Y2816" i="3" s="1"/>
  <c r="AA2816" i="3" s="1"/>
  <c r="W2817" i="3"/>
  <c r="Y2817" i="3" s="1"/>
  <c r="AA2817" i="3" s="1"/>
  <c r="W2818" i="3"/>
  <c r="Y2818" i="3" s="1"/>
  <c r="AA2818" i="3" s="1"/>
  <c r="W2819" i="3"/>
  <c r="Y2819" i="3" s="1"/>
  <c r="AA2819" i="3" s="1"/>
  <c r="W2820" i="3"/>
  <c r="Y2820" i="3" s="1"/>
  <c r="AA2820" i="3" s="1"/>
  <c r="W2821" i="3"/>
  <c r="Y2821" i="3" s="1"/>
  <c r="AA2821" i="3" s="1"/>
  <c r="W2822" i="3"/>
  <c r="Y2822" i="3" s="1"/>
  <c r="AA2822" i="3" s="1"/>
  <c r="W2823" i="3"/>
  <c r="Y2823" i="3" s="1"/>
  <c r="AA2823" i="3" s="1"/>
  <c r="W2824" i="3"/>
  <c r="Y2824" i="3" s="1"/>
  <c r="AA2824" i="3" s="1"/>
  <c r="W2825" i="3"/>
  <c r="Y2825" i="3" s="1"/>
  <c r="AA2825" i="3" s="1"/>
  <c r="W2826" i="3"/>
  <c r="Y2826" i="3" s="1"/>
  <c r="AA2826" i="3" s="1"/>
  <c r="W2827" i="3"/>
  <c r="Y2827" i="3" s="1"/>
  <c r="AA2827" i="3" s="1"/>
  <c r="W2828" i="3"/>
  <c r="Y2828" i="3" s="1"/>
  <c r="AA2828" i="3" s="1"/>
  <c r="W2829" i="3"/>
  <c r="Y2829" i="3" s="1"/>
  <c r="AA2829" i="3" s="1"/>
  <c r="W2830" i="3"/>
  <c r="Y2830" i="3" s="1"/>
  <c r="AA2830" i="3" s="1"/>
  <c r="W2831" i="3"/>
  <c r="Y2831" i="3" s="1"/>
  <c r="AA2831" i="3" s="1"/>
  <c r="W2832" i="3"/>
  <c r="Y2832" i="3" s="1"/>
  <c r="AA2832" i="3" s="1"/>
  <c r="W2833" i="3"/>
  <c r="Y2833" i="3" s="1"/>
  <c r="AA2833" i="3" s="1"/>
  <c r="W2834" i="3"/>
  <c r="Y2834" i="3" s="1"/>
  <c r="AA2834" i="3" s="1"/>
  <c r="W2835" i="3"/>
  <c r="Y2835" i="3" s="1"/>
  <c r="AA2835" i="3" s="1"/>
  <c r="W2836" i="3"/>
  <c r="Y2836" i="3" s="1"/>
  <c r="AA2836" i="3" s="1"/>
  <c r="W2837" i="3"/>
  <c r="Y2837" i="3" s="1"/>
  <c r="AA2837" i="3" s="1"/>
  <c r="W2838" i="3"/>
  <c r="Y2838" i="3" s="1"/>
  <c r="AA2838" i="3" s="1"/>
  <c r="W2839" i="3"/>
  <c r="Y2839" i="3" s="1"/>
  <c r="AA2839" i="3" s="1"/>
  <c r="W2840" i="3"/>
  <c r="Y2840" i="3" s="1"/>
  <c r="AA2840" i="3" s="1"/>
  <c r="W2841" i="3"/>
  <c r="Y2841" i="3" s="1"/>
  <c r="AA2841" i="3" s="1"/>
  <c r="W2842" i="3"/>
  <c r="Y2842" i="3" s="1"/>
  <c r="AA2842" i="3" s="1"/>
  <c r="W2843" i="3"/>
  <c r="Y2843" i="3" s="1"/>
  <c r="AA2843" i="3" s="1"/>
  <c r="W2844" i="3"/>
  <c r="Y2844" i="3" s="1"/>
  <c r="AA2844" i="3" s="1"/>
  <c r="W2845" i="3"/>
  <c r="Y2845" i="3" s="1"/>
  <c r="AA2845" i="3" s="1"/>
  <c r="W2846" i="3"/>
  <c r="Y2846" i="3" s="1"/>
  <c r="AA2846" i="3" s="1"/>
  <c r="W2847" i="3"/>
  <c r="Y2847" i="3" s="1"/>
  <c r="AA2847" i="3" s="1"/>
  <c r="W2848" i="3"/>
  <c r="Y2848" i="3" s="1"/>
  <c r="AA2848" i="3" s="1"/>
  <c r="W2849" i="3"/>
  <c r="Y2849" i="3" s="1"/>
  <c r="AA2849" i="3" s="1"/>
  <c r="W2850" i="3"/>
  <c r="Y2850" i="3" s="1"/>
  <c r="AA2850" i="3" s="1"/>
  <c r="W2851" i="3"/>
  <c r="Y2851" i="3" s="1"/>
  <c r="AA2851" i="3" s="1"/>
  <c r="W2852" i="3"/>
  <c r="Y2852" i="3" s="1"/>
  <c r="AA2852" i="3" s="1"/>
  <c r="W2853" i="3"/>
  <c r="Y2853" i="3" s="1"/>
  <c r="AA2853" i="3" s="1"/>
  <c r="W2854" i="3"/>
  <c r="Y2854" i="3" s="1"/>
  <c r="AA2854" i="3" s="1"/>
  <c r="W2855" i="3"/>
  <c r="Y2855" i="3" s="1"/>
  <c r="AA2855" i="3" s="1"/>
  <c r="W2856" i="3"/>
  <c r="Y2856" i="3" s="1"/>
  <c r="AA2856" i="3" s="1"/>
  <c r="W2857" i="3"/>
  <c r="Y2857" i="3" s="1"/>
  <c r="AA2857" i="3" s="1"/>
  <c r="W2858" i="3"/>
  <c r="Y2858" i="3" s="1"/>
  <c r="AA2858" i="3" s="1"/>
  <c r="W2859" i="3"/>
  <c r="Y2859" i="3" s="1"/>
  <c r="AA2859" i="3" s="1"/>
  <c r="W2860" i="3"/>
  <c r="Y2860" i="3" s="1"/>
  <c r="AA2860" i="3" s="1"/>
  <c r="W2861" i="3"/>
  <c r="Y2861" i="3" s="1"/>
  <c r="AA2861" i="3" s="1"/>
  <c r="W2862" i="3"/>
  <c r="Y2862" i="3" s="1"/>
  <c r="AA2862" i="3" s="1"/>
  <c r="W2863" i="3"/>
  <c r="Y2863" i="3" s="1"/>
  <c r="AA2863" i="3" s="1"/>
  <c r="W2864" i="3"/>
  <c r="Y2864" i="3" s="1"/>
  <c r="AA2864" i="3" s="1"/>
  <c r="W2865" i="3"/>
  <c r="Y2865" i="3" s="1"/>
  <c r="AA2865" i="3" s="1"/>
  <c r="W2866" i="3"/>
  <c r="Y2866" i="3" s="1"/>
  <c r="AA2866" i="3" s="1"/>
  <c r="W2867" i="3"/>
  <c r="Y2867" i="3" s="1"/>
  <c r="AA2867" i="3" s="1"/>
  <c r="W2868" i="3"/>
  <c r="Y2868" i="3" s="1"/>
  <c r="AA2868" i="3" s="1"/>
  <c r="W2869" i="3"/>
  <c r="Y2869" i="3" s="1"/>
  <c r="AA2869" i="3" s="1"/>
  <c r="W2870" i="3"/>
  <c r="Y2870" i="3" s="1"/>
  <c r="AA2870" i="3" s="1"/>
  <c r="W2871" i="3"/>
  <c r="Y2871" i="3" s="1"/>
  <c r="AA2871" i="3" s="1"/>
  <c r="W2872" i="3"/>
  <c r="Y2872" i="3" s="1"/>
  <c r="AA2872" i="3" s="1"/>
  <c r="W2873" i="3"/>
  <c r="Y2873" i="3" s="1"/>
  <c r="AA2873" i="3" s="1"/>
  <c r="W2874" i="3"/>
  <c r="Y2874" i="3" s="1"/>
  <c r="AA2874" i="3" s="1"/>
  <c r="W2875" i="3"/>
  <c r="Y2875" i="3" s="1"/>
  <c r="AA2875" i="3" s="1"/>
  <c r="W2876" i="3"/>
  <c r="Y2876" i="3" s="1"/>
  <c r="AA2876" i="3" s="1"/>
  <c r="W2877" i="3"/>
  <c r="Y2877" i="3" s="1"/>
  <c r="AA2877" i="3" s="1"/>
  <c r="W2878" i="3"/>
  <c r="Y2878" i="3" s="1"/>
  <c r="AA2878" i="3" s="1"/>
  <c r="W2879" i="3"/>
  <c r="Y2879" i="3" s="1"/>
  <c r="AA2879" i="3" s="1"/>
  <c r="W2880" i="3"/>
  <c r="Y2880" i="3" s="1"/>
  <c r="AA2880" i="3" s="1"/>
  <c r="W2881" i="3"/>
  <c r="Y2881" i="3" s="1"/>
  <c r="AA2881" i="3" s="1"/>
  <c r="W2882" i="3"/>
  <c r="Y2882" i="3" s="1"/>
  <c r="AA2882" i="3" s="1"/>
  <c r="W2883" i="3"/>
  <c r="Y2883" i="3" s="1"/>
  <c r="AA2883" i="3" s="1"/>
  <c r="W2884" i="3"/>
  <c r="Y2884" i="3" s="1"/>
  <c r="AA2884" i="3" s="1"/>
  <c r="W2885" i="3"/>
  <c r="Y2885" i="3" s="1"/>
  <c r="AA2885" i="3" s="1"/>
  <c r="W2886" i="3"/>
  <c r="Y2886" i="3" s="1"/>
  <c r="AA2886" i="3" s="1"/>
  <c r="W2887" i="3"/>
  <c r="Y2887" i="3" s="1"/>
  <c r="AA2887" i="3" s="1"/>
  <c r="W2888" i="3"/>
  <c r="Y2888" i="3" s="1"/>
  <c r="AA2888" i="3" s="1"/>
  <c r="W2889" i="3"/>
  <c r="Y2889" i="3" s="1"/>
  <c r="AA2889" i="3" s="1"/>
  <c r="W2890" i="3"/>
  <c r="Y2890" i="3" s="1"/>
  <c r="AA2890" i="3" s="1"/>
  <c r="W2891" i="3"/>
  <c r="Y2891" i="3" s="1"/>
  <c r="AA2891" i="3" s="1"/>
  <c r="W2892" i="3"/>
  <c r="Y2892" i="3" s="1"/>
  <c r="AA2892" i="3" s="1"/>
  <c r="W2893" i="3"/>
  <c r="Y2893" i="3" s="1"/>
  <c r="AA2893" i="3" s="1"/>
  <c r="W2894" i="3"/>
  <c r="Y2894" i="3" s="1"/>
  <c r="AA2894" i="3" s="1"/>
  <c r="W2895" i="3"/>
  <c r="Y2895" i="3" s="1"/>
  <c r="AA2895" i="3" s="1"/>
  <c r="W2896" i="3"/>
  <c r="Y2896" i="3" s="1"/>
  <c r="AA2896" i="3" s="1"/>
  <c r="W2897" i="3"/>
  <c r="Y2897" i="3" s="1"/>
  <c r="AA2897" i="3" s="1"/>
  <c r="W2898" i="3"/>
  <c r="Y2898" i="3" s="1"/>
  <c r="AA2898" i="3" s="1"/>
  <c r="W2899" i="3"/>
  <c r="Y2899" i="3" s="1"/>
  <c r="AA2899" i="3" s="1"/>
  <c r="W2900" i="3"/>
  <c r="Y2900" i="3" s="1"/>
  <c r="AA2900" i="3" s="1"/>
  <c r="W2901" i="3"/>
  <c r="Y2901" i="3" s="1"/>
  <c r="AA2901" i="3" s="1"/>
  <c r="W2902" i="3"/>
  <c r="Y2902" i="3" s="1"/>
  <c r="AA2902" i="3" s="1"/>
  <c r="W2903" i="3"/>
  <c r="Y2903" i="3" s="1"/>
  <c r="AA2903" i="3" s="1"/>
  <c r="W2904" i="3"/>
  <c r="Y2904" i="3" s="1"/>
  <c r="AA2904" i="3" s="1"/>
  <c r="W2905" i="3"/>
  <c r="Y2905" i="3" s="1"/>
  <c r="AA2905" i="3" s="1"/>
  <c r="W2906" i="3"/>
  <c r="Y2906" i="3" s="1"/>
  <c r="AA2906" i="3" s="1"/>
  <c r="W2907" i="3"/>
  <c r="Y2907" i="3" s="1"/>
  <c r="AA2907" i="3" s="1"/>
  <c r="W2908" i="3"/>
  <c r="Y2908" i="3" s="1"/>
  <c r="AA2908" i="3" s="1"/>
  <c r="W2909" i="3"/>
  <c r="Y2909" i="3" s="1"/>
  <c r="AA2909" i="3" s="1"/>
  <c r="W2910" i="3"/>
  <c r="Y2910" i="3" s="1"/>
  <c r="AA2910" i="3" s="1"/>
  <c r="W2911" i="3"/>
  <c r="Y2911" i="3" s="1"/>
  <c r="AA2911" i="3" s="1"/>
  <c r="W2912" i="3"/>
  <c r="Y2912" i="3" s="1"/>
  <c r="AA2912" i="3" s="1"/>
  <c r="W2913" i="3"/>
  <c r="Y2913" i="3" s="1"/>
  <c r="AA2913" i="3" s="1"/>
  <c r="W2914" i="3"/>
  <c r="Y2914" i="3" s="1"/>
  <c r="AA2914" i="3" s="1"/>
  <c r="W2915" i="3"/>
  <c r="Y2915" i="3" s="1"/>
  <c r="AA2915" i="3" s="1"/>
  <c r="W2916" i="3"/>
  <c r="Y2916" i="3" s="1"/>
  <c r="AA2916" i="3" s="1"/>
  <c r="W2917" i="3"/>
  <c r="Y2917" i="3" s="1"/>
  <c r="AA2917" i="3" s="1"/>
  <c r="W2918" i="3"/>
  <c r="Y2918" i="3" s="1"/>
  <c r="AA2918" i="3" s="1"/>
  <c r="W2919" i="3"/>
  <c r="Y2919" i="3" s="1"/>
  <c r="AA2919" i="3" s="1"/>
  <c r="W2920" i="3"/>
  <c r="Y2920" i="3" s="1"/>
  <c r="AA2920" i="3" s="1"/>
  <c r="W2921" i="3"/>
  <c r="Y2921" i="3" s="1"/>
  <c r="AA2921" i="3" s="1"/>
  <c r="W2922" i="3"/>
  <c r="Y2922" i="3" s="1"/>
  <c r="AA2922" i="3" s="1"/>
  <c r="W2923" i="3"/>
  <c r="Y2923" i="3" s="1"/>
  <c r="AA2923" i="3" s="1"/>
  <c r="W2924" i="3"/>
  <c r="Y2924" i="3" s="1"/>
  <c r="AA2924" i="3" s="1"/>
  <c r="W2925" i="3"/>
  <c r="Y2925" i="3" s="1"/>
  <c r="AA2925" i="3" s="1"/>
  <c r="W2926" i="3"/>
  <c r="Y2926" i="3" s="1"/>
  <c r="AA2926" i="3" s="1"/>
  <c r="W2927" i="3"/>
  <c r="Y2927" i="3" s="1"/>
  <c r="AA2927" i="3" s="1"/>
  <c r="W2928" i="3"/>
  <c r="Y2928" i="3" s="1"/>
  <c r="AA2928" i="3" s="1"/>
  <c r="W2929" i="3"/>
  <c r="Y2929" i="3" s="1"/>
  <c r="AA2929" i="3" s="1"/>
  <c r="W2930" i="3"/>
  <c r="Y2930" i="3" s="1"/>
  <c r="AA2930" i="3" s="1"/>
  <c r="W2931" i="3"/>
  <c r="Y2931" i="3" s="1"/>
  <c r="AA2931" i="3" s="1"/>
  <c r="W2932" i="3"/>
  <c r="Y2932" i="3" s="1"/>
  <c r="AA2932" i="3" s="1"/>
  <c r="W2933" i="3"/>
  <c r="Y2933" i="3" s="1"/>
  <c r="AA2933" i="3" s="1"/>
  <c r="W2934" i="3"/>
  <c r="Y2934" i="3" s="1"/>
  <c r="AA2934" i="3" s="1"/>
  <c r="W2935" i="3"/>
  <c r="Y2935" i="3" s="1"/>
  <c r="AA2935" i="3" s="1"/>
  <c r="W2936" i="3"/>
  <c r="Y2936" i="3" s="1"/>
  <c r="AA2936" i="3" s="1"/>
  <c r="W2937" i="3"/>
  <c r="Y2937" i="3" s="1"/>
  <c r="AA2937" i="3" s="1"/>
  <c r="W2938" i="3"/>
  <c r="Y2938" i="3" s="1"/>
  <c r="AA2938" i="3" s="1"/>
  <c r="W2939" i="3"/>
  <c r="Y2939" i="3" s="1"/>
  <c r="AA2939" i="3" s="1"/>
  <c r="W2940" i="3"/>
  <c r="Y2940" i="3" s="1"/>
  <c r="AA2940" i="3" s="1"/>
  <c r="W2941" i="3"/>
  <c r="Y2941" i="3" s="1"/>
  <c r="AA2941" i="3" s="1"/>
  <c r="W2942" i="3"/>
  <c r="Y2942" i="3" s="1"/>
  <c r="AA2942" i="3" s="1"/>
  <c r="W2943" i="3"/>
  <c r="Y2943" i="3" s="1"/>
  <c r="AA2943" i="3" s="1"/>
  <c r="W2944" i="3"/>
  <c r="Y2944" i="3" s="1"/>
  <c r="AA2944" i="3" s="1"/>
  <c r="W2945" i="3"/>
  <c r="Y2945" i="3" s="1"/>
  <c r="AA2945" i="3" s="1"/>
  <c r="W2946" i="3"/>
  <c r="Y2946" i="3" s="1"/>
  <c r="AA2946" i="3" s="1"/>
  <c r="W2947" i="3"/>
  <c r="Y2947" i="3" s="1"/>
  <c r="AA2947" i="3" s="1"/>
  <c r="W2948" i="3"/>
  <c r="Y2948" i="3" s="1"/>
  <c r="AA2948" i="3" s="1"/>
  <c r="W2949" i="3"/>
  <c r="Y2949" i="3" s="1"/>
  <c r="AA2949" i="3" s="1"/>
  <c r="W2950" i="3"/>
  <c r="Y2950" i="3" s="1"/>
  <c r="AA2950" i="3" s="1"/>
  <c r="W2951" i="3"/>
  <c r="Y2951" i="3" s="1"/>
  <c r="AA2951" i="3" s="1"/>
  <c r="W2952" i="3"/>
  <c r="Y2952" i="3" s="1"/>
  <c r="AA2952" i="3" s="1"/>
  <c r="W2953" i="3"/>
  <c r="Y2953" i="3" s="1"/>
  <c r="AA2953" i="3" s="1"/>
  <c r="W2954" i="3"/>
  <c r="Y2954" i="3" s="1"/>
  <c r="AA2954" i="3" s="1"/>
  <c r="W2955" i="3"/>
  <c r="Y2955" i="3" s="1"/>
  <c r="AA2955" i="3" s="1"/>
  <c r="W2956" i="3"/>
  <c r="Y2956" i="3" s="1"/>
  <c r="AA2956" i="3" s="1"/>
  <c r="W2957" i="3"/>
  <c r="Y2957" i="3" s="1"/>
  <c r="AA2957" i="3" s="1"/>
  <c r="W2958" i="3"/>
  <c r="Y2958" i="3" s="1"/>
  <c r="AA2958" i="3" s="1"/>
  <c r="W2959" i="3"/>
  <c r="Y2959" i="3" s="1"/>
  <c r="AA2959" i="3" s="1"/>
  <c r="W2960" i="3"/>
  <c r="Y2960" i="3" s="1"/>
  <c r="AA2960" i="3" s="1"/>
  <c r="W2961" i="3"/>
  <c r="Y2961" i="3" s="1"/>
  <c r="AA2961" i="3" s="1"/>
  <c r="W2962" i="3"/>
  <c r="Y2962" i="3" s="1"/>
  <c r="AA2962" i="3" s="1"/>
  <c r="W2963" i="3"/>
  <c r="Y2963" i="3" s="1"/>
  <c r="AA2963" i="3" s="1"/>
  <c r="W2964" i="3"/>
  <c r="Y2964" i="3" s="1"/>
  <c r="AA2964" i="3" s="1"/>
  <c r="W2965" i="3"/>
  <c r="Y2965" i="3" s="1"/>
  <c r="AA2965" i="3" s="1"/>
  <c r="W2966" i="3"/>
  <c r="Y2966" i="3" s="1"/>
  <c r="AA2966" i="3" s="1"/>
  <c r="W2967" i="3"/>
  <c r="Y2967" i="3" s="1"/>
  <c r="AA2967" i="3" s="1"/>
  <c r="W2968" i="3"/>
  <c r="Y2968" i="3" s="1"/>
  <c r="AA2968" i="3" s="1"/>
  <c r="W2969" i="3"/>
  <c r="Y2969" i="3" s="1"/>
  <c r="AA2969" i="3" s="1"/>
  <c r="W2970" i="3"/>
  <c r="Y2970" i="3" s="1"/>
  <c r="AA2970" i="3" s="1"/>
  <c r="W2971" i="3"/>
  <c r="Y2971" i="3" s="1"/>
  <c r="AA2971" i="3" s="1"/>
  <c r="W2972" i="3"/>
  <c r="Y2972" i="3" s="1"/>
  <c r="AA2972" i="3" s="1"/>
  <c r="W2973" i="3"/>
  <c r="Y2973" i="3" s="1"/>
  <c r="AA2973" i="3" s="1"/>
  <c r="W2974" i="3"/>
  <c r="Y2974" i="3" s="1"/>
  <c r="AA2974" i="3" s="1"/>
  <c r="W2975" i="3"/>
  <c r="Y2975" i="3" s="1"/>
  <c r="AA2975" i="3" s="1"/>
  <c r="W2976" i="3"/>
  <c r="Y2976" i="3" s="1"/>
  <c r="AA2976" i="3" s="1"/>
  <c r="W2977" i="3"/>
  <c r="Y2977" i="3" s="1"/>
  <c r="AA2977" i="3" s="1"/>
  <c r="W2978" i="3"/>
  <c r="Y2978" i="3" s="1"/>
  <c r="AA2978" i="3" s="1"/>
  <c r="W2979" i="3"/>
  <c r="Y2979" i="3" s="1"/>
  <c r="AA2979" i="3" s="1"/>
  <c r="W2980" i="3"/>
  <c r="Y2980" i="3" s="1"/>
  <c r="AA2980" i="3" s="1"/>
  <c r="W2981" i="3"/>
  <c r="Y2981" i="3" s="1"/>
  <c r="AA2981" i="3" s="1"/>
  <c r="W2982" i="3"/>
  <c r="Y2982" i="3" s="1"/>
  <c r="AA2982" i="3" s="1"/>
  <c r="W2983" i="3"/>
  <c r="Y2983" i="3" s="1"/>
  <c r="AA2983" i="3" s="1"/>
  <c r="W2984" i="3"/>
  <c r="Y2984" i="3" s="1"/>
  <c r="AA2984" i="3" s="1"/>
  <c r="W2985" i="3"/>
  <c r="Y2985" i="3" s="1"/>
  <c r="AA2985" i="3" s="1"/>
  <c r="W2986" i="3"/>
  <c r="Y2986" i="3" s="1"/>
  <c r="AA2986" i="3" s="1"/>
  <c r="W2987" i="3"/>
  <c r="Y2987" i="3" s="1"/>
  <c r="AA2987" i="3" s="1"/>
  <c r="W2988" i="3"/>
  <c r="Y2988" i="3" s="1"/>
  <c r="AA2988" i="3" s="1"/>
  <c r="W2989" i="3"/>
  <c r="Y2989" i="3" s="1"/>
  <c r="AA2989" i="3" s="1"/>
  <c r="W2990" i="3"/>
  <c r="Y2990" i="3" s="1"/>
  <c r="AA2990" i="3" s="1"/>
  <c r="W2991" i="3"/>
  <c r="Y2991" i="3" s="1"/>
  <c r="AA2991" i="3" s="1"/>
  <c r="W2992" i="3"/>
  <c r="Y2992" i="3" s="1"/>
  <c r="AA2992" i="3" s="1"/>
  <c r="W2993" i="3"/>
  <c r="Y2993" i="3" s="1"/>
  <c r="AA2993" i="3" s="1"/>
  <c r="W2994" i="3"/>
  <c r="Y2994" i="3" s="1"/>
  <c r="AA2994" i="3" s="1"/>
  <c r="W2995" i="3"/>
  <c r="Y2995" i="3" s="1"/>
  <c r="AA2995" i="3" s="1"/>
  <c r="W2996" i="3"/>
  <c r="Y2996" i="3" s="1"/>
  <c r="AA2996" i="3" s="1"/>
  <c r="W2997" i="3"/>
  <c r="Y2997" i="3" s="1"/>
  <c r="AA2997" i="3" s="1"/>
  <c r="W2998" i="3"/>
  <c r="Y2998" i="3" s="1"/>
  <c r="AA2998" i="3" s="1"/>
  <c r="W2999" i="3"/>
  <c r="Y2999" i="3" s="1"/>
  <c r="AA2999" i="3" s="1"/>
  <c r="W3000" i="3"/>
  <c r="Y3000" i="3" s="1"/>
  <c r="AA3000" i="3" s="1"/>
  <c r="W3001" i="3"/>
  <c r="Y3001" i="3" s="1"/>
  <c r="AA3001" i="3" s="1"/>
  <c r="W3002" i="3"/>
  <c r="Y3002" i="3" s="1"/>
  <c r="AA3002" i="3" s="1"/>
  <c r="W3003" i="3"/>
  <c r="Y3003" i="3" s="1"/>
  <c r="AA3003" i="3" s="1"/>
  <c r="W3004" i="3"/>
  <c r="Y3004" i="3" s="1"/>
  <c r="AA3004" i="3" s="1"/>
  <c r="W3005" i="3"/>
  <c r="Y3005" i="3" s="1"/>
  <c r="AA3005" i="3" s="1"/>
  <c r="W3006" i="3"/>
  <c r="Y3006" i="3" s="1"/>
  <c r="AA3006" i="3" s="1"/>
  <c r="W3007" i="3"/>
  <c r="Y3007" i="3" s="1"/>
  <c r="AA3007" i="3" s="1"/>
  <c r="W3008" i="3"/>
  <c r="Y3008" i="3" s="1"/>
  <c r="AA3008" i="3" s="1"/>
  <c r="W3009" i="3"/>
  <c r="Y3009" i="3" s="1"/>
  <c r="AA3009" i="3" s="1"/>
  <c r="W3010" i="3"/>
  <c r="Y3010" i="3" s="1"/>
  <c r="AA3010" i="3" s="1"/>
  <c r="W3011" i="3"/>
  <c r="Y3011" i="3" s="1"/>
  <c r="AA3011" i="3" s="1"/>
  <c r="W3012" i="3"/>
  <c r="Y3012" i="3" s="1"/>
  <c r="AA3012" i="3" s="1"/>
  <c r="W3013" i="3"/>
  <c r="Y3013" i="3" s="1"/>
  <c r="AA3013" i="3" s="1"/>
  <c r="W3014" i="3"/>
  <c r="Y3014" i="3" s="1"/>
  <c r="AA3014" i="3" s="1"/>
  <c r="W3015" i="3"/>
  <c r="Y3015" i="3" s="1"/>
  <c r="AA3015" i="3" s="1"/>
  <c r="W3016" i="3"/>
  <c r="Y3016" i="3" s="1"/>
  <c r="AA3016" i="3" s="1"/>
  <c r="W3017" i="3"/>
  <c r="Y3017" i="3" s="1"/>
  <c r="AA3017" i="3" s="1"/>
  <c r="W3018" i="3"/>
  <c r="Y3018" i="3" s="1"/>
  <c r="AA3018" i="3" s="1"/>
  <c r="W3019" i="3"/>
  <c r="Y3019" i="3" s="1"/>
  <c r="AA3019" i="3" s="1"/>
  <c r="W3020" i="3"/>
  <c r="Y3020" i="3" s="1"/>
  <c r="AA3020" i="3" s="1"/>
  <c r="W3021" i="3"/>
  <c r="Y3021" i="3" s="1"/>
  <c r="AA3021" i="3" s="1"/>
  <c r="W3022" i="3"/>
  <c r="Y3022" i="3" s="1"/>
  <c r="AA3022" i="3" s="1"/>
  <c r="W3023" i="3"/>
  <c r="Y3023" i="3" s="1"/>
  <c r="AA3023" i="3" s="1"/>
  <c r="W3024" i="3"/>
  <c r="Y3024" i="3" s="1"/>
  <c r="AA3024" i="3" s="1"/>
  <c r="W3025" i="3"/>
  <c r="Y3025" i="3" s="1"/>
  <c r="AA3025" i="3" s="1"/>
  <c r="W3026" i="3"/>
  <c r="Y3026" i="3" s="1"/>
  <c r="AA3026" i="3" s="1"/>
  <c r="W3027" i="3"/>
  <c r="Y3027" i="3" s="1"/>
  <c r="AA3027" i="3" s="1"/>
  <c r="W3028" i="3"/>
  <c r="Y3028" i="3" s="1"/>
  <c r="AA3028" i="3" s="1"/>
  <c r="W3029" i="3"/>
  <c r="Y3029" i="3" s="1"/>
  <c r="AA3029" i="3" s="1"/>
  <c r="W3030" i="3"/>
  <c r="Y3030" i="3" s="1"/>
  <c r="AA3030" i="3" s="1"/>
  <c r="W3031" i="3"/>
  <c r="Y3031" i="3" s="1"/>
  <c r="AA3031" i="3" s="1"/>
  <c r="W3032" i="3"/>
  <c r="Y3032" i="3" s="1"/>
  <c r="AA3032" i="3" s="1"/>
  <c r="W3033" i="3"/>
  <c r="Y3033" i="3" s="1"/>
  <c r="AA3033" i="3" s="1"/>
  <c r="W3034" i="3"/>
  <c r="Y3034" i="3" s="1"/>
  <c r="AA3034" i="3" s="1"/>
  <c r="W3035" i="3"/>
  <c r="Y3035" i="3" s="1"/>
  <c r="AA3035" i="3" s="1"/>
  <c r="W3036" i="3"/>
  <c r="Y3036" i="3" s="1"/>
  <c r="AA3036" i="3" s="1"/>
  <c r="W3037" i="3"/>
  <c r="Y3037" i="3" s="1"/>
  <c r="AA3037" i="3" s="1"/>
  <c r="W3038" i="3"/>
  <c r="Y3038" i="3" s="1"/>
  <c r="AA3038" i="3" s="1"/>
  <c r="W3039" i="3"/>
  <c r="Y3039" i="3" s="1"/>
  <c r="AA3039" i="3" s="1"/>
  <c r="W3040" i="3"/>
  <c r="Y3040" i="3" s="1"/>
  <c r="AA3040" i="3" s="1"/>
  <c r="W3041" i="3"/>
  <c r="Y3041" i="3" s="1"/>
  <c r="AA3041" i="3" s="1"/>
  <c r="W3042" i="3"/>
  <c r="Y3042" i="3" s="1"/>
  <c r="AA3042" i="3" s="1"/>
  <c r="W3043" i="3"/>
  <c r="Y3043" i="3" s="1"/>
  <c r="AA3043" i="3" s="1"/>
  <c r="W3044" i="3"/>
  <c r="Y3044" i="3" s="1"/>
  <c r="AA3044" i="3" s="1"/>
  <c r="W3045" i="3"/>
  <c r="Y3045" i="3" s="1"/>
  <c r="AA3045" i="3" s="1"/>
  <c r="W3046" i="3"/>
  <c r="Y3046" i="3" s="1"/>
  <c r="AA3046" i="3" s="1"/>
  <c r="W3047" i="3"/>
  <c r="Y3047" i="3" s="1"/>
  <c r="AA3047" i="3" s="1"/>
  <c r="W3048" i="3"/>
  <c r="Y3048" i="3" s="1"/>
  <c r="AA3048" i="3" s="1"/>
  <c r="W3049" i="3"/>
  <c r="Y3049" i="3" s="1"/>
  <c r="AA3049" i="3" s="1"/>
  <c r="W3050" i="3"/>
  <c r="Y3050" i="3" s="1"/>
  <c r="AA3050" i="3" s="1"/>
  <c r="W3051" i="3"/>
  <c r="Y3051" i="3" s="1"/>
  <c r="AA3051" i="3" s="1"/>
  <c r="W3052" i="3"/>
  <c r="Y3052" i="3" s="1"/>
  <c r="AA3052" i="3" s="1"/>
  <c r="W3053" i="3"/>
  <c r="Y3053" i="3" s="1"/>
  <c r="AA3053" i="3" s="1"/>
  <c r="W3054" i="3"/>
  <c r="Y3054" i="3" s="1"/>
  <c r="AA3054" i="3" s="1"/>
  <c r="W3055" i="3"/>
  <c r="Y3055" i="3" s="1"/>
  <c r="AA3055" i="3" s="1"/>
  <c r="W3056" i="3"/>
  <c r="Y3056" i="3" s="1"/>
  <c r="AA3056" i="3" s="1"/>
  <c r="W3057" i="3"/>
  <c r="Y3057" i="3" s="1"/>
  <c r="AA3057" i="3" s="1"/>
  <c r="W3058" i="3"/>
  <c r="Y3058" i="3" s="1"/>
  <c r="AA3058" i="3" s="1"/>
  <c r="W3059" i="3"/>
  <c r="Y3059" i="3" s="1"/>
  <c r="AA3059" i="3" s="1"/>
  <c r="W3060" i="3"/>
  <c r="Y3060" i="3" s="1"/>
  <c r="AA3060" i="3" s="1"/>
  <c r="W3061" i="3"/>
  <c r="Y3061" i="3" s="1"/>
  <c r="AA3061" i="3" s="1"/>
  <c r="W3062" i="3"/>
  <c r="Y3062" i="3" s="1"/>
  <c r="AA3062" i="3" s="1"/>
  <c r="W3063" i="3"/>
  <c r="Y3063" i="3" s="1"/>
  <c r="AA3063" i="3" s="1"/>
  <c r="W3064" i="3"/>
  <c r="Y3064" i="3" s="1"/>
  <c r="AA3064" i="3" s="1"/>
  <c r="W3065" i="3"/>
  <c r="Y3065" i="3" s="1"/>
  <c r="AA3065" i="3" s="1"/>
  <c r="W3066" i="3"/>
  <c r="Y3066" i="3" s="1"/>
  <c r="AA3066" i="3" s="1"/>
  <c r="W3067" i="3"/>
  <c r="Y3067" i="3" s="1"/>
  <c r="AA3067" i="3" s="1"/>
  <c r="W3068" i="3"/>
  <c r="Y3068" i="3" s="1"/>
  <c r="AA3068" i="3" s="1"/>
  <c r="W3069" i="3"/>
  <c r="Y3069" i="3" s="1"/>
  <c r="AA3069" i="3" s="1"/>
  <c r="W3070" i="3"/>
  <c r="Y3070" i="3" s="1"/>
  <c r="AA3070" i="3" s="1"/>
  <c r="W3071" i="3"/>
  <c r="Y3071" i="3" s="1"/>
  <c r="AA3071" i="3" s="1"/>
  <c r="W3072" i="3"/>
  <c r="Y3072" i="3" s="1"/>
  <c r="AA3072" i="3" s="1"/>
  <c r="W3073" i="3"/>
  <c r="Y3073" i="3" s="1"/>
  <c r="AA3073" i="3" s="1"/>
  <c r="W3074" i="3"/>
  <c r="Y3074" i="3" s="1"/>
  <c r="AA3074" i="3" s="1"/>
  <c r="W3075" i="3"/>
  <c r="Y3075" i="3" s="1"/>
  <c r="AA3075" i="3" s="1"/>
  <c r="W3076" i="3"/>
  <c r="Y3076" i="3" s="1"/>
  <c r="AA3076" i="3" s="1"/>
  <c r="W3077" i="3"/>
  <c r="Y3077" i="3" s="1"/>
  <c r="AA3077" i="3" s="1"/>
  <c r="W3078" i="3"/>
  <c r="Y3078" i="3" s="1"/>
  <c r="AA3078" i="3" s="1"/>
  <c r="W3079" i="3"/>
  <c r="Y3079" i="3" s="1"/>
  <c r="AA3079" i="3" s="1"/>
  <c r="W3080" i="3"/>
  <c r="Y3080" i="3" s="1"/>
  <c r="AA3080" i="3" s="1"/>
  <c r="W3081" i="3"/>
  <c r="Y3081" i="3" s="1"/>
  <c r="AA3081" i="3" s="1"/>
  <c r="W3082" i="3"/>
  <c r="Y3082" i="3" s="1"/>
  <c r="AA3082" i="3" s="1"/>
  <c r="W3083" i="3"/>
  <c r="Y3083" i="3" s="1"/>
  <c r="AA3083" i="3" s="1"/>
  <c r="W3084" i="3"/>
  <c r="Y3084" i="3" s="1"/>
  <c r="AA3084" i="3" s="1"/>
  <c r="W3085" i="3"/>
  <c r="Y3085" i="3" s="1"/>
  <c r="AA3085" i="3" s="1"/>
  <c r="W3086" i="3"/>
  <c r="Y3086" i="3" s="1"/>
  <c r="AA3086" i="3" s="1"/>
  <c r="W3087" i="3"/>
  <c r="Y3087" i="3" s="1"/>
  <c r="AA3087" i="3" s="1"/>
  <c r="W3088" i="3"/>
  <c r="Y3088" i="3" s="1"/>
  <c r="AA3088" i="3" s="1"/>
  <c r="W3089" i="3"/>
  <c r="Y3089" i="3" s="1"/>
  <c r="AA3089" i="3" s="1"/>
  <c r="W3090" i="3"/>
  <c r="Y3090" i="3" s="1"/>
  <c r="AA3090" i="3" s="1"/>
  <c r="W3091" i="3"/>
  <c r="Y3091" i="3" s="1"/>
  <c r="AA3091" i="3" s="1"/>
  <c r="W3092" i="3"/>
  <c r="Y3092" i="3" s="1"/>
  <c r="AA3092" i="3" s="1"/>
  <c r="W3093" i="3"/>
  <c r="Y3093" i="3" s="1"/>
  <c r="AA3093" i="3" s="1"/>
  <c r="W3094" i="3"/>
  <c r="Y3094" i="3" s="1"/>
  <c r="AA3094" i="3" s="1"/>
  <c r="W3095" i="3"/>
  <c r="Y3095" i="3" s="1"/>
  <c r="AA3095" i="3" s="1"/>
  <c r="W3096" i="3"/>
  <c r="Y3096" i="3" s="1"/>
  <c r="AA3096" i="3" s="1"/>
  <c r="W3097" i="3"/>
  <c r="Y3097" i="3" s="1"/>
  <c r="AA3097" i="3" s="1"/>
  <c r="W3098" i="3"/>
  <c r="Y3098" i="3" s="1"/>
  <c r="AA3098" i="3" s="1"/>
  <c r="W3099" i="3"/>
  <c r="Y3099" i="3" s="1"/>
  <c r="AA3099" i="3" s="1"/>
  <c r="W3100" i="3"/>
  <c r="Y3100" i="3" s="1"/>
  <c r="AA3100" i="3" s="1"/>
  <c r="W3101" i="3"/>
  <c r="Y3101" i="3" s="1"/>
  <c r="AA3101" i="3" s="1"/>
  <c r="W3102" i="3"/>
  <c r="Y3102" i="3" s="1"/>
  <c r="AA3102" i="3" s="1"/>
  <c r="W3103" i="3"/>
  <c r="Y3103" i="3" s="1"/>
  <c r="AA3103" i="3" s="1"/>
  <c r="W3104" i="3"/>
  <c r="Y3104" i="3" s="1"/>
  <c r="AA3104" i="3" s="1"/>
  <c r="W3105" i="3"/>
  <c r="Y3105" i="3" s="1"/>
  <c r="AA3105" i="3" s="1"/>
  <c r="W3106" i="3"/>
  <c r="Y3106" i="3" s="1"/>
  <c r="AA3106" i="3" s="1"/>
  <c r="W3107" i="3"/>
  <c r="Y3107" i="3" s="1"/>
  <c r="AA3107" i="3" s="1"/>
  <c r="W3108" i="3"/>
  <c r="Y3108" i="3" s="1"/>
  <c r="AA3108" i="3" s="1"/>
  <c r="W3109" i="3"/>
  <c r="Y3109" i="3" s="1"/>
  <c r="AA3109" i="3" s="1"/>
  <c r="W3110" i="3"/>
  <c r="Y3110" i="3" s="1"/>
  <c r="AA3110" i="3" s="1"/>
  <c r="W3111" i="3"/>
  <c r="Y3111" i="3" s="1"/>
  <c r="AA3111" i="3" s="1"/>
  <c r="W3112" i="3"/>
  <c r="Y3112" i="3" s="1"/>
  <c r="AA3112" i="3" s="1"/>
  <c r="W3113" i="3"/>
  <c r="Y3113" i="3" s="1"/>
  <c r="AA3113" i="3" s="1"/>
  <c r="W3114" i="3"/>
  <c r="Y3114" i="3" s="1"/>
  <c r="AA3114" i="3" s="1"/>
  <c r="W3115" i="3"/>
  <c r="Y3115" i="3" s="1"/>
  <c r="AA3115" i="3" s="1"/>
  <c r="W3116" i="3"/>
  <c r="Y3116" i="3" s="1"/>
  <c r="AA3116" i="3" s="1"/>
  <c r="W3117" i="3"/>
  <c r="Y3117" i="3" s="1"/>
  <c r="AA3117" i="3" s="1"/>
  <c r="W3118" i="3"/>
  <c r="Y3118" i="3" s="1"/>
  <c r="AA3118" i="3" s="1"/>
  <c r="W3119" i="3"/>
  <c r="Y3119" i="3" s="1"/>
  <c r="AA3119" i="3" s="1"/>
  <c r="W3120" i="3"/>
  <c r="Y3120" i="3" s="1"/>
  <c r="AA3120" i="3" s="1"/>
  <c r="W3121" i="3"/>
  <c r="Y3121" i="3" s="1"/>
  <c r="AA3121" i="3" s="1"/>
  <c r="W3122" i="3"/>
  <c r="Y3122" i="3" s="1"/>
  <c r="AA3122" i="3" s="1"/>
  <c r="W3123" i="3"/>
  <c r="Y3123" i="3" s="1"/>
  <c r="AA3123" i="3" s="1"/>
  <c r="W3124" i="3"/>
  <c r="Y3124" i="3" s="1"/>
  <c r="AA3124" i="3" s="1"/>
  <c r="W3125" i="3"/>
  <c r="Y3125" i="3" s="1"/>
  <c r="AA3125" i="3" s="1"/>
  <c r="W3126" i="3"/>
  <c r="Y3126" i="3" s="1"/>
  <c r="AA3126" i="3" s="1"/>
  <c r="W3127" i="3"/>
  <c r="Y3127" i="3" s="1"/>
  <c r="AA3127" i="3" s="1"/>
  <c r="W3128" i="3"/>
  <c r="Y3128" i="3" s="1"/>
  <c r="AA3128" i="3" s="1"/>
  <c r="W3129" i="3"/>
  <c r="Y3129" i="3" s="1"/>
  <c r="AA3129" i="3" s="1"/>
  <c r="W3130" i="3"/>
  <c r="Y3130" i="3" s="1"/>
  <c r="AA3130" i="3" s="1"/>
  <c r="W3131" i="3"/>
  <c r="Y3131" i="3" s="1"/>
  <c r="AA3131" i="3" s="1"/>
  <c r="W3132" i="3"/>
  <c r="Y3132" i="3" s="1"/>
  <c r="AA3132" i="3" s="1"/>
  <c r="W3133" i="3"/>
  <c r="Y3133" i="3" s="1"/>
  <c r="AA3133" i="3" s="1"/>
  <c r="W3134" i="3"/>
  <c r="Y3134" i="3" s="1"/>
  <c r="AA3134" i="3" s="1"/>
  <c r="W3135" i="3"/>
  <c r="Y3135" i="3" s="1"/>
  <c r="AA3135" i="3" s="1"/>
  <c r="W3136" i="3"/>
  <c r="Y3136" i="3" s="1"/>
  <c r="AA3136" i="3" s="1"/>
  <c r="W3137" i="3"/>
  <c r="Y3137" i="3" s="1"/>
  <c r="AA3137" i="3" s="1"/>
  <c r="W3138" i="3"/>
  <c r="Y3138" i="3" s="1"/>
  <c r="AA3138" i="3" s="1"/>
  <c r="W3139" i="3"/>
  <c r="Y3139" i="3" s="1"/>
  <c r="AA3139" i="3" s="1"/>
  <c r="W3140" i="3"/>
  <c r="Y3140" i="3" s="1"/>
  <c r="AA3140" i="3" s="1"/>
  <c r="W3141" i="3"/>
  <c r="Y3141" i="3" s="1"/>
  <c r="AA3141" i="3" s="1"/>
  <c r="W3142" i="3"/>
  <c r="Y3142" i="3" s="1"/>
  <c r="AA3142" i="3" s="1"/>
  <c r="W3143" i="3"/>
  <c r="Y3143" i="3" s="1"/>
  <c r="AA3143" i="3" s="1"/>
  <c r="W3144" i="3"/>
  <c r="Y3144" i="3" s="1"/>
  <c r="AA3144" i="3" s="1"/>
  <c r="W3145" i="3"/>
  <c r="Y3145" i="3" s="1"/>
  <c r="AA3145" i="3" s="1"/>
  <c r="W3146" i="3"/>
  <c r="Y3146" i="3" s="1"/>
  <c r="AA3146" i="3" s="1"/>
  <c r="W3147" i="3"/>
  <c r="Y3147" i="3" s="1"/>
  <c r="AA3147" i="3" s="1"/>
  <c r="W3148" i="3"/>
  <c r="Y3148" i="3" s="1"/>
  <c r="AA3148" i="3" s="1"/>
  <c r="W3149" i="3"/>
  <c r="Y3149" i="3" s="1"/>
  <c r="AA3149" i="3" s="1"/>
  <c r="W3150" i="3"/>
  <c r="Y3150" i="3" s="1"/>
  <c r="AA3150" i="3" s="1"/>
  <c r="W3151" i="3"/>
  <c r="Y3151" i="3" s="1"/>
  <c r="AA3151" i="3" s="1"/>
  <c r="W3152" i="3"/>
  <c r="Y3152" i="3" s="1"/>
  <c r="AA3152" i="3" s="1"/>
  <c r="W3153" i="3"/>
  <c r="Y3153" i="3" s="1"/>
  <c r="AA3153" i="3" s="1"/>
  <c r="W3154" i="3"/>
  <c r="Y3154" i="3" s="1"/>
  <c r="AA3154" i="3" s="1"/>
  <c r="W3155" i="3"/>
  <c r="Y3155" i="3" s="1"/>
  <c r="AA3155" i="3" s="1"/>
  <c r="W3156" i="3"/>
  <c r="Y3156" i="3" s="1"/>
  <c r="AA3156" i="3" s="1"/>
  <c r="W3157" i="3"/>
  <c r="Y3157" i="3" s="1"/>
  <c r="AA3157" i="3" s="1"/>
  <c r="W3158" i="3"/>
  <c r="Y3158" i="3" s="1"/>
  <c r="AA3158" i="3" s="1"/>
  <c r="W3159" i="3"/>
  <c r="Y3159" i="3" s="1"/>
  <c r="AA3159" i="3" s="1"/>
  <c r="W3160" i="3"/>
  <c r="Y3160" i="3" s="1"/>
  <c r="AA3160" i="3" s="1"/>
  <c r="W3161" i="3"/>
  <c r="Y3161" i="3" s="1"/>
  <c r="AA3161" i="3" s="1"/>
  <c r="W3162" i="3"/>
  <c r="Y3162" i="3" s="1"/>
  <c r="AA3162" i="3" s="1"/>
  <c r="W3163" i="3"/>
  <c r="Y3163" i="3" s="1"/>
  <c r="AA3163" i="3" s="1"/>
  <c r="W3164" i="3"/>
  <c r="Y3164" i="3" s="1"/>
  <c r="AA3164" i="3" s="1"/>
  <c r="W3165" i="3"/>
  <c r="Y3165" i="3" s="1"/>
  <c r="AA3165" i="3" s="1"/>
  <c r="W3166" i="3"/>
  <c r="Y3166" i="3" s="1"/>
  <c r="AA3166" i="3" s="1"/>
  <c r="W3167" i="3"/>
  <c r="Y3167" i="3" s="1"/>
  <c r="AA3167" i="3" s="1"/>
  <c r="W3168" i="3"/>
  <c r="Y3168" i="3" s="1"/>
  <c r="AA3168" i="3" s="1"/>
  <c r="W3169" i="3"/>
  <c r="Y3169" i="3" s="1"/>
  <c r="AA3169" i="3" s="1"/>
  <c r="W3170" i="3"/>
  <c r="Y3170" i="3" s="1"/>
  <c r="AA3170" i="3" s="1"/>
  <c r="W3171" i="3"/>
  <c r="Y3171" i="3" s="1"/>
  <c r="AA3171" i="3" s="1"/>
  <c r="W3172" i="3"/>
  <c r="Y3172" i="3" s="1"/>
  <c r="AA3172" i="3" s="1"/>
  <c r="W3173" i="3"/>
  <c r="Y3173" i="3" s="1"/>
  <c r="AA3173" i="3" s="1"/>
  <c r="W3174" i="3"/>
  <c r="Y3174" i="3" s="1"/>
  <c r="AA3174" i="3" s="1"/>
  <c r="W3175" i="3"/>
  <c r="Y3175" i="3" s="1"/>
  <c r="AA3175" i="3" s="1"/>
  <c r="W3176" i="3"/>
  <c r="Y3176" i="3" s="1"/>
  <c r="AA3176" i="3" s="1"/>
  <c r="W3177" i="3"/>
  <c r="Y3177" i="3" s="1"/>
  <c r="AA3177" i="3" s="1"/>
  <c r="W3178" i="3"/>
  <c r="Y3178" i="3" s="1"/>
  <c r="AA3178" i="3" s="1"/>
  <c r="W3179" i="3"/>
  <c r="Y3179" i="3" s="1"/>
  <c r="AA3179" i="3" s="1"/>
  <c r="W3180" i="3"/>
  <c r="Y3180" i="3" s="1"/>
  <c r="AA3180" i="3" s="1"/>
  <c r="W3181" i="3"/>
  <c r="Y3181" i="3" s="1"/>
  <c r="AA3181" i="3" s="1"/>
  <c r="W3182" i="3"/>
  <c r="Y3182" i="3" s="1"/>
  <c r="AA3182" i="3" s="1"/>
  <c r="W3183" i="3"/>
  <c r="Y3183" i="3" s="1"/>
  <c r="AA3183" i="3" s="1"/>
  <c r="W3184" i="3"/>
  <c r="Y3184" i="3" s="1"/>
  <c r="AA3184" i="3" s="1"/>
  <c r="W3185" i="3"/>
  <c r="Y3185" i="3" s="1"/>
  <c r="AA3185" i="3" s="1"/>
  <c r="W3186" i="3"/>
  <c r="Y3186" i="3" s="1"/>
  <c r="AA3186" i="3" s="1"/>
  <c r="W3187" i="3"/>
  <c r="Y3187" i="3" s="1"/>
  <c r="AA3187" i="3" s="1"/>
  <c r="W3188" i="3"/>
  <c r="Y3188" i="3" s="1"/>
  <c r="AA3188" i="3" s="1"/>
  <c r="W3189" i="3"/>
  <c r="Y3189" i="3" s="1"/>
  <c r="AA3189" i="3" s="1"/>
  <c r="W3190" i="3"/>
  <c r="Y3190" i="3" s="1"/>
  <c r="AA3190" i="3" s="1"/>
  <c r="W3191" i="3"/>
  <c r="Y3191" i="3" s="1"/>
  <c r="AA3191" i="3" s="1"/>
  <c r="W3192" i="3"/>
  <c r="Y3192" i="3" s="1"/>
  <c r="AA3192" i="3" s="1"/>
  <c r="W3193" i="3"/>
  <c r="Y3193" i="3" s="1"/>
  <c r="AA3193" i="3" s="1"/>
  <c r="W3194" i="3"/>
  <c r="Y3194" i="3" s="1"/>
  <c r="AA3194" i="3" s="1"/>
  <c r="W3195" i="3"/>
  <c r="Y3195" i="3" s="1"/>
  <c r="AA3195" i="3" s="1"/>
  <c r="W3196" i="3"/>
  <c r="Y3196" i="3" s="1"/>
  <c r="AA3196" i="3" s="1"/>
  <c r="W3197" i="3"/>
  <c r="Y3197" i="3" s="1"/>
  <c r="AA3197" i="3" s="1"/>
  <c r="W3198" i="3"/>
  <c r="Y3198" i="3" s="1"/>
  <c r="AA3198" i="3" s="1"/>
  <c r="W3199" i="3"/>
  <c r="Y3199" i="3" s="1"/>
  <c r="AA3199" i="3" s="1"/>
  <c r="W3200" i="3"/>
  <c r="Y3200" i="3" s="1"/>
  <c r="AA3200" i="3" s="1"/>
  <c r="W3201" i="3"/>
  <c r="Y3201" i="3" s="1"/>
  <c r="AA3201" i="3" s="1"/>
  <c r="W3202" i="3"/>
  <c r="Y3202" i="3" s="1"/>
  <c r="AA3202" i="3" s="1"/>
  <c r="W3203" i="3"/>
  <c r="Y3203" i="3" s="1"/>
  <c r="AA3203" i="3" s="1"/>
  <c r="W3204" i="3"/>
  <c r="Y3204" i="3" s="1"/>
  <c r="AA3204" i="3" s="1"/>
  <c r="W3205" i="3"/>
  <c r="Y3205" i="3" s="1"/>
  <c r="AA3205" i="3" s="1"/>
  <c r="W3206" i="3"/>
  <c r="Y3206" i="3" s="1"/>
  <c r="AA3206" i="3" s="1"/>
  <c r="W3207" i="3"/>
  <c r="Y3207" i="3" s="1"/>
  <c r="AA3207" i="3" s="1"/>
  <c r="W3208" i="3"/>
  <c r="Y3208" i="3" s="1"/>
  <c r="AA3208" i="3" s="1"/>
  <c r="W3209" i="3"/>
  <c r="Y3209" i="3" s="1"/>
  <c r="AA3209" i="3" s="1"/>
  <c r="W3210" i="3"/>
  <c r="Y3210" i="3" s="1"/>
  <c r="AA3210" i="3" s="1"/>
  <c r="W3211" i="3"/>
  <c r="Y3211" i="3" s="1"/>
  <c r="AA3211" i="3" s="1"/>
  <c r="W3212" i="3"/>
  <c r="Y3212" i="3" s="1"/>
  <c r="AA3212" i="3" s="1"/>
  <c r="W3213" i="3"/>
  <c r="Y3213" i="3" s="1"/>
  <c r="AA3213" i="3" s="1"/>
  <c r="W3214" i="3"/>
  <c r="Y3214" i="3" s="1"/>
  <c r="AA3214" i="3" s="1"/>
  <c r="W3215" i="3"/>
  <c r="Y3215" i="3" s="1"/>
  <c r="AA3215" i="3" s="1"/>
  <c r="W3216" i="3"/>
  <c r="Y3216" i="3" s="1"/>
  <c r="AA3216" i="3" s="1"/>
  <c r="W3217" i="3"/>
  <c r="Y3217" i="3" s="1"/>
  <c r="AA3217" i="3" s="1"/>
  <c r="W3218" i="3"/>
  <c r="Y3218" i="3" s="1"/>
  <c r="AA3218" i="3" s="1"/>
  <c r="W3219" i="3"/>
  <c r="Y3219" i="3" s="1"/>
  <c r="AA3219" i="3" s="1"/>
  <c r="W3220" i="3"/>
  <c r="Y3220" i="3" s="1"/>
  <c r="AA3220" i="3" s="1"/>
  <c r="W3221" i="3"/>
  <c r="Y3221" i="3" s="1"/>
  <c r="AA3221" i="3" s="1"/>
  <c r="W3222" i="3"/>
  <c r="Y3222" i="3" s="1"/>
  <c r="AA3222" i="3" s="1"/>
  <c r="W3223" i="3"/>
  <c r="Y3223" i="3" s="1"/>
  <c r="AA3223" i="3" s="1"/>
  <c r="W3224" i="3"/>
  <c r="Y3224" i="3" s="1"/>
  <c r="AA3224" i="3" s="1"/>
  <c r="W3225" i="3"/>
  <c r="Y3225" i="3" s="1"/>
  <c r="AA3225" i="3" s="1"/>
  <c r="W3226" i="3"/>
  <c r="Y3226" i="3" s="1"/>
  <c r="AA3226" i="3" s="1"/>
  <c r="W3227" i="3"/>
  <c r="Y3227" i="3" s="1"/>
  <c r="AA3227" i="3" s="1"/>
  <c r="W3228" i="3"/>
  <c r="Y3228" i="3" s="1"/>
  <c r="AA3228" i="3" s="1"/>
  <c r="W3229" i="3"/>
  <c r="Y3229" i="3" s="1"/>
  <c r="AA3229" i="3" s="1"/>
  <c r="W3230" i="3"/>
  <c r="Y3230" i="3" s="1"/>
  <c r="AA3230" i="3" s="1"/>
  <c r="W3231" i="3"/>
  <c r="Y3231" i="3" s="1"/>
  <c r="AA3231" i="3" s="1"/>
  <c r="W3232" i="3"/>
  <c r="Y3232" i="3" s="1"/>
  <c r="AA3232" i="3" s="1"/>
  <c r="W3233" i="3"/>
  <c r="Y3233" i="3" s="1"/>
  <c r="AA3233" i="3" s="1"/>
  <c r="W3234" i="3"/>
  <c r="Y3234" i="3" s="1"/>
  <c r="AA3234" i="3" s="1"/>
  <c r="W3235" i="3"/>
  <c r="Y3235" i="3" s="1"/>
  <c r="AA3235" i="3" s="1"/>
  <c r="W3236" i="3"/>
  <c r="Y3236" i="3" s="1"/>
  <c r="AA3236" i="3" s="1"/>
  <c r="W3237" i="3"/>
  <c r="Y3237" i="3" s="1"/>
  <c r="AA3237" i="3" s="1"/>
  <c r="W3238" i="3"/>
  <c r="Y3238" i="3" s="1"/>
  <c r="AA3238" i="3" s="1"/>
  <c r="W3239" i="3"/>
  <c r="Y3239" i="3" s="1"/>
  <c r="AA3239" i="3" s="1"/>
  <c r="W3240" i="3"/>
  <c r="Y3240" i="3" s="1"/>
  <c r="AA3240" i="3" s="1"/>
  <c r="W3241" i="3"/>
  <c r="Y3241" i="3" s="1"/>
  <c r="AA3241" i="3" s="1"/>
  <c r="W3242" i="3"/>
  <c r="Y3242" i="3" s="1"/>
  <c r="AA3242" i="3" s="1"/>
  <c r="W3243" i="3"/>
  <c r="Y3243" i="3" s="1"/>
  <c r="AA3243" i="3" s="1"/>
  <c r="W3244" i="3"/>
  <c r="Y3244" i="3" s="1"/>
  <c r="AA3244" i="3" s="1"/>
  <c r="W3245" i="3"/>
  <c r="Y3245" i="3" s="1"/>
  <c r="AA3245" i="3" s="1"/>
  <c r="W3246" i="3"/>
  <c r="Y3246" i="3" s="1"/>
  <c r="AA3246" i="3" s="1"/>
  <c r="W3247" i="3"/>
  <c r="Y3247" i="3" s="1"/>
  <c r="AA3247" i="3" s="1"/>
  <c r="W3248" i="3"/>
  <c r="Y3248" i="3" s="1"/>
  <c r="AA3248" i="3" s="1"/>
  <c r="W3249" i="3"/>
  <c r="Y3249" i="3" s="1"/>
  <c r="AA3249" i="3" s="1"/>
  <c r="W3250" i="3"/>
  <c r="Y3250" i="3" s="1"/>
  <c r="AA3250" i="3" s="1"/>
  <c r="W3251" i="3"/>
  <c r="Y3251" i="3" s="1"/>
  <c r="AA3251" i="3" s="1"/>
  <c r="W3252" i="3"/>
  <c r="Y3252" i="3" s="1"/>
  <c r="AA3252" i="3" s="1"/>
  <c r="W3253" i="3"/>
  <c r="Y3253" i="3" s="1"/>
  <c r="AA3253" i="3" s="1"/>
  <c r="W3254" i="3"/>
  <c r="Y3254" i="3" s="1"/>
  <c r="AA3254" i="3" s="1"/>
  <c r="W3255" i="3"/>
  <c r="Y3255" i="3" s="1"/>
  <c r="AA3255" i="3" s="1"/>
  <c r="W3256" i="3"/>
  <c r="Y3256" i="3" s="1"/>
  <c r="AA3256" i="3" s="1"/>
  <c r="W3257" i="3"/>
  <c r="Y3257" i="3" s="1"/>
  <c r="AA3257" i="3" s="1"/>
  <c r="W3258" i="3"/>
  <c r="Y3258" i="3" s="1"/>
  <c r="AA3258" i="3" s="1"/>
  <c r="W3259" i="3"/>
  <c r="Y3259" i="3" s="1"/>
  <c r="AA3259" i="3" s="1"/>
  <c r="W3260" i="3"/>
  <c r="Y3260" i="3" s="1"/>
  <c r="AA3260" i="3" s="1"/>
  <c r="W3261" i="3"/>
  <c r="Y3261" i="3" s="1"/>
  <c r="AA3261" i="3" s="1"/>
  <c r="W3262" i="3"/>
  <c r="Y3262" i="3" s="1"/>
  <c r="AA3262" i="3" s="1"/>
  <c r="W3263" i="3"/>
  <c r="Y3263" i="3" s="1"/>
  <c r="AA3263" i="3" s="1"/>
  <c r="W3264" i="3"/>
  <c r="Y3264" i="3" s="1"/>
  <c r="AA3264" i="3" s="1"/>
  <c r="W3265" i="3"/>
  <c r="Y3265" i="3" s="1"/>
  <c r="AA3265" i="3" s="1"/>
  <c r="W3266" i="3"/>
  <c r="Y3266" i="3" s="1"/>
  <c r="AA3266" i="3" s="1"/>
  <c r="W3267" i="3"/>
  <c r="Y3267" i="3" s="1"/>
  <c r="AA3267" i="3" s="1"/>
  <c r="W3268" i="3"/>
  <c r="Y3268" i="3" s="1"/>
  <c r="AA3268" i="3" s="1"/>
  <c r="W3269" i="3"/>
  <c r="Y3269" i="3" s="1"/>
  <c r="AA3269" i="3" s="1"/>
  <c r="W3270" i="3"/>
  <c r="Y3270" i="3" s="1"/>
  <c r="AA3270" i="3" s="1"/>
  <c r="W3271" i="3"/>
  <c r="Y3271" i="3" s="1"/>
  <c r="AA3271" i="3" s="1"/>
  <c r="W3272" i="3"/>
  <c r="Y3272" i="3" s="1"/>
  <c r="AA3272" i="3" s="1"/>
  <c r="W3273" i="3"/>
  <c r="Y3273" i="3" s="1"/>
  <c r="AA3273" i="3" s="1"/>
  <c r="W3274" i="3"/>
  <c r="Y3274" i="3" s="1"/>
  <c r="AA3274" i="3" s="1"/>
  <c r="W3275" i="3"/>
  <c r="Y3275" i="3" s="1"/>
  <c r="AA3275" i="3" s="1"/>
  <c r="W3276" i="3"/>
  <c r="Y3276" i="3" s="1"/>
  <c r="AA3276" i="3" s="1"/>
  <c r="W3277" i="3"/>
  <c r="Y3277" i="3" s="1"/>
  <c r="AA3277" i="3" s="1"/>
  <c r="W3278" i="3"/>
  <c r="Y3278" i="3" s="1"/>
  <c r="AA3278" i="3" s="1"/>
  <c r="W3279" i="3"/>
  <c r="Y3279" i="3" s="1"/>
  <c r="AA3279" i="3" s="1"/>
  <c r="W3280" i="3"/>
  <c r="Y3280" i="3" s="1"/>
  <c r="AA3280" i="3" s="1"/>
  <c r="W3281" i="3"/>
  <c r="Y3281" i="3" s="1"/>
  <c r="AA3281" i="3" s="1"/>
  <c r="W3282" i="3"/>
  <c r="Y3282" i="3" s="1"/>
  <c r="AA3282" i="3" s="1"/>
  <c r="W3283" i="3"/>
  <c r="Y3283" i="3" s="1"/>
  <c r="AA3283" i="3" s="1"/>
  <c r="W3284" i="3"/>
  <c r="Y3284" i="3" s="1"/>
  <c r="AA3284" i="3" s="1"/>
  <c r="W3285" i="3"/>
  <c r="Y3285" i="3" s="1"/>
  <c r="AA3285" i="3" s="1"/>
  <c r="W3286" i="3"/>
  <c r="Y3286" i="3" s="1"/>
  <c r="AA3286" i="3" s="1"/>
  <c r="W3287" i="3"/>
  <c r="Y3287" i="3" s="1"/>
  <c r="AA3287" i="3" s="1"/>
  <c r="W3288" i="3"/>
  <c r="Y3288" i="3" s="1"/>
  <c r="AA3288" i="3" s="1"/>
  <c r="W3289" i="3"/>
  <c r="Y3289" i="3" s="1"/>
  <c r="AA3289" i="3" s="1"/>
  <c r="W3290" i="3"/>
  <c r="Y3290" i="3" s="1"/>
  <c r="AA3290" i="3" s="1"/>
  <c r="W3291" i="3"/>
  <c r="Y3291" i="3" s="1"/>
  <c r="AA3291" i="3" s="1"/>
  <c r="W3292" i="3"/>
  <c r="Y3292" i="3" s="1"/>
  <c r="AA3292" i="3" s="1"/>
  <c r="W3293" i="3"/>
  <c r="Y3293" i="3" s="1"/>
  <c r="AA3293" i="3" s="1"/>
  <c r="W3294" i="3"/>
  <c r="Y3294" i="3" s="1"/>
  <c r="AA3294" i="3" s="1"/>
  <c r="W3295" i="3"/>
  <c r="Y3295" i="3" s="1"/>
  <c r="AA3295" i="3" s="1"/>
  <c r="W3296" i="3"/>
  <c r="Y3296" i="3" s="1"/>
  <c r="AA3296" i="3" s="1"/>
  <c r="W3297" i="3"/>
  <c r="Y3297" i="3" s="1"/>
  <c r="AA3297" i="3" s="1"/>
  <c r="W3298" i="3"/>
  <c r="Y3298" i="3" s="1"/>
  <c r="AA3298" i="3" s="1"/>
  <c r="W3299" i="3"/>
  <c r="Y3299" i="3" s="1"/>
  <c r="AA3299" i="3" s="1"/>
  <c r="W3300" i="3"/>
  <c r="Y3300" i="3" s="1"/>
  <c r="AA3300" i="3" s="1"/>
  <c r="W3301" i="3"/>
  <c r="Y3301" i="3" s="1"/>
  <c r="AA3301" i="3" s="1"/>
  <c r="W3302" i="3"/>
  <c r="Y3302" i="3" s="1"/>
  <c r="AA3302" i="3" s="1"/>
  <c r="W3303" i="3"/>
  <c r="Y3303" i="3" s="1"/>
  <c r="AA3303" i="3" s="1"/>
  <c r="W3304" i="3"/>
  <c r="Y3304" i="3" s="1"/>
  <c r="AA3304" i="3" s="1"/>
  <c r="W3305" i="3"/>
  <c r="Y3305" i="3" s="1"/>
  <c r="AA3305" i="3" s="1"/>
  <c r="W3306" i="3"/>
  <c r="Y3306" i="3" s="1"/>
  <c r="AA3306" i="3" s="1"/>
  <c r="W3307" i="3"/>
  <c r="Y3307" i="3" s="1"/>
  <c r="AA3307" i="3" s="1"/>
  <c r="W3308" i="3"/>
  <c r="Y3308" i="3" s="1"/>
  <c r="AA3308" i="3" s="1"/>
  <c r="W3309" i="3"/>
  <c r="Y3309" i="3" s="1"/>
  <c r="AA3309" i="3" s="1"/>
  <c r="W3310" i="3"/>
  <c r="Y3310" i="3" s="1"/>
  <c r="AA3310" i="3" s="1"/>
  <c r="W3311" i="3"/>
  <c r="Y3311" i="3" s="1"/>
  <c r="AA3311" i="3" s="1"/>
  <c r="W3312" i="3"/>
  <c r="Y3312" i="3" s="1"/>
  <c r="AA3312" i="3" s="1"/>
  <c r="W3313" i="3"/>
  <c r="Y3313" i="3" s="1"/>
  <c r="AA3313" i="3" s="1"/>
  <c r="W3314" i="3"/>
  <c r="Y3314" i="3" s="1"/>
  <c r="AA3314" i="3" s="1"/>
  <c r="W3315" i="3"/>
  <c r="Y3315" i="3" s="1"/>
  <c r="AA3315" i="3" s="1"/>
  <c r="W3316" i="3"/>
  <c r="Y3316" i="3" s="1"/>
  <c r="AA3316" i="3" s="1"/>
  <c r="W3317" i="3"/>
  <c r="Y3317" i="3" s="1"/>
  <c r="AA3317" i="3" s="1"/>
  <c r="W3318" i="3"/>
  <c r="Y3318" i="3" s="1"/>
  <c r="AA3318" i="3" s="1"/>
  <c r="W3319" i="3"/>
  <c r="Y3319" i="3" s="1"/>
  <c r="AA3319" i="3" s="1"/>
  <c r="W3320" i="3"/>
  <c r="Y3320" i="3" s="1"/>
  <c r="AA3320" i="3" s="1"/>
  <c r="W3321" i="3"/>
  <c r="Y3321" i="3" s="1"/>
  <c r="AA3321" i="3" s="1"/>
  <c r="W3322" i="3"/>
  <c r="Y3322" i="3" s="1"/>
  <c r="AA3322" i="3" s="1"/>
  <c r="W3323" i="3"/>
  <c r="Y3323" i="3" s="1"/>
  <c r="AA3323" i="3" s="1"/>
  <c r="W3324" i="3"/>
  <c r="Y3324" i="3" s="1"/>
  <c r="AA3324" i="3" s="1"/>
  <c r="W3325" i="3"/>
  <c r="Y3325" i="3" s="1"/>
  <c r="AA3325" i="3" s="1"/>
  <c r="W3326" i="3"/>
  <c r="Y3326" i="3" s="1"/>
  <c r="AA3326" i="3" s="1"/>
  <c r="W3327" i="3"/>
  <c r="Y3327" i="3" s="1"/>
  <c r="AA3327" i="3" s="1"/>
  <c r="W3328" i="3"/>
  <c r="Y3328" i="3" s="1"/>
  <c r="AA3328" i="3" s="1"/>
  <c r="W3329" i="3"/>
  <c r="Y3329" i="3" s="1"/>
  <c r="AA3329" i="3" s="1"/>
  <c r="W3330" i="3"/>
  <c r="Y3330" i="3" s="1"/>
  <c r="AA3330" i="3" s="1"/>
  <c r="W3331" i="3"/>
  <c r="Y3331" i="3" s="1"/>
  <c r="AA3331" i="3" s="1"/>
  <c r="W3332" i="3"/>
  <c r="Y3332" i="3" s="1"/>
  <c r="AA3332" i="3" s="1"/>
  <c r="W3333" i="3"/>
  <c r="Y3333" i="3" s="1"/>
  <c r="AA3333" i="3" s="1"/>
  <c r="W3334" i="3"/>
  <c r="Y3334" i="3" s="1"/>
  <c r="AA3334" i="3" s="1"/>
  <c r="W3335" i="3"/>
  <c r="Y3335" i="3" s="1"/>
  <c r="AA3335" i="3" s="1"/>
  <c r="W3336" i="3"/>
  <c r="Y3336" i="3" s="1"/>
  <c r="AA3336" i="3" s="1"/>
  <c r="W3337" i="3"/>
  <c r="Y3337" i="3" s="1"/>
  <c r="AA3337" i="3" s="1"/>
  <c r="W3338" i="3"/>
  <c r="Y3338" i="3" s="1"/>
  <c r="AA3338" i="3" s="1"/>
  <c r="W3339" i="3"/>
  <c r="Y3339" i="3" s="1"/>
  <c r="AA3339" i="3" s="1"/>
  <c r="W3340" i="3"/>
  <c r="Y3340" i="3" s="1"/>
  <c r="AA3340" i="3" s="1"/>
  <c r="W3341" i="3"/>
  <c r="Y3341" i="3" s="1"/>
  <c r="AA3341" i="3" s="1"/>
  <c r="W3342" i="3"/>
  <c r="Y3342" i="3" s="1"/>
  <c r="AA3342" i="3" s="1"/>
  <c r="W3343" i="3"/>
  <c r="Y3343" i="3" s="1"/>
  <c r="AA3343" i="3" s="1"/>
  <c r="W3344" i="3"/>
  <c r="Y3344" i="3" s="1"/>
  <c r="AA3344" i="3" s="1"/>
  <c r="W3345" i="3"/>
  <c r="Y3345" i="3" s="1"/>
  <c r="AA3345" i="3" s="1"/>
  <c r="W3346" i="3"/>
  <c r="Y3346" i="3" s="1"/>
  <c r="AA3346" i="3" s="1"/>
  <c r="W3347" i="3"/>
  <c r="Y3347" i="3" s="1"/>
  <c r="AA3347" i="3" s="1"/>
  <c r="W3348" i="3"/>
  <c r="Y3348" i="3" s="1"/>
  <c r="AA3348" i="3" s="1"/>
  <c r="W3349" i="3"/>
  <c r="Y3349" i="3" s="1"/>
  <c r="AA3349" i="3" s="1"/>
  <c r="W3350" i="3"/>
  <c r="Y3350" i="3" s="1"/>
  <c r="AA3350" i="3" s="1"/>
  <c r="W3351" i="3"/>
  <c r="Y3351" i="3" s="1"/>
  <c r="AA3351" i="3" s="1"/>
  <c r="W3352" i="3"/>
  <c r="Y3352" i="3" s="1"/>
  <c r="AA3352" i="3" s="1"/>
  <c r="W3353" i="3"/>
  <c r="Y3353" i="3" s="1"/>
  <c r="AA3353" i="3" s="1"/>
  <c r="W3354" i="3"/>
  <c r="Y3354" i="3" s="1"/>
  <c r="AA3354" i="3" s="1"/>
  <c r="W3355" i="3"/>
  <c r="Y3355" i="3" s="1"/>
  <c r="AA3355" i="3" s="1"/>
  <c r="W3356" i="3"/>
  <c r="Y3356" i="3" s="1"/>
  <c r="AA3356" i="3" s="1"/>
  <c r="W3357" i="3"/>
  <c r="Y3357" i="3" s="1"/>
  <c r="AA3357" i="3" s="1"/>
  <c r="W3358" i="3"/>
  <c r="Y3358" i="3" s="1"/>
  <c r="AA3358" i="3" s="1"/>
  <c r="W3359" i="3"/>
  <c r="Y3359" i="3" s="1"/>
  <c r="AA3359" i="3" s="1"/>
  <c r="W3360" i="3"/>
  <c r="Y3360" i="3" s="1"/>
  <c r="AA3360" i="3" s="1"/>
  <c r="W3361" i="3"/>
  <c r="Y3361" i="3" s="1"/>
  <c r="AA3361" i="3" s="1"/>
  <c r="W3362" i="3"/>
  <c r="Y3362" i="3" s="1"/>
  <c r="AA3362" i="3" s="1"/>
  <c r="W3363" i="3"/>
  <c r="Y3363" i="3" s="1"/>
  <c r="AA3363" i="3" s="1"/>
  <c r="W3364" i="3"/>
  <c r="Y3364" i="3" s="1"/>
  <c r="AA3364" i="3" s="1"/>
  <c r="W3365" i="3"/>
  <c r="Y3365" i="3" s="1"/>
  <c r="AA3365" i="3" s="1"/>
  <c r="W3366" i="3"/>
  <c r="Y3366" i="3" s="1"/>
  <c r="AA3366" i="3" s="1"/>
  <c r="W3367" i="3"/>
  <c r="Y3367" i="3" s="1"/>
  <c r="AA3367" i="3" s="1"/>
  <c r="W3368" i="3"/>
  <c r="Y3368" i="3" s="1"/>
  <c r="AA3368" i="3" s="1"/>
  <c r="W3369" i="3"/>
  <c r="Y3369" i="3" s="1"/>
  <c r="AA3369" i="3" s="1"/>
  <c r="W3370" i="3"/>
  <c r="Y3370" i="3" s="1"/>
  <c r="AA3370" i="3" s="1"/>
  <c r="W3371" i="3"/>
  <c r="Y3371" i="3" s="1"/>
  <c r="AA3371" i="3" s="1"/>
  <c r="W3372" i="3"/>
  <c r="Y3372" i="3" s="1"/>
  <c r="AA3372" i="3" s="1"/>
  <c r="W3373" i="3"/>
  <c r="Y3373" i="3" s="1"/>
  <c r="AA3373" i="3" s="1"/>
  <c r="W3374" i="3"/>
  <c r="Y3374" i="3" s="1"/>
  <c r="AA3374" i="3" s="1"/>
  <c r="W3375" i="3"/>
  <c r="Y3375" i="3" s="1"/>
  <c r="AA3375" i="3" s="1"/>
  <c r="W3376" i="3"/>
  <c r="Y3376" i="3" s="1"/>
  <c r="AA3376" i="3" s="1"/>
  <c r="W3377" i="3"/>
  <c r="Y3377" i="3" s="1"/>
  <c r="AA3377" i="3" s="1"/>
  <c r="W3378" i="3"/>
  <c r="Y3378" i="3" s="1"/>
  <c r="AA3378" i="3" s="1"/>
  <c r="W3379" i="3"/>
  <c r="Y3379" i="3" s="1"/>
  <c r="AA3379" i="3" s="1"/>
  <c r="W3380" i="3"/>
  <c r="Y3380" i="3" s="1"/>
  <c r="AA3380" i="3" s="1"/>
  <c r="W3381" i="3"/>
  <c r="Y3381" i="3" s="1"/>
  <c r="AA3381" i="3" s="1"/>
  <c r="W3382" i="3"/>
  <c r="Y3382" i="3" s="1"/>
  <c r="AA3382" i="3" s="1"/>
  <c r="W3383" i="3"/>
  <c r="Y3383" i="3" s="1"/>
  <c r="AA3383" i="3" s="1"/>
  <c r="W3384" i="3"/>
  <c r="Y3384" i="3" s="1"/>
  <c r="AA3384" i="3" s="1"/>
  <c r="W3385" i="3"/>
  <c r="Y3385" i="3" s="1"/>
  <c r="AA3385" i="3" s="1"/>
  <c r="W3386" i="3"/>
  <c r="Y3386" i="3" s="1"/>
  <c r="AA3386" i="3" s="1"/>
  <c r="W3387" i="3"/>
  <c r="Y3387" i="3" s="1"/>
  <c r="AA3387" i="3" s="1"/>
  <c r="W3388" i="3"/>
  <c r="Y3388" i="3" s="1"/>
  <c r="AA3388" i="3" s="1"/>
  <c r="W3389" i="3"/>
  <c r="Y3389" i="3" s="1"/>
  <c r="AA3389" i="3" s="1"/>
  <c r="W3390" i="3"/>
  <c r="Y3390" i="3" s="1"/>
  <c r="AA3390" i="3" s="1"/>
  <c r="W3391" i="3"/>
  <c r="Y3391" i="3" s="1"/>
  <c r="AA3391" i="3" s="1"/>
  <c r="W3392" i="3"/>
  <c r="Y3392" i="3" s="1"/>
  <c r="AA3392" i="3" s="1"/>
  <c r="W3393" i="3"/>
  <c r="Y3393" i="3" s="1"/>
  <c r="AA3393" i="3" s="1"/>
  <c r="W3394" i="3"/>
  <c r="Y3394" i="3" s="1"/>
  <c r="AA3394" i="3" s="1"/>
  <c r="W3395" i="3"/>
  <c r="Y3395" i="3" s="1"/>
  <c r="AA3395" i="3" s="1"/>
  <c r="W3396" i="3"/>
  <c r="Y3396" i="3" s="1"/>
  <c r="AA3396" i="3" s="1"/>
  <c r="W3397" i="3"/>
  <c r="Y3397" i="3" s="1"/>
  <c r="AA3397" i="3" s="1"/>
  <c r="W3398" i="3"/>
  <c r="Y3398" i="3" s="1"/>
  <c r="AA3398" i="3" s="1"/>
  <c r="W3399" i="3"/>
  <c r="Y3399" i="3" s="1"/>
  <c r="AA3399" i="3" s="1"/>
  <c r="W3400" i="3"/>
  <c r="Y3400" i="3" s="1"/>
  <c r="AA3400" i="3" s="1"/>
  <c r="W3401" i="3"/>
  <c r="Y3401" i="3" s="1"/>
  <c r="AA3401" i="3" s="1"/>
  <c r="W3402" i="3"/>
  <c r="Y3402" i="3" s="1"/>
  <c r="AA3402" i="3" s="1"/>
  <c r="W3403" i="3"/>
  <c r="Y3403" i="3" s="1"/>
  <c r="AA3403" i="3" s="1"/>
  <c r="W3404" i="3"/>
  <c r="Y3404" i="3" s="1"/>
  <c r="AA3404" i="3" s="1"/>
  <c r="W3405" i="3"/>
  <c r="Y3405" i="3" s="1"/>
  <c r="AA3405" i="3" s="1"/>
  <c r="W3406" i="3"/>
  <c r="Y3406" i="3" s="1"/>
  <c r="AA3406" i="3" s="1"/>
  <c r="W3407" i="3"/>
  <c r="Y3407" i="3" s="1"/>
  <c r="AA3407" i="3" s="1"/>
  <c r="W3408" i="3"/>
  <c r="Y3408" i="3" s="1"/>
  <c r="AA3408" i="3" s="1"/>
  <c r="W3409" i="3"/>
  <c r="Y3409" i="3" s="1"/>
  <c r="AA3409" i="3" s="1"/>
  <c r="W3410" i="3"/>
  <c r="Y3410" i="3" s="1"/>
  <c r="AA3410" i="3" s="1"/>
  <c r="W3411" i="3"/>
  <c r="Y3411" i="3" s="1"/>
  <c r="AA3411" i="3" s="1"/>
  <c r="W3412" i="3"/>
  <c r="Y3412" i="3" s="1"/>
  <c r="AA3412" i="3" s="1"/>
  <c r="W3413" i="3"/>
  <c r="Y3413" i="3" s="1"/>
  <c r="AA3413" i="3" s="1"/>
  <c r="W3414" i="3"/>
  <c r="Y3414" i="3" s="1"/>
  <c r="AA3414" i="3" s="1"/>
  <c r="W3415" i="3"/>
  <c r="Y3415" i="3" s="1"/>
  <c r="AA3415" i="3" s="1"/>
  <c r="W3416" i="3"/>
  <c r="Y3416" i="3" s="1"/>
  <c r="AA3416" i="3" s="1"/>
  <c r="W3417" i="3"/>
  <c r="Y3417" i="3" s="1"/>
  <c r="AA3417" i="3" s="1"/>
  <c r="W3418" i="3"/>
  <c r="Y3418" i="3" s="1"/>
  <c r="AA3418" i="3" s="1"/>
  <c r="W3419" i="3"/>
  <c r="Y3419" i="3" s="1"/>
  <c r="AA3419" i="3" s="1"/>
  <c r="W3420" i="3"/>
  <c r="Y3420" i="3" s="1"/>
  <c r="AA3420" i="3" s="1"/>
  <c r="W3421" i="3"/>
  <c r="Y3421" i="3" s="1"/>
  <c r="AA3421" i="3" s="1"/>
  <c r="W3422" i="3"/>
  <c r="Y3422" i="3" s="1"/>
  <c r="AA3422" i="3" s="1"/>
  <c r="W3423" i="3"/>
  <c r="Y3423" i="3" s="1"/>
  <c r="AA3423" i="3" s="1"/>
  <c r="W3424" i="3"/>
  <c r="Y3424" i="3" s="1"/>
  <c r="AA3424" i="3" s="1"/>
  <c r="W3425" i="3"/>
  <c r="Y3425" i="3" s="1"/>
  <c r="AA3425" i="3" s="1"/>
  <c r="W3426" i="3"/>
  <c r="Y3426" i="3" s="1"/>
  <c r="AA3426" i="3" s="1"/>
  <c r="W3427" i="3"/>
  <c r="Y3427" i="3" s="1"/>
  <c r="AA3427" i="3" s="1"/>
  <c r="W3428" i="3"/>
  <c r="Y3428" i="3" s="1"/>
  <c r="AA3428" i="3" s="1"/>
  <c r="W3429" i="3"/>
  <c r="Y3429" i="3" s="1"/>
  <c r="AA3429" i="3" s="1"/>
  <c r="W3430" i="3"/>
  <c r="Y3430" i="3" s="1"/>
  <c r="AA3430" i="3" s="1"/>
  <c r="W3431" i="3"/>
  <c r="Y3431" i="3" s="1"/>
  <c r="AA3431" i="3" s="1"/>
  <c r="W3432" i="3"/>
  <c r="Y3432" i="3" s="1"/>
  <c r="AA3432" i="3" s="1"/>
  <c r="W3433" i="3"/>
  <c r="Y3433" i="3" s="1"/>
  <c r="AA3433" i="3" s="1"/>
  <c r="W3434" i="3"/>
  <c r="Y3434" i="3" s="1"/>
  <c r="AA3434" i="3" s="1"/>
  <c r="W3435" i="3"/>
  <c r="Y3435" i="3" s="1"/>
  <c r="AA3435" i="3" s="1"/>
  <c r="W3436" i="3"/>
  <c r="Y3436" i="3" s="1"/>
  <c r="AA3436" i="3" s="1"/>
  <c r="W3437" i="3"/>
  <c r="Y3437" i="3" s="1"/>
  <c r="AA3437" i="3" s="1"/>
  <c r="W3438" i="3"/>
  <c r="Y3438" i="3" s="1"/>
  <c r="AA3438" i="3" s="1"/>
  <c r="W3439" i="3"/>
  <c r="Y3439" i="3" s="1"/>
  <c r="AA3439" i="3" s="1"/>
  <c r="W3440" i="3"/>
  <c r="Y3440" i="3" s="1"/>
  <c r="AA3440" i="3" s="1"/>
  <c r="W3441" i="3"/>
  <c r="Y3441" i="3" s="1"/>
  <c r="AA3441" i="3" s="1"/>
  <c r="W3442" i="3"/>
  <c r="Y3442" i="3" s="1"/>
  <c r="AA3442" i="3" s="1"/>
  <c r="W3443" i="3"/>
  <c r="Y3443" i="3" s="1"/>
  <c r="AA3443" i="3" s="1"/>
  <c r="W3444" i="3"/>
  <c r="Y3444" i="3" s="1"/>
  <c r="AA3444" i="3" s="1"/>
  <c r="W3445" i="3"/>
  <c r="Y3445" i="3" s="1"/>
  <c r="AA3445" i="3" s="1"/>
  <c r="W3446" i="3"/>
  <c r="Y3446" i="3" s="1"/>
  <c r="AA3446" i="3" s="1"/>
  <c r="W3447" i="3"/>
  <c r="Y3447" i="3" s="1"/>
  <c r="AA3447" i="3" s="1"/>
  <c r="W3448" i="3"/>
  <c r="Y3448" i="3" s="1"/>
  <c r="AA3448" i="3" s="1"/>
  <c r="W3449" i="3"/>
  <c r="Y3449" i="3" s="1"/>
  <c r="AA3449" i="3" s="1"/>
  <c r="W3450" i="3"/>
  <c r="Y3450" i="3" s="1"/>
  <c r="AA3450" i="3" s="1"/>
  <c r="W3451" i="3"/>
  <c r="Y3451" i="3" s="1"/>
  <c r="AA3451" i="3" s="1"/>
  <c r="W3452" i="3"/>
  <c r="Y3452" i="3" s="1"/>
  <c r="AA3452" i="3" s="1"/>
  <c r="W3453" i="3"/>
  <c r="Y3453" i="3" s="1"/>
  <c r="AA3453" i="3" s="1"/>
  <c r="W3454" i="3"/>
  <c r="Y3454" i="3" s="1"/>
  <c r="AA3454" i="3" s="1"/>
  <c r="W3455" i="3"/>
  <c r="Y3455" i="3" s="1"/>
  <c r="AA3455" i="3" s="1"/>
  <c r="W3456" i="3"/>
  <c r="Y3456" i="3" s="1"/>
  <c r="AA3456" i="3" s="1"/>
  <c r="W3457" i="3"/>
  <c r="Y3457" i="3" s="1"/>
  <c r="AA3457" i="3" s="1"/>
  <c r="W3458" i="3"/>
  <c r="Y3458" i="3" s="1"/>
  <c r="AA3458" i="3" s="1"/>
  <c r="W3459" i="3"/>
  <c r="Y3459" i="3" s="1"/>
  <c r="AA3459" i="3" s="1"/>
  <c r="W3460" i="3"/>
  <c r="Y3460" i="3" s="1"/>
  <c r="AA3460" i="3" s="1"/>
  <c r="W3461" i="3"/>
  <c r="Y3461" i="3" s="1"/>
  <c r="AA3461" i="3" s="1"/>
  <c r="W3462" i="3"/>
  <c r="Y3462" i="3" s="1"/>
  <c r="AA3462" i="3" s="1"/>
  <c r="W3463" i="3"/>
  <c r="Y3463" i="3" s="1"/>
  <c r="AA3463" i="3" s="1"/>
  <c r="W3464" i="3"/>
  <c r="Y3464" i="3" s="1"/>
  <c r="AA3464" i="3" s="1"/>
  <c r="W3465" i="3"/>
  <c r="Y3465" i="3" s="1"/>
  <c r="AA3465" i="3" s="1"/>
  <c r="W3466" i="3"/>
  <c r="Y3466" i="3" s="1"/>
  <c r="AA3466" i="3" s="1"/>
  <c r="W3467" i="3"/>
  <c r="Y3467" i="3" s="1"/>
  <c r="AA3467" i="3" s="1"/>
  <c r="W3468" i="3"/>
  <c r="Y3468" i="3" s="1"/>
  <c r="AA3468" i="3" s="1"/>
  <c r="W3469" i="3"/>
  <c r="Y3469" i="3" s="1"/>
  <c r="AA3469" i="3" s="1"/>
  <c r="W3470" i="3"/>
  <c r="Y3470" i="3" s="1"/>
  <c r="AA3470" i="3" s="1"/>
  <c r="W3471" i="3"/>
  <c r="Y3471" i="3" s="1"/>
  <c r="AA3471" i="3" s="1"/>
  <c r="W3472" i="3"/>
  <c r="Y3472" i="3" s="1"/>
  <c r="AA3472" i="3" s="1"/>
  <c r="W3473" i="3"/>
  <c r="Y3473" i="3" s="1"/>
  <c r="AA3473" i="3" s="1"/>
  <c r="W3474" i="3"/>
  <c r="Y3474" i="3" s="1"/>
  <c r="AA3474" i="3" s="1"/>
  <c r="W3475" i="3"/>
  <c r="Y3475" i="3" s="1"/>
  <c r="AA3475" i="3" s="1"/>
  <c r="W3476" i="3"/>
  <c r="Y3476" i="3" s="1"/>
  <c r="AA3476" i="3" s="1"/>
  <c r="W3477" i="3"/>
  <c r="Y3477" i="3" s="1"/>
  <c r="AA3477" i="3" s="1"/>
  <c r="W3478" i="3"/>
  <c r="Y3478" i="3" s="1"/>
  <c r="AA3478" i="3" s="1"/>
  <c r="W3479" i="3"/>
  <c r="Y3479" i="3" s="1"/>
  <c r="AA3479" i="3" s="1"/>
  <c r="W3480" i="3"/>
  <c r="Y3480" i="3" s="1"/>
  <c r="AA3480" i="3" s="1"/>
  <c r="W3481" i="3"/>
  <c r="Y3481" i="3" s="1"/>
  <c r="AA3481" i="3" s="1"/>
  <c r="W3482" i="3"/>
  <c r="Y3482" i="3" s="1"/>
  <c r="AA3482" i="3" s="1"/>
  <c r="W3483" i="3"/>
  <c r="Y3483" i="3" s="1"/>
  <c r="AA3483" i="3" s="1"/>
  <c r="W3484" i="3"/>
  <c r="Y3484" i="3" s="1"/>
  <c r="AA3484" i="3" s="1"/>
  <c r="W3485" i="3"/>
  <c r="Y3485" i="3" s="1"/>
  <c r="AA3485" i="3" s="1"/>
  <c r="W3486" i="3"/>
  <c r="Y3486" i="3" s="1"/>
  <c r="AA3486" i="3" s="1"/>
  <c r="W3487" i="3"/>
  <c r="Y3487" i="3" s="1"/>
  <c r="AA3487" i="3" s="1"/>
  <c r="W3488" i="3"/>
  <c r="Y3488" i="3" s="1"/>
  <c r="AA3488" i="3" s="1"/>
  <c r="W3489" i="3"/>
  <c r="Y3489" i="3" s="1"/>
  <c r="AA3489" i="3" s="1"/>
  <c r="W3490" i="3"/>
  <c r="Y3490" i="3" s="1"/>
  <c r="AA3490" i="3" s="1"/>
  <c r="W3491" i="3"/>
  <c r="Y3491" i="3" s="1"/>
  <c r="AA3491" i="3" s="1"/>
  <c r="W3492" i="3"/>
  <c r="Y3492" i="3" s="1"/>
  <c r="AA3492" i="3" s="1"/>
  <c r="W3493" i="3"/>
  <c r="Y3493" i="3" s="1"/>
  <c r="AA3493" i="3" s="1"/>
  <c r="W3494" i="3"/>
  <c r="Y3494" i="3" s="1"/>
  <c r="AA3494" i="3" s="1"/>
  <c r="W3495" i="3"/>
  <c r="Y3495" i="3" s="1"/>
  <c r="AA3495" i="3" s="1"/>
  <c r="W3496" i="3"/>
  <c r="Y3496" i="3" s="1"/>
  <c r="AA3496" i="3" s="1"/>
  <c r="W3497" i="3"/>
  <c r="Y3497" i="3" s="1"/>
  <c r="AA3497" i="3" s="1"/>
  <c r="W3498" i="3"/>
  <c r="Y3498" i="3" s="1"/>
  <c r="AA3498" i="3" s="1"/>
  <c r="W3499" i="3"/>
  <c r="Y3499" i="3" s="1"/>
  <c r="AA3499" i="3" s="1"/>
  <c r="W3500" i="3"/>
  <c r="Y3500" i="3" s="1"/>
  <c r="AA3500" i="3" s="1"/>
  <c r="W3501" i="3"/>
  <c r="Y3501" i="3" s="1"/>
  <c r="AA3501" i="3" s="1"/>
  <c r="W3502" i="3"/>
  <c r="Y3502" i="3" s="1"/>
  <c r="AA3502" i="3" s="1"/>
  <c r="W3503" i="3"/>
  <c r="Y3503" i="3" s="1"/>
  <c r="AA3503" i="3" s="1"/>
  <c r="W3504" i="3"/>
  <c r="Y3504" i="3" s="1"/>
  <c r="AA3504" i="3" s="1"/>
  <c r="W3505" i="3"/>
  <c r="Y3505" i="3" s="1"/>
  <c r="AA3505" i="3" s="1"/>
  <c r="W3506" i="3"/>
  <c r="Y3506" i="3" s="1"/>
  <c r="AA3506" i="3" s="1"/>
  <c r="W3507" i="3"/>
  <c r="Y3507" i="3" s="1"/>
  <c r="AA3507" i="3" s="1"/>
  <c r="W3508" i="3"/>
  <c r="Y3508" i="3" s="1"/>
  <c r="AA3508" i="3" s="1"/>
  <c r="W3509" i="3"/>
  <c r="Y3509" i="3" s="1"/>
  <c r="AA3509" i="3" s="1"/>
  <c r="W3510" i="3"/>
  <c r="Y3510" i="3" s="1"/>
  <c r="AA3510" i="3" s="1"/>
  <c r="W3511" i="3"/>
  <c r="Y3511" i="3" s="1"/>
  <c r="AA3511" i="3" s="1"/>
  <c r="W3512" i="3"/>
  <c r="Y3512" i="3" s="1"/>
  <c r="AA3512" i="3" s="1"/>
  <c r="W3513" i="3"/>
  <c r="Y3513" i="3" s="1"/>
  <c r="AA3513" i="3" s="1"/>
  <c r="W3514" i="3"/>
  <c r="Y3514" i="3" s="1"/>
  <c r="AA3514" i="3" s="1"/>
  <c r="W3515" i="3"/>
  <c r="Y3515" i="3" s="1"/>
  <c r="AA3515" i="3" s="1"/>
  <c r="W3516" i="3"/>
  <c r="Y3516" i="3" s="1"/>
  <c r="AA3516" i="3" s="1"/>
  <c r="W3517" i="3"/>
  <c r="Y3517" i="3" s="1"/>
  <c r="AA3517" i="3" s="1"/>
  <c r="W3518" i="3"/>
  <c r="Y3518" i="3" s="1"/>
  <c r="AA3518" i="3" s="1"/>
  <c r="W3519" i="3"/>
  <c r="Y3519" i="3" s="1"/>
  <c r="AA3519" i="3" s="1"/>
  <c r="W3520" i="3"/>
  <c r="Y3520" i="3" s="1"/>
  <c r="AA3520" i="3" s="1"/>
  <c r="W3521" i="3"/>
  <c r="Y3521" i="3" s="1"/>
  <c r="AA3521" i="3" s="1"/>
  <c r="W3522" i="3"/>
  <c r="Y3522" i="3" s="1"/>
  <c r="AA3522" i="3" s="1"/>
  <c r="W3523" i="3"/>
  <c r="Y3523" i="3" s="1"/>
  <c r="AA3523" i="3" s="1"/>
  <c r="W3524" i="3"/>
  <c r="Y3524" i="3" s="1"/>
  <c r="AA3524" i="3" s="1"/>
  <c r="W3525" i="3"/>
  <c r="Y3525" i="3" s="1"/>
  <c r="AA3525" i="3" s="1"/>
  <c r="W3526" i="3"/>
  <c r="Y3526" i="3" s="1"/>
  <c r="AA3526" i="3" s="1"/>
  <c r="W3527" i="3"/>
  <c r="Y3527" i="3" s="1"/>
  <c r="AA3527" i="3" s="1"/>
  <c r="W3528" i="3"/>
  <c r="Y3528" i="3" s="1"/>
  <c r="AA3528" i="3" s="1"/>
  <c r="W3529" i="3"/>
  <c r="Y3529" i="3" s="1"/>
  <c r="AA3529" i="3" s="1"/>
  <c r="W3530" i="3"/>
  <c r="Y3530" i="3" s="1"/>
  <c r="AA3530" i="3" s="1"/>
  <c r="W3531" i="3"/>
  <c r="Y3531" i="3" s="1"/>
  <c r="AA3531" i="3" s="1"/>
  <c r="W3532" i="3"/>
  <c r="Y3532" i="3" s="1"/>
  <c r="AA3532" i="3" s="1"/>
  <c r="W3533" i="3"/>
  <c r="Y3533" i="3" s="1"/>
  <c r="AA3533" i="3" s="1"/>
  <c r="W3534" i="3"/>
  <c r="Y3534" i="3" s="1"/>
  <c r="AA3534" i="3" s="1"/>
  <c r="W3535" i="3"/>
  <c r="Y3535" i="3" s="1"/>
  <c r="AA3535" i="3" s="1"/>
  <c r="W3536" i="3"/>
  <c r="Y3536" i="3" s="1"/>
  <c r="AA3536" i="3" s="1"/>
  <c r="W3537" i="3"/>
  <c r="Y3537" i="3" s="1"/>
  <c r="AA3537" i="3" s="1"/>
  <c r="W3538" i="3"/>
  <c r="Y3538" i="3" s="1"/>
  <c r="AA3538" i="3" s="1"/>
  <c r="W3539" i="3"/>
  <c r="Y3539" i="3" s="1"/>
  <c r="AA3539" i="3" s="1"/>
  <c r="W3540" i="3"/>
  <c r="Y3540" i="3" s="1"/>
  <c r="AA3540" i="3" s="1"/>
  <c r="W3541" i="3"/>
  <c r="Y3541" i="3" s="1"/>
  <c r="AA3541" i="3" s="1"/>
  <c r="W3542" i="3"/>
  <c r="Y3542" i="3" s="1"/>
  <c r="AA3542" i="3" s="1"/>
  <c r="W3543" i="3"/>
  <c r="Y3543" i="3" s="1"/>
  <c r="AA3543" i="3" s="1"/>
  <c r="W3544" i="3"/>
  <c r="Y3544" i="3" s="1"/>
  <c r="AA3544" i="3" s="1"/>
  <c r="W3545" i="3"/>
  <c r="Y3545" i="3" s="1"/>
  <c r="AA3545" i="3" s="1"/>
  <c r="W3546" i="3"/>
  <c r="Y3546" i="3" s="1"/>
  <c r="AA3546" i="3" s="1"/>
  <c r="W3547" i="3"/>
  <c r="Y3547" i="3" s="1"/>
  <c r="AA3547" i="3" s="1"/>
  <c r="W3548" i="3"/>
  <c r="Y3548" i="3" s="1"/>
  <c r="AA3548" i="3" s="1"/>
  <c r="W3549" i="3"/>
  <c r="Y3549" i="3" s="1"/>
  <c r="AA3549" i="3" s="1"/>
  <c r="W3550" i="3"/>
  <c r="Y3550" i="3" s="1"/>
  <c r="AA3550" i="3" s="1"/>
  <c r="W3551" i="3"/>
  <c r="Y3551" i="3" s="1"/>
  <c r="AA3551" i="3" s="1"/>
  <c r="W3552" i="3"/>
  <c r="Y3552" i="3" s="1"/>
  <c r="AA3552" i="3" s="1"/>
  <c r="W3553" i="3"/>
  <c r="Y3553" i="3" s="1"/>
  <c r="AA3553" i="3" s="1"/>
  <c r="W3554" i="3"/>
  <c r="Y3554" i="3" s="1"/>
  <c r="AA3554" i="3" s="1"/>
  <c r="W3555" i="3"/>
  <c r="Y3555" i="3" s="1"/>
  <c r="AA3555" i="3" s="1"/>
  <c r="W3556" i="3"/>
  <c r="Y3556" i="3" s="1"/>
  <c r="AA3556" i="3" s="1"/>
  <c r="W3557" i="3"/>
  <c r="Y3557" i="3" s="1"/>
  <c r="AA3557" i="3" s="1"/>
  <c r="W3558" i="3"/>
  <c r="Y3558" i="3" s="1"/>
  <c r="AA3558" i="3" s="1"/>
  <c r="W3559" i="3"/>
  <c r="Y3559" i="3" s="1"/>
  <c r="AA3559" i="3" s="1"/>
  <c r="W3560" i="3"/>
  <c r="Y3560" i="3" s="1"/>
  <c r="AA3560" i="3" s="1"/>
  <c r="W3561" i="3"/>
  <c r="Y3561" i="3" s="1"/>
  <c r="AA3561" i="3" s="1"/>
  <c r="W3562" i="3"/>
  <c r="Y3562" i="3" s="1"/>
  <c r="AA3562" i="3" s="1"/>
  <c r="W3563" i="3"/>
  <c r="Y3563" i="3" s="1"/>
  <c r="AA3563" i="3" s="1"/>
  <c r="W3564" i="3"/>
  <c r="Y3564" i="3" s="1"/>
  <c r="AA3564" i="3" s="1"/>
  <c r="W3565" i="3"/>
  <c r="Y3565" i="3" s="1"/>
  <c r="AA3565" i="3" s="1"/>
  <c r="W3566" i="3"/>
  <c r="Y3566" i="3" s="1"/>
  <c r="AA3566" i="3" s="1"/>
  <c r="W3567" i="3"/>
  <c r="Y3567" i="3" s="1"/>
  <c r="AA3567" i="3" s="1"/>
  <c r="W3568" i="3"/>
  <c r="Y3568" i="3" s="1"/>
  <c r="AA3568" i="3" s="1"/>
  <c r="W3569" i="3"/>
  <c r="Y3569" i="3" s="1"/>
  <c r="AA3569" i="3" s="1"/>
  <c r="W3570" i="3"/>
  <c r="Y3570" i="3" s="1"/>
  <c r="AA3570" i="3" s="1"/>
  <c r="W3571" i="3"/>
  <c r="Y3571" i="3" s="1"/>
  <c r="AA3571" i="3" s="1"/>
  <c r="W3572" i="3"/>
  <c r="Y3572" i="3" s="1"/>
  <c r="AA3572" i="3" s="1"/>
  <c r="W3573" i="3"/>
  <c r="Y3573" i="3" s="1"/>
  <c r="AA3573" i="3" s="1"/>
  <c r="W3574" i="3"/>
  <c r="Y3574" i="3" s="1"/>
  <c r="AA3574" i="3" s="1"/>
  <c r="W3575" i="3"/>
  <c r="Y3575" i="3" s="1"/>
  <c r="AA3575" i="3" s="1"/>
  <c r="W3576" i="3"/>
  <c r="Y3576" i="3" s="1"/>
  <c r="AA3576" i="3" s="1"/>
  <c r="W3577" i="3"/>
  <c r="Y3577" i="3" s="1"/>
  <c r="AA3577" i="3" s="1"/>
  <c r="W3578" i="3"/>
  <c r="Y3578" i="3" s="1"/>
  <c r="AA3578" i="3" s="1"/>
  <c r="W3579" i="3"/>
  <c r="Y3579" i="3" s="1"/>
  <c r="AA3579" i="3" s="1"/>
  <c r="W3580" i="3"/>
  <c r="Y3580" i="3" s="1"/>
  <c r="AA3580" i="3" s="1"/>
  <c r="W3581" i="3"/>
  <c r="Y3581" i="3" s="1"/>
  <c r="AA3581" i="3" s="1"/>
  <c r="W3582" i="3"/>
  <c r="Y3582" i="3" s="1"/>
  <c r="AA3582" i="3" s="1"/>
  <c r="W3583" i="3"/>
  <c r="Y3583" i="3" s="1"/>
  <c r="AA3583" i="3" s="1"/>
  <c r="W3584" i="3"/>
  <c r="Y3584" i="3" s="1"/>
  <c r="AA3584" i="3" s="1"/>
  <c r="W3585" i="3"/>
  <c r="Y3585" i="3" s="1"/>
  <c r="AA3585" i="3" s="1"/>
  <c r="W3586" i="3"/>
  <c r="Y3586" i="3" s="1"/>
  <c r="AA3586" i="3" s="1"/>
  <c r="W3587" i="3"/>
  <c r="Y3587" i="3" s="1"/>
  <c r="AA3587" i="3" s="1"/>
  <c r="W3588" i="3"/>
  <c r="Y3588" i="3" s="1"/>
  <c r="AA3588" i="3" s="1"/>
  <c r="W3589" i="3"/>
  <c r="Y3589" i="3" s="1"/>
  <c r="AA3589" i="3" s="1"/>
  <c r="W3590" i="3"/>
  <c r="Y3590" i="3" s="1"/>
  <c r="AA3590" i="3" s="1"/>
  <c r="W3591" i="3"/>
  <c r="Y3591" i="3" s="1"/>
  <c r="AA3591" i="3" s="1"/>
  <c r="W3592" i="3"/>
  <c r="Y3592" i="3" s="1"/>
  <c r="AA3592" i="3" s="1"/>
  <c r="W3593" i="3"/>
  <c r="Y3593" i="3" s="1"/>
  <c r="AA3593" i="3" s="1"/>
  <c r="W3594" i="3"/>
  <c r="Y3594" i="3" s="1"/>
  <c r="AA3594" i="3" s="1"/>
  <c r="W3595" i="3"/>
  <c r="Y3595" i="3" s="1"/>
  <c r="AA3595" i="3" s="1"/>
  <c r="W3596" i="3"/>
  <c r="Y3596" i="3" s="1"/>
  <c r="AA3596" i="3" s="1"/>
  <c r="W3597" i="3"/>
  <c r="Y3597" i="3" s="1"/>
  <c r="AA3597" i="3" s="1"/>
  <c r="W3598" i="3"/>
  <c r="Y3598" i="3" s="1"/>
  <c r="AA3598" i="3" s="1"/>
  <c r="W3599" i="3"/>
  <c r="Y3599" i="3" s="1"/>
  <c r="AA3599" i="3" s="1"/>
  <c r="W3600" i="3"/>
  <c r="Y3600" i="3" s="1"/>
  <c r="AA3600" i="3" s="1"/>
  <c r="W3601" i="3"/>
  <c r="Y3601" i="3" s="1"/>
  <c r="AA3601" i="3" s="1"/>
  <c r="W3602" i="3"/>
  <c r="Y3602" i="3" s="1"/>
  <c r="AA3602" i="3" s="1"/>
  <c r="W3603" i="3"/>
  <c r="Y3603" i="3" s="1"/>
  <c r="AA3603" i="3" s="1"/>
  <c r="W3604" i="3"/>
  <c r="Y3604" i="3" s="1"/>
  <c r="AA3604" i="3" s="1"/>
  <c r="W3605" i="3"/>
  <c r="Y3605" i="3" s="1"/>
  <c r="AA3605" i="3" s="1"/>
  <c r="W3606" i="3"/>
  <c r="Y3606" i="3" s="1"/>
  <c r="AA3606" i="3" s="1"/>
  <c r="W3607" i="3"/>
  <c r="Y3607" i="3" s="1"/>
  <c r="AA3607" i="3" s="1"/>
  <c r="W3608" i="3"/>
  <c r="Y3608" i="3" s="1"/>
  <c r="AA3608" i="3" s="1"/>
  <c r="W3609" i="3"/>
  <c r="Y3609" i="3" s="1"/>
  <c r="AA3609" i="3" s="1"/>
  <c r="W3610" i="3"/>
  <c r="Y3610" i="3" s="1"/>
  <c r="AA3610" i="3" s="1"/>
  <c r="W3611" i="3"/>
  <c r="Y3611" i="3" s="1"/>
  <c r="AA3611" i="3" s="1"/>
  <c r="W3612" i="3"/>
  <c r="Y3612" i="3" s="1"/>
  <c r="AA3612" i="3" s="1"/>
  <c r="W3613" i="3"/>
  <c r="Y3613" i="3" s="1"/>
  <c r="AA3613" i="3" s="1"/>
  <c r="W3614" i="3"/>
  <c r="Y3614" i="3" s="1"/>
  <c r="AA3614" i="3" s="1"/>
  <c r="W3615" i="3"/>
  <c r="Y3615" i="3" s="1"/>
  <c r="AA3615" i="3" s="1"/>
  <c r="W3616" i="3"/>
  <c r="Y3616" i="3" s="1"/>
  <c r="AA3616" i="3" s="1"/>
  <c r="W3617" i="3"/>
  <c r="Y3617" i="3" s="1"/>
  <c r="AA3617" i="3" s="1"/>
  <c r="W3618" i="3"/>
  <c r="Y3618" i="3" s="1"/>
  <c r="AA3618" i="3" s="1"/>
  <c r="W3619" i="3"/>
  <c r="Y3619" i="3" s="1"/>
  <c r="AA3619" i="3" s="1"/>
  <c r="W3620" i="3"/>
  <c r="Y3620" i="3" s="1"/>
  <c r="AA3620" i="3" s="1"/>
  <c r="W3621" i="3"/>
  <c r="Y3621" i="3" s="1"/>
  <c r="AA3621" i="3" s="1"/>
  <c r="W3622" i="3"/>
  <c r="Y3622" i="3" s="1"/>
  <c r="AA3622" i="3" s="1"/>
  <c r="W3623" i="3"/>
  <c r="Y3623" i="3" s="1"/>
  <c r="AA3623" i="3" s="1"/>
  <c r="W3624" i="3"/>
  <c r="Y3624" i="3" s="1"/>
  <c r="AA3624" i="3" s="1"/>
  <c r="W3625" i="3"/>
  <c r="Y3625" i="3" s="1"/>
  <c r="AA3625" i="3" s="1"/>
  <c r="W3626" i="3"/>
  <c r="Y3626" i="3" s="1"/>
  <c r="AA3626" i="3" s="1"/>
  <c r="W3627" i="3"/>
  <c r="Y3627" i="3" s="1"/>
  <c r="AA3627" i="3" s="1"/>
  <c r="W3628" i="3"/>
  <c r="Y3628" i="3" s="1"/>
  <c r="AA3628" i="3" s="1"/>
  <c r="W3629" i="3"/>
  <c r="Y3629" i="3" s="1"/>
  <c r="AA3629" i="3" s="1"/>
  <c r="W3630" i="3"/>
  <c r="Y3630" i="3" s="1"/>
  <c r="AA3630" i="3" s="1"/>
  <c r="W3631" i="3"/>
  <c r="Y3631" i="3" s="1"/>
  <c r="AA3631" i="3" s="1"/>
  <c r="W3632" i="3"/>
  <c r="Y3632" i="3" s="1"/>
  <c r="AA3632" i="3" s="1"/>
  <c r="W3633" i="3"/>
  <c r="Y3633" i="3" s="1"/>
  <c r="AA3633" i="3" s="1"/>
  <c r="W3634" i="3"/>
  <c r="Y3634" i="3" s="1"/>
  <c r="AA3634" i="3" s="1"/>
  <c r="W3635" i="3"/>
  <c r="Y3635" i="3" s="1"/>
  <c r="AA3635" i="3" s="1"/>
  <c r="W3636" i="3"/>
  <c r="Y3636" i="3" s="1"/>
  <c r="AA3636" i="3" s="1"/>
  <c r="W3637" i="3"/>
  <c r="Y3637" i="3" s="1"/>
  <c r="AA3637" i="3" s="1"/>
  <c r="W3638" i="3"/>
  <c r="Y3638" i="3" s="1"/>
  <c r="AA3638" i="3" s="1"/>
  <c r="W3639" i="3"/>
  <c r="Y3639" i="3" s="1"/>
  <c r="AA3639" i="3" s="1"/>
  <c r="W3640" i="3"/>
  <c r="Y3640" i="3" s="1"/>
  <c r="AA3640" i="3" s="1"/>
  <c r="W3641" i="3"/>
  <c r="Y3641" i="3" s="1"/>
  <c r="AA3641" i="3" s="1"/>
  <c r="W3642" i="3"/>
  <c r="Y3642" i="3" s="1"/>
  <c r="AA3642" i="3" s="1"/>
  <c r="W3643" i="3"/>
  <c r="Y3643" i="3" s="1"/>
  <c r="AA3643" i="3" s="1"/>
  <c r="W3644" i="3"/>
  <c r="Y3644" i="3" s="1"/>
  <c r="AA3644" i="3" s="1"/>
  <c r="W3645" i="3"/>
  <c r="Y3645" i="3" s="1"/>
  <c r="AA3645" i="3" s="1"/>
  <c r="W3646" i="3"/>
  <c r="Y3646" i="3" s="1"/>
  <c r="AA3646" i="3" s="1"/>
  <c r="W3647" i="3"/>
  <c r="Y3647" i="3" s="1"/>
  <c r="AA3647" i="3" s="1"/>
  <c r="W3648" i="3"/>
  <c r="Y3648" i="3" s="1"/>
  <c r="AA3648" i="3" s="1"/>
  <c r="W3649" i="3"/>
  <c r="Y3649" i="3" s="1"/>
  <c r="AA3649" i="3" s="1"/>
  <c r="W3650" i="3"/>
  <c r="Y3650" i="3" s="1"/>
  <c r="AA3650" i="3" s="1"/>
  <c r="W3651" i="3"/>
  <c r="Y3651" i="3" s="1"/>
  <c r="AA3651" i="3" s="1"/>
  <c r="W3652" i="3"/>
  <c r="Y3652" i="3" s="1"/>
  <c r="AA3652" i="3" s="1"/>
  <c r="W3653" i="3"/>
  <c r="Y3653" i="3" s="1"/>
  <c r="AA3653" i="3" s="1"/>
  <c r="W3654" i="3"/>
  <c r="Y3654" i="3" s="1"/>
  <c r="AA3654" i="3" s="1"/>
  <c r="W3655" i="3"/>
  <c r="Y3655" i="3" s="1"/>
  <c r="AA3655" i="3" s="1"/>
  <c r="W3656" i="3"/>
  <c r="Y3656" i="3" s="1"/>
  <c r="AA3656" i="3" s="1"/>
  <c r="W3657" i="3"/>
  <c r="Y3657" i="3" s="1"/>
  <c r="AA3657" i="3" s="1"/>
  <c r="W3658" i="3"/>
  <c r="Y3658" i="3" s="1"/>
  <c r="AA3658" i="3" s="1"/>
  <c r="W3659" i="3"/>
  <c r="Y3659" i="3" s="1"/>
  <c r="AA3659" i="3" s="1"/>
  <c r="W3660" i="3"/>
  <c r="Y3660" i="3" s="1"/>
  <c r="AA3660" i="3" s="1"/>
  <c r="W3661" i="3"/>
  <c r="Y3661" i="3" s="1"/>
  <c r="AA3661" i="3" s="1"/>
  <c r="W3662" i="3"/>
  <c r="Y3662" i="3" s="1"/>
  <c r="AA3662" i="3" s="1"/>
  <c r="W3663" i="3"/>
  <c r="Y3663" i="3" s="1"/>
  <c r="AA3663" i="3" s="1"/>
  <c r="W3664" i="3"/>
  <c r="Y3664" i="3" s="1"/>
  <c r="AA3664" i="3" s="1"/>
  <c r="W3665" i="3"/>
  <c r="Y3665" i="3" s="1"/>
  <c r="AA3665" i="3" s="1"/>
  <c r="W3666" i="3"/>
  <c r="Y3666" i="3" s="1"/>
  <c r="AA3666" i="3" s="1"/>
  <c r="W3667" i="3"/>
  <c r="Y3667" i="3" s="1"/>
  <c r="AA3667" i="3" s="1"/>
  <c r="W3668" i="3"/>
  <c r="Y3668" i="3" s="1"/>
  <c r="AA3668" i="3" s="1"/>
  <c r="W3669" i="3"/>
  <c r="Y3669" i="3" s="1"/>
  <c r="AA3669" i="3" s="1"/>
  <c r="W3670" i="3"/>
  <c r="Y3670" i="3" s="1"/>
  <c r="AA3670" i="3" s="1"/>
  <c r="W3671" i="3"/>
  <c r="Y3671" i="3" s="1"/>
  <c r="AA3671" i="3" s="1"/>
  <c r="W3672" i="3"/>
  <c r="Y3672" i="3" s="1"/>
  <c r="AA3672" i="3" s="1"/>
  <c r="W3673" i="3"/>
  <c r="Y3673" i="3" s="1"/>
  <c r="AA3673" i="3" s="1"/>
  <c r="W3674" i="3"/>
  <c r="Y3674" i="3" s="1"/>
  <c r="AA3674" i="3" s="1"/>
  <c r="W3675" i="3"/>
  <c r="Y3675" i="3" s="1"/>
  <c r="AA3675" i="3" s="1"/>
  <c r="W3676" i="3"/>
  <c r="Y3676" i="3" s="1"/>
  <c r="AA3676" i="3" s="1"/>
  <c r="W3677" i="3"/>
  <c r="Y3677" i="3" s="1"/>
  <c r="AA3677" i="3" s="1"/>
  <c r="W3678" i="3"/>
  <c r="Y3678" i="3" s="1"/>
  <c r="AA3678" i="3" s="1"/>
  <c r="W3679" i="3"/>
  <c r="Y3679" i="3" s="1"/>
  <c r="AA3679" i="3" s="1"/>
  <c r="W3680" i="3"/>
  <c r="Y3680" i="3" s="1"/>
  <c r="AA3680" i="3" s="1"/>
  <c r="W3681" i="3"/>
  <c r="Y3681" i="3" s="1"/>
  <c r="AA3681" i="3" s="1"/>
  <c r="W3682" i="3"/>
  <c r="Y3682" i="3" s="1"/>
  <c r="AA3682" i="3" s="1"/>
  <c r="W3683" i="3"/>
  <c r="Y3683" i="3" s="1"/>
  <c r="AA3683" i="3" s="1"/>
  <c r="W3684" i="3"/>
  <c r="Y3684" i="3" s="1"/>
  <c r="AA3684" i="3" s="1"/>
  <c r="W3685" i="3"/>
  <c r="Y3685" i="3" s="1"/>
  <c r="AA3685" i="3" s="1"/>
  <c r="W3686" i="3"/>
  <c r="Y3686" i="3" s="1"/>
  <c r="AA3686" i="3" s="1"/>
  <c r="W3687" i="3"/>
  <c r="Y3687" i="3" s="1"/>
  <c r="AA3687" i="3" s="1"/>
  <c r="W3688" i="3"/>
  <c r="Y3688" i="3" s="1"/>
  <c r="AA3688" i="3" s="1"/>
  <c r="W3689" i="3"/>
  <c r="Y3689" i="3" s="1"/>
  <c r="AA3689" i="3" s="1"/>
  <c r="W3690" i="3"/>
  <c r="Y3690" i="3" s="1"/>
  <c r="AA3690" i="3" s="1"/>
  <c r="W3691" i="3"/>
  <c r="Y3691" i="3" s="1"/>
  <c r="AA3691" i="3" s="1"/>
  <c r="W3692" i="3"/>
  <c r="Y3692" i="3" s="1"/>
  <c r="AA3692" i="3" s="1"/>
  <c r="W3693" i="3"/>
  <c r="Y3693" i="3" s="1"/>
  <c r="AA3693" i="3" s="1"/>
  <c r="W3694" i="3"/>
  <c r="Y3694" i="3" s="1"/>
  <c r="AA3694" i="3" s="1"/>
  <c r="W3695" i="3"/>
  <c r="Y3695" i="3" s="1"/>
  <c r="AA3695" i="3" s="1"/>
  <c r="W3696" i="3"/>
  <c r="Y3696" i="3" s="1"/>
  <c r="AA3696" i="3" s="1"/>
  <c r="W3697" i="3"/>
  <c r="Y3697" i="3" s="1"/>
  <c r="AA3697" i="3" s="1"/>
  <c r="W3698" i="3"/>
  <c r="Y3698" i="3" s="1"/>
  <c r="AA3698" i="3" s="1"/>
  <c r="W3699" i="3"/>
  <c r="Y3699" i="3" s="1"/>
  <c r="AA3699" i="3" s="1"/>
  <c r="W3700" i="3"/>
  <c r="Y3700" i="3" s="1"/>
  <c r="AA3700" i="3" s="1"/>
  <c r="W3701" i="3"/>
  <c r="Y3701" i="3" s="1"/>
  <c r="AA3701" i="3" s="1"/>
  <c r="W3702" i="3"/>
  <c r="Y3702" i="3" s="1"/>
  <c r="AA3702" i="3" s="1"/>
  <c r="W3703" i="3"/>
  <c r="Y3703" i="3" s="1"/>
  <c r="AA3703" i="3" s="1"/>
  <c r="W3704" i="3"/>
  <c r="Y3704" i="3" s="1"/>
  <c r="AA3704" i="3" s="1"/>
  <c r="W3705" i="3"/>
  <c r="Y3705" i="3" s="1"/>
  <c r="AA3705" i="3" s="1"/>
  <c r="W3706" i="3"/>
  <c r="Y3706" i="3" s="1"/>
  <c r="AA3706" i="3" s="1"/>
  <c r="W3707" i="3"/>
  <c r="Y3707" i="3" s="1"/>
  <c r="AA3707" i="3" s="1"/>
  <c r="W3708" i="3"/>
  <c r="Y3708" i="3" s="1"/>
  <c r="AA3708" i="3" s="1"/>
  <c r="W3709" i="3"/>
  <c r="Y3709" i="3" s="1"/>
  <c r="AA3709" i="3" s="1"/>
  <c r="W3710" i="3"/>
  <c r="Y3710" i="3" s="1"/>
  <c r="AA3710" i="3" s="1"/>
  <c r="W3711" i="3"/>
  <c r="Y3711" i="3" s="1"/>
  <c r="AA3711" i="3" s="1"/>
  <c r="W3712" i="3"/>
  <c r="Y3712" i="3" s="1"/>
  <c r="AA3712" i="3" s="1"/>
  <c r="W3713" i="3"/>
  <c r="Y3713" i="3" s="1"/>
  <c r="AA3713" i="3" s="1"/>
  <c r="W3714" i="3"/>
  <c r="Y3714" i="3" s="1"/>
  <c r="AA3714" i="3" s="1"/>
  <c r="W3715" i="3"/>
  <c r="Y3715" i="3" s="1"/>
  <c r="AA3715" i="3" s="1"/>
  <c r="W3716" i="3"/>
  <c r="Y3716" i="3" s="1"/>
  <c r="AA3716" i="3" s="1"/>
  <c r="W3717" i="3"/>
  <c r="Y3717" i="3" s="1"/>
  <c r="AA3717" i="3" s="1"/>
  <c r="W3718" i="3"/>
  <c r="Y3718" i="3" s="1"/>
  <c r="AA3718" i="3" s="1"/>
  <c r="W3719" i="3"/>
  <c r="Y3719" i="3" s="1"/>
  <c r="AA3719" i="3" s="1"/>
  <c r="W3720" i="3"/>
  <c r="Y3720" i="3" s="1"/>
  <c r="AA3720" i="3" s="1"/>
  <c r="W3721" i="3"/>
  <c r="Y3721" i="3" s="1"/>
  <c r="AA3721" i="3" s="1"/>
  <c r="W3722" i="3"/>
  <c r="Y3722" i="3" s="1"/>
  <c r="AA3722" i="3" s="1"/>
  <c r="W3723" i="3"/>
  <c r="Y3723" i="3" s="1"/>
  <c r="AA3723" i="3" s="1"/>
  <c r="W3724" i="3"/>
  <c r="Y3724" i="3" s="1"/>
  <c r="AA3724" i="3" s="1"/>
  <c r="W3725" i="3"/>
  <c r="Y3725" i="3" s="1"/>
  <c r="AA3725" i="3" s="1"/>
  <c r="W3726" i="3"/>
  <c r="Y3726" i="3" s="1"/>
  <c r="AA3726" i="3" s="1"/>
  <c r="W3727" i="3"/>
  <c r="Y3727" i="3" s="1"/>
  <c r="AA3727" i="3" s="1"/>
  <c r="W3728" i="3"/>
  <c r="Y3728" i="3" s="1"/>
  <c r="AA3728" i="3" s="1"/>
  <c r="W3729" i="3"/>
  <c r="Y3729" i="3" s="1"/>
  <c r="AA3729" i="3" s="1"/>
  <c r="W3730" i="3"/>
  <c r="Y3730" i="3" s="1"/>
  <c r="AA3730" i="3" s="1"/>
  <c r="W3731" i="3"/>
  <c r="Y3731" i="3" s="1"/>
  <c r="AA3731" i="3" s="1"/>
  <c r="W3732" i="3"/>
  <c r="Y3732" i="3" s="1"/>
  <c r="AA3732" i="3" s="1"/>
  <c r="W3733" i="3"/>
  <c r="Y3733" i="3" s="1"/>
  <c r="AA3733" i="3" s="1"/>
  <c r="W3734" i="3"/>
  <c r="Y3734" i="3" s="1"/>
  <c r="AA3734" i="3" s="1"/>
  <c r="W3735" i="3"/>
  <c r="Y3735" i="3" s="1"/>
  <c r="AA3735" i="3" s="1"/>
  <c r="W3736" i="3"/>
  <c r="Y3736" i="3" s="1"/>
  <c r="AA3736" i="3" s="1"/>
  <c r="W3737" i="3"/>
  <c r="Y3737" i="3" s="1"/>
  <c r="AA3737" i="3" s="1"/>
  <c r="W3738" i="3"/>
  <c r="Y3738" i="3" s="1"/>
  <c r="AA3738" i="3" s="1"/>
  <c r="W3739" i="3"/>
  <c r="Y3739" i="3" s="1"/>
  <c r="AA3739" i="3" s="1"/>
  <c r="W3740" i="3"/>
  <c r="Y3740" i="3" s="1"/>
  <c r="AA3740" i="3" s="1"/>
  <c r="W3741" i="3"/>
  <c r="Y3741" i="3" s="1"/>
  <c r="AA3741" i="3" s="1"/>
  <c r="W3742" i="3"/>
  <c r="Y3742" i="3" s="1"/>
  <c r="AA3742" i="3" s="1"/>
  <c r="W3743" i="3"/>
  <c r="Y3743" i="3" s="1"/>
  <c r="AA3743" i="3" s="1"/>
  <c r="W3744" i="3"/>
  <c r="Y3744" i="3" s="1"/>
  <c r="AA3744" i="3" s="1"/>
  <c r="W3745" i="3"/>
  <c r="Y3745" i="3" s="1"/>
  <c r="AA3745" i="3" s="1"/>
  <c r="W3746" i="3"/>
  <c r="Y3746" i="3" s="1"/>
  <c r="AA3746" i="3" s="1"/>
  <c r="W3747" i="3"/>
  <c r="Y3747" i="3" s="1"/>
  <c r="AA3747" i="3" s="1"/>
  <c r="W3748" i="3"/>
  <c r="Y3748" i="3" s="1"/>
  <c r="AA3748" i="3" s="1"/>
  <c r="W3749" i="3"/>
  <c r="Y3749" i="3" s="1"/>
  <c r="AA3749" i="3" s="1"/>
  <c r="W3750" i="3"/>
  <c r="Y3750" i="3" s="1"/>
  <c r="AA3750" i="3" s="1"/>
  <c r="W3751" i="3"/>
  <c r="Y3751" i="3" s="1"/>
  <c r="AA3751" i="3" s="1"/>
  <c r="W3752" i="3"/>
  <c r="Y3752" i="3" s="1"/>
  <c r="AA3752" i="3" s="1"/>
  <c r="W3753" i="3"/>
  <c r="Y3753" i="3" s="1"/>
  <c r="AA3753" i="3" s="1"/>
  <c r="W3754" i="3"/>
  <c r="Y3754" i="3" s="1"/>
  <c r="AA3754" i="3" s="1"/>
  <c r="W3755" i="3"/>
  <c r="Y3755" i="3" s="1"/>
  <c r="AA3755" i="3" s="1"/>
  <c r="W3756" i="3"/>
  <c r="Y3756" i="3" s="1"/>
  <c r="AA3756" i="3" s="1"/>
  <c r="W3757" i="3"/>
  <c r="Y3757" i="3" s="1"/>
  <c r="AA3757" i="3" s="1"/>
  <c r="W3758" i="3"/>
  <c r="Y3758" i="3" s="1"/>
  <c r="AA3758" i="3" s="1"/>
  <c r="W3759" i="3"/>
  <c r="Y3759" i="3" s="1"/>
  <c r="AA3759" i="3" s="1"/>
  <c r="W3760" i="3"/>
  <c r="Y3760" i="3" s="1"/>
  <c r="AA3760" i="3" s="1"/>
  <c r="W3761" i="3"/>
  <c r="Y3761" i="3" s="1"/>
  <c r="AA3761" i="3" s="1"/>
  <c r="W3762" i="3"/>
  <c r="Y3762" i="3" s="1"/>
  <c r="AA3762" i="3" s="1"/>
  <c r="W3763" i="3"/>
  <c r="Y3763" i="3" s="1"/>
  <c r="AA3763" i="3" s="1"/>
  <c r="W3764" i="3"/>
  <c r="Y3764" i="3" s="1"/>
  <c r="AA3764" i="3" s="1"/>
  <c r="W3765" i="3"/>
  <c r="Y3765" i="3" s="1"/>
  <c r="AA3765" i="3" s="1"/>
  <c r="W3766" i="3"/>
  <c r="Y3766" i="3" s="1"/>
  <c r="AA3766" i="3" s="1"/>
  <c r="W3767" i="3"/>
  <c r="Y3767" i="3" s="1"/>
  <c r="AA3767" i="3" s="1"/>
  <c r="W3768" i="3"/>
  <c r="Y3768" i="3" s="1"/>
  <c r="AA3768" i="3" s="1"/>
  <c r="W3769" i="3"/>
  <c r="Y3769" i="3" s="1"/>
  <c r="AA3769" i="3" s="1"/>
  <c r="W3770" i="3"/>
  <c r="Y3770" i="3" s="1"/>
  <c r="AA3770" i="3" s="1"/>
  <c r="W3771" i="3"/>
  <c r="Y3771" i="3" s="1"/>
  <c r="AA3771" i="3" s="1"/>
  <c r="W3772" i="3"/>
  <c r="Y3772" i="3" s="1"/>
  <c r="AA3772" i="3" s="1"/>
  <c r="W3773" i="3"/>
  <c r="Y3773" i="3" s="1"/>
  <c r="AA3773" i="3" s="1"/>
  <c r="W3774" i="3"/>
  <c r="Y3774" i="3" s="1"/>
  <c r="AA3774" i="3" s="1"/>
  <c r="W3775" i="3"/>
  <c r="Y3775" i="3" s="1"/>
  <c r="AA3775" i="3" s="1"/>
  <c r="W3776" i="3"/>
  <c r="Y3776" i="3" s="1"/>
  <c r="AA3776" i="3" s="1"/>
  <c r="W3777" i="3"/>
  <c r="Y3777" i="3" s="1"/>
  <c r="AA3777" i="3" s="1"/>
  <c r="W3778" i="3"/>
  <c r="Y3778" i="3" s="1"/>
  <c r="AA3778" i="3" s="1"/>
  <c r="W3779" i="3"/>
  <c r="Y3779" i="3" s="1"/>
  <c r="AA3779" i="3" s="1"/>
  <c r="W3780" i="3"/>
  <c r="Y3780" i="3" s="1"/>
  <c r="AA3780" i="3" s="1"/>
  <c r="W3781" i="3"/>
  <c r="Y3781" i="3" s="1"/>
  <c r="AA3781" i="3" s="1"/>
  <c r="W3782" i="3"/>
  <c r="Y3782" i="3" s="1"/>
  <c r="AA3782" i="3" s="1"/>
  <c r="W3783" i="3"/>
  <c r="Y3783" i="3" s="1"/>
  <c r="AA3783" i="3" s="1"/>
  <c r="W3784" i="3"/>
  <c r="Y3784" i="3" s="1"/>
  <c r="AA3784" i="3" s="1"/>
  <c r="W3785" i="3"/>
  <c r="Y3785" i="3" s="1"/>
  <c r="AA3785" i="3" s="1"/>
  <c r="W3786" i="3"/>
  <c r="Y3786" i="3" s="1"/>
  <c r="AA3786" i="3" s="1"/>
  <c r="W3787" i="3"/>
  <c r="Y3787" i="3" s="1"/>
  <c r="AA3787" i="3" s="1"/>
  <c r="W3788" i="3"/>
  <c r="Y3788" i="3" s="1"/>
  <c r="AA3788" i="3" s="1"/>
  <c r="W3789" i="3"/>
  <c r="Y3789" i="3" s="1"/>
  <c r="AA3789" i="3" s="1"/>
  <c r="W3790" i="3"/>
  <c r="Y3790" i="3" s="1"/>
  <c r="AA3790" i="3" s="1"/>
  <c r="W3791" i="3"/>
  <c r="Y3791" i="3" s="1"/>
  <c r="AA3791" i="3" s="1"/>
  <c r="W3792" i="3"/>
  <c r="Y3792" i="3" s="1"/>
  <c r="AA3792" i="3" s="1"/>
  <c r="W3793" i="3"/>
  <c r="Y3793" i="3" s="1"/>
  <c r="AA3793" i="3" s="1"/>
  <c r="W3794" i="3"/>
  <c r="Y3794" i="3" s="1"/>
  <c r="AA3794" i="3" s="1"/>
  <c r="W3795" i="3"/>
  <c r="Y3795" i="3" s="1"/>
  <c r="AA3795" i="3" s="1"/>
  <c r="W3796" i="3"/>
  <c r="Y3796" i="3" s="1"/>
  <c r="AA3796" i="3" s="1"/>
  <c r="W3797" i="3"/>
  <c r="Y3797" i="3" s="1"/>
  <c r="AA3797" i="3" s="1"/>
  <c r="W3798" i="3"/>
  <c r="Y3798" i="3" s="1"/>
  <c r="AA3798" i="3" s="1"/>
  <c r="W3799" i="3"/>
  <c r="Y3799" i="3" s="1"/>
  <c r="AA3799" i="3" s="1"/>
  <c r="W3800" i="3"/>
  <c r="Y3800" i="3" s="1"/>
  <c r="AA3800" i="3" s="1"/>
  <c r="W3801" i="3"/>
  <c r="Y3801" i="3" s="1"/>
  <c r="AA3801" i="3" s="1"/>
  <c r="W3802" i="3"/>
  <c r="Y3802" i="3" s="1"/>
  <c r="AA3802" i="3" s="1"/>
  <c r="W3803" i="3"/>
  <c r="Y3803" i="3" s="1"/>
  <c r="AA3803" i="3" s="1"/>
  <c r="W3804" i="3"/>
  <c r="Y3804" i="3" s="1"/>
  <c r="AA3804" i="3" s="1"/>
  <c r="W3805" i="3"/>
  <c r="Y3805" i="3" s="1"/>
  <c r="AA3805" i="3" s="1"/>
  <c r="W3806" i="3"/>
  <c r="Y3806" i="3" s="1"/>
  <c r="AA3806" i="3" s="1"/>
  <c r="W3807" i="3"/>
  <c r="Y3807" i="3" s="1"/>
  <c r="AA3807" i="3" s="1"/>
  <c r="W3808" i="3"/>
  <c r="Y3808" i="3" s="1"/>
  <c r="AA3808" i="3" s="1"/>
  <c r="W3809" i="3"/>
  <c r="Y3809" i="3" s="1"/>
  <c r="AA3809" i="3" s="1"/>
  <c r="W3810" i="3"/>
  <c r="Y3810" i="3" s="1"/>
  <c r="AA3810" i="3" s="1"/>
  <c r="W3811" i="3"/>
  <c r="Y3811" i="3" s="1"/>
  <c r="AA3811" i="3" s="1"/>
  <c r="W3812" i="3"/>
  <c r="Y3812" i="3" s="1"/>
  <c r="AA3812" i="3" s="1"/>
  <c r="W3813" i="3"/>
  <c r="Y3813" i="3" s="1"/>
  <c r="AA3813" i="3" s="1"/>
  <c r="W3814" i="3"/>
  <c r="Y3814" i="3" s="1"/>
  <c r="AA3814" i="3" s="1"/>
  <c r="W3815" i="3"/>
  <c r="Y3815" i="3" s="1"/>
  <c r="AA3815" i="3" s="1"/>
  <c r="W3816" i="3"/>
  <c r="Y3816" i="3" s="1"/>
  <c r="AA3816" i="3" s="1"/>
  <c r="W3817" i="3"/>
  <c r="Y3817" i="3" s="1"/>
  <c r="AA3817" i="3" s="1"/>
  <c r="W3818" i="3"/>
  <c r="Y3818" i="3" s="1"/>
  <c r="AA3818" i="3" s="1"/>
  <c r="W3819" i="3"/>
  <c r="Y3819" i="3" s="1"/>
  <c r="AA3819" i="3" s="1"/>
  <c r="W3820" i="3"/>
  <c r="Y3820" i="3" s="1"/>
  <c r="AA3820" i="3" s="1"/>
  <c r="W3821" i="3"/>
  <c r="Y3821" i="3" s="1"/>
  <c r="AA3821" i="3" s="1"/>
  <c r="W3822" i="3"/>
  <c r="Y3822" i="3" s="1"/>
  <c r="AA3822" i="3" s="1"/>
  <c r="W3823" i="3"/>
  <c r="Y3823" i="3" s="1"/>
  <c r="AA3823" i="3" s="1"/>
  <c r="W3824" i="3"/>
  <c r="Y3824" i="3" s="1"/>
  <c r="AA3824" i="3" s="1"/>
  <c r="W3825" i="3"/>
  <c r="Y3825" i="3" s="1"/>
  <c r="AA3825" i="3" s="1"/>
  <c r="W3826" i="3"/>
  <c r="Y3826" i="3" s="1"/>
  <c r="AA3826" i="3" s="1"/>
  <c r="W3827" i="3"/>
  <c r="Y3827" i="3" s="1"/>
  <c r="AA3827" i="3" s="1"/>
  <c r="W3828" i="3"/>
  <c r="Y3828" i="3" s="1"/>
  <c r="AA3828" i="3" s="1"/>
  <c r="W3829" i="3"/>
  <c r="Y3829" i="3" s="1"/>
  <c r="AA3829" i="3" s="1"/>
  <c r="W3830" i="3"/>
  <c r="Y3830" i="3" s="1"/>
  <c r="AA3830" i="3" s="1"/>
  <c r="W3831" i="3"/>
  <c r="Y3831" i="3" s="1"/>
  <c r="AA3831" i="3" s="1"/>
  <c r="W3832" i="3"/>
  <c r="Y3832" i="3" s="1"/>
  <c r="AA3832" i="3" s="1"/>
  <c r="W3833" i="3"/>
  <c r="Y3833" i="3" s="1"/>
  <c r="AA3833" i="3" s="1"/>
  <c r="W3834" i="3"/>
  <c r="Y3834" i="3" s="1"/>
  <c r="AA3834" i="3" s="1"/>
  <c r="W3835" i="3"/>
  <c r="Y3835" i="3" s="1"/>
  <c r="AA3835" i="3" s="1"/>
  <c r="W3836" i="3"/>
  <c r="Y3836" i="3" s="1"/>
  <c r="AA3836" i="3" s="1"/>
  <c r="W3837" i="3"/>
  <c r="Y3837" i="3" s="1"/>
  <c r="AA3837" i="3" s="1"/>
  <c r="W3838" i="3"/>
  <c r="Y3838" i="3" s="1"/>
  <c r="AA3838" i="3" s="1"/>
  <c r="W3839" i="3"/>
  <c r="Y3839" i="3" s="1"/>
  <c r="AA3839" i="3" s="1"/>
  <c r="W3840" i="3"/>
  <c r="Y3840" i="3" s="1"/>
  <c r="AA3840" i="3" s="1"/>
  <c r="W3841" i="3"/>
  <c r="Y3841" i="3" s="1"/>
  <c r="AA3841" i="3" s="1"/>
  <c r="W3842" i="3"/>
  <c r="Y3842" i="3" s="1"/>
  <c r="AA3842" i="3" s="1"/>
  <c r="W3843" i="3"/>
  <c r="Y3843" i="3" s="1"/>
  <c r="AA3843" i="3" s="1"/>
  <c r="W3844" i="3"/>
  <c r="Y3844" i="3" s="1"/>
  <c r="AA3844" i="3" s="1"/>
  <c r="W3845" i="3"/>
  <c r="Y3845" i="3" s="1"/>
  <c r="AA3845" i="3" s="1"/>
  <c r="W3846" i="3"/>
  <c r="Y3846" i="3" s="1"/>
  <c r="AA3846" i="3" s="1"/>
  <c r="W3847" i="3"/>
  <c r="Y3847" i="3" s="1"/>
  <c r="AA3847" i="3" s="1"/>
  <c r="W3848" i="3"/>
  <c r="Y3848" i="3" s="1"/>
  <c r="AA3848" i="3" s="1"/>
  <c r="W3849" i="3"/>
  <c r="Y3849" i="3" s="1"/>
  <c r="AA3849" i="3" s="1"/>
  <c r="W3850" i="3"/>
  <c r="Y3850" i="3" s="1"/>
  <c r="AA3850" i="3" s="1"/>
  <c r="W3851" i="3"/>
  <c r="Y3851" i="3" s="1"/>
  <c r="AA3851" i="3" s="1"/>
  <c r="W3852" i="3"/>
  <c r="Y3852" i="3" s="1"/>
  <c r="AA3852" i="3" s="1"/>
  <c r="W3853" i="3"/>
  <c r="Y3853" i="3" s="1"/>
  <c r="AA3853" i="3" s="1"/>
  <c r="W3854" i="3"/>
  <c r="Y3854" i="3" s="1"/>
  <c r="AA3854" i="3" s="1"/>
  <c r="W3855" i="3"/>
  <c r="Y3855" i="3" s="1"/>
  <c r="AA3855" i="3" s="1"/>
  <c r="W3856" i="3"/>
  <c r="Y3856" i="3" s="1"/>
  <c r="AA3856" i="3" s="1"/>
  <c r="W3857" i="3"/>
  <c r="Y3857" i="3" s="1"/>
  <c r="AA3857" i="3" s="1"/>
  <c r="W3858" i="3"/>
  <c r="Y3858" i="3" s="1"/>
  <c r="AA3858" i="3" s="1"/>
  <c r="W3859" i="3"/>
  <c r="Y3859" i="3" s="1"/>
  <c r="AA3859" i="3" s="1"/>
  <c r="W3860" i="3"/>
  <c r="Y3860" i="3" s="1"/>
  <c r="AA3860" i="3" s="1"/>
  <c r="W3861" i="3"/>
  <c r="Y3861" i="3" s="1"/>
  <c r="AA3861" i="3" s="1"/>
  <c r="W3862" i="3"/>
  <c r="Y3862" i="3" s="1"/>
  <c r="AA3862" i="3" s="1"/>
  <c r="W3863" i="3"/>
  <c r="Y3863" i="3" s="1"/>
  <c r="AA3863" i="3" s="1"/>
  <c r="W3864" i="3"/>
  <c r="Y3864" i="3" s="1"/>
  <c r="AA3864" i="3" s="1"/>
  <c r="W3865" i="3"/>
  <c r="Y3865" i="3" s="1"/>
  <c r="AA3865" i="3" s="1"/>
  <c r="W3866" i="3"/>
  <c r="Y3866" i="3" s="1"/>
  <c r="AA3866" i="3" s="1"/>
  <c r="W3867" i="3"/>
  <c r="Y3867" i="3" s="1"/>
  <c r="AA3867" i="3" s="1"/>
  <c r="W3868" i="3"/>
  <c r="Y3868" i="3" s="1"/>
  <c r="AA3868" i="3" s="1"/>
  <c r="W3869" i="3"/>
  <c r="Y3869" i="3" s="1"/>
  <c r="AA3869" i="3" s="1"/>
  <c r="W3870" i="3"/>
  <c r="Y3870" i="3" s="1"/>
  <c r="AA3870" i="3" s="1"/>
  <c r="W3871" i="3"/>
  <c r="Y3871" i="3" s="1"/>
  <c r="AA3871" i="3" s="1"/>
  <c r="W3872" i="3"/>
  <c r="Y3872" i="3" s="1"/>
  <c r="AA3872" i="3" s="1"/>
  <c r="W3873" i="3"/>
  <c r="Y3873" i="3" s="1"/>
  <c r="AA3873" i="3" s="1"/>
  <c r="W3874" i="3"/>
  <c r="Y3874" i="3" s="1"/>
  <c r="AA3874" i="3" s="1"/>
  <c r="W3875" i="3"/>
  <c r="Y3875" i="3" s="1"/>
  <c r="AA3875" i="3" s="1"/>
  <c r="W3876" i="3"/>
  <c r="Y3876" i="3" s="1"/>
  <c r="AA3876" i="3" s="1"/>
  <c r="W3877" i="3"/>
  <c r="Y3877" i="3" s="1"/>
  <c r="AA3877" i="3" s="1"/>
  <c r="W3878" i="3"/>
  <c r="Y3878" i="3" s="1"/>
  <c r="AA3878" i="3" s="1"/>
  <c r="W3879" i="3"/>
  <c r="Y3879" i="3" s="1"/>
  <c r="AA3879" i="3" s="1"/>
  <c r="W3880" i="3"/>
  <c r="Y3880" i="3" s="1"/>
  <c r="AA3880" i="3" s="1"/>
  <c r="W3881" i="3"/>
  <c r="Y3881" i="3" s="1"/>
  <c r="AA3881" i="3" s="1"/>
  <c r="W3882" i="3"/>
  <c r="Y3882" i="3" s="1"/>
  <c r="AA3882" i="3" s="1"/>
  <c r="W3883" i="3"/>
  <c r="Y3883" i="3" s="1"/>
  <c r="AA3883" i="3" s="1"/>
  <c r="W3884" i="3"/>
  <c r="Y3884" i="3" s="1"/>
  <c r="AA3884" i="3" s="1"/>
  <c r="W3885" i="3"/>
  <c r="Y3885" i="3" s="1"/>
  <c r="AA3885" i="3" s="1"/>
  <c r="W3886" i="3"/>
  <c r="Y3886" i="3" s="1"/>
  <c r="AA3886" i="3" s="1"/>
  <c r="W3887" i="3"/>
  <c r="Y3887" i="3" s="1"/>
  <c r="AA3887" i="3" s="1"/>
  <c r="W3888" i="3"/>
  <c r="Y3888" i="3" s="1"/>
  <c r="AA3888" i="3" s="1"/>
  <c r="W3889" i="3"/>
  <c r="Y3889" i="3" s="1"/>
  <c r="AA3889" i="3" s="1"/>
  <c r="W3890" i="3"/>
  <c r="Y3890" i="3" s="1"/>
  <c r="AA3890" i="3" s="1"/>
  <c r="W3891" i="3"/>
  <c r="Y3891" i="3" s="1"/>
  <c r="AA3891" i="3" s="1"/>
  <c r="W3892" i="3"/>
  <c r="Y3892" i="3" s="1"/>
  <c r="AA3892" i="3" s="1"/>
  <c r="W3893" i="3"/>
  <c r="Y3893" i="3" s="1"/>
  <c r="AA3893" i="3" s="1"/>
  <c r="W3894" i="3"/>
  <c r="Y3894" i="3" s="1"/>
  <c r="AA3894" i="3" s="1"/>
  <c r="W3895" i="3"/>
  <c r="Y3895" i="3" s="1"/>
  <c r="AA3895" i="3" s="1"/>
  <c r="W3896" i="3"/>
  <c r="Y3896" i="3" s="1"/>
  <c r="AA3896" i="3" s="1"/>
  <c r="W3897" i="3"/>
  <c r="Y3897" i="3" s="1"/>
  <c r="AA3897" i="3" s="1"/>
  <c r="W3898" i="3"/>
  <c r="Y3898" i="3" s="1"/>
  <c r="AA3898" i="3" s="1"/>
  <c r="W3899" i="3"/>
  <c r="Y3899" i="3" s="1"/>
  <c r="AA3899" i="3" s="1"/>
  <c r="W3900" i="3"/>
  <c r="Y3900" i="3" s="1"/>
  <c r="AA3900" i="3" s="1"/>
  <c r="W3901" i="3"/>
  <c r="Y3901" i="3" s="1"/>
  <c r="AA3901" i="3" s="1"/>
  <c r="W3902" i="3"/>
  <c r="Y3902" i="3" s="1"/>
  <c r="AA3902" i="3" s="1"/>
  <c r="W3903" i="3"/>
  <c r="Y3903" i="3" s="1"/>
  <c r="AA3903" i="3" s="1"/>
  <c r="W3904" i="3"/>
  <c r="Y3904" i="3" s="1"/>
  <c r="AA3904" i="3" s="1"/>
  <c r="W3905" i="3"/>
  <c r="Y3905" i="3" s="1"/>
  <c r="AA3905" i="3" s="1"/>
  <c r="W3906" i="3"/>
  <c r="Y3906" i="3" s="1"/>
  <c r="AA3906" i="3" s="1"/>
  <c r="W3907" i="3"/>
  <c r="Y3907" i="3" s="1"/>
  <c r="AA3907" i="3" s="1"/>
  <c r="W3908" i="3"/>
  <c r="Y3908" i="3" s="1"/>
  <c r="AA3908" i="3" s="1"/>
  <c r="W3909" i="3"/>
  <c r="Y3909" i="3" s="1"/>
  <c r="AA3909" i="3" s="1"/>
  <c r="W3910" i="3"/>
  <c r="Y3910" i="3" s="1"/>
  <c r="AA3910" i="3" s="1"/>
  <c r="W3911" i="3"/>
  <c r="Y3911" i="3" s="1"/>
  <c r="AA3911" i="3" s="1"/>
  <c r="W3912" i="3"/>
  <c r="Y3912" i="3" s="1"/>
  <c r="AA3912" i="3" s="1"/>
  <c r="W3913" i="3"/>
  <c r="Y3913" i="3" s="1"/>
  <c r="AA3913" i="3" s="1"/>
  <c r="W3914" i="3"/>
  <c r="Y3914" i="3" s="1"/>
  <c r="AA3914" i="3" s="1"/>
  <c r="W3915" i="3"/>
  <c r="Y3915" i="3" s="1"/>
  <c r="AA3915" i="3" s="1"/>
  <c r="W3916" i="3"/>
  <c r="Y3916" i="3" s="1"/>
  <c r="AA3916" i="3" s="1"/>
  <c r="W3917" i="3"/>
  <c r="Y3917" i="3" s="1"/>
  <c r="AA3917" i="3" s="1"/>
  <c r="W3918" i="3"/>
  <c r="Y3918" i="3" s="1"/>
  <c r="AA3918" i="3" s="1"/>
  <c r="W3919" i="3"/>
  <c r="Y3919" i="3" s="1"/>
  <c r="AA3919" i="3" s="1"/>
  <c r="W3920" i="3"/>
  <c r="Y3920" i="3" s="1"/>
  <c r="AA3920" i="3" s="1"/>
  <c r="W3921" i="3"/>
  <c r="Y3921" i="3" s="1"/>
  <c r="AA3921" i="3" s="1"/>
  <c r="W3922" i="3"/>
  <c r="Y3922" i="3" s="1"/>
  <c r="AA3922" i="3" s="1"/>
  <c r="W3923" i="3"/>
  <c r="Y3923" i="3" s="1"/>
  <c r="AA3923" i="3" s="1"/>
  <c r="W3924" i="3"/>
  <c r="Y3924" i="3" s="1"/>
  <c r="AA3924" i="3" s="1"/>
  <c r="W3925" i="3"/>
  <c r="Y3925" i="3" s="1"/>
  <c r="AA3925" i="3" s="1"/>
  <c r="W3926" i="3"/>
  <c r="Y3926" i="3" s="1"/>
  <c r="AA3926" i="3" s="1"/>
  <c r="W3927" i="3"/>
  <c r="Y3927" i="3" s="1"/>
  <c r="AA3927" i="3" s="1"/>
  <c r="W3928" i="3"/>
  <c r="Y3928" i="3" s="1"/>
  <c r="AA3928" i="3" s="1"/>
  <c r="W3929" i="3"/>
  <c r="Y3929" i="3" s="1"/>
  <c r="AA3929" i="3" s="1"/>
  <c r="W3930" i="3"/>
  <c r="Y3930" i="3" s="1"/>
  <c r="AA3930" i="3" s="1"/>
  <c r="W3931" i="3"/>
  <c r="Y3931" i="3" s="1"/>
  <c r="AA3931" i="3" s="1"/>
  <c r="W3932" i="3"/>
  <c r="Y3932" i="3" s="1"/>
  <c r="AA3932" i="3" s="1"/>
  <c r="W3933" i="3"/>
  <c r="Y3933" i="3" s="1"/>
  <c r="AA3933" i="3" s="1"/>
  <c r="W3934" i="3"/>
  <c r="Y3934" i="3" s="1"/>
  <c r="AA3934" i="3" s="1"/>
  <c r="W3935" i="3"/>
  <c r="Y3935" i="3" s="1"/>
  <c r="AA3935" i="3" s="1"/>
  <c r="W3936" i="3"/>
  <c r="Y3936" i="3" s="1"/>
  <c r="AA3936" i="3" s="1"/>
  <c r="W3937" i="3"/>
  <c r="Y3937" i="3" s="1"/>
  <c r="AA3937" i="3" s="1"/>
  <c r="W3938" i="3"/>
  <c r="Y3938" i="3" s="1"/>
  <c r="AA3938" i="3" s="1"/>
  <c r="W3939" i="3"/>
  <c r="Y3939" i="3" s="1"/>
  <c r="AA3939" i="3" s="1"/>
  <c r="W3940" i="3"/>
  <c r="Y3940" i="3" s="1"/>
  <c r="AA3940" i="3" s="1"/>
  <c r="W3941" i="3"/>
  <c r="Y3941" i="3" s="1"/>
  <c r="AA3941" i="3" s="1"/>
  <c r="W3942" i="3"/>
  <c r="Y3942" i="3" s="1"/>
  <c r="AA3942" i="3" s="1"/>
  <c r="W3943" i="3"/>
  <c r="Y3943" i="3" s="1"/>
  <c r="AA3943" i="3" s="1"/>
  <c r="W3944" i="3"/>
  <c r="Y3944" i="3" s="1"/>
  <c r="AA3944" i="3" s="1"/>
  <c r="W3945" i="3"/>
  <c r="Y3945" i="3" s="1"/>
  <c r="AA3945" i="3" s="1"/>
  <c r="W3946" i="3"/>
  <c r="Y3946" i="3" s="1"/>
  <c r="AA3946" i="3" s="1"/>
  <c r="W3947" i="3"/>
  <c r="Y3947" i="3" s="1"/>
  <c r="AA3947" i="3" s="1"/>
  <c r="W3948" i="3"/>
  <c r="Y3948" i="3" s="1"/>
  <c r="AA3948" i="3" s="1"/>
  <c r="W3949" i="3"/>
  <c r="Y3949" i="3" s="1"/>
  <c r="AA3949" i="3" s="1"/>
  <c r="W3950" i="3"/>
  <c r="Y3950" i="3" s="1"/>
  <c r="AA3950" i="3" s="1"/>
  <c r="W3951" i="3"/>
  <c r="Y3951" i="3" s="1"/>
  <c r="AA3951" i="3" s="1"/>
  <c r="W3952" i="3"/>
  <c r="Y3952" i="3" s="1"/>
  <c r="AA3952" i="3" s="1"/>
  <c r="W3953" i="3"/>
  <c r="Y3953" i="3" s="1"/>
  <c r="AA3953" i="3" s="1"/>
  <c r="W3954" i="3"/>
  <c r="Y3954" i="3" s="1"/>
  <c r="AA3954" i="3" s="1"/>
  <c r="W3955" i="3"/>
  <c r="Y3955" i="3" s="1"/>
  <c r="AA3955" i="3" s="1"/>
  <c r="W3956" i="3"/>
  <c r="Y3956" i="3" s="1"/>
  <c r="AA3956" i="3" s="1"/>
  <c r="W3957" i="3"/>
  <c r="Y3957" i="3" s="1"/>
  <c r="AA3957" i="3" s="1"/>
  <c r="W3958" i="3"/>
  <c r="Y3958" i="3" s="1"/>
  <c r="AA3958" i="3" s="1"/>
  <c r="W3959" i="3"/>
  <c r="Y3959" i="3" s="1"/>
  <c r="AA3959" i="3" s="1"/>
  <c r="W3960" i="3"/>
  <c r="Y3960" i="3" s="1"/>
  <c r="AA3960" i="3" s="1"/>
  <c r="W3961" i="3"/>
  <c r="Y3961" i="3" s="1"/>
  <c r="AA3961" i="3" s="1"/>
  <c r="W3962" i="3"/>
  <c r="Y3962" i="3" s="1"/>
  <c r="AA3962" i="3" s="1"/>
  <c r="W3963" i="3"/>
  <c r="Y3963" i="3" s="1"/>
  <c r="AA3963" i="3" s="1"/>
  <c r="W3964" i="3"/>
  <c r="Y3964" i="3" s="1"/>
  <c r="AA3964" i="3" s="1"/>
  <c r="W3965" i="3"/>
  <c r="Y3965" i="3" s="1"/>
  <c r="AA3965" i="3" s="1"/>
  <c r="W3966" i="3"/>
  <c r="Y3966" i="3" s="1"/>
  <c r="AA3966" i="3" s="1"/>
  <c r="W3967" i="3"/>
  <c r="Y3967" i="3" s="1"/>
  <c r="AA3967" i="3" s="1"/>
  <c r="W3968" i="3"/>
  <c r="Y3968" i="3" s="1"/>
  <c r="AA3968" i="3" s="1"/>
  <c r="W3969" i="3"/>
  <c r="Y3969" i="3" s="1"/>
  <c r="AA3969" i="3" s="1"/>
  <c r="W3970" i="3"/>
  <c r="Y3970" i="3" s="1"/>
  <c r="AA3970" i="3" s="1"/>
  <c r="W3971" i="3"/>
  <c r="Y3971" i="3" s="1"/>
  <c r="AA3971" i="3" s="1"/>
  <c r="W3972" i="3"/>
  <c r="Y3972" i="3" s="1"/>
  <c r="AA3972" i="3" s="1"/>
  <c r="W3973" i="3"/>
  <c r="Y3973" i="3" s="1"/>
  <c r="AA3973" i="3" s="1"/>
  <c r="W3974" i="3"/>
  <c r="Y3974" i="3" s="1"/>
  <c r="AA3974" i="3" s="1"/>
  <c r="W3975" i="3"/>
  <c r="Y3975" i="3" s="1"/>
  <c r="AA3975" i="3" s="1"/>
  <c r="W3976" i="3"/>
  <c r="Y3976" i="3" s="1"/>
  <c r="AA3976" i="3" s="1"/>
  <c r="W3977" i="3"/>
  <c r="Y3977" i="3" s="1"/>
  <c r="AA3977" i="3" s="1"/>
  <c r="W3978" i="3"/>
  <c r="Y3978" i="3" s="1"/>
  <c r="AA3978" i="3" s="1"/>
  <c r="W3979" i="3"/>
  <c r="Y3979" i="3" s="1"/>
  <c r="AA3979" i="3" s="1"/>
  <c r="W3980" i="3"/>
  <c r="Y3980" i="3" s="1"/>
  <c r="AA3980" i="3" s="1"/>
  <c r="W3981" i="3"/>
  <c r="Y3981" i="3" s="1"/>
  <c r="AA3981" i="3" s="1"/>
  <c r="W3982" i="3"/>
  <c r="Y3982" i="3" s="1"/>
  <c r="AA3982" i="3" s="1"/>
  <c r="W3983" i="3"/>
  <c r="Y3983" i="3" s="1"/>
  <c r="AA3983" i="3" s="1"/>
  <c r="W3984" i="3"/>
  <c r="Y3984" i="3" s="1"/>
  <c r="AA3984" i="3" s="1"/>
  <c r="W3985" i="3"/>
  <c r="Y3985" i="3" s="1"/>
  <c r="AA3985" i="3" s="1"/>
  <c r="W3986" i="3"/>
  <c r="Y3986" i="3" s="1"/>
  <c r="AA3986" i="3" s="1"/>
  <c r="W3987" i="3"/>
  <c r="Y3987" i="3" s="1"/>
  <c r="AA3987" i="3" s="1"/>
  <c r="W3988" i="3"/>
  <c r="Y3988" i="3" s="1"/>
  <c r="AA3988" i="3" s="1"/>
  <c r="W3989" i="3"/>
  <c r="Y3989" i="3" s="1"/>
  <c r="AA3989" i="3" s="1"/>
  <c r="W3990" i="3"/>
  <c r="Y3990" i="3" s="1"/>
  <c r="AA3990" i="3" s="1"/>
  <c r="W3991" i="3"/>
  <c r="Y3991" i="3" s="1"/>
  <c r="AA3991" i="3" s="1"/>
  <c r="W3992" i="3"/>
  <c r="Y3992" i="3" s="1"/>
  <c r="AA3992" i="3" s="1"/>
  <c r="W3993" i="3"/>
  <c r="Y3993" i="3" s="1"/>
  <c r="AA3993" i="3" s="1"/>
  <c r="W3994" i="3"/>
  <c r="Y3994" i="3" s="1"/>
  <c r="AA3994" i="3" s="1"/>
  <c r="W3995" i="3"/>
  <c r="Y3995" i="3" s="1"/>
  <c r="AA3995" i="3" s="1"/>
  <c r="W3996" i="3"/>
  <c r="Y3996" i="3" s="1"/>
  <c r="AA3996" i="3" s="1"/>
  <c r="W3997" i="3"/>
  <c r="Y3997" i="3" s="1"/>
  <c r="AA3997" i="3" s="1"/>
  <c r="W3998" i="3"/>
  <c r="Y3998" i="3" s="1"/>
  <c r="AA3998" i="3" s="1"/>
  <c r="W3999" i="3"/>
  <c r="Y3999" i="3" s="1"/>
  <c r="AA3999" i="3" s="1"/>
  <c r="W4000" i="3"/>
  <c r="Y4000" i="3" s="1"/>
  <c r="AA4000" i="3" s="1"/>
  <c r="W4001" i="3"/>
  <c r="Y4001" i="3" s="1"/>
  <c r="AA4001" i="3" s="1"/>
  <c r="W4002" i="3"/>
  <c r="Y4002" i="3" s="1"/>
  <c r="AA4002" i="3" s="1"/>
  <c r="W4003" i="3"/>
  <c r="Y4003" i="3" s="1"/>
  <c r="AA4003" i="3" s="1"/>
  <c r="W4004" i="3"/>
  <c r="Y4004" i="3" s="1"/>
  <c r="AA4004" i="3" s="1"/>
  <c r="W4005" i="3"/>
  <c r="Y4005" i="3" s="1"/>
  <c r="AA4005" i="3" s="1"/>
  <c r="W4006" i="3"/>
  <c r="Y4006" i="3" s="1"/>
  <c r="AA4006" i="3" s="1"/>
  <c r="W4007" i="3"/>
  <c r="Y4007" i="3" s="1"/>
  <c r="AA4007" i="3" s="1"/>
  <c r="W4008" i="3"/>
  <c r="Y4008" i="3" s="1"/>
  <c r="AA4008" i="3" s="1"/>
  <c r="W4009" i="3"/>
  <c r="Y4009" i="3" s="1"/>
  <c r="AA4009" i="3" s="1"/>
  <c r="W4010" i="3"/>
  <c r="Y4010" i="3" s="1"/>
  <c r="AA4010" i="3" s="1"/>
  <c r="W4011" i="3"/>
  <c r="Y4011" i="3" s="1"/>
  <c r="AA4011" i="3" s="1"/>
  <c r="W4012" i="3"/>
  <c r="Y4012" i="3" s="1"/>
  <c r="AA4012" i="3" s="1"/>
  <c r="W4013" i="3"/>
  <c r="Y4013" i="3" s="1"/>
  <c r="AA4013" i="3" s="1"/>
  <c r="W4014" i="3"/>
  <c r="Y4014" i="3" s="1"/>
  <c r="AA4014" i="3" s="1"/>
  <c r="W4015" i="3"/>
  <c r="Y4015" i="3" s="1"/>
  <c r="AA4015" i="3" s="1"/>
  <c r="W4016" i="3"/>
  <c r="Y4016" i="3" s="1"/>
  <c r="AA4016" i="3" s="1"/>
  <c r="W4017" i="3"/>
  <c r="Y4017" i="3" s="1"/>
  <c r="AA4017" i="3" s="1"/>
  <c r="W4018" i="3"/>
  <c r="Y4018" i="3" s="1"/>
  <c r="AA4018" i="3" s="1"/>
  <c r="W4019" i="3"/>
  <c r="Y4019" i="3" s="1"/>
  <c r="AA4019" i="3" s="1"/>
  <c r="W4020" i="3"/>
  <c r="Y4020" i="3" s="1"/>
  <c r="AA4020" i="3" s="1"/>
  <c r="W4021" i="3"/>
  <c r="Y4021" i="3" s="1"/>
  <c r="AA4021" i="3" s="1"/>
  <c r="W4022" i="3"/>
  <c r="Y4022" i="3" s="1"/>
  <c r="AA4022" i="3" s="1"/>
  <c r="W4023" i="3"/>
  <c r="Y4023" i="3" s="1"/>
  <c r="AA4023" i="3" s="1"/>
  <c r="W4024" i="3"/>
  <c r="Y4024" i="3" s="1"/>
  <c r="AA4024" i="3" s="1"/>
  <c r="W4025" i="3"/>
  <c r="Y4025" i="3" s="1"/>
  <c r="AA4025" i="3" s="1"/>
  <c r="W4026" i="3"/>
  <c r="Y4026" i="3" s="1"/>
  <c r="AA4026" i="3" s="1"/>
  <c r="W4027" i="3"/>
  <c r="Y4027" i="3" s="1"/>
  <c r="AA4027" i="3" s="1"/>
  <c r="W4028" i="3"/>
  <c r="Y4028" i="3" s="1"/>
  <c r="AA4028" i="3" s="1"/>
  <c r="W4029" i="3"/>
  <c r="Y4029" i="3" s="1"/>
  <c r="AA4029" i="3" s="1"/>
  <c r="W4030" i="3"/>
  <c r="Y4030" i="3" s="1"/>
  <c r="AA4030" i="3" s="1"/>
  <c r="W4031" i="3"/>
  <c r="Y4031" i="3" s="1"/>
  <c r="AA4031" i="3" s="1"/>
  <c r="W4032" i="3"/>
  <c r="Y4032" i="3" s="1"/>
  <c r="AA4032" i="3" s="1"/>
  <c r="W4033" i="3"/>
  <c r="Y4033" i="3" s="1"/>
  <c r="AA4033" i="3" s="1"/>
  <c r="W4034" i="3"/>
  <c r="Y4034" i="3" s="1"/>
  <c r="AA4034" i="3" s="1"/>
  <c r="W4035" i="3"/>
  <c r="Y4035" i="3" s="1"/>
  <c r="AA4035" i="3" s="1"/>
  <c r="W4036" i="3"/>
  <c r="Y4036" i="3" s="1"/>
  <c r="AA4036" i="3" s="1"/>
  <c r="W4037" i="3"/>
  <c r="Y4037" i="3" s="1"/>
  <c r="AA4037" i="3" s="1"/>
  <c r="W4038" i="3"/>
  <c r="Y4038" i="3" s="1"/>
  <c r="AA4038" i="3" s="1"/>
  <c r="W4039" i="3"/>
  <c r="Y4039" i="3" s="1"/>
  <c r="AA4039" i="3" s="1"/>
  <c r="W4040" i="3"/>
  <c r="Y4040" i="3" s="1"/>
  <c r="AA4040" i="3" s="1"/>
  <c r="W4041" i="3"/>
  <c r="Y4041" i="3" s="1"/>
  <c r="AA4041" i="3" s="1"/>
  <c r="W4042" i="3"/>
  <c r="Y4042" i="3" s="1"/>
  <c r="AA4042" i="3" s="1"/>
  <c r="W4043" i="3"/>
  <c r="Y4043" i="3" s="1"/>
  <c r="AA4043" i="3" s="1"/>
  <c r="W4044" i="3"/>
  <c r="Y4044" i="3" s="1"/>
  <c r="AA4044" i="3" s="1"/>
  <c r="W4045" i="3"/>
  <c r="Y4045" i="3" s="1"/>
  <c r="AA4045" i="3" s="1"/>
  <c r="W4046" i="3"/>
  <c r="Y4046" i="3" s="1"/>
  <c r="AA4046" i="3" s="1"/>
  <c r="W4047" i="3"/>
  <c r="Y4047" i="3" s="1"/>
  <c r="AA4047" i="3" s="1"/>
  <c r="W4048" i="3"/>
  <c r="Y4048" i="3" s="1"/>
  <c r="AA4048" i="3" s="1"/>
  <c r="W4049" i="3"/>
  <c r="Y4049" i="3" s="1"/>
  <c r="AA4049" i="3" s="1"/>
  <c r="W4050" i="3"/>
  <c r="Y4050" i="3" s="1"/>
  <c r="AA4050" i="3" s="1"/>
  <c r="W4051" i="3"/>
  <c r="Y4051" i="3" s="1"/>
  <c r="AA4051" i="3" s="1"/>
  <c r="W4052" i="3"/>
  <c r="Y4052" i="3" s="1"/>
  <c r="AA4052" i="3" s="1"/>
  <c r="W4053" i="3"/>
  <c r="Y4053" i="3" s="1"/>
  <c r="AA4053" i="3" s="1"/>
  <c r="W4054" i="3"/>
  <c r="Y4054" i="3" s="1"/>
  <c r="AA4054" i="3" s="1"/>
  <c r="W4055" i="3"/>
  <c r="Y4055" i="3" s="1"/>
  <c r="AA4055" i="3" s="1"/>
  <c r="W4056" i="3"/>
  <c r="Y4056" i="3" s="1"/>
  <c r="AA4056" i="3" s="1"/>
  <c r="W4057" i="3"/>
  <c r="Y4057" i="3" s="1"/>
  <c r="AA4057" i="3" s="1"/>
  <c r="W4058" i="3"/>
  <c r="Y4058" i="3" s="1"/>
  <c r="AA4058" i="3" s="1"/>
  <c r="W4059" i="3"/>
  <c r="Y4059" i="3" s="1"/>
  <c r="AA4059" i="3" s="1"/>
  <c r="W4060" i="3"/>
  <c r="Y4060" i="3" s="1"/>
  <c r="AA4060" i="3" s="1"/>
  <c r="W4061" i="3"/>
  <c r="Y4061" i="3" s="1"/>
  <c r="AA4061" i="3" s="1"/>
  <c r="W4062" i="3"/>
  <c r="Y4062" i="3" s="1"/>
  <c r="AA4062" i="3" s="1"/>
  <c r="W4063" i="3"/>
  <c r="Y4063" i="3" s="1"/>
  <c r="AA4063" i="3" s="1"/>
  <c r="W4064" i="3"/>
  <c r="Y4064" i="3" s="1"/>
  <c r="AA4064" i="3" s="1"/>
  <c r="W4065" i="3"/>
  <c r="Y4065" i="3" s="1"/>
  <c r="AA4065" i="3" s="1"/>
  <c r="W4066" i="3"/>
  <c r="Y4066" i="3" s="1"/>
  <c r="AA4066" i="3" s="1"/>
  <c r="W4067" i="3"/>
  <c r="Y4067" i="3" s="1"/>
  <c r="AA4067" i="3" s="1"/>
  <c r="W4068" i="3"/>
  <c r="Y4068" i="3" s="1"/>
  <c r="AA4068" i="3" s="1"/>
  <c r="W4069" i="3"/>
  <c r="Y4069" i="3" s="1"/>
  <c r="AA4069" i="3" s="1"/>
  <c r="W4070" i="3"/>
  <c r="Y4070" i="3" s="1"/>
  <c r="AA4070" i="3" s="1"/>
  <c r="W4071" i="3"/>
  <c r="Y4071" i="3" s="1"/>
  <c r="AA4071" i="3" s="1"/>
  <c r="W4072" i="3"/>
  <c r="Y4072" i="3" s="1"/>
  <c r="AA4072" i="3" s="1"/>
  <c r="W4073" i="3"/>
  <c r="Y4073" i="3" s="1"/>
  <c r="AA4073" i="3" s="1"/>
  <c r="W4074" i="3"/>
  <c r="Y4074" i="3" s="1"/>
  <c r="AA4074" i="3" s="1"/>
  <c r="W4075" i="3"/>
  <c r="Y4075" i="3" s="1"/>
  <c r="AA4075" i="3" s="1"/>
  <c r="W4076" i="3"/>
  <c r="Y4076" i="3" s="1"/>
  <c r="AA4076" i="3" s="1"/>
  <c r="W4077" i="3"/>
  <c r="Y4077" i="3" s="1"/>
  <c r="AA4077" i="3" s="1"/>
  <c r="W4078" i="3"/>
  <c r="Y4078" i="3" s="1"/>
  <c r="AA4078" i="3" s="1"/>
  <c r="W4079" i="3"/>
  <c r="Y4079" i="3" s="1"/>
  <c r="AA4079" i="3" s="1"/>
  <c r="W4080" i="3"/>
  <c r="Y4080" i="3" s="1"/>
  <c r="AA4080" i="3" s="1"/>
  <c r="W4081" i="3"/>
  <c r="Y4081" i="3" s="1"/>
  <c r="AA4081" i="3" s="1"/>
  <c r="W4082" i="3"/>
  <c r="Y4082" i="3" s="1"/>
  <c r="AA4082" i="3" s="1"/>
  <c r="W4083" i="3"/>
  <c r="Y4083" i="3" s="1"/>
  <c r="AA4083" i="3" s="1"/>
  <c r="W4084" i="3"/>
  <c r="Y4084" i="3" s="1"/>
  <c r="AA4084" i="3" s="1"/>
  <c r="W4085" i="3"/>
  <c r="Y4085" i="3" s="1"/>
  <c r="AA4085" i="3" s="1"/>
  <c r="W4086" i="3"/>
  <c r="Y4086" i="3" s="1"/>
  <c r="AA4086" i="3" s="1"/>
  <c r="W4087" i="3"/>
  <c r="Y4087" i="3" s="1"/>
  <c r="AA4087" i="3" s="1"/>
  <c r="W4088" i="3"/>
  <c r="Y4088" i="3" s="1"/>
  <c r="AA4088" i="3" s="1"/>
  <c r="W4089" i="3"/>
  <c r="Y4089" i="3" s="1"/>
  <c r="AA4089" i="3" s="1"/>
  <c r="W4090" i="3"/>
  <c r="Y4090" i="3" s="1"/>
  <c r="AA4090" i="3" s="1"/>
  <c r="W4091" i="3"/>
  <c r="Y4091" i="3" s="1"/>
  <c r="AA4091" i="3" s="1"/>
  <c r="W4092" i="3"/>
  <c r="Y4092" i="3" s="1"/>
  <c r="AA4092" i="3" s="1"/>
  <c r="W4093" i="3"/>
  <c r="Y4093" i="3" s="1"/>
  <c r="AA4093" i="3" s="1"/>
  <c r="W4094" i="3"/>
  <c r="Y4094" i="3" s="1"/>
  <c r="AA4094" i="3" s="1"/>
  <c r="W4095" i="3"/>
  <c r="Y4095" i="3" s="1"/>
  <c r="AA4095" i="3" s="1"/>
  <c r="W4096" i="3"/>
  <c r="Y4096" i="3" s="1"/>
  <c r="AA4096" i="3" s="1"/>
  <c r="W4097" i="3"/>
  <c r="Y4097" i="3" s="1"/>
  <c r="AA4097" i="3" s="1"/>
  <c r="W4098" i="3"/>
  <c r="Y4098" i="3" s="1"/>
  <c r="AA4098" i="3" s="1"/>
  <c r="W4099" i="3"/>
  <c r="Y4099" i="3" s="1"/>
  <c r="AA4099" i="3" s="1"/>
  <c r="W4100" i="3"/>
  <c r="Y4100" i="3" s="1"/>
  <c r="AA4100" i="3" s="1"/>
  <c r="W4101" i="3"/>
  <c r="Y4101" i="3" s="1"/>
  <c r="AA4101" i="3" s="1"/>
  <c r="W4102" i="3"/>
  <c r="Y4102" i="3" s="1"/>
  <c r="AA4102" i="3" s="1"/>
  <c r="W4103" i="3"/>
  <c r="Y4103" i="3" s="1"/>
  <c r="AA4103" i="3" s="1"/>
  <c r="W4104" i="3"/>
  <c r="Y4104" i="3" s="1"/>
  <c r="AA4104" i="3" s="1"/>
  <c r="W4105" i="3"/>
  <c r="Y4105" i="3" s="1"/>
  <c r="AA4105" i="3" s="1"/>
  <c r="W4106" i="3"/>
  <c r="Y4106" i="3" s="1"/>
  <c r="AA4106" i="3" s="1"/>
  <c r="W4107" i="3"/>
  <c r="Y4107" i="3" s="1"/>
  <c r="AA4107" i="3" s="1"/>
  <c r="W4108" i="3"/>
  <c r="Y4108" i="3" s="1"/>
  <c r="AA4108" i="3" s="1"/>
  <c r="W4109" i="3"/>
  <c r="Y4109" i="3" s="1"/>
  <c r="AA4109" i="3" s="1"/>
  <c r="W4110" i="3"/>
  <c r="Y4110" i="3" s="1"/>
  <c r="AA4110" i="3" s="1"/>
  <c r="W4111" i="3"/>
  <c r="Y4111" i="3" s="1"/>
  <c r="AA4111" i="3" s="1"/>
  <c r="W4112" i="3"/>
  <c r="Y4112" i="3" s="1"/>
  <c r="AA4112" i="3" s="1"/>
  <c r="W4113" i="3"/>
  <c r="Y4113" i="3" s="1"/>
  <c r="AA4113" i="3" s="1"/>
  <c r="W4114" i="3"/>
  <c r="Y4114" i="3" s="1"/>
  <c r="AA4114" i="3" s="1"/>
  <c r="W4115" i="3"/>
  <c r="Y4115" i="3" s="1"/>
  <c r="AA4115" i="3" s="1"/>
  <c r="W4116" i="3"/>
  <c r="Y4116" i="3" s="1"/>
  <c r="AA4116" i="3" s="1"/>
  <c r="W4117" i="3"/>
  <c r="Y4117" i="3" s="1"/>
  <c r="AA4117" i="3" s="1"/>
  <c r="W4118" i="3"/>
  <c r="Y4118" i="3" s="1"/>
  <c r="AA4118" i="3" s="1"/>
  <c r="W4119" i="3"/>
  <c r="Y4119" i="3" s="1"/>
  <c r="AA4119" i="3" s="1"/>
  <c r="W4120" i="3"/>
  <c r="Y4120" i="3" s="1"/>
  <c r="AA4120" i="3" s="1"/>
  <c r="W4121" i="3"/>
  <c r="Y4121" i="3" s="1"/>
  <c r="AA4121" i="3" s="1"/>
  <c r="W4122" i="3"/>
  <c r="Y4122" i="3" s="1"/>
  <c r="AA4122" i="3" s="1"/>
  <c r="W4123" i="3"/>
  <c r="Y4123" i="3" s="1"/>
  <c r="AA4123" i="3" s="1"/>
  <c r="W4124" i="3"/>
  <c r="Y4124" i="3" s="1"/>
  <c r="AA4124" i="3" s="1"/>
  <c r="W4125" i="3"/>
  <c r="Y4125" i="3" s="1"/>
  <c r="AA4125" i="3" s="1"/>
  <c r="W4126" i="3"/>
  <c r="Y4126" i="3" s="1"/>
  <c r="AA4126" i="3" s="1"/>
  <c r="W4127" i="3"/>
  <c r="Y4127" i="3" s="1"/>
  <c r="AA4127" i="3" s="1"/>
  <c r="W4128" i="3"/>
  <c r="Y4128" i="3" s="1"/>
  <c r="AA4128" i="3" s="1"/>
  <c r="W4129" i="3"/>
  <c r="Y4129" i="3" s="1"/>
  <c r="AA4129" i="3" s="1"/>
  <c r="W4130" i="3"/>
  <c r="Y4130" i="3" s="1"/>
  <c r="AA4130" i="3" s="1"/>
  <c r="W4131" i="3"/>
  <c r="Y4131" i="3" s="1"/>
  <c r="AA4131" i="3" s="1"/>
  <c r="W4132" i="3"/>
  <c r="Y4132" i="3" s="1"/>
  <c r="AA4132" i="3" s="1"/>
  <c r="W4133" i="3"/>
  <c r="Y4133" i="3" s="1"/>
  <c r="AA4133" i="3" s="1"/>
  <c r="W4134" i="3"/>
  <c r="Y4134" i="3" s="1"/>
  <c r="AA4134" i="3" s="1"/>
  <c r="W4135" i="3"/>
  <c r="Y4135" i="3" s="1"/>
  <c r="AA4135" i="3" s="1"/>
  <c r="W4136" i="3"/>
  <c r="Y4136" i="3" s="1"/>
  <c r="AA4136" i="3" s="1"/>
  <c r="W4137" i="3"/>
  <c r="Y4137" i="3" s="1"/>
  <c r="AA4137" i="3" s="1"/>
  <c r="W4138" i="3"/>
  <c r="Y4138" i="3" s="1"/>
  <c r="AA4138" i="3" s="1"/>
  <c r="W4139" i="3"/>
  <c r="Y4139" i="3" s="1"/>
  <c r="AA4139" i="3" s="1"/>
  <c r="W4140" i="3"/>
  <c r="Y4140" i="3" s="1"/>
  <c r="AA4140" i="3" s="1"/>
  <c r="W4141" i="3"/>
  <c r="Y4141" i="3" s="1"/>
  <c r="AA4141" i="3" s="1"/>
  <c r="W4142" i="3"/>
  <c r="Y4142" i="3" s="1"/>
  <c r="AA4142" i="3" s="1"/>
  <c r="W4143" i="3"/>
  <c r="Y4143" i="3" s="1"/>
  <c r="AA4143" i="3" s="1"/>
  <c r="W4144" i="3"/>
  <c r="Y4144" i="3" s="1"/>
  <c r="AA4144" i="3" s="1"/>
  <c r="W4145" i="3"/>
  <c r="Y4145" i="3" s="1"/>
  <c r="AA4145" i="3" s="1"/>
  <c r="W4146" i="3"/>
  <c r="Y4146" i="3" s="1"/>
  <c r="AA4146" i="3" s="1"/>
  <c r="W4147" i="3"/>
  <c r="Y4147" i="3" s="1"/>
  <c r="AA4147" i="3" s="1"/>
  <c r="W4148" i="3"/>
  <c r="Y4148" i="3" s="1"/>
  <c r="AA4148" i="3" s="1"/>
  <c r="W4149" i="3"/>
  <c r="Y4149" i="3" s="1"/>
  <c r="AA4149" i="3" s="1"/>
  <c r="W4150" i="3"/>
  <c r="Y4150" i="3" s="1"/>
  <c r="AA4150" i="3" s="1"/>
  <c r="W4151" i="3"/>
  <c r="Y4151" i="3" s="1"/>
  <c r="AA4151" i="3" s="1"/>
  <c r="W4152" i="3"/>
  <c r="Y4152" i="3" s="1"/>
  <c r="AA4152" i="3" s="1"/>
  <c r="W4153" i="3"/>
  <c r="Y4153" i="3" s="1"/>
  <c r="AA4153" i="3" s="1"/>
  <c r="W4154" i="3"/>
  <c r="Y4154" i="3" s="1"/>
  <c r="AA4154" i="3" s="1"/>
  <c r="W4155" i="3"/>
  <c r="Y4155" i="3" s="1"/>
  <c r="AA4155" i="3" s="1"/>
  <c r="W4156" i="3"/>
  <c r="Y4156" i="3" s="1"/>
  <c r="AA4156" i="3" s="1"/>
  <c r="W4157" i="3"/>
  <c r="Y4157" i="3" s="1"/>
  <c r="AA4157" i="3" s="1"/>
  <c r="W4158" i="3"/>
  <c r="Y4158" i="3" s="1"/>
  <c r="AA4158" i="3" s="1"/>
  <c r="W4159" i="3"/>
  <c r="Y4159" i="3" s="1"/>
  <c r="AA4159" i="3" s="1"/>
  <c r="W4160" i="3"/>
  <c r="Y4160" i="3" s="1"/>
  <c r="AA4160" i="3" s="1"/>
  <c r="W4161" i="3"/>
  <c r="Y4161" i="3" s="1"/>
  <c r="AA4161" i="3" s="1"/>
  <c r="W4162" i="3"/>
  <c r="Y4162" i="3" s="1"/>
  <c r="AA4162" i="3" s="1"/>
  <c r="W4163" i="3"/>
  <c r="Y4163" i="3" s="1"/>
  <c r="AA4163" i="3" s="1"/>
  <c r="W4164" i="3"/>
  <c r="Y4164" i="3" s="1"/>
  <c r="AA4164" i="3" s="1"/>
  <c r="W4165" i="3"/>
  <c r="Y4165" i="3" s="1"/>
  <c r="AA4165" i="3" s="1"/>
  <c r="W4166" i="3"/>
  <c r="Y4166" i="3" s="1"/>
  <c r="AA4166" i="3" s="1"/>
  <c r="W4167" i="3"/>
  <c r="Y4167" i="3" s="1"/>
  <c r="AA4167" i="3" s="1"/>
  <c r="W4168" i="3"/>
  <c r="Y4168" i="3" s="1"/>
  <c r="AA4168" i="3" s="1"/>
  <c r="W4169" i="3"/>
  <c r="Y4169" i="3" s="1"/>
  <c r="AA4169" i="3" s="1"/>
  <c r="W4170" i="3"/>
  <c r="Y4170" i="3" s="1"/>
  <c r="AA4170" i="3" s="1"/>
  <c r="W4171" i="3"/>
  <c r="Y4171" i="3" s="1"/>
  <c r="AA4171" i="3" s="1"/>
  <c r="W4172" i="3"/>
  <c r="Y4172" i="3" s="1"/>
  <c r="AA4172" i="3" s="1"/>
  <c r="W4173" i="3"/>
  <c r="Y4173" i="3" s="1"/>
  <c r="AA4173" i="3" s="1"/>
  <c r="W4174" i="3"/>
  <c r="Y4174" i="3" s="1"/>
  <c r="AA4174" i="3" s="1"/>
  <c r="W4175" i="3"/>
  <c r="Y4175" i="3" s="1"/>
  <c r="AA4175" i="3" s="1"/>
  <c r="W4176" i="3"/>
  <c r="Y4176" i="3" s="1"/>
  <c r="AA4176" i="3" s="1"/>
  <c r="W4177" i="3"/>
  <c r="Y4177" i="3" s="1"/>
  <c r="AA4177" i="3" s="1"/>
  <c r="W4178" i="3"/>
  <c r="Y4178" i="3" s="1"/>
  <c r="AA4178" i="3" s="1"/>
  <c r="W4179" i="3"/>
  <c r="Y4179" i="3" s="1"/>
  <c r="AA4179" i="3" s="1"/>
  <c r="W4180" i="3"/>
  <c r="Y4180" i="3" s="1"/>
  <c r="AA4180" i="3" s="1"/>
  <c r="W4181" i="3"/>
  <c r="Y4181" i="3" s="1"/>
  <c r="AA4181" i="3" s="1"/>
  <c r="W4182" i="3"/>
  <c r="Y4182" i="3" s="1"/>
  <c r="AA4182" i="3" s="1"/>
  <c r="W4183" i="3"/>
  <c r="Y4183" i="3" s="1"/>
  <c r="AA4183" i="3" s="1"/>
  <c r="W4184" i="3"/>
  <c r="Y4184" i="3" s="1"/>
  <c r="AA4184" i="3" s="1"/>
  <c r="W4185" i="3"/>
  <c r="Y4185" i="3" s="1"/>
  <c r="AA4185" i="3" s="1"/>
  <c r="W4186" i="3"/>
  <c r="Y4186" i="3" s="1"/>
  <c r="AA4186" i="3" s="1"/>
  <c r="W4187" i="3"/>
  <c r="Y4187" i="3" s="1"/>
  <c r="AA4187" i="3" s="1"/>
  <c r="W4188" i="3"/>
  <c r="Y4188" i="3" s="1"/>
  <c r="AA4188" i="3" s="1"/>
  <c r="W4189" i="3"/>
  <c r="Y4189" i="3" s="1"/>
  <c r="AA4189" i="3" s="1"/>
  <c r="W4190" i="3"/>
  <c r="Y4190" i="3" s="1"/>
  <c r="AA4190" i="3" s="1"/>
  <c r="W4191" i="3"/>
  <c r="Y4191" i="3" s="1"/>
  <c r="AA4191" i="3" s="1"/>
  <c r="W4192" i="3"/>
  <c r="Y4192" i="3" s="1"/>
  <c r="AA4192" i="3" s="1"/>
  <c r="W4193" i="3"/>
  <c r="Y4193" i="3" s="1"/>
  <c r="AA4193" i="3" s="1"/>
  <c r="W4194" i="3"/>
  <c r="Y4194" i="3" s="1"/>
  <c r="AA4194" i="3" s="1"/>
  <c r="W4195" i="3"/>
  <c r="Y4195" i="3" s="1"/>
  <c r="AA4195" i="3" s="1"/>
  <c r="W4196" i="3"/>
  <c r="Y4196" i="3" s="1"/>
  <c r="AA4196" i="3" s="1"/>
  <c r="W4197" i="3"/>
  <c r="Y4197" i="3" s="1"/>
  <c r="AA4197" i="3" s="1"/>
  <c r="W4198" i="3"/>
  <c r="Y4198" i="3" s="1"/>
  <c r="AA4198" i="3" s="1"/>
  <c r="W4199" i="3"/>
  <c r="Y4199" i="3" s="1"/>
  <c r="AA4199" i="3" s="1"/>
  <c r="W4200" i="3"/>
  <c r="Y4200" i="3" s="1"/>
  <c r="AA4200" i="3" s="1"/>
  <c r="W4201" i="3"/>
  <c r="Y4201" i="3" s="1"/>
  <c r="AA4201" i="3" s="1"/>
  <c r="W4202" i="3"/>
  <c r="Y4202" i="3" s="1"/>
  <c r="AA4202" i="3" s="1"/>
  <c r="W4203" i="3"/>
  <c r="Y4203" i="3" s="1"/>
  <c r="AA4203" i="3" s="1"/>
  <c r="W4204" i="3"/>
  <c r="Y4204" i="3" s="1"/>
  <c r="AA4204" i="3" s="1"/>
  <c r="W4205" i="3"/>
  <c r="Y4205" i="3" s="1"/>
  <c r="AA4205" i="3" s="1"/>
  <c r="W4206" i="3"/>
  <c r="Y4206" i="3" s="1"/>
  <c r="AA4206" i="3" s="1"/>
  <c r="W4207" i="3"/>
  <c r="Y4207" i="3" s="1"/>
  <c r="AA4207" i="3" s="1"/>
  <c r="W4208" i="3"/>
  <c r="Y4208" i="3" s="1"/>
  <c r="AA4208" i="3" s="1"/>
  <c r="W4209" i="3"/>
  <c r="Y4209" i="3" s="1"/>
  <c r="AA4209" i="3" s="1"/>
  <c r="W4210" i="3"/>
  <c r="Y4210" i="3" s="1"/>
  <c r="AA4210" i="3" s="1"/>
  <c r="W4211" i="3"/>
  <c r="Y4211" i="3" s="1"/>
  <c r="AA4211" i="3" s="1"/>
  <c r="W4212" i="3"/>
  <c r="Y4212" i="3" s="1"/>
  <c r="AA4212" i="3" s="1"/>
  <c r="W4213" i="3"/>
  <c r="Y4213" i="3" s="1"/>
  <c r="AA4213" i="3" s="1"/>
  <c r="W4214" i="3"/>
  <c r="Y4214" i="3" s="1"/>
  <c r="AA4214" i="3" s="1"/>
  <c r="W4215" i="3"/>
  <c r="Y4215" i="3" s="1"/>
  <c r="AA4215" i="3" s="1"/>
  <c r="W4216" i="3"/>
  <c r="Y4216" i="3" s="1"/>
  <c r="AA4216" i="3" s="1"/>
  <c r="W4217" i="3"/>
  <c r="Y4217" i="3" s="1"/>
  <c r="AA4217" i="3" s="1"/>
  <c r="W4218" i="3"/>
  <c r="Y4218" i="3" s="1"/>
  <c r="AA4218" i="3" s="1"/>
  <c r="W4219" i="3"/>
  <c r="Y4219" i="3" s="1"/>
  <c r="AA4219" i="3" s="1"/>
  <c r="W4220" i="3"/>
  <c r="Y4220" i="3" s="1"/>
  <c r="AA4220" i="3" s="1"/>
  <c r="W4221" i="3"/>
  <c r="Y4221" i="3" s="1"/>
  <c r="AA4221" i="3" s="1"/>
  <c r="W4222" i="3"/>
  <c r="Y4222" i="3" s="1"/>
  <c r="AA4222" i="3" s="1"/>
  <c r="W4223" i="3"/>
  <c r="Y4223" i="3" s="1"/>
  <c r="AA4223" i="3" s="1"/>
  <c r="W4224" i="3"/>
  <c r="Y4224" i="3" s="1"/>
  <c r="AA4224" i="3" s="1"/>
  <c r="W4225" i="3"/>
  <c r="Y4225" i="3" s="1"/>
  <c r="AA4225" i="3" s="1"/>
  <c r="W4226" i="3"/>
  <c r="Y4226" i="3" s="1"/>
  <c r="AA4226" i="3" s="1"/>
  <c r="W4227" i="3"/>
  <c r="Y4227" i="3" s="1"/>
  <c r="AA4227" i="3" s="1"/>
  <c r="W4228" i="3"/>
  <c r="Y4228" i="3" s="1"/>
  <c r="AA4228" i="3" s="1"/>
  <c r="W4229" i="3"/>
  <c r="Y4229" i="3" s="1"/>
  <c r="AA4229" i="3" s="1"/>
  <c r="W4230" i="3"/>
  <c r="Y4230" i="3" s="1"/>
  <c r="AA4230" i="3" s="1"/>
  <c r="W4231" i="3"/>
  <c r="Y4231" i="3" s="1"/>
  <c r="AA4231" i="3" s="1"/>
  <c r="W4232" i="3"/>
  <c r="Y4232" i="3" s="1"/>
  <c r="AA4232" i="3" s="1"/>
  <c r="W4233" i="3"/>
  <c r="Y4233" i="3" s="1"/>
  <c r="AA4233" i="3" s="1"/>
  <c r="W4234" i="3"/>
  <c r="Y4234" i="3" s="1"/>
  <c r="AA4234" i="3" s="1"/>
  <c r="W4235" i="3"/>
  <c r="Y4235" i="3" s="1"/>
  <c r="AA4235" i="3" s="1"/>
  <c r="W4236" i="3"/>
  <c r="Y4236" i="3" s="1"/>
  <c r="AA4236" i="3" s="1"/>
  <c r="W4237" i="3"/>
  <c r="Y4237" i="3" s="1"/>
  <c r="AA4237" i="3" s="1"/>
  <c r="W4238" i="3"/>
  <c r="Y4238" i="3" s="1"/>
  <c r="AA4238" i="3" s="1"/>
  <c r="W4239" i="3"/>
  <c r="Y4239" i="3" s="1"/>
  <c r="AA4239" i="3" s="1"/>
  <c r="W4240" i="3"/>
  <c r="Y4240" i="3" s="1"/>
  <c r="AA4240" i="3" s="1"/>
  <c r="W4241" i="3"/>
  <c r="Y4241" i="3" s="1"/>
  <c r="AA4241" i="3" s="1"/>
  <c r="W4242" i="3"/>
  <c r="Y4242" i="3" s="1"/>
  <c r="AA4242" i="3" s="1"/>
  <c r="W4243" i="3"/>
  <c r="Y4243" i="3" s="1"/>
  <c r="AA4243" i="3" s="1"/>
  <c r="W4244" i="3"/>
  <c r="Y4244" i="3" s="1"/>
  <c r="AA4244" i="3" s="1"/>
  <c r="W4245" i="3"/>
  <c r="Y4245" i="3" s="1"/>
  <c r="AA4245" i="3" s="1"/>
  <c r="W4246" i="3"/>
  <c r="Y4246" i="3" s="1"/>
  <c r="AA4246" i="3" s="1"/>
  <c r="W4247" i="3"/>
  <c r="Y4247" i="3" s="1"/>
  <c r="AA4247" i="3" s="1"/>
  <c r="W4248" i="3"/>
  <c r="Y4248" i="3" s="1"/>
  <c r="AA4248" i="3" s="1"/>
  <c r="W4249" i="3"/>
  <c r="Y4249" i="3" s="1"/>
  <c r="AA4249" i="3" s="1"/>
  <c r="W4250" i="3"/>
  <c r="Y4250" i="3" s="1"/>
  <c r="AA4250" i="3" s="1"/>
  <c r="W4251" i="3"/>
  <c r="Y4251" i="3" s="1"/>
  <c r="AA4251" i="3" s="1"/>
  <c r="W4252" i="3"/>
  <c r="Y4252" i="3" s="1"/>
  <c r="AA4252" i="3" s="1"/>
  <c r="W4253" i="3"/>
  <c r="Y4253" i="3" s="1"/>
  <c r="AA4253" i="3" s="1"/>
  <c r="W4254" i="3"/>
  <c r="Y4254" i="3" s="1"/>
  <c r="AA4254" i="3" s="1"/>
  <c r="W4255" i="3"/>
  <c r="Y4255" i="3" s="1"/>
  <c r="AA4255" i="3" s="1"/>
  <c r="W4256" i="3"/>
  <c r="Y4256" i="3" s="1"/>
  <c r="AA4256" i="3" s="1"/>
  <c r="W4257" i="3"/>
  <c r="Y4257" i="3" s="1"/>
  <c r="AA4257" i="3" s="1"/>
  <c r="W4258" i="3"/>
  <c r="Y4258" i="3" s="1"/>
  <c r="AA4258" i="3" s="1"/>
  <c r="W4259" i="3"/>
  <c r="Y4259" i="3" s="1"/>
  <c r="AA4259" i="3" s="1"/>
  <c r="W4260" i="3"/>
  <c r="Y4260" i="3" s="1"/>
  <c r="AA4260" i="3" s="1"/>
  <c r="W4261" i="3"/>
  <c r="Y4261" i="3" s="1"/>
  <c r="AA4261" i="3" s="1"/>
  <c r="W4262" i="3"/>
  <c r="Y4262" i="3" s="1"/>
  <c r="AA4262" i="3" s="1"/>
  <c r="W4263" i="3"/>
  <c r="Y4263" i="3" s="1"/>
  <c r="AA4263" i="3" s="1"/>
  <c r="W4264" i="3"/>
  <c r="Y4264" i="3" s="1"/>
  <c r="AA4264" i="3" s="1"/>
  <c r="W4265" i="3"/>
  <c r="Y4265" i="3" s="1"/>
  <c r="AA4265" i="3" s="1"/>
  <c r="W4266" i="3"/>
  <c r="Y4266" i="3" s="1"/>
  <c r="AA4266" i="3" s="1"/>
  <c r="W4267" i="3"/>
  <c r="Y4267" i="3" s="1"/>
  <c r="AA4267" i="3" s="1"/>
  <c r="W4268" i="3"/>
  <c r="Y4268" i="3" s="1"/>
  <c r="AA4268" i="3" s="1"/>
  <c r="W4269" i="3"/>
  <c r="Y4269" i="3" s="1"/>
  <c r="AA4269" i="3" s="1"/>
  <c r="W4270" i="3"/>
  <c r="Y4270" i="3" s="1"/>
  <c r="AA4270" i="3" s="1"/>
  <c r="W4271" i="3"/>
  <c r="Y4271" i="3" s="1"/>
  <c r="AA4271" i="3" s="1"/>
  <c r="W4272" i="3"/>
  <c r="Y4272" i="3" s="1"/>
  <c r="AA4272" i="3" s="1"/>
  <c r="W4273" i="3"/>
  <c r="Y4273" i="3" s="1"/>
  <c r="AA4273" i="3" s="1"/>
  <c r="W4274" i="3"/>
  <c r="Y4274" i="3" s="1"/>
  <c r="AA4274" i="3" s="1"/>
  <c r="W4275" i="3"/>
  <c r="Y4275" i="3" s="1"/>
  <c r="AA4275" i="3" s="1"/>
  <c r="W4276" i="3"/>
  <c r="Y4276" i="3" s="1"/>
  <c r="AA4276" i="3" s="1"/>
  <c r="W4277" i="3"/>
  <c r="Y4277" i="3" s="1"/>
  <c r="AA4277" i="3" s="1"/>
  <c r="W4278" i="3"/>
  <c r="Y4278" i="3" s="1"/>
  <c r="AA4278" i="3" s="1"/>
  <c r="W4279" i="3"/>
  <c r="Y4279" i="3" s="1"/>
  <c r="AA4279" i="3" s="1"/>
  <c r="W4280" i="3"/>
  <c r="Y4280" i="3" s="1"/>
  <c r="AA4280" i="3" s="1"/>
  <c r="W4281" i="3"/>
  <c r="Y4281" i="3" s="1"/>
  <c r="AA4281" i="3" s="1"/>
  <c r="W4282" i="3"/>
  <c r="Y4282" i="3" s="1"/>
  <c r="AA4282" i="3" s="1"/>
  <c r="W4283" i="3"/>
  <c r="Y4283" i="3" s="1"/>
  <c r="AA4283" i="3" s="1"/>
  <c r="W4284" i="3"/>
  <c r="Y4284" i="3" s="1"/>
  <c r="AA4284" i="3" s="1"/>
  <c r="W4285" i="3"/>
  <c r="Y4285" i="3" s="1"/>
  <c r="AA4285" i="3" s="1"/>
  <c r="W4286" i="3"/>
  <c r="Y4286" i="3" s="1"/>
  <c r="AA4286" i="3" s="1"/>
  <c r="W4287" i="3"/>
  <c r="Y4287" i="3" s="1"/>
  <c r="AA4287" i="3" s="1"/>
  <c r="W4288" i="3"/>
  <c r="Y4288" i="3" s="1"/>
  <c r="AA4288" i="3" s="1"/>
  <c r="W4289" i="3"/>
  <c r="Y4289" i="3" s="1"/>
  <c r="AA4289" i="3" s="1"/>
  <c r="W4290" i="3"/>
  <c r="Y4290" i="3" s="1"/>
  <c r="AA4290" i="3" s="1"/>
  <c r="W4291" i="3"/>
  <c r="Y4291" i="3" s="1"/>
  <c r="AA4291" i="3" s="1"/>
  <c r="W4292" i="3"/>
  <c r="Y4292" i="3" s="1"/>
  <c r="AA4292" i="3" s="1"/>
  <c r="W4293" i="3"/>
  <c r="Y4293" i="3" s="1"/>
  <c r="AA4293" i="3" s="1"/>
  <c r="W4294" i="3"/>
  <c r="Y4294" i="3" s="1"/>
  <c r="AA4294" i="3" s="1"/>
  <c r="W4295" i="3"/>
  <c r="Y4295" i="3" s="1"/>
  <c r="AA4295" i="3" s="1"/>
  <c r="W4296" i="3"/>
  <c r="Y4296" i="3" s="1"/>
  <c r="AA4296" i="3" s="1"/>
  <c r="W4297" i="3"/>
  <c r="Y4297" i="3" s="1"/>
  <c r="AA4297" i="3" s="1"/>
  <c r="W4298" i="3"/>
  <c r="Y4298" i="3" s="1"/>
  <c r="AA4298" i="3" s="1"/>
  <c r="W4299" i="3"/>
  <c r="Y4299" i="3" s="1"/>
  <c r="AA4299" i="3" s="1"/>
  <c r="W4300" i="3"/>
  <c r="Y4300" i="3" s="1"/>
  <c r="AA4300" i="3" s="1"/>
  <c r="W4301" i="3"/>
  <c r="Y4301" i="3" s="1"/>
  <c r="AA4301" i="3" s="1"/>
  <c r="W4302" i="3"/>
  <c r="Y4302" i="3" s="1"/>
  <c r="AA4302" i="3" s="1"/>
  <c r="W4303" i="3"/>
  <c r="Y4303" i="3" s="1"/>
  <c r="AA4303" i="3" s="1"/>
  <c r="W4304" i="3"/>
  <c r="Y4304" i="3" s="1"/>
  <c r="AA4304" i="3" s="1"/>
  <c r="W4305" i="3"/>
  <c r="Y4305" i="3" s="1"/>
  <c r="AA4305" i="3" s="1"/>
  <c r="W4306" i="3"/>
  <c r="Y4306" i="3" s="1"/>
  <c r="AA4306" i="3" s="1"/>
  <c r="W4307" i="3"/>
  <c r="Y4307" i="3" s="1"/>
  <c r="AA4307" i="3" s="1"/>
  <c r="W4308" i="3"/>
  <c r="Y4308" i="3" s="1"/>
  <c r="AA4308" i="3" s="1"/>
  <c r="W4309" i="3"/>
  <c r="Y4309" i="3" s="1"/>
  <c r="AA4309" i="3" s="1"/>
  <c r="W4310" i="3"/>
  <c r="Y4310" i="3" s="1"/>
  <c r="AA4310" i="3" s="1"/>
  <c r="W4311" i="3"/>
  <c r="Y4311" i="3" s="1"/>
  <c r="AA4311" i="3" s="1"/>
  <c r="W4312" i="3"/>
  <c r="Y4312" i="3" s="1"/>
  <c r="AA4312" i="3" s="1"/>
  <c r="W4313" i="3"/>
  <c r="Y4313" i="3" s="1"/>
  <c r="AA4313" i="3" s="1"/>
  <c r="W4314" i="3"/>
  <c r="Y4314" i="3" s="1"/>
  <c r="AA4314" i="3" s="1"/>
  <c r="W4315" i="3"/>
  <c r="Y4315" i="3" s="1"/>
  <c r="AA4315" i="3" s="1"/>
  <c r="W4316" i="3"/>
  <c r="Y4316" i="3" s="1"/>
  <c r="AA4316" i="3" s="1"/>
  <c r="W4317" i="3"/>
  <c r="Y4317" i="3" s="1"/>
  <c r="AA4317" i="3" s="1"/>
  <c r="W4318" i="3"/>
  <c r="Y4318" i="3" s="1"/>
  <c r="AA4318" i="3" s="1"/>
  <c r="W4319" i="3"/>
  <c r="Y4319" i="3" s="1"/>
  <c r="AA4319" i="3" s="1"/>
  <c r="W4320" i="3"/>
  <c r="Y4320" i="3" s="1"/>
  <c r="AA4320" i="3" s="1"/>
  <c r="W4321" i="3"/>
  <c r="Y4321" i="3" s="1"/>
  <c r="AA4321" i="3" s="1"/>
  <c r="W4322" i="3"/>
  <c r="Y4322" i="3" s="1"/>
  <c r="AA4322" i="3" s="1"/>
  <c r="W4323" i="3"/>
  <c r="Y4323" i="3" s="1"/>
  <c r="AA4323" i="3" s="1"/>
  <c r="W4324" i="3"/>
  <c r="Y4324" i="3" s="1"/>
  <c r="AA4324" i="3" s="1"/>
  <c r="W4325" i="3"/>
  <c r="Y4325" i="3" s="1"/>
  <c r="AA4325" i="3" s="1"/>
  <c r="W4326" i="3"/>
  <c r="Y4326" i="3" s="1"/>
  <c r="AA4326" i="3" s="1"/>
  <c r="W4327" i="3"/>
  <c r="Y4327" i="3" s="1"/>
  <c r="AA4327" i="3" s="1"/>
  <c r="W4328" i="3"/>
  <c r="Y4328" i="3" s="1"/>
  <c r="AA4328" i="3" s="1"/>
  <c r="W4329" i="3"/>
  <c r="Y4329" i="3" s="1"/>
  <c r="AA4329" i="3" s="1"/>
  <c r="W4330" i="3"/>
  <c r="Y4330" i="3" s="1"/>
  <c r="AA4330" i="3" s="1"/>
  <c r="W4331" i="3"/>
  <c r="Y4331" i="3" s="1"/>
  <c r="AA4331" i="3" s="1"/>
  <c r="W4332" i="3"/>
  <c r="Y4332" i="3" s="1"/>
  <c r="AA4332" i="3" s="1"/>
  <c r="W4333" i="3"/>
  <c r="Y4333" i="3" s="1"/>
  <c r="AA4333" i="3" s="1"/>
  <c r="W4334" i="3"/>
  <c r="Y4334" i="3" s="1"/>
  <c r="AA4334" i="3" s="1"/>
  <c r="W4335" i="3"/>
  <c r="Y4335" i="3" s="1"/>
  <c r="AA4335" i="3" s="1"/>
  <c r="W4336" i="3"/>
  <c r="Y4336" i="3" s="1"/>
  <c r="AA4336" i="3" s="1"/>
  <c r="W4337" i="3"/>
  <c r="Y4337" i="3" s="1"/>
  <c r="AA4337" i="3" s="1"/>
  <c r="W4338" i="3"/>
  <c r="Y4338" i="3" s="1"/>
  <c r="AA4338" i="3" s="1"/>
  <c r="W4339" i="3"/>
  <c r="Y4339" i="3" s="1"/>
  <c r="AA4339" i="3" s="1"/>
  <c r="W4340" i="3"/>
  <c r="Y4340" i="3" s="1"/>
  <c r="AA4340" i="3" s="1"/>
  <c r="W4341" i="3"/>
  <c r="Y4341" i="3" s="1"/>
  <c r="AA4341" i="3" s="1"/>
  <c r="W4342" i="3"/>
  <c r="Y4342" i="3" s="1"/>
  <c r="AA4342" i="3" s="1"/>
  <c r="W4343" i="3"/>
  <c r="Y4343" i="3" s="1"/>
  <c r="AA4343" i="3" s="1"/>
  <c r="W4344" i="3"/>
  <c r="Y4344" i="3" s="1"/>
  <c r="AA4344" i="3" s="1"/>
  <c r="W4345" i="3"/>
  <c r="Y4345" i="3" s="1"/>
  <c r="AA4345" i="3" s="1"/>
  <c r="W4346" i="3"/>
  <c r="Y4346" i="3" s="1"/>
  <c r="AA4346" i="3" s="1"/>
  <c r="W4347" i="3"/>
  <c r="Y4347" i="3" s="1"/>
  <c r="AA4347" i="3" s="1"/>
  <c r="W4348" i="3"/>
  <c r="Y4348" i="3" s="1"/>
  <c r="AA4348" i="3" s="1"/>
  <c r="W4349" i="3"/>
  <c r="Y4349" i="3" s="1"/>
  <c r="AA4349" i="3" s="1"/>
  <c r="W4350" i="3"/>
  <c r="Y4350" i="3" s="1"/>
  <c r="AA4350" i="3" s="1"/>
  <c r="W4351" i="3"/>
  <c r="Y4351" i="3" s="1"/>
  <c r="AA4351" i="3" s="1"/>
  <c r="W4352" i="3"/>
  <c r="Y4352" i="3" s="1"/>
  <c r="AA4352" i="3" s="1"/>
  <c r="W4353" i="3"/>
  <c r="Y4353" i="3" s="1"/>
  <c r="AA4353" i="3" s="1"/>
  <c r="W4354" i="3"/>
  <c r="Y4354" i="3" s="1"/>
  <c r="AA4354" i="3" s="1"/>
  <c r="W4355" i="3"/>
  <c r="Y4355" i="3" s="1"/>
  <c r="AA4355" i="3" s="1"/>
  <c r="W4356" i="3"/>
  <c r="Y4356" i="3" s="1"/>
  <c r="AA4356" i="3" s="1"/>
  <c r="W4357" i="3"/>
  <c r="Y4357" i="3" s="1"/>
  <c r="AA4357" i="3" s="1"/>
  <c r="W4358" i="3"/>
  <c r="Y4358" i="3" s="1"/>
  <c r="AA4358" i="3" s="1"/>
  <c r="W4359" i="3"/>
  <c r="Y4359" i="3" s="1"/>
  <c r="AA4359" i="3" s="1"/>
  <c r="W4360" i="3"/>
  <c r="Y4360" i="3" s="1"/>
  <c r="AA4360" i="3" s="1"/>
  <c r="W4361" i="3"/>
  <c r="Y4361" i="3" s="1"/>
  <c r="AA4361" i="3" s="1"/>
  <c r="W4362" i="3"/>
  <c r="Y4362" i="3" s="1"/>
  <c r="AA4362" i="3" s="1"/>
  <c r="W4363" i="3"/>
  <c r="Y4363" i="3" s="1"/>
  <c r="AA4363" i="3" s="1"/>
  <c r="W4364" i="3"/>
  <c r="Y4364" i="3" s="1"/>
  <c r="AA4364" i="3" s="1"/>
  <c r="W4365" i="3"/>
  <c r="Y4365" i="3" s="1"/>
  <c r="AA4365" i="3" s="1"/>
  <c r="W4366" i="3"/>
  <c r="Y4366" i="3" s="1"/>
  <c r="AA4366" i="3" s="1"/>
  <c r="W4367" i="3"/>
  <c r="Y4367" i="3" s="1"/>
  <c r="AA4367" i="3" s="1"/>
  <c r="W4368" i="3"/>
  <c r="Y4368" i="3" s="1"/>
  <c r="AA4368" i="3" s="1"/>
  <c r="W4369" i="3"/>
  <c r="Y4369" i="3" s="1"/>
  <c r="AA4369" i="3" s="1"/>
  <c r="W4370" i="3"/>
  <c r="Y4370" i="3" s="1"/>
  <c r="AA4370" i="3" s="1"/>
  <c r="W4371" i="3"/>
  <c r="Y4371" i="3" s="1"/>
  <c r="AA4371" i="3" s="1"/>
  <c r="W4372" i="3"/>
  <c r="Y4372" i="3" s="1"/>
  <c r="AA4372" i="3" s="1"/>
  <c r="W4373" i="3"/>
  <c r="Y4373" i="3" s="1"/>
  <c r="AA4373" i="3" s="1"/>
  <c r="W4374" i="3"/>
  <c r="Y4374" i="3" s="1"/>
  <c r="AA4374" i="3" s="1"/>
  <c r="W4375" i="3"/>
  <c r="Y4375" i="3" s="1"/>
  <c r="AA4375" i="3" s="1"/>
  <c r="W4376" i="3"/>
  <c r="Y4376" i="3" s="1"/>
  <c r="AA4376" i="3" s="1"/>
  <c r="W4377" i="3"/>
  <c r="Y4377" i="3" s="1"/>
  <c r="AA4377" i="3" s="1"/>
  <c r="W4378" i="3"/>
  <c r="Y4378" i="3" s="1"/>
  <c r="AA4378" i="3" s="1"/>
  <c r="W4379" i="3"/>
  <c r="Y4379" i="3" s="1"/>
  <c r="AA4379" i="3" s="1"/>
  <c r="W4380" i="3"/>
  <c r="Y4380" i="3" s="1"/>
  <c r="AA4380" i="3" s="1"/>
  <c r="W4381" i="3"/>
  <c r="Y4381" i="3" s="1"/>
  <c r="AA4381" i="3" s="1"/>
  <c r="W4382" i="3"/>
  <c r="Y4382" i="3" s="1"/>
  <c r="AA4382" i="3" s="1"/>
  <c r="W4383" i="3"/>
  <c r="Y4383" i="3" s="1"/>
  <c r="AA4383" i="3" s="1"/>
  <c r="W4384" i="3"/>
  <c r="Y4384" i="3" s="1"/>
  <c r="AA4384" i="3" s="1"/>
  <c r="W4385" i="3"/>
  <c r="Y4385" i="3" s="1"/>
  <c r="AA4385" i="3" s="1"/>
  <c r="W4386" i="3"/>
  <c r="Y4386" i="3" s="1"/>
  <c r="AA4386" i="3" s="1"/>
  <c r="W4387" i="3"/>
  <c r="Y4387" i="3" s="1"/>
  <c r="AA4387" i="3" s="1"/>
  <c r="W4388" i="3"/>
  <c r="Y4388" i="3" s="1"/>
  <c r="AA4388" i="3" s="1"/>
  <c r="W4389" i="3"/>
  <c r="Y4389" i="3" s="1"/>
  <c r="AA4389" i="3" s="1"/>
  <c r="W4390" i="3"/>
  <c r="Y4390" i="3" s="1"/>
  <c r="AA4390" i="3" s="1"/>
  <c r="W4391" i="3"/>
  <c r="Y4391" i="3" s="1"/>
  <c r="AA4391" i="3" s="1"/>
  <c r="W4392" i="3"/>
  <c r="Y4392" i="3" s="1"/>
  <c r="AA4392" i="3" s="1"/>
  <c r="W4393" i="3"/>
  <c r="Y4393" i="3" s="1"/>
  <c r="AA4393" i="3" s="1"/>
  <c r="W4394" i="3"/>
  <c r="Y4394" i="3" s="1"/>
  <c r="AA4394" i="3" s="1"/>
  <c r="W4395" i="3"/>
  <c r="Y4395" i="3" s="1"/>
  <c r="AA4395" i="3" s="1"/>
  <c r="W4396" i="3"/>
  <c r="Y4396" i="3" s="1"/>
  <c r="AA4396" i="3" s="1"/>
  <c r="W4397" i="3"/>
  <c r="Y4397" i="3" s="1"/>
  <c r="AA4397" i="3" s="1"/>
  <c r="W4398" i="3"/>
  <c r="Y4398" i="3" s="1"/>
  <c r="AA4398" i="3" s="1"/>
  <c r="W4399" i="3"/>
  <c r="Y4399" i="3" s="1"/>
  <c r="AA4399" i="3" s="1"/>
  <c r="W4400" i="3"/>
  <c r="Y4400" i="3" s="1"/>
  <c r="AA4400" i="3" s="1"/>
  <c r="W4401" i="3"/>
  <c r="Y4401" i="3" s="1"/>
  <c r="AA4401" i="3" s="1"/>
  <c r="W4402" i="3"/>
  <c r="Y4402" i="3" s="1"/>
  <c r="AA4402" i="3" s="1"/>
  <c r="W4403" i="3"/>
  <c r="Y4403" i="3" s="1"/>
  <c r="AA4403" i="3" s="1"/>
  <c r="W4404" i="3"/>
  <c r="Y4404" i="3" s="1"/>
  <c r="AA4404" i="3" s="1"/>
  <c r="W4405" i="3"/>
  <c r="Y4405" i="3" s="1"/>
  <c r="AA4405" i="3" s="1"/>
  <c r="W4406" i="3"/>
  <c r="Y4406" i="3" s="1"/>
  <c r="AA4406" i="3" s="1"/>
  <c r="W4407" i="3"/>
  <c r="Y4407" i="3" s="1"/>
  <c r="AA4407" i="3" s="1"/>
  <c r="W4408" i="3"/>
  <c r="Y4408" i="3" s="1"/>
  <c r="AA4408" i="3" s="1"/>
  <c r="W4409" i="3"/>
  <c r="Y4409" i="3" s="1"/>
  <c r="AA4409" i="3" s="1"/>
  <c r="W4410" i="3"/>
  <c r="Y4410" i="3" s="1"/>
  <c r="AA4410" i="3" s="1"/>
  <c r="W4411" i="3"/>
  <c r="Y4411" i="3" s="1"/>
  <c r="AA4411" i="3" s="1"/>
  <c r="W4412" i="3"/>
  <c r="Y4412" i="3" s="1"/>
  <c r="AA4412" i="3" s="1"/>
  <c r="W4413" i="3"/>
  <c r="Y4413" i="3" s="1"/>
  <c r="AA4413" i="3" s="1"/>
  <c r="W4414" i="3"/>
  <c r="Y4414" i="3" s="1"/>
  <c r="AA4414" i="3" s="1"/>
  <c r="W4415" i="3"/>
  <c r="Y4415" i="3" s="1"/>
  <c r="AA4415" i="3" s="1"/>
  <c r="W4416" i="3"/>
  <c r="Y4416" i="3" s="1"/>
  <c r="AA4416" i="3" s="1"/>
  <c r="W4417" i="3"/>
  <c r="Y4417" i="3" s="1"/>
  <c r="AA4417" i="3" s="1"/>
  <c r="W4418" i="3"/>
  <c r="Y4418" i="3" s="1"/>
  <c r="AA4418" i="3" s="1"/>
  <c r="W4419" i="3"/>
  <c r="Y4419" i="3" s="1"/>
  <c r="AA4419" i="3" s="1"/>
  <c r="W4420" i="3"/>
  <c r="Y4420" i="3" s="1"/>
  <c r="AA4420" i="3" s="1"/>
  <c r="W4421" i="3"/>
  <c r="Y4421" i="3" s="1"/>
  <c r="AA4421" i="3" s="1"/>
  <c r="W4422" i="3"/>
  <c r="Y4422" i="3" s="1"/>
  <c r="AA4422" i="3" s="1"/>
  <c r="W4423" i="3"/>
  <c r="Y4423" i="3" s="1"/>
  <c r="AA4423" i="3" s="1"/>
  <c r="W4424" i="3"/>
  <c r="Y4424" i="3" s="1"/>
  <c r="AA4424" i="3" s="1"/>
  <c r="W4425" i="3"/>
  <c r="Y4425" i="3" s="1"/>
  <c r="AA4425" i="3" s="1"/>
  <c r="W4426" i="3"/>
  <c r="Y4426" i="3" s="1"/>
  <c r="AA4426" i="3" s="1"/>
  <c r="W4427" i="3"/>
  <c r="Y4427" i="3" s="1"/>
  <c r="AA4427" i="3" s="1"/>
  <c r="W4428" i="3"/>
  <c r="Y4428" i="3" s="1"/>
  <c r="AA4428" i="3" s="1"/>
  <c r="W4429" i="3"/>
  <c r="Y4429" i="3" s="1"/>
  <c r="AA4429" i="3" s="1"/>
  <c r="W4430" i="3"/>
  <c r="Y4430" i="3" s="1"/>
  <c r="AA4430" i="3" s="1"/>
  <c r="W4431" i="3"/>
  <c r="Y4431" i="3" s="1"/>
  <c r="AA4431" i="3" s="1"/>
  <c r="W4432" i="3"/>
  <c r="Y4432" i="3" s="1"/>
  <c r="AA4432" i="3" s="1"/>
  <c r="W4433" i="3"/>
  <c r="Y4433" i="3" s="1"/>
  <c r="AA4433" i="3" s="1"/>
  <c r="W4434" i="3"/>
  <c r="Y4434" i="3" s="1"/>
  <c r="AA4434" i="3" s="1"/>
  <c r="W4435" i="3"/>
  <c r="Y4435" i="3" s="1"/>
  <c r="AA4435" i="3" s="1"/>
  <c r="W4436" i="3"/>
  <c r="Y4436" i="3" s="1"/>
  <c r="AA4436" i="3" s="1"/>
  <c r="W4437" i="3"/>
  <c r="Y4437" i="3" s="1"/>
  <c r="AA4437" i="3" s="1"/>
  <c r="W4438" i="3"/>
  <c r="Y4438" i="3" s="1"/>
  <c r="AA4438" i="3" s="1"/>
  <c r="W4439" i="3"/>
  <c r="Y4439" i="3" s="1"/>
  <c r="AA4439" i="3" s="1"/>
  <c r="W4440" i="3"/>
  <c r="Y4440" i="3" s="1"/>
  <c r="AA4440" i="3" s="1"/>
  <c r="W4441" i="3"/>
  <c r="Y4441" i="3" s="1"/>
  <c r="AA4441" i="3" s="1"/>
  <c r="W4442" i="3"/>
  <c r="Y4442" i="3" s="1"/>
  <c r="AA4442" i="3" s="1"/>
  <c r="W4443" i="3"/>
  <c r="Y4443" i="3" s="1"/>
  <c r="AA4443" i="3" s="1"/>
  <c r="W4444" i="3"/>
  <c r="Y4444" i="3" s="1"/>
  <c r="AA4444" i="3" s="1"/>
  <c r="W4445" i="3"/>
  <c r="Y4445" i="3" s="1"/>
  <c r="AA4445" i="3" s="1"/>
  <c r="W4446" i="3"/>
  <c r="Y4446" i="3" s="1"/>
  <c r="AA4446" i="3" s="1"/>
  <c r="W4447" i="3"/>
  <c r="Y4447" i="3" s="1"/>
  <c r="AA4447" i="3" s="1"/>
  <c r="W4448" i="3"/>
  <c r="Y4448" i="3" s="1"/>
  <c r="AA4448" i="3" s="1"/>
  <c r="W4449" i="3"/>
  <c r="Y4449" i="3" s="1"/>
  <c r="AA4449" i="3" s="1"/>
  <c r="W4450" i="3"/>
  <c r="Y4450" i="3" s="1"/>
  <c r="AA4450" i="3" s="1"/>
  <c r="W4451" i="3"/>
  <c r="Y4451" i="3" s="1"/>
  <c r="AA4451" i="3" s="1"/>
  <c r="W4452" i="3"/>
  <c r="Y4452" i="3" s="1"/>
  <c r="AA4452" i="3" s="1"/>
  <c r="W4453" i="3"/>
  <c r="Y4453" i="3" s="1"/>
  <c r="AA4453" i="3" s="1"/>
  <c r="W4454" i="3"/>
  <c r="Y4454" i="3" s="1"/>
  <c r="AA4454" i="3" s="1"/>
  <c r="W4455" i="3"/>
  <c r="Y4455" i="3" s="1"/>
  <c r="AA4455" i="3" s="1"/>
  <c r="W4456" i="3"/>
  <c r="Y4456" i="3" s="1"/>
  <c r="AA4456" i="3" s="1"/>
  <c r="W4457" i="3"/>
  <c r="Y4457" i="3" s="1"/>
  <c r="AA4457" i="3" s="1"/>
  <c r="W4458" i="3"/>
  <c r="Y4458" i="3" s="1"/>
  <c r="AA4458" i="3" s="1"/>
  <c r="W4459" i="3"/>
  <c r="Y4459" i="3" s="1"/>
  <c r="AA4459" i="3" s="1"/>
  <c r="W4460" i="3"/>
  <c r="Y4460" i="3" s="1"/>
  <c r="AA4460" i="3" s="1"/>
  <c r="W4461" i="3"/>
  <c r="Y4461" i="3" s="1"/>
  <c r="AA4461" i="3" s="1"/>
  <c r="W4462" i="3"/>
  <c r="Y4462" i="3" s="1"/>
  <c r="AA4462" i="3" s="1"/>
  <c r="W4463" i="3"/>
  <c r="Y4463" i="3" s="1"/>
  <c r="AA4463" i="3" s="1"/>
  <c r="W4464" i="3"/>
  <c r="Y4464" i="3" s="1"/>
  <c r="AA4464" i="3" s="1"/>
  <c r="W4465" i="3"/>
  <c r="Y4465" i="3" s="1"/>
  <c r="AA4465" i="3" s="1"/>
  <c r="W4466" i="3"/>
  <c r="Y4466" i="3" s="1"/>
  <c r="AA4466" i="3" s="1"/>
  <c r="W4467" i="3"/>
  <c r="Y4467" i="3" s="1"/>
  <c r="AA4467" i="3" s="1"/>
  <c r="W4468" i="3"/>
  <c r="Y4468" i="3" s="1"/>
  <c r="AA4468" i="3" s="1"/>
  <c r="W4469" i="3"/>
  <c r="Y4469" i="3" s="1"/>
  <c r="AA4469" i="3" s="1"/>
  <c r="W4470" i="3"/>
  <c r="Y4470" i="3" s="1"/>
  <c r="AA4470" i="3" s="1"/>
  <c r="W4471" i="3"/>
  <c r="Y4471" i="3" s="1"/>
  <c r="AA4471" i="3" s="1"/>
  <c r="W4472" i="3"/>
  <c r="Y4472" i="3" s="1"/>
  <c r="AA4472" i="3" s="1"/>
  <c r="W4473" i="3"/>
  <c r="Y4473" i="3" s="1"/>
  <c r="AA4473" i="3" s="1"/>
  <c r="W4474" i="3"/>
  <c r="Y4474" i="3" s="1"/>
  <c r="AA4474" i="3" s="1"/>
  <c r="W4475" i="3"/>
  <c r="Y4475" i="3" s="1"/>
  <c r="AA4475" i="3" s="1"/>
  <c r="W4476" i="3"/>
  <c r="Y4476" i="3" s="1"/>
  <c r="AA4476" i="3" s="1"/>
  <c r="W4477" i="3"/>
  <c r="Y4477" i="3" s="1"/>
  <c r="AA4477" i="3" s="1"/>
  <c r="W4478" i="3"/>
  <c r="Y4478" i="3" s="1"/>
  <c r="AA4478" i="3" s="1"/>
  <c r="W4479" i="3"/>
  <c r="Y4479" i="3" s="1"/>
  <c r="AA4479" i="3" s="1"/>
  <c r="W4480" i="3"/>
  <c r="Y4480" i="3" s="1"/>
  <c r="AA4480" i="3" s="1"/>
  <c r="W4481" i="3"/>
  <c r="Y4481" i="3" s="1"/>
  <c r="AA4481" i="3" s="1"/>
  <c r="W4482" i="3"/>
  <c r="Y4482" i="3" s="1"/>
  <c r="AA4482" i="3" s="1"/>
  <c r="W4483" i="3"/>
  <c r="Y4483" i="3" s="1"/>
  <c r="AA4483" i="3" s="1"/>
  <c r="W4484" i="3"/>
  <c r="Y4484" i="3" s="1"/>
  <c r="AA4484" i="3" s="1"/>
  <c r="W4485" i="3"/>
  <c r="Y4485" i="3" s="1"/>
  <c r="AA4485" i="3" s="1"/>
  <c r="W4486" i="3"/>
  <c r="Y4486" i="3" s="1"/>
  <c r="AA4486" i="3" s="1"/>
  <c r="W4487" i="3"/>
  <c r="Y4487" i="3" s="1"/>
  <c r="AA4487" i="3" s="1"/>
  <c r="W4488" i="3"/>
  <c r="Y4488" i="3" s="1"/>
  <c r="AA4488" i="3" s="1"/>
  <c r="W4489" i="3"/>
  <c r="Y4489" i="3" s="1"/>
  <c r="AA4489" i="3" s="1"/>
  <c r="W4490" i="3"/>
  <c r="Y4490" i="3" s="1"/>
  <c r="AA4490" i="3" s="1"/>
  <c r="W4491" i="3"/>
  <c r="Y4491" i="3" s="1"/>
  <c r="AA4491" i="3" s="1"/>
  <c r="W4492" i="3"/>
  <c r="Y4492" i="3" s="1"/>
  <c r="AA4492" i="3" s="1"/>
  <c r="W4493" i="3"/>
  <c r="Y4493" i="3" s="1"/>
  <c r="AA4493" i="3" s="1"/>
  <c r="W4494" i="3"/>
  <c r="Y4494" i="3" s="1"/>
  <c r="AA4494" i="3" s="1"/>
  <c r="W4495" i="3"/>
  <c r="Y4495" i="3" s="1"/>
  <c r="AA4495" i="3" s="1"/>
  <c r="W4496" i="3"/>
  <c r="Y4496" i="3" s="1"/>
  <c r="AA4496" i="3" s="1"/>
  <c r="W4497" i="3"/>
  <c r="Y4497" i="3" s="1"/>
  <c r="AA4497" i="3" s="1"/>
  <c r="W4498" i="3"/>
  <c r="Y4498" i="3" s="1"/>
  <c r="AA4498" i="3" s="1"/>
  <c r="W4499" i="3"/>
  <c r="Y4499" i="3" s="1"/>
  <c r="AA4499" i="3" s="1"/>
  <c r="W4500" i="3"/>
  <c r="Y4500" i="3" s="1"/>
  <c r="AA4500" i="3" s="1"/>
  <c r="W4501" i="3"/>
  <c r="Y4501" i="3" s="1"/>
  <c r="AA4501" i="3" s="1"/>
  <c r="W4502" i="3"/>
  <c r="Y4502" i="3" s="1"/>
  <c r="AA4502" i="3" s="1"/>
  <c r="W4503" i="3"/>
  <c r="Y4503" i="3" s="1"/>
  <c r="AA4503" i="3" s="1"/>
  <c r="W4504" i="3"/>
  <c r="Y4504" i="3" s="1"/>
  <c r="AA4504" i="3" s="1"/>
  <c r="W4505" i="3"/>
  <c r="Y4505" i="3" s="1"/>
  <c r="AA4505" i="3" s="1"/>
  <c r="W4506" i="3"/>
  <c r="Y4506" i="3" s="1"/>
  <c r="AA4506" i="3" s="1"/>
  <c r="W4507" i="3"/>
  <c r="Y4507" i="3" s="1"/>
  <c r="AA4507" i="3" s="1"/>
  <c r="W4508" i="3"/>
  <c r="Y4508" i="3" s="1"/>
  <c r="AA4508" i="3" s="1"/>
  <c r="W4509" i="3"/>
  <c r="Y4509" i="3" s="1"/>
  <c r="AA4509" i="3" s="1"/>
  <c r="W4510" i="3"/>
  <c r="Y4510" i="3" s="1"/>
  <c r="AA4510" i="3" s="1"/>
  <c r="W4511" i="3"/>
  <c r="Y4511" i="3" s="1"/>
  <c r="AA4511" i="3" s="1"/>
  <c r="W4512" i="3"/>
  <c r="Y4512" i="3" s="1"/>
  <c r="AA4512" i="3" s="1"/>
  <c r="W4513" i="3"/>
  <c r="Y4513" i="3" s="1"/>
  <c r="AA4513" i="3" s="1"/>
  <c r="W4514" i="3"/>
  <c r="Y4514" i="3" s="1"/>
  <c r="AA4514" i="3" s="1"/>
  <c r="W4515" i="3"/>
  <c r="Y4515" i="3" s="1"/>
  <c r="AA4515" i="3" s="1"/>
  <c r="W4516" i="3"/>
  <c r="Y4516" i="3" s="1"/>
  <c r="AA4516" i="3" s="1"/>
  <c r="W4517" i="3"/>
  <c r="Y4517" i="3" s="1"/>
  <c r="AA4517" i="3" s="1"/>
  <c r="W4518" i="3"/>
  <c r="Y4518" i="3" s="1"/>
  <c r="AA4518" i="3" s="1"/>
  <c r="W4519" i="3"/>
  <c r="Y4519" i="3" s="1"/>
  <c r="AA4519" i="3" s="1"/>
  <c r="W4520" i="3"/>
  <c r="Y4520" i="3" s="1"/>
  <c r="AA4520" i="3" s="1"/>
  <c r="W4521" i="3"/>
  <c r="Y4521" i="3" s="1"/>
  <c r="AA4521" i="3" s="1"/>
  <c r="W4522" i="3"/>
  <c r="Y4522" i="3" s="1"/>
  <c r="AA4522" i="3" s="1"/>
  <c r="W4523" i="3"/>
  <c r="Y4523" i="3" s="1"/>
  <c r="AA4523" i="3" s="1"/>
  <c r="W4524" i="3"/>
  <c r="Y4524" i="3" s="1"/>
  <c r="AA4524" i="3" s="1"/>
  <c r="W4525" i="3"/>
  <c r="Y4525" i="3" s="1"/>
  <c r="AA4525" i="3" s="1"/>
  <c r="W4526" i="3"/>
  <c r="Y4526" i="3" s="1"/>
  <c r="AA4526" i="3" s="1"/>
  <c r="W4527" i="3"/>
  <c r="Y4527" i="3" s="1"/>
  <c r="AA4527" i="3" s="1"/>
  <c r="W4528" i="3"/>
  <c r="Y4528" i="3" s="1"/>
  <c r="AA4528" i="3" s="1"/>
  <c r="W4529" i="3"/>
  <c r="Y4529" i="3" s="1"/>
  <c r="AA4529" i="3" s="1"/>
  <c r="W4530" i="3"/>
  <c r="Y4530" i="3" s="1"/>
  <c r="AA4530" i="3" s="1"/>
  <c r="W4531" i="3"/>
  <c r="Y4531" i="3" s="1"/>
  <c r="AA4531" i="3" s="1"/>
  <c r="W4532" i="3"/>
  <c r="Y4532" i="3" s="1"/>
  <c r="AA4532" i="3" s="1"/>
  <c r="W4533" i="3"/>
  <c r="Y4533" i="3" s="1"/>
  <c r="AA4533" i="3" s="1"/>
  <c r="W4534" i="3"/>
  <c r="Y4534" i="3" s="1"/>
  <c r="AA4534" i="3" s="1"/>
  <c r="W4535" i="3"/>
  <c r="Y4535" i="3" s="1"/>
  <c r="AA4535" i="3" s="1"/>
  <c r="W4536" i="3"/>
  <c r="Y4536" i="3" s="1"/>
  <c r="AA4536" i="3" s="1"/>
  <c r="W4537" i="3"/>
  <c r="Y4537" i="3" s="1"/>
  <c r="AA4537" i="3" s="1"/>
  <c r="W4538" i="3"/>
  <c r="Y4538" i="3" s="1"/>
  <c r="AA4538" i="3" s="1"/>
  <c r="W4539" i="3"/>
  <c r="Y4539" i="3" s="1"/>
  <c r="AA4539" i="3" s="1"/>
  <c r="W4540" i="3"/>
  <c r="Y4540" i="3" s="1"/>
  <c r="AA4540" i="3" s="1"/>
  <c r="W4541" i="3"/>
  <c r="Y4541" i="3" s="1"/>
  <c r="AA4541" i="3" s="1"/>
  <c r="W4542" i="3"/>
  <c r="Y4542" i="3" s="1"/>
  <c r="AA4542" i="3" s="1"/>
  <c r="W4543" i="3"/>
  <c r="Y4543" i="3" s="1"/>
  <c r="AA4543" i="3" s="1"/>
  <c r="W4544" i="3"/>
  <c r="Y4544" i="3" s="1"/>
  <c r="AA4544" i="3" s="1"/>
  <c r="W4545" i="3"/>
  <c r="Y4545" i="3" s="1"/>
  <c r="AA4545" i="3" s="1"/>
  <c r="W4546" i="3"/>
  <c r="Y4546" i="3" s="1"/>
  <c r="AA4546" i="3" s="1"/>
  <c r="W4547" i="3"/>
  <c r="Y4547" i="3" s="1"/>
  <c r="AA4547" i="3" s="1"/>
  <c r="W4548" i="3"/>
  <c r="Y4548" i="3" s="1"/>
  <c r="AA4548" i="3" s="1"/>
  <c r="W4549" i="3"/>
  <c r="Y4549" i="3" s="1"/>
  <c r="AA4549" i="3" s="1"/>
  <c r="W4550" i="3"/>
  <c r="Y4550" i="3" s="1"/>
  <c r="AA4550" i="3" s="1"/>
  <c r="W4551" i="3"/>
  <c r="Y4551" i="3" s="1"/>
  <c r="AA4551" i="3" s="1"/>
  <c r="W4552" i="3"/>
  <c r="Y4552" i="3" s="1"/>
  <c r="AA4552" i="3" s="1"/>
  <c r="W4553" i="3"/>
  <c r="Y4553" i="3" s="1"/>
  <c r="AA4553" i="3" s="1"/>
  <c r="W4554" i="3"/>
  <c r="Y4554" i="3" s="1"/>
  <c r="AA4554" i="3" s="1"/>
  <c r="W4555" i="3"/>
  <c r="Y4555" i="3" s="1"/>
  <c r="AA4555" i="3" s="1"/>
  <c r="W4556" i="3"/>
  <c r="Y4556" i="3" s="1"/>
  <c r="AA4556" i="3" s="1"/>
  <c r="W4557" i="3"/>
  <c r="Y4557" i="3" s="1"/>
  <c r="AA4557" i="3" s="1"/>
  <c r="W4558" i="3"/>
  <c r="Y4558" i="3" s="1"/>
  <c r="AA4558" i="3" s="1"/>
  <c r="W4559" i="3"/>
  <c r="Y4559" i="3" s="1"/>
  <c r="AA4559" i="3" s="1"/>
  <c r="W4560" i="3"/>
  <c r="Y4560" i="3" s="1"/>
  <c r="AA4560" i="3" s="1"/>
  <c r="W4561" i="3"/>
  <c r="Y4561" i="3" s="1"/>
  <c r="AA4561" i="3" s="1"/>
  <c r="W4562" i="3"/>
  <c r="Y4562" i="3" s="1"/>
  <c r="AA4562" i="3" s="1"/>
  <c r="W4563" i="3"/>
  <c r="Y4563" i="3" s="1"/>
  <c r="AA4563" i="3" s="1"/>
  <c r="W4564" i="3"/>
  <c r="Y4564" i="3" s="1"/>
  <c r="AA4564" i="3" s="1"/>
  <c r="W4565" i="3"/>
  <c r="Y4565" i="3" s="1"/>
  <c r="AA4565" i="3" s="1"/>
  <c r="W4566" i="3"/>
  <c r="Y4566" i="3" s="1"/>
  <c r="AA4566" i="3" s="1"/>
  <c r="W4567" i="3"/>
  <c r="Y4567" i="3" s="1"/>
  <c r="AA4567" i="3" s="1"/>
  <c r="W4568" i="3"/>
  <c r="Y4568" i="3" s="1"/>
  <c r="AA4568" i="3" s="1"/>
  <c r="W4569" i="3"/>
  <c r="Y4569" i="3" s="1"/>
  <c r="AA4569" i="3" s="1"/>
  <c r="W4570" i="3"/>
  <c r="Y4570" i="3" s="1"/>
  <c r="AA4570" i="3" s="1"/>
  <c r="W4571" i="3"/>
  <c r="Y4571" i="3" s="1"/>
  <c r="AA4571" i="3" s="1"/>
  <c r="W4572" i="3"/>
  <c r="Y4572" i="3" s="1"/>
  <c r="AA4572" i="3" s="1"/>
  <c r="W4573" i="3"/>
  <c r="Y4573" i="3" s="1"/>
  <c r="AA4573" i="3" s="1"/>
  <c r="W4574" i="3"/>
  <c r="Y4574" i="3" s="1"/>
  <c r="AA4574" i="3" s="1"/>
  <c r="W4575" i="3"/>
  <c r="Y4575" i="3" s="1"/>
  <c r="AA4575" i="3" s="1"/>
  <c r="W4576" i="3"/>
  <c r="Y4576" i="3" s="1"/>
  <c r="AA4576" i="3" s="1"/>
  <c r="W4577" i="3"/>
  <c r="Y4577" i="3" s="1"/>
  <c r="AA4577" i="3" s="1"/>
  <c r="W4578" i="3"/>
  <c r="Y4578" i="3" s="1"/>
  <c r="AA4578" i="3" s="1"/>
  <c r="W4579" i="3"/>
  <c r="Y4579" i="3" s="1"/>
  <c r="AA4579" i="3" s="1"/>
  <c r="W4580" i="3"/>
  <c r="Y4580" i="3" s="1"/>
  <c r="AA4580" i="3" s="1"/>
  <c r="W4581" i="3"/>
  <c r="Y4581" i="3" s="1"/>
  <c r="AA4581" i="3" s="1"/>
  <c r="W4582" i="3"/>
  <c r="Y4582" i="3" s="1"/>
  <c r="AA4582" i="3" s="1"/>
  <c r="W4583" i="3"/>
  <c r="Y4583" i="3" s="1"/>
  <c r="AA4583" i="3" s="1"/>
  <c r="W4584" i="3"/>
  <c r="Y4584" i="3" s="1"/>
  <c r="AA4584" i="3" s="1"/>
  <c r="W4585" i="3"/>
  <c r="Y4585" i="3" s="1"/>
  <c r="AA4585" i="3" s="1"/>
  <c r="W4586" i="3"/>
  <c r="Y4586" i="3" s="1"/>
  <c r="AA4586" i="3" s="1"/>
  <c r="W4587" i="3"/>
  <c r="Y4587" i="3" s="1"/>
  <c r="AA4587" i="3" s="1"/>
  <c r="W4588" i="3"/>
  <c r="Y4588" i="3" s="1"/>
  <c r="AA4588" i="3" s="1"/>
  <c r="W4589" i="3"/>
  <c r="Y4589" i="3" s="1"/>
  <c r="AA4589" i="3" s="1"/>
  <c r="W4590" i="3"/>
  <c r="Y4590" i="3" s="1"/>
  <c r="AA4590" i="3" s="1"/>
  <c r="W4591" i="3"/>
  <c r="Y4591" i="3" s="1"/>
  <c r="AA4591" i="3" s="1"/>
  <c r="W4592" i="3"/>
  <c r="Y4592" i="3" s="1"/>
  <c r="AA4592" i="3" s="1"/>
  <c r="W4593" i="3"/>
  <c r="Y4593" i="3" s="1"/>
  <c r="AA4593" i="3" s="1"/>
  <c r="W4594" i="3"/>
  <c r="Y4594" i="3" s="1"/>
  <c r="AA4594" i="3" s="1"/>
  <c r="W4595" i="3"/>
  <c r="Y4595" i="3" s="1"/>
  <c r="AA4595" i="3" s="1"/>
  <c r="W4596" i="3"/>
  <c r="Y4596" i="3" s="1"/>
  <c r="AA4596" i="3" s="1"/>
  <c r="W4597" i="3"/>
  <c r="Y4597" i="3" s="1"/>
  <c r="AA4597" i="3" s="1"/>
  <c r="W4598" i="3"/>
  <c r="Y4598" i="3" s="1"/>
  <c r="AA4598" i="3" s="1"/>
  <c r="W4599" i="3"/>
  <c r="Y4599" i="3" s="1"/>
  <c r="AA4599" i="3" s="1"/>
  <c r="W4600" i="3"/>
  <c r="Y4600" i="3" s="1"/>
  <c r="AA4600" i="3" s="1"/>
  <c r="W4601" i="3"/>
  <c r="Y4601" i="3" s="1"/>
  <c r="AA4601" i="3" s="1"/>
  <c r="W4602" i="3"/>
  <c r="Y4602" i="3" s="1"/>
  <c r="AA4602" i="3" s="1"/>
  <c r="W4603" i="3"/>
  <c r="Y4603" i="3" s="1"/>
  <c r="AA4603" i="3" s="1"/>
  <c r="W4604" i="3"/>
  <c r="Y4604" i="3" s="1"/>
  <c r="AA4604" i="3" s="1"/>
  <c r="W4605" i="3"/>
  <c r="Y4605" i="3" s="1"/>
  <c r="AA4605" i="3" s="1"/>
  <c r="W4606" i="3"/>
  <c r="Y4606" i="3" s="1"/>
  <c r="AA4606" i="3" s="1"/>
  <c r="W4607" i="3"/>
  <c r="Y4607" i="3" s="1"/>
  <c r="AA4607" i="3" s="1"/>
  <c r="W4608" i="3"/>
  <c r="Y4608" i="3" s="1"/>
  <c r="AA4608" i="3" s="1"/>
  <c r="W4609" i="3"/>
  <c r="Y4609" i="3" s="1"/>
  <c r="AA4609" i="3" s="1"/>
  <c r="W4610" i="3"/>
  <c r="Y4610" i="3" s="1"/>
  <c r="AA4610" i="3" s="1"/>
  <c r="W4611" i="3"/>
  <c r="Y4611" i="3" s="1"/>
  <c r="AA4611" i="3" s="1"/>
  <c r="W4612" i="3"/>
  <c r="Y4612" i="3" s="1"/>
  <c r="AA4612" i="3" s="1"/>
  <c r="W4613" i="3"/>
  <c r="Y4613" i="3" s="1"/>
  <c r="AA4613" i="3" s="1"/>
  <c r="W4614" i="3"/>
  <c r="Y4614" i="3" s="1"/>
  <c r="AA4614" i="3" s="1"/>
  <c r="W4615" i="3"/>
  <c r="Y4615" i="3" s="1"/>
  <c r="AA4615" i="3" s="1"/>
  <c r="A145" i="22"/>
  <c r="L145" i="22"/>
  <c r="P145" i="22"/>
  <c r="Y352" i="3" l="1"/>
  <c r="AA352" i="3" s="1"/>
  <c r="A2" i="22"/>
  <c r="AG4" i="18"/>
  <c r="A126" i="22" l="1"/>
  <c r="L126" i="22"/>
  <c r="P126" i="22"/>
  <c r="A127" i="22"/>
  <c r="L127" i="22"/>
  <c r="P127" i="22"/>
  <c r="A136" i="22" l="1"/>
  <c r="L136" i="22"/>
  <c r="P136" i="22"/>
  <c r="A137" i="22"/>
  <c r="L137" i="22"/>
  <c r="P137" i="22"/>
  <c r="L38" i="22" l="1"/>
  <c r="A38" i="22"/>
  <c r="P38" i="22" l="1"/>
  <c r="S109" i="3" l="1"/>
  <c r="U109" i="3" s="1"/>
  <c r="S113" i="3"/>
  <c r="U113" i="3" s="1"/>
  <c r="S117" i="3"/>
  <c r="U117" i="3" s="1"/>
  <c r="S121" i="3"/>
  <c r="U121" i="3" s="1"/>
  <c r="S101" i="3"/>
  <c r="U101" i="3" s="1"/>
  <c r="S110" i="3"/>
  <c r="U110" i="3" s="1"/>
  <c r="S122" i="3"/>
  <c r="U122" i="3" s="1"/>
  <c r="S102" i="3"/>
  <c r="U102" i="3" s="1"/>
  <c r="S114" i="3"/>
  <c r="U114" i="3" s="1"/>
  <c r="S111" i="3"/>
  <c r="U111" i="3" s="1"/>
  <c r="S119" i="3"/>
  <c r="U119" i="3" s="1"/>
  <c r="S105" i="3"/>
  <c r="U105" i="3" s="1"/>
  <c r="S106" i="3"/>
  <c r="U106" i="3" s="1"/>
  <c r="S118" i="3"/>
  <c r="U118" i="3" s="1"/>
  <c r="S103" i="3"/>
  <c r="U103" i="3" s="1"/>
  <c r="S107" i="3"/>
  <c r="U107" i="3" s="1"/>
  <c r="S115" i="3"/>
  <c r="U115" i="3" s="1"/>
  <c r="S104" i="3"/>
  <c r="U104" i="3" s="1"/>
  <c r="S108" i="3"/>
  <c r="U108" i="3" s="1"/>
  <c r="S112" i="3"/>
  <c r="U112" i="3" s="1"/>
  <c r="S116" i="3"/>
  <c r="U116" i="3" s="1"/>
  <c r="S120" i="3"/>
  <c r="U120" i="3" s="1"/>
  <c r="D50" i="2"/>
  <c r="S82" i="3" l="1"/>
  <c r="U82" i="3" s="1"/>
  <c r="S86" i="3"/>
  <c r="U86" i="3" s="1"/>
  <c r="S90" i="3"/>
  <c r="U90" i="3" s="1"/>
  <c r="S92" i="3"/>
  <c r="U92" i="3" s="1"/>
  <c r="S96" i="3"/>
  <c r="U96" i="3" s="1"/>
  <c r="S80" i="3"/>
  <c r="U80" i="3" s="1"/>
  <c r="S83" i="3"/>
  <c r="U83" i="3" s="1"/>
  <c r="S93" i="3"/>
  <c r="U93" i="3" s="1"/>
  <c r="S84" i="3"/>
  <c r="U84" i="3" s="1"/>
  <c r="S88" i="3"/>
  <c r="U88" i="3" s="1"/>
  <c r="S81" i="3"/>
  <c r="U81" i="3" s="1"/>
  <c r="S94" i="3"/>
  <c r="U94" i="3" s="1"/>
  <c r="S98" i="3"/>
  <c r="U98" i="3" s="1"/>
  <c r="S87" i="3"/>
  <c r="U87" i="3" s="1"/>
  <c r="S97" i="3"/>
  <c r="U97" i="3" s="1"/>
  <c r="S85" i="3"/>
  <c r="U85" i="3" s="1"/>
  <c r="S89" i="3"/>
  <c r="U89" i="3" s="1"/>
  <c r="S91" i="3"/>
  <c r="U91" i="3" s="1"/>
  <c r="S95" i="3"/>
  <c r="U95" i="3" s="1"/>
  <c r="S99" i="3"/>
  <c r="U99" i="3" s="1"/>
  <c r="U4" i="23"/>
  <c r="U5" i="23"/>
  <c r="U6" i="23"/>
  <c r="U7" i="23"/>
  <c r="U8" i="23"/>
  <c r="U9" i="23"/>
  <c r="U10" i="23"/>
  <c r="U11" i="23"/>
  <c r="U12" i="23"/>
  <c r="U13" i="23"/>
  <c r="U14" i="23"/>
  <c r="U15" i="23"/>
  <c r="U16" i="23"/>
  <c r="U17" i="23"/>
  <c r="U18" i="23"/>
  <c r="U19" i="23"/>
  <c r="U20" i="23"/>
  <c r="U21" i="23"/>
  <c r="U22" i="23"/>
  <c r="U23" i="23"/>
  <c r="U24" i="23"/>
  <c r="U25" i="23"/>
  <c r="U26" i="23"/>
  <c r="U27" i="23"/>
  <c r="U28" i="23"/>
  <c r="U29" i="23"/>
  <c r="U30" i="23"/>
  <c r="U31" i="23"/>
  <c r="U32" i="23"/>
  <c r="U33" i="23"/>
  <c r="U34" i="23"/>
  <c r="U35" i="23"/>
  <c r="U36" i="23"/>
  <c r="U37" i="23"/>
  <c r="U38" i="23"/>
  <c r="U39" i="23"/>
  <c r="U40" i="23"/>
  <c r="U41" i="23"/>
  <c r="U42" i="23"/>
  <c r="U43" i="23"/>
  <c r="U44" i="23"/>
  <c r="U45" i="23"/>
  <c r="U46" i="23"/>
  <c r="U47" i="23"/>
  <c r="U48" i="23"/>
  <c r="U49" i="23"/>
  <c r="U50" i="23"/>
  <c r="U3" i="23"/>
  <c r="U51" i="23" l="1"/>
  <c r="S5" i="23"/>
  <c r="S6" i="23"/>
  <c r="S7" i="23"/>
  <c r="S8" i="23"/>
  <c r="S10" i="23"/>
  <c r="S11" i="23"/>
  <c r="S12" i="23"/>
  <c r="S13" i="23"/>
  <c r="S14" i="23"/>
  <c r="S15" i="23"/>
  <c r="S16" i="23"/>
  <c r="S17" i="23"/>
  <c r="S18" i="23"/>
  <c r="S19" i="23"/>
  <c r="S20" i="23"/>
  <c r="S21" i="23"/>
  <c r="S22" i="23"/>
  <c r="S23" i="23"/>
  <c r="S24" i="23"/>
  <c r="S25" i="23"/>
  <c r="S26" i="23"/>
  <c r="S27" i="23"/>
  <c r="S28" i="23"/>
  <c r="S29" i="23"/>
  <c r="S30" i="23"/>
  <c r="S32" i="23"/>
  <c r="S33" i="23"/>
  <c r="S34" i="23"/>
  <c r="S35" i="23"/>
  <c r="S36" i="23"/>
  <c r="S37" i="23"/>
  <c r="S38" i="23"/>
  <c r="S39" i="23"/>
  <c r="S40" i="23"/>
  <c r="S41" i="23"/>
  <c r="S42" i="23"/>
  <c r="S43" i="23"/>
  <c r="S44" i="23"/>
  <c r="S45" i="23"/>
  <c r="S46" i="23"/>
  <c r="S47" i="23"/>
  <c r="S48" i="23"/>
  <c r="S49" i="23"/>
  <c r="S50" i="23"/>
  <c r="S51" i="23" l="1"/>
  <c r="P2" i="22"/>
  <c r="P3" i="22"/>
  <c r="P4" i="22"/>
  <c r="P5" i="22"/>
  <c r="P6" i="22"/>
  <c r="P7" i="22"/>
  <c r="P8" i="22"/>
  <c r="P9" i="22"/>
  <c r="P10" i="22"/>
  <c r="P11" i="22"/>
  <c r="P12" i="22"/>
  <c r="P13" i="22"/>
  <c r="P14" i="22"/>
  <c r="P15" i="22"/>
  <c r="P16" i="22"/>
  <c r="P17" i="22"/>
  <c r="P18" i="22"/>
  <c r="P19" i="22"/>
  <c r="P20" i="22"/>
  <c r="P21" i="22"/>
  <c r="P22" i="22"/>
  <c r="P23" i="22"/>
  <c r="P24" i="22"/>
  <c r="P25" i="22"/>
  <c r="P26" i="22"/>
  <c r="P27" i="22"/>
  <c r="P28" i="22"/>
  <c r="P29" i="22"/>
  <c r="P30" i="22"/>
  <c r="P31" i="22"/>
  <c r="P32" i="22"/>
  <c r="P33" i="22"/>
  <c r="P34" i="22"/>
  <c r="P35" i="22"/>
  <c r="P36" i="22"/>
  <c r="P37" i="22"/>
  <c r="P39" i="22"/>
  <c r="P40" i="22"/>
  <c r="P41" i="22"/>
  <c r="P42" i="22"/>
  <c r="P43" i="22"/>
  <c r="P44" i="22"/>
  <c r="P45" i="22"/>
  <c r="P46" i="22"/>
  <c r="P47" i="22"/>
  <c r="P48" i="22"/>
  <c r="P49" i="22"/>
  <c r="P50" i="22"/>
  <c r="P51" i="22"/>
  <c r="P52" i="22"/>
  <c r="P53" i="22"/>
  <c r="P54" i="22"/>
  <c r="P55" i="22"/>
  <c r="P56" i="22"/>
  <c r="P57" i="22"/>
  <c r="P58" i="22"/>
  <c r="P59" i="22"/>
  <c r="P60" i="22"/>
  <c r="P61" i="22"/>
  <c r="P62" i="22"/>
  <c r="P63" i="22"/>
  <c r="P64" i="22"/>
  <c r="P65" i="22"/>
  <c r="P66" i="22"/>
  <c r="P67" i="22"/>
  <c r="P68" i="22"/>
  <c r="P69" i="22"/>
  <c r="P70" i="22"/>
  <c r="P71" i="22"/>
  <c r="P72" i="22"/>
  <c r="P73" i="22"/>
  <c r="P74" i="22"/>
  <c r="P75" i="22"/>
  <c r="P76" i="22"/>
  <c r="P77" i="22"/>
  <c r="P78" i="22"/>
  <c r="P79" i="22"/>
  <c r="P81" i="22"/>
  <c r="P82" i="22"/>
  <c r="P83" i="22"/>
  <c r="P84" i="22"/>
  <c r="P85" i="22"/>
  <c r="P86" i="22"/>
  <c r="P87" i="22"/>
  <c r="P88" i="22"/>
  <c r="P89" i="22"/>
  <c r="P90" i="22"/>
  <c r="P91" i="22"/>
  <c r="P92" i="22"/>
  <c r="P93" i="22"/>
  <c r="P94" i="22"/>
  <c r="P95" i="22"/>
  <c r="P96" i="22"/>
  <c r="P97" i="22"/>
  <c r="P98" i="22"/>
  <c r="P99" i="22"/>
  <c r="P100" i="22"/>
  <c r="P101" i="22"/>
  <c r="P102" i="22"/>
  <c r="P103" i="22"/>
  <c r="P104" i="22"/>
  <c r="P105" i="22"/>
  <c r="P106" i="22"/>
  <c r="P107" i="22"/>
  <c r="P108" i="22"/>
  <c r="P109" i="22"/>
  <c r="P110" i="22"/>
  <c r="P111" i="22"/>
  <c r="P112" i="22"/>
  <c r="P113" i="22"/>
  <c r="P114" i="22"/>
  <c r="P115" i="22"/>
  <c r="P116" i="22"/>
  <c r="P117" i="22"/>
  <c r="P118" i="22"/>
  <c r="P119" i="22"/>
  <c r="P120" i="22"/>
  <c r="P121" i="22"/>
  <c r="P122" i="22"/>
  <c r="P123" i="22"/>
  <c r="P124" i="22"/>
  <c r="P125" i="22"/>
  <c r="P128" i="22"/>
  <c r="P129" i="22"/>
  <c r="P130" i="22"/>
  <c r="P131" i="22"/>
  <c r="P132" i="22"/>
  <c r="P133" i="22"/>
  <c r="P134" i="22"/>
  <c r="P135" i="22"/>
  <c r="P138" i="22"/>
  <c r="P139" i="22"/>
  <c r="P140" i="22"/>
  <c r="P141" i="22"/>
  <c r="P142" i="22"/>
  <c r="P143" i="22"/>
  <c r="P144" i="22"/>
  <c r="P147" i="22"/>
  <c r="P148" i="22"/>
  <c r="P149" i="22"/>
  <c r="P150" i="22"/>
  <c r="P151" i="22"/>
  <c r="P152" i="22"/>
  <c r="P153" i="22"/>
  <c r="P154" i="22"/>
  <c r="P155" i="22"/>
  <c r="P156" i="22"/>
  <c r="P157" i="22"/>
  <c r="P158" i="22"/>
  <c r="P159" i="22"/>
  <c r="P160" i="22"/>
  <c r="P161" i="22"/>
  <c r="P162" i="22"/>
  <c r="P163" i="22"/>
  <c r="P165" i="22"/>
  <c r="P168" i="22"/>
  <c r="P171" i="22"/>
  <c r="P172" i="22"/>
  <c r="P173" i="22"/>
  <c r="P174" i="22"/>
  <c r="P176" i="22"/>
  <c r="P177" i="22"/>
  <c r="P178" i="22"/>
  <c r="P179" i="22"/>
  <c r="P180" i="22"/>
  <c r="P181" i="22"/>
  <c r="P182" i="22"/>
  <c r="P183" i="22"/>
  <c r="P184" i="22"/>
  <c r="P185" i="22"/>
  <c r="P186" i="22"/>
  <c r="P187" i="22"/>
  <c r="P188" i="22"/>
  <c r="P189" i="22"/>
  <c r="P190" i="22"/>
  <c r="P191" i="22"/>
  <c r="P192" i="22"/>
  <c r="P193" i="22"/>
  <c r="P194" i="22"/>
  <c r="P195" i="22"/>
  <c r="P196" i="22"/>
  <c r="P197" i="22"/>
  <c r="P198" i="22"/>
  <c r="P199" i="22"/>
  <c r="P200" i="22"/>
  <c r="P201" i="22"/>
  <c r="P205" i="22"/>
  <c r="P206" i="22"/>
  <c r="P207" i="22"/>
  <c r="P208" i="22"/>
  <c r="P209" i="22"/>
  <c r="P210" i="22"/>
  <c r="P211" i="22"/>
  <c r="P212" i="22"/>
  <c r="P213" i="22"/>
  <c r="P214" i="22"/>
  <c r="P215" i="22"/>
  <c r="P216" i="22"/>
  <c r="P217" i="22"/>
  <c r="P218" i="22"/>
  <c r="P219" i="22"/>
  <c r="P220" i="22"/>
  <c r="P221" i="22"/>
  <c r="P222" i="22"/>
  <c r="P223" i="22"/>
  <c r="P224" i="22"/>
  <c r="P225" i="22"/>
  <c r="P226" i="22"/>
  <c r="P227" i="22"/>
  <c r="P228" i="22"/>
  <c r="P229" i="22"/>
  <c r="P230" i="22"/>
  <c r="P231" i="22"/>
  <c r="P232" i="22"/>
  <c r="P233" i="22"/>
  <c r="P234" i="22"/>
  <c r="P235" i="22"/>
  <c r="P236" i="22"/>
  <c r="P237" i="22"/>
  <c r="P238" i="22"/>
  <c r="P239" i="22"/>
  <c r="P240" i="22"/>
  <c r="P241" i="22"/>
  <c r="P242" i="22"/>
  <c r="P243" i="22"/>
  <c r="P244" i="22"/>
  <c r="P245" i="22"/>
  <c r="P246" i="22"/>
  <c r="P247" i="22"/>
  <c r="P248" i="22"/>
  <c r="P249" i="22"/>
  <c r="P251" i="22"/>
  <c r="P252" i="22"/>
  <c r="P253" i="22"/>
  <c r="P254" i="22"/>
  <c r="P255" i="22"/>
  <c r="P256" i="22"/>
  <c r="P257" i="22"/>
  <c r="P258" i="22"/>
  <c r="P259" i="22"/>
  <c r="P260" i="22"/>
  <c r="P262" i="22"/>
  <c r="P263" i="22"/>
  <c r="P264" i="22"/>
  <c r="P265" i="22"/>
  <c r="P266" i="22"/>
  <c r="P267" i="22"/>
  <c r="P268" i="22"/>
  <c r="P269" i="22"/>
  <c r="P270" i="22"/>
  <c r="P271" i="22"/>
  <c r="P272" i="22"/>
  <c r="P273" i="22"/>
  <c r="P274" i="22"/>
  <c r="P275" i="22"/>
  <c r="P276" i="22"/>
  <c r="P277" i="22"/>
  <c r="P278" i="22"/>
  <c r="P279" i="22"/>
  <c r="P280" i="22"/>
  <c r="P281" i="22"/>
  <c r="P282" i="22"/>
  <c r="P283" i="22"/>
  <c r="P285" i="22"/>
  <c r="P286" i="22"/>
  <c r="P287" i="22"/>
  <c r="P288" i="22"/>
  <c r="P289" i="22"/>
  <c r="P290" i="22"/>
  <c r="P291" i="22"/>
  <c r="P292" i="22"/>
  <c r="P293" i="22"/>
  <c r="P294" i="22"/>
  <c r="P295" i="22"/>
  <c r="P296" i="22"/>
  <c r="P297" i="22"/>
  <c r="P298" i="22"/>
  <c r="P299" i="22"/>
  <c r="P300" i="22"/>
  <c r="P301" i="22"/>
  <c r="P302" i="22"/>
  <c r="P303" i="22"/>
  <c r="P304" i="22"/>
  <c r="P305" i="22"/>
  <c r="P306" i="22"/>
  <c r="P307" i="22"/>
  <c r="P308" i="22"/>
  <c r="P309" i="22"/>
  <c r="P310" i="22"/>
  <c r="P311" i="22"/>
  <c r="P312" i="22"/>
  <c r="P313" i="22"/>
  <c r="P314" i="22"/>
  <c r="P315" i="22"/>
  <c r="P316" i="22"/>
  <c r="P317" i="22"/>
  <c r="P318" i="22"/>
  <c r="P319" i="22"/>
  <c r="P320" i="22"/>
  <c r="P321" i="22"/>
  <c r="P322" i="22"/>
  <c r="P323" i="22"/>
  <c r="P324" i="22"/>
  <c r="P325" i="22"/>
  <c r="P326" i="22"/>
  <c r="P327" i="22"/>
  <c r="P328" i="22"/>
  <c r="P329" i="22"/>
  <c r="P330" i="22"/>
  <c r="P331" i="22"/>
  <c r="P332" i="22"/>
  <c r="P333" i="22"/>
  <c r="P334" i="22"/>
  <c r="P335" i="22"/>
  <c r="P336" i="22"/>
  <c r="P337" i="22"/>
  <c r="P338" i="22"/>
  <c r="P339" i="22"/>
  <c r="P340" i="22"/>
  <c r="P341" i="22"/>
  <c r="P342" i="22"/>
  <c r="P343" i="22"/>
  <c r="P344" i="22"/>
  <c r="P345" i="22"/>
  <c r="P346" i="22"/>
  <c r="P347" i="22"/>
  <c r="P348" i="22"/>
  <c r="P349" i="22"/>
  <c r="P350" i="22"/>
  <c r="P351" i="22"/>
  <c r="P352" i="22"/>
  <c r="P353" i="22"/>
  <c r="P354" i="22"/>
  <c r="P355" i="22"/>
  <c r="P356" i="22"/>
  <c r="P357" i="22"/>
  <c r="P358" i="22"/>
  <c r="P359" i="22"/>
  <c r="P360" i="22"/>
  <c r="P361" i="22"/>
  <c r="P362" i="22"/>
  <c r="P363" i="22"/>
  <c r="P364" i="22"/>
  <c r="P365" i="22"/>
  <c r="P366" i="22"/>
  <c r="P367" i="22"/>
  <c r="P368" i="22"/>
  <c r="P369" i="22"/>
  <c r="P370" i="22"/>
  <c r="P371" i="22"/>
  <c r="P372" i="22"/>
  <c r="P373" i="22"/>
  <c r="P374" i="22"/>
  <c r="P375" i="22"/>
  <c r="P376" i="22"/>
  <c r="P377" i="22"/>
  <c r="P378" i="22"/>
  <c r="P379" i="22"/>
  <c r="P380" i="22"/>
  <c r="P381" i="22"/>
  <c r="P382" i="22"/>
  <c r="P383" i="22"/>
  <c r="P384" i="22"/>
  <c r="P385" i="22"/>
  <c r="P386" i="22"/>
  <c r="P387" i="22"/>
  <c r="P388" i="22"/>
  <c r="P389" i="22"/>
  <c r="P390" i="22"/>
  <c r="P391" i="22"/>
  <c r="P392" i="22"/>
  <c r="P393" i="22"/>
  <c r="P394" i="22"/>
  <c r="P395" i="22"/>
  <c r="P396" i="22"/>
  <c r="P397" i="22"/>
  <c r="P398" i="22"/>
  <c r="P399" i="22"/>
  <c r="P400" i="22"/>
  <c r="P401" i="22"/>
  <c r="P402" i="22"/>
  <c r="P403" i="22"/>
  <c r="P404" i="22"/>
  <c r="P405" i="22"/>
  <c r="P406" i="22"/>
  <c r="P407" i="22"/>
  <c r="P408" i="22"/>
  <c r="P409" i="22"/>
  <c r="P410" i="22"/>
  <c r="P411" i="22"/>
  <c r="P412" i="22"/>
  <c r="P413" i="22"/>
  <c r="P414" i="22"/>
  <c r="P415" i="22"/>
  <c r="P416" i="22"/>
  <c r="P417" i="22"/>
  <c r="P418" i="22"/>
  <c r="P419" i="22"/>
  <c r="P420" i="22"/>
  <c r="P421" i="22"/>
  <c r="P422" i="22"/>
  <c r="P423" i="22"/>
  <c r="P424" i="22"/>
  <c r="P425" i="22"/>
  <c r="P426" i="22"/>
  <c r="P427" i="22"/>
  <c r="P428" i="22"/>
  <c r="P429" i="22"/>
  <c r="P430" i="22"/>
  <c r="P431" i="22"/>
  <c r="P432" i="22"/>
  <c r="P433" i="22"/>
  <c r="P434" i="22"/>
  <c r="P435" i="22"/>
  <c r="P436" i="22"/>
  <c r="P437" i="22"/>
  <c r="P438" i="22"/>
  <c r="P439" i="22"/>
  <c r="P440" i="22"/>
  <c r="P441" i="22"/>
  <c r="P442" i="22"/>
  <c r="P443" i="22"/>
  <c r="P444" i="22"/>
  <c r="P445" i="22"/>
  <c r="P446" i="22"/>
  <c r="P447" i="22"/>
  <c r="P448" i="22"/>
  <c r="P449" i="22"/>
  <c r="P450" i="22"/>
  <c r="P451" i="22"/>
  <c r="P452" i="22"/>
  <c r="P453" i="22"/>
  <c r="P454" i="22"/>
  <c r="P455" i="22"/>
  <c r="P456" i="22"/>
  <c r="P457" i="22"/>
  <c r="P458" i="22"/>
  <c r="P459" i="22"/>
  <c r="P460" i="22"/>
  <c r="P461" i="22"/>
  <c r="P462" i="22"/>
  <c r="P463" i="22"/>
  <c r="P464" i="22"/>
  <c r="P465" i="22"/>
  <c r="P466" i="22"/>
  <c r="P467" i="22"/>
  <c r="P468" i="22"/>
  <c r="P469" i="22"/>
  <c r="P470" i="22"/>
  <c r="P471" i="22"/>
  <c r="P472" i="22"/>
  <c r="P473" i="22"/>
  <c r="P474" i="22"/>
  <c r="P475" i="22"/>
  <c r="P476" i="22"/>
  <c r="P477" i="22"/>
  <c r="P478" i="22"/>
  <c r="P479" i="22"/>
  <c r="P480" i="22"/>
  <c r="P481" i="22"/>
  <c r="P482" i="22"/>
  <c r="P483" i="22"/>
  <c r="P484" i="22"/>
  <c r="P485" i="22"/>
  <c r="P486" i="22"/>
  <c r="P487" i="22"/>
  <c r="P488" i="22"/>
  <c r="P489" i="22"/>
  <c r="P490" i="22"/>
  <c r="P491" i="22"/>
  <c r="P492" i="22"/>
  <c r="P493" i="22"/>
  <c r="P494" i="22"/>
  <c r="P495" i="22"/>
  <c r="P496" i="22"/>
  <c r="P497" i="22"/>
  <c r="P498" i="22"/>
  <c r="P499" i="22"/>
  <c r="P500" i="22"/>
  <c r="P501" i="22"/>
  <c r="P502" i="22"/>
  <c r="P503" i="22"/>
  <c r="P504" i="22"/>
  <c r="P505" i="22"/>
  <c r="P506" i="22"/>
  <c r="P507" i="22"/>
  <c r="P508" i="22"/>
  <c r="P509" i="22"/>
  <c r="P510" i="22"/>
  <c r="P511" i="22"/>
  <c r="P512" i="22"/>
  <c r="P513" i="22"/>
  <c r="P514" i="22"/>
  <c r="P515" i="22"/>
  <c r="P516" i="22"/>
  <c r="P517" i="22"/>
  <c r="P518" i="22"/>
  <c r="P519" i="22"/>
  <c r="P520" i="22"/>
  <c r="P521" i="22"/>
  <c r="P522" i="22"/>
  <c r="P523" i="22"/>
  <c r="P524" i="22"/>
  <c r="P525" i="22"/>
  <c r="P526" i="22"/>
  <c r="P527" i="22"/>
  <c r="P528" i="22"/>
  <c r="P529" i="22"/>
  <c r="P530" i="22"/>
  <c r="P531" i="22"/>
  <c r="P532" i="22"/>
  <c r="P533" i="22"/>
  <c r="P534" i="22"/>
  <c r="P535" i="22"/>
  <c r="P536" i="22"/>
  <c r="P537" i="22"/>
  <c r="P538" i="22"/>
  <c r="P539" i="22"/>
  <c r="P540" i="22"/>
  <c r="P541" i="22"/>
  <c r="P542" i="22"/>
  <c r="P543" i="22"/>
  <c r="P544" i="22"/>
  <c r="P545" i="22"/>
  <c r="P546" i="22"/>
  <c r="P547" i="22"/>
  <c r="P548" i="22"/>
  <c r="P549" i="22"/>
  <c r="P550" i="22"/>
  <c r="P551" i="22"/>
  <c r="P552" i="22"/>
  <c r="P553" i="22"/>
  <c r="P554" i="22"/>
  <c r="P555" i="22"/>
  <c r="P556" i="22"/>
  <c r="P557" i="22"/>
  <c r="P558" i="22"/>
  <c r="P559" i="22"/>
  <c r="P560" i="22"/>
  <c r="P561" i="22"/>
  <c r="P562" i="22"/>
  <c r="P563" i="22"/>
  <c r="P564" i="22"/>
  <c r="P565" i="22"/>
  <c r="P566" i="22"/>
  <c r="P567" i="22"/>
  <c r="P568" i="22"/>
  <c r="P569" i="22"/>
  <c r="P570" i="22"/>
  <c r="P571" i="22"/>
  <c r="P572" i="22"/>
  <c r="P573" i="22"/>
  <c r="P574" i="22"/>
  <c r="P575" i="22"/>
  <c r="P576" i="22"/>
  <c r="P577" i="22"/>
  <c r="P578" i="22"/>
  <c r="P579" i="22"/>
  <c r="P580" i="22"/>
  <c r="P581" i="22"/>
  <c r="P582" i="22"/>
  <c r="P583" i="22"/>
  <c r="P584" i="22"/>
  <c r="P585" i="22"/>
  <c r="P586" i="22"/>
  <c r="P587" i="22"/>
  <c r="P588" i="22"/>
  <c r="P589" i="22"/>
  <c r="P590" i="22"/>
  <c r="P591" i="22"/>
  <c r="P592" i="22"/>
  <c r="P593" i="22"/>
  <c r="P594" i="22"/>
  <c r="P595" i="22"/>
  <c r="P596" i="22"/>
  <c r="P597" i="22"/>
  <c r="P598" i="22"/>
  <c r="P599" i="22"/>
  <c r="P600" i="22"/>
  <c r="P601" i="22"/>
  <c r="P602" i="22"/>
  <c r="P603" i="22"/>
  <c r="P604" i="22"/>
  <c r="P605" i="22"/>
  <c r="P606" i="22"/>
  <c r="P607" i="22"/>
  <c r="P608" i="22"/>
  <c r="P609" i="22"/>
  <c r="P610" i="22"/>
  <c r="P611" i="22"/>
  <c r="P612" i="22"/>
  <c r="R50" i="23" l="1"/>
  <c r="R49" i="23"/>
  <c r="R48" i="23"/>
  <c r="T48" i="23" s="1"/>
  <c r="R47" i="23"/>
  <c r="R46" i="23"/>
  <c r="T46" i="23" s="1"/>
  <c r="V46" i="23" s="1"/>
  <c r="R45" i="23"/>
  <c r="R44" i="23"/>
  <c r="T44" i="23" s="1"/>
  <c r="V44" i="23" s="1"/>
  <c r="R43" i="23"/>
  <c r="T43" i="23" s="1"/>
  <c r="V43" i="23" s="1"/>
  <c r="R42" i="23"/>
  <c r="R41" i="23"/>
  <c r="T41" i="23" s="1"/>
  <c r="V41" i="23" s="1"/>
  <c r="R40" i="23"/>
  <c r="R39" i="23"/>
  <c r="R38" i="23"/>
  <c r="T38" i="23" s="1"/>
  <c r="R37" i="23"/>
  <c r="T37" i="23" s="1"/>
  <c r="V37" i="23" s="1"/>
  <c r="R36" i="23"/>
  <c r="T36" i="23" s="1"/>
  <c r="V36" i="23" s="1"/>
  <c r="R35" i="23"/>
  <c r="R34" i="23"/>
  <c r="R33" i="23"/>
  <c r="R32" i="23"/>
  <c r="R30" i="23"/>
  <c r="R29" i="23"/>
  <c r="R28" i="23"/>
  <c r="T28" i="23" s="1"/>
  <c r="V28" i="23" s="1"/>
  <c r="R27" i="23"/>
  <c r="R26" i="23"/>
  <c r="R25" i="23"/>
  <c r="R24" i="23"/>
  <c r="T24" i="23" s="1"/>
  <c r="V24" i="23" s="1"/>
  <c r="W24" i="23" s="1"/>
  <c r="R23" i="23"/>
  <c r="R22" i="23"/>
  <c r="R21" i="23"/>
  <c r="R20" i="23"/>
  <c r="R19" i="23"/>
  <c r="R18" i="23"/>
  <c r="T18" i="23" s="1"/>
  <c r="V18" i="23" s="1"/>
  <c r="R17" i="23"/>
  <c r="T17" i="23" s="1"/>
  <c r="V17" i="23" s="1"/>
  <c r="R16" i="23"/>
  <c r="T16" i="23" s="1"/>
  <c r="V16" i="23" s="1"/>
  <c r="R15" i="23"/>
  <c r="R14" i="23"/>
  <c r="R13" i="23"/>
  <c r="R12" i="23"/>
  <c r="T12" i="23" s="1"/>
  <c r="V12" i="23" s="1"/>
  <c r="R11" i="23"/>
  <c r="T11" i="23" s="1"/>
  <c r="V11" i="23" s="1"/>
  <c r="R10" i="23"/>
  <c r="R9" i="23"/>
  <c r="R8" i="23"/>
  <c r="T8" i="23" s="1"/>
  <c r="V8" i="23" s="1"/>
  <c r="R7" i="23"/>
  <c r="T7" i="23" s="1"/>
  <c r="V7" i="23" s="1"/>
  <c r="R6" i="23"/>
  <c r="R5" i="23"/>
  <c r="R4" i="23"/>
  <c r="T4" i="23" s="1"/>
  <c r="V4" i="23" s="1"/>
  <c r="W4" i="23" s="1"/>
  <c r="R3" i="23"/>
  <c r="P4" i="23"/>
  <c r="P5" i="23"/>
  <c r="P6" i="23"/>
  <c r="P7" i="23"/>
  <c r="P8" i="23"/>
  <c r="P9" i="23"/>
  <c r="P10" i="23"/>
  <c r="P11" i="23"/>
  <c r="P12" i="23"/>
  <c r="P13" i="23"/>
  <c r="P14" i="23"/>
  <c r="P15" i="23"/>
  <c r="P16" i="23"/>
  <c r="P17" i="23"/>
  <c r="P18" i="23"/>
  <c r="P19" i="23"/>
  <c r="P20" i="23"/>
  <c r="P21" i="23"/>
  <c r="P22" i="23"/>
  <c r="P23" i="23"/>
  <c r="P24" i="23"/>
  <c r="P25" i="23"/>
  <c r="P26" i="23"/>
  <c r="P27" i="23"/>
  <c r="P28" i="23"/>
  <c r="P29" i="23"/>
  <c r="P30" i="23"/>
  <c r="P31" i="23"/>
  <c r="P32" i="23"/>
  <c r="P33" i="23"/>
  <c r="P34" i="23"/>
  <c r="P35" i="23"/>
  <c r="P36" i="23"/>
  <c r="P37" i="23"/>
  <c r="P38" i="23"/>
  <c r="P39" i="23"/>
  <c r="P40" i="23"/>
  <c r="P41" i="23"/>
  <c r="P42" i="23"/>
  <c r="P43" i="23"/>
  <c r="P44" i="23"/>
  <c r="P45" i="23"/>
  <c r="P46" i="23"/>
  <c r="P47" i="23"/>
  <c r="P48" i="23"/>
  <c r="P49" i="23"/>
  <c r="P50" i="23"/>
  <c r="P3" i="23"/>
  <c r="Z4594" i="3" l="1"/>
  <c r="AE4594" i="3" s="1"/>
  <c r="AB4594" i="3"/>
  <c r="Z4542" i="3"/>
  <c r="AE4542" i="3" s="1"/>
  <c r="AB4542" i="3"/>
  <c r="Z4536" i="3"/>
  <c r="AE4536" i="3" s="1"/>
  <c r="AB4536" i="3"/>
  <c r="Z4483" i="3"/>
  <c r="AE4483" i="3" s="1"/>
  <c r="AB4483" i="3"/>
  <c r="Z4473" i="3"/>
  <c r="AE4473" i="3" s="1"/>
  <c r="AB4473" i="3"/>
  <c r="Z4428" i="3"/>
  <c r="AE4428" i="3" s="1"/>
  <c r="AB4428" i="3"/>
  <c r="Z4422" i="3"/>
  <c r="AE4422" i="3" s="1"/>
  <c r="AB4422" i="3"/>
  <c r="Z4330" i="3"/>
  <c r="AE4330" i="3" s="1"/>
  <c r="AB4330" i="3"/>
  <c r="Z4296" i="3"/>
  <c r="AE4296" i="3" s="1"/>
  <c r="AB4296" i="3"/>
  <c r="Z4281" i="3"/>
  <c r="AE4281" i="3" s="1"/>
  <c r="AB4281" i="3"/>
  <c r="Z4232" i="3"/>
  <c r="AE4232" i="3" s="1"/>
  <c r="AB4232" i="3"/>
  <c r="Z4219" i="3"/>
  <c r="AE4219" i="3" s="1"/>
  <c r="AB4219" i="3"/>
  <c r="Z4181" i="3"/>
  <c r="AE4181" i="3" s="1"/>
  <c r="AB4181" i="3"/>
  <c r="Z4153" i="3"/>
  <c r="AE4153" i="3" s="1"/>
  <c r="AB4153" i="3"/>
  <c r="Z4128" i="3"/>
  <c r="AE4128" i="3" s="1"/>
  <c r="AB4128" i="3"/>
  <c r="Z4097" i="3"/>
  <c r="AE4097" i="3" s="1"/>
  <c r="AB4097" i="3"/>
  <c r="Z4049" i="3"/>
  <c r="AE4049" i="3" s="1"/>
  <c r="AB4049" i="3"/>
  <c r="Z4012" i="3"/>
  <c r="AE4012" i="3" s="1"/>
  <c r="AB4012" i="3"/>
  <c r="Z4006" i="3"/>
  <c r="AE4006" i="3" s="1"/>
  <c r="AB4006" i="3"/>
  <c r="Z3966" i="3"/>
  <c r="AE3966" i="3" s="1"/>
  <c r="AB3966" i="3"/>
  <c r="Z3951" i="3"/>
  <c r="AE3951" i="3" s="1"/>
  <c r="AB3951" i="3"/>
  <c r="Z3907" i="3"/>
  <c r="AE3907" i="3" s="1"/>
  <c r="AB3907" i="3"/>
  <c r="Z3877" i="3"/>
  <c r="AE3877" i="3" s="1"/>
  <c r="AB3877" i="3"/>
  <c r="Z3821" i="3"/>
  <c r="AE3821" i="3" s="1"/>
  <c r="AB3821" i="3"/>
  <c r="Z3789" i="3"/>
  <c r="AE3789" i="3" s="1"/>
  <c r="AB3789" i="3"/>
  <c r="Z3736" i="3"/>
  <c r="AE3736" i="3" s="1"/>
  <c r="AB3736" i="3"/>
  <c r="Z4585" i="3"/>
  <c r="AE4585" i="3" s="1"/>
  <c r="AB4585" i="3"/>
  <c r="Z4566" i="3"/>
  <c r="AE4566" i="3" s="1"/>
  <c r="AB4566" i="3"/>
  <c r="Z4541" i="3"/>
  <c r="AE4541" i="3" s="1"/>
  <c r="AB4541" i="3"/>
  <c r="Z4526" i="3"/>
  <c r="AE4526" i="3" s="1"/>
  <c r="AB4526" i="3"/>
  <c r="Z4507" i="3"/>
  <c r="AE4507" i="3" s="1"/>
  <c r="AB4507" i="3"/>
  <c r="Z4478" i="3"/>
  <c r="AE4478" i="3" s="1"/>
  <c r="AB4478" i="3"/>
  <c r="Z4472" i="3"/>
  <c r="AE4472" i="3" s="1"/>
  <c r="AB4472" i="3"/>
  <c r="Z4437" i="3"/>
  <c r="AE4437" i="3" s="1"/>
  <c r="AB4437" i="3"/>
  <c r="Z4426" i="3"/>
  <c r="AE4426" i="3" s="1"/>
  <c r="AB4426" i="3"/>
  <c r="Z4421" i="3"/>
  <c r="AE4421" i="3" s="1"/>
  <c r="AB4421" i="3"/>
  <c r="Z4394" i="3"/>
  <c r="AE4394" i="3" s="1"/>
  <c r="AB4394" i="3"/>
  <c r="Z4329" i="3"/>
  <c r="AE4329" i="3" s="1"/>
  <c r="AB4329" i="3"/>
  <c r="Z4317" i="3"/>
  <c r="AE4317" i="3" s="1"/>
  <c r="AB4317" i="3"/>
  <c r="Z4294" i="3"/>
  <c r="AE4294" i="3" s="1"/>
  <c r="AB4294" i="3"/>
  <c r="Z4267" i="3"/>
  <c r="AE4267" i="3" s="1"/>
  <c r="AB4267" i="3"/>
  <c r="Z4263" i="3"/>
  <c r="AE4263" i="3" s="1"/>
  <c r="AB4263" i="3"/>
  <c r="Z4225" i="3"/>
  <c r="AE4225" i="3" s="1"/>
  <c r="AB4225" i="3"/>
  <c r="Z4212" i="3"/>
  <c r="AE4212" i="3" s="1"/>
  <c r="AB4212" i="3"/>
  <c r="Z4186" i="3"/>
  <c r="AE4186" i="3" s="1"/>
  <c r="AB4186" i="3"/>
  <c r="Z4178" i="3"/>
  <c r="AE4178" i="3" s="1"/>
  <c r="AB4178" i="3"/>
  <c r="Z4152" i="3"/>
  <c r="AE4152" i="3" s="1"/>
  <c r="AB4152" i="3"/>
  <c r="Z4137" i="3"/>
  <c r="AE4137" i="3" s="1"/>
  <c r="AB4137" i="3"/>
  <c r="Z4122" i="3"/>
  <c r="AE4122" i="3" s="1"/>
  <c r="AB4122" i="3"/>
  <c r="Z4089" i="3"/>
  <c r="AE4089" i="3" s="1"/>
  <c r="AB4089" i="3"/>
  <c r="Z4064" i="3"/>
  <c r="AE4064" i="3" s="1"/>
  <c r="AB4064" i="3"/>
  <c r="Z4048" i="3"/>
  <c r="AE4048" i="3" s="1"/>
  <c r="AB4048" i="3"/>
  <c r="Z4025" i="3"/>
  <c r="AE4025" i="3" s="1"/>
  <c r="AB4025" i="3"/>
  <c r="Z4011" i="3"/>
  <c r="AE4011" i="3" s="1"/>
  <c r="AB4011" i="3"/>
  <c r="Z4004" i="3"/>
  <c r="AE4004" i="3" s="1"/>
  <c r="AB4004" i="3"/>
  <c r="Z3984" i="3"/>
  <c r="AE3984" i="3" s="1"/>
  <c r="AB3984" i="3"/>
  <c r="Z3965" i="3"/>
  <c r="AE3965" i="3" s="1"/>
  <c r="AB3965" i="3"/>
  <c r="Z3949" i="3"/>
  <c r="AE3949" i="3" s="1"/>
  <c r="AB3949" i="3"/>
  <c r="Z3932" i="3"/>
  <c r="AE3932" i="3" s="1"/>
  <c r="AB3932" i="3"/>
  <c r="Z3906" i="3"/>
  <c r="AE3906" i="3" s="1"/>
  <c r="AB3906" i="3"/>
  <c r="Z3861" i="3"/>
  <c r="AE3861" i="3" s="1"/>
  <c r="AB3861" i="3"/>
  <c r="Z3836" i="3"/>
  <c r="AE3836" i="3" s="1"/>
  <c r="AB3836" i="3"/>
  <c r="Z3811" i="3"/>
  <c r="AE3811" i="3" s="1"/>
  <c r="AB3811" i="3"/>
  <c r="Z3797" i="3"/>
  <c r="AE3797" i="3" s="1"/>
  <c r="AB3797" i="3"/>
  <c r="Z3780" i="3"/>
  <c r="AE3780" i="3" s="1"/>
  <c r="AB3780" i="3"/>
  <c r="Z3769" i="3"/>
  <c r="AE3769" i="3" s="1"/>
  <c r="AB3769" i="3"/>
  <c r="Z3730" i="3"/>
  <c r="AE3730" i="3" s="1"/>
  <c r="AB3730" i="3"/>
  <c r="Z3713" i="3"/>
  <c r="AE3713" i="3" s="1"/>
  <c r="AB3713" i="3"/>
  <c r="Z3704" i="3"/>
  <c r="AE3704" i="3" s="1"/>
  <c r="AB3704" i="3"/>
  <c r="Z3680" i="3"/>
  <c r="AE3680" i="3" s="1"/>
  <c r="AB3680" i="3"/>
  <c r="Z3657" i="3"/>
  <c r="AE3657" i="3" s="1"/>
  <c r="AB3657" i="3"/>
  <c r="Z3632" i="3"/>
  <c r="AE3632" i="3" s="1"/>
  <c r="AB3632" i="3"/>
  <c r="Z3598" i="3"/>
  <c r="AE3598" i="3" s="1"/>
  <c r="AB3598" i="3"/>
  <c r="Z3562" i="3"/>
  <c r="AE3562" i="3" s="1"/>
  <c r="AB3562" i="3"/>
  <c r="Z3528" i="3"/>
  <c r="AE3528" i="3" s="1"/>
  <c r="AB3528" i="3"/>
  <c r="Z3500" i="3"/>
  <c r="AE3500" i="3" s="1"/>
  <c r="AB3500" i="3"/>
  <c r="Z3488" i="3"/>
  <c r="AE3488" i="3" s="1"/>
  <c r="AB3488" i="3"/>
  <c r="Z3468" i="3"/>
  <c r="AE3468" i="3" s="1"/>
  <c r="AB3468" i="3"/>
  <c r="Z3454" i="3"/>
  <c r="AE3454" i="3" s="1"/>
  <c r="AB3454" i="3"/>
  <c r="Z3426" i="3"/>
  <c r="AE3426" i="3" s="1"/>
  <c r="AB3426" i="3"/>
  <c r="Z3415" i="3"/>
  <c r="AE3415" i="3" s="1"/>
  <c r="AB3415" i="3"/>
  <c r="Z3378" i="3"/>
  <c r="AE3378" i="3" s="1"/>
  <c r="AB3378" i="3"/>
  <c r="Z3346" i="3"/>
  <c r="AE3346" i="3" s="1"/>
  <c r="AB3346" i="3"/>
  <c r="Z3336" i="3"/>
  <c r="AE3336" i="3" s="1"/>
  <c r="AB3336" i="3"/>
  <c r="Z3320" i="3"/>
  <c r="AE3320" i="3" s="1"/>
  <c r="AB3320" i="3"/>
  <c r="Z3298" i="3"/>
  <c r="AE3298" i="3" s="1"/>
  <c r="AB3298" i="3"/>
  <c r="Z3277" i="3"/>
  <c r="AE3277" i="3" s="1"/>
  <c r="AB3277" i="3"/>
  <c r="Z3256" i="3"/>
  <c r="AE3256" i="3" s="1"/>
  <c r="AB3256" i="3"/>
  <c r="Z3234" i="3"/>
  <c r="AE3234" i="3" s="1"/>
  <c r="AB3234" i="3"/>
  <c r="Z3213" i="3"/>
  <c r="AE3213" i="3" s="1"/>
  <c r="AB3213" i="3"/>
  <c r="Z3193" i="3"/>
  <c r="AE3193" i="3" s="1"/>
  <c r="AB3193" i="3"/>
  <c r="Z3166" i="3"/>
  <c r="AE3166" i="3" s="1"/>
  <c r="AB3166" i="3"/>
  <c r="Z3153" i="3"/>
  <c r="AE3153" i="3" s="1"/>
  <c r="AB3153" i="3"/>
  <c r="Z3141" i="3"/>
  <c r="AE3141" i="3" s="1"/>
  <c r="AB3141" i="3"/>
  <c r="Z3109" i="3"/>
  <c r="AE3109" i="3" s="1"/>
  <c r="AB3109" i="3"/>
  <c r="Z3101" i="3"/>
  <c r="AE3101" i="3" s="1"/>
  <c r="AB3101" i="3"/>
  <c r="Z3079" i="3"/>
  <c r="AE3079" i="3" s="1"/>
  <c r="AB3079" i="3"/>
  <c r="Z3060" i="3"/>
  <c r="AE3060" i="3" s="1"/>
  <c r="AB3060" i="3"/>
  <c r="Z3053" i="3"/>
  <c r="AE3053" i="3" s="1"/>
  <c r="AB3053" i="3"/>
  <c r="Z3017" i="3"/>
  <c r="AE3017" i="3" s="1"/>
  <c r="AB3017" i="3"/>
  <c r="Z2998" i="3"/>
  <c r="AE2998" i="3" s="1"/>
  <c r="AB2998" i="3"/>
  <c r="Z2986" i="3"/>
  <c r="AE2986" i="3" s="1"/>
  <c r="AB2986" i="3"/>
  <c r="Z2969" i="3"/>
  <c r="AE2969" i="3" s="1"/>
  <c r="AB2969" i="3"/>
  <c r="Z2933" i="3"/>
  <c r="AE2933" i="3" s="1"/>
  <c r="AB2933" i="3"/>
  <c r="Z2910" i="3"/>
  <c r="AE2910" i="3" s="1"/>
  <c r="AB2910" i="3"/>
  <c r="Z2889" i="3"/>
  <c r="AE2889" i="3" s="1"/>
  <c r="AB2889" i="3"/>
  <c r="Z2878" i="3"/>
  <c r="AE2878" i="3" s="1"/>
  <c r="AB2878" i="3"/>
  <c r="Z2845" i="3"/>
  <c r="AE2845" i="3" s="1"/>
  <c r="AB2845" i="3"/>
  <c r="Z2824" i="3"/>
  <c r="AE2824" i="3" s="1"/>
  <c r="AB2824" i="3"/>
  <c r="Z2786" i="3"/>
  <c r="AE2786" i="3" s="1"/>
  <c r="AB2786" i="3"/>
  <c r="Z2756" i="3"/>
  <c r="AE2756" i="3" s="1"/>
  <c r="AB2756" i="3"/>
  <c r="Z2724" i="3"/>
  <c r="AE2724" i="3" s="1"/>
  <c r="AB2724" i="3"/>
  <c r="Z2695" i="3"/>
  <c r="AE2695" i="3" s="1"/>
  <c r="AB2695" i="3"/>
  <c r="Z2681" i="3"/>
  <c r="AE2681" i="3" s="1"/>
  <c r="AB2681" i="3"/>
  <c r="Z2666" i="3"/>
  <c r="AE2666" i="3" s="1"/>
  <c r="AB2666" i="3"/>
  <c r="Z2634" i="3"/>
  <c r="AE2634" i="3" s="1"/>
  <c r="AB2634" i="3"/>
  <c r="Z2586" i="3"/>
  <c r="AE2586" i="3" s="1"/>
  <c r="AB2586" i="3"/>
  <c r="Z2564" i="3"/>
  <c r="AE2564" i="3" s="1"/>
  <c r="AB2564" i="3"/>
  <c r="Z2544" i="3"/>
  <c r="AE2544" i="3" s="1"/>
  <c r="AB2544" i="3"/>
  <c r="Z2502" i="3"/>
  <c r="AE2502" i="3" s="1"/>
  <c r="AB2502" i="3"/>
  <c r="Z2498" i="3"/>
  <c r="AE2498" i="3" s="1"/>
  <c r="AB2498" i="3"/>
  <c r="Z2454" i="3"/>
  <c r="AE2454" i="3" s="1"/>
  <c r="AB2454" i="3"/>
  <c r="Z2432" i="3"/>
  <c r="AE2432" i="3" s="1"/>
  <c r="AB2432" i="3"/>
  <c r="Z2414" i="3"/>
  <c r="AE2414" i="3" s="1"/>
  <c r="AB2414" i="3"/>
  <c r="Z2385" i="3"/>
  <c r="AE2385" i="3" s="1"/>
  <c r="AB2385" i="3"/>
  <c r="Z2366" i="3"/>
  <c r="AE2366" i="3" s="1"/>
  <c r="AB2366" i="3"/>
  <c r="Z2325" i="3"/>
  <c r="AE2325" i="3" s="1"/>
  <c r="AB2325" i="3"/>
  <c r="Z2318" i="3"/>
  <c r="AE2318" i="3" s="1"/>
  <c r="AB2318" i="3"/>
  <c r="Z2282" i="3"/>
  <c r="AE2282" i="3" s="1"/>
  <c r="AB2282" i="3"/>
  <c r="Z2254" i="3"/>
  <c r="AE2254" i="3" s="1"/>
  <c r="AB2254" i="3"/>
  <c r="Z2241" i="3"/>
  <c r="AE2241" i="3" s="1"/>
  <c r="AB2241" i="3"/>
  <c r="Z2218" i="3"/>
  <c r="AE2218" i="3" s="1"/>
  <c r="AB2218" i="3"/>
  <c r="Z2181" i="3"/>
  <c r="AE2181" i="3" s="1"/>
  <c r="AB2181" i="3"/>
  <c r="Z2141" i="3"/>
  <c r="AE2141" i="3" s="1"/>
  <c r="AB2141" i="3"/>
  <c r="Z2118" i="3"/>
  <c r="AE2118" i="3" s="1"/>
  <c r="AB2118" i="3"/>
  <c r="Z2109" i="3"/>
  <c r="AE2109" i="3" s="1"/>
  <c r="AB2109" i="3"/>
  <c r="Z2074" i="3"/>
  <c r="AE2074" i="3" s="1"/>
  <c r="AB2074" i="3"/>
  <c r="Z2064" i="3"/>
  <c r="AE2064" i="3" s="1"/>
  <c r="AB2064" i="3"/>
  <c r="Z2035" i="3"/>
  <c r="AE2035" i="3" s="1"/>
  <c r="AB2035" i="3"/>
  <c r="Z2025" i="3"/>
  <c r="AE2025" i="3" s="1"/>
  <c r="AB2025" i="3"/>
  <c r="Z1986" i="3"/>
  <c r="AE1986" i="3" s="1"/>
  <c r="AB1986" i="3"/>
  <c r="Z1978" i="3"/>
  <c r="AE1978" i="3" s="1"/>
  <c r="AB1978" i="3"/>
  <c r="Z1948" i="3"/>
  <c r="AE1948" i="3" s="1"/>
  <c r="AB1948" i="3"/>
  <c r="Z1924" i="3"/>
  <c r="AE1924" i="3" s="1"/>
  <c r="AB1924" i="3"/>
  <c r="Z1906" i="3"/>
  <c r="AE1906" i="3" s="1"/>
  <c r="AB1906" i="3"/>
  <c r="Z1898" i="3"/>
  <c r="AE1898" i="3" s="1"/>
  <c r="AB1898" i="3"/>
  <c r="Z1880" i="3"/>
  <c r="AE1880" i="3" s="1"/>
  <c r="AB1880" i="3"/>
  <c r="Z1838" i="3"/>
  <c r="AE1838" i="3" s="1"/>
  <c r="AB1838" i="3"/>
  <c r="Z1807" i="3"/>
  <c r="AE1807" i="3" s="1"/>
  <c r="AB1807" i="3"/>
  <c r="Z1790" i="3"/>
  <c r="AE1790" i="3" s="1"/>
  <c r="AB1790" i="3"/>
  <c r="Z1761" i="3"/>
  <c r="AE1761" i="3" s="1"/>
  <c r="AB1761" i="3"/>
  <c r="Z1735" i="3"/>
  <c r="AE1735" i="3" s="1"/>
  <c r="AB1735" i="3"/>
  <c r="Z1720" i="3"/>
  <c r="AE1720" i="3" s="1"/>
  <c r="AB1720" i="3"/>
  <c r="Z1698" i="3"/>
  <c r="AE1698" i="3" s="1"/>
  <c r="AB1698" i="3"/>
  <c r="Z1642" i="3"/>
  <c r="AE1642" i="3" s="1"/>
  <c r="AB1642" i="3"/>
  <c r="Z1602" i="3"/>
  <c r="AE1602" i="3" s="1"/>
  <c r="AB1602" i="3"/>
  <c r="Z1586" i="3"/>
  <c r="AE1586" i="3" s="1"/>
  <c r="AB1586" i="3"/>
  <c r="Z1546" i="3"/>
  <c r="AE1546" i="3" s="1"/>
  <c r="AB1546" i="3"/>
  <c r="Z1538" i="3"/>
  <c r="AE1538" i="3" s="1"/>
  <c r="AB1538" i="3"/>
  <c r="Z1517" i="3"/>
  <c r="AE1517" i="3" s="1"/>
  <c r="AB1517" i="3"/>
  <c r="Z1493" i="3"/>
  <c r="AE1493" i="3" s="1"/>
  <c r="AB1493" i="3"/>
  <c r="Z1470" i="3"/>
  <c r="AE1470" i="3" s="1"/>
  <c r="AB1470" i="3"/>
  <c r="Z1434" i="3"/>
  <c r="AE1434" i="3" s="1"/>
  <c r="AB1434" i="3"/>
  <c r="Z1409" i="3"/>
  <c r="AE1409" i="3" s="1"/>
  <c r="AB1409" i="3"/>
  <c r="Z1402" i="3"/>
  <c r="AE1402" i="3" s="1"/>
  <c r="AB1402" i="3"/>
  <c r="Z1384" i="3"/>
  <c r="AE1384" i="3" s="1"/>
  <c r="AB1384" i="3"/>
  <c r="Z1364" i="3"/>
  <c r="AE1364" i="3" s="1"/>
  <c r="AB1364" i="3"/>
  <c r="Z1293" i="3"/>
  <c r="AE1293" i="3" s="1"/>
  <c r="AB1293" i="3"/>
  <c r="Z1277" i="3"/>
  <c r="AE1277" i="3" s="1"/>
  <c r="AB1277" i="3"/>
  <c r="Z1252" i="3"/>
  <c r="AE1252" i="3" s="1"/>
  <c r="AB1252" i="3"/>
  <c r="Z1226" i="3"/>
  <c r="AE1226" i="3" s="1"/>
  <c r="AB1226" i="3"/>
  <c r="Z1204" i="3"/>
  <c r="AE1204" i="3" s="1"/>
  <c r="AB1204" i="3"/>
  <c r="Z1166" i="3"/>
  <c r="AE1166" i="3" s="1"/>
  <c r="AB1166" i="3"/>
  <c r="Z1158" i="3"/>
  <c r="AE1158" i="3" s="1"/>
  <c r="AB1158" i="3"/>
  <c r="Z1135" i="3"/>
  <c r="AE1135" i="3" s="1"/>
  <c r="AB1135" i="3"/>
  <c r="Z1114" i="3"/>
  <c r="AE1114" i="3" s="1"/>
  <c r="AB1114" i="3"/>
  <c r="Z1078" i="3"/>
  <c r="AE1078" i="3" s="1"/>
  <c r="AB1078" i="3"/>
  <c r="Z1073" i="3"/>
  <c r="AE1073" i="3" s="1"/>
  <c r="AB1073" i="3"/>
  <c r="Z1066" i="3"/>
  <c r="AE1066" i="3" s="1"/>
  <c r="AB1066" i="3"/>
  <c r="Z1026" i="3"/>
  <c r="AE1026" i="3" s="1"/>
  <c r="AB1026" i="3"/>
  <c r="Z994" i="3"/>
  <c r="AE994" i="3" s="1"/>
  <c r="AB994" i="3"/>
  <c r="Z955" i="3"/>
  <c r="AE955" i="3" s="1"/>
  <c r="AB955" i="3"/>
  <c r="Z945" i="3"/>
  <c r="AE945" i="3" s="1"/>
  <c r="AB945" i="3"/>
  <c r="Z938" i="3"/>
  <c r="AE938" i="3" s="1"/>
  <c r="AB938" i="3"/>
  <c r="Z898" i="3"/>
  <c r="AE898" i="3" s="1"/>
  <c r="AB898" i="3"/>
  <c r="Z890" i="3"/>
  <c r="AE890" i="3" s="1"/>
  <c r="AB890" i="3"/>
  <c r="Z869" i="3"/>
  <c r="AE869" i="3" s="1"/>
  <c r="AB869" i="3"/>
  <c r="Z848" i="3"/>
  <c r="AE848" i="3" s="1"/>
  <c r="AB848" i="3"/>
  <c r="Z820" i="3"/>
  <c r="AE820" i="3" s="1"/>
  <c r="AB820" i="3"/>
  <c r="Z806" i="3"/>
  <c r="AE806" i="3" s="1"/>
  <c r="AB806" i="3"/>
  <c r="Z778" i="3"/>
  <c r="AE778" i="3" s="1"/>
  <c r="AB778" i="3"/>
  <c r="Z739" i="3"/>
  <c r="AE739" i="3" s="1"/>
  <c r="AB739" i="3"/>
  <c r="Z712" i="3"/>
  <c r="AE712" i="3" s="1"/>
  <c r="AB712" i="3"/>
  <c r="Z692" i="3"/>
  <c r="AE692" i="3" s="1"/>
  <c r="AB692" i="3"/>
  <c r="Z657" i="3"/>
  <c r="AE657" i="3" s="1"/>
  <c r="AB657" i="3"/>
  <c r="Z642" i="3"/>
  <c r="AE642" i="3" s="1"/>
  <c r="AB642" i="3"/>
  <c r="Z628" i="3"/>
  <c r="AE628" i="3" s="1"/>
  <c r="AB628" i="3"/>
  <c r="Z604" i="3"/>
  <c r="AE604" i="3" s="1"/>
  <c r="AB604" i="3"/>
  <c r="Z572" i="3"/>
  <c r="AE572" i="3" s="1"/>
  <c r="AB572" i="3"/>
  <c r="Z557" i="3"/>
  <c r="AE557" i="3" s="1"/>
  <c r="AB557" i="3"/>
  <c r="Z517" i="3"/>
  <c r="AE517" i="3" s="1"/>
  <c r="AB517" i="3"/>
  <c r="Z500" i="3"/>
  <c r="AE500" i="3" s="1"/>
  <c r="AB500" i="3"/>
  <c r="Z468" i="3"/>
  <c r="AE468" i="3" s="1"/>
  <c r="AB468" i="3"/>
  <c r="Z454" i="3"/>
  <c r="AE454" i="3" s="1"/>
  <c r="AB454" i="3"/>
  <c r="Z422" i="3"/>
  <c r="AE422" i="3" s="1"/>
  <c r="AB422" i="3"/>
  <c r="Z407" i="3"/>
  <c r="AE407" i="3" s="1"/>
  <c r="AB407" i="3"/>
  <c r="Z385" i="3"/>
  <c r="AE385" i="3" s="1"/>
  <c r="AB385" i="3"/>
  <c r="Z335" i="3"/>
  <c r="AE335" i="3" s="1"/>
  <c r="AB335" i="3"/>
  <c r="Z329" i="3"/>
  <c r="AE329" i="3" s="1"/>
  <c r="AB329" i="3"/>
  <c r="Z297" i="3"/>
  <c r="AE297" i="3" s="1"/>
  <c r="AB297" i="3"/>
  <c r="Z274" i="3"/>
  <c r="AE274" i="3" s="1"/>
  <c r="AB274" i="3"/>
  <c r="Z258" i="3"/>
  <c r="AE258" i="3" s="1"/>
  <c r="AB258" i="3"/>
  <c r="Z231" i="3"/>
  <c r="AE231" i="3" s="1"/>
  <c r="AB231" i="3"/>
  <c r="Z188" i="3"/>
  <c r="AE188" i="3" s="1"/>
  <c r="AB188" i="3"/>
  <c r="Z178" i="3"/>
  <c r="AE178" i="3" s="1"/>
  <c r="AB178" i="3"/>
  <c r="Z118" i="3"/>
  <c r="AE118" i="3" s="1"/>
  <c r="AB118" i="3"/>
  <c r="Z108" i="3"/>
  <c r="AE108" i="3" s="1"/>
  <c r="AB108" i="3"/>
  <c r="Z48" i="3"/>
  <c r="AE48" i="3" s="1"/>
  <c r="AB48" i="3"/>
  <c r="Z38" i="3"/>
  <c r="AE38" i="3" s="1"/>
  <c r="AB38" i="3"/>
  <c r="Z23" i="3"/>
  <c r="AE23" i="3" s="1"/>
  <c r="AB23" i="3"/>
  <c r="Z4581" i="3"/>
  <c r="AE4581" i="3" s="1"/>
  <c r="AB4581" i="3"/>
  <c r="Z4540" i="3"/>
  <c r="AE4540" i="3" s="1"/>
  <c r="AB4540" i="3"/>
  <c r="Z4453" i="3"/>
  <c r="AE4453" i="3" s="1"/>
  <c r="AB4453" i="3"/>
  <c r="Z4420" i="3"/>
  <c r="AE4420" i="3" s="1"/>
  <c r="AB4420" i="3"/>
  <c r="Z4326" i="3"/>
  <c r="AE4326" i="3" s="1"/>
  <c r="AB4326" i="3"/>
  <c r="Z4266" i="3"/>
  <c r="AE4266" i="3" s="1"/>
  <c r="AB4266" i="3"/>
  <c r="Z4208" i="3"/>
  <c r="AE4208" i="3" s="1"/>
  <c r="AB4208" i="3"/>
  <c r="Z4177" i="3"/>
  <c r="AE4177" i="3" s="1"/>
  <c r="AB4177" i="3"/>
  <c r="Z4088" i="3"/>
  <c r="AE4088" i="3" s="1"/>
  <c r="AB4088" i="3"/>
  <c r="Z4030" i="3"/>
  <c r="AE4030" i="3" s="1"/>
  <c r="AB4030" i="3"/>
  <c r="Z3992" i="3"/>
  <c r="AE3992" i="3" s="1"/>
  <c r="AB3992" i="3"/>
  <c r="Z3946" i="3"/>
  <c r="AE3946" i="3" s="1"/>
  <c r="AB3946" i="3"/>
  <c r="Z3857" i="3"/>
  <c r="AE3857" i="3" s="1"/>
  <c r="AB3857" i="3"/>
  <c r="Z3810" i="3"/>
  <c r="AE3810" i="3" s="1"/>
  <c r="AB3810" i="3"/>
  <c r="Z3776" i="3"/>
  <c r="AE3776" i="3" s="1"/>
  <c r="AB3776" i="3"/>
  <c r="Z3729" i="3"/>
  <c r="AE3729" i="3" s="1"/>
  <c r="AB3729" i="3"/>
  <c r="Z3711" i="3"/>
  <c r="AE3711" i="3" s="1"/>
  <c r="AB3711" i="3"/>
  <c r="Z3693" i="3"/>
  <c r="AE3693" i="3" s="1"/>
  <c r="AB3693" i="3"/>
  <c r="Z3666" i="3"/>
  <c r="AE3666" i="3" s="1"/>
  <c r="AB3666" i="3"/>
  <c r="Z3649" i="3"/>
  <c r="AE3649" i="3" s="1"/>
  <c r="AB3649" i="3"/>
  <c r="Z3625" i="3"/>
  <c r="AE3625" i="3" s="1"/>
  <c r="AB3625" i="3"/>
  <c r="Z3588" i="3"/>
  <c r="AE3588" i="3" s="1"/>
  <c r="AB3588" i="3"/>
  <c r="Z3556" i="3"/>
  <c r="AE3556" i="3" s="1"/>
  <c r="AB3556" i="3"/>
  <c r="Z3521" i="3"/>
  <c r="AE3521" i="3" s="1"/>
  <c r="AB3521" i="3"/>
  <c r="Z3498" i="3"/>
  <c r="AE3498" i="3" s="1"/>
  <c r="AB3498" i="3"/>
  <c r="Z3482" i="3"/>
  <c r="AE3482" i="3" s="1"/>
  <c r="AB3482" i="3"/>
  <c r="Z3464" i="3"/>
  <c r="AE3464" i="3" s="1"/>
  <c r="AB3464" i="3"/>
  <c r="Z3439" i="3"/>
  <c r="AE3439" i="3" s="1"/>
  <c r="AB3439" i="3"/>
  <c r="Z3425" i="3"/>
  <c r="AE3425" i="3" s="1"/>
  <c r="AB3425" i="3"/>
  <c r="Z3397" i="3"/>
  <c r="AE3397" i="3" s="1"/>
  <c r="AB3397" i="3"/>
  <c r="Z3373" i="3"/>
  <c r="AE3373" i="3" s="1"/>
  <c r="AB3373" i="3"/>
  <c r="Z3341" i="3"/>
  <c r="AE3341" i="3" s="1"/>
  <c r="AB3341" i="3"/>
  <c r="Z3333" i="3"/>
  <c r="AE3333" i="3" s="1"/>
  <c r="AB3333" i="3"/>
  <c r="Z3314" i="3"/>
  <c r="AE3314" i="3" s="1"/>
  <c r="AB3314" i="3"/>
  <c r="Z3283" i="3"/>
  <c r="AE3283" i="3" s="1"/>
  <c r="AB3283" i="3"/>
  <c r="Z3274" i="3"/>
  <c r="AE3274" i="3" s="1"/>
  <c r="AB3274" i="3"/>
  <c r="Z3253" i="3"/>
  <c r="AE3253" i="3" s="1"/>
  <c r="AB3253" i="3"/>
  <c r="Z3233" i="3"/>
  <c r="AE3233" i="3" s="1"/>
  <c r="AB3233" i="3"/>
  <c r="Z3209" i="3"/>
  <c r="AE3209" i="3" s="1"/>
  <c r="AB3209" i="3"/>
  <c r="Z3180" i="3"/>
  <c r="AE3180" i="3" s="1"/>
  <c r="AB3180" i="3"/>
  <c r="Z3165" i="3"/>
  <c r="AE3165" i="3" s="1"/>
  <c r="AB3165" i="3"/>
  <c r="Z3152" i="3"/>
  <c r="AE3152" i="3" s="1"/>
  <c r="AB3152" i="3"/>
  <c r="Z3125" i="3"/>
  <c r="AE3125" i="3" s="1"/>
  <c r="AB3125" i="3"/>
  <c r="Z3108" i="3"/>
  <c r="AE3108" i="3" s="1"/>
  <c r="AB3108" i="3"/>
  <c r="Z3100" i="3"/>
  <c r="AE3100" i="3" s="1"/>
  <c r="AB3100" i="3"/>
  <c r="Z3078" i="3"/>
  <c r="AE3078" i="3" s="1"/>
  <c r="AB3078" i="3"/>
  <c r="Z3058" i="3"/>
  <c r="AE3058" i="3" s="1"/>
  <c r="AB3058" i="3"/>
  <c r="Z3052" i="3"/>
  <c r="AE3052" i="3" s="1"/>
  <c r="AB3052" i="3"/>
  <c r="Z3010" i="3"/>
  <c r="AE3010" i="3" s="1"/>
  <c r="AB3010" i="3"/>
  <c r="Z2994" i="3"/>
  <c r="AE2994" i="3" s="1"/>
  <c r="AB2994" i="3"/>
  <c r="Z2974" i="3"/>
  <c r="AE2974" i="3" s="1"/>
  <c r="AB2974" i="3"/>
  <c r="Z2946" i="3"/>
  <c r="AE2946" i="3" s="1"/>
  <c r="AB2946" i="3"/>
  <c r="Z2932" i="3"/>
  <c r="AE2932" i="3" s="1"/>
  <c r="AB2932" i="3"/>
  <c r="Z2909" i="3"/>
  <c r="AE2909" i="3" s="1"/>
  <c r="AB2909" i="3"/>
  <c r="Z2886" i="3"/>
  <c r="AE2886" i="3" s="1"/>
  <c r="AB2886" i="3"/>
  <c r="Z2870" i="3"/>
  <c r="AE2870" i="3" s="1"/>
  <c r="AB2870" i="3"/>
  <c r="Z2834" i="3"/>
  <c r="AE2834" i="3" s="1"/>
  <c r="AB2834" i="3"/>
  <c r="Z2815" i="3"/>
  <c r="AE2815" i="3" s="1"/>
  <c r="AB2815" i="3"/>
  <c r="Z2781" i="3"/>
  <c r="AE2781" i="3" s="1"/>
  <c r="AB2781" i="3"/>
  <c r="Z2734" i="3"/>
  <c r="AE2734" i="3" s="1"/>
  <c r="AB2734" i="3"/>
  <c r="Z2716" i="3"/>
  <c r="AE2716" i="3" s="1"/>
  <c r="AB2716" i="3"/>
  <c r="Z2686" i="3"/>
  <c r="AE2686" i="3" s="1"/>
  <c r="AB2686" i="3"/>
  <c r="Z2680" i="3"/>
  <c r="AE2680" i="3" s="1"/>
  <c r="AB2680" i="3"/>
  <c r="Z2655" i="3"/>
  <c r="AE2655" i="3" s="1"/>
  <c r="AB2655" i="3"/>
  <c r="Z2625" i="3"/>
  <c r="AE2625" i="3" s="1"/>
  <c r="AB2625" i="3"/>
  <c r="Z2585" i="3"/>
  <c r="AE2585" i="3" s="1"/>
  <c r="AB2585" i="3"/>
  <c r="Z2556" i="3"/>
  <c r="AE2556" i="3" s="1"/>
  <c r="AB2556" i="3"/>
  <c r="Z2542" i="3"/>
  <c r="AE2542" i="3" s="1"/>
  <c r="AB2542" i="3"/>
  <c r="Z2501" i="3"/>
  <c r="AE2501" i="3" s="1"/>
  <c r="AB2501" i="3"/>
  <c r="Z2494" i="3"/>
  <c r="AE2494" i="3" s="1"/>
  <c r="AB2494" i="3"/>
  <c r="Z2453" i="3"/>
  <c r="AE2453" i="3" s="1"/>
  <c r="AB2453" i="3"/>
  <c r="Z2417" i="3"/>
  <c r="AE2417" i="3" s="1"/>
  <c r="AB2417" i="3"/>
  <c r="Z2410" i="3"/>
  <c r="AE2410" i="3" s="1"/>
  <c r="AB2410" i="3"/>
  <c r="Z2383" i="3"/>
  <c r="AE2383" i="3" s="1"/>
  <c r="AB2383" i="3"/>
  <c r="Z2352" i="3"/>
  <c r="AE2352" i="3" s="1"/>
  <c r="AB2352" i="3"/>
  <c r="Z2323" i="3"/>
  <c r="AE2323" i="3" s="1"/>
  <c r="AB2323" i="3"/>
  <c r="Z2299" i="3"/>
  <c r="AE2299" i="3" s="1"/>
  <c r="AB2299" i="3"/>
  <c r="Z2278" i="3"/>
  <c r="AE2278" i="3" s="1"/>
  <c r="AB2278" i="3"/>
  <c r="Z2250" i="3"/>
  <c r="AE2250" i="3" s="1"/>
  <c r="AB2250" i="3"/>
  <c r="Z2238" i="3"/>
  <c r="AE2238" i="3" s="1"/>
  <c r="AB2238" i="3"/>
  <c r="Z2215" i="3"/>
  <c r="AE2215" i="3" s="1"/>
  <c r="AB2215" i="3"/>
  <c r="Z2170" i="3"/>
  <c r="AE2170" i="3" s="1"/>
  <c r="AB2170" i="3"/>
  <c r="Z2140" i="3"/>
  <c r="AE2140" i="3" s="1"/>
  <c r="AB2140" i="3"/>
  <c r="Z2116" i="3"/>
  <c r="AE2116" i="3" s="1"/>
  <c r="AB2116" i="3"/>
  <c r="Z2102" i="3"/>
  <c r="AE2102" i="3" s="1"/>
  <c r="AB2102" i="3"/>
  <c r="Z2072" i="3"/>
  <c r="AE2072" i="3" s="1"/>
  <c r="AB2072" i="3"/>
  <c r="Z2062" i="3"/>
  <c r="AE2062" i="3" s="1"/>
  <c r="AB2062" i="3"/>
  <c r="Z2034" i="3"/>
  <c r="AE2034" i="3" s="1"/>
  <c r="AB2034" i="3"/>
  <c r="Z2013" i="3"/>
  <c r="AE2013" i="3" s="1"/>
  <c r="AB2013" i="3"/>
  <c r="Z1985" i="3"/>
  <c r="AE1985" i="3" s="1"/>
  <c r="AB1985" i="3"/>
  <c r="Z1977" i="3"/>
  <c r="AE1977" i="3" s="1"/>
  <c r="AB1977" i="3"/>
  <c r="Z1941" i="3"/>
  <c r="AE1941" i="3" s="1"/>
  <c r="AB1941" i="3"/>
  <c r="Z1923" i="3"/>
  <c r="AE1923" i="3" s="1"/>
  <c r="AB1923" i="3"/>
  <c r="Z1905" i="3"/>
  <c r="AE1905" i="3" s="1"/>
  <c r="AB1905" i="3"/>
  <c r="Z1894" i="3"/>
  <c r="AE1894" i="3" s="1"/>
  <c r="AB1894" i="3"/>
  <c r="Z1874" i="3"/>
  <c r="AE1874" i="3" s="1"/>
  <c r="AB1874" i="3"/>
  <c r="Z1832" i="3"/>
  <c r="AE1832" i="3" s="1"/>
  <c r="AB1832" i="3"/>
  <c r="Z1806" i="3"/>
  <c r="AE1806" i="3" s="1"/>
  <c r="AB1806" i="3"/>
  <c r="Z1783" i="3"/>
  <c r="AE1783" i="3" s="1"/>
  <c r="AB1783" i="3"/>
  <c r="Z1760" i="3"/>
  <c r="AE1760" i="3" s="1"/>
  <c r="AB1760" i="3"/>
  <c r="Z1725" i="3"/>
  <c r="AE1725" i="3" s="1"/>
  <c r="AB1725" i="3"/>
  <c r="Z1718" i="3"/>
  <c r="AE1718" i="3" s="1"/>
  <c r="AB1718" i="3"/>
  <c r="Z1670" i="3"/>
  <c r="AE1670" i="3" s="1"/>
  <c r="AB1670" i="3"/>
  <c r="Z1636" i="3"/>
  <c r="AE1636" i="3" s="1"/>
  <c r="AB1636" i="3"/>
  <c r="Z1594" i="3"/>
  <c r="AE1594" i="3" s="1"/>
  <c r="AB1594" i="3"/>
  <c r="Z1584" i="3"/>
  <c r="AE1584" i="3" s="1"/>
  <c r="AB1584" i="3"/>
  <c r="Z1545" i="3"/>
  <c r="AE1545" i="3" s="1"/>
  <c r="AB1545" i="3"/>
  <c r="Z1520" i="3"/>
  <c r="AE1520" i="3" s="1"/>
  <c r="AB1520" i="3"/>
  <c r="Z1509" i="3"/>
  <c r="AE1509" i="3" s="1"/>
  <c r="AB1509" i="3"/>
  <c r="Z1492" i="3"/>
  <c r="AE1492" i="3" s="1"/>
  <c r="AB1492" i="3"/>
  <c r="Z1464" i="3"/>
  <c r="AE1464" i="3" s="1"/>
  <c r="AB1464" i="3"/>
  <c r="Z1433" i="3"/>
  <c r="AE1433" i="3" s="1"/>
  <c r="AB1433" i="3"/>
  <c r="Z1408" i="3"/>
  <c r="AE1408" i="3" s="1"/>
  <c r="AB1408" i="3"/>
  <c r="Z1401" i="3"/>
  <c r="AE1401" i="3" s="1"/>
  <c r="AB1401" i="3"/>
  <c r="Z1382" i="3"/>
  <c r="AE1382" i="3" s="1"/>
  <c r="AB1382" i="3"/>
  <c r="Z1337" i="3"/>
  <c r="AE1337" i="3" s="1"/>
  <c r="AB1337" i="3"/>
  <c r="Z1291" i="3"/>
  <c r="AE1291" i="3" s="1"/>
  <c r="AB1291" i="3"/>
  <c r="Z1274" i="3"/>
  <c r="AE1274" i="3" s="1"/>
  <c r="AB1274" i="3"/>
  <c r="Z1245" i="3"/>
  <c r="AE1245" i="3" s="1"/>
  <c r="AB1245" i="3"/>
  <c r="Z1207" i="3"/>
  <c r="AE1207" i="3" s="1"/>
  <c r="AB1207" i="3"/>
  <c r="Z1202" i="3"/>
  <c r="AE1202" i="3" s="1"/>
  <c r="AB1202" i="3"/>
  <c r="Z1164" i="3"/>
  <c r="AE1164" i="3" s="1"/>
  <c r="AB1164" i="3"/>
  <c r="Z1157" i="3"/>
  <c r="AE1157" i="3" s="1"/>
  <c r="AB1157" i="3"/>
  <c r="Z1121" i="3"/>
  <c r="AE1121" i="3" s="1"/>
  <c r="AB1121" i="3"/>
  <c r="Z1113" i="3"/>
  <c r="AE1113" i="3" s="1"/>
  <c r="AB1113" i="3"/>
  <c r="Z1077" i="3"/>
  <c r="AE1077" i="3" s="1"/>
  <c r="AB1077" i="3"/>
  <c r="Z1072" i="3"/>
  <c r="AE1072" i="3" s="1"/>
  <c r="AB1072" i="3"/>
  <c r="Z1030" i="3"/>
  <c r="AE1030" i="3" s="1"/>
  <c r="AB1030" i="3"/>
  <c r="Z1003" i="3"/>
  <c r="AE1003" i="3" s="1"/>
  <c r="AB1003" i="3"/>
  <c r="Z982" i="3"/>
  <c r="AE982" i="3" s="1"/>
  <c r="AB982" i="3"/>
  <c r="Z954" i="3"/>
  <c r="AE954" i="3" s="1"/>
  <c r="AB954" i="3"/>
  <c r="Z944" i="3"/>
  <c r="AE944" i="3" s="1"/>
  <c r="AB944" i="3"/>
  <c r="Z919" i="3"/>
  <c r="AE919" i="3" s="1"/>
  <c r="AB919" i="3"/>
  <c r="Z897" i="3"/>
  <c r="AE897" i="3" s="1"/>
  <c r="AB897" i="3"/>
  <c r="Z884" i="3"/>
  <c r="AE884" i="3" s="1"/>
  <c r="AB884" i="3"/>
  <c r="Z868" i="3"/>
  <c r="AE868" i="3" s="1"/>
  <c r="AB868" i="3"/>
  <c r="Z845" i="3"/>
  <c r="AE845" i="3" s="1"/>
  <c r="AB845" i="3"/>
  <c r="Z814" i="3"/>
  <c r="AE814" i="3" s="1"/>
  <c r="AB814" i="3"/>
  <c r="Z786" i="3"/>
  <c r="AE786" i="3" s="1"/>
  <c r="AB786" i="3"/>
  <c r="Z761" i="3"/>
  <c r="AE761" i="3" s="1"/>
  <c r="AB761" i="3"/>
  <c r="Z738" i="3"/>
  <c r="AE738" i="3" s="1"/>
  <c r="AB738" i="3"/>
  <c r="Z710" i="3"/>
  <c r="AE710" i="3" s="1"/>
  <c r="AB710" i="3"/>
  <c r="Z690" i="3"/>
  <c r="AE690" i="3" s="1"/>
  <c r="AB690" i="3"/>
  <c r="Z653" i="3"/>
  <c r="AE653" i="3" s="1"/>
  <c r="AB653" i="3"/>
  <c r="Z641" i="3"/>
  <c r="AE641" i="3" s="1"/>
  <c r="AB641" i="3"/>
  <c r="Z626" i="3"/>
  <c r="AE626" i="3" s="1"/>
  <c r="AB626" i="3"/>
  <c r="Z598" i="3"/>
  <c r="AE598" i="3" s="1"/>
  <c r="AB598" i="3"/>
  <c r="Z560" i="3"/>
  <c r="AE560" i="3" s="1"/>
  <c r="AB560" i="3"/>
  <c r="Z556" i="3"/>
  <c r="AE556" i="3" s="1"/>
  <c r="AB556" i="3"/>
  <c r="Z503" i="3"/>
  <c r="AE503" i="3" s="1"/>
  <c r="AB503" i="3"/>
  <c r="Z495" i="3"/>
  <c r="AE495" i="3" s="1"/>
  <c r="AB495" i="3"/>
  <c r="Z459" i="3"/>
  <c r="AE459" i="3" s="1"/>
  <c r="AB459" i="3"/>
  <c r="Z447" i="3"/>
  <c r="AE447" i="3" s="1"/>
  <c r="AB447" i="3"/>
  <c r="Z411" i="3"/>
  <c r="AE411" i="3" s="1"/>
  <c r="AB411" i="3"/>
  <c r="Z405" i="3"/>
  <c r="AE405" i="3" s="1"/>
  <c r="AB405" i="3"/>
  <c r="Z384" i="3"/>
  <c r="AE384" i="3" s="1"/>
  <c r="AB384" i="3"/>
  <c r="Z334" i="3"/>
  <c r="AE334" i="3" s="1"/>
  <c r="AB334" i="3"/>
  <c r="Z327" i="3"/>
  <c r="AE327" i="3" s="1"/>
  <c r="AB327" i="3"/>
  <c r="Z287" i="3"/>
  <c r="AE287" i="3" s="1"/>
  <c r="AB287" i="3"/>
  <c r="Z262" i="3"/>
  <c r="AE262" i="3" s="1"/>
  <c r="AB262" i="3"/>
  <c r="Z257" i="3"/>
  <c r="AE257" i="3" s="1"/>
  <c r="AB257" i="3"/>
  <c r="Z214" i="3"/>
  <c r="AE214" i="3" s="1"/>
  <c r="AB214" i="3"/>
  <c r="Z187" i="3"/>
  <c r="AE187" i="3" s="1"/>
  <c r="AB187" i="3"/>
  <c r="Z171" i="3"/>
  <c r="AE171" i="3" s="1"/>
  <c r="AB171" i="3"/>
  <c r="Z117" i="3"/>
  <c r="AE117" i="3" s="1"/>
  <c r="AB117" i="3"/>
  <c r="Z90" i="3"/>
  <c r="AE90" i="3" s="1"/>
  <c r="AB90" i="3"/>
  <c r="Z47" i="3"/>
  <c r="AE47" i="3" s="1"/>
  <c r="AB47" i="3"/>
  <c r="Z26" i="3"/>
  <c r="AE26" i="3" s="1"/>
  <c r="AB26" i="3"/>
  <c r="Z22" i="3"/>
  <c r="AE22" i="3" s="1"/>
  <c r="AB22" i="3"/>
  <c r="Z4605" i="3"/>
  <c r="AE4605" i="3" s="1"/>
  <c r="AB4605" i="3"/>
  <c r="Z4565" i="3"/>
  <c r="AE4565" i="3" s="1"/>
  <c r="AB4565" i="3"/>
  <c r="Z4521" i="3"/>
  <c r="AE4521" i="3" s="1"/>
  <c r="AB4521" i="3"/>
  <c r="Z4506" i="3"/>
  <c r="AE4506" i="3" s="1"/>
  <c r="AB4506" i="3"/>
  <c r="Z4477" i="3"/>
  <c r="AE4477" i="3" s="1"/>
  <c r="AB4477" i="3"/>
  <c r="Z4435" i="3"/>
  <c r="AE4435" i="3" s="1"/>
  <c r="AB4435" i="3"/>
  <c r="Z4425" i="3"/>
  <c r="AE4425" i="3" s="1"/>
  <c r="AB4425" i="3"/>
  <c r="Z4356" i="3"/>
  <c r="AE4356" i="3" s="1"/>
  <c r="AB4356" i="3"/>
  <c r="Z4316" i="3"/>
  <c r="AE4316" i="3" s="1"/>
  <c r="AB4316" i="3"/>
  <c r="Z4291" i="3"/>
  <c r="AE4291" i="3" s="1"/>
  <c r="AB4291" i="3"/>
  <c r="Z4246" i="3"/>
  <c r="AE4246" i="3" s="1"/>
  <c r="AB4246" i="3"/>
  <c r="Z4224" i="3"/>
  <c r="AE4224" i="3" s="1"/>
  <c r="AB4224" i="3"/>
  <c r="Z4185" i="3"/>
  <c r="AE4185" i="3" s="1"/>
  <c r="AB4185" i="3"/>
  <c r="Z4149" i="3"/>
  <c r="AE4149" i="3" s="1"/>
  <c r="AB4149" i="3"/>
  <c r="Z4136" i="3"/>
  <c r="AE4136" i="3" s="1"/>
  <c r="AB4136" i="3"/>
  <c r="Z4121" i="3"/>
  <c r="AE4121" i="3" s="1"/>
  <c r="AB4121" i="3"/>
  <c r="Z4051" i="3"/>
  <c r="AE4051" i="3" s="1"/>
  <c r="AB4051" i="3"/>
  <c r="Z4020" i="3"/>
  <c r="AE4020" i="3" s="1"/>
  <c r="AB4020" i="3"/>
  <c r="Z4010" i="3"/>
  <c r="AE4010" i="3" s="1"/>
  <c r="AB4010" i="3"/>
  <c r="Z3982" i="3"/>
  <c r="AE3982" i="3" s="1"/>
  <c r="AB3982" i="3"/>
  <c r="Z3964" i="3"/>
  <c r="AE3964" i="3" s="1"/>
  <c r="AB3964" i="3"/>
  <c r="Z3912" i="3"/>
  <c r="AE3912" i="3" s="1"/>
  <c r="AB3912" i="3"/>
  <c r="Z3905" i="3"/>
  <c r="AE3905" i="3" s="1"/>
  <c r="AB3905" i="3"/>
  <c r="Z3835" i="3"/>
  <c r="AE3835" i="3" s="1"/>
  <c r="AB3835" i="3"/>
  <c r="Z3793" i="3"/>
  <c r="AE3793" i="3" s="1"/>
  <c r="AB3793" i="3"/>
  <c r="Z3750" i="3"/>
  <c r="AE3750" i="3" s="1"/>
  <c r="AB3750" i="3"/>
  <c r="Z4596" i="3"/>
  <c r="AE4596" i="3" s="1"/>
  <c r="AB4596" i="3"/>
  <c r="Z4568" i="3"/>
  <c r="AE4568" i="3" s="1"/>
  <c r="AB4568" i="3"/>
  <c r="Z4546" i="3"/>
  <c r="AE4546" i="3" s="1"/>
  <c r="AB4546" i="3"/>
  <c r="Z4539" i="3"/>
  <c r="AE4539" i="3" s="1"/>
  <c r="AB4539" i="3"/>
  <c r="Z4512" i="3"/>
  <c r="AE4512" i="3" s="1"/>
  <c r="AB4512" i="3"/>
  <c r="Z4505" i="3"/>
  <c r="AE4505" i="3" s="1"/>
  <c r="AB4505" i="3"/>
  <c r="Z4474" i="3"/>
  <c r="AE4474" i="3" s="1"/>
  <c r="AB4474" i="3"/>
  <c r="Z4452" i="3"/>
  <c r="AE4452" i="3" s="1"/>
  <c r="AB4452" i="3"/>
  <c r="Z4434" i="3"/>
  <c r="AE4434" i="3" s="1"/>
  <c r="AB4434" i="3"/>
  <c r="Z4424" i="3"/>
  <c r="AE4424" i="3" s="1"/>
  <c r="AB4424" i="3"/>
  <c r="Z4413" i="3"/>
  <c r="AE4413" i="3" s="1"/>
  <c r="AB4413" i="3"/>
  <c r="Z4349" i="3"/>
  <c r="AE4349" i="3" s="1"/>
  <c r="AB4349" i="3"/>
  <c r="Z4320" i="3"/>
  <c r="AE4320" i="3" s="1"/>
  <c r="AB4320" i="3"/>
  <c r="Z4308" i="3"/>
  <c r="AE4308" i="3" s="1"/>
  <c r="AB4308" i="3"/>
  <c r="Z4285" i="3"/>
  <c r="AE4285" i="3" s="1"/>
  <c r="AB4285" i="3"/>
  <c r="Z4265" i="3"/>
  <c r="AE4265" i="3" s="1"/>
  <c r="AB4265" i="3"/>
  <c r="Z4233" i="3"/>
  <c r="AE4233" i="3" s="1"/>
  <c r="AB4233" i="3"/>
  <c r="Z4221" i="3"/>
  <c r="AE4221" i="3" s="1"/>
  <c r="AB4221" i="3"/>
  <c r="Z4207" i="3"/>
  <c r="AE4207" i="3" s="1"/>
  <c r="AB4207" i="3"/>
  <c r="Z4182" i="3"/>
  <c r="AE4182" i="3" s="1"/>
  <c r="AB4182" i="3"/>
  <c r="Z4165" i="3"/>
  <c r="AE4165" i="3" s="1"/>
  <c r="AB4165" i="3"/>
  <c r="Z4141" i="3"/>
  <c r="AE4141" i="3" s="1"/>
  <c r="AB4141" i="3"/>
  <c r="Z4135" i="3"/>
  <c r="AE4135" i="3" s="1"/>
  <c r="AB4135" i="3"/>
  <c r="Z4120" i="3"/>
  <c r="AE4120" i="3" s="1"/>
  <c r="AB4120" i="3"/>
  <c r="Z4080" i="3"/>
  <c r="AE4080" i="3" s="1"/>
  <c r="AB4080" i="3"/>
  <c r="Z4050" i="3"/>
  <c r="AE4050" i="3" s="1"/>
  <c r="AB4050" i="3"/>
  <c r="Z4028" i="3"/>
  <c r="AE4028" i="3" s="1"/>
  <c r="AB4028" i="3"/>
  <c r="Z4018" i="3"/>
  <c r="AE4018" i="3" s="1"/>
  <c r="AB4018" i="3"/>
  <c r="Z4009" i="3"/>
  <c r="AE4009" i="3" s="1"/>
  <c r="AB4009" i="3"/>
  <c r="Z3991" i="3"/>
  <c r="AE3991" i="3" s="1"/>
  <c r="AB3991" i="3"/>
  <c r="Z3967" i="3"/>
  <c r="AE3967" i="3" s="1"/>
  <c r="AB3967" i="3"/>
  <c r="Z3958" i="3"/>
  <c r="AE3958" i="3" s="1"/>
  <c r="AB3958" i="3"/>
  <c r="Z3941" i="3"/>
  <c r="AE3941" i="3" s="1"/>
  <c r="AB3941" i="3"/>
  <c r="Z3910" i="3"/>
  <c r="AE3910" i="3" s="1"/>
  <c r="AB3910" i="3"/>
  <c r="Z3898" i="3"/>
  <c r="AE3898" i="3" s="1"/>
  <c r="AB3898" i="3"/>
  <c r="Z3855" i="3"/>
  <c r="AE3855" i="3" s="1"/>
  <c r="AB3855" i="3"/>
  <c r="Z3828" i="3"/>
  <c r="AE3828" i="3" s="1"/>
  <c r="AB3828" i="3"/>
  <c r="Z3802" i="3"/>
  <c r="AE3802" i="3" s="1"/>
  <c r="AB3802" i="3"/>
  <c r="Z3792" i="3"/>
  <c r="AE3792" i="3" s="1"/>
  <c r="AB3792" i="3"/>
  <c r="Z3771" i="3"/>
  <c r="AE3771" i="3" s="1"/>
  <c r="AB3771" i="3"/>
  <c r="Z3749" i="3"/>
  <c r="AE3749" i="3" s="1"/>
  <c r="AB3749" i="3"/>
  <c r="Z3726" i="3"/>
  <c r="AE3726" i="3" s="1"/>
  <c r="AB3726" i="3"/>
  <c r="Z3710" i="3"/>
  <c r="AE3710" i="3" s="1"/>
  <c r="AB3710" i="3"/>
  <c r="Z3691" i="3"/>
  <c r="AE3691" i="3" s="1"/>
  <c r="AB3691" i="3"/>
  <c r="Z3665" i="3"/>
  <c r="AE3665" i="3" s="1"/>
  <c r="AB3665" i="3"/>
  <c r="Z3645" i="3"/>
  <c r="AE3645" i="3" s="1"/>
  <c r="AB3645" i="3"/>
  <c r="Z3619" i="3"/>
  <c r="AE3619" i="3" s="1"/>
  <c r="AB3619" i="3"/>
  <c r="Z3566" i="3"/>
  <c r="AE3566" i="3" s="1"/>
  <c r="AB3566" i="3"/>
  <c r="Z3549" i="3"/>
  <c r="AE3549" i="3" s="1"/>
  <c r="AB3549" i="3"/>
  <c r="Z3504" i="3"/>
  <c r="AE3504" i="3" s="1"/>
  <c r="AB3504" i="3"/>
  <c r="Z3497" i="3"/>
  <c r="AE3497" i="3" s="1"/>
  <c r="AB3497" i="3"/>
  <c r="Z3478" i="3"/>
  <c r="AE3478" i="3" s="1"/>
  <c r="AB3478" i="3"/>
  <c r="Z3458" i="3"/>
  <c r="AE3458" i="3" s="1"/>
  <c r="AB3458" i="3"/>
  <c r="Z3438" i="3"/>
  <c r="AE3438" i="3" s="1"/>
  <c r="AB3438" i="3"/>
  <c r="Z3422" i="3"/>
  <c r="AE3422" i="3" s="1"/>
  <c r="AB3422" i="3"/>
  <c r="Z3381" i="3"/>
  <c r="AE3381" i="3" s="1"/>
  <c r="AB3381" i="3"/>
  <c r="Z3355" i="3"/>
  <c r="AE3355" i="3" s="1"/>
  <c r="AB3355" i="3"/>
  <c r="Z3338" i="3"/>
  <c r="AE3338" i="3" s="1"/>
  <c r="AB3338" i="3"/>
  <c r="Z3326" i="3"/>
  <c r="AE3326" i="3" s="1"/>
  <c r="AB3326" i="3"/>
  <c r="Z3302" i="3"/>
  <c r="AE3302" i="3" s="1"/>
  <c r="AB3302" i="3"/>
  <c r="Z3282" i="3"/>
  <c r="AE3282" i="3" s="1"/>
  <c r="AB3282" i="3"/>
  <c r="Z3273" i="3"/>
  <c r="AE3273" i="3" s="1"/>
  <c r="AB3273" i="3"/>
  <c r="Z3250" i="3"/>
  <c r="AE3250" i="3" s="1"/>
  <c r="AB3250" i="3"/>
  <c r="Z3232" i="3"/>
  <c r="AE3232" i="3" s="1"/>
  <c r="AB3232" i="3"/>
  <c r="Z3200" i="3"/>
  <c r="AE3200" i="3" s="1"/>
  <c r="AB3200" i="3"/>
  <c r="Z3174" i="3"/>
  <c r="AE3174" i="3" s="1"/>
  <c r="AB3174" i="3"/>
  <c r="Z3163" i="3"/>
  <c r="AE3163" i="3" s="1"/>
  <c r="AB3163" i="3"/>
  <c r="Z3146" i="3"/>
  <c r="AE3146" i="3" s="1"/>
  <c r="AB3146" i="3"/>
  <c r="Z3118" i="3"/>
  <c r="AE3118" i="3" s="1"/>
  <c r="AB3118" i="3"/>
  <c r="Z3105" i="3"/>
  <c r="AE3105" i="3" s="1"/>
  <c r="AB3105" i="3"/>
  <c r="Z3098" i="3"/>
  <c r="AE3098" i="3" s="1"/>
  <c r="AB3098" i="3"/>
  <c r="Z3073" i="3"/>
  <c r="AE3073" i="3" s="1"/>
  <c r="AB3073" i="3"/>
  <c r="Z3056" i="3"/>
  <c r="AE3056" i="3" s="1"/>
  <c r="AB3056" i="3"/>
  <c r="Z3038" i="3"/>
  <c r="AE3038" i="3" s="1"/>
  <c r="AB3038" i="3"/>
  <c r="Z3008" i="3"/>
  <c r="AE3008" i="3" s="1"/>
  <c r="AB3008" i="3"/>
  <c r="Z2993" i="3"/>
  <c r="AE2993" i="3" s="1"/>
  <c r="AB2993" i="3"/>
  <c r="Z2971" i="3"/>
  <c r="AE2971" i="3" s="1"/>
  <c r="AB2971" i="3"/>
  <c r="Z2945" i="3"/>
  <c r="AE2945" i="3" s="1"/>
  <c r="AB2945" i="3"/>
  <c r="Z2925" i="3"/>
  <c r="AE2925" i="3" s="1"/>
  <c r="AB2925" i="3"/>
  <c r="Z2908" i="3"/>
  <c r="AE2908" i="3" s="1"/>
  <c r="AB2908" i="3"/>
  <c r="Z2884" i="3"/>
  <c r="AE2884" i="3" s="1"/>
  <c r="AB2884" i="3"/>
  <c r="Z2869" i="3"/>
  <c r="AE2869" i="3" s="1"/>
  <c r="AB2869" i="3"/>
  <c r="Z2832" i="3"/>
  <c r="AE2832" i="3" s="1"/>
  <c r="AB2832" i="3"/>
  <c r="Z2810" i="3"/>
  <c r="AE2810" i="3" s="1"/>
  <c r="AB2810" i="3"/>
  <c r="Z2780" i="3"/>
  <c r="AE2780" i="3" s="1"/>
  <c r="AB2780" i="3"/>
  <c r="Z2733" i="3"/>
  <c r="AE2733" i="3" s="1"/>
  <c r="AB2733" i="3"/>
  <c r="Z2707" i="3"/>
  <c r="AE2707" i="3" s="1"/>
  <c r="AB2707" i="3"/>
  <c r="Z2685" i="3"/>
  <c r="AE2685" i="3" s="1"/>
  <c r="AB2685" i="3"/>
  <c r="Z2677" i="3"/>
  <c r="AE2677" i="3" s="1"/>
  <c r="AB2677" i="3"/>
  <c r="Z2654" i="3"/>
  <c r="AE2654" i="3" s="1"/>
  <c r="AB2654" i="3"/>
  <c r="Z2604" i="3"/>
  <c r="AE2604" i="3" s="1"/>
  <c r="AB2604" i="3"/>
  <c r="Z2573" i="3"/>
  <c r="AE2573" i="3" s="1"/>
  <c r="AB2573" i="3"/>
  <c r="Z2548" i="3"/>
  <c r="AE2548" i="3" s="1"/>
  <c r="AB2548" i="3"/>
  <c r="Z2522" i="3"/>
  <c r="AE2522" i="3" s="1"/>
  <c r="AB2522" i="3"/>
  <c r="Z2500" i="3"/>
  <c r="AE2500" i="3" s="1"/>
  <c r="AB2500" i="3"/>
  <c r="Z2484" i="3"/>
  <c r="AE2484" i="3" s="1"/>
  <c r="AB2484" i="3"/>
  <c r="Z2440" i="3"/>
  <c r="AE2440" i="3" s="1"/>
  <c r="AB2440" i="3"/>
  <c r="Z2416" i="3"/>
  <c r="AE2416" i="3" s="1"/>
  <c r="AB2416" i="3"/>
  <c r="Z2409" i="3"/>
  <c r="AE2409" i="3" s="1"/>
  <c r="AB2409" i="3"/>
  <c r="Z2374" i="3"/>
  <c r="AE2374" i="3" s="1"/>
  <c r="AB2374" i="3"/>
  <c r="Z2348" i="3"/>
  <c r="AE2348" i="3" s="1"/>
  <c r="AB2348" i="3"/>
  <c r="Z2322" i="3"/>
  <c r="AE2322" i="3" s="1"/>
  <c r="AB2322" i="3"/>
  <c r="Z2298" i="3"/>
  <c r="AE2298" i="3" s="1"/>
  <c r="AB2298" i="3"/>
  <c r="Z2273" i="3"/>
  <c r="AE2273" i="3" s="1"/>
  <c r="AB2273" i="3"/>
  <c r="Z2244" i="3"/>
  <c r="AE2244" i="3" s="1"/>
  <c r="AB2244" i="3"/>
  <c r="Z2237" i="3"/>
  <c r="AE2237" i="3" s="1"/>
  <c r="AB2237" i="3"/>
  <c r="Z2214" i="3"/>
  <c r="AE2214" i="3" s="1"/>
  <c r="AB2214" i="3"/>
  <c r="Z2150" i="3"/>
  <c r="AE2150" i="3" s="1"/>
  <c r="AB2150" i="3"/>
  <c r="Z2136" i="3"/>
  <c r="AE2136" i="3" s="1"/>
  <c r="AB2136" i="3"/>
  <c r="Z2115" i="3"/>
  <c r="AE2115" i="3" s="1"/>
  <c r="AB2115" i="3"/>
  <c r="Z2090" i="3"/>
  <c r="AE2090" i="3" s="1"/>
  <c r="AB2090" i="3"/>
  <c r="Z2071" i="3"/>
  <c r="AE2071" i="3" s="1"/>
  <c r="AB2071" i="3"/>
  <c r="Z2049" i="3"/>
  <c r="AE2049" i="3" s="1"/>
  <c r="AB2049" i="3"/>
  <c r="Z2030" i="3"/>
  <c r="AE2030" i="3" s="1"/>
  <c r="AB2030" i="3"/>
  <c r="Z2008" i="3"/>
  <c r="AE2008" i="3" s="1"/>
  <c r="AB2008" i="3"/>
  <c r="Z1984" i="3"/>
  <c r="AE1984" i="3" s="1"/>
  <c r="AB1984" i="3"/>
  <c r="Z1965" i="3"/>
  <c r="AE1965" i="3" s="1"/>
  <c r="AB1965" i="3"/>
  <c r="Z1930" i="3"/>
  <c r="AE1930" i="3" s="1"/>
  <c r="AB1930" i="3"/>
  <c r="Z1922" i="3"/>
  <c r="AE1922" i="3" s="1"/>
  <c r="AB1922" i="3"/>
  <c r="Z1902" i="3"/>
  <c r="AE1902" i="3" s="1"/>
  <c r="AB1902" i="3"/>
  <c r="Z1893" i="3"/>
  <c r="AE1893" i="3" s="1"/>
  <c r="AB1893" i="3"/>
  <c r="Z1869" i="3"/>
  <c r="AE1869" i="3" s="1"/>
  <c r="AB1869" i="3"/>
  <c r="Z1810" i="3"/>
  <c r="AE1810" i="3" s="1"/>
  <c r="AB1810" i="3"/>
  <c r="Z1805" i="3"/>
  <c r="AE1805" i="3" s="1"/>
  <c r="AB1805" i="3"/>
  <c r="Z1766" i="3"/>
  <c r="AE1766" i="3" s="1"/>
  <c r="AB1766" i="3"/>
  <c r="Z1758" i="3"/>
  <c r="AE1758" i="3" s="1"/>
  <c r="AB1758" i="3"/>
  <c r="Z1722" i="3"/>
  <c r="AE1722" i="3" s="1"/>
  <c r="AB1722" i="3"/>
  <c r="Z1704" i="3"/>
  <c r="AE1704" i="3" s="1"/>
  <c r="AB1704" i="3"/>
  <c r="Z1665" i="3"/>
  <c r="AE1665" i="3" s="1"/>
  <c r="AB1665" i="3"/>
  <c r="Z1634" i="3"/>
  <c r="AE1634" i="3" s="1"/>
  <c r="AB1634" i="3"/>
  <c r="Z1593" i="3"/>
  <c r="AE1593" i="3" s="1"/>
  <c r="AB1593" i="3"/>
  <c r="Z1566" i="3"/>
  <c r="AE1566" i="3" s="1"/>
  <c r="AB1566" i="3"/>
  <c r="Z1544" i="3"/>
  <c r="AE1544" i="3" s="1"/>
  <c r="AB1544" i="3"/>
  <c r="Z1519" i="3"/>
  <c r="AE1519" i="3" s="1"/>
  <c r="AB1519" i="3"/>
  <c r="Z1502" i="3"/>
  <c r="AE1502" i="3" s="1"/>
  <c r="AB1502" i="3"/>
  <c r="Z1473" i="3"/>
  <c r="AE1473" i="3" s="1"/>
  <c r="AB1473" i="3"/>
  <c r="Z1456" i="3"/>
  <c r="AE1456" i="3" s="1"/>
  <c r="AB1456" i="3"/>
  <c r="Z1423" i="3"/>
  <c r="AE1423" i="3" s="1"/>
  <c r="AB1423" i="3"/>
  <c r="Z1407" i="3"/>
  <c r="AE1407" i="3" s="1"/>
  <c r="AB1407" i="3"/>
  <c r="Z1387" i="3"/>
  <c r="AE1387" i="3" s="1"/>
  <c r="AB1387" i="3"/>
  <c r="Z1378" i="3"/>
  <c r="AE1378" i="3" s="1"/>
  <c r="AB1378" i="3"/>
  <c r="Z1329" i="3"/>
  <c r="AE1329" i="3" s="1"/>
  <c r="AB1329" i="3"/>
  <c r="Z1290" i="3"/>
  <c r="AE1290" i="3" s="1"/>
  <c r="AB1290" i="3"/>
  <c r="Z1272" i="3"/>
  <c r="AE1272" i="3" s="1"/>
  <c r="AB1272" i="3"/>
  <c r="Z1243" i="3"/>
  <c r="AE1243" i="3" s="1"/>
  <c r="AB1243" i="3"/>
  <c r="Z1206" i="3"/>
  <c r="AE1206" i="3" s="1"/>
  <c r="AB1206" i="3"/>
  <c r="Z1198" i="3"/>
  <c r="AE1198" i="3" s="1"/>
  <c r="AB1198" i="3"/>
  <c r="Z1162" i="3"/>
  <c r="AE1162" i="3" s="1"/>
  <c r="AB1162" i="3"/>
  <c r="Z1156" i="3"/>
  <c r="AE1156" i="3" s="1"/>
  <c r="AB1156" i="3"/>
  <c r="Z1120" i="3"/>
  <c r="AE1120" i="3" s="1"/>
  <c r="AB1120" i="3"/>
  <c r="Z1110" i="3"/>
  <c r="AE1110" i="3" s="1"/>
  <c r="AB1110" i="3"/>
  <c r="Z1075" i="3"/>
  <c r="AE1075" i="3" s="1"/>
  <c r="AB1075" i="3"/>
  <c r="Z1071" i="3"/>
  <c r="AE1071" i="3" s="1"/>
  <c r="AB1071" i="3"/>
  <c r="Z1029" i="3"/>
  <c r="AE1029" i="3" s="1"/>
  <c r="AB1029" i="3"/>
  <c r="Z1002" i="3"/>
  <c r="AE1002" i="3" s="1"/>
  <c r="AB1002" i="3"/>
  <c r="Z977" i="3"/>
  <c r="AE977" i="3" s="1"/>
  <c r="AB977" i="3"/>
  <c r="Z948" i="3"/>
  <c r="AE948" i="3" s="1"/>
  <c r="AB948" i="3"/>
  <c r="Z942" i="3"/>
  <c r="AE942" i="3" s="1"/>
  <c r="AB942" i="3"/>
  <c r="Z918" i="3"/>
  <c r="AE918" i="3" s="1"/>
  <c r="AB918" i="3"/>
  <c r="Z896" i="3"/>
  <c r="AE896" i="3" s="1"/>
  <c r="AB896" i="3"/>
  <c r="Z871" i="3"/>
  <c r="AE871" i="3" s="1"/>
  <c r="AB871" i="3"/>
  <c r="Z862" i="3"/>
  <c r="AE862" i="3" s="1"/>
  <c r="AB862" i="3"/>
  <c r="Z836" i="3"/>
  <c r="AE836" i="3" s="1"/>
  <c r="AB836" i="3"/>
  <c r="Z813" i="3"/>
  <c r="AE813" i="3" s="1"/>
  <c r="AB813" i="3"/>
  <c r="Z785" i="3"/>
  <c r="AE785" i="3" s="1"/>
  <c r="AB785" i="3"/>
  <c r="Z760" i="3"/>
  <c r="AE760" i="3" s="1"/>
  <c r="AB760" i="3"/>
  <c r="Z730" i="3"/>
  <c r="AE730" i="3" s="1"/>
  <c r="AB730" i="3"/>
  <c r="Z704" i="3"/>
  <c r="AE704" i="3" s="1"/>
  <c r="AB704" i="3"/>
  <c r="Z689" i="3"/>
  <c r="AE689" i="3" s="1"/>
  <c r="AB689" i="3"/>
  <c r="Z652" i="3"/>
  <c r="AE652" i="3" s="1"/>
  <c r="AB652" i="3"/>
  <c r="Z634" i="3"/>
  <c r="AE634" i="3" s="1"/>
  <c r="AB634" i="3"/>
  <c r="Z620" i="3"/>
  <c r="AE620" i="3" s="1"/>
  <c r="AB620" i="3"/>
  <c r="Z597" i="3"/>
  <c r="AE597" i="3" s="1"/>
  <c r="AB597" i="3"/>
  <c r="Z559" i="3"/>
  <c r="AE559" i="3" s="1"/>
  <c r="AB559" i="3"/>
  <c r="Z555" i="3"/>
  <c r="AE555" i="3" s="1"/>
  <c r="AB555" i="3"/>
  <c r="Z502" i="3"/>
  <c r="AE502" i="3" s="1"/>
  <c r="AB502" i="3"/>
  <c r="Z494" i="3"/>
  <c r="AE494" i="3" s="1"/>
  <c r="AB494" i="3"/>
  <c r="Z458" i="3"/>
  <c r="AE458" i="3" s="1"/>
  <c r="AB458" i="3"/>
  <c r="Z431" i="3"/>
  <c r="AE431" i="3" s="1"/>
  <c r="AB431" i="3"/>
  <c r="Z410" i="3"/>
  <c r="AE410" i="3" s="1"/>
  <c r="AB410" i="3"/>
  <c r="Z403" i="3"/>
  <c r="AE403" i="3" s="1"/>
  <c r="AB403" i="3"/>
  <c r="Z383" i="3"/>
  <c r="AE383" i="3" s="1"/>
  <c r="AB383" i="3"/>
  <c r="Z331" i="3"/>
  <c r="AE331" i="3" s="1"/>
  <c r="AB331" i="3"/>
  <c r="Z308" i="3"/>
  <c r="AE308" i="3" s="1"/>
  <c r="AB308" i="3"/>
  <c r="Z283" i="3"/>
  <c r="AE283" i="3" s="1"/>
  <c r="AB283" i="3"/>
  <c r="Z260" i="3"/>
  <c r="AE260" i="3" s="1"/>
  <c r="AB260" i="3"/>
  <c r="Z243" i="3"/>
  <c r="AE243" i="3" s="1"/>
  <c r="AB243" i="3"/>
  <c r="Z213" i="3"/>
  <c r="AE213" i="3" s="1"/>
  <c r="AB213" i="3"/>
  <c r="Z186" i="3"/>
  <c r="AE186" i="3" s="1"/>
  <c r="AB186" i="3"/>
  <c r="Z137" i="3"/>
  <c r="AE137" i="3" s="1"/>
  <c r="AB137" i="3"/>
  <c r="Z110" i="3"/>
  <c r="AE110" i="3" s="1"/>
  <c r="AB110" i="3"/>
  <c r="Z69" i="3"/>
  <c r="AE69" i="3" s="1"/>
  <c r="AB69" i="3"/>
  <c r="Z46" i="3"/>
  <c r="AE46" i="3" s="1"/>
  <c r="AB46" i="3"/>
  <c r="Z25" i="3"/>
  <c r="AE25" i="3" s="1"/>
  <c r="AB25" i="3"/>
  <c r="Z21" i="3"/>
  <c r="AE21" i="3" s="1"/>
  <c r="AB21" i="3"/>
  <c r="Z4567" i="3"/>
  <c r="AE4567" i="3" s="1"/>
  <c r="AB4567" i="3"/>
  <c r="Z4509" i="3"/>
  <c r="AE4509" i="3" s="1"/>
  <c r="AB4509" i="3"/>
  <c r="Z4441" i="3"/>
  <c r="AE4441" i="3" s="1"/>
  <c r="AB4441" i="3"/>
  <c r="Z4412" i="3"/>
  <c r="AE4412" i="3" s="1"/>
  <c r="AB4412" i="3"/>
  <c r="Z4318" i="3"/>
  <c r="AE4318" i="3" s="1"/>
  <c r="AB4318" i="3"/>
  <c r="Z4264" i="3"/>
  <c r="AE4264" i="3" s="1"/>
  <c r="AB4264" i="3"/>
  <c r="Z4206" i="3"/>
  <c r="AE4206" i="3" s="1"/>
  <c r="AB4206" i="3"/>
  <c r="Z4138" i="3"/>
  <c r="AE4138" i="3" s="1"/>
  <c r="AB4138" i="3"/>
  <c r="Z4071" i="3"/>
  <c r="AE4071" i="3" s="1"/>
  <c r="AB4071" i="3"/>
  <c r="Z4027" i="3"/>
  <c r="AE4027" i="3" s="1"/>
  <c r="AB4027" i="3"/>
  <c r="Z3985" i="3"/>
  <c r="AE3985" i="3" s="1"/>
  <c r="AB3985" i="3"/>
  <c r="Z3940" i="3"/>
  <c r="AE3940" i="3" s="1"/>
  <c r="AB3940" i="3"/>
  <c r="Z3838" i="3"/>
  <c r="AE3838" i="3" s="1"/>
  <c r="AB3838" i="3"/>
  <c r="Z3798" i="3"/>
  <c r="AE3798" i="3" s="1"/>
  <c r="AB3798" i="3"/>
  <c r="Z3770" i="3"/>
  <c r="AE3770" i="3" s="1"/>
  <c r="AB3770" i="3"/>
  <c r="Z3720" i="3"/>
  <c r="AE3720" i="3" s="1"/>
  <c r="AB3720" i="3"/>
  <c r="Z3709" i="3"/>
  <c r="AE3709" i="3" s="1"/>
  <c r="AB3709" i="3"/>
  <c r="Z3682" i="3"/>
  <c r="AE3682" i="3" s="1"/>
  <c r="AB3682" i="3"/>
  <c r="Z3658" i="3"/>
  <c r="AE3658" i="3" s="1"/>
  <c r="AB3658" i="3"/>
  <c r="Z3636" i="3"/>
  <c r="AE3636" i="3" s="1"/>
  <c r="AB3636" i="3"/>
  <c r="Z3610" i="3"/>
  <c r="AE3610" i="3" s="1"/>
  <c r="AB3610" i="3"/>
  <c r="Z3565" i="3"/>
  <c r="AE3565" i="3" s="1"/>
  <c r="AB3565" i="3"/>
  <c r="Z3541" i="3"/>
  <c r="AE3541" i="3" s="1"/>
  <c r="AB3541" i="3"/>
  <c r="Z3501" i="3"/>
  <c r="AE3501" i="3" s="1"/>
  <c r="AB3501" i="3"/>
  <c r="Z3490" i="3"/>
  <c r="AE3490" i="3" s="1"/>
  <c r="AB3490" i="3"/>
  <c r="Z3477" i="3"/>
  <c r="AE3477" i="3" s="1"/>
  <c r="AB3477" i="3"/>
  <c r="Z3457" i="3"/>
  <c r="AE3457" i="3" s="1"/>
  <c r="AB3457" i="3"/>
  <c r="Z3436" i="3"/>
  <c r="AE3436" i="3" s="1"/>
  <c r="AB3436" i="3"/>
  <c r="Z3421" i="3"/>
  <c r="AE3421" i="3" s="1"/>
  <c r="AB3421" i="3"/>
  <c r="Z3379" i="3"/>
  <c r="AE3379" i="3" s="1"/>
  <c r="AB3379" i="3"/>
  <c r="Z3354" i="3"/>
  <c r="AE3354" i="3" s="1"/>
  <c r="AB3354" i="3"/>
  <c r="Z3337" i="3"/>
  <c r="AE3337" i="3" s="1"/>
  <c r="AB3337" i="3"/>
  <c r="Z3321" i="3"/>
  <c r="AE3321" i="3" s="1"/>
  <c r="AB3321" i="3"/>
  <c r="Z3301" i="3"/>
  <c r="AE3301" i="3" s="1"/>
  <c r="AB3301" i="3"/>
  <c r="Z3281" i="3"/>
  <c r="AE3281" i="3" s="1"/>
  <c r="AB3281" i="3"/>
  <c r="Z3261" i="3"/>
  <c r="AE3261" i="3" s="1"/>
  <c r="AB3261" i="3"/>
  <c r="Z3235" i="3"/>
  <c r="AE3235" i="3" s="1"/>
  <c r="AB3235" i="3"/>
  <c r="Z3220" i="3"/>
  <c r="AE3220" i="3" s="1"/>
  <c r="AB3220" i="3"/>
  <c r="Z3194" i="3"/>
  <c r="AE3194" i="3" s="1"/>
  <c r="AB3194" i="3"/>
  <c r="Z3170" i="3"/>
  <c r="AE3170" i="3" s="1"/>
  <c r="AB3170" i="3"/>
  <c r="Z3154" i="3"/>
  <c r="AE3154" i="3" s="1"/>
  <c r="AB3154" i="3"/>
  <c r="Z3145" i="3"/>
  <c r="AE3145" i="3" s="1"/>
  <c r="AB3145" i="3"/>
  <c r="Z3117" i="3"/>
  <c r="AE3117" i="3" s="1"/>
  <c r="AB3117" i="3"/>
  <c r="Z3102" i="3"/>
  <c r="AE3102" i="3" s="1"/>
  <c r="AB3102" i="3"/>
  <c r="Z3085" i="3"/>
  <c r="AE3085" i="3" s="1"/>
  <c r="AB3085" i="3"/>
  <c r="Z3064" i="3"/>
  <c r="AE3064" i="3" s="1"/>
  <c r="AB3064" i="3"/>
  <c r="Z3054" i="3"/>
  <c r="AE3054" i="3" s="1"/>
  <c r="AB3054" i="3"/>
  <c r="Z3019" i="3"/>
  <c r="AE3019" i="3" s="1"/>
  <c r="AB3019" i="3"/>
  <c r="Z3000" i="3"/>
  <c r="AE3000" i="3" s="1"/>
  <c r="AB3000" i="3"/>
  <c r="Z2991" i="3"/>
  <c r="AE2991" i="3" s="1"/>
  <c r="AB2991" i="3"/>
  <c r="Z2970" i="3"/>
  <c r="AE2970" i="3" s="1"/>
  <c r="AB2970" i="3"/>
  <c r="Z2938" i="3"/>
  <c r="AE2938" i="3" s="1"/>
  <c r="AB2938" i="3"/>
  <c r="Z2924" i="3"/>
  <c r="AE2924" i="3" s="1"/>
  <c r="AB2924" i="3"/>
  <c r="Z2893" i="3"/>
  <c r="AE2893" i="3" s="1"/>
  <c r="AB2893" i="3"/>
  <c r="Z2883" i="3"/>
  <c r="AE2883" i="3" s="1"/>
  <c r="AB2883" i="3"/>
  <c r="Z2851" i="3"/>
  <c r="AE2851" i="3" s="1"/>
  <c r="AB2851" i="3"/>
  <c r="Z2828" i="3"/>
  <c r="AE2828" i="3" s="1"/>
  <c r="AB2828" i="3"/>
  <c r="Z2792" i="3"/>
  <c r="AE2792" i="3" s="1"/>
  <c r="AB2792" i="3"/>
  <c r="Z2773" i="3"/>
  <c r="AE2773" i="3" s="1"/>
  <c r="AB2773" i="3"/>
  <c r="Z2732" i="3"/>
  <c r="AE2732" i="3" s="1"/>
  <c r="AB2732" i="3"/>
  <c r="Z2697" i="3"/>
  <c r="AE2697" i="3" s="1"/>
  <c r="AB2697" i="3"/>
  <c r="Z2682" i="3"/>
  <c r="AE2682" i="3" s="1"/>
  <c r="AB2682" i="3"/>
  <c r="Z2673" i="3"/>
  <c r="AE2673" i="3" s="1"/>
  <c r="AB2673" i="3"/>
  <c r="Z2653" i="3"/>
  <c r="AE2653" i="3" s="1"/>
  <c r="AB2653" i="3"/>
  <c r="Z2587" i="3"/>
  <c r="AE2587" i="3" s="1"/>
  <c r="AB2587" i="3"/>
  <c r="Z2566" i="3"/>
  <c r="AE2566" i="3" s="1"/>
  <c r="AB2566" i="3"/>
  <c r="Z2547" i="3"/>
  <c r="AE2547" i="3" s="1"/>
  <c r="AB2547" i="3"/>
  <c r="Z2503" i="3"/>
  <c r="AE2503" i="3" s="1"/>
  <c r="AB2503" i="3"/>
  <c r="Z2499" i="3"/>
  <c r="AE2499" i="3" s="1"/>
  <c r="AB2499" i="3"/>
  <c r="Z2462" i="3"/>
  <c r="AE2462" i="3" s="1"/>
  <c r="AB2462" i="3"/>
  <c r="Z2438" i="3"/>
  <c r="AE2438" i="3" s="1"/>
  <c r="AB2438" i="3"/>
  <c r="Z2415" i="3"/>
  <c r="AE2415" i="3" s="1"/>
  <c r="AB2415" i="3"/>
  <c r="Z2397" i="3"/>
  <c r="AE2397" i="3" s="1"/>
  <c r="AB2397" i="3"/>
  <c r="Z2373" i="3"/>
  <c r="AE2373" i="3" s="1"/>
  <c r="AB2373" i="3"/>
  <c r="Z2346" i="3"/>
  <c r="AE2346" i="3" s="1"/>
  <c r="AB2346" i="3"/>
  <c r="Z2320" i="3"/>
  <c r="AE2320" i="3" s="1"/>
  <c r="AB2320" i="3"/>
  <c r="Z2297" i="3"/>
  <c r="AE2297" i="3" s="1"/>
  <c r="AB2297" i="3"/>
  <c r="Z2272" i="3"/>
  <c r="AE2272" i="3" s="1"/>
  <c r="AB2272" i="3"/>
  <c r="Z2242" i="3"/>
  <c r="AE2242" i="3" s="1"/>
  <c r="AB2242" i="3"/>
  <c r="Z2236" i="3"/>
  <c r="AE2236" i="3" s="1"/>
  <c r="AB2236" i="3"/>
  <c r="Z2194" i="3"/>
  <c r="AE2194" i="3" s="1"/>
  <c r="AB2194" i="3"/>
  <c r="Z2146" i="3"/>
  <c r="AE2146" i="3" s="1"/>
  <c r="AB2146" i="3"/>
  <c r="Z2120" i="3"/>
  <c r="AE2120" i="3" s="1"/>
  <c r="AB2120" i="3"/>
  <c r="Z2110" i="3"/>
  <c r="AE2110" i="3" s="1"/>
  <c r="AB2110" i="3"/>
  <c r="Z2081" i="3"/>
  <c r="AE2081" i="3" s="1"/>
  <c r="AB2081" i="3"/>
  <c r="Z2070" i="3"/>
  <c r="AE2070" i="3" s="1"/>
  <c r="AB2070" i="3"/>
  <c r="Z2037" i="3"/>
  <c r="AE2037" i="3" s="1"/>
  <c r="AB2037" i="3"/>
  <c r="Z2026" i="3"/>
  <c r="AE2026" i="3" s="1"/>
  <c r="AB2026" i="3"/>
  <c r="Z2006" i="3"/>
  <c r="AE2006" i="3" s="1"/>
  <c r="AB2006" i="3"/>
  <c r="Z1983" i="3"/>
  <c r="AE1983" i="3" s="1"/>
  <c r="AB1983" i="3"/>
  <c r="Z1949" i="3"/>
  <c r="AE1949" i="3" s="1"/>
  <c r="AB1949" i="3"/>
  <c r="Z1925" i="3"/>
  <c r="AE1925" i="3" s="1"/>
  <c r="AB1925" i="3"/>
  <c r="Z1920" i="3"/>
  <c r="AE1920" i="3" s="1"/>
  <c r="AB1920" i="3"/>
  <c r="Z1900" i="3"/>
  <c r="AE1900" i="3" s="1"/>
  <c r="AB1900" i="3"/>
  <c r="Z1891" i="3"/>
  <c r="AE1891" i="3" s="1"/>
  <c r="AB1891" i="3"/>
  <c r="Z1850" i="3"/>
  <c r="AE1850" i="3" s="1"/>
  <c r="AB1850" i="3"/>
  <c r="Z1809" i="3"/>
  <c r="AE1809" i="3" s="1"/>
  <c r="AB1809" i="3"/>
  <c r="Z1804" i="3"/>
  <c r="AE1804" i="3" s="1"/>
  <c r="AB1804" i="3"/>
  <c r="Z1762" i="3"/>
  <c r="AE1762" i="3" s="1"/>
  <c r="AB1762" i="3"/>
  <c r="Z1749" i="3"/>
  <c r="AE1749" i="3" s="1"/>
  <c r="AB1749" i="3"/>
  <c r="Z1721" i="3"/>
  <c r="AE1721" i="3" s="1"/>
  <c r="AB1721" i="3"/>
  <c r="Z1702" i="3"/>
  <c r="AE1702" i="3" s="1"/>
  <c r="AB1702" i="3"/>
  <c r="Z1653" i="3"/>
  <c r="AE1653" i="3" s="1"/>
  <c r="AB1653" i="3"/>
  <c r="Z1603" i="3"/>
  <c r="AE1603" i="3" s="1"/>
  <c r="AB1603" i="3"/>
  <c r="Z1589" i="3"/>
  <c r="AE1589" i="3" s="1"/>
  <c r="AB1589" i="3"/>
  <c r="Z1548" i="3"/>
  <c r="AE1548" i="3" s="1"/>
  <c r="AB1548" i="3"/>
  <c r="Z1542" i="3"/>
  <c r="AE1542" i="3" s="1"/>
  <c r="AB1542" i="3"/>
  <c r="Z1518" i="3"/>
  <c r="AE1518" i="3" s="1"/>
  <c r="AB1518" i="3"/>
  <c r="Z1498" i="3"/>
  <c r="AE1498" i="3" s="1"/>
  <c r="AB1498" i="3"/>
  <c r="Z1472" i="3"/>
  <c r="AE1472" i="3" s="1"/>
  <c r="AB1472" i="3"/>
  <c r="Z1454" i="3"/>
  <c r="AE1454" i="3" s="1"/>
  <c r="AB1454" i="3"/>
  <c r="Z1414" i="3"/>
  <c r="AE1414" i="3" s="1"/>
  <c r="AB1414" i="3"/>
  <c r="Z1404" i="3"/>
  <c r="AE1404" i="3" s="1"/>
  <c r="AB1404" i="3"/>
  <c r="Z1386" i="3"/>
  <c r="AE1386" i="3" s="1"/>
  <c r="AB1386" i="3"/>
  <c r="Z1377" i="3"/>
  <c r="AE1377" i="3" s="1"/>
  <c r="AB1377" i="3"/>
  <c r="Z1322" i="3"/>
  <c r="AE1322" i="3" s="1"/>
  <c r="AB1322" i="3"/>
  <c r="Z1289" i="3"/>
  <c r="AE1289" i="3" s="1"/>
  <c r="AB1289" i="3"/>
  <c r="Z1254" i="3"/>
  <c r="AE1254" i="3" s="1"/>
  <c r="AB1254" i="3"/>
  <c r="Z1233" i="3"/>
  <c r="AE1233" i="3" s="1"/>
  <c r="AB1233" i="3"/>
  <c r="Z1205" i="3"/>
  <c r="AE1205" i="3" s="1"/>
  <c r="AB1205" i="3"/>
  <c r="Z1184" i="3"/>
  <c r="AE1184" i="3" s="1"/>
  <c r="AB1184" i="3"/>
  <c r="Z1159" i="3"/>
  <c r="AE1159" i="3" s="1"/>
  <c r="AB1159" i="3"/>
  <c r="Z1142" i="3"/>
  <c r="AE1142" i="3" s="1"/>
  <c r="AB1142" i="3"/>
  <c r="Z1118" i="3"/>
  <c r="AE1118" i="3" s="1"/>
  <c r="AB1118" i="3"/>
  <c r="Z1087" i="3"/>
  <c r="AE1087" i="3" s="1"/>
  <c r="AB1087" i="3"/>
  <c r="Z1074" i="3"/>
  <c r="AE1074" i="3" s="1"/>
  <c r="AB1074" i="3"/>
  <c r="Z1070" i="3"/>
  <c r="AE1070" i="3" s="1"/>
  <c r="AB1070" i="3"/>
  <c r="Z1027" i="3"/>
  <c r="AE1027" i="3" s="1"/>
  <c r="AB1027" i="3"/>
  <c r="Z1001" i="3"/>
  <c r="AE1001" i="3" s="1"/>
  <c r="AB1001" i="3"/>
  <c r="Z976" i="3"/>
  <c r="AE976" i="3" s="1"/>
  <c r="AB976" i="3"/>
  <c r="Z946" i="3"/>
  <c r="AE946" i="3" s="1"/>
  <c r="AB946" i="3"/>
  <c r="Z940" i="3"/>
  <c r="AE940" i="3" s="1"/>
  <c r="AB940" i="3"/>
  <c r="Z908" i="3"/>
  <c r="AE908" i="3" s="1"/>
  <c r="AB908" i="3"/>
  <c r="Z894" i="3"/>
  <c r="AE894" i="3" s="1"/>
  <c r="AB894" i="3"/>
  <c r="Z870" i="3"/>
  <c r="AE870" i="3" s="1"/>
  <c r="AB870" i="3"/>
  <c r="Z861" i="3"/>
  <c r="AE861" i="3" s="1"/>
  <c r="AB861" i="3"/>
  <c r="Z822" i="3"/>
  <c r="AE822" i="3" s="1"/>
  <c r="AB822" i="3"/>
  <c r="Z808" i="3"/>
  <c r="AE808" i="3" s="1"/>
  <c r="AB808" i="3"/>
  <c r="Z780" i="3"/>
  <c r="AE780" i="3" s="1"/>
  <c r="AB780" i="3"/>
  <c r="Z741" i="3"/>
  <c r="AE741" i="3" s="1"/>
  <c r="AB741" i="3"/>
  <c r="Z729" i="3"/>
  <c r="AE729" i="3" s="1"/>
  <c r="AB729" i="3"/>
  <c r="Z694" i="3"/>
  <c r="AE694" i="3" s="1"/>
  <c r="AB694" i="3"/>
  <c r="Z688" i="3"/>
  <c r="AE688" i="3" s="1"/>
  <c r="AB688" i="3"/>
  <c r="Z643" i="3"/>
  <c r="AE643" i="3" s="1"/>
  <c r="AB643" i="3"/>
  <c r="Z629" i="3"/>
  <c r="AE629" i="3" s="1"/>
  <c r="AB629" i="3"/>
  <c r="Z606" i="3"/>
  <c r="AE606" i="3" s="1"/>
  <c r="AB606" i="3"/>
  <c r="Z578" i="3"/>
  <c r="AE578" i="3" s="1"/>
  <c r="AB578" i="3"/>
  <c r="Z558" i="3"/>
  <c r="AE558" i="3" s="1"/>
  <c r="AB558" i="3"/>
  <c r="Z554" i="3"/>
  <c r="AE554" i="3" s="1"/>
  <c r="AB554" i="3"/>
  <c r="Z501" i="3"/>
  <c r="AE501" i="3" s="1"/>
  <c r="AB501" i="3"/>
  <c r="Z471" i="3"/>
  <c r="AE471" i="3" s="1"/>
  <c r="AB471" i="3"/>
  <c r="Z455" i="3"/>
  <c r="AE455" i="3" s="1"/>
  <c r="AB455" i="3"/>
  <c r="Z423" i="3"/>
  <c r="AE423" i="3" s="1"/>
  <c r="AB423" i="3"/>
  <c r="Z408" i="3"/>
  <c r="AE408" i="3" s="1"/>
  <c r="AB408" i="3"/>
  <c r="Z397" i="3"/>
  <c r="AE397" i="3" s="1"/>
  <c r="AB397" i="3"/>
  <c r="Z382" i="3"/>
  <c r="AE382" i="3" s="1"/>
  <c r="AB382" i="3"/>
  <c r="Z330" i="3"/>
  <c r="AE330" i="3" s="1"/>
  <c r="AB330" i="3"/>
  <c r="Z307" i="3"/>
  <c r="AE307" i="3" s="1"/>
  <c r="AB307" i="3"/>
  <c r="Z279" i="3"/>
  <c r="AE279" i="3" s="1"/>
  <c r="AB279" i="3"/>
  <c r="Z259" i="3"/>
  <c r="AE259" i="3" s="1"/>
  <c r="AB259" i="3"/>
  <c r="Z233" i="3"/>
  <c r="AE233" i="3" s="1"/>
  <c r="AB233" i="3"/>
  <c r="Z209" i="3"/>
  <c r="AE209" i="3" s="1"/>
  <c r="AB209" i="3"/>
  <c r="Z179" i="3"/>
  <c r="AE179" i="3" s="1"/>
  <c r="AB179" i="3"/>
  <c r="Z130" i="3"/>
  <c r="AE130" i="3" s="1"/>
  <c r="AB130" i="3"/>
  <c r="Z109" i="3"/>
  <c r="AE109" i="3" s="1"/>
  <c r="AB109" i="3"/>
  <c r="Z62" i="3"/>
  <c r="AE62" i="3" s="1"/>
  <c r="AB62" i="3"/>
  <c r="Z39" i="3"/>
  <c r="AE39" i="3" s="1"/>
  <c r="AB39" i="3"/>
  <c r="Z24" i="3"/>
  <c r="AE24" i="3" s="1"/>
  <c r="AB24" i="3"/>
  <c r="Z13" i="3"/>
  <c r="AE13" i="3" s="1"/>
  <c r="AB13" i="3"/>
  <c r="R51" i="23"/>
  <c r="V48" i="23"/>
  <c r="V38" i="23"/>
  <c r="T13" i="23"/>
  <c r="V13" i="23" s="1"/>
  <c r="T40" i="23"/>
  <c r="V40" i="23" s="1"/>
  <c r="T14" i="23"/>
  <c r="V14" i="23" s="1"/>
  <c r="T3" i="23"/>
  <c r="T39" i="23"/>
  <c r="V39" i="23" s="1"/>
  <c r="T30" i="23"/>
  <c r="V30" i="23" s="1"/>
  <c r="T19" i="23"/>
  <c r="V19" i="23" s="1"/>
  <c r="T33" i="23"/>
  <c r="V33" i="23" s="1"/>
  <c r="T45" i="23"/>
  <c r="V45" i="23" s="1"/>
  <c r="T20" i="23"/>
  <c r="V20" i="23" s="1"/>
  <c r="T10" i="23"/>
  <c r="V10" i="23" s="1"/>
  <c r="T23" i="23"/>
  <c r="V23" i="23" s="1"/>
  <c r="V31" i="23"/>
  <c r="T5" i="23"/>
  <c r="V5" i="23" s="1"/>
  <c r="T25" i="23"/>
  <c r="V25" i="23" s="1"/>
  <c r="T32" i="23"/>
  <c r="V32" i="23" s="1"/>
  <c r="T6" i="23"/>
  <c r="V6" i="23" s="1"/>
  <c r="T26" i="23"/>
  <c r="V26" i="23" s="1"/>
  <c r="W26" i="23" s="1"/>
  <c r="T27" i="23"/>
  <c r="V27" i="23" s="1"/>
  <c r="T47" i="23"/>
  <c r="V47" i="23" s="1"/>
  <c r="T34" i="23"/>
  <c r="V34" i="23" s="1"/>
  <c r="T21" i="23"/>
  <c r="V21" i="23" s="1"/>
  <c r="T15" i="23"/>
  <c r="V15" i="23" s="1"/>
  <c r="T35" i="23"/>
  <c r="V35" i="23" s="1"/>
  <c r="T22" i="23"/>
  <c r="V22" i="23" s="1"/>
  <c r="T42" i="23"/>
  <c r="V42" i="23" s="1"/>
  <c r="T9" i="23"/>
  <c r="V9" i="23" s="1"/>
  <c r="T29" i="23"/>
  <c r="V29" i="23" s="1"/>
  <c r="T49" i="23"/>
  <c r="V49" i="23" s="1"/>
  <c r="T50" i="23"/>
  <c r="V50" i="23" s="1"/>
  <c r="Z627" i="3" l="1"/>
  <c r="AE627" i="3" s="1"/>
  <c r="Z1046" i="3"/>
  <c r="AE1046" i="3" s="1"/>
  <c r="Z2662" i="3"/>
  <c r="AE2662" i="3" s="1"/>
  <c r="AB2662" i="3"/>
  <c r="Z2663" i="3"/>
  <c r="AE2663" i="3" s="1"/>
  <c r="AB2663" i="3"/>
  <c r="Z226" i="3"/>
  <c r="AE226" i="3" s="1"/>
  <c r="AB226" i="3"/>
  <c r="Z1197" i="3"/>
  <c r="AE1197" i="3" s="1"/>
  <c r="AB1197" i="3"/>
  <c r="Z2565" i="3"/>
  <c r="AE2565" i="3" s="1"/>
  <c r="AB2565" i="3"/>
  <c r="Z2147" i="3"/>
  <c r="AE2147" i="3" s="1"/>
  <c r="AB2147" i="3"/>
  <c r="Z3238" i="3"/>
  <c r="AE3238" i="3" s="1"/>
  <c r="AB3238" i="3"/>
  <c r="Z3416" i="3"/>
  <c r="AE3416" i="3" s="1"/>
  <c r="AB3416" i="3"/>
  <c r="Z192" i="3"/>
  <c r="AE192" i="3" s="1"/>
  <c r="AB192" i="3"/>
  <c r="Z484" i="3"/>
  <c r="AE484" i="3" s="1"/>
  <c r="AB484" i="3"/>
  <c r="Z1067" i="3"/>
  <c r="AE1067" i="3" s="1"/>
  <c r="AB1067" i="3"/>
  <c r="Z3258" i="3"/>
  <c r="AE3258" i="3" s="1"/>
  <c r="AB3258" i="3"/>
  <c r="Z2017" i="3"/>
  <c r="AE2017" i="3" s="1"/>
  <c r="AB2017" i="3"/>
  <c r="Z666" i="3"/>
  <c r="AE666" i="3" s="1"/>
  <c r="AB666" i="3"/>
  <c r="Z1326" i="3"/>
  <c r="AE1326" i="3" s="1"/>
  <c r="AB1326" i="3"/>
  <c r="Z2262" i="3"/>
  <c r="AE2262" i="3" s="1"/>
  <c r="AB2262" i="3"/>
  <c r="Z2826" i="3"/>
  <c r="AE2826" i="3" s="1"/>
  <c r="AB2826" i="3"/>
  <c r="Z4026" i="3"/>
  <c r="AE4026" i="3" s="1"/>
  <c r="AB4026" i="3"/>
  <c r="Z4003" i="3"/>
  <c r="AE4003" i="3" s="1"/>
  <c r="AB4003" i="3"/>
  <c r="Z2693" i="3"/>
  <c r="AE2693" i="3" s="1"/>
  <c r="AB2693" i="3"/>
  <c r="Z4494" i="3"/>
  <c r="AE4494" i="3" s="1"/>
  <c r="AB4494" i="3"/>
  <c r="Z158" i="3"/>
  <c r="AE158" i="3" s="1"/>
  <c r="AB158" i="3"/>
  <c r="Z302" i="3"/>
  <c r="AE302" i="3" s="1"/>
  <c r="AB302" i="3"/>
  <c r="Z450" i="3"/>
  <c r="AE450" i="3" s="1"/>
  <c r="AB450" i="3"/>
  <c r="Z601" i="3"/>
  <c r="AE601" i="3" s="1"/>
  <c r="AB601" i="3"/>
  <c r="Z757" i="3"/>
  <c r="AE757" i="3" s="1"/>
  <c r="AB757" i="3"/>
  <c r="Z913" i="3"/>
  <c r="AE913" i="3" s="1"/>
  <c r="AB913" i="3"/>
  <c r="Z1141" i="3"/>
  <c r="AE1141" i="3" s="1"/>
  <c r="AB1141" i="3"/>
  <c r="Z1285" i="3"/>
  <c r="AE1285" i="3" s="1"/>
  <c r="AB1285" i="3"/>
  <c r="Z1441" i="3"/>
  <c r="AE1441" i="3" s="1"/>
  <c r="AB1441" i="3"/>
  <c r="Z1621" i="3"/>
  <c r="AE1621" i="3" s="1"/>
  <c r="AB1621" i="3"/>
  <c r="Z1825" i="3"/>
  <c r="AE1825" i="3" s="1"/>
  <c r="AB1825" i="3"/>
  <c r="Z1969" i="3"/>
  <c r="AE1969" i="3" s="1"/>
  <c r="AB1969" i="3"/>
  <c r="Z2125" i="3"/>
  <c r="AE2125" i="3" s="1"/>
  <c r="AB2125" i="3"/>
  <c r="Z2269" i="3"/>
  <c r="AE2269" i="3" s="1"/>
  <c r="AB2269" i="3"/>
  <c r="Z2413" i="3"/>
  <c r="AE2413" i="3" s="1"/>
  <c r="AB2413" i="3"/>
  <c r="Z2557" i="3"/>
  <c r="AE2557" i="3" s="1"/>
  <c r="AB2557" i="3"/>
  <c r="Z2737" i="3"/>
  <c r="AE2737" i="3" s="1"/>
  <c r="AB2737" i="3"/>
  <c r="Z2953" i="3"/>
  <c r="AE2953" i="3" s="1"/>
  <c r="AB2953" i="3"/>
  <c r="Z3169" i="3"/>
  <c r="AE3169" i="3" s="1"/>
  <c r="AB3169" i="3"/>
  <c r="Z3409" i="3"/>
  <c r="AE3409" i="3" s="1"/>
  <c r="AB3409" i="3"/>
  <c r="Z3613" i="3"/>
  <c r="AE3613" i="3" s="1"/>
  <c r="AB3613" i="3"/>
  <c r="Z3829" i="3"/>
  <c r="AE3829" i="3" s="1"/>
  <c r="AB3829" i="3"/>
  <c r="Z4261" i="3"/>
  <c r="AE4261" i="3" s="1"/>
  <c r="AB4261" i="3"/>
  <c r="Z4489" i="3"/>
  <c r="AE4489" i="3" s="1"/>
  <c r="AB4489" i="3"/>
  <c r="Z3662" i="3"/>
  <c r="AE3662" i="3" s="1"/>
  <c r="AB3662" i="3"/>
  <c r="Z4166" i="3"/>
  <c r="AE4166" i="3" s="1"/>
  <c r="AB4166" i="3"/>
  <c r="Z175" i="3"/>
  <c r="AE175" i="3" s="1"/>
  <c r="AB175" i="3"/>
  <c r="Z1446" i="3"/>
  <c r="AE1446" i="3" s="1"/>
  <c r="AB1446" i="3"/>
  <c r="Z1950" i="3"/>
  <c r="AE1950" i="3" s="1"/>
  <c r="AB1950" i="3"/>
  <c r="Z3534" i="3"/>
  <c r="AE3534" i="3" s="1"/>
  <c r="AB3534" i="3"/>
  <c r="Z363" i="3"/>
  <c r="AE363" i="3" s="1"/>
  <c r="AB363" i="3"/>
  <c r="Z30" i="3"/>
  <c r="AE30" i="3" s="1"/>
  <c r="AB30" i="3"/>
  <c r="Z2783" i="3"/>
  <c r="AE2783" i="3" s="1"/>
  <c r="AB2783" i="3"/>
  <c r="Z3620" i="3"/>
  <c r="AE3620" i="3" s="1"/>
  <c r="AB3620" i="3"/>
  <c r="Z2217" i="3"/>
  <c r="AE2217" i="3" s="1"/>
  <c r="AB2217" i="3"/>
  <c r="Z3455" i="3"/>
  <c r="AE3455" i="3" s="1"/>
  <c r="AB3455" i="3"/>
  <c r="Z4100" i="3"/>
  <c r="AE4100" i="3" s="1"/>
  <c r="AB4100" i="3"/>
  <c r="Z154" i="3"/>
  <c r="AE154" i="3" s="1"/>
  <c r="AB154" i="3"/>
  <c r="Z370" i="3"/>
  <c r="AE370" i="3" s="1"/>
  <c r="AB370" i="3"/>
  <c r="Z549" i="3"/>
  <c r="AE549" i="3" s="1"/>
  <c r="AB549" i="3"/>
  <c r="Z849" i="3"/>
  <c r="AE849" i="3" s="1"/>
  <c r="AB849" i="3"/>
  <c r="Z1125" i="3"/>
  <c r="AE1125" i="3" s="1"/>
  <c r="AB1125" i="3"/>
  <c r="Z1341" i="3"/>
  <c r="AE1341" i="3" s="1"/>
  <c r="AB1341" i="3"/>
  <c r="Z1485" i="3"/>
  <c r="AE1485" i="3" s="1"/>
  <c r="AB1485" i="3"/>
  <c r="Z1713" i="3"/>
  <c r="AE1713" i="3" s="1"/>
  <c r="AB1713" i="3"/>
  <c r="Z2277" i="3"/>
  <c r="AE2277" i="3" s="1"/>
  <c r="AB2277" i="3"/>
  <c r="Z2793" i="3"/>
  <c r="AE2793" i="3" s="1"/>
  <c r="AB2793" i="3"/>
  <c r="Z3345" i="3"/>
  <c r="AE3345" i="3" s="1"/>
  <c r="AB3345" i="3"/>
  <c r="Z3921" i="3"/>
  <c r="AE3921" i="3" s="1"/>
  <c r="AB3921" i="3"/>
  <c r="Z1677" i="3"/>
  <c r="AE1677" i="3" s="1"/>
  <c r="AB1677" i="3"/>
  <c r="Z2291" i="3"/>
  <c r="AE2291" i="3" s="1"/>
  <c r="AB2291" i="3"/>
  <c r="Z2711" i="3"/>
  <c r="AE2711" i="3" s="1"/>
  <c r="AB2711" i="3"/>
  <c r="Z3347" i="3"/>
  <c r="AE3347" i="3" s="1"/>
  <c r="AB3347" i="3"/>
  <c r="Z3872" i="3"/>
  <c r="AE3872" i="3" s="1"/>
  <c r="AB3872" i="3"/>
  <c r="Z167" i="3"/>
  <c r="AE167" i="3" s="1"/>
  <c r="AB167" i="3"/>
  <c r="Z3094" i="3"/>
  <c r="AE3094" i="3" s="1"/>
  <c r="AB3094" i="3"/>
  <c r="Z3502" i="3"/>
  <c r="AE3502" i="3" s="1"/>
  <c r="AB3502" i="3"/>
  <c r="Z4078" i="3"/>
  <c r="AE4078" i="3" s="1"/>
  <c r="AB4078" i="3"/>
  <c r="Z2073" i="3"/>
  <c r="AE2073" i="3" s="1"/>
  <c r="AB2073" i="3"/>
  <c r="Z2543" i="3"/>
  <c r="AE2543" i="3" s="1"/>
  <c r="AB2543" i="3"/>
  <c r="Z3227" i="3"/>
  <c r="AE3227" i="3" s="1"/>
  <c r="AB3227" i="3"/>
  <c r="Z3573" i="3"/>
  <c r="AE3573" i="3" s="1"/>
  <c r="AB3573" i="3"/>
  <c r="Z3873" i="3"/>
  <c r="AE3873" i="3" s="1"/>
  <c r="AB3873" i="3"/>
  <c r="Z4510" i="3"/>
  <c r="AE4510" i="3" s="1"/>
  <c r="AB4510" i="3"/>
  <c r="Z64" i="3"/>
  <c r="AE64" i="3" s="1"/>
  <c r="AB64" i="3"/>
  <c r="Z111" i="3"/>
  <c r="AE111" i="3" s="1"/>
  <c r="AB111" i="3"/>
  <c r="Z168" i="3"/>
  <c r="AE168" i="3" s="1"/>
  <c r="AB168" i="3"/>
  <c r="Z216" i="3"/>
  <c r="AE216" i="3" s="1"/>
  <c r="AB216" i="3"/>
  <c r="Z264" i="3"/>
  <c r="AE264" i="3" s="1"/>
  <c r="AB264" i="3"/>
  <c r="Z312" i="3"/>
  <c r="AE312" i="3" s="1"/>
  <c r="AB312" i="3"/>
  <c r="Z360" i="3"/>
  <c r="AE360" i="3" s="1"/>
  <c r="AB360" i="3"/>
  <c r="Z460" i="3"/>
  <c r="AE460" i="3" s="1"/>
  <c r="AB460" i="3"/>
  <c r="Z563" i="3"/>
  <c r="AE563" i="3" s="1"/>
  <c r="AB563" i="3"/>
  <c r="Z611" i="3"/>
  <c r="AE611" i="3" s="1"/>
  <c r="AB611" i="3"/>
  <c r="Z707" i="3"/>
  <c r="AE707" i="3" s="1"/>
  <c r="AB707" i="3"/>
  <c r="Z803" i="3"/>
  <c r="AE803" i="3" s="1"/>
  <c r="AB803" i="3"/>
  <c r="Z851" i="3"/>
  <c r="AE851" i="3" s="1"/>
  <c r="AB851" i="3"/>
  <c r="Z947" i="3"/>
  <c r="AE947" i="3" s="1"/>
  <c r="AB947" i="3"/>
  <c r="Z995" i="3"/>
  <c r="AE995" i="3" s="1"/>
  <c r="AB995" i="3"/>
  <c r="Z1091" i="3"/>
  <c r="AE1091" i="3" s="1"/>
  <c r="AB1091" i="3"/>
  <c r="Z1187" i="3"/>
  <c r="AE1187" i="3" s="1"/>
  <c r="AB1187" i="3"/>
  <c r="Z1235" i="3"/>
  <c r="AE1235" i="3" s="1"/>
  <c r="AB1235" i="3"/>
  <c r="Z1331" i="3"/>
  <c r="AE1331" i="3" s="1"/>
  <c r="AB1331" i="3"/>
  <c r="Z1379" i="3"/>
  <c r="AE1379" i="3" s="1"/>
  <c r="AB1379" i="3"/>
  <c r="Z1475" i="3"/>
  <c r="AE1475" i="3" s="1"/>
  <c r="AB1475" i="3"/>
  <c r="Z1571" i="3"/>
  <c r="AE1571" i="3" s="1"/>
  <c r="AB1571" i="3"/>
  <c r="Z1667" i="3"/>
  <c r="AE1667" i="3" s="1"/>
  <c r="AB1667" i="3"/>
  <c r="Z1715" i="3"/>
  <c r="AE1715" i="3" s="1"/>
  <c r="AB1715" i="3"/>
  <c r="Z1835" i="3"/>
  <c r="AE1835" i="3" s="1"/>
  <c r="AB1835" i="3"/>
  <c r="Z2039" i="3"/>
  <c r="AE2039" i="3" s="1"/>
  <c r="AB2039" i="3"/>
  <c r="Z2219" i="3"/>
  <c r="AE2219" i="3" s="1"/>
  <c r="AB2219" i="3"/>
  <c r="Z2315" i="3"/>
  <c r="AE2315" i="3" s="1"/>
  <c r="AB2315" i="3"/>
  <c r="Z2411" i="3"/>
  <c r="AE2411" i="3" s="1"/>
  <c r="AB2411" i="3"/>
  <c r="Z2579" i="3"/>
  <c r="AE2579" i="3" s="1"/>
  <c r="AB2579" i="3"/>
  <c r="Z2699" i="3"/>
  <c r="AE2699" i="3" s="1"/>
  <c r="AB2699" i="3"/>
  <c r="Z2927" i="3"/>
  <c r="AE2927" i="3" s="1"/>
  <c r="AB2927" i="3"/>
  <c r="Z3131" i="3"/>
  <c r="AE3131" i="3" s="1"/>
  <c r="AB3131" i="3"/>
  <c r="Z3323" i="3"/>
  <c r="AE3323" i="3" s="1"/>
  <c r="AB3323" i="3"/>
  <c r="Z3407" i="3"/>
  <c r="AE3407" i="3" s="1"/>
  <c r="AB3407" i="3"/>
  <c r="Z3635" i="3"/>
  <c r="AE3635" i="3" s="1"/>
  <c r="AB3635" i="3"/>
  <c r="Z3863" i="3"/>
  <c r="AE3863" i="3" s="1"/>
  <c r="AB3863" i="3"/>
  <c r="Z4079" i="3"/>
  <c r="AE4079" i="3" s="1"/>
  <c r="AB4079" i="3"/>
  <c r="Z4127" i="3"/>
  <c r="AE4127" i="3" s="1"/>
  <c r="AB4127" i="3"/>
  <c r="Z4223" i="3"/>
  <c r="AE4223" i="3" s="1"/>
  <c r="AB4223" i="3"/>
  <c r="Z4319" i="3"/>
  <c r="AE4319" i="3" s="1"/>
  <c r="AB4319" i="3"/>
  <c r="Z4367" i="3"/>
  <c r="AE4367" i="3" s="1"/>
  <c r="AB4367" i="3"/>
  <c r="Z4463" i="3"/>
  <c r="AE4463" i="3" s="1"/>
  <c r="AB4463" i="3"/>
  <c r="Z4559" i="3"/>
  <c r="AE4559" i="3" s="1"/>
  <c r="AB4559" i="3"/>
  <c r="Z3660" i="3"/>
  <c r="AE3660" i="3" s="1"/>
  <c r="AB3660" i="3"/>
  <c r="Z4032" i="3"/>
  <c r="AE4032" i="3" s="1"/>
  <c r="AB4032" i="3"/>
  <c r="Z4176" i="3"/>
  <c r="AE4176" i="3" s="1"/>
  <c r="AB4176" i="3"/>
  <c r="Z4404" i="3"/>
  <c r="AE4404" i="3" s="1"/>
  <c r="AB4404" i="3"/>
  <c r="Z893" i="3"/>
  <c r="AE893" i="3" s="1"/>
  <c r="AB893" i="3"/>
  <c r="Z2513" i="3"/>
  <c r="AE2513" i="3" s="1"/>
  <c r="AB2513" i="3"/>
  <c r="Z3016" i="3"/>
  <c r="AE3016" i="3" s="1"/>
  <c r="AB3016" i="3"/>
  <c r="Z4493" i="3"/>
  <c r="AE4493" i="3" s="1"/>
  <c r="AB4493" i="3"/>
  <c r="Z271" i="3"/>
  <c r="AE271" i="3" s="1"/>
  <c r="AB271" i="3"/>
  <c r="Z582" i="3"/>
  <c r="AE582" i="3" s="1"/>
  <c r="AB582" i="3"/>
  <c r="Z978" i="3"/>
  <c r="AE978" i="3" s="1"/>
  <c r="AB978" i="3"/>
  <c r="Z1398" i="3"/>
  <c r="AE1398" i="3" s="1"/>
  <c r="AB1398" i="3"/>
  <c r="Z2154" i="3"/>
  <c r="AE2154" i="3" s="1"/>
  <c r="AB2154" i="3"/>
  <c r="Z2334" i="3"/>
  <c r="AE2334" i="3" s="1"/>
  <c r="AB2334" i="3"/>
  <c r="Z2718" i="3"/>
  <c r="AE2718" i="3" s="1"/>
  <c r="AB2718" i="3"/>
  <c r="Z3474" i="3"/>
  <c r="AE3474" i="3" s="1"/>
  <c r="AB3474" i="3"/>
  <c r="Z4314" i="3"/>
  <c r="AE4314" i="3" s="1"/>
  <c r="AB4314" i="3"/>
  <c r="Z3547" i="3"/>
  <c r="AE3547" i="3" s="1"/>
  <c r="AB3547" i="3"/>
  <c r="Z4075" i="3"/>
  <c r="AE4075" i="3" s="1"/>
  <c r="AB4075" i="3"/>
  <c r="Z4183" i="3"/>
  <c r="AE4183" i="3" s="1"/>
  <c r="AB4183" i="3"/>
  <c r="Z1710" i="3"/>
  <c r="AE1710" i="3" s="1"/>
  <c r="AB1710" i="3"/>
  <c r="Z4226" i="3"/>
  <c r="AE4226" i="3" s="1"/>
  <c r="AB4226" i="3"/>
  <c r="Z78" i="3"/>
  <c r="AE78" i="3" s="1"/>
  <c r="AB78" i="3"/>
  <c r="Z182" i="3"/>
  <c r="AE182" i="3" s="1"/>
  <c r="AB182" i="3"/>
  <c r="Z230" i="3"/>
  <c r="AE230" i="3" s="1"/>
  <c r="AB230" i="3"/>
  <c r="Z326" i="3"/>
  <c r="AE326" i="3" s="1"/>
  <c r="AB326" i="3"/>
  <c r="Z426" i="3"/>
  <c r="AE426" i="3" s="1"/>
  <c r="AB426" i="3"/>
  <c r="Z529" i="3"/>
  <c r="AE529" i="3" s="1"/>
  <c r="AB529" i="3"/>
  <c r="Z577" i="3"/>
  <c r="AE577" i="3" s="1"/>
  <c r="AB577" i="3"/>
  <c r="Z673" i="3"/>
  <c r="AE673" i="3" s="1"/>
  <c r="AB673" i="3"/>
  <c r="Z781" i="3"/>
  <c r="AE781" i="3" s="1"/>
  <c r="AB781" i="3"/>
  <c r="Z889" i="3"/>
  <c r="AE889" i="3" s="1"/>
  <c r="AB889" i="3"/>
  <c r="Z949" i="3"/>
  <c r="AE949" i="3" s="1"/>
  <c r="AB949" i="3"/>
  <c r="Z1117" i="3"/>
  <c r="AE1117" i="3" s="1"/>
  <c r="AB1117" i="3"/>
  <c r="Z1165" i="3"/>
  <c r="AE1165" i="3" s="1"/>
  <c r="AB1165" i="3"/>
  <c r="Z1261" i="3"/>
  <c r="AE1261" i="3" s="1"/>
  <c r="AB1261" i="3"/>
  <c r="Z1369" i="3"/>
  <c r="AE1369" i="3" s="1"/>
  <c r="AB1369" i="3"/>
  <c r="Z1417" i="3"/>
  <c r="AE1417" i="3" s="1"/>
  <c r="AB1417" i="3"/>
  <c r="Z1513" i="3"/>
  <c r="AE1513" i="3" s="1"/>
  <c r="AB1513" i="3"/>
  <c r="Z1657" i="3"/>
  <c r="AE1657" i="3" s="1"/>
  <c r="AB1657" i="3"/>
  <c r="Z1705" i="3"/>
  <c r="AE1705" i="3" s="1"/>
  <c r="AB1705" i="3"/>
  <c r="Z1801" i="3"/>
  <c r="AE1801" i="3" s="1"/>
  <c r="AB1801" i="3"/>
  <c r="Z1849" i="3"/>
  <c r="AE1849" i="3" s="1"/>
  <c r="AB1849" i="3"/>
  <c r="Z1945" i="3"/>
  <c r="AE1945" i="3" s="1"/>
  <c r="AB1945" i="3"/>
  <c r="Z2053" i="3"/>
  <c r="AE2053" i="3" s="1"/>
  <c r="AB2053" i="3"/>
  <c r="Z2101" i="3"/>
  <c r="AE2101" i="3" s="1"/>
  <c r="AB2101" i="3"/>
  <c r="Z2197" i="3"/>
  <c r="AE2197" i="3" s="1"/>
  <c r="AB2197" i="3"/>
  <c r="Z2245" i="3"/>
  <c r="AE2245" i="3" s="1"/>
  <c r="AB2245" i="3"/>
  <c r="Z2341" i="3"/>
  <c r="AE2341" i="3" s="1"/>
  <c r="AB2341" i="3"/>
  <c r="Z2437" i="3"/>
  <c r="AE2437" i="3" s="1"/>
  <c r="AB2437" i="3"/>
  <c r="Z2485" i="3"/>
  <c r="AE2485" i="3" s="1"/>
  <c r="AB2485" i="3"/>
  <c r="Z2581" i="3"/>
  <c r="AE2581" i="3" s="1"/>
  <c r="AB2581" i="3"/>
  <c r="Z2629" i="3"/>
  <c r="AE2629" i="3" s="1"/>
  <c r="AB2629" i="3"/>
  <c r="Z2785" i="3"/>
  <c r="AE2785" i="3" s="1"/>
  <c r="AB2785" i="3"/>
  <c r="Z2833" i="3"/>
  <c r="AE2833" i="3" s="1"/>
  <c r="AB2833" i="3"/>
  <c r="Z2977" i="3"/>
  <c r="AE2977" i="3" s="1"/>
  <c r="AB2977" i="3"/>
  <c r="Z3049" i="3"/>
  <c r="AE3049" i="3" s="1"/>
  <c r="AB3049" i="3"/>
  <c r="Z3205" i="3"/>
  <c r="AE3205" i="3" s="1"/>
  <c r="AB3205" i="3"/>
  <c r="Z3265" i="3"/>
  <c r="AE3265" i="3" s="1"/>
  <c r="AB3265" i="3"/>
  <c r="Z3445" i="3"/>
  <c r="AE3445" i="3" s="1"/>
  <c r="AB3445" i="3"/>
  <c r="Z3517" i="3"/>
  <c r="AE3517" i="3" s="1"/>
  <c r="AB3517" i="3"/>
  <c r="Z3661" i="3"/>
  <c r="AE3661" i="3" s="1"/>
  <c r="AB3661" i="3"/>
  <c r="Z3805" i="3"/>
  <c r="AE3805" i="3" s="1"/>
  <c r="AB3805" i="3"/>
  <c r="Z3901" i="3"/>
  <c r="AE3901" i="3" s="1"/>
  <c r="AB3901" i="3"/>
  <c r="Z4045" i="3"/>
  <c r="AE4045" i="3" s="1"/>
  <c r="AB4045" i="3"/>
  <c r="Z4213" i="3"/>
  <c r="AE4213" i="3" s="1"/>
  <c r="AB4213" i="3"/>
  <c r="Z4297" i="3"/>
  <c r="AE4297" i="3" s="1"/>
  <c r="AB4297" i="3"/>
  <c r="Z4357" i="3"/>
  <c r="AE4357" i="3" s="1"/>
  <c r="AB4357" i="3"/>
  <c r="Z4513" i="3"/>
  <c r="AE4513" i="3" s="1"/>
  <c r="AB4513" i="3"/>
  <c r="Z3890" i="3"/>
  <c r="AE3890" i="3" s="1"/>
  <c r="AB3890" i="3"/>
  <c r="Z3986" i="3"/>
  <c r="AE3986" i="3" s="1"/>
  <c r="AB3986" i="3"/>
  <c r="Z4286" i="3"/>
  <c r="AE4286" i="3" s="1"/>
  <c r="AB4286" i="3"/>
  <c r="Z4466" i="3"/>
  <c r="AE4466" i="3" s="1"/>
  <c r="AB4466" i="3"/>
  <c r="Z94" i="3"/>
  <c r="AE94" i="3" s="1"/>
  <c r="AB94" i="3"/>
  <c r="Z522" i="3"/>
  <c r="AE522" i="3" s="1"/>
  <c r="AB522" i="3"/>
  <c r="Z1170" i="3"/>
  <c r="AE1170" i="3" s="1"/>
  <c r="AB1170" i="3"/>
  <c r="Z1578" i="3"/>
  <c r="AE1578" i="3" s="1"/>
  <c r="AB1578" i="3"/>
  <c r="Z1890" i="3"/>
  <c r="AE1890" i="3" s="1"/>
  <c r="AB1890" i="3"/>
  <c r="Z1998" i="3"/>
  <c r="AE1998" i="3" s="1"/>
  <c r="AB1998" i="3"/>
  <c r="Z3138" i="3"/>
  <c r="AE3138" i="3" s="1"/>
  <c r="AB3138" i="3"/>
  <c r="Z3630" i="3"/>
  <c r="AE3630" i="3" s="1"/>
  <c r="AB3630" i="3"/>
  <c r="Z4446" i="3"/>
  <c r="AE4446" i="3" s="1"/>
  <c r="AB4446" i="3"/>
  <c r="Z296" i="3"/>
  <c r="AE296" i="3" s="1"/>
  <c r="AB296" i="3"/>
  <c r="Z703" i="3"/>
  <c r="AE703" i="3" s="1"/>
  <c r="AB703" i="3"/>
  <c r="Z835" i="3"/>
  <c r="AE835" i="3" s="1"/>
  <c r="AB835" i="3"/>
  <c r="Z2239" i="3"/>
  <c r="AE2239" i="3" s="1"/>
  <c r="AB2239" i="3"/>
  <c r="Z2719" i="3"/>
  <c r="AE2719" i="3" s="1"/>
  <c r="AB2719" i="3"/>
  <c r="Z2887" i="3"/>
  <c r="AE2887" i="3" s="1"/>
  <c r="AB2887" i="3"/>
  <c r="Z3703" i="3"/>
  <c r="AE3703" i="3" s="1"/>
  <c r="AB3703" i="3"/>
  <c r="Z4315" i="3"/>
  <c r="AE4315" i="3" s="1"/>
  <c r="AB4315" i="3"/>
  <c r="Z1324" i="3"/>
  <c r="AE1324" i="3" s="1"/>
  <c r="AB1324" i="3"/>
  <c r="Z3676" i="3"/>
  <c r="AE3676" i="3" s="1"/>
  <c r="AB3676" i="3"/>
  <c r="Z4495" i="3"/>
  <c r="AE4495" i="3" s="1"/>
  <c r="AB4495" i="3"/>
  <c r="Z183" i="3"/>
  <c r="AE183" i="3" s="1"/>
  <c r="AB183" i="3"/>
  <c r="Z267" i="3"/>
  <c r="AE267" i="3" s="1"/>
  <c r="AB267" i="3"/>
  <c r="Z391" i="3"/>
  <c r="AE391" i="3" s="1"/>
  <c r="AB391" i="3"/>
  <c r="Z475" i="3"/>
  <c r="AE475" i="3" s="1"/>
  <c r="AB475" i="3"/>
  <c r="Z662" i="3"/>
  <c r="AE662" i="3" s="1"/>
  <c r="AB662" i="3"/>
  <c r="Z842" i="3"/>
  <c r="AE842" i="3" s="1"/>
  <c r="AB842" i="3"/>
  <c r="Z926" i="3"/>
  <c r="AE926" i="3" s="1"/>
  <c r="AB926" i="3"/>
  <c r="Z1094" i="3"/>
  <c r="AE1094" i="3" s="1"/>
  <c r="AB1094" i="3"/>
  <c r="Z1178" i="3"/>
  <c r="AE1178" i="3" s="1"/>
  <c r="AB1178" i="3"/>
  <c r="Z1346" i="3"/>
  <c r="AE1346" i="3" s="1"/>
  <c r="AB1346" i="3"/>
  <c r="Z1550" i="3"/>
  <c r="AE1550" i="3" s="1"/>
  <c r="AB1550" i="3"/>
  <c r="Z1610" i="3"/>
  <c r="AE1610" i="3" s="1"/>
  <c r="AB1610" i="3"/>
  <c r="Z1754" i="3"/>
  <c r="AE1754" i="3" s="1"/>
  <c r="AB1754" i="3"/>
  <c r="Z1910" i="3"/>
  <c r="AE1910" i="3" s="1"/>
  <c r="AB1910" i="3"/>
  <c r="Z2126" i="3"/>
  <c r="AE2126" i="3" s="1"/>
  <c r="AB2126" i="3"/>
  <c r="Z2270" i="3"/>
  <c r="AE2270" i="3" s="1"/>
  <c r="AB2270" i="3"/>
  <c r="Z2390" i="3"/>
  <c r="AE2390" i="3" s="1"/>
  <c r="AB2390" i="3"/>
  <c r="Z2606" i="3"/>
  <c r="AE2606" i="3" s="1"/>
  <c r="AB2606" i="3"/>
  <c r="Z2798" i="3"/>
  <c r="AE2798" i="3" s="1"/>
  <c r="AB2798" i="3"/>
  <c r="Z2906" i="3"/>
  <c r="AE2906" i="3" s="1"/>
  <c r="AB2906" i="3"/>
  <c r="Z3026" i="3"/>
  <c r="AE3026" i="3" s="1"/>
  <c r="AB3026" i="3"/>
  <c r="Z3110" i="3"/>
  <c r="AE3110" i="3" s="1"/>
  <c r="AB3110" i="3"/>
  <c r="Z3266" i="3"/>
  <c r="AE3266" i="3" s="1"/>
  <c r="AB3266" i="3"/>
  <c r="Z3446" i="3"/>
  <c r="AE3446" i="3" s="1"/>
  <c r="AB3446" i="3"/>
  <c r="Z3530" i="3"/>
  <c r="AE3530" i="3" s="1"/>
  <c r="AB3530" i="3"/>
  <c r="Z3686" i="3"/>
  <c r="AE3686" i="3" s="1"/>
  <c r="AB3686" i="3"/>
  <c r="Z3782" i="3"/>
  <c r="AE3782" i="3" s="1"/>
  <c r="AB3782" i="3"/>
  <c r="Z4214" i="3"/>
  <c r="AE4214" i="3" s="1"/>
  <c r="AB4214" i="3"/>
  <c r="Z4169" i="3"/>
  <c r="AE4169" i="3" s="1"/>
  <c r="AB4169" i="3"/>
  <c r="Z4373" i="3"/>
  <c r="AE4373" i="3" s="1"/>
  <c r="AB4373" i="3"/>
  <c r="Z139" i="3"/>
  <c r="AE139" i="3" s="1"/>
  <c r="AB139" i="3"/>
  <c r="Z516" i="3"/>
  <c r="AE516" i="3" s="1"/>
  <c r="AB516" i="3"/>
  <c r="Z444" i="3"/>
  <c r="AE444" i="3" s="1"/>
  <c r="AB444" i="3"/>
  <c r="Z18" i="3"/>
  <c r="AE18" i="3" s="1"/>
  <c r="AB18" i="3"/>
  <c r="Z31" i="3"/>
  <c r="AE31" i="3" s="1"/>
  <c r="AB31" i="3"/>
  <c r="Z2363" i="3"/>
  <c r="AE2363" i="3" s="1"/>
  <c r="AB2363" i="3"/>
  <c r="Z2950" i="3"/>
  <c r="AE2950" i="3" s="1"/>
  <c r="AB2950" i="3"/>
  <c r="Z3212" i="3"/>
  <c r="AE3212" i="3" s="1"/>
  <c r="AB3212" i="3"/>
  <c r="Z3764" i="3"/>
  <c r="AE3764" i="3" s="1"/>
  <c r="AB3764" i="3"/>
  <c r="Z777" i="3"/>
  <c r="AE777" i="3" s="1"/>
  <c r="AB777" i="3"/>
  <c r="Z2589" i="3"/>
  <c r="AE2589" i="3" s="1"/>
  <c r="AB2589" i="3"/>
  <c r="Z2903" i="3"/>
  <c r="AE2903" i="3" s="1"/>
  <c r="AB2903" i="3"/>
  <c r="Z3707" i="3"/>
  <c r="AE3707" i="3" s="1"/>
  <c r="AB3707" i="3"/>
  <c r="Z4400" i="3"/>
  <c r="AE4400" i="3" s="1"/>
  <c r="AB4400" i="3"/>
  <c r="Z166" i="3"/>
  <c r="AE166" i="3" s="1"/>
  <c r="AB166" i="3"/>
  <c r="Z374" i="3"/>
  <c r="AE374" i="3" s="1"/>
  <c r="AB374" i="3"/>
  <c r="Z561" i="3"/>
  <c r="AE561" i="3" s="1"/>
  <c r="AB561" i="3"/>
  <c r="Z909" i="3"/>
  <c r="AE909" i="3" s="1"/>
  <c r="AB909" i="3"/>
  <c r="Z1137" i="3"/>
  <c r="AE1137" i="3" s="1"/>
  <c r="AB1137" i="3"/>
  <c r="Z1353" i="3"/>
  <c r="AE1353" i="3" s="1"/>
  <c r="AB1353" i="3"/>
  <c r="Z1557" i="3"/>
  <c r="AE1557" i="3" s="1"/>
  <c r="AB1557" i="3"/>
  <c r="Z1917" i="3"/>
  <c r="AE1917" i="3" s="1"/>
  <c r="AB1917" i="3"/>
  <c r="Z2505" i="3"/>
  <c r="AE2505" i="3" s="1"/>
  <c r="AB2505" i="3"/>
  <c r="Z2937" i="3"/>
  <c r="AE2937" i="3" s="1"/>
  <c r="AB2937" i="3"/>
  <c r="Z3489" i="3"/>
  <c r="AE3489" i="3" s="1"/>
  <c r="AB3489" i="3"/>
  <c r="Z4065" i="3"/>
  <c r="AE4065" i="3" s="1"/>
  <c r="AB4065" i="3"/>
  <c r="Z1929" i="3"/>
  <c r="AE1929" i="3" s="1"/>
  <c r="AB1929" i="3"/>
  <c r="Z2541" i="3"/>
  <c r="AE2541" i="3" s="1"/>
  <c r="AB2541" i="3"/>
  <c r="Z2807" i="3"/>
  <c r="AE2807" i="3" s="1"/>
  <c r="AB2807" i="3"/>
  <c r="Z3572" i="3"/>
  <c r="AE3572" i="3" s="1"/>
  <c r="AB3572" i="3"/>
  <c r="Z4101" i="3"/>
  <c r="AE4101" i="3" s="1"/>
  <c r="AB4101" i="3"/>
  <c r="Z239" i="3"/>
  <c r="AE239" i="3" s="1"/>
  <c r="AB239" i="3"/>
  <c r="Z3214" i="3"/>
  <c r="AE3214" i="3" s="1"/>
  <c r="AB3214" i="3"/>
  <c r="Z3646" i="3"/>
  <c r="AE3646" i="3" s="1"/>
  <c r="AB3646" i="3"/>
  <c r="Z1678" i="3"/>
  <c r="AE1678" i="3" s="1"/>
  <c r="AB1678" i="3"/>
  <c r="Z2099" i="3"/>
  <c r="AE2099" i="3" s="1"/>
  <c r="AB2099" i="3"/>
  <c r="Z2591" i="3"/>
  <c r="AE2591" i="3" s="1"/>
  <c r="AB2591" i="3"/>
  <c r="Z3299" i="3"/>
  <c r="AE3299" i="3" s="1"/>
  <c r="AB3299" i="3"/>
  <c r="Z3683" i="3"/>
  <c r="AE3683" i="3" s="1"/>
  <c r="AB3683" i="3"/>
  <c r="Z4102" i="3"/>
  <c r="AE4102" i="3" s="1"/>
  <c r="AB4102" i="3"/>
  <c r="Z28" i="3"/>
  <c r="AE28" i="3" s="1"/>
  <c r="AB28" i="3"/>
  <c r="Z76" i="3"/>
  <c r="AE76" i="3" s="1"/>
  <c r="AB76" i="3"/>
  <c r="Z132" i="3"/>
  <c r="AE132" i="3" s="1"/>
  <c r="AB132" i="3"/>
  <c r="Z180" i="3"/>
  <c r="AE180" i="3" s="1"/>
  <c r="AB180" i="3"/>
  <c r="Z228" i="3"/>
  <c r="AE228" i="3" s="1"/>
  <c r="AB228" i="3"/>
  <c r="Z276" i="3"/>
  <c r="AE276" i="3" s="1"/>
  <c r="AB276" i="3"/>
  <c r="Z324" i="3"/>
  <c r="AE324" i="3" s="1"/>
  <c r="AB324" i="3"/>
  <c r="Z376" i="3"/>
  <c r="AE376" i="3" s="1"/>
  <c r="AB376" i="3"/>
  <c r="Z424" i="3"/>
  <c r="AE424" i="3" s="1"/>
  <c r="AB424" i="3"/>
  <c r="Z472" i="3"/>
  <c r="AE472" i="3" s="1"/>
  <c r="AB472" i="3"/>
  <c r="Z527" i="3"/>
  <c r="AE527" i="3" s="1"/>
  <c r="AB527" i="3"/>
  <c r="Z575" i="3"/>
  <c r="AE575" i="3" s="1"/>
  <c r="AB575" i="3"/>
  <c r="Z623" i="3"/>
  <c r="AE623" i="3" s="1"/>
  <c r="AB623" i="3"/>
  <c r="Z671" i="3"/>
  <c r="AE671" i="3" s="1"/>
  <c r="AB671" i="3"/>
  <c r="Z719" i="3"/>
  <c r="AE719" i="3" s="1"/>
  <c r="AB719" i="3"/>
  <c r="Z767" i="3"/>
  <c r="AE767" i="3" s="1"/>
  <c r="AB767" i="3"/>
  <c r="Z815" i="3"/>
  <c r="AE815" i="3" s="1"/>
  <c r="AB815" i="3"/>
  <c r="Z863" i="3"/>
  <c r="AE863" i="3" s="1"/>
  <c r="AB863" i="3"/>
  <c r="Z911" i="3"/>
  <c r="AE911" i="3" s="1"/>
  <c r="AB911" i="3"/>
  <c r="Z959" i="3"/>
  <c r="AE959" i="3" s="1"/>
  <c r="AB959" i="3"/>
  <c r="Z1007" i="3"/>
  <c r="AE1007" i="3" s="1"/>
  <c r="AB1007" i="3"/>
  <c r="Z1103" i="3"/>
  <c r="AE1103" i="3" s="1"/>
  <c r="AB1103" i="3"/>
  <c r="Z1151" i="3"/>
  <c r="AE1151" i="3" s="1"/>
  <c r="AB1151" i="3"/>
  <c r="Z1199" i="3"/>
  <c r="AE1199" i="3" s="1"/>
  <c r="AB1199" i="3"/>
  <c r="Z1247" i="3"/>
  <c r="AE1247" i="3" s="1"/>
  <c r="AB1247" i="3"/>
  <c r="Z1295" i="3"/>
  <c r="AE1295" i="3" s="1"/>
  <c r="AB1295" i="3"/>
  <c r="Z1343" i="3"/>
  <c r="AE1343" i="3" s="1"/>
  <c r="AB1343" i="3"/>
  <c r="Z1391" i="3"/>
  <c r="AE1391" i="3" s="1"/>
  <c r="AB1391" i="3"/>
  <c r="Z1439" i="3"/>
  <c r="AE1439" i="3" s="1"/>
  <c r="AB1439" i="3"/>
  <c r="Z1487" i="3"/>
  <c r="AE1487" i="3" s="1"/>
  <c r="AB1487" i="3"/>
  <c r="Z1535" i="3"/>
  <c r="AE1535" i="3" s="1"/>
  <c r="AB1535" i="3"/>
  <c r="Z1583" i="3"/>
  <c r="AE1583" i="3" s="1"/>
  <c r="AB1583" i="3"/>
  <c r="Z1631" i="3"/>
  <c r="AE1631" i="3" s="1"/>
  <c r="AB1631" i="3"/>
  <c r="Z1679" i="3"/>
  <c r="AE1679" i="3" s="1"/>
  <c r="AB1679" i="3"/>
  <c r="Z1727" i="3"/>
  <c r="AE1727" i="3" s="1"/>
  <c r="AB1727" i="3"/>
  <c r="Z1787" i="3"/>
  <c r="AE1787" i="3" s="1"/>
  <c r="AB1787" i="3"/>
  <c r="Z1847" i="3"/>
  <c r="AE1847" i="3" s="1"/>
  <c r="AB1847" i="3"/>
  <c r="Z1955" i="3"/>
  <c r="AE1955" i="3" s="1"/>
  <c r="AB1955" i="3"/>
  <c r="Z2051" i="3"/>
  <c r="AE2051" i="3" s="1"/>
  <c r="AB2051" i="3"/>
  <c r="Z2123" i="3"/>
  <c r="AE2123" i="3" s="1"/>
  <c r="AB2123" i="3"/>
  <c r="Z2243" i="3"/>
  <c r="AE2243" i="3" s="1"/>
  <c r="AB2243" i="3"/>
  <c r="Z2339" i="3"/>
  <c r="AE2339" i="3" s="1"/>
  <c r="AB2339" i="3"/>
  <c r="Z2423" i="3"/>
  <c r="AE2423" i="3" s="1"/>
  <c r="AB2423" i="3"/>
  <c r="Z2507" i="3"/>
  <c r="AE2507" i="3" s="1"/>
  <c r="AB2507" i="3"/>
  <c r="Z2603" i="3"/>
  <c r="AE2603" i="3" s="1"/>
  <c r="AB2603" i="3"/>
  <c r="Z2723" i="3"/>
  <c r="AE2723" i="3" s="1"/>
  <c r="AB2723" i="3"/>
  <c r="Z2843" i="3"/>
  <c r="AE2843" i="3" s="1"/>
  <c r="AB2843" i="3"/>
  <c r="Z2939" i="3"/>
  <c r="AE2939" i="3" s="1"/>
  <c r="AB2939" i="3"/>
  <c r="Z3023" i="3"/>
  <c r="AE3023" i="3" s="1"/>
  <c r="AB3023" i="3"/>
  <c r="Z3155" i="3"/>
  <c r="AE3155" i="3" s="1"/>
  <c r="AB3155" i="3"/>
  <c r="Z3239" i="3"/>
  <c r="AE3239" i="3" s="1"/>
  <c r="AB3239" i="3"/>
  <c r="Z3359" i="3"/>
  <c r="AE3359" i="3" s="1"/>
  <c r="AB3359" i="3"/>
  <c r="Z3443" i="3"/>
  <c r="AE3443" i="3" s="1"/>
  <c r="AB3443" i="3"/>
  <c r="Z3527" i="3"/>
  <c r="AE3527" i="3" s="1"/>
  <c r="AB3527" i="3"/>
  <c r="Z3647" i="3"/>
  <c r="AE3647" i="3" s="1"/>
  <c r="AB3647" i="3"/>
  <c r="Z3803" i="3"/>
  <c r="AE3803" i="3" s="1"/>
  <c r="AB3803" i="3"/>
  <c r="Z3899" i="3"/>
  <c r="AE3899" i="3" s="1"/>
  <c r="AB3899" i="3"/>
  <c r="Z3983" i="3"/>
  <c r="AE3983" i="3" s="1"/>
  <c r="AB3983" i="3"/>
  <c r="Z4091" i="3"/>
  <c r="AE4091" i="3" s="1"/>
  <c r="AB4091" i="3"/>
  <c r="Z4139" i="3"/>
  <c r="AE4139" i="3" s="1"/>
  <c r="AB4139" i="3"/>
  <c r="Z4187" i="3"/>
  <c r="AE4187" i="3" s="1"/>
  <c r="AB4187" i="3"/>
  <c r="Z4235" i="3"/>
  <c r="AE4235" i="3" s="1"/>
  <c r="AB4235" i="3"/>
  <c r="Z4283" i="3"/>
  <c r="AE4283" i="3" s="1"/>
  <c r="AB4283" i="3"/>
  <c r="Z4331" i="3"/>
  <c r="AE4331" i="3" s="1"/>
  <c r="AB4331" i="3"/>
  <c r="Z4379" i="3"/>
  <c r="AE4379" i="3" s="1"/>
  <c r="AB4379" i="3"/>
  <c r="Z4427" i="3"/>
  <c r="AE4427" i="3" s="1"/>
  <c r="AB4427" i="3"/>
  <c r="Z4475" i="3"/>
  <c r="AE4475" i="3" s="1"/>
  <c r="AB4475" i="3"/>
  <c r="Z4523" i="3"/>
  <c r="AE4523" i="3" s="1"/>
  <c r="AB4523" i="3"/>
  <c r="Z4571" i="3"/>
  <c r="AE4571" i="3" s="1"/>
  <c r="AB4571" i="3"/>
  <c r="Z4044" i="3"/>
  <c r="AE4044" i="3" s="1"/>
  <c r="AB4044" i="3"/>
  <c r="Z3672" i="3"/>
  <c r="AE3672" i="3" s="1"/>
  <c r="AB3672" i="3"/>
  <c r="Z3948" i="3"/>
  <c r="AE3948" i="3" s="1"/>
  <c r="AB3948" i="3"/>
  <c r="Z4092" i="3"/>
  <c r="AE4092" i="3" s="1"/>
  <c r="AB4092" i="3"/>
  <c r="Z4188" i="3"/>
  <c r="AE4188" i="3" s="1"/>
  <c r="AB4188" i="3"/>
  <c r="Z4332" i="3"/>
  <c r="AE4332" i="3" s="1"/>
  <c r="AB4332" i="3"/>
  <c r="Z4416" i="3"/>
  <c r="AE4416" i="3" s="1"/>
  <c r="AB4416" i="3"/>
  <c r="Z4560" i="3"/>
  <c r="AE4560" i="3" s="1"/>
  <c r="AB4560" i="3"/>
  <c r="Z961" i="3"/>
  <c r="AE961" i="3" s="1"/>
  <c r="AB961" i="3"/>
  <c r="Z1963" i="3"/>
  <c r="AE1963" i="3" s="1"/>
  <c r="AB1963" i="3"/>
  <c r="Z2691" i="3"/>
  <c r="AE2691" i="3" s="1"/>
  <c r="AB2691" i="3"/>
  <c r="Z3112" i="3"/>
  <c r="AE3112" i="3" s="1"/>
  <c r="AB3112" i="3"/>
  <c r="Z3760" i="3"/>
  <c r="AE3760" i="3" s="1"/>
  <c r="AB3760" i="3"/>
  <c r="Z4578" i="3"/>
  <c r="AE4578" i="3" s="1"/>
  <c r="AB4578" i="3"/>
  <c r="Z4382" i="3"/>
  <c r="AE4382" i="3" s="1"/>
  <c r="AB4382" i="3"/>
  <c r="Z443" i="3"/>
  <c r="AE443" i="3" s="1"/>
  <c r="AB443" i="3"/>
  <c r="Z630" i="3"/>
  <c r="AE630" i="3" s="1"/>
  <c r="AB630" i="3"/>
  <c r="Z846" i="3"/>
  <c r="AE846" i="3" s="1"/>
  <c r="AB846" i="3"/>
  <c r="Z1146" i="3"/>
  <c r="AE1146" i="3" s="1"/>
  <c r="AB1146" i="3"/>
  <c r="Z1302" i="3"/>
  <c r="AE1302" i="3" s="1"/>
  <c r="AB1302" i="3"/>
  <c r="Z1458" i="3"/>
  <c r="AE1458" i="3" s="1"/>
  <c r="AB1458" i="3"/>
  <c r="Z1782" i="3"/>
  <c r="AE1782" i="3" s="1"/>
  <c r="AB1782" i="3"/>
  <c r="Z2178" i="3"/>
  <c r="AE2178" i="3" s="1"/>
  <c r="AB2178" i="3"/>
  <c r="Z2382" i="3"/>
  <c r="AE2382" i="3" s="1"/>
  <c r="AB2382" i="3"/>
  <c r="Z2622" i="3"/>
  <c r="AE2622" i="3" s="1"/>
  <c r="AB2622" i="3"/>
  <c r="Z2754" i="3"/>
  <c r="AE2754" i="3" s="1"/>
  <c r="AB2754" i="3"/>
  <c r="Z3222" i="3"/>
  <c r="AE3222" i="3" s="1"/>
  <c r="AB3222" i="3"/>
  <c r="Z3570" i="3"/>
  <c r="AE3570" i="3" s="1"/>
  <c r="AB3570" i="3"/>
  <c r="Z3978" i="3"/>
  <c r="AE3978" i="3" s="1"/>
  <c r="AB3978" i="3"/>
  <c r="Z4554" i="3"/>
  <c r="AE4554" i="3" s="1"/>
  <c r="AB4554" i="3"/>
  <c r="Z3751" i="3"/>
  <c r="AE3751" i="3" s="1"/>
  <c r="AB3751" i="3"/>
  <c r="Z3979" i="3"/>
  <c r="AE3979" i="3" s="1"/>
  <c r="AB3979" i="3"/>
  <c r="Z4087" i="3"/>
  <c r="AE4087" i="3" s="1"/>
  <c r="AB4087" i="3"/>
  <c r="Z4399" i="3"/>
  <c r="AE4399" i="3" s="1"/>
  <c r="AB4399" i="3"/>
  <c r="Z1265" i="3"/>
  <c r="AE1265" i="3" s="1"/>
  <c r="AB1265" i="3"/>
  <c r="Z2558" i="3"/>
  <c r="AE2558" i="3" s="1"/>
  <c r="AB2558" i="3"/>
  <c r="Z3259" i="3"/>
  <c r="AE3259" i="3" s="1"/>
  <c r="AB3259" i="3"/>
  <c r="Z4351" i="3"/>
  <c r="AE4351" i="3" s="1"/>
  <c r="AB4351" i="3"/>
  <c r="Z42" i="3"/>
  <c r="AE42" i="3" s="1"/>
  <c r="AB42" i="3"/>
  <c r="Z89" i="3"/>
  <c r="AE89" i="3" s="1"/>
  <c r="AB89" i="3"/>
  <c r="Z146" i="3"/>
  <c r="AE146" i="3" s="1"/>
  <c r="AB146" i="3"/>
  <c r="Z194" i="3"/>
  <c r="AE194" i="3" s="1"/>
  <c r="AB194" i="3"/>
  <c r="Z242" i="3"/>
  <c r="AE242" i="3" s="1"/>
  <c r="AB242" i="3"/>
  <c r="Z290" i="3"/>
  <c r="AE290" i="3" s="1"/>
  <c r="AB290" i="3"/>
  <c r="Z338" i="3"/>
  <c r="AE338" i="3" s="1"/>
  <c r="AB338" i="3"/>
  <c r="Z390" i="3"/>
  <c r="AE390" i="3" s="1"/>
  <c r="AB390" i="3"/>
  <c r="Z438" i="3"/>
  <c r="AE438" i="3" s="1"/>
  <c r="AB438" i="3"/>
  <c r="Z486" i="3"/>
  <c r="AE486" i="3" s="1"/>
  <c r="AB486" i="3"/>
  <c r="Z541" i="3"/>
  <c r="AE541" i="3" s="1"/>
  <c r="AB541" i="3"/>
  <c r="Z589" i="3"/>
  <c r="AE589" i="3" s="1"/>
  <c r="AB589" i="3"/>
  <c r="Z637" i="3"/>
  <c r="AE637" i="3" s="1"/>
  <c r="AB637" i="3"/>
  <c r="Z685" i="3"/>
  <c r="AE685" i="3" s="1"/>
  <c r="AB685" i="3"/>
  <c r="Z745" i="3"/>
  <c r="AE745" i="3" s="1"/>
  <c r="AB745" i="3"/>
  <c r="Z793" i="3"/>
  <c r="AE793" i="3" s="1"/>
  <c r="AB793" i="3"/>
  <c r="Z841" i="3"/>
  <c r="AE841" i="3" s="1"/>
  <c r="AB841" i="3"/>
  <c r="Z901" i="3"/>
  <c r="AE901" i="3" s="1"/>
  <c r="AB901" i="3"/>
  <c r="Z973" i="3"/>
  <c r="AE973" i="3" s="1"/>
  <c r="AB973" i="3"/>
  <c r="Z1021" i="3"/>
  <c r="AE1021" i="3" s="1"/>
  <c r="AB1021" i="3"/>
  <c r="Z1069" i="3"/>
  <c r="AE1069" i="3" s="1"/>
  <c r="AB1069" i="3"/>
  <c r="Z1129" i="3"/>
  <c r="AE1129" i="3" s="1"/>
  <c r="AB1129" i="3"/>
  <c r="Z1177" i="3"/>
  <c r="AE1177" i="3" s="1"/>
  <c r="AB1177" i="3"/>
  <c r="Z1225" i="3"/>
  <c r="AE1225" i="3" s="1"/>
  <c r="AB1225" i="3"/>
  <c r="Z1273" i="3"/>
  <c r="AE1273" i="3" s="1"/>
  <c r="AB1273" i="3"/>
  <c r="Z1333" i="3"/>
  <c r="AE1333" i="3" s="1"/>
  <c r="AB1333" i="3"/>
  <c r="Z1381" i="3"/>
  <c r="AE1381" i="3" s="1"/>
  <c r="AB1381" i="3"/>
  <c r="Z1429" i="3"/>
  <c r="AE1429" i="3" s="1"/>
  <c r="AB1429" i="3"/>
  <c r="Z1477" i="3"/>
  <c r="AE1477" i="3" s="1"/>
  <c r="AB1477" i="3"/>
  <c r="Z1549" i="3"/>
  <c r="AE1549" i="3" s="1"/>
  <c r="AB1549" i="3"/>
  <c r="Z1609" i="3"/>
  <c r="AE1609" i="3" s="1"/>
  <c r="AB1609" i="3"/>
  <c r="Z1669" i="3"/>
  <c r="AE1669" i="3" s="1"/>
  <c r="AB1669" i="3"/>
  <c r="Z1717" i="3"/>
  <c r="AE1717" i="3" s="1"/>
  <c r="AB1717" i="3"/>
  <c r="Z1765" i="3"/>
  <c r="AE1765" i="3" s="1"/>
  <c r="AB1765" i="3"/>
  <c r="Z1813" i="3"/>
  <c r="AE1813" i="3" s="1"/>
  <c r="AB1813" i="3"/>
  <c r="Z1861" i="3"/>
  <c r="AE1861" i="3" s="1"/>
  <c r="AB1861" i="3"/>
  <c r="Z1909" i="3"/>
  <c r="AE1909" i="3" s="1"/>
  <c r="AB1909" i="3"/>
  <c r="Z1957" i="3"/>
  <c r="AE1957" i="3" s="1"/>
  <c r="AB1957" i="3"/>
  <c r="Z2005" i="3"/>
  <c r="AE2005" i="3" s="1"/>
  <c r="AB2005" i="3"/>
  <c r="Z2065" i="3"/>
  <c r="AE2065" i="3" s="1"/>
  <c r="AB2065" i="3"/>
  <c r="Z2113" i="3"/>
  <c r="AE2113" i="3" s="1"/>
  <c r="AB2113" i="3"/>
  <c r="Z2161" i="3"/>
  <c r="AE2161" i="3" s="1"/>
  <c r="AB2161" i="3"/>
  <c r="Z2209" i="3"/>
  <c r="AE2209" i="3" s="1"/>
  <c r="AB2209" i="3"/>
  <c r="Z2257" i="3"/>
  <c r="AE2257" i="3" s="1"/>
  <c r="AB2257" i="3"/>
  <c r="Z2305" i="3"/>
  <c r="AE2305" i="3" s="1"/>
  <c r="AB2305" i="3"/>
  <c r="Z2353" i="3"/>
  <c r="AE2353" i="3" s="1"/>
  <c r="AB2353" i="3"/>
  <c r="Z2401" i="3"/>
  <c r="AE2401" i="3" s="1"/>
  <c r="AB2401" i="3"/>
  <c r="Z2449" i="3"/>
  <c r="AE2449" i="3" s="1"/>
  <c r="AB2449" i="3"/>
  <c r="Z2497" i="3"/>
  <c r="AE2497" i="3" s="1"/>
  <c r="AB2497" i="3"/>
  <c r="Z2545" i="3"/>
  <c r="AE2545" i="3" s="1"/>
  <c r="AB2545" i="3"/>
  <c r="Z2593" i="3"/>
  <c r="AE2593" i="3" s="1"/>
  <c r="AB2593" i="3"/>
  <c r="Z2641" i="3"/>
  <c r="AE2641" i="3" s="1"/>
  <c r="AB2641" i="3"/>
  <c r="Z2713" i="3"/>
  <c r="AE2713" i="3" s="1"/>
  <c r="AB2713" i="3"/>
  <c r="Z2797" i="3"/>
  <c r="AE2797" i="3" s="1"/>
  <c r="AB2797" i="3"/>
  <c r="Z2857" i="3"/>
  <c r="AE2857" i="3" s="1"/>
  <c r="AB2857" i="3"/>
  <c r="Z2941" i="3"/>
  <c r="AE2941" i="3" s="1"/>
  <c r="AB2941" i="3"/>
  <c r="Z3001" i="3"/>
  <c r="AE3001" i="3" s="1"/>
  <c r="AB3001" i="3"/>
  <c r="Z3061" i="3"/>
  <c r="AE3061" i="3" s="1"/>
  <c r="AB3061" i="3"/>
  <c r="Z3157" i="3"/>
  <c r="AE3157" i="3" s="1"/>
  <c r="AB3157" i="3"/>
  <c r="Z3217" i="3"/>
  <c r="AE3217" i="3" s="1"/>
  <c r="AB3217" i="3"/>
  <c r="Z3289" i="3"/>
  <c r="AE3289" i="3" s="1"/>
  <c r="AB3289" i="3"/>
  <c r="Z3385" i="3"/>
  <c r="AE3385" i="3" s="1"/>
  <c r="AB3385" i="3"/>
  <c r="Z3469" i="3"/>
  <c r="AE3469" i="3" s="1"/>
  <c r="AB3469" i="3"/>
  <c r="Z3529" i="3"/>
  <c r="AE3529" i="3" s="1"/>
  <c r="AB3529" i="3"/>
  <c r="Z3601" i="3"/>
  <c r="AE3601" i="3" s="1"/>
  <c r="AB3601" i="3"/>
  <c r="Z3673" i="3"/>
  <c r="AE3673" i="3" s="1"/>
  <c r="AB3673" i="3"/>
  <c r="Z3745" i="3"/>
  <c r="AE3745" i="3" s="1"/>
  <c r="AB3745" i="3"/>
  <c r="Z3817" i="3"/>
  <c r="AE3817" i="3" s="1"/>
  <c r="AB3817" i="3"/>
  <c r="Z3913" i="3"/>
  <c r="AE3913" i="3" s="1"/>
  <c r="AB3913" i="3"/>
  <c r="Z3997" i="3"/>
  <c r="AE3997" i="3" s="1"/>
  <c r="AB3997" i="3"/>
  <c r="Z4057" i="3"/>
  <c r="AE4057" i="3" s="1"/>
  <c r="AB4057" i="3"/>
  <c r="Z4129" i="3"/>
  <c r="AE4129" i="3" s="1"/>
  <c r="AB4129" i="3"/>
  <c r="Z4249" i="3"/>
  <c r="AE4249" i="3" s="1"/>
  <c r="AB4249" i="3"/>
  <c r="Z4321" i="3"/>
  <c r="AE4321" i="3" s="1"/>
  <c r="AB4321" i="3"/>
  <c r="Z4381" i="3"/>
  <c r="AE4381" i="3" s="1"/>
  <c r="AB4381" i="3"/>
  <c r="Z4429" i="3"/>
  <c r="AE4429" i="3" s="1"/>
  <c r="AB4429" i="3"/>
  <c r="Z4537" i="3"/>
  <c r="AE4537" i="3" s="1"/>
  <c r="AB4537" i="3"/>
  <c r="Z2042" i="3"/>
  <c r="AE2042" i="3" s="1"/>
  <c r="AB2042" i="3"/>
  <c r="Z3938" i="3"/>
  <c r="AE3938" i="3" s="1"/>
  <c r="AB3938" i="3"/>
  <c r="Z4022" i="3"/>
  <c r="AE4022" i="3" s="1"/>
  <c r="AB4022" i="3"/>
  <c r="Z4118" i="3"/>
  <c r="AE4118" i="3" s="1"/>
  <c r="AB4118" i="3"/>
  <c r="Z4358" i="3"/>
  <c r="AE4358" i="3" s="1"/>
  <c r="AB4358" i="3"/>
  <c r="Z4490" i="3"/>
  <c r="AE4490" i="3" s="1"/>
  <c r="AB4490" i="3"/>
  <c r="Z775" i="3"/>
  <c r="AE775" i="3" s="1"/>
  <c r="AB775" i="3"/>
  <c r="Z151" i="3"/>
  <c r="AE151" i="3" s="1"/>
  <c r="AB151" i="3"/>
  <c r="Z355" i="3"/>
  <c r="AE355" i="3" s="1"/>
  <c r="AB355" i="3"/>
  <c r="Z570" i="3"/>
  <c r="AE570" i="3" s="1"/>
  <c r="AB570" i="3"/>
  <c r="Z858" i="3"/>
  <c r="AE858" i="3" s="1"/>
  <c r="AB858" i="3"/>
  <c r="Z1362" i="3"/>
  <c r="AE1362" i="3" s="1"/>
  <c r="AB1362" i="3"/>
  <c r="Z1626" i="3"/>
  <c r="AE1626" i="3" s="1"/>
  <c r="AB1626" i="3"/>
  <c r="Z1794" i="3"/>
  <c r="AE1794" i="3" s="1"/>
  <c r="AB1794" i="3"/>
  <c r="Z1914" i="3"/>
  <c r="AE1914" i="3" s="1"/>
  <c r="AB1914" i="3"/>
  <c r="Z2094" i="3"/>
  <c r="AE2094" i="3" s="1"/>
  <c r="AB2094" i="3"/>
  <c r="Z2610" i="3"/>
  <c r="AE2610" i="3" s="1"/>
  <c r="AB2610" i="3"/>
  <c r="Z3246" i="3"/>
  <c r="AE3246" i="3" s="1"/>
  <c r="AB3246" i="3"/>
  <c r="Z3654" i="3"/>
  <c r="AE3654" i="3" s="1"/>
  <c r="AB3654" i="3"/>
  <c r="Z4002" i="3"/>
  <c r="AE4002" i="3" s="1"/>
  <c r="AB4002" i="3"/>
  <c r="Z4470" i="3"/>
  <c r="AE4470" i="3" s="1"/>
  <c r="AB4470" i="3"/>
  <c r="Z83" i="3"/>
  <c r="AE83" i="3" s="1"/>
  <c r="AB83" i="3"/>
  <c r="Z332" i="3"/>
  <c r="AE332" i="3" s="1"/>
  <c r="AB332" i="3"/>
  <c r="Z631" i="3"/>
  <c r="AE631" i="3" s="1"/>
  <c r="AB631" i="3"/>
  <c r="Z727" i="3"/>
  <c r="AE727" i="3" s="1"/>
  <c r="AB727" i="3"/>
  <c r="Z859" i="3"/>
  <c r="AE859" i="3" s="1"/>
  <c r="AB859" i="3"/>
  <c r="Z2095" i="3"/>
  <c r="AE2095" i="3" s="1"/>
  <c r="AB2095" i="3"/>
  <c r="Z2311" i="3"/>
  <c r="AE2311" i="3" s="1"/>
  <c r="AB2311" i="3"/>
  <c r="Z2575" i="3"/>
  <c r="AE2575" i="3" s="1"/>
  <c r="AB2575" i="3"/>
  <c r="Z2767" i="3"/>
  <c r="AE2767" i="3" s="1"/>
  <c r="AB2767" i="3"/>
  <c r="Z2935" i="3"/>
  <c r="AE2935" i="3" s="1"/>
  <c r="AB2935" i="3"/>
  <c r="Z3391" i="3"/>
  <c r="AE3391" i="3" s="1"/>
  <c r="AB3391" i="3"/>
  <c r="Z3763" i="3"/>
  <c r="AE3763" i="3" s="1"/>
  <c r="AB3763" i="3"/>
  <c r="Z4339" i="3"/>
  <c r="AE4339" i="3" s="1"/>
  <c r="AB4339" i="3"/>
  <c r="Z113" i="3"/>
  <c r="AE113" i="3" s="1"/>
  <c r="AB113" i="3"/>
  <c r="Z1526" i="3"/>
  <c r="AE1526" i="3" s="1"/>
  <c r="AB1526" i="3"/>
  <c r="Z2656" i="3"/>
  <c r="AE2656" i="3" s="1"/>
  <c r="AB2656" i="3"/>
  <c r="Z3762" i="3"/>
  <c r="AE3762" i="3" s="1"/>
  <c r="AB3762" i="3"/>
  <c r="Z7" i="3"/>
  <c r="AE7" i="3" s="1"/>
  <c r="AB7" i="3"/>
  <c r="Z114" i="3"/>
  <c r="AE114" i="3" s="1"/>
  <c r="AB114" i="3"/>
  <c r="Z195" i="3"/>
  <c r="AE195" i="3" s="1"/>
  <c r="AB195" i="3"/>
  <c r="Z291" i="3"/>
  <c r="AE291" i="3" s="1"/>
  <c r="AB291" i="3"/>
  <c r="Z351" i="3"/>
  <c r="AE351" i="3" s="1"/>
  <c r="AB351" i="3"/>
  <c r="Z427" i="3"/>
  <c r="AE427" i="3" s="1"/>
  <c r="AB427" i="3"/>
  <c r="Z487" i="3"/>
  <c r="AE487" i="3" s="1"/>
  <c r="AB487" i="3"/>
  <c r="Z590" i="3"/>
  <c r="AE590" i="3" s="1"/>
  <c r="AB590" i="3"/>
  <c r="Z686" i="3"/>
  <c r="AE686" i="3" s="1"/>
  <c r="AB686" i="3"/>
  <c r="Z782" i="3"/>
  <c r="AE782" i="3" s="1"/>
  <c r="AB782" i="3"/>
  <c r="Z866" i="3"/>
  <c r="AE866" i="3" s="1"/>
  <c r="AB866" i="3"/>
  <c r="Z950" i="3"/>
  <c r="AE950" i="3" s="1"/>
  <c r="AB950" i="3"/>
  <c r="Z1034" i="3"/>
  <c r="AE1034" i="3" s="1"/>
  <c r="AB1034" i="3"/>
  <c r="Z1106" i="3"/>
  <c r="AE1106" i="3" s="1"/>
  <c r="AB1106" i="3"/>
  <c r="Z1214" i="3"/>
  <c r="AE1214" i="3" s="1"/>
  <c r="AB1214" i="3"/>
  <c r="Z1298" i="3"/>
  <c r="AE1298" i="3" s="1"/>
  <c r="AB1298" i="3"/>
  <c r="Z1370" i="3"/>
  <c r="AE1370" i="3" s="1"/>
  <c r="AB1370" i="3"/>
  <c r="Z1466" i="3"/>
  <c r="AE1466" i="3" s="1"/>
  <c r="AB1466" i="3"/>
  <c r="Z1562" i="3"/>
  <c r="AE1562" i="3" s="1"/>
  <c r="AB1562" i="3"/>
  <c r="Z1622" i="3"/>
  <c r="AE1622" i="3" s="1"/>
  <c r="AB1622" i="3"/>
  <c r="Z1706" i="3"/>
  <c r="AE1706" i="3" s="1"/>
  <c r="AB1706" i="3"/>
  <c r="Z1778" i="3"/>
  <c r="AE1778" i="3" s="1"/>
  <c r="AB1778" i="3"/>
  <c r="Z1934" i="3"/>
  <c r="AE1934" i="3" s="1"/>
  <c r="AB1934" i="3"/>
  <c r="Z1994" i="3"/>
  <c r="AE1994" i="3" s="1"/>
  <c r="AB1994" i="3"/>
  <c r="Z2138" i="3"/>
  <c r="AE2138" i="3" s="1"/>
  <c r="AB2138" i="3"/>
  <c r="Z2210" i="3"/>
  <c r="AE2210" i="3" s="1"/>
  <c r="AB2210" i="3"/>
  <c r="Z2294" i="3"/>
  <c r="AE2294" i="3" s="1"/>
  <c r="AB2294" i="3"/>
  <c r="Z2402" i="3"/>
  <c r="AE2402" i="3" s="1"/>
  <c r="AB2402" i="3"/>
  <c r="Z2534" i="3"/>
  <c r="AE2534" i="3" s="1"/>
  <c r="AB2534" i="3"/>
  <c r="Z2642" i="3"/>
  <c r="AE2642" i="3" s="1"/>
  <c r="AB2642" i="3"/>
  <c r="Z2738" i="3"/>
  <c r="AE2738" i="3" s="1"/>
  <c r="AB2738" i="3"/>
  <c r="Z2822" i="3"/>
  <c r="AE2822" i="3" s="1"/>
  <c r="AB2822" i="3"/>
  <c r="Z2918" i="3"/>
  <c r="AE2918" i="3" s="1"/>
  <c r="AB2918" i="3"/>
  <c r="Z2990" i="3"/>
  <c r="AE2990" i="3" s="1"/>
  <c r="AB2990" i="3"/>
  <c r="Z3050" i="3"/>
  <c r="AE3050" i="3" s="1"/>
  <c r="AB3050" i="3"/>
  <c r="Z3134" i="3"/>
  <c r="AE3134" i="3" s="1"/>
  <c r="AB3134" i="3"/>
  <c r="Z3230" i="3"/>
  <c r="AE3230" i="3" s="1"/>
  <c r="AB3230" i="3"/>
  <c r="Z3278" i="3"/>
  <c r="AE3278" i="3" s="1"/>
  <c r="AB3278" i="3"/>
  <c r="Z3398" i="3"/>
  <c r="AE3398" i="3" s="1"/>
  <c r="AB3398" i="3"/>
  <c r="Z3470" i="3"/>
  <c r="AE3470" i="3" s="1"/>
  <c r="AB3470" i="3"/>
  <c r="Z3542" i="3"/>
  <c r="AE3542" i="3" s="1"/>
  <c r="AB3542" i="3"/>
  <c r="Z3614" i="3"/>
  <c r="AE3614" i="3" s="1"/>
  <c r="AB3614" i="3"/>
  <c r="Z3698" i="3"/>
  <c r="AE3698" i="3" s="1"/>
  <c r="AB3698" i="3"/>
  <c r="Z3806" i="3"/>
  <c r="AE3806" i="3" s="1"/>
  <c r="AB3806" i="3"/>
  <c r="Z3914" i="3"/>
  <c r="AE3914" i="3" s="1"/>
  <c r="AB3914" i="3"/>
  <c r="Z4298" i="3"/>
  <c r="AE4298" i="3" s="1"/>
  <c r="AB4298" i="3"/>
  <c r="Z4574" i="3"/>
  <c r="AE4574" i="3" s="1"/>
  <c r="AB4574" i="3"/>
  <c r="Z4229" i="3"/>
  <c r="AE4229" i="3" s="1"/>
  <c r="AB4229" i="3"/>
  <c r="Z4433" i="3"/>
  <c r="AE4433" i="3" s="1"/>
  <c r="AB4433" i="3"/>
  <c r="Z4111" i="3"/>
  <c r="AE4111" i="3" s="1"/>
  <c r="AB4111" i="3"/>
  <c r="Z163" i="3"/>
  <c r="AE163" i="3" s="1"/>
  <c r="AB163" i="3"/>
  <c r="Z395" i="3"/>
  <c r="AE395" i="3" s="1"/>
  <c r="AB395" i="3"/>
  <c r="Z714" i="3"/>
  <c r="AE714" i="3" s="1"/>
  <c r="AB714" i="3"/>
  <c r="Z1098" i="3"/>
  <c r="AE1098" i="3" s="1"/>
  <c r="AB1098" i="3"/>
  <c r="Z1314" i="3"/>
  <c r="AE1314" i="3" s="1"/>
  <c r="AB1314" i="3"/>
  <c r="Z1830" i="3"/>
  <c r="AE1830" i="3" s="1"/>
  <c r="AB1830" i="3"/>
  <c r="Z2226" i="3"/>
  <c r="AE2226" i="3" s="1"/>
  <c r="AB2226" i="3"/>
  <c r="Z2490" i="3"/>
  <c r="AE2490" i="3" s="1"/>
  <c r="AB2490" i="3"/>
  <c r="Z2814" i="3"/>
  <c r="AE2814" i="3" s="1"/>
  <c r="AB2814" i="3"/>
  <c r="Z2922" i="3"/>
  <c r="AE2922" i="3" s="1"/>
  <c r="AB2922" i="3"/>
  <c r="Z3030" i="3"/>
  <c r="AE3030" i="3" s="1"/>
  <c r="AB3030" i="3"/>
  <c r="Z3270" i="3"/>
  <c r="AE3270" i="3" s="1"/>
  <c r="AB3270" i="3"/>
  <c r="Z3774" i="3"/>
  <c r="AE3774" i="3" s="1"/>
  <c r="AB3774" i="3"/>
  <c r="Z4254" i="3"/>
  <c r="AE4254" i="3" s="1"/>
  <c r="AB4254" i="3"/>
  <c r="Z3559" i="3"/>
  <c r="AE3559" i="3" s="1"/>
  <c r="AB3559" i="3"/>
  <c r="Z164" i="3"/>
  <c r="AE164" i="3" s="1"/>
  <c r="AB164" i="3"/>
  <c r="Z396" i="3"/>
  <c r="AE396" i="3" s="1"/>
  <c r="AB396" i="3"/>
  <c r="Z480" i="3"/>
  <c r="AE480" i="3" s="1"/>
  <c r="AB480" i="3"/>
  <c r="Z667" i="3"/>
  <c r="AE667" i="3" s="1"/>
  <c r="AB667" i="3"/>
  <c r="Z823" i="3"/>
  <c r="AE823" i="3" s="1"/>
  <c r="AB823" i="3"/>
  <c r="Z967" i="3"/>
  <c r="AE967" i="3" s="1"/>
  <c r="AB967" i="3"/>
  <c r="Z1537" i="3"/>
  <c r="AE1537" i="3" s="1"/>
  <c r="AB1537" i="3"/>
  <c r="Z2274" i="3"/>
  <c r="AE2274" i="3" s="1"/>
  <c r="AB2274" i="3"/>
  <c r="Z2934" i="3"/>
  <c r="AE2934" i="3" s="1"/>
  <c r="AB2934" i="3"/>
  <c r="Z3677" i="3"/>
  <c r="AE3677" i="3" s="1"/>
  <c r="AB3677" i="3"/>
  <c r="Z4193" i="3"/>
  <c r="AE4193" i="3" s="1"/>
  <c r="AB4193" i="3"/>
  <c r="Z44" i="3"/>
  <c r="AE44" i="3" s="1"/>
  <c r="AB44" i="3"/>
  <c r="Z127" i="3"/>
  <c r="AE127" i="3" s="1"/>
  <c r="AB127" i="3"/>
  <c r="Z220" i="3"/>
  <c r="AE220" i="3" s="1"/>
  <c r="AB220" i="3"/>
  <c r="Z304" i="3"/>
  <c r="AE304" i="3" s="1"/>
  <c r="AB304" i="3"/>
  <c r="Z352" i="3"/>
  <c r="AE352" i="3" s="1"/>
  <c r="AB352" i="3"/>
  <c r="Z404" i="3"/>
  <c r="AE404" i="3" s="1"/>
  <c r="AB404" i="3"/>
  <c r="Z476" i="3"/>
  <c r="AE476" i="3" s="1"/>
  <c r="AB476" i="3"/>
  <c r="Z531" i="3"/>
  <c r="AE531" i="3" s="1"/>
  <c r="AB531" i="3"/>
  <c r="Z591" i="3"/>
  <c r="AE591" i="3" s="1"/>
  <c r="AB591" i="3"/>
  <c r="Z663" i="3"/>
  <c r="AE663" i="3" s="1"/>
  <c r="AB663" i="3"/>
  <c r="Z747" i="3"/>
  <c r="AE747" i="3" s="1"/>
  <c r="AB747" i="3"/>
  <c r="Z807" i="3"/>
  <c r="AE807" i="3" s="1"/>
  <c r="AB807" i="3"/>
  <c r="Z915" i="3"/>
  <c r="AE915" i="3" s="1"/>
  <c r="AB915" i="3"/>
  <c r="Z963" i="3"/>
  <c r="AE963" i="3" s="1"/>
  <c r="AB963" i="3"/>
  <c r="Z1023" i="3"/>
  <c r="AE1023" i="3" s="1"/>
  <c r="AB1023" i="3"/>
  <c r="Z1083" i="3"/>
  <c r="AE1083" i="3" s="1"/>
  <c r="AB1083" i="3"/>
  <c r="Z1155" i="3"/>
  <c r="AE1155" i="3" s="1"/>
  <c r="AB1155" i="3"/>
  <c r="Z1215" i="3"/>
  <c r="AE1215" i="3" s="1"/>
  <c r="AB1215" i="3"/>
  <c r="Z1287" i="3"/>
  <c r="AE1287" i="3" s="1"/>
  <c r="AB1287" i="3"/>
  <c r="Z1371" i="3"/>
  <c r="AE1371" i="3" s="1"/>
  <c r="AB1371" i="3"/>
  <c r="Z1443" i="3"/>
  <c r="AE1443" i="3" s="1"/>
  <c r="AB1443" i="3"/>
  <c r="Z1527" i="3"/>
  <c r="AE1527" i="3" s="1"/>
  <c r="AB1527" i="3"/>
  <c r="Z1587" i="3"/>
  <c r="AE1587" i="3" s="1"/>
  <c r="AB1587" i="3"/>
  <c r="Z1647" i="3"/>
  <c r="AE1647" i="3" s="1"/>
  <c r="AB1647" i="3"/>
  <c r="Z1707" i="3"/>
  <c r="AE1707" i="3" s="1"/>
  <c r="AB1707" i="3"/>
  <c r="Z1779" i="3"/>
  <c r="AE1779" i="3" s="1"/>
  <c r="AB1779" i="3"/>
  <c r="Z1863" i="3"/>
  <c r="AE1863" i="3" s="1"/>
  <c r="AB1863" i="3"/>
  <c r="Z1947" i="3"/>
  <c r="AE1947" i="3" s="1"/>
  <c r="AB1947" i="3"/>
  <c r="Z2031" i="3"/>
  <c r="AE2031" i="3" s="1"/>
  <c r="AB2031" i="3"/>
  <c r="Z2127" i="3"/>
  <c r="AE2127" i="3" s="1"/>
  <c r="AB2127" i="3"/>
  <c r="Z2247" i="3"/>
  <c r="AE2247" i="3" s="1"/>
  <c r="AB2247" i="3"/>
  <c r="Z2307" i="3"/>
  <c r="AE2307" i="3" s="1"/>
  <c r="AB2307" i="3"/>
  <c r="Z2391" i="3"/>
  <c r="AE2391" i="3" s="1"/>
  <c r="AB2391" i="3"/>
  <c r="Z2487" i="3"/>
  <c r="AE2487" i="3" s="1"/>
  <c r="AB2487" i="3"/>
  <c r="Z2559" i="3"/>
  <c r="AE2559" i="3" s="1"/>
  <c r="AB2559" i="3"/>
  <c r="Z2643" i="3"/>
  <c r="AE2643" i="3" s="1"/>
  <c r="AB2643" i="3"/>
  <c r="Z2775" i="3"/>
  <c r="AE2775" i="3" s="1"/>
  <c r="AB2775" i="3"/>
  <c r="Z2859" i="3"/>
  <c r="AE2859" i="3" s="1"/>
  <c r="AB2859" i="3"/>
  <c r="Z2919" i="3"/>
  <c r="AE2919" i="3" s="1"/>
  <c r="AB2919" i="3"/>
  <c r="Z3051" i="3"/>
  <c r="AE3051" i="3" s="1"/>
  <c r="AB3051" i="3"/>
  <c r="Z3135" i="3"/>
  <c r="AE3135" i="3" s="1"/>
  <c r="AB3135" i="3"/>
  <c r="Z3243" i="3"/>
  <c r="AE3243" i="3" s="1"/>
  <c r="AB3243" i="3"/>
  <c r="Z3375" i="3"/>
  <c r="AE3375" i="3" s="1"/>
  <c r="AB3375" i="3"/>
  <c r="Z3459" i="3"/>
  <c r="AE3459" i="3" s="1"/>
  <c r="AB3459" i="3"/>
  <c r="Z3555" i="3"/>
  <c r="AE3555" i="3" s="1"/>
  <c r="AB3555" i="3"/>
  <c r="Z3675" i="3"/>
  <c r="AE3675" i="3" s="1"/>
  <c r="AB3675" i="3"/>
  <c r="Z3759" i="3"/>
  <c r="AE3759" i="3" s="1"/>
  <c r="AB3759" i="3"/>
  <c r="Z3867" i="3"/>
  <c r="AE3867" i="3" s="1"/>
  <c r="AB3867" i="3"/>
  <c r="Z3987" i="3"/>
  <c r="AE3987" i="3" s="1"/>
  <c r="AB3987" i="3"/>
  <c r="Z4083" i="3"/>
  <c r="AE4083" i="3" s="1"/>
  <c r="AB4083" i="3"/>
  <c r="Z4167" i="3"/>
  <c r="AE4167" i="3" s="1"/>
  <c r="AB4167" i="3"/>
  <c r="Z4275" i="3"/>
  <c r="AE4275" i="3" s="1"/>
  <c r="AB4275" i="3"/>
  <c r="Z4383" i="3"/>
  <c r="AE4383" i="3" s="1"/>
  <c r="AB4383" i="3"/>
  <c r="Z4491" i="3"/>
  <c r="AE4491" i="3" s="1"/>
  <c r="AB4491" i="3"/>
  <c r="Z4587" i="3"/>
  <c r="AE4587" i="3" s="1"/>
  <c r="AB4587" i="3"/>
  <c r="Z2968" i="3"/>
  <c r="AE2968" i="3" s="1"/>
  <c r="AB2968" i="3"/>
  <c r="Z3028" i="3"/>
  <c r="AE3028" i="3" s="1"/>
  <c r="AB3028" i="3"/>
  <c r="Z3184" i="3"/>
  <c r="AE3184" i="3" s="1"/>
  <c r="AB3184" i="3"/>
  <c r="Z3280" i="3"/>
  <c r="AE3280" i="3" s="1"/>
  <c r="AB3280" i="3"/>
  <c r="Z3388" i="3"/>
  <c r="AE3388" i="3" s="1"/>
  <c r="AB3388" i="3"/>
  <c r="Z3472" i="3"/>
  <c r="AE3472" i="3" s="1"/>
  <c r="AB3472" i="3"/>
  <c r="Z3592" i="3"/>
  <c r="AE3592" i="3" s="1"/>
  <c r="AB3592" i="3"/>
  <c r="Z3652" i="3"/>
  <c r="AE3652" i="3" s="1"/>
  <c r="AB3652" i="3"/>
  <c r="Z3772" i="3"/>
  <c r="AE3772" i="3" s="1"/>
  <c r="AB3772" i="3"/>
  <c r="Z3868" i="3"/>
  <c r="AE3868" i="3" s="1"/>
  <c r="AB3868" i="3"/>
  <c r="Z3952" i="3"/>
  <c r="AE3952" i="3" s="1"/>
  <c r="AB3952" i="3"/>
  <c r="Z4060" i="3"/>
  <c r="AE4060" i="3" s="1"/>
  <c r="AB4060" i="3"/>
  <c r="Z4144" i="3"/>
  <c r="AE4144" i="3" s="1"/>
  <c r="AB4144" i="3"/>
  <c r="Z4216" i="3"/>
  <c r="AE4216" i="3" s="1"/>
  <c r="AB4216" i="3"/>
  <c r="Z4300" i="3"/>
  <c r="AE4300" i="3" s="1"/>
  <c r="AB4300" i="3"/>
  <c r="Z4408" i="3"/>
  <c r="AE4408" i="3" s="1"/>
  <c r="AB4408" i="3"/>
  <c r="Z4504" i="3"/>
  <c r="AE4504" i="3" s="1"/>
  <c r="AB4504" i="3"/>
  <c r="Z4588" i="3"/>
  <c r="AE4588" i="3" s="1"/>
  <c r="AB4588" i="3"/>
  <c r="Z1421" i="3"/>
  <c r="AE1421" i="3" s="1"/>
  <c r="AB1421" i="3"/>
  <c r="Z2803" i="3"/>
  <c r="AE2803" i="3" s="1"/>
  <c r="AB2803" i="3"/>
  <c r="Z3510" i="3"/>
  <c r="AE3510" i="3" s="1"/>
  <c r="AB3510" i="3"/>
  <c r="Z3955" i="3"/>
  <c r="AE3955" i="3" s="1"/>
  <c r="AB3955" i="3"/>
  <c r="Z34" i="3"/>
  <c r="AE34" i="3" s="1"/>
  <c r="AB34" i="3"/>
  <c r="Z138" i="3"/>
  <c r="AE138" i="3" s="1"/>
  <c r="AB138" i="3"/>
  <c r="Z234" i="3"/>
  <c r="AE234" i="3" s="1"/>
  <c r="AB234" i="3"/>
  <c r="Z521" i="3"/>
  <c r="AE521" i="3" s="1"/>
  <c r="AB521" i="3"/>
  <c r="Z713" i="3"/>
  <c r="AE713" i="3" s="1"/>
  <c r="AB713" i="3"/>
  <c r="Z881" i="3"/>
  <c r="AE881" i="3" s="1"/>
  <c r="AB881" i="3"/>
  <c r="Z953" i="3"/>
  <c r="AE953" i="3" s="1"/>
  <c r="AB953" i="3"/>
  <c r="Z1169" i="3"/>
  <c r="AE1169" i="3" s="1"/>
  <c r="AB1169" i="3"/>
  <c r="Z1241" i="3"/>
  <c r="AE1241" i="3" s="1"/>
  <c r="AB1241" i="3"/>
  <c r="Z1373" i="3"/>
  <c r="AE1373" i="3" s="1"/>
  <c r="AB1373" i="3"/>
  <c r="Z1553" i="3"/>
  <c r="AE1553" i="3" s="1"/>
  <c r="AB1553" i="3"/>
  <c r="Z1709" i="3"/>
  <c r="AE1709" i="3" s="1"/>
  <c r="AB1709" i="3"/>
  <c r="Z1829" i="3"/>
  <c r="AE1829" i="3" s="1"/>
  <c r="AB1829" i="3"/>
  <c r="Z2009" i="3"/>
  <c r="AE2009" i="3" s="1"/>
  <c r="AB2009" i="3"/>
  <c r="Z2153" i="3"/>
  <c r="AE2153" i="3" s="1"/>
  <c r="AB2153" i="3"/>
  <c r="Z2261" i="3"/>
  <c r="AE2261" i="3" s="1"/>
  <c r="AB2261" i="3"/>
  <c r="Z2333" i="3"/>
  <c r="AE2333" i="3" s="1"/>
  <c r="AB2333" i="3"/>
  <c r="Z2477" i="3"/>
  <c r="AE2477" i="3" s="1"/>
  <c r="AB2477" i="3"/>
  <c r="Z2561" i="3"/>
  <c r="AE2561" i="3" s="1"/>
  <c r="AB2561" i="3"/>
  <c r="Z2657" i="3"/>
  <c r="AE2657" i="3" s="1"/>
  <c r="AB2657" i="3"/>
  <c r="Z2813" i="3"/>
  <c r="AE2813" i="3" s="1"/>
  <c r="AB2813" i="3"/>
  <c r="Z2957" i="3"/>
  <c r="AE2957" i="3" s="1"/>
  <c r="AB2957" i="3"/>
  <c r="Z3173" i="3"/>
  <c r="AE3173" i="3" s="1"/>
  <c r="AB3173" i="3"/>
  <c r="Z3305" i="3"/>
  <c r="AE3305" i="3" s="1"/>
  <c r="AB3305" i="3"/>
  <c r="Z3449" i="3"/>
  <c r="AE3449" i="3" s="1"/>
  <c r="AB3449" i="3"/>
  <c r="Z3629" i="3"/>
  <c r="AE3629" i="3" s="1"/>
  <c r="AB3629" i="3"/>
  <c r="Z3773" i="3"/>
  <c r="AE3773" i="3" s="1"/>
  <c r="AB3773" i="3"/>
  <c r="Z3989" i="3"/>
  <c r="AE3989" i="3" s="1"/>
  <c r="AB3989" i="3"/>
  <c r="Z4157" i="3"/>
  <c r="AE4157" i="3" s="1"/>
  <c r="AB4157" i="3"/>
  <c r="Z4409" i="3"/>
  <c r="AE4409" i="3" s="1"/>
  <c r="AB4409" i="3"/>
  <c r="Z4374" i="3"/>
  <c r="AE4374" i="3" s="1"/>
  <c r="AB4374" i="3"/>
  <c r="Z1099" i="3"/>
  <c r="AE1099" i="3" s="1"/>
  <c r="AB1099" i="3"/>
  <c r="Z1171" i="3"/>
  <c r="AE1171" i="3" s="1"/>
  <c r="AB1171" i="3"/>
  <c r="Z1231" i="3"/>
  <c r="AE1231" i="3" s="1"/>
  <c r="AB1231" i="3"/>
  <c r="Z1303" i="3"/>
  <c r="AE1303" i="3" s="1"/>
  <c r="AB1303" i="3"/>
  <c r="Z1351" i="3"/>
  <c r="AE1351" i="3" s="1"/>
  <c r="AB1351" i="3"/>
  <c r="Z1447" i="3"/>
  <c r="AE1447" i="3" s="1"/>
  <c r="AB1447" i="3"/>
  <c r="Z1507" i="3"/>
  <c r="AE1507" i="3" s="1"/>
  <c r="AB1507" i="3"/>
  <c r="Z1591" i="3"/>
  <c r="AE1591" i="3" s="1"/>
  <c r="AB1591" i="3"/>
  <c r="Z1687" i="3"/>
  <c r="AE1687" i="3" s="1"/>
  <c r="AB1687" i="3"/>
  <c r="Z1795" i="3"/>
  <c r="AE1795" i="3" s="1"/>
  <c r="AB1795" i="3"/>
  <c r="Z1867" i="3"/>
  <c r="AE1867" i="3" s="1"/>
  <c r="AB1867" i="3"/>
  <c r="Z1951" i="3"/>
  <c r="AE1951" i="3" s="1"/>
  <c r="AB1951" i="3"/>
  <c r="Z2059" i="3"/>
  <c r="AE2059" i="3" s="1"/>
  <c r="AB2059" i="3"/>
  <c r="Z2143" i="3"/>
  <c r="AE2143" i="3" s="1"/>
  <c r="AB2143" i="3"/>
  <c r="Z2359" i="3"/>
  <c r="AE2359" i="3" s="1"/>
  <c r="AB2359" i="3"/>
  <c r="Z2527" i="3"/>
  <c r="AE2527" i="3" s="1"/>
  <c r="AB2527" i="3"/>
  <c r="Z2911" i="3"/>
  <c r="AE2911" i="3" s="1"/>
  <c r="AB2911" i="3"/>
  <c r="Z3175" i="3"/>
  <c r="AE3175" i="3" s="1"/>
  <c r="AB3175" i="3"/>
  <c r="Z3367" i="3"/>
  <c r="AE3367" i="3" s="1"/>
  <c r="AB3367" i="3"/>
  <c r="Z3871" i="3"/>
  <c r="AE3871" i="3" s="1"/>
  <c r="AB3871" i="3"/>
  <c r="Z4231" i="3"/>
  <c r="AE4231" i="3" s="1"/>
  <c r="AB4231" i="3"/>
  <c r="Z4459" i="3"/>
  <c r="AE4459" i="3" s="1"/>
  <c r="AB4459" i="3"/>
  <c r="Z1478" i="3"/>
  <c r="AE1478" i="3" s="1"/>
  <c r="AB1478" i="3"/>
  <c r="Z2275" i="3"/>
  <c r="AE2275" i="3" s="1"/>
  <c r="AB2275" i="3"/>
  <c r="Z2846" i="3"/>
  <c r="AE2846" i="3" s="1"/>
  <c r="AB2846" i="3"/>
  <c r="Z3509" i="3"/>
  <c r="AE3509" i="3" s="1"/>
  <c r="AB3509" i="3"/>
  <c r="Z4109" i="3"/>
  <c r="AE4109" i="3" s="1"/>
  <c r="AB4109" i="3"/>
  <c r="Z33" i="3"/>
  <c r="AE33" i="3" s="1"/>
  <c r="AB33" i="3"/>
  <c r="Z116" i="3"/>
  <c r="AE116" i="3" s="1"/>
  <c r="AB116" i="3"/>
  <c r="Z185" i="3"/>
  <c r="AE185" i="3" s="1"/>
  <c r="AB185" i="3"/>
  <c r="Z269" i="3"/>
  <c r="AE269" i="3" s="1"/>
  <c r="AB269" i="3"/>
  <c r="Z341" i="3"/>
  <c r="AE341" i="3" s="1"/>
  <c r="AB341" i="3"/>
  <c r="Z429" i="3"/>
  <c r="AE429" i="3" s="1"/>
  <c r="AB429" i="3"/>
  <c r="Z514" i="3"/>
  <c r="AE514" i="3" s="1"/>
  <c r="AB514" i="3"/>
  <c r="Z580" i="3"/>
  <c r="AE580" i="3" s="1"/>
  <c r="AB580" i="3"/>
  <c r="Z664" i="3"/>
  <c r="AE664" i="3" s="1"/>
  <c r="AB664" i="3"/>
  <c r="Z748" i="3"/>
  <c r="AE748" i="3" s="1"/>
  <c r="AB748" i="3"/>
  <c r="Z832" i="3"/>
  <c r="AE832" i="3" s="1"/>
  <c r="AB832" i="3"/>
  <c r="Z916" i="3"/>
  <c r="AE916" i="3" s="1"/>
  <c r="AB916" i="3"/>
  <c r="Z1000" i="3"/>
  <c r="AE1000" i="3" s="1"/>
  <c r="AB1000" i="3"/>
  <c r="Z1084" i="3"/>
  <c r="AE1084" i="3" s="1"/>
  <c r="AB1084" i="3"/>
  <c r="Z1168" i="3"/>
  <c r="AE1168" i="3" s="1"/>
  <c r="AB1168" i="3"/>
  <c r="Z1228" i="3"/>
  <c r="AE1228" i="3" s="1"/>
  <c r="AB1228" i="3"/>
  <c r="Z1348" i="3"/>
  <c r="AE1348" i="3" s="1"/>
  <c r="AB1348" i="3"/>
  <c r="Z1444" i="3"/>
  <c r="AE1444" i="3" s="1"/>
  <c r="AB1444" i="3"/>
  <c r="Z1552" i="3"/>
  <c r="AE1552" i="3" s="1"/>
  <c r="AB1552" i="3"/>
  <c r="Z1612" i="3"/>
  <c r="AE1612" i="3" s="1"/>
  <c r="AB1612" i="3"/>
  <c r="Z1696" i="3"/>
  <c r="AE1696" i="3" s="1"/>
  <c r="AB1696" i="3"/>
  <c r="Z1756" i="3"/>
  <c r="AE1756" i="3" s="1"/>
  <c r="AB1756" i="3"/>
  <c r="Z1840" i="3"/>
  <c r="AE1840" i="3" s="1"/>
  <c r="AB1840" i="3"/>
  <c r="Z1912" i="3"/>
  <c r="AE1912" i="3" s="1"/>
  <c r="AB1912" i="3"/>
  <c r="Z2020" i="3"/>
  <c r="AE2020" i="3" s="1"/>
  <c r="AB2020" i="3"/>
  <c r="Z2092" i="3"/>
  <c r="AE2092" i="3" s="1"/>
  <c r="AB2092" i="3"/>
  <c r="Z2200" i="3"/>
  <c r="AE2200" i="3" s="1"/>
  <c r="AB2200" i="3"/>
  <c r="Z2260" i="3"/>
  <c r="AE2260" i="3" s="1"/>
  <c r="AB2260" i="3"/>
  <c r="Z2380" i="3"/>
  <c r="AE2380" i="3" s="1"/>
  <c r="AB2380" i="3"/>
  <c r="Z2488" i="3"/>
  <c r="AE2488" i="3" s="1"/>
  <c r="AB2488" i="3"/>
  <c r="Z2584" i="3"/>
  <c r="AE2584" i="3" s="1"/>
  <c r="AB2584" i="3"/>
  <c r="Z2668" i="3"/>
  <c r="AE2668" i="3" s="1"/>
  <c r="AB2668" i="3"/>
  <c r="Z2812" i="3"/>
  <c r="AE2812" i="3" s="1"/>
  <c r="AB2812" i="3"/>
  <c r="Z2872" i="3"/>
  <c r="AE2872" i="3" s="1"/>
  <c r="AB2872" i="3"/>
  <c r="Z58" i="3"/>
  <c r="AE58" i="3" s="1"/>
  <c r="AB58" i="3"/>
  <c r="Z246" i="3"/>
  <c r="AE246" i="3" s="1"/>
  <c r="AB246" i="3"/>
  <c r="Z342" i="3"/>
  <c r="AE342" i="3" s="1"/>
  <c r="AB342" i="3"/>
  <c r="Z490" i="3"/>
  <c r="AE490" i="3" s="1"/>
  <c r="AB490" i="3"/>
  <c r="Z677" i="3"/>
  <c r="AE677" i="3" s="1"/>
  <c r="AB677" i="3"/>
  <c r="Z773" i="3"/>
  <c r="AE773" i="3" s="1"/>
  <c r="AB773" i="3"/>
  <c r="Z989" i="3"/>
  <c r="AE989" i="3" s="1"/>
  <c r="AB989" i="3"/>
  <c r="Z1349" i="3"/>
  <c r="AE1349" i="3" s="1"/>
  <c r="AB1349" i="3"/>
  <c r="Z1505" i="3"/>
  <c r="AE1505" i="3" s="1"/>
  <c r="AB1505" i="3"/>
  <c r="Z1577" i="3"/>
  <c r="AE1577" i="3" s="1"/>
  <c r="AB1577" i="3"/>
  <c r="Z1697" i="3"/>
  <c r="AE1697" i="3" s="1"/>
  <c r="AB1697" i="3"/>
  <c r="Z1865" i="3"/>
  <c r="AE1865" i="3" s="1"/>
  <c r="AB1865" i="3"/>
  <c r="Z2045" i="3"/>
  <c r="AE2045" i="3" s="1"/>
  <c r="AB2045" i="3"/>
  <c r="Z2189" i="3"/>
  <c r="AE2189" i="3" s="1"/>
  <c r="AB2189" i="3"/>
  <c r="Z2381" i="3"/>
  <c r="AE2381" i="3" s="1"/>
  <c r="AB2381" i="3"/>
  <c r="Z2717" i="3"/>
  <c r="AE2717" i="3" s="1"/>
  <c r="AB2717" i="3"/>
  <c r="Z2861" i="3"/>
  <c r="AE2861" i="3" s="1"/>
  <c r="AB2861" i="3"/>
  <c r="Z3041" i="3"/>
  <c r="AE3041" i="3" s="1"/>
  <c r="AB3041" i="3"/>
  <c r="Z3197" i="3"/>
  <c r="AE3197" i="3" s="1"/>
  <c r="AB3197" i="3"/>
  <c r="Z3461" i="3"/>
  <c r="AE3461" i="3" s="1"/>
  <c r="AB3461" i="3"/>
  <c r="Z3701" i="3"/>
  <c r="AE3701" i="3" s="1"/>
  <c r="AB3701" i="3"/>
  <c r="Z3953" i="3"/>
  <c r="AE3953" i="3" s="1"/>
  <c r="AB3953" i="3"/>
  <c r="Z4361" i="3"/>
  <c r="AE4361" i="3" s="1"/>
  <c r="AB4361" i="3"/>
  <c r="Z1495" i="3"/>
  <c r="AE1495" i="3" s="1"/>
  <c r="AB1495" i="3"/>
  <c r="Z59" i="3"/>
  <c r="AE59" i="3" s="1"/>
  <c r="AB59" i="3"/>
  <c r="Z594" i="3"/>
  <c r="AE594" i="3" s="1"/>
  <c r="AB594" i="3"/>
  <c r="Z798" i="3"/>
  <c r="AE798" i="3" s="1"/>
  <c r="AB798" i="3"/>
  <c r="Z1218" i="3"/>
  <c r="AE1218" i="3" s="1"/>
  <c r="AB1218" i="3"/>
  <c r="Z2010" i="3"/>
  <c r="AE2010" i="3" s="1"/>
  <c r="AB2010" i="3"/>
  <c r="Z2538" i="3"/>
  <c r="AE2538" i="3" s="1"/>
  <c r="AB2538" i="3"/>
  <c r="Z3414" i="3"/>
  <c r="AE3414" i="3" s="1"/>
  <c r="AB3414" i="3"/>
  <c r="Z3990" i="3"/>
  <c r="AE3990" i="3" s="1"/>
  <c r="AB3990" i="3"/>
  <c r="Z4338" i="3"/>
  <c r="AE4338" i="3" s="1"/>
  <c r="AB4338" i="3"/>
  <c r="Z4327" i="3"/>
  <c r="AE4327" i="3" s="1"/>
  <c r="AB4327" i="3"/>
  <c r="Z152" i="3"/>
  <c r="AE152" i="3" s="1"/>
  <c r="AB152" i="3"/>
  <c r="Z356" i="3"/>
  <c r="AE356" i="3" s="1"/>
  <c r="AB356" i="3"/>
  <c r="Z691" i="3"/>
  <c r="AE691" i="3" s="1"/>
  <c r="AB691" i="3"/>
  <c r="Z1711" i="3"/>
  <c r="AE1711" i="3" s="1"/>
  <c r="AB1711" i="3"/>
  <c r="Z2179" i="3"/>
  <c r="AE2179" i="3" s="1"/>
  <c r="AB2179" i="3"/>
  <c r="Z2599" i="3"/>
  <c r="AE2599" i="3" s="1"/>
  <c r="AB2599" i="3"/>
  <c r="Z2839" i="3"/>
  <c r="AE2839" i="3" s="1"/>
  <c r="AB2839" i="3"/>
  <c r="Z3031" i="3"/>
  <c r="AE3031" i="3" s="1"/>
  <c r="AB3031" i="3"/>
  <c r="Z3151" i="3"/>
  <c r="AE3151" i="3" s="1"/>
  <c r="AB3151" i="3"/>
  <c r="Z3319" i="3"/>
  <c r="AE3319" i="3" s="1"/>
  <c r="AB3319" i="3"/>
  <c r="Z3511" i="3"/>
  <c r="AE3511" i="3" s="1"/>
  <c r="AB3511" i="3"/>
  <c r="Z3775" i="3"/>
  <c r="AE3775" i="3" s="1"/>
  <c r="AB3775" i="3"/>
  <c r="Z4471" i="3"/>
  <c r="AE4471" i="3" s="1"/>
  <c r="AB4471" i="3"/>
  <c r="Z877" i="3"/>
  <c r="AE877" i="3" s="1"/>
  <c r="AB877" i="3"/>
  <c r="Z2332" i="3"/>
  <c r="AE2332" i="3" s="1"/>
  <c r="AB2332" i="3"/>
  <c r="Z2730" i="3"/>
  <c r="AE2730" i="3" s="1"/>
  <c r="AB2730" i="3"/>
  <c r="Z3485" i="3"/>
  <c r="AE3485" i="3" s="1"/>
  <c r="AB3485" i="3"/>
  <c r="Z4159" i="3"/>
  <c r="AE4159" i="3" s="1"/>
  <c r="AB4159" i="3"/>
  <c r="Z4432" i="3"/>
  <c r="AE4432" i="3" s="1"/>
  <c r="AB4432" i="3"/>
  <c r="Z505" i="3"/>
  <c r="AE505" i="3" s="1"/>
  <c r="AB505" i="3"/>
  <c r="Z1682" i="3"/>
  <c r="AE1682" i="3" s="1"/>
  <c r="AB1682" i="3"/>
  <c r="Z2873" i="3"/>
  <c r="AE2873" i="3" s="1"/>
  <c r="AB2873" i="3"/>
  <c r="Z3486" i="3"/>
  <c r="AE3486" i="3" s="1"/>
  <c r="AB3486" i="3"/>
  <c r="Z4130" i="3"/>
  <c r="AE4130" i="3" s="1"/>
  <c r="AB4130" i="3"/>
  <c r="Z281" i="3"/>
  <c r="AE281" i="3" s="1"/>
  <c r="AB281" i="3"/>
  <c r="Z844" i="3"/>
  <c r="AE844" i="3" s="1"/>
  <c r="AB844" i="3"/>
  <c r="Z520" i="3"/>
  <c r="AE520" i="3" s="1"/>
  <c r="AB520" i="3"/>
  <c r="Z1093" i="3"/>
  <c r="AE1093" i="3" s="1"/>
  <c r="AB1093" i="3"/>
  <c r="Z3325" i="3"/>
  <c r="AE3325" i="3" s="1"/>
  <c r="AB3325" i="3"/>
  <c r="Z4093" i="3"/>
  <c r="AE4093" i="3" s="1"/>
  <c r="AB4093" i="3"/>
  <c r="Z102" i="3"/>
  <c r="AE102" i="3" s="1"/>
  <c r="AB102" i="3"/>
  <c r="Z518" i="3"/>
  <c r="AE518" i="3" s="1"/>
  <c r="AB518" i="3"/>
  <c r="Z722" i="3"/>
  <c r="AE722" i="3" s="1"/>
  <c r="AB722" i="3"/>
  <c r="Z986" i="3"/>
  <c r="AE986" i="3" s="1"/>
  <c r="AB986" i="3"/>
  <c r="Z1250" i="3"/>
  <c r="AE1250" i="3" s="1"/>
  <c r="AB1250" i="3"/>
  <c r="Z1886" i="3"/>
  <c r="AE1886" i="3" s="1"/>
  <c r="AB1886" i="3"/>
  <c r="Z2186" i="3"/>
  <c r="AE2186" i="3" s="1"/>
  <c r="AB2186" i="3"/>
  <c r="Z2330" i="3"/>
  <c r="AE2330" i="3" s="1"/>
  <c r="AB2330" i="3"/>
  <c r="Z2630" i="3"/>
  <c r="AE2630" i="3" s="1"/>
  <c r="AB2630" i="3"/>
  <c r="Z3122" i="3"/>
  <c r="AE3122" i="3" s="1"/>
  <c r="AB3122" i="3"/>
  <c r="Z1217" i="3"/>
  <c r="AE1217" i="3" s="1"/>
  <c r="AB1217" i="3"/>
  <c r="Z1769" i="3"/>
  <c r="AE1769" i="3" s="1"/>
  <c r="AB1769" i="3"/>
  <c r="Z2165" i="3"/>
  <c r="AE2165" i="3" s="1"/>
  <c r="AB2165" i="3"/>
  <c r="Z2633" i="3"/>
  <c r="AE2633" i="3" s="1"/>
  <c r="AB2633" i="3"/>
  <c r="Z3185" i="3"/>
  <c r="AE3185" i="3" s="1"/>
  <c r="AB3185" i="3"/>
  <c r="Z3641" i="3"/>
  <c r="AE3641" i="3" s="1"/>
  <c r="AB3641" i="3"/>
  <c r="Z4289" i="3"/>
  <c r="AE4289" i="3" s="1"/>
  <c r="AB4289" i="3"/>
  <c r="Z4577" i="3"/>
  <c r="AE4577" i="3" s="1"/>
  <c r="AB4577" i="3"/>
  <c r="Z1859" i="3"/>
  <c r="AE1859" i="3" s="1"/>
  <c r="AB1859" i="3"/>
  <c r="Z2027" i="3"/>
  <c r="AE2027" i="3" s="1"/>
  <c r="AB2027" i="3"/>
  <c r="Z2255" i="3"/>
  <c r="AE2255" i="3" s="1"/>
  <c r="AB2255" i="3"/>
  <c r="Z2483" i="3"/>
  <c r="AE2483" i="3" s="1"/>
  <c r="AB2483" i="3"/>
  <c r="Z2747" i="3"/>
  <c r="AE2747" i="3" s="1"/>
  <c r="AB2747" i="3"/>
  <c r="Z2915" i="3"/>
  <c r="AE2915" i="3" s="1"/>
  <c r="AB2915" i="3"/>
  <c r="Z3071" i="3"/>
  <c r="AE3071" i="3" s="1"/>
  <c r="AB3071" i="3"/>
  <c r="Z3203" i="3"/>
  <c r="AE3203" i="3" s="1"/>
  <c r="AB3203" i="3"/>
  <c r="Z3335" i="3"/>
  <c r="AE3335" i="3" s="1"/>
  <c r="AB3335" i="3"/>
  <c r="Z3467" i="3"/>
  <c r="AE3467" i="3" s="1"/>
  <c r="AB3467" i="3"/>
  <c r="Z3695" i="3"/>
  <c r="AE3695" i="3" s="1"/>
  <c r="AB3695" i="3"/>
  <c r="Z3851" i="3"/>
  <c r="AE3851" i="3" s="1"/>
  <c r="AB3851" i="3"/>
  <c r="Z235" i="3"/>
  <c r="AE235" i="3" s="1"/>
  <c r="AB235" i="3"/>
  <c r="Z1134" i="3"/>
  <c r="AE1134" i="3" s="1"/>
  <c r="AB1134" i="3"/>
  <c r="Z1650" i="3"/>
  <c r="AE1650" i="3" s="1"/>
  <c r="AB1650" i="3"/>
  <c r="Z119" i="3"/>
  <c r="AE119" i="3" s="1"/>
  <c r="AB119" i="3"/>
  <c r="Z1567" i="3"/>
  <c r="AE1567" i="3" s="1"/>
  <c r="AB1567" i="3"/>
  <c r="Z1939" i="3"/>
  <c r="AE1939" i="3" s="1"/>
  <c r="AB1939" i="3"/>
  <c r="Z61" i="3"/>
  <c r="AE61" i="3" s="1"/>
  <c r="AB61" i="3"/>
  <c r="Z129" i="3"/>
  <c r="AE129" i="3" s="1"/>
  <c r="AB129" i="3"/>
  <c r="Z177" i="3"/>
  <c r="AE177" i="3" s="1"/>
  <c r="AB177" i="3"/>
  <c r="Z237" i="3"/>
  <c r="AE237" i="3" s="1"/>
  <c r="AB237" i="3"/>
  <c r="Z285" i="3"/>
  <c r="AE285" i="3" s="1"/>
  <c r="AB285" i="3"/>
  <c r="Z357" i="3"/>
  <c r="AE357" i="3" s="1"/>
  <c r="AB357" i="3"/>
  <c r="Z445" i="3"/>
  <c r="AE445" i="3" s="1"/>
  <c r="AB445" i="3"/>
  <c r="Z506" i="3"/>
  <c r="AE506" i="3" s="1"/>
  <c r="AB506" i="3"/>
  <c r="Z584" i="3"/>
  <c r="AE584" i="3" s="1"/>
  <c r="AB584" i="3"/>
  <c r="Z644" i="3"/>
  <c r="AE644" i="3" s="1"/>
  <c r="AB644" i="3"/>
  <c r="Z716" i="3"/>
  <c r="AE716" i="3" s="1"/>
  <c r="AB716" i="3"/>
  <c r="Z764" i="3"/>
  <c r="AE764" i="3" s="1"/>
  <c r="AB764" i="3"/>
  <c r="Z860" i="3"/>
  <c r="AE860" i="3" s="1"/>
  <c r="AB860" i="3"/>
  <c r="Z956" i="3"/>
  <c r="AE956" i="3" s="1"/>
  <c r="AB956" i="3"/>
  <c r="Z1016" i="3"/>
  <c r="AE1016" i="3" s="1"/>
  <c r="AB1016" i="3"/>
  <c r="Z1076" i="3"/>
  <c r="AE1076" i="3" s="1"/>
  <c r="AB1076" i="3"/>
  <c r="Z1136" i="3"/>
  <c r="AE1136" i="3" s="1"/>
  <c r="AB1136" i="3"/>
  <c r="Z1208" i="3"/>
  <c r="AE1208" i="3" s="1"/>
  <c r="AB1208" i="3"/>
  <c r="Z1256" i="3"/>
  <c r="AE1256" i="3" s="1"/>
  <c r="AB1256" i="3"/>
  <c r="Z1304" i="3"/>
  <c r="AE1304" i="3" s="1"/>
  <c r="AB1304" i="3"/>
  <c r="Z1376" i="3"/>
  <c r="AE1376" i="3" s="1"/>
  <c r="AB1376" i="3"/>
  <c r="Z1460" i="3"/>
  <c r="AE1460" i="3" s="1"/>
  <c r="AB1460" i="3"/>
  <c r="Z50" i="3"/>
  <c r="AE50" i="3" s="1"/>
  <c r="AB50" i="3"/>
  <c r="Z142" i="3"/>
  <c r="AE142" i="3" s="1"/>
  <c r="AB142" i="3"/>
  <c r="Z286" i="3"/>
  <c r="AE286" i="3" s="1"/>
  <c r="AB286" i="3"/>
  <c r="Z358" i="3"/>
  <c r="AE358" i="3" s="1"/>
  <c r="AB358" i="3"/>
  <c r="Z482" i="3"/>
  <c r="AE482" i="3" s="1"/>
  <c r="AB482" i="3"/>
  <c r="Z573" i="3"/>
  <c r="AE573" i="3" s="1"/>
  <c r="AB573" i="3"/>
  <c r="Z645" i="3"/>
  <c r="AE645" i="3" s="1"/>
  <c r="AB645" i="3"/>
  <c r="Z753" i="3"/>
  <c r="AE753" i="3" s="1"/>
  <c r="AB753" i="3"/>
  <c r="Z825" i="3"/>
  <c r="AE825" i="3" s="1"/>
  <c r="AB825" i="3"/>
  <c r="Z921" i="3"/>
  <c r="AE921" i="3" s="1"/>
  <c r="AB921" i="3"/>
  <c r="Z1005" i="3"/>
  <c r="AE1005" i="3" s="1"/>
  <c r="AB1005" i="3"/>
  <c r="Z1089" i="3"/>
  <c r="AE1089" i="3" s="1"/>
  <c r="AB1089" i="3"/>
  <c r="Z1173" i="3"/>
  <c r="AE1173" i="3" s="1"/>
  <c r="AB1173" i="3"/>
  <c r="Z1257" i="3"/>
  <c r="AE1257" i="3" s="1"/>
  <c r="AB1257" i="3"/>
  <c r="Z1389" i="3"/>
  <c r="AE1389" i="3" s="1"/>
  <c r="AB1389" i="3"/>
  <c r="Z1497" i="3"/>
  <c r="AE1497" i="3" s="1"/>
  <c r="AB1497" i="3"/>
  <c r="Z1581" i="3"/>
  <c r="AE1581" i="3" s="1"/>
  <c r="AB1581" i="3"/>
  <c r="Z1737" i="3"/>
  <c r="AE1737" i="3" s="1"/>
  <c r="AB1737" i="3"/>
  <c r="Z1857" i="3"/>
  <c r="AE1857" i="3" s="1"/>
  <c r="AB1857" i="3"/>
  <c r="Z2061" i="3"/>
  <c r="AE2061" i="3" s="1"/>
  <c r="AB2061" i="3"/>
  <c r="Z2133" i="3"/>
  <c r="AE2133" i="3" s="1"/>
  <c r="AB2133" i="3"/>
  <c r="Z2253" i="3"/>
  <c r="AE2253" i="3" s="1"/>
  <c r="AB2253" i="3"/>
  <c r="Z2337" i="3"/>
  <c r="AE2337" i="3" s="1"/>
  <c r="AB2337" i="3"/>
  <c r="Z2445" i="3"/>
  <c r="AE2445" i="3" s="1"/>
  <c r="AB2445" i="3"/>
  <c r="Z2517" i="3"/>
  <c r="AE2517" i="3" s="1"/>
  <c r="AB2517" i="3"/>
  <c r="Z2613" i="3"/>
  <c r="AE2613" i="3" s="1"/>
  <c r="AB2613" i="3"/>
  <c r="Z4074" i="3"/>
  <c r="AE4074" i="3" s="1"/>
  <c r="AB4074" i="3"/>
  <c r="Z1144" i="3"/>
  <c r="AE1144" i="3" s="1"/>
  <c r="AB1144" i="3"/>
  <c r="Z1360" i="3"/>
  <c r="AE1360" i="3" s="1"/>
  <c r="AB1360" i="3"/>
  <c r="Z1624" i="3"/>
  <c r="AE1624" i="3" s="1"/>
  <c r="AB1624" i="3"/>
  <c r="Z2032" i="3"/>
  <c r="AE2032" i="3" s="1"/>
  <c r="AB2032" i="3"/>
  <c r="Z2284" i="3"/>
  <c r="AE2284" i="3" s="1"/>
  <c r="AB2284" i="3"/>
  <c r="Z2512" i="3"/>
  <c r="AE2512" i="3" s="1"/>
  <c r="AB2512" i="3"/>
  <c r="Z2740" i="3"/>
  <c r="AE2740" i="3" s="1"/>
  <c r="AB2740" i="3"/>
  <c r="Z3088" i="3"/>
  <c r="AE3088" i="3" s="1"/>
  <c r="AB3088" i="3"/>
  <c r="Z3316" i="3"/>
  <c r="AE3316" i="3" s="1"/>
  <c r="AB3316" i="3"/>
  <c r="Z3580" i="3"/>
  <c r="AE3580" i="3" s="1"/>
  <c r="AB3580" i="3"/>
  <c r="Z3748" i="3"/>
  <c r="AE3748" i="3" s="1"/>
  <c r="AB3748" i="3"/>
  <c r="Z3880" i="3"/>
  <c r="AE3880" i="3" s="1"/>
  <c r="AB3880" i="3"/>
  <c r="Z4096" i="3"/>
  <c r="AE4096" i="3" s="1"/>
  <c r="AB4096" i="3"/>
  <c r="Z4288" i="3"/>
  <c r="AE4288" i="3" s="1"/>
  <c r="AB4288" i="3"/>
  <c r="Z4396" i="3"/>
  <c r="AE4396" i="3" s="1"/>
  <c r="AB4396" i="3"/>
  <c r="Z4612" i="3"/>
  <c r="AE4612" i="3" s="1"/>
  <c r="AB4612" i="3"/>
  <c r="Z2082" i="3"/>
  <c r="AE2082" i="3" s="1"/>
  <c r="AB2082" i="3"/>
  <c r="Z2406" i="3"/>
  <c r="AE2406" i="3" s="1"/>
  <c r="AB2406" i="3"/>
  <c r="Z2874" i="3"/>
  <c r="AE2874" i="3" s="1"/>
  <c r="AB2874" i="3"/>
  <c r="Z3342" i="3"/>
  <c r="AE3342" i="3" s="1"/>
  <c r="AB3342" i="3"/>
  <c r="Z3606" i="3"/>
  <c r="AE3606" i="3" s="1"/>
  <c r="AB3606" i="3"/>
  <c r="Z3942" i="3"/>
  <c r="AE3942" i="3" s="1"/>
  <c r="AB3942" i="3"/>
  <c r="Z4158" i="3"/>
  <c r="AE4158" i="3" s="1"/>
  <c r="AB4158" i="3"/>
  <c r="Z4386" i="3"/>
  <c r="AE4386" i="3" s="1"/>
  <c r="AB4386" i="3"/>
  <c r="Z3834" i="3"/>
  <c r="AE3834" i="3" s="1"/>
  <c r="AB3834" i="3"/>
  <c r="Z3626" i="3"/>
  <c r="AE3626" i="3" s="1"/>
  <c r="AB3626" i="3"/>
  <c r="Z63" i="3"/>
  <c r="AE63" i="3" s="1"/>
  <c r="AB63" i="3"/>
  <c r="Z122" i="3"/>
  <c r="AE122" i="3" s="1"/>
  <c r="AB122" i="3"/>
  <c r="Z191" i="3"/>
  <c r="AE191" i="3" s="1"/>
  <c r="AB191" i="3"/>
  <c r="Z251" i="3"/>
  <c r="AE251" i="3" s="1"/>
  <c r="AB251" i="3"/>
  <c r="Z311" i="3"/>
  <c r="AE311" i="3" s="1"/>
  <c r="AB311" i="3"/>
  <c r="Z375" i="3"/>
  <c r="AE375" i="3" s="1"/>
  <c r="AB375" i="3"/>
  <c r="Z483" i="3"/>
  <c r="AE483" i="3" s="1"/>
  <c r="AB483" i="3"/>
  <c r="Z550" i="3"/>
  <c r="AE550" i="3" s="1"/>
  <c r="AB550" i="3"/>
  <c r="Z610" i="3"/>
  <c r="AE610" i="3" s="1"/>
  <c r="AB610" i="3"/>
  <c r="Z670" i="3"/>
  <c r="AE670" i="3" s="1"/>
  <c r="AB670" i="3"/>
  <c r="Z742" i="3"/>
  <c r="AE742" i="3" s="1"/>
  <c r="AB742" i="3"/>
  <c r="Z802" i="3"/>
  <c r="AE802" i="3" s="1"/>
  <c r="AB802" i="3"/>
  <c r="Z874" i="3"/>
  <c r="AE874" i="3" s="1"/>
  <c r="AB874" i="3"/>
  <c r="Z958" i="3"/>
  <c r="AE958" i="3" s="1"/>
  <c r="AB958" i="3"/>
  <c r="Z1042" i="3"/>
  <c r="AE1042" i="3" s="1"/>
  <c r="AB1042" i="3"/>
  <c r="Z1126" i="3"/>
  <c r="AE1126" i="3" s="1"/>
  <c r="AB1126" i="3"/>
  <c r="Z1186" i="3"/>
  <c r="AE1186" i="3" s="1"/>
  <c r="AB1186" i="3"/>
  <c r="Z1246" i="3"/>
  <c r="AE1246" i="3" s="1"/>
  <c r="AB1246" i="3"/>
  <c r="Z1294" i="3"/>
  <c r="AE1294" i="3" s="1"/>
  <c r="AB1294" i="3"/>
  <c r="Z1342" i="3"/>
  <c r="AE1342" i="3" s="1"/>
  <c r="AB1342" i="3"/>
  <c r="Z1426" i="3"/>
  <c r="AE1426" i="3" s="1"/>
  <c r="AB1426" i="3"/>
  <c r="Z1474" i="3"/>
  <c r="AE1474" i="3" s="1"/>
  <c r="AB1474" i="3"/>
  <c r="Z1534" i="3"/>
  <c r="AE1534" i="3" s="1"/>
  <c r="AB1534" i="3"/>
  <c r="Z1606" i="3"/>
  <c r="AE1606" i="3" s="1"/>
  <c r="AB1606" i="3"/>
  <c r="Z1666" i="3"/>
  <c r="AE1666" i="3" s="1"/>
  <c r="AB1666" i="3"/>
  <c r="Z1738" i="3"/>
  <c r="AE1738" i="3" s="1"/>
  <c r="AB1738" i="3"/>
  <c r="Z1798" i="3"/>
  <c r="AE1798" i="3" s="1"/>
  <c r="AB1798" i="3"/>
  <c r="Z1858" i="3"/>
  <c r="AE1858" i="3" s="1"/>
  <c r="AB1858" i="3"/>
  <c r="Z1942" i="3"/>
  <c r="AE1942" i="3" s="1"/>
  <c r="AB1942" i="3"/>
  <c r="Z2002" i="3"/>
  <c r="AE2002" i="3" s="1"/>
  <c r="AB2002" i="3"/>
  <c r="Z2086" i="3"/>
  <c r="AE2086" i="3" s="1"/>
  <c r="AB2086" i="3"/>
  <c r="Z2158" i="3"/>
  <c r="AE2158" i="3" s="1"/>
  <c r="AB2158" i="3"/>
  <c r="Z2266" i="3"/>
  <c r="AE2266" i="3" s="1"/>
  <c r="AB2266" i="3"/>
  <c r="Z2326" i="3"/>
  <c r="AE2326" i="3" s="1"/>
  <c r="AB2326" i="3"/>
  <c r="Z2422" i="3"/>
  <c r="AE2422" i="3" s="1"/>
  <c r="AB2422" i="3"/>
  <c r="Z2470" i="3"/>
  <c r="AE2470" i="3" s="1"/>
  <c r="AB2470" i="3"/>
  <c r="Z2530" i="3"/>
  <c r="AE2530" i="3" s="1"/>
  <c r="AB2530" i="3"/>
  <c r="Z2614" i="3"/>
  <c r="AE2614" i="3" s="1"/>
  <c r="AB2614" i="3"/>
  <c r="Z2674" i="3"/>
  <c r="AE2674" i="3" s="1"/>
  <c r="AB2674" i="3"/>
  <c r="Z2746" i="3"/>
  <c r="AE2746" i="3" s="1"/>
  <c r="AB2746" i="3"/>
  <c r="Z2818" i="3"/>
  <c r="AE2818" i="3" s="1"/>
  <c r="AB2818" i="3"/>
  <c r="Z2902" i="3"/>
  <c r="AE2902" i="3" s="1"/>
  <c r="AB2902" i="3"/>
  <c r="Z3034" i="3"/>
  <c r="AE3034" i="3" s="1"/>
  <c r="AB3034" i="3"/>
  <c r="Z3130" i="3"/>
  <c r="AE3130" i="3" s="1"/>
  <c r="AB3130" i="3"/>
  <c r="Z3202" i="3"/>
  <c r="AE3202" i="3" s="1"/>
  <c r="AB3202" i="3"/>
  <c r="Z3310" i="3"/>
  <c r="AE3310" i="3" s="1"/>
  <c r="AB3310" i="3"/>
  <c r="Z3382" i="3"/>
  <c r="AE3382" i="3" s="1"/>
  <c r="AB3382" i="3"/>
  <c r="Z3430" i="3"/>
  <c r="AE3430" i="3" s="1"/>
  <c r="AB3430" i="3"/>
  <c r="Z3526" i="3"/>
  <c r="AE3526" i="3" s="1"/>
  <c r="AB3526" i="3"/>
  <c r="Z3586" i="3"/>
  <c r="AE3586" i="3" s="1"/>
  <c r="AB3586" i="3"/>
  <c r="Z3093" i="3"/>
  <c r="AE3093" i="3" s="1"/>
  <c r="AB3093" i="3"/>
  <c r="Z4043" i="3"/>
  <c r="AE4043" i="3" s="1"/>
  <c r="AB4043" i="3"/>
  <c r="Z3106" i="3"/>
  <c r="AE3106" i="3" s="1"/>
  <c r="AB3106" i="3"/>
  <c r="Z53" i="3"/>
  <c r="AE53" i="3" s="1"/>
  <c r="AB53" i="3"/>
  <c r="Z112" i="3"/>
  <c r="AE112" i="3" s="1"/>
  <c r="AB112" i="3"/>
  <c r="Z169" i="3"/>
  <c r="AE169" i="3" s="1"/>
  <c r="AB169" i="3"/>
  <c r="Z217" i="3"/>
  <c r="AE217" i="3" s="1"/>
  <c r="AB217" i="3"/>
  <c r="Z265" i="3"/>
  <c r="AE265" i="3" s="1"/>
  <c r="AB265" i="3"/>
  <c r="Z313" i="3"/>
  <c r="AE313" i="3" s="1"/>
  <c r="AB313" i="3"/>
  <c r="Z361" i="3"/>
  <c r="AE361" i="3" s="1"/>
  <c r="AB361" i="3"/>
  <c r="Z413" i="3"/>
  <c r="AE413" i="3" s="1"/>
  <c r="AB413" i="3"/>
  <c r="Z461" i="3"/>
  <c r="AE461" i="3" s="1"/>
  <c r="AB461" i="3"/>
  <c r="Z510" i="3"/>
  <c r="AE510" i="3" s="1"/>
  <c r="AB510" i="3"/>
  <c r="Z564" i="3"/>
  <c r="AE564" i="3" s="1"/>
  <c r="AB564" i="3"/>
  <c r="Z612" i="3"/>
  <c r="AE612" i="3" s="1"/>
  <c r="AB612" i="3"/>
  <c r="Z660" i="3"/>
  <c r="AE660" i="3" s="1"/>
  <c r="AB660" i="3"/>
  <c r="Z708" i="3"/>
  <c r="AE708" i="3" s="1"/>
  <c r="AB708" i="3"/>
  <c r="Z756" i="3"/>
  <c r="AE756" i="3" s="1"/>
  <c r="AB756" i="3"/>
  <c r="Z828" i="3"/>
  <c r="AE828" i="3" s="1"/>
  <c r="AB828" i="3"/>
  <c r="Z876" i="3"/>
  <c r="AE876" i="3" s="1"/>
  <c r="AB876" i="3"/>
  <c r="Z924" i="3"/>
  <c r="AE924" i="3" s="1"/>
  <c r="AB924" i="3"/>
  <c r="Z996" i="3"/>
  <c r="AE996" i="3" s="1"/>
  <c r="AB996" i="3"/>
  <c r="Z1044" i="3"/>
  <c r="AE1044" i="3" s="1"/>
  <c r="AB1044" i="3"/>
  <c r="Z1092" i="3"/>
  <c r="AE1092" i="3" s="1"/>
  <c r="AB1092" i="3"/>
  <c r="Z1152" i="3"/>
  <c r="AE1152" i="3" s="1"/>
  <c r="AB1152" i="3"/>
  <c r="Z1212" i="3"/>
  <c r="AE1212" i="3" s="1"/>
  <c r="AB1212" i="3"/>
  <c r="Z1260" i="3"/>
  <c r="AE1260" i="3" s="1"/>
  <c r="AB1260" i="3"/>
  <c r="Z1320" i="3"/>
  <c r="AE1320" i="3" s="1"/>
  <c r="AB1320" i="3"/>
  <c r="Z1380" i="3"/>
  <c r="AE1380" i="3" s="1"/>
  <c r="AB1380" i="3"/>
  <c r="Z1440" i="3"/>
  <c r="AE1440" i="3" s="1"/>
  <c r="AB1440" i="3"/>
  <c r="Z1500" i="3"/>
  <c r="AE1500" i="3" s="1"/>
  <c r="AB1500" i="3"/>
  <c r="Z1560" i="3"/>
  <c r="AE1560" i="3" s="1"/>
  <c r="AB1560" i="3"/>
  <c r="Z1620" i="3"/>
  <c r="AE1620" i="3" s="1"/>
  <c r="AB1620" i="3"/>
  <c r="Z1668" i="3"/>
  <c r="AE1668" i="3" s="1"/>
  <c r="AB1668" i="3"/>
  <c r="Z1728" i="3"/>
  <c r="AE1728" i="3" s="1"/>
  <c r="AB1728" i="3"/>
  <c r="Z1788" i="3"/>
  <c r="AE1788" i="3" s="1"/>
  <c r="AB1788" i="3"/>
  <c r="Z1836" i="3"/>
  <c r="AE1836" i="3" s="1"/>
  <c r="AB1836" i="3"/>
  <c r="Z1896" i="3"/>
  <c r="AE1896" i="3" s="1"/>
  <c r="AB1896" i="3"/>
  <c r="Z1968" i="3"/>
  <c r="AE1968" i="3" s="1"/>
  <c r="AB1968" i="3"/>
  <c r="Z2016" i="3"/>
  <c r="AE2016" i="3" s="1"/>
  <c r="AB2016" i="3"/>
  <c r="Z2076" i="3"/>
  <c r="AE2076" i="3" s="1"/>
  <c r="AB2076" i="3"/>
  <c r="Z2124" i="3"/>
  <c r="AE2124" i="3" s="1"/>
  <c r="AB2124" i="3"/>
  <c r="Z2232" i="3"/>
  <c r="AE2232" i="3" s="1"/>
  <c r="AB2232" i="3"/>
  <c r="Z2292" i="3"/>
  <c r="AE2292" i="3" s="1"/>
  <c r="AB2292" i="3"/>
  <c r="Z2340" i="3"/>
  <c r="AE2340" i="3" s="1"/>
  <c r="AB2340" i="3"/>
  <c r="Z2400" i="3"/>
  <c r="AE2400" i="3" s="1"/>
  <c r="AB2400" i="3"/>
  <c r="Z2448" i="3"/>
  <c r="AE2448" i="3" s="1"/>
  <c r="AB2448" i="3"/>
  <c r="Z2508" i="3"/>
  <c r="AE2508" i="3" s="1"/>
  <c r="AB2508" i="3"/>
  <c r="Z2592" i="3"/>
  <c r="AE2592" i="3" s="1"/>
  <c r="AB2592" i="3"/>
  <c r="Z2652" i="3"/>
  <c r="AE2652" i="3" s="1"/>
  <c r="AB2652" i="3"/>
  <c r="Z2712" i="3"/>
  <c r="AE2712" i="3" s="1"/>
  <c r="AB2712" i="3"/>
  <c r="Z2772" i="3"/>
  <c r="AE2772" i="3" s="1"/>
  <c r="AB2772" i="3"/>
  <c r="Z2868" i="3"/>
  <c r="AE2868" i="3" s="1"/>
  <c r="AB2868" i="3"/>
  <c r="Z2928" i="3"/>
  <c r="AE2928" i="3" s="1"/>
  <c r="AB2928" i="3"/>
  <c r="Z2976" i="3"/>
  <c r="AE2976" i="3" s="1"/>
  <c r="AB2976" i="3"/>
  <c r="Z3036" i="3"/>
  <c r="AE3036" i="3" s="1"/>
  <c r="AB3036" i="3"/>
  <c r="Z3096" i="3"/>
  <c r="AE3096" i="3" s="1"/>
  <c r="AB3096" i="3"/>
  <c r="Z3168" i="3"/>
  <c r="AE3168" i="3" s="1"/>
  <c r="AB3168" i="3"/>
  <c r="Z3240" i="3"/>
  <c r="AE3240" i="3" s="1"/>
  <c r="AB3240" i="3"/>
  <c r="Z3300" i="3"/>
  <c r="AE3300" i="3" s="1"/>
  <c r="AB3300" i="3"/>
  <c r="Z3360" i="3"/>
  <c r="AE3360" i="3" s="1"/>
  <c r="AB3360" i="3"/>
  <c r="Z3432" i="3"/>
  <c r="AE3432" i="3" s="1"/>
  <c r="AB3432" i="3"/>
  <c r="Z3492" i="3"/>
  <c r="AE3492" i="3" s="1"/>
  <c r="AB3492" i="3"/>
  <c r="Z3564" i="3"/>
  <c r="AE3564" i="3" s="1"/>
  <c r="AB3564" i="3"/>
  <c r="Z3624" i="3"/>
  <c r="AE3624" i="3" s="1"/>
  <c r="AB3624" i="3"/>
  <c r="Z3744" i="3"/>
  <c r="AE3744" i="3" s="1"/>
  <c r="AB3744" i="3"/>
  <c r="Z3852" i="3"/>
  <c r="AE3852" i="3" s="1"/>
  <c r="AB3852" i="3"/>
  <c r="Z3924" i="3"/>
  <c r="AE3924" i="3" s="1"/>
  <c r="AB3924" i="3"/>
  <c r="Z4056" i="3"/>
  <c r="AE4056" i="3" s="1"/>
  <c r="AB4056" i="3"/>
  <c r="Z4248" i="3"/>
  <c r="AE4248" i="3" s="1"/>
  <c r="AB4248" i="3"/>
  <c r="Z4440" i="3"/>
  <c r="AE4440" i="3" s="1"/>
  <c r="AB4440" i="3"/>
  <c r="Z3216" i="3"/>
  <c r="AE3216" i="3" s="1"/>
  <c r="AB3216" i="3"/>
  <c r="Z1532" i="3"/>
  <c r="AE1532" i="3" s="1"/>
  <c r="AB1532" i="3"/>
  <c r="Z1592" i="3"/>
  <c r="AE1592" i="3" s="1"/>
  <c r="AB1592" i="3"/>
  <c r="Z1640" i="3"/>
  <c r="AE1640" i="3" s="1"/>
  <c r="AB1640" i="3"/>
  <c r="Z1688" i="3"/>
  <c r="AE1688" i="3" s="1"/>
  <c r="AB1688" i="3"/>
  <c r="Z1736" i="3"/>
  <c r="AE1736" i="3" s="1"/>
  <c r="AB1736" i="3"/>
  <c r="Z1808" i="3"/>
  <c r="AE1808" i="3" s="1"/>
  <c r="AB1808" i="3"/>
  <c r="Z1868" i="3"/>
  <c r="AE1868" i="3" s="1"/>
  <c r="AB1868" i="3"/>
  <c r="Z1940" i="3"/>
  <c r="AE1940" i="3" s="1"/>
  <c r="AB1940" i="3"/>
  <c r="Z1988" i="3"/>
  <c r="AE1988" i="3" s="1"/>
  <c r="AB1988" i="3"/>
  <c r="Z2036" i="3"/>
  <c r="AE2036" i="3" s="1"/>
  <c r="AB2036" i="3"/>
  <c r="Z2096" i="3"/>
  <c r="AE2096" i="3" s="1"/>
  <c r="AB2096" i="3"/>
  <c r="Z2156" i="3"/>
  <c r="AE2156" i="3" s="1"/>
  <c r="AB2156" i="3"/>
  <c r="Z2204" i="3"/>
  <c r="AE2204" i="3" s="1"/>
  <c r="AB2204" i="3"/>
  <c r="Z2252" i="3"/>
  <c r="AE2252" i="3" s="1"/>
  <c r="AB2252" i="3"/>
  <c r="Z2300" i="3"/>
  <c r="AE2300" i="3" s="1"/>
  <c r="AB2300" i="3"/>
  <c r="Z2372" i="3"/>
  <c r="AE2372" i="3" s="1"/>
  <c r="AB2372" i="3"/>
  <c r="Z2420" i="3"/>
  <c r="AE2420" i="3" s="1"/>
  <c r="AB2420" i="3"/>
  <c r="Z2480" i="3"/>
  <c r="AE2480" i="3" s="1"/>
  <c r="AB2480" i="3"/>
  <c r="Z2528" i="3"/>
  <c r="AE2528" i="3" s="1"/>
  <c r="AB2528" i="3"/>
  <c r="Z2588" i="3"/>
  <c r="AE2588" i="3" s="1"/>
  <c r="AB2588" i="3"/>
  <c r="Z2636" i="3"/>
  <c r="AE2636" i="3" s="1"/>
  <c r="AB2636" i="3"/>
  <c r="Z2684" i="3"/>
  <c r="AE2684" i="3" s="1"/>
  <c r="AB2684" i="3"/>
  <c r="Z2744" i="3"/>
  <c r="AE2744" i="3" s="1"/>
  <c r="AB2744" i="3"/>
  <c r="Z2840" i="3"/>
  <c r="AE2840" i="3" s="1"/>
  <c r="AB2840" i="3"/>
  <c r="Z2888" i="3"/>
  <c r="AE2888" i="3" s="1"/>
  <c r="AB2888" i="3"/>
  <c r="Z2960" i="3"/>
  <c r="AE2960" i="3" s="1"/>
  <c r="AB2960" i="3"/>
  <c r="Z3020" i="3"/>
  <c r="AE3020" i="3" s="1"/>
  <c r="AB3020" i="3"/>
  <c r="Z3092" i="3"/>
  <c r="AE3092" i="3" s="1"/>
  <c r="AB3092" i="3"/>
  <c r="Z3164" i="3"/>
  <c r="AE3164" i="3" s="1"/>
  <c r="AB3164" i="3"/>
  <c r="Z3236" i="3"/>
  <c r="AE3236" i="3" s="1"/>
  <c r="AB3236" i="3"/>
  <c r="Z3284" i="3"/>
  <c r="AE3284" i="3" s="1"/>
  <c r="AB3284" i="3"/>
  <c r="Z3356" i="3"/>
  <c r="AE3356" i="3" s="1"/>
  <c r="AB3356" i="3"/>
  <c r="Z3428" i="3"/>
  <c r="AE3428" i="3" s="1"/>
  <c r="AB3428" i="3"/>
  <c r="Z3524" i="3"/>
  <c r="AE3524" i="3" s="1"/>
  <c r="AB3524" i="3"/>
  <c r="Z3608" i="3"/>
  <c r="AE3608" i="3" s="1"/>
  <c r="AB3608" i="3"/>
  <c r="Z3716" i="3"/>
  <c r="AE3716" i="3" s="1"/>
  <c r="AB3716" i="3"/>
  <c r="Z3788" i="3"/>
  <c r="AE3788" i="3" s="1"/>
  <c r="AB3788" i="3"/>
  <c r="Z3860" i="3"/>
  <c r="AE3860" i="3" s="1"/>
  <c r="AB3860" i="3"/>
  <c r="Z3956" i="3"/>
  <c r="AE3956" i="3" s="1"/>
  <c r="AB3956" i="3"/>
  <c r="Z4040" i="3"/>
  <c r="AE4040" i="3" s="1"/>
  <c r="AB4040" i="3"/>
  <c r="Z4148" i="3"/>
  <c r="AE4148" i="3" s="1"/>
  <c r="AB4148" i="3"/>
  <c r="Z4196" i="3"/>
  <c r="AE4196" i="3" s="1"/>
  <c r="AB4196" i="3"/>
  <c r="Z4280" i="3"/>
  <c r="AE4280" i="3" s="1"/>
  <c r="AB4280" i="3"/>
  <c r="Z4352" i="3"/>
  <c r="AE4352" i="3" s="1"/>
  <c r="AB4352" i="3"/>
  <c r="Z4460" i="3"/>
  <c r="AE4460" i="3" s="1"/>
  <c r="AB4460" i="3"/>
  <c r="Z2721" i="3"/>
  <c r="AE2721" i="3" s="1"/>
  <c r="AB2721" i="3"/>
  <c r="Z2805" i="3"/>
  <c r="AE2805" i="3" s="1"/>
  <c r="AB2805" i="3"/>
  <c r="Z2853" i="3"/>
  <c r="AE2853" i="3" s="1"/>
  <c r="AB2853" i="3"/>
  <c r="Z2913" i="3"/>
  <c r="AE2913" i="3" s="1"/>
  <c r="AB2913" i="3"/>
  <c r="Z2985" i="3"/>
  <c r="AE2985" i="3" s="1"/>
  <c r="AB2985" i="3"/>
  <c r="Z3033" i="3"/>
  <c r="AE3033" i="3" s="1"/>
  <c r="AB3033" i="3"/>
  <c r="Z3129" i="3"/>
  <c r="AE3129" i="3" s="1"/>
  <c r="AB3129" i="3"/>
  <c r="Z3249" i="3"/>
  <c r="AE3249" i="3" s="1"/>
  <c r="AB3249" i="3"/>
  <c r="Z3357" i="3"/>
  <c r="AE3357" i="3" s="1"/>
  <c r="AB3357" i="3"/>
  <c r="Z3417" i="3"/>
  <c r="AE3417" i="3" s="1"/>
  <c r="AB3417" i="3"/>
  <c r="Z3465" i="3"/>
  <c r="AE3465" i="3" s="1"/>
  <c r="AB3465" i="3"/>
  <c r="Z3561" i="3"/>
  <c r="AE3561" i="3" s="1"/>
  <c r="AB3561" i="3"/>
  <c r="Z3621" i="3"/>
  <c r="AE3621" i="3" s="1"/>
  <c r="AB3621" i="3"/>
  <c r="Z3717" i="3"/>
  <c r="AE3717" i="3" s="1"/>
  <c r="AB3717" i="3"/>
  <c r="Z3813" i="3"/>
  <c r="AE3813" i="3" s="1"/>
  <c r="AB3813" i="3"/>
  <c r="Z3885" i="3"/>
  <c r="AE3885" i="3" s="1"/>
  <c r="AB3885" i="3"/>
  <c r="Z3945" i="3"/>
  <c r="AE3945" i="3" s="1"/>
  <c r="AB3945" i="3"/>
  <c r="Z3993" i="3"/>
  <c r="AE3993" i="3" s="1"/>
  <c r="AB3993" i="3"/>
  <c r="Z4041" i="3"/>
  <c r="AE4041" i="3" s="1"/>
  <c r="AB4041" i="3"/>
  <c r="Z4125" i="3"/>
  <c r="AE4125" i="3" s="1"/>
  <c r="AB4125" i="3"/>
  <c r="Z4245" i="3"/>
  <c r="AE4245" i="3" s="1"/>
  <c r="AB4245" i="3"/>
  <c r="Z4305" i="3"/>
  <c r="AE4305" i="3" s="1"/>
  <c r="AB4305" i="3"/>
  <c r="Z4377" i="3"/>
  <c r="AE4377" i="3" s="1"/>
  <c r="AB4377" i="3"/>
  <c r="Z4485" i="3"/>
  <c r="AE4485" i="3" s="1"/>
  <c r="AB4485" i="3"/>
  <c r="Z4569" i="3"/>
  <c r="AE4569" i="3" s="1"/>
  <c r="AB4569" i="3"/>
  <c r="Z3718" i="3"/>
  <c r="AE3718" i="3" s="1"/>
  <c r="AB3718" i="3"/>
  <c r="Z3874" i="3"/>
  <c r="AE3874" i="3" s="1"/>
  <c r="AB3874" i="3"/>
  <c r="Z4126" i="3"/>
  <c r="AE4126" i="3" s="1"/>
  <c r="AB4126" i="3"/>
  <c r="Z4282" i="3"/>
  <c r="AE4282" i="3" s="1"/>
  <c r="AB4282" i="3"/>
  <c r="Z4378" i="3"/>
  <c r="AE4378" i="3" s="1"/>
  <c r="AB4378" i="3"/>
  <c r="Z4570" i="3"/>
  <c r="AE4570" i="3" s="1"/>
  <c r="AB4570" i="3"/>
  <c r="Z2347" i="3"/>
  <c r="AE2347" i="3" s="1"/>
  <c r="AB2347" i="3"/>
  <c r="Z2455" i="3"/>
  <c r="AE2455" i="3" s="1"/>
  <c r="AB2455" i="3"/>
  <c r="Z2791" i="3"/>
  <c r="AE2791" i="3" s="1"/>
  <c r="AB2791" i="3"/>
  <c r="Z3187" i="3"/>
  <c r="AE3187" i="3" s="1"/>
  <c r="AB3187" i="3"/>
  <c r="Z3487" i="3"/>
  <c r="AE3487" i="3" s="1"/>
  <c r="AB3487" i="3"/>
  <c r="Z3667" i="3"/>
  <c r="AE3667" i="3" s="1"/>
  <c r="AB3667" i="3"/>
  <c r="Z4411" i="3"/>
  <c r="AE4411" i="3" s="1"/>
  <c r="AB4411" i="3"/>
  <c r="Z3706" i="3"/>
  <c r="AE3706" i="3" s="1"/>
  <c r="AB3706" i="3"/>
  <c r="Z3850" i="3"/>
  <c r="AE3850" i="3" s="1"/>
  <c r="AB3850" i="3"/>
  <c r="Z4042" i="3"/>
  <c r="AE4042" i="3" s="1"/>
  <c r="AB4042" i="3"/>
  <c r="Z4162" i="3"/>
  <c r="AE4162" i="3" s="1"/>
  <c r="AB4162" i="3"/>
  <c r="Z4270" i="3"/>
  <c r="AE4270" i="3" s="1"/>
  <c r="AB4270" i="3"/>
  <c r="Z4438" i="3"/>
  <c r="AE4438" i="3" s="1"/>
  <c r="AB4438" i="3"/>
  <c r="Z4606" i="3"/>
  <c r="AE4606" i="3" s="1"/>
  <c r="AB4606" i="3"/>
  <c r="Z4580" i="3"/>
  <c r="AE4580" i="3" s="1"/>
  <c r="AB4580" i="3"/>
  <c r="Z32" i="3"/>
  <c r="AE32" i="3" s="1"/>
  <c r="AB32" i="3"/>
  <c r="Z136" i="3"/>
  <c r="AE136" i="3" s="1"/>
  <c r="AB136" i="3"/>
  <c r="Z232" i="3"/>
  <c r="AE232" i="3" s="1"/>
  <c r="AB232" i="3"/>
  <c r="Z452" i="3"/>
  <c r="AE452" i="3" s="1"/>
  <c r="AB452" i="3"/>
  <c r="Z711" i="3"/>
  <c r="AE711" i="3" s="1"/>
  <c r="AB711" i="3"/>
  <c r="Z855" i="3"/>
  <c r="AE855" i="3" s="1"/>
  <c r="AB855" i="3"/>
  <c r="Z1119" i="3"/>
  <c r="AE1119" i="3" s="1"/>
  <c r="AB1119" i="3"/>
  <c r="Z1275" i="3"/>
  <c r="AE1275" i="3" s="1"/>
  <c r="AB1275" i="3"/>
  <c r="Z1383" i="3"/>
  <c r="AE1383" i="3" s="1"/>
  <c r="AB1383" i="3"/>
  <c r="Z1539" i="3"/>
  <c r="AE1539" i="3" s="1"/>
  <c r="AB1539" i="3"/>
  <c r="Z1767" i="3"/>
  <c r="AE1767" i="3" s="1"/>
  <c r="AB1767" i="3"/>
  <c r="Z1887" i="3"/>
  <c r="AE1887" i="3" s="1"/>
  <c r="AB1887" i="3"/>
  <c r="Z2055" i="3"/>
  <c r="AE2055" i="3" s="1"/>
  <c r="AB2055" i="3"/>
  <c r="Z2151" i="3"/>
  <c r="AE2151" i="3" s="1"/>
  <c r="AB2151" i="3"/>
  <c r="Z2235" i="3"/>
  <c r="AE2235" i="3" s="1"/>
  <c r="AB2235" i="3"/>
  <c r="Z2379" i="3"/>
  <c r="AE2379" i="3" s="1"/>
  <c r="AB2379" i="3"/>
  <c r="Z2619" i="3"/>
  <c r="AE2619" i="3" s="1"/>
  <c r="AB2619" i="3"/>
  <c r="Z2727" i="3"/>
  <c r="AE2727" i="3" s="1"/>
  <c r="AB2727" i="3"/>
  <c r="Z2823" i="3"/>
  <c r="AE2823" i="3" s="1"/>
  <c r="AB2823" i="3"/>
  <c r="Z2955" i="3"/>
  <c r="AE2955" i="3" s="1"/>
  <c r="AB2955" i="3"/>
  <c r="Z3063" i="3"/>
  <c r="AE3063" i="3" s="1"/>
  <c r="AB3063" i="3"/>
  <c r="Z3195" i="3"/>
  <c r="AE3195" i="3" s="1"/>
  <c r="AB3195" i="3"/>
  <c r="Z3291" i="3"/>
  <c r="AE3291" i="3" s="1"/>
  <c r="AB3291" i="3"/>
  <c r="Z3363" i="3"/>
  <c r="AE3363" i="3" s="1"/>
  <c r="AB3363" i="3"/>
  <c r="Z3483" i="3"/>
  <c r="AE3483" i="3" s="1"/>
  <c r="AB3483" i="3"/>
  <c r="Z3567" i="3"/>
  <c r="AE3567" i="3" s="1"/>
  <c r="AB3567" i="3"/>
  <c r="Z3735" i="3"/>
  <c r="AE3735" i="3" s="1"/>
  <c r="AB3735" i="3"/>
  <c r="Z3903" i="3"/>
  <c r="AE3903" i="3" s="1"/>
  <c r="AB3903" i="3"/>
  <c r="Z4035" i="3"/>
  <c r="AE4035" i="3" s="1"/>
  <c r="AB4035" i="3"/>
  <c r="Z4179" i="3"/>
  <c r="AE4179" i="3" s="1"/>
  <c r="AB4179" i="3"/>
  <c r="Z4311" i="3"/>
  <c r="AE4311" i="3" s="1"/>
  <c r="AB4311" i="3"/>
  <c r="Z4419" i="3"/>
  <c r="AE4419" i="3" s="1"/>
  <c r="AB4419" i="3"/>
  <c r="Z4515" i="3"/>
  <c r="AE4515" i="3" s="1"/>
  <c r="AB4515" i="3"/>
  <c r="Z4548" i="3"/>
  <c r="AE4548" i="3" s="1"/>
  <c r="AB4548" i="3"/>
  <c r="Z4454" i="3"/>
  <c r="AE4454" i="3" s="1"/>
  <c r="AB4454" i="3"/>
  <c r="Z3878" i="3"/>
  <c r="AE3878" i="3" s="1"/>
  <c r="AB3878" i="3"/>
  <c r="Z4070" i="3"/>
  <c r="AE4070" i="3" s="1"/>
  <c r="AB4070" i="3"/>
  <c r="Z4262" i="3"/>
  <c r="AE4262" i="3" s="1"/>
  <c r="AB4262" i="3"/>
  <c r="Z4430" i="3"/>
  <c r="AE4430" i="3" s="1"/>
  <c r="AB4430" i="3"/>
  <c r="Z2842" i="3"/>
  <c r="AE2842" i="3" s="1"/>
  <c r="AB2842" i="3"/>
  <c r="Z88" i="3"/>
  <c r="AE88" i="3" s="1"/>
  <c r="AB88" i="3"/>
  <c r="Z1956" i="3"/>
  <c r="AE1956" i="3" s="1"/>
  <c r="AB1956" i="3"/>
  <c r="Z2664" i="3"/>
  <c r="AE2664" i="3" s="1"/>
  <c r="AB2664" i="3"/>
  <c r="Z3132" i="3"/>
  <c r="AE3132" i="3" s="1"/>
  <c r="AB3132" i="3"/>
  <c r="Z2761" i="3"/>
  <c r="AE2761" i="3" s="1"/>
  <c r="AB2761" i="3"/>
  <c r="Z3925" i="3"/>
  <c r="AE3925" i="3" s="1"/>
  <c r="AB3925" i="3"/>
  <c r="Z4465" i="3"/>
  <c r="AE4465" i="3" s="1"/>
  <c r="AB4465" i="3"/>
  <c r="Z800" i="3"/>
  <c r="AE800" i="3" s="1"/>
  <c r="AB800" i="3"/>
  <c r="Z3584" i="3"/>
  <c r="AE3584" i="3" s="1"/>
  <c r="AB3584" i="3"/>
  <c r="Z2003" i="3"/>
  <c r="AE2003" i="3" s="1"/>
  <c r="AB2003" i="3"/>
  <c r="Z1436" i="3"/>
  <c r="AE1436" i="3" s="1"/>
  <c r="AB1436" i="3"/>
  <c r="Z2387" i="3"/>
  <c r="AE2387" i="3" s="1"/>
  <c r="AB2387" i="3"/>
  <c r="Z2762" i="3"/>
  <c r="AE2762" i="3" s="1"/>
  <c r="AB2762" i="3"/>
  <c r="Z92" i="3"/>
  <c r="AE92" i="3" s="1"/>
  <c r="AB92" i="3"/>
  <c r="Z421" i="3"/>
  <c r="AE421" i="3" s="1"/>
  <c r="AB421" i="3"/>
  <c r="Z3668" i="3"/>
  <c r="AE3668" i="3" s="1"/>
  <c r="AB3668" i="3"/>
  <c r="Z1412" i="3"/>
  <c r="AE1412" i="3" s="1"/>
  <c r="AB1412" i="3"/>
  <c r="Z3579" i="3"/>
  <c r="AE3579" i="3" s="1"/>
  <c r="AB3579" i="3"/>
  <c r="Z922" i="3"/>
  <c r="AE922" i="3" s="1"/>
  <c r="AB922" i="3"/>
  <c r="Z3784" i="3"/>
  <c r="AE3784" i="3" s="1"/>
  <c r="AB3784" i="3"/>
  <c r="Z2075" i="3"/>
  <c r="AE2075" i="3" s="1"/>
  <c r="AB2075" i="3"/>
  <c r="Z1907" i="3"/>
  <c r="AE1907" i="3" s="1"/>
  <c r="AB1907" i="3"/>
  <c r="Z11" i="3"/>
  <c r="AE11" i="3" s="1"/>
  <c r="AB11" i="3"/>
  <c r="Z3908" i="3"/>
  <c r="AE3908" i="3" s="1"/>
  <c r="AB3908" i="3"/>
  <c r="Z3779" i="3"/>
  <c r="AE3779" i="3" s="1"/>
  <c r="AB3779" i="3"/>
  <c r="Z981" i="3"/>
  <c r="AE981" i="3" s="1"/>
  <c r="AB981" i="3"/>
  <c r="Z3081" i="3"/>
  <c r="AE3081" i="3" s="1"/>
  <c r="AB3081" i="3"/>
  <c r="Z3201" i="3"/>
  <c r="AE3201" i="3" s="1"/>
  <c r="AB3201" i="3"/>
  <c r="Z1845" i="3"/>
  <c r="AE1845" i="3" s="1"/>
  <c r="AB1845" i="3"/>
  <c r="Z40" i="3"/>
  <c r="AE40" i="3" s="1"/>
  <c r="AB40" i="3"/>
  <c r="Z288" i="3"/>
  <c r="AE288" i="3" s="1"/>
  <c r="AB288" i="3"/>
  <c r="Z635" i="3"/>
  <c r="AE635" i="3" s="1"/>
  <c r="AB635" i="3"/>
  <c r="Z923" i="3"/>
  <c r="AE923" i="3" s="1"/>
  <c r="AB923" i="3"/>
  <c r="Z1259" i="3"/>
  <c r="AE1259" i="3" s="1"/>
  <c r="AB1259" i="3"/>
  <c r="Z1403" i="3"/>
  <c r="AE1403" i="3" s="1"/>
  <c r="AB1403" i="3"/>
  <c r="Z1643" i="3"/>
  <c r="AE1643" i="3" s="1"/>
  <c r="AB1643" i="3"/>
  <c r="Z1871" i="3"/>
  <c r="AE1871" i="3" s="1"/>
  <c r="AB1871" i="3"/>
  <c r="Z2183" i="3"/>
  <c r="AE2183" i="3" s="1"/>
  <c r="AB2183" i="3"/>
  <c r="Z2555" i="3"/>
  <c r="AE2555" i="3" s="1"/>
  <c r="AB2555" i="3"/>
  <c r="Z2951" i="3"/>
  <c r="AE2951" i="3" s="1"/>
  <c r="AB2951" i="3"/>
  <c r="Z3251" i="3"/>
  <c r="AE3251" i="3" s="1"/>
  <c r="AB3251" i="3"/>
  <c r="Z3815" i="3"/>
  <c r="AE3815" i="3" s="1"/>
  <c r="AB3815" i="3"/>
  <c r="Z4151" i="3"/>
  <c r="AE4151" i="3" s="1"/>
  <c r="AB4151" i="3"/>
  <c r="Z4343" i="3"/>
  <c r="AE4343" i="3" s="1"/>
  <c r="AB4343" i="3"/>
  <c r="Z4535" i="3"/>
  <c r="AE4535" i="3" s="1"/>
  <c r="AB4535" i="3"/>
  <c r="Z4104" i="3"/>
  <c r="AE4104" i="3" s="1"/>
  <c r="AB4104" i="3"/>
  <c r="Z2776" i="3"/>
  <c r="AE2776" i="3" s="1"/>
  <c r="AB2776" i="3"/>
  <c r="Z270" i="3"/>
  <c r="AE270" i="3" s="1"/>
  <c r="AB270" i="3"/>
  <c r="Z394" i="3"/>
  <c r="AE394" i="3" s="1"/>
  <c r="AB394" i="3"/>
  <c r="Z515" i="3"/>
  <c r="AE515" i="3" s="1"/>
  <c r="AB515" i="3"/>
  <c r="Z701" i="3"/>
  <c r="AE701" i="3" s="1"/>
  <c r="AB701" i="3"/>
  <c r="Z797" i="3"/>
  <c r="AE797" i="3" s="1"/>
  <c r="AB797" i="3"/>
  <c r="Z1013" i="3"/>
  <c r="AE1013" i="3" s="1"/>
  <c r="AB1013" i="3"/>
  <c r="Z1385" i="3"/>
  <c r="AE1385" i="3" s="1"/>
  <c r="AB1385" i="3"/>
  <c r="Z1529" i="3"/>
  <c r="AE1529" i="3" s="1"/>
  <c r="AB1529" i="3"/>
  <c r="Z1601" i="3"/>
  <c r="AE1601" i="3" s="1"/>
  <c r="AB1601" i="3"/>
  <c r="Z1733" i="3"/>
  <c r="AE1733" i="3" s="1"/>
  <c r="AB1733" i="3"/>
  <c r="Z1961" i="3"/>
  <c r="AE1961" i="3" s="1"/>
  <c r="AB1961" i="3"/>
  <c r="Z2069" i="3"/>
  <c r="AE2069" i="3" s="1"/>
  <c r="AB2069" i="3"/>
  <c r="Z2225" i="3"/>
  <c r="AE2225" i="3" s="1"/>
  <c r="AB2225" i="3"/>
  <c r="Z2393" i="3"/>
  <c r="AE2393" i="3" s="1"/>
  <c r="AB2393" i="3"/>
  <c r="Z2741" i="3"/>
  <c r="AE2741" i="3" s="1"/>
  <c r="AB2741" i="3"/>
  <c r="Z2885" i="3"/>
  <c r="AE2885" i="3" s="1"/>
  <c r="AB2885" i="3"/>
  <c r="Z3065" i="3"/>
  <c r="AE3065" i="3" s="1"/>
  <c r="AB3065" i="3"/>
  <c r="Z3221" i="3"/>
  <c r="AE3221" i="3" s="1"/>
  <c r="AB3221" i="3"/>
  <c r="Z3545" i="3"/>
  <c r="AE3545" i="3" s="1"/>
  <c r="AB3545" i="3"/>
  <c r="Z3725" i="3"/>
  <c r="AE3725" i="3" s="1"/>
  <c r="AB3725" i="3"/>
  <c r="Z4001" i="3"/>
  <c r="AE4001" i="3" s="1"/>
  <c r="AB4001" i="3"/>
  <c r="Z4457" i="3"/>
  <c r="AE4457" i="3" s="1"/>
  <c r="AB4457" i="3"/>
  <c r="Z2479" i="3"/>
  <c r="AE2479" i="3" s="1"/>
  <c r="AB2479" i="3"/>
  <c r="Z82" i="3"/>
  <c r="AE82" i="3" s="1"/>
  <c r="AB82" i="3"/>
  <c r="Z618" i="3"/>
  <c r="AE618" i="3" s="1"/>
  <c r="AB618" i="3"/>
  <c r="Z906" i="3"/>
  <c r="AE906" i="3" s="1"/>
  <c r="AB906" i="3"/>
  <c r="Z1350" i="3"/>
  <c r="AE1350" i="3" s="1"/>
  <c r="AB1350" i="3"/>
  <c r="Z2142" i="3"/>
  <c r="AE2142" i="3" s="1"/>
  <c r="AB2142" i="3"/>
  <c r="Z3042" i="3"/>
  <c r="AE3042" i="3" s="1"/>
  <c r="AB3042" i="3"/>
  <c r="Z3450" i="3"/>
  <c r="AE3450" i="3" s="1"/>
  <c r="AB3450" i="3"/>
  <c r="Z4014" i="3"/>
  <c r="AE4014" i="3" s="1"/>
  <c r="AB4014" i="3"/>
  <c r="Z4458" i="3"/>
  <c r="AE4458" i="3" s="1"/>
  <c r="AB4458" i="3"/>
  <c r="Z12" i="3"/>
  <c r="AE12" i="3" s="1"/>
  <c r="AB12" i="3"/>
  <c r="Z176" i="3"/>
  <c r="AE176" i="3" s="1"/>
  <c r="AB176" i="3"/>
  <c r="Z535" i="3"/>
  <c r="AE535" i="3" s="1"/>
  <c r="AB535" i="3"/>
  <c r="Z943" i="3"/>
  <c r="AE943" i="3" s="1"/>
  <c r="AB943" i="3"/>
  <c r="Z2011" i="3"/>
  <c r="AE2011" i="3" s="1"/>
  <c r="AB2011" i="3"/>
  <c r="Z2335" i="3"/>
  <c r="AE2335" i="3" s="1"/>
  <c r="AB2335" i="3"/>
  <c r="Z2635" i="3"/>
  <c r="AE2635" i="3" s="1"/>
  <c r="AB2635" i="3"/>
  <c r="Z2899" i="3"/>
  <c r="AE2899" i="3" s="1"/>
  <c r="AB2899" i="3"/>
  <c r="Z3067" i="3"/>
  <c r="AE3067" i="3" s="1"/>
  <c r="AB3067" i="3"/>
  <c r="Z3199" i="3"/>
  <c r="AE3199" i="3" s="1"/>
  <c r="AB3199" i="3"/>
  <c r="Z3403" i="3"/>
  <c r="AE3403" i="3" s="1"/>
  <c r="AB3403" i="3"/>
  <c r="Z3535" i="3"/>
  <c r="AE3535" i="3" s="1"/>
  <c r="AB3535" i="3"/>
  <c r="Z3823" i="3"/>
  <c r="AE3823" i="3" s="1"/>
  <c r="AB3823" i="3"/>
  <c r="Z4615" i="3"/>
  <c r="AE4615" i="3" s="1"/>
  <c r="AB4615" i="3"/>
  <c r="Z1757" i="3"/>
  <c r="AE1757" i="3" s="1"/>
  <c r="AB1757" i="3"/>
  <c r="Z2378" i="3"/>
  <c r="AE2378" i="3" s="1"/>
  <c r="AB2378" i="3"/>
  <c r="Z3186" i="3"/>
  <c r="AE3186" i="3" s="1"/>
  <c r="AB3186" i="3"/>
  <c r="Z3746" i="3"/>
  <c r="AE3746" i="3" s="1"/>
  <c r="AB3746" i="3"/>
  <c r="Z4205" i="3"/>
  <c r="AE4205" i="3" s="1"/>
  <c r="AB4205" i="3"/>
  <c r="Z4480" i="3"/>
  <c r="AE4480" i="3" s="1"/>
  <c r="AB4480" i="3"/>
  <c r="Z638" i="3"/>
  <c r="AE638" i="3" s="1"/>
  <c r="AB638" i="3"/>
  <c r="Z1802" i="3"/>
  <c r="AE1802" i="3" s="1"/>
  <c r="AB1802" i="3"/>
  <c r="Z3290" i="3"/>
  <c r="AE3290" i="3" s="1"/>
  <c r="AB3290" i="3"/>
  <c r="Z3650" i="3"/>
  <c r="AE3650" i="3" s="1"/>
  <c r="AB3650" i="3"/>
  <c r="Z4303" i="3"/>
  <c r="AE4303" i="3" s="1"/>
  <c r="AB4303" i="3"/>
  <c r="Z365" i="3"/>
  <c r="AE365" i="3" s="1"/>
  <c r="AB365" i="3"/>
  <c r="Z162" i="3"/>
  <c r="AE162" i="3" s="1"/>
  <c r="AB162" i="3"/>
  <c r="Z2819" i="3"/>
  <c r="AE2819" i="3" s="1"/>
  <c r="AB2819" i="3"/>
  <c r="Z2725" i="3"/>
  <c r="AE2725" i="3" s="1"/>
  <c r="AB2725" i="3"/>
  <c r="Z3481" i="3"/>
  <c r="AE3481" i="3" s="1"/>
  <c r="AB3481" i="3"/>
  <c r="Z4609" i="3"/>
  <c r="AE4609" i="3" s="1"/>
  <c r="AB4609" i="3"/>
  <c r="Z135" i="3"/>
  <c r="AE135" i="3" s="1"/>
  <c r="AB135" i="3"/>
  <c r="Z542" i="3"/>
  <c r="AE542" i="3" s="1"/>
  <c r="AB542" i="3"/>
  <c r="Z734" i="3"/>
  <c r="AE734" i="3" s="1"/>
  <c r="AB734" i="3"/>
  <c r="Z1022" i="3"/>
  <c r="AE1022" i="3" s="1"/>
  <c r="AB1022" i="3"/>
  <c r="Z1358" i="3"/>
  <c r="AE1358" i="3" s="1"/>
  <c r="AB1358" i="3"/>
  <c r="Z1970" i="3"/>
  <c r="AE1970" i="3" s="1"/>
  <c r="AB1970" i="3"/>
  <c r="Z2234" i="3"/>
  <c r="AE2234" i="3" s="1"/>
  <c r="AB2234" i="3"/>
  <c r="Z2546" i="3"/>
  <c r="AE2546" i="3" s="1"/>
  <c r="AB2546" i="3"/>
  <c r="Z2726" i="3"/>
  <c r="AE2726" i="3" s="1"/>
  <c r="AB2726" i="3"/>
  <c r="Z3491" i="3"/>
  <c r="AE3491" i="3" s="1"/>
  <c r="AB3491" i="3"/>
  <c r="Z1301" i="3"/>
  <c r="AE1301" i="3" s="1"/>
  <c r="AB1301" i="3"/>
  <c r="Z1853" i="3"/>
  <c r="AE1853" i="3" s="1"/>
  <c r="AB1853" i="3"/>
  <c r="Z2369" i="3"/>
  <c r="AE2369" i="3" s="1"/>
  <c r="AB2369" i="3"/>
  <c r="Z2729" i="3"/>
  <c r="AE2729" i="3" s="1"/>
  <c r="AB2729" i="3"/>
  <c r="Z3365" i="3"/>
  <c r="AE3365" i="3" s="1"/>
  <c r="AB3365" i="3"/>
  <c r="Z3785" i="3"/>
  <c r="AE3785" i="3" s="1"/>
  <c r="AB3785" i="3"/>
  <c r="Z4301" i="3"/>
  <c r="AE4301" i="3" s="1"/>
  <c r="AB4301" i="3"/>
  <c r="Z16" i="3"/>
  <c r="AE16" i="3" s="1"/>
  <c r="AB16" i="3"/>
  <c r="Z1931" i="3"/>
  <c r="AE1931" i="3" s="1"/>
  <c r="AB1931" i="3"/>
  <c r="Z2135" i="3"/>
  <c r="AE2135" i="3" s="1"/>
  <c r="AB2135" i="3"/>
  <c r="Z2303" i="3"/>
  <c r="AE2303" i="3" s="1"/>
  <c r="AB2303" i="3"/>
  <c r="Z2519" i="3"/>
  <c r="AE2519" i="3" s="1"/>
  <c r="AB2519" i="3"/>
  <c r="Z2771" i="3"/>
  <c r="AE2771" i="3" s="1"/>
  <c r="AB2771" i="3"/>
  <c r="Z3011" i="3"/>
  <c r="AE3011" i="3" s="1"/>
  <c r="AB3011" i="3"/>
  <c r="Z3107" i="3"/>
  <c r="AE3107" i="3" s="1"/>
  <c r="AB3107" i="3"/>
  <c r="Z3215" i="3"/>
  <c r="AE3215" i="3" s="1"/>
  <c r="AB3215" i="3"/>
  <c r="Z3395" i="3"/>
  <c r="AE3395" i="3" s="1"/>
  <c r="AB3395" i="3"/>
  <c r="Z3539" i="3"/>
  <c r="AE3539" i="3" s="1"/>
  <c r="AB3539" i="3"/>
  <c r="Z3719" i="3"/>
  <c r="AE3719" i="3" s="1"/>
  <c r="AB3719" i="3"/>
  <c r="Z3875" i="3"/>
  <c r="AE3875" i="3" s="1"/>
  <c r="AB3875" i="3"/>
  <c r="Z343" i="3"/>
  <c r="AE343" i="3" s="1"/>
  <c r="AB343" i="3"/>
  <c r="Z1338" i="3"/>
  <c r="AE1338" i="3" s="1"/>
  <c r="AB1338" i="3"/>
  <c r="Z1674" i="3"/>
  <c r="AE1674" i="3" s="1"/>
  <c r="AB1674" i="3"/>
  <c r="Z344" i="3"/>
  <c r="AE344" i="3" s="1"/>
  <c r="AB344" i="3"/>
  <c r="Z1651" i="3"/>
  <c r="AE1651" i="3" s="1"/>
  <c r="AB1651" i="3"/>
  <c r="Z120" i="3"/>
  <c r="AE120" i="3" s="1"/>
  <c r="AB120" i="3"/>
  <c r="Z73" i="3"/>
  <c r="AE73" i="3" s="1"/>
  <c r="AB73" i="3"/>
  <c r="Z141" i="3"/>
  <c r="AE141" i="3" s="1"/>
  <c r="AB141" i="3"/>
  <c r="Z189" i="3"/>
  <c r="AE189" i="3" s="1"/>
  <c r="AB189" i="3"/>
  <c r="Z249" i="3"/>
  <c r="AE249" i="3" s="1"/>
  <c r="AB249" i="3"/>
  <c r="Z309" i="3"/>
  <c r="AE309" i="3" s="1"/>
  <c r="AB309" i="3"/>
  <c r="Z369" i="3"/>
  <c r="AE369" i="3" s="1"/>
  <c r="AB369" i="3"/>
  <c r="Z457" i="3"/>
  <c r="AE457" i="3" s="1"/>
  <c r="AB457" i="3"/>
  <c r="Z524" i="3"/>
  <c r="AE524" i="3" s="1"/>
  <c r="AB524" i="3"/>
  <c r="Z596" i="3"/>
  <c r="AE596" i="3" s="1"/>
  <c r="AB596" i="3"/>
  <c r="Z656" i="3"/>
  <c r="AE656" i="3" s="1"/>
  <c r="AB656" i="3"/>
  <c r="Z728" i="3"/>
  <c r="AE728" i="3" s="1"/>
  <c r="AB728" i="3"/>
  <c r="Z788" i="3"/>
  <c r="AE788" i="3" s="1"/>
  <c r="AB788" i="3"/>
  <c r="Z872" i="3"/>
  <c r="AE872" i="3" s="1"/>
  <c r="AB872" i="3"/>
  <c r="Z968" i="3"/>
  <c r="AE968" i="3" s="1"/>
  <c r="AB968" i="3"/>
  <c r="Z1028" i="3"/>
  <c r="AE1028" i="3" s="1"/>
  <c r="AB1028" i="3"/>
  <c r="Z1088" i="3"/>
  <c r="AE1088" i="3" s="1"/>
  <c r="AB1088" i="3"/>
  <c r="Z1148" i="3"/>
  <c r="AE1148" i="3" s="1"/>
  <c r="AB1148" i="3"/>
  <c r="Z1220" i="3"/>
  <c r="AE1220" i="3" s="1"/>
  <c r="AB1220" i="3"/>
  <c r="Z1268" i="3"/>
  <c r="AE1268" i="3" s="1"/>
  <c r="AB1268" i="3"/>
  <c r="Z1316" i="3"/>
  <c r="AE1316" i="3" s="1"/>
  <c r="AB1316" i="3"/>
  <c r="Z1400" i="3"/>
  <c r="AE1400" i="3" s="1"/>
  <c r="AB1400" i="3"/>
  <c r="Z1484" i="3"/>
  <c r="AE1484" i="3" s="1"/>
  <c r="AB1484" i="3"/>
  <c r="Z74" i="3"/>
  <c r="AE74" i="3" s="1"/>
  <c r="AB74" i="3"/>
  <c r="Z190" i="3"/>
  <c r="AE190" i="3" s="1"/>
  <c r="AB190" i="3"/>
  <c r="Z298" i="3"/>
  <c r="AE298" i="3" s="1"/>
  <c r="AB298" i="3"/>
  <c r="Z386" i="3"/>
  <c r="AE386" i="3" s="1"/>
  <c r="AB386" i="3"/>
  <c r="Z507" i="3"/>
  <c r="AE507" i="3" s="1"/>
  <c r="AB507" i="3"/>
  <c r="Z585" i="3"/>
  <c r="AE585" i="3" s="1"/>
  <c r="AB585" i="3"/>
  <c r="Z669" i="3"/>
  <c r="AE669" i="3" s="1"/>
  <c r="AB669" i="3"/>
  <c r="Z765" i="3"/>
  <c r="AE765" i="3" s="1"/>
  <c r="AB765" i="3"/>
  <c r="Z837" i="3"/>
  <c r="AE837" i="3" s="1"/>
  <c r="AB837" i="3"/>
  <c r="Z933" i="3"/>
  <c r="AE933" i="3" s="1"/>
  <c r="AB933" i="3"/>
  <c r="Z1017" i="3"/>
  <c r="AE1017" i="3" s="1"/>
  <c r="AB1017" i="3"/>
  <c r="Z1101" i="3"/>
  <c r="AE1101" i="3" s="1"/>
  <c r="AB1101" i="3"/>
  <c r="Z1185" i="3"/>
  <c r="AE1185" i="3" s="1"/>
  <c r="AB1185" i="3"/>
  <c r="Z1305" i="3"/>
  <c r="AE1305" i="3" s="1"/>
  <c r="AB1305" i="3"/>
  <c r="Z1437" i="3"/>
  <c r="AE1437" i="3" s="1"/>
  <c r="AB1437" i="3"/>
  <c r="Z1521" i="3"/>
  <c r="AE1521" i="3" s="1"/>
  <c r="AB1521" i="3"/>
  <c r="Z1605" i="3"/>
  <c r="AE1605" i="3" s="1"/>
  <c r="AB1605" i="3"/>
  <c r="Z1797" i="3"/>
  <c r="AE1797" i="3" s="1"/>
  <c r="AB1797" i="3"/>
  <c r="Z1881" i="3"/>
  <c r="AE1881" i="3" s="1"/>
  <c r="AB1881" i="3"/>
  <c r="Z2085" i="3"/>
  <c r="AE2085" i="3" s="1"/>
  <c r="AB2085" i="3"/>
  <c r="Z2157" i="3"/>
  <c r="AE2157" i="3" s="1"/>
  <c r="AB2157" i="3"/>
  <c r="Z2265" i="3"/>
  <c r="AE2265" i="3" s="1"/>
  <c r="AB2265" i="3"/>
  <c r="Z2349" i="3"/>
  <c r="AE2349" i="3" s="1"/>
  <c r="AB2349" i="3"/>
  <c r="Z2457" i="3"/>
  <c r="AE2457" i="3" s="1"/>
  <c r="AB2457" i="3"/>
  <c r="Z2529" i="3"/>
  <c r="AE2529" i="3" s="1"/>
  <c r="AB2529" i="3"/>
  <c r="Z2649" i="3"/>
  <c r="AE2649" i="3" s="1"/>
  <c r="AB2649" i="3"/>
  <c r="Z892" i="3"/>
  <c r="AE892" i="3" s="1"/>
  <c r="AB892" i="3"/>
  <c r="Z1276" i="3"/>
  <c r="AE1276" i="3" s="1"/>
  <c r="AB1276" i="3"/>
  <c r="Z1468" i="3"/>
  <c r="AE1468" i="3" s="1"/>
  <c r="AB1468" i="3"/>
  <c r="Z1768" i="3"/>
  <c r="AE1768" i="3" s="1"/>
  <c r="AB1768" i="3"/>
  <c r="Z2104" i="3"/>
  <c r="AE2104" i="3" s="1"/>
  <c r="AB2104" i="3"/>
  <c r="Z2368" i="3"/>
  <c r="AE2368" i="3" s="1"/>
  <c r="AB2368" i="3"/>
  <c r="Z2596" i="3"/>
  <c r="AE2596" i="3" s="1"/>
  <c r="AB2596" i="3"/>
  <c r="Z2764" i="3"/>
  <c r="AE2764" i="3" s="1"/>
  <c r="AB2764" i="3"/>
  <c r="Z3124" i="3"/>
  <c r="AE3124" i="3" s="1"/>
  <c r="AB3124" i="3"/>
  <c r="Z3340" i="3"/>
  <c r="AE3340" i="3" s="1"/>
  <c r="AB3340" i="3"/>
  <c r="Z3640" i="3"/>
  <c r="AE3640" i="3" s="1"/>
  <c r="AB3640" i="3"/>
  <c r="Z3796" i="3"/>
  <c r="AE3796" i="3" s="1"/>
  <c r="AB3796" i="3"/>
  <c r="Z3928" i="3"/>
  <c r="AE3928" i="3" s="1"/>
  <c r="AB3928" i="3"/>
  <c r="Z4156" i="3"/>
  <c r="AE4156" i="3" s="1"/>
  <c r="AB4156" i="3"/>
  <c r="Z4312" i="3"/>
  <c r="AE4312" i="3" s="1"/>
  <c r="AB4312" i="3"/>
  <c r="Z4456" i="3"/>
  <c r="AE4456" i="3" s="1"/>
  <c r="AB4456" i="3"/>
  <c r="Z3362" i="3"/>
  <c r="AE3362" i="3" s="1"/>
  <c r="AB3362" i="3"/>
  <c r="Z2166" i="3"/>
  <c r="AE2166" i="3" s="1"/>
  <c r="AB2166" i="3"/>
  <c r="Z2742" i="3"/>
  <c r="AE2742" i="3" s="1"/>
  <c r="AB2742" i="3"/>
  <c r="Z3126" i="3"/>
  <c r="AE3126" i="3" s="1"/>
  <c r="AB3126" i="3"/>
  <c r="Z3366" i="3"/>
  <c r="AE3366" i="3" s="1"/>
  <c r="AB3366" i="3"/>
  <c r="Z3714" i="3"/>
  <c r="AE3714" i="3" s="1"/>
  <c r="AB3714" i="3"/>
  <c r="Z4098" i="3"/>
  <c r="AE4098" i="3" s="1"/>
  <c r="AB4098" i="3"/>
  <c r="Z4242" i="3"/>
  <c r="AE4242" i="3" s="1"/>
  <c r="AB4242" i="3"/>
  <c r="Z4398" i="3"/>
  <c r="AE4398" i="3" s="1"/>
  <c r="AB4398" i="3"/>
  <c r="Z3218" i="3"/>
  <c r="AE3218" i="3" s="1"/>
  <c r="AB3218" i="3"/>
  <c r="Z2184" i="3"/>
  <c r="AE2184" i="3" s="1"/>
  <c r="AB2184" i="3"/>
  <c r="Z75" i="3"/>
  <c r="AE75" i="3" s="1"/>
  <c r="AB75" i="3"/>
  <c r="Z131" i="3"/>
  <c r="AE131" i="3" s="1"/>
  <c r="AB131" i="3"/>
  <c r="Z203" i="3"/>
  <c r="AE203" i="3" s="1"/>
  <c r="AB203" i="3"/>
  <c r="Z263" i="3"/>
  <c r="AE263" i="3" s="1"/>
  <c r="AB263" i="3"/>
  <c r="Z323" i="3"/>
  <c r="AE323" i="3" s="1"/>
  <c r="AB323" i="3"/>
  <c r="Z387" i="3"/>
  <c r="AE387" i="3" s="1"/>
  <c r="AB387" i="3"/>
  <c r="Z508" i="3"/>
  <c r="AE508" i="3" s="1"/>
  <c r="AB508" i="3"/>
  <c r="Z562" i="3"/>
  <c r="AE562" i="3" s="1"/>
  <c r="AB562" i="3"/>
  <c r="Z622" i="3"/>
  <c r="AE622" i="3" s="1"/>
  <c r="AB622" i="3"/>
  <c r="Z682" i="3"/>
  <c r="AE682" i="3" s="1"/>
  <c r="AB682" i="3"/>
  <c r="Z754" i="3"/>
  <c r="AE754" i="3" s="1"/>
  <c r="AB754" i="3"/>
  <c r="Z826" i="3"/>
  <c r="AE826" i="3" s="1"/>
  <c r="AB826" i="3"/>
  <c r="Z886" i="3"/>
  <c r="AE886" i="3" s="1"/>
  <c r="AB886" i="3"/>
  <c r="Z970" i="3"/>
  <c r="AE970" i="3" s="1"/>
  <c r="AB970" i="3"/>
  <c r="Z1138" i="3"/>
  <c r="AE1138" i="3" s="1"/>
  <c r="AB1138" i="3"/>
  <c r="Z1210" i="3"/>
  <c r="AE1210" i="3" s="1"/>
  <c r="AB1210" i="3"/>
  <c r="Z1258" i="3"/>
  <c r="AE1258" i="3" s="1"/>
  <c r="AB1258" i="3"/>
  <c r="Z1306" i="3"/>
  <c r="AE1306" i="3" s="1"/>
  <c r="AB1306" i="3"/>
  <c r="Z1354" i="3"/>
  <c r="AE1354" i="3" s="1"/>
  <c r="AB1354" i="3"/>
  <c r="Z1438" i="3"/>
  <c r="AE1438" i="3" s="1"/>
  <c r="AB1438" i="3"/>
  <c r="Z1486" i="3"/>
  <c r="AE1486" i="3" s="1"/>
  <c r="AB1486" i="3"/>
  <c r="Z1558" i="3"/>
  <c r="AE1558" i="3" s="1"/>
  <c r="AB1558" i="3"/>
  <c r="Z1618" i="3"/>
  <c r="AE1618" i="3" s="1"/>
  <c r="AB1618" i="3"/>
  <c r="Z1690" i="3"/>
  <c r="AE1690" i="3" s="1"/>
  <c r="AB1690" i="3"/>
  <c r="Z1750" i="3"/>
  <c r="AE1750" i="3" s="1"/>
  <c r="AB1750" i="3"/>
  <c r="Z1822" i="3"/>
  <c r="AE1822" i="3" s="1"/>
  <c r="AB1822" i="3"/>
  <c r="Z1870" i="3"/>
  <c r="AE1870" i="3" s="1"/>
  <c r="AB1870" i="3"/>
  <c r="Z1954" i="3"/>
  <c r="AE1954" i="3" s="1"/>
  <c r="AB1954" i="3"/>
  <c r="Z2014" i="3"/>
  <c r="AE2014" i="3" s="1"/>
  <c r="AB2014" i="3"/>
  <c r="Z2098" i="3"/>
  <c r="AE2098" i="3" s="1"/>
  <c r="AB2098" i="3"/>
  <c r="Z2182" i="3"/>
  <c r="AE2182" i="3" s="1"/>
  <c r="AB2182" i="3"/>
  <c r="Z2290" i="3"/>
  <c r="AE2290" i="3" s="1"/>
  <c r="AB2290" i="3"/>
  <c r="Z2338" i="3"/>
  <c r="AE2338" i="3" s="1"/>
  <c r="AB2338" i="3"/>
  <c r="Z2434" i="3"/>
  <c r="AE2434" i="3" s="1"/>
  <c r="AB2434" i="3"/>
  <c r="Z2482" i="3"/>
  <c r="AE2482" i="3" s="1"/>
  <c r="AB2482" i="3"/>
  <c r="Z2554" i="3"/>
  <c r="AE2554" i="3" s="1"/>
  <c r="AB2554" i="3"/>
  <c r="Z2626" i="3"/>
  <c r="AE2626" i="3" s="1"/>
  <c r="AB2626" i="3"/>
  <c r="Z2698" i="3"/>
  <c r="AE2698" i="3" s="1"/>
  <c r="AB2698" i="3"/>
  <c r="Z2758" i="3"/>
  <c r="AE2758" i="3" s="1"/>
  <c r="AB2758" i="3"/>
  <c r="Z2830" i="3"/>
  <c r="AE2830" i="3" s="1"/>
  <c r="AB2830" i="3"/>
  <c r="Z2914" i="3"/>
  <c r="AE2914" i="3" s="1"/>
  <c r="AB2914" i="3"/>
  <c r="Z3046" i="3"/>
  <c r="AE3046" i="3" s="1"/>
  <c r="AB3046" i="3"/>
  <c r="Z3142" i="3"/>
  <c r="AE3142" i="3" s="1"/>
  <c r="AB3142" i="3"/>
  <c r="Z3226" i="3"/>
  <c r="AE3226" i="3" s="1"/>
  <c r="AB3226" i="3"/>
  <c r="Z3322" i="3"/>
  <c r="AE3322" i="3" s="1"/>
  <c r="AB3322" i="3"/>
  <c r="Z3394" i="3"/>
  <c r="AE3394" i="3" s="1"/>
  <c r="AB3394" i="3"/>
  <c r="Z3442" i="3"/>
  <c r="AE3442" i="3" s="1"/>
  <c r="AB3442" i="3"/>
  <c r="Z3538" i="3"/>
  <c r="AE3538" i="3" s="1"/>
  <c r="AB3538" i="3"/>
  <c r="Z3622" i="3"/>
  <c r="AE3622" i="3" s="1"/>
  <c r="AB3622" i="3"/>
  <c r="Z3923" i="3"/>
  <c r="AE3923" i="3" s="1"/>
  <c r="AB3923" i="3"/>
  <c r="Z4067" i="3"/>
  <c r="AE4067" i="3" s="1"/>
  <c r="AB4067" i="3"/>
  <c r="Z4268" i="3"/>
  <c r="AE4268" i="3" s="1"/>
  <c r="AB4268" i="3"/>
  <c r="Z65" i="3"/>
  <c r="AE65" i="3" s="1"/>
  <c r="AB65" i="3"/>
  <c r="Z133" i="3"/>
  <c r="AE133" i="3" s="1"/>
  <c r="AB133" i="3"/>
  <c r="Z181" i="3"/>
  <c r="AE181" i="3" s="1"/>
  <c r="AB181" i="3"/>
  <c r="Z229" i="3"/>
  <c r="AE229" i="3" s="1"/>
  <c r="AB229" i="3"/>
  <c r="Z277" i="3"/>
  <c r="AB277" i="3"/>
  <c r="Z325" i="3"/>
  <c r="AE325" i="3" s="1"/>
  <c r="AB325" i="3"/>
  <c r="Z377" i="3"/>
  <c r="AE377" i="3" s="1"/>
  <c r="AB377" i="3"/>
  <c r="Z425" i="3"/>
  <c r="AE425" i="3" s="1"/>
  <c r="AB425" i="3"/>
  <c r="Z473" i="3"/>
  <c r="AE473" i="3" s="1"/>
  <c r="AB473" i="3"/>
  <c r="Z528" i="3"/>
  <c r="AE528" i="3" s="1"/>
  <c r="AB528" i="3"/>
  <c r="Z576" i="3"/>
  <c r="AE576" i="3" s="1"/>
  <c r="AB576" i="3"/>
  <c r="Z624" i="3"/>
  <c r="AE624" i="3" s="1"/>
  <c r="AB624" i="3"/>
  <c r="Z672" i="3"/>
  <c r="AE672" i="3" s="1"/>
  <c r="AB672" i="3"/>
  <c r="Z720" i="3"/>
  <c r="AE720" i="3" s="1"/>
  <c r="AB720" i="3"/>
  <c r="Z792" i="3"/>
  <c r="AE792" i="3" s="1"/>
  <c r="AB792" i="3"/>
  <c r="Z840" i="3"/>
  <c r="AE840" i="3" s="1"/>
  <c r="AB840" i="3"/>
  <c r="Z888" i="3"/>
  <c r="AE888" i="3" s="1"/>
  <c r="AB888" i="3"/>
  <c r="Z936" i="3"/>
  <c r="AE936" i="3" s="1"/>
  <c r="AB936" i="3"/>
  <c r="Z1008" i="3"/>
  <c r="AE1008" i="3" s="1"/>
  <c r="AB1008" i="3"/>
  <c r="Z1104" i="3"/>
  <c r="AE1104" i="3" s="1"/>
  <c r="AB1104" i="3"/>
  <c r="Z1176" i="3"/>
  <c r="AE1176" i="3" s="1"/>
  <c r="AB1176" i="3"/>
  <c r="Z1224" i="3"/>
  <c r="AE1224" i="3" s="1"/>
  <c r="AB1224" i="3"/>
  <c r="Z1284" i="3"/>
  <c r="AE1284" i="3" s="1"/>
  <c r="AB1284" i="3"/>
  <c r="Z1344" i="3"/>
  <c r="AE1344" i="3" s="1"/>
  <c r="AB1344" i="3"/>
  <c r="Z1392" i="3"/>
  <c r="AE1392" i="3" s="1"/>
  <c r="AB1392" i="3"/>
  <c r="Z1452" i="3"/>
  <c r="AE1452" i="3" s="1"/>
  <c r="AB1452" i="3"/>
  <c r="Z1512" i="3"/>
  <c r="AE1512" i="3" s="1"/>
  <c r="AB1512" i="3"/>
  <c r="Z1572" i="3"/>
  <c r="AE1572" i="3" s="1"/>
  <c r="AB1572" i="3"/>
  <c r="Z1632" i="3"/>
  <c r="AE1632" i="3" s="1"/>
  <c r="AB1632" i="3"/>
  <c r="Z1680" i="3"/>
  <c r="AE1680" i="3" s="1"/>
  <c r="AB1680" i="3"/>
  <c r="Z1740" i="3"/>
  <c r="AE1740" i="3" s="1"/>
  <c r="AB1740" i="3"/>
  <c r="Z1800" i="3"/>
  <c r="AE1800" i="3" s="1"/>
  <c r="AB1800" i="3"/>
  <c r="Z1848" i="3"/>
  <c r="AE1848" i="3" s="1"/>
  <c r="AB1848" i="3"/>
  <c r="Z1908" i="3"/>
  <c r="AE1908" i="3" s="1"/>
  <c r="AB1908" i="3"/>
  <c r="Z1980" i="3"/>
  <c r="AE1980" i="3" s="1"/>
  <c r="AB1980" i="3"/>
  <c r="Z2028" i="3"/>
  <c r="AE2028" i="3" s="1"/>
  <c r="AB2028" i="3"/>
  <c r="Z2088" i="3"/>
  <c r="AE2088" i="3" s="1"/>
  <c r="AB2088" i="3"/>
  <c r="Z2148" i="3"/>
  <c r="AE2148" i="3" s="1"/>
  <c r="AB2148" i="3"/>
  <c r="Z2256" i="3"/>
  <c r="AE2256" i="3" s="1"/>
  <c r="AB2256" i="3"/>
  <c r="Z2304" i="3"/>
  <c r="AE2304" i="3" s="1"/>
  <c r="AB2304" i="3"/>
  <c r="Z2364" i="3"/>
  <c r="AE2364" i="3" s="1"/>
  <c r="AB2364" i="3"/>
  <c r="Z2412" i="3"/>
  <c r="AE2412" i="3" s="1"/>
  <c r="AB2412" i="3"/>
  <c r="Z2460" i="3"/>
  <c r="AE2460" i="3" s="1"/>
  <c r="AB2460" i="3"/>
  <c r="Z2520" i="3"/>
  <c r="AE2520" i="3" s="1"/>
  <c r="AB2520" i="3"/>
  <c r="Z2616" i="3"/>
  <c r="AE2616" i="3" s="1"/>
  <c r="AB2616" i="3"/>
  <c r="Z2676" i="3"/>
  <c r="AE2676" i="3" s="1"/>
  <c r="AB2676" i="3"/>
  <c r="Z2736" i="3"/>
  <c r="AE2736" i="3" s="1"/>
  <c r="AB2736" i="3"/>
  <c r="Z2784" i="3"/>
  <c r="AE2784" i="3" s="1"/>
  <c r="AB2784" i="3"/>
  <c r="Z2892" i="3"/>
  <c r="AE2892" i="3" s="1"/>
  <c r="AB2892" i="3"/>
  <c r="Z2940" i="3"/>
  <c r="AE2940" i="3" s="1"/>
  <c r="AB2940" i="3"/>
  <c r="Z2988" i="3"/>
  <c r="AE2988" i="3" s="1"/>
  <c r="AB2988" i="3"/>
  <c r="Z3048" i="3"/>
  <c r="AE3048" i="3" s="1"/>
  <c r="AB3048" i="3"/>
  <c r="Z3120" i="3"/>
  <c r="AE3120" i="3" s="1"/>
  <c r="AB3120" i="3"/>
  <c r="Z3192" i="3"/>
  <c r="AE3192" i="3" s="1"/>
  <c r="AB3192" i="3"/>
  <c r="Z3252" i="3"/>
  <c r="AE3252" i="3" s="1"/>
  <c r="AB3252" i="3"/>
  <c r="Z3312" i="3"/>
  <c r="AE3312" i="3" s="1"/>
  <c r="AB3312" i="3"/>
  <c r="Z3396" i="3"/>
  <c r="AE3396" i="3" s="1"/>
  <c r="AB3396" i="3"/>
  <c r="Z3444" i="3"/>
  <c r="AE3444" i="3" s="1"/>
  <c r="AB3444" i="3"/>
  <c r="Z3516" i="3"/>
  <c r="AE3516" i="3" s="1"/>
  <c r="AB3516" i="3"/>
  <c r="Z3576" i="3"/>
  <c r="AE3576" i="3" s="1"/>
  <c r="AB3576" i="3"/>
  <c r="Z3648" i="3"/>
  <c r="AE3648" i="3" s="1"/>
  <c r="AB3648" i="3"/>
  <c r="Z3756" i="3"/>
  <c r="AE3756" i="3" s="1"/>
  <c r="AB3756" i="3"/>
  <c r="Z3864" i="3"/>
  <c r="AE3864" i="3" s="1"/>
  <c r="AB3864" i="3"/>
  <c r="Z3936" i="3"/>
  <c r="AE3936" i="3" s="1"/>
  <c r="AB3936" i="3"/>
  <c r="Z4140" i="3"/>
  <c r="AE4140" i="3" s="1"/>
  <c r="AB4140" i="3"/>
  <c r="Z4284" i="3"/>
  <c r="AE4284" i="3" s="1"/>
  <c r="AB4284" i="3"/>
  <c r="Z4464" i="3"/>
  <c r="AE4464" i="3" s="1"/>
  <c r="AB4464" i="3"/>
  <c r="Z1140" i="3"/>
  <c r="AE1140" i="3" s="1"/>
  <c r="AB1140" i="3"/>
  <c r="Z1556" i="3"/>
  <c r="AE1556" i="3" s="1"/>
  <c r="AB1556" i="3"/>
  <c r="Z1604" i="3"/>
  <c r="AE1604" i="3" s="1"/>
  <c r="AB1604" i="3"/>
  <c r="Z1652" i="3"/>
  <c r="AE1652" i="3" s="1"/>
  <c r="AB1652" i="3"/>
  <c r="Z1700" i="3"/>
  <c r="AE1700" i="3" s="1"/>
  <c r="AB1700" i="3"/>
  <c r="Z1748" i="3"/>
  <c r="AE1748" i="3" s="1"/>
  <c r="AB1748" i="3"/>
  <c r="Z1820" i="3"/>
  <c r="AE1820" i="3" s="1"/>
  <c r="AB1820" i="3"/>
  <c r="Z1892" i="3"/>
  <c r="AE1892" i="3" s="1"/>
  <c r="AB1892" i="3"/>
  <c r="Z1952" i="3"/>
  <c r="AE1952" i="3" s="1"/>
  <c r="AB1952" i="3"/>
  <c r="Z2000" i="3"/>
  <c r="AE2000" i="3" s="1"/>
  <c r="AB2000" i="3"/>
  <c r="Z2048" i="3"/>
  <c r="AE2048" i="3" s="1"/>
  <c r="AB2048" i="3"/>
  <c r="Z2108" i="3"/>
  <c r="AE2108" i="3" s="1"/>
  <c r="AB2108" i="3"/>
  <c r="Z2168" i="3"/>
  <c r="AE2168" i="3" s="1"/>
  <c r="AB2168" i="3"/>
  <c r="Z2216" i="3"/>
  <c r="AE2216" i="3" s="1"/>
  <c r="AB2216" i="3"/>
  <c r="Z2264" i="3"/>
  <c r="AE2264" i="3" s="1"/>
  <c r="AB2264" i="3"/>
  <c r="Z2324" i="3"/>
  <c r="AE2324" i="3" s="1"/>
  <c r="AB2324" i="3"/>
  <c r="Z2384" i="3"/>
  <c r="AE2384" i="3" s="1"/>
  <c r="AB2384" i="3"/>
  <c r="Z2444" i="3"/>
  <c r="AE2444" i="3" s="1"/>
  <c r="AB2444" i="3"/>
  <c r="Z2492" i="3"/>
  <c r="AE2492" i="3" s="1"/>
  <c r="AB2492" i="3"/>
  <c r="Z2540" i="3"/>
  <c r="AE2540" i="3" s="1"/>
  <c r="AB2540" i="3"/>
  <c r="Z2600" i="3"/>
  <c r="AE2600" i="3" s="1"/>
  <c r="AB2600" i="3"/>
  <c r="Z2648" i="3"/>
  <c r="AE2648" i="3" s="1"/>
  <c r="AB2648" i="3"/>
  <c r="Z2696" i="3"/>
  <c r="AE2696" i="3" s="1"/>
  <c r="AB2696" i="3"/>
  <c r="Z2768" i="3"/>
  <c r="AE2768" i="3" s="1"/>
  <c r="AB2768" i="3"/>
  <c r="Z2852" i="3"/>
  <c r="AE2852" i="3" s="1"/>
  <c r="AB2852" i="3"/>
  <c r="Z2900" i="3"/>
  <c r="AE2900" i="3" s="1"/>
  <c r="AB2900" i="3"/>
  <c r="Z2972" i="3"/>
  <c r="AE2972" i="3" s="1"/>
  <c r="AB2972" i="3"/>
  <c r="Z3032" i="3"/>
  <c r="AE3032" i="3" s="1"/>
  <c r="AB3032" i="3"/>
  <c r="Z3116" i="3"/>
  <c r="AE3116" i="3" s="1"/>
  <c r="AB3116" i="3"/>
  <c r="Z3176" i="3"/>
  <c r="AE3176" i="3" s="1"/>
  <c r="AB3176" i="3"/>
  <c r="Z3248" i="3"/>
  <c r="AE3248" i="3" s="1"/>
  <c r="AB3248" i="3"/>
  <c r="Z3296" i="3"/>
  <c r="AE3296" i="3" s="1"/>
  <c r="AB3296" i="3"/>
  <c r="Z3368" i="3"/>
  <c r="AE3368" i="3" s="1"/>
  <c r="AB3368" i="3"/>
  <c r="Z3440" i="3"/>
  <c r="AE3440" i="3" s="1"/>
  <c r="AB3440" i="3"/>
  <c r="Z3536" i="3"/>
  <c r="AE3536" i="3" s="1"/>
  <c r="AB3536" i="3"/>
  <c r="Z3644" i="3"/>
  <c r="AE3644" i="3" s="1"/>
  <c r="AB3644" i="3"/>
  <c r="Z3728" i="3"/>
  <c r="AE3728" i="3" s="1"/>
  <c r="AB3728" i="3"/>
  <c r="Z3812" i="3"/>
  <c r="AE3812" i="3" s="1"/>
  <c r="AB3812" i="3"/>
  <c r="Z3884" i="3"/>
  <c r="AE3884" i="3" s="1"/>
  <c r="AB3884" i="3"/>
  <c r="Z3968" i="3"/>
  <c r="AE3968" i="3" s="1"/>
  <c r="AB3968" i="3"/>
  <c r="Z4076" i="3"/>
  <c r="AE4076" i="3" s="1"/>
  <c r="AB4076" i="3"/>
  <c r="Z4160" i="3"/>
  <c r="AE4160" i="3" s="1"/>
  <c r="AB4160" i="3"/>
  <c r="Z4220" i="3"/>
  <c r="AE4220" i="3" s="1"/>
  <c r="AB4220" i="3"/>
  <c r="Z4304" i="3"/>
  <c r="AE4304" i="3" s="1"/>
  <c r="AB4304" i="3"/>
  <c r="Z4388" i="3"/>
  <c r="AE4388" i="3" s="1"/>
  <c r="AB4388" i="3"/>
  <c r="Z4496" i="3"/>
  <c r="AE4496" i="3" s="1"/>
  <c r="AB4496" i="3"/>
  <c r="Z2745" i="3"/>
  <c r="AE2745" i="3" s="1"/>
  <c r="AB2745" i="3"/>
  <c r="Z2817" i="3"/>
  <c r="AE2817" i="3" s="1"/>
  <c r="AB2817" i="3"/>
  <c r="Z2865" i="3"/>
  <c r="AE2865" i="3" s="1"/>
  <c r="AB2865" i="3"/>
  <c r="Z2949" i="3"/>
  <c r="AE2949" i="3" s="1"/>
  <c r="AB2949" i="3"/>
  <c r="Z2997" i="3"/>
  <c r="AE2997" i="3" s="1"/>
  <c r="AB2997" i="3"/>
  <c r="Z3045" i="3"/>
  <c r="AE3045" i="3" s="1"/>
  <c r="AB3045" i="3"/>
  <c r="Z3177" i="3"/>
  <c r="AE3177" i="3" s="1"/>
  <c r="AB3177" i="3"/>
  <c r="Z3285" i="3"/>
  <c r="AE3285" i="3" s="1"/>
  <c r="AB3285" i="3"/>
  <c r="Z3369" i="3"/>
  <c r="AE3369" i="3" s="1"/>
  <c r="AB3369" i="3"/>
  <c r="Z3429" i="3"/>
  <c r="AE3429" i="3" s="1"/>
  <c r="AB3429" i="3"/>
  <c r="Z3513" i="3"/>
  <c r="AE3513" i="3" s="1"/>
  <c r="AB3513" i="3"/>
  <c r="Z3585" i="3"/>
  <c r="AE3585" i="3" s="1"/>
  <c r="AB3585" i="3"/>
  <c r="Z3669" i="3"/>
  <c r="AE3669" i="3" s="1"/>
  <c r="AB3669" i="3"/>
  <c r="Z3741" i="3"/>
  <c r="AE3741" i="3" s="1"/>
  <c r="AB3741" i="3"/>
  <c r="Z3825" i="3"/>
  <c r="AE3825" i="3" s="1"/>
  <c r="AB3825" i="3"/>
  <c r="Z3897" i="3"/>
  <c r="AE3897" i="3" s="1"/>
  <c r="AB3897" i="3"/>
  <c r="Z3957" i="3"/>
  <c r="AE3957" i="3" s="1"/>
  <c r="AB3957" i="3"/>
  <c r="Z4005" i="3"/>
  <c r="AE4005" i="3" s="1"/>
  <c r="AB4005" i="3"/>
  <c r="Z4053" i="3"/>
  <c r="AE4053" i="3" s="1"/>
  <c r="AB4053" i="3"/>
  <c r="Z4161" i="3"/>
  <c r="AE4161" i="3" s="1"/>
  <c r="AB4161" i="3"/>
  <c r="Z4257" i="3"/>
  <c r="AE4257" i="3" s="1"/>
  <c r="AB4257" i="3"/>
  <c r="Z4341" i="3"/>
  <c r="AE4341" i="3" s="1"/>
  <c r="AB4341" i="3"/>
  <c r="Z4389" i="3"/>
  <c r="AE4389" i="3" s="1"/>
  <c r="AB4389" i="3"/>
  <c r="Z4497" i="3"/>
  <c r="AE4497" i="3" s="1"/>
  <c r="AB4497" i="3"/>
  <c r="Z4593" i="3"/>
  <c r="AE4593" i="3" s="1"/>
  <c r="AB4593" i="3"/>
  <c r="Z3742" i="3"/>
  <c r="AE3742" i="3" s="1"/>
  <c r="AB3742" i="3"/>
  <c r="Z3922" i="3"/>
  <c r="AE3922" i="3" s="1"/>
  <c r="AB3922" i="3"/>
  <c r="Z4150" i="3"/>
  <c r="AE4150" i="3" s="1"/>
  <c r="AB4150" i="3"/>
  <c r="Z4306" i="3"/>
  <c r="AE4306" i="3" s="1"/>
  <c r="AB4306" i="3"/>
  <c r="Z4462" i="3"/>
  <c r="AE4462" i="3" s="1"/>
  <c r="AB4462" i="3"/>
  <c r="Z4558" i="3"/>
  <c r="AE4558" i="3" s="1"/>
  <c r="AB4558" i="3"/>
  <c r="Z2371" i="3"/>
  <c r="AE2371" i="3" s="1"/>
  <c r="AB2371" i="3"/>
  <c r="Z2539" i="3"/>
  <c r="AE2539" i="3" s="1"/>
  <c r="AB2539" i="3"/>
  <c r="Z2947" i="3"/>
  <c r="AE2947" i="3" s="1"/>
  <c r="AB2947" i="3"/>
  <c r="Z3271" i="3"/>
  <c r="AE3271" i="3" s="1"/>
  <c r="AB3271" i="3"/>
  <c r="Z3499" i="3"/>
  <c r="AE3499" i="3" s="1"/>
  <c r="AB3499" i="3"/>
  <c r="Z3883" i="3"/>
  <c r="AE3883" i="3" s="1"/>
  <c r="AB3883" i="3"/>
  <c r="Z4591" i="3"/>
  <c r="AE4591" i="3" s="1"/>
  <c r="AB4591" i="3"/>
  <c r="Z3766" i="3"/>
  <c r="AE3766" i="3" s="1"/>
  <c r="AB3766" i="3"/>
  <c r="Z3862" i="3"/>
  <c r="AE3862" i="3" s="1"/>
  <c r="AB3862" i="3"/>
  <c r="Z4054" i="3"/>
  <c r="AE4054" i="3" s="1"/>
  <c r="AB4054" i="3"/>
  <c r="Z4174" i="3"/>
  <c r="AE4174" i="3" s="1"/>
  <c r="AB4174" i="3"/>
  <c r="Z4354" i="3"/>
  <c r="AE4354" i="3" s="1"/>
  <c r="AB4354" i="3"/>
  <c r="Z4450" i="3"/>
  <c r="AE4450" i="3" s="1"/>
  <c r="AB4450" i="3"/>
  <c r="Z4532" i="3"/>
  <c r="AE4532" i="3" s="1"/>
  <c r="AB4532" i="3"/>
  <c r="Z4592" i="3"/>
  <c r="AE4592" i="3" s="1"/>
  <c r="AB4592" i="3"/>
  <c r="Z68" i="3"/>
  <c r="AE68" i="3" s="1"/>
  <c r="AB68" i="3"/>
  <c r="Z160" i="3"/>
  <c r="AE160" i="3" s="1"/>
  <c r="AB160" i="3"/>
  <c r="Z244" i="3"/>
  <c r="AE244" i="3" s="1"/>
  <c r="AB244" i="3"/>
  <c r="AB627" i="3"/>
  <c r="Z759" i="3"/>
  <c r="AE759" i="3" s="1"/>
  <c r="AB759" i="3"/>
  <c r="Z879" i="3"/>
  <c r="AE879" i="3" s="1"/>
  <c r="AB879" i="3"/>
  <c r="Z1143" i="3"/>
  <c r="AE1143" i="3" s="1"/>
  <c r="AB1143" i="3"/>
  <c r="Z1323" i="3"/>
  <c r="AE1323" i="3" s="1"/>
  <c r="AB1323" i="3"/>
  <c r="Z1467" i="3"/>
  <c r="AE1467" i="3" s="1"/>
  <c r="AB1467" i="3"/>
  <c r="Z1635" i="3"/>
  <c r="AE1635" i="3" s="1"/>
  <c r="AB1635" i="3"/>
  <c r="Z1791" i="3"/>
  <c r="AE1791" i="3" s="1"/>
  <c r="AB1791" i="3"/>
  <c r="Z1899" i="3"/>
  <c r="AE1899" i="3" s="1"/>
  <c r="AB1899" i="3"/>
  <c r="Z2079" i="3"/>
  <c r="AE2079" i="3" s="1"/>
  <c r="AB2079" i="3"/>
  <c r="Z2175" i="3"/>
  <c r="AE2175" i="3" s="1"/>
  <c r="AB2175" i="3"/>
  <c r="Z2283" i="3"/>
  <c r="AE2283" i="3" s="1"/>
  <c r="AB2283" i="3"/>
  <c r="Z2403" i="3"/>
  <c r="AE2403" i="3" s="1"/>
  <c r="AB2403" i="3"/>
  <c r="Z2631" i="3"/>
  <c r="AE2631" i="3" s="1"/>
  <c r="AB2631" i="3"/>
  <c r="Z2739" i="3"/>
  <c r="AE2739" i="3" s="1"/>
  <c r="AB2739" i="3"/>
  <c r="Z2847" i="3"/>
  <c r="AE2847" i="3" s="1"/>
  <c r="AB2847" i="3"/>
  <c r="Z2979" i="3"/>
  <c r="AE2979" i="3" s="1"/>
  <c r="AB2979" i="3"/>
  <c r="Z3087" i="3"/>
  <c r="AE3087" i="3" s="1"/>
  <c r="AB3087" i="3"/>
  <c r="Z3219" i="3"/>
  <c r="AE3219" i="3" s="1"/>
  <c r="AB3219" i="3"/>
  <c r="Z3315" i="3"/>
  <c r="AE3315" i="3" s="1"/>
  <c r="AB3315" i="3"/>
  <c r="Z3387" i="3"/>
  <c r="AE3387" i="3" s="1"/>
  <c r="AB3387" i="3"/>
  <c r="Z3507" i="3"/>
  <c r="AE3507" i="3" s="1"/>
  <c r="AB3507" i="3"/>
  <c r="Z3627" i="3"/>
  <c r="AE3627" i="3" s="1"/>
  <c r="AB3627" i="3"/>
  <c r="Z3783" i="3"/>
  <c r="AE3783" i="3" s="1"/>
  <c r="AB3783" i="3"/>
  <c r="Z3927" i="3"/>
  <c r="AE3927" i="3" s="1"/>
  <c r="AB3927" i="3"/>
  <c r="Z4095" i="3"/>
  <c r="AE4095" i="3" s="1"/>
  <c r="AB4095" i="3"/>
  <c r="Z4239" i="3"/>
  <c r="AE4239" i="3" s="1"/>
  <c r="AB4239" i="3"/>
  <c r="Z4335" i="3"/>
  <c r="AE4335" i="3" s="1"/>
  <c r="AB4335" i="3"/>
  <c r="Z4431" i="3"/>
  <c r="AE4431" i="3" s="1"/>
  <c r="AB4431" i="3"/>
  <c r="Z4527" i="3"/>
  <c r="AE4527" i="3" s="1"/>
  <c r="AB4527" i="3"/>
  <c r="Z4584" i="3"/>
  <c r="AE4584" i="3" s="1"/>
  <c r="AB4584" i="3"/>
  <c r="Z3734" i="3"/>
  <c r="AE3734" i="3" s="1"/>
  <c r="AB3734" i="3"/>
  <c r="Z3950" i="3"/>
  <c r="AE3950" i="3" s="1"/>
  <c r="AB3950" i="3"/>
  <c r="Z4094" i="3"/>
  <c r="AE4094" i="3" s="1"/>
  <c r="AB4094" i="3"/>
  <c r="Z4310" i="3"/>
  <c r="AE4310" i="3" s="1"/>
  <c r="AB4310" i="3"/>
  <c r="Z4514" i="3"/>
  <c r="AE4514" i="3" s="1"/>
  <c r="AB4514" i="3"/>
  <c r="Z2159" i="3"/>
  <c r="AE2159" i="3" s="1"/>
  <c r="AB2159" i="3"/>
  <c r="Z768" i="3"/>
  <c r="AE768" i="3" s="1"/>
  <c r="AB768" i="3"/>
  <c r="Z2172" i="3"/>
  <c r="AE2172" i="3" s="1"/>
  <c r="AB2172" i="3"/>
  <c r="Z2796" i="3"/>
  <c r="AE2796" i="3" s="1"/>
  <c r="AB2796" i="3"/>
  <c r="Z3288" i="3"/>
  <c r="AE3288" i="3" s="1"/>
  <c r="AB3288" i="3"/>
  <c r="Z2929" i="3"/>
  <c r="AE2929" i="3" s="1"/>
  <c r="AB2929" i="3"/>
  <c r="Z4069" i="3"/>
  <c r="AE4069" i="3" s="1"/>
  <c r="AB4069" i="3"/>
  <c r="Z4525" i="3"/>
  <c r="AE4525" i="3" s="1"/>
  <c r="AB4525" i="3"/>
  <c r="Z1328" i="3"/>
  <c r="AE1328" i="3" s="1"/>
  <c r="AB1328" i="3"/>
  <c r="Z4292" i="3"/>
  <c r="AE4292" i="3" s="1"/>
  <c r="AB4292" i="3"/>
  <c r="Z321" i="3"/>
  <c r="AE321" i="3" s="1"/>
  <c r="AB321" i="3"/>
  <c r="Z2912" i="3"/>
  <c r="AE2912" i="3" s="1"/>
  <c r="AB2912" i="3"/>
  <c r="Z159" i="3"/>
  <c r="AE159" i="3" s="1"/>
  <c r="AB159" i="3"/>
  <c r="Z2894" i="3"/>
  <c r="AE2894" i="3" s="1"/>
  <c r="AB2894" i="3"/>
  <c r="Z1588" i="3"/>
  <c r="AE1588" i="3" s="1"/>
  <c r="AB1588" i="3"/>
  <c r="Z776" i="3"/>
  <c r="AE776" i="3" s="1"/>
  <c r="AB776" i="3"/>
  <c r="Z3896" i="3"/>
  <c r="AE3896" i="3" s="1"/>
  <c r="AB3896" i="3"/>
  <c r="Z3380" i="3"/>
  <c r="AE3380" i="3" s="1"/>
  <c r="AB3380" i="3"/>
  <c r="Z371" i="3"/>
  <c r="AE371" i="3" s="1"/>
  <c r="AB371" i="3"/>
  <c r="Z3651" i="3"/>
  <c r="AE3651" i="3" s="1"/>
  <c r="AB3651" i="3"/>
  <c r="Z1773" i="3"/>
  <c r="AE1773" i="3" s="1"/>
  <c r="AB1773" i="3"/>
  <c r="Z2350" i="3"/>
  <c r="AE2350" i="3" s="1"/>
  <c r="AB2350" i="3"/>
  <c r="Z19" i="3"/>
  <c r="AE19" i="3" s="1"/>
  <c r="AB19" i="3"/>
  <c r="Z3611" i="3"/>
  <c r="AE3611" i="3" s="1"/>
  <c r="AB3611" i="3"/>
  <c r="Z1701" i="3"/>
  <c r="AE1701" i="3" s="1"/>
  <c r="AB1701" i="3"/>
  <c r="Z4484" i="3"/>
  <c r="AE4484" i="3" s="1"/>
  <c r="AB4484" i="3"/>
  <c r="Z633" i="3"/>
  <c r="AE633" i="3" s="1"/>
  <c r="AB633" i="3"/>
  <c r="Z1629" i="3"/>
  <c r="AE1629" i="3" s="1"/>
  <c r="AB1629" i="3"/>
  <c r="Z3633" i="3"/>
  <c r="AE3633" i="3" s="1"/>
  <c r="AB3633" i="3"/>
  <c r="Z2590" i="3"/>
  <c r="AE2590" i="3" s="1"/>
  <c r="AB2590" i="3"/>
  <c r="Z4209" i="3"/>
  <c r="AE4209" i="3" s="1"/>
  <c r="AB4209" i="3"/>
  <c r="Z3790" i="3"/>
  <c r="AE3790" i="3" s="1"/>
  <c r="AB3790" i="3"/>
  <c r="Z3083" i="3"/>
  <c r="AE3083" i="3" s="1"/>
  <c r="AB3083" i="3"/>
  <c r="Z4402" i="3"/>
  <c r="AE4402" i="3" s="1"/>
  <c r="AB4402" i="3"/>
  <c r="Z144" i="3"/>
  <c r="AE144" i="3" s="1"/>
  <c r="AB144" i="3"/>
  <c r="Z336" i="3"/>
  <c r="AE336" i="3" s="1"/>
  <c r="AB336" i="3"/>
  <c r="Z436" i="3"/>
  <c r="AE436" i="3" s="1"/>
  <c r="AB436" i="3"/>
  <c r="Z587" i="3"/>
  <c r="AE587" i="3" s="1"/>
  <c r="AB587" i="3"/>
  <c r="Z683" i="3"/>
  <c r="AE683" i="3" s="1"/>
  <c r="AB683" i="3"/>
  <c r="Z827" i="3"/>
  <c r="AE827" i="3" s="1"/>
  <c r="AB827" i="3"/>
  <c r="Z971" i="3"/>
  <c r="AE971" i="3" s="1"/>
  <c r="AB971" i="3"/>
  <c r="Z1115" i="3"/>
  <c r="AE1115" i="3" s="1"/>
  <c r="AB1115" i="3"/>
  <c r="Z1211" i="3"/>
  <c r="AE1211" i="3" s="1"/>
  <c r="AB1211" i="3"/>
  <c r="Z1355" i="3"/>
  <c r="AE1355" i="3" s="1"/>
  <c r="AB1355" i="3"/>
  <c r="Z1499" i="3"/>
  <c r="AE1499" i="3" s="1"/>
  <c r="AB1499" i="3"/>
  <c r="Z1595" i="3"/>
  <c r="AE1595" i="3" s="1"/>
  <c r="AB1595" i="3"/>
  <c r="Z1739" i="3"/>
  <c r="AE1739" i="3" s="1"/>
  <c r="AB1739" i="3"/>
  <c r="Z1967" i="3"/>
  <c r="AE1967" i="3" s="1"/>
  <c r="AB1967" i="3"/>
  <c r="Z2267" i="3"/>
  <c r="AE2267" i="3" s="1"/>
  <c r="AB2267" i="3"/>
  <c r="Z2447" i="3"/>
  <c r="AE2447" i="3" s="1"/>
  <c r="AB2447" i="3"/>
  <c r="Z2735" i="3"/>
  <c r="AE2735" i="3" s="1"/>
  <c r="AB2735" i="3"/>
  <c r="Z3059" i="3"/>
  <c r="AE3059" i="3" s="1"/>
  <c r="AB3059" i="3"/>
  <c r="Z3371" i="3"/>
  <c r="AE3371" i="3" s="1"/>
  <c r="AB3371" i="3"/>
  <c r="Z3563" i="3"/>
  <c r="AE3563" i="3" s="1"/>
  <c r="AB3563" i="3"/>
  <c r="Z3935" i="3"/>
  <c r="AE3935" i="3" s="1"/>
  <c r="AB3935" i="3"/>
  <c r="Z4103" i="3"/>
  <c r="AE4103" i="3" s="1"/>
  <c r="AB4103" i="3"/>
  <c r="Z4247" i="3"/>
  <c r="AE4247" i="3" s="1"/>
  <c r="AB4247" i="3"/>
  <c r="Z4391" i="3"/>
  <c r="AE4391" i="3" s="1"/>
  <c r="AB4391" i="3"/>
  <c r="Z4487" i="3"/>
  <c r="AE4487" i="3" s="1"/>
  <c r="AB4487" i="3"/>
  <c r="Z3696" i="3"/>
  <c r="AE3696" i="3" s="1"/>
  <c r="AB3696" i="3"/>
  <c r="Z3960" i="3"/>
  <c r="AE3960" i="3" s="1"/>
  <c r="AB3960" i="3"/>
  <c r="Z4344" i="3"/>
  <c r="AE4344" i="3" s="1"/>
  <c r="AB4344" i="3"/>
  <c r="Z4572" i="3"/>
  <c r="AE4572" i="3" s="1"/>
  <c r="AB4572" i="3"/>
  <c r="Z2263" i="3"/>
  <c r="AE2263" i="3" s="1"/>
  <c r="AB2263" i="3"/>
  <c r="Z504" i="3"/>
  <c r="AE504" i="3" s="1"/>
  <c r="AB504" i="3"/>
  <c r="Z1194" i="3"/>
  <c r="AE1194" i="3" s="1"/>
  <c r="AB1194" i="3"/>
  <c r="Z1926" i="3"/>
  <c r="AE1926" i="3" s="1"/>
  <c r="AB1926" i="3"/>
  <c r="Z2658" i="3"/>
  <c r="AE2658" i="3" s="1"/>
  <c r="AB2658" i="3"/>
  <c r="Z3294" i="3"/>
  <c r="AE3294" i="3" s="1"/>
  <c r="AB3294" i="3"/>
  <c r="Z4614" i="3"/>
  <c r="AE4614" i="3" s="1"/>
  <c r="AB4614" i="3"/>
  <c r="Z4123" i="3"/>
  <c r="AE4123" i="3" s="1"/>
  <c r="AB4123" i="3"/>
  <c r="Z1525" i="3"/>
  <c r="AE1525" i="3" s="1"/>
  <c r="AB1525" i="3"/>
  <c r="Z54" i="3"/>
  <c r="AE54" i="3" s="1"/>
  <c r="AB54" i="3"/>
  <c r="Z206" i="3"/>
  <c r="AE206" i="3" s="1"/>
  <c r="AB206" i="3"/>
  <c r="Z350" i="3"/>
  <c r="AE350" i="3" s="1"/>
  <c r="AB350" i="3"/>
  <c r="Z499" i="3"/>
  <c r="AE499" i="3" s="1"/>
  <c r="AB499" i="3"/>
  <c r="Z649" i="3"/>
  <c r="AE649" i="3" s="1"/>
  <c r="AB649" i="3"/>
  <c r="Z805" i="3"/>
  <c r="AE805" i="3" s="1"/>
  <c r="AB805" i="3"/>
  <c r="Z985" i="3"/>
  <c r="AE985" i="3" s="1"/>
  <c r="AB985" i="3"/>
  <c r="Z1081" i="3"/>
  <c r="AE1081" i="3" s="1"/>
  <c r="AB1081" i="3"/>
  <c r="Z1237" i="3"/>
  <c r="AE1237" i="3" s="1"/>
  <c r="AB1237" i="3"/>
  <c r="Z1345" i="3"/>
  <c r="AE1345" i="3" s="1"/>
  <c r="AB1345" i="3"/>
  <c r="Z1489" i="3"/>
  <c r="AE1489" i="3" s="1"/>
  <c r="AB1489" i="3"/>
  <c r="Z1681" i="3"/>
  <c r="AE1681" i="3" s="1"/>
  <c r="AB1681" i="3"/>
  <c r="Z1777" i="3"/>
  <c r="AE1777" i="3" s="1"/>
  <c r="AB1777" i="3"/>
  <c r="Z1921" i="3"/>
  <c r="AE1921" i="3" s="1"/>
  <c r="AB1921" i="3"/>
  <c r="Z2077" i="3"/>
  <c r="AE2077" i="3" s="1"/>
  <c r="AB2077" i="3"/>
  <c r="Z2221" i="3"/>
  <c r="AE2221" i="3" s="1"/>
  <c r="AB2221" i="3"/>
  <c r="Z2317" i="3"/>
  <c r="AE2317" i="3" s="1"/>
  <c r="AB2317" i="3"/>
  <c r="Z2461" i="3"/>
  <c r="AE2461" i="3" s="1"/>
  <c r="AB2461" i="3"/>
  <c r="Z2605" i="3"/>
  <c r="AE2605" i="3" s="1"/>
  <c r="AB2605" i="3"/>
  <c r="Z2809" i="3"/>
  <c r="AE2809" i="3" s="1"/>
  <c r="AB2809" i="3"/>
  <c r="Z3013" i="3"/>
  <c r="AE3013" i="3" s="1"/>
  <c r="AB3013" i="3"/>
  <c r="Z3229" i="3"/>
  <c r="AE3229" i="3" s="1"/>
  <c r="AB3229" i="3"/>
  <c r="Z3313" i="3"/>
  <c r="AE3313" i="3" s="1"/>
  <c r="AB3313" i="3"/>
  <c r="Z3553" i="3"/>
  <c r="AE3553" i="3" s="1"/>
  <c r="AB3553" i="3"/>
  <c r="Z3757" i="3"/>
  <c r="AE3757" i="3" s="1"/>
  <c r="AB3757" i="3"/>
  <c r="Z3937" i="3"/>
  <c r="AE3937" i="3" s="1"/>
  <c r="AB3937" i="3"/>
  <c r="Z4189" i="3"/>
  <c r="AE4189" i="3" s="1"/>
  <c r="AB4189" i="3"/>
  <c r="Z4333" i="3"/>
  <c r="AE4333" i="3" s="1"/>
  <c r="AB4333" i="3"/>
  <c r="Z4561" i="3"/>
  <c r="AE4561" i="3" s="1"/>
  <c r="AB4561" i="3"/>
  <c r="Z4046" i="3"/>
  <c r="AE4046" i="3" s="1"/>
  <c r="AB4046" i="3"/>
  <c r="Z4598" i="3"/>
  <c r="AE4598" i="3" s="1"/>
  <c r="AB4598" i="3"/>
  <c r="Z3558" i="3"/>
  <c r="AE3558" i="3" s="1"/>
  <c r="AB3558" i="3"/>
  <c r="Z678" i="3"/>
  <c r="AE678" i="3" s="1"/>
  <c r="AB678" i="3"/>
  <c r="Z1662" i="3"/>
  <c r="AE1662" i="3" s="1"/>
  <c r="AB1662" i="3"/>
  <c r="Z2202" i="3"/>
  <c r="AE2202" i="3" s="1"/>
  <c r="AB2202" i="3"/>
  <c r="Z3690" i="3"/>
  <c r="AE3690" i="3" s="1"/>
  <c r="AB3690" i="3"/>
  <c r="Z4230" i="3"/>
  <c r="AE4230" i="3" s="1"/>
  <c r="AB4230" i="3"/>
  <c r="Z4530" i="3"/>
  <c r="AE4530" i="3" s="1"/>
  <c r="AB4530" i="3"/>
  <c r="Z248" i="3"/>
  <c r="AE248" i="3" s="1"/>
  <c r="AB248" i="3"/>
  <c r="Z372" i="3"/>
  <c r="AE372" i="3" s="1"/>
  <c r="AB372" i="3"/>
  <c r="Z655" i="3"/>
  <c r="AE655" i="3" s="1"/>
  <c r="AB655" i="3"/>
  <c r="Z751" i="3"/>
  <c r="AE751" i="3" s="1"/>
  <c r="AB751" i="3"/>
  <c r="Z931" i="3"/>
  <c r="AE931" i="3" s="1"/>
  <c r="AB931" i="3"/>
  <c r="Z2155" i="3"/>
  <c r="AE2155" i="3" s="1"/>
  <c r="AB2155" i="3"/>
  <c r="Z2443" i="3"/>
  <c r="AE2443" i="3" s="1"/>
  <c r="AB2443" i="3"/>
  <c r="Z2611" i="3"/>
  <c r="AE2611" i="3" s="1"/>
  <c r="AB2611" i="3"/>
  <c r="Z2827" i="3"/>
  <c r="AE2827" i="3" s="1"/>
  <c r="AB2827" i="3"/>
  <c r="Z3055" i="3"/>
  <c r="AE3055" i="3" s="1"/>
  <c r="AB3055" i="3"/>
  <c r="Z3475" i="3"/>
  <c r="AE3475" i="3" s="1"/>
  <c r="AB3475" i="3"/>
  <c r="Z4243" i="3"/>
  <c r="AE4243" i="3" s="1"/>
  <c r="AB4243" i="3"/>
  <c r="Z4375" i="3"/>
  <c r="AE4375" i="3" s="1"/>
  <c r="AB4375" i="3"/>
  <c r="Z430" i="3"/>
  <c r="AE430" i="3" s="1"/>
  <c r="AB430" i="3"/>
  <c r="Z2018" i="3"/>
  <c r="AE2018" i="3" s="1"/>
  <c r="AB2018" i="3"/>
  <c r="Z2800" i="3"/>
  <c r="AE2800" i="3" s="1"/>
  <c r="AB2800" i="3"/>
  <c r="Z4227" i="3"/>
  <c r="AE4227" i="3" s="1"/>
  <c r="AB4227" i="3"/>
  <c r="Z43" i="3"/>
  <c r="AE43" i="3" s="1"/>
  <c r="AB43" i="3"/>
  <c r="Z126" i="3"/>
  <c r="AE126" i="3" s="1"/>
  <c r="AB126" i="3"/>
  <c r="Z219" i="3"/>
  <c r="AE219" i="3" s="1"/>
  <c r="AB219" i="3"/>
  <c r="Z303" i="3"/>
  <c r="AE303" i="3" s="1"/>
  <c r="AB303" i="3"/>
  <c r="Z512" i="3"/>
  <c r="AE512" i="3" s="1"/>
  <c r="AB512" i="3"/>
  <c r="Z614" i="3"/>
  <c r="AE614" i="3" s="1"/>
  <c r="AB614" i="3"/>
  <c r="Z698" i="3"/>
  <c r="AE698" i="3" s="1"/>
  <c r="AB698" i="3"/>
  <c r="Z818" i="3"/>
  <c r="AE818" i="3" s="1"/>
  <c r="AB818" i="3"/>
  <c r="Z902" i="3"/>
  <c r="AE902" i="3" s="1"/>
  <c r="AB902" i="3"/>
  <c r="Z974" i="3"/>
  <c r="AE974" i="3" s="1"/>
  <c r="AB974" i="3"/>
  <c r="Z1130" i="3"/>
  <c r="AE1130" i="3" s="1"/>
  <c r="AB1130" i="3"/>
  <c r="Z1238" i="3"/>
  <c r="AE1238" i="3" s="1"/>
  <c r="AB1238" i="3"/>
  <c r="Z1310" i="3"/>
  <c r="AE1310" i="3" s="1"/>
  <c r="AB1310" i="3"/>
  <c r="Z1394" i="3"/>
  <c r="AE1394" i="3" s="1"/>
  <c r="AB1394" i="3"/>
  <c r="Z1490" i="3"/>
  <c r="AE1490" i="3" s="1"/>
  <c r="AB1490" i="3"/>
  <c r="Z1574" i="3"/>
  <c r="AE1574" i="3" s="1"/>
  <c r="AB1574" i="3"/>
  <c r="Z1646" i="3"/>
  <c r="AE1646" i="3" s="1"/>
  <c r="AB1646" i="3"/>
  <c r="Z1730" i="3"/>
  <c r="AE1730" i="3" s="1"/>
  <c r="AB1730" i="3"/>
  <c r="Z1826" i="3"/>
  <c r="AE1826" i="3" s="1"/>
  <c r="AB1826" i="3"/>
  <c r="Z1946" i="3"/>
  <c r="AE1946" i="3" s="1"/>
  <c r="AB1946" i="3"/>
  <c r="Z2066" i="3"/>
  <c r="AE2066" i="3" s="1"/>
  <c r="AB2066" i="3"/>
  <c r="Z2162" i="3"/>
  <c r="AE2162" i="3" s="1"/>
  <c r="AB2162" i="3"/>
  <c r="Z2222" i="3"/>
  <c r="AE2222" i="3" s="1"/>
  <c r="AB2222" i="3"/>
  <c r="Z2342" i="3"/>
  <c r="AE2342" i="3" s="1"/>
  <c r="AB2342" i="3"/>
  <c r="Z2426" i="3"/>
  <c r="AE2426" i="3" s="1"/>
  <c r="AB2426" i="3"/>
  <c r="Z2582" i="3"/>
  <c r="AE2582" i="3" s="1"/>
  <c r="AB2582" i="3"/>
  <c r="Z2678" i="3"/>
  <c r="AE2678" i="3" s="1"/>
  <c r="AB2678" i="3"/>
  <c r="Z2750" i="3"/>
  <c r="AE2750" i="3" s="1"/>
  <c r="AB2750" i="3"/>
  <c r="Z2858" i="3"/>
  <c r="AE2858" i="3" s="1"/>
  <c r="AB2858" i="3"/>
  <c r="Z2954" i="3"/>
  <c r="AE2954" i="3" s="1"/>
  <c r="AB2954" i="3"/>
  <c r="Z3002" i="3"/>
  <c r="AE3002" i="3" s="1"/>
  <c r="AB3002" i="3"/>
  <c r="Z3062" i="3"/>
  <c r="AE3062" i="3" s="1"/>
  <c r="AB3062" i="3"/>
  <c r="Z3158" i="3"/>
  <c r="AE3158" i="3" s="1"/>
  <c r="AB3158" i="3"/>
  <c r="Z3242" i="3"/>
  <c r="AE3242" i="3" s="1"/>
  <c r="AB3242" i="3"/>
  <c r="Z3350" i="3"/>
  <c r="AE3350" i="3" s="1"/>
  <c r="AB3350" i="3"/>
  <c r="Z3410" i="3"/>
  <c r="AE3410" i="3" s="1"/>
  <c r="AB3410" i="3"/>
  <c r="Z3494" i="3"/>
  <c r="AE3494" i="3" s="1"/>
  <c r="AB3494" i="3"/>
  <c r="Z3554" i="3"/>
  <c r="AE3554" i="3" s="1"/>
  <c r="AB3554" i="3"/>
  <c r="Z3638" i="3"/>
  <c r="AE3638" i="3" s="1"/>
  <c r="AB3638" i="3"/>
  <c r="Z3722" i="3"/>
  <c r="AE3722" i="3" s="1"/>
  <c r="AB3722" i="3"/>
  <c r="Z3818" i="3"/>
  <c r="AE3818" i="3" s="1"/>
  <c r="AB3818" i="3"/>
  <c r="Z4106" i="3"/>
  <c r="AE4106" i="3" s="1"/>
  <c r="AB4106" i="3"/>
  <c r="Z4346" i="3"/>
  <c r="AE4346" i="3" s="1"/>
  <c r="AB4346" i="3"/>
  <c r="Z665" i="3"/>
  <c r="AE665" i="3" s="1"/>
  <c r="AB665" i="3"/>
  <c r="Z4313" i="3"/>
  <c r="AE4313" i="3" s="1"/>
  <c r="AB4313" i="3"/>
  <c r="Z4469" i="3"/>
  <c r="AE4469" i="3" s="1"/>
  <c r="AB4469" i="3"/>
  <c r="Z71" i="3"/>
  <c r="AE71" i="3" s="1"/>
  <c r="AB71" i="3"/>
  <c r="Z247" i="3"/>
  <c r="AE247" i="3" s="1"/>
  <c r="AB247" i="3"/>
  <c r="Z419" i="3"/>
  <c r="AE419" i="3" s="1"/>
  <c r="AB419" i="3"/>
  <c r="Z966" i="3"/>
  <c r="AE966" i="3" s="1"/>
  <c r="AB966" i="3"/>
  <c r="Z1122" i="3"/>
  <c r="AE1122" i="3" s="1"/>
  <c r="AB1122" i="3"/>
  <c r="Z1506" i="3"/>
  <c r="AE1506" i="3" s="1"/>
  <c r="AB1506" i="3"/>
  <c r="Z2022" i="3"/>
  <c r="AE2022" i="3" s="1"/>
  <c r="AB2022" i="3"/>
  <c r="Z2358" i="3"/>
  <c r="AE2358" i="3" s="1"/>
  <c r="AB2358" i="3"/>
  <c r="Z2526" i="3"/>
  <c r="AE2526" i="3" s="1"/>
  <c r="AB2526" i="3"/>
  <c r="Z2838" i="3"/>
  <c r="AE2838" i="3" s="1"/>
  <c r="AB2838" i="3"/>
  <c r="Z2958" i="3"/>
  <c r="AE2958" i="3" s="1"/>
  <c r="AB2958" i="3"/>
  <c r="Z3066" i="3"/>
  <c r="AE3066" i="3" s="1"/>
  <c r="AB3066" i="3"/>
  <c r="Z3318" i="3"/>
  <c r="AE3318" i="3" s="1"/>
  <c r="AB3318" i="3"/>
  <c r="Z3870" i="3"/>
  <c r="AE3870" i="3" s="1"/>
  <c r="AB3870" i="3"/>
  <c r="Z4362" i="3"/>
  <c r="AE4362" i="3" s="1"/>
  <c r="AB4362" i="3"/>
  <c r="Z72" i="3"/>
  <c r="AE72" i="3" s="1"/>
  <c r="AB72" i="3"/>
  <c r="Z200" i="3"/>
  <c r="AE200" i="3" s="1"/>
  <c r="AB200" i="3"/>
  <c r="Z420" i="3"/>
  <c r="AE420" i="3" s="1"/>
  <c r="AB420" i="3"/>
  <c r="Z492" i="3"/>
  <c r="AE492" i="3" s="1"/>
  <c r="AB492" i="3"/>
  <c r="Z715" i="3"/>
  <c r="AE715" i="3" s="1"/>
  <c r="AB715" i="3"/>
  <c r="Z847" i="3"/>
  <c r="AE847" i="3" s="1"/>
  <c r="AB847" i="3"/>
  <c r="Z354" i="3"/>
  <c r="AE354" i="3" s="1"/>
  <c r="AB354" i="3"/>
  <c r="Z1878" i="3"/>
  <c r="AE1878" i="3" s="1"/>
  <c r="AB1878" i="3"/>
  <c r="Z2475" i="3"/>
  <c r="AE2475" i="3" s="1"/>
  <c r="AB2475" i="3"/>
  <c r="Z3159" i="3"/>
  <c r="AE3159" i="3" s="1"/>
  <c r="AB3159" i="3"/>
  <c r="Z3819" i="3"/>
  <c r="AE3819" i="3" s="1"/>
  <c r="AB3819" i="3"/>
  <c r="Z4238" i="3"/>
  <c r="AE4238" i="3" s="1"/>
  <c r="AB4238" i="3"/>
  <c r="Z56" i="3"/>
  <c r="AE56" i="3" s="1"/>
  <c r="AB56" i="3"/>
  <c r="Z148" i="3"/>
  <c r="AE148" i="3" s="1"/>
  <c r="AB148" i="3"/>
  <c r="Z256" i="3"/>
  <c r="AE256" i="3" s="1"/>
  <c r="AB256" i="3"/>
  <c r="Z316" i="3"/>
  <c r="AE316" i="3" s="1"/>
  <c r="AB316" i="3"/>
  <c r="Z364" i="3"/>
  <c r="AE364" i="3" s="1"/>
  <c r="AB364" i="3"/>
  <c r="Z428" i="3"/>
  <c r="AE428" i="3" s="1"/>
  <c r="AB428" i="3"/>
  <c r="Z488" i="3"/>
  <c r="AE488" i="3" s="1"/>
  <c r="AB488" i="3"/>
  <c r="Z543" i="3"/>
  <c r="AE543" i="3" s="1"/>
  <c r="AB543" i="3"/>
  <c r="Z615" i="3"/>
  <c r="AE615" i="3" s="1"/>
  <c r="AB615" i="3"/>
  <c r="Z699" i="3"/>
  <c r="AE699" i="3" s="1"/>
  <c r="AB699" i="3"/>
  <c r="Z771" i="3"/>
  <c r="AE771" i="3" s="1"/>
  <c r="AB771" i="3"/>
  <c r="Z831" i="3"/>
  <c r="AE831" i="3" s="1"/>
  <c r="AB831" i="3"/>
  <c r="Z927" i="3"/>
  <c r="AE927" i="3" s="1"/>
  <c r="AB927" i="3"/>
  <c r="Z975" i="3"/>
  <c r="AE975" i="3" s="1"/>
  <c r="AB975" i="3"/>
  <c r="Z1035" i="3"/>
  <c r="AE1035" i="3" s="1"/>
  <c r="AB1035" i="3"/>
  <c r="Z1095" i="3"/>
  <c r="AE1095" i="3" s="1"/>
  <c r="AB1095" i="3"/>
  <c r="Z1167" i="3"/>
  <c r="AE1167" i="3" s="1"/>
  <c r="AB1167" i="3"/>
  <c r="Z1227" i="3"/>
  <c r="AE1227" i="3" s="1"/>
  <c r="AB1227" i="3"/>
  <c r="Z1299" i="3"/>
  <c r="AE1299" i="3" s="1"/>
  <c r="AB1299" i="3"/>
  <c r="Z1395" i="3"/>
  <c r="AE1395" i="3" s="1"/>
  <c r="AB1395" i="3"/>
  <c r="Z1455" i="3"/>
  <c r="AE1455" i="3" s="1"/>
  <c r="AB1455" i="3"/>
  <c r="Z1551" i="3"/>
  <c r="AE1551" i="3" s="1"/>
  <c r="AB1551" i="3"/>
  <c r="Z1599" i="3"/>
  <c r="AE1599" i="3" s="1"/>
  <c r="AB1599" i="3"/>
  <c r="Z1659" i="3"/>
  <c r="AE1659" i="3" s="1"/>
  <c r="AB1659" i="3"/>
  <c r="Z1731" i="3"/>
  <c r="AE1731" i="3" s="1"/>
  <c r="AB1731" i="3"/>
  <c r="Z1815" i="3"/>
  <c r="AE1815" i="3" s="1"/>
  <c r="AB1815" i="3"/>
  <c r="Z1875" i="3"/>
  <c r="AE1875" i="3" s="1"/>
  <c r="AB1875" i="3"/>
  <c r="Z1959" i="3"/>
  <c r="AE1959" i="3" s="1"/>
  <c r="AB1959" i="3"/>
  <c r="Z2043" i="3"/>
  <c r="AE2043" i="3" s="1"/>
  <c r="AB2043" i="3"/>
  <c r="Z2163" i="3"/>
  <c r="AE2163" i="3" s="1"/>
  <c r="AB2163" i="3"/>
  <c r="Z2259" i="3"/>
  <c r="AE2259" i="3" s="1"/>
  <c r="AB2259" i="3"/>
  <c r="Z2319" i="3"/>
  <c r="AE2319" i="3" s="1"/>
  <c r="AB2319" i="3"/>
  <c r="Z2427" i="3"/>
  <c r="AE2427" i="3" s="1"/>
  <c r="AB2427" i="3"/>
  <c r="Z2511" i="3"/>
  <c r="AE2511" i="3" s="1"/>
  <c r="AB2511" i="3"/>
  <c r="Z2583" i="3"/>
  <c r="AE2583" i="3" s="1"/>
  <c r="AB2583" i="3"/>
  <c r="Z2667" i="3"/>
  <c r="AE2667" i="3" s="1"/>
  <c r="AB2667" i="3"/>
  <c r="Z2799" i="3"/>
  <c r="AE2799" i="3" s="1"/>
  <c r="AB2799" i="3"/>
  <c r="Z2871" i="3"/>
  <c r="AE2871" i="3" s="1"/>
  <c r="AB2871" i="3"/>
  <c r="Z2967" i="3"/>
  <c r="AE2967" i="3" s="1"/>
  <c r="AB2967" i="3"/>
  <c r="Z3075" i="3"/>
  <c r="AE3075" i="3" s="1"/>
  <c r="AB3075" i="3"/>
  <c r="Z3183" i="3"/>
  <c r="AE3183" i="3" s="1"/>
  <c r="AB3183" i="3"/>
  <c r="Z3267" i="3"/>
  <c r="AE3267" i="3" s="1"/>
  <c r="AB3267" i="3"/>
  <c r="Z3411" i="3"/>
  <c r="AE3411" i="3" s="1"/>
  <c r="AB3411" i="3"/>
  <c r="Z3471" i="3"/>
  <c r="AE3471" i="3" s="1"/>
  <c r="AB3471" i="3"/>
  <c r="Z3591" i="3"/>
  <c r="AE3591" i="3" s="1"/>
  <c r="AB3591" i="3"/>
  <c r="Z3687" i="3"/>
  <c r="AE3687" i="3" s="1"/>
  <c r="AB3687" i="3"/>
  <c r="Z3807" i="3"/>
  <c r="AE3807" i="3" s="1"/>
  <c r="AB3807" i="3"/>
  <c r="Z3891" i="3"/>
  <c r="AE3891" i="3" s="1"/>
  <c r="AB3891" i="3"/>
  <c r="Z3999" i="3"/>
  <c r="AE3999" i="3" s="1"/>
  <c r="AB3999" i="3"/>
  <c r="Z4107" i="3"/>
  <c r="AE4107" i="3" s="1"/>
  <c r="AB4107" i="3"/>
  <c r="Z4191" i="3"/>
  <c r="AE4191" i="3" s="1"/>
  <c r="AB4191" i="3"/>
  <c r="Z4299" i="3"/>
  <c r="AE4299" i="3" s="1"/>
  <c r="AB4299" i="3"/>
  <c r="Z4407" i="3"/>
  <c r="AE4407" i="3" s="1"/>
  <c r="AB4407" i="3"/>
  <c r="Z4503" i="3"/>
  <c r="AE4503" i="3" s="1"/>
  <c r="AB4503" i="3"/>
  <c r="Z4599" i="3"/>
  <c r="AE4599" i="3" s="1"/>
  <c r="AB4599" i="3"/>
  <c r="Z2980" i="3"/>
  <c r="AE2980" i="3" s="1"/>
  <c r="AB2980" i="3"/>
  <c r="Z3040" i="3"/>
  <c r="AE3040" i="3" s="1"/>
  <c r="AB3040" i="3"/>
  <c r="Z3196" i="3"/>
  <c r="AE3196" i="3" s="1"/>
  <c r="AB3196" i="3"/>
  <c r="Z3292" i="3"/>
  <c r="AE3292" i="3" s="1"/>
  <c r="AB3292" i="3"/>
  <c r="Z3412" i="3"/>
  <c r="AE3412" i="3" s="1"/>
  <c r="AB3412" i="3"/>
  <c r="Z3496" i="3"/>
  <c r="AE3496" i="3" s="1"/>
  <c r="AB3496" i="3"/>
  <c r="Z3604" i="3"/>
  <c r="AE3604" i="3" s="1"/>
  <c r="AB3604" i="3"/>
  <c r="Z3688" i="3"/>
  <c r="AE3688" i="3" s="1"/>
  <c r="AB3688" i="3"/>
  <c r="Z3808" i="3"/>
  <c r="AE3808" i="3" s="1"/>
  <c r="AB3808" i="3"/>
  <c r="Z3892" i="3"/>
  <c r="AE3892" i="3" s="1"/>
  <c r="AB3892" i="3"/>
  <c r="Z3976" i="3"/>
  <c r="AE3976" i="3" s="1"/>
  <c r="AB3976" i="3"/>
  <c r="Z4072" i="3"/>
  <c r="AE4072" i="3" s="1"/>
  <c r="AB4072" i="3"/>
  <c r="Z4168" i="3"/>
  <c r="AE4168" i="3" s="1"/>
  <c r="AB4168" i="3"/>
  <c r="Z4228" i="3"/>
  <c r="AE4228" i="3" s="1"/>
  <c r="AB4228" i="3"/>
  <c r="Z4360" i="3"/>
  <c r="AE4360" i="3" s="1"/>
  <c r="AB4360" i="3"/>
  <c r="Z4444" i="3"/>
  <c r="AE4444" i="3" s="1"/>
  <c r="AB4444" i="3"/>
  <c r="Z4528" i="3"/>
  <c r="AE4528" i="3" s="1"/>
  <c r="AB4528" i="3"/>
  <c r="Z4600" i="3"/>
  <c r="AE4600" i="3" s="1"/>
  <c r="AB4600" i="3"/>
  <c r="Z1494" i="3"/>
  <c r="AE1494" i="3" s="1"/>
  <c r="AB1494" i="3"/>
  <c r="Z3161" i="3"/>
  <c r="AE3161" i="3" s="1"/>
  <c r="AB3161" i="3"/>
  <c r="Z3557" i="3"/>
  <c r="AE3557" i="3" s="1"/>
  <c r="AB3557" i="3"/>
  <c r="Z4325" i="3"/>
  <c r="AE4325" i="3" s="1"/>
  <c r="AB4325" i="3"/>
  <c r="Z70" i="3"/>
  <c r="AE70" i="3" s="1"/>
  <c r="AB70" i="3"/>
  <c r="Z150" i="3"/>
  <c r="AE150" i="3" s="1"/>
  <c r="AB150" i="3"/>
  <c r="Z306" i="3"/>
  <c r="AE306" i="3" s="1"/>
  <c r="AB306" i="3"/>
  <c r="Z533" i="3"/>
  <c r="AE533" i="3" s="1"/>
  <c r="AB533" i="3"/>
  <c r="Z737" i="3"/>
  <c r="AE737" i="3" s="1"/>
  <c r="AB737" i="3"/>
  <c r="Z905" i="3"/>
  <c r="AE905" i="3" s="1"/>
  <c r="AB905" i="3"/>
  <c r="Z965" i="3"/>
  <c r="AE965" i="3" s="1"/>
  <c r="AB965" i="3"/>
  <c r="Z1085" i="3"/>
  <c r="AE1085" i="3" s="1"/>
  <c r="AB1085" i="3"/>
  <c r="Z1181" i="3"/>
  <c r="AE1181" i="3" s="1"/>
  <c r="AB1181" i="3"/>
  <c r="Z1313" i="3"/>
  <c r="AE1313" i="3" s="1"/>
  <c r="AB1313" i="3"/>
  <c r="Z1397" i="3"/>
  <c r="AE1397" i="3" s="1"/>
  <c r="AB1397" i="3"/>
  <c r="Z1661" i="3"/>
  <c r="AE1661" i="3" s="1"/>
  <c r="AB1661" i="3"/>
  <c r="Z1745" i="3"/>
  <c r="AE1745" i="3" s="1"/>
  <c r="AB1745" i="3"/>
  <c r="Z1877" i="3"/>
  <c r="AE1877" i="3" s="1"/>
  <c r="AB1877" i="3"/>
  <c r="Z2033" i="3"/>
  <c r="AE2033" i="3" s="1"/>
  <c r="AB2033" i="3"/>
  <c r="Z2177" i="3"/>
  <c r="AE2177" i="3" s="1"/>
  <c r="AB2177" i="3"/>
  <c r="Z2285" i="3"/>
  <c r="AE2285" i="3" s="1"/>
  <c r="AB2285" i="3"/>
  <c r="Z2345" i="3"/>
  <c r="AE2345" i="3" s="1"/>
  <c r="AB2345" i="3"/>
  <c r="Z2489" i="3"/>
  <c r="AE2489" i="3" s="1"/>
  <c r="AB2489" i="3"/>
  <c r="Z2609" i="3"/>
  <c r="AE2609" i="3" s="1"/>
  <c r="AB2609" i="3"/>
  <c r="Z2705" i="3"/>
  <c r="AE2705" i="3" s="1"/>
  <c r="AB2705" i="3"/>
  <c r="Z2825" i="3"/>
  <c r="AE2825" i="3" s="1"/>
  <c r="AB2825" i="3"/>
  <c r="Z3029" i="3"/>
  <c r="AE3029" i="3" s="1"/>
  <c r="AB3029" i="3"/>
  <c r="Z3245" i="3"/>
  <c r="AE3245" i="3" s="1"/>
  <c r="AB3245" i="3"/>
  <c r="Z3317" i="3"/>
  <c r="AE3317" i="3" s="1"/>
  <c r="AB3317" i="3"/>
  <c r="Z3533" i="3"/>
  <c r="AE3533" i="3" s="1"/>
  <c r="AB3533" i="3"/>
  <c r="Z3653" i="3"/>
  <c r="AE3653" i="3" s="1"/>
  <c r="AB3653" i="3"/>
  <c r="Z3845" i="3"/>
  <c r="AE3845" i="3" s="1"/>
  <c r="AB3845" i="3"/>
  <c r="Z4013" i="3"/>
  <c r="AE4013" i="3" s="1"/>
  <c r="AB4013" i="3"/>
  <c r="Z4217" i="3"/>
  <c r="AE4217" i="3" s="1"/>
  <c r="AB4217" i="3"/>
  <c r="Z4445" i="3"/>
  <c r="AE4445" i="3" s="1"/>
  <c r="AB4445" i="3"/>
  <c r="Z4602" i="3"/>
  <c r="AE4602" i="3" s="1"/>
  <c r="AB4602" i="3"/>
  <c r="Z1111" i="3"/>
  <c r="AE1111" i="3" s="1"/>
  <c r="AB1111" i="3"/>
  <c r="Z1183" i="3"/>
  <c r="AE1183" i="3" s="1"/>
  <c r="AB1183" i="3"/>
  <c r="Z1255" i="3"/>
  <c r="AE1255" i="3" s="1"/>
  <c r="AB1255" i="3"/>
  <c r="Z1315" i="3"/>
  <c r="AE1315" i="3" s="1"/>
  <c r="AB1315" i="3"/>
  <c r="Z1375" i="3"/>
  <c r="AE1375" i="3" s="1"/>
  <c r="AB1375" i="3"/>
  <c r="Z1459" i="3"/>
  <c r="AE1459" i="3" s="1"/>
  <c r="AB1459" i="3"/>
  <c r="Z1543" i="3"/>
  <c r="AE1543" i="3" s="1"/>
  <c r="AB1543" i="3"/>
  <c r="Z1627" i="3"/>
  <c r="AE1627" i="3" s="1"/>
  <c r="AB1627" i="3"/>
  <c r="Z1699" i="3"/>
  <c r="AE1699" i="3" s="1"/>
  <c r="AB1699" i="3"/>
  <c r="Z1819" i="3"/>
  <c r="AE1819" i="3" s="1"/>
  <c r="AB1819" i="3"/>
  <c r="Z1903" i="3"/>
  <c r="AE1903" i="3" s="1"/>
  <c r="AB1903" i="3"/>
  <c r="Z1975" i="3"/>
  <c r="AE1975" i="3" s="1"/>
  <c r="AB1975" i="3"/>
  <c r="Z2083" i="3"/>
  <c r="AE2083" i="3" s="1"/>
  <c r="AB2083" i="3"/>
  <c r="Z2191" i="3"/>
  <c r="AE2191" i="3" s="1"/>
  <c r="AB2191" i="3"/>
  <c r="Z2395" i="3"/>
  <c r="AE2395" i="3" s="1"/>
  <c r="AB2395" i="3"/>
  <c r="Z2623" i="3"/>
  <c r="AE2623" i="3" s="1"/>
  <c r="AB2623" i="3"/>
  <c r="Z2959" i="3"/>
  <c r="AE2959" i="3" s="1"/>
  <c r="AB2959" i="3"/>
  <c r="Z3211" i="3"/>
  <c r="AE3211" i="3" s="1"/>
  <c r="AB3211" i="3"/>
  <c r="Z3571" i="3"/>
  <c r="AE3571" i="3" s="1"/>
  <c r="AB3571" i="3"/>
  <c r="Z3943" i="3"/>
  <c r="AE3943" i="3" s="1"/>
  <c r="AB3943" i="3"/>
  <c r="Z4255" i="3"/>
  <c r="AE4255" i="3" s="1"/>
  <c r="AB4255" i="3"/>
  <c r="Z4531" i="3"/>
  <c r="AE4531" i="3" s="1"/>
  <c r="AB4531" i="3"/>
  <c r="Z1723" i="3"/>
  <c r="AE1723" i="3" s="1"/>
  <c r="AB1723" i="3"/>
  <c r="Z2476" i="3"/>
  <c r="AE2476" i="3" s="1"/>
  <c r="AB2476" i="3"/>
  <c r="Z3160" i="3"/>
  <c r="AE3160" i="3" s="1"/>
  <c r="AB3160" i="3"/>
  <c r="Z3678" i="3"/>
  <c r="AE3678" i="3" s="1"/>
  <c r="AB3678" i="3"/>
  <c r="Z4142" i="3"/>
  <c r="AE4142" i="3" s="1"/>
  <c r="AB4142" i="3"/>
  <c r="Z45" i="3"/>
  <c r="AE45" i="3" s="1"/>
  <c r="AB45" i="3"/>
  <c r="Z128" i="3"/>
  <c r="AE128" i="3" s="1"/>
  <c r="AB128" i="3"/>
  <c r="Z197" i="3"/>
  <c r="AE197" i="3" s="1"/>
  <c r="AB197" i="3"/>
  <c r="Z293" i="3"/>
  <c r="AE293" i="3" s="1"/>
  <c r="AB293" i="3"/>
  <c r="Z353" i="3"/>
  <c r="AE353" i="3" s="1"/>
  <c r="AB353" i="3"/>
  <c r="Z441" i="3"/>
  <c r="AE441" i="3" s="1"/>
  <c r="AB441" i="3"/>
  <c r="Z532" i="3"/>
  <c r="AE532" i="3" s="1"/>
  <c r="AB532" i="3"/>
  <c r="Z592" i="3"/>
  <c r="AE592" i="3" s="1"/>
  <c r="AB592" i="3"/>
  <c r="Z676" i="3"/>
  <c r="AE676" i="3" s="1"/>
  <c r="AB676" i="3"/>
  <c r="Z772" i="3"/>
  <c r="AE772" i="3" s="1"/>
  <c r="AB772" i="3"/>
  <c r="Z856" i="3"/>
  <c r="AE856" i="3" s="1"/>
  <c r="AB856" i="3"/>
  <c r="Z928" i="3"/>
  <c r="AE928" i="3" s="1"/>
  <c r="AB928" i="3"/>
  <c r="Z1012" i="3"/>
  <c r="AE1012" i="3" s="1"/>
  <c r="AB1012" i="3"/>
  <c r="Z1096" i="3"/>
  <c r="AE1096" i="3" s="1"/>
  <c r="AB1096" i="3"/>
  <c r="Z1180" i="3"/>
  <c r="AE1180" i="3" s="1"/>
  <c r="AB1180" i="3"/>
  <c r="Z1240" i="3"/>
  <c r="AE1240" i="3" s="1"/>
  <c r="AB1240" i="3"/>
  <c r="Z1372" i="3"/>
  <c r="AE1372" i="3" s="1"/>
  <c r="AB1372" i="3"/>
  <c r="Z1480" i="3"/>
  <c r="AE1480" i="3" s="1"/>
  <c r="AB1480" i="3"/>
  <c r="Z1564" i="3"/>
  <c r="AE1564" i="3" s="1"/>
  <c r="AB1564" i="3"/>
  <c r="Z1648" i="3"/>
  <c r="AE1648" i="3" s="1"/>
  <c r="AB1648" i="3"/>
  <c r="Z1708" i="3"/>
  <c r="AE1708" i="3" s="1"/>
  <c r="AB1708" i="3"/>
  <c r="Z1780" i="3"/>
  <c r="AE1780" i="3" s="1"/>
  <c r="AB1780" i="3"/>
  <c r="Z1864" i="3"/>
  <c r="AE1864" i="3" s="1"/>
  <c r="AB1864" i="3"/>
  <c r="Z1936" i="3"/>
  <c r="AE1936" i="3" s="1"/>
  <c r="AB1936" i="3"/>
  <c r="Z2044" i="3"/>
  <c r="AE2044" i="3" s="1"/>
  <c r="AB2044" i="3"/>
  <c r="Z2128" i="3"/>
  <c r="AE2128" i="3" s="1"/>
  <c r="AB2128" i="3"/>
  <c r="Z2212" i="3"/>
  <c r="AE2212" i="3" s="1"/>
  <c r="AB2212" i="3"/>
  <c r="Z2296" i="3"/>
  <c r="AE2296" i="3" s="1"/>
  <c r="AB2296" i="3"/>
  <c r="Z2392" i="3"/>
  <c r="AE2392" i="3" s="1"/>
  <c r="AB2392" i="3"/>
  <c r="Z2524" i="3"/>
  <c r="AE2524" i="3" s="1"/>
  <c r="AB2524" i="3"/>
  <c r="Z2608" i="3"/>
  <c r="AE2608" i="3" s="1"/>
  <c r="AB2608" i="3"/>
  <c r="Z2692" i="3"/>
  <c r="AE2692" i="3" s="1"/>
  <c r="AB2692" i="3"/>
  <c r="Z2836" i="3"/>
  <c r="AE2836" i="3" s="1"/>
  <c r="AB2836" i="3"/>
  <c r="Z2896" i="3"/>
  <c r="AE2896" i="3" s="1"/>
  <c r="AB2896" i="3"/>
  <c r="Z93" i="3"/>
  <c r="AE93" i="3" s="1"/>
  <c r="AB93" i="3"/>
  <c r="Z15" i="3"/>
  <c r="AE15" i="3" s="1"/>
  <c r="AB15" i="3"/>
  <c r="Z29" i="3"/>
  <c r="AE29" i="3" s="1"/>
  <c r="AB29" i="3"/>
  <c r="Z1785" i="3"/>
  <c r="AE1785" i="3" s="1"/>
  <c r="AB1785" i="3"/>
  <c r="Z2759" i="3"/>
  <c r="AE2759" i="3" s="1"/>
  <c r="AB2759" i="3"/>
  <c r="Z4007" i="3"/>
  <c r="AE4007" i="3" s="1"/>
  <c r="AB4007" i="3"/>
  <c r="Z3476" i="3"/>
  <c r="AE3476" i="3" s="1"/>
  <c r="AB3476" i="3"/>
  <c r="Z4052" i="3"/>
  <c r="AE4052" i="3" s="1"/>
  <c r="AB4052" i="3"/>
  <c r="Z2171" i="3"/>
  <c r="AE2171" i="3" s="1"/>
  <c r="AB2171" i="3"/>
  <c r="Z2687" i="3"/>
  <c r="AE2687" i="3" s="1"/>
  <c r="AB2687" i="3"/>
  <c r="Z2999" i="3"/>
  <c r="AE2999" i="3" s="1"/>
  <c r="AB2999" i="3"/>
  <c r="Z4031" i="3"/>
  <c r="AE4031" i="3" s="1"/>
  <c r="AB4031" i="3"/>
  <c r="Z14" i="3"/>
  <c r="AE14" i="3" s="1"/>
  <c r="AB14" i="3"/>
  <c r="Z310" i="3"/>
  <c r="AE310" i="3" s="1"/>
  <c r="AB310" i="3"/>
  <c r="Z446" i="3"/>
  <c r="AE446" i="3" s="1"/>
  <c r="AB446" i="3"/>
  <c r="Z693" i="3"/>
  <c r="AE693" i="3" s="1"/>
  <c r="AB693" i="3"/>
  <c r="Z993" i="3"/>
  <c r="AE993" i="3" s="1"/>
  <c r="AB993" i="3"/>
  <c r="Z1281" i="3"/>
  <c r="AE1281" i="3" s="1"/>
  <c r="AB1281" i="3"/>
  <c r="Z1425" i="3"/>
  <c r="AE1425" i="3" s="1"/>
  <c r="AB1425" i="3"/>
  <c r="Z1641" i="3"/>
  <c r="AE1641" i="3" s="1"/>
  <c r="AB1641" i="3"/>
  <c r="Z2145" i="3"/>
  <c r="AE2145" i="3" s="1"/>
  <c r="AB2145" i="3"/>
  <c r="Z2637" i="3"/>
  <c r="AE2637" i="3" s="1"/>
  <c r="AB2637" i="3"/>
  <c r="Z3225" i="3"/>
  <c r="AE3225" i="3" s="1"/>
  <c r="AB3225" i="3"/>
  <c r="Z3777" i="3"/>
  <c r="AE3777" i="3" s="1"/>
  <c r="AB3777" i="3"/>
  <c r="Z1269" i="3"/>
  <c r="AE1269" i="3" s="1"/>
  <c r="AB1269" i="3"/>
  <c r="Z2193" i="3"/>
  <c r="AE2193" i="3" s="1"/>
  <c r="AB2193" i="3"/>
  <c r="Z2615" i="3"/>
  <c r="AE2615" i="3" s="1"/>
  <c r="AB2615" i="3"/>
  <c r="Z3275" i="3"/>
  <c r="AE3275" i="3" s="1"/>
  <c r="AB3275" i="3"/>
  <c r="Z3800" i="3"/>
  <c r="AE3800" i="3" s="1"/>
  <c r="AB3800" i="3"/>
  <c r="Z4401" i="3"/>
  <c r="AE4401" i="3" s="1"/>
  <c r="AB4401" i="3"/>
  <c r="Z2926" i="3"/>
  <c r="AE2926" i="3" s="1"/>
  <c r="AB2926" i="3"/>
  <c r="Z3358" i="3"/>
  <c r="AE3358" i="3" s="1"/>
  <c r="AB3358" i="3"/>
  <c r="Z3934" i="3"/>
  <c r="AE3934" i="3" s="1"/>
  <c r="AB3934" i="3"/>
  <c r="Z2015" i="3"/>
  <c r="AE2015" i="3" s="1"/>
  <c r="AB2015" i="3"/>
  <c r="Z2493" i="3"/>
  <c r="AE2493" i="3" s="1"/>
  <c r="AB2493" i="3"/>
  <c r="Z3104" i="3"/>
  <c r="AE3104" i="3" s="1"/>
  <c r="AB3104" i="3"/>
  <c r="Z3551" i="3"/>
  <c r="AE3551" i="3" s="1"/>
  <c r="AB3551" i="3"/>
  <c r="Z3801" i="3"/>
  <c r="AE3801" i="3" s="1"/>
  <c r="AB3801" i="3"/>
  <c r="Z4486" i="3"/>
  <c r="AE4486" i="3" s="1"/>
  <c r="AB4486" i="3"/>
  <c r="Z52" i="3"/>
  <c r="AE52" i="3" s="1"/>
  <c r="AB52" i="3"/>
  <c r="Z99" i="3"/>
  <c r="AE99" i="3" s="1"/>
  <c r="AB99" i="3"/>
  <c r="Z156" i="3"/>
  <c r="AE156" i="3" s="1"/>
  <c r="AB156" i="3"/>
  <c r="Z204" i="3"/>
  <c r="AE204" i="3" s="1"/>
  <c r="AB204" i="3"/>
  <c r="Z252" i="3"/>
  <c r="AE252" i="3" s="1"/>
  <c r="AB252" i="3"/>
  <c r="Z300" i="3"/>
  <c r="AE300" i="3" s="1"/>
  <c r="AB300" i="3"/>
  <c r="Z348" i="3"/>
  <c r="AE348" i="3" s="1"/>
  <c r="AB348" i="3"/>
  <c r="Z400" i="3"/>
  <c r="AE400" i="3" s="1"/>
  <c r="AB400" i="3"/>
  <c r="Z448" i="3"/>
  <c r="AE448" i="3" s="1"/>
  <c r="AB448" i="3"/>
  <c r="Z497" i="3"/>
  <c r="AE497" i="3" s="1"/>
  <c r="AB497" i="3"/>
  <c r="Z551" i="3"/>
  <c r="AE551" i="3" s="1"/>
  <c r="AB551" i="3"/>
  <c r="Z599" i="3"/>
  <c r="AE599" i="3" s="1"/>
  <c r="AB599" i="3"/>
  <c r="Z647" i="3"/>
  <c r="AE647" i="3" s="1"/>
  <c r="AB647" i="3"/>
  <c r="Z695" i="3"/>
  <c r="AE695" i="3" s="1"/>
  <c r="AB695" i="3"/>
  <c r="Z743" i="3"/>
  <c r="AE743" i="3" s="1"/>
  <c r="AB743" i="3"/>
  <c r="Z791" i="3"/>
  <c r="AE791" i="3" s="1"/>
  <c r="AB791" i="3"/>
  <c r="Z839" i="3"/>
  <c r="AE839" i="3" s="1"/>
  <c r="AB839" i="3"/>
  <c r="Z887" i="3"/>
  <c r="AE887" i="3" s="1"/>
  <c r="AB887" i="3"/>
  <c r="Z935" i="3"/>
  <c r="AE935" i="3" s="1"/>
  <c r="AB935" i="3"/>
  <c r="Z983" i="3"/>
  <c r="AE983" i="3" s="1"/>
  <c r="AB983" i="3"/>
  <c r="Z1031" i="3"/>
  <c r="AE1031" i="3" s="1"/>
  <c r="AB1031" i="3"/>
  <c r="Z1079" i="3"/>
  <c r="AE1079" i="3" s="1"/>
  <c r="AB1079" i="3"/>
  <c r="Z1127" i="3"/>
  <c r="AE1127" i="3" s="1"/>
  <c r="AB1127" i="3"/>
  <c r="Z1175" i="3"/>
  <c r="AE1175" i="3" s="1"/>
  <c r="AB1175" i="3"/>
  <c r="Z1223" i="3"/>
  <c r="AE1223" i="3" s="1"/>
  <c r="AB1223" i="3"/>
  <c r="Z1271" i="3"/>
  <c r="AE1271" i="3" s="1"/>
  <c r="AB1271" i="3"/>
  <c r="Z1319" i="3"/>
  <c r="AE1319" i="3" s="1"/>
  <c r="AB1319" i="3"/>
  <c r="Z1367" i="3"/>
  <c r="AE1367" i="3" s="1"/>
  <c r="AB1367" i="3"/>
  <c r="Z1415" i="3"/>
  <c r="AE1415" i="3" s="1"/>
  <c r="AB1415" i="3"/>
  <c r="Z1463" i="3"/>
  <c r="AE1463" i="3" s="1"/>
  <c r="AB1463" i="3"/>
  <c r="Z1511" i="3"/>
  <c r="AE1511" i="3" s="1"/>
  <c r="AB1511" i="3"/>
  <c r="Z1559" i="3"/>
  <c r="AE1559" i="3" s="1"/>
  <c r="AB1559" i="3"/>
  <c r="Z1607" i="3"/>
  <c r="AE1607" i="3" s="1"/>
  <c r="AB1607" i="3"/>
  <c r="Z1655" i="3"/>
  <c r="AE1655" i="3" s="1"/>
  <c r="AB1655" i="3"/>
  <c r="Z1703" i="3"/>
  <c r="AE1703" i="3" s="1"/>
  <c r="AB1703" i="3"/>
  <c r="Z1751" i="3"/>
  <c r="AE1751" i="3" s="1"/>
  <c r="AB1751" i="3"/>
  <c r="Z1823" i="3"/>
  <c r="AE1823" i="3" s="1"/>
  <c r="AB1823" i="3"/>
  <c r="Z1883" i="3"/>
  <c r="AE1883" i="3" s="1"/>
  <c r="AB1883" i="3"/>
  <c r="Z1979" i="3"/>
  <c r="AE1979" i="3" s="1"/>
  <c r="AB1979" i="3"/>
  <c r="Z2087" i="3"/>
  <c r="AE2087" i="3" s="1"/>
  <c r="AB2087" i="3"/>
  <c r="Z2195" i="3"/>
  <c r="AE2195" i="3" s="1"/>
  <c r="AB2195" i="3"/>
  <c r="Z2279" i="3"/>
  <c r="AE2279" i="3" s="1"/>
  <c r="AB2279" i="3"/>
  <c r="Z2375" i="3"/>
  <c r="AE2375" i="3" s="1"/>
  <c r="AB2375" i="3"/>
  <c r="Z2471" i="3"/>
  <c r="AE2471" i="3" s="1"/>
  <c r="AB2471" i="3"/>
  <c r="Z2567" i="3"/>
  <c r="AE2567" i="3" s="1"/>
  <c r="AB2567" i="3"/>
  <c r="Z2651" i="3"/>
  <c r="AE2651" i="3" s="1"/>
  <c r="AB2651" i="3"/>
  <c r="Z2795" i="3"/>
  <c r="AE2795" i="3" s="1"/>
  <c r="AB2795" i="3"/>
  <c r="Z2879" i="3"/>
  <c r="AE2879" i="3" s="1"/>
  <c r="AB2879" i="3"/>
  <c r="Z2963" i="3"/>
  <c r="AE2963" i="3" s="1"/>
  <c r="AB2963" i="3"/>
  <c r="Z3095" i="3"/>
  <c r="AE3095" i="3" s="1"/>
  <c r="AB3095" i="3"/>
  <c r="Z3179" i="3"/>
  <c r="AE3179" i="3" s="1"/>
  <c r="AB3179" i="3"/>
  <c r="Z3287" i="3"/>
  <c r="AE3287" i="3" s="1"/>
  <c r="AB3287" i="3"/>
  <c r="Z3383" i="3"/>
  <c r="AE3383" i="3" s="1"/>
  <c r="AB3383" i="3"/>
  <c r="Z3503" i="3"/>
  <c r="AE3503" i="3" s="1"/>
  <c r="AB3503" i="3"/>
  <c r="Z3599" i="3"/>
  <c r="AE3599" i="3" s="1"/>
  <c r="AB3599" i="3"/>
  <c r="Z3671" i="3"/>
  <c r="AE3671" i="3" s="1"/>
  <c r="AB3671" i="3"/>
  <c r="Z3827" i="3"/>
  <c r="AE3827" i="3" s="1"/>
  <c r="AB3827" i="3"/>
  <c r="Z3947" i="3"/>
  <c r="AE3947" i="3" s="1"/>
  <c r="AB3947" i="3"/>
  <c r="Z4055" i="3"/>
  <c r="AE4055" i="3" s="1"/>
  <c r="AB4055" i="3"/>
  <c r="Z4115" i="3"/>
  <c r="AE4115" i="3" s="1"/>
  <c r="AB4115" i="3"/>
  <c r="Z4163" i="3"/>
  <c r="AE4163" i="3" s="1"/>
  <c r="AB4163" i="3"/>
  <c r="Z4211" i="3"/>
  <c r="AE4211" i="3" s="1"/>
  <c r="AB4211" i="3"/>
  <c r="Z4259" i="3"/>
  <c r="AE4259" i="3" s="1"/>
  <c r="AB4259" i="3"/>
  <c r="Z4307" i="3"/>
  <c r="AE4307" i="3" s="1"/>
  <c r="AB4307" i="3"/>
  <c r="Z4355" i="3"/>
  <c r="AE4355" i="3" s="1"/>
  <c r="AB4355" i="3"/>
  <c r="Z4403" i="3"/>
  <c r="AE4403" i="3" s="1"/>
  <c r="AB4403" i="3"/>
  <c r="Z4451" i="3"/>
  <c r="AE4451" i="3" s="1"/>
  <c r="AB4451" i="3"/>
  <c r="Z4499" i="3"/>
  <c r="AE4499" i="3" s="1"/>
  <c r="AB4499" i="3"/>
  <c r="Z4547" i="3"/>
  <c r="AE4547" i="3" s="1"/>
  <c r="AB4547" i="3"/>
  <c r="Z4595" i="3"/>
  <c r="AE4595" i="3" s="1"/>
  <c r="AB4595" i="3"/>
  <c r="Z3876" i="3"/>
  <c r="AE3876" i="3" s="1"/>
  <c r="AB3876" i="3"/>
  <c r="Z3804" i="3"/>
  <c r="AE3804" i="3" s="1"/>
  <c r="AB3804" i="3"/>
  <c r="Z3972" i="3"/>
  <c r="AE3972" i="3" s="1"/>
  <c r="AB3972" i="3"/>
  <c r="Z4116" i="3"/>
  <c r="AE4116" i="3" s="1"/>
  <c r="AB4116" i="3"/>
  <c r="Z4260" i="3"/>
  <c r="AE4260" i="3" s="1"/>
  <c r="AB4260" i="3"/>
  <c r="Z4380" i="3"/>
  <c r="AE4380" i="3" s="1"/>
  <c r="AB4380" i="3"/>
  <c r="Z4488" i="3"/>
  <c r="AE4488" i="3" s="1"/>
  <c r="AB4488" i="3"/>
  <c r="Z417" i="3"/>
  <c r="AE417" i="3" s="1"/>
  <c r="AB417" i="3"/>
  <c r="Z1573" i="3"/>
  <c r="AE1573" i="3" s="1"/>
  <c r="AB1573" i="3"/>
  <c r="Z2308" i="3"/>
  <c r="AE2308" i="3" s="1"/>
  <c r="AB2308" i="3"/>
  <c r="Z2875" i="3"/>
  <c r="AE2875" i="3" s="1"/>
  <c r="AB2875" i="3"/>
  <c r="Z3655" i="3"/>
  <c r="AE3655" i="3" s="1"/>
  <c r="AB3655" i="3"/>
  <c r="Z4132" i="3"/>
  <c r="AE4132" i="3" s="1"/>
  <c r="AB4132" i="3"/>
  <c r="Z4237" i="3"/>
  <c r="AE4237" i="3" s="1"/>
  <c r="AB4237" i="3"/>
  <c r="Z4586" i="3"/>
  <c r="AE4586" i="3" s="1"/>
  <c r="AB4586" i="3"/>
  <c r="Z534" i="3"/>
  <c r="AE534" i="3" s="1"/>
  <c r="AB534" i="3"/>
  <c r="Z702" i="3"/>
  <c r="AE702" i="3" s="1"/>
  <c r="AB702" i="3"/>
  <c r="Z930" i="3"/>
  <c r="AE930" i="3" s="1"/>
  <c r="AB930" i="3"/>
  <c r="Z1242" i="3"/>
  <c r="AE1242" i="3" s="1"/>
  <c r="AB1242" i="3"/>
  <c r="Z1374" i="3"/>
  <c r="AE1374" i="3" s="1"/>
  <c r="AB1374" i="3"/>
  <c r="Z1686" i="3"/>
  <c r="AE1686" i="3" s="1"/>
  <c r="AB1686" i="3"/>
  <c r="Z2046" i="3"/>
  <c r="AE2046" i="3" s="1"/>
  <c r="AB2046" i="3"/>
  <c r="Z2310" i="3"/>
  <c r="AE2310" i="3" s="1"/>
  <c r="AB2310" i="3"/>
  <c r="Z2466" i="3"/>
  <c r="AE2466" i="3" s="1"/>
  <c r="AB2466" i="3"/>
  <c r="Z2694" i="3"/>
  <c r="AE2694" i="3" s="1"/>
  <c r="AB2694" i="3"/>
  <c r="Z3018" i="3"/>
  <c r="AE3018" i="3" s="1"/>
  <c r="AB3018" i="3"/>
  <c r="Z3390" i="3"/>
  <c r="AE3390" i="3" s="1"/>
  <c r="AB3390" i="3"/>
  <c r="Z3846" i="3"/>
  <c r="AE3846" i="3" s="1"/>
  <c r="AB3846" i="3"/>
  <c r="Z4086" i="3"/>
  <c r="AE4086" i="3" s="1"/>
  <c r="AB4086" i="3"/>
  <c r="Z3427" i="3"/>
  <c r="AE3427" i="3" s="1"/>
  <c r="AB3427" i="3"/>
  <c r="Z3895" i="3"/>
  <c r="AE3895" i="3" s="1"/>
  <c r="AB3895" i="3"/>
  <c r="Z4039" i="3"/>
  <c r="AE4039" i="3" s="1"/>
  <c r="AB4039" i="3"/>
  <c r="Z4147" i="3"/>
  <c r="AE4147" i="3" s="1"/>
  <c r="AB4147" i="3"/>
  <c r="Z418" i="3"/>
  <c r="AE418" i="3" s="1"/>
  <c r="AB418" i="3"/>
  <c r="Z1633" i="3"/>
  <c r="AE1633" i="3" s="1"/>
  <c r="AB1633" i="3"/>
  <c r="Z3113" i="3"/>
  <c r="AE3113" i="3" s="1"/>
  <c r="AB3113" i="3"/>
  <c r="Z4133" i="3"/>
  <c r="AE4133" i="3" s="1"/>
  <c r="AB4133" i="3"/>
  <c r="Z4579" i="3"/>
  <c r="AE4579" i="3" s="1"/>
  <c r="AB4579" i="3"/>
  <c r="Z66" i="3"/>
  <c r="AE66" i="3" s="1"/>
  <c r="AB66" i="3"/>
  <c r="Z125" i="3"/>
  <c r="AE125" i="3" s="1"/>
  <c r="AB125" i="3"/>
  <c r="Z170" i="3"/>
  <c r="AE170" i="3" s="1"/>
  <c r="AB170" i="3"/>
  <c r="Z218" i="3"/>
  <c r="AE218" i="3" s="1"/>
  <c r="AB218" i="3"/>
  <c r="Z266" i="3"/>
  <c r="AE266" i="3" s="1"/>
  <c r="AB266" i="3"/>
  <c r="Z314" i="3"/>
  <c r="AE314" i="3" s="1"/>
  <c r="AB314" i="3"/>
  <c r="Z362" i="3"/>
  <c r="AE362" i="3" s="1"/>
  <c r="AB362" i="3"/>
  <c r="Z414" i="3"/>
  <c r="AE414" i="3" s="1"/>
  <c r="AB414" i="3"/>
  <c r="Z462" i="3"/>
  <c r="AE462" i="3" s="1"/>
  <c r="AB462" i="3"/>
  <c r="Z511" i="3"/>
  <c r="AE511" i="3" s="1"/>
  <c r="AB511" i="3"/>
  <c r="Z565" i="3"/>
  <c r="AE565" i="3" s="1"/>
  <c r="AB565" i="3"/>
  <c r="Z613" i="3"/>
  <c r="AE613" i="3" s="1"/>
  <c r="AB613" i="3"/>
  <c r="Z661" i="3"/>
  <c r="AE661" i="3" s="1"/>
  <c r="AB661" i="3"/>
  <c r="Z721" i="3"/>
  <c r="AE721" i="3" s="1"/>
  <c r="AB721" i="3"/>
  <c r="Z769" i="3"/>
  <c r="AE769" i="3" s="1"/>
  <c r="AB769" i="3"/>
  <c r="Z817" i="3"/>
  <c r="AE817" i="3" s="1"/>
  <c r="AB817" i="3"/>
  <c r="Z865" i="3"/>
  <c r="AE865" i="3" s="1"/>
  <c r="AB865" i="3"/>
  <c r="Z925" i="3"/>
  <c r="AE925" i="3" s="1"/>
  <c r="AB925" i="3"/>
  <c r="Z997" i="3"/>
  <c r="AE997" i="3" s="1"/>
  <c r="AB997" i="3"/>
  <c r="Z1045" i="3"/>
  <c r="AE1045" i="3" s="1"/>
  <c r="AB1045" i="3"/>
  <c r="Z1105" i="3"/>
  <c r="AE1105" i="3" s="1"/>
  <c r="AB1105" i="3"/>
  <c r="Z1153" i="3"/>
  <c r="AE1153" i="3" s="1"/>
  <c r="AB1153" i="3"/>
  <c r="Z1201" i="3"/>
  <c r="AE1201" i="3" s="1"/>
  <c r="AB1201" i="3"/>
  <c r="Z1249" i="3"/>
  <c r="AE1249" i="3" s="1"/>
  <c r="AB1249" i="3"/>
  <c r="Z1297" i="3"/>
  <c r="AE1297" i="3" s="1"/>
  <c r="AB1297" i="3"/>
  <c r="Z1357" i="3"/>
  <c r="AE1357" i="3" s="1"/>
  <c r="AB1357" i="3"/>
  <c r="Z1405" i="3"/>
  <c r="AE1405" i="3" s="1"/>
  <c r="AB1405" i="3"/>
  <c r="Z1453" i="3"/>
  <c r="AE1453" i="3" s="1"/>
  <c r="AB1453" i="3"/>
  <c r="Z1501" i="3"/>
  <c r="AE1501" i="3" s="1"/>
  <c r="AB1501" i="3"/>
  <c r="Z1585" i="3"/>
  <c r="AE1585" i="3" s="1"/>
  <c r="AB1585" i="3"/>
  <c r="Z1645" i="3"/>
  <c r="AE1645" i="3" s="1"/>
  <c r="AB1645" i="3"/>
  <c r="Z1693" i="3"/>
  <c r="AE1693" i="3" s="1"/>
  <c r="AB1693" i="3"/>
  <c r="Z1741" i="3"/>
  <c r="AE1741" i="3" s="1"/>
  <c r="AB1741" i="3"/>
  <c r="Z1789" i="3"/>
  <c r="AE1789" i="3" s="1"/>
  <c r="AB1789" i="3"/>
  <c r="Z1837" i="3"/>
  <c r="AE1837" i="3" s="1"/>
  <c r="AB1837" i="3"/>
  <c r="Z1885" i="3"/>
  <c r="AE1885" i="3" s="1"/>
  <c r="AB1885" i="3"/>
  <c r="Z1933" i="3"/>
  <c r="AE1933" i="3" s="1"/>
  <c r="AB1933" i="3"/>
  <c r="Z1981" i="3"/>
  <c r="AE1981" i="3" s="1"/>
  <c r="AB1981" i="3"/>
  <c r="Z2041" i="3"/>
  <c r="AE2041" i="3" s="1"/>
  <c r="AB2041" i="3"/>
  <c r="Z2089" i="3"/>
  <c r="AE2089" i="3" s="1"/>
  <c r="AB2089" i="3"/>
  <c r="Z2137" i="3"/>
  <c r="AE2137" i="3" s="1"/>
  <c r="AB2137" i="3"/>
  <c r="Z2185" i="3"/>
  <c r="AE2185" i="3" s="1"/>
  <c r="AB2185" i="3"/>
  <c r="Z2233" i="3"/>
  <c r="AE2233" i="3" s="1"/>
  <c r="AB2233" i="3"/>
  <c r="Z2281" i="3"/>
  <c r="AE2281" i="3" s="1"/>
  <c r="AB2281" i="3"/>
  <c r="Z2329" i="3"/>
  <c r="AE2329" i="3" s="1"/>
  <c r="AB2329" i="3"/>
  <c r="Z2377" i="3"/>
  <c r="AE2377" i="3" s="1"/>
  <c r="AB2377" i="3"/>
  <c r="Z2425" i="3"/>
  <c r="AE2425" i="3" s="1"/>
  <c r="AB2425" i="3"/>
  <c r="Z2473" i="3"/>
  <c r="AE2473" i="3" s="1"/>
  <c r="AB2473" i="3"/>
  <c r="Z2521" i="3"/>
  <c r="AE2521" i="3" s="1"/>
  <c r="AB2521" i="3"/>
  <c r="Z2569" i="3"/>
  <c r="AE2569" i="3" s="1"/>
  <c r="AB2569" i="3"/>
  <c r="Z2617" i="3"/>
  <c r="AE2617" i="3" s="1"/>
  <c r="AB2617" i="3"/>
  <c r="Z2689" i="3"/>
  <c r="AE2689" i="3" s="1"/>
  <c r="AB2689" i="3"/>
  <c r="Z2749" i="3"/>
  <c r="AE2749" i="3" s="1"/>
  <c r="AB2749" i="3"/>
  <c r="Z2821" i="3"/>
  <c r="AE2821" i="3" s="1"/>
  <c r="AB2821" i="3"/>
  <c r="Z2905" i="3"/>
  <c r="AE2905" i="3" s="1"/>
  <c r="AB2905" i="3"/>
  <c r="Z2965" i="3"/>
  <c r="AE2965" i="3" s="1"/>
  <c r="AB2965" i="3"/>
  <c r="Z3025" i="3"/>
  <c r="AE3025" i="3" s="1"/>
  <c r="AB3025" i="3"/>
  <c r="Z3121" i="3"/>
  <c r="AE3121" i="3" s="1"/>
  <c r="AB3121" i="3"/>
  <c r="Z3181" i="3"/>
  <c r="AE3181" i="3" s="1"/>
  <c r="AB3181" i="3"/>
  <c r="Z3241" i="3"/>
  <c r="AE3241" i="3" s="1"/>
  <c r="AB3241" i="3"/>
  <c r="Z3349" i="3"/>
  <c r="AE3349" i="3" s="1"/>
  <c r="AB3349" i="3"/>
  <c r="Z3433" i="3"/>
  <c r="AE3433" i="3" s="1"/>
  <c r="AB3433" i="3"/>
  <c r="Z3505" i="3"/>
  <c r="AE3505" i="3" s="1"/>
  <c r="AB3505" i="3"/>
  <c r="Z3577" i="3"/>
  <c r="AE3577" i="3" s="1"/>
  <c r="AB3577" i="3"/>
  <c r="Z3637" i="3"/>
  <c r="AE3637" i="3" s="1"/>
  <c r="AB3637" i="3"/>
  <c r="Z3721" i="3"/>
  <c r="AE3721" i="3" s="1"/>
  <c r="AB3721" i="3"/>
  <c r="Z3781" i="3"/>
  <c r="AE3781" i="3" s="1"/>
  <c r="AB3781" i="3"/>
  <c r="Z3889" i="3"/>
  <c r="AE3889" i="3" s="1"/>
  <c r="AB3889" i="3"/>
  <c r="Z3961" i="3"/>
  <c r="AE3961" i="3" s="1"/>
  <c r="AB3961" i="3"/>
  <c r="Z4033" i="3"/>
  <c r="AE4033" i="3" s="1"/>
  <c r="AB4033" i="3"/>
  <c r="Z4105" i="3"/>
  <c r="AE4105" i="3" s="1"/>
  <c r="AB4105" i="3"/>
  <c r="Z4201" i="3"/>
  <c r="AE4201" i="3" s="1"/>
  <c r="AB4201" i="3"/>
  <c r="Z4273" i="3"/>
  <c r="AE4273" i="3" s="1"/>
  <c r="AB4273" i="3"/>
  <c r="Z4345" i="3"/>
  <c r="AE4345" i="3" s="1"/>
  <c r="AB4345" i="3"/>
  <c r="Z4405" i="3"/>
  <c r="AE4405" i="3" s="1"/>
  <c r="AB4405" i="3"/>
  <c r="Z4501" i="3"/>
  <c r="AE4501" i="3" s="1"/>
  <c r="AB4501" i="3"/>
  <c r="Z4573" i="3"/>
  <c r="AE4573" i="3" s="1"/>
  <c r="AB4573" i="3"/>
  <c r="Z3830" i="3"/>
  <c r="AE3830" i="3" s="1"/>
  <c r="AB3830" i="3"/>
  <c r="Z3974" i="3"/>
  <c r="AE3974" i="3" s="1"/>
  <c r="AB3974" i="3"/>
  <c r="Z4058" i="3"/>
  <c r="AE4058" i="3" s="1"/>
  <c r="AB4058" i="3"/>
  <c r="Z4202" i="3"/>
  <c r="AE4202" i="3" s="1"/>
  <c r="AB4202" i="3"/>
  <c r="Z4442" i="3"/>
  <c r="AE4442" i="3" s="1"/>
  <c r="AB4442" i="3"/>
  <c r="Z3869" i="3"/>
  <c r="AE3869" i="3" s="1"/>
  <c r="AB3869" i="3"/>
  <c r="Z4062" i="3"/>
  <c r="AE4062" i="3" s="1"/>
  <c r="AB4062" i="3"/>
  <c r="Z211" i="3"/>
  <c r="AE211" i="3" s="1"/>
  <c r="AB211" i="3"/>
  <c r="Z467" i="3"/>
  <c r="AE467" i="3" s="1"/>
  <c r="AB467" i="3"/>
  <c r="Z726" i="3"/>
  <c r="AE726" i="3" s="1"/>
  <c r="AB726" i="3"/>
  <c r="Z1038" i="3"/>
  <c r="AE1038" i="3" s="1"/>
  <c r="AB1038" i="3"/>
  <c r="Z1482" i="3"/>
  <c r="AE1482" i="3" s="1"/>
  <c r="AB1482" i="3"/>
  <c r="Z1734" i="3"/>
  <c r="AE1734" i="3" s="1"/>
  <c r="AB1734" i="3"/>
  <c r="Z1866" i="3"/>
  <c r="AE1866" i="3" s="1"/>
  <c r="AB1866" i="3"/>
  <c r="Z1974" i="3"/>
  <c r="AE1974" i="3" s="1"/>
  <c r="AB1974" i="3"/>
  <c r="Z2514" i="3"/>
  <c r="AE2514" i="3" s="1"/>
  <c r="AB2514" i="3"/>
  <c r="Z2778" i="3"/>
  <c r="AE2778" i="3" s="1"/>
  <c r="AB2778" i="3"/>
  <c r="Z3546" i="3"/>
  <c r="AE3546" i="3" s="1"/>
  <c r="AB3546" i="3"/>
  <c r="Z3738" i="3"/>
  <c r="AE3738" i="3" s="1"/>
  <c r="AB3738" i="3"/>
  <c r="Z4278" i="3"/>
  <c r="AE4278" i="3" s="1"/>
  <c r="AB4278" i="3"/>
  <c r="Z1435" i="3"/>
  <c r="AE1435" i="3" s="1"/>
  <c r="AB1435" i="3"/>
  <c r="Z284" i="3"/>
  <c r="AE284" i="3" s="1"/>
  <c r="AB284" i="3"/>
  <c r="Z523" i="3"/>
  <c r="AE523" i="3" s="1"/>
  <c r="AB523" i="3"/>
  <c r="Z679" i="3"/>
  <c r="AE679" i="3" s="1"/>
  <c r="AB679" i="3"/>
  <c r="Z799" i="3"/>
  <c r="AE799" i="3" s="1"/>
  <c r="AB799" i="3"/>
  <c r="Z991" i="3"/>
  <c r="AE991" i="3" s="1"/>
  <c r="AB991" i="3"/>
  <c r="Z2203" i="3"/>
  <c r="AE2203" i="3" s="1"/>
  <c r="AB2203" i="3"/>
  <c r="Z2515" i="3"/>
  <c r="AE2515" i="3" s="1"/>
  <c r="AB2515" i="3"/>
  <c r="Z2647" i="3"/>
  <c r="AE2647" i="3" s="1"/>
  <c r="AB2647" i="3"/>
  <c r="Z2863" i="3"/>
  <c r="AE2863" i="3" s="1"/>
  <c r="AB2863" i="3"/>
  <c r="Z3103" i="3"/>
  <c r="AE3103" i="3" s="1"/>
  <c r="AB3103" i="3"/>
  <c r="Z3607" i="3"/>
  <c r="AE3607" i="3" s="1"/>
  <c r="AB3607" i="3"/>
  <c r="Z4279" i="3"/>
  <c r="AE4279" i="3" s="1"/>
  <c r="AB4279" i="3"/>
  <c r="Z4555" i="3"/>
  <c r="AE4555" i="3" s="1"/>
  <c r="AB4555" i="3"/>
  <c r="Z895" i="3"/>
  <c r="AE895" i="3" s="1"/>
  <c r="AB895" i="3"/>
  <c r="Z2474" i="3"/>
  <c r="AE2474" i="3" s="1"/>
  <c r="AB2474" i="3"/>
  <c r="Z3114" i="3"/>
  <c r="AE3114" i="3" s="1"/>
  <c r="AB3114" i="3"/>
  <c r="Z4322" i="3"/>
  <c r="AE4322" i="3" s="1"/>
  <c r="AB4322" i="3"/>
  <c r="Z55" i="3"/>
  <c r="AE55" i="3" s="1"/>
  <c r="AB55" i="3"/>
  <c r="Z147" i="3"/>
  <c r="AE147" i="3" s="1"/>
  <c r="AB147" i="3"/>
  <c r="Z255" i="3"/>
  <c r="AE255" i="3" s="1"/>
  <c r="AB255" i="3"/>
  <c r="Z315" i="3"/>
  <c r="AE315" i="3" s="1"/>
  <c r="AB315" i="3"/>
  <c r="Z379" i="3"/>
  <c r="AE379" i="3" s="1"/>
  <c r="AB379" i="3"/>
  <c r="Z463" i="3"/>
  <c r="AE463" i="3" s="1"/>
  <c r="AB463" i="3"/>
  <c r="Z530" i="3"/>
  <c r="AE530" i="3" s="1"/>
  <c r="AB530" i="3"/>
  <c r="Z650" i="3"/>
  <c r="AE650" i="3" s="1"/>
  <c r="AB650" i="3"/>
  <c r="Z746" i="3"/>
  <c r="AE746" i="3" s="1"/>
  <c r="AB746" i="3"/>
  <c r="Z830" i="3"/>
  <c r="AE830" i="3" s="1"/>
  <c r="AB830" i="3"/>
  <c r="Z914" i="3"/>
  <c r="AE914" i="3" s="1"/>
  <c r="AB914" i="3"/>
  <c r="Z998" i="3"/>
  <c r="AE998" i="3" s="1"/>
  <c r="AB998" i="3"/>
  <c r="Z1082" i="3"/>
  <c r="AE1082" i="3" s="1"/>
  <c r="AB1082" i="3"/>
  <c r="Z1154" i="3"/>
  <c r="AE1154" i="3" s="1"/>
  <c r="AB1154" i="3"/>
  <c r="Z1262" i="3"/>
  <c r="AE1262" i="3" s="1"/>
  <c r="AB1262" i="3"/>
  <c r="Z1334" i="3"/>
  <c r="AE1334" i="3" s="1"/>
  <c r="AB1334" i="3"/>
  <c r="Z1418" i="3"/>
  <c r="AE1418" i="3" s="1"/>
  <c r="AB1418" i="3"/>
  <c r="Z1514" i="3"/>
  <c r="AE1514" i="3" s="1"/>
  <c r="AB1514" i="3"/>
  <c r="Z1598" i="3"/>
  <c r="AE1598" i="3" s="1"/>
  <c r="AB1598" i="3"/>
  <c r="Z1658" i="3"/>
  <c r="AE1658" i="3" s="1"/>
  <c r="AB1658" i="3"/>
  <c r="Z1742" i="3"/>
  <c r="AE1742" i="3" s="1"/>
  <c r="AB1742" i="3"/>
  <c r="Z1862" i="3"/>
  <c r="AE1862" i="3" s="1"/>
  <c r="AB1862" i="3"/>
  <c r="Z1958" i="3"/>
  <c r="AE1958" i="3" s="1"/>
  <c r="AB1958" i="3"/>
  <c r="Z2114" i="3"/>
  <c r="AE2114" i="3" s="1"/>
  <c r="AB2114" i="3"/>
  <c r="Z2174" i="3"/>
  <c r="AE2174" i="3" s="1"/>
  <c r="AB2174" i="3"/>
  <c r="Z2246" i="3"/>
  <c r="AE2246" i="3" s="1"/>
  <c r="AB2246" i="3"/>
  <c r="Z2354" i="3"/>
  <c r="AE2354" i="3" s="1"/>
  <c r="AB2354" i="3"/>
  <c r="Z2450" i="3"/>
  <c r="AE2450" i="3" s="1"/>
  <c r="AB2450" i="3"/>
  <c r="Z2594" i="3"/>
  <c r="AE2594" i="3" s="1"/>
  <c r="AB2594" i="3"/>
  <c r="Z2690" i="3"/>
  <c r="AE2690" i="3" s="1"/>
  <c r="AB2690" i="3"/>
  <c r="Z2774" i="3"/>
  <c r="AE2774" i="3" s="1"/>
  <c r="AB2774" i="3"/>
  <c r="Z2882" i="3"/>
  <c r="AE2882" i="3" s="1"/>
  <c r="AB2882" i="3"/>
  <c r="Z2966" i="3"/>
  <c r="AE2966" i="3" s="1"/>
  <c r="AB2966" i="3"/>
  <c r="Z3014" i="3"/>
  <c r="AE3014" i="3" s="1"/>
  <c r="AB3014" i="3"/>
  <c r="Z3074" i="3"/>
  <c r="AE3074" i="3" s="1"/>
  <c r="AB3074" i="3"/>
  <c r="Z3182" i="3"/>
  <c r="AE3182" i="3" s="1"/>
  <c r="AB3182" i="3"/>
  <c r="Z3254" i="3"/>
  <c r="AE3254" i="3" s="1"/>
  <c r="AB3254" i="3"/>
  <c r="Z3374" i="3"/>
  <c r="AE3374" i="3" s="1"/>
  <c r="AB3374" i="3"/>
  <c r="Z3434" i="3"/>
  <c r="AE3434" i="3" s="1"/>
  <c r="AB3434" i="3"/>
  <c r="Z3506" i="3"/>
  <c r="AE3506" i="3" s="1"/>
  <c r="AB3506" i="3"/>
  <c r="Z3590" i="3"/>
  <c r="AE3590" i="3" s="1"/>
  <c r="AB3590" i="3"/>
  <c r="Z3674" i="3"/>
  <c r="AE3674" i="3" s="1"/>
  <c r="AB3674" i="3"/>
  <c r="Z3758" i="3"/>
  <c r="AE3758" i="3" s="1"/>
  <c r="AB3758" i="3"/>
  <c r="Z3842" i="3"/>
  <c r="AE3842" i="3" s="1"/>
  <c r="AB3842" i="3"/>
  <c r="Z4190" i="3"/>
  <c r="AE4190" i="3" s="1"/>
  <c r="AB4190" i="3"/>
  <c r="Z4502" i="3"/>
  <c r="AE4502" i="3" s="1"/>
  <c r="AB4502" i="3"/>
  <c r="Z3377" i="3"/>
  <c r="AE3377" i="3" s="1"/>
  <c r="AB3377" i="3"/>
  <c r="Z4337" i="3"/>
  <c r="AE4337" i="3" s="1"/>
  <c r="AB4337" i="3"/>
  <c r="Z4601" i="3"/>
  <c r="AE4601" i="3" s="1"/>
  <c r="AB4601" i="3"/>
  <c r="Z106" i="3"/>
  <c r="AE106" i="3" s="1"/>
  <c r="AB106" i="3"/>
  <c r="Z295" i="3"/>
  <c r="AE295" i="3" s="1"/>
  <c r="AB295" i="3"/>
  <c r="Z479" i="3"/>
  <c r="AE479" i="3" s="1"/>
  <c r="AB479" i="3"/>
  <c r="Z1014" i="3"/>
  <c r="AE1014" i="3" s="1"/>
  <c r="AB1014" i="3"/>
  <c r="Z1230" i="3"/>
  <c r="AE1230" i="3" s="1"/>
  <c r="AB1230" i="3"/>
  <c r="Z1554" i="3"/>
  <c r="AE1554" i="3" s="1"/>
  <c r="AB1554" i="3"/>
  <c r="Z2058" i="3"/>
  <c r="AE2058" i="3" s="1"/>
  <c r="AB2058" i="3"/>
  <c r="Z2394" i="3"/>
  <c r="AE2394" i="3" s="1"/>
  <c r="AB2394" i="3"/>
  <c r="Z2646" i="3"/>
  <c r="AE2646" i="3" s="1"/>
  <c r="AB2646" i="3"/>
  <c r="Z2862" i="3"/>
  <c r="AE2862" i="3" s="1"/>
  <c r="AB2862" i="3"/>
  <c r="Z2982" i="3"/>
  <c r="AE2982" i="3" s="1"/>
  <c r="AB2982" i="3"/>
  <c r="Z3090" i="3"/>
  <c r="AE3090" i="3" s="1"/>
  <c r="AB3090" i="3"/>
  <c r="Z3462" i="3"/>
  <c r="AE3462" i="3" s="1"/>
  <c r="AB3462" i="3"/>
  <c r="Z3918" i="3"/>
  <c r="AE3918" i="3" s="1"/>
  <c r="AB3918" i="3"/>
  <c r="Z4590" i="3"/>
  <c r="AE4590" i="3" s="1"/>
  <c r="AB4590" i="3"/>
  <c r="Z107" i="3"/>
  <c r="AE107" i="3" s="1"/>
  <c r="AB107" i="3"/>
  <c r="Z320" i="3"/>
  <c r="AE320" i="3" s="1"/>
  <c r="AB320" i="3"/>
  <c r="Z432" i="3"/>
  <c r="AE432" i="3" s="1"/>
  <c r="AB432" i="3"/>
  <c r="Z547" i="3"/>
  <c r="AE547" i="3" s="1"/>
  <c r="AB547" i="3"/>
  <c r="Z763" i="3"/>
  <c r="AE763" i="3" s="1"/>
  <c r="AB763" i="3"/>
  <c r="Z883" i="3"/>
  <c r="AE883" i="3" s="1"/>
  <c r="AB883" i="3"/>
  <c r="Z581" i="3"/>
  <c r="AE581" i="3" s="1"/>
  <c r="AB581" i="3"/>
  <c r="Z1972" i="3"/>
  <c r="AE1972" i="3" s="1"/>
  <c r="AB1972" i="3"/>
  <c r="Z2702" i="3"/>
  <c r="AE2702" i="3" s="1"/>
  <c r="AB2702" i="3"/>
  <c r="Z3508" i="3"/>
  <c r="AE3508" i="3" s="1"/>
  <c r="AB3508" i="3"/>
  <c r="Z3858" i="3"/>
  <c r="AE3858" i="3" s="1"/>
  <c r="AB3858" i="3"/>
  <c r="Z4323" i="3"/>
  <c r="AE4323" i="3" s="1"/>
  <c r="AB4323" i="3"/>
  <c r="Z80" i="3"/>
  <c r="AE80" i="3" s="1"/>
  <c r="AB80" i="3"/>
  <c r="Z184" i="3"/>
  <c r="AE184" i="3" s="1"/>
  <c r="AB184" i="3"/>
  <c r="Z268" i="3"/>
  <c r="AE268" i="3" s="1"/>
  <c r="AB268" i="3"/>
  <c r="Z328" i="3"/>
  <c r="AE328" i="3" s="1"/>
  <c r="AB328" i="3"/>
  <c r="Z380" i="3"/>
  <c r="AE380" i="3" s="1"/>
  <c r="AB380" i="3"/>
  <c r="Z440" i="3"/>
  <c r="AE440" i="3" s="1"/>
  <c r="AB440" i="3"/>
  <c r="Z513" i="3"/>
  <c r="AE513" i="3" s="1"/>
  <c r="AB513" i="3"/>
  <c r="Z567" i="3"/>
  <c r="AE567" i="3" s="1"/>
  <c r="AB567" i="3"/>
  <c r="Z639" i="3"/>
  <c r="AE639" i="3" s="1"/>
  <c r="AB639" i="3"/>
  <c r="Z723" i="3"/>
  <c r="AE723" i="3" s="1"/>
  <c r="AB723" i="3"/>
  <c r="Z783" i="3"/>
  <c r="AE783" i="3" s="1"/>
  <c r="AB783" i="3"/>
  <c r="Z867" i="3"/>
  <c r="AE867" i="3" s="1"/>
  <c r="AB867" i="3"/>
  <c r="Z939" i="3"/>
  <c r="AE939" i="3" s="1"/>
  <c r="AB939" i="3"/>
  <c r="Z999" i="3"/>
  <c r="AE999" i="3" s="1"/>
  <c r="AB999" i="3"/>
  <c r="Z1047" i="3"/>
  <c r="AE1047" i="3" s="1"/>
  <c r="AB1047" i="3"/>
  <c r="Z1107" i="3"/>
  <c r="AE1107" i="3" s="1"/>
  <c r="AB1107" i="3"/>
  <c r="Z1179" i="3"/>
  <c r="AE1179" i="3" s="1"/>
  <c r="AB1179" i="3"/>
  <c r="Z1239" i="3"/>
  <c r="AE1239" i="3" s="1"/>
  <c r="AB1239" i="3"/>
  <c r="Z1311" i="3"/>
  <c r="AE1311" i="3" s="1"/>
  <c r="AB1311" i="3"/>
  <c r="Z1419" i="3"/>
  <c r="AE1419" i="3" s="1"/>
  <c r="AB1419" i="3"/>
  <c r="Z1479" i="3"/>
  <c r="AE1479" i="3" s="1"/>
  <c r="AB1479" i="3"/>
  <c r="Z1563" i="3"/>
  <c r="AE1563" i="3" s="1"/>
  <c r="AB1563" i="3"/>
  <c r="Z1611" i="3"/>
  <c r="AE1611" i="3" s="1"/>
  <c r="AB1611" i="3"/>
  <c r="Z1671" i="3"/>
  <c r="AE1671" i="3" s="1"/>
  <c r="AB1671" i="3"/>
  <c r="Z1743" i="3"/>
  <c r="AE1743" i="3" s="1"/>
  <c r="AB1743" i="3"/>
  <c r="Z1827" i="3"/>
  <c r="AE1827" i="3" s="1"/>
  <c r="AB1827" i="3"/>
  <c r="Z1911" i="3"/>
  <c r="AE1911" i="3" s="1"/>
  <c r="AB1911" i="3"/>
  <c r="Z1995" i="3"/>
  <c r="AE1995" i="3" s="1"/>
  <c r="AB1995" i="3"/>
  <c r="Z2067" i="3"/>
  <c r="AE2067" i="3" s="1"/>
  <c r="AB2067" i="3"/>
  <c r="Z2211" i="3"/>
  <c r="AE2211" i="3" s="1"/>
  <c r="AB2211" i="3"/>
  <c r="Z2271" i="3"/>
  <c r="AE2271" i="3" s="1"/>
  <c r="AB2271" i="3"/>
  <c r="Z2343" i="3"/>
  <c r="AE2343" i="3" s="1"/>
  <c r="AB2343" i="3"/>
  <c r="Z2451" i="3"/>
  <c r="AE2451" i="3" s="1"/>
  <c r="AB2451" i="3"/>
  <c r="Z2523" i="3"/>
  <c r="AE2523" i="3" s="1"/>
  <c r="AB2523" i="3"/>
  <c r="Z2595" i="3"/>
  <c r="AE2595" i="3" s="1"/>
  <c r="AB2595" i="3"/>
  <c r="Z2715" i="3"/>
  <c r="AE2715" i="3" s="1"/>
  <c r="AB2715" i="3"/>
  <c r="Z2811" i="3"/>
  <c r="AE2811" i="3" s="1"/>
  <c r="AB2811" i="3"/>
  <c r="Z2895" i="3"/>
  <c r="AE2895" i="3" s="1"/>
  <c r="AB2895" i="3"/>
  <c r="Z3003" i="3"/>
  <c r="AE3003" i="3" s="1"/>
  <c r="AB3003" i="3"/>
  <c r="Z3111" i="3"/>
  <c r="AE3111" i="3" s="1"/>
  <c r="AB3111" i="3"/>
  <c r="Z3207" i="3"/>
  <c r="AE3207" i="3" s="1"/>
  <c r="AB3207" i="3"/>
  <c r="Z3303" i="3"/>
  <c r="AE3303" i="3" s="1"/>
  <c r="AB3303" i="3"/>
  <c r="Z3435" i="3"/>
  <c r="AE3435" i="3" s="1"/>
  <c r="AB3435" i="3"/>
  <c r="Z3495" i="3"/>
  <c r="AE3495" i="3" s="1"/>
  <c r="AB3495" i="3"/>
  <c r="Z3603" i="3"/>
  <c r="AE3603" i="3" s="1"/>
  <c r="AB3603" i="3"/>
  <c r="Z3699" i="3"/>
  <c r="AE3699" i="3" s="1"/>
  <c r="AB3699" i="3"/>
  <c r="Z3831" i="3"/>
  <c r="AE3831" i="3" s="1"/>
  <c r="AB3831" i="3"/>
  <c r="Z3915" i="3"/>
  <c r="AE3915" i="3" s="1"/>
  <c r="AB3915" i="3"/>
  <c r="Z4047" i="3"/>
  <c r="AE4047" i="3" s="1"/>
  <c r="AB4047" i="3"/>
  <c r="Z4119" i="3"/>
  <c r="AE4119" i="3" s="1"/>
  <c r="AB4119" i="3"/>
  <c r="Z4203" i="3"/>
  <c r="AE4203" i="3" s="1"/>
  <c r="AB4203" i="3"/>
  <c r="Z4347" i="3"/>
  <c r="AE4347" i="3" s="1"/>
  <c r="AB4347" i="3"/>
  <c r="Z4443" i="3"/>
  <c r="AE4443" i="3" s="1"/>
  <c r="AB4443" i="3"/>
  <c r="Z4563" i="3"/>
  <c r="AE4563" i="3" s="1"/>
  <c r="AB4563" i="3"/>
  <c r="Z2920" i="3"/>
  <c r="AE2920" i="3" s="1"/>
  <c r="AB2920" i="3"/>
  <c r="Z2992" i="3"/>
  <c r="AE2992" i="3" s="1"/>
  <c r="AB2992" i="3"/>
  <c r="Z3076" i="3"/>
  <c r="AE3076" i="3" s="1"/>
  <c r="AB3076" i="3"/>
  <c r="Z3244" i="3"/>
  <c r="AE3244" i="3" s="1"/>
  <c r="AB3244" i="3"/>
  <c r="Z3304" i="3"/>
  <c r="AE3304" i="3" s="1"/>
  <c r="AB3304" i="3"/>
  <c r="Z3424" i="3"/>
  <c r="AE3424" i="3" s="1"/>
  <c r="AB3424" i="3"/>
  <c r="Z3532" i="3"/>
  <c r="AE3532" i="3" s="1"/>
  <c r="AB3532" i="3"/>
  <c r="Z3616" i="3"/>
  <c r="AE3616" i="3" s="1"/>
  <c r="AB3616" i="3"/>
  <c r="Z3700" i="3"/>
  <c r="AE3700" i="3" s="1"/>
  <c r="AB3700" i="3"/>
  <c r="Z3844" i="3"/>
  <c r="AE3844" i="3" s="1"/>
  <c r="AB3844" i="3"/>
  <c r="Z3904" i="3"/>
  <c r="AE3904" i="3" s="1"/>
  <c r="AB3904" i="3"/>
  <c r="Z3988" i="3"/>
  <c r="AE3988" i="3" s="1"/>
  <c r="AB3988" i="3"/>
  <c r="Z4084" i="3"/>
  <c r="AE4084" i="3" s="1"/>
  <c r="AB4084" i="3"/>
  <c r="Z4192" i="3"/>
  <c r="AE4192" i="3" s="1"/>
  <c r="AB4192" i="3"/>
  <c r="Z4252" i="3"/>
  <c r="AE4252" i="3" s="1"/>
  <c r="AB4252" i="3"/>
  <c r="Z4372" i="3"/>
  <c r="AE4372" i="3" s="1"/>
  <c r="AB4372" i="3"/>
  <c r="Z4468" i="3"/>
  <c r="AE4468" i="3" s="1"/>
  <c r="AB4468" i="3"/>
  <c r="Z4552" i="3"/>
  <c r="AE4552" i="3" s="1"/>
  <c r="AB4552" i="3"/>
  <c r="Z774" i="3"/>
  <c r="AE774" i="3" s="1"/>
  <c r="AB774" i="3"/>
  <c r="Z2478" i="3"/>
  <c r="AE2478" i="3" s="1"/>
  <c r="AB2478" i="3"/>
  <c r="Z3353" i="3"/>
  <c r="AE3353" i="3" s="1"/>
  <c r="AB3353" i="3"/>
  <c r="Z3679" i="3"/>
  <c r="AE3679" i="3" s="1"/>
  <c r="AB3679" i="3"/>
  <c r="Z4543" i="3"/>
  <c r="AE4543" i="3" s="1"/>
  <c r="AB4543" i="3"/>
  <c r="Z81" i="3"/>
  <c r="AE81" i="3" s="1"/>
  <c r="AB81" i="3"/>
  <c r="Z174" i="3"/>
  <c r="AE174" i="3" s="1"/>
  <c r="AB174" i="3"/>
  <c r="Z442" i="3"/>
  <c r="AE442" i="3" s="1"/>
  <c r="AB442" i="3"/>
  <c r="Z605" i="3"/>
  <c r="AE605" i="3" s="1"/>
  <c r="AB605" i="3"/>
  <c r="Z833" i="3"/>
  <c r="AE833" i="3" s="1"/>
  <c r="AB833" i="3"/>
  <c r="Z917" i="3"/>
  <c r="AE917" i="3" s="1"/>
  <c r="AB917" i="3"/>
  <c r="Z1025" i="3"/>
  <c r="AE1025" i="3" s="1"/>
  <c r="AB1025" i="3"/>
  <c r="Z1097" i="3"/>
  <c r="AE1097" i="3" s="1"/>
  <c r="AB1097" i="3"/>
  <c r="Z1193" i="3"/>
  <c r="AE1193" i="3" s="1"/>
  <c r="AB1193" i="3"/>
  <c r="Z1325" i="3"/>
  <c r="AE1325" i="3" s="1"/>
  <c r="AB1325" i="3"/>
  <c r="Z1457" i="3"/>
  <c r="AE1457" i="3" s="1"/>
  <c r="AB1457" i="3"/>
  <c r="Z1673" i="3"/>
  <c r="AE1673" i="3" s="1"/>
  <c r="AB1673" i="3"/>
  <c r="Z1793" i="3"/>
  <c r="AE1793" i="3" s="1"/>
  <c r="AB1793" i="3"/>
  <c r="Z1901" i="3"/>
  <c r="AE1901" i="3" s="1"/>
  <c r="AB1901" i="3"/>
  <c r="Z2105" i="3"/>
  <c r="AE2105" i="3" s="1"/>
  <c r="AB2105" i="3"/>
  <c r="Z2201" i="3"/>
  <c r="AE2201" i="3" s="1"/>
  <c r="AB2201" i="3"/>
  <c r="Z2309" i="3"/>
  <c r="AE2309" i="3" s="1"/>
  <c r="AB2309" i="3"/>
  <c r="Z2429" i="3"/>
  <c r="AE2429" i="3" s="1"/>
  <c r="AB2429" i="3"/>
  <c r="Z2525" i="3"/>
  <c r="AE2525" i="3" s="1"/>
  <c r="AB2525" i="3"/>
  <c r="Z2621" i="3"/>
  <c r="AE2621" i="3" s="1"/>
  <c r="AB2621" i="3"/>
  <c r="Z2753" i="3"/>
  <c r="AE2753" i="3" s="1"/>
  <c r="AB2753" i="3"/>
  <c r="Z2897" i="3"/>
  <c r="AE2897" i="3" s="1"/>
  <c r="AB2897" i="3"/>
  <c r="Z3089" i="3"/>
  <c r="AE3089" i="3" s="1"/>
  <c r="AB3089" i="3"/>
  <c r="Z3269" i="3"/>
  <c r="AE3269" i="3" s="1"/>
  <c r="AB3269" i="3"/>
  <c r="Z3413" i="3"/>
  <c r="AE3413" i="3" s="1"/>
  <c r="AB3413" i="3"/>
  <c r="Z3569" i="3"/>
  <c r="AE3569" i="3" s="1"/>
  <c r="AB3569" i="3"/>
  <c r="Z3689" i="3"/>
  <c r="AE3689" i="3" s="1"/>
  <c r="AB3689" i="3"/>
  <c r="Z3893" i="3"/>
  <c r="AE3893" i="3" s="1"/>
  <c r="AB3893" i="3"/>
  <c r="Z4073" i="3"/>
  <c r="AE4073" i="3" s="1"/>
  <c r="AB4073" i="3"/>
  <c r="Z4253" i="3"/>
  <c r="AE4253" i="3" s="1"/>
  <c r="AB4253" i="3"/>
  <c r="Z1818" i="3"/>
  <c r="AE1818" i="3" s="1"/>
  <c r="AB1818" i="3"/>
  <c r="Z1039" i="3"/>
  <c r="AE1039" i="3" s="1"/>
  <c r="AB1039" i="3"/>
  <c r="Z1123" i="3"/>
  <c r="AE1123" i="3" s="1"/>
  <c r="AB1123" i="3"/>
  <c r="Z1195" i="3"/>
  <c r="AE1195" i="3" s="1"/>
  <c r="AB1195" i="3"/>
  <c r="Z1267" i="3"/>
  <c r="AE1267" i="3" s="1"/>
  <c r="AB1267" i="3"/>
  <c r="Z1327" i="3"/>
  <c r="AE1327" i="3" s="1"/>
  <c r="AB1327" i="3"/>
  <c r="Z1399" i="3"/>
  <c r="AE1399" i="3" s="1"/>
  <c r="AB1399" i="3"/>
  <c r="Z1471" i="3"/>
  <c r="AE1471" i="3" s="1"/>
  <c r="AB1471" i="3"/>
  <c r="Z1555" i="3"/>
  <c r="AE1555" i="3" s="1"/>
  <c r="AB1555" i="3"/>
  <c r="Z1639" i="3"/>
  <c r="AE1639" i="3" s="1"/>
  <c r="AB1639" i="3"/>
  <c r="Z1747" i="3"/>
  <c r="AE1747" i="3" s="1"/>
  <c r="AB1747" i="3"/>
  <c r="Z1831" i="3"/>
  <c r="AE1831" i="3" s="1"/>
  <c r="AB1831" i="3"/>
  <c r="Z1915" i="3"/>
  <c r="AE1915" i="3" s="1"/>
  <c r="AB1915" i="3"/>
  <c r="Z1987" i="3"/>
  <c r="AE1987" i="3" s="1"/>
  <c r="AB1987" i="3"/>
  <c r="Z2107" i="3"/>
  <c r="AE2107" i="3" s="1"/>
  <c r="AB2107" i="3"/>
  <c r="Z2227" i="3"/>
  <c r="AE2227" i="3" s="1"/>
  <c r="AB2227" i="3"/>
  <c r="Z2419" i="3"/>
  <c r="AE2419" i="3" s="1"/>
  <c r="AB2419" i="3"/>
  <c r="Z2659" i="3"/>
  <c r="AE2659" i="3" s="1"/>
  <c r="AB2659" i="3"/>
  <c r="Z2995" i="3"/>
  <c r="AE2995" i="3" s="1"/>
  <c r="AB2995" i="3"/>
  <c r="Z3247" i="3"/>
  <c r="AE3247" i="3" s="1"/>
  <c r="AB3247" i="3"/>
  <c r="Z3739" i="3"/>
  <c r="AE3739" i="3" s="1"/>
  <c r="AB3739" i="3"/>
  <c r="Z4099" i="3"/>
  <c r="AE4099" i="3" s="1"/>
  <c r="AB4099" i="3"/>
  <c r="Z4363" i="3"/>
  <c r="AE4363" i="3" s="1"/>
  <c r="AB4363" i="3"/>
  <c r="Z593" i="3"/>
  <c r="AE593" i="3" s="1"/>
  <c r="AB593" i="3"/>
  <c r="Z1879" i="3"/>
  <c r="AE1879" i="3" s="1"/>
  <c r="AB1879" i="3"/>
  <c r="Z2670" i="3"/>
  <c r="AE2670" i="3" s="1"/>
  <c r="AB2670" i="3"/>
  <c r="Z3352" i="3"/>
  <c r="AE3352" i="3" s="1"/>
  <c r="AB3352" i="3"/>
  <c r="Z3859" i="3"/>
  <c r="AE3859" i="3" s="1"/>
  <c r="AB3859" i="3"/>
  <c r="Z4194" i="3"/>
  <c r="AE4194" i="3" s="1"/>
  <c r="AB4194" i="3"/>
  <c r="Z57" i="3"/>
  <c r="AE57" i="3" s="1"/>
  <c r="AB57" i="3"/>
  <c r="Z149" i="3"/>
  <c r="AE149" i="3" s="1"/>
  <c r="AB149" i="3"/>
  <c r="Z221" i="3"/>
  <c r="AE221" i="3" s="1"/>
  <c r="AB221" i="3"/>
  <c r="Z305" i="3"/>
  <c r="AE305" i="3" s="1"/>
  <c r="AB305" i="3"/>
  <c r="Z381" i="3"/>
  <c r="AE381" i="3" s="1"/>
  <c r="AB381" i="3"/>
  <c r="Z465" i="3"/>
  <c r="AE465" i="3" s="1"/>
  <c r="AB465" i="3"/>
  <c r="Z544" i="3"/>
  <c r="AE544" i="3" s="1"/>
  <c r="AB544" i="3"/>
  <c r="Z616" i="3"/>
  <c r="AE616" i="3" s="1"/>
  <c r="AB616" i="3"/>
  <c r="Z700" i="3"/>
  <c r="AE700" i="3" s="1"/>
  <c r="AB700" i="3"/>
  <c r="Z784" i="3"/>
  <c r="AE784" i="3" s="1"/>
  <c r="AB784" i="3"/>
  <c r="Z880" i="3"/>
  <c r="AE880" i="3" s="1"/>
  <c r="AB880" i="3"/>
  <c r="Z952" i="3"/>
  <c r="AE952" i="3" s="1"/>
  <c r="AB952" i="3"/>
  <c r="Z1036" i="3"/>
  <c r="AE1036" i="3" s="1"/>
  <c r="AB1036" i="3"/>
  <c r="Z1108" i="3"/>
  <c r="AE1108" i="3" s="1"/>
  <c r="AB1108" i="3"/>
  <c r="Z1192" i="3"/>
  <c r="AE1192" i="3" s="1"/>
  <c r="AB1192" i="3"/>
  <c r="Z1288" i="3"/>
  <c r="AE1288" i="3" s="1"/>
  <c r="AB1288" i="3"/>
  <c r="Z1396" i="3"/>
  <c r="AE1396" i="3" s="1"/>
  <c r="AB1396" i="3"/>
  <c r="Z1504" i="3"/>
  <c r="AE1504" i="3" s="1"/>
  <c r="AB1504" i="3"/>
  <c r="Z1576" i="3"/>
  <c r="AE1576" i="3" s="1"/>
  <c r="AB1576" i="3"/>
  <c r="Z1660" i="3"/>
  <c r="AE1660" i="3" s="1"/>
  <c r="AB1660" i="3"/>
  <c r="Z1732" i="3"/>
  <c r="AE1732" i="3" s="1"/>
  <c r="AB1732" i="3"/>
  <c r="Z1816" i="3"/>
  <c r="AE1816" i="3" s="1"/>
  <c r="AB1816" i="3"/>
  <c r="Z1876" i="3"/>
  <c r="AE1876" i="3" s="1"/>
  <c r="AB1876" i="3"/>
  <c r="Z1960" i="3"/>
  <c r="AE1960" i="3" s="1"/>
  <c r="AB1960" i="3"/>
  <c r="Z2068" i="3"/>
  <c r="AE2068" i="3" s="1"/>
  <c r="AB2068" i="3"/>
  <c r="Z2152" i="3"/>
  <c r="AE2152" i="3" s="1"/>
  <c r="AB2152" i="3"/>
  <c r="Z2224" i="3"/>
  <c r="AE2224" i="3" s="1"/>
  <c r="AB2224" i="3"/>
  <c r="Z2344" i="3"/>
  <c r="AE2344" i="3" s="1"/>
  <c r="AB2344" i="3"/>
  <c r="Z2428" i="3"/>
  <c r="AE2428" i="3" s="1"/>
  <c r="AB2428" i="3"/>
  <c r="Z2536" i="3"/>
  <c r="AE2536" i="3" s="1"/>
  <c r="AB2536" i="3"/>
  <c r="Z2620" i="3"/>
  <c r="AE2620" i="3" s="1"/>
  <c r="AB2620" i="3"/>
  <c r="Z2728" i="3"/>
  <c r="AE2728" i="3" s="1"/>
  <c r="AB2728" i="3"/>
  <c r="Z2848" i="3"/>
  <c r="AE2848" i="3" s="1"/>
  <c r="AB2848" i="3"/>
  <c r="Z4061" i="3"/>
  <c r="AE4061" i="3" s="1"/>
  <c r="AB4061" i="3"/>
  <c r="Z198" i="3"/>
  <c r="AE198" i="3" s="1"/>
  <c r="AB198" i="3"/>
  <c r="Z294" i="3"/>
  <c r="AE294" i="3" s="1"/>
  <c r="AB294" i="3"/>
  <c r="Z406" i="3"/>
  <c r="AE406" i="3" s="1"/>
  <c r="AB406" i="3"/>
  <c r="Z545" i="3"/>
  <c r="AE545" i="3" s="1"/>
  <c r="AB545" i="3"/>
  <c r="Z725" i="3"/>
  <c r="AE725" i="3" s="1"/>
  <c r="AB725" i="3"/>
  <c r="Z809" i="3"/>
  <c r="AE809" i="3" s="1"/>
  <c r="AB809" i="3"/>
  <c r="Z1109" i="3"/>
  <c r="AE1109" i="3" s="1"/>
  <c r="AB1109" i="3"/>
  <c r="Z1445" i="3"/>
  <c r="AE1445" i="3" s="1"/>
  <c r="AB1445" i="3"/>
  <c r="Z1541" i="3"/>
  <c r="AE1541" i="3" s="1"/>
  <c r="AB1541" i="3"/>
  <c r="Z1613" i="3"/>
  <c r="AE1613" i="3" s="1"/>
  <c r="AB1613" i="3"/>
  <c r="Z1781" i="3"/>
  <c r="AE1781" i="3" s="1"/>
  <c r="AB1781" i="3"/>
  <c r="Z1997" i="3"/>
  <c r="AE1997" i="3" s="1"/>
  <c r="AB1997" i="3"/>
  <c r="Z2093" i="3"/>
  <c r="AE2093" i="3" s="1"/>
  <c r="AB2093" i="3"/>
  <c r="Z2249" i="3"/>
  <c r="AE2249" i="3" s="1"/>
  <c r="AB2249" i="3"/>
  <c r="Z2465" i="3"/>
  <c r="AE2465" i="3" s="1"/>
  <c r="AB2465" i="3"/>
  <c r="Z2765" i="3"/>
  <c r="AE2765" i="3" s="1"/>
  <c r="AB2765" i="3"/>
  <c r="Z2981" i="3"/>
  <c r="AE2981" i="3" s="1"/>
  <c r="AB2981" i="3"/>
  <c r="Z3077" i="3"/>
  <c r="AE3077" i="3" s="1"/>
  <c r="AB3077" i="3"/>
  <c r="Z3257" i="3"/>
  <c r="AE3257" i="3" s="1"/>
  <c r="AB3257" i="3"/>
  <c r="Z3581" i="3"/>
  <c r="AE3581" i="3" s="1"/>
  <c r="AB3581" i="3"/>
  <c r="Z3809" i="3"/>
  <c r="AE3809" i="3" s="1"/>
  <c r="AB3809" i="3"/>
  <c r="Z4037" i="3"/>
  <c r="AE4037" i="3" s="1"/>
  <c r="AB4037" i="3"/>
  <c r="Z4529" i="3"/>
  <c r="AE4529" i="3" s="1"/>
  <c r="AB4529" i="3"/>
  <c r="Z3402" i="3"/>
  <c r="AE3402" i="3" s="1"/>
  <c r="AB3402" i="3"/>
  <c r="Z199" i="3"/>
  <c r="AE199" i="3" s="1"/>
  <c r="AB199" i="3"/>
  <c r="Z654" i="3"/>
  <c r="AE654" i="3" s="1"/>
  <c r="AB654" i="3"/>
  <c r="Z1086" i="3"/>
  <c r="AE1086" i="3" s="1"/>
  <c r="AB1086" i="3"/>
  <c r="Z1410" i="3"/>
  <c r="AE1410" i="3" s="1"/>
  <c r="AB1410" i="3"/>
  <c r="Z2286" i="3"/>
  <c r="AE2286" i="3" s="1"/>
  <c r="AB2286" i="3"/>
  <c r="Z3162" i="3"/>
  <c r="AE3162" i="3" s="1"/>
  <c r="AB3162" i="3"/>
  <c r="Z3618" i="3"/>
  <c r="AE3618" i="3" s="1"/>
  <c r="AB3618" i="3"/>
  <c r="Z4170" i="3"/>
  <c r="AE4170" i="3" s="1"/>
  <c r="AB4170" i="3"/>
  <c r="Z3643" i="3"/>
  <c r="AE3643" i="3" s="1"/>
  <c r="AB3643" i="3"/>
  <c r="Z60" i="3"/>
  <c r="AE60" i="3" s="1"/>
  <c r="AB60" i="3"/>
  <c r="Z212" i="3"/>
  <c r="AE212" i="3" s="1"/>
  <c r="AB212" i="3"/>
  <c r="Z583" i="3"/>
  <c r="AE583" i="3" s="1"/>
  <c r="AB583" i="3"/>
  <c r="Z979" i="3"/>
  <c r="AE979" i="3" s="1"/>
  <c r="AB979" i="3"/>
  <c r="Z2047" i="3"/>
  <c r="AE2047" i="3" s="1"/>
  <c r="AB2047" i="3"/>
  <c r="Z2467" i="3"/>
  <c r="AE2467" i="3" s="1"/>
  <c r="AB2467" i="3"/>
  <c r="Z2731" i="3"/>
  <c r="AE2731" i="3" s="1"/>
  <c r="AB2731" i="3"/>
  <c r="Z2923" i="3"/>
  <c r="AE2923" i="3" s="1"/>
  <c r="AB2923" i="3"/>
  <c r="Z3091" i="3"/>
  <c r="AE3091" i="3" s="1"/>
  <c r="AB3091" i="3"/>
  <c r="Z3223" i="3"/>
  <c r="AE3223" i="3" s="1"/>
  <c r="AB3223" i="3"/>
  <c r="Z3451" i="3"/>
  <c r="AE3451" i="3" s="1"/>
  <c r="AB3451" i="3"/>
  <c r="Z3595" i="3"/>
  <c r="AE3595" i="3" s="1"/>
  <c r="AB3595" i="3"/>
  <c r="Z4015" i="3"/>
  <c r="AE4015" i="3" s="1"/>
  <c r="AB4015" i="3"/>
  <c r="Z1015" i="3"/>
  <c r="AE1015" i="3" s="1"/>
  <c r="AB1015" i="3"/>
  <c r="Z1999" i="3"/>
  <c r="AE1999" i="3" s="1"/>
  <c r="AB1999" i="3"/>
  <c r="Z2549" i="3"/>
  <c r="AE2549" i="3" s="1"/>
  <c r="AB2549" i="3"/>
  <c r="Z3328" i="3"/>
  <c r="AE3328" i="3" s="1"/>
  <c r="AB3328" i="3"/>
  <c r="Z3787" i="3"/>
  <c r="AE3787" i="3" s="1"/>
  <c r="AB3787" i="3"/>
  <c r="Z4302" i="3"/>
  <c r="AE4302" i="3" s="1"/>
  <c r="AB4302" i="3"/>
  <c r="Z4517" i="3"/>
  <c r="AE4517" i="3" s="1"/>
  <c r="AB4517" i="3"/>
  <c r="Z811" i="3"/>
  <c r="AE811" i="3" s="1"/>
  <c r="AB811" i="3"/>
  <c r="Z2057" i="3"/>
  <c r="AE2057" i="3" s="1"/>
  <c r="AB2057" i="3"/>
  <c r="Z3329" i="3"/>
  <c r="AE3329" i="3" s="1"/>
  <c r="AB3329" i="3"/>
  <c r="Z3747" i="3"/>
  <c r="AE3747" i="3" s="1"/>
  <c r="AB3747" i="3"/>
  <c r="Z4481" i="3"/>
  <c r="AE4481" i="3" s="1"/>
  <c r="AB4481" i="3"/>
  <c r="Z453" i="3"/>
  <c r="AE453" i="3" s="1"/>
  <c r="AB453" i="3"/>
  <c r="Z282" i="3"/>
  <c r="AE282" i="3" s="1"/>
  <c r="AB282" i="3"/>
  <c r="Z3767" i="3"/>
  <c r="AE3767" i="3" s="1"/>
  <c r="AB3767" i="3"/>
  <c r="Z2989" i="3"/>
  <c r="AE2989" i="3" s="1"/>
  <c r="AB2989" i="3"/>
  <c r="Z3685" i="3"/>
  <c r="AE3685" i="3" s="1"/>
  <c r="AB3685" i="3"/>
  <c r="Z2531" i="3"/>
  <c r="AE2531" i="3" s="1"/>
  <c r="AB2531" i="3"/>
  <c r="Z207" i="3"/>
  <c r="AE207" i="3" s="1"/>
  <c r="AB207" i="3"/>
  <c r="Z602" i="3"/>
  <c r="AE602" i="3" s="1"/>
  <c r="AB602" i="3"/>
  <c r="Z758" i="3"/>
  <c r="AE758" i="3" s="1"/>
  <c r="AB758" i="3"/>
  <c r="AB1046" i="3"/>
  <c r="Z1442" i="3"/>
  <c r="AE1442" i="3" s="1"/>
  <c r="AB1442" i="3"/>
  <c r="Z2054" i="3"/>
  <c r="AE2054" i="3" s="1"/>
  <c r="AB2054" i="3"/>
  <c r="Z2258" i="3"/>
  <c r="AE2258" i="3" s="1"/>
  <c r="AB2258" i="3"/>
  <c r="Z2570" i="3"/>
  <c r="AE2570" i="3" s="1"/>
  <c r="AB2570" i="3"/>
  <c r="Z2942" i="3"/>
  <c r="AE2942" i="3" s="1"/>
  <c r="AB2942" i="3"/>
  <c r="Z941" i="3"/>
  <c r="AE941" i="3" s="1"/>
  <c r="AB941" i="3"/>
  <c r="Z1625" i="3"/>
  <c r="AE1625" i="3" s="1"/>
  <c r="AB1625" i="3"/>
  <c r="Z1889" i="3"/>
  <c r="AE1889" i="3" s="1"/>
  <c r="AB1889" i="3"/>
  <c r="Z2405" i="3"/>
  <c r="AE2405" i="3" s="1"/>
  <c r="AB2405" i="3"/>
  <c r="Z2789" i="3"/>
  <c r="AE2789" i="3" s="1"/>
  <c r="AB2789" i="3"/>
  <c r="Z3473" i="3"/>
  <c r="AE3473" i="3" s="1"/>
  <c r="AB3473" i="3"/>
  <c r="Z3881" i="3"/>
  <c r="AE3881" i="3" s="1"/>
  <c r="AB3881" i="3"/>
  <c r="Z4385" i="3"/>
  <c r="AE4385" i="3" s="1"/>
  <c r="AB4385" i="3"/>
  <c r="Z1775" i="3"/>
  <c r="AE1775" i="3" s="1"/>
  <c r="AB1775" i="3"/>
  <c r="Z1943" i="3"/>
  <c r="AE1943" i="3" s="1"/>
  <c r="AB1943" i="3"/>
  <c r="Z2207" i="3"/>
  <c r="AE2207" i="3" s="1"/>
  <c r="AB2207" i="3"/>
  <c r="Z2435" i="3"/>
  <c r="AE2435" i="3" s="1"/>
  <c r="AB2435" i="3"/>
  <c r="Z2627" i="3"/>
  <c r="AE2627" i="3" s="1"/>
  <c r="AB2627" i="3"/>
  <c r="Z2855" i="3"/>
  <c r="AE2855" i="3" s="1"/>
  <c r="AB2855" i="3"/>
  <c r="Z3035" i="3"/>
  <c r="AE3035" i="3" s="1"/>
  <c r="AB3035" i="3"/>
  <c r="Z3119" i="3"/>
  <c r="AE3119" i="3" s="1"/>
  <c r="AB3119" i="3"/>
  <c r="Z3263" i="3"/>
  <c r="AE3263" i="3" s="1"/>
  <c r="AB3263" i="3"/>
  <c r="Z3419" i="3"/>
  <c r="AE3419" i="3" s="1"/>
  <c r="AB3419" i="3"/>
  <c r="Z3575" i="3"/>
  <c r="AE3575" i="3" s="1"/>
  <c r="AB3575" i="3"/>
  <c r="Z3743" i="3"/>
  <c r="AE3743" i="3" s="1"/>
  <c r="AB3743" i="3"/>
  <c r="Z3887" i="3"/>
  <c r="AE3887" i="3" s="1"/>
  <c r="AB3887" i="3"/>
  <c r="Z491" i="3"/>
  <c r="AE491" i="3" s="1"/>
  <c r="AB491" i="3"/>
  <c r="Z1422" i="3"/>
  <c r="AE1422" i="3" s="1"/>
  <c r="AB1422" i="3"/>
  <c r="Z1854" i="3"/>
  <c r="AE1854" i="3" s="1"/>
  <c r="AB1854" i="3"/>
  <c r="Z456" i="3"/>
  <c r="AE456" i="3" s="1"/>
  <c r="AB456" i="3"/>
  <c r="Z1675" i="3"/>
  <c r="AE1675" i="3" s="1"/>
  <c r="AB1675" i="3"/>
  <c r="Z37" i="3"/>
  <c r="AE37" i="3" s="1"/>
  <c r="AB37" i="3"/>
  <c r="Z84" i="3"/>
  <c r="AE84" i="3" s="1"/>
  <c r="AB84" i="3"/>
  <c r="Z153" i="3"/>
  <c r="AE153" i="3" s="1"/>
  <c r="AB153" i="3"/>
  <c r="Z201" i="3"/>
  <c r="AE201" i="3" s="1"/>
  <c r="AB201" i="3"/>
  <c r="Z261" i="3"/>
  <c r="AE261" i="3" s="1"/>
  <c r="AB261" i="3"/>
  <c r="Z333" i="3"/>
  <c r="AE333" i="3" s="1"/>
  <c r="AB333" i="3"/>
  <c r="Z373" i="3"/>
  <c r="AE373" i="3" s="1"/>
  <c r="AB373" i="3"/>
  <c r="Z469" i="3"/>
  <c r="AE469" i="3" s="1"/>
  <c r="AB469" i="3"/>
  <c r="Z536" i="3"/>
  <c r="AE536" i="3" s="1"/>
  <c r="AB536" i="3"/>
  <c r="Z608" i="3"/>
  <c r="AE608" i="3" s="1"/>
  <c r="AB608" i="3"/>
  <c r="Z668" i="3"/>
  <c r="AE668" i="3" s="1"/>
  <c r="AB668" i="3"/>
  <c r="Z740" i="3"/>
  <c r="AE740" i="3" s="1"/>
  <c r="AB740" i="3"/>
  <c r="Z812" i="3"/>
  <c r="AE812" i="3" s="1"/>
  <c r="AB812" i="3"/>
  <c r="Z920" i="3"/>
  <c r="AE920" i="3" s="1"/>
  <c r="AB920" i="3"/>
  <c r="Z980" i="3"/>
  <c r="AE980" i="3" s="1"/>
  <c r="AB980" i="3"/>
  <c r="Z1040" i="3"/>
  <c r="AE1040" i="3" s="1"/>
  <c r="AB1040" i="3"/>
  <c r="Z1100" i="3"/>
  <c r="AE1100" i="3" s="1"/>
  <c r="AB1100" i="3"/>
  <c r="Z1172" i="3"/>
  <c r="AE1172" i="3" s="1"/>
  <c r="AB1172" i="3"/>
  <c r="Z1232" i="3"/>
  <c r="AE1232" i="3" s="1"/>
  <c r="AB1232" i="3"/>
  <c r="Z1280" i="3"/>
  <c r="AE1280" i="3" s="1"/>
  <c r="AB1280" i="3"/>
  <c r="Z1340" i="3"/>
  <c r="AE1340" i="3" s="1"/>
  <c r="AB1340" i="3"/>
  <c r="Z1424" i="3"/>
  <c r="AE1424" i="3" s="1"/>
  <c r="AB1424" i="3"/>
  <c r="Z1496" i="3"/>
  <c r="AE1496" i="3" s="1"/>
  <c r="AB1496" i="3"/>
  <c r="Z97" i="3"/>
  <c r="AE97" i="3" s="1"/>
  <c r="AB97" i="3"/>
  <c r="Z238" i="3"/>
  <c r="AE238" i="3" s="1"/>
  <c r="AB238" i="3"/>
  <c r="Z322" i="3"/>
  <c r="AE322" i="3" s="1"/>
  <c r="AB322" i="3"/>
  <c r="Z398" i="3"/>
  <c r="AE398" i="3" s="1"/>
  <c r="AB398" i="3"/>
  <c r="Z525" i="3"/>
  <c r="AE525" i="3" s="1"/>
  <c r="AB525" i="3"/>
  <c r="Z609" i="3"/>
  <c r="AE609" i="3" s="1"/>
  <c r="AB609" i="3"/>
  <c r="Z681" i="3"/>
  <c r="AE681" i="3" s="1"/>
  <c r="AB681" i="3"/>
  <c r="Z789" i="3"/>
  <c r="AE789" i="3" s="1"/>
  <c r="AB789" i="3"/>
  <c r="Z873" i="3"/>
  <c r="AE873" i="3" s="1"/>
  <c r="AB873" i="3"/>
  <c r="Z957" i="3"/>
  <c r="AE957" i="3" s="1"/>
  <c r="AB957" i="3"/>
  <c r="Z1041" i="3"/>
  <c r="AE1041" i="3" s="1"/>
  <c r="AB1041" i="3"/>
  <c r="Z1149" i="3"/>
  <c r="AE1149" i="3" s="1"/>
  <c r="AB1149" i="3"/>
  <c r="Z1209" i="3"/>
  <c r="AE1209" i="3" s="1"/>
  <c r="AB1209" i="3"/>
  <c r="Z1317" i="3"/>
  <c r="AE1317" i="3" s="1"/>
  <c r="AB1317" i="3"/>
  <c r="Z1449" i="3"/>
  <c r="AE1449" i="3" s="1"/>
  <c r="AB1449" i="3"/>
  <c r="Z1533" i="3"/>
  <c r="AE1533" i="3" s="1"/>
  <c r="AB1533" i="3"/>
  <c r="Z1617" i="3"/>
  <c r="AE1617" i="3" s="1"/>
  <c r="AB1617" i="3"/>
  <c r="Z1821" i="3"/>
  <c r="AE1821" i="3" s="1"/>
  <c r="AB1821" i="3"/>
  <c r="Z1953" i="3"/>
  <c r="AE1953" i="3" s="1"/>
  <c r="AB1953" i="3"/>
  <c r="Z2097" i="3"/>
  <c r="AE2097" i="3" s="1"/>
  <c r="AB2097" i="3"/>
  <c r="Z2205" i="3"/>
  <c r="AE2205" i="3" s="1"/>
  <c r="AB2205" i="3"/>
  <c r="Z2301" i="3"/>
  <c r="AE2301" i="3" s="1"/>
  <c r="AB2301" i="3"/>
  <c r="Z2361" i="3"/>
  <c r="AE2361" i="3" s="1"/>
  <c r="AB2361" i="3"/>
  <c r="Z2469" i="3"/>
  <c r="AE2469" i="3" s="1"/>
  <c r="AB2469" i="3"/>
  <c r="Z2553" i="3"/>
  <c r="AE2553" i="3" s="1"/>
  <c r="AB2553" i="3"/>
  <c r="Z2661" i="3"/>
  <c r="AE2661" i="3" s="1"/>
  <c r="AB2661" i="3"/>
  <c r="Z988" i="3"/>
  <c r="AE988" i="3" s="1"/>
  <c r="AB988" i="3"/>
  <c r="Z1300" i="3"/>
  <c r="AE1300" i="3" s="1"/>
  <c r="AB1300" i="3"/>
  <c r="Z1516" i="3"/>
  <c r="AE1516" i="3" s="1"/>
  <c r="AB1516" i="3"/>
  <c r="Z1792" i="3"/>
  <c r="AE1792" i="3" s="1"/>
  <c r="AB1792" i="3"/>
  <c r="Z2164" i="3"/>
  <c r="AE2164" i="3" s="1"/>
  <c r="AB2164" i="3"/>
  <c r="Z2404" i="3"/>
  <c r="AE2404" i="3" s="1"/>
  <c r="AB2404" i="3"/>
  <c r="Z2632" i="3"/>
  <c r="AE2632" i="3" s="1"/>
  <c r="AB2632" i="3"/>
  <c r="Z2788" i="3"/>
  <c r="AE2788" i="3" s="1"/>
  <c r="AB2788" i="3"/>
  <c r="Z3172" i="3"/>
  <c r="AE3172" i="3" s="1"/>
  <c r="AB3172" i="3"/>
  <c r="Z3484" i="3"/>
  <c r="AE3484" i="3" s="1"/>
  <c r="AB3484" i="3"/>
  <c r="Z3664" i="3"/>
  <c r="AE3664" i="3" s="1"/>
  <c r="AB3664" i="3"/>
  <c r="Z3820" i="3"/>
  <c r="AE3820" i="3" s="1"/>
  <c r="AB3820" i="3"/>
  <c r="Z4024" i="3"/>
  <c r="AE4024" i="3" s="1"/>
  <c r="AB4024" i="3"/>
  <c r="Z4180" i="3"/>
  <c r="AE4180" i="3" s="1"/>
  <c r="AB4180" i="3"/>
  <c r="Z4336" i="3"/>
  <c r="AE4336" i="3" s="1"/>
  <c r="AB4336" i="3"/>
  <c r="Z4516" i="3"/>
  <c r="AE4516" i="3" s="1"/>
  <c r="AB4516" i="3"/>
  <c r="Z1938" i="3"/>
  <c r="AE1938" i="3" s="1"/>
  <c r="AB1938" i="3"/>
  <c r="Z2190" i="3"/>
  <c r="AE2190" i="3" s="1"/>
  <c r="AB2190" i="3"/>
  <c r="Z2790" i="3"/>
  <c r="AE2790" i="3" s="1"/>
  <c r="AB2790" i="3"/>
  <c r="Z3210" i="3"/>
  <c r="AE3210" i="3" s="1"/>
  <c r="AB3210" i="3"/>
  <c r="Z3522" i="3"/>
  <c r="AE3522" i="3" s="1"/>
  <c r="AB3522" i="3"/>
  <c r="Z3786" i="3"/>
  <c r="AE3786" i="3" s="1"/>
  <c r="AB3786" i="3"/>
  <c r="Z4110" i="3"/>
  <c r="AE4110" i="3" s="1"/>
  <c r="AB4110" i="3"/>
  <c r="Z4290" i="3"/>
  <c r="AE4290" i="3" s="1"/>
  <c r="AB4290" i="3"/>
  <c r="Z4410" i="3"/>
  <c r="AE4410" i="3" s="1"/>
  <c r="AB4410" i="3"/>
  <c r="Z3518" i="3"/>
  <c r="AE3518" i="3" s="1"/>
  <c r="AB3518" i="3"/>
  <c r="Z4068" i="3"/>
  <c r="AE4068" i="3" s="1"/>
  <c r="AB4068" i="3"/>
  <c r="Z86" i="3"/>
  <c r="AE86" i="3" s="1"/>
  <c r="AB86" i="3"/>
  <c r="Z143" i="3"/>
  <c r="AE143" i="3" s="1"/>
  <c r="AB143" i="3"/>
  <c r="Z215" i="3"/>
  <c r="AE215" i="3" s="1"/>
  <c r="AB215" i="3"/>
  <c r="Z275" i="3"/>
  <c r="AE275" i="3" s="1"/>
  <c r="AB275" i="3"/>
  <c r="Z347" i="3"/>
  <c r="AE347" i="3" s="1"/>
  <c r="AB347" i="3"/>
  <c r="Z399" i="3"/>
  <c r="AE399" i="3" s="1"/>
  <c r="AB399" i="3"/>
  <c r="Z526" i="3"/>
  <c r="AE526" i="3" s="1"/>
  <c r="AB526" i="3"/>
  <c r="Z574" i="3"/>
  <c r="AE574" i="3" s="1"/>
  <c r="AB574" i="3"/>
  <c r="Z646" i="3"/>
  <c r="AE646" i="3" s="1"/>
  <c r="AB646" i="3"/>
  <c r="Z706" i="3"/>
  <c r="AE706" i="3" s="1"/>
  <c r="AB706" i="3"/>
  <c r="Z766" i="3"/>
  <c r="AE766" i="3" s="1"/>
  <c r="AB766" i="3"/>
  <c r="Z838" i="3"/>
  <c r="AE838" i="3" s="1"/>
  <c r="AB838" i="3"/>
  <c r="Z910" i="3"/>
  <c r="AE910" i="3" s="1"/>
  <c r="AB910" i="3"/>
  <c r="Z1006" i="3"/>
  <c r="AE1006" i="3" s="1"/>
  <c r="AB1006" i="3"/>
  <c r="Z1090" i="3"/>
  <c r="AE1090" i="3" s="1"/>
  <c r="AB1090" i="3"/>
  <c r="Z1150" i="3"/>
  <c r="AE1150" i="3" s="1"/>
  <c r="AB1150" i="3"/>
  <c r="Z1222" i="3"/>
  <c r="AE1222" i="3" s="1"/>
  <c r="AB1222" i="3"/>
  <c r="Z1270" i="3"/>
  <c r="AE1270" i="3" s="1"/>
  <c r="AB1270" i="3"/>
  <c r="Z1318" i="3"/>
  <c r="AE1318" i="3" s="1"/>
  <c r="AB1318" i="3"/>
  <c r="Z1366" i="3"/>
  <c r="AE1366" i="3" s="1"/>
  <c r="AB1366" i="3"/>
  <c r="Z1450" i="3"/>
  <c r="AE1450" i="3" s="1"/>
  <c r="AB1450" i="3"/>
  <c r="Z1510" i="3"/>
  <c r="AE1510" i="3" s="1"/>
  <c r="AB1510" i="3"/>
  <c r="Z1570" i="3"/>
  <c r="AE1570" i="3" s="1"/>
  <c r="AB1570" i="3"/>
  <c r="Z1630" i="3"/>
  <c r="AE1630" i="3" s="1"/>
  <c r="AB1630" i="3"/>
  <c r="Z1714" i="3"/>
  <c r="AE1714" i="3" s="1"/>
  <c r="AB1714" i="3"/>
  <c r="Z1774" i="3"/>
  <c r="AE1774" i="3" s="1"/>
  <c r="AB1774" i="3"/>
  <c r="Z1834" i="3"/>
  <c r="AE1834" i="3" s="1"/>
  <c r="AB1834" i="3"/>
  <c r="Z1882" i="3"/>
  <c r="AE1882" i="3" s="1"/>
  <c r="AB1882" i="3"/>
  <c r="Z1966" i="3"/>
  <c r="AE1966" i="3" s="1"/>
  <c r="AB1966" i="3"/>
  <c r="Z2038" i="3"/>
  <c r="AE2038" i="3" s="1"/>
  <c r="AB2038" i="3"/>
  <c r="Z2122" i="3"/>
  <c r="AE2122" i="3" s="1"/>
  <c r="AB2122" i="3"/>
  <c r="Z2206" i="3"/>
  <c r="AE2206" i="3" s="1"/>
  <c r="AB2206" i="3"/>
  <c r="Z2302" i="3"/>
  <c r="AE2302" i="3" s="1"/>
  <c r="AB2302" i="3"/>
  <c r="Z2362" i="3"/>
  <c r="AE2362" i="3" s="1"/>
  <c r="AB2362" i="3"/>
  <c r="Z2446" i="3"/>
  <c r="AE2446" i="3" s="1"/>
  <c r="AB2446" i="3"/>
  <c r="Z2506" i="3"/>
  <c r="AE2506" i="3" s="1"/>
  <c r="AB2506" i="3"/>
  <c r="Z2578" i="3"/>
  <c r="AE2578" i="3" s="1"/>
  <c r="AB2578" i="3"/>
  <c r="Z2638" i="3"/>
  <c r="AE2638" i="3" s="1"/>
  <c r="AB2638" i="3"/>
  <c r="Z2710" i="3"/>
  <c r="AE2710" i="3" s="1"/>
  <c r="AB2710" i="3"/>
  <c r="Z2770" i="3"/>
  <c r="AE2770" i="3" s="1"/>
  <c r="AB2770" i="3"/>
  <c r="Z2854" i="3"/>
  <c r="AE2854" i="3" s="1"/>
  <c r="AB2854" i="3"/>
  <c r="Z2962" i="3"/>
  <c r="AE2962" i="3" s="1"/>
  <c r="AB2962" i="3"/>
  <c r="Z3070" i="3"/>
  <c r="AE3070" i="3" s="1"/>
  <c r="AB3070" i="3"/>
  <c r="Z3178" i="3"/>
  <c r="AE3178" i="3" s="1"/>
  <c r="AB3178" i="3"/>
  <c r="Z3262" i="3"/>
  <c r="AE3262" i="3" s="1"/>
  <c r="AB3262" i="3"/>
  <c r="Z3334" i="3"/>
  <c r="AE3334" i="3" s="1"/>
  <c r="AB3334" i="3"/>
  <c r="Z3406" i="3"/>
  <c r="AE3406" i="3" s="1"/>
  <c r="AB3406" i="3"/>
  <c r="Z3466" i="3"/>
  <c r="AE3466" i="3" s="1"/>
  <c r="AB3466" i="3"/>
  <c r="Z3550" i="3"/>
  <c r="AE3550" i="3" s="1"/>
  <c r="AB3550" i="3"/>
  <c r="Z3634" i="3"/>
  <c r="AE3634" i="3" s="1"/>
  <c r="AB3634" i="3"/>
  <c r="Z3971" i="3"/>
  <c r="AE3971" i="3" s="1"/>
  <c r="AB3971" i="3"/>
  <c r="Z1332" i="3"/>
  <c r="AE1332" i="3" s="1"/>
  <c r="AB1332" i="3"/>
  <c r="Z5" i="3"/>
  <c r="AE5" i="3" s="1"/>
  <c r="AB5" i="3"/>
  <c r="Z77" i="3"/>
  <c r="AE77" i="3" s="1"/>
  <c r="AB77" i="3"/>
  <c r="Z145" i="3"/>
  <c r="AE145" i="3" s="1"/>
  <c r="AB145" i="3"/>
  <c r="Z193" i="3"/>
  <c r="AE193" i="3" s="1"/>
  <c r="AB193" i="3"/>
  <c r="Z241" i="3"/>
  <c r="AE241" i="3" s="1"/>
  <c r="AB241" i="3"/>
  <c r="Z289" i="3"/>
  <c r="AE289" i="3" s="1"/>
  <c r="AB289" i="3"/>
  <c r="Z337" i="3"/>
  <c r="AE337" i="3" s="1"/>
  <c r="AB337" i="3"/>
  <c r="Z389" i="3"/>
  <c r="AE389" i="3" s="1"/>
  <c r="AB389" i="3"/>
  <c r="Z437" i="3"/>
  <c r="AE437" i="3" s="1"/>
  <c r="AB437" i="3"/>
  <c r="Z485" i="3"/>
  <c r="AE485" i="3" s="1"/>
  <c r="AB485" i="3"/>
  <c r="Z540" i="3"/>
  <c r="AE540" i="3" s="1"/>
  <c r="AB540" i="3"/>
  <c r="Z588" i="3"/>
  <c r="AE588" i="3" s="1"/>
  <c r="AB588" i="3"/>
  <c r="Z636" i="3"/>
  <c r="AE636" i="3" s="1"/>
  <c r="AB636" i="3"/>
  <c r="Z684" i="3"/>
  <c r="AE684" i="3" s="1"/>
  <c r="AB684" i="3"/>
  <c r="Z732" i="3"/>
  <c r="AE732" i="3" s="1"/>
  <c r="AB732" i="3"/>
  <c r="Z804" i="3"/>
  <c r="AE804" i="3" s="1"/>
  <c r="AB804" i="3"/>
  <c r="Z852" i="3"/>
  <c r="AE852" i="3" s="1"/>
  <c r="AB852" i="3"/>
  <c r="Z900" i="3"/>
  <c r="AE900" i="3" s="1"/>
  <c r="AB900" i="3"/>
  <c r="Z972" i="3"/>
  <c r="AE972" i="3" s="1"/>
  <c r="AB972" i="3"/>
  <c r="Z1020" i="3"/>
  <c r="AE1020" i="3" s="1"/>
  <c r="AB1020" i="3"/>
  <c r="Z1068" i="3"/>
  <c r="AE1068" i="3" s="1"/>
  <c r="AB1068" i="3"/>
  <c r="Z1116" i="3"/>
  <c r="AE1116" i="3" s="1"/>
  <c r="AB1116" i="3"/>
  <c r="Z1188" i="3"/>
  <c r="AE1188" i="3" s="1"/>
  <c r="AB1188" i="3"/>
  <c r="Z1236" i="3"/>
  <c r="AE1236" i="3" s="1"/>
  <c r="AB1236" i="3"/>
  <c r="Z1296" i="3"/>
  <c r="AE1296" i="3" s="1"/>
  <c r="AB1296" i="3"/>
  <c r="Z1356" i="3"/>
  <c r="AE1356" i="3" s="1"/>
  <c r="AB1356" i="3"/>
  <c r="Z1416" i="3"/>
  <c r="AE1416" i="3" s="1"/>
  <c r="AB1416" i="3"/>
  <c r="Z1476" i="3"/>
  <c r="AE1476" i="3" s="1"/>
  <c r="AB1476" i="3"/>
  <c r="Z1524" i="3"/>
  <c r="AE1524" i="3" s="1"/>
  <c r="AB1524" i="3"/>
  <c r="Z1596" i="3"/>
  <c r="AE1596" i="3" s="1"/>
  <c r="AB1596" i="3"/>
  <c r="Z1644" i="3"/>
  <c r="AE1644" i="3" s="1"/>
  <c r="AB1644" i="3"/>
  <c r="Z1692" i="3"/>
  <c r="AE1692" i="3" s="1"/>
  <c r="AB1692" i="3"/>
  <c r="Z1752" i="3"/>
  <c r="AE1752" i="3" s="1"/>
  <c r="AB1752" i="3"/>
  <c r="Z1812" i="3"/>
  <c r="AE1812" i="3" s="1"/>
  <c r="AB1812" i="3"/>
  <c r="Z1872" i="3"/>
  <c r="AE1872" i="3" s="1"/>
  <c r="AB1872" i="3"/>
  <c r="Z1932" i="3"/>
  <c r="AE1932" i="3" s="1"/>
  <c r="AB1932" i="3"/>
  <c r="Z1992" i="3"/>
  <c r="AE1992" i="3" s="1"/>
  <c r="AB1992" i="3"/>
  <c r="Z2040" i="3"/>
  <c r="AE2040" i="3" s="1"/>
  <c r="AB2040" i="3"/>
  <c r="Z2100" i="3"/>
  <c r="AE2100" i="3" s="1"/>
  <c r="AB2100" i="3"/>
  <c r="Z2160" i="3"/>
  <c r="AE2160" i="3" s="1"/>
  <c r="AB2160" i="3"/>
  <c r="Z2268" i="3"/>
  <c r="AE2268" i="3" s="1"/>
  <c r="AB2268" i="3"/>
  <c r="Z2316" i="3"/>
  <c r="AE2316" i="3" s="1"/>
  <c r="AB2316" i="3"/>
  <c r="Z2376" i="3"/>
  <c r="AE2376" i="3" s="1"/>
  <c r="AB2376" i="3"/>
  <c r="Z2424" i="3"/>
  <c r="AE2424" i="3" s="1"/>
  <c r="AB2424" i="3"/>
  <c r="Z2472" i="3"/>
  <c r="AE2472" i="3" s="1"/>
  <c r="AB2472" i="3"/>
  <c r="Z2532" i="3"/>
  <c r="AE2532" i="3" s="1"/>
  <c r="AB2532" i="3"/>
  <c r="Z2628" i="3"/>
  <c r="AE2628" i="3" s="1"/>
  <c r="AB2628" i="3"/>
  <c r="Z2688" i="3"/>
  <c r="AE2688" i="3" s="1"/>
  <c r="AB2688" i="3"/>
  <c r="Z2748" i="3"/>
  <c r="AE2748" i="3" s="1"/>
  <c r="AB2748" i="3"/>
  <c r="Z2820" i="3"/>
  <c r="AE2820" i="3" s="1"/>
  <c r="AB2820" i="3"/>
  <c r="Z2904" i="3"/>
  <c r="AE2904" i="3" s="1"/>
  <c r="AB2904" i="3"/>
  <c r="Z2952" i="3"/>
  <c r="AE2952" i="3" s="1"/>
  <c r="AB2952" i="3"/>
  <c r="Z3012" i="3"/>
  <c r="AE3012" i="3" s="1"/>
  <c r="AB3012" i="3"/>
  <c r="Z3072" i="3"/>
  <c r="AE3072" i="3" s="1"/>
  <c r="AB3072" i="3"/>
  <c r="Z3144" i="3"/>
  <c r="AE3144" i="3" s="1"/>
  <c r="AB3144" i="3"/>
  <c r="Z3204" i="3"/>
  <c r="AE3204" i="3" s="1"/>
  <c r="AB3204" i="3"/>
  <c r="Z3264" i="3"/>
  <c r="AE3264" i="3" s="1"/>
  <c r="AB3264" i="3"/>
  <c r="Z3324" i="3"/>
  <c r="AE3324" i="3" s="1"/>
  <c r="AB3324" i="3"/>
  <c r="Z3408" i="3"/>
  <c r="AE3408" i="3" s="1"/>
  <c r="AB3408" i="3"/>
  <c r="Z3456" i="3"/>
  <c r="AE3456" i="3" s="1"/>
  <c r="AB3456" i="3"/>
  <c r="Z3540" i="3"/>
  <c r="AE3540" i="3" s="1"/>
  <c r="AB3540" i="3"/>
  <c r="Z3600" i="3"/>
  <c r="AE3600" i="3" s="1"/>
  <c r="AB3600" i="3"/>
  <c r="Z3684" i="3"/>
  <c r="AE3684" i="3" s="1"/>
  <c r="AB3684" i="3"/>
  <c r="Z3768" i="3"/>
  <c r="AE3768" i="3" s="1"/>
  <c r="AB3768" i="3"/>
  <c r="Z3888" i="3"/>
  <c r="AE3888" i="3" s="1"/>
  <c r="AB3888" i="3"/>
  <c r="Z3996" i="3"/>
  <c r="AE3996" i="3" s="1"/>
  <c r="AB3996" i="3"/>
  <c r="Z4164" i="3"/>
  <c r="AE4164" i="3" s="1"/>
  <c r="AB4164" i="3"/>
  <c r="Z4368" i="3"/>
  <c r="AE4368" i="3" s="1"/>
  <c r="AB4368" i="3"/>
  <c r="Z4500" i="3"/>
  <c r="AE4500" i="3" s="1"/>
  <c r="AB4500" i="3"/>
  <c r="Z2844" i="3"/>
  <c r="AE2844" i="3" s="1"/>
  <c r="AB2844" i="3"/>
  <c r="Z1568" i="3"/>
  <c r="AE1568" i="3" s="1"/>
  <c r="AB1568" i="3"/>
  <c r="Z1616" i="3"/>
  <c r="AE1616" i="3" s="1"/>
  <c r="AB1616" i="3"/>
  <c r="Z1664" i="3"/>
  <c r="AE1664" i="3" s="1"/>
  <c r="AB1664" i="3"/>
  <c r="Z1712" i="3"/>
  <c r="AE1712" i="3" s="1"/>
  <c r="AB1712" i="3"/>
  <c r="Z1784" i="3"/>
  <c r="AE1784" i="3" s="1"/>
  <c r="AB1784" i="3"/>
  <c r="Z1844" i="3"/>
  <c r="AE1844" i="3" s="1"/>
  <c r="AB1844" i="3"/>
  <c r="Z1916" i="3"/>
  <c r="AE1916" i="3" s="1"/>
  <c r="AB1916" i="3"/>
  <c r="Z1964" i="3"/>
  <c r="AE1964" i="3" s="1"/>
  <c r="AB1964" i="3"/>
  <c r="Z2012" i="3"/>
  <c r="AE2012" i="3" s="1"/>
  <c r="AB2012" i="3"/>
  <c r="Z2060" i="3"/>
  <c r="AE2060" i="3" s="1"/>
  <c r="AB2060" i="3"/>
  <c r="Z2132" i="3"/>
  <c r="AE2132" i="3" s="1"/>
  <c r="AB2132" i="3"/>
  <c r="Z2180" i="3"/>
  <c r="AE2180" i="3" s="1"/>
  <c r="AB2180" i="3"/>
  <c r="Z2228" i="3"/>
  <c r="AE2228" i="3" s="1"/>
  <c r="AB2228" i="3"/>
  <c r="Z2276" i="3"/>
  <c r="AE2276" i="3" s="1"/>
  <c r="AB2276" i="3"/>
  <c r="Z2336" i="3"/>
  <c r="AE2336" i="3" s="1"/>
  <c r="AB2336" i="3"/>
  <c r="Z2396" i="3"/>
  <c r="AE2396" i="3" s="1"/>
  <c r="AB2396" i="3"/>
  <c r="Z2456" i="3"/>
  <c r="AE2456" i="3" s="1"/>
  <c r="AB2456" i="3"/>
  <c r="Z2504" i="3"/>
  <c r="AE2504" i="3" s="1"/>
  <c r="AB2504" i="3"/>
  <c r="Z2552" i="3"/>
  <c r="AE2552" i="3" s="1"/>
  <c r="AB2552" i="3"/>
  <c r="Z2612" i="3"/>
  <c r="AE2612" i="3" s="1"/>
  <c r="AB2612" i="3"/>
  <c r="Z2660" i="3"/>
  <c r="AE2660" i="3" s="1"/>
  <c r="AB2660" i="3"/>
  <c r="Z2708" i="3"/>
  <c r="AE2708" i="3" s="1"/>
  <c r="AB2708" i="3"/>
  <c r="Z2804" i="3"/>
  <c r="AE2804" i="3" s="1"/>
  <c r="AB2804" i="3"/>
  <c r="Z2864" i="3"/>
  <c r="AE2864" i="3" s="1"/>
  <c r="AB2864" i="3"/>
  <c r="Z2936" i="3"/>
  <c r="AE2936" i="3" s="1"/>
  <c r="AB2936" i="3"/>
  <c r="Z2984" i="3"/>
  <c r="AE2984" i="3" s="1"/>
  <c r="AB2984" i="3"/>
  <c r="Z3044" i="3"/>
  <c r="AE3044" i="3" s="1"/>
  <c r="AB3044" i="3"/>
  <c r="Z3128" i="3"/>
  <c r="AE3128" i="3" s="1"/>
  <c r="AB3128" i="3"/>
  <c r="Z3188" i="3"/>
  <c r="AE3188" i="3" s="1"/>
  <c r="AB3188" i="3"/>
  <c r="Z3260" i="3"/>
  <c r="AE3260" i="3" s="1"/>
  <c r="AB3260" i="3"/>
  <c r="Z3308" i="3"/>
  <c r="AE3308" i="3" s="1"/>
  <c r="AB3308" i="3"/>
  <c r="Z3392" i="3"/>
  <c r="AE3392" i="3" s="1"/>
  <c r="AB3392" i="3"/>
  <c r="Z3452" i="3"/>
  <c r="AE3452" i="3" s="1"/>
  <c r="AB3452" i="3"/>
  <c r="Z3548" i="3"/>
  <c r="AE3548" i="3" s="1"/>
  <c r="AB3548" i="3"/>
  <c r="Z3656" i="3"/>
  <c r="AE3656" i="3" s="1"/>
  <c r="AB3656" i="3"/>
  <c r="Z3740" i="3"/>
  <c r="AE3740" i="3" s="1"/>
  <c r="AB3740" i="3"/>
  <c r="Z3824" i="3"/>
  <c r="AE3824" i="3" s="1"/>
  <c r="AB3824" i="3"/>
  <c r="Z3920" i="3"/>
  <c r="AE3920" i="3" s="1"/>
  <c r="AB3920" i="3"/>
  <c r="Z3980" i="3"/>
  <c r="AE3980" i="3" s="1"/>
  <c r="AB3980" i="3"/>
  <c r="Z4112" i="3"/>
  <c r="AE4112" i="3" s="1"/>
  <c r="AB4112" i="3"/>
  <c r="Z4172" i="3"/>
  <c r="AE4172" i="3" s="1"/>
  <c r="AB4172" i="3"/>
  <c r="Z4244" i="3"/>
  <c r="AE4244" i="3" s="1"/>
  <c r="AB4244" i="3"/>
  <c r="Z4328" i="3"/>
  <c r="AE4328" i="3" s="1"/>
  <c r="AB4328" i="3"/>
  <c r="Z4436" i="3"/>
  <c r="AE4436" i="3" s="1"/>
  <c r="AB4436" i="3"/>
  <c r="Z4508" i="3"/>
  <c r="AE4508" i="3" s="1"/>
  <c r="AB4508" i="3"/>
  <c r="Z2757" i="3"/>
  <c r="AE2757" i="3" s="1"/>
  <c r="AB2757" i="3"/>
  <c r="Z2829" i="3"/>
  <c r="AE2829" i="3" s="1"/>
  <c r="AB2829" i="3"/>
  <c r="Z2877" i="3"/>
  <c r="AE2877" i="3" s="1"/>
  <c r="AB2877" i="3"/>
  <c r="Z2961" i="3"/>
  <c r="AE2961" i="3" s="1"/>
  <c r="AB2961" i="3"/>
  <c r="Z3009" i="3"/>
  <c r="AE3009" i="3" s="1"/>
  <c r="AB3009" i="3"/>
  <c r="Z3057" i="3"/>
  <c r="AE3057" i="3" s="1"/>
  <c r="AB3057" i="3"/>
  <c r="Z3189" i="3"/>
  <c r="AE3189" i="3" s="1"/>
  <c r="AB3189" i="3"/>
  <c r="Z3297" i="3"/>
  <c r="AE3297" i="3" s="1"/>
  <c r="AB3297" i="3"/>
  <c r="Z3393" i="3"/>
  <c r="AE3393" i="3" s="1"/>
  <c r="AB3393" i="3"/>
  <c r="Z3441" i="3"/>
  <c r="AE3441" i="3" s="1"/>
  <c r="AB3441" i="3"/>
  <c r="Z3525" i="3"/>
  <c r="AE3525" i="3" s="1"/>
  <c r="AB3525" i="3"/>
  <c r="Z3597" i="3"/>
  <c r="AE3597" i="3" s="1"/>
  <c r="AB3597" i="3"/>
  <c r="Z3681" i="3"/>
  <c r="AE3681" i="3" s="1"/>
  <c r="AB3681" i="3"/>
  <c r="Z3753" i="3"/>
  <c r="AE3753" i="3" s="1"/>
  <c r="AB3753" i="3"/>
  <c r="Z3837" i="3"/>
  <c r="AE3837" i="3" s="1"/>
  <c r="AB3837" i="3"/>
  <c r="Z3909" i="3"/>
  <c r="AE3909" i="3" s="1"/>
  <c r="AB3909" i="3"/>
  <c r="Z3969" i="3"/>
  <c r="AE3969" i="3" s="1"/>
  <c r="AB3969" i="3"/>
  <c r="Z4017" i="3"/>
  <c r="AE4017" i="3" s="1"/>
  <c r="AB4017" i="3"/>
  <c r="Z4077" i="3"/>
  <c r="AE4077" i="3" s="1"/>
  <c r="AB4077" i="3"/>
  <c r="Z4173" i="3"/>
  <c r="AE4173" i="3" s="1"/>
  <c r="AB4173" i="3"/>
  <c r="Z4269" i="3"/>
  <c r="AE4269" i="3" s="1"/>
  <c r="AB4269" i="3"/>
  <c r="Z4353" i="3"/>
  <c r="AE4353" i="3" s="1"/>
  <c r="AB4353" i="3"/>
  <c r="Z4449" i="3"/>
  <c r="AE4449" i="3" s="1"/>
  <c r="AB4449" i="3"/>
  <c r="Z4545" i="3"/>
  <c r="AE4545" i="3" s="1"/>
  <c r="AB4545" i="3"/>
  <c r="Z4519" i="3"/>
  <c r="AE4519" i="3" s="1"/>
  <c r="AB4519" i="3"/>
  <c r="Z3754" i="3"/>
  <c r="AE3754" i="3" s="1"/>
  <c r="AB3754" i="3"/>
  <c r="Z3994" i="3"/>
  <c r="AE3994" i="3" s="1"/>
  <c r="AB3994" i="3"/>
  <c r="Z4234" i="3"/>
  <c r="AE4234" i="3" s="1"/>
  <c r="AB4234" i="3"/>
  <c r="Z4342" i="3"/>
  <c r="AE4342" i="3" s="1"/>
  <c r="AB4342" i="3"/>
  <c r="Z4498" i="3"/>
  <c r="AE4498" i="3" s="1"/>
  <c r="AB4498" i="3"/>
  <c r="Z2167" i="3"/>
  <c r="AE2167" i="3" s="1"/>
  <c r="AB2167" i="3"/>
  <c r="Z2407" i="3"/>
  <c r="AE2407" i="3" s="1"/>
  <c r="AB2407" i="3"/>
  <c r="Z2683" i="3"/>
  <c r="AE2683" i="3" s="1"/>
  <c r="AB2683" i="3"/>
  <c r="Z3007" i="3"/>
  <c r="AE3007" i="3" s="1"/>
  <c r="AB3007" i="3"/>
  <c r="Z3295" i="3"/>
  <c r="AE3295" i="3" s="1"/>
  <c r="AB3295" i="3"/>
  <c r="Z3523" i="3"/>
  <c r="AE3523" i="3" s="1"/>
  <c r="AB3523" i="3"/>
  <c r="Z3919" i="3"/>
  <c r="AE3919" i="3" s="1"/>
  <c r="AB3919" i="3"/>
  <c r="Z3670" i="3"/>
  <c r="AE3670" i="3" s="1"/>
  <c r="AB3670" i="3"/>
  <c r="Z3814" i="3"/>
  <c r="AE3814" i="3" s="1"/>
  <c r="AB3814" i="3"/>
  <c r="Z3886" i="3"/>
  <c r="AE3886" i="3" s="1"/>
  <c r="AB3886" i="3"/>
  <c r="Z4090" i="3"/>
  <c r="AE4090" i="3" s="1"/>
  <c r="AB4090" i="3"/>
  <c r="Z4198" i="3"/>
  <c r="AE4198" i="3" s="1"/>
  <c r="AB4198" i="3"/>
  <c r="Z4390" i="3"/>
  <c r="AE4390" i="3" s="1"/>
  <c r="AB4390" i="3"/>
  <c r="Z4534" i="3"/>
  <c r="AE4534" i="3" s="1"/>
  <c r="AB4534" i="3"/>
  <c r="Z4544" i="3"/>
  <c r="AE4544" i="3" s="1"/>
  <c r="AB4544" i="3"/>
  <c r="Z4604" i="3"/>
  <c r="AE4604" i="3" s="1"/>
  <c r="AB4604" i="3"/>
  <c r="Z91" i="3"/>
  <c r="AE91" i="3" s="1"/>
  <c r="AB91" i="3"/>
  <c r="Z172" i="3"/>
  <c r="AE172" i="3" s="1"/>
  <c r="AB172" i="3"/>
  <c r="Z280" i="3"/>
  <c r="AE280" i="3" s="1"/>
  <c r="AB280" i="3"/>
  <c r="Z675" i="3"/>
  <c r="AE675" i="3" s="1"/>
  <c r="AB675" i="3"/>
  <c r="Z819" i="3"/>
  <c r="AE819" i="3" s="1"/>
  <c r="AB819" i="3"/>
  <c r="Z891" i="3"/>
  <c r="AE891" i="3" s="1"/>
  <c r="AB891" i="3"/>
  <c r="Z1203" i="3"/>
  <c r="AE1203" i="3" s="1"/>
  <c r="AB1203" i="3"/>
  <c r="Z1335" i="3"/>
  <c r="AE1335" i="3" s="1"/>
  <c r="AB1335" i="3"/>
  <c r="Z1491" i="3"/>
  <c r="AE1491" i="3" s="1"/>
  <c r="AB1491" i="3"/>
  <c r="Z1683" i="3"/>
  <c r="AE1683" i="3" s="1"/>
  <c r="AB1683" i="3"/>
  <c r="Z1803" i="3"/>
  <c r="AE1803" i="3" s="1"/>
  <c r="AB1803" i="3"/>
  <c r="Z1971" i="3"/>
  <c r="AE1971" i="3" s="1"/>
  <c r="AB1971" i="3"/>
  <c r="Z2103" i="3"/>
  <c r="AE2103" i="3" s="1"/>
  <c r="AB2103" i="3"/>
  <c r="Z2187" i="3"/>
  <c r="AE2187" i="3" s="1"/>
  <c r="AB2187" i="3"/>
  <c r="Z2331" i="3"/>
  <c r="AE2331" i="3" s="1"/>
  <c r="AB2331" i="3"/>
  <c r="Z2439" i="3"/>
  <c r="AE2439" i="3" s="1"/>
  <c r="AB2439" i="3"/>
  <c r="Z2679" i="3"/>
  <c r="AE2679" i="3" s="1"/>
  <c r="AB2679" i="3"/>
  <c r="Z2763" i="3"/>
  <c r="AE2763" i="3" s="1"/>
  <c r="AB2763" i="3"/>
  <c r="Z2931" i="3"/>
  <c r="AE2931" i="3" s="1"/>
  <c r="AB2931" i="3"/>
  <c r="Z3015" i="3"/>
  <c r="AE3015" i="3" s="1"/>
  <c r="AB3015" i="3"/>
  <c r="Z3099" i="3"/>
  <c r="AE3099" i="3" s="1"/>
  <c r="AB3099" i="3"/>
  <c r="Z3255" i="3"/>
  <c r="AE3255" i="3" s="1"/>
  <c r="AB3255" i="3"/>
  <c r="Z3327" i="3"/>
  <c r="AE3327" i="3" s="1"/>
  <c r="AB3327" i="3"/>
  <c r="Z3399" i="3"/>
  <c r="AE3399" i="3" s="1"/>
  <c r="AB3399" i="3"/>
  <c r="Z3519" i="3"/>
  <c r="AE3519" i="3" s="1"/>
  <c r="AB3519" i="3"/>
  <c r="Z3639" i="3"/>
  <c r="AE3639" i="3" s="1"/>
  <c r="AB3639" i="3"/>
  <c r="Z3795" i="3"/>
  <c r="AE3795" i="3" s="1"/>
  <c r="AB3795" i="3"/>
  <c r="Z3939" i="3"/>
  <c r="AE3939" i="3" s="1"/>
  <c r="AB3939" i="3"/>
  <c r="Z4131" i="3"/>
  <c r="AE4131" i="3" s="1"/>
  <c r="AB4131" i="3"/>
  <c r="Z4251" i="3"/>
  <c r="AE4251" i="3" s="1"/>
  <c r="AB4251" i="3"/>
  <c r="Z4371" i="3"/>
  <c r="AE4371" i="3" s="1"/>
  <c r="AB4371" i="3"/>
  <c r="Z4455" i="3"/>
  <c r="AE4455" i="3" s="1"/>
  <c r="AB4455" i="3"/>
  <c r="Z4551" i="3"/>
  <c r="AE4551" i="3" s="1"/>
  <c r="AB4551" i="3"/>
  <c r="Z4418" i="3"/>
  <c r="AE4418" i="3" s="1"/>
  <c r="AB4418" i="3"/>
  <c r="Z3794" i="3"/>
  <c r="AE3794" i="3" s="1"/>
  <c r="AB3794" i="3"/>
  <c r="Z3998" i="3"/>
  <c r="AE3998" i="3" s="1"/>
  <c r="AB3998" i="3"/>
  <c r="Z4154" i="3"/>
  <c r="AE4154" i="3" s="1"/>
  <c r="AB4154" i="3"/>
  <c r="Z4334" i="3"/>
  <c r="AE4334" i="3" s="1"/>
  <c r="AB4334" i="3"/>
  <c r="Z4562" i="3"/>
  <c r="AE4562" i="3" s="1"/>
  <c r="AB4562" i="3"/>
  <c r="Z4364" i="3"/>
  <c r="AE4364" i="3" s="1"/>
  <c r="AB4364" i="3"/>
  <c r="Z960" i="3"/>
  <c r="AE960" i="3" s="1"/>
  <c r="AB960" i="3"/>
  <c r="Z2208" i="3"/>
  <c r="AE2208" i="3" s="1"/>
  <c r="AB2208" i="3"/>
  <c r="Z2808" i="3"/>
  <c r="AE2808" i="3" s="1"/>
  <c r="AB2808" i="3"/>
  <c r="Z3372" i="3"/>
  <c r="AE3372" i="3" s="1"/>
  <c r="AB3372" i="3"/>
  <c r="Z3853" i="3"/>
  <c r="AE3853" i="3" s="1"/>
  <c r="AB3853" i="3"/>
  <c r="Z4309" i="3"/>
  <c r="AE4309" i="3" s="1"/>
  <c r="AB4309" i="3"/>
  <c r="Z4549" i="3"/>
  <c r="AE4549" i="3" s="1"/>
  <c r="AB4549" i="3"/>
  <c r="Z1388" i="3"/>
  <c r="AE1388" i="3" s="1"/>
  <c r="AB1388" i="3"/>
  <c r="Z2327" i="3"/>
  <c r="AE2327" i="3" s="1"/>
  <c r="AB2327" i="3"/>
  <c r="Z481" i="3"/>
  <c r="AE481" i="3" s="1"/>
  <c r="AB481" i="3"/>
  <c r="Z4376" i="3"/>
  <c r="AE4376" i="3" s="1"/>
  <c r="AB4376" i="3"/>
  <c r="Z794" i="3"/>
  <c r="AE794" i="3" s="1"/>
  <c r="AB794" i="3"/>
  <c r="Z2930" i="3"/>
  <c r="AE2930" i="3" s="1"/>
  <c r="AB2930" i="3"/>
  <c r="Z1672" i="3"/>
  <c r="AE1672" i="3" s="1"/>
  <c r="AB1672" i="3"/>
  <c r="Z992" i="3"/>
  <c r="AE992" i="3" s="1"/>
  <c r="AB992" i="3"/>
  <c r="Z161" i="3"/>
  <c r="AE161" i="3" s="1"/>
  <c r="AB161" i="3"/>
  <c r="Z3560" i="3"/>
  <c r="AE3560" i="3" s="1"/>
  <c r="AB3560" i="3"/>
  <c r="Z3587" i="3"/>
  <c r="AE3587" i="3" s="1"/>
  <c r="AB3587" i="3"/>
  <c r="Z2433" i="3"/>
  <c r="AE2433" i="3" s="1"/>
  <c r="AB2433" i="3"/>
  <c r="Z4533" i="3"/>
  <c r="AE4533" i="3" s="1"/>
  <c r="AB4533" i="3"/>
  <c r="Z2890" i="3"/>
  <c r="AE2890" i="3" s="1"/>
  <c r="AB2890" i="3"/>
  <c r="Z17" i="3"/>
  <c r="AE17" i="3" s="1"/>
  <c r="AB17" i="3"/>
  <c r="Z3332" i="3"/>
  <c r="AE3332" i="3" s="1"/>
  <c r="AB3332" i="3"/>
  <c r="Z2975" i="3"/>
  <c r="AE2975" i="3" s="1"/>
  <c r="AB2975" i="3"/>
  <c r="Z434" i="3"/>
  <c r="AE434" i="3" s="1"/>
  <c r="AB434" i="3"/>
  <c r="Z1413" i="3"/>
  <c r="AE1413" i="3" s="1"/>
  <c r="AB1413" i="3"/>
  <c r="Z2001" i="3"/>
  <c r="AE2001" i="3" s="1"/>
  <c r="AB2001" i="3"/>
  <c r="Z705" i="3"/>
  <c r="AE705" i="3" s="1"/>
  <c r="AB705" i="3"/>
  <c r="Z3731" i="3"/>
  <c r="AE3731" i="3" s="1"/>
  <c r="AB3731" i="3"/>
  <c r="Z2782" i="3"/>
  <c r="AE2782" i="3" s="1"/>
  <c r="AB2782" i="3"/>
  <c r="Z2399" i="3"/>
  <c r="AE2399" i="3" s="1"/>
  <c r="AB2399" i="3"/>
  <c r="Z3755" i="3"/>
  <c r="AE3755" i="3" s="1"/>
  <c r="AB3755" i="3"/>
  <c r="Z87" i="3"/>
  <c r="AE87" i="3" s="1"/>
  <c r="AB87" i="3"/>
  <c r="Z240" i="3"/>
  <c r="AE240" i="3" s="1"/>
  <c r="AB240" i="3"/>
  <c r="Z388" i="3"/>
  <c r="AE388" i="3" s="1"/>
  <c r="AB388" i="3"/>
  <c r="Z539" i="3"/>
  <c r="AE539" i="3" s="1"/>
  <c r="AB539" i="3"/>
  <c r="Z731" i="3"/>
  <c r="AE731" i="3" s="1"/>
  <c r="AB731" i="3"/>
  <c r="Z779" i="3"/>
  <c r="AE779" i="3" s="1"/>
  <c r="AB779" i="3"/>
  <c r="Z875" i="3"/>
  <c r="AE875" i="3" s="1"/>
  <c r="AB875" i="3"/>
  <c r="Z1019" i="3"/>
  <c r="AE1019" i="3" s="1"/>
  <c r="AB1019" i="3"/>
  <c r="Z1163" i="3"/>
  <c r="AE1163" i="3" s="1"/>
  <c r="AB1163" i="3"/>
  <c r="Z1307" i="3"/>
  <c r="AE1307" i="3" s="1"/>
  <c r="AB1307" i="3"/>
  <c r="Z1451" i="3"/>
  <c r="AE1451" i="3" s="1"/>
  <c r="AB1451" i="3"/>
  <c r="Z1547" i="3"/>
  <c r="AE1547" i="3" s="1"/>
  <c r="AB1547" i="3"/>
  <c r="Z1691" i="3"/>
  <c r="AE1691" i="3" s="1"/>
  <c r="AB1691" i="3"/>
  <c r="Z1811" i="3"/>
  <c r="AE1811" i="3" s="1"/>
  <c r="AB1811" i="3"/>
  <c r="Z2063" i="3"/>
  <c r="AE2063" i="3" s="1"/>
  <c r="AB2063" i="3"/>
  <c r="Z2351" i="3"/>
  <c r="AE2351" i="3" s="1"/>
  <c r="AB2351" i="3"/>
  <c r="Z2639" i="3"/>
  <c r="AE2639" i="3" s="1"/>
  <c r="AB2639" i="3"/>
  <c r="Z2867" i="3"/>
  <c r="AE2867" i="3" s="1"/>
  <c r="AB2867" i="3"/>
  <c r="Z3167" i="3"/>
  <c r="AE3167" i="3" s="1"/>
  <c r="AB3167" i="3"/>
  <c r="Z3479" i="3"/>
  <c r="AE3479" i="3" s="1"/>
  <c r="AB3479" i="3"/>
  <c r="Z3659" i="3"/>
  <c r="AE3659" i="3" s="1"/>
  <c r="AB3659" i="3"/>
  <c r="Z4019" i="3"/>
  <c r="AE4019" i="3" s="1"/>
  <c r="AB4019" i="3"/>
  <c r="Z4199" i="3"/>
  <c r="AE4199" i="3" s="1"/>
  <c r="AB4199" i="3"/>
  <c r="Z4295" i="3"/>
  <c r="AE4295" i="3" s="1"/>
  <c r="AB4295" i="3"/>
  <c r="Z4439" i="3"/>
  <c r="AE4439" i="3" s="1"/>
  <c r="AB4439" i="3"/>
  <c r="Z4583" i="3"/>
  <c r="AE4583" i="3" s="1"/>
  <c r="AB4583" i="3"/>
  <c r="Z3732" i="3"/>
  <c r="AE3732" i="3" s="1"/>
  <c r="AB3732" i="3"/>
  <c r="Z4236" i="3"/>
  <c r="AE4236" i="3" s="1"/>
  <c r="AB4236" i="3"/>
  <c r="Z4476" i="3"/>
  <c r="AE4476" i="3" s="1"/>
  <c r="AB4476" i="3"/>
  <c r="Z1264" i="3"/>
  <c r="AE1264" i="3" s="1"/>
  <c r="AB1264" i="3"/>
  <c r="Z3929" i="3"/>
  <c r="AE3929" i="3" s="1"/>
  <c r="AB3929" i="3"/>
  <c r="Z4550" i="3"/>
  <c r="AE4550" i="3" s="1"/>
  <c r="AB4550" i="3"/>
  <c r="Z882" i="3"/>
  <c r="AE882" i="3" s="1"/>
  <c r="AB882" i="3"/>
  <c r="Z1530" i="3"/>
  <c r="AE1530" i="3" s="1"/>
  <c r="AB1530" i="3"/>
  <c r="Z2430" i="3"/>
  <c r="AE2430" i="3" s="1"/>
  <c r="AB2430" i="3"/>
  <c r="Z3594" i="3"/>
  <c r="AE3594" i="3" s="1"/>
  <c r="AB3594" i="3"/>
  <c r="Z3799" i="3"/>
  <c r="AE3799" i="3" s="1"/>
  <c r="AB3799" i="3"/>
  <c r="Z9" i="3"/>
  <c r="AE9" i="3" s="1"/>
  <c r="AB9" i="3"/>
  <c r="Z3761" i="3"/>
  <c r="AE3761" i="3" s="1"/>
  <c r="AB3761" i="3"/>
  <c r="Z101" i="3"/>
  <c r="AE101" i="3" s="1"/>
  <c r="AB101" i="3"/>
  <c r="Z254" i="3"/>
  <c r="AE254" i="3" s="1"/>
  <c r="AB254" i="3"/>
  <c r="Z402" i="3"/>
  <c r="AE402" i="3" s="1"/>
  <c r="AB402" i="3"/>
  <c r="Z553" i="3"/>
  <c r="AE553" i="3" s="1"/>
  <c r="AB553" i="3"/>
  <c r="Z697" i="3"/>
  <c r="AE697" i="3" s="1"/>
  <c r="AB697" i="3"/>
  <c r="Z853" i="3"/>
  <c r="AE853" i="3" s="1"/>
  <c r="AB853" i="3"/>
  <c r="Z1033" i="3"/>
  <c r="AE1033" i="3" s="1"/>
  <c r="AB1033" i="3"/>
  <c r="Z1189" i="3"/>
  <c r="AE1189" i="3" s="1"/>
  <c r="AB1189" i="3"/>
  <c r="Z1393" i="3"/>
  <c r="AE1393" i="3" s="1"/>
  <c r="AB1393" i="3"/>
  <c r="Z1561" i="3"/>
  <c r="AE1561" i="3" s="1"/>
  <c r="AB1561" i="3"/>
  <c r="Z1729" i="3"/>
  <c r="AE1729" i="3" s="1"/>
  <c r="AB1729" i="3"/>
  <c r="Z1873" i="3"/>
  <c r="AE1873" i="3" s="1"/>
  <c r="AB1873" i="3"/>
  <c r="Z2029" i="3"/>
  <c r="AE2029" i="3" s="1"/>
  <c r="AB2029" i="3"/>
  <c r="Z2173" i="3"/>
  <c r="AE2173" i="3" s="1"/>
  <c r="AB2173" i="3"/>
  <c r="Z2365" i="3"/>
  <c r="AE2365" i="3" s="1"/>
  <c r="AB2365" i="3"/>
  <c r="Z2509" i="3"/>
  <c r="AE2509" i="3" s="1"/>
  <c r="AB2509" i="3"/>
  <c r="Z2665" i="3"/>
  <c r="AE2665" i="3" s="1"/>
  <c r="AB2665" i="3"/>
  <c r="Z2881" i="3"/>
  <c r="AE2881" i="3" s="1"/>
  <c r="AB2881" i="3"/>
  <c r="Z3097" i="3"/>
  <c r="AE3097" i="3" s="1"/>
  <c r="AB3097" i="3"/>
  <c r="Z3493" i="3"/>
  <c r="AE3493" i="3" s="1"/>
  <c r="AB3493" i="3"/>
  <c r="Z3697" i="3"/>
  <c r="AE3697" i="3" s="1"/>
  <c r="AB3697" i="3"/>
  <c r="Z4021" i="3"/>
  <c r="AE4021" i="3" s="1"/>
  <c r="AB4021" i="3"/>
  <c r="Z4081" i="3"/>
  <c r="AE4081" i="3" s="1"/>
  <c r="AB4081" i="3"/>
  <c r="Z4393" i="3"/>
  <c r="AE4393" i="3" s="1"/>
  <c r="AB4393" i="3"/>
  <c r="Z3962" i="3"/>
  <c r="AE3962" i="3" s="1"/>
  <c r="AB3962" i="3"/>
  <c r="Z4406" i="3"/>
  <c r="AE4406" i="3" s="1"/>
  <c r="AB4406" i="3"/>
  <c r="Z367" i="3"/>
  <c r="AE367" i="3" s="1"/>
  <c r="AB367" i="3"/>
  <c r="Z990" i="3"/>
  <c r="AE990" i="3" s="1"/>
  <c r="AB990" i="3"/>
  <c r="Z1842" i="3"/>
  <c r="AE1842" i="3" s="1"/>
  <c r="AB1842" i="3"/>
  <c r="Z2706" i="3"/>
  <c r="AE2706" i="3" s="1"/>
  <c r="AB2706" i="3"/>
  <c r="Z439" i="3"/>
  <c r="AE439" i="3" s="1"/>
  <c r="AB439" i="3"/>
  <c r="Z27" i="3"/>
  <c r="AE27" i="3" s="1"/>
  <c r="AB27" i="3"/>
  <c r="Z2289" i="3"/>
  <c r="AE2289" i="3" s="1"/>
  <c r="AB2289" i="3"/>
  <c r="Z3068" i="3"/>
  <c r="AE3068" i="3" s="1"/>
  <c r="AB3068" i="3"/>
  <c r="Z85" i="3"/>
  <c r="AE85" i="3" s="1"/>
  <c r="AB85" i="3"/>
  <c r="Z2806" i="3"/>
  <c r="AE2806" i="3" s="1"/>
  <c r="AB2806" i="3"/>
  <c r="Z412" i="3"/>
  <c r="AE412" i="3" s="1"/>
  <c r="AB412" i="3"/>
  <c r="Z509" i="3"/>
  <c r="AE509" i="3" s="1"/>
  <c r="AB509" i="3"/>
  <c r="Z659" i="3"/>
  <c r="AE659" i="3" s="1"/>
  <c r="AB659" i="3"/>
  <c r="Z755" i="3"/>
  <c r="AE755" i="3" s="1"/>
  <c r="AB755" i="3"/>
  <c r="Z899" i="3"/>
  <c r="AE899" i="3" s="1"/>
  <c r="AB899" i="3"/>
  <c r="Z1043" i="3"/>
  <c r="AE1043" i="3" s="1"/>
  <c r="AB1043" i="3"/>
  <c r="Z1139" i="3"/>
  <c r="AE1139" i="3" s="1"/>
  <c r="AB1139" i="3"/>
  <c r="Z1283" i="3"/>
  <c r="AE1283" i="3" s="1"/>
  <c r="AB1283" i="3"/>
  <c r="Z1427" i="3"/>
  <c r="AE1427" i="3" s="1"/>
  <c r="AB1427" i="3"/>
  <c r="Z1523" i="3"/>
  <c r="AE1523" i="3" s="1"/>
  <c r="AB1523" i="3"/>
  <c r="Z1619" i="3"/>
  <c r="AE1619" i="3" s="1"/>
  <c r="AB1619" i="3"/>
  <c r="Z1763" i="3"/>
  <c r="AE1763" i="3" s="1"/>
  <c r="AB1763" i="3"/>
  <c r="Z1895" i="3"/>
  <c r="AE1895" i="3" s="1"/>
  <c r="AB1895" i="3"/>
  <c r="Z2111" i="3"/>
  <c r="AE2111" i="3" s="1"/>
  <c r="AB2111" i="3"/>
  <c r="Z2495" i="3"/>
  <c r="AE2495" i="3" s="1"/>
  <c r="AB2495" i="3"/>
  <c r="Z2831" i="3"/>
  <c r="AE2831" i="3" s="1"/>
  <c r="AB2831" i="3"/>
  <c r="Z2987" i="3"/>
  <c r="AE2987" i="3" s="1"/>
  <c r="AB2987" i="3"/>
  <c r="Z3191" i="3"/>
  <c r="AE3191" i="3" s="1"/>
  <c r="AB3191" i="3"/>
  <c r="Z3515" i="3"/>
  <c r="AE3515" i="3" s="1"/>
  <c r="AB3515" i="3"/>
  <c r="Z3791" i="3"/>
  <c r="AE3791" i="3" s="1"/>
  <c r="AB3791" i="3"/>
  <c r="Z3959" i="3"/>
  <c r="AE3959" i="3" s="1"/>
  <c r="AB3959" i="3"/>
  <c r="Z4175" i="3"/>
  <c r="AE4175" i="3" s="1"/>
  <c r="AB4175" i="3"/>
  <c r="Z4271" i="3"/>
  <c r="AE4271" i="3" s="1"/>
  <c r="AB4271" i="3"/>
  <c r="Z4415" i="3"/>
  <c r="AE4415" i="3" s="1"/>
  <c r="AB4415" i="3"/>
  <c r="Z4511" i="3"/>
  <c r="AE4511" i="3" s="1"/>
  <c r="AB4511" i="3"/>
  <c r="Z4607" i="3"/>
  <c r="AE4607" i="3" s="1"/>
  <c r="AB4607" i="3"/>
  <c r="Z3816" i="3"/>
  <c r="AE3816" i="3" s="1"/>
  <c r="AB3816" i="3"/>
  <c r="Z4272" i="3"/>
  <c r="AE4272" i="3" s="1"/>
  <c r="AB4272" i="3"/>
  <c r="Z4524" i="3"/>
  <c r="AE4524" i="3" s="1"/>
  <c r="AB4524" i="3"/>
  <c r="Z1771" i="3"/>
  <c r="AE1771" i="3" s="1"/>
  <c r="AB1771" i="3"/>
  <c r="Z3715" i="3"/>
  <c r="AE3715" i="3" s="1"/>
  <c r="AB3715" i="3"/>
  <c r="Z4274" i="3"/>
  <c r="AE4274" i="3" s="1"/>
  <c r="AB4274" i="3"/>
  <c r="Z810" i="3"/>
  <c r="AE810" i="3" s="1"/>
  <c r="AB810" i="3"/>
  <c r="Z1278" i="3"/>
  <c r="AE1278" i="3" s="1"/>
  <c r="AB1278" i="3"/>
  <c r="Z1746" i="3"/>
  <c r="AE1746" i="3" s="1"/>
  <c r="AB1746" i="3"/>
  <c r="Z2574" i="3"/>
  <c r="AE2574" i="3" s="1"/>
  <c r="AB2574" i="3"/>
  <c r="Z3150" i="3"/>
  <c r="AE3150" i="3" s="1"/>
  <c r="AB3150" i="3"/>
  <c r="Z3882" i="3"/>
  <c r="AE3882" i="3" s="1"/>
  <c r="AB3882" i="3"/>
  <c r="Z3931" i="3"/>
  <c r="AE3931" i="3" s="1"/>
  <c r="AB3931" i="3"/>
  <c r="Z962" i="3"/>
  <c r="AE962" i="3" s="1"/>
  <c r="AB962" i="3"/>
  <c r="Z3147" i="3"/>
  <c r="AE3147" i="3" s="1"/>
  <c r="AB3147" i="3"/>
  <c r="Z6" i="3"/>
  <c r="AE6" i="3" s="1"/>
  <c r="AB6" i="3"/>
  <c r="Z134" i="3"/>
  <c r="AE134" i="3" s="1"/>
  <c r="AB134" i="3"/>
  <c r="Z278" i="3"/>
  <c r="AE278" i="3" s="1"/>
  <c r="AB278" i="3"/>
  <c r="Z378" i="3"/>
  <c r="AE378" i="3" s="1"/>
  <c r="AB378" i="3"/>
  <c r="Z474" i="3"/>
  <c r="AE474" i="3" s="1"/>
  <c r="AB474" i="3"/>
  <c r="Z625" i="3"/>
  <c r="AE625" i="3" s="1"/>
  <c r="AB625" i="3"/>
  <c r="Z733" i="3"/>
  <c r="AE733" i="3" s="1"/>
  <c r="AB733" i="3"/>
  <c r="Z829" i="3"/>
  <c r="AE829" i="3" s="1"/>
  <c r="AB829" i="3"/>
  <c r="Z1009" i="3"/>
  <c r="AE1009" i="3" s="1"/>
  <c r="AB1009" i="3"/>
  <c r="Z1213" i="3"/>
  <c r="AE1213" i="3" s="1"/>
  <c r="AB1213" i="3"/>
  <c r="Z1321" i="3"/>
  <c r="AE1321" i="3" s="1"/>
  <c r="AB1321" i="3"/>
  <c r="Z1465" i="3"/>
  <c r="AE1465" i="3" s="1"/>
  <c r="AB1465" i="3"/>
  <c r="Z1597" i="3"/>
  <c r="AE1597" i="3" s="1"/>
  <c r="AB1597" i="3"/>
  <c r="Z1753" i="3"/>
  <c r="AE1753" i="3" s="1"/>
  <c r="AB1753" i="3"/>
  <c r="Z1897" i="3"/>
  <c r="AE1897" i="3" s="1"/>
  <c r="AB1897" i="3"/>
  <c r="Z1993" i="3"/>
  <c r="AE1993" i="3" s="1"/>
  <c r="AB1993" i="3"/>
  <c r="Z2149" i="3"/>
  <c r="AE2149" i="3" s="1"/>
  <c r="AB2149" i="3"/>
  <c r="Z2293" i="3"/>
  <c r="AE2293" i="3" s="1"/>
  <c r="AB2293" i="3"/>
  <c r="Z2389" i="3"/>
  <c r="AE2389" i="3" s="1"/>
  <c r="AB2389" i="3"/>
  <c r="Z2533" i="3"/>
  <c r="AE2533" i="3" s="1"/>
  <c r="AB2533" i="3"/>
  <c r="Z2701" i="3"/>
  <c r="AE2701" i="3" s="1"/>
  <c r="AB2701" i="3"/>
  <c r="Z2917" i="3"/>
  <c r="AE2917" i="3" s="1"/>
  <c r="AB2917" i="3"/>
  <c r="Z3133" i="3"/>
  <c r="AE3133" i="3" s="1"/>
  <c r="AB3133" i="3"/>
  <c r="Z3361" i="3"/>
  <c r="AE3361" i="3" s="1"/>
  <c r="AB3361" i="3"/>
  <c r="Z3589" i="3"/>
  <c r="AE3589" i="3" s="1"/>
  <c r="AB3589" i="3"/>
  <c r="Z3733" i="3"/>
  <c r="AE3733" i="3" s="1"/>
  <c r="AB3733" i="3"/>
  <c r="Z3973" i="3"/>
  <c r="AE3973" i="3" s="1"/>
  <c r="AB3973" i="3"/>
  <c r="Z4117" i="3"/>
  <c r="AE4117" i="3" s="1"/>
  <c r="AB4117" i="3"/>
  <c r="Z4417" i="3"/>
  <c r="AE4417" i="3" s="1"/>
  <c r="AB4417" i="3"/>
  <c r="Z4597" i="3"/>
  <c r="AE4597" i="3" s="1"/>
  <c r="AB4597" i="3"/>
  <c r="Z4082" i="3"/>
  <c r="AE4082" i="3" s="1"/>
  <c r="AB4082" i="3"/>
  <c r="Z4553" i="3"/>
  <c r="AE4553" i="3" s="1"/>
  <c r="AB4553" i="3"/>
  <c r="Z223" i="3"/>
  <c r="AE223" i="3" s="1"/>
  <c r="AB223" i="3"/>
  <c r="Z762" i="3"/>
  <c r="AE762" i="3" s="1"/>
  <c r="AB762" i="3"/>
  <c r="Z1770" i="3"/>
  <c r="AE1770" i="3" s="1"/>
  <c r="AB1770" i="3"/>
  <c r="Z2562" i="3"/>
  <c r="AE2562" i="3" s="1"/>
  <c r="AB2562" i="3"/>
  <c r="Z3894" i="3"/>
  <c r="AE3894" i="3" s="1"/>
  <c r="AB3894" i="3"/>
  <c r="Z36" i="3"/>
  <c r="AE36" i="3" s="1"/>
  <c r="AB36" i="3"/>
  <c r="Z607" i="3"/>
  <c r="AE607" i="3" s="1"/>
  <c r="AB607" i="3"/>
  <c r="Z1615" i="3"/>
  <c r="AE1615" i="3" s="1"/>
  <c r="AB1615" i="3"/>
  <c r="Z2551" i="3"/>
  <c r="AE2551" i="3" s="1"/>
  <c r="AB2551" i="3"/>
  <c r="Z3139" i="3"/>
  <c r="AE3139" i="3" s="1"/>
  <c r="AB3139" i="3"/>
  <c r="Z4603" i="3"/>
  <c r="AE4603" i="3" s="1"/>
  <c r="AB4603" i="3"/>
  <c r="Z2572" i="3"/>
  <c r="AE2572" i="3" s="1"/>
  <c r="AB2572" i="3"/>
  <c r="Z79" i="3"/>
  <c r="AE79" i="3" s="1"/>
  <c r="AB79" i="3"/>
  <c r="Z339" i="3"/>
  <c r="AE339" i="3" s="1"/>
  <c r="AB339" i="3"/>
  <c r="Z566" i="3"/>
  <c r="AE566" i="3" s="1"/>
  <c r="AB566" i="3"/>
  <c r="Z770" i="3"/>
  <c r="AE770" i="3" s="1"/>
  <c r="AB770" i="3"/>
  <c r="Z1010" i="3"/>
  <c r="AE1010" i="3" s="1"/>
  <c r="AB1010" i="3"/>
  <c r="Z1286" i="3"/>
  <c r="AE1286" i="3" s="1"/>
  <c r="AB1286" i="3"/>
  <c r="Z1430" i="3"/>
  <c r="AE1430" i="3" s="1"/>
  <c r="AB1430" i="3"/>
  <c r="Z1694" i="3"/>
  <c r="AE1694" i="3" s="1"/>
  <c r="AB1694" i="3"/>
  <c r="Z1982" i="3"/>
  <c r="AE1982" i="3" s="1"/>
  <c r="AB1982" i="3"/>
  <c r="Z2198" i="3"/>
  <c r="AE2198" i="3" s="1"/>
  <c r="AB2198" i="3"/>
  <c r="Z2510" i="3"/>
  <c r="AE2510" i="3" s="1"/>
  <c r="AB2510" i="3"/>
  <c r="Z2714" i="3"/>
  <c r="AE2714" i="3" s="1"/>
  <c r="AB2714" i="3"/>
  <c r="Z2978" i="3"/>
  <c r="AE2978" i="3" s="1"/>
  <c r="AB2978" i="3"/>
  <c r="Z3206" i="3"/>
  <c r="AE3206" i="3" s="1"/>
  <c r="AB3206" i="3"/>
  <c r="Z3386" i="3"/>
  <c r="AE3386" i="3" s="1"/>
  <c r="AB3386" i="3"/>
  <c r="Z3602" i="3"/>
  <c r="AE3602" i="3" s="1"/>
  <c r="AB3602" i="3"/>
  <c r="Z3866" i="3"/>
  <c r="AE3866" i="3" s="1"/>
  <c r="AB3866" i="3"/>
  <c r="Z4538" i="3"/>
  <c r="AE4538" i="3" s="1"/>
  <c r="AB4538" i="3"/>
  <c r="Z3642" i="3"/>
  <c r="AE3642" i="3" s="1"/>
  <c r="AB3642" i="3"/>
  <c r="Z319" i="3"/>
  <c r="AE319" i="3" s="1"/>
  <c r="AB319" i="3"/>
  <c r="Z1266" i="3"/>
  <c r="AE1266" i="3" s="1"/>
  <c r="AB1266" i="3"/>
  <c r="Z1638" i="3"/>
  <c r="AE1638" i="3" s="1"/>
  <c r="AB1638" i="3"/>
  <c r="Z2106" i="3"/>
  <c r="AE2106" i="3" s="1"/>
  <c r="AB2106" i="3"/>
  <c r="Z2442" i="3"/>
  <c r="AE2442" i="3" s="1"/>
  <c r="AB2442" i="3"/>
  <c r="Z2766" i="3"/>
  <c r="AE2766" i="3" s="1"/>
  <c r="AB2766" i="3"/>
  <c r="Z2898" i="3"/>
  <c r="AE2898" i="3" s="1"/>
  <c r="AB2898" i="3"/>
  <c r="Z3006" i="3"/>
  <c r="AE3006" i="3" s="1"/>
  <c r="AB3006" i="3"/>
  <c r="Z3198" i="3"/>
  <c r="AE3198" i="3" s="1"/>
  <c r="AB3198" i="3"/>
  <c r="Z3702" i="3"/>
  <c r="AE3702" i="3" s="1"/>
  <c r="AB3702" i="3"/>
  <c r="Z4146" i="3"/>
  <c r="AE4146" i="3" s="1"/>
  <c r="AB4146" i="3"/>
  <c r="Z224" i="3"/>
  <c r="AE224" i="3" s="1"/>
  <c r="AB224" i="3"/>
  <c r="Z140" i="3"/>
  <c r="AE140" i="3" s="1"/>
  <c r="AB140" i="3"/>
  <c r="Z368" i="3"/>
  <c r="AE368" i="3" s="1"/>
  <c r="AB368" i="3"/>
  <c r="Z571" i="3"/>
  <c r="AE571" i="3" s="1"/>
  <c r="AB571" i="3"/>
  <c r="Z787" i="3"/>
  <c r="AE787" i="3" s="1"/>
  <c r="AB787" i="3"/>
  <c r="Z907" i="3"/>
  <c r="AE907" i="3" s="1"/>
  <c r="AB907" i="3"/>
  <c r="Z1406" i="3"/>
  <c r="AE1406" i="3" s="1"/>
  <c r="AB1406" i="3"/>
  <c r="Z2130" i="3"/>
  <c r="AE2130" i="3" s="1"/>
  <c r="AB2130" i="3"/>
  <c r="Z2801" i="3"/>
  <c r="AE2801" i="3" s="1"/>
  <c r="AB2801" i="3"/>
  <c r="Z3544" i="3"/>
  <c r="AE3544" i="3" s="1"/>
  <c r="AB3544" i="3"/>
  <c r="Z3902" i="3"/>
  <c r="AE3902" i="3" s="1"/>
  <c r="AB3902" i="3"/>
  <c r="Z8" i="3"/>
  <c r="AE8" i="3" s="1"/>
  <c r="AB8" i="3"/>
  <c r="Z115" i="3"/>
  <c r="AE115" i="3" s="1"/>
  <c r="AB115" i="3"/>
  <c r="Z196" i="3"/>
  <c r="AE196" i="3" s="1"/>
  <c r="AB196" i="3"/>
  <c r="Z292" i="3"/>
  <c r="AE292" i="3" s="1"/>
  <c r="AB292" i="3"/>
  <c r="Z340" i="3"/>
  <c r="AE340" i="3" s="1"/>
  <c r="AB340" i="3"/>
  <c r="Z392" i="3"/>
  <c r="AE392" i="3" s="1"/>
  <c r="AB392" i="3"/>
  <c r="Z464" i="3"/>
  <c r="AE464" i="3" s="1"/>
  <c r="AB464" i="3"/>
  <c r="Z519" i="3"/>
  <c r="AE519" i="3" s="1"/>
  <c r="AB519" i="3"/>
  <c r="Z579" i="3"/>
  <c r="AE579" i="3" s="1"/>
  <c r="AB579" i="3"/>
  <c r="Z651" i="3"/>
  <c r="AE651" i="3" s="1"/>
  <c r="AB651" i="3"/>
  <c r="Z735" i="3"/>
  <c r="AE735" i="3" s="1"/>
  <c r="AB735" i="3"/>
  <c r="Z795" i="3"/>
  <c r="AE795" i="3" s="1"/>
  <c r="AB795" i="3"/>
  <c r="Z903" i="3"/>
  <c r="AE903" i="3" s="1"/>
  <c r="AB903" i="3"/>
  <c r="Z951" i="3"/>
  <c r="AE951" i="3" s="1"/>
  <c r="AB951" i="3"/>
  <c r="Z1011" i="3"/>
  <c r="AE1011" i="3" s="1"/>
  <c r="AB1011" i="3"/>
  <c r="Z1131" i="3"/>
  <c r="AE1131" i="3" s="1"/>
  <c r="AB1131" i="3"/>
  <c r="Z1191" i="3"/>
  <c r="AE1191" i="3" s="1"/>
  <c r="AB1191" i="3"/>
  <c r="Z1263" i="3"/>
  <c r="AE1263" i="3" s="1"/>
  <c r="AB1263" i="3"/>
  <c r="Z1347" i="3"/>
  <c r="AE1347" i="3" s="1"/>
  <c r="AB1347" i="3"/>
  <c r="Z1431" i="3"/>
  <c r="AE1431" i="3" s="1"/>
  <c r="AB1431" i="3"/>
  <c r="Z1515" i="3"/>
  <c r="AE1515" i="3" s="1"/>
  <c r="AB1515" i="3"/>
  <c r="Z1575" i="3"/>
  <c r="AE1575" i="3" s="1"/>
  <c r="AB1575" i="3"/>
  <c r="Z1623" i="3"/>
  <c r="AE1623" i="3" s="1"/>
  <c r="AB1623" i="3"/>
  <c r="Z1695" i="3"/>
  <c r="AE1695" i="3" s="1"/>
  <c r="AB1695" i="3"/>
  <c r="Z1755" i="3"/>
  <c r="AE1755" i="3" s="1"/>
  <c r="AB1755" i="3"/>
  <c r="Z1839" i="3"/>
  <c r="AE1839" i="3" s="1"/>
  <c r="AB1839" i="3"/>
  <c r="Z1935" i="3"/>
  <c r="AE1935" i="3" s="1"/>
  <c r="AB1935" i="3"/>
  <c r="Z2019" i="3"/>
  <c r="AE2019" i="3" s="1"/>
  <c r="AB2019" i="3"/>
  <c r="Z2091" i="3"/>
  <c r="AE2091" i="3" s="1"/>
  <c r="AB2091" i="3"/>
  <c r="Z2223" i="3"/>
  <c r="AE2223" i="3" s="1"/>
  <c r="AB2223" i="3"/>
  <c r="Z2295" i="3"/>
  <c r="AE2295" i="3" s="1"/>
  <c r="AB2295" i="3"/>
  <c r="Z2355" i="3"/>
  <c r="AE2355" i="3" s="1"/>
  <c r="AB2355" i="3"/>
  <c r="Z2463" i="3"/>
  <c r="AE2463" i="3" s="1"/>
  <c r="AB2463" i="3"/>
  <c r="Z2535" i="3"/>
  <c r="AE2535" i="3" s="1"/>
  <c r="AB2535" i="3"/>
  <c r="Z2607" i="3"/>
  <c r="AE2607" i="3" s="1"/>
  <c r="AB2607" i="3"/>
  <c r="Z2751" i="3"/>
  <c r="AE2751" i="3" s="1"/>
  <c r="AB2751" i="3"/>
  <c r="Z2835" i="3"/>
  <c r="AE2835" i="3" s="1"/>
  <c r="AB2835" i="3"/>
  <c r="Z2907" i="3"/>
  <c r="AE2907" i="3" s="1"/>
  <c r="AB2907" i="3"/>
  <c r="Z3027" i="3"/>
  <c r="AE3027" i="3" s="1"/>
  <c r="AB3027" i="3"/>
  <c r="Z3123" i="3"/>
  <c r="AE3123" i="3" s="1"/>
  <c r="AB3123" i="3"/>
  <c r="Z3231" i="3"/>
  <c r="AE3231" i="3" s="1"/>
  <c r="AB3231" i="3"/>
  <c r="Z3351" i="3"/>
  <c r="AE3351" i="3" s="1"/>
  <c r="AB3351" i="3"/>
  <c r="Z3447" i="3"/>
  <c r="AE3447" i="3" s="1"/>
  <c r="AB3447" i="3"/>
  <c r="Z3531" i="3"/>
  <c r="AE3531" i="3" s="1"/>
  <c r="AB3531" i="3"/>
  <c r="Z3615" i="3"/>
  <c r="AE3615" i="3" s="1"/>
  <c r="AB3615" i="3"/>
  <c r="Z3723" i="3"/>
  <c r="AE3723" i="3" s="1"/>
  <c r="AB3723" i="3"/>
  <c r="Z3843" i="3"/>
  <c r="AE3843" i="3" s="1"/>
  <c r="AB3843" i="3"/>
  <c r="Z3975" i="3"/>
  <c r="AE3975" i="3" s="1"/>
  <c r="AB3975" i="3"/>
  <c r="Z4059" i="3"/>
  <c r="AE4059" i="3" s="1"/>
  <c r="AB4059" i="3"/>
  <c r="Z4143" i="3"/>
  <c r="AE4143" i="3" s="1"/>
  <c r="AB4143" i="3"/>
  <c r="Z4215" i="3"/>
  <c r="AE4215" i="3" s="1"/>
  <c r="AB4215" i="3"/>
  <c r="Z4359" i="3"/>
  <c r="AE4359" i="3" s="1"/>
  <c r="AB4359" i="3"/>
  <c r="Z4467" i="3"/>
  <c r="AE4467" i="3" s="1"/>
  <c r="AB4467" i="3"/>
  <c r="Z4575" i="3"/>
  <c r="AE4575" i="3" s="1"/>
  <c r="AB4575" i="3"/>
  <c r="Z2944" i="3"/>
  <c r="AE2944" i="3" s="1"/>
  <c r="AB2944" i="3"/>
  <c r="Z3004" i="3"/>
  <c r="AE3004" i="3" s="1"/>
  <c r="AB3004" i="3"/>
  <c r="Z3136" i="3"/>
  <c r="AE3136" i="3" s="1"/>
  <c r="AB3136" i="3"/>
  <c r="Z3268" i="3"/>
  <c r="AE3268" i="3" s="1"/>
  <c r="AB3268" i="3"/>
  <c r="Z3376" i="3"/>
  <c r="AE3376" i="3" s="1"/>
  <c r="AB3376" i="3"/>
  <c r="Z3460" i="3"/>
  <c r="AE3460" i="3" s="1"/>
  <c r="AB3460" i="3"/>
  <c r="Z3568" i="3"/>
  <c r="AE3568" i="3" s="1"/>
  <c r="AB3568" i="3"/>
  <c r="Z3628" i="3"/>
  <c r="AE3628" i="3" s="1"/>
  <c r="AB3628" i="3"/>
  <c r="Z3712" i="3"/>
  <c r="AE3712" i="3" s="1"/>
  <c r="AB3712" i="3"/>
  <c r="Z3856" i="3"/>
  <c r="AE3856" i="3" s="1"/>
  <c r="AB3856" i="3"/>
  <c r="Z3916" i="3"/>
  <c r="AE3916" i="3" s="1"/>
  <c r="AB3916" i="3"/>
  <c r="Z4000" i="3"/>
  <c r="AE4000" i="3" s="1"/>
  <c r="AB4000" i="3"/>
  <c r="Z4108" i="3"/>
  <c r="AE4108" i="3" s="1"/>
  <c r="AB4108" i="3"/>
  <c r="Z4204" i="3"/>
  <c r="AE4204" i="3" s="1"/>
  <c r="AB4204" i="3"/>
  <c r="Z4276" i="3"/>
  <c r="AE4276" i="3" s="1"/>
  <c r="AB4276" i="3"/>
  <c r="Z4384" i="3"/>
  <c r="AE4384" i="3" s="1"/>
  <c r="AB4384" i="3"/>
  <c r="Z4492" i="3"/>
  <c r="AE4492" i="3" s="1"/>
  <c r="AB4492" i="3"/>
  <c r="Z4576" i="3"/>
  <c r="AE4576" i="3" s="1"/>
  <c r="AB4576" i="3"/>
  <c r="Z1363" i="3"/>
  <c r="AE1363" i="3" s="1"/>
  <c r="AB1363" i="3"/>
  <c r="Z2671" i="3"/>
  <c r="AE2671" i="3" s="1"/>
  <c r="AB2671" i="3"/>
  <c r="Z3401" i="3"/>
  <c r="AE3401" i="3" s="1"/>
  <c r="AB3401" i="3"/>
  <c r="Z3727" i="3"/>
  <c r="AE3727" i="3" s="1"/>
  <c r="AB3727" i="3"/>
  <c r="Z10" i="3"/>
  <c r="AE10" i="3" s="1"/>
  <c r="AB10" i="3"/>
  <c r="Z105" i="3"/>
  <c r="AE105" i="3" s="1"/>
  <c r="AB105" i="3"/>
  <c r="Z210" i="3"/>
  <c r="AE210" i="3" s="1"/>
  <c r="AB210" i="3"/>
  <c r="Z478" i="3"/>
  <c r="AE478" i="3" s="1"/>
  <c r="AB478" i="3"/>
  <c r="Z617" i="3"/>
  <c r="AE617" i="3" s="1"/>
  <c r="AB617" i="3"/>
  <c r="Z857" i="3"/>
  <c r="AE857" i="3" s="1"/>
  <c r="AB857" i="3"/>
  <c r="Z929" i="3"/>
  <c r="AE929" i="3" s="1"/>
  <c r="AB929" i="3"/>
  <c r="Z1037" i="3"/>
  <c r="AE1037" i="3" s="1"/>
  <c r="AB1037" i="3"/>
  <c r="Z1145" i="3"/>
  <c r="AE1145" i="3" s="1"/>
  <c r="AB1145" i="3"/>
  <c r="Z1229" i="3"/>
  <c r="AE1229" i="3" s="1"/>
  <c r="AB1229" i="3"/>
  <c r="Z1361" i="3"/>
  <c r="AE1361" i="3" s="1"/>
  <c r="AB1361" i="3"/>
  <c r="Z1469" i="3"/>
  <c r="AE1469" i="3" s="1"/>
  <c r="AB1469" i="3"/>
  <c r="Z1685" i="3"/>
  <c r="AE1685" i="3" s="1"/>
  <c r="AB1685" i="3"/>
  <c r="Z1817" i="3"/>
  <c r="AE1817" i="3" s="1"/>
  <c r="AB1817" i="3"/>
  <c r="Z1913" i="3"/>
  <c r="AE1913" i="3" s="1"/>
  <c r="AB1913" i="3"/>
  <c r="Z2129" i="3"/>
  <c r="AE2129" i="3" s="1"/>
  <c r="AB2129" i="3"/>
  <c r="Z2213" i="3"/>
  <c r="AE2213" i="3" s="1"/>
  <c r="AB2213" i="3"/>
  <c r="Z2321" i="3"/>
  <c r="AE2321" i="3" s="1"/>
  <c r="AB2321" i="3"/>
  <c r="Z2441" i="3"/>
  <c r="AE2441" i="3" s="1"/>
  <c r="AB2441" i="3"/>
  <c r="Z2537" i="3"/>
  <c r="AE2537" i="3" s="1"/>
  <c r="AB2537" i="3"/>
  <c r="Z2645" i="3"/>
  <c r="AE2645" i="3" s="1"/>
  <c r="AB2645" i="3"/>
  <c r="Z2777" i="3"/>
  <c r="AE2777" i="3" s="1"/>
  <c r="AB2777" i="3"/>
  <c r="Z2921" i="3"/>
  <c r="AE2921" i="3" s="1"/>
  <c r="AB2921" i="3"/>
  <c r="Z3149" i="3"/>
  <c r="AE3149" i="3" s="1"/>
  <c r="AB3149" i="3"/>
  <c r="Z3293" i="3"/>
  <c r="AE3293" i="3" s="1"/>
  <c r="AB3293" i="3"/>
  <c r="Z3437" i="3"/>
  <c r="AE3437" i="3" s="1"/>
  <c r="AB3437" i="3"/>
  <c r="Z3593" i="3"/>
  <c r="AE3593" i="3" s="1"/>
  <c r="AB3593" i="3"/>
  <c r="Z3737" i="3"/>
  <c r="AE3737" i="3" s="1"/>
  <c r="AB3737" i="3"/>
  <c r="Z3977" i="3"/>
  <c r="AE3977" i="3" s="1"/>
  <c r="AB3977" i="3"/>
  <c r="Z4145" i="3"/>
  <c r="AE4145" i="3" s="1"/>
  <c r="AB4145" i="3"/>
  <c r="Z4277" i="3"/>
  <c r="AE4277" i="3" s="1"/>
  <c r="AB4277" i="3"/>
  <c r="Z4038" i="3"/>
  <c r="AE4038" i="3" s="1"/>
  <c r="AB4038" i="3"/>
  <c r="Z1147" i="3"/>
  <c r="AE1147" i="3" s="1"/>
  <c r="AB1147" i="3"/>
  <c r="Z1219" i="3"/>
  <c r="AE1219" i="3" s="1"/>
  <c r="AB1219" i="3"/>
  <c r="Z1279" i="3"/>
  <c r="AE1279" i="3" s="1"/>
  <c r="AB1279" i="3"/>
  <c r="Z1339" i="3"/>
  <c r="AE1339" i="3" s="1"/>
  <c r="AB1339" i="3"/>
  <c r="Z1411" i="3"/>
  <c r="AE1411" i="3" s="1"/>
  <c r="AB1411" i="3"/>
  <c r="Z1483" i="3"/>
  <c r="AE1483" i="3" s="1"/>
  <c r="AB1483" i="3"/>
  <c r="Z1579" i="3"/>
  <c r="AE1579" i="3" s="1"/>
  <c r="AB1579" i="3"/>
  <c r="Z1663" i="3"/>
  <c r="AE1663" i="3" s="1"/>
  <c r="AB1663" i="3"/>
  <c r="Z1759" i="3"/>
  <c r="AE1759" i="3" s="1"/>
  <c r="AB1759" i="3"/>
  <c r="Z1843" i="3"/>
  <c r="AE1843" i="3" s="1"/>
  <c r="AB1843" i="3"/>
  <c r="Z1927" i="3"/>
  <c r="AE1927" i="3" s="1"/>
  <c r="AB1927" i="3"/>
  <c r="Z2023" i="3"/>
  <c r="AE2023" i="3" s="1"/>
  <c r="AB2023" i="3"/>
  <c r="Z2119" i="3"/>
  <c r="AE2119" i="3" s="1"/>
  <c r="AB2119" i="3"/>
  <c r="Z2287" i="3"/>
  <c r="AE2287" i="3" s="1"/>
  <c r="AB2287" i="3"/>
  <c r="Z2491" i="3"/>
  <c r="AE2491" i="3" s="1"/>
  <c r="AB2491" i="3"/>
  <c r="Z2755" i="3"/>
  <c r="AE2755" i="3" s="1"/>
  <c r="AB2755" i="3"/>
  <c r="Z3043" i="3"/>
  <c r="AE3043" i="3" s="1"/>
  <c r="AB3043" i="3"/>
  <c r="Z3331" i="3"/>
  <c r="AE3331" i="3" s="1"/>
  <c r="AB3331" i="3"/>
  <c r="Z3847" i="3"/>
  <c r="AE3847" i="3" s="1"/>
  <c r="AB3847" i="3"/>
  <c r="Z4171" i="3"/>
  <c r="AE4171" i="3" s="1"/>
  <c r="AB4171" i="3"/>
  <c r="Z4423" i="3"/>
  <c r="AE4423" i="3" s="1"/>
  <c r="AB4423" i="3"/>
  <c r="Z1420" i="3"/>
  <c r="AE1420" i="3" s="1"/>
  <c r="AB1420" i="3"/>
  <c r="Z1973" i="3"/>
  <c r="AE1973" i="3" s="1"/>
  <c r="AB1973" i="3"/>
  <c r="Z2802" i="3"/>
  <c r="AE2802" i="3" s="1"/>
  <c r="AB2802" i="3"/>
  <c r="Z3400" i="3"/>
  <c r="AE3400" i="3" s="1"/>
  <c r="AB3400" i="3"/>
  <c r="Z3954" i="3"/>
  <c r="AE3954" i="3" s="1"/>
  <c r="AB3954" i="3"/>
  <c r="Z4324" i="3"/>
  <c r="AE4324" i="3" s="1"/>
  <c r="AB4324" i="3"/>
  <c r="Z104" i="3"/>
  <c r="AE104" i="3" s="1"/>
  <c r="AB104" i="3"/>
  <c r="Z173" i="3"/>
  <c r="AE173" i="3" s="1"/>
  <c r="AB173" i="3"/>
  <c r="Z245" i="3"/>
  <c r="AE245" i="3" s="1"/>
  <c r="AB245" i="3"/>
  <c r="Z317" i="3"/>
  <c r="AE317" i="3" s="1"/>
  <c r="AB317" i="3"/>
  <c r="Z393" i="3"/>
  <c r="AE393" i="3" s="1"/>
  <c r="AB393" i="3"/>
  <c r="Z489" i="3"/>
  <c r="AE489" i="3" s="1"/>
  <c r="AB489" i="3"/>
  <c r="Z568" i="3"/>
  <c r="AE568" i="3" s="1"/>
  <c r="AB568" i="3"/>
  <c r="Z640" i="3"/>
  <c r="AE640" i="3" s="1"/>
  <c r="AB640" i="3"/>
  <c r="Z724" i="3"/>
  <c r="AE724" i="3" s="1"/>
  <c r="AB724" i="3"/>
  <c r="Z796" i="3"/>
  <c r="AE796" i="3" s="1"/>
  <c r="AB796" i="3"/>
  <c r="Z904" i="3"/>
  <c r="AE904" i="3" s="1"/>
  <c r="AB904" i="3"/>
  <c r="Z964" i="3"/>
  <c r="AE964" i="3" s="1"/>
  <c r="AB964" i="3"/>
  <c r="Z1132" i="3"/>
  <c r="AE1132" i="3" s="1"/>
  <c r="AB1132" i="3"/>
  <c r="Z1216" i="3"/>
  <c r="AE1216" i="3" s="1"/>
  <c r="AB1216" i="3"/>
  <c r="Z1312" i="3"/>
  <c r="AE1312" i="3" s="1"/>
  <c r="AB1312" i="3"/>
  <c r="Z1432" i="3"/>
  <c r="AE1432" i="3" s="1"/>
  <c r="AB1432" i="3"/>
  <c r="Z1528" i="3"/>
  <c r="AE1528" i="3" s="1"/>
  <c r="AB1528" i="3"/>
  <c r="Z1600" i="3"/>
  <c r="AE1600" i="3" s="1"/>
  <c r="AB1600" i="3"/>
  <c r="Z1684" i="3"/>
  <c r="AE1684" i="3" s="1"/>
  <c r="AB1684" i="3"/>
  <c r="Z1744" i="3"/>
  <c r="AE1744" i="3" s="1"/>
  <c r="AB1744" i="3"/>
  <c r="Z1828" i="3"/>
  <c r="AE1828" i="3" s="1"/>
  <c r="AB1828" i="3"/>
  <c r="Z1888" i="3"/>
  <c r="AE1888" i="3" s="1"/>
  <c r="AB1888" i="3"/>
  <c r="Z1996" i="3"/>
  <c r="AE1996" i="3" s="1"/>
  <c r="AB1996" i="3"/>
  <c r="Z2080" i="3"/>
  <c r="AE2080" i="3" s="1"/>
  <c r="AB2080" i="3"/>
  <c r="Z2176" i="3"/>
  <c r="AE2176" i="3" s="1"/>
  <c r="AB2176" i="3"/>
  <c r="Z2248" i="3"/>
  <c r="AE2248" i="3" s="1"/>
  <c r="AB2248" i="3"/>
  <c r="Z2356" i="3"/>
  <c r="AE2356" i="3" s="1"/>
  <c r="AB2356" i="3"/>
  <c r="Z2464" i="3"/>
  <c r="AE2464" i="3" s="1"/>
  <c r="AB2464" i="3"/>
  <c r="Z2560" i="3"/>
  <c r="AE2560" i="3" s="1"/>
  <c r="AB2560" i="3"/>
  <c r="Z2644" i="3"/>
  <c r="AE2644" i="3" s="1"/>
  <c r="AB2644" i="3"/>
  <c r="Z2752" i="3"/>
  <c r="AE2752" i="3" s="1"/>
  <c r="AB2752" i="3"/>
  <c r="Z2860" i="3"/>
  <c r="AE2860" i="3" s="1"/>
  <c r="AB2860" i="3"/>
  <c r="Z4589" i="3"/>
  <c r="AE4589" i="3" s="1"/>
  <c r="AB4589" i="3"/>
  <c r="Z222" i="3"/>
  <c r="AE222" i="3" s="1"/>
  <c r="AB222" i="3"/>
  <c r="Z318" i="3"/>
  <c r="AE318" i="3" s="1"/>
  <c r="AB318" i="3"/>
  <c r="Z466" i="3"/>
  <c r="AE466" i="3" s="1"/>
  <c r="AB466" i="3"/>
  <c r="Z569" i="3"/>
  <c r="AE569" i="3" s="1"/>
  <c r="AB569" i="3"/>
  <c r="Z749" i="3"/>
  <c r="AE749" i="3" s="1"/>
  <c r="AB749" i="3"/>
  <c r="Z821" i="3"/>
  <c r="AE821" i="3" s="1"/>
  <c r="AB821" i="3"/>
  <c r="Z1253" i="3"/>
  <c r="AE1253" i="3" s="1"/>
  <c r="AB1253" i="3"/>
  <c r="Z1481" i="3"/>
  <c r="AE1481" i="3" s="1"/>
  <c r="AB1481" i="3"/>
  <c r="Z1565" i="3"/>
  <c r="AE1565" i="3" s="1"/>
  <c r="AB1565" i="3"/>
  <c r="Z1637" i="3"/>
  <c r="AE1637" i="3" s="1"/>
  <c r="AB1637" i="3"/>
  <c r="Z1841" i="3"/>
  <c r="AE1841" i="3" s="1"/>
  <c r="AB1841" i="3"/>
  <c r="Z2021" i="3"/>
  <c r="AE2021" i="3" s="1"/>
  <c r="AB2021" i="3"/>
  <c r="Z2117" i="3"/>
  <c r="AE2117" i="3" s="1"/>
  <c r="AB2117" i="3"/>
  <c r="Z2357" i="3"/>
  <c r="AE2357" i="3" s="1"/>
  <c r="AB2357" i="3"/>
  <c r="Z2669" i="3"/>
  <c r="AE2669" i="3" s="1"/>
  <c r="AB2669" i="3"/>
  <c r="Z2837" i="3"/>
  <c r="AE2837" i="3" s="1"/>
  <c r="AB2837" i="3"/>
  <c r="Z3005" i="3"/>
  <c r="AE3005" i="3" s="1"/>
  <c r="AB3005" i="3"/>
  <c r="Z3137" i="3"/>
  <c r="AE3137" i="3" s="1"/>
  <c r="AB3137" i="3"/>
  <c r="Z3389" i="3"/>
  <c r="AE3389" i="3" s="1"/>
  <c r="AB3389" i="3"/>
  <c r="Z3617" i="3"/>
  <c r="AE3617" i="3" s="1"/>
  <c r="AB3617" i="3"/>
  <c r="Z3917" i="3"/>
  <c r="AE3917" i="3" s="1"/>
  <c r="AB3917" i="3"/>
  <c r="Z4085" i="3"/>
  <c r="AE4085" i="3" s="1"/>
  <c r="AB4085" i="3"/>
  <c r="Z4613" i="3"/>
  <c r="AE4613" i="3" s="1"/>
  <c r="AB4613" i="3"/>
  <c r="Z35" i="3"/>
  <c r="AE35" i="3" s="1"/>
  <c r="AB35" i="3"/>
  <c r="Z546" i="3"/>
  <c r="AE546" i="3" s="1"/>
  <c r="AB546" i="3"/>
  <c r="Z750" i="3"/>
  <c r="AE750" i="3" s="1"/>
  <c r="AB750" i="3"/>
  <c r="Z1182" i="3"/>
  <c r="AE1182" i="3" s="1"/>
  <c r="AB1182" i="3"/>
  <c r="Z1614" i="3"/>
  <c r="AE1614" i="3" s="1"/>
  <c r="AB1614" i="3"/>
  <c r="Z2418" i="3"/>
  <c r="AE2418" i="3" s="1"/>
  <c r="AB2418" i="3"/>
  <c r="Z3306" i="3"/>
  <c r="AE3306" i="3" s="1"/>
  <c r="AB3306" i="3"/>
  <c r="Z3930" i="3"/>
  <c r="AE3930" i="3" s="1"/>
  <c r="AB3930" i="3"/>
  <c r="Z4218" i="3"/>
  <c r="AE4218" i="3" s="1"/>
  <c r="AB4218" i="3"/>
  <c r="Z4063" i="3"/>
  <c r="AE4063" i="3" s="1"/>
  <c r="AB4063" i="3"/>
  <c r="Z95" i="3"/>
  <c r="AE95" i="3" s="1"/>
  <c r="AB95" i="3"/>
  <c r="Z272" i="3"/>
  <c r="AE272" i="3" s="1"/>
  <c r="AB272" i="3"/>
  <c r="Z619" i="3"/>
  <c r="AE619" i="3" s="1"/>
  <c r="AB619" i="3"/>
  <c r="Z1531" i="3"/>
  <c r="AE1531" i="3" s="1"/>
  <c r="AB1531" i="3"/>
  <c r="Z2131" i="3"/>
  <c r="AE2131" i="3" s="1"/>
  <c r="AB2131" i="3"/>
  <c r="Z2563" i="3"/>
  <c r="AE2563" i="3" s="1"/>
  <c r="AB2563" i="3"/>
  <c r="Z2779" i="3"/>
  <c r="AE2779" i="3" s="1"/>
  <c r="AB2779" i="3"/>
  <c r="Z2983" i="3"/>
  <c r="AE2983" i="3" s="1"/>
  <c r="AB2983" i="3"/>
  <c r="Z3115" i="3"/>
  <c r="AE3115" i="3" s="1"/>
  <c r="AB3115" i="3"/>
  <c r="Z3307" i="3"/>
  <c r="AE3307" i="3" s="1"/>
  <c r="AB3307" i="3"/>
  <c r="Z3463" i="3"/>
  <c r="AE3463" i="3" s="1"/>
  <c r="AB3463" i="3"/>
  <c r="Z3631" i="3"/>
  <c r="AE3631" i="3" s="1"/>
  <c r="AB3631" i="3"/>
  <c r="Z4447" i="3"/>
  <c r="AE4447" i="3" s="1"/>
  <c r="AB4447" i="3"/>
  <c r="Z236" i="3"/>
  <c r="AE236" i="3" s="1"/>
  <c r="AB236" i="3"/>
  <c r="Z2056" i="3"/>
  <c r="AE2056" i="3" s="1"/>
  <c r="AB2056" i="3"/>
  <c r="Z2598" i="3"/>
  <c r="AE2598" i="3" s="1"/>
  <c r="AB2598" i="3"/>
  <c r="Z3364" i="3"/>
  <c r="AE3364" i="3" s="1"/>
  <c r="AB3364" i="3"/>
  <c r="Z3926" i="3"/>
  <c r="AE3926" i="3" s="1"/>
  <c r="AB3926" i="3"/>
  <c r="Z4387" i="3"/>
  <c r="AE4387" i="3" s="1"/>
  <c r="AB4387" i="3"/>
  <c r="Z415" i="3"/>
  <c r="AE415" i="3" s="1"/>
  <c r="AB415" i="3"/>
  <c r="Z878" i="3"/>
  <c r="AE878" i="3" s="1"/>
  <c r="AB878" i="3"/>
  <c r="Z2550" i="3"/>
  <c r="AE2550" i="3" s="1"/>
  <c r="AB2550" i="3"/>
  <c r="Z3448" i="3"/>
  <c r="AE3448" i="3" s="1"/>
  <c r="AB3448" i="3"/>
  <c r="Z4023" i="3"/>
  <c r="AE4023" i="3" s="1"/>
  <c r="AB4023" i="3"/>
  <c r="Z4518" i="3"/>
  <c r="AE4518" i="3" s="1"/>
  <c r="AB4518" i="3"/>
  <c r="Z477" i="3"/>
  <c r="AE477" i="3" s="1"/>
  <c r="AB477" i="3"/>
  <c r="Z366" i="3"/>
  <c r="AE366" i="3" s="1"/>
  <c r="AB366" i="3"/>
  <c r="Z937" i="3"/>
  <c r="AE937" i="3" s="1"/>
  <c r="AB937" i="3"/>
  <c r="Z3037" i="3"/>
  <c r="AE3037" i="3" s="1"/>
  <c r="AB3037" i="3"/>
  <c r="Z3841" i="3"/>
  <c r="AE3841" i="3" s="1"/>
  <c r="AB3841" i="3"/>
  <c r="Z67" i="3"/>
  <c r="AE67" i="3" s="1"/>
  <c r="AB67" i="3"/>
  <c r="Z451" i="3"/>
  <c r="AE451" i="3" s="1"/>
  <c r="AB451" i="3"/>
  <c r="Z674" i="3"/>
  <c r="AE674" i="3" s="1"/>
  <c r="AB674" i="3"/>
  <c r="Z854" i="3"/>
  <c r="AE854" i="3" s="1"/>
  <c r="AB854" i="3"/>
  <c r="Z1190" i="3"/>
  <c r="AE1190" i="3" s="1"/>
  <c r="AB1190" i="3"/>
  <c r="Z1814" i="3"/>
  <c r="AE1814" i="3" s="1"/>
  <c r="AB1814" i="3"/>
  <c r="Z2078" i="3"/>
  <c r="AE2078" i="3" s="1"/>
  <c r="AB2078" i="3"/>
  <c r="Z2306" i="3"/>
  <c r="AE2306" i="3" s="1"/>
  <c r="AB2306" i="3"/>
  <c r="Z2618" i="3"/>
  <c r="AE2618" i="3" s="1"/>
  <c r="AB2618" i="3"/>
  <c r="Z3086" i="3"/>
  <c r="AE3086" i="3" s="1"/>
  <c r="AB3086" i="3"/>
  <c r="Z1133" i="3"/>
  <c r="AE1133" i="3" s="1"/>
  <c r="AB1133" i="3"/>
  <c r="Z1649" i="3"/>
  <c r="AE1649" i="3" s="1"/>
  <c r="AB1649" i="3"/>
  <c r="Z1937" i="3"/>
  <c r="AE1937" i="3" s="1"/>
  <c r="AB1937" i="3"/>
  <c r="Z2597" i="3"/>
  <c r="AE2597" i="3" s="1"/>
  <c r="AB2597" i="3"/>
  <c r="Z2849" i="3"/>
  <c r="AE2849" i="3" s="1"/>
  <c r="AB2849" i="3"/>
  <c r="Z3605" i="3"/>
  <c r="AE3605" i="3" s="1"/>
  <c r="AB3605" i="3"/>
  <c r="Z4241" i="3"/>
  <c r="AE4241" i="3" s="1"/>
  <c r="AB4241" i="3"/>
  <c r="Z4397" i="3"/>
  <c r="AE4397" i="3" s="1"/>
  <c r="AB4397" i="3"/>
  <c r="Z1799" i="3"/>
  <c r="AE1799" i="3" s="1"/>
  <c r="AB1799" i="3"/>
  <c r="Z1991" i="3"/>
  <c r="AE1991" i="3" s="1"/>
  <c r="AB1991" i="3"/>
  <c r="Z2231" i="3"/>
  <c r="AE2231" i="3" s="1"/>
  <c r="AB2231" i="3"/>
  <c r="Z2459" i="3"/>
  <c r="AE2459" i="3" s="1"/>
  <c r="AB2459" i="3"/>
  <c r="Z2675" i="3"/>
  <c r="AE2675" i="3" s="1"/>
  <c r="AB2675" i="3"/>
  <c r="Z2891" i="3"/>
  <c r="AE2891" i="3" s="1"/>
  <c r="AB2891" i="3"/>
  <c r="Z3047" i="3"/>
  <c r="AE3047" i="3" s="1"/>
  <c r="AB3047" i="3"/>
  <c r="Z3143" i="3"/>
  <c r="AE3143" i="3" s="1"/>
  <c r="AB3143" i="3"/>
  <c r="Z3311" i="3"/>
  <c r="AE3311" i="3" s="1"/>
  <c r="AB3311" i="3"/>
  <c r="Z3431" i="3"/>
  <c r="AE3431" i="3" s="1"/>
  <c r="AB3431" i="3"/>
  <c r="Z3623" i="3"/>
  <c r="AE3623" i="3" s="1"/>
  <c r="AB3623" i="3"/>
  <c r="Z3839" i="3"/>
  <c r="AE3839" i="3" s="1"/>
  <c r="AB3839" i="3"/>
  <c r="Z3911" i="3"/>
  <c r="AE3911" i="3" s="1"/>
  <c r="AB3911" i="3"/>
  <c r="Z834" i="3"/>
  <c r="AE834" i="3" s="1"/>
  <c r="AB834" i="3"/>
  <c r="Z1590" i="3"/>
  <c r="AE1590" i="3" s="1"/>
  <c r="AB1590" i="3"/>
  <c r="Z2577" i="3"/>
  <c r="AE2577" i="3" s="1"/>
  <c r="AB2577" i="3"/>
  <c r="Z595" i="3"/>
  <c r="AE595" i="3" s="1"/>
  <c r="AB595" i="3"/>
  <c r="Z1855" i="3"/>
  <c r="AE1855" i="3" s="1"/>
  <c r="AB1855" i="3"/>
  <c r="Z49" i="3"/>
  <c r="AE49" i="3" s="1"/>
  <c r="AB49" i="3"/>
  <c r="Z96" i="3"/>
  <c r="AE96" i="3" s="1"/>
  <c r="AB96" i="3"/>
  <c r="Z165" i="3"/>
  <c r="AE165" i="3" s="1"/>
  <c r="AB165" i="3"/>
  <c r="Z225" i="3"/>
  <c r="AE225" i="3" s="1"/>
  <c r="AB225" i="3"/>
  <c r="Z273" i="3"/>
  <c r="AE273" i="3" s="1"/>
  <c r="AB273" i="3"/>
  <c r="Z345" i="3"/>
  <c r="AE345" i="3" s="1"/>
  <c r="AB345" i="3"/>
  <c r="Z433" i="3"/>
  <c r="AE433" i="3" s="1"/>
  <c r="AB433" i="3"/>
  <c r="Z493" i="3"/>
  <c r="AE493" i="3" s="1"/>
  <c r="AB493" i="3"/>
  <c r="Z548" i="3"/>
  <c r="AE548" i="3" s="1"/>
  <c r="AB548" i="3"/>
  <c r="Z632" i="3"/>
  <c r="AE632" i="3" s="1"/>
  <c r="AB632" i="3"/>
  <c r="Z680" i="3"/>
  <c r="AE680" i="3" s="1"/>
  <c r="AB680" i="3"/>
  <c r="Z752" i="3"/>
  <c r="AE752" i="3" s="1"/>
  <c r="AB752" i="3"/>
  <c r="Z824" i="3"/>
  <c r="AE824" i="3" s="1"/>
  <c r="AB824" i="3"/>
  <c r="Z932" i="3"/>
  <c r="AE932" i="3" s="1"/>
  <c r="AB932" i="3"/>
  <c r="Z1004" i="3"/>
  <c r="AE1004" i="3" s="1"/>
  <c r="AB1004" i="3"/>
  <c r="Z1064" i="3"/>
  <c r="AE1064" i="3" s="1"/>
  <c r="AB1064" i="3"/>
  <c r="Z1124" i="3"/>
  <c r="AE1124" i="3" s="1"/>
  <c r="AB1124" i="3"/>
  <c r="Z1196" i="3"/>
  <c r="AE1196" i="3" s="1"/>
  <c r="AB1196" i="3"/>
  <c r="Z1244" i="3"/>
  <c r="AE1244" i="3" s="1"/>
  <c r="AB1244" i="3"/>
  <c r="Z1292" i="3"/>
  <c r="AE1292" i="3" s="1"/>
  <c r="AB1292" i="3"/>
  <c r="Z1352" i="3"/>
  <c r="AE1352" i="3" s="1"/>
  <c r="AB1352" i="3"/>
  <c r="Z1448" i="3"/>
  <c r="AE1448" i="3" s="1"/>
  <c r="AB1448" i="3"/>
  <c r="Z2169" i="3"/>
  <c r="AE2169" i="3" s="1"/>
  <c r="AB2169" i="3"/>
  <c r="Z121" i="3"/>
  <c r="AE121" i="3" s="1"/>
  <c r="AB121" i="3"/>
  <c r="Z250" i="3"/>
  <c r="AE250" i="3" s="1"/>
  <c r="AB250" i="3"/>
  <c r="Z346" i="3"/>
  <c r="AE346" i="3" s="1"/>
  <c r="AB346" i="3"/>
  <c r="Z470" i="3"/>
  <c r="AE470" i="3" s="1"/>
  <c r="AB470" i="3"/>
  <c r="Z537" i="3"/>
  <c r="AE537" i="3" s="1"/>
  <c r="AB537" i="3"/>
  <c r="Z621" i="3"/>
  <c r="AE621" i="3" s="1"/>
  <c r="AB621" i="3"/>
  <c r="Z717" i="3"/>
  <c r="AE717" i="3" s="1"/>
  <c r="AB717" i="3"/>
  <c r="Z801" i="3"/>
  <c r="AE801" i="3" s="1"/>
  <c r="AB801" i="3"/>
  <c r="Z885" i="3"/>
  <c r="AE885" i="3" s="1"/>
  <c r="AB885" i="3"/>
  <c r="Z969" i="3"/>
  <c r="AE969" i="3" s="1"/>
  <c r="AB969" i="3"/>
  <c r="Z1161" i="3"/>
  <c r="AE1161" i="3" s="1"/>
  <c r="AB1161" i="3"/>
  <c r="Z1221" i="3"/>
  <c r="AE1221" i="3" s="1"/>
  <c r="AB1221" i="3"/>
  <c r="Z1365" i="3"/>
  <c r="AE1365" i="3" s="1"/>
  <c r="AB1365" i="3"/>
  <c r="Z1461" i="3"/>
  <c r="AE1461" i="3" s="1"/>
  <c r="AB1461" i="3"/>
  <c r="Z1569" i="3"/>
  <c r="AE1569" i="3" s="1"/>
  <c r="AB1569" i="3"/>
  <c r="Z1689" i="3"/>
  <c r="AE1689" i="3" s="1"/>
  <c r="AB1689" i="3"/>
  <c r="Z1833" i="3"/>
  <c r="AE1833" i="3" s="1"/>
  <c r="AB1833" i="3"/>
  <c r="Z1989" i="3"/>
  <c r="AE1989" i="3" s="1"/>
  <c r="AB1989" i="3"/>
  <c r="Z2121" i="3"/>
  <c r="AE2121" i="3" s="1"/>
  <c r="AB2121" i="3"/>
  <c r="Z2229" i="3"/>
  <c r="AE2229" i="3" s="1"/>
  <c r="AB2229" i="3"/>
  <c r="Z2313" i="3"/>
  <c r="AE2313" i="3" s="1"/>
  <c r="AB2313" i="3"/>
  <c r="Z2421" i="3"/>
  <c r="AE2421" i="3" s="1"/>
  <c r="AB2421" i="3"/>
  <c r="Z2481" i="3"/>
  <c r="AE2481" i="3" s="1"/>
  <c r="AB2481" i="3"/>
  <c r="Z2601" i="3"/>
  <c r="AE2601" i="3" s="1"/>
  <c r="AB2601" i="3"/>
  <c r="Z2709" i="3"/>
  <c r="AE2709" i="3" s="1"/>
  <c r="AB2709" i="3"/>
  <c r="Z1024" i="3"/>
  <c r="AE1024" i="3" s="1"/>
  <c r="AB1024" i="3"/>
  <c r="Z1336" i="3"/>
  <c r="AE1336" i="3" s="1"/>
  <c r="AB1336" i="3"/>
  <c r="Z1540" i="3"/>
  <c r="AE1540" i="3" s="1"/>
  <c r="AB1540" i="3"/>
  <c r="Z1852" i="3"/>
  <c r="AE1852" i="3" s="1"/>
  <c r="AB1852" i="3"/>
  <c r="Z2188" i="3"/>
  <c r="AE2188" i="3" s="1"/>
  <c r="AB2188" i="3"/>
  <c r="Z2452" i="3"/>
  <c r="AE2452" i="3" s="1"/>
  <c r="AB2452" i="3"/>
  <c r="Z2704" i="3"/>
  <c r="AE2704" i="3" s="1"/>
  <c r="AB2704" i="3"/>
  <c r="Z2956" i="3"/>
  <c r="AE2956" i="3" s="1"/>
  <c r="AB2956" i="3"/>
  <c r="Z3208" i="3"/>
  <c r="AE3208" i="3" s="1"/>
  <c r="AB3208" i="3"/>
  <c r="Z3520" i="3"/>
  <c r="AE3520" i="3" s="1"/>
  <c r="AB3520" i="3"/>
  <c r="Z3724" i="3"/>
  <c r="AE3724" i="3" s="1"/>
  <c r="AB3724" i="3"/>
  <c r="Z3832" i="3"/>
  <c r="AE3832" i="3" s="1"/>
  <c r="AB3832" i="3"/>
  <c r="Z4036" i="3"/>
  <c r="AE4036" i="3" s="1"/>
  <c r="AB4036" i="3"/>
  <c r="Z4240" i="3"/>
  <c r="AE4240" i="3" s="1"/>
  <c r="AB4240" i="3"/>
  <c r="Z4348" i="3"/>
  <c r="AE4348" i="3" s="1"/>
  <c r="AB4348" i="3"/>
  <c r="Z4564" i="3"/>
  <c r="AE4564" i="3" s="1"/>
  <c r="AB4564" i="3"/>
  <c r="Z1962" i="3"/>
  <c r="AE1962" i="3" s="1"/>
  <c r="AB1962" i="3"/>
  <c r="Z2370" i="3"/>
  <c r="AE2370" i="3" s="1"/>
  <c r="AB2370" i="3"/>
  <c r="Z2850" i="3"/>
  <c r="AE2850" i="3" s="1"/>
  <c r="AB2850" i="3"/>
  <c r="Z3330" i="3"/>
  <c r="AE3330" i="3" s="1"/>
  <c r="AB3330" i="3"/>
  <c r="Z3582" i="3"/>
  <c r="AE3582" i="3" s="1"/>
  <c r="AB3582" i="3"/>
  <c r="Z3822" i="3"/>
  <c r="AE3822" i="3" s="1"/>
  <c r="AB3822" i="3"/>
  <c r="Z4134" i="3"/>
  <c r="AE4134" i="3" s="1"/>
  <c r="AB4134" i="3"/>
  <c r="Z4350" i="3"/>
  <c r="AE4350" i="3" s="1"/>
  <c r="AB4350" i="3"/>
  <c r="Z4482" i="3"/>
  <c r="AE4482" i="3" s="1"/>
  <c r="AB4482" i="3"/>
  <c r="Z3578" i="3"/>
  <c r="AE3578" i="3" s="1"/>
  <c r="AB3578" i="3"/>
  <c r="Z51" i="3"/>
  <c r="AE51" i="3" s="1"/>
  <c r="AB51" i="3"/>
  <c r="Z98" i="3"/>
  <c r="AE98" i="3" s="1"/>
  <c r="AB98" i="3"/>
  <c r="Z155" i="3"/>
  <c r="AE155" i="3" s="1"/>
  <c r="AB155" i="3"/>
  <c r="Z227" i="3"/>
  <c r="AE227" i="3" s="1"/>
  <c r="AB227" i="3"/>
  <c r="Z299" i="3"/>
  <c r="AE299" i="3" s="1"/>
  <c r="AB299" i="3"/>
  <c r="Z359" i="3"/>
  <c r="AE359" i="3" s="1"/>
  <c r="AB359" i="3"/>
  <c r="Z435" i="3"/>
  <c r="AE435" i="3" s="1"/>
  <c r="AB435" i="3"/>
  <c r="Z538" i="3"/>
  <c r="AE538" i="3" s="1"/>
  <c r="AB538" i="3"/>
  <c r="Z586" i="3"/>
  <c r="AE586" i="3" s="1"/>
  <c r="AB586" i="3"/>
  <c r="Z658" i="3"/>
  <c r="AE658" i="3" s="1"/>
  <c r="AB658" i="3"/>
  <c r="Z718" i="3"/>
  <c r="AE718" i="3" s="1"/>
  <c r="AB718" i="3"/>
  <c r="Z790" i="3"/>
  <c r="AE790" i="3" s="1"/>
  <c r="AB790" i="3"/>
  <c r="Z850" i="3"/>
  <c r="AE850" i="3" s="1"/>
  <c r="AB850" i="3"/>
  <c r="Z934" i="3"/>
  <c r="AE934" i="3" s="1"/>
  <c r="AB934" i="3"/>
  <c r="Z1018" i="3"/>
  <c r="AE1018" i="3" s="1"/>
  <c r="AB1018" i="3"/>
  <c r="Z1102" i="3"/>
  <c r="AE1102" i="3" s="1"/>
  <c r="AB1102" i="3"/>
  <c r="Z1174" i="3"/>
  <c r="AE1174" i="3" s="1"/>
  <c r="AB1174" i="3"/>
  <c r="Z1234" i="3"/>
  <c r="AE1234" i="3" s="1"/>
  <c r="AB1234" i="3"/>
  <c r="Z1282" i="3"/>
  <c r="AE1282" i="3" s="1"/>
  <c r="AB1282" i="3"/>
  <c r="Z1330" i="3"/>
  <c r="AE1330" i="3" s="1"/>
  <c r="AB1330" i="3"/>
  <c r="Z1390" i="3"/>
  <c r="AE1390" i="3" s="1"/>
  <c r="AB1390" i="3"/>
  <c r="Z1462" i="3"/>
  <c r="AE1462" i="3" s="1"/>
  <c r="AB1462" i="3"/>
  <c r="Z1522" i="3"/>
  <c r="AE1522" i="3" s="1"/>
  <c r="AB1522" i="3"/>
  <c r="Z1582" i="3"/>
  <c r="AE1582" i="3" s="1"/>
  <c r="AB1582" i="3"/>
  <c r="Z1654" i="3"/>
  <c r="AE1654" i="3" s="1"/>
  <c r="AB1654" i="3"/>
  <c r="Z1726" i="3"/>
  <c r="AE1726" i="3" s="1"/>
  <c r="AB1726" i="3"/>
  <c r="Z1786" i="3"/>
  <c r="AE1786" i="3" s="1"/>
  <c r="AB1786" i="3"/>
  <c r="Z1846" i="3"/>
  <c r="AE1846" i="3" s="1"/>
  <c r="AB1846" i="3"/>
  <c r="Z1918" i="3"/>
  <c r="AE1918" i="3" s="1"/>
  <c r="AB1918" i="3"/>
  <c r="Z1990" i="3"/>
  <c r="AE1990" i="3" s="1"/>
  <c r="AB1990" i="3"/>
  <c r="Z2050" i="3"/>
  <c r="AE2050" i="3" s="1"/>
  <c r="AB2050" i="3"/>
  <c r="Z2134" i="3"/>
  <c r="AE2134" i="3" s="1"/>
  <c r="AB2134" i="3"/>
  <c r="Z2230" i="3"/>
  <c r="AE2230" i="3" s="1"/>
  <c r="AB2230" i="3"/>
  <c r="Z2314" i="3"/>
  <c r="AE2314" i="3" s="1"/>
  <c r="AB2314" i="3"/>
  <c r="Z2398" i="3"/>
  <c r="AE2398" i="3" s="1"/>
  <c r="AB2398" i="3"/>
  <c r="Z2458" i="3"/>
  <c r="AE2458" i="3" s="1"/>
  <c r="AB2458" i="3"/>
  <c r="Z2518" i="3"/>
  <c r="AE2518" i="3" s="1"/>
  <c r="AB2518" i="3"/>
  <c r="Z2602" i="3"/>
  <c r="AE2602" i="3" s="1"/>
  <c r="AB2602" i="3"/>
  <c r="Z2650" i="3"/>
  <c r="AE2650" i="3" s="1"/>
  <c r="AB2650" i="3"/>
  <c r="Z2722" i="3"/>
  <c r="AE2722" i="3" s="1"/>
  <c r="AB2722" i="3"/>
  <c r="Z2794" i="3"/>
  <c r="AE2794" i="3" s="1"/>
  <c r="AB2794" i="3"/>
  <c r="Z2866" i="3"/>
  <c r="AE2866" i="3" s="1"/>
  <c r="AB2866" i="3"/>
  <c r="Z3022" i="3"/>
  <c r="AE3022" i="3" s="1"/>
  <c r="AB3022" i="3"/>
  <c r="Z3082" i="3"/>
  <c r="AE3082" i="3" s="1"/>
  <c r="AB3082" i="3"/>
  <c r="Z3190" i="3"/>
  <c r="AE3190" i="3" s="1"/>
  <c r="AB3190" i="3"/>
  <c r="Z3286" i="3"/>
  <c r="AE3286" i="3" s="1"/>
  <c r="AB3286" i="3"/>
  <c r="Z3370" i="3"/>
  <c r="AE3370" i="3" s="1"/>
  <c r="AB3370" i="3"/>
  <c r="Z3418" i="3"/>
  <c r="AE3418" i="3" s="1"/>
  <c r="AB3418" i="3"/>
  <c r="Z3514" i="3"/>
  <c r="AE3514" i="3" s="1"/>
  <c r="AB3514" i="3"/>
  <c r="Z3574" i="3"/>
  <c r="AE3574" i="3" s="1"/>
  <c r="AB3574" i="3"/>
  <c r="Z2220" i="3"/>
  <c r="AE2220" i="3" s="1"/>
  <c r="AB2220" i="3"/>
  <c r="Z3995" i="3"/>
  <c r="AE3995" i="3" s="1"/>
  <c r="AB3995" i="3"/>
  <c r="Z2312" i="3"/>
  <c r="AE2312" i="3" s="1"/>
  <c r="AB2312" i="3"/>
  <c r="Z41" i="3"/>
  <c r="AE41" i="3" s="1"/>
  <c r="AB41" i="3"/>
  <c r="Z100" i="3"/>
  <c r="AE100" i="3" s="1"/>
  <c r="AB100" i="3"/>
  <c r="Z157" i="3"/>
  <c r="AE157" i="3" s="1"/>
  <c r="AB157" i="3"/>
  <c r="Z205" i="3"/>
  <c r="AE205" i="3" s="1"/>
  <c r="AB205" i="3"/>
  <c r="Z253" i="3"/>
  <c r="AE253" i="3" s="1"/>
  <c r="AB253" i="3"/>
  <c r="Z301" i="3"/>
  <c r="AE301" i="3" s="1"/>
  <c r="AB301" i="3"/>
  <c r="Z349" i="3"/>
  <c r="AE349" i="3" s="1"/>
  <c r="AB349" i="3"/>
  <c r="Z401" i="3"/>
  <c r="AE401" i="3" s="1"/>
  <c r="AB401" i="3"/>
  <c r="Z449" i="3"/>
  <c r="AE449" i="3" s="1"/>
  <c r="AB449" i="3"/>
  <c r="Z498" i="3"/>
  <c r="AE498" i="3" s="1"/>
  <c r="AB498" i="3"/>
  <c r="Z552" i="3"/>
  <c r="AE552" i="3" s="1"/>
  <c r="AB552" i="3"/>
  <c r="Z600" i="3"/>
  <c r="AE600" i="3" s="1"/>
  <c r="AB600" i="3"/>
  <c r="Z648" i="3"/>
  <c r="AE648" i="3" s="1"/>
  <c r="AB648" i="3"/>
  <c r="Z696" i="3"/>
  <c r="AE696" i="3" s="1"/>
  <c r="AB696" i="3"/>
  <c r="Z744" i="3"/>
  <c r="AE744" i="3" s="1"/>
  <c r="AB744" i="3"/>
  <c r="Z816" i="3"/>
  <c r="AE816" i="3" s="1"/>
  <c r="AB816" i="3"/>
  <c r="Z864" i="3"/>
  <c r="AE864" i="3" s="1"/>
  <c r="AB864" i="3"/>
  <c r="Z912" i="3"/>
  <c r="AE912" i="3" s="1"/>
  <c r="AB912" i="3"/>
  <c r="Z984" i="3"/>
  <c r="AE984" i="3" s="1"/>
  <c r="AB984" i="3"/>
  <c r="Z1032" i="3"/>
  <c r="AE1032" i="3" s="1"/>
  <c r="AB1032" i="3"/>
  <c r="Z1080" i="3"/>
  <c r="AE1080" i="3" s="1"/>
  <c r="AB1080" i="3"/>
  <c r="Z1128" i="3"/>
  <c r="AE1128" i="3" s="1"/>
  <c r="AB1128" i="3"/>
  <c r="Z1200" i="3"/>
  <c r="AE1200" i="3" s="1"/>
  <c r="AB1200" i="3"/>
  <c r="Z1248" i="3"/>
  <c r="AE1248" i="3" s="1"/>
  <c r="AB1248" i="3"/>
  <c r="Z1308" i="3"/>
  <c r="AE1308" i="3" s="1"/>
  <c r="AB1308" i="3"/>
  <c r="Z1368" i="3"/>
  <c r="AE1368" i="3" s="1"/>
  <c r="AB1368" i="3"/>
  <c r="Z1428" i="3"/>
  <c r="AE1428" i="3" s="1"/>
  <c r="AB1428" i="3"/>
  <c r="Z1488" i="3"/>
  <c r="AE1488" i="3" s="1"/>
  <c r="AB1488" i="3"/>
  <c r="Z1536" i="3"/>
  <c r="AE1536" i="3" s="1"/>
  <c r="AB1536" i="3"/>
  <c r="Z1608" i="3"/>
  <c r="AE1608" i="3" s="1"/>
  <c r="AB1608" i="3"/>
  <c r="Z1656" i="3"/>
  <c r="AE1656" i="3" s="1"/>
  <c r="AB1656" i="3"/>
  <c r="Z1716" i="3"/>
  <c r="AE1716" i="3" s="1"/>
  <c r="AB1716" i="3"/>
  <c r="Z1776" i="3"/>
  <c r="AE1776" i="3" s="1"/>
  <c r="AB1776" i="3"/>
  <c r="Z1824" i="3"/>
  <c r="AE1824" i="3" s="1"/>
  <c r="AB1824" i="3"/>
  <c r="Z1884" i="3"/>
  <c r="AE1884" i="3" s="1"/>
  <c r="AB1884" i="3"/>
  <c r="Z1944" i="3"/>
  <c r="AE1944" i="3" s="1"/>
  <c r="AB1944" i="3"/>
  <c r="Z2004" i="3"/>
  <c r="AE2004" i="3" s="1"/>
  <c r="AB2004" i="3"/>
  <c r="Z2052" i="3"/>
  <c r="AE2052" i="3" s="1"/>
  <c r="AB2052" i="3"/>
  <c r="Z2112" i="3"/>
  <c r="AE2112" i="3" s="1"/>
  <c r="AB2112" i="3"/>
  <c r="Z2196" i="3"/>
  <c r="AE2196" i="3" s="1"/>
  <c r="AB2196" i="3"/>
  <c r="Z2280" i="3"/>
  <c r="AE2280" i="3" s="1"/>
  <c r="AB2280" i="3"/>
  <c r="Z2328" i="3"/>
  <c r="AE2328" i="3" s="1"/>
  <c r="AB2328" i="3"/>
  <c r="Z2388" i="3"/>
  <c r="AE2388" i="3" s="1"/>
  <c r="AB2388" i="3"/>
  <c r="Z2436" i="3"/>
  <c r="AE2436" i="3" s="1"/>
  <c r="AB2436" i="3"/>
  <c r="Z2496" i="3"/>
  <c r="AE2496" i="3" s="1"/>
  <c r="AB2496" i="3"/>
  <c r="Z2580" i="3"/>
  <c r="AE2580" i="3" s="1"/>
  <c r="AB2580" i="3"/>
  <c r="Z2640" i="3"/>
  <c r="AE2640" i="3" s="1"/>
  <c r="AB2640" i="3"/>
  <c r="Z2700" i="3"/>
  <c r="AE2700" i="3" s="1"/>
  <c r="AB2700" i="3"/>
  <c r="Z2760" i="3"/>
  <c r="AE2760" i="3" s="1"/>
  <c r="AB2760" i="3"/>
  <c r="Z2856" i="3"/>
  <c r="AE2856" i="3" s="1"/>
  <c r="AB2856" i="3"/>
  <c r="Z2916" i="3"/>
  <c r="AE2916" i="3" s="1"/>
  <c r="AB2916" i="3"/>
  <c r="Z2964" i="3"/>
  <c r="AE2964" i="3" s="1"/>
  <c r="AB2964" i="3"/>
  <c r="Z3024" i="3"/>
  <c r="AE3024" i="3" s="1"/>
  <c r="AB3024" i="3"/>
  <c r="Z3084" i="3"/>
  <c r="AE3084" i="3" s="1"/>
  <c r="AB3084" i="3"/>
  <c r="Z3156" i="3"/>
  <c r="AE3156" i="3" s="1"/>
  <c r="AB3156" i="3"/>
  <c r="Z3228" i="3"/>
  <c r="AE3228" i="3" s="1"/>
  <c r="AB3228" i="3"/>
  <c r="Z3276" i="3"/>
  <c r="AE3276" i="3" s="1"/>
  <c r="AB3276" i="3"/>
  <c r="Z3348" i="3"/>
  <c r="AE3348" i="3" s="1"/>
  <c r="AB3348" i="3"/>
  <c r="Z3420" i="3"/>
  <c r="AE3420" i="3" s="1"/>
  <c r="AB3420" i="3"/>
  <c r="Z3480" i="3"/>
  <c r="AE3480" i="3" s="1"/>
  <c r="AB3480" i="3"/>
  <c r="Z3552" i="3"/>
  <c r="AE3552" i="3" s="1"/>
  <c r="AB3552" i="3"/>
  <c r="Z3612" i="3"/>
  <c r="AE3612" i="3" s="1"/>
  <c r="AB3612" i="3"/>
  <c r="Z3708" i="3"/>
  <c r="AE3708" i="3" s="1"/>
  <c r="AB3708" i="3"/>
  <c r="Z3840" i="3"/>
  <c r="AE3840" i="3" s="1"/>
  <c r="AB3840" i="3"/>
  <c r="Z3900" i="3"/>
  <c r="AE3900" i="3" s="1"/>
  <c r="AB3900" i="3"/>
  <c r="Z4008" i="3"/>
  <c r="AE4008" i="3" s="1"/>
  <c r="AB4008" i="3"/>
  <c r="Z4200" i="3"/>
  <c r="AE4200" i="3" s="1"/>
  <c r="AB4200" i="3"/>
  <c r="Z4392" i="3"/>
  <c r="AE4392" i="3" s="1"/>
  <c r="AB4392" i="3"/>
  <c r="Z1764" i="3"/>
  <c r="AE1764" i="3" s="1"/>
  <c r="AB1764" i="3"/>
  <c r="Z1508" i="3"/>
  <c r="AE1508" i="3" s="1"/>
  <c r="AB1508" i="3"/>
  <c r="Z1580" i="3"/>
  <c r="AE1580" i="3" s="1"/>
  <c r="AB1580" i="3"/>
  <c r="Z1628" i="3"/>
  <c r="AE1628" i="3" s="1"/>
  <c r="AB1628" i="3"/>
  <c r="Z1676" i="3"/>
  <c r="AE1676" i="3" s="1"/>
  <c r="AB1676" i="3"/>
  <c r="Z1724" i="3"/>
  <c r="AE1724" i="3" s="1"/>
  <c r="AB1724" i="3"/>
  <c r="Z1796" i="3"/>
  <c r="AE1796" i="3" s="1"/>
  <c r="AB1796" i="3"/>
  <c r="Z1856" i="3"/>
  <c r="AE1856" i="3" s="1"/>
  <c r="AB1856" i="3"/>
  <c r="Z1928" i="3"/>
  <c r="AE1928" i="3" s="1"/>
  <c r="AB1928" i="3"/>
  <c r="Z1976" i="3"/>
  <c r="AE1976" i="3" s="1"/>
  <c r="AB1976" i="3"/>
  <c r="Z2024" i="3"/>
  <c r="AE2024" i="3" s="1"/>
  <c r="AB2024" i="3"/>
  <c r="Z2084" i="3"/>
  <c r="AE2084" i="3" s="1"/>
  <c r="AB2084" i="3"/>
  <c r="Z2144" i="3"/>
  <c r="AE2144" i="3" s="1"/>
  <c r="AB2144" i="3"/>
  <c r="Z2192" i="3"/>
  <c r="AE2192" i="3" s="1"/>
  <c r="AB2192" i="3"/>
  <c r="Z2240" i="3"/>
  <c r="AE2240" i="3" s="1"/>
  <c r="AB2240" i="3"/>
  <c r="Z2288" i="3"/>
  <c r="AE2288" i="3" s="1"/>
  <c r="AB2288" i="3"/>
  <c r="Z2360" i="3"/>
  <c r="AE2360" i="3" s="1"/>
  <c r="AB2360" i="3"/>
  <c r="Z2408" i="3"/>
  <c r="AE2408" i="3" s="1"/>
  <c r="AB2408" i="3"/>
  <c r="Z2468" i="3"/>
  <c r="AE2468" i="3" s="1"/>
  <c r="AB2468" i="3"/>
  <c r="Z2516" i="3"/>
  <c r="AE2516" i="3" s="1"/>
  <c r="AB2516" i="3"/>
  <c r="Z2576" i="3"/>
  <c r="AE2576" i="3" s="1"/>
  <c r="AB2576" i="3"/>
  <c r="Z2624" i="3"/>
  <c r="AE2624" i="3" s="1"/>
  <c r="AB2624" i="3"/>
  <c r="Z2672" i="3"/>
  <c r="AE2672" i="3" s="1"/>
  <c r="AB2672" i="3"/>
  <c r="Z2720" i="3"/>
  <c r="AE2720" i="3" s="1"/>
  <c r="AB2720" i="3"/>
  <c r="Z2816" i="3"/>
  <c r="AE2816" i="3" s="1"/>
  <c r="AB2816" i="3"/>
  <c r="Z2876" i="3"/>
  <c r="AE2876" i="3" s="1"/>
  <c r="AB2876" i="3"/>
  <c r="Z2948" i="3"/>
  <c r="AE2948" i="3" s="1"/>
  <c r="AB2948" i="3"/>
  <c r="Z2996" i="3"/>
  <c r="AE2996" i="3" s="1"/>
  <c r="AB2996" i="3"/>
  <c r="Z3080" i="3"/>
  <c r="AE3080" i="3" s="1"/>
  <c r="AB3080" i="3"/>
  <c r="Z3140" i="3"/>
  <c r="AE3140" i="3" s="1"/>
  <c r="AB3140" i="3"/>
  <c r="Z3224" i="3"/>
  <c r="AE3224" i="3" s="1"/>
  <c r="AB3224" i="3"/>
  <c r="Z3272" i="3"/>
  <c r="AE3272" i="3" s="1"/>
  <c r="AB3272" i="3"/>
  <c r="Z3344" i="3"/>
  <c r="AE3344" i="3" s="1"/>
  <c r="AB3344" i="3"/>
  <c r="Z3404" i="3"/>
  <c r="AE3404" i="3" s="1"/>
  <c r="AB3404" i="3"/>
  <c r="Z3512" i="3"/>
  <c r="AE3512" i="3" s="1"/>
  <c r="AB3512" i="3"/>
  <c r="Z3596" i="3"/>
  <c r="AE3596" i="3" s="1"/>
  <c r="AB3596" i="3"/>
  <c r="Z3692" i="3"/>
  <c r="AE3692" i="3" s="1"/>
  <c r="AB3692" i="3"/>
  <c r="Z3752" i="3"/>
  <c r="AE3752" i="3" s="1"/>
  <c r="AB3752" i="3"/>
  <c r="Z3848" i="3"/>
  <c r="AE3848" i="3" s="1"/>
  <c r="AB3848" i="3"/>
  <c r="Z3944" i="3"/>
  <c r="AE3944" i="3" s="1"/>
  <c r="AB3944" i="3"/>
  <c r="Z4016" i="3"/>
  <c r="AE4016" i="3" s="1"/>
  <c r="AB4016" i="3"/>
  <c r="Z4124" i="3"/>
  <c r="AE4124" i="3" s="1"/>
  <c r="AB4124" i="3"/>
  <c r="Z4184" i="3"/>
  <c r="AE4184" i="3" s="1"/>
  <c r="AB4184" i="3"/>
  <c r="Z4256" i="3"/>
  <c r="AE4256" i="3" s="1"/>
  <c r="AB4256" i="3"/>
  <c r="Z4340" i="3"/>
  <c r="AE4340" i="3" s="1"/>
  <c r="AB4340" i="3"/>
  <c r="Z4448" i="3"/>
  <c r="AE4448" i="3" s="1"/>
  <c r="AB4448" i="3"/>
  <c r="Z4520" i="3"/>
  <c r="AE4520" i="3" s="1"/>
  <c r="AB4520" i="3"/>
  <c r="Z2769" i="3"/>
  <c r="AE2769" i="3" s="1"/>
  <c r="AB2769" i="3"/>
  <c r="Z2841" i="3"/>
  <c r="AE2841" i="3" s="1"/>
  <c r="AB2841" i="3"/>
  <c r="Z2901" i="3"/>
  <c r="AE2901" i="3" s="1"/>
  <c r="AB2901" i="3"/>
  <c r="Z2973" i="3"/>
  <c r="AE2973" i="3" s="1"/>
  <c r="AB2973" i="3"/>
  <c r="Z3021" i="3"/>
  <c r="AE3021" i="3" s="1"/>
  <c r="AB3021" i="3"/>
  <c r="Z3069" i="3"/>
  <c r="AE3069" i="3" s="1"/>
  <c r="AB3069" i="3"/>
  <c r="Z3237" i="3"/>
  <c r="AE3237" i="3" s="1"/>
  <c r="AB3237" i="3"/>
  <c r="Z3309" i="3"/>
  <c r="AE3309" i="3" s="1"/>
  <c r="AB3309" i="3"/>
  <c r="Z3405" i="3"/>
  <c r="AE3405" i="3" s="1"/>
  <c r="AB3405" i="3"/>
  <c r="Z3453" i="3"/>
  <c r="AE3453" i="3" s="1"/>
  <c r="AB3453" i="3"/>
  <c r="Z3537" i="3"/>
  <c r="AE3537" i="3" s="1"/>
  <c r="AB3537" i="3"/>
  <c r="Z3609" i="3"/>
  <c r="AE3609" i="3" s="1"/>
  <c r="AB3609" i="3"/>
  <c r="Z3705" i="3"/>
  <c r="AE3705" i="3" s="1"/>
  <c r="AB3705" i="3"/>
  <c r="Z3765" i="3"/>
  <c r="AE3765" i="3" s="1"/>
  <c r="AB3765" i="3"/>
  <c r="Z3849" i="3"/>
  <c r="AE3849" i="3" s="1"/>
  <c r="AB3849" i="3"/>
  <c r="Z3933" i="3"/>
  <c r="AE3933" i="3" s="1"/>
  <c r="AB3933" i="3"/>
  <c r="Z3981" i="3"/>
  <c r="AE3981" i="3" s="1"/>
  <c r="AB3981" i="3"/>
  <c r="Z4029" i="3"/>
  <c r="AE4029" i="3" s="1"/>
  <c r="AB4029" i="3"/>
  <c r="Z4113" i="3"/>
  <c r="AE4113" i="3" s="1"/>
  <c r="AB4113" i="3"/>
  <c r="Z4197" i="3"/>
  <c r="AE4197" i="3" s="1"/>
  <c r="AB4197" i="3"/>
  <c r="Z4293" i="3"/>
  <c r="AE4293" i="3" s="1"/>
  <c r="AB4293" i="3"/>
  <c r="Z4365" i="3"/>
  <c r="AE4365" i="3" s="1"/>
  <c r="AB4365" i="3"/>
  <c r="Z4461" i="3"/>
  <c r="AE4461" i="3" s="1"/>
  <c r="AB4461" i="3"/>
  <c r="Z4557" i="3"/>
  <c r="AE4557" i="3" s="1"/>
  <c r="AB4557" i="3"/>
  <c r="Z4210" i="3"/>
  <c r="AE4210" i="3" s="1"/>
  <c r="AB4210" i="3"/>
  <c r="Z3778" i="3"/>
  <c r="AE3778" i="3" s="1"/>
  <c r="AB3778" i="3"/>
  <c r="Z4066" i="3"/>
  <c r="AE4066" i="3" s="1"/>
  <c r="AB4066" i="3"/>
  <c r="Z4258" i="3"/>
  <c r="AE4258" i="3" s="1"/>
  <c r="AB4258" i="3"/>
  <c r="Z4366" i="3"/>
  <c r="AE4366" i="3" s="1"/>
  <c r="AB4366" i="3"/>
  <c r="Z4522" i="3"/>
  <c r="AE4522" i="3" s="1"/>
  <c r="AB4522" i="3"/>
  <c r="Z2251" i="3"/>
  <c r="AE2251" i="3" s="1"/>
  <c r="AB2251" i="3"/>
  <c r="Z2431" i="3"/>
  <c r="AE2431" i="3" s="1"/>
  <c r="AB2431" i="3"/>
  <c r="Z2743" i="3"/>
  <c r="AE2743" i="3" s="1"/>
  <c r="AB2743" i="3"/>
  <c r="Z3127" i="3"/>
  <c r="AE3127" i="3" s="1"/>
  <c r="AB3127" i="3"/>
  <c r="Z3343" i="3"/>
  <c r="AE3343" i="3" s="1"/>
  <c r="AB3343" i="3"/>
  <c r="Z3583" i="3"/>
  <c r="AE3583" i="3" s="1"/>
  <c r="AB3583" i="3"/>
  <c r="Z4195" i="3"/>
  <c r="AE4195" i="3" s="1"/>
  <c r="AB4195" i="3"/>
  <c r="Z3694" i="3"/>
  <c r="AE3694" i="3" s="1"/>
  <c r="AB3694" i="3"/>
  <c r="Z3826" i="3"/>
  <c r="AE3826" i="3" s="1"/>
  <c r="AB3826" i="3"/>
  <c r="Z3970" i="3"/>
  <c r="AE3970" i="3" s="1"/>
  <c r="AB3970" i="3"/>
  <c r="Z4114" i="3"/>
  <c r="AE4114" i="3" s="1"/>
  <c r="AB4114" i="3"/>
  <c r="Z4222" i="3"/>
  <c r="AE4222" i="3" s="1"/>
  <c r="AB4222" i="3"/>
  <c r="Z4414" i="3"/>
  <c r="AE4414" i="3" s="1"/>
  <c r="AB4414" i="3"/>
  <c r="Z4582" i="3"/>
  <c r="AE4582" i="3" s="1"/>
  <c r="AB4582" i="3"/>
  <c r="Z4556" i="3"/>
  <c r="AE4556" i="3" s="1"/>
  <c r="AB4556" i="3"/>
  <c r="Z20" i="3"/>
  <c r="AE20" i="3" s="1"/>
  <c r="AB20" i="3"/>
  <c r="Z103" i="3"/>
  <c r="AE103" i="3" s="1"/>
  <c r="AB103" i="3"/>
  <c r="Z208" i="3"/>
  <c r="AE208" i="3" s="1"/>
  <c r="AB208" i="3"/>
  <c r="Z416" i="3"/>
  <c r="AE416" i="3" s="1"/>
  <c r="AB416" i="3"/>
  <c r="Z687" i="3"/>
  <c r="AE687" i="3" s="1"/>
  <c r="AB687" i="3"/>
  <c r="Z843" i="3"/>
  <c r="AE843" i="3" s="1"/>
  <c r="AB843" i="3"/>
  <c r="Z987" i="3"/>
  <c r="AE987" i="3" s="1"/>
  <c r="AB987" i="3"/>
  <c r="Z1251" i="3"/>
  <c r="AE1251" i="3" s="1"/>
  <c r="AB1251" i="3"/>
  <c r="Z1359" i="3"/>
  <c r="AE1359" i="3" s="1"/>
  <c r="AB1359" i="3"/>
  <c r="Z1503" i="3"/>
  <c r="AE1503" i="3" s="1"/>
  <c r="AB1503" i="3"/>
  <c r="Z1719" i="3"/>
  <c r="AE1719" i="3" s="1"/>
  <c r="AB1719" i="3"/>
  <c r="Z1851" i="3"/>
  <c r="AE1851" i="3" s="1"/>
  <c r="AB1851" i="3"/>
  <c r="Z2007" i="3"/>
  <c r="AE2007" i="3" s="1"/>
  <c r="AB2007" i="3"/>
  <c r="Z2139" i="3"/>
  <c r="AE2139" i="3" s="1"/>
  <c r="AB2139" i="3"/>
  <c r="Z2199" i="3"/>
  <c r="AE2199" i="3" s="1"/>
  <c r="AB2199" i="3"/>
  <c r="Z2367" i="3"/>
  <c r="AE2367" i="3" s="1"/>
  <c r="AB2367" i="3"/>
  <c r="Z2571" i="3"/>
  <c r="AE2571" i="3" s="1"/>
  <c r="AB2571" i="3"/>
  <c r="Z2703" i="3"/>
  <c r="AE2703" i="3" s="1"/>
  <c r="AB2703" i="3"/>
  <c r="Z2787" i="3"/>
  <c r="AE2787" i="3" s="1"/>
  <c r="AB2787" i="3"/>
  <c r="Z2943" i="3"/>
  <c r="AE2943" i="3" s="1"/>
  <c r="AB2943" i="3"/>
  <c r="Z3039" i="3"/>
  <c r="AE3039" i="3" s="1"/>
  <c r="AB3039" i="3"/>
  <c r="Z3171" i="3"/>
  <c r="AE3171" i="3" s="1"/>
  <c r="AB3171" i="3"/>
  <c r="Z3279" i="3"/>
  <c r="AE3279" i="3" s="1"/>
  <c r="AB3279" i="3"/>
  <c r="Z3339" i="3"/>
  <c r="AE3339" i="3" s="1"/>
  <c r="AB3339" i="3"/>
  <c r="Z3423" i="3"/>
  <c r="AE3423" i="3" s="1"/>
  <c r="AB3423" i="3"/>
  <c r="Z3543" i="3"/>
  <c r="AE3543" i="3" s="1"/>
  <c r="AB3543" i="3"/>
  <c r="Z3663" i="3"/>
  <c r="AE3663" i="3" s="1"/>
  <c r="AB3663" i="3"/>
  <c r="Z3879" i="3"/>
  <c r="AE3879" i="3" s="1"/>
  <c r="AB3879" i="3"/>
  <c r="Z3963" i="3"/>
  <c r="AE3963" i="3" s="1"/>
  <c r="AB3963" i="3"/>
  <c r="Z4155" i="3"/>
  <c r="AE4155" i="3" s="1"/>
  <c r="AB4155" i="3"/>
  <c r="Z4287" i="3"/>
  <c r="AE4287" i="3" s="1"/>
  <c r="AB4287" i="3"/>
  <c r="Z4395" i="3"/>
  <c r="AE4395" i="3" s="1"/>
  <c r="AB4395" i="3"/>
  <c r="Z4479" i="3"/>
  <c r="AE4479" i="3" s="1"/>
  <c r="AB4479" i="3"/>
  <c r="Z4611" i="3"/>
  <c r="AE4611" i="3" s="1"/>
  <c r="AB4611" i="3"/>
  <c r="Z4608" i="3"/>
  <c r="AE4608" i="3" s="1"/>
  <c r="AB4608" i="3"/>
  <c r="Z3854" i="3"/>
  <c r="AE3854" i="3" s="1"/>
  <c r="AB3854" i="3"/>
  <c r="Z4034" i="3"/>
  <c r="AE4034" i="3" s="1"/>
  <c r="AB4034" i="3"/>
  <c r="Z4250" i="3"/>
  <c r="AE4250" i="3" s="1"/>
  <c r="AB4250" i="3"/>
  <c r="Z4370" i="3"/>
  <c r="AE4370" i="3" s="1"/>
  <c r="AB4370" i="3"/>
  <c r="Z4610" i="3"/>
  <c r="AE4610" i="3" s="1"/>
  <c r="AB4610" i="3"/>
  <c r="Z409" i="3"/>
  <c r="AE409" i="3" s="1"/>
  <c r="AB409" i="3"/>
  <c r="Z1860" i="3"/>
  <c r="AE1860" i="3" s="1"/>
  <c r="AB1860" i="3"/>
  <c r="Z2568" i="3"/>
  <c r="AE2568" i="3" s="1"/>
  <c r="AB2568" i="3"/>
  <c r="Z2880" i="3"/>
  <c r="AE2880" i="3" s="1"/>
  <c r="AB2880" i="3"/>
  <c r="Z3384" i="3"/>
  <c r="AE3384" i="3" s="1"/>
  <c r="AB3384" i="3"/>
  <c r="Z3865" i="3"/>
  <c r="AE3865" i="3" s="1"/>
  <c r="AB3865" i="3"/>
  <c r="Z4369" i="3"/>
  <c r="AE4369" i="3" s="1"/>
  <c r="AB4369" i="3"/>
  <c r="Z1160" i="3"/>
  <c r="AE1160" i="3" s="1"/>
  <c r="AB1160" i="3"/>
  <c r="Z1904" i="3"/>
  <c r="AE1904" i="3" s="1"/>
  <c r="AB1904" i="3"/>
  <c r="Z1919" i="3"/>
  <c r="AE1919" i="3" s="1"/>
  <c r="AB1919" i="3"/>
  <c r="Z1112" i="3"/>
  <c r="AE1112" i="3" s="1"/>
  <c r="AB1112" i="3"/>
  <c r="Z709" i="3"/>
  <c r="AE709" i="3" s="1"/>
  <c r="AB709" i="3"/>
  <c r="Z2486" i="3"/>
  <c r="AE2486" i="3" s="1"/>
  <c r="AB2486" i="3"/>
  <c r="Z603" i="3"/>
  <c r="AE603" i="3" s="1"/>
  <c r="AB603" i="3"/>
  <c r="Z3148" i="3"/>
  <c r="AE3148" i="3" s="1"/>
  <c r="AB3148" i="3"/>
  <c r="Z1772" i="3"/>
  <c r="AE1772" i="3" s="1"/>
  <c r="AB1772" i="3"/>
  <c r="Z736" i="3"/>
  <c r="AE736" i="3" s="1"/>
  <c r="AB736" i="3"/>
  <c r="Z202" i="3"/>
  <c r="AE202" i="3" s="1"/>
  <c r="AB202" i="3"/>
  <c r="Z3833" i="3"/>
  <c r="AE3833" i="3" s="1"/>
  <c r="AB3833" i="3"/>
  <c r="Z1065" i="3"/>
  <c r="AE1065" i="3" s="1"/>
  <c r="AB1065" i="3"/>
  <c r="Z1309" i="3"/>
  <c r="AE1309" i="3" s="1"/>
  <c r="AB1309" i="3"/>
  <c r="Z2386" i="3"/>
  <c r="AE2386" i="3" s="1"/>
  <c r="AB2386" i="3"/>
  <c r="V3" i="23"/>
  <c r="V51" i="23" s="1"/>
  <c r="T51" i="23"/>
  <c r="AD14" i="3"/>
  <c r="AD15" i="3"/>
  <c r="AD16" i="3"/>
  <c r="AD17" i="3"/>
  <c r="AD18" i="3"/>
  <c r="AD19" i="3"/>
  <c r="AD20" i="3"/>
  <c r="AD21" i="3"/>
  <c r="AD22" i="3"/>
  <c r="AD23" i="3"/>
  <c r="AD24" i="3"/>
  <c r="AD25" i="3"/>
  <c r="AD26" i="3"/>
  <c r="AD27" i="3"/>
  <c r="AD28" i="3"/>
  <c r="AD31" i="3"/>
  <c r="AD34" i="3"/>
  <c r="AD35" i="3"/>
  <c r="AD36" i="3"/>
  <c r="AD37" i="3"/>
  <c r="AD38" i="3"/>
  <c r="AD39" i="3"/>
  <c r="AD40" i="3"/>
  <c r="AD41" i="3"/>
  <c r="AD43" i="3"/>
  <c r="AD45" i="3"/>
  <c r="AD46" i="3"/>
  <c r="AD47" i="3"/>
  <c r="AD49" i="3"/>
  <c r="AD50" i="3"/>
  <c r="AD52" i="3"/>
  <c r="AD53" i="3"/>
  <c r="AD57" i="3"/>
  <c r="AD58" i="3"/>
  <c r="AD59" i="3"/>
  <c r="AD61" i="3"/>
  <c r="AD62" i="3"/>
  <c r="AD64" i="3"/>
  <c r="AD65" i="3"/>
  <c r="AD66" i="3"/>
  <c r="AD67" i="3"/>
  <c r="AD68" i="3"/>
  <c r="AD69" i="3"/>
  <c r="AD70" i="3"/>
  <c r="AD72" i="3"/>
  <c r="AD74" i="3"/>
  <c r="AD75" i="3"/>
  <c r="AD77" i="3"/>
  <c r="AD80" i="3"/>
  <c r="AD84" i="3"/>
  <c r="AD87" i="3"/>
  <c r="AD96" i="3"/>
  <c r="AD97" i="3"/>
  <c r="AD101" i="3"/>
  <c r="AD106" i="3"/>
  <c r="AD108" i="3"/>
  <c r="AD109" i="3"/>
  <c r="AD110" i="3"/>
  <c r="AD112" i="3"/>
  <c r="AD116" i="3"/>
  <c r="AD118" i="3"/>
  <c r="AD119" i="3"/>
  <c r="AD120" i="3"/>
  <c r="AD121" i="3"/>
  <c r="AD127" i="3"/>
  <c r="AD128" i="3"/>
  <c r="AD130" i="3"/>
  <c r="AD133" i="3"/>
  <c r="AD135" i="3"/>
  <c r="AD137" i="3"/>
  <c r="AD141" i="3"/>
  <c r="AD144" i="3"/>
  <c r="AD151" i="3"/>
  <c r="AD155" i="3"/>
  <c r="AD156" i="3"/>
  <c r="AD161" i="3"/>
  <c r="AD164" i="3"/>
  <c r="AD165" i="3"/>
  <c r="AD167" i="3"/>
  <c r="AD168" i="3"/>
  <c r="AD169" i="3"/>
  <c r="AD171" i="3"/>
  <c r="AD175" i="3"/>
  <c r="AD177" i="3"/>
  <c r="AD178" i="3"/>
  <c r="AD181" i="3"/>
  <c r="AD186" i="3"/>
  <c r="AD187" i="3"/>
  <c r="AD188" i="3"/>
  <c r="AD189" i="3"/>
  <c r="AD190" i="3"/>
  <c r="AD191" i="3"/>
  <c r="AD192" i="3"/>
  <c r="AD193" i="3"/>
  <c r="AD199" i="3"/>
  <c r="AD201" i="3"/>
  <c r="AD202" i="3"/>
  <c r="AD204" i="3"/>
  <c r="AD207" i="3"/>
  <c r="AD208" i="3"/>
  <c r="AD214" i="3"/>
  <c r="AD217" i="3"/>
  <c r="AD222" i="3"/>
  <c r="AD223" i="3"/>
  <c r="AD228" i="3"/>
  <c r="AD229" i="3"/>
  <c r="AD234" i="3"/>
  <c r="AD235" i="3"/>
  <c r="AD236" i="3"/>
  <c r="AD237" i="3"/>
  <c r="AD240" i="3"/>
  <c r="AD243" i="3"/>
  <c r="AD247" i="3"/>
  <c r="AD249" i="3"/>
  <c r="AD250" i="3"/>
  <c r="AD251" i="3"/>
  <c r="AD252" i="3"/>
  <c r="AD253" i="3"/>
  <c r="AD254" i="3"/>
  <c r="AD255" i="3"/>
  <c r="AD259" i="3"/>
  <c r="AD260" i="3"/>
  <c r="AD261" i="3"/>
  <c r="AD262" i="3"/>
  <c r="AD263" i="3"/>
  <c r="AD265" i="3"/>
  <c r="AD266" i="3"/>
  <c r="AD271" i="3"/>
  <c r="AD274" i="3"/>
  <c r="AD275" i="3"/>
  <c r="AD276" i="3"/>
  <c r="AD278" i="3"/>
  <c r="AD282" i="3"/>
  <c r="AD283" i="3"/>
  <c r="AD284" i="3"/>
  <c r="AD285" i="3"/>
  <c r="AD286" i="3"/>
  <c r="AD293" i="3"/>
  <c r="AD295" i="3"/>
  <c r="AD298" i="3"/>
  <c r="AD300" i="3"/>
  <c r="AD301" i="3"/>
  <c r="AD307" i="3"/>
  <c r="AD311" i="3"/>
  <c r="AD312" i="3"/>
  <c r="AD316" i="3"/>
  <c r="AD319" i="3"/>
  <c r="AD320" i="3"/>
  <c r="AD322" i="3"/>
  <c r="AD325" i="3"/>
  <c r="AD327" i="3"/>
  <c r="AD329" i="3"/>
  <c r="AD330" i="3"/>
  <c r="AD331" i="3"/>
  <c r="AD333" i="3"/>
  <c r="AD334" i="3"/>
  <c r="AD335" i="3"/>
  <c r="AD337" i="3"/>
  <c r="AD340" i="3"/>
  <c r="AD342" i="3"/>
  <c r="AD345" i="3"/>
  <c r="AD346" i="3"/>
  <c r="AD347" i="3"/>
  <c r="AD349" i="3"/>
  <c r="AD356" i="3"/>
  <c r="AD357" i="3"/>
  <c r="AD358" i="3"/>
  <c r="AD359" i="3"/>
  <c r="AD361" i="3"/>
  <c r="AD365" i="3"/>
  <c r="AD366" i="3"/>
  <c r="AD367" i="3"/>
  <c r="AD368" i="3"/>
  <c r="AD370" i="3"/>
  <c r="AD373" i="3"/>
  <c r="AD375" i="3"/>
  <c r="AD382" i="3"/>
  <c r="AD384" i="3"/>
  <c r="AD385" i="3"/>
  <c r="AD386" i="3"/>
  <c r="AD387" i="3"/>
  <c r="AD388" i="3"/>
  <c r="AD389" i="3"/>
  <c r="AD391" i="3"/>
  <c r="AD395" i="3"/>
  <c r="AD398" i="3"/>
  <c r="AD399" i="3"/>
  <c r="AD401" i="3"/>
  <c r="AD403" i="3"/>
  <c r="AD404" i="3"/>
  <c r="AD409" i="3"/>
  <c r="AD410" i="3"/>
  <c r="AD412" i="3"/>
  <c r="AD413" i="3"/>
  <c r="AD416" i="3"/>
  <c r="AD419" i="3"/>
  <c r="AD422" i="3"/>
  <c r="AD424" i="3"/>
  <c r="AD425" i="3"/>
  <c r="AD426" i="3"/>
  <c r="AD430" i="3"/>
  <c r="AD431" i="3"/>
  <c r="AD433" i="3"/>
  <c r="AD434" i="3"/>
  <c r="AD436" i="3"/>
  <c r="AD438" i="3"/>
  <c r="AD439" i="3"/>
  <c r="AD442" i="3"/>
  <c r="AD444" i="3"/>
  <c r="AD445" i="3"/>
  <c r="AD447" i="3"/>
  <c r="AD448" i="3"/>
  <c r="AD449" i="3"/>
  <c r="AD455" i="3"/>
  <c r="AD456" i="3"/>
  <c r="AD458" i="3"/>
  <c r="AD459" i="3"/>
  <c r="AD460" i="3"/>
  <c r="AD464" i="3"/>
  <c r="AD467" i="3"/>
  <c r="AD468" i="3"/>
  <c r="AD469" i="3"/>
  <c r="AD471" i="3"/>
  <c r="AD472" i="3"/>
  <c r="AD473" i="3"/>
  <c r="AD474" i="3"/>
  <c r="AD479" i="3"/>
  <c r="AD481" i="3"/>
  <c r="AD485" i="3"/>
  <c r="AD488" i="3"/>
  <c r="AD489" i="3"/>
  <c r="AD495" i="3"/>
  <c r="AD497" i="3"/>
  <c r="AD498" i="3"/>
  <c r="AD500" i="3"/>
  <c r="AD502" i="3"/>
  <c r="AD503" i="3"/>
  <c r="AD505" i="3"/>
  <c r="AD507" i="3"/>
  <c r="AD508" i="3"/>
  <c r="AD509" i="3"/>
  <c r="AD511" i="3"/>
  <c r="AD513" i="3"/>
  <c r="AD516" i="3"/>
  <c r="AD518" i="3"/>
  <c r="AD519" i="3"/>
  <c r="AD521" i="3"/>
  <c r="AD524" i="3"/>
  <c r="AD525" i="3"/>
  <c r="AD528" i="3"/>
  <c r="AD535" i="3"/>
  <c r="AD536" i="3"/>
  <c r="AD538" i="3"/>
  <c r="AD540" i="3"/>
  <c r="AD546" i="3"/>
  <c r="AD549" i="3"/>
  <c r="AD552" i="3"/>
  <c r="AD554" i="3"/>
  <c r="AD555" i="3"/>
  <c r="AD556" i="3"/>
  <c r="AD558" i="3"/>
  <c r="AD559" i="3"/>
  <c r="AD560" i="3"/>
  <c r="AD561" i="3"/>
  <c r="AD563" i="3"/>
  <c r="AD564" i="3"/>
  <c r="AD569" i="3"/>
  <c r="AD572" i="3"/>
  <c r="AD576" i="3"/>
  <c r="AD579" i="3"/>
  <c r="AD583" i="3"/>
  <c r="AD584" i="3"/>
  <c r="AD585" i="3"/>
  <c r="AD586" i="3"/>
  <c r="AD587" i="3"/>
  <c r="AD588" i="3"/>
  <c r="AD590" i="3"/>
  <c r="AD595" i="3"/>
  <c r="AD596" i="3"/>
  <c r="AD597" i="3"/>
  <c r="AD600" i="3"/>
  <c r="AD603" i="3"/>
  <c r="AD609" i="3"/>
  <c r="AD612" i="3"/>
  <c r="AD614" i="3"/>
  <c r="AD618" i="3"/>
  <c r="AD620" i="3"/>
  <c r="AD621" i="3"/>
  <c r="AD622" i="3"/>
  <c r="AD624" i="3"/>
  <c r="AD625" i="3"/>
  <c r="AD628" i="3"/>
  <c r="AD630" i="3"/>
  <c r="AD631" i="3"/>
  <c r="AD635" i="3"/>
  <c r="AD639" i="3"/>
  <c r="AD644" i="3"/>
  <c r="AD645" i="3"/>
  <c r="AD648" i="3"/>
  <c r="AD649" i="3"/>
  <c r="AD654" i="3"/>
  <c r="AD655" i="3"/>
  <c r="AD656" i="3"/>
  <c r="AD657" i="3"/>
  <c r="AD658" i="3"/>
  <c r="AD660" i="3"/>
  <c r="AD662" i="3"/>
  <c r="AD669" i="3"/>
  <c r="AD671" i="3"/>
  <c r="AD675" i="3"/>
  <c r="AD677" i="3"/>
  <c r="AD679" i="3"/>
  <c r="AD680" i="3"/>
  <c r="AD683" i="3"/>
  <c r="AD684" i="3"/>
  <c r="AD690" i="3"/>
  <c r="AD692" i="3"/>
  <c r="AD695" i="3"/>
  <c r="AD696" i="3"/>
  <c r="AD698" i="3"/>
  <c r="AD704" i="3"/>
  <c r="AD705" i="3"/>
  <c r="AD710" i="3"/>
  <c r="AD716" i="3"/>
  <c r="AD717" i="3"/>
  <c r="AD719" i="3"/>
  <c r="AD720" i="3"/>
  <c r="AD726" i="3"/>
  <c r="AD727" i="3"/>
  <c r="AD728" i="3"/>
  <c r="AD729" i="3"/>
  <c r="AD730" i="3"/>
  <c r="AD731" i="3"/>
  <c r="AD732" i="3"/>
  <c r="AD737" i="3"/>
  <c r="AD741" i="3"/>
  <c r="AD742" i="3"/>
  <c r="AD744" i="3"/>
  <c r="AD746" i="3"/>
  <c r="AD750" i="3"/>
  <c r="AD751" i="3"/>
  <c r="AD752" i="3"/>
  <c r="AD754" i="3"/>
  <c r="AD755" i="3"/>
  <c r="AD756" i="3"/>
  <c r="AD757" i="3"/>
  <c r="AD758" i="3"/>
  <c r="AD759" i="3"/>
  <c r="AD766" i="3"/>
  <c r="AD767" i="3"/>
  <c r="AD768" i="3"/>
  <c r="AD769" i="3"/>
  <c r="AD774" i="3"/>
  <c r="AD775" i="3"/>
  <c r="AD776" i="3"/>
  <c r="AD778" i="3"/>
  <c r="AD779" i="3"/>
  <c r="AD785" i="3"/>
  <c r="AD786" i="3"/>
  <c r="AD788" i="3"/>
  <c r="AD789" i="3"/>
  <c r="AD790" i="3"/>
  <c r="AD792" i="3"/>
  <c r="AD801" i="3"/>
  <c r="AD802" i="3"/>
  <c r="AD804" i="3"/>
  <c r="AD806" i="3"/>
  <c r="AD812" i="3"/>
  <c r="AD813" i="3"/>
  <c r="AD815" i="3"/>
  <c r="AD816" i="3"/>
  <c r="AD818" i="3"/>
  <c r="AD822" i="3"/>
  <c r="AD824" i="3"/>
  <c r="AD825" i="3"/>
  <c r="AD829" i="3"/>
  <c r="AD833" i="3"/>
  <c r="AD834" i="3"/>
  <c r="AD838" i="3"/>
  <c r="AD839" i="3"/>
  <c r="AD840" i="3"/>
  <c r="AD843" i="3"/>
  <c r="AD845" i="3"/>
  <c r="AD848" i="3"/>
  <c r="AD852" i="3"/>
  <c r="AD859" i="3"/>
  <c r="AD860" i="3"/>
  <c r="AD862" i="3"/>
  <c r="AD863" i="3"/>
  <c r="AD864" i="3"/>
  <c r="AD867" i="3"/>
  <c r="AD868" i="3"/>
  <c r="AD870" i="3"/>
  <c r="AD871" i="3"/>
  <c r="AD872" i="3"/>
  <c r="AD873" i="3"/>
  <c r="AD875" i="3"/>
  <c r="AD880" i="3"/>
  <c r="AD884" i="3"/>
  <c r="AD885" i="3"/>
  <c r="AD888" i="3"/>
  <c r="AD890" i="3"/>
  <c r="AD896" i="3"/>
  <c r="AD897" i="3"/>
  <c r="AD898" i="3"/>
  <c r="AD899" i="3"/>
  <c r="AD900" i="3"/>
  <c r="AD904" i="3"/>
  <c r="AD907" i="3"/>
  <c r="AD909" i="3"/>
  <c r="AD910" i="3"/>
  <c r="AD911" i="3"/>
  <c r="AD912" i="3"/>
  <c r="AD916" i="3"/>
  <c r="AD917" i="3"/>
  <c r="AD920" i="3"/>
  <c r="AD926" i="3"/>
  <c r="AD927" i="3"/>
  <c r="AD930" i="3"/>
  <c r="AD934" i="3"/>
  <c r="AD936" i="3"/>
  <c r="AD938" i="3"/>
  <c r="AD939" i="3"/>
  <c r="AD940" i="3"/>
  <c r="AD942" i="3"/>
  <c r="AD943" i="3"/>
  <c r="AD945" i="3"/>
  <c r="AD948" i="3"/>
  <c r="AD951" i="3"/>
  <c r="AD954" i="3"/>
  <c r="AD956" i="3"/>
  <c r="AD957" i="3"/>
  <c r="AD958" i="3"/>
  <c r="AD968" i="3"/>
  <c r="AD969" i="3"/>
  <c r="AD971" i="3"/>
  <c r="AD972" i="3"/>
  <c r="AD979" i="3"/>
  <c r="AD983" i="3"/>
  <c r="AD984" i="3"/>
  <c r="AD986" i="3"/>
  <c r="AD987" i="3"/>
  <c r="AD990" i="3"/>
  <c r="AD992" i="3"/>
  <c r="AD993" i="3"/>
  <c r="AD994" i="3"/>
  <c r="AD996" i="3"/>
  <c r="AD1003" i="3"/>
  <c r="AD1004" i="3"/>
  <c r="AD1008" i="3"/>
  <c r="AD1012" i="3"/>
  <c r="AD1016" i="3"/>
  <c r="AD1017" i="3"/>
  <c r="AD1018" i="3"/>
  <c r="AD1019" i="3"/>
  <c r="AD1022" i="3"/>
  <c r="AD1023" i="3"/>
  <c r="AD1024" i="3"/>
  <c r="AD1027" i="3"/>
  <c r="AD1029" i="3"/>
  <c r="AD1030" i="3"/>
  <c r="AD1041" i="3"/>
  <c r="AD1043" i="3"/>
  <c r="AD1044" i="3"/>
  <c r="AD1047" i="3"/>
  <c r="AD1066" i="3"/>
  <c r="AD1071" i="3"/>
  <c r="AD1072" i="3"/>
  <c r="AD1078" i="3"/>
  <c r="AD1079" i="3"/>
  <c r="AD1080" i="3"/>
  <c r="AD1083" i="3"/>
  <c r="AD1085" i="3"/>
  <c r="AD1086" i="3"/>
  <c r="AD1087" i="3"/>
  <c r="AD1089" i="3"/>
  <c r="AD1091" i="3"/>
  <c r="AD1092" i="3"/>
  <c r="AD1099" i="3"/>
  <c r="AD1102" i="3"/>
  <c r="AD1103" i="3"/>
  <c r="AD1104" i="3"/>
  <c r="AD1108" i="3"/>
  <c r="AD1109" i="3"/>
  <c r="AD1110" i="3"/>
  <c r="AD1112" i="3"/>
  <c r="AD1113" i="3"/>
  <c r="AD1114" i="3"/>
  <c r="AD1119" i="3"/>
  <c r="AD1120" i="3"/>
  <c r="AD1126" i="3"/>
  <c r="AD1128" i="3"/>
  <c r="AD1131" i="3"/>
  <c r="AD1133" i="3"/>
  <c r="AD1135" i="3"/>
  <c r="AD1136" i="3"/>
  <c r="AD1139" i="3"/>
  <c r="AD1146" i="3"/>
  <c r="AD1148" i="3"/>
  <c r="AD1149" i="3"/>
  <c r="AD1150" i="3"/>
  <c r="AD1152" i="3"/>
  <c r="AD1158" i="3"/>
  <c r="AD1163" i="3"/>
  <c r="AD1164" i="3"/>
  <c r="AD1166" i="3"/>
  <c r="AD1171" i="3"/>
  <c r="AD1172" i="3"/>
  <c r="AD1173" i="3"/>
  <c r="AD1174" i="3"/>
  <c r="AD1175" i="3"/>
  <c r="AD1176" i="3"/>
  <c r="AD1178" i="3"/>
  <c r="AD1179" i="3"/>
  <c r="AD1184" i="3"/>
  <c r="AD1185" i="3"/>
  <c r="AD1187" i="3"/>
  <c r="AD1188" i="3"/>
  <c r="AD1190" i="3"/>
  <c r="AD1198" i="3"/>
  <c r="AD1199" i="3"/>
  <c r="AD1203" i="3"/>
  <c r="AD1206" i="3"/>
  <c r="AD1207" i="3"/>
  <c r="AD1208" i="3"/>
  <c r="AD1209" i="3"/>
  <c r="AD1210" i="3"/>
  <c r="AD1212" i="3"/>
  <c r="AD1213" i="3"/>
  <c r="AD1218" i="3"/>
  <c r="AD1220" i="3"/>
  <c r="AD1222" i="3"/>
  <c r="AD1224" i="3"/>
  <c r="AD1232" i="3"/>
  <c r="AD1233" i="3"/>
  <c r="AD1234" i="3"/>
  <c r="AD1236" i="3"/>
  <c r="AD1242" i="3"/>
  <c r="AD1243" i="3"/>
  <c r="AD1244" i="3"/>
  <c r="AD1245" i="3"/>
  <c r="AD1246" i="3"/>
  <c r="AD1248" i="3"/>
  <c r="AD1250" i="3"/>
  <c r="AD1254" i="3"/>
  <c r="AD1256" i="3"/>
  <c r="AD1257" i="3"/>
  <c r="AD1258" i="3"/>
  <c r="AD1260" i="3"/>
  <c r="AD1262" i="3"/>
  <c r="AD1266" i="3"/>
  <c r="AD1267" i="3"/>
  <c r="AD1268" i="3"/>
  <c r="AD1269" i="3"/>
  <c r="AD1270" i="3"/>
  <c r="AD1271" i="3"/>
  <c r="AD1272" i="3"/>
  <c r="AD1275" i="3"/>
  <c r="AD1276" i="3"/>
  <c r="AD1280" i="3"/>
  <c r="AD1288" i="3"/>
  <c r="AD1289" i="3"/>
  <c r="AD1293" i="3"/>
  <c r="AD1294" i="3"/>
  <c r="AD1295" i="3"/>
  <c r="AD1296" i="3"/>
  <c r="AD1300" i="3"/>
  <c r="AD1301" i="3"/>
  <c r="AD1304" i="3"/>
  <c r="AD1305" i="3"/>
  <c r="AD1306" i="3"/>
  <c r="AD1308" i="3"/>
  <c r="AD1312" i="3"/>
  <c r="AD1315" i="3"/>
  <c r="AD1316" i="3"/>
  <c r="AD1317" i="3"/>
  <c r="AD1318" i="3"/>
  <c r="AD1319" i="3"/>
  <c r="AD1320" i="3"/>
  <c r="AD1322" i="3"/>
  <c r="AD1323" i="3"/>
  <c r="AD1324" i="3"/>
  <c r="AD1328" i="3"/>
  <c r="AD1330" i="3"/>
  <c r="AD1332" i="3"/>
  <c r="AD1336" i="3"/>
  <c r="AD1337" i="3"/>
  <c r="AD1338" i="3"/>
  <c r="AD1340" i="3"/>
  <c r="AD1349" i="3"/>
  <c r="AD1350" i="3"/>
  <c r="AD1352" i="3"/>
  <c r="AD1353" i="3"/>
  <c r="AD1354" i="3"/>
  <c r="AD1355" i="3"/>
  <c r="AD1356" i="3"/>
  <c r="AD1359" i="3"/>
  <c r="AD1360" i="3"/>
  <c r="AD1363" i="3"/>
  <c r="AD1364" i="3"/>
  <c r="AD1365" i="3"/>
  <c r="AD1366" i="3"/>
  <c r="AD1367" i="3"/>
  <c r="AD1368" i="3"/>
  <c r="AD1370" i="3"/>
  <c r="AD1373" i="3"/>
  <c r="AD1374" i="3"/>
  <c r="AD1376" i="3"/>
  <c r="AD1377" i="3"/>
  <c r="AD1378" i="3"/>
  <c r="AD1379" i="3"/>
  <c r="AD1388" i="3"/>
  <c r="AD1389" i="3"/>
  <c r="AD1390" i="3"/>
  <c r="AD1392" i="3"/>
  <c r="AD1395" i="3"/>
  <c r="AD1397" i="3"/>
  <c r="AD1400" i="3"/>
  <c r="AD1401" i="3"/>
  <c r="AD1402" i="3"/>
  <c r="AD1403" i="3"/>
  <c r="AD1404" i="3"/>
  <c r="AD1405" i="3"/>
  <c r="AD1406" i="3"/>
  <c r="AD1407" i="3"/>
  <c r="AD1409" i="3"/>
  <c r="AD1421" i="3"/>
  <c r="AD1424" i="3"/>
  <c r="AD1426" i="3"/>
  <c r="AD1427" i="3"/>
  <c r="AD1428" i="3"/>
  <c r="AD1430" i="3"/>
  <c r="AD1432" i="3"/>
  <c r="AD1434" i="3"/>
  <c r="AD1436" i="3"/>
  <c r="AD1437" i="3"/>
  <c r="AD1440" i="3"/>
  <c r="AD1442" i="3"/>
  <c r="AD1448" i="3"/>
  <c r="AD1449" i="3"/>
  <c r="AD1450" i="3"/>
  <c r="AD1451" i="3"/>
  <c r="AD1456" i="3"/>
  <c r="AD1458" i="3"/>
  <c r="AD1460" i="3"/>
  <c r="AD1462" i="3"/>
  <c r="AD1464" i="3"/>
  <c r="AD1470" i="3"/>
  <c r="AD1472" i="3"/>
  <c r="AD1473" i="3"/>
  <c r="AD1474" i="3"/>
  <c r="AD1475" i="3"/>
  <c r="AD1476" i="3"/>
  <c r="AD1482" i="3"/>
  <c r="AD1484" i="3"/>
  <c r="AD1485" i="3"/>
  <c r="AD1486" i="3"/>
  <c r="AD1487" i="3"/>
  <c r="AD1488" i="3"/>
  <c r="AD1496" i="3"/>
  <c r="AD1498" i="3"/>
  <c r="AD1504" i="3"/>
  <c r="AD1505" i="3"/>
  <c r="AD1506" i="3"/>
  <c r="AD1508" i="3"/>
  <c r="AD1509" i="3"/>
  <c r="AD1510" i="3"/>
  <c r="AD1511" i="3"/>
  <c r="AD1512" i="3"/>
  <c r="AD1514" i="3"/>
  <c r="AD1518" i="3"/>
  <c r="AD1520" i="3"/>
  <c r="AD1521" i="3"/>
  <c r="AD1522" i="3"/>
  <c r="AD1526" i="3"/>
  <c r="AD1530" i="3"/>
  <c r="AD1531" i="3"/>
  <c r="AD1532" i="3"/>
  <c r="AD1533" i="3"/>
  <c r="AD1534" i="3"/>
  <c r="AD1535" i="3"/>
  <c r="AD1541" i="3"/>
  <c r="AD1544" i="3"/>
  <c r="AD1546" i="3"/>
  <c r="AD1547" i="3"/>
  <c r="AD1548" i="3"/>
  <c r="AD1555" i="3"/>
  <c r="AD1556" i="3"/>
  <c r="AD1557" i="3"/>
  <c r="AD1558" i="3"/>
  <c r="AD1562" i="3"/>
  <c r="AD1564" i="3"/>
  <c r="AD1568" i="3"/>
  <c r="AD1569" i="3"/>
  <c r="AD1572" i="3"/>
  <c r="AD1578" i="3"/>
  <c r="AD1580" i="3"/>
  <c r="AD1581" i="3"/>
  <c r="AD1582" i="3"/>
  <c r="AD1583" i="3"/>
  <c r="AD1584" i="3"/>
  <c r="AD1587" i="3"/>
  <c r="AD1593" i="3"/>
  <c r="AD1594" i="3"/>
  <c r="AD1595" i="3"/>
  <c r="AD1602" i="3"/>
  <c r="AD1603" i="3"/>
  <c r="AD1604" i="3"/>
  <c r="AD1605" i="3"/>
  <c r="AD1606" i="3"/>
  <c r="AD1607" i="3"/>
  <c r="AD1608" i="3"/>
  <c r="AD1614" i="3"/>
  <c r="AD1616" i="3"/>
  <c r="AD1617" i="3"/>
  <c r="AD1618" i="3"/>
  <c r="AD1620" i="3"/>
  <c r="AD1622" i="3"/>
  <c r="AD1623" i="3"/>
  <c r="AD1627" i="3"/>
  <c r="AD1628" i="3"/>
  <c r="AD1629" i="3"/>
  <c r="AD1630" i="3"/>
  <c r="AD1631" i="3"/>
  <c r="AD1634" i="3"/>
  <c r="AD1635" i="3"/>
  <c r="AD1637" i="3"/>
  <c r="AD1638" i="3"/>
  <c r="AD1640" i="3"/>
  <c r="AD1642" i="3"/>
  <c r="AD1643" i="3"/>
  <c r="AD1647" i="3"/>
  <c r="AD1650" i="3"/>
  <c r="AD1651" i="3"/>
  <c r="AD1652" i="3"/>
  <c r="AD1653" i="3"/>
  <c r="AD1654" i="3"/>
  <c r="AD1655" i="3"/>
  <c r="AD1656" i="3"/>
  <c r="AD1660" i="3"/>
  <c r="AD1662" i="3"/>
  <c r="AD1665" i="3"/>
  <c r="AD1668" i="3"/>
  <c r="AD1670" i="3"/>
  <c r="AD1674" i="3"/>
  <c r="AD1676" i="3"/>
  <c r="AD1677" i="3"/>
  <c r="AD1683" i="3"/>
  <c r="AD1685" i="3"/>
  <c r="AD1686" i="3"/>
  <c r="AD1687" i="3"/>
  <c r="AD1689" i="3"/>
  <c r="AD1691" i="3"/>
  <c r="AD1692" i="3"/>
  <c r="AD1694" i="3"/>
  <c r="AD1696" i="3"/>
  <c r="AD1697" i="3"/>
  <c r="AD1698" i="3"/>
  <c r="AD1699" i="3"/>
  <c r="AD1700" i="3"/>
  <c r="AD1702" i="3"/>
  <c r="AD1703" i="3"/>
  <c r="AD1704" i="3"/>
  <c r="AD1708" i="3"/>
  <c r="AD1712" i="3"/>
  <c r="AD1713" i="3"/>
  <c r="AD1715" i="3"/>
  <c r="AD1718" i="3"/>
  <c r="AD1721" i="3"/>
  <c r="AD1722" i="3"/>
  <c r="AD1724" i="3"/>
  <c r="AD1725" i="3"/>
  <c r="AD1726" i="3"/>
  <c r="AD1728" i="3"/>
  <c r="AD1732" i="3"/>
  <c r="AD1734" i="3"/>
  <c r="AD1737" i="3"/>
  <c r="AD1739" i="3"/>
  <c r="AD1740" i="3"/>
  <c r="AD1746" i="3"/>
  <c r="AD1747" i="3"/>
  <c r="AD1749" i="3"/>
  <c r="AD1750" i="3"/>
  <c r="AD1752" i="3"/>
  <c r="AD1756" i="3"/>
  <c r="AD1758" i="3"/>
  <c r="AD1759" i="3"/>
  <c r="AD1760" i="3"/>
  <c r="AD1764" i="3"/>
  <c r="AD1767" i="3"/>
  <c r="AD1769" i="3"/>
  <c r="AD1771" i="3"/>
  <c r="AD1772" i="3"/>
  <c r="AD1773" i="3"/>
  <c r="AD1775" i="3"/>
  <c r="AD1777" i="3"/>
  <c r="AD1781" i="3"/>
  <c r="AD1785" i="3"/>
  <c r="AD1786" i="3"/>
  <c r="AD1787" i="3"/>
  <c r="AD1788" i="3"/>
  <c r="AD1790" i="3"/>
  <c r="AD1794" i="3"/>
  <c r="AD1796" i="3"/>
  <c r="AD1798" i="3"/>
  <c r="AD1799" i="3"/>
  <c r="AD1800" i="3"/>
  <c r="AD1806" i="3"/>
  <c r="AD1808" i="3"/>
  <c r="AD1809" i="3"/>
  <c r="AD1810" i="3"/>
  <c r="AD1812" i="3"/>
  <c r="AD1816" i="3"/>
  <c r="AD1818" i="3"/>
  <c r="AD1819" i="3"/>
  <c r="AD1821" i="3"/>
  <c r="AD1822" i="3"/>
  <c r="AD1823" i="3"/>
  <c r="AD1825" i="3"/>
  <c r="AD1826" i="3"/>
  <c r="AD1827" i="3"/>
  <c r="AD1828" i="3"/>
  <c r="AD1831" i="3"/>
  <c r="AD1834" i="3"/>
  <c r="AD1836" i="3"/>
  <c r="AD1837" i="3"/>
  <c r="AD1839" i="3"/>
  <c r="AD1844" i="3"/>
  <c r="AD1845" i="3"/>
  <c r="AD1848" i="3"/>
  <c r="AD1853" i="3"/>
  <c r="AD1855" i="3"/>
  <c r="AD1856" i="3"/>
  <c r="AD1857" i="3"/>
  <c r="AD1859" i="3"/>
  <c r="AD1860" i="3"/>
  <c r="AD1865" i="3"/>
  <c r="AD1868" i="3"/>
  <c r="AD1870" i="3"/>
  <c r="AD1871" i="3"/>
  <c r="AD1872" i="3"/>
  <c r="AD1879" i="3"/>
  <c r="AD1880" i="3"/>
  <c r="AD1881" i="3"/>
  <c r="AD1882" i="3"/>
  <c r="AD1883" i="3"/>
  <c r="AD1884" i="3"/>
  <c r="AD1885" i="3"/>
  <c r="AD1894" i="3"/>
  <c r="AD1902" i="3"/>
  <c r="AD1903" i="3"/>
  <c r="AD1904" i="3"/>
  <c r="AD1905" i="3"/>
  <c r="AD1906" i="3"/>
  <c r="AD1907" i="3"/>
  <c r="AD1908" i="3"/>
  <c r="AD1912" i="3"/>
  <c r="AD1916" i="3"/>
  <c r="AD1917" i="3"/>
  <c r="AD1918" i="3"/>
  <c r="AD1920" i="3"/>
  <c r="AD1925" i="3"/>
  <c r="AD1926" i="3"/>
  <c r="AD1927" i="3"/>
  <c r="AD1928" i="3"/>
  <c r="AD1930" i="3"/>
  <c r="AD1936" i="3"/>
  <c r="AD1939" i="3"/>
  <c r="AD1941" i="3"/>
  <c r="AD1942" i="3"/>
  <c r="AD1944" i="3"/>
  <c r="AD1950" i="3"/>
  <c r="AD1951" i="3"/>
  <c r="AD1952" i="3"/>
  <c r="AD1953" i="3"/>
  <c r="AD1954" i="3"/>
  <c r="AD1955" i="3"/>
  <c r="AD1956" i="3"/>
  <c r="AD1960" i="3"/>
  <c r="AD1965" i="3"/>
  <c r="AD1966" i="3"/>
  <c r="AD1972" i="3"/>
  <c r="AD1974" i="3"/>
  <c r="AD1976" i="3"/>
  <c r="AD1977" i="3"/>
  <c r="AD1978" i="3"/>
  <c r="AD1980" i="3"/>
  <c r="AD1989" i="3"/>
  <c r="AD1990" i="3"/>
  <c r="AD1991" i="3"/>
  <c r="AD1999" i="3"/>
  <c r="AD2000" i="3"/>
  <c r="AD2003" i="3"/>
  <c r="AD2004" i="3"/>
  <c r="AD2007" i="3"/>
  <c r="AD2012" i="3"/>
  <c r="AD2013" i="3"/>
  <c r="AD2015" i="3"/>
  <c r="AD2016" i="3"/>
  <c r="AD2022" i="3"/>
  <c r="AD2023" i="3"/>
  <c r="AD2024" i="3"/>
  <c r="AD2032" i="3"/>
  <c r="AD2035" i="3"/>
  <c r="AD2036" i="3"/>
  <c r="AD2037" i="3"/>
  <c r="AD2040" i="3"/>
  <c r="AD2043" i="3"/>
  <c r="AD2044" i="3"/>
  <c r="AD2045" i="3"/>
  <c r="AD2048" i="3"/>
  <c r="AD2049" i="3"/>
  <c r="AD2051" i="3"/>
  <c r="AD2052" i="3"/>
  <c r="AD2056" i="3"/>
  <c r="AD2058" i="3"/>
  <c r="AD2061" i="3"/>
  <c r="AD2062" i="3"/>
  <c r="AD2064" i="3"/>
  <c r="AD2070" i="3"/>
  <c r="AD2071" i="3"/>
  <c r="AD2072" i="3"/>
  <c r="AD2074" i="3"/>
  <c r="AD2075" i="3"/>
  <c r="AD2076" i="3"/>
  <c r="AD2080" i="3"/>
  <c r="AD2082" i="3"/>
  <c r="AD2085" i="3"/>
  <c r="AD2088" i="3"/>
  <c r="AD2091" i="3"/>
  <c r="AD2095" i="3"/>
  <c r="AD2097" i="3"/>
  <c r="AD2098" i="3"/>
  <c r="AD2102" i="3"/>
  <c r="AD2106" i="3"/>
  <c r="AD2110" i="3"/>
  <c r="AD2111" i="3"/>
  <c r="AD2118" i="3"/>
  <c r="AD2120" i="3"/>
  <c r="AD2121" i="3"/>
  <c r="AD2122" i="3"/>
  <c r="AD2123" i="3"/>
  <c r="AD2124" i="3"/>
  <c r="AD2128" i="3"/>
  <c r="AD2131" i="3"/>
  <c r="AD2132" i="3"/>
  <c r="AD2133" i="3"/>
  <c r="AD2134" i="3"/>
  <c r="AD2137" i="3"/>
  <c r="AD2138" i="3"/>
  <c r="AD2140" i="3"/>
  <c r="AD2141" i="3"/>
  <c r="AD2143" i="3"/>
  <c r="AD2145" i="3"/>
  <c r="AD2148" i="3"/>
  <c r="AD2156" i="3"/>
  <c r="AD2157" i="3"/>
  <c r="AD2158" i="3"/>
  <c r="AD2159" i="3"/>
  <c r="AD2160" i="3"/>
  <c r="AD2161" i="3"/>
  <c r="AD2163" i="3"/>
  <c r="AD2168" i="3"/>
  <c r="AD2169" i="3"/>
  <c r="AD2170" i="3"/>
  <c r="AD2176" i="3"/>
  <c r="AD2179" i="3"/>
  <c r="AD2180" i="3"/>
  <c r="AD2181" i="3"/>
  <c r="AD2182" i="3"/>
  <c r="AD2183" i="3"/>
  <c r="AD2189" i="3"/>
  <c r="AD2190" i="3"/>
  <c r="AD2192" i="3"/>
  <c r="AD2194" i="3"/>
  <c r="AD2196" i="3"/>
  <c r="AD2200" i="3"/>
  <c r="AD2203" i="3"/>
  <c r="AD2204" i="3"/>
  <c r="AD2205" i="3"/>
  <c r="AD2206" i="3"/>
  <c r="AD2207" i="3"/>
  <c r="AD2212" i="3"/>
  <c r="AD2214" i="3"/>
  <c r="AD2217" i="3"/>
  <c r="AD2224" i="3"/>
  <c r="AD2227" i="3"/>
  <c r="AD2228" i="3"/>
  <c r="AD2230" i="3"/>
  <c r="AD2231" i="3"/>
  <c r="AD2232" i="3"/>
  <c r="AD2236" i="3"/>
  <c r="AD2238" i="3"/>
  <c r="AD2241" i="3"/>
  <c r="AD2244" i="3"/>
  <c r="AD2251" i="3"/>
  <c r="AD2252" i="3"/>
  <c r="AD2253" i="3"/>
  <c r="AD2254" i="3"/>
  <c r="AD2256" i="3"/>
  <c r="AD2262" i="3"/>
  <c r="AD2266" i="3"/>
  <c r="AD2267" i="3"/>
  <c r="AD2268" i="3"/>
  <c r="AD2275" i="3"/>
  <c r="AD2276" i="3"/>
  <c r="AD2277" i="3"/>
  <c r="AD2280" i="3"/>
  <c r="AD2281" i="3"/>
  <c r="AD2286" i="3"/>
  <c r="AD2287" i="3"/>
  <c r="AD2290" i="3"/>
  <c r="AD2291" i="3"/>
  <c r="AD2295" i="3"/>
  <c r="AD2298" i="3"/>
  <c r="AD2299" i="3"/>
  <c r="AD2301" i="3"/>
  <c r="AD2304" i="3"/>
  <c r="AD2308" i="3"/>
  <c r="AD2310" i="3"/>
  <c r="AD2312" i="3"/>
  <c r="AD2313" i="3"/>
  <c r="AD2314" i="3"/>
  <c r="AD2315" i="3"/>
  <c r="AD2316" i="3"/>
  <c r="AD2319" i="3"/>
  <c r="AD2322" i="3"/>
  <c r="AD2326" i="3"/>
  <c r="AD2331" i="3"/>
  <c r="AD2336" i="3"/>
  <c r="AD2337" i="3"/>
  <c r="AD2338" i="3"/>
  <c r="AD2340" i="3"/>
  <c r="AD2341" i="3"/>
  <c r="AD2346" i="3"/>
  <c r="AD2347" i="3"/>
  <c r="AD2348" i="3"/>
  <c r="AD2349" i="3"/>
  <c r="AD2350" i="3"/>
  <c r="AD2351" i="3"/>
  <c r="AD2352" i="3"/>
  <c r="AD2353" i="3"/>
  <c r="AD2360" i="3"/>
  <c r="AD2364" i="3"/>
  <c r="AD2368" i="3"/>
  <c r="AD2370" i="3"/>
  <c r="AD2373" i="3"/>
  <c r="AD2374" i="3"/>
  <c r="AD2375" i="3"/>
  <c r="AD2376" i="3"/>
  <c r="AD2379" i="3"/>
  <c r="AD2384" i="3"/>
  <c r="AD2387" i="3"/>
  <c r="AD2388" i="3"/>
  <c r="AD2394" i="3"/>
  <c r="AD2395" i="3"/>
  <c r="AD2396" i="3"/>
  <c r="AD2400" i="3"/>
  <c r="AD2405" i="3"/>
  <c r="AD2407" i="3"/>
  <c r="AD2408" i="3"/>
  <c r="AD2409" i="3"/>
  <c r="AD2410" i="3"/>
  <c r="AD2412" i="3"/>
  <c r="AD2414" i="3"/>
  <c r="AD2417" i="3"/>
  <c r="AD2418" i="3"/>
  <c r="AD2420" i="3"/>
  <c r="AD2422" i="3"/>
  <c r="AD2423" i="3"/>
  <c r="AD2424" i="3"/>
  <c r="AD2426" i="3"/>
  <c r="AD2428" i="3"/>
  <c r="AD2429" i="3"/>
  <c r="AD2435" i="3"/>
  <c r="AD2436" i="3"/>
  <c r="AD2443" i="3"/>
  <c r="AD2444" i="3"/>
  <c r="AD2445" i="3"/>
  <c r="AD2446" i="3"/>
  <c r="AD2447" i="3"/>
  <c r="AD2448" i="3"/>
  <c r="AD2452" i="3"/>
  <c r="AD2453" i="3"/>
  <c r="AD2461" i="3"/>
  <c r="AD2462" i="3"/>
  <c r="AD2463" i="3"/>
  <c r="AD2466" i="3"/>
  <c r="AD2468" i="3"/>
  <c r="AD2470" i="3"/>
  <c r="AD2472" i="3"/>
  <c r="AD2476" i="3"/>
  <c r="AD2479" i="3"/>
  <c r="AD2481" i="3"/>
  <c r="AD2482" i="3"/>
  <c r="AD2483" i="3"/>
  <c r="AD2484" i="3"/>
  <c r="AD2486" i="3"/>
  <c r="AD2487" i="3"/>
  <c r="AD2491" i="3"/>
  <c r="AD2494" i="3"/>
  <c r="AD2498" i="3"/>
  <c r="AD2501" i="3"/>
  <c r="AD2502" i="3"/>
  <c r="AD2503" i="3"/>
  <c r="AD2504" i="3"/>
  <c r="AD2506" i="3"/>
  <c r="AD2512" i="3"/>
  <c r="AD2513" i="3"/>
  <c r="AD2515" i="3"/>
  <c r="AD2516" i="3"/>
  <c r="AD2517" i="3"/>
  <c r="AD2520" i="3"/>
  <c r="AD2526" i="3"/>
  <c r="AD2529" i="3"/>
  <c r="AD2530" i="3"/>
  <c r="AD2536" i="3"/>
  <c r="AD2540" i="3"/>
  <c r="AD2541" i="3"/>
  <c r="AD2543" i="3"/>
  <c r="AD2552" i="3"/>
  <c r="AD2553" i="3"/>
  <c r="AD2555" i="3"/>
  <c r="AD2556" i="3"/>
  <c r="AD2559" i="3"/>
  <c r="AD2561" i="3"/>
  <c r="AD2562" i="3"/>
  <c r="AD2563" i="3"/>
  <c r="AD2564" i="3"/>
  <c r="AD2565" i="3"/>
  <c r="AD2566" i="3"/>
  <c r="AD2568" i="3"/>
  <c r="AD2576" i="3"/>
  <c r="AD2578" i="3"/>
  <c r="AD2579" i="3"/>
  <c r="AD2580" i="3"/>
  <c r="AD2583" i="3"/>
  <c r="AD2584" i="3"/>
  <c r="AD2586" i="3"/>
  <c r="AD2587" i="3"/>
  <c r="AD2588" i="3"/>
  <c r="AD2589" i="3"/>
  <c r="AD2590" i="3"/>
  <c r="AD2592" i="3"/>
  <c r="AD2593" i="3"/>
  <c r="AD2598" i="3"/>
  <c r="AD2601" i="3"/>
  <c r="AD2602" i="3"/>
  <c r="AD2603" i="3"/>
  <c r="AD2604" i="3"/>
  <c r="AD2609" i="3"/>
  <c r="AD2612" i="3"/>
  <c r="AD2613" i="3"/>
  <c r="AD2616" i="3"/>
  <c r="AD2622" i="3"/>
  <c r="AD2623" i="3"/>
  <c r="AD2624" i="3"/>
  <c r="AD2625" i="3"/>
  <c r="AD2626" i="3"/>
  <c r="AD2628" i="3"/>
  <c r="AD2630" i="3"/>
  <c r="AD2633" i="3"/>
  <c r="AD2634" i="3"/>
  <c r="AD2635" i="3"/>
  <c r="AD2639" i="3"/>
  <c r="AD2640" i="3"/>
  <c r="AD2644" i="3"/>
  <c r="AD2648" i="3"/>
  <c r="AD2649" i="3"/>
  <c r="AD2650" i="3"/>
  <c r="AD2652" i="3"/>
  <c r="AD2659" i="3"/>
  <c r="AD2660" i="3"/>
  <c r="AD2661" i="3"/>
  <c r="AD2664" i="3"/>
  <c r="AD2667" i="3"/>
  <c r="AD2673" i="3"/>
  <c r="AD2674" i="3"/>
  <c r="AD2675" i="3"/>
  <c r="AD2676" i="3"/>
  <c r="AD2678" i="3"/>
  <c r="AD2680" i="3"/>
  <c r="AD2682" i="3"/>
  <c r="AD2686" i="3"/>
  <c r="AD2688" i="3"/>
  <c r="AD2690" i="3"/>
  <c r="AD2694" i="3"/>
  <c r="AD2695" i="3"/>
  <c r="AD2696" i="3"/>
  <c r="AD2697" i="3"/>
  <c r="AD2698" i="3"/>
  <c r="AD2700" i="3"/>
  <c r="AD2706" i="3"/>
  <c r="AD2707" i="3"/>
  <c r="AD2708" i="3"/>
  <c r="AD2709" i="3"/>
  <c r="AD2710" i="3"/>
  <c r="AD2711" i="3"/>
  <c r="AD2712" i="3"/>
  <c r="AD2716" i="3"/>
  <c r="AD2718" i="3"/>
  <c r="AD2719" i="3"/>
  <c r="AD2720" i="3"/>
  <c r="AD2721" i="3"/>
  <c r="AD2722" i="3"/>
  <c r="AD2724" i="3"/>
  <c r="AD2728" i="3"/>
  <c r="AD2730" i="3"/>
  <c r="AD2731" i="3"/>
  <c r="AD2733" i="3"/>
  <c r="AD2735" i="3"/>
  <c r="AD2736" i="3"/>
  <c r="AD2740" i="3"/>
  <c r="AD2742" i="3"/>
  <c r="AD2744" i="3"/>
  <c r="AD2745" i="3"/>
  <c r="AD2746" i="3"/>
  <c r="AD2747" i="3"/>
  <c r="AD2748" i="3"/>
  <c r="AD2749" i="3"/>
  <c r="AD2754" i="3"/>
  <c r="AD2755" i="3"/>
  <c r="AD2757" i="3"/>
  <c r="AD2758" i="3"/>
  <c r="AD2759" i="3"/>
  <c r="AD2760" i="3"/>
  <c r="AD2761" i="3"/>
  <c r="AD2768" i="3"/>
  <c r="AD2769" i="3"/>
  <c r="AD2770" i="3"/>
  <c r="AD2771" i="3"/>
  <c r="AD2772" i="3"/>
  <c r="AD2773" i="3"/>
  <c r="AD2775" i="3"/>
  <c r="AD2777" i="3"/>
  <c r="AD2780" i="3"/>
  <c r="AD2783" i="3"/>
  <c r="AD2784" i="3"/>
  <c r="AD2788" i="3"/>
  <c r="AD2789" i="3"/>
  <c r="AD2790" i="3"/>
  <c r="AD2791" i="3"/>
  <c r="AD2792" i="3"/>
  <c r="AD2794" i="3"/>
  <c r="AD2795" i="3"/>
  <c r="AD2796" i="3"/>
  <c r="AD2802" i="3"/>
  <c r="AD2804" i="3"/>
  <c r="AD2805" i="3"/>
  <c r="AD2807" i="3"/>
  <c r="AD2808" i="3"/>
  <c r="AD2809" i="3"/>
  <c r="AD2816" i="3"/>
  <c r="AD2817" i="3"/>
  <c r="AD2818" i="3"/>
  <c r="AD2819" i="3"/>
  <c r="AD2820" i="3"/>
  <c r="AD2829" i="3"/>
  <c r="AD2831" i="3"/>
  <c r="AD2832" i="3"/>
  <c r="AD2834" i="3"/>
  <c r="AD2836" i="3"/>
  <c r="AD2838" i="3"/>
  <c r="AD2839" i="3"/>
  <c r="AD2842" i="3"/>
  <c r="AD2843" i="3"/>
  <c r="AD2844" i="3"/>
  <c r="AD2848" i="3"/>
  <c r="AD2849" i="3"/>
  <c r="AD2850" i="3"/>
  <c r="AD2854" i="3"/>
  <c r="AD2855" i="3"/>
  <c r="AD2856" i="3"/>
  <c r="AD2860" i="3"/>
  <c r="AD2863" i="3"/>
  <c r="AD2864" i="3"/>
  <c r="AD2865" i="3"/>
  <c r="AD2866" i="3"/>
  <c r="AD2867" i="3"/>
  <c r="AD2868" i="3"/>
  <c r="AD2874" i="3"/>
  <c r="AD2876" i="3"/>
  <c r="AD2877" i="3"/>
  <c r="AD2880" i="3"/>
  <c r="AD2883" i="3"/>
  <c r="AD2886" i="3"/>
  <c r="AD2887" i="3"/>
  <c r="AD2890" i="3"/>
  <c r="AD2891" i="3"/>
  <c r="AD2892" i="3"/>
  <c r="AD2897" i="3"/>
  <c r="AD2900" i="3"/>
  <c r="AD2901" i="3"/>
  <c r="AD2903" i="3"/>
  <c r="AD2904" i="3"/>
  <c r="AD2909" i="3"/>
  <c r="AD2910" i="3"/>
  <c r="AD2911" i="3"/>
  <c r="AD2912" i="3"/>
  <c r="AD2913" i="3"/>
  <c r="AD2914" i="3"/>
  <c r="AD2916" i="3"/>
  <c r="AD2920" i="3"/>
  <c r="AD2921" i="3"/>
  <c r="AD2922" i="3"/>
  <c r="AD2923" i="3"/>
  <c r="AD2925" i="3"/>
  <c r="AD2927" i="3"/>
  <c r="AD2928" i="3"/>
  <c r="AD2930" i="3"/>
  <c r="AD2933" i="3"/>
  <c r="AD2936" i="3"/>
  <c r="AD2938" i="3"/>
  <c r="AD2939" i="3"/>
  <c r="AD2940" i="3"/>
  <c r="AD2946" i="3"/>
  <c r="AD2947" i="3"/>
  <c r="AD2948" i="3"/>
  <c r="AD2949" i="3"/>
  <c r="AD2951" i="3"/>
  <c r="AD2952" i="3"/>
  <c r="AD2961" i="3"/>
  <c r="AD2962" i="3"/>
  <c r="AD2963" i="3"/>
  <c r="AD2964" i="3"/>
  <c r="AD2969" i="3"/>
  <c r="AD2970" i="3"/>
  <c r="AD2971" i="3"/>
  <c r="AD2972" i="3"/>
  <c r="AD2973" i="3"/>
  <c r="AD2974" i="3"/>
  <c r="AD2975" i="3"/>
  <c r="AD2976" i="3"/>
  <c r="AD2982" i="3"/>
  <c r="AD2984" i="3"/>
  <c r="AD2986" i="3"/>
  <c r="AD2987" i="3"/>
  <c r="AD2988" i="3"/>
  <c r="AD2989" i="3"/>
  <c r="AD2993" i="3"/>
  <c r="AD2994" i="3"/>
  <c r="AD2996" i="3"/>
  <c r="AD2999" i="3"/>
  <c r="AD3000" i="3"/>
  <c r="AD3007" i="3"/>
  <c r="AD3008" i="3"/>
  <c r="AD3009" i="3"/>
  <c r="AD3010" i="3"/>
  <c r="AD3011" i="3"/>
  <c r="AD3012" i="3"/>
  <c r="AD3017" i="3"/>
  <c r="AD3018" i="3"/>
  <c r="AD3019" i="3"/>
  <c r="AD3020" i="3"/>
  <c r="AD3021" i="3"/>
  <c r="AD3022" i="3"/>
  <c r="AD3023" i="3"/>
  <c r="AD3024" i="3"/>
  <c r="AD3028" i="3"/>
  <c r="AD3033" i="3"/>
  <c r="AD3034" i="3"/>
  <c r="AD3035" i="3"/>
  <c r="AD3036" i="3"/>
  <c r="AD3042" i="3"/>
  <c r="AD3045" i="3"/>
  <c r="AD3046" i="3"/>
  <c r="AD3047" i="3"/>
  <c r="AD3048" i="3"/>
  <c r="AD3053" i="3"/>
  <c r="AD3057" i="3"/>
  <c r="AD3060" i="3"/>
  <c r="AD3066" i="3"/>
  <c r="AD3069" i="3"/>
  <c r="AD3071" i="3"/>
  <c r="AD3072" i="3"/>
  <c r="AD3075" i="3"/>
  <c r="AD3077" i="3"/>
  <c r="AD3078" i="3"/>
  <c r="AD3081" i="3"/>
  <c r="AD3083" i="3"/>
  <c r="AD3084" i="3"/>
  <c r="AD3091" i="3"/>
  <c r="AD3094" i="3"/>
  <c r="AD3095" i="3"/>
  <c r="AD3096" i="3"/>
  <c r="AD3098" i="3"/>
  <c r="AD3100" i="3"/>
  <c r="AD3103" i="3"/>
  <c r="AD3105" i="3"/>
  <c r="AD3106" i="3"/>
  <c r="AD3107" i="3"/>
  <c r="AD3108" i="3"/>
  <c r="AD3109" i="3"/>
  <c r="AD3112" i="3"/>
  <c r="AD3113" i="3"/>
  <c r="AD3114" i="3"/>
  <c r="AD3115" i="3"/>
  <c r="AD3117" i="3"/>
  <c r="AD3118" i="3"/>
  <c r="AD3119" i="3"/>
  <c r="AD3120" i="3"/>
  <c r="AD3128" i="3"/>
  <c r="AD3130" i="3"/>
  <c r="AD3131" i="3"/>
  <c r="AD3132" i="3"/>
  <c r="AD3138" i="3"/>
  <c r="AD3140" i="3"/>
  <c r="AD3141" i="3"/>
  <c r="AD3142" i="3"/>
  <c r="AD3143" i="3"/>
  <c r="AD3144" i="3"/>
  <c r="AD3145" i="3"/>
  <c r="AD3152" i="3"/>
  <c r="AD3154" i="3"/>
  <c r="AD3155" i="3"/>
  <c r="AD3156" i="3"/>
  <c r="AD3159" i="3"/>
  <c r="AD3163" i="3"/>
  <c r="AD3164" i="3"/>
  <c r="AD3165" i="3"/>
  <c r="AD3167" i="3"/>
  <c r="AD3168" i="3"/>
  <c r="AD3172" i="3"/>
  <c r="AD3176" i="3"/>
  <c r="AD3177" i="3"/>
  <c r="AD3178" i="3"/>
  <c r="AD3179" i="3"/>
  <c r="AD3180" i="3"/>
  <c r="AD3183" i="3"/>
  <c r="AD3190" i="3"/>
  <c r="AD3191" i="3"/>
  <c r="AD3194" i="3"/>
  <c r="AD3199" i="3"/>
  <c r="AD3200" i="3"/>
  <c r="AD3201" i="3"/>
  <c r="AD3202" i="3"/>
  <c r="AD3203" i="3"/>
  <c r="AD3204" i="3"/>
  <c r="AD3208" i="3"/>
  <c r="AD3210" i="3"/>
  <c r="AD3211" i="3"/>
  <c r="AD3212" i="3"/>
  <c r="AD3213" i="3"/>
  <c r="AD3215" i="3"/>
  <c r="AD3216" i="3"/>
  <c r="AD3217" i="3"/>
  <c r="AD3221" i="3"/>
  <c r="AD3222" i="3"/>
  <c r="AD3224" i="3"/>
  <c r="AD3225" i="3"/>
  <c r="AD3226" i="3"/>
  <c r="AD3227" i="3"/>
  <c r="AD3228" i="3"/>
  <c r="AD3232" i="3"/>
  <c r="AD3237" i="3"/>
  <c r="AD3239" i="3"/>
  <c r="AD3240" i="3"/>
  <c r="AD3242" i="3"/>
  <c r="AD3249" i="3"/>
  <c r="AD3250" i="3"/>
  <c r="AD3251" i="3"/>
  <c r="AD3252" i="3"/>
  <c r="AD3254" i="3"/>
  <c r="AD3256" i="3"/>
  <c r="AD3257" i="3"/>
  <c r="AD3259" i="3"/>
  <c r="AD3261" i="3"/>
  <c r="AD3262" i="3"/>
  <c r="AD3264" i="3"/>
  <c r="AD3267" i="3"/>
  <c r="AD3271" i="3"/>
  <c r="AD3272" i="3"/>
  <c r="AD3273" i="3"/>
  <c r="AD3274" i="3"/>
  <c r="AD3275" i="3"/>
  <c r="AD3276" i="3"/>
  <c r="AD3279" i="3"/>
  <c r="AD3284" i="3"/>
  <c r="AD3285" i="3"/>
  <c r="AD3286" i="3"/>
  <c r="AD3287" i="3"/>
  <c r="AD3288" i="3"/>
  <c r="AD3293" i="3"/>
  <c r="AD3295" i="3"/>
  <c r="AD3296" i="3"/>
  <c r="AD3299" i="3"/>
  <c r="AD3300" i="3"/>
  <c r="AD3304" i="3"/>
  <c r="AD3308" i="3"/>
  <c r="AD3309" i="3"/>
  <c r="AD3311" i="3"/>
  <c r="AD3312" i="3"/>
  <c r="AD3316" i="3"/>
  <c r="AD3318" i="3"/>
  <c r="AD3320" i="3"/>
  <c r="AD3321" i="3"/>
  <c r="AD3322" i="3"/>
  <c r="AD3323" i="3"/>
  <c r="AD3328" i="3"/>
  <c r="AD3329" i="3"/>
  <c r="AD3334" i="3"/>
  <c r="AD3335" i="3"/>
  <c r="AD3336" i="3"/>
  <c r="AD3337" i="3"/>
  <c r="AD3340" i="3"/>
  <c r="AD3341" i="3"/>
  <c r="AD3342" i="3"/>
  <c r="AD3346" i="3"/>
  <c r="AD3347" i="3"/>
  <c r="AD3348" i="3"/>
  <c r="AD3351" i="3"/>
  <c r="AD3354" i="3"/>
  <c r="AD3355" i="3"/>
  <c r="AD3356" i="3"/>
  <c r="AD3357" i="3"/>
  <c r="AD3359" i="3"/>
  <c r="AD3360" i="3"/>
  <c r="AD3363" i="3"/>
  <c r="AD3365" i="3"/>
  <c r="AD3366" i="3"/>
  <c r="AD3367" i="3"/>
  <c r="AD3368" i="3"/>
  <c r="AD3369" i="3"/>
  <c r="AD3371" i="3"/>
  <c r="AD3373" i="3"/>
  <c r="AD3378" i="3"/>
  <c r="AD3380" i="3"/>
  <c r="AD3381" i="3"/>
  <c r="AD3382" i="3"/>
  <c r="AD3383" i="3"/>
  <c r="AD3384" i="3"/>
  <c r="AD3389" i="3"/>
  <c r="AD3391" i="3"/>
  <c r="AD3395" i="3"/>
  <c r="AD3396" i="3"/>
  <c r="AD3401" i="3"/>
  <c r="AD3402" i="3"/>
  <c r="AD3404" i="3"/>
  <c r="AD3406" i="3"/>
  <c r="AD3407" i="3"/>
  <c r="AD3408" i="3"/>
  <c r="AD3409" i="3"/>
  <c r="AD3413" i="3"/>
  <c r="AD3415" i="3"/>
  <c r="AD3417" i="3"/>
  <c r="AD3419" i="3"/>
  <c r="AD3420" i="3"/>
  <c r="AD3425" i="3"/>
  <c r="AD3428" i="3"/>
  <c r="AD3429" i="3"/>
  <c r="AD3430" i="3"/>
  <c r="AD3431" i="3"/>
  <c r="AD3432" i="3"/>
  <c r="AD3437" i="3"/>
  <c r="AD3438" i="3"/>
  <c r="AD3440" i="3"/>
  <c r="AD3442" i="3"/>
  <c r="AD3443" i="3"/>
  <c r="AD3444" i="3"/>
  <c r="AD3445" i="3"/>
  <c r="AD3448" i="3"/>
  <c r="AD3451" i="3"/>
  <c r="AD3453" i="3"/>
  <c r="AD3455" i="3"/>
  <c r="AD3456" i="3"/>
  <c r="AD3457" i="3"/>
  <c r="AD3459" i="3"/>
  <c r="AD3460" i="3"/>
  <c r="AD3467" i="3"/>
  <c r="AD3468" i="3"/>
  <c r="AD3473" i="3"/>
  <c r="AD3478" i="3"/>
  <c r="AD3479" i="3"/>
  <c r="AD3480" i="3"/>
  <c r="AD3488" i="3"/>
  <c r="AD3489" i="3"/>
  <c r="AD3490" i="3"/>
  <c r="AD3491" i="3"/>
  <c r="AD3495" i="3"/>
  <c r="AD3496" i="3"/>
  <c r="AD3497" i="3"/>
  <c r="AD3498" i="3"/>
  <c r="AD3499" i="3"/>
  <c r="AD3503" i="3"/>
  <c r="AD3504" i="3"/>
  <c r="AD3512" i="3"/>
  <c r="AD3513" i="3"/>
  <c r="AD3515" i="3"/>
  <c r="AD3516" i="3"/>
  <c r="AD3518" i="3"/>
  <c r="AD3522" i="3"/>
  <c r="AD3523" i="3"/>
  <c r="AD3527" i="3"/>
  <c r="AD3528" i="3"/>
  <c r="AD3536" i="3"/>
  <c r="AD3538" i="3"/>
  <c r="AD3539" i="3"/>
  <c r="AD3541" i="3"/>
  <c r="AD3547" i="3"/>
  <c r="AD3548" i="3"/>
  <c r="AD3550" i="3"/>
  <c r="AD3551" i="3"/>
  <c r="AD3552" i="3"/>
  <c r="AD3553" i="3"/>
  <c r="AD3555" i="3"/>
  <c r="AD3557" i="3"/>
  <c r="AD3560" i="3"/>
  <c r="AD3561" i="3"/>
  <c r="AD3563" i="3"/>
  <c r="AD3564" i="3"/>
  <c r="AD3565" i="3"/>
  <c r="AD3566" i="3"/>
  <c r="AD3568" i="3"/>
  <c r="AD3572" i="3"/>
  <c r="AD3575" i="3"/>
  <c r="AD3584" i="3"/>
  <c r="AD3585" i="3"/>
  <c r="AD3586" i="3"/>
  <c r="AD3587" i="3"/>
  <c r="AD3588" i="3"/>
  <c r="AD3591" i="3"/>
  <c r="AD3594" i="3"/>
  <c r="AD3597" i="3"/>
  <c r="AD3598" i="3"/>
  <c r="AD3599" i="3"/>
  <c r="AD3600" i="3"/>
  <c r="AD3604" i="3"/>
  <c r="AD3605" i="3"/>
  <c r="AD3606" i="3"/>
  <c r="AD3608" i="3"/>
  <c r="AD3609" i="3"/>
  <c r="AD3611" i="3"/>
  <c r="AD3612" i="3"/>
  <c r="AD3615" i="3"/>
  <c r="AD3619" i="3"/>
  <c r="AD3621" i="3"/>
  <c r="AD3622" i="3"/>
  <c r="AD3624" i="3"/>
  <c r="AD3632" i="3"/>
  <c r="AD3635" i="3"/>
  <c r="AD3637" i="3"/>
  <c r="AD3641" i="3"/>
  <c r="AD3642" i="3"/>
  <c r="AD3645" i="3"/>
  <c r="AD3646" i="3"/>
  <c r="AD3650" i="3"/>
  <c r="AD3653" i="3"/>
  <c r="AD3656" i="3"/>
  <c r="AD3657" i="3"/>
  <c r="AD3659" i="3"/>
  <c r="AD3660" i="3"/>
  <c r="AD3666" i="3"/>
  <c r="AD3667" i="3"/>
  <c r="AD3668" i="3"/>
  <c r="AD3671" i="3"/>
  <c r="AD3672" i="3"/>
  <c r="AD3674" i="3"/>
  <c r="AD3676" i="3"/>
  <c r="AD3680" i="3"/>
  <c r="AD3681" i="3"/>
  <c r="AD3682" i="3"/>
  <c r="AD3683" i="3"/>
  <c r="AD3684" i="3"/>
  <c r="AD3688" i="3"/>
  <c r="AD3689" i="3"/>
  <c r="AD3692" i="3"/>
  <c r="AD3693" i="3"/>
  <c r="AD3695" i="3"/>
  <c r="AD3696" i="3"/>
  <c r="AD3699" i="3"/>
  <c r="AD3700" i="3"/>
  <c r="AD3704" i="3"/>
  <c r="AD3706" i="3"/>
  <c r="AD3707" i="3"/>
  <c r="AD3708" i="3"/>
  <c r="AD3711" i="3"/>
  <c r="AD3714" i="3"/>
  <c r="AD3715" i="3"/>
  <c r="AD3717" i="3"/>
  <c r="AD3718" i="3"/>
  <c r="AD3719" i="3"/>
  <c r="AD3720" i="3"/>
  <c r="AD3721" i="3"/>
  <c r="AD3726" i="3"/>
  <c r="AD3727" i="3"/>
  <c r="AD3728" i="3"/>
  <c r="AD3731" i="3"/>
  <c r="AD3732" i="3"/>
  <c r="AD3739" i="3"/>
  <c r="AD3740" i="3"/>
  <c r="AD3742" i="3"/>
  <c r="AD3743" i="3"/>
  <c r="AD3744" i="3"/>
  <c r="AD3749" i="3"/>
  <c r="AD3750" i="3"/>
  <c r="AD3755" i="3"/>
  <c r="AD3756" i="3"/>
  <c r="AD3760" i="3"/>
  <c r="AD3764" i="3"/>
  <c r="AD3765" i="3"/>
  <c r="AD3767" i="3"/>
  <c r="AD3769" i="3"/>
  <c r="AD3776" i="3"/>
  <c r="AD3777" i="3"/>
  <c r="AD3778" i="3"/>
  <c r="AD3779" i="3"/>
  <c r="AD3780" i="3"/>
  <c r="AD3786" i="3"/>
  <c r="AD3787" i="3"/>
  <c r="AD3788" i="3"/>
  <c r="AD3789" i="3"/>
  <c r="AD3791" i="3"/>
  <c r="AD3792" i="3"/>
  <c r="AD3797" i="3"/>
  <c r="AD3798" i="3"/>
  <c r="AD3799" i="3"/>
  <c r="AD3800" i="3"/>
  <c r="AD3802" i="3"/>
  <c r="AD3803" i="3"/>
  <c r="AD3806" i="3"/>
  <c r="AD3808" i="3"/>
  <c r="AD3809" i="3"/>
  <c r="AD3810" i="3"/>
  <c r="AD3811" i="3"/>
  <c r="AD3812" i="3"/>
  <c r="AD3813" i="3"/>
  <c r="AD3816" i="3"/>
  <c r="AD3820" i="3"/>
  <c r="AD3822" i="3"/>
  <c r="AD3824" i="3"/>
  <c r="AD3825" i="3"/>
  <c r="AD3826" i="3"/>
  <c r="AD3827" i="3"/>
  <c r="AD3833" i="3"/>
  <c r="AD3835" i="3"/>
  <c r="AD3836" i="3"/>
  <c r="AD3839" i="3"/>
  <c r="AD3840" i="3"/>
  <c r="AD3845" i="3"/>
  <c r="AD3848" i="3"/>
  <c r="AD3849" i="3"/>
  <c r="AD3851" i="3"/>
  <c r="AD3852" i="3"/>
  <c r="AD3853" i="3"/>
  <c r="AD3857" i="3"/>
  <c r="AD3860" i="3"/>
  <c r="AD3862" i="3"/>
  <c r="AD3863" i="3"/>
  <c r="AD3869" i="3"/>
  <c r="AD3872" i="3"/>
  <c r="AD3873" i="3"/>
  <c r="AD3875" i="3"/>
  <c r="AD3876" i="3"/>
  <c r="AD3877" i="3"/>
  <c r="AD3883" i="3"/>
  <c r="AD3884" i="3"/>
  <c r="AD3885" i="3"/>
  <c r="AD3886" i="3"/>
  <c r="AD3887" i="3"/>
  <c r="AD3888" i="3"/>
  <c r="AD3892" i="3"/>
  <c r="AD3897" i="3"/>
  <c r="AD3898" i="3"/>
  <c r="AD3899" i="3"/>
  <c r="AD3900" i="3"/>
  <c r="AD3903" i="3"/>
  <c r="AD3905" i="3"/>
  <c r="AD3906" i="3"/>
  <c r="AD3907" i="3"/>
  <c r="AD3908" i="3"/>
  <c r="AD3909" i="3"/>
  <c r="AD3910" i="3"/>
  <c r="AD3911" i="3"/>
  <c r="AD3912" i="3"/>
  <c r="AD3917" i="3"/>
  <c r="AD3918" i="3"/>
  <c r="AD3919" i="3"/>
  <c r="AD3920" i="3"/>
  <c r="AD3923" i="3"/>
  <c r="AD3924" i="3"/>
  <c r="AD3925" i="3"/>
  <c r="AD3926" i="3"/>
  <c r="AD3932" i="3"/>
  <c r="AD3933" i="3"/>
  <c r="AD3934" i="3"/>
  <c r="AD3935" i="3"/>
  <c r="AD3941" i="3"/>
  <c r="AD3944" i="3"/>
  <c r="AD3945" i="3"/>
  <c r="AD3947" i="3"/>
  <c r="AD3948" i="3"/>
  <c r="AD3950" i="3"/>
  <c r="AD3951" i="3"/>
  <c r="AD3955" i="3"/>
  <c r="AD3958" i="3"/>
  <c r="AD3959" i="3"/>
  <c r="AD3964" i="3"/>
  <c r="AD3966" i="3"/>
  <c r="AD3968" i="3"/>
  <c r="AD3969" i="3"/>
  <c r="AD3970" i="3"/>
  <c r="AD3971" i="3"/>
  <c r="AD3972" i="3"/>
  <c r="AD3976" i="3"/>
  <c r="AD3983" i="3"/>
  <c r="AD3984" i="3"/>
  <c r="AD3989" i="3"/>
  <c r="AD3991" i="3"/>
  <c r="AD3992" i="3"/>
  <c r="AD3993" i="3"/>
  <c r="AD3995" i="3"/>
  <c r="AD3998" i="3"/>
  <c r="AD3999" i="3"/>
  <c r="AD4004" i="3"/>
  <c r="AD4005" i="3"/>
  <c r="AD4006" i="3"/>
  <c r="AD4007" i="3"/>
  <c r="AD4008" i="3"/>
  <c r="AD4014" i="3"/>
  <c r="AD4015" i="3"/>
  <c r="AD4016" i="3"/>
  <c r="AD4017" i="3"/>
  <c r="AD4019" i="3"/>
  <c r="AD4020" i="3"/>
  <c r="AD4027" i="3"/>
  <c r="AD4028" i="3"/>
  <c r="AD4029" i="3"/>
  <c r="AD4031" i="3"/>
  <c r="AD4032" i="3"/>
  <c r="AD4040" i="3"/>
  <c r="AD4041" i="3"/>
  <c r="AD4042" i="3"/>
  <c r="AD4043" i="3"/>
  <c r="AD4044" i="3"/>
  <c r="AD4051" i="3"/>
  <c r="AD4052" i="3"/>
  <c r="AD4054" i="3"/>
  <c r="AD4055" i="3"/>
  <c r="AD4056" i="3"/>
  <c r="AD4059" i="3"/>
  <c r="AD4062" i="3"/>
  <c r="AD4064" i="3"/>
  <c r="AD4065" i="3"/>
  <c r="AD4067" i="3"/>
  <c r="AD4068" i="3"/>
  <c r="AD4073" i="3"/>
  <c r="AD4074" i="3"/>
  <c r="AD4076" i="3"/>
  <c r="AD4079" i="3"/>
  <c r="AD4084" i="3"/>
  <c r="AD4089" i="3"/>
  <c r="AD4090" i="3"/>
  <c r="AD4091" i="3"/>
  <c r="AD4092" i="3"/>
  <c r="AD4093" i="3"/>
  <c r="AD4096" i="3"/>
  <c r="AD4098" i="3"/>
  <c r="AD4101" i="3"/>
  <c r="AD4103" i="3"/>
  <c r="AD4104" i="3"/>
  <c r="AD4112" i="3"/>
  <c r="AD4113" i="3"/>
  <c r="AD4114" i="3"/>
  <c r="AD4115" i="3"/>
  <c r="AD4116" i="3"/>
  <c r="AD4120" i="3"/>
  <c r="AD4121" i="3"/>
  <c r="AD4122" i="3"/>
  <c r="AD4124" i="3"/>
  <c r="AD4125" i="3"/>
  <c r="AD4126" i="3"/>
  <c r="AD4127" i="3"/>
  <c r="AD4128" i="3"/>
  <c r="AD4132" i="3"/>
  <c r="AD4135" i="3"/>
  <c r="AD4136" i="3"/>
  <c r="AD4137" i="3"/>
  <c r="AD4139" i="3"/>
  <c r="AD4140" i="3"/>
  <c r="AD4144" i="3"/>
  <c r="AD4146" i="3"/>
  <c r="AD4149" i="3"/>
  <c r="AD4151" i="3"/>
  <c r="AD4152" i="3"/>
  <c r="AD4153" i="3"/>
  <c r="AD4154" i="3"/>
  <c r="AD4155" i="3"/>
  <c r="AD4159" i="3"/>
  <c r="AD4160" i="3"/>
  <c r="AD4161" i="3"/>
  <c r="AD4163" i="3"/>
  <c r="AD4164" i="3"/>
  <c r="AD4165" i="3"/>
  <c r="AD4167" i="3"/>
  <c r="AD4169" i="3"/>
  <c r="AD4171" i="3"/>
  <c r="AD4172" i="3"/>
  <c r="AD4174" i="3"/>
  <c r="AD4175" i="3"/>
  <c r="AD4176" i="3"/>
  <c r="AD4178" i="3"/>
  <c r="AD4180" i="3"/>
  <c r="AD4181" i="3"/>
  <c r="AD4185" i="3"/>
  <c r="AD4186" i="3"/>
  <c r="AD4187" i="3"/>
  <c r="AD4189" i="3"/>
  <c r="AD4193" i="3"/>
  <c r="AD4194" i="3"/>
  <c r="AD4195" i="3"/>
  <c r="AD4198" i="3"/>
  <c r="AD4200" i="3"/>
  <c r="AD4203" i="3"/>
  <c r="AD4205" i="3"/>
  <c r="AD4207" i="3"/>
  <c r="AD4209" i="3"/>
  <c r="AD4211" i="3"/>
  <c r="AD4212" i="3"/>
  <c r="AD4218" i="3"/>
  <c r="AD4219" i="3"/>
  <c r="AD4220" i="3"/>
  <c r="AD4221" i="3"/>
  <c r="AD4222" i="3"/>
  <c r="AD4223" i="3"/>
  <c r="AD4224" i="3"/>
  <c r="AD4225" i="3"/>
  <c r="AD4230" i="3"/>
  <c r="AD4231" i="3"/>
  <c r="AD4232" i="3"/>
  <c r="AD4233" i="3"/>
  <c r="AD4234" i="3"/>
  <c r="AD4235" i="3"/>
  <c r="AD4236" i="3"/>
  <c r="AD4240" i="3"/>
  <c r="AD4242" i="3"/>
  <c r="AD4245" i="3"/>
  <c r="AD4247" i="3"/>
  <c r="AD4248" i="3"/>
  <c r="AD4256" i="3"/>
  <c r="AD4257" i="3"/>
  <c r="AD4258" i="3"/>
  <c r="AD4259" i="3"/>
  <c r="AD4260" i="3"/>
  <c r="AD4263" i="3"/>
  <c r="AD4268" i="3"/>
  <c r="AD4269" i="3"/>
  <c r="AD4270" i="3"/>
  <c r="AD4271" i="3"/>
  <c r="AD4272" i="3"/>
  <c r="AD4276" i="3"/>
  <c r="AD4277" i="3"/>
  <c r="AD4280" i="3"/>
  <c r="AD4281" i="3"/>
  <c r="AD4282" i="3"/>
  <c r="AD4283" i="3"/>
  <c r="AD4284" i="3"/>
  <c r="AD4285" i="3"/>
  <c r="AD4287" i="3"/>
  <c r="AD4291" i="3"/>
  <c r="AD4292" i="3"/>
  <c r="AD4293" i="3"/>
  <c r="AD4294" i="3"/>
  <c r="AD4295" i="3"/>
  <c r="AD4296" i="3"/>
  <c r="AD4301" i="3"/>
  <c r="AD4304" i="3"/>
  <c r="AD4305" i="3"/>
  <c r="AD4306" i="3"/>
  <c r="AD4307" i="3"/>
  <c r="AD4308" i="3"/>
  <c r="AD4310" i="3"/>
  <c r="AD4311" i="3"/>
  <c r="AD4312" i="3"/>
  <c r="AD4316" i="3"/>
  <c r="AD4317" i="3"/>
  <c r="AD4319" i="3"/>
  <c r="AD4320" i="3"/>
  <c r="AD4324" i="3"/>
  <c r="AD4327" i="3"/>
  <c r="AD4328" i="3"/>
  <c r="AD4329" i="3"/>
  <c r="AD4330" i="3"/>
  <c r="AD4331" i="3"/>
  <c r="AD4332" i="3"/>
  <c r="AD4338" i="3"/>
  <c r="AD4340" i="3"/>
  <c r="AD4341" i="3"/>
  <c r="AD4342" i="3"/>
  <c r="AD4343" i="3"/>
  <c r="AD4344" i="3"/>
  <c r="AD4348" i="3"/>
  <c r="AD4349" i="3"/>
  <c r="AD4350" i="3"/>
  <c r="AD4351" i="3"/>
  <c r="AD4352" i="3"/>
  <c r="AD4355" i="3"/>
  <c r="AD4356" i="3"/>
  <c r="AD4364" i="3"/>
  <c r="AD4365" i="3"/>
  <c r="AD4366" i="3"/>
  <c r="AD4367" i="3"/>
  <c r="AD4368" i="3"/>
  <c r="AD4369" i="3"/>
  <c r="AD4370" i="3"/>
  <c r="AD4371" i="3"/>
  <c r="AD4374" i="3"/>
  <c r="AD4377" i="3"/>
  <c r="AD4378" i="3"/>
  <c r="AD4379" i="3"/>
  <c r="AD4380" i="3"/>
  <c r="AD4384" i="3"/>
  <c r="AD4386" i="3"/>
  <c r="AD4389" i="3"/>
  <c r="AD4391" i="3"/>
  <c r="AD4398" i="3"/>
  <c r="AD4399" i="3"/>
  <c r="AD4403" i="3"/>
  <c r="AD4404" i="3"/>
  <c r="AD4407" i="3"/>
  <c r="AD4410" i="3"/>
  <c r="AD4411" i="3"/>
  <c r="AD4412" i="3"/>
  <c r="AD4413" i="3"/>
  <c r="AD4414" i="3"/>
  <c r="AD4415" i="3"/>
  <c r="AD4416" i="3"/>
  <c r="AD4421" i="3"/>
  <c r="AD4423" i="3"/>
  <c r="AD4424" i="3"/>
  <c r="AD4425" i="3"/>
  <c r="AD4427" i="3"/>
  <c r="AD4430" i="3"/>
  <c r="AD4432" i="3"/>
  <c r="AD4435" i="3"/>
  <c r="AD4436" i="3"/>
  <c r="AD4437" i="3"/>
  <c r="AD4439" i="3"/>
  <c r="AD4440" i="3"/>
  <c r="AD4442" i="3"/>
  <c r="AD4445" i="3"/>
  <c r="AD4446" i="3"/>
  <c r="AD4448" i="3"/>
  <c r="AD4449" i="3"/>
  <c r="AD4450" i="3"/>
  <c r="AD4452" i="3"/>
  <c r="AD4455" i="3"/>
  <c r="AD4457" i="3"/>
  <c r="AD4459" i="3"/>
  <c r="AD4463" i="3"/>
  <c r="AD4464" i="3"/>
  <c r="AD4465" i="3"/>
  <c r="AD4469" i="3"/>
  <c r="AD4470" i="3"/>
  <c r="AD4473" i="3"/>
  <c r="AD4474" i="3"/>
  <c r="AD4475" i="3"/>
  <c r="AD4478" i="3"/>
  <c r="AD4479" i="3"/>
  <c r="AD4482" i="3"/>
  <c r="AD4484" i="3"/>
  <c r="AD4485" i="3"/>
  <c r="AD4487" i="3"/>
  <c r="AD4488" i="3"/>
  <c r="AD4495" i="3"/>
  <c r="AD4496" i="3"/>
  <c r="AD4498" i="3"/>
  <c r="AD4499" i="3"/>
  <c r="AD4500" i="3"/>
  <c r="AD4506" i="3"/>
  <c r="AD4507" i="3"/>
  <c r="AD4508" i="3"/>
  <c r="AD4509" i="3"/>
  <c r="AD4511" i="3"/>
  <c r="AD4512" i="3"/>
  <c r="AD4518" i="3"/>
  <c r="AD4519" i="3"/>
  <c r="AD4520" i="3"/>
  <c r="AD4522" i="3"/>
  <c r="AD4523" i="3"/>
  <c r="AD4524" i="3"/>
  <c r="AD4532" i="3"/>
  <c r="AD4535" i="3"/>
  <c r="AD4536" i="3"/>
  <c r="AD4539" i="3"/>
  <c r="AD4540" i="3"/>
  <c r="AD4541" i="3"/>
  <c r="AD4542" i="3"/>
  <c r="AD4544" i="3"/>
  <c r="AD4545" i="3"/>
  <c r="AD4547" i="3"/>
  <c r="AD4548" i="3"/>
  <c r="AD4549" i="3"/>
  <c r="AD4556" i="3"/>
  <c r="AD4557" i="3"/>
  <c r="AD4559" i="3"/>
  <c r="AD4560" i="3"/>
  <c r="AD4562" i="3"/>
  <c r="AD4563" i="3"/>
  <c r="AD4564" i="3"/>
  <c r="AD4566" i="3"/>
  <c r="AD4567" i="3"/>
  <c r="AD4568" i="3"/>
  <c r="AD4569" i="3"/>
  <c r="AD4571" i="3"/>
  <c r="AD4572" i="3"/>
  <c r="AD4577" i="3"/>
  <c r="AD4580" i="3"/>
  <c r="AD4581" i="3"/>
  <c r="AD4582" i="3"/>
  <c r="AD4583" i="3"/>
  <c r="AD4589" i="3"/>
  <c r="AD4593" i="3"/>
  <c r="AD4595" i="3"/>
  <c r="AD4596" i="3"/>
  <c r="AD4604" i="3"/>
  <c r="AD4605" i="3"/>
  <c r="AD4606" i="3"/>
  <c r="AD4607" i="3"/>
  <c r="AD4608" i="3"/>
  <c r="AD4614" i="3"/>
  <c r="AD123" i="3" l="1"/>
  <c r="AD124" i="3"/>
  <c r="AD4433" i="3"/>
  <c r="AD4409" i="3"/>
  <c r="AD4361" i="3"/>
  <c r="AD4613" i="3"/>
  <c r="AD4553" i="3"/>
  <c r="AD4493" i="3"/>
  <c r="AD4397" i="3"/>
  <c r="AD4385" i="3"/>
  <c r="AD4601" i="3"/>
  <c r="AD4565" i="3"/>
  <c r="AD4529" i="3"/>
  <c r="AD4517" i="3"/>
  <c r="AD4505" i="3"/>
  <c r="AD4481" i="3"/>
  <c r="AD4373" i="3"/>
  <c r="AD773" i="3"/>
  <c r="AD761" i="3"/>
  <c r="AD797" i="3"/>
  <c r="AD3747" i="3"/>
  <c r="AD3759" i="3"/>
  <c r="AD749" i="3"/>
  <c r="AD3735" i="3"/>
  <c r="AD4325" i="3"/>
  <c r="AD4241" i="3"/>
  <c r="AD4217" i="3"/>
  <c r="AD4037" i="3"/>
  <c r="AD3881" i="3"/>
  <c r="AD3821" i="3"/>
  <c r="AD3785" i="3"/>
  <c r="AD3761" i="3"/>
  <c r="AD3725" i="3"/>
  <c r="AD3701" i="3"/>
  <c r="AD3617" i="3"/>
  <c r="AD3581" i="3"/>
  <c r="AD3545" i="3"/>
  <c r="AD3509" i="3"/>
  <c r="AD3449" i="3"/>
  <c r="AD3353" i="3"/>
  <c r="AD3317" i="3"/>
  <c r="AD3281" i="3"/>
  <c r="AD3245" i="3"/>
  <c r="AD3209" i="3"/>
  <c r="AD3173" i="3"/>
  <c r="AD3137" i="3"/>
  <c r="AD3101" i="3"/>
  <c r="AD3029" i="3"/>
  <c r="AD2957" i="3"/>
  <c r="AD2873" i="3"/>
  <c r="AD2837" i="3"/>
  <c r="AD2753" i="3"/>
  <c r="AD2717" i="3"/>
  <c r="AD2681" i="3"/>
  <c r="AD2645" i="3"/>
  <c r="AD2621" i="3"/>
  <c r="AD2585" i="3"/>
  <c r="AD2549" i="3"/>
  <c r="AD2465" i="3"/>
  <c r="AD2393" i="3"/>
  <c r="AD2345" i="3"/>
  <c r="AD2309" i="3"/>
  <c r="AD2273" i="3"/>
  <c r="AD2237" i="3"/>
  <c r="AD2105" i="3"/>
  <c r="AD2069" i="3"/>
  <c r="AD2033" i="3"/>
  <c r="AD1997" i="3"/>
  <c r="AD1973" i="3"/>
  <c r="AD1937" i="3"/>
  <c r="AD1889" i="3"/>
  <c r="AD1817" i="3"/>
  <c r="AD1793" i="3"/>
  <c r="AD1757" i="3"/>
  <c r="AD1733" i="3"/>
  <c r="AD1601" i="3"/>
  <c r="AD1565" i="3"/>
  <c r="AD1469" i="3"/>
  <c r="AD1433" i="3"/>
  <c r="AD1385" i="3"/>
  <c r="AD1361" i="3"/>
  <c r="AD1325" i="3"/>
  <c r="AD1265" i="3"/>
  <c r="AD1229" i="3"/>
  <c r="AD1205" i="3"/>
  <c r="AD1181" i="3"/>
  <c r="AD1157" i="3"/>
  <c r="AD1121" i="3"/>
  <c r="AD1073" i="3"/>
  <c r="AD1001" i="3"/>
  <c r="AD977" i="3"/>
  <c r="AD941" i="3"/>
  <c r="AD857" i="3"/>
  <c r="AD653" i="3"/>
  <c r="AD629" i="3"/>
  <c r="AD605" i="3"/>
  <c r="AD581" i="3"/>
  <c r="AD557" i="3"/>
  <c r="AD533" i="3"/>
  <c r="AD515" i="3"/>
  <c r="AD478" i="3"/>
  <c r="AD454" i="3"/>
  <c r="AD406" i="3"/>
  <c r="AD318" i="3"/>
  <c r="AD294" i="3"/>
  <c r="AD270" i="3"/>
  <c r="AD246" i="3"/>
  <c r="AD198" i="3"/>
  <c r="AD174" i="3"/>
  <c r="AD138" i="3"/>
  <c r="AD117" i="3"/>
  <c r="AD93" i="3"/>
  <c r="AD4600" i="3"/>
  <c r="AD4516" i="3"/>
  <c r="AD4492" i="3"/>
  <c r="AD4468" i="3"/>
  <c r="AD4444" i="3"/>
  <c r="AD4408" i="3"/>
  <c r="AD4360" i="3"/>
  <c r="AD4336" i="3"/>
  <c r="AD4216" i="3"/>
  <c r="AD4072" i="3"/>
  <c r="AD4048" i="3"/>
  <c r="AD4036" i="3"/>
  <c r="AD4012" i="3"/>
  <c r="AD3988" i="3"/>
  <c r="AD3952" i="3"/>
  <c r="AD3928" i="3"/>
  <c r="AD3904" i="3"/>
  <c r="AD3880" i="3"/>
  <c r="AD3856" i="3"/>
  <c r="AD3796" i="3"/>
  <c r="AD3736" i="3"/>
  <c r="AD3652" i="3"/>
  <c r="AD3628" i="3"/>
  <c r="AD3580" i="3"/>
  <c r="AD3556" i="3"/>
  <c r="AD3532" i="3"/>
  <c r="AD3508" i="3"/>
  <c r="AD3484" i="3"/>
  <c r="AD3424" i="3"/>
  <c r="AD3400" i="3"/>
  <c r="AD3376" i="3"/>
  <c r="AD3352" i="3"/>
  <c r="AD3280" i="3"/>
  <c r="AD3268" i="3"/>
  <c r="AD3244" i="3"/>
  <c r="AD3148" i="3"/>
  <c r="AD3088" i="3"/>
  <c r="AD3064" i="3"/>
  <c r="AD3040" i="3"/>
  <c r="AD3016" i="3"/>
  <c r="AD2992" i="3"/>
  <c r="AD2968" i="3"/>
  <c r="AD2944" i="3"/>
  <c r="AD2896" i="3"/>
  <c r="AD2872" i="3"/>
  <c r="AD2824" i="3"/>
  <c r="AD2764" i="3"/>
  <c r="AD2704" i="3"/>
  <c r="AD2620" i="3"/>
  <c r="AD2560" i="3"/>
  <c r="AD2524" i="3"/>
  <c r="AD2500" i="3"/>
  <c r="AD2488" i="3"/>
  <c r="AD2464" i="3"/>
  <c r="AD2404" i="3"/>
  <c r="AD2344" i="3"/>
  <c r="AD2284" i="3"/>
  <c r="AD2260" i="3"/>
  <c r="AD2188" i="3"/>
  <c r="AD2164" i="3"/>
  <c r="AD2104" i="3"/>
  <c r="AD2068" i="3"/>
  <c r="AD2020" i="3"/>
  <c r="AD1996" i="3"/>
  <c r="AD1948" i="3"/>
  <c r="AD1888" i="3"/>
  <c r="AD1864" i="3"/>
  <c r="AD1840" i="3"/>
  <c r="AD1792" i="3"/>
  <c r="AD1768" i="3"/>
  <c r="AD1744" i="3"/>
  <c r="AD1720" i="3"/>
  <c r="AD1672" i="3"/>
  <c r="AD1648" i="3"/>
  <c r="AD1624" i="3"/>
  <c r="AD1588" i="3"/>
  <c r="AD1540" i="3"/>
  <c r="AD1516" i="3"/>
  <c r="AD1492" i="3"/>
  <c r="AD1408" i="3"/>
  <c r="AD1396" i="3"/>
  <c r="AD1372" i="3"/>
  <c r="AD1348" i="3"/>
  <c r="AD1264" i="3"/>
  <c r="AD1240" i="3"/>
  <c r="AD1216" i="3"/>
  <c r="AD1192" i="3"/>
  <c r="AD1168" i="3"/>
  <c r="AD1144" i="3"/>
  <c r="AD1084" i="3"/>
  <c r="AD1000" i="3"/>
  <c r="AD976" i="3"/>
  <c r="AD952" i="3"/>
  <c r="AD856" i="3"/>
  <c r="AD820" i="3"/>
  <c r="AD772" i="3"/>
  <c r="AD736" i="3"/>
  <c r="AD700" i="3"/>
  <c r="AD664" i="3"/>
  <c r="AD592" i="3"/>
  <c r="AD520" i="3"/>
  <c r="AD477" i="3"/>
  <c r="AD453" i="3"/>
  <c r="AD441" i="3"/>
  <c r="AD429" i="3"/>
  <c r="AD417" i="3"/>
  <c r="AD405" i="3"/>
  <c r="AD393" i="3"/>
  <c r="AD381" i="3"/>
  <c r="AD353" i="3"/>
  <c r="AD341" i="3"/>
  <c r="AD317" i="3"/>
  <c r="AD305" i="3"/>
  <c r="AD281" i="3"/>
  <c r="AD269" i="3"/>
  <c r="AD257" i="3"/>
  <c r="AD245" i="3"/>
  <c r="AD233" i="3"/>
  <c r="AD209" i="3"/>
  <c r="AD197" i="3"/>
  <c r="AD185" i="3"/>
  <c r="AD173" i="3"/>
  <c r="AD149" i="3"/>
  <c r="AD104" i="3"/>
  <c r="AD92" i="3"/>
  <c r="AD33" i="3"/>
  <c r="AD4599" i="3"/>
  <c r="AD4515" i="3"/>
  <c r="AD4431" i="3"/>
  <c r="AD4419" i="3"/>
  <c r="AD4395" i="3"/>
  <c r="AD4347" i="3"/>
  <c r="AD4323" i="3"/>
  <c r="AD4251" i="3"/>
  <c r="AD4227" i="3"/>
  <c r="AD4215" i="3"/>
  <c r="AD4191" i="3"/>
  <c r="AD4179" i="3"/>
  <c r="AD4131" i="3"/>
  <c r="AD4119" i="3"/>
  <c r="AD4095" i="3"/>
  <c r="AD4083" i="3"/>
  <c r="AD4071" i="3"/>
  <c r="AD4047" i="3"/>
  <c r="AD4023" i="3"/>
  <c r="AD3975" i="3"/>
  <c r="AD3939" i="3"/>
  <c r="AD3927" i="3"/>
  <c r="AD3891" i="3"/>
  <c r="AD3879" i="3"/>
  <c r="AD3867" i="3"/>
  <c r="AD3855" i="3"/>
  <c r="AD3843" i="3"/>
  <c r="AD3819" i="3"/>
  <c r="AD3807" i="3"/>
  <c r="AD3795" i="3"/>
  <c r="AD3783" i="3"/>
  <c r="AD3771" i="3"/>
  <c r="AD4313" i="3"/>
  <c r="AD4289" i="3"/>
  <c r="AD4253" i="3"/>
  <c r="AD4229" i="3"/>
  <c r="AD4157" i="3"/>
  <c r="AD4133" i="3"/>
  <c r="AD4097" i="3"/>
  <c r="AD4061" i="3"/>
  <c r="AD4025" i="3"/>
  <c r="AD4001" i="3"/>
  <c r="AD3965" i="3"/>
  <c r="AD3713" i="3"/>
  <c r="AD3677" i="3"/>
  <c r="AD3521" i="3"/>
  <c r="AD3485" i="3"/>
  <c r="AD3377" i="3"/>
  <c r="AD3305" i="3"/>
  <c r="AD3269" i="3"/>
  <c r="AD3233" i="3"/>
  <c r="AD3197" i="3"/>
  <c r="AD3161" i="3"/>
  <c r="AD3125" i="3"/>
  <c r="AD3041" i="3"/>
  <c r="AD3005" i="3"/>
  <c r="AD2981" i="3"/>
  <c r="AD2861" i="3"/>
  <c r="AD2825" i="3"/>
  <c r="AD2801" i="3"/>
  <c r="AD2765" i="3"/>
  <c r="AD2729" i="3"/>
  <c r="AD2693" i="3"/>
  <c r="AD2657" i="3"/>
  <c r="AD2525" i="3"/>
  <c r="AD2489" i="3"/>
  <c r="AD2381" i="3"/>
  <c r="AD2357" i="3"/>
  <c r="AD2321" i="3"/>
  <c r="AD2285" i="3"/>
  <c r="AD2261" i="3"/>
  <c r="AD2213" i="3"/>
  <c r="AD2177" i="3"/>
  <c r="AD2153" i="3"/>
  <c r="AD2117" i="3"/>
  <c r="AD2081" i="3"/>
  <c r="AD2009" i="3"/>
  <c r="AD1961" i="3"/>
  <c r="AD1913" i="3"/>
  <c r="AD1877" i="3"/>
  <c r="AD1841" i="3"/>
  <c r="AD1805" i="3"/>
  <c r="AD1745" i="3"/>
  <c r="AD1709" i="3"/>
  <c r="AD1673" i="3"/>
  <c r="AD1661" i="3"/>
  <c r="AD1625" i="3"/>
  <c r="AD1589" i="3"/>
  <c r="AD1553" i="3"/>
  <c r="AD1517" i="3"/>
  <c r="AD1481" i="3"/>
  <c r="AD1457" i="3"/>
  <c r="AD1277" i="3"/>
  <c r="AD1241" i="3"/>
  <c r="AD1217" i="3"/>
  <c r="AD1193" i="3"/>
  <c r="AD1169" i="3"/>
  <c r="AD1145" i="3"/>
  <c r="AD1037" i="3"/>
  <c r="AD1013" i="3"/>
  <c r="AD989" i="3"/>
  <c r="AD953" i="3"/>
  <c r="AD929" i="3"/>
  <c r="AD905" i="3"/>
  <c r="AD881" i="3"/>
  <c r="AD869" i="3"/>
  <c r="AD821" i="3"/>
  <c r="AD809" i="3"/>
  <c r="AD3723" i="3"/>
  <c r="AD3675" i="3"/>
  <c r="AD725" i="3"/>
  <c r="AD3687" i="3"/>
  <c r="AD713" i="3"/>
  <c r="AD3651" i="3"/>
  <c r="AD4337" i="3"/>
  <c r="AD4265" i="3"/>
  <c r="AD4145" i="3"/>
  <c r="AD4109" i="3"/>
  <c r="AD4085" i="3"/>
  <c r="AD4049" i="3"/>
  <c r="AD4013" i="3"/>
  <c r="AD3977" i="3"/>
  <c r="AD3953" i="3"/>
  <c r="AD3929" i="3"/>
  <c r="AD3893" i="3"/>
  <c r="AD3773" i="3"/>
  <c r="AD3737" i="3"/>
  <c r="AD3665" i="3"/>
  <c r="AD3629" i="3"/>
  <c r="AD3593" i="3"/>
  <c r="AD3569" i="3"/>
  <c r="AD3533" i="3"/>
  <c r="AD3461" i="3"/>
  <c r="AD3185" i="3"/>
  <c r="AD3149" i="3"/>
  <c r="AD3089" i="3"/>
  <c r="AD3065" i="3"/>
  <c r="AD2945" i="3"/>
  <c r="AD2885" i="3"/>
  <c r="AD2813" i="3"/>
  <c r="AD2741" i="3"/>
  <c r="AD2705" i="3"/>
  <c r="AD2669" i="3"/>
  <c r="AD2597" i="3"/>
  <c r="AD2573" i="3"/>
  <c r="AD2537" i="3"/>
  <c r="AD2477" i="3"/>
  <c r="AD2441" i="3"/>
  <c r="AD2369" i="3"/>
  <c r="AD2333" i="3"/>
  <c r="AD2297" i="3"/>
  <c r="AD2249" i="3"/>
  <c r="AD2225" i="3"/>
  <c r="AD2201" i="3"/>
  <c r="AD2165" i="3"/>
  <c r="AD2129" i="3"/>
  <c r="AD2093" i="3"/>
  <c r="AD2057" i="3"/>
  <c r="AD2021" i="3"/>
  <c r="AD1985" i="3"/>
  <c r="AD1949" i="3"/>
  <c r="AD1901" i="3"/>
  <c r="AD1829" i="3"/>
  <c r="AD1649" i="3"/>
  <c r="AD1613" i="3"/>
  <c r="AD1577" i="3"/>
  <c r="AD1529" i="3"/>
  <c r="AD1493" i="3"/>
  <c r="AD1445" i="3"/>
  <c r="AD1313" i="3"/>
  <c r="AD1253" i="3"/>
  <c r="AD1097" i="3"/>
  <c r="AD1025" i="3"/>
  <c r="AD965" i="3"/>
  <c r="AD893" i="3"/>
  <c r="AD701" i="3"/>
  <c r="AD689" i="3"/>
  <c r="AD665" i="3"/>
  <c r="AD641" i="3"/>
  <c r="AD617" i="3"/>
  <c r="AD593" i="3"/>
  <c r="AD545" i="3"/>
  <c r="AD490" i="3"/>
  <c r="AD466" i="3"/>
  <c r="AD418" i="3"/>
  <c r="AD394" i="3"/>
  <c r="AD354" i="3"/>
  <c r="AD306" i="3"/>
  <c r="AD258" i="3"/>
  <c r="AD210" i="3"/>
  <c r="AD162" i="3"/>
  <c r="AD150" i="3"/>
  <c r="AD105" i="3"/>
  <c r="AD81" i="3"/>
  <c r="AD4612" i="3"/>
  <c r="AD4588" i="3"/>
  <c r="AD4576" i="3"/>
  <c r="AD4552" i="3"/>
  <c r="AD4528" i="3"/>
  <c r="AD4504" i="3"/>
  <c r="AD4480" i="3"/>
  <c r="AD4456" i="3"/>
  <c r="AD4420" i="3"/>
  <c r="AD4396" i="3"/>
  <c r="AD4372" i="3"/>
  <c r="AD4300" i="3"/>
  <c r="AD4288" i="3"/>
  <c r="AD4264" i="3"/>
  <c r="AD4252" i="3"/>
  <c r="AD4228" i="3"/>
  <c r="AD4204" i="3"/>
  <c r="AD4192" i="3"/>
  <c r="AD4168" i="3"/>
  <c r="AD4156" i="3"/>
  <c r="AD4108" i="3"/>
  <c r="AD4060" i="3"/>
  <c r="AD4024" i="3"/>
  <c r="AD4000" i="3"/>
  <c r="AD3940" i="3"/>
  <c r="AD3916" i="3"/>
  <c r="AD3868" i="3"/>
  <c r="AD3844" i="3"/>
  <c r="AD3832" i="3"/>
  <c r="AD3784" i="3"/>
  <c r="AD3772" i="3"/>
  <c r="AD3748" i="3"/>
  <c r="AD3724" i="3"/>
  <c r="AD3712" i="3"/>
  <c r="AD3664" i="3"/>
  <c r="AD3640" i="3"/>
  <c r="AD3616" i="3"/>
  <c r="AD3592" i="3"/>
  <c r="AD3544" i="3"/>
  <c r="AD3520" i="3"/>
  <c r="AD3472" i="3"/>
  <c r="AD3436" i="3"/>
  <c r="AD3412" i="3"/>
  <c r="AD3388" i="3"/>
  <c r="AD3364" i="3"/>
  <c r="AD3292" i="3"/>
  <c r="AD3220" i="3"/>
  <c r="AD3196" i="3"/>
  <c r="AD3184" i="3"/>
  <c r="AD3160" i="3"/>
  <c r="AD3136" i="3"/>
  <c r="AD3124" i="3"/>
  <c r="AD3076" i="3"/>
  <c r="AD3052" i="3"/>
  <c r="AD3004" i="3"/>
  <c r="AD2980" i="3"/>
  <c r="AD2956" i="3"/>
  <c r="AD2932" i="3"/>
  <c r="AD2908" i="3"/>
  <c r="AD2884" i="3"/>
  <c r="AD2812" i="3"/>
  <c r="AD2800" i="3"/>
  <c r="AD2776" i="3"/>
  <c r="AD2752" i="3"/>
  <c r="AD2692" i="3"/>
  <c r="AD2668" i="3"/>
  <c r="AD2656" i="3"/>
  <c r="AD2632" i="3"/>
  <c r="AD2608" i="3"/>
  <c r="AD2596" i="3"/>
  <c r="AD2572" i="3"/>
  <c r="AD2548" i="3"/>
  <c r="AD2440" i="3"/>
  <c r="AD2416" i="3"/>
  <c r="AD2392" i="3"/>
  <c r="AD2380" i="3"/>
  <c r="AD2356" i="3"/>
  <c r="AD2332" i="3"/>
  <c r="AD2320" i="3"/>
  <c r="AD2296" i="3"/>
  <c r="AD2272" i="3"/>
  <c r="AD2248" i="3"/>
  <c r="AD2152" i="3"/>
  <c r="AD2116" i="3"/>
  <c r="AD2092" i="3"/>
  <c r="AD2008" i="3"/>
  <c r="AD1984" i="3"/>
  <c r="AD1924" i="3"/>
  <c r="AD1900" i="3"/>
  <c r="AD1876" i="3"/>
  <c r="AD1852" i="3"/>
  <c r="AD1804" i="3"/>
  <c r="AD1780" i="3"/>
  <c r="AD1684" i="3"/>
  <c r="AD1636" i="3"/>
  <c r="AD1612" i="3"/>
  <c r="AD1600" i="3"/>
  <c r="AD1576" i="3"/>
  <c r="AD1552" i="3"/>
  <c r="AD1528" i="3"/>
  <c r="AD1480" i="3"/>
  <c r="AD1468" i="3"/>
  <c r="AD1444" i="3"/>
  <c r="AD1420" i="3"/>
  <c r="AD1384" i="3"/>
  <c r="AD1252" i="3"/>
  <c r="AD1228" i="3"/>
  <c r="AD1204" i="3"/>
  <c r="AD1180" i="3"/>
  <c r="AD1156" i="3"/>
  <c r="AD1132" i="3"/>
  <c r="AD1096" i="3"/>
  <c r="AD1036" i="3"/>
  <c r="AD988" i="3"/>
  <c r="AD964" i="3"/>
  <c r="AD928" i="3"/>
  <c r="AD892" i="3"/>
  <c r="AD844" i="3"/>
  <c r="AD832" i="3"/>
  <c r="AD808" i="3"/>
  <c r="AD796" i="3"/>
  <c r="AD784" i="3"/>
  <c r="AD760" i="3"/>
  <c r="AD748" i="3"/>
  <c r="AD724" i="3"/>
  <c r="AD712" i="3"/>
  <c r="AD688" i="3"/>
  <c r="AD676" i="3"/>
  <c r="AD652" i="3"/>
  <c r="AD640" i="3"/>
  <c r="AD616" i="3"/>
  <c r="AD604" i="3"/>
  <c r="AD580" i="3"/>
  <c r="AD568" i="3"/>
  <c r="AD544" i="3"/>
  <c r="AD532" i="3"/>
  <c r="AD514" i="3"/>
  <c r="AD465" i="3"/>
  <c r="AD221" i="3"/>
  <c r="AD4611" i="3"/>
  <c r="AD4587" i="3"/>
  <c r="AD4575" i="3"/>
  <c r="AD4551" i="3"/>
  <c r="AD4527" i="3"/>
  <c r="AD4503" i="3"/>
  <c r="AD4491" i="3"/>
  <c r="AD4467" i="3"/>
  <c r="AD4443" i="3"/>
  <c r="AD4383" i="3"/>
  <c r="AD4359" i="3"/>
  <c r="AD4335" i="3"/>
  <c r="AD4299" i="3"/>
  <c r="AD4275" i="3"/>
  <c r="AD4239" i="3"/>
  <c r="AD4143" i="3"/>
  <c r="AD4107" i="3"/>
  <c r="AD4035" i="3"/>
  <c r="AD4011" i="3"/>
  <c r="AD3987" i="3"/>
  <c r="AD3963" i="3"/>
  <c r="AD3915" i="3"/>
  <c r="AD3831" i="3"/>
  <c r="AD3663" i="3"/>
  <c r="AD1896" i="3"/>
  <c r="AD1680" i="3"/>
  <c r="AD1596" i="3"/>
  <c r="AD1524" i="3"/>
  <c r="AD1500" i="3"/>
  <c r="AD1452" i="3"/>
  <c r="AD1344" i="3"/>
  <c r="AD1140" i="3"/>
  <c r="AD1116" i="3"/>
  <c r="AD1032" i="3"/>
  <c r="AD924" i="3"/>
  <c r="AD876" i="3"/>
  <c r="AD828" i="3"/>
  <c r="AD780" i="3"/>
  <c r="AD636" i="3"/>
  <c r="AD510" i="3"/>
  <c r="AD461" i="3"/>
  <c r="AD437" i="3"/>
  <c r="AD377" i="3"/>
  <c r="AD313" i="3"/>
  <c r="AD289" i="3"/>
  <c r="AD145" i="3"/>
  <c r="AD88" i="3"/>
  <c r="AD29" i="3"/>
  <c r="AD4199" i="3"/>
  <c r="AD3815" i="3"/>
  <c r="AD3623" i="3"/>
  <c r="AD3059" i="3"/>
  <c r="AD2687" i="3"/>
  <c r="AD2663" i="3"/>
  <c r="AD2615" i="3"/>
  <c r="AD2519" i="3"/>
  <c r="AD2399" i="3"/>
  <c r="AD2327" i="3"/>
  <c r="AD2243" i="3"/>
  <c r="AD2195" i="3"/>
  <c r="AD2135" i="3"/>
  <c r="AD2087" i="3"/>
  <c r="AD1931" i="3"/>
  <c r="AD1919" i="3"/>
  <c r="AD1751" i="3"/>
  <c r="AD1619" i="3"/>
  <c r="AD1571" i="3"/>
  <c r="AD1523" i="3"/>
  <c r="AD1499" i="3"/>
  <c r="AD1439" i="3"/>
  <c r="AD1415" i="3"/>
  <c r="AD1307" i="3"/>
  <c r="AD1283" i="3"/>
  <c r="AD1259" i="3"/>
  <c r="AD1235" i="3"/>
  <c r="AD1031" i="3"/>
  <c r="AD995" i="3"/>
  <c r="AD947" i="3"/>
  <c r="AD923" i="3"/>
  <c r="AD851" i="3"/>
  <c r="AD707" i="3"/>
  <c r="AD659" i="3"/>
  <c r="AD647" i="3"/>
  <c r="AD623" i="3"/>
  <c r="AD599" i="3"/>
  <c r="AD575" i="3"/>
  <c r="AD527" i="3"/>
  <c r="AD264" i="3"/>
  <c r="AD2998" i="3"/>
  <c r="AD2950" i="3"/>
  <c r="AD2926" i="3"/>
  <c r="AD2902" i="3"/>
  <c r="AD2878" i="3"/>
  <c r="AD2830" i="3"/>
  <c r="AD2806" i="3"/>
  <c r="AD2782" i="3"/>
  <c r="AD2734" i="3"/>
  <c r="AD2662" i="3"/>
  <c r="AD2638" i="3"/>
  <c r="AD2614" i="3"/>
  <c r="AD2554" i="3"/>
  <c r="AD2542" i="3"/>
  <c r="AD2518" i="3"/>
  <c r="AD2458" i="3"/>
  <c r="AD2434" i="3"/>
  <c r="AD2398" i="3"/>
  <c r="AD2386" i="3"/>
  <c r="AD2362" i="3"/>
  <c r="AD2302" i="3"/>
  <c r="AD2278" i="3"/>
  <c r="AD2242" i="3"/>
  <c r="AD2218" i="3"/>
  <c r="AD2146" i="3"/>
  <c r="AD2086" i="3"/>
  <c r="AD2050" i="3"/>
  <c r="AD2038" i="3"/>
  <c r="AD2026" i="3"/>
  <c r="AD2014" i="3"/>
  <c r="AD2002" i="3"/>
  <c r="AD1858" i="3"/>
  <c r="AD1846" i="3"/>
  <c r="AD1774" i="3"/>
  <c r="AD1762" i="3"/>
  <c r="AD1738" i="3"/>
  <c r="AD1714" i="3"/>
  <c r="AD1690" i="3"/>
  <c r="AD1678" i="3"/>
  <c r="AD1666" i="3"/>
  <c r="AD1570" i="3"/>
  <c r="AD1438" i="3"/>
  <c r="AD1414" i="3"/>
  <c r="AD1342" i="3"/>
  <c r="AD1282" i="3"/>
  <c r="AD1186" i="3"/>
  <c r="AD1162" i="3"/>
  <c r="AD1138" i="3"/>
  <c r="AD1090" i="3"/>
  <c r="AD1042" i="3"/>
  <c r="AD1006" i="3"/>
  <c r="AD982" i="3"/>
  <c r="AD970" i="3"/>
  <c r="AD946" i="3"/>
  <c r="AD922" i="3"/>
  <c r="AD886" i="3"/>
  <c r="AD874" i="3"/>
  <c r="AD850" i="3"/>
  <c r="AD826" i="3"/>
  <c r="AD814" i="3"/>
  <c r="AD718" i="3"/>
  <c r="AD706" i="3"/>
  <c r="AD694" i="3"/>
  <c r="AD682" i="3"/>
  <c r="AD670" i="3"/>
  <c r="AD646" i="3"/>
  <c r="AD634" i="3"/>
  <c r="AD610" i="3"/>
  <c r="AD598" i="3"/>
  <c r="AD574" i="3"/>
  <c r="AD562" i="3"/>
  <c r="AD550" i="3"/>
  <c r="AD526" i="3"/>
  <c r="AD483" i="3"/>
  <c r="AD435" i="3"/>
  <c r="AD423" i="3"/>
  <c r="AD411" i="3"/>
  <c r="AD323" i="3"/>
  <c r="AD299" i="3"/>
  <c r="AD287" i="3"/>
  <c r="AD239" i="3"/>
  <c r="AD227" i="3"/>
  <c r="AD215" i="3"/>
  <c r="AD203" i="3"/>
  <c r="AD179" i="3"/>
  <c r="AD143" i="3"/>
  <c r="AD131" i="3"/>
  <c r="AD122" i="3"/>
  <c r="AD98" i="3"/>
  <c r="AD86" i="3"/>
  <c r="AD63" i="3"/>
  <c r="AD51" i="3"/>
  <c r="AD216" i="3"/>
  <c r="AD3627" i="3"/>
  <c r="AD3567" i="3"/>
  <c r="AD3531" i="3"/>
  <c r="AD3435" i="3"/>
  <c r="AD3411" i="3"/>
  <c r="AD3387" i="3"/>
  <c r="AD3339" i="3"/>
  <c r="AD3315" i="3"/>
  <c r="AD3291" i="3"/>
  <c r="AD3255" i="3"/>
  <c r="AD3231" i="3"/>
  <c r="AD3207" i="3"/>
  <c r="AD3195" i="3"/>
  <c r="AD3171" i="3"/>
  <c r="AD3147" i="3"/>
  <c r="AD3123" i="3"/>
  <c r="AD3099" i="3"/>
  <c r="AD3087" i="3"/>
  <c r="AD3063" i="3"/>
  <c r="AD3039" i="3"/>
  <c r="AD3027" i="3"/>
  <c r="AD3003" i="3"/>
  <c r="AD2979" i="3"/>
  <c r="AD2943" i="3"/>
  <c r="AD2919" i="3"/>
  <c r="AD2859" i="3"/>
  <c r="AD2835" i="3"/>
  <c r="AD2811" i="3"/>
  <c r="AD2787" i="3"/>
  <c r="AD2763" i="3"/>
  <c r="AD2739" i="3"/>
  <c r="AD2715" i="3"/>
  <c r="AD2691" i="3"/>
  <c r="AD2679" i="3"/>
  <c r="AD2655" i="3"/>
  <c r="AD2631" i="3"/>
  <c r="AD2607" i="3"/>
  <c r="AD2595" i="3"/>
  <c r="AD2571" i="3"/>
  <c r="AD2547" i="3"/>
  <c r="AD2523" i="3"/>
  <c r="AD2439" i="3"/>
  <c r="AD2415" i="3"/>
  <c r="AD2355" i="3"/>
  <c r="AD2307" i="3"/>
  <c r="AD2283" i="3"/>
  <c r="AD2259" i="3"/>
  <c r="AD2235" i="3"/>
  <c r="AD2211" i="3"/>
  <c r="AD2187" i="3"/>
  <c r="AD2175" i="3"/>
  <c r="AD2151" i="3"/>
  <c r="AD2127" i="3"/>
  <c r="AD2103" i="3"/>
  <c r="AD2079" i="3"/>
  <c r="AD1971" i="3"/>
  <c r="AD1947" i="3"/>
  <c r="AD1923" i="3"/>
  <c r="AD1899" i="3"/>
  <c r="AD1875" i="3"/>
  <c r="AD1851" i="3"/>
  <c r="AD1803" i="3"/>
  <c r="AD1779" i="3"/>
  <c r="AD1755" i="3"/>
  <c r="AD1731" i="3"/>
  <c r="AD1707" i="3"/>
  <c r="AD1659" i="3"/>
  <c r="AD1563" i="3"/>
  <c r="AD1539" i="3"/>
  <c r="AD1515" i="3"/>
  <c r="AD1491" i="3"/>
  <c r="AD1467" i="3"/>
  <c r="AD1443" i="3"/>
  <c r="AD1419" i="3"/>
  <c r="AD1371" i="3"/>
  <c r="AD1347" i="3"/>
  <c r="AD1311" i="3"/>
  <c r="AD1287" i="3"/>
  <c r="AD1263" i="3"/>
  <c r="AD1239" i="3"/>
  <c r="AD1191" i="3"/>
  <c r="AD1167" i="3"/>
  <c r="AD1155" i="3"/>
  <c r="AD1095" i="3"/>
  <c r="AD1035" i="3"/>
  <c r="AD903" i="3"/>
  <c r="AD879" i="3"/>
  <c r="AD855" i="3"/>
  <c r="AD831" i="3"/>
  <c r="AD795" i="3"/>
  <c r="AD735" i="3"/>
  <c r="AD699" i="3"/>
  <c r="AD651" i="3"/>
  <c r="AD627" i="3"/>
  <c r="AD615" i="3"/>
  <c r="AD591" i="3"/>
  <c r="AD567" i="3"/>
  <c r="AD501" i="3"/>
  <c r="AD476" i="3"/>
  <c r="AD452" i="3"/>
  <c r="AD392" i="3"/>
  <c r="AD352" i="3"/>
  <c r="AD328" i="3"/>
  <c r="AD304" i="3"/>
  <c r="AD268" i="3"/>
  <c r="AD244" i="3"/>
  <c r="AD220" i="3"/>
  <c r="AD196" i="3"/>
  <c r="AD172" i="3"/>
  <c r="AD115" i="3"/>
  <c r="AD91" i="3"/>
  <c r="AD44" i="3"/>
  <c r="AD4610" i="3"/>
  <c r="AD4598" i="3"/>
  <c r="AD4574" i="3"/>
  <c r="AD4550" i="3"/>
  <c r="AD4526" i="3"/>
  <c r="AD4502" i="3"/>
  <c r="AD4490" i="3"/>
  <c r="AD4466" i="3"/>
  <c r="AD4418" i="3"/>
  <c r="AD4406" i="3"/>
  <c r="AD4382" i="3"/>
  <c r="AD4358" i="3"/>
  <c r="AD4334" i="3"/>
  <c r="AD4286" i="3"/>
  <c r="AD4262" i="3"/>
  <c r="AD4238" i="3"/>
  <c r="AD4214" i="3"/>
  <c r="AD4190" i="3"/>
  <c r="AD4130" i="3"/>
  <c r="AD4106" i="3"/>
  <c r="AD4082" i="3"/>
  <c r="AD4058" i="3"/>
  <c r="AD4034" i="3"/>
  <c r="AD4010" i="3"/>
  <c r="AD3986" i="3"/>
  <c r="AD3938" i="3"/>
  <c r="AD3914" i="3"/>
  <c r="AD3890" i="3"/>
  <c r="AD3866" i="3"/>
  <c r="AD3842" i="3"/>
  <c r="AD3818" i="3"/>
  <c r="AD3794" i="3"/>
  <c r="AD3770" i="3"/>
  <c r="AD3734" i="3"/>
  <c r="AD3710" i="3"/>
  <c r="AD3626" i="3"/>
  <c r="AD3602" i="3"/>
  <c r="AD3578" i="3"/>
  <c r="AD3554" i="3"/>
  <c r="AD3494" i="3"/>
  <c r="AD3470" i="3"/>
  <c r="AD3446" i="3"/>
  <c r="AD3422" i="3"/>
  <c r="AD3398" i="3"/>
  <c r="AD3374" i="3"/>
  <c r="AD3350" i="3"/>
  <c r="AD3326" i="3"/>
  <c r="AD3302" i="3"/>
  <c r="AD3278" i="3"/>
  <c r="AD3230" i="3"/>
  <c r="AD3206" i="3"/>
  <c r="AD3182" i="3"/>
  <c r="AD3158" i="3"/>
  <c r="AD3134" i="3"/>
  <c r="AD3074" i="3"/>
  <c r="AD3038" i="3"/>
  <c r="AD3014" i="3"/>
  <c r="AD2990" i="3"/>
  <c r="AD2966" i="3"/>
  <c r="AD2906" i="3"/>
  <c r="AD2870" i="3"/>
  <c r="AD2810" i="3"/>
  <c r="AD2786" i="3"/>
  <c r="AD2762" i="3"/>
  <c r="AD2726" i="3"/>
  <c r="AD2702" i="3"/>
  <c r="AD2654" i="3"/>
  <c r="AD2606" i="3"/>
  <c r="AD2582" i="3"/>
  <c r="AD2558" i="3"/>
  <c r="AD2534" i="3"/>
  <c r="AD2438" i="3"/>
  <c r="AD2390" i="3"/>
  <c r="AD2366" i="3"/>
  <c r="AD2342" i="3"/>
  <c r="AD2318" i="3"/>
  <c r="AD2282" i="3"/>
  <c r="AD2258" i="3"/>
  <c r="AD2234" i="3"/>
  <c r="AD2210" i="3"/>
  <c r="AD2186" i="3"/>
  <c r="AD2162" i="3"/>
  <c r="AD2114" i="3"/>
  <c r="AD2090" i="3"/>
  <c r="AD2078" i="3"/>
  <c r="AD2054" i="3"/>
  <c r="AD2030" i="3"/>
  <c r="AD2006" i="3"/>
  <c r="AD1970" i="3"/>
  <c r="AD1946" i="3"/>
  <c r="AD1922" i="3"/>
  <c r="AD1898" i="3"/>
  <c r="AD1874" i="3"/>
  <c r="AD1862" i="3"/>
  <c r="AD1838" i="3"/>
  <c r="AD1814" i="3"/>
  <c r="AD1802" i="3"/>
  <c r="AD1778" i="3"/>
  <c r="AD1742" i="3"/>
  <c r="AD1706" i="3"/>
  <c r="AD1682" i="3"/>
  <c r="AD1658" i="3"/>
  <c r="AD1610" i="3"/>
  <c r="AD1586" i="3"/>
  <c r="AD1538" i="3"/>
  <c r="AD1478" i="3"/>
  <c r="AD1454" i="3"/>
  <c r="AD1382" i="3"/>
  <c r="AD1346" i="3"/>
  <c r="AD1298" i="3"/>
  <c r="AD1274" i="3"/>
  <c r="AD1226" i="3"/>
  <c r="AD1142" i="3"/>
  <c r="AD1118" i="3"/>
  <c r="AD1082" i="3"/>
  <c r="AD950" i="3"/>
  <c r="AD902" i="3"/>
  <c r="AD878" i="3"/>
  <c r="AD842" i="3"/>
  <c r="AD782" i="3"/>
  <c r="AD734" i="3"/>
  <c r="AD674" i="3"/>
  <c r="AD650" i="3"/>
  <c r="AD566" i="3"/>
  <c r="AD530" i="3"/>
  <c r="AD475" i="3"/>
  <c r="AD451" i="3"/>
  <c r="AD427" i="3"/>
  <c r="AD363" i="3"/>
  <c r="AD339" i="3"/>
  <c r="AD315" i="3"/>
  <c r="AD279" i="3"/>
  <c r="AD183" i="3"/>
  <c r="AD147" i="3"/>
  <c r="AD90" i="3"/>
  <c r="AD4609" i="3"/>
  <c r="AD4585" i="3"/>
  <c r="AD4561" i="3"/>
  <c r="AD4537" i="3"/>
  <c r="AD4501" i="3"/>
  <c r="AD4441" i="3"/>
  <c r="AD4405" i="3"/>
  <c r="AD4345" i="3"/>
  <c r="AD4321" i="3"/>
  <c r="AD4297" i="3"/>
  <c r="AD4273" i="3"/>
  <c r="AD4249" i="3"/>
  <c r="AD4201" i="3"/>
  <c r="AD4177" i="3"/>
  <c r="AD4129" i="3"/>
  <c r="AD4105" i="3"/>
  <c r="AD4081" i="3"/>
  <c r="AD4057" i="3"/>
  <c r="AD4033" i="3"/>
  <c r="AD4009" i="3"/>
  <c r="AD3985" i="3"/>
  <c r="AD3949" i="3"/>
  <c r="AD3901" i="3"/>
  <c r="AD3889" i="3"/>
  <c r="AD3865" i="3"/>
  <c r="AD3841" i="3"/>
  <c r="AD3817" i="3"/>
  <c r="AD3793" i="3"/>
  <c r="AD3781" i="3"/>
  <c r="AD3757" i="3"/>
  <c r="AD3733" i="3"/>
  <c r="AD3709" i="3"/>
  <c r="AD3685" i="3"/>
  <c r="AD3661" i="3"/>
  <c r="AD3649" i="3"/>
  <c r="AD3625" i="3"/>
  <c r="AD3601" i="3"/>
  <c r="AD3577" i="3"/>
  <c r="AD3529" i="3"/>
  <c r="AD3505" i="3"/>
  <c r="AD3481" i="3"/>
  <c r="AD3349" i="3"/>
  <c r="AD3325" i="3"/>
  <c r="AD3301" i="3"/>
  <c r="AD3277" i="3"/>
  <c r="AD3253" i="3"/>
  <c r="AD3229" i="3"/>
  <c r="AD3205" i="3"/>
  <c r="AD3181" i="3"/>
  <c r="AD3121" i="3"/>
  <c r="AD3097" i="3"/>
  <c r="AD3073" i="3"/>
  <c r="AD3049" i="3"/>
  <c r="AD3025" i="3"/>
  <c r="AD2965" i="3"/>
  <c r="AD2941" i="3"/>
  <c r="AD2917" i="3"/>
  <c r="AD2893" i="3"/>
  <c r="AD2869" i="3"/>
  <c r="AD2845" i="3"/>
  <c r="AD2785" i="3"/>
  <c r="AD2725" i="3"/>
  <c r="AD2701" i="3"/>
  <c r="AD2677" i="3"/>
  <c r="AD2653" i="3"/>
  <c r="AD2629" i="3"/>
  <c r="AD2605" i="3"/>
  <c r="AD2581" i="3"/>
  <c r="AD2557" i="3"/>
  <c r="AD2545" i="3"/>
  <c r="AD2521" i="3"/>
  <c r="AD2497" i="3"/>
  <c r="AD2473" i="3"/>
  <c r="AD2449" i="3"/>
  <c r="AD2425" i="3"/>
  <c r="AD2401" i="3"/>
  <c r="AD2377" i="3"/>
  <c r="AD2329" i="3"/>
  <c r="AD2305" i="3"/>
  <c r="AD2293" i="3"/>
  <c r="AD2269" i="3"/>
  <c r="AD2245" i="3"/>
  <c r="AD2221" i="3"/>
  <c r="AD2209" i="3"/>
  <c r="AD2185" i="3"/>
  <c r="AD2173" i="3"/>
  <c r="AD2149" i="3"/>
  <c r="AD2125" i="3"/>
  <c r="AD2101" i="3"/>
  <c r="AD2077" i="3"/>
  <c r="AD2053" i="3"/>
  <c r="AD2029" i="3"/>
  <c r="AD2005" i="3"/>
  <c r="AD1981" i="3"/>
  <c r="AD1945" i="3"/>
  <c r="AD1921" i="3"/>
  <c r="AD1861" i="3"/>
  <c r="AD1813" i="3"/>
  <c r="AD1789" i="3"/>
  <c r="AD1765" i="3"/>
  <c r="AD1729" i="3"/>
  <c r="AD1705" i="3"/>
  <c r="AD1681" i="3"/>
  <c r="AD1657" i="3"/>
  <c r="AD1633" i="3"/>
  <c r="AD1609" i="3"/>
  <c r="AD1585" i="3"/>
  <c r="AD1561" i="3"/>
  <c r="AD1537" i="3"/>
  <c r="AD1513" i="3"/>
  <c r="AD1489" i="3"/>
  <c r="AD1465" i="3"/>
  <c r="AD1441" i="3"/>
  <c r="AD1381" i="3"/>
  <c r="AD1357" i="3"/>
  <c r="AD1333" i="3"/>
  <c r="AD1309" i="3"/>
  <c r="AD1285" i="3"/>
  <c r="AD1261" i="3"/>
  <c r="AD1237" i="3"/>
  <c r="AD1225" i="3"/>
  <c r="AD1201" i="3"/>
  <c r="AD1177" i="3"/>
  <c r="AD1153" i="3"/>
  <c r="AD1129" i="3"/>
  <c r="AD1093" i="3"/>
  <c r="AD1069" i="3"/>
  <c r="AD1045" i="3"/>
  <c r="AD1021" i="3"/>
  <c r="AD985" i="3"/>
  <c r="AD961" i="3"/>
  <c r="AD937" i="3"/>
  <c r="AD913" i="3"/>
  <c r="AD877" i="3"/>
  <c r="AD805" i="3"/>
  <c r="AD745" i="3"/>
  <c r="AD709" i="3"/>
  <c r="AD673" i="3"/>
  <c r="AD637" i="3"/>
  <c r="AD613" i="3"/>
  <c r="AD577" i="3"/>
  <c r="AD541" i="3"/>
  <c r="AD402" i="3"/>
  <c r="AD350" i="3"/>
  <c r="AD314" i="3"/>
  <c r="AD290" i="3"/>
  <c r="AD242" i="3"/>
  <c r="AD206" i="3"/>
  <c r="AD182" i="3"/>
  <c r="AD158" i="3"/>
  <c r="AD146" i="3"/>
  <c r="AD134" i="3"/>
  <c r="AD125" i="3"/>
  <c r="AD89" i="3"/>
  <c r="AD78" i="3"/>
  <c r="AD54" i="3"/>
  <c r="AD42" i="3"/>
  <c r="AD4392" i="3"/>
  <c r="AD4188" i="3"/>
  <c r="AD4080" i="3"/>
  <c r="AD3996" i="3"/>
  <c r="AD3960" i="3"/>
  <c r="AD3936" i="3"/>
  <c r="AD3828" i="3"/>
  <c r="AD3804" i="3"/>
  <c r="AD3648" i="3"/>
  <c r="AD3636" i="3"/>
  <c r="AD3576" i="3"/>
  <c r="AD3540" i="3"/>
  <c r="AD3492" i="3"/>
  <c r="AD3372" i="3"/>
  <c r="AD180" i="3"/>
  <c r="AD132" i="3"/>
  <c r="AD111" i="3"/>
  <c r="AD99" i="3"/>
  <c r="AD76" i="3"/>
  <c r="AD4570" i="3"/>
  <c r="AD4546" i="3"/>
  <c r="AD4534" i="3"/>
  <c r="AD4510" i="3"/>
  <c r="AD4486" i="3"/>
  <c r="AD4390" i="3"/>
  <c r="AD4318" i="3"/>
  <c r="AD4150" i="3"/>
  <c r="AD4030" i="3"/>
  <c r="AD3982" i="3"/>
  <c r="AD3946" i="3"/>
  <c r="AD3922" i="3"/>
  <c r="AD3838" i="3"/>
  <c r="AD3754" i="3"/>
  <c r="AD3730" i="3"/>
  <c r="AD3658" i="3"/>
  <c r="AD3634" i="3"/>
  <c r="AD3610" i="3"/>
  <c r="AD3562" i="3"/>
  <c r="AD3514" i="3"/>
  <c r="AD3454" i="3"/>
  <c r="AD3418" i="3"/>
  <c r="AD3394" i="3"/>
  <c r="AD3370" i="3"/>
  <c r="AD3310" i="3"/>
  <c r="AD3238" i="3"/>
  <c r="AD3214" i="3"/>
  <c r="AD3166" i="3"/>
  <c r="AD3082" i="3"/>
  <c r="AD3070" i="3"/>
  <c r="AD3058" i="3"/>
  <c r="AD4197" i="3"/>
  <c r="AD3981" i="3"/>
  <c r="AD3957" i="3"/>
  <c r="AD3753" i="3"/>
  <c r="AD3729" i="3"/>
  <c r="AD3705" i="3"/>
  <c r="AD3669" i="3"/>
  <c r="AD3633" i="3"/>
  <c r="AD3537" i="3"/>
  <c r="AD3525" i="3"/>
  <c r="AD3501" i="3"/>
  <c r="AD3477" i="3"/>
  <c r="AD3405" i="3"/>
  <c r="AD3333" i="3"/>
  <c r="AD3189" i="3"/>
  <c r="AD2997" i="3"/>
  <c r="AD2853" i="3"/>
  <c r="AD2841" i="3"/>
  <c r="AD2793" i="3"/>
  <c r="AD2685" i="3"/>
  <c r="AD2637" i="3"/>
  <c r="AD2577" i="3"/>
  <c r="AD2505" i="3"/>
  <c r="AD2493" i="3"/>
  <c r="AD2469" i="3"/>
  <c r="AD2457" i="3"/>
  <c r="AD2433" i="3"/>
  <c r="AD2421" i="3"/>
  <c r="AD2397" i="3"/>
  <c r="AD2325" i="3"/>
  <c r="AD2229" i="3"/>
  <c r="AD2193" i="3"/>
  <c r="AD2001" i="3"/>
  <c r="AD1929" i="3"/>
  <c r="AD1797" i="3"/>
  <c r="AD1701" i="3"/>
  <c r="AD1545" i="3"/>
  <c r="AD1461" i="3"/>
  <c r="AD1329" i="3"/>
  <c r="AD1281" i="3"/>
  <c r="AD1161" i="3"/>
  <c r="AD1137" i="3"/>
  <c r="AD1065" i="3"/>
  <c r="AD981" i="3"/>
  <c r="AD933" i="3"/>
  <c r="AD849" i="3"/>
  <c r="AD3639" i="3"/>
  <c r="AD3603" i="3"/>
  <c r="AD3579" i="3"/>
  <c r="AD3543" i="3"/>
  <c r="AD3519" i="3"/>
  <c r="AD3507" i="3"/>
  <c r="AD3483" i="3"/>
  <c r="AD3471" i="3"/>
  <c r="AD3447" i="3"/>
  <c r="AD3423" i="3"/>
  <c r="AD3399" i="3"/>
  <c r="AD3375" i="3"/>
  <c r="AD3327" i="3"/>
  <c r="AD3303" i="3"/>
  <c r="AD3243" i="3"/>
  <c r="AD3219" i="3"/>
  <c r="AD3135" i="3"/>
  <c r="AD3111" i="3"/>
  <c r="AD3051" i="3"/>
  <c r="AD3015" i="3"/>
  <c r="AD2991" i="3"/>
  <c r="AD2967" i="3"/>
  <c r="AD2955" i="3"/>
  <c r="AD2931" i="3"/>
  <c r="AD2907" i="3"/>
  <c r="AD2895" i="3"/>
  <c r="AD2871" i="3"/>
  <c r="AD2847" i="3"/>
  <c r="AD2823" i="3"/>
  <c r="AD2799" i="3"/>
  <c r="AD2751" i="3"/>
  <c r="AD2727" i="3"/>
  <c r="AD2703" i="3"/>
  <c r="AD2643" i="3"/>
  <c r="AD2619" i="3"/>
  <c r="AD2535" i="3"/>
  <c r="AD2511" i="3"/>
  <c r="AD2499" i="3"/>
  <c r="AD2475" i="3"/>
  <c r="AD2451" i="3"/>
  <c r="AD2427" i="3"/>
  <c r="AD2403" i="3"/>
  <c r="AD2391" i="3"/>
  <c r="AD2367" i="3"/>
  <c r="AD2343" i="3"/>
  <c r="AD2271" i="3"/>
  <c r="AD2247" i="3"/>
  <c r="AD2223" i="3"/>
  <c r="AD2199" i="3"/>
  <c r="AD2139" i="3"/>
  <c r="AD2115" i="3"/>
  <c r="AD2067" i="3"/>
  <c r="AD2055" i="3"/>
  <c r="AD2031" i="3"/>
  <c r="AD2019" i="3"/>
  <c r="AD1995" i="3"/>
  <c r="AD1983" i="3"/>
  <c r="AD1959" i="3"/>
  <c r="AD1935" i="3"/>
  <c r="AD1911" i="3"/>
  <c r="AD1887" i="3"/>
  <c r="AD1863" i="3"/>
  <c r="AD1815" i="3"/>
  <c r="AD1791" i="3"/>
  <c r="AD1743" i="3"/>
  <c r="AD1719" i="3"/>
  <c r="AD1695" i="3"/>
  <c r="AD1671" i="3"/>
  <c r="AD1611" i="3"/>
  <c r="AD1599" i="3"/>
  <c r="AD1575" i="3"/>
  <c r="AD1551" i="3"/>
  <c r="AD1527" i="3"/>
  <c r="AD1503" i="3"/>
  <c r="AD1479" i="3"/>
  <c r="AD1455" i="3"/>
  <c r="AD1431" i="3"/>
  <c r="AD1383" i="3"/>
  <c r="AD1335" i="3"/>
  <c r="AD1299" i="3"/>
  <c r="AD1251" i="3"/>
  <c r="AD1227" i="3"/>
  <c r="AD1215" i="3"/>
  <c r="AD1143" i="3"/>
  <c r="AD1107" i="3"/>
  <c r="AD1011" i="3"/>
  <c r="AD999" i="3"/>
  <c r="AD975" i="3"/>
  <c r="AD963" i="3"/>
  <c r="AD915" i="3"/>
  <c r="AD891" i="3"/>
  <c r="AD819" i="3"/>
  <c r="AD807" i="3"/>
  <c r="AD783" i="3"/>
  <c r="AD771" i="3"/>
  <c r="AD747" i="3"/>
  <c r="AD723" i="3"/>
  <c r="AD711" i="3"/>
  <c r="AD687" i="3"/>
  <c r="AD663" i="3"/>
  <c r="AD543" i="3"/>
  <c r="AD531" i="3"/>
  <c r="AD440" i="3"/>
  <c r="AD428" i="3"/>
  <c r="AD380" i="3"/>
  <c r="AD364" i="3"/>
  <c r="AD292" i="3"/>
  <c r="AD280" i="3"/>
  <c r="AD256" i="3"/>
  <c r="AD232" i="3"/>
  <c r="AD184" i="3"/>
  <c r="AD160" i="3"/>
  <c r="AD148" i="3"/>
  <c r="AD103" i="3"/>
  <c r="AD32" i="3"/>
  <c r="AD4586" i="3"/>
  <c r="AD4538" i="3"/>
  <c r="AD4514" i="3"/>
  <c r="AD4454" i="3"/>
  <c r="AD4394" i="3"/>
  <c r="AD4346" i="3"/>
  <c r="AD4322" i="3"/>
  <c r="AD4298" i="3"/>
  <c r="AD4274" i="3"/>
  <c r="AD4250" i="3"/>
  <c r="AD4226" i="3"/>
  <c r="AD4202" i="3"/>
  <c r="AD4166" i="3"/>
  <c r="AD4142" i="3"/>
  <c r="AD4118" i="3"/>
  <c r="AD4094" i="3"/>
  <c r="AD4070" i="3"/>
  <c r="AD4046" i="3"/>
  <c r="AD4022" i="3"/>
  <c r="AD3974" i="3"/>
  <c r="AD3962" i="3"/>
  <c r="AD3902" i="3"/>
  <c r="AD3878" i="3"/>
  <c r="AD3854" i="3"/>
  <c r="AD3830" i="3"/>
  <c r="AD3782" i="3"/>
  <c r="AD3758" i="3"/>
  <c r="AD3746" i="3"/>
  <c r="AD3722" i="3"/>
  <c r="AD3698" i="3"/>
  <c r="AD3686" i="3"/>
  <c r="AD3662" i="3"/>
  <c r="AD3638" i="3"/>
  <c r="AD3614" i="3"/>
  <c r="AD3590" i="3"/>
  <c r="AD3542" i="3"/>
  <c r="AD3530" i="3"/>
  <c r="AD3506" i="3"/>
  <c r="AD3482" i="3"/>
  <c r="AD3458" i="3"/>
  <c r="AD3434" i="3"/>
  <c r="AD3410" i="3"/>
  <c r="AD3386" i="3"/>
  <c r="AD3362" i="3"/>
  <c r="AD3338" i="3"/>
  <c r="AD3314" i="3"/>
  <c r="AD3290" i="3"/>
  <c r="AD3266" i="3"/>
  <c r="AD3218" i="3"/>
  <c r="AD3170" i="3"/>
  <c r="AD3146" i="3"/>
  <c r="AD3122" i="3"/>
  <c r="AD3110" i="3"/>
  <c r="AD3086" i="3"/>
  <c r="AD3062" i="3"/>
  <c r="AD3050" i="3"/>
  <c r="AD3026" i="3"/>
  <c r="AD3002" i="3"/>
  <c r="AD2978" i="3"/>
  <c r="AD2954" i="3"/>
  <c r="AD2942" i="3"/>
  <c r="AD2918" i="3"/>
  <c r="AD2894" i="3"/>
  <c r="AD2882" i="3"/>
  <c r="AD2858" i="3"/>
  <c r="AD2846" i="3"/>
  <c r="AD2822" i="3"/>
  <c r="AD2798" i="3"/>
  <c r="AD2774" i="3"/>
  <c r="AD2750" i="3"/>
  <c r="AD2738" i="3"/>
  <c r="AD2714" i="3"/>
  <c r="AD2666" i="3"/>
  <c r="AD2642" i="3"/>
  <c r="AD2618" i="3"/>
  <c r="AD2594" i="3"/>
  <c r="AD2570" i="3"/>
  <c r="AD2546" i="3"/>
  <c r="AD2522" i="3"/>
  <c r="AD2510" i="3"/>
  <c r="AD2474" i="3"/>
  <c r="AD2450" i="3"/>
  <c r="AD2402" i="3"/>
  <c r="AD2378" i="3"/>
  <c r="AD2354" i="3"/>
  <c r="AD2330" i="3"/>
  <c r="AD2306" i="3"/>
  <c r="AD2294" i="3"/>
  <c r="AD2270" i="3"/>
  <c r="AD2246" i="3"/>
  <c r="AD2222" i="3"/>
  <c r="AD2198" i="3"/>
  <c r="AD2174" i="3"/>
  <c r="AD2150" i="3"/>
  <c r="AD2126" i="3"/>
  <c r="AD2066" i="3"/>
  <c r="AD2042" i="3"/>
  <c r="AD2018" i="3"/>
  <c r="AD1994" i="3"/>
  <c r="AD1982" i="3"/>
  <c r="AD1958" i="3"/>
  <c r="AD1934" i="3"/>
  <c r="AD1910" i="3"/>
  <c r="AD1886" i="3"/>
  <c r="AD1850" i="3"/>
  <c r="AD1766" i="3"/>
  <c r="AD1754" i="3"/>
  <c r="AD1730" i="3"/>
  <c r="AD1646" i="3"/>
  <c r="AD1598" i="3"/>
  <c r="AD1574" i="3"/>
  <c r="AD1550" i="3"/>
  <c r="AD1502" i="3"/>
  <c r="AD1490" i="3"/>
  <c r="AD1466" i="3"/>
  <c r="AD1418" i="3"/>
  <c r="AD1394" i="3"/>
  <c r="AD1358" i="3"/>
  <c r="AD1334" i="3"/>
  <c r="AD1310" i="3"/>
  <c r="AD1286" i="3"/>
  <c r="AD1238" i="3"/>
  <c r="AD1214" i="3"/>
  <c r="AD1202" i="3"/>
  <c r="AD1154" i="3"/>
  <c r="AD1130" i="3"/>
  <c r="AD1106" i="3"/>
  <c r="AD1094" i="3"/>
  <c r="AD1070" i="3"/>
  <c r="AD1046" i="3"/>
  <c r="AD1034" i="3"/>
  <c r="AD1010" i="3"/>
  <c r="AD998" i="3"/>
  <c r="AD974" i="3"/>
  <c r="AD962" i="3"/>
  <c r="AD914" i="3"/>
  <c r="AD866" i="3"/>
  <c r="AD854" i="3"/>
  <c r="AD830" i="3"/>
  <c r="AD794" i="3"/>
  <c r="AD770" i="3"/>
  <c r="AD722" i="3"/>
  <c r="AD686" i="3"/>
  <c r="AD638" i="3"/>
  <c r="AD626" i="3"/>
  <c r="AD602" i="3"/>
  <c r="AD578" i="3"/>
  <c r="AD542" i="3"/>
  <c r="AD512" i="3"/>
  <c r="AD487" i="3"/>
  <c r="AD463" i="3"/>
  <c r="AD415" i="3"/>
  <c r="AD379" i="3"/>
  <c r="AD351" i="3"/>
  <c r="AD303" i="3"/>
  <c r="AD291" i="3"/>
  <c r="AD267" i="3"/>
  <c r="AD231" i="3"/>
  <c r="AD219" i="3"/>
  <c r="AD195" i="3"/>
  <c r="AD159" i="3"/>
  <c r="AD126" i="3"/>
  <c r="AD114" i="3"/>
  <c r="AD102" i="3"/>
  <c r="AD79" i="3"/>
  <c r="AD55" i="3"/>
  <c r="AD4597" i="3"/>
  <c r="AD4573" i="3"/>
  <c r="AD4525" i="3"/>
  <c r="AD4513" i="3"/>
  <c r="AD4489" i="3"/>
  <c r="AD4477" i="3"/>
  <c r="AD4453" i="3"/>
  <c r="AD4429" i="3"/>
  <c r="AD4417" i="3"/>
  <c r="AD4393" i="3"/>
  <c r="AD4381" i="3"/>
  <c r="AD4357" i="3"/>
  <c r="AD4333" i="3"/>
  <c r="AD4309" i="3"/>
  <c r="AD4261" i="3"/>
  <c r="AD4237" i="3"/>
  <c r="AD4213" i="3"/>
  <c r="AD4141" i="3"/>
  <c r="AD4117" i="3"/>
  <c r="AD4069" i="3"/>
  <c r="AD4045" i="3"/>
  <c r="AD4021" i="3"/>
  <c r="AD3997" i="3"/>
  <c r="AD3973" i="3"/>
  <c r="AD3961" i="3"/>
  <c r="AD3937" i="3"/>
  <c r="AD3913" i="3"/>
  <c r="AD3829" i="3"/>
  <c r="AD3805" i="3"/>
  <c r="AD3745" i="3"/>
  <c r="AD3697" i="3"/>
  <c r="AD3673" i="3"/>
  <c r="AD3613" i="3"/>
  <c r="AD3589" i="3"/>
  <c r="AD3517" i="3"/>
  <c r="AD3493" i="3"/>
  <c r="AD3469" i="3"/>
  <c r="AD3433" i="3"/>
  <c r="AD3421" i="3"/>
  <c r="AD3397" i="3"/>
  <c r="AD3385" i="3"/>
  <c r="AD3361" i="3"/>
  <c r="AD3313" i="3"/>
  <c r="AD3289" i="3"/>
  <c r="AD3265" i="3"/>
  <c r="AD3241" i="3"/>
  <c r="AD3193" i="3"/>
  <c r="AD3169" i="3"/>
  <c r="AD3157" i="3"/>
  <c r="AD3133" i="3"/>
  <c r="AD3085" i="3"/>
  <c r="AD3061" i="3"/>
  <c r="AD3037" i="3"/>
  <c r="AD3013" i="3"/>
  <c r="AD3001" i="3"/>
  <c r="AD2977" i="3"/>
  <c r="AD2953" i="3"/>
  <c r="AD2929" i="3"/>
  <c r="AD2905" i="3"/>
  <c r="AD2881" i="3"/>
  <c r="AD2857" i="3"/>
  <c r="AD2833" i="3"/>
  <c r="AD2821" i="3"/>
  <c r="AD2797" i="3"/>
  <c r="AD2737" i="3"/>
  <c r="AD2713" i="3"/>
  <c r="AD2689" i="3"/>
  <c r="AD2665" i="3"/>
  <c r="AD2641" i="3"/>
  <c r="AD2617" i="3"/>
  <c r="AD2569" i="3"/>
  <c r="AD2533" i="3"/>
  <c r="AD2509" i="3"/>
  <c r="AD2485" i="3"/>
  <c r="AD2437" i="3"/>
  <c r="AD2413" i="3"/>
  <c r="AD2389" i="3"/>
  <c r="AD2365" i="3"/>
  <c r="AD2317" i="3"/>
  <c r="AD2257" i="3"/>
  <c r="AD2233" i="3"/>
  <c r="AD2197" i="3"/>
  <c r="AD2113" i="3"/>
  <c r="AD2089" i="3"/>
  <c r="AD2065" i="3"/>
  <c r="AD2041" i="3"/>
  <c r="AD2017" i="3"/>
  <c r="AD1993" i="3"/>
  <c r="AD1969" i="3"/>
  <c r="AD1957" i="3"/>
  <c r="AD1933" i="3"/>
  <c r="AD1909" i="3"/>
  <c r="AD1897" i="3"/>
  <c r="AD1873" i="3"/>
  <c r="AD1849" i="3"/>
  <c r="AD1801" i="3"/>
  <c r="AD1753" i="3"/>
  <c r="AD1741" i="3"/>
  <c r="AD1717" i="3"/>
  <c r="AD1693" i="3"/>
  <c r="AD1669" i="3"/>
  <c r="AD1645" i="3"/>
  <c r="AD1621" i="3"/>
  <c r="AD1597" i="3"/>
  <c r="AD1573" i="3"/>
  <c r="AD1549" i="3"/>
  <c r="AD1525" i="3"/>
  <c r="AD1501" i="3"/>
  <c r="AD1477" i="3"/>
  <c r="AD1453" i="3"/>
  <c r="AD1429" i="3"/>
  <c r="AD1417" i="3"/>
  <c r="AD1393" i="3"/>
  <c r="AD1369" i="3"/>
  <c r="AD1345" i="3"/>
  <c r="AD1321" i="3"/>
  <c r="AD1297" i="3"/>
  <c r="AD1273" i="3"/>
  <c r="AD1249" i="3"/>
  <c r="AD1189" i="3"/>
  <c r="AD1165" i="3"/>
  <c r="AD1141" i="3"/>
  <c r="AD1117" i="3"/>
  <c r="AD1105" i="3"/>
  <c r="AD1081" i="3"/>
  <c r="AD1033" i="3"/>
  <c r="AD1009" i="3"/>
  <c r="AD997" i="3"/>
  <c r="AD973" i="3"/>
  <c r="AD949" i="3"/>
  <c r="AD925" i="3"/>
  <c r="AD901" i="3"/>
  <c r="AD889" i="3"/>
  <c r="AD865" i="3"/>
  <c r="AD853" i="3"/>
  <c r="AD841" i="3"/>
  <c r="AD817" i="3"/>
  <c r="AD793" i="3"/>
  <c r="AD781" i="3"/>
  <c r="AD733" i="3"/>
  <c r="AD721" i="3"/>
  <c r="AD697" i="3"/>
  <c r="AD685" i="3"/>
  <c r="AD661" i="3"/>
  <c r="AD601" i="3"/>
  <c r="AD589" i="3"/>
  <c r="AD565" i="3"/>
  <c r="AD553" i="3"/>
  <c r="AD529" i="3"/>
  <c r="AD499" i="3"/>
  <c r="AD486" i="3"/>
  <c r="AD462" i="3"/>
  <c r="AD450" i="3"/>
  <c r="AD414" i="3"/>
  <c r="AD390" i="3"/>
  <c r="AD378" i="3"/>
  <c r="AD362" i="3"/>
  <c r="AD338" i="3"/>
  <c r="AD326" i="3"/>
  <c r="AD302" i="3"/>
  <c r="AD230" i="3"/>
  <c r="AD218" i="3"/>
  <c r="AD194" i="3"/>
  <c r="AD170" i="3"/>
  <c r="AD113" i="3"/>
  <c r="AD4584" i="3"/>
  <c r="AD4476" i="3"/>
  <c r="AD4428" i="3"/>
  <c r="AD3864" i="3"/>
  <c r="AD3768" i="3"/>
  <c r="AD3324" i="3"/>
  <c r="AD3192" i="3"/>
  <c r="AD2544" i="3"/>
  <c r="AD2532" i="3"/>
  <c r="AD2508" i="3"/>
  <c r="AD2496" i="3"/>
  <c r="AD2460" i="3"/>
  <c r="AD2328" i="3"/>
  <c r="AD2292" i="3"/>
  <c r="AD2220" i="3"/>
  <c r="AD2208" i="3"/>
  <c r="AD2184" i="3"/>
  <c r="AD2172" i="3"/>
  <c r="AD2136" i="3"/>
  <c r="AD2112" i="3"/>
  <c r="AD2100" i="3"/>
  <c r="AD2028" i="3"/>
  <c r="AD1992" i="3"/>
  <c r="AD1968" i="3"/>
  <c r="AD1932" i="3"/>
  <c r="AD1824" i="3"/>
  <c r="AD1776" i="3"/>
  <c r="AD1716" i="3"/>
  <c r="AD1644" i="3"/>
  <c r="AD1632" i="3"/>
  <c r="AD1560" i="3"/>
  <c r="AD1536" i="3"/>
  <c r="AD1416" i="3"/>
  <c r="AD1380" i="3"/>
  <c r="AD1284" i="3"/>
  <c r="AD1200" i="3"/>
  <c r="AD1068" i="3"/>
  <c r="AD1020" i="3"/>
  <c r="AD960" i="3"/>
  <c r="AD708" i="3"/>
  <c r="AD672" i="3"/>
  <c r="AD241" i="3"/>
  <c r="AD205" i="3"/>
  <c r="AD157" i="3"/>
  <c r="AD100" i="3"/>
  <c r="AD4451" i="3"/>
  <c r="AD3647" i="3"/>
  <c r="AD3263" i="3"/>
  <c r="AD2915" i="3"/>
  <c r="AD2879" i="3"/>
  <c r="AD2723" i="3"/>
  <c r="AD2699" i="3"/>
  <c r="AD2651" i="3"/>
  <c r="AD2627" i="3"/>
  <c r="AD2591" i="3"/>
  <c r="AD2567" i="3"/>
  <c r="AD2531" i="3"/>
  <c r="AD2507" i="3"/>
  <c r="AD2495" i="3"/>
  <c r="AD2471" i="3"/>
  <c r="AD2459" i="3"/>
  <c r="AD2411" i="3"/>
  <c r="AD2363" i="3"/>
  <c r="AD2339" i="3"/>
  <c r="AD2303" i="3"/>
  <c r="AD2279" i="3"/>
  <c r="AD2255" i="3"/>
  <c r="AD2219" i="3"/>
  <c r="AD2171" i="3"/>
  <c r="AD2147" i="3"/>
  <c r="AD2099" i="3"/>
  <c r="AD2063" i="3"/>
  <c r="AD2039" i="3"/>
  <c r="AD2027" i="3"/>
  <c r="AD1979" i="3"/>
  <c r="AD1967" i="3"/>
  <c r="AD1943" i="3"/>
  <c r="AD1895" i="3"/>
  <c r="AD1847" i="3"/>
  <c r="AD1835" i="3"/>
  <c r="AD1811" i="3"/>
  <c r="AD1763" i="3"/>
  <c r="AD1727" i="3"/>
  <c r="AD1679" i="3"/>
  <c r="AD1667" i="3"/>
  <c r="AD1559" i="3"/>
  <c r="AD1463" i="3"/>
  <c r="AD1391" i="3"/>
  <c r="AD1343" i="3"/>
  <c r="AD1331" i="3"/>
  <c r="AD1247" i="3"/>
  <c r="AD1223" i="3"/>
  <c r="AD1211" i="3"/>
  <c r="AD1151" i="3"/>
  <c r="AD1127" i="3"/>
  <c r="AD1115" i="3"/>
  <c r="AD1067" i="3"/>
  <c r="AD1007" i="3"/>
  <c r="AD959" i="3"/>
  <c r="AD935" i="3"/>
  <c r="AD887" i="3"/>
  <c r="AD827" i="3"/>
  <c r="AD803" i="3"/>
  <c r="AD791" i="3"/>
  <c r="AD743" i="3"/>
  <c r="AD611" i="3"/>
  <c r="AD551" i="3"/>
  <c r="AD539" i="3"/>
  <c r="AD484" i="3"/>
  <c r="AD400" i="3"/>
  <c r="AD376" i="3"/>
  <c r="AD360" i="3"/>
  <c r="AD348" i="3"/>
  <c r="AD336" i="3"/>
  <c r="AD324" i="3"/>
  <c r="AD288" i="3"/>
  <c r="AD4594" i="3"/>
  <c r="AD4558" i="3"/>
  <c r="AD4462" i="3"/>
  <c r="AD4438" i="3"/>
  <c r="AD4426" i="3"/>
  <c r="AD4402" i="3"/>
  <c r="AD4354" i="3"/>
  <c r="AD4246" i="3"/>
  <c r="AD4210" i="3"/>
  <c r="AD4162" i="3"/>
  <c r="AD4138" i="3"/>
  <c r="AD4102" i="3"/>
  <c r="AD4078" i="3"/>
  <c r="AD4066" i="3"/>
  <c r="AD4018" i="3"/>
  <c r="AD3994" i="3"/>
  <c r="AD3874" i="3"/>
  <c r="AD3850" i="3"/>
  <c r="AD3814" i="3"/>
  <c r="AD3790" i="3"/>
  <c r="AD3766" i="3"/>
  <c r="AD3694" i="3"/>
  <c r="AD3670" i="3"/>
  <c r="AD3574" i="3"/>
  <c r="AD3526" i="3"/>
  <c r="AD3502" i="3"/>
  <c r="AD3466" i="3"/>
  <c r="AD3358" i="3"/>
  <c r="AD3298" i="3"/>
  <c r="AD4533" i="3"/>
  <c r="AD4521" i="3"/>
  <c r="AD4497" i="3"/>
  <c r="AD4461" i="3"/>
  <c r="AD4401" i="3"/>
  <c r="AD4353" i="3"/>
  <c r="AD4173" i="3"/>
  <c r="AD4077" i="3"/>
  <c r="AD4053" i="3"/>
  <c r="AD3921" i="3"/>
  <c r="AD3861" i="3"/>
  <c r="AD3837" i="3"/>
  <c r="AD3801" i="3"/>
  <c r="AD3741" i="3"/>
  <c r="AD3573" i="3"/>
  <c r="AD3549" i="3"/>
  <c r="AD3465" i="3"/>
  <c r="AD3441" i="3"/>
  <c r="AD3393" i="3"/>
  <c r="AD3345" i="3"/>
  <c r="AD3297" i="3"/>
  <c r="AD3153" i="3"/>
  <c r="AD3129" i="3"/>
  <c r="AD3093" i="3"/>
  <c r="AD2985" i="3"/>
  <c r="AD2937" i="3"/>
  <c r="AD2889" i="3"/>
  <c r="AD2781" i="3"/>
  <c r="AD2385" i="3"/>
  <c r="AD2361" i="3"/>
  <c r="AD2289" i="3"/>
  <c r="AD2265" i="3"/>
  <c r="AD2109" i="3"/>
  <c r="AD2073" i="3"/>
  <c r="AD2025" i="3"/>
  <c r="AD1893" i="3"/>
  <c r="AD1869" i="3"/>
  <c r="AD1833" i="3"/>
  <c r="AD1761" i="3"/>
  <c r="AD1641" i="3"/>
  <c r="AD1497" i="3"/>
  <c r="AD1425" i="3"/>
  <c r="AD1413" i="3"/>
  <c r="AD1341" i="3"/>
  <c r="AD1221" i="3"/>
  <c r="AD1197" i="3"/>
  <c r="AD1125" i="3"/>
  <c r="AD1101" i="3"/>
  <c r="AD1077" i="3"/>
  <c r="AD921" i="3"/>
  <c r="AD861" i="3"/>
  <c r="AD837" i="3"/>
  <c r="AD777" i="3"/>
  <c r="AD765" i="3"/>
  <c r="AD753" i="3"/>
  <c r="AD693" i="3"/>
  <c r="AD681" i="3"/>
  <c r="AD633" i="3"/>
  <c r="AD573" i="3"/>
  <c r="AD537" i="3"/>
  <c r="AD494" i="3"/>
  <c r="AD482" i="3"/>
  <c r="AD470" i="3"/>
  <c r="AD446" i="3"/>
  <c r="AD374" i="3"/>
  <c r="AD310" i="3"/>
  <c r="AD238" i="3"/>
  <c r="AD226" i="3"/>
  <c r="AD166" i="3"/>
  <c r="AD154" i="3"/>
  <c r="AD142" i="3"/>
  <c r="AD85" i="3"/>
  <c r="AD4592" i="3"/>
  <c r="AD4472" i="3"/>
  <c r="AD4460" i="3"/>
  <c r="AD4400" i="3"/>
  <c r="AD4388" i="3"/>
  <c r="AD4376" i="3"/>
  <c r="AD4244" i="3"/>
  <c r="AD4208" i="3"/>
  <c r="AD4196" i="3"/>
  <c r="AD4184" i="3"/>
  <c r="AD4148" i="3"/>
  <c r="AD4100" i="3"/>
  <c r="AD4088" i="3"/>
  <c r="AD3980" i="3"/>
  <c r="AD3956" i="3"/>
  <c r="AD3896" i="3"/>
  <c r="AD3752" i="3"/>
  <c r="AD3716" i="3"/>
  <c r="AD3644" i="3"/>
  <c r="AD3620" i="3"/>
  <c r="AD3596" i="3"/>
  <c r="AD3524" i="3"/>
  <c r="AD3500" i="3"/>
  <c r="AD3476" i="3"/>
  <c r="AD3464" i="3"/>
  <c r="AD3452" i="3"/>
  <c r="AD3416" i="3"/>
  <c r="AD3392" i="3"/>
  <c r="AD3344" i="3"/>
  <c r="AD3332" i="3"/>
  <c r="AD3260" i="3"/>
  <c r="AD3248" i="3"/>
  <c r="AD3236" i="3"/>
  <c r="AD3188" i="3"/>
  <c r="AD3116" i="3"/>
  <c r="AD3104" i="3"/>
  <c r="AD3092" i="3"/>
  <c r="AD3080" i="3"/>
  <c r="AD3068" i="3"/>
  <c r="AD3056" i="3"/>
  <c r="AD3044" i="3"/>
  <c r="AD3032" i="3"/>
  <c r="AD2960" i="3"/>
  <c r="AD2924" i="3"/>
  <c r="AD2888" i="3"/>
  <c r="AD2852" i="3"/>
  <c r="AD2840" i="3"/>
  <c r="AD2828" i="3"/>
  <c r="AD2756" i="3"/>
  <c r="AD2732" i="3"/>
  <c r="AD2684" i="3"/>
  <c r="AD2672" i="3"/>
  <c r="AD2636" i="3"/>
  <c r="AD2600" i="3"/>
  <c r="AD2528" i="3"/>
  <c r="AD2492" i="3"/>
  <c r="AD2480" i="3"/>
  <c r="AD2456" i="3"/>
  <c r="AD2432" i="3"/>
  <c r="AD2372" i="3"/>
  <c r="AD2324" i="3"/>
  <c r="AD2300" i="3"/>
  <c r="AD2288" i="3"/>
  <c r="AD2264" i="3"/>
  <c r="AD2240" i="3"/>
  <c r="AD2216" i="3"/>
  <c r="AD2144" i="3"/>
  <c r="AD2108" i="3"/>
  <c r="AD2096" i="3"/>
  <c r="AD2084" i="3"/>
  <c r="AD2060" i="3"/>
  <c r="AD1988" i="3"/>
  <c r="AD1964" i="3"/>
  <c r="AD1832" i="3"/>
  <c r="AD1784" i="3"/>
  <c r="AD1736" i="3"/>
  <c r="AD1688" i="3"/>
  <c r="AD1412" i="3"/>
  <c r="AD1196" i="3"/>
  <c r="AD1124" i="3"/>
  <c r="AD1100" i="3"/>
  <c r="AD1076" i="3"/>
  <c r="AD1040" i="3"/>
  <c r="AD764" i="3"/>
  <c r="AD740" i="3"/>
  <c r="AD632" i="3"/>
  <c r="AD548" i="3"/>
  <c r="AD506" i="3"/>
  <c r="AD457" i="3"/>
  <c r="AD421" i="3"/>
  <c r="AD397" i="3"/>
  <c r="AD369" i="3"/>
  <c r="AD321" i="3"/>
  <c r="AD309" i="3"/>
  <c r="AD297" i="3"/>
  <c r="AD273" i="3"/>
  <c r="AD225" i="3"/>
  <c r="AD213" i="3"/>
  <c r="AD153" i="3"/>
  <c r="AD129" i="3"/>
  <c r="AD73" i="3"/>
  <c r="AD4603" i="3"/>
  <c r="AD4579" i="3"/>
  <c r="AD4555" i="3"/>
  <c r="AD4531" i="3"/>
  <c r="AD4471" i="3"/>
  <c r="AD4447" i="3"/>
  <c r="AD4387" i="3"/>
  <c r="AD4363" i="3"/>
  <c r="AD4339" i="3"/>
  <c r="AD4267" i="3"/>
  <c r="AD4243" i="3"/>
  <c r="AD4183" i="3"/>
  <c r="AD4147" i="3"/>
  <c r="AD4123" i="3"/>
  <c r="AD4111" i="3"/>
  <c r="AD4099" i="3"/>
  <c r="AD4087" i="3"/>
  <c r="AD4075" i="3"/>
  <c r="AD4063" i="3"/>
  <c r="AD4039" i="3"/>
  <c r="AD4003" i="3"/>
  <c r="AD3979" i="3"/>
  <c r="AD3967" i="3"/>
  <c r="AD3943" i="3"/>
  <c r="AD3931" i="3"/>
  <c r="AD3895" i="3"/>
  <c r="AD3871" i="3"/>
  <c r="AD3859" i="3"/>
  <c r="AD3847" i="3"/>
  <c r="AD3823" i="3"/>
  <c r="AD3775" i="3"/>
  <c r="AD3763" i="3"/>
  <c r="AD3751" i="3"/>
  <c r="AD3703" i="3"/>
  <c r="AD3691" i="3"/>
  <c r="AD3679" i="3"/>
  <c r="AD3655" i="3"/>
  <c r="AD3643" i="3"/>
  <c r="AD3631" i="3"/>
  <c r="AD3607" i="3"/>
  <c r="AD3595" i="3"/>
  <c r="AD3583" i="3"/>
  <c r="AD3571" i="3"/>
  <c r="AD3559" i="3"/>
  <c r="AD3535" i="3"/>
  <c r="AD3511" i="3"/>
  <c r="AD3487" i="3"/>
  <c r="AD3475" i="3"/>
  <c r="AD3463" i="3"/>
  <c r="AD3439" i="3"/>
  <c r="AD3427" i="3"/>
  <c r="AD3403" i="3"/>
  <c r="AD3379" i="3"/>
  <c r="AD3343" i="3"/>
  <c r="AD3331" i="3"/>
  <c r="AD3319" i="3"/>
  <c r="AD3307" i="3"/>
  <c r="AD3283" i="3"/>
  <c r="AD3247" i="3"/>
  <c r="AD3235" i="3"/>
  <c r="AD3223" i="3"/>
  <c r="AD3187" i="3"/>
  <c r="AD3175" i="3"/>
  <c r="AD3151" i="3"/>
  <c r="AD3139" i="3"/>
  <c r="AD3127" i="3"/>
  <c r="AD3079" i="3"/>
  <c r="AD3067" i="3"/>
  <c r="AD3055" i="3"/>
  <c r="AD3043" i="3"/>
  <c r="AD3031" i="3"/>
  <c r="AD2995" i="3"/>
  <c r="AD2983" i="3"/>
  <c r="AD2959" i="3"/>
  <c r="AD2935" i="3"/>
  <c r="AD2899" i="3"/>
  <c r="AD2875" i="3"/>
  <c r="AD2851" i="3"/>
  <c r="AD2827" i="3"/>
  <c r="AD2815" i="3"/>
  <c r="AD2803" i="3"/>
  <c r="AD2779" i="3"/>
  <c r="AD2767" i="3"/>
  <c r="AD2743" i="3"/>
  <c r="AD2683" i="3"/>
  <c r="AD2671" i="3"/>
  <c r="AD2647" i="3"/>
  <c r="AD2611" i="3"/>
  <c r="AD2599" i="3"/>
  <c r="AD2575" i="3"/>
  <c r="AD2551" i="3"/>
  <c r="AD2539" i="3"/>
  <c r="AD2527" i="3"/>
  <c r="AD2467" i="3"/>
  <c r="AD2455" i="3"/>
  <c r="AD2431" i="3"/>
  <c r="AD2419" i="3"/>
  <c r="AD2383" i="3"/>
  <c r="AD2371" i="3"/>
  <c r="AD2359" i="3"/>
  <c r="AD2335" i="3"/>
  <c r="AD2323" i="3"/>
  <c r="AD2311" i="3"/>
  <c r="AD2263" i="3"/>
  <c r="AD2239" i="3"/>
  <c r="AD2215" i="3"/>
  <c r="AD2191" i="3"/>
  <c r="AD2167" i="3"/>
  <c r="AD2155" i="3"/>
  <c r="AD2119" i="3"/>
  <c r="AD2107" i="3"/>
  <c r="AD2083" i="3"/>
  <c r="AD2059" i="3"/>
  <c r="AD2047" i="3"/>
  <c r="AD2011" i="3"/>
  <c r="AD1987" i="3"/>
  <c r="AD1975" i="3"/>
  <c r="AD1963" i="3"/>
  <c r="AD1915" i="3"/>
  <c r="AD1891" i="3"/>
  <c r="AD1867" i="3"/>
  <c r="AD1843" i="3"/>
  <c r="AD1807" i="3"/>
  <c r="AD1795" i="3"/>
  <c r="AD1783" i="3"/>
  <c r="AD1735" i="3"/>
  <c r="AD1723" i="3"/>
  <c r="AD1711" i="3"/>
  <c r="AD1675" i="3"/>
  <c r="AD1663" i="3"/>
  <c r="AD1639" i="3"/>
  <c r="AD1615" i="3"/>
  <c r="AD1591" i="3"/>
  <c r="AD1579" i="3"/>
  <c r="AD1567" i="3"/>
  <c r="AD1543" i="3"/>
  <c r="AD1519" i="3"/>
  <c r="AD1507" i="3"/>
  <c r="AD1495" i="3"/>
  <c r="AD1483" i="3"/>
  <c r="AD1471" i="3"/>
  <c r="AD1459" i="3"/>
  <c r="AD1447" i="3"/>
  <c r="AD1435" i="3"/>
  <c r="AD1423" i="3"/>
  <c r="AD1411" i="3"/>
  <c r="AD1399" i="3"/>
  <c r="AD1387" i="3"/>
  <c r="AD1375" i="3"/>
  <c r="AD1351" i="3"/>
  <c r="AD1339" i="3"/>
  <c r="AD1327" i="3"/>
  <c r="AD1303" i="3"/>
  <c r="AD1291" i="3"/>
  <c r="AD1279" i="3"/>
  <c r="AD1255" i="3"/>
  <c r="AD1231" i="3"/>
  <c r="AD1219" i="3"/>
  <c r="AD1195" i="3"/>
  <c r="AD1183" i="3"/>
  <c r="AD1159" i="3"/>
  <c r="AD1147" i="3"/>
  <c r="AD1123" i="3"/>
  <c r="AD1111" i="3"/>
  <c r="AD1075" i="3"/>
  <c r="AD1039" i="3"/>
  <c r="AD1015" i="3"/>
  <c r="AD991" i="3"/>
  <c r="AD967" i="3"/>
  <c r="AD955" i="3"/>
  <c r="AD931" i="3"/>
  <c r="AD919" i="3"/>
  <c r="AD895" i="3"/>
  <c r="AD883" i="3"/>
  <c r="AD847" i="3"/>
  <c r="AD835" i="3"/>
  <c r="AD823" i="3"/>
  <c r="AD811" i="3"/>
  <c r="AD799" i="3"/>
  <c r="AD787" i="3"/>
  <c r="AD763" i="3"/>
  <c r="AD739" i="3"/>
  <c r="AD715" i="3"/>
  <c r="AD703" i="3"/>
  <c r="AD691" i="3"/>
  <c r="AD667" i="3"/>
  <c r="AD643" i="3"/>
  <c r="AD619" i="3"/>
  <c r="AD607" i="3"/>
  <c r="AD571" i="3"/>
  <c r="AD547" i="3"/>
  <c r="AD523" i="3"/>
  <c r="AD517" i="3"/>
  <c r="AD492" i="3"/>
  <c r="AD480" i="3"/>
  <c r="AD432" i="3"/>
  <c r="AD420" i="3"/>
  <c r="AD408" i="3"/>
  <c r="AD396" i="3"/>
  <c r="AD372" i="3"/>
  <c r="AD344" i="3"/>
  <c r="AD332" i="3"/>
  <c r="AD308" i="3"/>
  <c r="AD296" i="3"/>
  <c r="AD272" i="3"/>
  <c r="AD248" i="3"/>
  <c r="AD224" i="3"/>
  <c r="AD212" i="3"/>
  <c r="AD200" i="3"/>
  <c r="AD176" i="3"/>
  <c r="AD152" i="3"/>
  <c r="AD140" i="3"/>
  <c r="AD107" i="3"/>
  <c r="AD95" i="3"/>
  <c r="AD83" i="3"/>
  <c r="AD60" i="3"/>
  <c r="AD48" i="3"/>
  <c r="AD1940" i="3"/>
  <c r="AD1892" i="3"/>
  <c r="AD1820" i="3"/>
  <c r="AD1748" i="3"/>
  <c r="AD1664" i="3"/>
  <c r="AD1592" i="3"/>
  <c r="AD1292" i="3"/>
  <c r="AD1160" i="3"/>
  <c r="AD1088" i="3"/>
  <c r="AD1064" i="3"/>
  <c r="AD1028" i="3"/>
  <c r="AD980" i="3"/>
  <c r="AD944" i="3"/>
  <c r="AD932" i="3"/>
  <c r="AD908" i="3"/>
  <c r="AD836" i="3"/>
  <c r="AD800" i="3"/>
  <c r="AD668" i="3"/>
  <c r="AD608" i="3"/>
  <c r="AD493" i="3"/>
  <c r="AD4615" i="3"/>
  <c r="AD4591" i="3"/>
  <c r="AD4543" i="3"/>
  <c r="AD4483" i="3"/>
  <c r="AD4375" i="3"/>
  <c r="AD4315" i="3"/>
  <c r="AD4303" i="3"/>
  <c r="AD4279" i="3"/>
  <c r="AD4255" i="3"/>
  <c r="AD4602" i="3"/>
  <c r="AD4590" i="3"/>
  <c r="AD4578" i="3"/>
  <c r="AD4554" i="3"/>
  <c r="AD4530" i="3"/>
  <c r="AD4494" i="3"/>
  <c r="AD4458" i="3"/>
  <c r="AD4434" i="3"/>
  <c r="AD4422" i="3"/>
  <c r="AD4362" i="3"/>
  <c r="AD4326" i="3"/>
  <c r="AD4314" i="3"/>
  <c r="AD4302" i="3"/>
  <c r="AD4290" i="3"/>
  <c r="AD4278" i="3"/>
  <c r="AD4266" i="3"/>
  <c r="AD4254" i="3"/>
  <c r="AD4206" i="3"/>
  <c r="AD4182" i="3"/>
  <c r="AD4170" i="3"/>
  <c r="AD4158" i="3"/>
  <c r="AD4134" i="3"/>
  <c r="AD4110" i="3"/>
  <c r="AD4086" i="3"/>
  <c r="AD4050" i="3"/>
  <c r="AD4038" i="3"/>
  <c r="AD4026" i="3"/>
  <c r="AD4002" i="3"/>
  <c r="AD3990" i="3"/>
  <c r="AD3978" i="3"/>
  <c r="AD3954" i="3"/>
  <c r="AD3942" i="3"/>
  <c r="AD3930" i="3"/>
  <c r="AD3894" i="3"/>
  <c r="AD3882" i="3"/>
  <c r="AD3870" i="3"/>
  <c r="AD3858" i="3"/>
  <c r="AD3846" i="3"/>
  <c r="AD3834" i="3"/>
  <c r="AD3774" i="3"/>
  <c r="AD3762" i="3"/>
  <c r="AD3738" i="3"/>
  <c r="AD3702" i="3"/>
  <c r="AD3690" i="3"/>
  <c r="AD3678" i="3"/>
  <c r="AD3654" i="3"/>
  <c r="AD3630" i="3"/>
  <c r="AD3618" i="3"/>
  <c r="AD3582" i="3"/>
  <c r="AD3570" i="3"/>
  <c r="AD3558" i="3"/>
  <c r="AD3546" i="3"/>
  <c r="AD3534" i="3"/>
  <c r="AD3510" i="3"/>
  <c r="AD3486" i="3"/>
  <c r="AD3474" i="3"/>
  <c r="AD3462" i="3"/>
  <c r="AD3450" i="3"/>
  <c r="AD3426" i="3"/>
  <c r="AD3414" i="3"/>
  <c r="AD3390" i="3"/>
  <c r="AD3330" i="3"/>
  <c r="AD3306" i="3"/>
  <c r="AD3294" i="3"/>
  <c r="AD3282" i="3"/>
  <c r="AD3270" i="3"/>
  <c r="AD3258" i="3"/>
  <c r="AD3246" i="3"/>
  <c r="AD3234" i="3"/>
  <c r="AD3198" i="3"/>
  <c r="AD3186" i="3"/>
  <c r="AD3174" i="3"/>
  <c r="AD3162" i="3"/>
  <c r="AD3150" i="3"/>
  <c r="AD3126" i="3"/>
  <c r="AD3102" i="3"/>
  <c r="AD3090" i="3"/>
  <c r="AD3054" i="3"/>
  <c r="AD3030" i="3"/>
  <c r="AD3006" i="3"/>
  <c r="AD2958" i="3"/>
  <c r="AD2934" i="3"/>
  <c r="AD2898" i="3"/>
  <c r="AD2862" i="3"/>
  <c r="AD2826" i="3"/>
  <c r="AD2814" i="3"/>
  <c r="AD2778" i="3"/>
  <c r="AD2766" i="3"/>
  <c r="AD2670" i="3"/>
  <c r="AD2658" i="3"/>
  <c r="AD2646" i="3"/>
  <c r="AD2610" i="3"/>
  <c r="AD2574" i="3"/>
  <c r="AD2550" i="3"/>
  <c r="AD2538" i="3"/>
  <c r="AD2514" i="3"/>
  <c r="AD2490" i="3"/>
  <c r="AD2478" i="3"/>
  <c r="AD2454" i="3"/>
  <c r="AD2442" i="3"/>
  <c r="AD2430" i="3"/>
  <c r="AD2406" i="3"/>
  <c r="AD2382" i="3"/>
  <c r="AD2358" i="3"/>
  <c r="AD2334" i="3"/>
  <c r="AD2274" i="3"/>
  <c r="AD2250" i="3"/>
  <c r="AD2226" i="3"/>
  <c r="AD2202" i="3"/>
  <c r="AD2178" i="3"/>
  <c r="AD2166" i="3"/>
  <c r="AD2154" i="3"/>
  <c r="AD2142" i="3"/>
  <c r="AD2130" i="3"/>
  <c r="AD2094" i="3"/>
  <c r="AD2046" i="3"/>
  <c r="AD2034" i="3"/>
  <c r="AD2010" i="3"/>
  <c r="AD1998" i="3"/>
  <c r="AD1986" i="3"/>
  <c r="AD1962" i="3"/>
  <c r="AD1938" i="3"/>
  <c r="AD1914" i="3"/>
  <c r="AD1890" i="3"/>
  <c r="AD1878" i="3"/>
  <c r="AD1866" i="3"/>
  <c r="AD1854" i="3"/>
  <c r="AD1842" i="3"/>
  <c r="AD1830" i="3"/>
  <c r="AD1782" i="3"/>
  <c r="AD1770" i="3"/>
  <c r="AD1710" i="3"/>
  <c r="AD1626" i="3"/>
  <c r="AD1590" i="3"/>
  <c r="AD1566" i="3"/>
  <c r="AD1554" i="3"/>
  <c r="AD1542" i="3"/>
  <c r="AD1494" i="3"/>
  <c r="AD1446" i="3"/>
  <c r="AD1422" i="3"/>
  <c r="AD1410" i="3"/>
  <c r="AD1398" i="3"/>
  <c r="AD1386" i="3"/>
  <c r="AD1362" i="3"/>
  <c r="AD1326" i="3"/>
  <c r="AD1314" i="3"/>
  <c r="AD1302" i="3"/>
  <c r="AD1290" i="3"/>
  <c r="AD1278" i="3"/>
  <c r="AD1230" i="3"/>
  <c r="AD1194" i="3"/>
  <c r="AD1182" i="3"/>
  <c r="AD1170" i="3"/>
  <c r="AD1134" i="3"/>
  <c r="AD1122" i="3"/>
  <c r="AD1098" i="3"/>
  <c r="AD1074" i="3"/>
  <c r="AD1038" i="3"/>
  <c r="AD1026" i="3"/>
  <c r="AD1014" i="3"/>
  <c r="AD1002" i="3"/>
  <c r="AD978" i="3"/>
  <c r="AD966" i="3"/>
  <c r="AD918" i="3"/>
  <c r="AD906" i="3"/>
  <c r="AD894" i="3"/>
  <c r="AD882" i="3"/>
  <c r="AD858" i="3"/>
  <c r="AD846" i="3"/>
  <c r="AD810" i="3"/>
  <c r="AD798" i="3"/>
  <c r="AD762" i="3"/>
  <c r="AD738" i="3"/>
  <c r="AD714" i="3"/>
  <c r="AD702" i="3"/>
  <c r="AD678" i="3"/>
  <c r="AD666" i="3"/>
  <c r="AD642" i="3"/>
  <c r="AD606" i="3"/>
  <c r="AD594" i="3"/>
  <c r="AD582" i="3"/>
  <c r="AD570" i="3"/>
  <c r="AD534" i="3"/>
  <c r="AD522" i="3"/>
  <c r="AD504" i="3"/>
  <c r="AD491" i="3"/>
  <c r="AD443" i="3"/>
  <c r="AD383" i="3"/>
  <c r="AD355" i="3"/>
  <c r="AD343" i="3"/>
  <c r="AD211" i="3"/>
  <c r="AD163" i="3"/>
  <c r="AD139" i="3"/>
  <c r="AD94" i="3"/>
  <c r="AD82" i="3"/>
  <c r="AD71" i="3"/>
  <c r="AD13" i="3"/>
  <c r="AD12" i="3"/>
  <c r="AD11" i="3"/>
  <c r="AD10" i="3"/>
  <c r="AD9" i="3"/>
  <c r="AD8" i="3"/>
  <c r="AD7" i="3"/>
  <c r="AD6" i="3"/>
  <c r="AD5" i="3"/>
  <c r="AD4" i="3"/>
  <c r="AD3" i="3"/>
  <c r="AD2" i="3"/>
  <c r="L3" i="22"/>
  <c r="L4" i="22"/>
  <c r="L5" i="22"/>
  <c r="L6" i="22"/>
  <c r="L7" i="22"/>
  <c r="L8" i="22"/>
  <c r="L9" i="22"/>
  <c r="L10" i="22"/>
  <c r="L11" i="22"/>
  <c r="L12" i="22"/>
  <c r="L13" i="22"/>
  <c r="L14" i="22"/>
  <c r="L15" i="22"/>
  <c r="L16" i="22"/>
  <c r="L17" i="22"/>
  <c r="L18" i="22"/>
  <c r="L19" i="22"/>
  <c r="L20" i="22"/>
  <c r="L21" i="22"/>
  <c r="L22" i="22"/>
  <c r="L23" i="22"/>
  <c r="L24" i="22"/>
  <c r="L25" i="22"/>
  <c r="L26" i="22"/>
  <c r="L27" i="22"/>
  <c r="L28" i="22"/>
  <c r="L29" i="22"/>
  <c r="L30" i="22"/>
  <c r="L31" i="22"/>
  <c r="L32" i="22"/>
  <c r="L33" i="22"/>
  <c r="L34" i="22"/>
  <c r="L35" i="22"/>
  <c r="L36" i="22"/>
  <c r="L37" i="22"/>
  <c r="L39" i="22"/>
  <c r="L40" i="22"/>
  <c r="L41" i="22"/>
  <c r="L42" i="22"/>
  <c r="L43" i="22"/>
  <c r="L44" i="22"/>
  <c r="L45" i="22"/>
  <c r="L46" i="22"/>
  <c r="L47" i="22"/>
  <c r="L48" i="22"/>
  <c r="L49" i="22"/>
  <c r="L50" i="22"/>
  <c r="L51" i="22"/>
  <c r="L52" i="22"/>
  <c r="L53" i="22"/>
  <c r="L54" i="22"/>
  <c r="L55" i="22"/>
  <c r="L56" i="22"/>
  <c r="L57" i="22"/>
  <c r="L58" i="22"/>
  <c r="L59" i="22"/>
  <c r="L60" i="22"/>
  <c r="L61" i="22"/>
  <c r="L62" i="22"/>
  <c r="L63" i="22"/>
  <c r="L64" i="22"/>
  <c r="L65" i="22"/>
  <c r="L66" i="22"/>
  <c r="L67" i="22"/>
  <c r="L68" i="22"/>
  <c r="L69" i="22"/>
  <c r="L70" i="22"/>
  <c r="L71" i="22"/>
  <c r="L72" i="22"/>
  <c r="L73" i="22"/>
  <c r="L74" i="22"/>
  <c r="L75" i="22"/>
  <c r="L76" i="22"/>
  <c r="L77" i="22"/>
  <c r="L78" i="22"/>
  <c r="L79" i="22"/>
  <c r="L81" i="22"/>
  <c r="L82" i="22"/>
  <c r="L83" i="22"/>
  <c r="L84" i="22"/>
  <c r="L85" i="22"/>
  <c r="L86" i="22"/>
  <c r="L87" i="22"/>
  <c r="L88" i="22"/>
  <c r="L89" i="22"/>
  <c r="L90" i="22"/>
  <c r="L91" i="22"/>
  <c r="L92" i="22"/>
  <c r="L93" i="22"/>
  <c r="L94" i="22"/>
  <c r="L95" i="22"/>
  <c r="L96" i="22"/>
  <c r="L97" i="22"/>
  <c r="L98" i="22"/>
  <c r="L99" i="22"/>
  <c r="L100" i="22"/>
  <c r="L101" i="22"/>
  <c r="L102" i="22"/>
  <c r="L103" i="22"/>
  <c r="L104" i="22"/>
  <c r="L105" i="22"/>
  <c r="L106" i="22"/>
  <c r="L107" i="22"/>
  <c r="L108" i="22"/>
  <c r="L109" i="22"/>
  <c r="L110" i="22"/>
  <c r="L111" i="22"/>
  <c r="L112" i="22"/>
  <c r="L113" i="22"/>
  <c r="L114" i="22"/>
  <c r="L115" i="22"/>
  <c r="L116" i="22"/>
  <c r="L117" i="22"/>
  <c r="L118" i="22"/>
  <c r="L119" i="22"/>
  <c r="L120" i="22"/>
  <c r="L121" i="22"/>
  <c r="L122" i="22"/>
  <c r="L123" i="22"/>
  <c r="L124" i="22"/>
  <c r="L125" i="22"/>
  <c r="L128" i="22"/>
  <c r="L129" i="22"/>
  <c r="L130" i="22"/>
  <c r="L131" i="22"/>
  <c r="L132" i="22"/>
  <c r="L133" i="22"/>
  <c r="L134" i="22"/>
  <c r="L135" i="22"/>
  <c r="L138" i="22"/>
  <c r="L139" i="22"/>
  <c r="L140" i="22"/>
  <c r="L141" i="22"/>
  <c r="L142" i="22"/>
  <c r="L143" i="22"/>
  <c r="L144" i="22"/>
  <c r="L147" i="22"/>
  <c r="L148" i="22"/>
  <c r="L149" i="22"/>
  <c r="L150" i="22"/>
  <c r="L151" i="22"/>
  <c r="L152" i="22"/>
  <c r="L153" i="22"/>
  <c r="L154" i="22"/>
  <c r="L155" i="22"/>
  <c r="L156" i="22"/>
  <c r="L157" i="22"/>
  <c r="L158" i="22"/>
  <c r="L159" i="22"/>
  <c r="L160" i="22"/>
  <c r="L161" i="22"/>
  <c r="L162" i="22"/>
  <c r="L163" i="22"/>
  <c r="L165" i="22"/>
  <c r="L168" i="22"/>
  <c r="L171" i="22"/>
  <c r="L172" i="22"/>
  <c r="L173" i="22"/>
  <c r="L174" i="22"/>
  <c r="L176" i="22"/>
  <c r="L177" i="22"/>
  <c r="L178" i="22"/>
  <c r="L179" i="22"/>
  <c r="L180" i="22"/>
  <c r="L181" i="22"/>
  <c r="L182" i="22"/>
  <c r="L183" i="22"/>
  <c r="L184" i="22"/>
  <c r="L185" i="22"/>
  <c r="L186" i="22"/>
  <c r="L187" i="22"/>
  <c r="L188" i="22"/>
  <c r="L189" i="22"/>
  <c r="L190" i="22"/>
  <c r="L191" i="22"/>
  <c r="L192" i="22"/>
  <c r="L193" i="22"/>
  <c r="L194" i="22"/>
  <c r="L195" i="22"/>
  <c r="L196" i="22"/>
  <c r="L197" i="22"/>
  <c r="L198" i="22"/>
  <c r="L199" i="22"/>
  <c r="L200" i="22"/>
  <c r="L201" i="22"/>
  <c r="L205" i="22"/>
  <c r="L206" i="22"/>
  <c r="L207" i="22"/>
  <c r="L208" i="22"/>
  <c r="L209" i="22"/>
  <c r="L210" i="22"/>
  <c r="L211" i="22"/>
  <c r="L212" i="22"/>
  <c r="L213" i="22"/>
  <c r="L214" i="22"/>
  <c r="L215" i="22"/>
  <c r="L216" i="22"/>
  <c r="L217" i="22"/>
  <c r="L218" i="22"/>
  <c r="L219" i="22"/>
  <c r="L220" i="22"/>
  <c r="L221" i="22"/>
  <c r="L222" i="22"/>
  <c r="L223" i="22"/>
  <c r="L224" i="22"/>
  <c r="L225" i="22"/>
  <c r="L226" i="22"/>
  <c r="L227" i="22"/>
  <c r="L228" i="22"/>
  <c r="L229" i="22"/>
  <c r="L230" i="22"/>
  <c r="L231" i="22"/>
  <c r="L232" i="22"/>
  <c r="L233" i="22"/>
  <c r="L234" i="22"/>
  <c r="L235" i="22"/>
  <c r="L236" i="22"/>
  <c r="L237" i="22"/>
  <c r="L238" i="22"/>
  <c r="L239" i="22"/>
  <c r="L240" i="22"/>
  <c r="L241" i="22"/>
  <c r="L242" i="22"/>
  <c r="L243" i="22"/>
  <c r="L244" i="22"/>
  <c r="L245" i="22"/>
  <c r="L246" i="22"/>
  <c r="L247" i="22"/>
  <c r="L248" i="22"/>
  <c r="L249" i="22"/>
  <c r="L251" i="22"/>
  <c r="L252" i="22"/>
  <c r="L253" i="22"/>
  <c r="L254" i="22"/>
  <c r="L255" i="22"/>
  <c r="L256" i="22"/>
  <c r="L257" i="22"/>
  <c r="L258" i="22"/>
  <c r="L259" i="22"/>
  <c r="L260" i="22"/>
  <c r="L262" i="22"/>
  <c r="L263" i="22"/>
  <c r="L264" i="22"/>
  <c r="L265" i="22"/>
  <c r="L266" i="22"/>
  <c r="L267" i="22"/>
  <c r="L268" i="22"/>
  <c r="L269" i="22"/>
  <c r="L270" i="22"/>
  <c r="L271" i="22"/>
  <c r="L272" i="22"/>
  <c r="L273" i="22"/>
  <c r="L274" i="22"/>
  <c r="L275" i="22"/>
  <c r="L276" i="22"/>
  <c r="L277" i="22"/>
  <c r="L278" i="22"/>
  <c r="L279" i="22"/>
  <c r="L280" i="22"/>
  <c r="L281" i="22"/>
  <c r="L282" i="22"/>
  <c r="L283" i="22"/>
  <c r="L285" i="22"/>
  <c r="L286" i="22"/>
  <c r="L287" i="22"/>
  <c r="L288" i="22"/>
  <c r="L289" i="22"/>
  <c r="L290" i="22"/>
  <c r="L291" i="22"/>
  <c r="L292" i="22"/>
  <c r="L293" i="22"/>
  <c r="L294" i="22"/>
  <c r="L295" i="22"/>
  <c r="L296" i="22"/>
  <c r="L297" i="22"/>
  <c r="L298" i="22"/>
  <c r="L299" i="22"/>
  <c r="L300" i="22"/>
  <c r="L301" i="22"/>
  <c r="L302" i="22"/>
  <c r="L303" i="22"/>
  <c r="L304" i="22"/>
  <c r="L305" i="22"/>
  <c r="L306" i="22"/>
  <c r="L307" i="22"/>
  <c r="L308" i="22"/>
  <c r="L309" i="22"/>
  <c r="L310" i="22"/>
  <c r="L311" i="22"/>
  <c r="L312" i="22"/>
  <c r="L313" i="22"/>
  <c r="L314" i="22"/>
  <c r="L315" i="22"/>
  <c r="L316" i="22"/>
  <c r="L317" i="22"/>
  <c r="L318" i="22"/>
  <c r="L319" i="22"/>
  <c r="L320" i="22"/>
  <c r="L321" i="22"/>
  <c r="L322" i="22"/>
  <c r="L323" i="22"/>
  <c r="L324" i="22"/>
  <c r="L325" i="22"/>
  <c r="L326" i="22"/>
  <c r="L327" i="22"/>
  <c r="L328" i="22"/>
  <c r="L329" i="22"/>
  <c r="L330" i="22"/>
  <c r="L331" i="22"/>
  <c r="L332" i="22"/>
  <c r="L333" i="22"/>
  <c r="L334" i="22"/>
  <c r="L335" i="22"/>
  <c r="L336" i="22"/>
  <c r="L337" i="22"/>
  <c r="L338" i="22"/>
  <c r="L339" i="22"/>
  <c r="L340" i="22"/>
  <c r="L341" i="22"/>
  <c r="L342" i="22"/>
  <c r="L343" i="22"/>
  <c r="L344" i="22"/>
  <c r="L345" i="22"/>
  <c r="L346" i="22"/>
  <c r="L347" i="22"/>
  <c r="L348" i="22"/>
  <c r="L349" i="22"/>
  <c r="L350" i="22"/>
  <c r="L351" i="22"/>
  <c r="L352" i="22"/>
  <c r="L353" i="22"/>
  <c r="L354" i="22"/>
  <c r="L355" i="22"/>
  <c r="L356" i="22"/>
  <c r="L357" i="22"/>
  <c r="L358" i="22"/>
  <c r="L359" i="22"/>
  <c r="L360" i="22"/>
  <c r="L361" i="22"/>
  <c r="L362" i="22"/>
  <c r="L363" i="22"/>
  <c r="L364" i="22"/>
  <c r="L365" i="22"/>
  <c r="L366" i="22"/>
  <c r="L367" i="22"/>
  <c r="L368" i="22"/>
  <c r="L369" i="22"/>
  <c r="L370" i="22"/>
  <c r="L371" i="22"/>
  <c r="L372" i="22"/>
  <c r="L373" i="22"/>
  <c r="L374" i="22"/>
  <c r="L375" i="22"/>
  <c r="L376" i="22"/>
  <c r="L377" i="22"/>
  <c r="L378" i="22"/>
  <c r="L379" i="22"/>
  <c r="L380" i="22"/>
  <c r="L381" i="22"/>
  <c r="L382" i="22"/>
  <c r="L383" i="22"/>
  <c r="L384" i="22"/>
  <c r="L385" i="22"/>
  <c r="L386" i="22"/>
  <c r="L387" i="22"/>
  <c r="L388" i="22"/>
  <c r="L389" i="22"/>
  <c r="L390" i="22"/>
  <c r="L391" i="22"/>
  <c r="L392" i="22"/>
  <c r="L393" i="22"/>
  <c r="L394" i="22"/>
  <c r="L395" i="22"/>
  <c r="L396" i="22"/>
  <c r="L397" i="22"/>
  <c r="L398" i="22"/>
  <c r="L399" i="22"/>
  <c r="L400" i="22"/>
  <c r="L401" i="22"/>
  <c r="L402" i="22"/>
  <c r="L403" i="22"/>
  <c r="L404" i="22"/>
  <c r="L405" i="22"/>
  <c r="L406" i="22"/>
  <c r="L407" i="22"/>
  <c r="L408" i="22"/>
  <c r="L409" i="22"/>
  <c r="L410" i="22"/>
  <c r="L411" i="22"/>
  <c r="L412" i="22"/>
  <c r="L413" i="22"/>
  <c r="L414" i="22"/>
  <c r="L415" i="22"/>
  <c r="L416" i="22"/>
  <c r="L417" i="22"/>
  <c r="L418" i="22"/>
  <c r="L419" i="22"/>
  <c r="L420" i="22"/>
  <c r="L421" i="22"/>
  <c r="L422" i="22"/>
  <c r="L423" i="22"/>
  <c r="L424" i="22"/>
  <c r="L425" i="22"/>
  <c r="L426" i="22"/>
  <c r="L427" i="22"/>
  <c r="L428" i="22"/>
  <c r="L429" i="22"/>
  <c r="L430" i="22"/>
  <c r="L431" i="22"/>
  <c r="L432" i="22"/>
  <c r="L433" i="22"/>
  <c r="L434" i="22"/>
  <c r="L435" i="22"/>
  <c r="L436" i="22"/>
  <c r="L437" i="22"/>
  <c r="L438" i="22"/>
  <c r="L439" i="22"/>
  <c r="L440" i="22"/>
  <c r="L441" i="22"/>
  <c r="L442" i="22"/>
  <c r="L443" i="22"/>
  <c r="L444" i="22"/>
  <c r="L445" i="22"/>
  <c r="L446" i="22"/>
  <c r="L447" i="22"/>
  <c r="L448" i="22"/>
  <c r="L449" i="22"/>
  <c r="L450" i="22"/>
  <c r="L451" i="22"/>
  <c r="L452" i="22"/>
  <c r="L453" i="22"/>
  <c r="L454" i="22"/>
  <c r="L455" i="22"/>
  <c r="L456" i="22"/>
  <c r="L457" i="22"/>
  <c r="L458" i="22"/>
  <c r="L459" i="22"/>
  <c r="L460" i="22"/>
  <c r="L461" i="22"/>
  <c r="L462" i="22"/>
  <c r="L463" i="22"/>
  <c r="L464" i="22"/>
  <c r="L465" i="22"/>
  <c r="L466" i="22"/>
  <c r="L467" i="22"/>
  <c r="L468" i="22"/>
  <c r="L469" i="22"/>
  <c r="L470" i="22"/>
  <c r="L471" i="22"/>
  <c r="L472" i="22"/>
  <c r="L473" i="22"/>
  <c r="L474" i="22"/>
  <c r="L475" i="22"/>
  <c r="L476" i="22"/>
  <c r="L477" i="22"/>
  <c r="L478" i="22"/>
  <c r="L479" i="22"/>
  <c r="L480" i="22"/>
  <c r="L481" i="22"/>
  <c r="L482" i="22"/>
  <c r="L483" i="22"/>
  <c r="L484" i="22"/>
  <c r="L485" i="22"/>
  <c r="L486" i="22"/>
  <c r="L487" i="22"/>
  <c r="L488" i="22"/>
  <c r="L489" i="22"/>
  <c r="L490" i="22"/>
  <c r="L491" i="22"/>
  <c r="L492" i="22"/>
  <c r="L493" i="22"/>
  <c r="L494" i="22"/>
  <c r="L495" i="22"/>
  <c r="L496" i="22"/>
  <c r="L497" i="22"/>
  <c r="L498" i="22"/>
  <c r="L499" i="22"/>
  <c r="L500" i="22"/>
  <c r="L501" i="22"/>
  <c r="L502" i="22"/>
  <c r="L503" i="22"/>
  <c r="L504" i="22"/>
  <c r="L505" i="22"/>
  <c r="L506" i="22"/>
  <c r="L507" i="22"/>
  <c r="L508" i="22"/>
  <c r="L509" i="22"/>
  <c r="L510" i="22"/>
  <c r="L511" i="22"/>
  <c r="L512" i="22"/>
  <c r="L513" i="22"/>
  <c r="L514" i="22"/>
  <c r="L515" i="22"/>
  <c r="L516" i="22"/>
  <c r="L517" i="22"/>
  <c r="L518" i="22"/>
  <c r="L519" i="22"/>
  <c r="L520" i="22"/>
  <c r="L521" i="22"/>
  <c r="L522" i="22"/>
  <c r="L523" i="22"/>
  <c r="L524" i="22"/>
  <c r="L525" i="22"/>
  <c r="L526" i="22"/>
  <c r="L527" i="22"/>
  <c r="L528" i="22"/>
  <c r="L529" i="22"/>
  <c r="L530" i="22"/>
  <c r="L531" i="22"/>
  <c r="L532" i="22"/>
  <c r="L533" i="22"/>
  <c r="L534" i="22"/>
  <c r="L535" i="22"/>
  <c r="L536" i="22"/>
  <c r="L537" i="22"/>
  <c r="L538" i="22"/>
  <c r="L539" i="22"/>
  <c r="L540" i="22"/>
  <c r="L541" i="22"/>
  <c r="L542" i="22"/>
  <c r="L543" i="22"/>
  <c r="L544" i="22"/>
  <c r="L545" i="22"/>
  <c r="L546" i="22"/>
  <c r="L547" i="22"/>
  <c r="L548" i="22"/>
  <c r="L549" i="22"/>
  <c r="L550" i="22"/>
  <c r="L551" i="22"/>
  <c r="L552" i="22"/>
  <c r="L553" i="22"/>
  <c r="L554" i="22"/>
  <c r="L555" i="22"/>
  <c r="L556" i="22"/>
  <c r="L557" i="22"/>
  <c r="L558" i="22"/>
  <c r="L559" i="22"/>
  <c r="L560" i="22"/>
  <c r="L561" i="22"/>
  <c r="L562" i="22"/>
  <c r="L563" i="22"/>
  <c r="L564" i="22"/>
  <c r="L565" i="22"/>
  <c r="L566" i="22"/>
  <c r="L567" i="22"/>
  <c r="L568" i="22"/>
  <c r="L569" i="22"/>
  <c r="L570" i="22"/>
  <c r="L571" i="22"/>
  <c r="L572" i="22"/>
  <c r="L573" i="22"/>
  <c r="L574" i="22"/>
  <c r="L575" i="22"/>
  <c r="L576" i="22"/>
  <c r="L577" i="22"/>
  <c r="L578" i="22"/>
  <c r="L579" i="22"/>
  <c r="L580" i="22"/>
  <c r="L581" i="22"/>
  <c r="L582" i="22"/>
  <c r="L583" i="22"/>
  <c r="L584" i="22"/>
  <c r="L585" i="22"/>
  <c r="L586" i="22"/>
  <c r="L587" i="22"/>
  <c r="L588" i="22"/>
  <c r="L589" i="22"/>
  <c r="L590" i="22"/>
  <c r="L591" i="22"/>
  <c r="L592" i="22"/>
  <c r="L593" i="22"/>
  <c r="L594" i="22"/>
  <c r="L595" i="22"/>
  <c r="L596" i="22"/>
  <c r="L597" i="22"/>
  <c r="L598" i="22"/>
  <c r="L599" i="22"/>
  <c r="L600" i="22"/>
  <c r="L601" i="22"/>
  <c r="L602" i="22"/>
  <c r="L603" i="22"/>
  <c r="L604" i="22"/>
  <c r="L605" i="22"/>
  <c r="L606" i="22"/>
  <c r="L607" i="22"/>
  <c r="L608" i="22"/>
  <c r="L609" i="22"/>
  <c r="L610" i="22"/>
  <c r="L611" i="22"/>
  <c r="L612" i="22"/>
  <c r="L2" i="2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3" i="2"/>
  <c r="A3" i="22"/>
  <c r="A4" i="22"/>
  <c r="A5" i="22"/>
  <c r="A6" i="22"/>
  <c r="A7" i="22"/>
  <c r="A8" i="22"/>
  <c r="A9" i="22"/>
  <c r="A10" i="22"/>
  <c r="A11" i="22"/>
  <c r="A12" i="22"/>
  <c r="A13" i="22"/>
  <c r="A14" i="22"/>
  <c r="A15" i="22"/>
  <c r="A16" i="22"/>
  <c r="A17" i="22"/>
  <c r="A18" i="22"/>
  <c r="A19" i="22"/>
  <c r="A20" i="22"/>
  <c r="A21" i="22"/>
  <c r="A22" i="22"/>
  <c r="A23" i="22"/>
  <c r="A24" i="22"/>
  <c r="A25" i="22"/>
  <c r="A26" i="22"/>
  <c r="A27" i="22"/>
  <c r="A28" i="22"/>
  <c r="A29" i="22"/>
  <c r="A30" i="22"/>
  <c r="A31" i="22"/>
  <c r="A32" i="22"/>
  <c r="A33" i="22"/>
  <c r="A34" i="22"/>
  <c r="A35" i="22"/>
  <c r="A36" i="22"/>
  <c r="A37" i="22"/>
  <c r="A39" i="22"/>
  <c r="A40" i="22"/>
  <c r="A41" i="22"/>
  <c r="A42" i="22"/>
  <c r="A43" i="22"/>
  <c r="A44" i="22"/>
  <c r="A45" i="22"/>
  <c r="A46" i="22"/>
  <c r="A47" i="22"/>
  <c r="A48" i="22"/>
  <c r="A49" i="22"/>
  <c r="A50" i="22"/>
  <c r="A51" i="22"/>
  <c r="A52" i="22"/>
  <c r="A53" i="22"/>
  <c r="A54" i="22"/>
  <c r="A55" i="22"/>
  <c r="A56" i="22"/>
  <c r="A57" i="22"/>
  <c r="A58" i="22"/>
  <c r="A59" i="22"/>
  <c r="A60" i="22"/>
  <c r="A61" i="22"/>
  <c r="A62" i="22"/>
  <c r="A63" i="22"/>
  <c r="A64" i="22"/>
  <c r="A65" i="22"/>
  <c r="A66" i="22"/>
  <c r="A67" i="22"/>
  <c r="A68" i="22"/>
  <c r="A69" i="22"/>
  <c r="A70" i="22"/>
  <c r="A71" i="22"/>
  <c r="A72" i="22"/>
  <c r="A73" i="22"/>
  <c r="A74" i="22"/>
  <c r="A75" i="22"/>
  <c r="A76" i="22"/>
  <c r="A77" i="22"/>
  <c r="A78" i="22"/>
  <c r="A79" i="22"/>
  <c r="A81" i="22"/>
  <c r="A82" i="22"/>
  <c r="A83" i="22"/>
  <c r="A84" i="22"/>
  <c r="A85" i="22"/>
  <c r="A86" i="22"/>
  <c r="A87" i="22"/>
  <c r="A88" i="22"/>
  <c r="A89" i="22"/>
  <c r="A90" i="22"/>
  <c r="A91" i="22"/>
  <c r="A92" i="22"/>
  <c r="A93" i="22"/>
  <c r="A94" i="22"/>
  <c r="A95" i="22"/>
  <c r="A96" i="22"/>
  <c r="A97" i="22"/>
  <c r="A98" i="22"/>
  <c r="A99" i="22"/>
  <c r="A100" i="22"/>
  <c r="A101" i="22"/>
  <c r="A102" i="22"/>
  <c r="A103" i="22"/>
  <c r="A104" i="22"/>
  <c r="A105" i="22"/>
  <c r="A106" i="22"/>
  <c r="A107" i="22"/>
  <c r="A108" i="22"/>
  <c r="A109" i="22"/>
  <c r="A110" i="22"/>
  <c r="A111" i="22"/>
  <c r="A112" i="22"/>
  <c r="A113" i="22"/>
  <c r="A114" i="22"/>
  <c r="A115" i="22"/>
  <c r="A116" i="22"/>
  <c r="A117" i="22"/>
  <c r="A118" i="22"/>
  <c r="A119" i="22"/>
  <c r="A120" i="22"/>
  <c r="A121" i="22"/>
  <c r="A122" i="22"/>
  <c r="A123" i="22"/>
  <c r="A124" i="22"/>
  <c r="A125" i="22"/>
  <c r="A128" i="22"/>
  <c r="A129" i="22"/>
  <c r="A130" i="22"/>
  <c r="A131" i="22"/>
  <c r="A132" i="22"/>
  <c r="A133" i="22"/>
  <c r="A134" i="22"/>
  <c r="A135" i="22"/>
  <c r="A138" i="22"/>
  <c r="A139" i="22"/>
  <c r="A140" i="22"/>
  <c r="A141" i="22"/>
  <c r="A142" i="22"/>
  <c r="A143" i="22"/>
  <c r="A144" i="22"/>
  <c r="A147" i="22"/>
  <c r="A148" i="22"/>
  <c r="A149" i="22"/>
  <c r="A150" i="22"/>
  <c r="A151" i="22"/>
  <c r="A152" i="22"/>
  <c r="A153" i="22"/>
  <c r="A154" i="22"/>
  <c r="A155" i="22"/>
  <c r="A156" i="22"/>
  <c r="A157" i="22"/>
  <c r="A158" i="22"/>
  <c r="A159" i="22"/>
  <c r="A160" i="22"/>
  <c r="A161" i="22"/>
  <c r="A162" i="22"/>
  <c r="A163" i="22"/>
  <c r="A165" i="22"/>
  <c r="A168" i="22"/>
  <c r="A171" i="22"/>
  <c r="A172" i="22"/>
  <c r="A173" i="22"/>
  <c r="A174" i="22"/>
  <c r="A176" i="22"/>
  <c r="A177" i="22"/>
  <c r="A178" i="22"/>
  <c r="A179" i="22"/>
  <c r="A180" i="22"/>
  <c r="A181" i="22"/>
  <c r="A182" i="22"/>
  <c r="A183" i="22"/>
  <c r="A184" i="22"/>
  <c r="A185" i="22"/>
  <c r="A186" i="22"/>
  <c r="A187" i="22"/>
  <c r="A188" i="22"/>
  <c r="A189" i="22"/>
  <c r="A190" i="22"/>
  <c r="A191" i="22"/>
  <c r="A192" i="22"/>
  <c r="A193" i="22"/>
  <c r="A194" i="22"/>
  <c r="A195" i="22"/>
  <c r="A196" i="22"/>
  <c r="A197" i="22"/>
  <c r="A198" i="22"/>
  <c r="A199" i="22"/>
  <c r="A200" i="22"/>
  <c r="A201" i="22"/>
  <c r="A205" i="22"/>
  <c r="A206" i="22"/>
  <c r="A207" i="22"/>
  <c r="A208" i="22"/>
  <c r="A209" i="22"/>
  <c r="A210" i="22"/>
  <c r="A211" i="22"/>
  <c r="A212" i="22"/>
  <c r="A213" i="22"/>
  <c r="A214" i="22"/>
  <c r="A215" i="22"/>
  <c r="A216" i="22"/>
  <c r="A217" i="22"/>
  <c r="A218" i="22"/>
  <c r="A219" i="22"/>
  <c r="A220" i="22"/>
  <c r="A221" i="22"/>
  <c r="A222" i="22"/>
  <c r="A223" i="22"/>
  <c r="A224" i="22"/>
  <c r="A225" i="22"/>
  <c r="A226" i="22"/>
  <c r="A227" i="22"/>
  <c r="A228" i="22"/>
  <c r="A229" i="22"/>
  <c r="A230" i="22"/>
  <c r="A231" i="22"/>
  <c r="A232" i="22"/>
  <c r="A233" i="22"/>
  <c r="A234" i="22"/>
  <c r="A235" i="22"/>
  <c r="A236" i="22"/>
  <c r="A237" i="22"/>
  <c r="A238" i="22"/>
  <c r="A239" i="22"/>
  <c r="A240" i="22"/>
  <c r="A241" i="22"/>
  <c r="A242" i="22"/>
  <c r="A243" i="22"/>
  <c r="A244" i="22"/>
  <c r="A245" i="22"/>
  <c r="A246" i="22"/>
  <c r="A247" i="22"/>
  <c r="A248" i="22"/>
  <c r="A249" i="22"/>
  <c r="A251" i="22"/>
  <c r="A252" i="22"/>
  <c r="A253" i="22"/>
  <c r="A254" i="22"/>
  <c r="A255" i="22"/>
  <c r="A256" i="22"/>
  <c r="A257" i="22"/>
  <c r="A258" i="22"/>
  <c r="A259" i="22"/>
  <c r="A260" i="22"/>
  <c r="A262" i="22"/>
  <c r="A263" i="22"/>
  <c r="A264" i="22"/>
  <c r="A265" i="22"/>
  <c r="A266" i="22"/>
  <c r="A267" i="22"/>
  <c r="A268" i="22"/>
  <c r="A269" i="22"/>
  <c r="A270" i="22"/>
  <c r="A271" i="22"/>
  <c r="A272" i="22"/>
  <c r="A273" i="22"/>
  <c r="A274" i="22"/>
  <c r="A275" i="22"/>
  <c r="A276" i="22"/>
  <c r="A277" i="22"/>
  <c r="A278" i="22"/>
  <c r="A279" i="22"/>
  <c r="A280" i="22"/>
  <c r="A281" i="22"/>
  <c r="A282" i="22"/>
  <c r="A283" i="22"/>
  <c r="A284" i="22"/>
  <c r="A285" i="22"/>
  <c r="A286" i="22"/>
  <c r="A287" i="22"/>
  <c r="A288" i="22"/>
  <c r="A289" i="22"/>
  <c r="A290" i="22"/>
  <c r="A291" i="22"/>
  <c r="A292" i="22"/>
  <c r="A293" i="22"/>
  <c r="A294" i="22"/>
  <c r="A295" i="22"/>
  <c r="A296" i="22"/>
  <c r="A297" i="22"/>
  <c r="A298" i="22"/>
  <c r="A299" i="22"/>
  <c r="A300" i="22"/>
  <c r="A301" i="22"/>
  <c r="A302" i="22"/>
  <c r="A303" i="22"/>
  <c r="A304" i="22"/>
  <c r="A305" i="22"/>
  <c r="A306" i="22"/>
  <c r="A307" i="22"/>
  <c r="A308" i="22"/>
  <c r="A309" i="22"/>
  <c r="A310" i="22"/>
  <c r="A311" i="22"/>
  <c r="A312" i="22"/>
  <c r="A313" i="22"/>
  <c r="A314" i="22"/>
  <c r="A315" i="22"/>
  <c r="A316" i="22"/>
  <c r="A317" i="22"/>
  <c r="A318" i="22"/>
  <c r="A319" i="22"/>
  <c r="A320" i="22"/>
  <c r="A321" i="22"/>
  <c r="A322" i="22"/>
  <c r="A323" i="22"/>
  <c r="A324" i="22"/>
  <c r="A325" i="22"/>
  <c r="A326" i="22"/>
  <c r="A327" i="22"/>
  <c r="A328" i="22"/>
  <c r="A329" i="22"/>
  <c r="A330" i="22"/>
  <c r="A331" i="22"/>
  <c r="A332" i="22"/>
  <c r="A333" i="22"/>
  <c r="A334" i="22"/>
  <c r="A335" i="22"/>
  <c r="A336" i="22"/>
  <c r="A337" i="22"/>
  <c r="A338" i="22"/>
  <c r="A339" i="22"/>
  <c r="A340" i="22"/>
  <c r="A341" i="22"/>
  <c r="A342" i="22"/>
  <c r="A343" i="22"/>
  <c r="A344" i="22"/>
  <c r="A345" i="22"/>
  <c r="A346" i="22"/>
  <c r="A347" i="22"/>
  <c r="A348" i="22"/>
  <c r="A349" i="22"/>
  <c r="A350" i="22"/>
  <c r="A351" i="22"/>
  <c r="A352" i="22"/>
  <c r="A353" i="22"/>
  <c r="A354" i="22"/>
  <c r="A355" i="22"/>
  <c r="A356" i="22"/>
  <c r="A357" i="22"/>
  <c r="A358" i="22"/>
  <c r="A359" i="22"/>
  <c r="A360" i="22"/>
  <c r="A361" i="22"/>
  <c r="A362" i="22"/>
  <c r="A363" i="22"/>
  <c r="A364" i="22"/>
  <c r="A365" i="22"/>
  <c r="A366" i="22"/>
  <c r="A367" i="22"/>
  <c r="A368" i="22"/>
  <c r="A369" i="22"/>
  <c r="A370" i="22"/>
  <c r="A371" i="22"/>
  <c r="A372" i="22"/>
  <c r="A373" i="22"/>
  <c r="A374" i="22"/>
  <c r="A375" i="22"/>
  <c r="A376" i="22"/>
  <c r="A377" i="22"/>
  <c r="A378" i="22"/>
  <c r="A379" i="22"/>
  <c r="A380" i="22"/>
  <c r="A381" i="22"/>
  <c r="A382" i="22"/>
  <c r="A383" i="22"/>
  <c r="A384" i="22"/>
  <c r="A385" i="22"/>
  <c r="A386" i="22"/>
  <c r="A387" i="22"/>
  <c r="A388" i="22"/>
  <c r="A389" i="22"/>
  <c r="A390" i="22"/>
  <c r="A391" i="22"/>
  <c r="A392" i="22"/>
  <c r="A393" i="22"/>
  <c r="A394" i="22"/>
  <c r="A395" i="22"/>
  <c r="A396" i="22"/>
  <c r="A397" i="22"/>
  <c r="A398" i="22"/>
  <c r="A399" i="22"/>
  <c r="A400" i="22"/>
  <c r="A401" i="22"/>
  <c r="A402" i="22"/>
  <c r="A403" i="22"/>
  <c r="A404" i="22"/>
  <c r="A405" i="22"/>
  <c r="A406" i="22"/>
  <c r="A407" i="22"/>
  <c r="A408" i="22"/>
  <c r="A409" i="22"/>
  <c r="A410" i="22"/>
  <c r="A411" i="22"/>
  <c r="A412" i="22"/>
  <c r="A413" i="22"/>
  <c r="A414" i="22"/>
  <c r="A415" i="22"/>
  <c r="A416" i="22"/>
  <c r="A417" i="22"/>
  <c r="A418" i="22"/>
  <c r="A419" i="22"/>
  <c r="A420" i="22"/>
  <c r="A421" i="22"/>
  <c r="A422" i="22"/>
  <c r="A423" i="22"/>
  <c r="A424" i="22"/>
  <c r="A425" i="22"/>
  <c r="A426" i="22"/>
  <c r="A427" i="22"/>
  <c r="A428" i="22"/>
  <c r="A429" i="22"/>
  <c r="A430" i="22"/>
  <c r="A431" i="22"/>
  <c r="A432" i="22"/>
  <c r="A433" i="22"/>
  <c r="A434" i="22"/>
  <c r="A435" i="22"/>
  <c r="A436" i="22"/>
  <c r="A437" i="22"/>
  <c r="A438" i="22"/>
  <c r="A439" i="22"/>
  <c r="A440" i="22"/>
  <c r="A441" i="22"/>
  <c r="A442" i="22"/>
  <c r="A443" i="22"/>
  <c r="A444" i="22"/>
  <c r="A445" i="22"/>
  <c r="A446" i="22"/>
  <c r="A447" i="22"/>
  <c r="A448" i="22"/>
  <c r="A449" i="22"/>
  <c r="A450" i="22"/>
  <c r="A451" i="22"/>
  <c r="A452" i="22"/>
  <c r="A453" i="22"/>
  <c r="A454" i="22"/>
  <c r="A455" i="22"/>
  <c r="A456" i="22"/>
  <c r="A457" i="22"/>
  <c r="A458" i="22"/>
  <c r="A459" i="22"/>
  <c r="A460" i="22"/>
  <c r="A461" i="22"/>
  <c r="A462" i="22"/>
  <c r="A463" i="22"/>
  <c r="A464" i="22"/>
  <c r="A465" i="22"/>
  <c r="A466" i="22"/>
  <c r="A467" i="22"/>
  <c r="A468" i="22"/>
  <c r="A469" i="22"/>
  <c r="A470" i="22"/>
  <c r="A471" i="22"/>
  <c r="A472" i="22"/>
  <c r="A473" i="22"/>
  <c r="A474" i="22"/>
  <c r="A475" i="22"/>
  <c r="A476" i="22"/>
  <c r="A477" i="22"/>
  <c r="A478" i="22"/>
  <c r="A479" i="22"/>
  <c r="A480" i="22"/>
  <c r="A481" i="22"/>
  <c r="A482" i="22"/>
  <c r="A483" i="22"/>
  <c r="A484" i="22"/>
  <c r="A485" i="22"/>
  <c r="A486" i="22"/>
  <c r="A487" i="22"/>
  <c r="A488" i="22"/>
  <c r="A489" i="22"/>
  <c r="A490" i="22"/>
  <c r="A491" i="22"/>
  <c r="A492" i="22"/>
  <c r="A493" i="22"/>
  <c r="A494" i="22"/>
  <c r="A495" i="22"/>
  <c r="A496" i="22"/>
  <c r="A497" i="22"/>
  <c r="A498" i="22"/>
  <c r="A499" i="22"/>
  <c r="A500" i="22"/>
  <c r="A501" i="22"/>
  <c r="A502" i="22"/>
  <c r="A503" i="22"/>
  <c r="A504" i="22"/>
  <c r="A505" i="22"/>
  <c r="A506" i="22"/>
  <c r="A507" i="22"/>
  <c r="A508" i="22"/>
  <c r="A509" i="22"/>
  <c r="A510" i="22"/>
  <c r="A511" i="22"/>
  <c r="A512" i="22"/>
  <c r="A513" i="22"/>
  <c r="A514" i="22"/>
  <c r="A515" i="22"/>
  <c r="A516" i="22"/>
  <c r="A517" i="22"/>
  <c r="A518" i="22"/>
  <c r="A519" i="22"/>
  <c r="A520" i="22"/>
  <c r="A521" i="22"/>
  <c r="A522" i="22"/>
  <c r="A523" i="22"/>
  <c r="A524" i="22"/>
  <c r="A525" i="22"/>
  <c r="A526" i="22"/>
  <c r="A527" i="22"/>
  <c r="A528" i="22"/>
  <c r="A529" i="22"/>
  <c r="A530" i="22"/>
  <c r="A531" i="22"/>
  <c r="A532" i="22"/>
  <c r="A533" i="22"/>
  <c r="A534" i="22"/>
  <c r="A535" i="22"/>
  <c r="A536" i="22"/>
  <c r="A537" i="22"/>
  <c r="A538" i="22"/>
  <c r="A539" i="22"/>
  <c r="A540" i="22"/>
  <c r="A541" i="22"/>
  <c r="A542" i="22"/>
  <c r="A543" i="22"/>
  <c r="A544" i="22"/>
  <c r="A545" i="22"/>
  <c r="A546" i="22"/>
  <c r="A547" i="22"/>
  <c r="A548" i="22"/>
  <c r="A549" i="22"/>
  <c r="A550" i="22"/>
  <c r="A551" i="22"/>
  <c r="A552" i="22"/>
  <c r="A553" i="22"/>
  <c r="A554" i="22"/>
  <c r="A555" i="22"/>
  <c r="A556" i="22"/>
  <c r="A557" i="22"/>
  <c r="A558" i="22"/>
  <c r="A559" i="22"/>
  <c r="A560" i="22"/>
  <c r="A561" i="22"/>
  <c r="A562" i="22"/>
  <c r="A563" i="22"/>
  <c r="A564" i="22"/>
  <c r="A565" i="22"/>
  <c r="A566" i="22"/>
  <c r="A567" i="22"/>
  <c r="A568" i="22"/>
  <c r="A569" i="22"/>
  <c r="A570" i="22"/>
  <c r="A571" i="22"/>
  <c r="A572" i="22"/>
  <c r="A573" i="22"/>
  <c r="A574" i="22"/>
  <c r="A575" i="22"/>
  <c r="A576" i="22"/>
  <c r="A577" i="22"/>
  <c r="A578" i="22"/>
  <c r="A579" i="22"/>
  <c r="A580" i="22"/>
  <c r="A581" i="22"/>
  <c r="A582" i="22"/>
  <c r="A583" i="22"/>
  <c r="A584" i="22"/>
  <c r="A585" i="22"/>
  <c r="A586" i="22"/>
  <c r="A587" i="22"/>
  <c r="A588" i="22"/>
  <c r="A589" i="22"/>
  <c r="A590" i="22"/>
  <c r="A591" i="22"/>
  <c r="A592" i="22"/>
  <c r="A593" i="22"/>
  <c r="A594" i="22"/>
  <c r="A595" i="22"/>
  <c r="A596" i="22"/>
  <c r="A597" i="22"/>
  <c r="A598" i="22"/>
  <c r="A599" i="22"/>
  <c r="A600" i="22"/>
  <c r="A601" i="22"/>
  <c r="A602" i="22"/>
  <c r="A603" i="22"/>
  <c r="A604" i="22"/>
  <c r="A605" i="22"/>
  <c r="A606" i="22"/>
  <c r="A607" i="22"/>
  <c r="A608" i="22"/>
  <c r="A609" i="22"/>
  <c r="A610" i="22"/>
  <c r="A611" i="22"/>
  <c r="A612" i="22"/>
  <c r="Z124" i="3" l="1"/>
  <c r="AE124" i="3" s="1"/>
  <c r="AB124" i="3"/>
  <c r="Z3" i="3"/>
  <c r="AE3" i="3" s="1"/>
  <c r="AB3" i="3"/>
  <c r="AB2" i="3"/>
  <c r="Z123" i="3"/>
  <c r="AE123" i="3" s="1"/>
  <c r="AB123" i="3"/>
  <c r="Z4" i="3"/>
  <c r="AE4" i="3" s="1"/>
  <c r="AB4" i="3"/>
  <c r="D9" i="20"/>
  <c r="G9" i="20"/>
  <c r="E6" i="20"/>
  <c r="E8" i="20"/>
  <c r="E7" i="20"/>
  <c r="H4" i="20"/>
  <c r="H6" i="20"/>
  <c r="E4" i="20"/>
  <c r="E5" i="20"/>
  <c r="H5" i="20"/>
  <c r="H8" i="20"/>
  <c r="H7" i="20"/>
  <c r="I4" i="20" l="1"/>
  <c r="I8" i="20"/>
  <c r="F7" i="20"/>
  <c r="I5" i="20"/>
  <c r="H9" i="20"/>
  <c r="I9" i="20" s="1"/>
  <c r="I6" i="20"/>
  <c r="I7" i="20"/>
  <c r="F6" i="20"/>
  <c r="F4" i="20"/>
  <c r="F8" i="20"/>
  <c r="E9" i="20"/>
  <c r="F9" i="20" s="1"/>
  <c r="F5" i="20"/>
  <c r="R28" i="18" l="1"/>
  <c r="Q28" i="18"/>
  <c r="P28" i="18"/>
  <c r="O28" i="18"/>
  <c r="AB27" i="18"/>
  <c r="R27" i="18"/>
  <c r="Q27" i="18"/>
  <c r="P27" i="18"/>
  <c r="O27" i="18"/>
  <c r="AB26" i="18"/>
  <c r="R26" i="18"/>
  <c r="Q26" i="18"/>
  <c r="P26" i="18"/>
  <c r="O26" i="18"/>
  <c r="AB25" i="18"/>
  <c r="R25" i="18"/>
  <c r="Q25" i="18"/>
  <c r="P25" i="18"/>
  <c r="O25" i="18"/>
  <c r="AB24" i="18"/>
  <c r="R24" i="18"/>
  <c r="Q24" i="18"/>
  <c r="P24" i="18"/>
  <c r="O24" i="18"/>
  <c r="AB23" i="18"/>
  <c r="R23" i="18"/>
  <c r="Q23" i="18"/>
  <c r="P23" i="18"/>
  <c r="O23" i="18"/>
  <c r="AB22" i="18"/>
  <c r="R22" i="18"/>
  <c r="Q22" i="18"/>
  <c r="P22" i="18"/>
  <c r="O22" i="18"/>
  <c r="AB21" i="18"/>
  <c r="R21" i="18"/>
  <c r="Q21" i="18"/>
  <c r="P21" i="18"/>
  <c r="O21" i="18"/>
  <c r="AB20" i="18"/>
  <c r="R20" i="18"/>
  <c r="Q20" i="18"/>
  <c r="P20" i="18"/>
  <c r="O20" i="18"/>
  <c r="AB19" i="18"/>
  <c r="R19" i="18"/>
  <c r="Q19" i="18"/>
  <c r="P19" i="18"/>
  <c r="O19" i="18"/>
  <c r="AB18" i="18"/>
  <c r="R18" i="18"/>
  <c r="Q18" i="18"/>
  <c r="P18" i="18"/>
  <c r="O18" i="18"/>
  <c r="AB17" i="18"/>
  <c r="R17" i="18"/>
  <c r="Q17" i="18"/>
  <c r="P17" i="18"/>
  <c r="O17" i="18"/>
  <c r="AB16" i="18"/>
  <c r="R16" i="18"/>
  <c r="Q16" i="18"/>
  <c r="P16" i="18"/>
  <c r="O16" i="18"/>
  <c r="AB15" i="18"/>
  <c r="R15" i="18"/>
  <c r="Q15" i="18"/>
  <c r="P15" i="18"/>
  <c r="O15" i="18"/>
  <c r="AB14" i="18"/>
  <c r="R14" i="18"/>
  <c r="Q14" i="18"/>
  <c r="P14" i="18"/>
  <c r="O14" i="18"/>
  <c r="AB13" i="18"/>
  <c r="R13" i="18"/>
  <c r="Q13" i="18"/>
  <c r="P13" i="18"/>
  <c r="O13" i="18"/>
  <c r="AB12" i="18"/>
  <c r="R12" i="18"/>
  <c r="Q12" i="18"/>
  <c r="P12" i="18"/>
  <c r="O12" i="18"/>
  <c r="AB11" i="18"/>
  <c r="R11" i="18"/>
  <c r="Q11" i="18"/>
  <c r="P11" i="18"/>
  <c r="O11" i="18"/>
  <c r="AB10" i="18"/>
  <c r="Y10" i="18"/>
  <c r="X10" i="18"/>
  <c r="R10" i="18"/>
  <c r="Q10" i="18"/>
  <c r="P10" i="18"/>
  <c r="O10" i="18"/>
  <c r="AB9" i="18"/>
  <c r="Y9" i="18"/>
  <c r="X9" i="18"/>
  <c r="R9" i="18"/>
  <c r="Q9" i="18"/>
  <c r="P9" i="18"/>
  <c r="O9" i="18"/>
  <c r="AB8" i="18"/>
  <c r="Y8" i="18"/>
  <c r="X8" i="18"/>
  <c r="R8" i="18"/>
  <c r="Q8" i="18"/>
  <c r="P8" i="18"/>
  <c r="O8" i="18"/>
  <c r="AD7" i="18"/>
  <c r="AB7" i="18"/>
  <c r="AE7" i="18" s="1"/>
  <c r="Y7" i="18"/>
  <c r="X7" i="18"/>
  <c r="R7" i="18"/>
  <c r="Q7" i="18"/>
  <c r="P7" i="18"/>
  <c r="O7" i="18"/>
  <c r="AD6" i="18"/>
  <c r="AB6" i="18"/>
  <c r="AE6" i="18" s="1"/>
  <c r="Y6" i="18"/>
  <c r="X6" i="18"/>
  <c r="R6" i="18"/>
  <c r="Q6" i="18"/>
  <c r="P6" i="18"/>
  <c r="O6" i="18"/>
  <c r="AD5" i="18"/>
  <c r="AB5" i="18"/>
  <c r="AE5" i="18" s="1"/>
  <c r="Y5" i="18"/>
  <c r="X5" i="18"/>
  <c r="R5" i="18"/>
  <c r="Q5" i="18"/>
  <c r="P5" i="18"/>
  <c r="O5" i="18"/>
  <c r="AD4" i="18"/>
  <c r="AB4" i="18"/>
  <c r="AE4" i="18" s="1"/>
  <c r="Y4" i="18"/>
  <c r="X4" i="18"/>
  <c r="R4" i="18"/>
  <c r="Q4" i="18"/>
  <c r="P4" i="18"/>
  <c r="O4" i="18"/>
  <c r="AD3" i="18"/>
  <c r="AB3" i="18"/>
  <c r="AE3" i="18" s="1"/>
  <c r="Y3" i="18"/>
  <c r="X3" i="18"/>
  <c r="R3" i="18"/>
  <c r="Q3" i="18"/>
  <c r="P3" i="18"/>
  <c r="O3" i="18"/>
  <c r="AD2" i="18"/>
  <c r="AB2" i="18"/>
  <c r="AE2" i="18" s="1"/>
  <c r="R2" i="18"/>
  <c r="Q2" i="18"/>
  <c r="P2" i="18"/>
  <c r="O2" i="18"/>
  <c r="M51" i="11"/>
  <c r="L51" i="11"/>
  <c r="M50" i="11"/>
  <c r="L50" i="11"/>
  <c r="M49" i="11"/>
  <c r="L49" i="11"/>
  <c r="M48" i="11"/>
  <c r="L48" i="11"/>
  <c r="M47" i="11"/>
  <c r="L47" i="11"/>
  <c r="M46" i="11"/>
  <c r="L46" i="11"/>
  <c r="M45" i="11"/>
  <c r="L45" i="11"/>
  <c r="M44" i="11"/>
  <c r="L44" i="11"/>
  <c r="M43" i="11"/>
  <c r="L43" i="11"/>
  <c r="M42" i="11"/>
  <c r="L42" i="11"/>
  <c r="M41" i="11"/>
  <c r="L41" i="11"/>
  <c r="M40" i="11"/>
  <c r="L40" i="11"/>
  <c r="M39" i="11"/>
  <c r="L39" i="11"/>
  <c r="M38" i="11"/>
  <c r="L38" i="11"/>
  <c r="M37" i="11"/>
  <c r="L37" i="11"/>
  <c r="M36" i="11"/>
  <c r="L36" i="11"/>
  <c r="M35" i="11"/>
  <c r="L35" i="11"/>
  <c r="M34" i="11"/>
  <c r="L34" i="11"/>
  <c r="M33" i="11"/>
  <c r="L33" i="11"/>
  <c r="M32" i="11"/>
  <c r="L32" i="11"/>
  <c r="M31" i="11"/>
  <c r="L31" i="11"/>
  <c r="M30" i="11"/>
  <c r="L30" i="11"/>
  <c r="M29" i="11"/>
  <c r="L29" i="11"/>
  <c r="M28" i="11"/>
  <c r="L28" i="11"/>
  <c r="AU27" i="11"/>
  <c r="AA27" i="11"/>
  <c r="Z27" i="11"/>
  <c r="Y27" i="11"/>
  <c r="M27" i="11"/>
  <c r="L27" i="11"/>
  <c r="AU26" i="11"/>
  <c r="AA26" i="11"/>
  <c r="Z26" i="11"/>
  <c r="Y26" i="11"/>
  <c r="M26" i="11"/>
  <c r="L26" i="11"/>
  <c r="AU25" i="11"/>
  <c r="AA25" i="11"/>
  <c r="Z25" i="11"/>
  <c r="Y25" i="11"/>
  <c r="M25" i="11"/>
  <c r="L25" i="11"/>
  <c r="AU24" i="11"/>
  <c r="AA24" i="11"/>
  <c r="Z24" i="11"/>
  <c r="Y24" i="11"/>
  <c r="M24" i="11"/>
  <c r="L24" i="11"/>
  <c r="AU23" i="11"/>
  <c r="AA23" i="11"/>
  <c r="Z23" i="11"/>
  <c r="Y23" i="11"/>
  <c r="M23" i="11"/>
  <c r="L23" i="11"/>
  <c r="AU22" i="11"/>
  <c r="AA22" i="11"/>
  <c r="Z22" i="11"/>
  <c r="Y22" i="11"/>
  <c r="M22" i="11"/>
  <c r="L22" i="11"/>
  <c r="AU21" i="11"/>
  <c r="AA21" i="11"/>
  <c r="Z21" i="11"/>
  <c r="Y21" i="11"/>
  <c r="M21" i="11"/>
  <c r="L21" i="11"/>
  <c r="AU20" i="11"/>
  <c r="AA20" i="11"/>
  <c r="Z20" i="11"/>
  <c r="Y20" i="11"/>
  <c r="M20" i="11"/>
  <c r="L20" i="11"/>
  <c r="AU19" i="11"/>
  <c r="AA19" i="11"/>
  <c r="Z19" i="11"/>
  <c r="Y19" i="11"/>
  <c r="M19" i="11"/>
  <c r="L19" i="11"/>
  <c r="AU18" i="11"/>
  <c r="AA18" i="11"/>
  <c r="Z18" i="11"/>
  <c r="Y18" i="11"/>
  <c r="M18" i="11"/>
  <c r="L18" i="11"/>
  <c r="AU17" i="11"/>
  <c r="AX7" i="11" s="1"/>
  <c r="AA17" i="11"/>
  <c r="Z17" i="11"/>
  <c r="Y17" i="11"/>
  <c r="M17" i="11"/>
  <c r="L17" i="11"/>
  <c r="AU16" i="11"/>
  <c r="AX6" i="11" s="1"/>
  <c r="AA16" i="11"/>
  <c r="Z16" i="11"/>
  <c r="Y16" i="11"/>
  <c r="M16" i="11"/>
  <c r="L16" i="11"/>
  <c r="AU15" i="11"/>
  <c r="AX5" i="11" s="1"/>
  <c r="AA15" i="11"/>
  <c r="Z15" i="11"/>
  <c r="Y15" i="11"/>
  <c r="M15" i="11"/>
  <c r="L15" i="11"/>
  <c r="AU14" i="11"/>
  <c r="AX4" i="11" s="1"/>
  <c r="AA14" i="11"/>
  <c r="Z14" i="11"/>
  <c r="Y14" i="11"/>
  <c r="M14" i="11"/>
  <c r="L14" i="11"/>
  <c r="AU13" i="11"/>
  <c r="AX3" i="11" s="1"/>
  <c r="AA13" i="11"/>
  <c r="Z13" i="11"/>
  <c r="Y13" i="11"/>
  <c r="M13" i="11"/>
  <c r="L13" i="11"/>
  <c r="AU12" i="11"/>
  <c r="AX2" i="11" s="1"/>
  <c r="AA12" i="11"/>
  <c r="Z12" i="11"/>
  <c r="Y12" i="11"/>
  <c r="M12" i="11"/>
  <c r="L12" i="11"/>
  <c r="AU11" i="11"/>
  <c r="AA11" i="11"/>
  <c r="Z11" i="11"/>
  <c r="Y11" i="11"/>
  <c r="M11" i="11"/>
  <c r="L11" i="11"/>
  <c r="AU10" i="11"/>
  <c r="AA10" i="11"/>
  <c r="Z10" i="11"/>
  <c r="Y10" i="11"/>
  <c r="M10" i="11"/>
  <c r="L10" i="11"/>
  <c r="AU9" i="11"/>
  <c r="AD9" i="11"/>
  <c r="AC9" i="11"/>
  <c r="AA9" i="11"/>
  <c r="Z9" i="11"/>
  <c r="Y9" i="11"/>
  <c r="M9" i="11"/>
  <c r="L9" i="11"/>
  <c r="AU8" i="11"/>
  <c r="AD8" i="11"/>
  <c r="AC8" i="11"/>
  <c r="AA8" i="11"/>
  <c r="Z8" i="11"/>
  <c r="Y8" i="11"/>
  <c r="M8" i="11"/>
  <c r="L8" i="11"/>
  <c r="AW7" i="11"/>
  <c r="AU7" i="11"/>
  <c r="AD7" i="11"/>
  <c r="AC7" i="11"/>
  <c r="AA7" i="11"/>
  <c r="Z7" i="11"/>
  <c r="Y7" i="11"/>
  <c r="M7" i="11"/>
  <c r="L7" i="11"/>
  <c r="AW6" i="11"/>
  <c r="AU6" i="11"/>
  <c r="AD6" i="11"/>
  <c r="AC6" i="11"/>
  <c r="AA6" i="11"/>
  <c r="Z6" i="11"/>
  <c r="Y6" i="11"/>
  <c r="M6" i="11"/>
  <c r="L6" i="11"/>
  <c r="AW5" i="11"/>
  <c r="AU5" i="11"/>
  <c r="AD5" i="11"/>
  <c r="AC5" i="11"/>
  <c r="AA5" i="11"/>
  <c r="Z5" i="11"/>
  <c r="Y5" i="11"/>
  <c r="M5" i="11"/>
  <c r="L5" i="11"/>
  <c r="AW4" i="11"/>
  <c r="AU4" i="11"/>
  <c r="AD4" i="11"/>
  <c r="AC4" i="11"/>
  <c r="AA4" i="11"/>
  <c r="Z4" i="11"/>
  <c r="Y4" i="11"/>
  <c r="M4" i="11"/>
  <c r="L4" i="11"/>
  <c r="AW3" i="11"/>
  <c r="AU3" i="11"/>
  <c r="AD3" i="11"/>
  <c r="AC3" i="11"/>
  <c r="AA3" i="11"/>
  <c r="Z3" i="11"/>
  <c r="Y3" i="11"/>
  <c r="M3" i="11"/>
  <c r="L3" i="11"/>
  <c r="AW2" i="11"/>
  <c r="AU2" i="11"/>
  <c r="AD2" i="11"/>
  <c r="AC2" i="11"/>
  <c r="AA2" i="11"/>
  <c r="Z2" i="11"/>
  <c r="Y2" i="11"/>
  <c r="R2" i="11"/>
  <c r="M2" i="11"/>
  <c r="L2" i="11"/>
  <c r="C8" i="18"/>
  <c r="B8" i="18"/>
  <c r="AM11" i="11"/>
  <c r="AM4" i="11"/>
  <c r="B3" i="18"/>
  <c r="AM10" i="11"/>
  <c r="A3" i="18"/>
  <c r="AM12" i="11"/>
  <c r="AM9" i="11"/>
  <c r="AM5" i="11"/>
  <c r="A8" i="18"/>
  <c r="AM13" i="11"/>
  <c r="N35" i="11" l="1"/>
  <c r="N47" i="11"/>
  <c r="N30" i="11"/>
  <c r="N36" i="11"/>
  <c r="N42" i="11"/>
  <c r="N48" i="11"/>
  <c r="N9" i="11"/>
  <c r="N5" i="11"/>
  <c r="N23" i="11"/>
  <c r="N25" i="11"/>
  <c r="N27" i="11"/>
  <c r="N31" i="11"/>
  <c r="N37" i="11"/>
  <c r="N49" i="11"/>
  <c r="N46" i="11"/>
  <c r="N33" i="11"/>
  <c r="N39" i="11"/>
  <c r="N45" i="11"/>
  <c r="N4" i="11"/>
  <c r="N3" i="11"/>
  <c r="N51" i="11"/>
  <c r="N8" i="11"/>
  <c r="N32" i="11"/>
  <c r="N50" i="11"/>
  <c r="N10" i="11"/>
  <c r="N12" i="11"/>
  <c r="N14" i="11"/>
  <c r="N16" i="11"/>
  <c r="N18" i="11"/>
  <c r="N20" i="11"/>
  <c r="N22" i="11"/>
  <c r="N2" i="11"/>
  <c r="N17" i="11"/>
  <c r="N38" i="11"/>
  <c r="N34" i="11"/>
  <c r="N40" i="11"/>
  <c r="N6" i="11"/>
  <c r="N29" i="11"/>
  <c r="N7" i="11"/>
  <c r="N43" i="11"/>
  <c r="N24" i="11"/>
  <c r="N26" i="11"/>
  <c r="N28" i="11"/>
  <c r="N44" i="11"/>
  <c r="N11" i="11"/>
  <c r="N13" i="11"/>
  <c r="N15" i="11"/>
  <c r="N19" i="11"/>
  <c r="N21" i="11"/>
  <c r="N41" i="11"/>
  <c r="AM6" i="11"/>
  <c r="AM7" i="11" s="1"/>
  <c r="W10" i="18"/>
  <c r="N16" i="18"/>
  <c r="N9" i="18"/>
  <c r="N12" i="18"/>
  <c r="X9" i="11"/>
  <c r="X3" i="11"/>
  <c r="X8" i="11"/>
  <c r="N13" i="18"/>
  <c r="W4" i="18"/>
  <c r="W8" i="18"/>
  <c r="W9" i="18"/>
  <c r="X7" i="11"/>
  <c r="W5" i="18"/>
  <c r="N21" i="18"/>
  <c r="AB6" i="11"/>
  <c r="N15" i="18"/>
  <c r="N18" i="18"/>
  <c r="N26" i="18"/>
  <c r="AB2" i="11"/>
  <c r="AD1" i="11" s="1"/>
  <c r="AB9" i="11"/>
  <c r="X10" i="11"/>
  <c r="X11" i="11"/>
  <c r="X12" i="11"/>
  <c r="X13" i="11"/>
  <c r="N4" i="18"/>
  <c r="W6" i="18"/>
  <c r="N3" i="18"/>
  <c r="W7" i="18"/>
  <c r="N24" i="18"/>
  <c r="N17" i="18"/>
  <c r="N25" i="18"/>
  <c r="AB5" i="11"/>
  <c r="N22" i="18"/>
  <c r="AB3" i="11"/>
  <c r="N8" i="18"/>
  <c r="AB4" i="11"/>
  <c r="X6" i="11"/>
  <c r="AB8" i="11"/>
  <c r="X15" i="11"/>
  <c r="X16" i="11"/>
  <c r="X17" i="11"/>
  <c r="X18" i="11"/>
  <c r="X19" i="11"/>
  <c r="X20" i="11"/>
  <c r="X21" i="11"/>
  <c r="X22" i="11"/>
  <c r="X23" i="11"/>
  <c r="X24" i="11"/>
  <c r="X25" i="11"/>
  <c r="X26" i="11"/>
  <c r="X27" i="11"/>
  <c r="N7" i="18"/>
  <c r="N10" i="18"/>
  <c r="N19" i="18"/>
  <c r="N23" i="18"/>
  <c r="N27" i="18"/>
  <c r="N5" i="18"/>
  <c r="N20" i="18"/>
  <c r="N11" i="18"/>
  <c r="X2" i="11"/>
  <c r="N14" i="18"/>
  <c r="X14" i="11"/>
  <c r="N28" i="18"/>
  <c r="AB7" i="11"/>
  <c r="X4" i="11"/>
  <c r="W3" i="18"/>
  <c r="X5" i="11"/>
  <c r="N6" i="18"/>
  <c r="AM14" i="11" l="1"/>
  <c r="AC1" i="11"/>
  <c r="P1" i="18"/>
  <c r="Q1" i="18"/>
  <c r="O1" i="18"/>
  <c r="R1" i="18"/>
  <c r="AA1" i="11"/>
  <c r="Y1" i="11"/>
  <c r="Z1" i="11"/>
  <c r="Y2" i="18"/>
  <c r="X2" i="18"/>
  <c r="AD30" i="3" l="1"/>
  <c r="AD136" i="3" l="1"/>
  <c r="AD1005" i="3" l="1"/>
  <c r="AD277" i="3" l="1"/>
  <c r="AE277"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nadamohamed</author>
  </authors>
  <commentList>
    <comment ref="K2" authorId="0" shapeId="0" xr:uid="{00000000-0006-0000-0500-000001000000}">
      <text>
        <r>
          <rPr>
            <b/>
            <sz val="9"/>
            <color indexed="81"/>
            <rFont val="Tahoma"/>
            <family val="2"/>
          </rPr>
          <t>Shaza:</t>
        </r>
        <r>
          <rPr>
            <sz val="9"/>
            <color indexed="81"/>
            <rFont val="Tahoma"/>
            <family val="2"/>
          </rPr>
          <t xml:space="preserve">
Opening Balance </t>
        </r>
      </text>
    </comment>
    <comment ref="K3" authorId="0" shapeId="0" xr:uid="{00000000-0006-0000-0500-000002000000}">
      <text>
        <r>
          <rPr>
            <b/>
            <sz val="9"/>
            <color indexed="81"/>
            <rFont val="Tahoma"/>
            <family val="2"/>
          </rPr>
          <t>Shaza:</t>
        </r>
        <r>
          <rPr>
            <sz val="9"/>
            <color indexed="81"/>
            <rFont val="Tahoma"/>
            <family val="2"/>
          </rPr>
          <t xml:space="preserve">
Opening Balance</t>
        </r>
      </text>
    </comment>
    <comment ref="K4" authorId="0" shapeId="0" xr:uid="{00000000-0006-0000-0500-000003000000}">
      <text>
        <r>
          <rPr>
            <b/>
            <sz val="9"/>
            <color indexed="81"/>
            <rFont val="Tahoma"/>
            <family val="2"/>
          </rPr>
          <t>Shaza:</t>
        </r>
        <r>
          <rPr>
            <sz val="9"/>
            <color indexed="81"/>
            <rFont val="Tahoma"/>
            <family val="2"/>
          </rPr>
          <t xml:space="preserve">
Opening Balance</t>
        </r>
      </text>
    </comment>
    <comment ref="K5" authorId="0" shapeId="0" xr:uid="{00000000-0006-0000-0500-000004000000}">
      <text>
        <r>
          <rPr>
            <b/>
            <sz val="9"/>
            <color indexed="81"/>
            <rFont val="Tahoma"/>
            <family val="2"/>
          </rPr>
          <t>nadamohamed:</t>
        </r>
        <r>
          <rPr>
            <sz val="9"/>
            <color indexed="81"/>
            <rFont val="Tahoma"/>
            <family val="2"/>
          </rPr>
          <t xml:space="preserve">
Opening Balance from 2023</t>
        </r>
      </text>
    </comment>
    <comment ref="N58" authorId="0" shapeId="0" xr:uid="{00000000-0006-0000-0500-000005000000}">
      <text>
        <r>
          <rPr>
            <b/>
            <sz val="9"/>
            <color indexed="81"/>
            <rFont val="Tahoma"/>
            <family val="2"/>
          </rPr>
          <t>Shaza:</t>
        </r>
        <r>
          <rPr>
            <sz val="9"/>
            <color indexed="81"/>
            <rFont val="Tahoma"/>
            <family val="2"/>
          </rPr>
          <t xml:space="preserve">
Murabaha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nadamohamed</author>
    <author>Shaza Mohamed Saleh Abdelrahman</author>
    <author>Manal Mubarak Abdellatif</author>
  </authors>
  <commentList>
    <comment ref="Q2" authorId="0" shapeId="0" xr:uid="{00000000-0006-0000-0600-000001000000}">
      <text>
        <r>
          <rPr>
            <b/>
            <sz val="9"/>
            <color indexed="81"/>
            <rFont val="Tahoma"/>
            <family val="2"/>
          </rPr>
          <t>Shaza:</t>
        </r>
        <r>
          <rPr>
            <sz val="9"/>
            <color indexed="81"/>
            <rFont val="Tahoma"/>
            <family val="2"/>
          </rPr>
          <t xml:space="preserve">
Price in USD / Unit</t>
        </r>
      </text>
    </comment>
    <comment ref="Y2" authorId="0" shapeId="0" xr:uid="{00000000-0006-0000-0600-000002000000}">
      <text>
        <r>
          <rPr>
            <b/>
            <sz val="9"/>
            <color indexed="81"/>
            <rFont val="Tahoma"/>
            <family val="2"/>
          </rPr>
          <t>Shaza:</t>
        </r>
        <r>
          <rPr>
            <sz val="9"/>
            <color indexed="81"/>
            <rFont val="Tahoma"/>
            <family val="2"/>
          </rPr>
          <t xml:space="preserve">
Value in  USD/Unit</t>
        </r>
      </text>
    </comment>
    <comment ref="AE2" authorId="0" shapeId="0" xr:uid="{00000000-0006-0000-0600-000003000000}">
      <text>
        <r>
          <rPr>
            <b/>
            <sz val="9"/>
            <color indexed="81"/>
            <rFont val="Tahoma"/>
            <family val="2"/>
          </rPr>
          <t>Shaza:</t>
        </r>
        <r>
          <rPr>
            <sz val="9"/>
            <color indexed="81"/>
            <rFont val="Tahoma"/>
            <family val="2"/>
          </rPr>
          <t xml:space="preserve">
Value In USD/Unit</t>
        </r>
      </text>
    </comment>
    <comment ref="X1558" authorId="1" shapeId="0" xr:uid="{00000000-0006-0000-0600-000004000000}">
      <text>
        <r>
          <rPr>
            <b/>
            <sz val="9"/>
            <color indexed="81"/>
            <rFont val="Tahoma"/>
            <family val="2"/>
          </rPr>
          <t>Shaza Mohamed Saleh Abdelrahman:</t>
        </r>
        <r>
          <rPr>
            <sz val="9"/>
            <color indexed="81"/>
            <rFont val="Tahoma"/>
            <family val="2"/>
          </rPr>
          <t xml:space="preserve">
zakat 1,203 quntar 
11/1/2023</t>
        </r>
      </text>
    </comment>
    <comment ref="X2162" authorId="1" shapeId="0" xr:uid="{00000000-0006-0000-0600-000005000000}">
      <text>
        <r>
          <rPr>
            <b/>
            <sz val="9"/>
            <color indexed="81"/>
            <rFont val="Tahoma"/>
            <family val="2"/>
          </rPr>
          <t>Shaza Mohamed Saleh Abdelrahman:</t>
        </r>
        <r>
          <rPr>
            <sz val="9"/>
            <color indexed="81"/>
            <rFont val="Tahoma"/>
            <family val="2"/>
          </rPr>
          <t xml:space="preserve">
expenses + weight Different</t>
        </r>
      </text>
    </comment>
    <comment ref="X2652" authorId="1" shapeId="0" xr:uid="{00000000-0006-0000-0600-000006000000}">
      <text>
        <r>
          <rPr>
            <b/>
            <sz val="9"/>
            <color indexed="81"/>
            <rFont val="Tahoma"/>
            <family val="2"/>
          </rPr>
          <t>Shaza Mohamed Saleh Abdelrahman:</t>
        </r>
        <r>
          <rPr>
            <sz val="9"/>
            <color indexed="81"/>
            <rFont val="Tahoma"/>
            <family val="2"/>
          </rPr>
          <t xml:space="preserve">
زكاة+غابات
deal (seidahmed + mahmoud+ m alhadi)</t>
        </r>
      </text>
    </comment>
    <comment ref="AC3048" authorId="2" shapeId="0" xr:uid="{00000000-0006-0000-0600-000007000000}">
      <text>
        <r>
          <rPr>
            <b/>
            <sz val="9"/>
            <color indexed="81"/>
            <rFont val="Tahoma"/>
            <family val="2"/>
          </rPr>
          <t>Manal Mubarak Abdellatif:</t>
        </r>
        <r>
          <rPr>
            <sz val="9"/>
            <color indexed="81"/>
            <rFont val="Tahoma"/>
            <family val="2"/>
          </rPr>
          <t xml:space="preserve">
not sure if the goods is received or not</t>
        </r>
      </text>
    </comment>
    <comment ref="AC3049" authorId="2" shapeId="0" xr:uid="{00000000-0006-0000-0600-000008000000}">
      <text>
        <r>
          <rPr>
            <b/>
            <sz val="9"/>
            <color indexed="81"/>
            <rFont val="Tahoma"/>
            <family val="2"/>
          </rPr>
          <t>Manal Mubarak Abdellatif:</t>
        </r>
        <r>
          <rPr>
            <sz val="9"/>
            <color indexed="81"/>
            <rFont val="Tahoma"/>
            <family val="2"/>
          </rPr>
          <t xml:space="preserve">
not sure if the goods is received or not</t>
        </r>
      </text>
    </comment>
  </commentList>
</comments>
</file>

<file path=xl/sharedStrings.xml><?xml version="1.0" encoding="utf-8"?>
<sst xmlns="http://schemas.openxmlformats.org/spreadsheetml/2006/main" count="8294" uniqueCount="272">
  <si>
    <t>Date</t>
  </si>
  <si>
    <t>PO #</t>
  </si>
  <si>
    <t>Exchange Rate</t>
  </si>
  <si>
    <t>Supplier Name</t>
  </si>
  <si>
    <t>Commodity</t>
  </si>
  <si>
    <t>Value SDG</t>
  </si>
  <si>
    <t>Value USD</t>
  </si>
  <si>
    <t>Fund Source</t>
  </si>
  <si>
    <t>Finance Rate %/Year</t>
  </si>
  <si>
    <t>#</t>
  </si>
  <si>
    <t>Products</t>
  </si>
  <si>
    <t>Location</t>
  </si>
  <si>
    <t>Units</t>
  </si>
  <si>
    <t>Conversions to MT</t>
  </si>
  <si>
    <t>Product Group</t>
  </si>
  <si>
    <t>Funds Type</t>
  </si>
  <si>
    <t>Adm Koko</t>
  </si>
  <si>
    <t>KHT</t>
  </si>
  <si>
    <t>KG</t>
  </si>
  <si>
    <t>Units x 1000</t>
  </si>
  <si>
    <t>Cash</t>
  </si>
  <si>
    <t>SAYGA</t>
  </si>
  <si>
    <t>Bashir Alkhyari</t>
  </si>
  <si>
    <t>OMD</t>
  </si>
  <si>
    <t>Head</t>
  </si>
  <si>
    <t>Financing</t>
  </si>
  <si>
    <t>BOK</t>
  </si>
  <si>
    <t>Alam Eldin</t>
  </si>
  <si>
    <t>Bahri</t>
  </si>
  <si>
    <t>Kantar 100lb</t>
  </si>
  <si>
    <t># of Kantars x 22.25</t>
  </si>
  <si>
    <t>Barter</t>
  </si>
  <si>
    <t>GULF Bank</t>
  </si>
  <si>
    <t>Afia Oils</t>
  </si>
  <si>
    <t>Madani</t>
  </si>
  <si>
    <t>Kantar 315kb</t>
  </si>
  <si>
    <t xml:space="preserve">(# of Kantars x315)/2204.6 </t>
  </si>
  <si>
    <t>Transfer</t>
  </si>
  <si>
    <t>ONB</t>
  </si>
  <si>
    <t>NOURTEX</t>
  </si>
  <si>
    <t>Sinnar</t>
  </si>
  <si>
    <t>MT</t>
  </si>
  <si>
    <t># of MT x 1</t>
  </si>
  <si>
    <t>Refund</t>
  </si>
  <si>
    <t>Faisal Bank</t>
  </si>
  <si>
    <t>Ibrahiem Elkhalifa</t>
  </si>
  <si>
    <t>Ardab</t>
  </si>
  <si>
    <t>(# of Ardab x 198)/1000</t>
  </si>
  <si>
    <t>Others</t>
  </si>
  <si>
    <t>Gulf Bank</t>
  </si>
  <si>
    <t>M.Elhadi</t>
  </si>
  <si>
    <t>Gadarif</t>
  </si>
  <si>
    <t>110 Bag</t>
  </si>
  <si>
    <t>(# of Bags x 110)/1000</t>
  </si>
  <si>
    <t>Sorghum</t>
  </si>
  <si>
    <t>QNB</t>
  </si>
  <si>
    <t>GNO</t>
  </si>
  <si>
    <t>Omer Abdelgadir</t>
  </si>
  <si>
    <t>New Halfa</t>
  </si>
  <si>
    <t>Bale</t>
  </si>
  <si>
    <t>QIB</t>
  </si>
  <si>
    <t>GNC</t>
  </si>
  <si>
    <t>Amar Gabani</t>
  </si>
  <si>
    <t>Damazine</t>
  </si>
  <si>
    <t>A</t>
  </si>
  <si>
    <t>Mohammed Karmalla</t>
  </si>
  <si>
    <t>B</t>
  </si>
  <si>
    <t>Alsadiq Klebeesh</t>
  </si>
  <si>
    <t>C</t>
  </si>
  <si>
    <t>Mahmoud Ayad</t>
  </si>
  <si>
    <t>Obeyed</t>
  </si>
  <si>
    <t>D</t>
  </si>
  <si>
    <t>DIAC</t>
  </si>
  <si>
    <t>Nohood</t>
  </si>
  <si>
    <t>Fathi Aljozooli</t>
  </si>
  <si>
    <t>Adil Abdelrahman</t>
  </si>
  <si>
    <t>Green Zone</t>
  </si>
  <si>
    <t>Abdalla Rabih</t>
  </si>
  <si>
    <t>Alhadi yousif</t>
  </si>
  <si>
    <t>E</t>
  </si>
  <si>
    <t>SCHE - Fruits</t>
  </si>
  <si>
    <t>F</t>
  </si>
  <si>
    <t>Soybean</t>
  </si>
  <si>
    <t>Magdi Gurnas</t>
  </si>
  <si>
    <t>G</t>
  </si>
  <si>
    <t>Rhodes</t>
  </si>
  <si>
    <t>A.Albalola</t>
  </si>
  <si>
    <t>Alfalfa</t>
  </si>
  <si>
    <t>Ahmed Elshaikh</t>
  </si>
  <si>
    <t>Madani Operation</t>
  </si>
  <si>
    <t>Elnefeedi Agri</t>
  </si>
  <si>
    <t>Hassan Adlan</t>
  </si>
  <si>
    <t>Sedeq Shaweesh</t>
  </si>
  <si>
    <t>Hassabo Trading</t>
  </si>
  <si>
    <t>Awad Khider</t>
  </si>
  <si>
    <t>Alharameen</t>
  </si>
  <si>
    <t>Adlan Beaf for Export &amp; Import</t>
  </si>
  <si>
    <t>Sayed Mustafa</t>
  </si>
  <si>
    <t>Abulmonzir Inter.COMPANY</t>
  </si>
  <si>
    <t>Ali Yousif</t>
  </si>
  <si>
    <t>Madani Cotton</t>
  </si>
  <si>
    <t>Bamasef for Engenerring</t>
  </si>
  <si>
    <t>The Agro Bank of sudan</t>
  </si>
  <si>
    <t>Mohamed Mohieldin</t>
  </si>
  <si>
    <t>Babiker Elsharif</t>
  </si>
  <si>
    <t>Abdalla Abdelaziz</t>
  </si>
  <si>
    <t>Dal AG -JV</t>
  </si>
  <si>
    <t>Ghabani</t>
  </si>
  <si>
    <t>H</t>
  </si>
  <si>
    <t>I</t>
  </si>
  <si>
    <t>Commodity Group</t>
  </si>
  <si>
    <t>Agent Name</t>
  </si>
  <si>
    <t>Unit of Purchase</t>
  </si>
  <si>
    <t>Volume in Units</t>
  </si>
  <si>
    <t>Volume MT/Head</t>
  </si>
  <si>
    <t>Price SDG/Unit</t>
  </si>
  <si>
    <t>Price SDG /MT</t>
  </si>
  <si>
    <t>Price USD/(MT/Head)</t>
  </si>
  <si>
    <t>Delivered MT</t>
  </si>
  <si>
    <t>Balance MT</t>
  </si>
  <si>
    <t>Value Delivered SDG</t>
  </si>
  <si>
    <t>PO Status</t>
  </si>
  <si>
    <t>Purchase Value SDG</t>
  </si>
  <si>
    <t>Commission SDG/MT</t>
  </si>
  <si>
    <t>Commission Value SDG</t>
  </si>
  <si>
    <t>Other Expenses SDG</t>
  </si>
  <si>
    <t>Total Cost SDG</t>
  </si>
  <si>
    <t>Total Cost USD</t>
  </si>
  <si>
    <t>(blank)</t>
  </si>
  <si>
    <t>Grand Total</t>
  </si>
  <si>
    <t>Sum of Total Cost SDG</t>
  </si>
  <si>
    <t>Sum of Volume MT/Head</t>
  </si>
  <si>
    <t>Sum of Total Cost USD</t>
  </si>
  <si>
    <t>Sum of Value SDG</t>
  </si>
  <si>
    <t>Week #</t>
  </si>
  <si>
    <t>Weeks</t>
  </si>
  <si>
    <t>W1</t>
  </si>
  <si>
    <t>W2</t>
  </si>
  <si>
    <t>W3</t>
  </si>
  <si>
    <t>W4</t>
  </si>
  <si>
    <t>Jan</t>
  </si>
  <si>
    <t>Feb</t>
  </si>
  <si>
    <t>Mar</t>
  </si>
  <si>
    <t>Apr</t>
  </si>
  <si>
    <t>May</t>
  </si>
  <si>
    <t>Jun</t>
  </si>
  <si>
    <t>Jul</t>
  </si>
  <si>
    <t>Aug</t>
  </si>
  <si>
    <t>Sep</t>
  </si>
  <si>
    <t>Oct</t>
  </si>
  <si>
    <t>Nov</t>
  </si>
  <si>
    <t>Dec</t>
  </si>
  <si>
    <t xml:space="preserve">Open </t>
  </si>
  <si>
    <t>Close</t>
  </si>
  <si>
    <t>Payment Mode</t>
  </si>
  <si>
    <t>Payment Source</t>
  </si>
  <si>
    <t>Sesame Catogery</t>
  </si>
  <si>
    <t>Peanut Catogery</t>
  </si>
  <si>
    <t>Cotton Catogery</t>
  </si>
  <si>
    <t>Meat Catogery</t>
  </si>
  <si>
    <t>Green Fodder Catogery</t>
  </si>
  <si>
    <t>Gum Arabic Catogery</t>
  </si>
  <si>
    <t>Average of Price USD/(MT/Head)</t>
  </si>
  <si>
    <t>Month</t>
  </si>
  <si>
    <t>Year</t>
  </si>
  <si>
    <t>Months</t>
  </si>
  <si>
    <t>Week</t>
  </si>
  <si>
    <t>Interest Paid SDG</t>
  </si>
  <si>
    <t>Total Payment</t>
  </si>
  <si>
    <t>Total Interest</t>
  </si>
  <si>
    <t>Aver Interest/Annum</t>
  </si>
  <si>
    <t>Aver Interst/Cycle</t>
  </si>
  <si>
    <t>Cash Allocated</t>
  </si>
  <si>
    <t>Cash Paid</t>
  </si>
  <si>
    <t xml:space="preserve">Exchange Rate </t>
  </si>
  <si>
    <t>PO</t>
  </si>
  <si>
    <t>Comodity Group</t>
  </si>
  <si>
    <t>Balance</t>
  </si>
  <si>
    <t>Sum of Interest Paid SDG</t>
  </si>
  <si>
    <t>Sum of Delivered MT</t>
  </si>
  <si>
    <t>Sum of Balance MT</t>
  </si>
  <si>
    <t>Total Volumes MT</t>
  </si>
  <si>
    <t>Total Received MT</t>
  </si>
  <si>
    <t>Total In Transit</t>
  </si>
  <si>
    <t>Total Agents Balances</t>
  </si>
  <si>
    <t>Average price USD/MT</t>
  </si>
  <si>
    <t>Gadarif-Sesame</t>
  </si>
  <si>
    <t>NG-Sesame</t>
  </si>
  <si>
    <t>Red-Sesame</t>
  </si>
  <si>
    <t>Mixed-Sesame</t>
  </si>
  <si>
    <t>Raw-Peanut</t>
  </si>
  <si>
    <t>Shelled-Peanut</t>
  </si>
  <si>
    <t>HPS-Peanut</t>
  </si>
  <si>
    <t>Raw-Cotton</t>
  </si>
  <si>
    <t>Finished-Cotton</t>
  </si>
  <si>
    <t>Fresh-Hashab</t>
  </si>
  <si>
    <t>Dry-Hashab</t>
  </si>
  <si>
    <t>Fresh-Talha</t>
  </si>
  <si>
    <t>Dry-Talha</t>
  </si>
  <si>
    <t>WM-Seeds</t>
  </si>
  <si>
    <t>Pigeon-Peas</t>
  </si>
  <si>
    <t>Chick-Peas</t>
  </si>
  <si>
    <t>Beef-Meat</t>
  </si>
  <si>
    <t>Lamb-Meat</t>
  </si>
  <si>
    <t>Beef-Head</t>
  </si>
  <si>
    <t>Lamb-Head</t>
  </si>
  <si>
    <t>Row Labels</t>
  </si>
  <si>
    <t>Kantar 315Lb</t>
  </si>
  <si>
    <t>Average Cost SDG/MT</t>
  </si>
  <si>
    <t>Average Cost USD/MT</t>
  </si>
  <si>
    <t>Average of Average Cost USD/MT</t>
  </si>
  <si>
    <t>USD/MT</t>
  </si>
  <si>
    <t>Niyala Purchases Collection</t>
  </si>
  <si>
    <t>NG-Sesame/Western</t>
  </si>
  <si>
    <t>Mohamed hamid abakar</t>
  </si>
  <si>
    <t>Albageer</t>
  </si>
  <si>
    <t>Category</t>
  </si>
  <si>
    <t>2022 MT</t>
  </si>
  <si>
    <t>2023 MT</t>
  </si>
  <si>
    <t>% Change</t>
  </si>
  <si>
    <t>2022 USD</t>
  </si>
  <si>
    <t>2023 USD</t>
  </si>
  <si>
    <t>Sesame</t>
  </si>
  <si>
    <t xml:space="preserve">Peanut </t>
  </si>
  <si>
    <t>Cotton</t>
  </si>
  <si>
    <t>Total YTD</t>
  </si>
  <si>
    <t>Total Performance YTD</t>
  </si>
  <si>
    <t xml:space="preserve">Gadarif -ABS </t>
  </si>
  <si>
    <t>Rabak</t>
  </si>
  <si>
    <t>Deal Type</t>
  </si>
  <si>
    <t xml:space="preserve">Cash </t>
  </si>
  <si>
    <t>Payments SDG</t>
  </si>
  <si>
    <t>Sum of Value Delivered SDG</t>
  </si>
  <si>
    <t>Value Received SDG</t>
  </si>
  <si>
    <t>Amtar Investment</t>
  </si>
  <si>
    <t>Aldaba</t>
  </si>
  <si>
    <t>Shendi</t>
  </si>
  <si>
    <t>Nasser Haroun</t>
  </si>
  <si>
    <t>Ghabani-Ethmar</t>
  </si>
  <si>
    <t>Magdi-local</t>
  </si>
  <si>
    <t>Average of Price SDG /MT</t>
  </si>
  <si>
    <t>Origin</t>
  </si>
  <si>
    <t>Cost Of Materials Purchased in Cash</t>
  </si>
  <si>
    <t>Cost Of Materials Purchased in Barter</t>
  </si>
  <si>
    <t>Payments Made in Cash/Transfer/Financing</t>
  </si>
  <si>
    <t>Payments Made in Barter</t>
  </si>
  <si>
    <t>Agreed Purchases SDG</t>
  </si>
  <si>
    <t>Balance Basis Delivery SDG</t>
  </si>
  <si>
    <t>Balance Basis Agreement  SDG</t>
  </si>
  <si>
    <t>Balance Basis Agreement</t>
  </si>
  <si>
    <t>Balance Basis Delivery</t>
  </si>
  <si>
    <t>Collection</t>
  </si>
  <si>
    <t>Kordofan</t>
  </si>
  <si>
    <t>Total</t>
  </si>
  <si>
    <t>Al-manaqil</t>
  </si>
  <si>
    <t>Hadaa for gold</t>
  </si>
  <si>
    <t>Total Payments</t>
  </si>
  <si>
    <t>Finished-Sorghum</t>
  </si>
  <si>
    <t>Al-dinder</t>
  </si>
  <si>
    <t xml:space="preserve">Cargo not Delivered </t>
  </si>
  <si>
    <t>Sunflower Seeds</t>
  </si>
  <si>
    <t>Kosti</t>
  </si>
  <si>
    <t>NG-Sesame/Eastern</t>
  </si>
  <si>
    <t>PZU</t>
  </si>
  <si>
    <t>101 Bag</t>
  </si>
  <si>
    <t xml:space="preserve">  </t>
  </si>
  <si>
    <t>Apco</t>
  </si>
  <si>
    <t>(All)</t>
  </si>
  <si>
    <t>Sesame Category</t>
  </si>
  <si>
    <t>Gum Arabic Category</t>
  </si>
  <si>
    <t>(Multiple Items)</t>
  </si>
  <si>
    <t>104 Bag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</si>
</sst>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 #,##0.00_-;_-* &quot;-&quot;??_-;_-@_-"/>
    <numFmt numFmtId="164" formatCode="&quot;$&quot;#,##0_);[Red]\(&quot;$&quot;#,##0\)"/>
    <numFmt numFmtId="165" formatCode="&quot;$&quot;#,##0.00_);[Red]\(&quot;$&quot;#,##0.00\)"/>
    <numFmt numFmtId="166" formatCode="_(* #,##0.00_);_(* \(#,##0.00\);_(* &quot;-&quot;??_);_(@_)"/>
    <numFmt numFmtId="167" formatCode="&quot;$&quot;#,##0.00"/>
    <numFmt numFmtId="168" formatCode="0.0%"/>
    <numFmt numFmtId="169" formatCode="&quot;$&quot;#,##0"/>
    <numFmt numFmtId="170" formatCode="_(* #,##0_);_(* \(#,##0\);_(* &quot;-&quot;??_);_(@_)"/>
    <numFmt numFmtId="171" formatCode="[$$-C09]#,##0.00"/>
    <numFmt numFmtId="172" formatCode="_-* #,##0.000000_-;\-* #,##0.000000_-;_-* &quot;-&quot;??_-;_-@_-"/>
    <numFmt numFmtId="173" formatCode="0.000"/>
    <numFmt numFmtId="174" formatCode="_(* #,##0.000_);_(* \(#,##0.000\);_(* &quot;-&quot;??_);_(@_)"/>
    <numFmt numFmtId="175" formatCode="_-* #,##0.000000000_-;\-* #,##0.000000000_-;_-* &quot;-&quot;??_-;_-@_-"/>
    <numFmt numFmtId="176" formatCode="_(* #,##0.000000_);_(* \(#,##0.000000\);_(* &quot;-&quot;??_);_(@_)"/>
    <numFmt numFmtId="177" formatCode="_(* #,##0.0_);_(* \(#,##0.0\);_(* &quot;-&quot;??_);_(@_)"/>
  </numFmts>
  <fonts count="25" x14ac:knownFonts="1">
    <font>
      <sz val="11"/>
      <color theme="1"/>
      <name val="Calibri"/>
      <family val="2"/>
      <scheme val="minor"/>
    </font>
    <font>
      <sz val="11"/>
      <color theme="1"/>
      <name val="Calibri"/>
      <family val="2"/>
      <scheme val="minor"/>
    </font>
    <font>
      <sz val="9"/>
      <color theme="1"/>
      <name val="Arial"/>
      <family val="2"/>
    </font>
    <font>
      <b/>
      <sz val="9"/>
      <color theme="1"/>
      <name val="Arial"/>
      <family val="2"/>
    </font>
    <font>
      <b/>
      <sz val="9"/>
      <color theme="0"/>
      <name val="Arial"/>
      <family val="2"/>
    </font>
    <font>
      <sz val="11"/>
      <color theme="0"/>
      <name val="Calibri"/>
      <family val="2"/>
      <scheme val="minor"/>
    </font>
    <font>
      <sz val="9"/>
      <color theme="0"/>
      <name val="Arial"/>
      <family val="2"/>
    </font>
    <font>
      <sz val="9"/>
      <color indexed="81"/>
      <name val="Tahoma"/>
      <family val="2"/>
    </font>
    <font>
      <b/>
      <sz val="9"/>
      <color indexed="81"/>
      <name val="Tahoma"/>
      <family val="2"/>
    </font>
    <font>
      <sz val="9"/>
      <color rgb="FFFFFFFF"/>
      <name val="Arial"/>
      <family val="2"/>
    </font>
    <font>
      <b/>
      <sz val="9"/>
      <color rgb="FF000000"/>
      <name val="Arial"/>
      <family val="2"/>
    </font>
    <font>
      <b/>
      <sz val="9"/>
      <color rgb="FF00B050"/>
      <name val="Arial"/>
      <family val="2"/>
    </font>
    <font>
      <sz val="9"/>
      <color rgb="FF000000"/>
      <name val="Arial"/>
      <family val="2"/>
    </font>
    <font>
      <b/>
      <sz val="9"/>
      <color rgb="FFFF0000"/>
      <name val="Arial"/>
      <family val="2"/>
    </font>
    <font>
      <sz val="11"/>
      <color theme="1"/>
      <name val="Arial"/>
      <family val="2"/>
    </font>
    <font>
      <b/>
      <sz val="9"/>
      <color rgb="FFFFFF00"/>
      <name val="Arial"/>
      <family val="2"/>
    </font>
    <font>
      <sz val="9"/>
      <color rgb="FFFFFF00"/>
      <name val="Arial"/>
      <family val="2"/>
    </font>
    <font>
      <sz val="11"/>
      <color theme="0"/>
      <name val="Arial"/>
      <family val="2"/>
    </font>
    <font>
      <sz val="9"/>
      <color theme="1"/>
      <name val="Arial"/>
      <family val="2"/>
    </font>
    <font>
      <sz val="9"/>
      <color theme="1"/>
      <name val="Arial"/>
      <family val="2"/>
    </font>
    <font>
      <sz val="9"/>
      <color theme="1"/>
      <name val="Arial"/>
      <family val="2"/>
    </font>
    <font>
      <sz val="9"/>
      <color theme="1"/>
      <name val="Arial"/>
      <family val="2"/>
    </font>
    <font>
      <sz val="9"/>
      <name val="Arial"/>
      <family val="2"/>
    </font>
    <font>
      <sz val="11"/>
      <color theme="1"/>
      <name val="Arial"/>
    </font>
    <font>
      <sz val="9"/>
      <color theme="1"/>
      <name val="Arial"/>
    </font>
  </fonts>
  <fills count="8">
    <fill>
      <patternFill patternType="none"/>
    </fill>
    <fill>
      <patternFill patternType="gray125"/>
    </fill>
    <fill>
      <patternFill patternType="solid">
        <fgColor rgb="FF002060"/>
        <bgColor indexed="64"/>
      </patternFill>
    </fill>
    <fill>
      <patternFill patternType="solid">
        <fgColor theme="3" tint="0.59999389629810485"/>
        <bgColor indexed="64"/>
      </patternFill>
    </fill>
    <fill>
      <patternFill patternType="solid">
        <fgColor rgb="FFBFBFBF"/>
        <bgColor indexed="64"/>
      </patternFill>
    </fill>
    <fill>
      <patternFill patternType="solid">
        <fgColor theme="2" tint="-0.249977111117893"/>
        <bgColor indexed="64"/>
      </patternFill>
    </fill>
    <fill>
      <patternFill patternType="solid">
        <fgColor theme="0" tint="-0.14999847407452621"/>
        <bgColor indexed="64"/>
      </patternFill>
    </fill>
    <fill>
      <patternFill patternType="solid">
        <fgColor rgb="FFFFFF0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theme="4" tint="0.39997558519241921"/>
      </bottom>
      <diagonal/>
    </border>
    <border>
      <left style="thin">
        <color indexed="64"/>
      </left>
      <right style="thin">
        <color indexed="64"/>
      </right>
      <top style="thin">
        <color indexed="64"/>
      </top>
      <bottom style="thin">
        <color theme="4" tint="0.39997558519241921"/>
      </bottom>
      <diagonal/>
    </border>
    <border>
      <left style="thin">
        <color indexed="64"/>
      </left>
      <right/>
      <top style="thin">
        <color theme="4" tint="0.39997558519241921"/>
      </top>
      <bottom style="thin">
        <color theme="4" tint="0.39997558519241921"/>
      </bottom>
      <diagonal/>
    </border>
    <border>
      <left/>
      <right/>
      <top/>
      <bottom style="thin">
        <color indexed="64"/>
      </bottom>
      <diagonal/>
    </border>
  </borders>
  <cellStyleXfs count="3">
    <xf numFmtId="0" fontId="0" fillId="0" borderId="0"/>
    <xf numFmtId="166" fontId="1" fillId="0" borderId="0" applyFont="0" applyFill="0" applyBorder="0" applyAlignment="0" applyProtection="0"/>
    <xf numFmtId="9" fontId="1" fillId="0" borderId="0" applyFont="0" applyFill="0" applyBorder="0" applyAlignment="0" applyProtection="0"/>
  </cellStyleXfs>
  <cellXfs count="135">
    <xf numFmtId="0" fontId="0" fillId="0" borderId="0" xfId="0"/>
    <xf numFmtId="0" fontId="2" fillId="0" borderId="0" xfId="0" applyFont="1" applyAlignment="1">
      <alignment horizontal="center"/>
    </xf>
    <xf numFmtId="0" fontId="3" fillId="0" borderId="0" xfId="0" applyFont="1"/>
    <xf numFmtId="0" fontId="3" fillId="0" borderId="0" xfId="0" applyFont="1" applyAlignment="1">
      <alignment horizontal="center"/>
    </xf>
    <xf numFmtId="0" fontId="2" fillId="0" borderId="0" xfId="0" applyFont="1"/>
    <xf numFmtId="167" fontId="0" fillId="0" borderId="0" xfId="0" applyNumberFormat="1"/>
    <xf numFmtId="166" fontId="2" fillId="0" borderId="0" xfId="1" applyFont="1"/>
    <xf numFmtId="167" fontId="2" fillId="0" borderId="0" xfId="0" applyNumberFormat="1" applyFont="1"/>
    <xf numFmtId="0" fontId="0" fillId="0" borderId="0" xfId="0" pivotButton="1"/>
    <xf numFmtId="166" fontId="0" fillId="0" borderId="0" xfId="0" applyNumberFormat="1"/>
    <xf numFmtId="166" fontId="0" fillId="0" borderId="0" xfId="1" applyFont="1"/>
    <xf numFmtId="167" fontId="0" fillId="0" borderId="0" xfId="1" applyNumberFormat="1" applyFont="1"/>
    <xf numFmtId="168" fontId="0" fillId="0" borderId="0" xfId="2" applyNumberFormat="1" applyFont="1"/>
    <xf numFmtId="10" fontId="0" fillId="0" borderId="0" xfId="2" applyNumberFormat="1" applyFont="1"/>
    <xf numFmtId="0" fontId="5" fillId="2" borderId="0" xfId="0" applyFont="1" applyFill="1"/>
    <xf numFmtId="0" fontId="0" fillId="0" borderId="0" xfId="0" applyAlignment="1">
      <alignment horizontal="center"/>
    </xf>
    <xf numFmtId="167" fontId="0" fillId="0" borderId="0" xfId="0" applyNumberFormat="1" applyAlignment="1">
      <alignment horizontal="center"/>
    </xf>
    <xf numFmtId="0" fontId="0" fillId="0" borderId="0" xfId="1" applyNumberFormat="1" applyFont="1"/>
    <xf numFmtId="0" fontId="5" fillId="2" borderId="0" xfId="1" applyNumberFormat="1" applyFont="1" applyFill="1" applyAlignment="1">
      <alignment horizontal="center"/>
    </xf>
    <xf numFmtId="167" fontId="5" fillId="2" borderId="0" xfId="1" applyNumberFormat="1" applyFont="1" applyFill="1"/>
    <xf numFmtId="167" fontId="5" fillId="2" borderId="0" xfId="1" applyNumberFormat="1" applyFont="1" applyFill="1" applyAlignment="1">
      <alignment horizontal="center"/>
    </xf>
    <xf numFmtId="0" fontId="5" fillId="2" borderId="0" xfId="0" applyFont="1" applyFill="1" applyAlignment="1">
      <alignment horizontal="center"/>
    </xf>
    <xf numFmtId="0" fontId="0" fillId="3" borderId="0" xfId="0" applyFill="1"/>
    <xf numFmtId="0" fontId="0" fillId="0" borderId="0" xfId="0" applyAlignment="1">
      <alignment horizontal="left"/>
    </xf>
    <xf numFmtId="0" fontId="0" fillId="0" borderId="0" xfId="0" applyAlignment="1">
      <alignment horizontal="left" indent="1"/>
    </xf>
    <xf numFmtId="0" fontId="2" fillId="0" borderId="1" xfId="0" applyFont="1" applyBorder="1"/>
    <xf numFmtId="166" fontId="2" fillId="0" borderId="1" xfId="1" applyFont="1" applyBorder="1"/>
    <xf numFmtId="0" fontId="2" fillId="0" borderId="0" xfId="0" applyFont="1" applyAlignment="1">
      <alignment horizontal="left"/>
    </xf>
    <xf numFmtId="166" fontId="2" fillId="0" borderId="0" xfId="0" applyNumberFormat="1" applyFont="1"/>
    <xf numFmtId="167" fontId="4" fillId="2" borderId="0" xfId="0" applyNumberFormat="1" applyFont="1" applyFill="1"/>
    <xf numFmtId="167" fontId="4" fillId="2" borderId="0" xfId="0" applyNumberFormat="1" applyFont="1" applyFill="1" applyAlignment="1">
      <alignment horizontal="left"/>
    </xf>
    <xf numFmtId="167" fontId="2" fillId="0" borderId="0" xfId="0" applyNumberFormat="1" applyFont="1" applyAlignment="1">
      <alignment horizontal="left"/>
    </xf>
    <xf numFmtId="166" fontId="2" fillId="0" borderId="0" xfId="1" applyFont="1" applyAlignment="1">
      <alignment horizontal="left"/>
    </xf>
    <xf numFmtId="167" fontId="2" fillId="0" borderId="0" xfId="1" applyNumberFormat="1" applyFont="1"/>
    <xf numFmtId="0" fontId="9" fillId="2" borderId="2" xfId="0" applyFont="1" applyFill="1" applyBorder="1" applyAlignment="1">
      <alignment horizontal="center" vertical="center"/>
    </xf>
    <xf numFmtId="0" fontId="9" fillId="2" borderId="3" xfId="0" applyFont="1" applyFill="1" applyBorder="1" applyAlignment="1">
      <alignment horizontal="center" vertical="center"/>
    </xf>
    <xf numFmtId="0" fontId="10" fillId="0" borderId="4" xfId="0" applyFont="1" applyBorder="1" applyAlignment="1">
      <alignment vertical="center"/>
    </xf>
    <xf numFmtId="164" fontId="10" fillId="0" borderId="5" xfId="0" applyNumberFormat="1" applyFont="1" applyBorder="1" applyAlignment="1">
      <alignment horizontal="center" vertical="center"/>
    </xf>
    <xf numFmtId="165" fontId="10" fillId="0" borderId="5" xfId="0" applyNumberFormat="1" applyFont="1" applyBorder="1" applyAlignment="1">
      <alignment horizontal="center" vertical="center"/>
    </xf>
    <xf numFmtId="0" fontId="12" fillId="4" borderId="4" xfId="0" applyFont="1" applyFill="1" applyBorder="1" applyAlignment="1">
      <alignment vertical="center"/>
    </xf>
    <xf numFmtId="4" fontId="12" fillId="4" borderId="5" xfId="0" applyNumberFormat="1" applyFont="1" applyFill="1" applyBorder="1" applyAlignment="1">
      <alignment horizontal="center" vertical="center"/>
    </xf>
    <xf numFmtId="9" fontId="13" fillId="0" borderId="5" xfId="0" applyNumberFormat="1" applyFont="1" applyBorder="1" applyAlignment="1">
      <alignment horizontal="center" vertical="center"/>
    </xf>
    <xf numFmtId="164" fontId="12" fillId="4" borderId="5" xfId="0" applyNumberFormat="1" applyFont="1" applyFill="1" applyBorder="1" applyAlignment="1">
      <alignment horizontal="center" vertical="center"/>
    </xf>
    <xf numFmtId="165" fontId="12" fillId="4" borderId="5" xfId="0" applyNumberFormat="1" applyFont="1" applyFill="1" applyBorder="1" applyAlignment="1">
      <alignment horizontal="center" vertical="center"/>
    </xf>
    <xf numFmtId="0" fontId="12" fillId="4" borderId="5" xfId="0" applyFont="1" applyFill="1" applyBorder="1" applyAlignment="1">
      <alignment horizontal="center" vertical="center"/>
    </xf>
    <xf numFmtId="4" fontId="10" fillId="0" borderId="5" xfId="0" applyNumberFormat="1" applyFont="1" applyBorder="1" applyAlignment="1">
      <alignment horizontal="center" vertical="center"/>
    </xf>
    <xf numFmtId="166" fontId="10" fillId="0" borderId="5" xfId="1" applyFont="1" applyBorder="1" applyAlignment="1">
      <alignment horizontal="center" vertical="center"/>
    </xf>
    <xf numFmtId="9" fontId="11" fillId="0" borderId="5" xfId="0" applyNumberFormat="1" applyFont="1" applyBorder="1" applyAlignment="1">
      <alignment horizontal="center" vertical="center"/>
    </xf>
    <xf numFmtId="0" fontId="14" fillId="0" borderId="0" xfId="0" applyFont="1"/>
    <xf numFmtId="0" fontId="4" fillId="2" borderId="6" xfId="0" applyFont="1" applyFill="1" applyBorder="1"/>
    <xf numFmtId="0" fontId="4" fillId="2" borderId="8" xfId="0" applyFont="1" applyFill="1" applyBorder="1" applyAlignment="1">
      <alignment horizontal="center" vertical="center"/>
    </xf>
    <xf numFmtId="0" fontId="4" fillId="2" borderId="6" xfId="0" applyFont="1" applyFill="1" applyBorder="1" applyAlignment="1">
      <alignment horizontal="center" vertical="center"/>
    </xf>
    <xf numFmtId="0" fontId="4" fillId="2" borderId="6" xfId="0" applyFont="1" applyFill="1" applyBorder="1" applyAlignment="1">
      <alignment horizontal="center"/>
    </xf>
    <xf numFmtId="166" fontId="4" fillId="2" borderId="6" xfId="1" applyFont="1" applyFill="1" applyBorder="1" applyAlignment="1">
      <alignment horizontal="center"/>
    </xf>
    <xf numFmtId="9" fontId="4" fillId="2" borderId="6" xfId="2" applyFont="1" applyFill="1" applyBorder="1" applyAlignment="1">
      <alignment horizontal="center"/>
    </xf>
    <xf numFmtId="0" fontId="4" fillId="2" borderId="7" xfId="0" applyFont="1" applyFill="1" applyBorder="1" applyAlignment="1">
      <alignment horizontal="center"/>
    </xf>
    <xf numFmtId="171" fontId="4" fillId="2" borderId="6" xfId="0" applyNumberFormat="1" applyFont="1" applyFill="1" applyBorder="1" applyAlignment="1">
      <alignment horizontal="center"/>
    </xf>
    <xf numFmtId="171" fontId="2" fillId="0" borderId="0" xfId="0" applyNumberFormat="1" applyFont="1"/>
    <xf numFmtId="0" fontId="2" fillId="2" borderId="0" xfId="0" applyFont="1" applyFill="1"/>
    <xf numFmtId="171" fontId="2" fillId="2" borderId="0" xfId="0" applyNumberFormat="1" applyFont="1" applyFill="1"/>
    <xf numFmtId="166" fontId="2" fillId="2" borderId="0" xfId="1" applyFont="1" applyFill="1"/>
    <xf numFmtId="0" fontId="2" fillId="0" borderId="1" xfId="0" applyFont="1" applyBorder="1" applyAlignment="1">
      <alignment horizontal="center"/>
    </xf>
    <xf numFmtId="0" fontId="2" fillId="0" borderId="1" xfId="0" applyFont="1" applyBorder="1" applyAlignment="1">
      <alignment horizontal="left"/>
    </xf>
    <xf numFmtId="0" fontId="6" fillId="2" borderId="1" xfId="0" applyFont="1" applyFill="1" applyBorder="1" applyAlignment="1">
      <alignment horizontal="center"/>
    </xf>
    <xf numFmtId="0" fontId="6" fillId="2" borderId="1" xfId="0" applyFont="1" applyFill="1" applyBorder="1"/>
    <xf numFmtId="166" fontId="2" fillId="6" borderId="1" xfId="1" applyFont="1" applyFill="1" applyBorder="1"/>
    <xf numFmtId="43" fontId="2" fillId="6" borderId="1" xfId="0" applyNumberFormat="1" applyFont="1" applyFill="1" applyBorder="1"/>
    <xf numFmtId="9" fontId="2" fillId="0" borderId="0" xfId="0" applyNumberFormat="1" applyFont="1"/>
    <xf numFmtId="166" fontId="4" fillId="2" borderId="7" xfId="1" applyFont="1" applyFill="1" applyBorder="1" applyAlignment="1">
      <alignment horizontal="center"/>
    </xf>
    <xf numFmtId="43" fontId="2" fillId="0" borderId="0" xfId="0" applyNumberFormat="1" applyFont="1"/>
    <xf numFmtId="166" fontId="6" fillId="2" borderId="1" xfId="1" applyFont="1" applyFill="1" applyBorder="1"/>
    <xf numFmtId="40" fontId="2" fillId="0" borderId="1" xfId="0" applyNumberFormat="1" applyFont="1" applyBorder="1"/>
    <xf numFmtId="0" fontId="6" fillId="2" borderId="0" xfId="0" applyFont="1" applyFill="1"/>
    <xf numFmtId="166" fontId="6" fillId="2" borderId="0" xfId="1" applyFont="1" applyFill="1"/>
    <xf numFmtId="0" fontId="6" fillId="2" borderId="0" xfId="0" applyFont="1" applyFill="1" applyAlignment="1">
      <alignment horizontal="center"/>
    </xf>
    <xf numFmtId="166" fontId="14" fillId="0" borderId="0" xfId="1" applyFont="1"/>
    <xf numFmtId="172" fontId="2" fillId="0" borderId="0" xfId="0" applyNumberFormat="1" applyFont="1"/>
    <xf numFmtId="166" fontId="4" fillId="2" borderId="6" xfId="1" applyFont="1" applyFill="1" applyBorder="1"/>
    <xf numFmtId="4" fontId="2" fillId="0" borderId="0" xfId="0" applyNumberFormat="1" applyFont="1"/>
    <xf numFmtId="173" fontId="2" fillId="0" borderId="0" xfId="0" applyNumberFormat="1" applyFont="1"/>
    <xf numFmtId="166" fontId="2" fillId="0" borderId="0" xfId="1" applyFont="1" applyFill="1"/>
    <xf numFmtId="175" fontId="2" fillId="0" borderId="0" xfId="0" applyNumberFormat="1" applyFont="1"/>
    <xf numFmtId="0" fontId="2" fillId="0" borderId="0" xfId="0" pivotButton="1" applyFont="1"/>
    <xf numFmtId="0" fontId="17" fillId="2" borderId="0" xfId="0" applyFont="1" applyFill="1"/>
    <xf numFmtId="0" fontId="14" fillId="0" borderId="0" xfId="0" pivotButton="1" applyFont="1"/>
    <xf numFmtId="167" fontId="17" fillId="2" borderId="0" xfId="0" applyNumberFormat="1" applyFont="1" applyFill="1" applyAlignment="1">
      <alignment horizontal="left"/>
    </xf>
    <xf numFmtId="0" fontId="2" fillId="0" borderId="0" xfId="0" applyFont="1" applyAlignment="1">
      <alignment horizontal="left" indent="1"/>
    </xf>
    <xf numFmtId="0" fontId="14" fillId="0" borderId="0" xfId="0" applyFont="1" applyAlignment="1">
      <alignment horizontal="left"/>
    </xf>
    <xf numFmtId="169" fontId="14" fillId="0" borderId="0" xfId="0" applyNumberFormat="1" applyFont="1"/>
    <xf numFmtId="166" fontId="14" fillId="0" borderId="0" xfId="0" applyNumberFormat="1" applyFont="1"/>
    <xf numFmtId="170" fontId="14" fillId="0" borderId="0" xfId="1" applyNumberFormat="1" applyFont="1"/>
    <xf numFmtId="0" fontId="18" fillId="0" borderId="0" xfId="0" applyFont="1" applyAlignment="1">
      <alignment horizontal="center"/>
    </xf>
    <xf numFmtId="0" fontId="18" fillId="0" borderId="0" xfId="0" applyFont="1"/>
    <xf numFmtId="166" fontId="18" fillId="0" borderId="0" xfId="1" applyFont="1"/>
    <xf numFmtId="171" fontId="18" fillId="0" borderId="0" xfId="0" applyNumberFormat="1" applyFont="1"/>
    <xf numFmtId="0" fontId="19" fillId="0" borderId="0" xfId="0" applyFont="1" applyAlignment="1">
      <alignment horizontal="center"/>
    </xf>
    <xf numFmtId="0" fontId="19" fillId="0" borderId="0" xfId="0" applyFont="1"/>
    <xf numFmtId="166" fontId="19" fillId="0" borderId="0" xfId="1" applyFont="1"/>
    <xf numFmtId="171" fontId="19" fillId="0" borderId="0" xfId="0" applyNumberFormat="1" applyFont="1"/>
    <xf numFmtId="0" fontId="20" fillId="0" borderId="0" xfId="0" applyFont="1"/>
    <xf numFmtId="0" fontId="20" fillId="0" borderId="0" xfId="0" applyFont="1" applyAlignment="1">
      <alignment horizontal="center"/>
    </xf>
    <xf numFmtId="166" fontId="20" fillId="0" borderId="0" xfId="1" applyFont="1"/>
    <xf numFmtId="171" fontId="20" fillId="0" borderId="0" xfId="0" applyNumberFormat="1" applyFont="1"/>
    <xf numFmtId="10" fontId="2" fillId="0" borderId="0" xfId="2" applyNumberFormat="1" applyFont="1"/>
    <xf numFmtId="176" fontId="2" fillId="0" borderId="0" xfId="1" applyNumberFormat="1" applyFont="1"/>
    <xf numFmtId="170" fontId="2" fillId="0" borderId="1" xfId="1" applyNumberFormat="1" applyFont="1" applyBorder="1"/>
    <xf numFmtId="43" fontId="2" fillId="0" borderId="0" xfId="0" applyNumberFormat="1" applyFont="1" applyAlignment="1">
      <alignment horizontal="center"/>
    </xf>
    <xf numFmtId="0" fontId="21" fillId="0" borderId="0" xfId="0" applyFont="1" applyAlignment="1">
      <alignment horizontal="center"/>
    </xf>
    <xf numFmtId="0" fontId="21" fillId="0" borderId="0" xfId="0" applyFont="1"/>
    <xf numFmtId="166" fontId="21" fillId="0" borderId="0" xfId="1" applyFont="1"/>
    <xf numFmtId="171" fontId="21" fillId="0" borderId="0" xfId="0" applyNumberFormat="1" applyFont="1"/>
    <xf numFmtId="166" fontId="2" fillId="0" borderId="0" xfId="0" applyNumberFormat="1" applyFont="1" applyAlignment="1">
      <alignment horizontal="center"/>
    </xf>
    <xf numFmtId="166" fontId="18" fillId="0" borderId="0" xfId="1" applyFont="1" applyFill="1"/>
    <xf numFmtId="166" fontId="19" fillId="0" borderId="0" xfId="1" applyFont="1" applyFill="1"/>
    <xf numFmtId="166" fontId="20" fillId="0" borderId="0" xfId="1" applyFont="1" applyFill="1"/>
    <xf numFmtId="174" fontId="2" fillId="0" borderId="0" xfId="1" applyNumberFormat="1" applyFont="1" applyFill="1"/>
    <xf numFmtId="177" fontId="2" fillId="0" borderId="0" xfId="1" applyNumberFormat="1" applyFont="1" applyFill="1"/>
    <xf numFmtId="166" fontId="2" fillId="7" borderId="0" xfId="1" applyFont="1" applyFill="1"/>
    <xf numFmtId="43" fontId="14" fillId="0" borderId="0" xfId="0" applyNumberFormat="1" applyFont="1"/>
    <xf numFmtId="166" fontId="22" fillId="0" borderId="0" xfId="0" applyNumberFormat="1" applyFont="1"/>
    <xf numFmtId="0" fontId="2" fillId="7" borderId="0" xfId="0" applyFont="1" applyFill="1"/>
    <xf numFmtId="0" fontId="23" fillId="0" borderId="0" xfId="0" pivotButton="1" applyFont="1"/>
    <xf numFmtId="0" fontId="23" fillId="0" borderId="0" xfId="0" applyFont="1"/>
    <xf numFmtId="0" fontId="23" fillId="0" borderId="0" xfId="0" applyFont="1" applyAlignment="1">
      <alignment horizontal="left"/>
    </xf>
    <xf numFmtId="166" fontId="23" fillId="0" borderId="0" xfId="0" applyNumberFormat="1" applyFont="1"/>
    <xf numFmtId="0" fontId="24" fillId="0" borderId="0" xfId="0" pivotButton="1" applyFont="1"/>
    <xf numFmtId="0" fontId="24" fillId="0" borderId="0" xfId="0" applyFont="1"/>
    <xf numFmtId="0" fontId="24" fillId="0" borderId="0" xfId="0" applyFont="1" applyAlignment="1">
      <alignment horizontal="left"/>
    </xf>
    <xf numFmtId="166" fontId="24" fillId="0" borderId="0" xfId="0" applyNumberFormat="1" applyFont="1"/>
    <xf numFmtId="0" fontId="23" fillId="0" borderId="0" xfId="0" applyFont="1" applyAlignment="1">
      <alignment horizontal="left" indent="1"/>
    </xf>
    <xf numFmtId="0" fontId="23" fillId="0" borderId="0" xfId="0" applyFont="1" applyAlignment="1">
      <alignment horizontal="left" indent="2"/>
    </xf>
    <xf numFmtId="167" fontId="23" fillId="0" borderId="0" xfId="0" applyNumberFormat="1" applyFont="1"/>
    <xf numFmtId="0" fontId="16" fillId="5" borderId="9" xfId="0" applyFont="1" applyFill="1" applyBorder="1" applyAlignment="1">
      <alignment horizontal="center"/>
    </xf>
    <xf numFmtId="0" fontId="15" fillId="2" borderId="0" xfId="0" applyFont="1" applyFill="1" applyAlignment="1">
      <alignment horizontal="center"/>
    </xf>
    <xf numFmtId="0" fontId="16" fillId="2" borderId="9" xfId="0" applyFont="1" applyFill="1" applyBorder="1" applyAlignment="1">
      <alignment horizontal="center"/>
    </xf>
  </cellXfs>
  <cellStyles count="3">
    <cellStyle name="Comma" xfId="1" builtinId="3"/>
    <cellStyle name="Normal" xfId="0" builtinId="0"/>
    <cellStyle name="Percent" xfId="2" builtinId="5"/>
  </cellStyles>
  <dxfs count="204">
    <dxf>
      <numFmt numFmtId="167" formatCode="&quot;$&quot;#,##0.00"/>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6" formatCode="_(* #,##0.00_);_(* \(#,##0.00\);_(* &quot;-&quot;??_);_(@_)"/>
    </dxf>
    <dxf>
      <numFmt numFmtId="166" formatCode="_(* #,##0.00_);_(* \(#,##0.00\);_(* &quot;-&quot;??_);_(@_)"/>
    </dxf>
    <dxf>
      <font>
        <sz val="9"/>
      </font>
    </dxf>
    <dxf>
      <font>
        <sz val="9"/>
      </font>
    </dxf>
    <dxf>
      <font>
        <sz val="9"/>
      </font>
    </dxf>
    <dxf>
      <font>
        <sz val="9"/>
      </font>
    </dxf>
    <dxf>
      <font>
        <sz val="9"/>
      </font>
    </dxf>
    <dxf>
      <font>
        <sz val="9"/>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6" formatCode="_(* #,##0.00_);_(* \(#,##0.00\);_(* &quot;-&quot;??_);_(@_)"/>
    </dxf>
    <dxf>
      <numFmt numFmtId="166" formatCode="_(* #,##0.00_);_(* \(#,##0.00\);_(* &quot;-&quot;??_);_(@_)"/>
    </dxf>
    <dxf>
      <font>
        <sz val="9"/>
      </font>
    </dxf>
    <dxf>
      <font>
        <sz val="9"/>
      </font>
    </dxf>
    <dxf>
      <font>
        <sz val="9"/>
      </font>
    </dxf>
    <dxf>
      <font>
        <sz val="9"/>
      </font>
    </dxf>
    <dxf>
      <font>
        <sz val="9"/>
      </font>
    </dxf>
    <dxf>
      <font>
        <sz val="9"/>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6" formatCode="_(* #,##0.00_);_(* \(#,##0.00\);_(* &quot;-&quot;??_);_(@_)"/>
    </dxf>
    <dxf>
      <font>
        <sz val="9"/>
      </font>
    </dxf>
    <dxf>
      <font>
        <sz val="9"/>
      </font>
    </dxf>
    <dxf>
      <font>
        <sz val="9"/>
      </font>
    </dxf>
    <dxf>
      <font>
        <sz val="9"/>
      </font>
    </dxf>
    <dxf>
      <font>
        <sz val="9"/>
      </font>
    </dxf>
    <dxf>
      <font>
        <sz val="9"/>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6" formatCode="_(* #,##0.00_);_(* \(#,##0.00\);_(* &quot;-&quot;??_);_(@_)"/>
    </dxf>
    <dxf>
      <font>
        <sz val="9"/>
      </font>
    </dxf>
    <dxf>
      <font>
        <sz val="9"/>
      </font>
    </dxf>
    <dxf>
      <font>
        <sz val="9"/>
      </font>
    </dxf>
    <dxf>
      <font>
        <sz val="9"/>
      </font>
    </dxf>
    <dxf>
      <font>
        <sz val="9"/>
      </font>
    </dxf>
    <dxf>
      <font>
        <sz val="9"/>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6" formatCode="_(* #,##0.00_);_(* \(#,##0.00\);_(* &quot;-&quot;??_);_(@_)"/>
    </dxf>
    <dxf>
      <font>
        <sz val="9"/>
      </font>
    </dxf>
    <dxf>
      <font>
        <sz val="9"/>
      </font>
    </dxf>
    <dxf>
      <font>
        <sz val="9"/>
      </font>
    </dxf>
    <dxf>
      <font>
        <sz val="9"/>
      </font>
    </dxf>
    <dxf>
      <font>
        <sz val="9"/>
      </font>
    </dxf>
    <dxf>
      <font>
        <sz val="9"/>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b val="0"/>
        <i val="0"/>
        <strike val="0"/>
        <condense val="0"/>
        <extend val="0"/>
        <outline val="0"/>
        <shadow val="0"/>
        <u val="none"/>
        <vertAlign val="baseline"/>
        <sz val="9"/>
        <color theme="1"/>
        <name val="Arial"/>
        <scheme val="none"/>
      </font>
      <fill>
        <patternFill patternType="solid">
          <fgColor theme="4" tint="0.79998168889431442"/>
          <bgColor theme="4" tint="0.79998168889431442"/>
        </patternFill>
      </fill>
      <border diagonalUp="0" diagonalDown="0" outline="0">
        <left style="thin">
          <color indexed="64"/>
        </left>
        <right/>
        <top style="thin">
          <color indexed="64"/>
        </top>
        <bottom/>
      </border>
    </dxf>
    <dxf>
      <font>
        <b val="0"/>
        <i val="0"/>
        <strike val="0"/>
        <condense val="0"/>
        <extend val="0"/>
        <outline val="0"/>
        <shadow val="0"/>
        <u val="none"/>
        <vertAlign val="baseline"/>
        <sz val="9"/>
        <color theme="1"/>
        <name val="Arial"/>
        <scheme val="none"/>
      </font>
      <fill>
        <patternFill patternType="solid">
          <fgColor theme="4" tint="0.79998168889431442"/>
          <bgColor theme="4" tint="0.79998168889431442"/>
        </patternFill>
      </fill>
      <border diagonalUp="0" diagonalDown="0">
        <left style="thin">
          <color indexed="64"/>
        </left>
        <right/>
        <top style="thin">
          <color indexed="64"/>
        </top>
        <bottom/>
      </border>
    </dxf>
    <dxf>
      <font>
        <b val="0"/>
        <i val="0"/>
        <strike val="0"/>
        <condense val="0"/>
        <extend val="0"/>
        <outline val="0"/>
        <shadow val="0"/>
        <u val="none"/>
        <vertAlign val="baseline"/>
        <sz val="9"/>
        <color theme="1"/>
        <name val="Arial"/>
        <scheme val="none"/>
      </font>
      <fill>
        <patternFill patternType="solid">
          <fgColor theme="4" tint="0.79998168889431442"/>
          <bgColor theme="4" tint="0.79998168889431442"/>
        </patternFill>
      </fill>
      <border diagonalUp="0" diagonalDown="0">
        <left style="thin">
          <color indexed="64"/>
        </left>
        <right/>
        <top style="thin">
          <color indexed="64"/>
        </top>
        <bottom/>
      </border>
    </dxf>
    <dxf>
      <font>
        <b val="0"/>
        <i val="0"/>
        <strike val="0"/>
        <condense val="0"/>
        <extend val="0"/>
        <outline val="0"/>
        <shadow val="0"/>
        <u val="none"/>
        <vertAlign val="baseline"/>
        <sz val="9"/>
        <color theme="1"/>
        <name val="Arial"/>
        <scheme val="none"/>
      </font>
      <fill>
        <patternFill patternType="solid">
          <fgColor theme="4" tint="0.79998168889431442"/>
          <bgColor theme="4" tint="0.79998168889431442"/>
        </patternFill>
      </fill>
      <border diagonalUp="0" diagonalDown="0">
        <left/>
        <right/>
        <top style="thin">
          <color indexed="64"/>
        </top>
        <bottom/>
      </border>
    </dxf>
    <dxf>
      <font>
        <b val="0"/>
        <i val="0"/>
        <strike val="0"/>
        <condense val="0"/>
        <extend val="0"/>
        <outline val="0"/>
        <shadow val="0"/>
        <u val="none"/>
        <vertAlign val="baseline"/>
        <sz val="9"/>
        <color theme="1"/>
        <name val="Arial"/>
        <scheme val="none"/>
      </font>
      <numFmt numFmtId="171" formatCode="[$$-C09]#,##0.00"/>
      <alignment horizontal="center" vertical="bottom" textRotation="0" wrapText="0" indent="0" justifyLastLine="0" shrinkToFit="0" readingOrder="0"/>
      <border diagonalUp="0" diagonalDown="0">
        <left/>
        <right/>
        <top style="thin">
          <color indexed="64"/>
        </top>
        <bottom/>
      </border>
    </dxf>
    <dxf>
      <font>
        <b val="0"/>
        <i val="0"/>
        <strike val="0"/>
        <condense val="0"/>
        <extend val="0"/>
        <outline val="0"/>
        <shadow val="0"/>
        <u val="none"/>
        <vertAlign val="baseline"/>
        <sz val="9"/>
        <color theme="1"/>
        <name val="Arial"/>
        <scheme val="none"/>
      </font>
      <numFmt numFmtId="171" formatCode="[$$-C09]#,##0.00"/>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indexed="64"/>
        </left>
        <right/>
        <top style="thin">
          <color indexed="64"/>
        </top>
        <bottom/>
      </border>
    </dxf>
    <dxf>
      <font>
        <b val="0"/>
        <i val="0"/>
        <strike val="0"/>
        <condense val="0"/>
        <extend val="0"/>
        <outline val="0"/>
        <shadow val="0"/>
        <u val="none"/>
        <vertAlign val="baseline"/>
        <sz val="9"/>
        <color theme="1"/>
        <name val="Arial"/>
        <scheme val="none"/>
      </font>
      <fill>
        <patternFill patternType="solid">
          <fgColor theme="4" tint="0.79998168889431442"/>
          <bgColor theme="4" tint="0.79998168889431442"/>
        </patternFill>
      </fill>
      <border diagonalUp="0" diagonalDown="0" outline="0">
        <left style="thin">
          <color indexed="64"/>
        </left>
        <right/>
        <top style="thin">
          <color indexed="64"/>
        </top>
        <bottom/>
      </border>
    </dxf>
    <dxf>
      <font>
        <b val="0"/>
        <i val="0"/>
        <strike val="0"/>
        <condense val="0"/>
        <extend val="0"/>
        <outline val="0"/>
        <shadow val="0"/>
        <u val="none"/>
        <vertAlign val="baseline"/>
        <sz val="9"/>
        <color theme="1"/>
        <name val="Arial"/>
        <scheme val="none"/>
      </font>
      <numFmt numFmtId="166" formatCode="_(* #,##0.00_);_(* \(#,##0.00\);_(* &quot;-&quot;??_);_(@_)"/>
      <fill>
        <patternFill patternType="solid">
          <fgColor theme="4" tint="0.79998168889431442"/>
          <bgColor theme="4" tint="0.79998168889431442"/>
        </patternFill>
      </fill>
      <border diagonalUp="0" diagonalDown="0">
        <left style="thin">
          <color indexed="64"/>
        </left>
        <right/>
        <top style="thin">
          <color indexed="64"/>
        </top>
        <bottom/>
      </border>
    </dxf>
    <dxf>
      <font>
        <b val="0"/>
        <i val="0"/>
        <strike val="0"/>
        <condense val="0"/>
        <extend val="0"/>
        <outline val="0"/>
        <shadow val="0"/>
        <u val="none"/>
        <vertAlign val="baseline"/>
        <sz val="9"/>
        <color theme="1"/>
        <name val="Arial"/>
        <scheme val="none"/>
      </font>
      <fill>
        <patternFill patternType="solid">
          <fgColor theme="4" tint="0.79998168889431442"/>
          <bgColor theme="4" tint="0.79998168889431442"/>
        </patternFill>
      </fill>
      <border diagonalUp="0" diagonalDown="0">
        <left style="thin">
          <color indexed="64"/>
        </left>
        <right/>
        <top style="thin">
          <color indexed="64"/>
        </top>
        <bottom/>
      </border>
    </dxf>
    <dxf>
      <font>
        <b val="0"/>
        <i val="0"/>
        <strike val="0"/>
        <condense val="0"/>
        <extend val="0"/>
        <outline val="0"/>
        <shadow val="0"/>
        <u val="none"/>
        <vertAlign val="baseline"/>
        <sz val="9"/>
        <color theme="1"/>
        <name val="Arial"/>
        <scheme val="none"/>
      </font>
      <numFmt numFmtId="166" formatCode="_(* #,##0.00_);_(* \(#,##0.00\);_(* &quot;-&quot;??_);_(@_)"/>
      <fill>
        <patternFill patternType="solid">
          <fgColor theme="4" tint="0.79998168889431442"/>
          <bgColor theme="4" tint="0.79998168889431442"/>
        </patternFill>
      </fill>
      <border diagonalUp="0" diagonalDown="0">
        <left style="thin">
          <color indexed="64"/>
        </left>
        <right/>
        <top style="thin">
          <color indexed="64"/>
        </top>
        <bottom/>
      </border>
    </dxf>
    <dxf>
      <font>
        <b val="0"/>
        <i val="0"/>
        <strike val="0"/>
        <condense val="0"/>
        <extend val="0"/>
        <outline val="0"/>
        <shadow val="0"/>
        <u val="none"/>
        <vertAlign val="baseline"/>
        <sz val="9"/>
        <color theme="1"/>
        <name val="Arial"/>
        <scheme val="none"/>
      </font>
      <fill>
        <patternFill patternType="solid">
          <fgColor theme="4" tint="0.79998168889431442"/>
          <bgColor theme="4" tint="0.79998168889431442"/>
        </patternFill>
      </fill>
      <border diagonalUp="0" diagonalDown="0">
        <left/>
        <right/>
        <top style="thin">
          <color indexed="64"/>
        </top>
        <bottom/>
      </border>
    </dxf>
    <dxf>
      <font>
        <b val="0"/>
        <i val="0"/>
        <strike val="0"/>
        <condense val="0"/>
        <extend val="0"/>
        <outline val="0"/>
        <shadow val="0"/>
        <u val="none"/>
        <vertAlign val="baseline"/>
        <sz val="9"/>
        <color theme="1"/>
        <name val="Arial"/>
        <scheme val="none"/>
      </font>
      <numFmt numFmtId="166" formatCode="_(* #,##0.00_);_(* \(#,##0.00\);_(* &quot;-&quot;??_);_(@_)"/>
      <fill>
        <patternFill patternType="solid">
          <fgColor theme="4" tint="0.79998168889431442"/>
          <bgColor theme="4" tint="0.79998168889431442"/>
        </patternFill>
      </fill>
      <border diagonalUp="0" diagonalDown="0">
        <left style="thin">
          <color indexed="64"/>
        </left>
        <right/>
        <top style="thin">
          <color indexed="64"/>
        </top>
        <bottom/>
      </border>
    </dxf>
    <dxf>
      <font>
        <b val="0"/>
        <i val="0"/>
        <strike val="0"/>
        <condense val="0"/>
        <extend val="0"/>
        <outline val="0"/>
        <shadow val="0"/>
        <u val="none"/>
        <vertAlign val="baseline"/>
        <sz val="9"/>
        <color theme="1"/>
        <name val="Arial"/>
        <scheme val="none"/>
      </font>
      <fill>
        <patternFill patternType="solid">
          <fgColor theme="4" tint="0.79998168889431442"/>
          <bgColor theme="4" tint="0.79998168889431442"/>
        </patternFill>
      </fill>
      <border diagonalUp="0" diagonalDown="0" outline="0">
        <left/>
        <right/>
        <top style="thin">
          <color indexed="64"/>
        </top>
        <bottom/>
      </border>
    </dxf>
    <dxf>
      <font>
        <b val="0"/>
        <i val="0"/>
        <strike val="0"/>
        <condense val="0"/>
        <extend val="0"/>
        <outline val="0"/>
        <shadow val="0"/>
        <u val="none"/>
        <vertAlign val="baseline"/>
        <sz val="9"/>
        <color theme="1"/>
        <name val="Arial"/>
        <scheme val="none"/>
      </font>
      <numFmt numFmtId="171" formatCode="[$$-C09]#,##0.00"/>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indexed="64"/>
        </left>
        <right/>
        <top style="thin">
          <color indexed="64"/>
        </top>
        <bottom/>
      </border>
    </dxf>
    <dxf>
      <font>
        <b val="0"/>
        <i val="0"/>
        <strike val="0"/>
        <condense val="0"/>
        <extend val="0"/>
        <outline val="0"/>
        <shadow val="0"/>
        <u val="none"/>
        <vertAlign val="baseline"/>
        <sz val="9"/>
        <color theme="1"/>
        <name val="Arial"/>
        <scheme val="none"/>
      </font>
      <numFmt numFmtId="166" formatCode="_(* #,##0.00_);_(* \(#,##0.00\);_(* &quot;-&quot;??_);_(@_)"/>
      <fill>
        <patternFill patternType="solid">
          <fgColor theme="4" tint="0.79998168889431442"/>
          <bgColor theme="4" tint="0.79998168889431442"/>
        </patternFill>
      </fill>
      <border diagonalUp="0" diagonalDown="0">
        <left style="thin">
          <color indexed="64"/>
        </left>
        <right/>
        <top style="thin">
          <color indexed="64"/>
        </top>
        <bottom/>
      </border>
    </dxf>
    <dxf>
      <font>
        <b val="0"/>
        <i val="0"/>
        <strike val="0"/>
        <condense val="0"/>
        <extend val="0"/>
        <outline val="0"/>
        <shadow val="0"/>
        <u val="none"/>
        <vertAlign val="baseline"/>
        <sz val="9"/>
        <color theme="1"/>
        <name val="Arial"/>
        <scheme val="none"/>
      </font>
      <fill>
        <patternFill patternType="solid">
          <fgColor theme="4" tint="0.79998168889431442"/>
          <bgColor theme="4" tint="0.79998168889431442"/>
        </patternFill>
      </fill>
      <border diagonalUp="0" diagonalDown="0">
        <left style="thin">
          <color indexed="64"/>
        </left>
        <right/>
        <top style="thin">
          <color indexed="64"/>
        </top>
        <bottom/>
      </border>
    </dxf>
    <dxf>
      <font>
        <b val="0"/>
        <i val="0"/>
        <strike val="0"/>
        <condense val="0"/>
        <extend val="0"/>
        <outline val="0"/>
        <shadow val="0"/>
        <u val="none"/>
        <vertAlign val="baseline"/>
        <sz val="9"/>
        <color theme="1"/>
        <name val="Arial"/>
        <scheme val="none"/>
      </font>
      <numFmt numFmtId="166" formatCode="_(* #,##0.00_);_(* \(#,##0.00\);_(* &quot;-&quot;??_);_(@_)"/>
      <fill>
        <patternFill patternType="solid">
          <fgColor theme="4" tint="0.79998168889431442"/>
          <bgColor theme="4" tint="0.79998168889431442"/>
        </patternFill>
      </fill>
      <border diagonalUp="0" diagonalDown="0">
        <left style="thin">
          <color indexed="64"/>
        </left>
        <right/>
        <top style="thin">
          <color indexed="64"/>
        </top>
        <bottom/>
      </border>
    </dxf>
    <dxf>
      <font>
        <b val="0"/>
        <i val="0"/>
        <strike val="0"/>
        <condense val="0"/>
        <extend val="0"/>
        <outline val="0"/>
        <shadow val="0"/>
        <u val="none"/>
        <vertAlign val="baseline"/>
        <sz val="9"/>
        <color theme="1"/>
        <name val="Arial"/>
        <scheme val="none"/>
      </font>
      <fill>
        <patternFill patternType="solid">
          <fgColor theme="4" tint="0.79998168889431442"/>
          <bgColor theme="4" tint="0.79998168889431442"/>
        </patternFill>
      </fill>
      <border diagonalUp="0" diagonalDown="0">
        <left style="thin">
          <color indexed="64"/>
        </left>
        <right/>
        <top style="thin">
          <color indexed="64"/>
        </top>
        <bottom/>
      </border>
    </dxf>
    <dxf>
      <font>
        <b val="0"/>
        <i val="0"/>
        <strike val="0"/>
        <condense val="0"/>
        <extend val="0"/>
        <outline val="0"/>
        <shadow val="0"/>
        <u val="none"/>
        <vertAlign val="baseline"/>
        <sz val="9"/>
        <color theme="1"/>
        <name val="Arial"/>
        <scheme val="none"/>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9"/>
        <color theme="1"/>
        <name val="Arial"/>
        <scheme val="none"/>
      </font>
      <alignment horizontal="center" vertical="bottom"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9"/>
        <color theme="1"/>
        <name val="Arial"/>
        <scheme val="none"/>
      </font>
      <numFmt numFmtId="171" formatCode="[$$-C09]#,##0.00"/>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9"/>
        <color theme="1"/>
        <name val="Arial"/>
        <scheme val="none"/>
      </font>
      <fill>
        <patternFill patternType="solid">
          <fgColor theme="4" tint="0.79998168889431442"/>
          <bgColor theme="4" tint="0.79998168889431442"/>
        </patternFill>
      </fill>
      <border diagonalUp="0" diagonalDown="0" outline="0">
        <left style="thin">
          <color indexed="64"/>
        </left>
        <right/>
        <top style="thin">
          <color indexed="64"/>
        </top>
        <bottom/>
      </border>
    </dxf>
    <dxf>
      <font>
        <b val="0"/>
        <i val="0"/>
        <strike val="0"/>
        <condense val="0"/>
        <extend val="0"/>
        <outline val="0"/>
        <shadow val="0"/>
        <u val="none"/>
        <vertAlign val="baseline"/>
        <sz val="9"/>
        <color theme="1"/>
        <name val="Arial"/>
        <scheme val="none"/>
      </font>
      <fill>
        <patternFill patternType="solid">
          <fgColor theme="4" tint="0.79998168889431442"/>
          <bgColor theme="4" tint="0.79998168889431442"/>
        </patternFill>
      </fill>
      <border diagonalUp="0" diagonalDown="0" outline="0">
        <left style="thin">
          <color indexed="64"/>
        </left>
        <right/>
        <top style="thin">
          <color indexed="64"/>
        </top>
        <bottom/>
      </border>
    </dxf>
    <dxf>
      <font>
        <b val="0"/>
        <i val="0"/>
        <strike val="0"/>
        <condense val="0"/>
        <extend val="0"/>
        <outline val="0"/>
        <shadow val="0"/>
        <u val="none"/>
        <vertAlign val="baseline"/>
        <sz val="9"/>
        <color theme="1"/>
        <name val="Arial"/>
        <scheme val="none"/>
      </font>
      <fill>
        <patternFill patternType="solid">
          <fgColor theme="4" tint="0.79998168889431442"/>
          <bgColor theme="4" tint="0.79998168889431442"/>
        </patternFill>
      </fill>
      <border diagonalUp="0" diagonalDown="0" outline="0">
        <left style="thin">
          <color indexed="64"/>
        </left>
        <right/>
        <top style="thin">
          <color indexed="64"/>
        </top>
        <bottom/>
      </border>
    </dxf>
    <dxf>
      <font>
        <b val="0"/>
        <i val="0"/>
        <strike val="0"/>
        <condense val="0"/>
        <extend val="0"/>
        <outline val="0"/>
        <shadow val="0"/>
        <u val="none"/>
        <vertAlign val="baseline"/>
        <sz val="9"/>
        <color theme="1"/>
        <name val="Arial"/>
        <scheme val="none"/>
      </font>
      <fill>
        <patternFill patternType="solid">
          <fgColor theme="4" tint="0.79998168889431442"/>
          <bgColor theme="4" tint="0.79998168889431442"/>
        </patternFill>
      </fill>
      <border diagonalUp="0" diagonalDown="0" outline="0">
        <left style="thin">
          <color indexed="64"/>
        </left>
        <right/>
        <top style="thin">
          <color indexed="64"/>
        </top>
        <bottom/>
      </border>
    </dxf>
    <dxf>
      <font>
        <b val="0"/>
        <i val="0"/>
        <strike val="0"/>
        <condense val="0"/>
        <extend val="0"/>
        <outline val="0"/>
        <shadow val="0"/>
        <u val="none"/>
        <vertAlign val="baseline"/>
        <sz val="9"/>
        <color theme="1"/>
        <name val="Arial"/>
        <scheme val="none"/>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9"/>
        <color theme="1"/>
        <name val="Arial"/>
        <scheme val="none"/>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9"/>
        <color theme="1"/>
        <name val="Arial"/>
        <scheme val="none"/>
      </font>
      <numFmt numFmtId="0" formatCode="General"/>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9"/>
        <color theme="1"/>
        <name val="Arial"/>
        <scheme val="none"/>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9"/>
        <color theme="1"/>
        <name val="Arial"/>
        <scheme val="none"/>
      </font>
      <fill>
        <patternFill patternType="solid">
          <fgColor theme="4" tint="0.79998168889431442"/>
          <bgColor theme="4" tint="0.79998168889431442"/>
        </patternFill>
      </fill>
      <border diagonalUp="0" diagonalDown="0" outline="0">
        <left style="thin">
          <color indexed="64"/>
        </left>
        <right/>
        <top style="thin">
          <color indexed="64"/>
        </top>
        <bottom/>
      </border>
    </dxf>
    <dxf>
      <font>
        <b val="0"/>
        <i val="0"/>
        <strike val="0"/>
        <condense val="0"/>
        <extend val="0"/>
        <outline val="0"/>
        <shadow val="0"/>
        <u val="none"/>
        <vertAlign val="baseline"/>
        <sz val="9"/>
        <color theme="1"/>
        <name val="Arial"/>
        <scheme val="none"/>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9"/>
        <color theme="1"/>
        <name val="Arial"/>
        <scheme val="none"/>
      </font>
      <numFmt numFmtId="0" formatCode="General"/>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style="thin">
          <color indexed="64"/>
        </top>
        <bottom/>
      </border>
    </dxf>
    <dxf>
      <border outline="0">
        <left style="thin">
          <color theme="4" tint="0.39997558519241921"/>
        </left>
        <right style="thin">
          <color indexed="64"/>
        </right>
      </border>
    </dxf>
    <dxf>
      <font>
        <b val="0"/>
        <i val="0"/>
        <strike val="0"/>
        <condense val="0"/>
        <extend val="0"/>
        <outline val="0"/>
        <shadow val="0"/>
        <u val="none"/>
        <vertAlign val="baseline"/>
        <sz val="9"/>
        <color theme="1"/>
        <name val="Arial"/>
        <scheme val="none"/>
      </font>
      <fill>
        <patternFill patternType="solid">
          <fgColor theme="4" tint="0.79998168889431442"/>
          <bgColor theme="4" tint="0.79998168889431442"/>
        </patternFill>
      </fill>
    </dxf>
    <dxf>
      <font>
        <b val="0"/>
        <i val="0"/>
        <strike val="0"/>
        <condense val="0"/>
        <extend val="0"/>
        <outline val="0"/>
        <shadow val="0"/>
        <u val="none"/>
        <vertAlign val="baseline"/>
        <sz val="9"/>
        <color theme="1"/>
        <name val="Arial"/>
        <scheme val="none"/>
      </font>
      <fill>
        <patternFill>
          <fgColor indexed="64"/>
          <bgColor rgb="FF002060"/>
        </patternFill>
      </fill>
    </dxf>
    <dxf>
      <font>
        <strike val="0"/>
        <outline val="0"/>
        <shadow val="0"/>
        <u val="none"/>
        <vertAlign val="baseline"/>
        <sz val="9"/>
        <name val="Arial"/>
        <scheme val="none"/>
      </font>
    </dxf>
    <dxf>
      <font>
        <strike val="0"/>
        <outline val="0"/>
        <shadow val="0"/>
        <u val="none"/>
        <vertAlign val="baseline"/>
        <sz val="9"/>
        <name val="Arial"/>
        <scheme val="none"/>
      </font>
    </dxf>
    <dxf>
      <font>
        <strike val="0"/>
        <outline val="0"/>
        <shadow val="0"/>
        <u val="none"/>
        <vertAlign val="baseline"/>
        <sz val="9"/>
        <name val="Arial"/>
        <scheme val="none"/>
      </font>
    </dxf>
    <dxf>
      <font>
        <strike val="0"/>
        <outline val="0"/>
        <shadow val="0"/>
        <u val="none"/>
        <vertAlign val="baseline"/>
        <sz val="9"/>
        <name val="Arial"/>
        <scheme val="none"/>
      </font>
    </dxf>
    <dxf>
      <font>
        <strike val="0"/>
        <outline val="0"/>
        <shadow val="0"/>
        <u val="none"/>
        <vertAlign val="baseline"/>
        <sz val="9"/>
        <name val="Arial"/>
        <scheme val="none"/>
      </font>
      <numFmt numFmtId="171" formatCode="[$$-C09]#,##0.00"/>
    </dxf>
    <dxf>
      <font>
        <strike val="0"/>
        <outline val="0"/>
        <shadow val="0"/>
        <u val="none"/>
        <vertAlign val="baseline"/>
        <sz val="9"/>
        <name val="Arial"/>
        <scheme val="none"/>
      </font>
    </dxf>
    <dxf>
      <font>
        <strike val="0"/>
        <outline val="0"/>
        <shadow val="0"/>
        <u val="none"/>
        <vertAlign val="baseline"/>
        <sz val="9"/>
        <name val="Arial"/>
        <scheme val="none"/>
      </font>
    </dxf>
    <dxf>
      <font>
        <strike val="0"/>
        <outline val="0"/>
        <shadow val="0"/>
        <u val="none"/>
        <vertAlign val="baseline"/>
        <sz val="9"/>
        <name val="Arial"/>
        <scheme val="none"/>
      </font>
    </dxf>
    <dxf>
      <font>
        <strike val="0"/>
        <outline val="0"/>
        <shadow val="0"/>
        <u val="none"/>
        <vertAlign val="baseline"/>
        <sz val="9"/>
        <name val="Arial"/>
        <scheme val="none"/>
      </font>
    </dxf>
    <dxf>
      <font>
        <strike val="0"/>
        <outline val="0"/>
        <shadow val="0"/>
        <u val="none"/>
        <vertAlign val="baseline"/>
        <sz val="9"/>
        <name val="Arial"/>
        <scheme val="none"/>
      </font>
    </dxf>
    <dxf>
      <font>
        <strike val="0"/>
        <outline val="0"/>
        <shadow val="0"/>
        <u val="none"/>
        <vertAlign val="baseline"/>
        <sz val="9"/>
        <name val="Arial"/>
        <scheme val="none"/>
      </font>
    </dxf>
    <dxf>
      <font>
        <strike val="0"/>
        <outline val="0"/>
        <shadow val="0"/>
        <u val="none"/>
        <vertAlign val="baseline"/>
        <sz val="9"/>
        <name val="Arial"/>
        <scheme val="none"/>
      </font>
    </dxf>
    <dxf>
      <font>
        <strike val="0"/>
        <outline val="0"/>
        <shadow val="0"/>
        <u val="none"/>
        <vertAlign val="baseline"/>
        <sz val="9"/>
        <name val="Arial"/>
        <scheme val="none"/>
      </font>
    </dxf>
    <dxf>
      <font>
        <strike val="0"/>
        <outline val="0"/>
        <shadow val="0"/>
        <u val="none"/>
        <vertAlign val="baseline"/>
        <sz val="9"/>
        <name val="Arial"/>
        <scheme val="none"/>
      </font>
    </dxf>
    <dxf>
      <font>
        <strike val="0"/>
        <outline val="0"/>
        <shadow val="0"/>
        <u val="none"/>
        <vertAlign val="baseline"/>
        <sz val="9"/>
        <name val="Arial"/>
        <scheme val="none"/>
      </font>
    </dxf>
    <dxf>
      <font>
        <strike val="0"/>
        <outline val="0"/>
        <shadow val="0"/>
        <u val="none"/>
        <vertAlign val="baseline"/>
        <sz val="9"/>
        <name val="Arial"/>
        <scheme val="none"/>
      </font>
      <alignment horizontal="center" vertical="bottom" textRotation="0" wrapText="0" indent="0" justifyLastLine="0" shrinkToFit="0" readingOrder="0"/>
    </dxf>
    <dxf>
      <font>
        <strike val="0"/>
        <outline val="0"/>
        <shadow val="0"/>
        <u val="none"/>
        <vertAlign val="baseline"/>
        <sz val="9"/>
        <name val="Arial"/>
        <scheme val="none"/>
      </font>
    </dxf>
    <dxf>
      <border outline="0">
        <bottom style="thin">
          <color theme="4" tint="0.39997558519241921"/>
        </bottom>
      </border>
    </dxf>
    <dxf>
      <font>
        <b/>
        <i val="0"/>
        <strike val="0"/>
        <condense val="0"/>
        <extend val="0"/>
        <outline val="0"/>
        <shadow val="0"/>
        <u val="none"/>
        <vertAlign val="baseline"/>
        <sz val="9"/>
        <color theme="0"/>
        <name val="Arial"/>
        <scheme val="none"/>
      </font>
      <fill>
        <patternFill patternType="solid">
          <fgColor indexed="64"/>
          <bgColor rgb="FF002060"/>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name val="Arial"/>
        <scheme val="none"/>
      </font>
    </dxf>
    <dxf>
      <font>
        <name val="Arial"/>
        <scheme val="none"/>
      </font>
    </dxf>
    <dxf>
      <font>
        <name val="Arial"/>
        <scheme val="none"/>
      </font>
    </dxf>
    <dxf>
      <numFmt numFmtId="166" formatCode="_(* #,##0.00_);_(* \(#,##0.00\);_(* &quot;-&quot;??_);_(@_)"/>
    </dxf>
    <dxf>
      <font>
        <name val="Arial"/>
        <scheme val="none"/>
      </font>
    </dxf>
    <dxf>
      <font>
        <name val="Arial"/>
        <scheme val="none"/>
      </font>
    </dxf>
    <dxf>
      <font>
        <name val="Arial"/>
        <scheme val="none"/>
      </font>
    </dxf>
    <dxf>
      <font>
        <sz val="9"/>
      </font>
    </dxf>
    <dxf>
      <font>
        <sz val="9"/>
      </font>
    </dxf>
    <dxf>
      <font>
        <sz val="9"/>
      </font>
    </dxf>
    <dxf>
      <numFmt numFmtId="167" formatCode="&quot;$&quot;#,##0.00"/>
    </dxf>
    <dxf>
      <numFmt numFmtId="166" formatCode="_(* #,##0.00_);_(* \(#,##0.00\);_(* &quot;-&quot;??_);_(@_)"/>
    </dxf>
    <dxf>
      <font>
        <name val="Arial"/>
        <scheme val="none"/>
      </font>
    </dxf>
    <dxf>
      <font>
        <name val="Arial"/>
        <scheme val="none"/>
      </font>
    </dxf>
    <dxf>
      <font>
        <name val="Arial"/>
        <scheme val="none"/>
      </font>
    </dxf>
    <dxf>
      <numFmt numFmtId="166" formatCode="_(* #,##0.00_);_(* \(#,##0.00\);_(* &quot;-&quot;??_);_(@_)"/>
    </dxf>
    <dxf>
      <font>
        <name val="Arial"/>
        <scheme val="none"/>
      </font>
    </dxf>
    <dxf>
      <font>
        <name val="Arial"/>
        <scheme val="none"/>
      </font>
    </dxf>
    <dxf>
      <font>
        <name val="Arial"/>
        <scheme val="none"/>
      </font>
    </dxf>
    <dxf>
      <font>
        <name val="Arial"/>
        <scheme val="none"/>
      </font>
    </dxf>
    <dxf>
      <font>
        <name val="Arial"/>
        <scheme val="none"/>
      </font>
    </dxf>
    <dxf>
      <numFmt numFmtId="169" formatCode="&quot;$&quot;#,##0"/>
    </dxf>
    <dxf>
      <numFmt numFmtId="167" formatCode="&quot;$&quot;#,##0.00"/>
    </dxf>
    <dxf>
      <font>
        <name val="Arial"/>
        <scheme val="none"/>
      </font>
    </dxf>
    <dxf>
      <font>
        <name val="Arial"/>
        <scheme val="none"/>
      </font>
    </dxf>
    <dxf>
      <font>
        <name val="Arial"/>
        <scheme val="none"/>
      </font>
    </dxf>
    <dxf>
      <font>
        <name val="Arial"/>
        <scheme val="none"/>
      </font>
    </dxf>
    <dxf>
      <font>
        <name val="Arial"/>
        <scheme val="none"/>
      </font>
    </dxf>
    <dxf>
      <numFmt numFmtId="167" formatCode="&quot;$&quot;#,##0.00"/>
    </dxf>
    <dxf>
      <font>
        <sz val="9"/>
      </font>
    </dxf>
    <dxf>
      <font>
        <sz val="9"/>
      </font>
    </dxf>
    <dxf>
      <font>
        <sz val="9"/>
      </font>
    </dxf>
    <dxf>
      <font>
        <sz val="9"/>
      </font>
    </dxf>
    <dxf>
      <font>
        <sz val="9"/>
      </font>
    </dxf>
    <dxf>
      <font>
        <name val="Arial"/>
        <scheme val="none"/>
      </font>
    </dxf>
    <dxf>
      <numFmt numFmtId="166" formatCode="_(* #,##0.00_);_(* \(#,##0.0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sz val="9"/>
      </font>
    </dxf>
    <dxf>
      <font>
        <sz val="9"/>
      </font>
    </dxf>
    <dxf>
      <font>
        <sz val="9"/>
      </font>
    </dxf>
    <dxf>
      <font>
        <sz val="9"/>
      </font>
    </dxf>
    <dxf>
      <font>
        <sz val="9"/>
      </font>
    </dxf>
    <dxf>
      <font>
        <sz val="9"/>
      </font>
    </dxf>
    <dxf>
      <font>
        <sz val="9"/>
      </font>
    </dxf>
    <dxf>
      <numFmt numFmtId="167" formatCode="&quot;$&quot;#,##0.00"/>
    </dxf>
    <dxf>
      <numFmt numFmtId="167" formatCode="&quot;$&quot;#,##0.00"/>
    </dxf>
    <dxf>
      <numFmt numFmtId="166" formatCode="_(* #,##0.00_);_(* \(#,##0.00\);_(* &quot;-&quot;??_);_(@_)"/>
    </dxf>
    <dxf>
      <numFmt numFmtId="166" formatCode="_(* #,##0.00_);_(* \(#,##0.00\);_(* &quot;-&quot;??_);_(@_)"/>
    </dxf>
    <dxf>
      <numFmt numFmtId="0" formatCode="General"/>
    </dxf>
    <dxf>
      <numFmt numFmtId="167" formatCode="&quot;$&quot;#,##0.00"/>
    </dxf>
    <dxf>
      <numFmt numFmtId="167" formatCode="&quot;$&quot;#,##0.00"/>
    </dxf>
    <dxf>
      <numFmt numFmtId="167" formatCode="&quot;$&quot;#,##0.00"/>
    </dxf>
    <dxf>
      <numFmt numFmtId="167" formatCode="&quot;$&quot;#,##0.00"/>
    </dxf>
    <dxf>
      <numFmt numFmtId="166" formatCode="_(* #,##0.00_);_(* \(#,##0.00\);_(* &quot;-&quot;??_);_(@_)"/>
    </dxf>
    <dxf>
      <numFmt numFmtId="166" formatCode="_(* #,##0.00_);_(* \(#,##0.00\);_(* &quot;-&quot;??_);_(@_)"/>
    </dxf>
    <dxf>
      <numFmt numFmtId="167" formatCode="&quot;$&quot;#,##0.00"/>
    </dxf>
    <dxf>
      <numFmt numFmtId="167" formatCode="&quot;$&quot;#,##0.00"/>
    </dxf>
    <dxf>
      <numFmt numFmtId="166" formatCode="_(* #,##0.00_);_(* \(#,##0.00\);_(* &quot;-&quot;??_);_(@_)"/>
    </dxf>
    <dxf>
      <numFmt numFmtId="166" formatCode="_(* #,##0.00_);_(* \(#,##0.0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26" Type="http://schemas.microsoft.com/office/2007/relationships/slicerCache" Target="slicerCaches/slicerCache8.xml"/><Relationship Id="rId3" Type="http://schemas.openxmlformats.org/officeDocument/2006/relationships/worksheet" Target="worksheets/sheet3.xml"/><Relationship Id="rId21" Type="http://schemas.microsoft.com/office/2007/relationships/slicerCache" Target="slicerCaches/slicerCache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microsoft.com/office/2007/relationships/slicerCache" Target="slicerCaches/slicerCache7.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microsoft.com/office/2007/relationships/slicerCache" Target="slicerCaches/slicerCache2.xml"/><Relationship Id="rId29" Type="http://schemas.microsoft.com/office/2007/relationships/slicerCache" Target="slicerCaches/slicerCache1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6.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microsoft.com/office/2007/relationships/slicerCache" Target="slicerCaches/slicerCache5.xml"/><Relationship Id="rId28" Type="http://schemas.microsoft.com/office/2007/relationships/slicerCache" Target="slicerCaches/slicerCache10.xml"/><Relationship Id="rId10" Type="http://schemas.openxmlformats.org/officeDocument/2006/relationships/worksheet" Target="worksheets/sheet10.xml"/><Relationship Id="rId19" Type="http://schemas.microsoft.com/office/2007/relationships/slicerCache" Target="slicerCaches/slicerCache1.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microsoft.com/office/2007/relationships/slicerCache" Target="slicerCaches/slicerCache4.xml"/><Relationship Id="rId27" Type="http://schemas.microsoft.com/office/2007/relationships/slicerCache" Target="slicerCaches/slicerCache9.xml"/><Relationship Id="rId30" Type="http://schemas.openxmlformats.org/officeDocument/2006/relationships/theme" Target="theme/theme1.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Sheet 2'!$AD$2:$AD$7</c:f>
              <c:strCache>
                <c:ptCount val="6"/>
                <c:pt idx="0">
                  <c:v>Gadarif-Sesame</c:v>
                </c:pt>
                <c:pt idx="1">
                  <c:v>NG-Sesame</c:v>
                </c:pt>
                <c:pt idx="2">
                  <c:v>Red-Sesame</c:v>
                </c:pt>
                <c:pt idx="3">
                  <c:v>Mixed-Sesame</c:v>
                </c:pt>
                <c:pt idx="4">
                  <c:v>Raw-Peanut</c:v>
                </c:pt>
                <c:pt idx="5">
                  <c:v>Shelled-Peanut</c:v>
                </c:pt>
              </c:strCache>
            </c:strRef>
          </c:cat>
          <c:val>
            <c:numRef>
              <c:f>'Analysis Sheet 2'!$AE$2:$AE$7</c:f>
              <c:numCache>
                <c:formatCode>"$"#,##0.00</c:formatCode>
                <c:ptCount val="6"/>
                <c:pt idx="0">
                  <c:v>1495.862467628315</c:v>
                </c:pt>
                <c:pt idx="1">
                  <c:v>0</c:v>
                </c:pt>
                <c:pt idx="2">
                  <c:v>1344.9179114233236</c:v>
                </c:pt>
                <c:pt idx="3">
                  <c:v>1329.5785468617516</c:v>
                </c:pt>
                <c:pt idx="4">
                  <c:v>0</c:v>
                </c:pt>
                <c:pt idx="5">
                  <c:v>714.06014579087162</c:v>
                </c:pt>
              </c:numCache>
            </c:numRef>
          </c:val>
          <c:extLst>
            <c:ext xmlns:c16="http://schemas.microsoft.com/office/drawing/2014/chart" uri="{C3380CC4-5D6E-409C-BE32-E72D297353CC}">
              <c16:uniqueId val="{00000000-6769-49AB-99B7-AEDCA7644CA4}"/>
            </c:ext>
          </c:extLst>
        </c:ser>
        <c:dLbls>
          <c:showLegendKey val="0"/>
          <c:showVal val="0"/>
          <c:showCatName val="0"/>
          <c:showSerName val="0"/>
          <c:showPercent val="0"/>
          <c:showBubbleSize val="0"/>
        </c:dLbls>
        <c:gapWidth val="182"/>
        <c:axId val="206908376"/>
        <c:axId val="206908760"/>
      </c:barChart>
      <c:catAx>
        <c:axId val="2069083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908760"/>
        <c:crosses val="autoZero"/>
        <c:auto val="1"/>
        <c:lblAlgn val="ctr"/>
        <c:lblOffset val="100"/>
        <c:noMultiLvlLbl val="0"/>
      </c:catAx>
      <c:valAx>
        <c:axId val="206908760"/>
        <c:scaling>
          <c:orientation val="minMax"/>
        </c:scaling>
        <c:delete val="1"/>
        <c:axPos val="b"/>
        <c:numFmt formatCode="&quot;$&quot;#,##0.00" sourceLinked="1"/>
        <c:majorTickMark val="none"/>
        <c:minorTickMark val="none"/>
        <c:tickLblPos val="nextTo"/>
        <c:crossAx val="2069083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[Funding - CIM Weekly Purchase Report.xlsx]Analysis Sheet 2!PivotTable11</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373395633238154"/>
          <c:y val="0.14249781277340332"/>
          <c:w val="0.59597300337457815"/>
          <c:h val="0.80657626130067073"/>
        </c:manualLayout>
      </c:layout>
      <c:barChart>
        <c:barDir val="bar"/>
        <c:grouping val="clustered"/>
        <c:varyColors val="0"/>
        <c:ser>
          <c:idx val="0"/>
          <c:order val="0"/>
          <c:tx>
            <c:strRef>
              <c:f>'Analysis Sheet 2'!$U$2</c:f>
              <c:strCache>
                <c:ptCount val="1"/>
                <c:pt idx="0">
                  <c:v>Total</c:v>
                </c:pt>
              </c:strCache>
            </c:strRef>
          </c:tx>
          <c:spPr>
            <a:solidFill>
              <a:schemeClr val="accent1"/>
            </a:solidFill>
            <a:ln>
              <a:noFill/>
            </a:ln>
            <a:effectLst/>
          </c:spPr>
          <c:invertIfNegative val="0"/>
          <c:cat>
            <c:strRef>
              <c:f>'Analysis Sheet 2'!$T$3:$T$8</c:f>
              <c:strCache>
                <c:ptCount val="6"/>
                <c:pt idx="0">
                  <c:v>Peanut Catogery</c:v>
                </c:pt>
                <c:pt idx="1">
                  <c:v>Sesame Catogery</c:v>
                </c:pt>
                <c:pt idx="2">
                  <c:v>Cotton Catogery</c:v>
                </c:pt>
                <c:pt idx="3">
                  <c:v>Gum Arabic Catogery</c:v>
                </c:pt>
                <c:pt idx="4">
                  <c:v>Sorghum</c:v>
                </c:pt>
                <c:pt idx="5">
                  <c:v>Others</c:v>
                </c:pt>
              </c:strCache>
            </c:strRef>
          </c:cat>
          <c:val>
            <c:numRef>
              <c:f>'Analysis Sheet 2'!$U$3:$U$8</c:f>
              <c:numCache>
                <c:formatCode>"$"#,##0</c:formatCode>
                <c:ptCount val="6"/>
                <c:pt idx="0">
                  <c:v>8450676.435703218</c:v>
                </c:pt>
                <c:pt idx="1">
                  <c:v>27512214.383729149</c:v>
                </c:pt>
                <c:pt idx="2">
                  <c:v>2086134.6391381687</c:v>
                </c:pt>
                <c:pt idx="3">
                  <c:v>213452.34204496449</c:v>
                </c:pt>
                <c:pt idx="4">
                  <c:v>3635075.7011888656</c:v>
                </c:pt>
                <c:pt idx="5">
                  <c:v>10041041.892172467</c:v>
                </c:pt>
              </c:numCache>
            </c:numRef>
          </c:val>
          <c:extLst>
            <c:ext xmlns:c16="http://schemas.microsoft.com/office/drawing/2014/chart" uri="{C3380CC4-5D6E-409C-BE32-E72D297353CC}">
              <c16:uniqueId val="{00000000-8554-4A0E-B74C-C14A95ABE794}"/>
            </c:ext>
          </c:extLst>
        </c:ser>
        <c:dLbls>
          <c:showLegendKey val="0"/>
          <c:showVal val="0"/>
          <c:showCatName val="0"/>
          <c:showSerName val="0"/>
          <c:showPercent val="0"/>
          <c:showBubbleSize val="0"/>
        </c:dLbls>
        <c:gapWidth val="182"/>
        <c:axId val="206066728"/>
        <c:axId val="206067112"/>
      </c:barChart>
      <c:catAx>
        <c:axId val="2060667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206067112"/>
        <c:crosses val="autoZero"/>
        <c:auto val="1"/>
        <c:lblAlgn val="ctr"/>
        <c:lblOffset val="100"/>
        <c:noMultiLvlLbl val="0"/>
      </c:catAx>
      <c:valAx>
        <c:axId val="206067112"/>
        <c:scaling>
          <c:orientation val="minMax"/>
        </c:scaling>
        <c:delete val="1"/>
        <c:axPos val="b"/>
        <c:numFmt formatCode="&quot;$&quot;#,##0" sourceLinked="1"/>
        <c:majorTickMark val="none"/>
        <c:minorTickMark val="none"/>
        <c:tickLblPos val="nextTo"/>
        <c:crossAx val="2060667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7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v>Series1</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F37-46E1-B271-D3B83222740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F37-46E1-B271-D3B83222740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F37-46E1-B271-D3B83222740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F37-46E1-B271-D3B83222740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F37-46E1-B271-D3B83222740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95EB-4482-B31F-1FE897882D58}"/>
              </c:ext>
            </c:extLst>
          </c:dPt>
          <c:dLbls>
            <c:dLbl>
              <c:idx val="4"/>
              <c:delete val="1"/>
              <c:extLst>
                <c:ext xmlns:c15="http://schemas.microsoft.com/office/drawing/2012/chart" uri="{CE6537A1-D6FC-4f65-9D91-7224C49458BB}"/>
                <c:ext xmlns:c16="http://schemas.microsoft.com/office/drawing/2014/chart" uri="{C3380CC4-5D6E-409C-BE32-E72D297353CC}">
                  <c16:uniqueId val="{00000009-2F37-46E1-B271-D3B83222740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6"/>
              <c:pt idx="0">
                <c:v>Barter</c:v>
              </c:pt>
              <c:pt idx="1">
                <c:v>Cash</c:v>
              </c:pt>
              <c:pt idx="2">
                <c:v>Financing</c:v>
              </c:pt>
              <c:pt idx="3">
                <c:v>Transfer</c:v>
              </c:pt>
              <c:pt idx="4">
                <c:v>(blank)</c:v>
              </c:pt>
              <c:pt idx="5">
                <c:v>Refund</c:v>
              </c:pt>
            </c:strLit>
          </c:cat>
          <c:val>
            <c:numLit>
              <c:formatCode>General</c:formatCode>
              <c:ptCount val="6"/>
              <c:pt idx="0">
                <c:v>14285287.77718685</c:v>
              </c:pt>
              <c:pt idx="1">
                <c:v>48580944.560089722</c:v>
              </c:pt>
              <c:pt idx="2">
                <c:v>12808372.526871558</c:v>
              </c:pt>
              <c:pt idx="3">
                <c:v>327343.02143613691</c:v>
              </c:pt>
              <c:pt idx="4">
                <c:v>0</c:v>
              </c:pt>
              <c:pt idx="5">
                <c:v>-455714.63830290857</c:v>
              </c:pt>
            </c:numLit>
          </c:val>
          <c:extLst>
            <c:ext xmlns:c16="http://schemas.microsoft.com/office/drawing/2014/chart" uri="{C3380CC4-5D6E-409C-BE32-E72D297353CC}">
              <c16:uniqueId val="{0000000A-2F37-46E1-B271-D3B83222740D}"/>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Scroll" dx="22" fmlaLink="'Analysis Sheet 2'!AD$1" max="21" min="1" page="10"/>
</file>

<file path=xl/drawings/_rels/drawing3.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jpeg"/><Relationship Id="rId7" Type="http://schemas.openxmlformats.org/officeDocument/2006/relationships/image" Target="../media/image7.png"/><Relationship Id="rId12" Type="http://schemas.openxmlformats.org/officeDocument/2006/relationships/chart" Target="../charts/chart3.xml"/><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chart" Target="../charts/chart2.xml"/><Relationship Id="rId5" Type="http://schemas.openxmlformats.org/officeDocument/2006/relationships/image" Target="../media/image5.png"/><Relationship Id="rId10" Type="http://schemas.openxmlformats.org/officeDocument/2006/relationships/chart" Target="../charts/chart1.xml"/><Relationship Id="rId4" Type="http://schemas.openxmlformats.org/officeDocument/2006/relationships/image" Target="../media/image4.png"/><Relationship Id="rId9"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twoCellAnchor editAs="oneCell">
    <xdr:from>
      <xdr:col>19</xdr:col>
      <xdr:colOff>895350</xdr:colOff>
      <xdr:row>30</xdr:row>
      <xdr:rowOff>0</xdr:rowOff>
    </xdr:from>
    <xdr:to>
      <xdr:col>20</xdr:col>
      <xdr:colOff>1143000</xdr:colOff>
      <xdr:row>43</xdr:row>
      <xdr:rowOff>47625</xdr:rowOff>
    </xdr:to>
    <mc:AlternateContent xmlns:mc="http://schemas.openxmlformats.org/markup-compatibility/2006" xmlns:a14="http://schemas.microsoft.com/office/drawing/2010/main">
      <mc:Choice Requires="a14">
        <xdr:graphicFrame macro="">
          <xdr:nvGraphicFramePr>
            <xdr:cNvPr id="10" name="Week #">
              <a:extLst>
                <a:ext uri="{FF2B5EF4-FFF2-40B4-BE49-F238E27FC236}">
                  <a16:creationId xmlns:a16="http://schemas.microsoft.com/office/drawing/2014/main" id="{00000000-0008-0000-0100-00000A000000}"/>
                </a:ext>
              </a:extLst>
            </xdr:cNvPr>
            <xdr:cNvGraphicFramePr/>
          </xdr:nvGraphicFramePr>
          <xdr:xfrm>
            <a:off x="0" y="0"/>
            <a:ext cx="0" cy="0"/>
          </xdr:xfrm>
          <a:graphic>
            <a:graphicData uri="http://schemas.microsoft.com/office/drawing/2010/slicer">
              <sle:slicer xmlns:sle="http://schemas.microsoft.com/office/drawing/2010/slicer" name="Week #"/>
            </a:graphicData>
          </a:graphic>
        </xdr:graphicFrame>
      </mc:Choice>
      <mc:Fallback xmlns="">
        <xdr:sp macro="" textlink="">
          <xdr:nvSpPr>
            <xdr:cNvPr id="0" name=""/>
            <xdr:cNvSpPr>
              <a:spLocks noTextEdit="1"/>
            </xdr:cNvSpPr>
          </xdr:nvSpPr>
          <xdr:spPr>
            <a:xfrm>
              <a:off x="19516725" y="57150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1314450</xdr:colOff>
      <xdr:row>30</xdr:row>
      <xdr:rowOff>47625</xdr:rowOff>
    </xdr:from>
    <xdr:to>
      <xdr:col>21</xdr:col>
      <xdr:colOff>1085850</xdr:colOff>
      <xdr:row>43</xdr:row>
      <xdr:rowOff>95250</xdr:rowOff>
    </xdr:to>
    <mc:AlternateContent xmlns:mc="http://schemas.openxmlformats.org/markup-compatibility/2006" xmlns:a14="http://schemas.microsoft.com/office/drawing/2010/main">
      <mc:Choice Requires="a14">
        <xdr:graphicFrame macro="">
          <xdr:nvGraphicFramePr>
            <xdr:cNvPr id="11" name="Commodity Group">
              <a:extLst>
                <a:ext uri="{FF2B5EF4-FFF2-40B4-BE49-F238E27FC236}">
                  <a16:creationId xmlns:a16="http://schemas.microsoft.com/office/drawing/2014/main" id="{00000000-0008-0000-0100-00000B000000}"/>
                </a:ext>
              </a:extLst>
            </xdr:cNvPr>
            <xdr:cNvGraphicFramePr/>
          </xdr:nvGraphicFramePr>
          <xdr:xfrm>
            <a:off x="0" y="0"/>
            <a:ext cx="0" cy="0"/>
          </xdr:xfrm>
          <a:graphic>
            <a:graphicData uri="http://schemas.microsoft.com/office/drawing/2010/slicer">
              <sle:slicer xmlns:sle="http://schemas.microsoft.com/office/drawing/2010/slicer" name="Commodity Group"/>
            </a:graphicData>
          </a:graphic>
        </xdr:graphicFrame>
      </mc:Choice>
      <mc:Fallback xmlns="">
        <xdr:sp macro="" textlink="">
          <xdr:nvSpPr>
            <xdr:cNvPr id="0" name=""/>
            <xdr:cNvSpPr>
              <a:spLocks noTextEdit="1"/>
            </xdr:cNvSpPr>
          </xdr:nvSpPr>
          <xdr:spPr>
            <a:xfrm>
              <a:off x="21516975" y="57626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1371600</xdr:colOff>
      <xdr:row>29</xdr:row>
      <xdr:rowOff>133350</xdr:rowOff>
    </xdr:from>
    <xdr:to>
      <xdr:col>19</xdr:col>
      <xdr:colOff>666750</xdr:colOff>
      <xdr:row>42</xdr:row>
      <xdr:rowOff>180975</xdr:rowOff>
    </xdr:to>
    <mc:AlternateContent xmlns:mc="http://schemas.openxmlformats.org/markup-compatibility/2006" xmlns:a14="http://schemas.microsoft.com/office/drawing/2010/main">
      <mc:Choice Requires="a14">
        <xdr:graphicFrame macro="">
          <xdr:nvGraphicFramePr>
            <xdr:cNvPr id="12" name="Purchase Location">
              <a:extLst>
                <a:ext uri="{FF2B5EF4-FFF2-40B4-BE49-F238E27FC236}">
                  <a16:creationId xmlns:a16="http://schemas.microsoft.com/office/drawing/2014/main" id="{00000000-0008-0000-0100-00000C000000}"/>
                </a:ext>
              </a:extLst>
            </xdr:cNvPr>
            <xdr:cNvGraphicFramePr/>
          </xdr:nvGraphicFramePr>
          <xdr:xfrm>
            <a:off x="0" y="0"/>
            <a:ext cx="0" cy="0"/>
          </xdr:xfrm>
          <a:graphic>
            <a:graphicData uri="http://schemas.microsoft.com/office/drawing/2010/slicer">
              <sle:slicer xmlns:sle="http://schemas.microsoft.com/office/drawing/2010/slicer" name="Purchase Location"/>
            </a:graphicData>
          </a:graphic>
        </xdr:graphicFrame>
      </mc:Choice>
      <mc:Fallback xmlns="">
        <xdr:sp macro="" textlink="">
          <xdr:nvSpPr>
            <xdr:cNvPr id="0" name=""/>
            <xdr:cNvSpPr>
              <a:spLocks noTextEdit="1"/>
            </xdr:cNvSpPr>
          </xdr:nvSpPr>
          <xdr:spPr>
            <a:xfrm>
              <a:off x="17354550" y="56578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34</xdr:col>
      <xdr:colOff>165100</xdr:colOff>
      <xdr:row>0</xdr:row>
      <xdr:rowOff>88901</xdr:rowOff>
    </xdr:from>
    <xdr:to>
      <xdr:col>38</xdr:col>
      <xdr:colOff>622300</xdr:colOff>
      <xdr:row>3</xdr:row>
      <xdr:rowOff>171450</xdr:rowOff>
    </xdr:to>
    <mc:AlternateContent xmlns:mc="http://schemas.openxmlformats.org/markup-compatibility/2006" xmlns:a14="http://schemas.microsoft.com/office/drawing/2010/main">
      <mc:Choice Requires="a14">
        <xdr:graphicFrame macro="">
          <xdr:nvGraphicFramePr>
            <xdr:cNvPr id="2" name="Payment Mode">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32975550" y="88901"/>
              <a:ext cx="2997200" cy="615949"/>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34</xdr:col>
      <xdr:colOff>158750</xdr:colOff>
      <xdr:row>4</xdr:row>
      <xdr:rowOff>57150</xdr:rowOff>
    </xdr:from>
    <xdr:to>
      <xdr:col>37</xdr:col>
      <xdr:colOff>82550</xdr:colOff>
      <xdr:row>18</xdr:row>
      <xdr:rowOff>92075</xdr:rowOff>
    </xdr:to>
    <mc:AlternateContent xmlns:mc="http://schemas.openxmlformats.org/markup-compatibility/2006" xmlns:a14="http://schemas.microsoft.com/office/drawing/2010/main">
      <mc:Choice Requires="a14">
        <xdr:graphicFrame macro="">
          <xdr:nvGraphicFramePr>
            <xdr:cNvPr id="3" name="Payment Source">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microsoft.com/office/drawing/2010/slicer">
              <sle:slicer xmlns:sle="http://schemas.microsoft.com/office/drawing/2010/slicer" name="Payment Source"/>
            </a:graphicData>
          </a:graphic>
        </xdr:graphicFrame>
      </mc:Choice>
      <mc:Fallback xmlns="">
        <xdr:sp macro="" textlink="">
          <xdr:nvSpPr>
            <xdr:cNvPr id="0" name=""/>
            <xdr:cNvSpPr>
              <a:spLocks noTextEdit="1"/>
            </xdr:cNvSpPr>
          </xdr:nvSpPr>
          <xdr:spPr>
            <a:xfrm>
              <a:off x="32969200" y="768350"/>
              <a:ext cx="1828800" cy="2524125"/>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523875</xdr:colOff>
      <xdr:row>4</xdr:row>
      <xdr:rowOff>57150</xdr:rowOff>
    </xdr:to>
    <xdr:sp macro="" textlink="">
      <xdr:nvSpPr>
        <xdr:cNvPr id="2" name="Rounded Rectangle 1">
          <a:extLst>
            <a:ext uri="{FF2B5EF4-FFF2-40B4-BE49-F238E27FC236}">
              <a16:creationId xmlns:a16="http://schemas.microsoft.com/office/drawing/2014/main" id="{00000000-0008-0000-0300-000002000000}"/>
            </a:ext>
          </a:extLst>
        </xdr:cNvPr>
        <xdr:cNvSpPr/>
      </xdr:nvSpPr>
      <xdr:spPr>
        <a:xfrm>
          <a:off x="0" y="0"/>
          <a:ext cx="3571875" cy="819150"/>
        </a:xfrm>
        <a:prstGeom prst="roundRect">
          <a:avLst/>
        </a:prstGeom>
        <a:solidFill>
          <a:srgbClr val="002060"/>
        </a:solidFill>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76200</xdr:rowOff>
    </xdr:from>
    <xdr:to>
      <xdr:col>6</xdr:col>
      <xdr:colOff>200026</xdr:colOff>
      <xdr:row>1</xdr:row>
      <xdr:rowOff>171450</xdr:rowOff>
    </xdr:to>
    <xdr:sp macro="" textlink="">
      <xdr:nvSpPr>
        <xdr:cNvPr id="3" name="Rectangle 2">
          <a:extLst>
            <a:ext uri="{FF2B5EF4-FFF2-40B4-BE49-F238E27FC236}">
              <a16:creationId xmlns:a16="http://schemas.microsoft.com/office/drawing/2014/main" id="{00000000-0008-0000-0300-000003000000}"/>
            </a:ext>
          </a:extLst>
        </xdr:cNvPr>
        <xdr:cNvSpPr/>
      </xdr:nvSpPr>
      <xdr:spPr>
        <a:xfrm>
          <a:off x="0" y="76200"/>
          <a:ext cx="3857626" cy="2857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latin typeface="Arial" panose="020B0604020202020204" pitchFamily="34" charset="0"/>
              <a:cs typeface="Arial" panose="020B0604020202020204" pitchFamily="34" charset="0"/>
            </a:rPr>
            <a:t>CIM Agro Commodities Dashboard </a:t>
          </a:r>
        </a:p>
      </xdr:txBody>
    </xdr:sp>
    <xdr:clientData/>
  </xdr:twoCellAnchor>
  <xdr:twoCellAnchor>
    <xdr:from>
      <xdr:col>0</xdr:col>
      <xdr:colOff>47625</xdr:colOff>
      <xdr:row>1</xdr:row>
      <xdr:rowOff>190499</xdr:rowOff>
    </xdr:from>
    <xdr:to>
      <xdr:col>2</xdr:col>
      <xdr:colOff>581025</xdr:colOff>
      <xdr:row>3</xdr:row>
      <xdr:rowOff>123824</xdr:rowOff>
    </xdr:to>
    <xdr:sp macro="" textlink="">
      <xdr:nvSpPr>
        <xdr:cNvPr id="4" name="Rectangle 3">
          <a:extLst>
            <a:ext uri="{FF2B5EF4-FFF2-40B4-BE49-F238E27FC236}">
              <a16:creationId xmlns:a16="http://schemas.microsoft.com/office/drawing/2014/main" id="{00000000-0008-0000-0300-000004000000}"/>
            </a:ext>
          </a:extLst>
        </xdr:cNvPr>
        <xdr:cNvSpPr/>
      </xdr:nvSpPr>
      <xdr:spPr>
        <a:xfrm>
          <a:off x="47625" y="380999"/>
          <a:ext cx="1752600" cy="3143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rgbClr val="FFC000"/>
              </a:solidFill>
              <a:latin typeface="Arial" panose="020B0604020202020204" pitchFamily="34" charset="0"/>
              <a:cs typeface="Arial" panose="020B0604020202020204" pitchFamily="34" charset="0"/>
            </a:rPr>
            <a:t>2022/2023</a:t>
          </a:r>
          <a:r>
            <a:rPr lang="en-US" sz="1400" b="1">
              <a:latin typeface="Arial" panose="020B0604020202020204" pitchFamily="34" charset="0"/>
              <a:cs typeface="Arial" panose="020B0604020202020204" pitchFamily="34" charset="0"/>
            </a:rPr>
            <a:t> </a:t>
          </a:r>
        </a:p>
      </xdr:txBody>
    </xdr:sp>
    <xdr:clientData/>
  </xdr:twoCellAnchor>
  <xdr:twoCellAnchor>
    <xdr:from>
      <xdr:col>5</xdr:col>
      <xdr:colOff>590550</xdr:colOff>
      <xdr:row>0</xdr:row>
      <xdr:rowOff>0</xdr:rowOff>
    </xdr:from>
    <xdr:to>
      <xdr:col>16</xdr:col>
      <xdr:colOff>190500</xdr:colOff>
      <xdr:row>4</xdr:row>
      <xdr:rowOff>66675</xdr:rowOff>
    </xdr:to>
    <xdr:sp macro="" textlink="">
      <xdr:nvSpPr>
        <xdr:cNvPr id="5" name="Rounded Rectangle 4">
          <a:extLst>
            <a:ext uri="{FF2B5EF4-FFF2-40B4-BE49-F238E27FC236}">
              <a16:creationId xmlns:a16="http://schemas.microsoft.com/office/drawing/2014/main" id="{00000000-0008-0000-0300-000005000000}"/>
            </a:ext>
          </a:extLst>
        </xdr:cNvPr>
        <xdr:cNvSpPr/>
      </xdr:nvSpPr>
      <xdr:spPr>
        <a:xfrm>
          <a:off x="3652157" y="0"/>
          <a:ext cx="6335486" cy="828675"/>
        </a:xfrm>
        <a:prstGeom prst="roundRect">
          <a:avLst/>
        </a:prstGeom>
        <a:solidFill>
          <a:srgbClr val="002060"/>
        </a:solidFill>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4</xdr:row>
      <xdr:rowOff>114299</xdr:rowOff>
    </xdr:from>
    <xdr:to>
      <xdr:col>2</xdr:col>
      <xdr:colOff>409575</xdr:colOff>
      <xdr:row>10</xdr:row>
      <xdr:rowOff>133350</xdr:rowOff>
    </xdr:to>
    <xdr:sp macro="" textlink="">
      <xdr:nvSpPr>
        <xdr:cNvPr id="7" name="Rounded Rectangle 6">
          <a:extLst>
            <a:ext uri="{FF2B5EF4-FFF2-40B4-BE49-F238E27FC236}">
              <a16:creationId xmlns:a16="http://schemas.microsoft.com/office/drawing/2014/main" id="{00000000-0008-0000-0300-000007000000}"/>
            </a:ext>
          </a:extLst>
        </xdr:cNvPr>
        <xdr:cNvSpPr/>
      </xdr:nvSpPr>
      <xdr:spPr>
        <a:xfrm>
          <a:off x="0" y="876299"/>
          <a:ext cx="1628775" cy="1162051"/>
        </a:xfrm>
        <a:prstGeom prst="roundRect">
          <a:avLst/>
        </a:prstGeom>
        <a:solidFill>
          <a:srgbClr val="002060"/>
        </a:solidFill>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10</xdr:row>
      <xdr:rowOff>171449</xdr:rowOff>
    </xdr:from>
    <xdr:to>
      <xdr:col>2</xdr:col>
      <xdr:colOff>409575</xdr:colOff>
      <xdr:row>26</xdr:row>
      <xdr:rowOff>176893</xdr:rowOff>
    </xdr:to>
    <xdr:sp macro="" textlink="">
      <xdr:nvSpPr>
        <xdr:cNvPr id="9" name="Rounded Rectangle 8">
          <a:extLst>
            <a:ext uri="{FF2B5EF4-FFF2-40B4-BE49-F238E27FC236}">
              <a16:creationId xmlns:a16="http://schemas.microsoft.com/office/drawing/2014/main" id="{00000000-0008-0000-0300-000009000000}"/>
            </a:ext>
          </a:extLst>
        </xdr:cNvPr>
        <xdr:cNvSpPr/>
      </xdr:nvSpPr>
      <xdr:spPr>
        <a:xfrm>
          <a:off x="0" y="2076449"/>
          <a:ext cx="1634218" cy="3053444"/>
        </a:xfrm>
        <a:prstGeom prst="roundRect">
          <a:avLst/>
        </a:prstGeom>
        <a:solidFill>
          <a:srgbClr val="002060"/>
        </a:solidFill>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523875</xdr:colOff>
      <xdr:row>4</xdr:row>
      <xdr:rowOff>142875</xdr:rowOff>
    </xdr:from>
    <xdr:to>
      <xdr:col>5</xdr:col>
      <xdr:colOff>428625</xdr:colOff>
      <xdr:row>9</xdr:row>
      <xdr:rowOff>13406</xdr:rowOff>
    </xdr:to>
    <xdr:pic>
      <xdr:nvPicPr>
        <xdr:cNvPr id="11" name="Picture 10">
          <a:extLst>
            <a:ext uri="{FF2B5EF4-FFF2-40B4-BE49-F238E27FC236}">
              <a16:creationId xmlns:a16="http://schemas.microsoft.com/office/drawing/2014/main" id="{00000000-0008-0000-0300-00000B000000}"/>
            </a:ext>
          </a:extLst>
        </xdr:cNvPr>
        <xdr:cNvPicPr>
          <a:picLocks noChangeAspect="1"/>
        </xdr:cNvPicPr>
      </xdr:nvPicPr>
      <xdr:blipFill>
        <a:blip xmlns:r="http://schemas.openxmlformats.org/officeDocument/2006/relationships" r:embed="rId1"/>
        <a:stretch>
          <a:fillRect/>
        </a:stretch>
      </xdr:blipFill>
      <xdr:spPr>
        <a:xfrm>
          <a:off x="1743075" y="904875"/>
          <a:ext cx="1733550" cy="823031"/>
        </a:xfrm>
        <a:prstGeom prst="rect">
          <a:avLst/>
        </a:prstGeom>
      </xdr:spPr>
    </xdr:pic>
    <xdr:clientData/>
  </xdr:twoCellAnchor>
  <xdr:twoCellAnchor editAs="oneCell">
    <xdr:from>
      <xdr:col>2</xdr:col>
      <xdr:colOff>571500</xdr:colOff>
      <xdr:row>5</xdr:row>
      <xdr:rowOff>9525</xdr:rowOff>
    </xdr:from>
    <xdr:to>
      <xdr:col>3</xdr:col>
      <xdr:colOff>314325</xdr:colOff>
      <xdr:row>7</xdr:row>
      <xdr:rowOff>57149</xdr:rowOff>
    </xdr:to>
    <xdr:pic>
      <xdr:nvPicPr>
        <xdr:cNvPr id="12" name="imi" descr="Hand holding bag with money icon in black. Money sack sign. (1051518) |  Icons | Design Bundles">
          <a:extLst>
            <a:ext uri="{FF2B5EF4-FFF2-40B4-BE49-F238E27FC236}">
              <a16:creationId xmlns:a16="http://schemas.microsoft.com/office/drawing/2014/main" id="{00000000-0008-0000-0300-00000C000000}"/>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30822" t="18151" r="30822" b="14040"/>
        <a:stretch/>
      </xdr:blipFill>
      <xdr:spPr bwMode="auto">
        <a:xfrm>
          <a:off x="1790700" y="962025"/>
          <a:ext cx="352425" cy="4286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304800</xdr:colOff>
      <xdr:row>5</xdr:row>
      <xdr:rowOff>9525</xdr:rowOff>
    </xdr:from>
    <xdr:to>
      <xdr:col>5</xdr:col>
      <xdr:colOff>552450</xdr:colOff>
      <xdr:row>7</xdr:row>
      <xdr:rowOff>104775</xdr:rowOff>
    </xdr:to>
    <xdr:sp macro="" textlink="">
      <xdr:nvSpPr>
        <xdr:cNvPr id="13" name="TextBox 12">
          <a:extLst>
            <a:ext uri="{FF2B5EF4-FFF2-40B4-BE49-F238E27FC236}">
              <a16:creationId xmlns:a16="http://schemas.microsoft.com/office/drawing/2014/main" id="{00000000-0008-0000-0300-00000D000000}"/>
            </a:ext>
          </a:extLst>
        </xdr:cNvPr>
        <xdr:cNvSpPr txBox="1"/>
      </xdr:nvSpPr>
      <xdr:spPr>
        <a:xfrm>
          <a:off x="2133600" y="962025"/>
          <a:ext cx="1466850"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000" b="1">
              <a:solidFill>
                <a:srgbClr val="FFC000"/>
              </a:solidFill>
              <a:latin typeface="Arial" panose="020B0604020202020204" pitchFamily="34" charset="0"/>
              <a:cs typeface="Arial" panose="020B0604020202020204" pitchFamily="34" charset="0"/>
            </a:rPr>
            <a:t>Total</a:t>
          </a:r>
          <a:r>
            <a:rPr lang="en-US" sz="1000" b="1" baseline="0">
              <a:solidFill>
                <a:srgbClr val="FFC000"/>
              </a:solidFill>
              <a:latin typeface="Arial" panose="020B0604020202020204" pitchFamily="34" charset="0"/>
              <a:cs typeface="Arial" panose="020B0604020202020204" pitchFamily="34" charset="0"/>
            </a:rPr>
            <a:t> Purchases </a:t>
          </a:r>
          <a:endParaRPr lang="en-US" sz="1000" b="1">
            <a:solidFill>
              <a:srgbClr val="FFC000"/>
            </a:solidFill>
            <a:latin typeface="Arial" panose="020B0604020202020204" pitchFamily="34" charset="0"/>
            <a:cs typeface="Arial" panose="020B0604020202020204" pitchFamily="34" charset="0"/>
          </a:endParaRPr>
        </a:p>
      </xdr:txBody>
    </xdr:sp>
    <xdr:clientData/>
  </xdr:twoCellAnchor>
  <xdr:twoCellAnchor>
    <xdr:from>
      <xdr:col>2</xdr:col>
      <xdr:colOff>561975</xdr:colOff>
      <xdr:row>7</xdr:row>
      <xdr:rowOff>76200</xdr:rowOff>
    </xdr:from>
    <xdr:to>
      <xdr:col>5</xdr:col>
      <xdr:colOff>200025</xdr:colOff>
      <xdr:row>8</xdr:row>
      <xdr:rowOff>152400</xdr:rowOff>
    </xdr:to>
    <xdr:sp macro="" textlink="'Analysis Sheet 2'!B3">
      <xdr:nvSpPr>
        <xdr:cNvPr id="14" name="TextBox 13">
          <a:extLst>
            <a:ext uri="{FF2B5EF4-FFF2-40B4-BE49-F238E27FC236}">
              <a16:creationId xmlns:a16="http://schemas.microsoft.com/office/drawing/2014/main" id="{00000000-0008-0000-0300-00000E000000}"/>
            </a:ext>
          </a:extLst>
        </xdr:cNvPr>
        <xdr:cNvSpPr txBox="1"/>
      </xdr:nvSpPr>
      <xdr:spPr>
        <a:xfrm>
          <a:off x="1781175" y="1409700"/>
          <a:ext cx="14668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F3F50AC4-0A3F-46FC-9489-8B0EF9D1C0C5}" type="TxLink">
            <a:rPr lang="en-US" sz="1200" b="1" i="0" u="none" strike="noStrike">
              <a:solidFill>
                <a:schemeClr val="bg1"/>
              </a:solidFill>
              <a:latin typeface="Arial" panose="020B0604020202020204" pitchFamily="34" charset="0"/>
              <a:cs typeface="Arial" panose="020B0604020202020204" pitchFamily="34" charset="0"/>
            </a:rPr>
            <a:pPr algn="l"/>
            <a:t>$51,938,595.39</a:t>
          </a:fld>
          <a:endParaRPr lang="en-US" sz="2800" b="1">
            <a:solidFill>
              <a:schemeClr val="bg1"/>
            </a:solidFill>
            <a:latin typeface="Arial" panose="020B0604020202020204" pitchFamily="34" charset="0"/>
            <a:cs typeface="Arial" panose="020B0604020202020204" pitchFamily="34" charset="0"/>
          </a:endParaRPr>
        </a:p>
      </xdr:txBody>
    </xdr:sp>
    <xdr:clientData/>
  </xdr:twoCellAnchor>
  <xdr:twoCellAnchor editAs="oneCell">
    <xdr:from>
      <xdr:col>5</xdr:col>
      <xdr:colOff>495300</xdr:colOff>
      <xdr:row>4</xdr:row>
      <xdr:rowOff>161925</xdr:rowOff>
    </xdr:from>
    <xdr:to>
      <xdr:col>8</xdr:col>
      <xdr:colOff>400050</xdr:colOff>
      <xdr:row>9</xdr:row>
      <xdr:rowOff>32456</xdr:rowOff>
    </xdr:to>
    <xdr:pic>
      <xdr:nvPicPr>
        <xdr:cNvPr id="15" name="Picture 14">
          <a:extLst>
            <a:ext uri="{FF2B5EF4-FFF2-40B4-BE49-F238E27FC236}">
              <a16:creationId xmlns:a16="http://schemas.microsoft.com/office/drawing/2014/main" id="{00000000-0008-0000-0300-00000F000000}"/>
            </a:ext>
          </a:extLst>
        </xdr:cNvPr>
        <xdr:cNvPicPr>
          <a:picLocks noChangeAspect="1"/>
        </xdr:cNvPicPr>
      </xdr:nvPicPr>
      <xdr:blipFill>
        <a:blip xmlns:r="http://schemas.openxmlformats.org/officeDocument/2006/relationships" r:embed="rId1"/>
        <a:stretch>
          <a:fillRect/>
        </a:stretch>
      </xdr:blipFill>
      <xdr:spPr>
        <a:xfrm>
          <a:off x="3543300" y="923925"/>
          <a:ext cx="1733550" cy="823031"/>
        </a:xfrm>
        <a:prstGeom prst="rect">
          <a:avLst/>
        </a:prstGeom>
      </xdr:spPr>
    </xdr:pic>
    <xdr:clientData/>
  </xdr:twoCellAnchor>
  <xdr:twoCellAnchor>
    <xdr:from>
      <xdr:col>6</xdr:col>
      <xdr:colOff>342900</xdr:colOff>
      <xdr:row>5</xdr:row>
      <xdr:rowOff>19050</xdr:rowOff>
    </xdr:from>
    <xdr:to>
      <xdr:col>8</xdr:col>
      <xdr:colOff>590550</xdr:colOff>
      <xdr:row>6</xdr:row>
      <xdr:rowOff>171450</xdr:rowOff>
    </xdr:to>
    <xdr:sp macro="" textlink="">
      <xdr:nvSpPr>
        <xdr:cNvPr id="16" name="TextBox 15">
          <a:extLst>
            <a:ext uri="{FF2B5EF4-FFF2-40B4-BE49-F238E27FC236}">
              <a16:creationId xmlns:a16="http://schemas.microsoft.com/office/drawing/2014/main" id="{00000000-0008-0000-0300-000010000000}"/>
            </a:ext>
          </a:extLst>
        </xdr:cNvPr>
        <xdr:cNvSpPr txBox="1"/>
      </xdr:nvSpPr>
      <xdr:spPr>
        <a:xfrm>
          <a:off x="4000500" y="971550"/>
          <a:ext cx="146685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000" b="1">
              <a:solidFill>
                <a:srgbClr val="FFC000"/>
              </a:solidFill>
              <a:latin typeface="Arial" panose="020B0604020202020204" pitchFamily="34" charset="0"/>
              <a:cs typeface="Arial" panose="020B0604020202020204" pitchFamily="34" charset="0"/>
            </a:rPr>
            <a:t>Total</a:t>
          </a:r>
          <a:r>
            <a:rPr lang="en-US" sz="1000" b="1" baseline="0">
              <a:solidFill>
                <a:srgbClr val="FFC000"/>
              </a:solidFill>
              <a:latin typeface="Arial" panose="020B0604020202020204" pitchFamily="34" charset="0"/>
              <a:cs typeface="Arial" panose="020B0604020202020204" pitchFamily="34" charset="0"/>
            </a:rPr>
            <a:t> Payments</a:t>
          </a:r>
          <a:endParaRPr lang="en-US" sz="1000" b="1">
            <a:solidFill>
              <a:srgbClr val="FFC000"/>
            </a:solidFill>
            <a:latin typeface="Arial" panose="020B0604020202020204" pitchFamily="34" charset="0"/>
            <a:cs typeface="Arial" panose="020B0604020202020204" pitchFamily="34" charset="0"/>
          </a:endParaRPr>
        </a:p>
      </xdr:txBody>
    </xdr:sp>
    <xdr:clientData/>
  </xdr:twoCellAnchor>
  <xdr:twoCellAnchor editAs="oneCell">
    <xdr:from>
      <xdr:col>5</xdr:col>
      <xdr:colOff>571500</xdr:colOff>
      <xdr:row>5</xdr:row>
      <xdr:rowOff>38100</xdr:rowOff>
    </xdr:from>
    <xdr:to>
      <xdr:col>6</xdr:col>
      <xdr:colOff>339388</xdr:colOff>
      <xdr:row>7</xdr:row>
      <xdr:rowOff>38100</xdr:rowOff>
    </xdr:to>
    <xdr:pic>
      <xdr:nvPicPr>
        <xdr:cNvPr id="18" name="imi" descr="Bar Chart - Bar Chart Icon PNG Image | Transparent PNG Free Download on  SeekPNG">
          <a:extLst>
            <a:ext uri="{FF2B5EF4-FFF2-40B4-BE49-F238E27FC236}">
              <a16:creationId xmlns:a16="http://schemas.microsoft.com/office/drawing/2014/main" id="{00000000-0008-0000-0300-000012000000}"/>
            </a:ext>
          </a:extLst>
        </xdr:cNvPr>
        <xdr:cNvPicPr>
          <a:picLocks noChangeAspect="1" noChangeArrowheads="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26179" t="5221" r="26016" b="7630"/>
        <a:stretch/>
      </xdr:blipFill>
      <xdr:spPr bwMode="auto">
        <a:xfrm>
          <a:off x="3619500" y="990600"/>
          <a:ext cx="377488"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476250</xdr:colOff>
      <xdr:row>4</xdr:row>
      <xdr:rowOff>161925</xdr:rowOff>
    </xdr:from>
    <xdr:to>
      <xdr:col>11</xdr:col>
      <xdr:colOff>381000</xdr:colOff>
      <xdr:row>9</xdr:row>
      <xdr:rowOff>32456</xdr:rowOff>
    </xdr:to>
    <xdr:pic>
      <xdr:nvPicPr>
        <xdr:cNvPr id="19" name="Picture 18">
          <a:extLst>
            <a:ext uri="{FF2B5EF4-FFF2-40B4-BE49-F238E27FC236}">
              <a16:creationId xmlns:a16="http://schemas.microsoft.com/office/drawing/2014/main" id="{00000000-0008-0000-0300-000013000000}"/>
            </a:ext>
          </a:extLst>
        </xdr:cNvPr>
        <xdr:cNvPicPr>
          <a:picLocks noChangeAspect="1"/>
        </xdr:cNvPicPr>
      </xdr:nvPicPr>
      <xdr:blipFill>
        <a:blip xmlns:r="http://schemas.openxmlformats.org/officeDocument/2006/relationships" r:embed="rId1"/>
        <a:stretch>
          <a:fillRect/>
        </a:stretch>
      </xdr:blipFill>
      <xdr:spPr>
        <a:xfrm>
          <a:off x="5353050" y="923925"/>
          <a:ext cx="1733550" cy="823031"/>
        </a:xfrm>
        <a:prstGeom prst="rect">
          <a:avLst/>
        </a:prstGeom>
      </xdr:spPr>
    </xdr:pic>
    <xdr:clientData/>
  </xdr:twoCellAnchor>
  <xdr:twoCellAnchor>
    <xdr:from>
      <xdr:col>9</xdr:col>
      <xdr:colOff>171450</xdr:colOff>
      <xdr:row>5</xdr:row>
      <xdr:rowOff>9525</xdr:rowOff>
    </xdr:from>
    <xdr:to>
      <xdr:col>11</xdr:col>
      <xdr:colOff>419100</xdr:colOff>
      <xdr:row>7</xdr:row>
      <xdr:rowOff>104775</xdr:rowOff>
    </xdr:to>
    <xdr:sp macro="" textlink="">
      <xdr:nvSpPr>
        <xdr:cNvPr id="20" name="TextBox 19">
          <a:extLst>
            <a:ext uri="{FF2B5EF4-FFF2-40B4-BE49-F238E27FC236}">
              <a16:creationId xmlns:a16="http://schemas.microsoft.com/office/drawing/2014/main" id="{00000000-0008-0000-0300-000014000000}"/>
            </a:ext>
          </a:extLst>
        </xdr:cNvPr>
        <xdr:cNvSpPr txBox="1"/>
      </xdr:nvSpPr>
      <xdr:spPr>
        <a:xfrm>
          <a:off x="5657850" y="962025"/>
          <a:ext cx="1466850"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solidFill>
                <a:srgbClr val="FFC000"/>
              </a:solidFill>
              <a:latin typeface="Arial" panose="020B0604020202020204" pitchFamily="34" charset="0"/>
              <a:cs typeface="Arial" panose="020B0604020202020204" pitchFamily="34" charset="0"/>
            </a:rPr>
            <a:t>WAAC YTD %</a:t>
          </a:r>
        </a:p>
      </xdr:txBody>
    </xdr:sp>
    <xdr:clientData/>
  </xdr:twoCellAnchor>
  <xdr:twoCellAnchor>
    <xdr:from>
      <xdr:col>9</xdr:col>
      <xdr:colOff>514350</xdr:colOff>
      <xdr:row>6</xdr:row>
      <xdr:rowOff>180975</xdr:rowOff>
    </xdr:from>
    <xdr:to>
      <xdr:col>11</xdr:col>
      <xdr:colOff>123825</xdr:colOff>
      <xdr:row>8</xdr:row>
      <xdr:rowOff>114300</xdr:rowOff>
    </xdr:to>
    <xdr:sp macro="" textlink="#REF!">
      <xdr:nvSpPr>
        <xdr:cNvPr id="21" name="TextBox 20">
          <a:extLst>
            <a:ext uri="{FF2B5EF4-FFF2-40B4-BE49-F238E27FC236}">
              <a16:creationId xmlns:a16="http://schemas.microsoft.com/office/drawing/2014/main" id="{00000000-0008-0000-0300-000015000000}"/>
            </a:ext>
          </a:extLst>
        </xdr:cNvPr>
        <xdr:cNvSpPr txBox="1"/>
      </xdr:nvSpPr>
      <xdr:spPr>
        <a:xfrm>
          <a:off x="6000750" y="1323975"/>
          <a:ext cx="828675"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AADEEDA9-2D62-468B-9A93-6DA55CC28F9A}" type="TxLink">
            <a:rPr lang="en-US" sz="1200" b="1" i="0" u="none" strike="noStrike">
              <a:solidFill>
                <a:schemeClr val="bg1"/>
              </a:solidFill>
              <a:latin typeface="Arial" panose="020B0604020202020204" pitchFamily="34" charset="0"/>
              <a:cs typeface="Arial" panose="020B0604020202020204" pitchFamily="34" charset="0"/>
            </a:rPr>
            <a:pPr algn="l"/>
            <a:t>7.5%</a:t>
          </a:fld>
          <a:endParaRPr lang="en-US" sz="1200" b="1">
            <a:solidFill>
              <a:schemeClr val="bg1"/>
            </a:solidFill>
            <a:latin typeface="Arial" panose="020B0604020202020204" pitchFamily="34" charset="0"/>
            <a:cs typeface="Arial" panose="020B0604020202020204" pitchFamily="34" charset="0"/>
          </a:endParaRPr>
        </a:p>
      </xdr:txBody>
    </xdr:sp>
    <xdr:clientData/>
  </xdr:twoCellAnchor>
  <xdr:twoCellAnchor editAs="oneCell">
    <xdr:from>
      <xdr:col>8</xdr:col>
      <xdr:colOff>542925</xdr:colOff>
      <xdr:row>5</xdr:row>
      <xdr:rowOff>19050</xdr:rowOff>
    </xdr:from>
    <xdr:to>
      <xdr:col>9</xdr:col>
      <xdr:colOff>400050</xdr:colOff>
      <xdr:row>7</xdr:row>
      <xdr:rowOff>104775</xdr:rowOff>
    </xdr:to>
    <xdr:pic>
      <xdr:nvPicPr>
        <xdr:cNvPr id="23" name="imi" descr="Interest Rate Icon - Download in Line Style">
          <a:extLst>
            <a:ext uri="{FF2B5EF4-FFF2-40B4-BE49-F238E27FC236}">
              <a16:creationId xmlns:a16="http://schemas.microsoft.com/office/drawing/2014/main" id="{00000000-0008-0000-0300-000017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419725" y="971550"/>
          <a:ext cx="466725" cy="466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402166</xdr:colOff>
      <xdr:row>0</xdr:row>
      <xdr:rowOff>114299</xdr:rowOff>
    </xdr:from>
    <xdr:to>
      <xdr:col>15</xdr:col>
      <xdr:colOff>592667</xdr:colOff>
      <xdr:row>3</xdr:row>
      <xdr:rowOff>123825</xdr:rowOff>
    </xdr:to>
    <xdr:sp macro="" textlink="">
      <xdr:nvSpPr>
        <xdr:cNvPr id="25" name="Rectangle 24">
          <a:extLst>
            <a:ext uri="{FF2B5EF4-FFF2-40B4-BE49-F238E27FC236}">
              <a16:creationId xmlns:a16="http://schemas.microsoft.com/office/drawing/2014/main" id="{00000000-0008-0000-0300-000019000000}"/>
            </a:ext>
          </a:extLst>
        </xdr:cNvPr>
        <xdr:cNvSpPr/>
      </xdr:nvSpPr>
      <xdr:spPr>
        <a:xfrm>
          <a:off x="7154333" y="114299"/>
          <a:ext cx="2645834" cy="58102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a:latin typeface="Arial" panose="020B0604020202020204" pitchFamily="34" charset="0"/>
              <a:cs typeface="Arial" panose="020B0604020202020204" pitchFamily="34" charset="0"/>
            </a:rPr>
            <a:t>CIM</a:t>
          </a:r>
          <a:r>
            <a:rPr lang="en-US" sz="2800" b="1" baseline="0">
              <a:latin typeface="Arial" panose="020B0604020202020204" pitchFamily="34" charset="0"/>
              <a:cs typeface="Arial" panose="020B0604020202020204" pitchFamily="34" charset="0"/>
            </a:rPr>
            <a:t> - Trading</a:t>
          </a:r>
          <a:endParaRPr lang="en-US" sz="2800" b="1">
            <a:latin typeface="Arial" panose="020B0604020202020204" pitchFamily="34" charset="0"/>
            <a:cs typeface="Arial" panose="020B0604020202020204" pitchFamily="34" charset="0"/>
          </a:endParaRPr>
        </a:p>
      </xdr:txBody>
    </xdr:sp>
    <xdr:clientData/>
  </xdr:twoCellAnchor>
  <xdr:twoCellAnchor>
    <xdr:from>
      <xdr:col>11</xdr:col>
      <xdr:colOff>447675</xdr:colOff>
      <xdr:row>4</xdr:row>
      <xdr:rowOff>161925</xdr:rowOff>
    </xdr:from>
    <xdr:to>
      <xdr:col>13</xdr:col>
      <xdr:colOff>325081</xdr:colOff>
      <xdr:row>11</xdr:row>
      <xdr:rowOff>182585</xdr:rowOff>
    </xdr:to>
    <xdr:sp macro="" textlink="">
      <xdr:nvSpPr>
        <xdr:cNvPr id="26" name="Flowchart: Off-page Connector 25">
          <a:extLst>
            <a:ext uri="{FF2B5EF4-FFF2-40B4-BE49-F238E27FC236}">
              <a16:creationId xmlns:a16="http://schemas.microsoft.com/office/drawing/2014/main" id="{00000000-0008-0000-0300-00001A000000}"/>
            </a:ext>
          </a:extLst>
        </xdr:cNvPr>
        <xdr:cNvSpPr/>
      </xdr:nvSpPr>
      <xdr:spPr>
        <a:xfrm>
          <a:off x="7153275" y="923925"/>
          <a:ext cx="1096606" cy="1354160"/>
        </a:xfrm>
        <a:prstGeom prst="flowChartOffpageConnector">
          <a:avLst/>
        </a:prstGeom>
        <a:solidFill>
          <a:srgbClr val="002060"/>
        </a:solidFill>
        <a:ln/>
        <a:effectLst>
          <a:innerShdw blurRad="63500" dist="50800" dir="16200000">
            <a:prstClr val="black">
              <a:alpha val="50000"/>
            </a:prstClr>
          </a:innerShdw>
        </a:effectLst>
      </xdr:spPr>
      <xdr:style>
        <a:lnRef idx="1">
          <a:schemeClr val="accent6"/>
        </a:lnRef>
        <a:fillRef idx="3">
          <a:schemeClr val="accent6"/>
        </a:fillRef>
        <a:effectRef idx="2">
          <a:schemeClr val="accent6"/>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11</xdr:col>
      <xdr:colOff>419100</xdr:colOff>
      <xdr:row>4</xdr:row>
      <xdr:rowOff>161925</xdr:rowOff>
    </xdr:from>
    <xdr:to>
      <xdr:col>13</xdr:col>
      <xdr:colOff>355292</xdr:colOff>
      <xdr:row>5</xdr:row>
      <xdr:rowOff>137814</xdr:rowOff>
    </xdr:to>
    <xdr:sp macro="" textlink="">
      <xdr:nvSpPr>
        <xdr:cNvPr id="27" name="Trapezoid 26">
          <a:extLst>
            <a:ext uri="{FF2B5EF4-FFF2-40B4-BE49-F238E27FC236}">
              <a16:creationId xmlns:a16="http://schemas.microsoft.com/office/drawing/2014/main" id="{00000000-0008-0000-0300-00001B000000}"/>
            </a:ext>
          </a:extLst>
        </xdr:cNvPr>
        <xdr:cNvSpPr/>
      </xdr:nvSpPr>
      <xdr:spPr>
        <a:xfrm>
          <a:off x="7124700" y="923925"/>
          <a:ext cx="1155392" cy="166389"/>
        </a:xfrm>
        <a:prstGeom prst="trapezoid">
          <a:avLst/>
        </a:prstGeom>
        <a:solidFill>
          <a:srgbClr val="002060"/>
        </a:solidFill>
        <a:ln/>
      </xdr:spPr>
      <xdr:style>
        <a:lnRef idx="1">
          <a:schemeClr val="accent6"/>
        </a:lnRef>
        <a:fillRef idx="3">
          <a:schemeClr val="accent6"/>
        </a:fillRef>
        <a:effectRef idx="2">
          <a:schemeClr val="accent6"/>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11</xdr:col>
      <xdr:colOff>438150</xdr:colOff>
      <xdr:row>4</xdr:row>
      <xdr:rowOff>133350</xdr:rowOff>
    </xdr:from>
    <xdr:to>
      <xdr:col>13</xdr:col>
      <xdr:colOff>276225</xdr:colOff>
      <xdr:row>5</xdr:row>
      <xdr:rowOff>104774</xdr:rowOff>
    </xdr:to>
    <xdr:sp macro="" textlink="">
      <xdr:nvSpPr>
        <xdr:cNvPr id="28" name="TextBox 27">
          <a:extLst>
            <a:ext uri="{FF2B5EF4-FFF2-40B4-BE49-F238E27FC236}">
              <a16:creationId xmlns:a16="http://schemas.microsoft.com/office/drawing/2014/main" id="{00000000-0008-0000-0300-00001C000000}"/>
            </a:ext>
          </a:extLst>
        </xdr:cNvPr>
        <xdr:cNvSpPr txBox="1"/>
      </xdr:nvSpPr>
      <xdr:spPr>
        <a:xfrm>
          <a:off x="7143750" y="895350"/>
          <a:ext cx="1057275" cy="1619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900">
              <a:solidFill>
                <a:srgbClr val="FFC000"/>
              </a:solidFill>
              <a:latin typeface="Arial" panose="020B0604020202020204" pitchFamily="34" charset="0"/>
              <a:cs typeface="Arial" panose="020B0604020202020204" pitchFamily="34" charset="0"/>
            </a:rPr>
            <a:t>Top Product</a:t>
          </a:r>
        </a:p>
      </xdr:txBody>
    </xdr:sp>
    <xdr:clientData/>
  </xdr:twoCellAnchor>
  <xdr:twoCellAnchor>
    <xdr:from>
      <xdr:col>11</xdr:col>
      <xdr:colOff>590550</xdr:colOff>
      <xdr:row>5</xdr:row>
      <xdr:rowOff>180975</xdr:rowOff>
    </xdr:from>
    <xdr:to>
      <xdr:col>13</xdr:col>
      <xdr:colOff>159110</xdr:colOff>
      <xdr:row>11</xdr:row>
      <xdr:rowOff>3532</xdr:rowOff>
    </xdr:to>
    <xdr:sp macro="" textlink="">
      <xdr:nvSpPr>
        <xdr:cNvPr id="29" name="Flowchart: Off-page Connector 28">
          <a:extLst>
            <a:ext uri="{FF2B5EF4-FFF2-40B4-BE49-F238E27FC236}">
              <a16:creationId xmlns:a16="http://schemas.microsoft.com/office/drawing/2014/main" id="{00000000-0008-0000-0300-00001D000000}"/>
            </a:ext>
          </a:extLst>
        </xdr:cNvPr>
        <xdr:cNvSpPr/>
      </xdr:nvSpPr>
      <xdr:spPr>
        <a:xfrm>
          <a:off x="7296150" y="1133475"/>
          <a:ext cx="787760" cy="965557"/>
        </a:xfrm>
        <a:prstGeom prst="flowChartOffpageConnector">
          <a:avLst/>
        </a:prstGeom>
        <a:solidFill>
          <a:srgbClr val="002060"/>
        </a:solidFill>
        <a:ln>
          <a:solidFill>
            <a:schemeClr val="bg1"/>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13</xdr:col>
      <xdr:colOff>523875</xdr:colOff>
      <xdr:row>4</xdr:row>
      <xdr:rowOff>171450</xdr:rowOff>
    </xdr:from>
    <xdr:to>
      <xdr:col>15</xdr:col>
      <xdr:colOff>401281</xdr:colOff>
      <xdr:row>12</xdr:row>
      <xdr:rowOff>1610</xdr:rowOff>
    </xdr:to>
    <xdr:sp macro="" textlink="">
      <xdr:nvSpPr>
        <xdr:cNvPr id="30" name="Flowchart: Off-page Connector 29">
          <a:extLst>
            <a:ext uri="{FF2B5EF4-FFF2-40B4-BE49-F238E27FC236}">
              <a16:creationId xmlns:a16="http://schemas.microsoft.com/office/drawing/2014/main" id="{00000000-0008-0000-0300-00001E000000}"/>
            </a:ext>
          </a:extLst>
        </xdr:cNvPr>
        <xdr:cNvSpPr/>
      </xdr:nvSpPr>
      <xdr:spPr>
        <a:xfrm>
          <a:off x="8448675" y="933450"/>
          <a:ext cx="1096606" cy="1354160"/>
        </a:xfrm>
        <a:prstGeom prst="flowChartOffpageConnector">
          <a:avLst/>
        </a:prstGeom>
        <a:solidFill>
          <a:srgbClr val="002060"/>
        </a:solidFill>
        <a:ln/>
        <a:effectLst>
          <a:innerShdw blurRad="63500" dist="50800" dir="16200000">
            <a:prstClr val="black">
              <a:alpha val="50000"/>
            </a:prstClr>
          </a:innerShdw>
        </a:effectLst>
      </xdr:spPr>
      <xdr:style>
        <a:lnRef idx="1">
          <a:schemeClr val="accent6"/>
        </a:lnRef>
        <a:fillRef idx="3">
          <a:schemeClr val="accent6"/>
        </a:fillRef>
        <a:effectRef idx="2">
          <a:schemeClr val="accent6"/>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13</xdr:col>
      <xdr:colOff>495300</xdr:colOff>
      <xdr:row>4</xdr:row>
      <xdr:rowOff>171450</xdr:rowOff>
    </xdr:from>
    <xdr:to>
      <xdr:col>15</xdr:col>
      <xdr:colOff>431492</xdr:colOff>
      <xdr:row>5</xdr:row>
      <xdr:rowOff>147339</xdr:rowOff>
    </xdr:to>
    <xdr:sp macro="" textlink="">
      <xdr:nvSpPr>
        <xdr:cNvPr id="31" name="Trapezoid 30">
          <a:extLst>
            <a:ext uri="{FF2B5EF4-FFF2-40B4-BE49-F238E27FC236}">
              <a16:creationId xmlns:a16="http://schemas.microsoft.com/office/drawing/2014/main" id="{00000000-0008-0000-0300-00001F000000}"/>
            </a:ext>
          </a:extLst>
        </xdr:cNvPr>
        <xdr:cNvSpPr/>
      </xdr:nvSpPr>
      <xdr:spPr>
        <a:xfrm>
          <a:off x="8420100" y="933450"/>
          <a:ext cx="1155392" cy="166389"/>
        </a:xfrm>
        <a:prstGeom prst="trapezoid">
          <a:avLst/>
        </a:prstGeom>
        <a:solidFill>
          <a:srgbClr val="002060"/>
        </a:solidFill>
        <a:ln/>
      </xdr:spPr>
      <xdr:style>
        <a:lnRef idx="1">
          <a:schemeClr val="accent6"/>
        </a:lnRef>
        <a:fillRef idx="3">
          <a:schemeClr val="accent6"/>
        </a:fillRef>
        <a:effectRef idx="2">
          <a:schemeClr val="accent6"/>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14</xdr:col>
      <xdr:colOff>57150</xdr:colOff>
      <xdr:row>6</xdr:row>
      <xdr:rowOff>0</xdr:rowOff>
    </xdr:from>
    <xdr:to>
      <xdr:col>15</xdr:col>
      <xdr:colOff>235310</xdr:colOff>
      <xdr:row>11</xdr:row>
      <xdr:rowOff>13057</xdr:rowOff>
    </xdr:to>
    <xdr:sp macro="" textlink="">
      <xdr:nvSpPr>
        <xdr:cNvPr id="32" name="Flowchart: Off-page Connector 31">
          <a:extLst>
            <a:ext uri="{FF2B5EF4-FFF2-40B4-BE49-F238E27FC236}">
              <a16:creationId xmlns:a16="http://schemas.microsoft.com/office/drawing/2014/main" id="{00000000-0008-0000-0300-000020000000}"/>
            </a:ext>
          </a:extLst>
        </xdr:cNvPr>
        <xdr:cNvSpPr/>
      </xdr:nvSpPr>
      <xdr:spPr>
        <a:xfrm>
          <a:off x="8591550" y="1143000"/>
          <a:ext cx="787760" cy="965557"/>
        </a:xfrm>
        <a:prstGeom prst="flowChartOffpageConnector">
          <a:avLst/>
        </a:prstGeom>
        <a:solidFill>
          <a:srgbClr val="002060"/>
        </a:solidFill>
        <a:ln>
          <a:solidFill>
            <a:schemeClr val="bg1"/>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11</xdr:col>
      <xdr:colOff>457200</xdr:colOff>
      <xdr:row>6</xdr:row>
      <xdr:rowOff>57150</xdr:rowOff>
    </xdr:from>
    <xdr:to>
      <xdr:col>13</xdr:col>
      <xdr:colOff>295275</xdr:colOff>
      <xdr:row>8</xdr:row>
      <xdr:rowOff>161926</xdr:rowOff>
    </xdr:to>
    <xdr:sp macro="" textlink="'Analysis Sheet 2'!O1">
      <xdr:nvSpPr>
        <xdr:cNvPr id="33" name="TextBox 32">
          <a:extLst>
            <a:ext uri="{FF2B5EF4-FFF2-40B4-BE49-F238E27FC236}">
              <a16:creationId xmlns:a16="http://schemas.microsoft.com/office/drawing/2014/main" id="{00000000-0008-0000-0300-000021000000}"/>
            </a:ext>
          </a:extLst>
        </xdr:cNvPr>
        <xdr:cNvSpPr txBox="1"/>
      </xdr:nvSpPr>
      <xdr:spPr>
        <a:xfrm>
          <a:off x="7162800" y="1200150"/>
          <a:ext cx="1057275" cy="4857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9689C59-2114-41B8-BE00-6E3301630044}" type="TxLink">
            <a:rPr lang="en-US" sz="1200" b="1" i="0" u="none" strike="noStrike">
              <a:solidFill>
                <a:schemeClr val="bg1"/>
              </a:solidFill>
              <a:latin typeface="Arial"/>
              <a:cs typeface="Arial"/>
            </a:rPr>
            <a:pPr algn="ctr"/>
            <a:t>Gadarif-Sesame</a:t>
          </a:fld>
          <a:endParaRPr lang="en-US" sz="1200" b="1">
            <a:solidFill>
              <a:schemeClr val="bg1"/>
            </a:solidFill>
            <a:latin typeface="Arial" panose="020B0604020202020204" pitchFamily="34" charset="0"/>
            <a:cs typeface="Arial" panose="020B0604020202020204" pitchFamily="34" charset="0"/>
          </a:endParaRPr>
        </a:p>
      </xdr:txBody>
    </xdr:sp>
    <xdr:clientData/>
  </xdr:twoCellAnchor>
  <xdr:twoCellAnchor editAs="oneCell">
    <xdr:from>
      <xdr:col>11</xdr:col>
      <xdr:colOff>476250</xdr:colOff>
      <xdr:row>5</xdr:row>
      <xdr:rowOff>161925</xdr:rowOff>
    </xdr:from>
    <xdr:to>
      <xdr:col>12</xdr:col>
      <xdr:colOff>110332</xdr:colOff>
      <xdr:row>7</xdr:row>
      <xdr:rowOff>3259</xdr:rowOff>
    </xdr:to>
    <xdr:pic>
      <xdr:nvPicPr>
        <xdr:cNvPr id="34" name="Picture 33">
          <a:extLst>
            <a:ext uri="{FF2B5EF4-FFF2-40B4-BE49-F238E27FC236}">
              <a16:creationId xmlns:a16="http://schemas.microsoft.com/office/drawing/2014/main" id="{00000000-0008-0000-0300-000022000000}"/>
            </a:ext>
          </a:extLst>
        </xdr:cNvPr>
        <xdr:cNvPicPr>
          <a:picLocks noChangeAspect="1"/>
        </xdr:cNvPicPr>
      </xdr:nvPicPr>
      <xdr:blipFill rotWithShape="1">
        <a:blip xmlns:r="http://schemas.openxmlformats.org/officeDocument/2006/relationships" r:embed="rId5"/>
        <a:srcRect b="9565"/>
        <a:stretch/>
      </xdr:blipFill>
      <xdr:spPr>
        <a:xfrm>
          <a:off x="7181850" y="1114425"/>
          <a:ext cx="243682" cy="222334"/>
        </a:xfrm>
        <a:prstGeom prst="rect">
          <a:avLst/>
        </a:prstGeom>
      </xdr:spPr>
    </xdr:pic>
    <xdr:clientData/>
  </xdr:twoCellAnchor>
  <xdr:twoCellAnchor>
    <xdr:from>
      <xdr:col>13</xdr:col>
      <xdr:colOff>552450</xdr:colOff>
      <xdr:row>6</xdr:row>
      <xdr:rowOff>38100</xdr:rowOff>
    </xdr:from>
    <xdr:to>
      <xdr:col>15</xdr:col>
      <xdr:colOff>390525</xdr:colOff>
      <xdr:row>8</xdr:row>
      <xdr:rowOff>142876</xdr:rowOff>
    </xdr:to>
    <xdr:sp macro="" textlink="'Analysis Sheet 2'!X2">
      <xdr:nvSpPr>
        <xdr:cNvPr id="35" name="TextBox 34">
          <a:extLst>
            <a:ext uri="{FF2B5EF4-FFF2-40B4-BE49-F238E27FC236}">
              <a16:creationId xmlns:a16="http://schemas.microsoft.com/office/drawing/2014/main" id="{00000000-0008-0000-0300-000023000000}"/>
            </a:ext>
          </a:extLst>
        </xdr:cNvPr>
        <xdr:cNvSpPr txBox="1"/>
      </xdr:nvSpPr>
      <xdr:spPr>
        <a:xfrm>
          <a:off x="8477250" y="1181100"/>
          <a:ext cx="1057275" cy="4857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7948C9D-A43F-4D16-AF1E-E01EA08A5ACD}" type="TxLink">
            <a:rPr lang="en-US" sz="1100" b="0" i="0" u="none" strike="noStrike">
              <a:solidFill>
                <a:srgbClr val="FFFFFF"/>
              </a:solidFill>
              <a:latin typeface="Arial" panose="020B0604020202020204" pitchFamily="34" charset="0"/>
              <a:cs typeface="Arial" panose="020B0604020202020204" pitchFamily="34" charset="0"/>
            </a:rPr>
            <a:pPr algn="ctr"/>
            <a:t>Sesame Catogery</a:t>
          </a:fld>
          <a:endParaRPr lang="en-US" sz="900">
            <a:solidFill>
              <a:srgbClr val="FFC000"/>
            </a:solidFill>
            <a:latin typeface="Arial" panose="020B0604020202020204" pitchFamily="34" charset="0"/>
            <a:cs typeface="Arial" panose="020B0604020202020204" pitchFamily="34" charset="0"/>
          </a:endParaRPr>
        </a:p>
      </xdr:txBody>
    </xdr:sp>
    <xdr:clientData/>
  </xdr:twoCellAnchor>
  <xdr:twoCellAnchor editAs="oneCell">
    <xdr:from>
      <xdr:col>13</xdr:col>
      <xdr:colOff>552450</xdr:colOff>
      <xdr:row>6</xdr:row>
      <xdr:rowOff>0</xdr:rowOff>
    </xdr:from>
    <xdr:to>
      <xdr:col>14</xdr:col>
      <xdr:colOff>186532</xdr:colOff>
      <xdr:row>7</xdr:row>
      <xdr:rowOff>31834</xdr:rowOff>
    </xdr:to>
    <xdr:pic>
      <xdr:nvPicPr>
        <xdr:cNvPr id="36" name="Picture 35">
          <a:extLst>
            <a:ext uri="{FF2B5EF4-FFF2-40B4-BE49-F238E27FC236}">
              <a16:creationId xmlns:a16="http://schemas.microsoft.com/office/drawing/2014/main" id="{00000000-0008-0000-0300-000024000000}"/>
            </a:ext>
          </a:extLst>
        </xdr:cNvPr>
        <xdr:cNvPicPr>
          <a:picLocks noChangeAspect="1"/>
        </xdr:cNvPicPr>
      </xdr:nvPicPr>
      <xdr:blipFill rotWithShape="1">
        <a:blip xmlns:r="http://schemas.openxmlformats.org/officeDocument/2006/relationships" r:embed="rId5"/>
        <a:srcRect b="9565"/>
        <a:stretch/>
      </xdr:blipFill>
      <xdr:spPr>
        <a:xfrm>
          <a:off x="8477250" y="1143000"/>
          <a:ext cx="243682" cy="222334"/>
        </a:xfrm>
        <a:prstGeom prst="rect">
          <a:avLst/>
        </a:prstGeom>
      </xdr:spPr>
    </xdr:pic>
    <xdr:clientData/>
  </xdr:twoCellAnchor>
  <xdr:twoCellAnchor>
    <xdr:from>
      <xdr:col>13</xdr:col>
      <xdr:colOff>552450</xdr:colOff>
      <xdr:row>4</xdr:row>
      <xdr:rowOff>152400</xdr:rowOff>
    </xdr:from>
    <xdr:to>
      <xdr:col>15</xdr:col>
      <xdr:colOff>390525</xdr:colOff>
      <xdr:row>5</xdr:row>
      <xdr:rowOff>123824</xdr:rowOff>
    </xdr:to>
    <xdr:sp macro="" textlink="">
      <xdr:nvSpPr>
        <xdr:cNvPr id="37" name="TextBox 36">
          <a:extLst>
            <a:ext uri="{FF2B5EF4-FFF2-40B4-BE49-F238E27FC236}">
              <a16:creationId xmlns:a16="http://schemas.microsoft.com/office/drawing/2014/main" id="{00000000-0008-0000-0300-000025000000}"/>
            </a:ext>
          </a:extLst>
        </xdr:cNvPr>
        <xdr:cNvSpPr txBox="1"/>
      </xdr:nvSpPr>
      <xdr:spPr>
        <a:xfrm>
          <a:off x="8477250" y="914400"/>
          <a:ext cx="1057275" cy="1619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900">
              <a:solidFill>
                <a:srgbClr val="FFC000"/>
              </a:solidFill>
              <a:latin typeface="Arial" panose="020B0604020202020204" pitchFamily="34" charset="0"/>
              <a:cs typeface="Arial" panose="020B0604020202020204" pitchFamily="34" charset="0"/>
            </a:rPr>
            <a:t>Top Category</a:t>
          </a:r>
        </a:p>
      </xdr:txBody>
    </xdr:sp>
    <xdr:clientData/>
  </xdr:twoCellAnchor>
  <xdr:twoCellAnchor>
    <xdr:from>
      <xdr:col>11</xdr:col>
      <xdr:colOff>523875</xdr:colOff>
      <xdr:row>8</xdr:row>
      <xdr:rowOff>104775</xdr:rowOff>
    </xdr:from>
    <xdr:to>
      <xdr:col>13</xdr:col>
      <xdr:colOff>219075</xdr:colOff>
      <xdr:row>9</xdr:row>
      <xdr:rowOff>171450</xdr:rowOff>
    </xdr:to>
    <xdr:sp macro="" textlink="'Analysis Sheet 2'!R1">
      <xdr:nvSpPr>
        <xdr:cNvPr id="38" name="TextBox 37">
          <a:extLst>
            <a:ext uri="{FF2B5EF4-FFF2-40B4-BE49-F238E27FC236}">
              <a16:creationId xmlns:a16="http://schemas.microsoft.com/office/drawing/2014/main" id="{00000000-0008-0000-0300-000026000000}"/>
            </a:ext>
          </a:extLst>
        </xdr:cNvPr>
        <xdr:cNvSpPr txBox="1"/>
      </xdr:nvSpPr>
      <xdr:spPr>
        <a:xfrm>
          <a:off x="7229475" y="1628775"/>
          <a:ext cx="91440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B13D7C7E-3741-44CF-B507-59A97F9729D1}" type="TxLink">
            <a:rPr lang="en-US" sz="900" b="1" i="0" u="none" strike="noStrike">
              <a:solidFill>
                <a:schemeClr val="bg1"/>
              </a:solidFill>
              <a:latin typeface="Arial"/>
              <a:cs typeface="Arial"/>
            </a:rPr>
            <a:pPr algn="l"/>
            <a:t>$15,049,188.13</a:t>
          </a:fld>
          <a:endParaRPr lang="en-US" sz="900" b="1">
            <a:solidFill>
              <a:schemeClr val="bg1"/>
            </a:solidFill>
            <a:latin typeface="Arial" panose="020B0604020202020204" pitchFamily="34" charset="0"/>
            <a:cs typeface="Arial" panose="020B0604020202020204" pitchFamily="34" charset="0"/>
          </a:endParaRPr>
        </a:p>
      </xdr:txBody>
    </xdr:sp>
    <xdr:clientData/>
  </xdr:twoCellAnchor>
  <xdr:twoCellAnchor>
    <xdr:from>
      <xdr:col>14</xdr:col>
      <xdr:colOff>47625</xdr:colOff>
      <xdr:row>8</xdr:row>
      <xdr:rowOff>95250</xdr:rowOff>
    </xdr:from>
    <xdr:to>
      <xdr:col>15</xdr:col>
      <xdr:colOff>314325</xdr:colOff>
      <xdr:row>9</xdr:row>
      <xdr:rowOff>161925</xdr:rowOff>
    </xdr:to>
    <xdr:sp macro="" textlink="'Analysis Sheet 2'!Y2">
      <xdr:nvSpPr>
        <xdr:cNvPr id="39" name="TextBox 38">
          <a:extLst>
            <a:ext uri="{FF2B5EF4-FFF2-40B4-BE49-F238E27FC236}">
              <a16:creationId xmlns:a16="http://schemas.microsoft.com/office/drawing/2014/main" id="{00000000-0008-0000-0300-000027000000}"/>
            </a:ext>
          </a:extLst>
        </xdr:cNvPr>
        <xdr:cNvSpPr txBox="1"/>
      </xdr:nvSpPr>
      <xdr:spPr>
        <a:xfrm>
          <a:off x="8582025" y="1619250"/>
          <a:ext cx="87630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1E4890CE-608E-4E99-BEF2-5A85732FB053}" type="TxLink">
            <a:rPr lang="en-US" sz="900" b="1" i="0" u="none" strike="noStrike">
              <a:solidFill>
                <a:srgbClr val="FFFFFF"/>
              </a:solidFill>
              <a:latin typeface="Arial" panose="020B0604020202020204" pitchFamily="34" charset="0"/>
              <a:cs typeface="Arial" panose="020B0604020202020204" pitchFamily="34" charset="0"/>
            </a:rPr>
            <a:pPr algn="l"/>
            <a:t>$27,512,214.38</a:t>
          </a:fld>
          <a:endParaRPr lang="en-US" sz="900" b="1">
            <a:solidFill>
              <a:srgbClr val="FFC000"/>
            </a:solidFill>
            <a:latin typeface="Arial" panose="020B0604020202020204" pitchFamily="34" charset="0"/>
            <a:cs typeface="Arial" panose="020B0604020202020204" pitchFamily="34" charset="0"/>
          </a:endParaRPr>
        </a:p>
      </xdr:txBody>
    </xdr:sp>
    <xdr:clientData/>
  </xdr:twoCellAnchor>
  <xdr:twoCellAnchor>
    <xdr:from>
      <xdr:col>5</xdr:col>
      <xdr:colOff>480334</xdr:colOff>
      <xdr:row>7</xdr:row>
      <xdr:rowOff>65314</xdr:rowOff>
    </xdr:from>
    <xdr:to>
      <xdr:col>8</xdr:col>
      <xdr:colOff>400050</xdr:colOff>
      <xdr:row>8</xdr:row>
      <xdr:rowOff>180975</xdr:rowOff>
    </xdr:to>
    <xdr:sp macro="" textlink="'Analysis Sheet 2'!AG4">
      <xdr:nvSpPr>
        <xdr:cNvPr id="40" name="TextBox 39">
          <a:extLst>
            <a:ext uri="{FF2B5EF4-FFF2-40B4-BE49-F238E27FC236}">
              <a16:creationId xmlns:a16="http://schemas.microsoft.com/office/drawing/2014/main" id="{00000000-0008-0000-0300-000028000000}"/>
            </a:ext>
          </a:extLst>
        </xdr:cNvPr>
        <xdr:cNvSpPr txBox="1"/>
      </xdr:nvSpPr>
      <xdr:spPr>
        <a:xfrm>
          <a:off x="3528334" y="1398814"/>
          <a:ext cx="1748516" cy="3061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0B4888AF-7638-448D-86C8-4A703E6A18F2}" type="TxLink">
            <a:rPr lang="en-US" sz="1200" b="1" i="0" u="none" strike="noStrike">
              <a:solidFill>
                <a:schemeClr val="bg1"/>
              </a:solidFill>
              <a:latin typeface="Arial" panose="020B0604020202020204" pitchFamily="34" charset="0"/>
              <a:cs typeface="Arial" panose="020B0604020202020204" pitchFamily="34" charset="0"/>
            </a:rPr>
            <a:pPr algn="l"/>
            <a:t> 51,422,617,430.67 </a:t>
          </a:fld>
          <a:endParaRPr lang="en-US" sz="1200" b="1">
            <a:solidFill>
              <a:schemeClr val="bg1"/>
            </a:solidFill>
            <a:latin typeface="Arial" panose="020B0604020202020204" pitchFamily="34" charset="0"/>
            <a:cs typeface="Arial" panose="020B0604020202020204" pitchFamily="34" charset="0"/>
          </a:endParaRPr>
        </a:p>
      </xdr:txBody>
    </xdr:sp>
    <xdr:clientData/>
  </xdr:twoCellAnchor>
  <xdr:twoCellAnchor>
    <xdr:from>
      <xdr:col>2</xdr:col>
      <xdr:colOff>382060</xdr:colOff>
      <xdr:row>9</xdr:row>
      <xdr:rowOff>57148</xdr:rowOff>
    </xdr:from>
    <xdr:to>
      <xdr:col>8</xdr:col>
      <xdr:colOff>382060</xdr:colOff>
      <xdr:row>26</xdr:row>
      <xdr:rowOff>190499</xdr:rowOff>
    </xdr:to>
    <xdr:sp macro="" textlink="">
      <xdr:nvSpPr>
        <xdr:cNvPr id="41" name="Rounded Rectangle 40">
          <a:extLst>
            <a:ext uri="{FF2B5EF4-FFF2-40B4-BE49-F238E27FC236}">
              <a16:creationId xmlns:a16="http://schemas.microsoft.com/office/drawing/2014/main" id="{00000000-0008-0000-0300-000029000000}"/>
            </a:ext>
          </a:extLst>
        </xdr:cNvPr>
        <xdr:cNvSpPr/>
      </xdr:nvSpPr>
      <xdr:spPr>
        <a:xfrm>
          <a:off x="1606703" y="1771648"/>
          <a:ext cx="3673928" cy="3371851"/>
        </a:xfrm>
        <a:prstGeom prst="roundRect">
          <a:avLst/>
        </a:prstGeom>
        <a:solidFill>
          <a:srgbClr val="002060"/>
        </a:solidFill>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514351</xdr:colOff>
      <xdr:row>9</xdr:row>
      <xdr:rowOff>66673</xdr:rowOff>
    </xdr:from>
    <xdr:to>
      <xdr:col>11</xdr:col>
      <xdr:colOff>438150</xdr:colOff>
      <xdr:row>26</xdr:row>
      <xdr:rowOff>176892</xdr:rowOff>
    </xdr:to>
    <xdr:sp macro="" textlink="">
      <xdr:nvSpPr>
        <xdr:cNvPr id="44" name="Rounded Rectangle 43">
          <a:extLst>
            <a:ext uri="{FF2B5EF4-FFF2-40B4-BE49-F238E27FC236}">
              <a16:creationId xmlns:a16="http://schemas.microsoft.com/office/drawing/2014/main" id="{00000000-0008-0000-0300-00002C000000}"/>
            </a:ext>
          </a:extLst>
        </xdr:cNvPr>
        <xdr:cNvSpPr/>
      </xdr:nvSpPr>
      <xdr:spPr>
        <a:xfrm>
          <a:off x="5412922" y="1781173"/>
          <a:ext cx="1760764" cy="3348719"/>
        </a:xfrm>
        <a:prstGeom prst="roundRect">
          <a:avLst/>
        </a:prstGeom>
        <a:solidFill>
          <a:srgbClr val="002060"/>
        </a:solidFill>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495301</xdr:colOff>
      <xdr:row>12</xdr:row>
      <xdr:rowOff>19049</xdr:rowOff>
    </xdr:from>
    <xdr:to>
      <xdr:col>16</xdr:col>
      <xdr:colOff>222250</xdr:colOff>
      <xdr:row>27</xdr:row>
      <xdr:rowOff>9525</xdr:rowOff>
    </xdr:to>
    <xdr:sp macro="" textlink="">
      <xdr:nvSpPr>
        <xdr:cNvPr id="45" name="Rounded Rectangle 44">
          <a:extLst>
            <a:ext uri="{FF2B5EF4-FFF2-40B4-BE49-F238E27FC236}">
              <a16:creationId xmlns:a16="http://schemas.microsoft.com/office/drawing/2014/main" id="{00000000-0008-0000-0300-00002D000000}"/>
            </a:ext>
          </a:extLst>
        </xdr:cNvPr>
        <xdr:cNvSpPr/>
      </xdr:nvSpPr>
      <xdr:spPr>
        <a:xfrm>
          <a:off x="7247468" y="2305049"/>
          <a:ext cx="2796115" cy="2847976"/>
        </a:xfrm>
        <a:prstGeom prst="roundRect">
          <a:avLst/>
        </a:prstGeom>
        <a:solidFill>
          <a:srgbClr val="002060"/>
        </a:solidFill>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542923</xdr:colOff>
      <xdr:row>11</xdr:row>
      <xdr:rowOff>25397</xdr:rowOff>
    </xdr:from>
    <xdr:to>
      <xdr:col>8</xdr:col>
      <xdr:colOff>334643</xdr:colOff>
      <xdr:row>11</xdr:row>
      <xdr:rowOff>25397</xdr:rowOff>
    </xdr:to>
    <xdr:cxnSp macro="">
      <xdr:nvCxnSpPr>
        <xdr:cNvPr id="47" name="Straight Connector 46">
          <a:extLst>
            <a:ext uri="{FF2B5EF4-FFF2-40B4-BE49-F238E27FC236}">
              <a16:creationId xmlns:a16="http://schemas.microsoft.com/office/drawing/2014/main" id="{00000000-0008-0000-0300-00002F000000}"/>
            </a:ext>
          </a:extLst>
        </xdr:cNvPr>
        <xdr:cNvCxnSpPr/>
      </xdr:nvCxnSpPr>
      <xdr:spPr>
        <a:xfrm>
          <a:off x="1770590" y="2120897"/>
          <a:ext cx="347472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599020</xdr:colOff>
      <xdr:row>9</xdr:row>
      <xdr:rowOff>125940</xdr:rowOff>
    </xdr:from>
    <xdr:to>
      <xdr:col>5</xdr:col>
      <xdr:colOff>232837</xdr:colOff>
      <xdr:row>10</xdr:row>
      <xdr:rowOff>179918</xdr:rowOff>
    </xdr:to>
    <xdr:sp macro="" textlink="">
      <xdr:nvSpPr>
        <xdr:cNvPr id="48" name="TextBox 47">
          <a:extLst>
            <a:ext uri="{FF2B5EF4-FFF2-40B4-BE49-F238E27FC236}">
              <a16:creationId xmlns:a16="http://schemas.microsoft.com/office/drawing/2014/main" id="{00000000-0008-0000-0300-000030000000}"/>
            </a:ext>
          </a:extLst>
        </xdr:cNvPr>
        <xdr:cNvSpPr txBox="1"/>
      </xdr:nvSpPr>
      <xdr:spPr>
        <a:xfrm>
          <a:off x="1826687" y="1840440"/>
          <a:ext cx="1475317" cy="2444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solidFill>
                <a:srgbClr val="FFC000"/>
              </a:solidFill>
              <a:latin typeface="Arial" panose="020B0604020202020204" pitchFamily="34" charset="0"/>
              <a:cs typeface="Arial" panose="020B0604020202020204" pitchFamily="34" charset="0"/>
            </a:rPr>
            <a:t>Commodity</a:t>
          </a:r>
          <a:r>
            <a:rPr lang="en-US" sz="1000" b="1" baseline="0">
              <a:solidFill>
                <a:srgbClr val="FFC000"/>
              </a:solidFill>
              <a:latin typeface="Arial" panose="020B0604020202020204" pitchFamily="34" charset="0"/>
              <a:cs typeface="Arial" panose="020B0604020202020204" pitchFamily="34" charset="0"/>
            </a:rPr>
            <a:t> Prices</a:t>
          </a:r>
          <a:endParaRPr lang="en-US" sz="1000" b="1">
            <a:solidFill>
              <a:srgbClr val="FFC000"/>
            </a:solidFill>
            <a:latin typeface="Arial" panose="020B0604020202020204" pitchFamily="34" charset="0"/>
            <a:cs typeface="Arial" panose="020B0604020202020204" pitchFamily="34" charset="0"/>
          </a:endParaRPr>
        </a:p>
      </xdr:txBody>
    </xdr:sp>
    <xdr:clientData/>
  </xdr:twoCellAnchor>
  <xdr:twoCellAnchor>
    <xdr:from>
      <xdr:col>8</xdr:col>
      <xdr:colOff>568315</xdr:colOff>
      <xdr:row>11</xdr:row>
      <xdr:rowOff>19050</xdr:rowOff>
    </xdr:from>
    <xdr:to>
      <xdr:col>11</xdr:col>
      <xdr:colOff>372735</xdr:colOff>
      <xdr:row>11</xdr:row>
      <xdr:rowOff>19050</xdr:rowOff>
    </xdr:to>
    <xdr:cxnSp macro="">
      <xdr:nvCxnSpPr>
        <xdr:cNvPr id="49" name="Straight Connector 48">
          <a:extLst>
            <a:ext uri="{FF2B5EF4-FFF2-40B4-BE49-F238E27FC236}">
              <a16:creationId xmlns:a16="http://schemas.microsoft.com/office/drawing/2014/main" id="{00000000-0008-0000-0300-000031000000}"/>
            </a:ext>
          </a:extLst>
        </xdr:cNvPr>
        <xdr:cNvCxnSpPr/>
      </xdr:nvCxnSpPr>
      <xdr:spPr>
        <a:xfrm>
          <a:off x="5478982" y="2114550"/>
          <a:ext cx="164592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31744</xdr:colOff>
      <xdr:row>9</xdr:row>
      <xdr:rowOff>130174</xdr:rowOff>
    </xdr:from>
    <xdr:to>
      <xdr:col>11</xdr:col>
      <xdr:colOff>279394</xdr:colOff>
      <xdr:row>10</xdr:row>
      <xdr:rowOff>184152</xdr:rowOff>
    </xdr:to>
    <xdr:sp macro="" textlink="">
      <xdr:nvSpPr>
        <xdr:cNvPr id="50" name="TextBox 49">
          <a:extLst>
            <a:ext uri="{FF2B5EF4-FFF2-40B4-BE49-F238E27FC236}">
              <a16:creationId xmlns:a16="http://schemas.microsoft.com/office/drawing/2014/main" id="{00000000-0008-0000-0300-000032000000}"/>
            </a:ext>
          </a:extLst>
        </xdr:cNvPr>
        <xdr:cNvSpPr txBox="1"/>
      </xdr:nvSpPr>
      <xdr:spPr>
        <a:xfrm>
          <a:off x="5556244" y="1844674"/>
          <a:ext cx="1475317" cy="2444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solidFill>
                <a:srgbClr val="FFC000"/>
              </a:solidFill>
              <a:latin typeface="Arial" panose="020B0604020202020204" pitchFamily="34" charset="0"/>
              <a:cs typeface="Arial" panose="020B0604020202020204" pitchFamily="34" charset="0"/>
            </a:rPr>
            <a:t>Payment Mode</a:t>
          </a:r>
        </a:p>
      </xdr:txBody>
    </xdr:sp>
    <xdr:clientData/>
  </xdr:twoCellAnchor>
  <xdr:twoCellAnchor>
    <xdr:from>
      <xdr:col>16</xdr:col>
      <xdr:colOff>266997</xdr:colOff>
      <xdr:row>0</xdr:row>
      <xdr:rowOff>0</xdr:rowOff>
    </xdr:from>
    <xdr:to>
      <xdr:col>19</xdr:col>
      <xdr:colOff>217715</xdr:colOff>
      <xdr:row>27</xdr:row>
      <xdr:rowOff>81642</xdr:rowOff>
    </xdr:to>
    <xdr:sp macro="" textlink="">
      <xdr:nvSpPr>
        <xdr:cNvPr id="52" name="Rounded Rectangle 51">
          <a:extLst>
            <a:ext uri="{FF2B5EF4-FFF2-40B4-BE49-F238E27FC236}">
              <a16:creationId xmlns:a16="http://schemas.microsoft.com/office/drawing/2014/main" id="{00000000-0008-0000-0300-000034000000}"/>
            </a:ext>
          </a:extLst>
        </xdr:cNvPr>
        <xdr:cNvSpPr/>
      </xdr:nvSpPr>
      <xdr:spPr>
        <a:xfrm>
          <a:off x="10064140" y="0"/>
          <a:ext cx="1787682" cy="5225142"/>
        </a:xfrm>
        <a:prstGeom prst="roundRect">
          <a:avLst/>
        </a:prstGeom>
        <a:solidFill>
          <a:srgbClr val="002060"/>
        </a:solidFill>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xdr:colOff>
      <xdr:row>27</xdr:row>
      <xdr:rowOff>70743</xdr:rowOff>
    </xdr:from>
    <xdr:to>
      <xdr:col>4</xdr:col>
      <xdr:colOff>54429</xdr:colOff>
      <xdr:row>31</xdr:row>
      <xdr:rowOff>95250</xdr:rowOff>
    </xdr:to>
    <xdr:sp macro="" textlink="">
      <xdr:nvSpPr>
        <xdr:cNvPr id="53" name="Rounded Rectangle 52">
          <a:extLst>
            <a:ext uri="{FF2B5EF4-FFF2-40B4-BE49-F238E27FC236}">
              <a16:creationId xmlns:a16="http://schemas.microsoft.com/office/drawing/2014/main" id="{00000000-0008-0000-0300-000035000000}"/>
            </a:ext>
          </a:extLst>
        </xdr:cNvPr>
        <xdr:cNvSpPr/>
      </xdr:nvSpPr>
      <xdr:spPr>
        <a:xfrm>
          <a:off x="1" y="5214243"/>
          <a:ext cx="2503714" cy="786507"/>
        </a:xfrm>
        <a:prstGeom prst="roundRect">
          <a:avLst/>
        </a:prstGeom>
        <a:solidFill>
          <a:srgbClr val="002060"/>
        </a:solidFill>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136072</xdr:colOff>
      <xdr:row>27</xdr:row>
      <xdr:rowOff>144598</xdr:rowOff>
    </xdr:from>
    <xdr:to>
      <xdr:col>1</xdr:col>
      <xdr:colOff>217715</xdr:colOff>
      <xdr:row>30</xdr:row>
      <xdr:rowOff>163285</xdr:rowOff>
    </xdr:to>
    <xdr:pic>
      <xdr:nvPicPr>
        <xdr:cNvPr id="55" name="imi" descr="Shopping Cart free vector icons designed by HevnGrafix | Free icons, Vector  icon design, Icon">
          <a:extLst>
            <a:ext uri="{FF2B5EF4-FFF2-40B4-BE49-F238E27FC236}">
              <a16:creationId xmlns:a16="http://schemas.microsoft.com/office/drawing/2014/main" id="{00000000-0008-0000-0300-00003700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136072" y="5288098"/>
          <a:ext cx="693964" cy="5901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176895</xdr:colOff>
      <xdr:row>27</xdr:row>
      <xdr:rowOff>111564</xdr:rowOff>
    </xdr:from>
    <xdr:to>
      <xdr:col>3</xdr:col>
      <xdr:colOff>424544</xdr:colOff>
      <xdr:row>29</xdr:row>
      <xdr:rowOff>149679</xdr:rowOff>
    </xdr:to>
    <xdr:sp macro="" textlink="">
      <xdr:nvSpPr>
        <xdr:cNvPr id="56" name="TextBox 55">
          <a:extLst>
            <a:ext uri="{FF2B5EF4-FFF2-40B4-BE49-F238E27FC236}">
              <a16:creationId xmlns:a16="http://schemas.microsoft.com/office/drawing/2014/main" id="{00000000-0008-0000-0300-000038000000}"/>
            </a:ext>
          </a:extLst>
        </xdr:cNvPr>
        <xdr:cNvSpPr txBox="1"/>
      </xdr:nvSpPr>
      <xdr:spPr>
        <a:xfrm>
          <a:off x="789216" y="5255064"/>
          <a:ext cx="1472292" cy="4191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050" b="1">
              <a:solidFill>
                <a:srgbClr val="FFC000"/>
              </a:solidFill>
              <a:latin typeface="Arial" panose="020B0604020202020204" pitchFamily="34" charset="0"/>
              <a:cs typeface="Arial" panose="020B0604020202020204" pitchFamily="34" charset="0"/>
            </a:rPr>
            <a:t>Total</a:t>
          </a:r>
          <a:r>
            <a:rPr lang="en-US" sz="1050" b="1" baseline="0">
              <a:solidFill>
                <a:srgbClr val="FFC000"/>
              </a:solidFill>
              <a:latin typeface="Arial" panose="020B0604020202020204" pitchFamily="34" charset="0"/>
              <a:cs typeface="Arial" panose="020B0604020202020204" pitchFamily="34" charset="0"/>
            </a:rPr>
            <a:t> Purchases MT</a:t>
          </a:r>
          <a:endParaRPr lang="en-US" sz="1050" b="1">
            <a:solidFill>
              <a:srgbClr val="FFC000"/>
            </a:solidFill>
            <a:latin typeface="Arial" panose="020B0604020202020204" pitchFamily="34" charset="0"/>
            <a:cs typeface="Arial" panose="020B0604020202020204" pitchFamily="34" charset="0"/>
          </a:endParaRPr>
        </a:p>
      </xdr:txBody>
    </xdr:sp>
    <xdr:clientData/>
  </xdr:twoCellAnchor>
  <xdr:twoCellAnchor>
    <xdr:from>
      <xdr:col>1</xdr:col>
      <xdr:colOff>180985</xdr:colOff>
      <xdr:row>29</xdr:row>
      <xdr:rowOff>9518</xdr:rowOff>
    </xdr:from>
    <xdr:to>
      <xdr:col>4</xdr:col>
      <xdr:colOff>138800</xdr:colOff>
      <xdr:row>30</xdr:row>
      <xdr:rowOff>125179</xdr:rowOff>
    </xdr:to>
    <xdr:sp macro="" textlink="'Analysis Sheet 2'!A8">
      <xdr:nvSpPr>
        <xdr:cNvPr id="57" name="TextBox 56">
          <a:extLst>
            <a:ext uri="{FF2B5EF4-FFF2-40B4-BE49-F238E27FC236}">
              <a16:creationId xmlns:a16="http://schemas.microsoft.com/office/drawing/2014/main" id="{00000000-0008-0000-0300-000039000000}"/>
            </a:ext>
          </a:extLst>
        </xdr:cNvPr>
        <xdr:cNvSpPr txBox="1"/>
      </xdr:nvSpPr>
      <xdr:spPr>
        <a:xfrm>
          <a:off x="793306" y="5534018"/>
          <a:ext cx="1794780" cy="3061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A448B882-71F9-420A-97E7-01445A6691FF}" type="TxLink">
            <a:rPr lang="en-US" sz="1200" b="1" i="0" u="none" strike="noStrike">
              <a:solidFill>
                <a:schemeClr val="bg1"/>
              </a:solidFill>
              <a:latin typeface="Arial" panose="020B0604020202020204" pitchFamily="34" charset="0"/>
              <a:cs typeface="Arial" panose="020B0604020202020204" pitchFamily="34" charset="0"/>
            </a:rPr>
            <a:pPr algn="l"/>
            <a:t> 56,890 </a:t>
          </a:fld>
          <a:endParaRPr lang="en-US" sz="1200" b="1">
            <a:solidFill>
              <a:schemeClr val="bg1"/>
            </a:solidFill>
            <a:latin typeface="Arial" panose="020B0604020202020204" pitchFamily="34" charset="0"/>
            <a:cs typeface="Arial" panose="020B0604020202020204" pitchFamily="34" charset="0"/>
          </a:endParaRPr>
        </a:p>
      </xdr:txBody>
    </xdr:sp>
    <xdr:clientData/>
  </xdr:twoCellAnchor>
  <xdr:twoCellAnchor>
    <xdr:from>
      <xdr:col>4</xdr:col>
      <xdr:colOff>125182</xdr:colOff>
      <xdr:row>27</xdr:row>
      <xdr:rowOff>87073</xdr:rowOff>
    </xdr:from>
    <xdr:to>
      <xdr:col>7</xdr:col>
      <xdr:colOff>352426</xdr:colOff>
      <xdr:row>31</xdr:row>
      <xdr:rowOff>111580</xdr:rowOff>
    </xdr:to>
    <xdr:sp macro="" textlink="">
      <xdr:nvSpPr>
        <xdr:cNvPr id="58" name="Rounded Rectangle 57">
          <a:extLst>
            <a:ext uri="{FF2B5EF4-FFF2-40B4-BE49-F238E27FC236}">
              <a16:creationId xmlns:a16="http://schemas.microsoft.com/office/drawing/2014/main" id="{00000000-0008-0000-0300-00003A000000}"/>
            </a:ext>
          </a:extLst>
        </xdr:cNvPr>
        <xdr:cNvSpPr/>
      </xdr:nvSpPr>
      <xdr:spPr>
        <a:xfrm>
          <a:off x="2563582" y="5230573"/>
          <a:ext cx="2056044" cy="786507"/>
        </a:xfrm>
        <a:prstGeom prst="roundRect">
          <a:avLst/>
        </a:prstGeom>
        <a:solidFill>
          <a:srgbClr val="002060"/>
        </a:solidFill>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166008</xdr:colOff>
      <xdr:row>27</xdr:row>
      <xdr:rowOff>114287</xdr:rowOff>
    </xdr:from>
    <xdr:to>
      <xdr:col>6</xdr:col>
      <xdr:colOff>413657</xdr:colOff>
      <xdr:row>29</xdr:row>
      <xdr:rowOff>152402</xdr:rowOff>
    </xdr:to>
    <xdr:sp macro="" textlink="">
      <xdr:nvSpPr>
        <xdr:cNvPr id="59" name="TextBox 58">
          <a:extLst>
            <a:ext uri="{FF2B5EF4-FFF2-40B4-BE49-F238E27FC236}">
              <a16:creationId xmlns:a16="http://schemas.microsoft.com/office/drawing/2014/main" id="{00000000-0008-0000-0300-00003B000000}"/>
            </a:ext>
          </a:extLst>
        </xdr:cNvPr>
        <xdr:cNvSpPr txBox="1"/>
      </xdr:nvSpPr>
      <xdr:spPr>
        <a:xfrm>
          <a:off x="2615294" y="5257787"/>
          <a:ext cx="1472292" cy="4191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050" b="1">
              <a:solidFill>
                <a:srgbClr val="FFC000"/>
              </a:solidFill>
              <a:latin typeface="Arial" panose="020B0604020202020204" pitchFamily="34" charset="0"/>
              <a:cs typeface="Arial" panose="020B0604020202020204" pitchFamily="34" charset="0"/>
            </a:rPr>
            <a:t>Total</a:t>
          </a:r>
          <a:r>
            <a:rPr lang="en-US" sz="1050" b="1" baseline="0">
              <a:solidFill>
                <a:srgbClr val="FFC000"/>
              </a:solidFill>
              <a:latin typeface="Arial" panose="020B0604020202020204" pitchFamily="34" charset="0"/>
              <a:cs typeface="Arial" panose="020B0604020202020204" pitchFamily="34" charset="0"/>
            </a:rPr>
            <a:t> Delivered MT</a:t>
          </a:r>
          <a:endParaRPr lang="en-US" sz="1050" b="1">
            <a:solidFill>
              <a:srgbClr val="FFC000"/>
            </a:solidFill>
            <a:latin typeface="Arial" panose="020B0604020202020204" pitchFamily="34" charset="0"/>
            <a:cs typeface="Arial" panose="020B0604020202020204" pitchFamily="34" charset="0"/>
          </a:endParaRPr>
        </a:p>
      </xdr:txBody>
    </xdr:sp>
    <xdr:clientData/>
  </xdr:twoCellAnchor>
  <xdr:twoCellAnchor editAs="oneCell">
    <xdr:from>
      <xdr:col>4</xdr:col>
      <xdr:colOff>152129</xdr:colOff>
      <xdr:row>28</xdr:row>
      <xdr:rowOff>122464</xdr:rowOff>
    </xdr:from>
    <xdr:to>
      <xdr:col>5</xdr:col>
      <xdr:colOff>68035</xdr:colOff>
      <xdr:row>30</xdr:row>
      <xdr:rowOff>171449</xdr:rowOff>
    </xdr:to>
    <xdr:pic>
      <xdr:nvPicPr>
        <xdr:cNvPr id="61" name="imi" descr="Inventory Management Svg Png Icon Free Download (#399110) -  OnlineWebFonts.COM">
          <a:extLst>
            <a:ext uri="{FF2B5EF4-FFF2-40B4-BE49-F238E27FC236}">
              <a16:creationId xmlns:a16="http://schemas.microsoft.com/office/drawing/2014/main" id="{00000000-0008-0000-0300-00003D000000}"/>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2601415" y="5456464"/>
          <a:ext cx="528227" cy="4299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74846</xdr:colOff>
      <xdr:row>29</xdr:row>
      <xdr:rowOff>12240</xdr:rowOff>
    </xdr:from>
    <xdr:to>
      <xdr:col>6</xdr:col>
      <xdr:colOff>400050</xdr:colOff>
      <xdr:row>30</xdr:row>
      <xdr:rowOff>127901</xdr:rowOff>
    </xdr:to>
    <xdr:sp macro="" textlink="'Analysis Sheet 2'!B8">
      <xdr:nvSpPr>
        <xdr:cNvPr id="62" name="TextBox 61">
          <a:extLst>
            <a:ext uri="{FF2B5EF4-FFF2-40B4-BE49-F238E27FC236}">
              <a16:creationId xmlns:a16="http://schemas.microsoft.com/office/drawing/2014/main" id="{00000000-0008-0000-0300-00003E000000}"/>
            </a:ext>
          </a:extLst>
        </xdr:cNvPr>
        <xdr:cNvSpPr txBox="1"/>
      </xdr:nvSpPr>
      <xdr:spPr>
        <a:xfrm>
          <a:off x="3122846" y="5536740"/>
          <a:ext cx="934804" cy="3061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FA15629A-AEAB-488A-91B7-B4FA2640CF62}" type="TxLink">
            <a:rPr lang="en-US" sz="1200" b="1" i="0" u="none" strike="noStrike">
              <a:solidFill>
                <a:schemeClr val="bg1"/>
              </a:solidFill>
              <a:latin typeface="Arial" panose="020B0604020202020204" pitchFamily="34" charset="0"/>
              <a:cs typeface="Arial" panose="020B0604020202020204" pitchFamily="34" charset="0"/>
            </a:rPr>
            <a:pPr algn="l"/>
            <a:t> 51,176 </a:t>
          </a:fld>
          <a:endParaRPr lang="en-US" sz="1200" b="1">
            <a:solidFill>
              <a:schemeClr val="bg1"/>
            </a:solidFill>
            <a:latin typeface="Arial" panose="020B0604020202020204" pitchFamily="34" charset="0"/>
            <a:cs typeface="Arial" panose="020B0604020202020204" pitchFamily="34" charset="0"/>
          </a:endParaRPr>
        </a:p>
      </xdr:txBody>
    </xdr:sp>
    <xdr:clientData/>
  </xdr:twoCellAnchor>
  <xdr:twoCellAnchor>
    <xdr:from>
      <xdr:col>7</xdr:col>
      <xdr:colOff>401404</xdr:colOff>
      <xdr:row>27</xdr:row>
      <xdr:rowOff>89796</xdr:rowOff>
    </xdr:from>
    <xdr:to>
      <xdr:col>10</xdr:col>
      <xdr:colOff>476250</xdr:colOff>
      <xdr:row>31</xdr:row>
      <xdr:rowOff>114303</xdr:rowOff>
    </xdr:to>
    <xdr:sp macro="" textlink="">
      <xdr:nvSpPr>
        <xdr:cNvPr id="63" name="Rounded Rectangle 62">
          <a:extLst>
            <a:ext uri="{FF2B5EF4-FFF2-40B4-BE49-F238E27FC236}">
              <a16:creationId xmlns:a16="http://schemas.microsoft.com/office/drawing/2014/main" id="{00000000-0008-0000-0300-00003F000000}"/>
            </a:ext>
          </a:extLst>
        </xdr:cNvPr>
        <xdr:cNvSpPr/>
      </xdr:nvSpPr>
      <xdr:spPr>
        <a:xfrm>
          <a:off x="4668604" y="5233296"/>
          <a:ext cx="1903646" cy="786507"/>
        </a:xfrm>
        <a:prstGeom prst="roundRect">
          <a:avLst/>
        </a:prstGeom>
        <a:solidFill>
          <a:srgbClr val="002060"/>
        </a:solidFill>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428623</xdr:colOff>
      <xdr:row>27</xdr:row>
      <xdr:rowOff>144224</xdr:rowOff>
    </xdr:from>
    <xdr:to>
      <xdr:col>10</xdr:col>
      <xdr:colOff>66672</xdr:colOff>
      <xdr:row>29</xdr:row>
      <xdr:rowOff>182339</xdr:rowOff>
    </xdr:to>
    <xdr:sp macro="" textlink="">
      <xdr:nvSpPr>
        <xdr:cNvPr id="64" name="TextBox 63">
          <a:extLst>
            <a:ext uri="{FF2B5EF4-FFF2-40B4-BE49-F238E27FC236}">
              <a16:creationId xmlns:a16="http://schemas.microsoft.com/office/drawing/2014/main" id="{00000000-0008-0000-0300-000040000000}"/>
            </a:ext>
          </a:extLst>
        </xdr:cNvPr>
        <xdr:cNvSpPr txBox="1"/>
      </xdr:nvSpPr>
      <xdr:spPr>
        <a:xfrm>
          <a:off x="4695823" y="5287724"/>
          <a:ext cx="1466849" cy="4191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050" b="1">
              <a:solidFill>
                <a:srgbClr val="FFC000"/>
              </a:solidFill>
              <a:latin typeface="Arial" panose="020B0604020202020204" pitchFamily="34" charset="0"/>
              <a:cs typeface="Arial" panose="020B0604020202020204" pitchFamily="34" charset="0"/>
            </a:rPr>
            <a:t>Total</a:t>
          </a:r>
          <a:r>
            <a:rPr lang="en-US" sz="1050" b="1" baseline="0">
              <a:solidFill>
                <a:srgbClr val="FFC000"/>
              </a:solidFill>
              <a:latin typeface="Arial" panose="020B0604020202020204" pitchFamily="34" charset="0"/>
              <a:cs typeface="Arial" panose="020B0604020202020204" pitchFamily="34" charset="0"/>
            </a:rPr>
            <a:t> In Transit MT</a:t>
          </a:r>
          <a:endParaRPr lang="en-US" sz="1050" b="1">
            <a:solidFill>
              <a:srgbClr val="FFC000"/>
            </a:solidFill>
            <a:latin typeface="Arial" panose="020B0604020202020204" pitchFamily="34" charset="0"/>
            <a:cs typeface="Arial" panose="020B0604020202020204" pitchFamily="34" charset="0"/>
          </a:endParaRPr>
        </a:p>
      </xdr:txBody>
    </xdr:sp>
    <xdr:clientData/>
  </xdr:twoCellAnchor>
  <xdr:twoCellAnchor>
    <xdr:from>
      <xdr:col>8</xdr:col>
      <xdr:colOff>527958</xdr:colOff>
      <xdr:row>29</xdr:row>
      <xdr:rowOff>42177</xdr:rowOff>
    </xdr:from>
    <xdr:to>
      <xdr:col>11</xdr:col>
      <xdr:colOff>355147</xdr:colOff>
      <xdr:row>30</xdr:row>
      <xdr:rowOff>122464</xdr:rowOff>
    </xdr:to>
    <xdr:sp macro="" textlink="'Analysis Sheet 2'!C8">
      <xdr:nvSpPr>
        <xdr:cNvPr id="65" name="TextBox 64">
          <a:extLst>
            <a:ext uri="{FF2B5EF4-FFF2-40B4-BE49-F238E27FC236}">
              <a16:creationId xmlns:a16="http://schemas.microsoft.com/office/drawing/2014/main" id="{00000000-0008-0000-0300-000041000000}"/>
            </a:ext>
          </a:extLst>
        </xdr:cNvPr>
        <xdr:cNvSpPr txBox="1"/>
      </xdr:nvSpPr>
      <xdr:spPr>
        <a:xfrm>
          <a:off x="5404758" y="5566677"/>
          <a:ext cx="1655989" cy="2707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657ABED7-2E68-4006-9BD2-037993F4EA4D}" type="TxLink">
            <a:rPr lang="en-US" sz="1200" b="1" i="0" u="none" strike="noStrike">
              <a:solidFill>
                <a:schemeClr val="bg1"/>
              </a:solidFill>
              <a:latin typeface="Arial" panose="020B0604020202020204" pitchFamily="34" charset="0"/>
              <a:cs typeface="Arial" panose="020B0604020202020204" pitchFamily="34" charset="0"/>
            </a:rPr>
            <a:pPr algn="l"/>
            <a:t> 5,714 </a:t>
          </a:fld>
          <a:endParaRPr lang="en-US" sz="1200" b="1">
            <a:solidFill>
              <a:schemeClr val="bg1"/>
            </a:solidFill>
            <a:latin typeface="Arial" panose="020B0604020202020204" pitchFamily="34" charset="0"/>
            <a:cs typeface="Arial" panose="020B0604020202020204" pitchFamily="34" charset="0"/>
          </a:endParaRPr>
        </a:p>
      </xdr:txBody>
    </xdr:sp>
    <xdr:clientData/>
  </xdr:twoCellAnchor>
  <xdr:twoCellAnchor editAs="oneCell">
    <xdr:from>
      <xdr:col>7</xdr:col>
      <xdr:colOff>504824</xdr:colOff>
      <xdr:row>29</xdr:row>
      <xdr:rowOff>7152</xdr:rowOff>
    </xdr:from>
    <xdr:to>
      <xdr:col>8</xdr:col>
      <xdr:colOff>342899</xdr:colOff>
      <xdr:row>31</xdr:row>
      <xdr:rowOff>74840</xdr:rowOff>
    </xdr:to>
    <xdr:pic>
      <xdr:nvPicPr>
        <xdr:cNvPr id="66" name="imi" descr="Express Delivery Vector SVG Icon (2) - SVG Repo">
          <a:extLst>
            <a:ext uri="{FF2B5EF4-FFF2-40B4-BE49-F238E27FC236}">
              <a16:creationId xmlns:a16="http://schemas.microsoft.com/office/drawing/2014/main" id="{00000000-0008-0000-0300-000042000000}"/>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4772024" y="5531652"/>
          <a:ext cx="447675" cy="4486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522505</xdr:colOff>
      <xdr:row>27</xdr:row>
      <xdr:rowOff>106126</xdr:rowOff>
    </xdr:from>
    <xdr:to>
      <xdr:col>16</xdr:col>
      <xdr:colOff>219075</xdr:colOff>
      <xdr:row>31</xdr:row>
      <xdr:rowOff>130633</xdr:rowOff>
    </xdr:to>
    <xdr:sp macro="" textlink="">
      <xdr:nvSpPr>
        <xdr:cNvPr id="67" name="Rounded Rectangle 66">
          <a:extLst>
            <a:ext uri="{FF2B5EF4-FFF2-40B4-BE49-F238E27FC236}">
              <a16:creationId xmlns:a16="http://schemas.microsoft.com/office/drawing/2014/main" id="{00000000-0008-0000-0300-000043000000}"/>
            </a:ext>
          </a:extLst>
        </xdr:cNvPr>
        <xdr:cNvSpPr/>
      </xdr:nvSpPr>
      <xdr:spPr>
        <a:xfrm>
          <a:off x="6618505" y="5249626"/>
          <a:ext cx="3354170" cy="786507"/>
        </a:xfrm>
        <a:prstGeom prst="roundRect">
          <a:avLst/>
        </a:prstGeom>
        <a:solidFill>
          <a:srgbClr val="002060"/>
        </a:solidFill>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11</xdr:col>
      <xdr:colOff>37516</xdr:colOff>
      <xdr:row>28</xdr:row>
      <xdr:rowOff>40821</xdr:rowOff>
    </xdr:from>
    <xdr:to>
      <xdr:col>12</xdr:col>
      <xdr:colOff>27213</xdr:colOff>
      <xdr:row>31</xdr:row>
      <xdr:rowOff>54429</xdr:rowOff>
    </xdr:to>
    <xdr:pic>
      <xdr:nvPicPr>
        <xdr:cNvPr id="69" name="imi" descr="Outline Trading Vector Icon. Isolated Black Simple Line Element  Illustration from Commerce and Shopping Concept Stock Vector - Illustration  of symbol, graph: 144276536">
          <a:extLst>
            <a:ext uri="{FF2B5EF4-FFF2-40B4-BE49-F238E27FC236}">
              <a16:creationId xmlns:a16="http://schemas.microsoft.com/office/drawing/2014/main" id="{00000000-0008-0000-0300-000045000000}"/>
            </a:ext>
          </a:extLst>
        </xdr:cNvPr>
        <xdr:cNvPicPr>
          <a:picLocks noChangeAspect="1" noChangeArrowheads="1"/>
        </xdr:cNvPicPr>
      </xdr:nvPicPr>
      <xdr:blipFill rotWithShape="1">
        <a:blip xmlns:r="http://schemas.openxmlformats.org/officeDocument/2006/relationships" r:embed="rId9" cstate="print">
          <a:extLst>
            <a:ext uri="{28A0092B-C50C-407E-A947-70E740481C1C}">
              <a14:useLocalDpi xmlns:a14="http://schemas.microsoft.com/office/drawing/2010/main" val="0"/>
            </a:ext>
          </a:extLst>
        </a:blip>
        <a:srcRect l="22043" t="13925" r="21868" b="31329"/>
        <a:stretch/>
      </xdr:blipFill>
      <xdr:spPr bwMode="auto">
        <a:xfrm>
          <a:off x="6743116" y="5374821"/>
          <a:ext cx="599297" cy="5851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103405</xdr:colOff>
      <xdr:row>27</xdr:row>
      <xdr:rowOff>146947</xdr:rowOff>
    </xdr:from>
    <xdr:to>
      <xdr:col>14</xdr:col>
      <xdr:colOff>500742</xdr:colOff>
      <xdr:row>29</xdr:row>
      <xdr:rowOff>185062</xdr:rowOff>
    </xdr:to>
    <xdr:sp macro="" textlink="">
      <xdr:nvSpPr>
        <xdr:cNvPr id="70" name="TextBox 69">
          <a:extLst>
            <a:ext uri="{FF2B5EF4-FFF2-40B4-BE49-F238E27FC236}">
              <a16:creationId xmlns:a16="http://schemas.microsoft.com/office/drawing/2014/main" id="{00000000-0008-0000-0300-000046000000}"/>
            </a:ext>
          </a:extLst>
        </xdr:cNvPr>
        <xdr:cNvSpPr txBox="1"/>
      </xdr:nvSpPr>
      <xdr:spPr>
        <a:xfrm>
          <a:off x="7418605" y="5290447"/>
          <a:ext cx="1616537" cy="4191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050" b="1">
              <a:solidFill>
                <a:srgbClr val="FFC000"/>
              </a:solidFill>
              <a:latin typeface="Arial" panose="020B0604020202020204" pitchFamily="34" charset="0"/>
              <a:cs typeface="Arial" panose="020B0604020202020204" pitchFamily="34" charset="0"/>
            </a:rPr>
            <a:t>Total</a:t>
          </a:r>
          <a:r>
            <a:rPr lang="en-US" sz="1050" b="1" baseline="0">
              <a:solidFill>
                <a:srgbClr val="FFC000"/>
              </a:solidFill>
              <a:latin typeface="Arial" panose="020B0604020202020204" pitchFamily="34" charset="0"/>
              <a:cs typeface="Arial" panose="020B0604020202020204" pitchFamily="34" charset="0"/>
            </a:rPr>
            <a:t> Agents Balances</a:t>
          </a:r>
          <a:endParaRPr lang="en-US" sz="1050" b="1">
            <a:solidFill>
              <a:srgbClr val="FFC000"/>
            </a:solidFill>
            <a:latin typeface="Arial" panose="020B0604020202020204" pitchFamily="34" charset="0"/>
            <a:cs typeface="Arial" panose="020B0604020202020204" pitchFamily="34" charset="0"/>
          </a:endParaRPr>
        </a:p>
      </xdr:txBody>
    </xdr:sp>
    <xdr:clientData/>
  </xdr:twoCellAnchor>
  <xdr:twoCellAnchor>
    <xdr:from>
      <xdr:col>12</xdr:col>
      <xdr:colOff>123825</xdr:colOff>
      <xdr:row>29</xdr:row>
      <xdr:rowOff>28576</xdr:rowOff>
    </xdr:from>
    <xdr:to>
      <xdr:col>14</xdr:col>
      <xdr:colOff>552450</xdr:colOff>
      <xdr:row>30</xdr:row>
      <xdr:rowOff>123826</xdr:rowOff>
    </xdr:to>
    <xdr:sp macro="" textlink="#REF!">
      <xdr:nvSpPr>
        <xdr:cNvPr id="71" name="TextBox 70">
          <a:extLst>
            <a:ext uri="{FF2B5EF4-FFF2-40B4-BE49-F238E27FC236}">
              <a16:creationId xmlns:a16="http://schemas.microsoft.com/office/drawing/2014/main" id="{00000000-0008-0000-0300-000047000000}"/>
            </a:ext>
          </a:extLst>
        </xdr:cNvPr>
        <xdr:cNvSpPr txBox="1"/>
      </xdr:nvSpPr>
      <xdr:spPr>
        <a:xfrm>
          <a:off x="7439025" y="5553076"/>
          <a:ext cx="164782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B82BB851-3C47-4C11-9076-D0A8C0466D97}" type="TxLink">
            <a:rPr lang="en-US" sz="1200" b="1" i="0" u="none" strike="noStrike">
              <a:solidFill>
                <a:srgbClr val="FFFFFF"/>
              </a:solidFill>
              <a:latin typeface="Arial"/>
              <a:cs typeface="Arial"/>
            </a:rPr>
            <a:pPr algn="l"/>
            <a:t> 37,446,204,918.37 </a:t>
          </a:fld>
          <a:endParaRPr lang="en-US" sz="2000" b="1">
            <a:solidFill>
              <a:schemeClr val="bg1"/>
            </a:solidFill>
            <a:latin typeface="Arial" panose="020B0604020202020204" pitchFamily="34" charset="0"/>
            <a:cs typeface="Arial" panose="020B0604020202020204" pitchFamily="34" charset="0"/>
          </a:endParaRPr>
        </a:p>
      </xdr:txBody>
    </xdr:sp>
    <xdr:clientData/>
  </xdr:twoCellAnchor>
  <xdr:twoCellAnchor>
    <xdr:from>
      <xdr:col>19</xdr:col>
      <xdr:colOff>269716</xdr:colOff>
      <xdr:row>0</xdr:row>
      <xdr:rowOff>16330</xdr:rowOff>
    </xdr:from>
    <xdr:to>
      <xdr:col>22</xdr:col>
      <xdr:colOff>410933</xdr:colOff>
      <xdr:row>14</xdr:row>
      <xdr:rowOff>27214</xdr:rowOff>
    </xdr:to>
    <xdr:sp macro="" textlink="">
      <xdr:nvSpPr>
        <xdr:cNvPr id="72" name="Rounded Rectangle 71">
          <a:extLst>
            <a:ext uri="{FF2B5EF4-FFF2-40B4-BE49-F238E27FC236}">
              <a16:creationId xmlns:a16="http://schemas.microsoft.com/office/drawing/2014/main" id="{00000000-0008-0000-0300-000048000000}"/>
            </a:ext>
          </a:extLst>
        </xdr:cNvPr>
        <xdr:cNvSpPr/>
      </xdr:nvSpPr>
      <xdr:spPr>
        <a:xfrm>
          <a:off x="11903823" y="16330"/>
          <a:ext cx="1978181" cy="2677884"/>
        </a:xfrm>
        <a:prstGeom prst="roundRect">
          <a:avLst/>
        </a:prstGeom>
        <a:solidFill>
          <a:srgbClr val="002060"/>
        </a:solidFill>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264273</xdr:colOff>
      <xdr:row>14</xdr:row>
      <xdr:rowOff>73480</xdr:rowOff>
    </xdr:from>
    <xdr:to>
      <xdr:col>22</xdr:col>
      <xdr:colOff>405490</xdr:colOff>
      <xdr:row>23</xdr:row>
      <xdr:rowOff>161925</xdr:rowOff>
    </xdr:to>
    <xdr:sp macro="" textlink="">
      <xdr:nvSpPr>
        <xdr:cNvPr id="81" name="Rounded Rectangle 80">
          <a:extLst>
            <a:ext uri="{FF2B5EF4-FFF2-40B4-BE49-F238E27FC236}">
              <a16:creationId xmlns:a16="http://schemas.microsoft.com/office/drawing/2014/main" id="{00000000-0008-0000-0300-000051000000}"/>
            </a:ext>
          </a:extLst>
        </xdr:cNvPr>
        <xdr:cNvSpPr/>
      </xdr:nvSpPr>
      <xdr:spPr>
        <a:xfrm>
          <a:off x="11846673" y="2740480"/>
          <a:ext cx="1970017" cy="1802945"/>
        </a:xfrm>
        <a:prstGeom prst="roundRect">
          <a:avLst/>
        </a:prstGeom>
        <a:solidFill>
          <a:srgbClr val="002060"/>
        </a:solidFill>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123824</xdr:colOff>
      <xdr:row>5</xdr:row>
      <xdr:rowOff>38101</xdr:rowOff>
    </xdr:from>
    <xdr:to>
      <xdr:col>2</xdr:col>
      <xdr:colOff>304799</xdr:colOff>
      <xdr:row>9</xdr:row>
      <xdr:rowOff>171451</xdr:rowOff>
    </xdr:to>
    <mc:AlternateContent xmlns:mc="http://schemas.openxmlformats.org/markup-compatibility/2006" xmlns:a14="http://schemas.microsoft.com/office/drawing/2010/main">
      <mc:Choice Requires="a14">
        <xdr:graphicFrame macro="">
          <xdr:nvGraphicFramePr>
            <xdr:cNvPr id="74" name="Year 1">
              <a:extLst>
                <a:ext uri="{FF2B5EF4-FFF2-40B4-BE49-F238E27FC236}">
                  <a16:creationId xmlns:a16="http://schemas.microsoft.com/office/drawing/2014/main" id="{00000000-0008-0000-0300-00004A000000}"/>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23824" y="990601"/>
              <a:ext cx="1400175" cy="895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142875</xdr:colOff>
      <xdr:row>11</xdr:row>
      <xdr:rowOff>114300</xdr:rowOff>
    </xdr:from>
    <xdr:to>
      <xdr:col>2</xdr:col>
      <xdr:colOff>257175</xdr:colOff>
      <xdr:row>25</xdr:row>
      <xdr:rowOff>180975</xdr:rowOff>
    </xdr:to>
    <mc:AlternateContent xmlns:mc="http://schemas.openxmlformats.org/markup-compatibility/2006" xmlns:a14="http://schemas.microsoft.com/office/drawing/2010/main">
      <mc:Choice Requires="a14">
        <xdr:graphicFrame macro="">
          <xdr:nvGraphicFramePr>
            <xdr:cNvPr id="75" name="Month 1">
              <a:extLst>
                <a:ext uri="{FF2B5EF4-FFF2-40B4-BE49-F238E27FC236}">
                  <a16:creationId xmlns:a16="http://schemas.microsoft.com/office/drawing/2014/main" id="{00000000-0008-0000-0300-00004B000000}"/>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42875" y="2209800"/>
              <a:ext cx="1333500" cy="2733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409575</xdr:colOff>
      <xdr:row>0</xdr:row>
      <xdr:rowOff>180975</xdr:rowOff>
    </xdr:from>
    <xdr:to>
      <xdr:col>19</xdr:col>
      <xdr:colOff>85725</xdr:colOff>
      <xdr:row>26</xdr:row>
      <xdr:rowOff>38100</xdr:rowOff>
    </xdr:to>
    <mc:AlternateContent xmlns:mc="http://schemas.openxmlformats.org/markup-compatibility/2006" xmlns:a14="http://schemas.microsoft.com/office/drawing/2010/main">
      <mc:Choice Requires="a14">
        <xdr:graphicFrame macro="">
          <xdr:nvGraphicFramePr>
            <xdr:cNvPr id="76" name="Commodity 1">
              <a:extLst>
                <a:ext uri="{FF2B5EF4-FFF2-40B4-BE49-F238E27FC236}">
                  <a16:creationId xmlns:a16="http://schemas.microsoft.com/office/drawing/2014/main" id="{00000000-0008-0000-0300-00004C000000}"/>
                </a:ext>
              </a:extLst>
            </xdr:cNvPr>
            <xdr:cNvGraphicFramePr/>
          </xdr:nvGraphicFramePr>
          <xdr:xfrm>
            <a:off x="0" y="0"/>
            <a:ext cx="0" cy="0"/>
          </xdr:xfrm>
          <a:graphic>
            <a:graphicData uri="http://schemas.microsoft.com/office/drawing/2010/slicer">
              <sle:slicer xmlns:sle="http://schemas.microsoft.com/office/drawing/2010/slicer" name="Commodity 1"/>
            </a:graphicData>
          </a:graphic>
        </xdr:graphicFrame>
      </mc:Choice>
      <mc:Fallback xmlns="">
        <xdr:sp macro="" textlink="">
          <xdr:nvSpPr>
            <xdr:cNvPr id="0" name=""/>
            <xdr:cNvSpPr>
              <a:spLocks noTextEdit="1"/>
            </xdr:cNvSpPr>
          </xdr:nvSpPr>
          <xdr:spPr>
            <a:xfrm>
              <a:off x="10163175" y="180975"/>
              <a:ext cx="1504950" cy="4810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mc:AlternateContent xmlns:mc="http://schemas.openxmlformats.org/markup-compatibility/2006">
    <mc:Choice xmlns:a14="http://schemas.microsoft.com/office/drawing/2010/main" Requires="a14">
      <xdr:twoCellAnchor editAs="oneCell">
        <xdr:from>
          <xdr:col>2</xdr:col>
          <xdr:colOff>457200</xdr:colOff>
          <xdr:row>11</xdr:row>
          <xdr:rowOff>182880</xdr:rowOff>
        </xdr:from>
        <xdr:to>
          <xdr:col>3</xdr:col>
          <xdr:colOff>304800</xdr:colOff>
          <xdr:row>25</xdr:row>
          <xdr:rowOff>60960</xdr:rowOff>
        </xdr:to>
        <xdr:sp macro="" textlink="">
          <xdr:nvSpPr>
            <xdr:cNvPr id="2052" name="Scroll Bar 4" hidden="1">
              <a:extLst>
                <a:ext uri="{63B3BB69-23CF-44E3-9099-C40C66FF867C}">
                  <a14:compatExt spid="_x0000_s2052"/>
                </a:ext>
                <a:ext uri="{FF2B5EF4-FFF2-40B4-BE49-F238E27FC236}">
                  <a16:creationId xmlns:a16="http://schemas.microsoft.com/office/drawing/2014/main" id="{00000000-0008-0000-0300-000004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xdr:from>
      <xdr:col>3</xdr:col>
      <xdr:colOff>323849</xdr:colOff>
      <xdr:row>11</xdr:row>
      <xdr:rowOff>176212</xdr:rowOff>
    </xdr:from>
    <xdr:to>
      <xdr:col>8</xdr:col>
      <xdr:colOff>228600</xdr:colOff>
      <xdr:row>25</xdr:row>
      <xdr:rowOff>47625</xdr:rowOff>
    </xdr:to>
    <xdr:graphicFrame macro="">
      <xdr:nvGraphicFramePr>
        <xdr:cNvPr id="77" name="Chart 76">
          <a:extLst>
            <a:ext uri="{FF2B5EF4-FFF2-40B4-BE49-F238E27FC236}">
              <a16:creationId xmlns:a16="http://schemas.microsoft.com/office/drawing/2014/main" id="{00000000-0008-0000-0300-00004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12</xdr:col>
      <xdr:colOff>38100</xdr:colOff>
      <xdr:row>14</xdr:row>
      <xdr:rowOff>47625</xdr:rowOff>
    </xdr:from>
    <xdr:to>
      <xdr:col>16</xdr:col>
      <xdr:colOff>123825</xdr:colOff>
      <xdr:row>25</xdr:row>
      <xdr:rowOff>123825</xdr:rowOff>
    </xdr:to>
    <xdr:graphicFrame macro="">
      <xdr:nvGraphicFramePr>
        <xdr:cNvPr id="78" name="Chart 77">
          <a:extLst>
            <a:ext uri="{FF2B5EF4-FFF2-40B4-BE49-F238E27FC236}">
              <a16:creationId xmlns:a16="http://schemas.microsoft.com/office/drawing/2014/main" id="{00000000-0008-0000-0300-00004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602182</xdr:colOff>
      <xdr:row>13</xdr:row>
      <xdr:rowOff>114300</xdr:rowOff>
    </xdr:from>
    <xdr:to>
      <xdr:col>16</xdr:col>
      <xdr:colOff>114502</xdr:colOff>
      <xdr:row>13</xdr:row>
      <xdr:rowOff>114300</xdr:rowOff>
    </xdr:to>
    <xdr:cxnSp macro="">
      <xdr:nvCxnSpPr>
        <xdr:cNvPr id="82" name="Straight Connector 81">
          <a:extLst>
            <a:ext uri="{FF2B5EF4-FFF2-40B4-BE49-F238E27FC236}">
              <a16:creationId xmlns:a16="http://schemas.microsoft.com/office/drawing/2014/main" id="{00000000-0008-0000-0300-000052000000}"/>
            </a:ext>
          </a:extLst>
        </xdr:cNvPr>
        <xdr:cNvCxnSpPr/>
      </xdr:nvCxnSpPr>
      <xdr:spPr>
        <a:xfrm>
          <a:off x="7307782" y="2590800"/>
          <a:ext cx="256032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398985</xdr:colOff>
      <xdr:row>12</xdr:row>
      <xdr:rowOff>34924</xdr:rowOff>
    </xdr:from>
    <xdr:to>
      <xdr:col>15</xdr:col>
      <xdr:colOff>504824</xdr:colOff>
      <xdr:row>13</xdr:row>
      <xdr:rowOff>88902</xdr:rowOff>
    </xdr:to>
    <xdr:sp macro="" textlink="">
      <xdr:nvSpPr>
        <xdr:cNvPr id="83" name="TextBox 82">
          <a:extLst>
            <a:ext uri="{FF2B5EF4-FFF2-40B4-BE49-F238E27FC236}">
              <a16:creationId xmlns:a16="http://schemas.microsoft.com/office/drawing/2014/main" id="{00000000-0008-0000-0300-000053000000}"/>
            </a:ext>
          </a:extLst>
        </xdr:cNvPr>
        <xdr:cNvSpPr txBox="1"/>
      </xdr:nvSpPr>
      <xdr:spPr>
        <a:xfrm>
          <a:off x="7714185" y="2320924"/>
          <a:ext cx="1934639" cy="2444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solidFill>
                <a:srgbClr val="FFC000"/>
              </a:solidFill>
              <a:latin typeface="Arial" panose="020B0604020202020204" pitchFamily="34" charset="0"/>
              <a:cs typeface="Arial" panose="020B0604020202020204" pitchFamily="34" charset="0"/>
            </a:rPr>
            <a:t>Total</a:t>
          </a:r>
          <a:r>
            <a:rPr lang="en-US" sz="1000" b="1" baseline="0">
              <a:solidFill>
                <a:srgbClr val="FFC000"/>
              </a:solidFill>
              <a:latin typeface="Arial" panose="020B0604020202020204" pitchFamily="34" charset="0"/>
              <a:cs typeface="Arial" panose="020B0604020202020204" pitchFamily="34" charset="0"/>
            </a:rPr>
            <a:t> Spend by Commodity</a:t>
          </a:r>
          <a:endParaRPr lang="en-US" sz="1000" b="1">
            <a:solidFill>
              <a:srgbClr val="FFC000"/>
            </a:solidFill>
            <a:latin typeface="Arial" panose="020B0604020202020204" pitchFamily="34" charset="0"/>
            <a:cs typeface="Arial" panose="020B0604020202020204" pitchFamily="34" charset="0"/>
          </a:endParaRPr>
        </a:p>
      </xdr:txBody>
    </xdr:sp>
    <xdr:clientData/>
  </xdr:twoCellAnchor>
  <xdr:twoCellAnchor editAs="oneCell">
    <xdr:from>
      <xdr:col>19</xdr:col>
      <xdr:colOff>352425</xdr:colOff>
      <xdr:row>15</xdr:row>
      <xdr:rowOff>47626</xdr:rowOff>
    </xdr:from>
    <xdr:to>
      <xdr:col>22</xdr:col>
      <xdr:colOff>333375</xdr:colOff>
      <xdr:row>22</xdr:row>
      <xdr:rowOff>133350</xdr:rowOff>
    </xdr:to>
    <mc:AlternateContent xmlns:mc="http://schemas.openxmlformats.org/markup-compatibility/2006" xmlns:a14="http://schemas.microsoft.com/office/drawing/2010/main">
      <mc:Choice Requires="a14">
        <xdr:graphicFrame macro="">
          <xdr:nvGraphicFramePr>
            <xdr:cNvPr id="86" name="Week # 2">
              <a:extLst>
                <a:ext uri="{FF2B5EF4-FFF2-40B4-BE49-F238E27FC236}">
                  <a16:creationId xmlns:a16="http://schemas.microsoft.com/office/drawing/2014/main" id="{00000000-0008-0000-0300-000056000000}"/>
                </a:ext>
              </a:extLst>
            </xdr:cNvPr>
            <xdr:cNvGraphicFramePr/>
          </xdr:nvGraphicFramePr>
          <xdr:xfrm>
            <a:off x="0" y="0"/>
            <a:ext cx="0" cy="0"/>
          </xdr:xfrm>
          <a:graphic>
            <a:graphicData uri="http://schemas.microsoft.com/office/drawing/2010/slicer">
              <sle:slicer xmlns:sle="http://schemas.microsoft.com/office/drawing/2010/slicer" name="Week # 2"/>
            </a:graphicData>
          </a:graphic>
        </xdr:graphicFrame>
      </mc:Choice>
      <mc:Fallback xmlns="">
        <xdr:sp macro="" textlink="">
          <xdr:nvSpPr>
            <xdr:cNvPr id="0" name=""/>
            <xdr:cNvSpPr>
              <a:spLocks noTextEdit="1"/>
            </xdr:cNvSpPr>
          </xdr:nvSpPr>
          <xdr:spPr>
            <a:xfrm>
              <a:off x="11934825" y="2905126"/>
              <a:ext cx="1809750" cy="14192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590550</xdr:colOff>
      <xdr:row>11</xdr:row>
      <xdr:rowOff>133350</xdr:rowOff>
    </xdr:from>
    <xdr:to>
      <xdr:col>11</xdr:col>
      <xdr:colOff>314325</xdr:colOff>
      <xdr:row>25</xdr:row>
      <xdr:rowOff>114300</xdr:rowOff>
    </xdr:to>
    <xdr:graphicFrame macro="">
      <xdr:nvGraphicFramePr>
        <xdr:cNvPr id="88" name="Chart 87">
          <a:extLst>
            <a:ext uri="{FF2B5EF4-FFF2-40B4-BE49-F238E27FC236}">
              <a16:creationId xmlns:a16="http://schemas.microsoft.com/office/drawing/2014/main" id="{00000000-0008-0000-0300-00005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6</xdr:col>
      <xdr:colOff>39686</xdr:colOff>
      <xdr:row>0</xdr:row>
      <xdr:rowOff>119064</xdr:rowOff>
    </xdr:from>
    <xdr:to>
      <xdr:col>11</xdr:col>
      <xdr:colOff>539750</xdr:colOff>
      <xdr:row>4</xdr:row>
      <xdr:rowOff>4763</xdr:rowOff>
    </xdr:to>
    <mc:AlternateContent xmlns:mc="http://schemas.openxmlformats.org/markup-compatibility/2006" xmlns:a14="http://schemas.microsoft.com/office/drawing/2010/main">
      <mc:Choice Requires="a14">
        <xdr:graphicFrame macro="">
          <xdr:nvGraphicFramePr>
            <xdr:cNvPr id="6" name="Payment Mode 1">
              <a:extLst>
                <a:ext uri="{FF2B5EF4-FFF2-40B4-BE49-F238E27FC236}">
                  <a16:creationId xmlns:a16="http://schemas.microsoft.com/office/drawing/2014/main" id="{00000000-0008-0000-0300-000006000000}"/>
                </a:ext>
              </a:extLst>
            </xdr:cNvPr>
            <xdr:cNvGraphicFramePr/>
          </xdr:nvGraphicFramePr>
          <xdr:xfrm>
            <a:off x="0" y="0"/>
            <a:ext cx="0" cy="0"/>
          </xdr:xfrm>
          <a:graphic>
            <a:graphicData uri="http://schemas.microsoft.com/office/drawing/2010/slicer">
              <sle:slicer xmlns:sle="http://schemas.microsoft.com/office/drawing/2010/slicer" name="Payment Mode 1"/>
            </a:graphicData>
          </a:graphic>
        </xdr:graphicFrame>
      </mc:Choice>
      <mc:Fallback xmlns="">
        <xdr:sp macro="" textlink="">
          <xdr:nvSpPr>
            <xdr:cNvPr id="0" name=""/>
            <xdr:cNvSpPr>
              <a:spLocks noTextEdit="1"/>
            </xdr:cNvSpPr>
          </xdr:nvSpPr>
          <xdr:spPr>
            <a:xfrm>
              <a:off x="3849686" y="119064"/>
              <a:ext cx="3675064" cy="615949"/>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373062</xdr:colOff>
      <xdr:row>0</xdr:row>
      <xdr:rowOff>127001</xdr:rowOff>
    </xdr:from>
    <xdr:to>
      <xdr:col>22</xdr:col>
      <xdr:colOff>296862</xdr:colOff>
      <xdr:row>12</xdr:row>
      <xdr:rowOff>158751</xdr:rowOff>
    </xdr:to>
    <mc:AlternateContent xmlns:mc="http://schemas.openxmlformats.org/markup-compatibility/2006" xmlns:a14="http://schemas.microsoft.com/office/drawing/2010/main">
      <mc:Choice Requires="a14">
        <xdr:graphicFrame macro="">
          <xdr:nvGraphicFramePr>
            <xdr:cNvPr id="8" name="Payment Source 1">
              <a:extLst>
                <a:ext uri="{FF2B5EF4-FFF2-40B4-BE49-F238E27FC236}">
                  <a16:creationId xmlns:a16="http://schemas.microsoft.com/office/drawing/2014/main" id="{00000000-0008-0000-0300-000008000000}"/>
                </a:ext>
              </a:extLst>
            </xdr:cNvPr>
            <xdr:cNvGraphicFramePr/>
          </xdr:nvGraphicFramePr>
          <xdr:xfrm>
            <a:off x="0" y="0"/>
            <a:ext cx="0" cy="0"/>
          </xdr:xfrm>
          <a:graphic>
            <a:graphicData uri="http://schemas.microsoft.com/office/drawing/2010/slicer">
              <sle:slicer xmlns:sle="http://schemas.microsoft.com/office/drawing/2010/slicer" name="Payment Source 1"/>
            </a:graphicData>
          </a:graphic>
        </xdr:graphicFrame>
      </mc:Choice>
      <mc:Fallback xmlns="">
        <xdr:sp macro="" textlink="">
          <xdr:nvSpPr>
            <xdr:cNvPr id="0" name=""/>
            <xdr:cNvSpPr>
              <a:spLocks noTextEdit="1"/>
            </xdr:cNvSpPr>
          </xdr:nvSpPr>
          <xdr:spPr>
            <a:xfrm>
              <a:off x="12438062" y="127001"/>
              <a:ext cx="1828800" cy="2222500"/>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66675</xdr:colOff>
      <xdr:row>0</xdr:row>
      <xdr:rowOff>0</xdr:rowOff>
    </xdr:from>
    <xdr:to>
      <xdr:col>12</xdr:col>
      <xdr:colOff>66675</xdr:colOff>
      <xdr:row>13</xdr:row>
      <xdr:rowOff>47625</xdr:rowOff>
    </xdr:to>
    <mc:AlternateContent xmlns:mc="http://schemas.openxmlformats.org/markup-compatibility/2006" xmlns:a14="http://schemas.microsoft.com/office/drawing/2010/main">
      <mc:Choice Requires="a14">
        <xdr:graphicFrame macro="">
          <xdr:nvGraphicFramePr>
            <xdr:cNvPr id="2" name="Commodity">
              <a:extLst>
                <a:ext uri="{FF2B5EF4-FFF2-40B4-BE49-F238E27FC236}">
                  <a16:creationId xmlns:a16="http://schemas.microsoft.com/office/drawing/2014/main" id="{00000000-0008-0000-0A00-000002000000}"/>
                </a:ext>
              </a:extLst>
            </xdr:cNvPr>
            <xdr:cNvGraphicFramePr/>
          </xdr:nvGraphicFramePr>
          <xdr:xfrm>
            <a:off x="0" y="0"/>
            <a:ext cx="0" cy="0"/>
          </xdr:xfrm>
          <a:graphic>
            <a:graphicData uri="http://schemas.microsoft.com/office/drawing/2010/slicer">
              <sle:slicer xmlns:sle="http://schemas.microsoft.com/office/drawing/2010/slicer" name="Commodity"/>
            </a:graphicData>
          </a:graphic>
        </xdr:graphicFrame>
      </mc:Choice>
      <mc:Fallback xmlns="">
        <xdr:sp macro="" textlink="">
          <xdr:nvSpPr>
            <xdr:cNvPr id="0" name=""/>
            <xdr:cNvSpPr>
              <a:spLocks noTextEdit="1"/>
            </xdr:cNvSpPr>
          </xdr:nvSpPr>
          <xdr:spPr>
            <a:xfrm>
              <a:off x="9915525" y="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222250</xdr:colOff>
      <xdr:row>14</xdr:row>
      <xdr:rowOff>22225</xdr:rowOff>
    </xdr:from>
    <xdr:to>
      <xdr:col>12</xdr:col>
      <xdr:colOff>222250</xdr:colOff>
      <xdr:row>27</xdr:row>
      <xdr:rowOff>69850</xdr:rowOff>
    </xdr:to>
    <mc:AlternateContent xmlns:mc="http://schemas.openxmlformats.org/markup-compatibility/2006" xmlns:a14="http://schemas.microsoft.com/office/drawing/2010/main">
      <mc:Choice Requires="a14">
        <xdr:graphicFrame macro="">
          <xdr:nvGraphicFramePr>
            <xdr:cNvPr id="3" name="Agent Name 1">
              <a:extLst>
                <a:ext uri="{FF2B5EF4-FFF2-40B4-BE49-F238E27FC236}">
                  <a16:creationId xmlns:a16="http://schemas.microsoft.com/office/drawing/2014/main" id="{00000000-0008-0000-0A00-000003000000}"/>
                </a:ext>
              </a:extLst>
            </xdr:cNvPr>
            <xdr:cNvGraphicFramePr/>
          </xdr:nvGraphicFramePr>
          <xdr:xfrm>
            <a:off x="0" y="0"/>
            <a:ext cx="0" cy="0"/>
          </xdr:xfrm>
          <a:graphic>
            <a:graphicData uri="http://schemas.microsoft.com/office/drawing/2010/slicer">
              <sle:slicer xmlns:sle="http://schemas.microsoft.com/office/drawing/2010/slicer" name="Agent Name 1"/>
            </a:graphicData>
          </a:graphic>
        </xdr:graphicFrame>
      </mc:Choice>
      <mc:Fallback xmlns="">
        <xdr:sp macro="" textlink="">
          <xdr:nvSpPr>
            <xdr:cNvPr id="0" name=""/>
            <xdr:cNvSpPr>
              <a:spLocks noTextEdit="1"/>
            </xdr:cNvSpPr>
          </xdr:nvSpPr>
          <xdr:spPr>
            <a:xfrm>
              <a:off x="10833100" y="2600325"/>
              <a:ext cx="1828800" cy="2441575"/>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95250</xdr:colOff>
      <xdr:row>14</xdr:row>
      <xdr:rowOff>158750</xdr:rowOff>
    </xdr:from>
    <xdr:to>
      <xdr:col>4</xdr:col>
      <xdr:colOff>536575</xdr:colOff>
      <xdr:row>28</xdr:row>
      <xdr:rowOff>104775</xdr:rowOff>
    </xdr:to>
    <mc:AlternateContent xmlns:mc="http://schemas.openxmlformats.org/markup-compatibility/2006" xmlns:a14="http://schemas.microsoft.com/office/drawing/2010/main">
      <mc:Choice Requires="a14">
        <xdr:graphicFrame macro="">
          <xdr:nvGraphicFramePr>
            <xdr:cNvPr id="4" name="Agent Name">
              <a:extLst>
                <a:ext uri="{FF2B5EF4-FFF2-40B4-BE49-F238E27FC236}">
                  <a16:creationId xmlns:a16="http://schemas.microsoft.com/office/drawing/2014/main" id="{00000000-0008-0000-0A00-000004000000}"/>
                </a:ext>
              </a:extLst>
            </xdr:cNvPr>
            <xdr:cNvGraphicFramePr/>
          </xdr:nvGraphicFramePr>
          <xdr:xfrm>
            <a:off x="0" y="0"/>
            <a:ext cx="0" cy="0"/>
          </xdr:xfrm>
          <a:graphic>
            <a:graphicData uri="http://schemas.microsoft.com/office/drawing/2010/slicer">
              <sle:slicer xmlns:sle="http://schemas.microsoft.com/office/drawing/2010/slicer" name="Agent Name"/>
            </a:graphicData>
          </a:graphic>
        </xdr:graphicFrame>
      </mc:Choice>
      <mc:Fallback xmlns="">
        <xdr:sp macro="" textlink="">
          <xdr:nvSpPr>
            <xdr:cNvPr id="0" name=""/>
            <xdr:cNvSpPr>
              <a:spLocks noTextEdit="1"/>
            </xdr:cNvSpPr>
          </xdr:nvSpPr>
          <xdr:spPr>
            <a:xfrm>
              <a:off x="4635500" y="2736850"/>
              <a:ext cx="1828800" cy="2524125"/>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2023%20Purchase%20Report%20-%20Dash%20%20board%20Last.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file:///C:\Users\mahmoud.magdi\AppData\Local\Microsoft\Windows\INetCache\Content.Outlook\HLA66IXR\New%202024%20NOV%2016%20CIM%20Weekly%20Purchases%20Report.xlsx"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hmoud Magdi Elhag" refreshedDate="44865.723353009256" createdVersion="5" refreshedVersion="5" minRefreshableVersion="3" recordCount="4949" xr:uid="{00000000-000A-0000-FFFF-FFFF00000000}">
  <cacheSource type="worksheet">
    <worksheetSource ref="A1:AC4950" sheet="Purchase Details Master" r:id="rId2"/>
  </cacheSource>
  <cacheFields count="29">
    <cacheField name="#" numFmtId="0">
      <sharedItems containsString="0" containsBlank="1" containsNumber="1" containsInteger="1" minValue="65" maxValue="4949"/>
    </cacheField>
    <cacheField name="Year" numFmtId="0">
      <sharedItems containsNonDate="0" containsString="0" containsBlank="1" containsNumber="1" containsInteger="1" minValue="2022" maxValue="2023" count="3">
        <m/>
        <n v="2022" u="1"/>
        <n v="2023" u="1"/>
      </sharedItems>
    </cacheField>
    <cacheField name="Month" numFmtId="0">
      <sharedItems containsNonDate="0" containsBlank="1" count="13">
        <m/>
        <s v="Sep" u="1"/>
        <s v="Jan" u="1"/>
        <s v="Feb" u="1"/>
        <s v="Apr" u="1"/>
        <s v="Nov" u="1"/>
        <s v="Dec" u="1"/>
        <s v="Oct" u="1"/>
        <s v="Jul" u="1"/>
        <s v="Mar" u="1"/>
        <s v="Aug" u="1"/>
        <s v="Jun" u="1"/>
        <s v="May" u="1"/>
      </sharedItems>
    </cacheField>
    <cacheField name="Week #" numFmtId="0">
      <sharedItems containsNonDate="0" containsBlank="1" count="5">
        <m/>
        <s v="W2" u="1"/>
        <s v="W4" u="1"/>
        <s v="W1" u="1"/>
        <s v="W3" u="1"/>
      </sharedItems>
    </cacheField>
    <cacheField name="Date" numFmtId="0">
      <sharedItems containsNonDate="0" containsString="0" containsBlank="1" containsNumber="1" containsInteger="1" minValue="1" maxValue="28" count="25">
        <m/>
        <n v="13" u="1"/>
        <n v="5" u="1"/>
        <n v="14" u="1"/>
        <n v="15" u="1"/>
        <n v="2" u="1"/>
        <n v="6" u="1"/>
        <n v="16" u="1"/>
        <n v="17" u="1"/>
        <n v="7" u="1"/>
        <n v="22" u="1"/>
        <n v="1" u="1"/>
        <n v="23" u="1"/>
        <n v="3" u="1"/>
        <n v="8" u="1"/>
        <n v="24" u="1"/>
        <n v="25" u="1"/>
        <n v="9" u="1"/>
        <n v="26" u="1"/>
        <n v="27" u="1"/>
        <n v="10" u="1"/>
        <n v="28" u="1"/>
        <n v="11" u="1"/>
        <n v="4" u="1"/>
        <n v="12" u="1"/>
      </sharedItems>
    </cacheField>
    <cacheField name="Exchange Rate" numFmtId="0">
      <sharedItems containsNonDate="0" containsString="0" containsBlank="1"/>
    </cacheField>
    <cacheField name="PO #" numFmtId="0">
      <sharedItems containsNonDate="0" containsString="0" containsBlank="1"/>
    </cacheField>
    <cacheField name="Commodity Group" numFmtId="0">
      <sharedItems containsNonDate="0" containsBlank="1" count="9">
        <m/>
        <s v="Sesame Catogery" u="1"/>
        <s v="Others" u="1"/>
        <s v="Green Fodder Catogery" u="1"/>
        <s v="Gum Arabic Catogery" u="1"/>
        <s v="Meat Catogery" u="1"/>
        <s v="Sorghum" u="1"/>
        <s v="Cotton Catogery" u="1"/>
        <s v="Peanut Catogery" u="1"/>
      </sharedItems>
    </cacheField>
    <cacheField name="Commodity" numFmtId="0">
      <sharedItems containsNonDate="0" containsBlank="1" count="47">
        <m/>
        <s v="HPS Peanut" u="1"/>
        <s v="Shelled Peanut" u="1"/>
        <s v="Beef-Head" u="1"/>
        <s v="NG-Sesame" u="1"/>
        <s v="Beef Head" u="1"/>
        <s v="Lamb-Meat" u="1"/>
        <s v="Mixed-Sesame" u="1"/>
        <s v="Lamb Meat" u="1"/>
        <s v="Red-Sesame" u="1"/>
        <s v="Dry-Hashab" u="1"/>
        <s v="Raw Cotton" u="1"/>
        <s v="Fresh Talha" u="1"/>
        <s v="Raw-Peanut" u="1"/>
        <s v="Beef-Meat" u="1"/>
        <s v="Dry-Talha" u="1"/>
        <s v="Fresh Hashab" u="1"/>
        <s v="Beef Meat" u="1"/>
        <s v="Gadarif Sesame" u="1"/>
        <s v="Red Sesame" u="1"/>
        <s v="WM Seeds" u="1"/>
        <s v="Sorghum" u="1"/>
        <s v="Dry Hashab" u="1"/>
        <s v="Shelled-Peanut" u="1"/>
        <s v="Chick-Peas" u="1"/>
        <s v="Pigeon-Peas" u="1"/>
        <s v="Raw Peanut" u="1"/>
        <s v="Mixed Sesame" u="1"/>
        <s v="GNC" u="1"/>
        <s v="Alfalfa" u="1"/>
        <s v="Rhodes" u="1"/>
        <s v="Dry Talha" u="1"/>
        <s v="NG Sesame" u="1"/>
        <s v="HPS-Peanut" u="1"/>
        <s v="Fresh-Talha" u="1"/>
        <s v="Pigeon Peas" u="1"/>
        <s v="WM-Seeds" u="1"/>
        <s v="Soybean" u="1"/>
        <s v="Gadarif-Sesame" u="1"/>
        <s v="Lamb-Head" u="1"/>
        <s v="Lamb Head" u="1"/>
        <s v="Finished-Cotton" u="1"/>
        <s v="Fresh-Hashab" u="1"/>
        <s v="Finished Cotton" u="1"/>
        <s v="GNO" u="1"/>
        <s v="Raw-Cotton" u="1"/>
        <s v="Chick Peas" u="1"/>
      </sharedItems>
    </cacheField>
    <cacheField name="Agent Name" numFmtId="0">
      <sharedItems containsNonDate="0" containsBlank="1" count="51">
        <m/>
        <s v="Madani Cotton" u="1"/>
        <s v="Ghabani" u="1"/>
        <s v="SCHE - Fruits" u="1"/>
        <s v="Adm Koko" u="1"/>
        <s v="Adil Abdelrahman" u="1"/>
        <s v="Dal AG -JV" u="1"/>
        <s v="F" u="1"/>
        <s v="B" u="1"/>
        <s v="Sayed Mustafa" u="1"/>
        <s v="The Agro Bank of sudan" u="1"/>
        <s v="Sedeq Shaweesh" u="1"/>
        <s v="NOURTEX" u="1"/>
        <s v="Mohamed Mohieldin" u="1"/>
        <s v="A.Albalola" u="1"/>
        <s v="Alsadiq Klebeesh" u="1"/>
        <s v="Madani Operation" u="1"/>
        <s v="Hassabo Trading" u="1"/>
        <s v="I" u="1"/>
        <s v="Ibrahiem Elkhalifa" u="1"/>
        <s v="E" u="1"/>
        <s v="Fathi Aljozooli" u="1"/>
        <s v="Abdalla Abdelaziz" u="1"/>
        <s v="A" u="1"/>
        <s v="Abdalla Rabih" u="1"/>
        <s v="Awad Khider" u="1"/>
        <s v="Bashir Alkhyari" u="1"/>
        <s v="M.Elhadi" u="1"/>
        <s v="Omer Abdelgadir" u="1"/>
        <s v="Alam Eldin" u="1"/>
        <s v="Amar Gabani" u="1"/>
        <s v="DIAC" u="1"/>
        <s v="Mahmoud Ayad" u="1"/>
        <s v="Alhadi yousif" u="1"/>
        <s v="H" u="1"/>
        <s v="Green Zone" u="1"/>
        <s v="Alharameen" u="1"/>
        <s v="D" u="1"/>
        <s v="Adlan Beaf for Export &amp; Import" u="1"/>
        <s v="Hassan Adlan" u="1"/>
        <s v="Afia Oils" u="1"/>
        <s v="Elnefeedi Agri" u="1"/>
        <s v="Magdi Gurnas" u="1"/>
        <s v="Ali Yousif" u="1"/>
        <s v="Babiker Elsharif" u="1"/>
        <s v="Mohammed Karmalla" u="1"/>
        <s v="Ahmed Elshaikh" u="1"/>
        <s v="G" u="1"/>
        <s v="Abulmonzir Inter.COMPANY" u="1"/>
        <s v="C" u="1"/>
        <s v="Bamasef for Engenerring" u="1"/>
      </sharedItems>
    </cacheField>
    <cacheField name="Supplier Name" numFmtId="0">
      <sharedItems containsNonDate="0" containsString="0" containsBlank="1"/>
    </cacheField>
    <cacheField name="Purchase Location" numFmtId="0">
      <sharedItems containsNonDate="0" containsBlank="1" count="14">
        <m/>
        <s v="Madani" u="1"/>
        <s v="Nohood" u="1"/>
        <s v="Sinnar" u="1"/>
        <s v="Obeyed" u="1"/>
        <s v="New Halfa" u="1"/>
        <s v="Damazine" u="1"/>
        <s v="OMD" u="1"/>
        <s v="Bahri" u="1"/>
        <s v="KHT" u="1"/>
        <s v="Kosti" u="1"/>
        <s v="Nyala" u="1"/>
        <s v="Khoai" u="1"/>
        <s v="Gadarif" u="1"/>
      </sharedItems>
    </cacheField>
    <cacheField name="Unit of Purchase" numFmtId="0">
      <sharedItems containsNonDate="0" containsString="0" containsBlank="1"/>
    </cacheField>
    <cacheField name="Volume in Units" numFmtId="166">
      <sharedItems containsNonDate="0" containsString="0" containsBlank="1"/>
    </cacheField>
    <cacheField name="Volume MT/Head" numFmtId="166">
      <sharedItems containsSemiMixedTypes="0" containsString="0" containsNumber="1" containsInteger="1" minValue="0" maxValue="0"/>
    </cacheField>
    <cacheField name="Price SDG/Unit" numFmtId="166">
      <sharedItems containsNonDate="0" containsString="0" containsBlank="1"/>
    </cacheField>
    <cacheField name="Price SDG /MT" numFmtId="166">
      <sharedItems containsSemiMixedTypes="0" containsString="0" containsNumber="1" containsInteger="1" minValue="0" maxValue="0"/>
    </cacheField>
    <cacheField name="Price USD/(MT/Head)" numFmtId="167">
      <sharedItems containsSemiMixedTypes="0" containsString="0" containsNumber="1" containsInteger="1" minValue="0" maxValue="0"/>
    </cacheField>
    <cacheField name="Purchase Value SDG" numFmtId="166">
      <sharedItems containsSemiMixedTypes="0" containsString="0" containsNumber="1" containsInteger="1" minValue="0" maxValue="0"/>
    </cacheField>
    <cacheField name="Value USD" numFmtId="167">
      <sharedItems containsSemiMixedTypes="0" containsString="0" containsNumber="1" containsInteger="1" minValue="0" maxValue="0"/>
    </cacheField>
    <cacheField name="Commission SDG/MT" numFmtId="166">
      <sharedItems containsString="0" containsBlank="1" containsNumber="1" containsInteger="1" minValue="2000" maxValue="6000"/>
    </cacheField>
    <cacheField name="Commission Value SDG" numFmtId="166">
      <sharedItems containsSemiMixedTypes="0" containsString="0" containsNumber="1" containsInteger="1" minValue="0" maxValue="0"/>
    </cacheField>
    <cacheField name="Other Expenses SDG" numFmtId="166">
      <sharedItems containsNonDate="0" containsString="0" containsBlank="1"/>
    </cacheField>
    <cacheField name="Total Cost SDG" numFmtId="166">
      <sharedItems containsSemiMixedTypes="0" containsString="0" containsNumber="1" containsInteger="1" minValue="0" maxValue="0"/>
    </cacheField>
    <cacheField name="Total Cost USD" numFmtId="167">
      <sharedItems containsSemiMixedTypes="0" containsString="0" containsNumber="1" containsInteger="1" minValue="0" maxValue="0"/>
    </cacheField>
    <cacheField name="Delivered MT" numFmtId="166">
      <sharedItems containsNonDate="0" containsString="0" containsBlank="1"/>
    </cacheField>
    <cacheField name="Balance MT" numFmtId="166">
      <sharedItems containsSemiMixedTypes="0" containsString="0" containsNumber="1" containsInteger="1" minValue="0" maxValue="0"/>
    </cacheField>
    <cacheField name="Value Delivered SDG" numFmtId="166">
      <sharedItems containsSemiMixedTypes="0" containsString="0" containsNumber="1" containsInteger="1" minValue="0" maxValue="0"/>
    </cacheField>
    <cacheField name="PO Status" numFmtId="0">
      <sharedItems containsNonDate="0" containsString="0" containsBlank="1"/>
    </cacheField>
  </cacheFields>
  <extLst>
    <ext xmlns:x14="http://schemas.microsoft.com/office/spreadsheetml/2009/9/main" uri="{725AE2AE-9491-48be-B2B4-4EB974FC3084}">
      <x14:pivotCacheDefinition pivotCacheId="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al Mubarak Abdellatif" refreshedDate="44921.406616203705" createdVersion="5" refreshedVersion="5" minRefreshableVersion="3" recordCount="539" xr:uid="{00000000-000A-0000-FFFF-FFFF01000000}">
  <cacheSource type="worksheet">
    <worksheetSource ref="B47" sheet="Payments Detail Master" r:id="rId2"/>
  </cacheSource>
  <cacheFields count="16">
    <cacheField name="#" numFmtId="0">
      <sharedItems containsSemiMixedTypes="0" containsString="0" containsNumber="1" containsInteger="1" minValue="1" maxValue="539"/>
    </cacheField>
    <cacheField name="Year" numFmtId="0">
      <sharedItems containsString="0" containsBlank="1" containsNumber="1" containsInteger="1" minValue="2022" maxValue="2022"/>
    </cacheField>
    <cacheField name="Month" numFmtId="14">
      <sharedItems containsBlank="1"/>
    </cacheField>
    <cacheField name="Week" numFmtId="0">
      <sharedItems containsBlank="1"/>
    </cacheField>
    <cacheField name="Date" numFmtId="0">
      <sharedItems containsString="0" containsBlank="1" containsNumber="1" containsInteger="1" minValue="1" maxValue="27"/>
    </cacheField>
    <cacheField name="Exchange Rate " numFmtId="0">
      <sharedItems containsString="0" containsBlank="1" containsNumber="1" minValue="585.33100000000002" maxValue="597.66899999999998"/>
    </cacheField>
    <cacheField name="PO" numFmtId="0">
      <sharedItems containsString="0" containsBlank="1" containsNumber="1" containsInteger="1" minValue="1216" maxValue="1292"/>
    </cacheField>
    <cacheField name="Comodity Group" numFmtId="0">
      <sharedItems containsBlank="1"/>
    </cacheField>
    <cacheField name="Commodity" numFmtId="0">
      <sharedItems containsBlank="1"/>
    </cacheField>
    <cacheField name="Supplier Name" numFmtId="0">
      <sharedItems containsBlank="1" count="52">
        <s v="Ibrahiem Elkhalifa"/>
        <s v="A.Albalola"/>
        <s v="Mohammed Karmalla"/>
        <s v="Madani Cotton"/>
        <s v="Adm Koko"/>
        <s v="Magdi Gurnas"/>
        <s v="Alam Eldin"/>
        <s v="M.Elhadi"/>
        <s v="Niyala Purchases Collection"/>
        <s v="Abdalla Abdelaziz"/>
        <m/>
        <s v="Ghabani" u="1"/>
        <s v="SCHE - Fruits" u="1"/>
        <s v="Adil Abdelrahman" u="1"/>
        <s v="Dal AG -JV" u="1"/>
        <s v="F" u="1"/>
        <s v="B" u="1"/>
        <s v="Sayed Mustafa" u="1"/>
        <s v="The Agro Bank of sudan" u="1"/>
        <s v="Sedeq Shaweesh" u="1"/>
        <s v="NOURTEX" u="1"/>
        <s v="Mohamed Mohieldin" u="1"/>
        <s v="Alsadiq Klebeesh" u="1"/>
        <s v="Madani Operation" u="1"/>
        <s v="Hassabo Trading" u="1"/>
        <s v="I" u="1"/>
        <s v="E" u="1"/>
        <s v="Fathi Aljozooli" u="1"/>
        <s v="A" u="1"/>
        <s v="Abdalla Rabih" u="1"/>
        <s v="Awad Khider" u="1"/>
        <s v="Bashir Alkhyari" u="1"/>
        <s v="Omer Abdelgadir" u="1"/>
        <s v="Amar Gabani" u="1"/>
        <s v="DIAC" u="1"/>
        <s v="Mahmoud Ayad" u="1"/>
        <s v="Alhadi yousif" u="1"/>
        <s v="H" u="1"/>
        <s v="Green Zone" u="1"/>
        <s v="Alharameen" u="1"/>
        <s v="D" u="1"/>
        <s v="Adlan Beaf for Export &amp; Import" u="1"/>
        <s v="Hassan Adlan" u="1"/>
        <s v="Afia Oils" u="1"/>
        <s v="Elnefeedi Agri" u="1"/>
        <s v="Ali Yousif" u="1"/>
        <s v="Babiker Elsharif" u="1"/>
        <s v="Ahmed Elshaikh" u="1"/>
        <s v="G" u="1"/>
        <s v="Abulmonzir Inter.COMPANY" u="1"/>
        <s v="C" u="1"/>
        <s v="Bamasef for Engenerring" u="1"/>
      </sharedItems>
    </cacheField>
    <cacheField name="Value SDG" numFmtId="166">
      <sharedItems containsString="0" containsBlank="1" containsNumber="1" minValue="-250000000" maxValue="1619838000"/>
    </cacheField>
    <cacheField name="Value USD" numFmtId="167">
      <sharedItems containsSemiMixedTypes="0" containsString="0" containsNumber="1" minValue="-421744.47008650826" maxValue="2710259.3576042927"/>
    </cacheField>
    <cacheField name="Payment Mode" numFmtId="0">
      <sharedItems containsBlank="1" count="5">
        <s v="Cash"/>
        <s v="Barter"/>
        <s v="Transfer"/>
        <s v="Financing"/>
        <m/>
      </sharedItems>
    </cacheField>
    <cacheField name="Payment Source" numFmtId="0">
      <sharedItems containsBlank="1"/>
    </cacheField>
    <cacheField name="Finance Rate %/Year" numFmtId="9">
      <sharedItems containsString="0" containsBlank="1" containsNumber="1" minValue="0" maxValue="0.09"/>
    </cacheField>
    <cacheField name="Interest Paid SDG" numFmtId="166">
      <sharedItems containsSemiMixedTypes="0" containsString="0" containsNumber="1" minValue="-22500000" maxValue="47250000"/>
    </cacheField>
  </cacheFields>
  <extLst>
    <ext xmlns:x14="http://schemas.microsoft.com/office/spreadsheetml/2009/9/main" uri="{725AE2AE-9491-48be-B2B4-4EB974FC3084}">
      <x14:pivotCacheDefinition pivotCacheId="3"/>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hmoud Magdi Elhag" refreshedDate="45213.402064236114" createdVersion="5" refreshedVersion="6" minRefreshableVersion="3" recordCount="530" xr:uid="{00000000-000A-0000-FFFF-FFFF02000000}">
  <cacheSource type="worksheet">
    <worksheetSource name="Table5"/>
  </cacheSource>
  <cacheFields count="16">
    <cacheField name="#" numFmtId="0">
      <sharedItems containsSemiMixedTypes="0" containsString="0" containsNumber="1" containsInteger="1" minValue="1" maxValue="530"/>
    </cacheField>
    <cacheField name="Year" numFmtId="0">
      <sharedItems containsString="0" containsBlank="1" containsNumber="1" containsInteger="1" minValue="2022" maxValue="2023"/>
    </cacheField>
    <cacheField name="Month" numFmtId="14">
      <sharedItems containsBlank="1"/>
    </cacheField>
    <cacheField name="Week" numFmtId="0">
      <sharedItems containsBlank="1"/>
    </cacheField>
    <cacheField name="Date" numFmtId="0">
      <sharedItems containsString="0" containsBlank="1" containsNumber="1" containsInteger="1" minValue="1" maxValue="31"/>
    </cacheField>
    <cacheField name="Exchange Rate " numFmtId="0">
      <sharedItems containsString="0" containsBlank="1" containsNumber="1" minValue="560" maxValue="618.23199999999997"/>
    </cacheField>
    <cacheField name="PO" numFmtId="0">
      <sharedItems containsString="0" containsBlank="1" containsNumber="1" containsInteger="1" minValue="1175" maxValue="1447"/>
    </cacheField>
    <cacheField name="Comodity Group" numFmtId="0">
      <sharedItems containsBlank="1"/>
    </cacheField>
    <cacheField name="Commodity" numFmtId="0">
      <sharedItems containsBlank="1"/>
    </cacheField>
    <cacheField name="Supplier Name" numFmtId="0">
      <sharedItems containsBlank="1" count="57">
        <s v="Ibrahiem Elkhalifa"/>
        <s v="A.Albalola"/>
        <s v="Mohammed Karmalla"/>
        <s v="Madani Cotton"/>
        <s v="Adm Koko"/>
        <s v="Magdi Gurnas"/>
        <s v="Alam Eldin"/>
        <s v="M.Elhadi"/>
        <s v="Niyala Purchases Collection"/>
        <s v="Abdalla Abdelaziz"/>
        <s v="Bamasef for Engenerring"/>
        <s v="Fathi Aljozooli"/>
        <s v="Mohamed hamid abakar"/>
        <s v="Ghabani"/>
        <s v="The Agro Bank of sudan"/>
        <s v="African Plantation Company"/>
        <s v="Omer Abdelgadir"/>
        <s v="Babiker Elsharif"/>
        <s v="Ghabani-Ethmar"/>
        <s v="Amtar Investment"/>
        <s v="Alwalid Mustafa"/>
        <m/>
        <s v="SCHE - Fruits" u="1"/>
        <s v="Adil Abdelrahman" u="1"/>
        <s v="Dal AG -JV" u="1"/>
        <s v="F" u="1"/>
        <s v="B" u="1"/>
        <s v="Sayed Mustafa" u="1"/>
        <s v="Sedeq Shaweesh" u="1"/>
        <s v="NOURTEX" u="1"/>
        <s v="Mohamed Mohieldin" u="1"/>
        <s v="Alsadiq Klebeesh" u="1"/>
        <s v="Madani Operation" u="1"/>
        <s v="Hassabo Trading" u="1"/>
        <s v="I" u="1"/>
        <s v="E" u="1"/>
        <s v="A" u="1"/>
        <s v="Abdalla Rabih" u="1"/>
        <s v="Awad Khider" u="1"/>
        <s v="Bashir Alkhyari" u="1"/>
        <s v="Amar Gabani" u="1"/>
        <s v="DIAC" u="1"/>
        <s v="Mahmoud Ayad" u="1"/>
        <s v="Alhadi yousif" u="1"/>
        <s v="H" u="1"/>
        <s v="Green Zone" u="1"/>
        <s v="Alharameen" u="1"/>
        <s v="D" u="1"/>
        <s v="Adlan Beaf for Export &amp; Import" u="1"/>
        <s v="Hassan Adlan" u="1"/>
        <s v="Afia Oils" u="1"/>
        <s v="Elnefeedi Agri" u="1"/>
        <s v="Ali Yousif" u="1"/>
        <s v="Ahmed Elshaikh" u="1"/>
        <s v="G" u="1"/>
        <s v="Abulmonzir Inter.COMPANY" u="1"/>
        <s v="C" u="1"/>
      </sharedItems>
    </cacheField>
    <cacheField name="Value SDG" numFmtId="166">
      <sharedItems containsString="0" containsBlank="1" containsNumber="1" minValue="-1620000000" maxValue="1800000000"/>
    </cacheField>
    <cacheField name="Value USD" numFmtId="167">
      <sharedItems containsSemiMixedTypes="0" containsString="0" containsNumber="1" minValue="-2726570.4288289379" maxValue="3002727.4774586912"/>
    </cacheField>
    <cacheField name="Payment Mode" numFmtId="0">
      <sharedItems containsBlank="1" count="6">
        <s v="Cash"/>
        <s v="Barter"/>
        <s v="Transfer"/>
        <s v="Financing"/>
        <s v="Refund"/>
        <m/>
      </sharedItems>
    </cacheField>
    <cacheField name="Payment Source" numFmtId="0">
      <sharedItems containsBlank="1" count="22">
        <s v="SAYGA"/>
        <s v="Omer Abdelgadir"/>
        <s v="Ibrahiem Elkhalifa"/>
        <s v="Mohammed Karmalla"/>
        <s v="BOK"/>
        <s v="QNB"/>
        <s v="Faisal Bank"/>
        <s v="QIB"/>
        <s v="M.Elhadi"/>
        <s v="A.Albalola"/>
        <s v="Bamasef for Engenerring"/>
        <s v="Niyala Purchases Collection"/>
        <s v="Ghabani"/>
        <s v="Magdi Gurnas"/>
        <s v="Alam Eldin"/>
        <s v="Mohamed hamid abakar"/>
        <s v="Abdalla Abdelaziz"/>
        <s v="Fathi Aljozooli"/>
        <s v="Babiker Elsharif"/>
        <s v="Amtar Investment"/>
        <s v="Magdi-local"/>
        <m/>
      </sharedItems>
    </cacheField>
    <cacheField name="Finance Rate %/Year" numFmtId="9">
      <sharedItems containsString="0" containsBlank="1" containsNumber="1" minValue="0" maxValue="1"/>
    </cacheField>
    <cacheField name="Interest Paid SDG" numFmtId="166">
      <sharedItems containsSemiMixedTypes="0" containsString="0" containsNumber="1" minValue="-145800000" maxValue="145800000"/>
    </cacheField>
  </cacheFields>
  <extLst>
    <ext xmlns:x14="http://schemas.microsoft.com/office/spreadsheetml/2009/9/main" uri="{725AE2AE-9491-48be-B2B4-4EB974FC3084}">
      <x14:pivotCacheDefinition pivotCacheId="5"/>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5471.798963310182" createdVersion="5" refreshedVersion="8" minRefreshableVersion="3" recordCount="4614" xr:uid="{00000000-000A-0000-FFFF-FFFF03000000}">
  <cacheSource type="worksheet">
    <worksheetSource name="Table1"/>
  </cacheSource>
  <cacheFields count="32">
    <cacheField name="#" numFmtId="0">
      <sharedItems containsSemiMixedTypes="0" containsString="0" containsNumber="1" containsInteger="1" minValue="1" maxValue="4626"/>
    </cacheField>
    <cacheField name="Year" numFmtId="0">
      <sharedItems containsString="0" containsBlank="1" containsNumber="1" containsInteger="1" minValue="2022" maxValue="2024" count="4">
        <n v="2023"/>
        <n v="2024"/>
        <m/>
        <n v="2022" u="1"/>
      </sharedItems>
    </cacheField>
    <cacheField name="Month" numFmtId="0">
      <sharedItems containsBlank="1" count="13">
        <s v="Oct"/>
        <s v="Nov"/>
        <s v="Dec"/>
        <s v="Jan"/>
        <s v="Feb"/>
        <s v="Mar"/>
        <s v="Apr"/>
        <s v="May"/>
        <s v="Jun"/>
        <m/>
        <s v="Sep" u="1"/>
        <s v="Jul" u="1"/>
        <s v="Aug" u="1"/>
      </sharedItems>
    </cacheField>
    <cacheField name="Week #" numFmtId="0">
      <sharedItems containsBlank="1" count="5">
        <s v="W3"/>
        <s v="W4"/>
        <s v="W1"/>
        <s v="W2"/>
        <m/>
      </sharedItems>
    </cacheField>
    <cacheField name="Date" numFmtId="0">
      <sharedItems containsString="0" containsBlank="1" containsNumber="1" containsInteger="1" minValue="1" maxValue="31"/>
    </cacheField>
    <cacheField name="Exchange Rate" numFmtId="166">
      <sharedItems containsString="0" containsBlank="1" containsNumber="1" minValue="1050" maxValue="1890"/>
    </cacheField>
    <cacheField name="PO #" numFmtId="0">
      <sharedItems containsString="0" containsBlank="1" containsNumber="1" containsInteger="1" minValue="1150" maxValue="1576" count="114">
        <n v="1480"/>
        <n v="1482"/>
        <n v="1483"/>
        <n v="1487"/>
        <n v="1481"/>
        <n v="1486"/>
        <n v="1497"/>
        <n v="1498"/>
        <n v="1496"/>
        <n v="1502"/>
        <n v="1503"/>
        <n v="1504"/>
        <n v="1507"/>
        <n v="1511"/>
        <n v="1510"/>
        <n v="1516"/>
        <n v="1515"/>
        <n v="1514"/>
        <n v="1529"/>
        <n v="1520"/>
        <n v="1523"/>
        <n v="1530"/>
        <n v="1524"/>
        <n v="1542"/>
        <n v="1544"/>
        <n v="1546"/>
        <n v="1549"/>
        <n v="1553"/>
        <n v="1562"/>
        <n v="1557"/>
        <n v="1563"/>
        <n v="1565"/>
        <n v="1568"/>
        <n v="1575"/>
        <n v="1576"/>
        <m/>
        <n v="1274" u="1"/>
        <n v="1345" u="1"/>
        <n v="1416" u="1"/>
        <n v="1319" u="1"/>
        <n v="1461" u="1"/>
        <n v="1293" u="1"/>
        <n v="1364" u="1"/>
        <n v="1267" u="1"/>
        <n v="1338" u="1"/>
        <n v="1383" u="1"/>
        <n v="1286" u="1"/>
        <n v="1357" u="1"/>
        <n v="1234" u="1"/>
        <n v="1395" u="1"/>
        <n v="1369" u="1"/>
        <n v="1414" u="1"/>
        <n v="1175" u="1"/>
        <n v="1317" u="1"/>
        <n v="1362" u="1"/>
        <n v="1471" u="1"/>
        <n v="1232" u="1"/>
        <n v="1445" u="1"/>
        <n v="1348" u="1"/>
        <n v="1341" u="1"/>
        <n v="1244" u="1"/>
        <n v="1431" u="1"/>
        <n v="1237" u="1"/>
        <n v="1379" u="1"/>
        <n v="1230" u="1"/>
        <n v="1372" u="1"/>
        <n v="1417" u="1"/>
        <n v="1462" u="1"/>
        <n v="1294" u="1"/>
        <n v="1365" u="1"/>
        <n v="1410" u="1"/>
        <n v="1216" u="1"/>
        <n v="1358" u="1"/>
        <n v="1254" u="1"/>
        <n v="1370" u="1"/>
        <n v="1441" u="1"/>
        <n v="1273" u="1"/>
        <n v="1344" u="1"/>
        <n v="1415" u="1"/>
        <n v="1150" u="1"/>
        <n v="1292" u="1"/>
        <n v="1363" u="1"/>
        <n v="1434" u="1"/>
        <n v="1266" u="1"/>
        <n v="1337" u="1"/>
        <n v="1382" u="1"/>
        <n v="1427" u="1"/>
        <n v="1304" u="1"/>
        <n v="1446" u="1"/>
        <n v="1349" u="1"/>
        <n v="1394" u="1"/>
        <n v="1368" u="1"/>
        <n v="1439" u="1"/>
        <n v="1342" u="1"/>
        <n v="1245" u="1"/>
        <n v="1316" u="1"/>
        <n v="1335" u="1"/>
        <n v="1380" u="1"/>
        <n v="1231" u="1"/>
        <n v="1302" u="1"/>
        <n v="1373" u="1"/>
        <n v="1347" u="1"/>
        <n v="1418" u="1"/>
        <n v="1295" u="1"/>
        <n v="1366" u="1"/>
        <n v="1437" u="1"/>
        <n v="1269" u="1"/>
        <n v="1288" u="1"/>
        <n v="1307" u="1"/>
        <n v="1378" u="1"/>
        <n v="1229" u="1"/>
        <n v="1300" u="1"/>
        <n v="1371" u="1"/>
        <n v="1442" u="1"/>
      </sharedItems>
    </cacheField>
    <cacheField name="Commodity Group" numFmtId="0">
      <sharedItems containsBlank="1" count="9">
        <s v="Sesame Catogery"/>
        <s v="Cotton Catogery"/>
        <s v="Peanut Catogery"/>
        <s v="Others"/>
        <s v="Sorghum"/>
        <s v="Gum Arabic Catogery"/>
        <m/>
        <s v="Meat Catogery" u="1"/>
        <s v="Green Fodder Catogery" u="1"/>
      </sharedItems>
    </cacheField>
    <cacheField name="Commodity" numFmtId="0">
      <sharedItems containsBlank="1" count="25">
        <s v="Red-Sesame"/>
        <s v="NG-Sesame/Eastern"/>
        <s v="Mixed-Sesame"/>
        <s v="NG-Sesame/Western"/>
        <s v="Gadarif-Sesame"/>
        <s v="Finished-Cotton"/>
        <s v="Shelled-Peanut"/>
        <s v="Raw-Cotton"/>
        <s v="WM-Seeds"/>
        <s v="Finished-Sorghum"/>
        <s v="Pigeon-Peas"/>
        <s v="Fresh-Talha"/>
        <s v="Chick-Peas"/>
        <s v="Sunflower Seeds"/>
        <s v="Sorghum"/>
        <m/>
        <s v="NG-Sesame" u="1"/>
        <s v="Lamb-Meat" u="1"/>
        <s v="Dry-Hashab" u="1"/>
        <s v="Raw-Peanut" u="1"/>
        <s v="Alfalfa" u="1"/>
        <s v="Rhodes" u="1"/>
        <s v="HPS-Peanut" u="1"/>
        <s v="Fresh-Hashab" u="1"/>
        <s v="GNO" u="1"/>
      </sharedItems>
    </cacheField>
    <cacheField name="Agent Name" numFmtId="0">
      <sharedItems containsBlank="1" count="19">
        <s v="Abdalla Abdelaziz"/>
        <s v="Mohammed Karmalla"/>
        <s v="Omer Abdelgadir"/>
        <s v="Ibrahiem Elkhalifa"/>
        <s v="A.Albalola"/>
        <s v="Magdi Gurnas"/>
        <s v="The Agro Bank of sudan"/>
        <m/>
        <s v="Dal Micro Finance" u="1"/>
        <s v="Amtar Investment" u="1"/>
        <s v="M.Elhadi" u="1"/>
        <s v="Mohamed hamid abakar" u="1"/>
        <s v="Alam Eldin" u="1"/>
        <s v="Ghabani" u="1"/>
        <s v="Madani Cotton" u="1"/>
        <s v="Nasser Haroun" u="1"/>
        <s v="Adm Koko" u="1"/>
        <s v="Bamasef for Engenerring" u="1"/>
        <s v="African Plantation Company" u="1"/>
      </sharedItems>
    </cacheField>
    <cacheField name="Supplier Name" numFmtId="0">
      <sharedItems containsBlank="1"/>
    </cacheField>
    <cacheField name="Origin" numFmtId="171">
      <sharedItems containsBlank="1"/>
    </cacheField>
    <cacheField name="Deal Type" numFmtId="0">
      <sharedItems containsBlank="1"/>
    </cacheField>
    <cacheField name="Unit of Purchase" numFmtId="0">
      <sharedItems containsBlank="1"/>
    </cacheField>
    <cacheField name="Volume in Units" numFmtId="0">
      <sharedItems containsString="0" containsBlank="1" containsNumber="1" minValue="-245.46199999999996" maxValue="15047.242"/>
    </cacheField>
    <cacheField name="Volume MT/Head" numFmtId="166">
      <sharedItems containsSemiMixedTypes="0" containsString="0" containsNumber="1" minValue="-11.031999999999998" maxValue="9084.66"/>
    </cacheField>
    <cacheField name="Price SDG/Unit" numFmtId="166">
      <sharedItems containsString="0" containsBlank="1" containsNumber="1" minValue="10002.013963480118" maxValue="2430000"/>
    </cacheField>
    <cacheField name="Price SDG /MT" numFmtId="166">
      <sharedItems containsSemiMixedTypes="0" containsString="0" containsNumber="1" minValue="0" maxValue="2859125"/>
    </cacheField>
    <cacheField name="Price USD/(MT/Head)" numFmtId="171">
      <sharedItems containsSemiMixedTypes="0" containsString="0" containsNumber="1" minValue="0" maxValue="1678.54"/>
    </cacheField>
    <cacheField name="Purchase Value SDG" numFmtId="166">
      <sharedItems containsSemiMixedTypes="0" containsString="0" containsNumber="1" minValue="-17885576.185344826" maxValue="2773213252.4953799"/>
    </cacheField>
    <cacheField name="Value USD" numFmtId="171">
      <sharedItems containsSemiMixedTypes="0" containsString="0" containsNumber="1" minValue="-13794.542508223494" maxValue="2493896.8097980036"/>
    </cacheField>
    <cacheField name="Commission SDG/MT" numFmtId="166">
      <sharedItems containsString="0" containsBlank="1" containsNumber="1" minValue="400" maxValue="13250"/>
    </cacheField>
    <cacheField name="Commission Value SDG" numFmtId="166">
      <sharedItems containsSemiMixedTypes="0" containsString="0" containsNumber="1" minValue="-98184.799999999988" maxValue="8851194"/>
    </cacheField>
    <cacheField name="Other Expenses SDG" numFmtId="166">
      <sharedItems containsString="0" containsBlank="1" containsNumber="1" minValue="2700" maxValue="313357000"/>
    </cacheField>
    <cacheField name="Total Cost SDG" numFmtId="166">
      <sharedItems containsSemiMixedTypes="0" containsString="0" containsNumber="1" minValue="-17983760.985344827" maxValue="2773213252.4953799"/>
    </cacheField>
    <cacheField name="Average Cost SDG/MT" numFmtId="166">
      <sharedItems containsSemiMixedTypes="0" containsString="0" containsNumber="1" minValue="0" maxValue="17313229.932998933"/>
    </cacheField>
    <cacheField name="Total Cost USD" numFmtId="171">
      <sharedItems containsSemiMixedTypes="0" containsString="0" containsNumber="1" minValue="-13870.269137504312" maxValue="2493896.8097980036"/>
    </cacheField>
    <cacheField name="Average Cost USD/MT" numFmtId="171">
      <sharedItems containsSemiMixedTypes="0" containsString="0" containsNumber="1" minValue="0" maxValue="13353.111120965359"/>
    </cacheField>
    <cacheField name="Delivered MT" numFmtId="166">
      <sharedItems containsString="0" containsBlank="1" containsNumber="1" minValue="-11.031999999999998" maxValue="8571.2099999999991"/>
    </cacheField>
    <cacheField name="Balance MT" numFmtId="166">
      <sharedItems containsSemiMixedTypes="0" containsString="0" containsNumber="1" minValue="-31.225979000000279" maxValue="3000"/>
    </cacheField>
    <cacheField name="Value Delivered SDG" numFmtId="166">
      <sharedItems containsSemiMixedTypes="0" containsString="0" containsNumber="1" minValue="-17983760.985344827" maxValue="2616475813.2853541"/>
    </cacheField>
    <cacheField name="PO Status" numFmtId="0">
      <sharedItems containsBlank="1"/>
    </cacheField>
  </cacheFields>
  <extLst>
    <ext xmlns:x14="http://schemas.microsoft.com/office/spreadsheetml/2009/9/main" uri="{725AE2AE-9491-48be-B2B4-4EB974FC3084}">
      <x14:pivotCacheDefinition pivotCacheId="4"/>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damohamed" refreshedDate="45870.072365740743" createdVersion="8" refreshedVersion="6" minRefreshableVersion="3" recordCount="612" xr:uid="{00000000-000A-0000-FFFF-FFFF04000000}">
  <cacheSource type="worksheet">
    <worksheetSource ref="A1:P1048576" sheet="Payments Details Master"/>
  </cacheSource>
  <cacheFields count="16">
    <cacheField name="#" numFmtId="0">
      <sharedItems containsString="0" containsBlank="1" containsNumber="1" containsInteger="1" minValue="1" maxValue="611"/>
    </cacheField>
    <cacheField name="Year" numFmtId="0">
      <sharedItems containsString="0" containsBlank="1" containsNumber="1" containsInteger="1" minValue="2024" maxValue="2025"/>
    </cacheField>
    <cacheField name="Month" numFmtId="0">
      <sharedItems containsBlank="1"/>
    </cacheField>
    <cacheField name="Week" numFmtId="0">
      <sharedItems containsBlank="1"/>
    </cacheField>
    <cacheField name="Date" numFmtId="0">
      <sharedItems containsString="0" containsBlank="1" containsNumber="1" containsInteger="1" minValue="2" maxValue="29"/>
    </cacheField>
    <cacheField name="Exchange Rate " numFmtId="0">
      <sharedItems containsString="0" containsBlank="1" containsNumber="1" minValue="2460.91" maxValue="3011"/>
    </cacheField>
    <cacheField name="PO" numFmtId="0">
      <sharedItems containsString="0" containsBlank="1" containsNumber="1" containsInteger="1" minValue="1383" maxValue="1722"/>
    </cacheField>
    <cacheField name="Comodity Group" numFmtId="0">
      <sharedItems containsBlank="1"/>
    </cacheField>
    <cacheField name="Commodity" numFmtId="0">
      <sharedItems containsBlank="1"/>
    </cacheField>
    <cacheField name="Supplier Name" numFmtId="0">
      <sharedItems containsBlank="1" count="10">
        <s v="Mohammed Karmalla"/>
        <s v="Omer Abdelgadir"/>
        <s v="Magdi Gurnas"/>
        <s v="Alam Eldin"/>
        <s v="Apco"/>
        <s v="Abdalla Abdelaziz"/>
        <m/>
        <s v="Ibrahiem Elkhalifa" u="1"/>
        <s v="A.Albalola" u="1"/>
        <s v="The Agro Bank of sudan" u="1"/>
      </sharedItems>
    </cacheField>
    <cacheField name="Value SDG" numFmtId="166">
      <sharedItems containsString="0" containsBlank="1" containsNumber="1" minValue="-200000000" maxValue="3000000000"/>
    </cacheField>
    <cacheField name="Value USD" numFmtId="171">
      <sharedItems containsString="0" containsBlank="1" containsNumber="1" minValue="-81270.749438215949" maxValue="1142337.1074882101"/>
    </cacheField>
    <cacheField name="Payment Mode" numFmtId="0">
      <sharedItems containsBlank="1" count="6">
        <s v="Cash"/>
        <s v="Transfer"/>
        <s v="Financing"/>
        <s v="Refund"/>
        <m/>
        <s v="Barter" u="1"/>
      </sharedItems>
    </cacheField>
    <cacheField name="Payment Source" numFmtId="0">
      <sharedItems containsBlank="1" count="9">
        <s v="SAYGA"/>
        <s v="Mohammed Karmalla"/>
        <s v="Abdalla Abdelaziz"/>
        <s v="QIB"/>
        <s v="Magdi Gurnas"/>
        <m/>
        <s v="Ibrahiem Elkhalifa" u="1"/>
        <s v="Hadaa for gold" u="1"/>
        <s v="A.Albalola" u="1"/>
      </sharedItems>
    </cacheField>
    <cacheField name="Finance Rate %/Year" numFmtId="0">
      <sharedItems containsString="0" containsBlank="1" containsNumber="1" minValue="0" maxValue="0.09"/>
    </cacheField>
    <cacheField name="Interest Paid SDG" numFmtId="166">
      <sharedItems containsString="0" containsBlank="1" containsNumber="1" minValue="-18000000" maxValue="270000000"/>
    </cacheField>
  </cacheFields>
  <extLst>
    <ext xmlns:x14="http://schemas.microsoft.com/office/spreadsheetml/2009/9/main" uri="{725AE2AE-9491-48be-B2B4-4EB974FC3084}">
      <x14:pivotCacheDefinition pivotCacheId="1827222634"/>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damohamed" refreshedDate="45870.072474884262" createdVersion="6" refreshedVersion="6" minRefreshableVersion="3" recordCount="4632" xr:uid="{00000000-000A-0000-FFFF-FFFF17000000}">
  <cacheSource type="worksheet">
    <worksheetSource ref="A1:AF1048576" sheet="Purchase Details Master"/>
  </cacheSource>
  <cacheFields count="32">
    <cacheField name="#" numFmtId="0">
      <sharedItems containsString="0" containsBlank="1" containsNumber="1" containsInteger="1" minValue="1" maxValue="4626"/>
    </cacheField>
    <cacheField name="Year" numFmtId="0">
      <sharedItems containsString="0" containsBlank="1" containsNumber="1" containsInteger="1" minValue="2024" maxValue="2025"/>
    </cacheField>
    <cacheField name="Month" numFmtId="0">
      <sharedItems containsBlank="1" count="12">
        <s v="Sep"/>
        <s v="Nov"/>
        <s v="Dec"/>
        <s v="Jan"/>
        <s v="Feb"/>
        <s v="Mar"/>
        <s v="Apr"/>
        <s v="May"/>
        <s v="Jun"/>
        <s v="Jul"/>
        <m/>
        <s v="Oct" u="1"/>
      </sharedItems>
    </cacheField>
    <cacheField name="Week #" numFmtId="0">
      <sharedItems containsBlank="1" count="5">
        <s v="W4"/>
        <s v="W3"/>
        <s v="W1"/>
        <s v="W2"/>
        <m/>
      </sharedItems>
    </cacheField>
    <cacheField name="Date" numFmtId="0">
      <sharedItems containsString="0" containsBlank="1" containsNumber="1" containsInteger="1" minValue="1" maxValue="31"/>
    </cacheField>
    <cacheField name="Exchange Rate" numFmtId="166">
      <sharedItems containsString="0" containsBlank="1" containsNumber="1" minValue="2460.91" maxValue="3195"/>
    </cacheField>
    <cacheField name="PO #" numFmtId="0">
      <sharedItems containsString="0" containsBlank="1" containsNumber="1" containsInteger="1" minValue="1609" maxValue="1722" count="8">
        <n v="1609"/>
        <n v="1659"/>
        <n v="1666"/>
        <n v="1675"/>
        <n v="1678"/>
        <n v="1720"/>
        <n v="1722"/>
        <m/>
      </sharedItems>
    </cacheField>
    <cacheField name="Commodity Group" numFmtId="0">
      <sharedItems containsBlank="1" count="10">
        <s v="Cotton Catogery"/>
        <s v="Sesame Catogery"/>
        <s v="Others"/>
        <s v="Sorghum"/>
        <s v="Gum Arabic Catogery"/>
        <m/>
        <s v="  "/>
        <s v="Meat Catogery" u="1"/>
        <s v="Peanut Catogery" u="1"/>
        <s v="Green Fodder Catogery" u="1"/>
      </sharedItems>
    </cacheField>
    <cacheField name="Commodity" numFmtId="0">
      <sharedItems containsBlank="1" count="25">
        <s v="Finished-Cotton"/>
        <s v="Gadarif-Sesame"/>
        <s v="WM-Seeds"/>
        <s v="Sorghum"/>
        <s v="Fresh-Hashab"/>
        <s v="Pigeon-Peas"/>
        <m/>
        <s v="NG-Sesame" u="1"/>
        <s v="Lamb-Meat" u="1"/>
        <s v="Mixed-Sesame" u="1"/>
        <s v="Red-Sesame" u="1"/>
        <s v="Dry-Hashab" u="1"/>
        <s v="Raw-Peanut" u="1"/>
        <s v="NG-Sesame/Western" u="1"/>
        <s v="Shelled-Peanut" u="1"/>
        <s v="Chick-Peas" u="1"/>
        <s v="Alfalfa" u="1"/>
        <s v="Rhodes" u="1"/>
        <s v="Sunflower Seeds" u="1"/>
        <s v="Finished-Sorghum" u="1"/>
        <s v="HPS-Peanut" u="1"/>
        <s v="Fresh-Talha" u="1"/>
        <s v="GNO" u="1"/>
        <s v="Raw-Cotton" u="1"/>
        <s v="NG-Sesame/Eastern" u="1"/>
      </sharedItems>
    </cacheField>
    <cacheField name="Agent Name" numFmtId="0">
      <sharedItems containsBlank="1" count="20">
        <s v="Apco"/>
        <s v="Mohammed Karmalla"/>
        <s v="Abdalla Abdelaziz"/>
        <s v="Magdi Gurnas"/>
        <m/>
        <s v="Dal Micro Finance" u="1"/>
        <s v="Amtar Investment" u="1"/>
        <s v="A.Albalola" u="1"/>
        <s v="M.Elhadi" u="1"/>
        <s v="Mohamed hamid abakar" u="1"/>
        <s v="Alam Eldin" u="1"/>
        <s v="Ghabani" u="1"/>
        <s v="Madani Cotton" u="1"/>
        <s v="Ibrahiem Elkhalifa" u="1"/>
        <s v="Nasser Haroun" u="1"/>
        <s v="Adm Koko" u="1"/>
        <s v="Bamasef for Engenerring" u="1"/>
        <s v="The Agro Bank of sudan" u="1"/>
        <s v="Omer Abdelgadir" u="1"/>
        <s v="African Plantation Company" u="1"/>
      </sharedItems>
    </cacheField>
    <cacheField name="Supplier Name" numFmtId="0">
      <sharedItems containsBlank="1"/>
    </cacheField>
    <cacheField name="Origin" numFmtId="171">
      <sharedItems containsBlank="1"/>
    </cacheField>
    <cacheField name="Deal Type" numFmtId="0">
      <sharedItems containsBlank="1" count="3">
        <s v="Cash "/>
        <m/>
        <s v="Barter" u="1"/>
      </sharedItems>
    </cacheField>
    <cacheField name="Unit of Purchase" numFmtId="0">
      <sharedItems containsBlank="1"/>
    </cacheField>
    <cacheField name="Volume in Units" numFmtId="0">
      <sharedItems containsString="0" containsBlank="1" containsNumber="1" minValue="0" maxValue="4574.66"/>
    </cacheField>
    <cacheField name="Volume MT/Head" numFmtId="0">
      <sharedItems containsString="0" containsBlank="1" containsNumber="1" minValue="0" maxValue="468.05788100000001"/>
    </cacheField>
    <cacheField name="Price SDG/Unit" numFmtId="166">
      <sharedItems containsString="0" containsBlank="1" containsNumber="1" minValue="1653" maxValue="3000656"/>
    </cacheField>
    <cacheField name="Price SDG /MT" numFmtId="0">
      <sharedItems containsString="0" containsBlank="1" containsNumber="1" minValue="0" maxValue="9567500"/>
    </cacheField>
    <cacheField name="Price USD/(MT/Head)" numFmtId="0">
      <sharedItems containsString="0" containsBlank="1" containsNumber="1" minValue="0" maxValue="3511.0091743119265"/>
    </cacheField>
    <cacheField name="Purchase Value SDG" numFmtId="166">
      <sharedItems containsString="0" containsBlank="1" containsNumber="1" minValue="0" maxValue="825986885.62"/>
    </cacheField>
    <cacheField name="Value USD" numFmtId="0">
      <sharedItems containsString="0" containsBlank="1" containsNumber="1" minValue="0" maxValue="312334.33373415616"/>
    </cacheField>
    <cacheField name="Commission SDG/MT" numFmtId="166">
      <sharedItems containsString="0" containsBlank="1" containsNumber="1" containsInteger="1" minValue="2000" maxValue="30000"/>
    </cacheField>
    <cacheField name="Commission Value SDG" numFmtId="0">
      <sharedItems containsString="0" containsBlank="1" containsNumber="1" minValue="0" maxValue="10292985"/>
    </cacheField>
    <cacheField name="Other Expenses SDG" numFmtId="166">
      <sharedItems containsString="0" containsBlank="1" containsNumber="1" containsInteger="1" minValue="50025" maxValue="55565200"/>
    </cacheField>
    <cacheField name="Total Cost SDG" numFmtId="0">
      <sharedItems containsString="0" containsBlank="1" containsNumber="1" minValue="0" maxValue="836279870.62"/>
    </cacheField>
    <cacheField name="Average Cost SDG/MT" numFmtId="166">
      <sharedItems containsString="0" containsBlank="1" containsNumber="1" minValue="0" maxValue="9948820.5"/>
    </cacheField>
    <cacheField name="Total Cost USD" numFmtId="0">
      <sharedItems containsBlank="1" containsMixedTypes="1" containsNumber="1" minValue="115.56405353728489" maxValue="316226.46890976193"/>
    </cacheField>
    <cacheField name="Average Cost USD/MT" numFmtId="171">
      <sharedItems containsString="0" containsBlank="1" containsNumber="1" minValue="0" maxValue="3761.3688090737237"/>
    </cacheField>
    <cacheField name="Delivered MT" numFmtId="0">
      <sharedItems containsString="0" containsBlank="1" containsNumber="1" minValue="0.104" maxValue="468.05788100000001"/>
    </cacheField>
    <cacheField name="Balance MT" numFmtId="166">
      <sharedItems containsString="0" containsBlank="1" containsNumber="1" minValue="-27.820000000000046" maxValue="88.4"/>
    </cacheField>
    <cacheField name="Value Delivered SDG" numFmtId="166">
      <sharedItems containsString="0" containsBlank="1" containsNumber="1" minValue="0" maxValue="836279870.62"/>
    </cacheField>
    <cacheField name="PO Status"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49">
  <r>
    <m/>
    <x v="0"/>
    <x v="0"/>
    <x v="0"/>
    <x v="0"/>
    <m/>
    <m/>
    <x v="0"/>
    <x v="0"/>
    <x v="0"/>
    <m/>
    <x v="0"/>
    <m/>
    <m/>
    <n v="0"/>
    <m/>
    <n v="0"/>
    <n v="0"/>
    <n v="0"/>
    <n v="0"/>
    <n v="3000"/>
    <n v="0"/>
    <m/>
    <n v="0"/>
    <n v="0"/>
    <m/>
    <n v="0"/>
    <n v="0"/>
    <m/>
  </r>
  <r>
    <m/>
    <x v="0"/>
    <x v="0"/>
    <x v="0"/>
    <x v="0"/>
    <m/>
    <m/>
    <x v="0"/>
    <x v="0"/>
    <x v="0"/>
    <m/>
    <x v="0"/>
    <m/>
    <m/>
    <n v="0"/>
    <m/>
    <n v="0"/>
    <n v="0"/>
    <n v="0"/>
    <n v="0"/>
    <n v="4000"/>
    <n v="0"/>
    <m/>
    <n v="0"/>
    <n v="0"/>
    <m/>
    <n v="0"/>
    <n v="0"/>
    <m/>
  </r>
  <r>
    <m/>
    <x v="0"/>
    <x v="0"/>
    <x v="0"/>
    <x v="0"/>
    <m/>
    <m/>
    <x v="0"/>
    <x v="0"/>
    <x v="0"/>
    <m/>
    <x v="0"/>
    <m/>
    <m/>
    <n v="0"/>
    <m/>
    <n v="0"/>
    <n v="0"/>
    <n v="0"/>
    <n v="0"/>
    <n v="2000"/>
    <n v="0"/>
    <m/>
    <n v="0"/>
    <n v="0"/>
    <m/>
    <n v="0"/>
    <n v="0"/>
    <m/>
  </r>
  <r>
    <m/>
    <x v="0"/>
    <x v="0"/>
    <x v="0"/>
    <x v="0"/>
    <m/>
    <m/>
    <x v="0"/>
    <x v="0"/>
    <x v="0"/>
    <m/>
    <x v="0"/>
    <m/>
    <m/>
    <n v="0"/>
    <m/>
    <n v="0"/>
    <n v="0"/>
    <n v="0"/>
    <n v="0"/>
    <n v="3000"/>
    <n v="0"/>
    <m/>
    <n v="0"/>
    <n v="0"/>
    <m/>
    <n v="0"/>
    <n v="0"/>
    <m/>
  </r>
  <r>
    <m/>
    <x v="0"/>
    <x v="0"/>
    <x v="0"/>
    <x v="0"/>
    <m/>
    <m/>
    <x v="0"/>
    <x v="0"/>
    <x v="0"/>
    <m/>
    <x v="0"/>
    <m/>
    <m/>
    <n v="0"/>
    <m/>
    <n v="0"/>
    <n v="0"/>
    <n v="0"/>
    <n v="0"/>
    <n v="4000"/>
    <n v="0"/>
    <m/>
    <n v="0"/>
    <n v="0"/>
    <m/>
    <n v="0"/>
    <n v="0"/>
    <m/>
  </r>
  <r>
    <m/>
    <x v="0"/>
    <x v="0"/>
    <x v="0"/>
    <x v="0"/>
    <m/>
    <m/>
    <x v="0"/>
    <x v="0"/>
    <x v="0"/>
    <m/>
    <x v="0"/>
    <m/>
    <m/>
    <n v="0"/>
    <m/>
    <n v="0"/>
    <n v="0"/>
    <n v="0"/>
    <n v="0"/>
    <n v="5000"/>
    <n v="0"/>
    <m/>
    <n v="0"/>
    <n v="0"/>
    <m/>
    <n v="0"/>
    <n v="0"/>
    <m/>
  </r>
  <r>
    <m/>
    <x v="0"/>
    <x v="0"/>
    <x v="0"/>
    <x v="0"/>
    <m/>
    <m/>
    <x v="0"/>
    <x v="0"/>
    <x v="0"/>
    <m/>
    <x v="0"/>
    <m/>
    <m/>
    <n v="0"/>
    <m/>
    <n v="0"/>
    <n v="0"/>
    <n v="0"/>
    <n v="0"/>
    <n v="6000"/>
    <n v="0"/>
    <m/>
    <n v="0"/>
    <n v="0"/>
    <m/>
    <n v="0"/>
    <n v="0"/>
    <m/>
  </r>
  <r>
    <m/>
    <x v="0"/>
    <x v="0"/>
    <x v="0"/>
    <x v="0"/>
    <m/>
    <m/>
    <x v="0"/>
    <x v="0"/>
    <x v="0"/>
    <m/>
    <x v="0"/>
    <m/>
    <m/>
    <n v="0"/>
    <m/>
    <n v="0"/>
    <n v="0"/>
    <n v="0"/>
    <n v="0"/>
    <n v="2000"/>
    <n v="0"/>
    <m/>
    <n v="0"/>
    <n v="0"/>
    <m/>
    <n v="0"/>
    <n v="0"/>
    <m/>
  </r>
  <r>
    <m/>
    <x v="0"/>
    <x v="0"/>
    <x v="0"/>
    <x v="0"/>
    <m/>
    <m/>
    <x v="0"/>
    <x v="0"/>
    <x v="0"/>
    <m/>
    <x v="0"/>
    <m/>
    <m/>
    <n v="0"/>
    <m/>
    <n v="0"/>
    <n v="0"/>
    <n v="0"/>
    <n v="0"/>
    <n v="3000"/>
    <n v="0"/>
    <m/>
    <n v="0"/>
    <n v="0"/>
    <m/>
    <n v="0"/>
    <n v="0"/>
    <m/>
  </r>
  <r>
    <m/>
    <x v="0"/>
    <x v="0"/>
    <x v="0"/>
    <x v="0"/>
    <m/>
    <m/>
    <x v="0"/>
    <x v="0"/>
    <x v="0"/>
    <m/>
    <x v="0"/>
    <m/>
    <m/>
    <n v="0"/>
    <m/>
    <n v="0"/>
    <n v="0"/>
    <n v="0"/>
    <n v="0"/>
    <n v="4000"/>
    <n v="0"/>
    <m/>
    <n v="0"/>
    <n v="0"/>
    <m/>
    <n v="0"/>
    <n v="0"/>
    <m/>
  </r>
  <r>
    <m/>
    <x v="0"/>
    <x v="0"/>
    <x v="0"/>
    <x v="0"/>
    <m/>
    <m/>
    <x v="0"/>
    <x v="0"/>
    <x v="0"/>
    <m/>
    <x v="0"/>
    <m/>
    <m/>
    <n v="0"/>
    <m/>
    <n v="0"/>
    <n v="0"/>
    <n v="0"/>
    <n v="0"/>
    <n v="5000"/>
    <n v="0"/>
    <m/>
    <n v="0"/>
    <n v="0"/>
    <m/>
    <n v="0"/>
    <n v="0"/>
    <m/>
  </r>
  <r>
    <m/>
    <x v="0"/>
    <x v="0"/>
    <x v="0"/>
    <x v="0"/>
    <m/>
    <m/>
    <x v="0"/>
    <x v="0"/>
    <x v="0"/>
    <m/>
    <x v="0"/>
    <m/>
    <m/>
    <n v="0"/>
    <m/>
    <n v="0"/>
    <n v="0"/>
    <n v="0"/>
    <n v="0"/>
    <n v="6000"/>
    <n v="0"/>
    <m/>
    <n v="0"/>
    <n v="0"/>
    <m/>
    <n v="0"/>
    <n v="0"/>
    <m/>
  </r>
  <r>
    <m/>
    <x v="0"/>
    <x v="0"/>
    <x v="0"/>
    <x v="0"/>
    <m/>
    <m/>
    <x v="0"/>
    <x v="0"/>
    <x v="0"/>
    <m/>
    <x v="0"/>
    <m/>
    <m/>
    <n v="0"/>
    <m/>
    <n v="0"/>
    <n v="0"/>
    <n v="0"/>
    <n v="0"/>
    <n v="2000"/>
    <n v="0"/>
    <m/>
    <n v="0"/>
    <n v="0"/>
    <m/>
    <n v="0"/>
    <n v="0"/>
    <m/>
  </r>
  <r>
    <m/>
    <x v="0"/>
    <x v="0"/>
    <x v="0"/>
    <x v="0"/>
    <m/>
    <m/>
    <x v="0"/>
    <x v="0"/>
    <x v="0"/>
    <m/>
    <x v="0"/>
    <m/>
    <m/>
    <n v="0"/>
    <m/>
    <n v="0"/>
    <n v="0"/>
    <n v="0"/>
    <n v="0"/>
    <n v="3000"/>
    <n v="0"/>
    <m/>
    <n v="0"/>
    <n v="0"/>
    <m/>
    <n v="0"/>
    <n v="0"/>
    <m/>
  </r>
  <r>
    <m/>
    <x v="0"/>
    <x v="0"/>
    <x v="0"/>
    <x v="0"/>
    <m/>
    <m/>
    <x v="0"/>
    <x v="0"/>
    <x v="0"/>
    <m/>
    <x v="0"/>
    <m/>
    <m/>
    <n v="0"/>
    <m/>
    <n v="0"/>
    <n v="0"/>
    <n v="0"/>
    <n v="0"/>
    <n v="4000"/>
    <n v="0"/>
    <m/>
    <n v="0"/>
    <n v="0"/>
    <m/>
    <n v="0"/>
    <n v="0"/>
    <m/>
  </r>
  <r>
    <m/>
    <x v="0"/>
    <x v="0"/>
    <x v="0"/>
    <x v="0"/>
    <m/>
    <m/>
    <x v="0"/>
    <x v="0"/>
    <x v="0"/>
    <m/>
    <x v="0"/>
    <m/>
    <m/>
    <n v="0"/>
    <m/>
    <n v="0"/>
    <n v="0"/>
    <n v="0"/>
    <n v="0"/>
    <n v="5000"/>
    <n v="0"/>
    <m/>
    <n v="0"/>
    <n v="0"/>
    <m/>
    <n v="0"/>
    <n v="0"/>
    <m/>
  </r>
  <r>
    <m/>
    <x v="0"/>
    <x v="0"/>
    <x v="0"/>
    <x v="0"/>
    <m/>
    <m/>
    <x v="0"/>
    <x v="0"/>
    <x v="0"/>
    <m/>
    <x v="0"/>
    <m/>
    <m/>
    <n v="0"/>
    <m/>
    <n v="0"/>
    <n v="0"/>
    <n v="0"/>
    <n v="0"/>
    <n v="6000"/>
    <n v="0"/>
    <m/>
    <n v="0"/>
    <n v="0"/>
    <m/>
    <n v="0"/>
    <n v="0"/>
    <m/>
  </r>
  <r>
    <m/>
    <x v="0"/>
    <x v="0"/>
    <x v="0"/>
    <x v="0"/>
    <m/>
    <m/>
    <x v="0"/>
    <x v="0"/>
    <x v="0"/>
    <m/>
    <x v="0"/>
    <m/>
    <m/>
    <n v="0"/>
    <m/>
    <n v="0"/>
    <n v="0"/>
    <n v="0"/>
    <n v="0"/>
    <n v="2000"/>
    <n v="0"/>
    <m/>
    <n v="0"/>
    <n v="0"/>
    <m/>
    <n v="0"/>
    <n v="0"/>
    <m/>
  </r>
  <r>
    <m/>
    <x v="0"/>
    <x v="0"/>
    <x v="0"/>
    <x v="0"/>
    <m/>
    <m/>
    <x v="0"/>
    <x v="0"/>
    <x v="0"/>
    <m/>
    <x v="0"/>
    <m/>
    <m/>
    <n v="0"/>
    <m/>
    <n v="0"/>
    <n v="0"/>
    <n v="0"/>
    <n v="0"/>
    <n v="3000"/>
    <n v="0"/>
    <m/>
    <n v="0"/>
    <n v="0"/>
    <m/>
    <n v="0"/>
    <n v="0"/>
    <m/>
  </r>
  <r>
    <m/>
    <x v="0"/>
    <x v="0"/>
    <x v="0"/>
    <x v="0"/>
    <m/>
    <m/>
    <x v="0"/>
    <x v="0"/>
    <x v="0"/>
    <m/>
    <x v="0"/>
    <m/>
    <m/>
    <n v="0"/>
    <m/>
    <n v="0"/>
    <n v="0"/>
    <n v="0"/>
    <n v="0"/>
    <n v="4000"/>
    <n v="0"/>
    <m/>
    <n v="0"/>
    <n v="0"/>
    <m/>
    <n v="0"/>
    <n v="0"/>
    <m/>
  </r>
  <r>
    <m/>
    <x v="0"/>
    <x v="0"/>
    <x v="0"/>
    <x v="0"/>
    <m/>
    <m/>
    <x v="0"/>
    <x v="0"/>
    <x v="0"/>
    <m/>
    <x v="0"/>
    <m/>
    <m/>
    <n v="0"/>
    <m/>
    <n v="0"/>
    <n v="0"/>
    <n v="0"/>
    <n v="0"/>
    <n v="5000"/>
    <n v="0"/>
    <m/>
    <n v="0"/>
    <n v="0"/>
    <m/>
    <n v="0"/>
    <n v="0"/>
    <m/>
  </r>
  <r>
    <m/>
    <x v="0"/>
    <x v="0"/>
    <x v="0"/>
    <x v="0"/>
    <m/>
    <m/>
    <x v="0"/>
    <x v="0"/>
    <x v="0"/>
    <m/>
    <x v="0"/>
    <m/>
    <m/>
    <n v="0"/>
    <m/>
    <n v="0"/>
    <n v="0"/>
    <n v="0"/>
    <n v="0"/>
    <n v="6000"/>
    <n v="0"/>
    <m/>
    <n v="0"/>
    <n v="0"/>
    <m/>
    <n v="0"/>
    <n v="0"/>
    <m/>
  </r>
  <r>
    <m/>
    <x v="0"/>
    <x v="0"/>
    <x v="0"/>
    <x v="0"/>
    <m/>
    <m/>
    <x v="0"/>
    <x v="0"/>
    <x v="0"/>
    <m/>
    <x v="0"/>
    <m/>
    <m/>
    <n v="0"/>
    <m/>
    <n v="0"/>
    <n v="0"/>
    <n v="0"/>
    <n v="0"/>
    <n v="2000"/>
    <n v="0"/>
    <m/>
    <n v="0"/>
    <n v="0"/>
    <m/>
    <n v="0"/>
    <n v="0"/>
    <m/>
  </r>
  <r>
    <m/>
    <x v="0"/>
    <x v="0"/>
    <x v="0"/>
    <x v="0"/>
    <m/>
    <m/>
    <x v="0"/>
    <x v="0"/>
    <x v="0"/>
    <m/>
    <x v="0"/>
    <m/>
    <m/>
    <n v="0"/>
    <m/>
    <n v="0"/>
    <n v="0"/>
    <n v="0"/>
    <n v="0"/>
    <n v="3000"/>
    <n v="0"/>
    <m/>
    <n v="0"/>
    <n v="0"/>
    <m/>
    <n v="0"/>
    <n v="0"/>
    <m/>
  </r>
  <r>
    <m/>
    <x v="0"/>
    <x v="0"/>
    <x v="0"/>
    <x v="0"/>
    <m/>
    <m/>
    <x v="0"/>
    <x v="0"/>
    <x v="0"/>
    <m/>
    <x v="0"/>
    <m/>
    <m/>
    <n v="0"/>
    <m/>
    <n v="0"/>
    <n v="0"/>
    <n v="0"/>
    <n v="0"/>
    <n v="4000"/>
    <n v="0"/>
    <m/>
    <n v="0"/>
    <n v="0"/>
    <m/>
    <n v="0"/>
    <n v="0"/>
    <m/>
  </r>
  <r>
    <m/>
    <x v="0"/>
    <x v="0"/>
    <x v="0"/>
    <x v="0"/>
    <m/>
    <m/>
    <x v="0"/>
    <x v="0"/>
    <x v="0"/>
    <m/>
    <x v="0"/>
    <m/>
    <m/>
    <n v="0"/>
    <m/>
    <n v="0"/>
    <n v="0"/>
    <n v="0"/>
    <n v="0"/>
    <n v="5000"/>
    <n v="0"/>
    <m/>
    <n v="0"/>
    <n v="0"/>
    <m/>
    <n v="0"/>
    <n v="0"/>
    <m/>
  </r>
  <r>
    <m/>
    <x v="0"/>
    <x v="0"/>
    <x v="0"/>
    <x v="0"/>
    <m/>
    <m/>
    <x v="0"/>
    <x v="0"/>
    <x v="0"/>
    <m/>
    <x v="0"/>
    <m/>
    <m/>
    <n v="0"/>
    <m/>
    <n v="0"/>
    <n v="0"/>
    <n v="0"/>
    <n v="0"/>
    <n v="3000"/>
    <n v="0"/>
    <m/>
    <n v="0"/>
    <n v="0"/>
    <m/>
    <n v="0"/>
    <n v="0"/>
    <m/>
  </r>
  <r>
    <m/>
    <x v="0"/>
    <x v="0"/>
    <x v="0"/>
    <x v="0"/>
    <m/>
    <m/>
    <x v="0"/>
    <x v="0"/>
    <x v="0"/>
    <m/>
    <x v="0"/>
    <m/>
    <m/>
    <n v="0"/>
    <m/>
    <n v="0"/>
    <n v="0"/>
    <n v="0"/>
    <n v="0"/>
    <n v="4000"/>
    <n v="0"/>
    <m/>
    <n v="0"/>
    <n v="0"/>
    <m/>
    <n v="0"/>
    <n v="0"/>
    <m/>
  </r>
  <r>
    <m/>
    <x v="0"/>
    <x v="0"/>
    <x v="0"/>
    <x v="0"/>
    <m/>
    <m/>
    <x v="0"/>
    <x v="0"/>
    <x v="0"/>
    <m/>
    <x v="0"/>
    <m/>
    <m/>
    <n v="0"/>
    <m/>
    <n v="0"/>
    <n v="0"/>
    <n v="0"/>
    <n v="0"/>
    <n v="2000"/>
    <n v="0"/>
    <m/>
    <n v="0"/>
    <n v="0"/>
    <m/>
    <n v="0"/>
    <n v="0"/>
    <m/>
  </r>
  <r>
    <m/>
    <x v="0"/>
    <x v="0"/>
    <x v="0"/>
    <x v="0"/>
    <m/>
    <m/>
    <x v="0"/>
    <x v="0"/>
    <x v="0"/>
    <m/>
    <x v="0"/>
    <m/>
    <m/>
    <n v="0"/>
    <m/>
    <n v="0"/>
    <n v="0"/>
    <n v="0"/>
    <n v="0"/>
    <n v="3000"/>
    <n v="0"/>
    <m/>
    <n v="0"/>
    <n v="0"/>
    <m/>
    <n v="0"/>
    <n v="0"/>
    <m/>
  </r>
  <r>
    <m/>
    <x v="0"/>
    <x v="0"/>
    <x v="0"/>
    <x v="0"/>
    <m/>
    <m/>
    <x v="0"/>
    <x v="0"/>
    <x v="0"/>
    <m/>
    <x v="0"/>
    <m/>
    <m/>
    <n v="0"/>
    <m/>
    <n v="0"/>
    <n v="0"/>
    <n v="0"/>
    <n v="0"/>
    <n v="4000"/>
    <n v="0"/>
    <m/>
    <n v="0"/>
    <n v="0"/>
    <m/>
    <n v="0"/>
    <n v="0"/>
    <m/>
  </r>
  <r>
    <m/>
    <x v="0"/>
    <x v="0"/>
    <x v="0"/>
    <x v="0"/>
    <m/>
    <m/>
    <x v="0"/>
    <x v="0"/>
    <x v="0"/>
    <m/>
    <x v="0"/>
    <m/>
    <m/>
    <n v="0"/>
    <m/>
    <n v="0"/>
    <n v="0"/>
    <n v="0"/>
    <n v="0"/>
    <n v="5000"/>
    <n v="0"/>
    <m/>
    <n v="0"/>
    <n v="0"/>
    <m/>
    <n v="0"/>
    <n v="0"/>
    <m/>
  </r>
  <r>
    <m/>
    <x v="0"/>
    <x v="0"/>
    <x v="0"/>
    <x v="0"/>
    <m/>
    <m/>
    <x v="0"/>
    <x v="0"/>
    <x v="0"/>
    <m/>
    <x v="0"/>
    <m/>
    <m/>
    <n v="0"/>
    <m/>
    <n v="0"/>
    <n v="0"/>
    <n v="0"/>
    <n v="0"/>
    <n v="6000"/>
    <n v="0"/>
    <m/>
    <n v="0"/>
    <n v="0"/>
    <m/>
    <n v="0"/>
    <n v="0"/>
    <m/>
  </r>
  <r>
    <m/>
    <x v="0"/>
    <x v="0"/>
    <x v="0"/>
    <x v="0"/>
    <m/>
    <m/>
    <x v="0"/>
    <x v="0"/>
    <x v="0"/>
    <m/>
    <x v="0"/>
    <m/>
    <m/>
    <n v="0"/>
    <m/>
    <n v="0"/>
    <n v="0"/>
    <n v="0"/>
    <n v="0"/>
    <n v="2000"/>
    <n v="0"/>
    <m/>
    <n v="0"/>
    <n v="0"/>
    <m/>
    <n v="0"/>
    <n v="0"/>
    <m/>
  </r>
  <r>
    <m/>
    <x v="0"/>
    <x v="0"/>
    <x v="0"/>
    <x v="0"/>
    <m/>
    <m/>
    <x v="0"/>
    <x v="0"/>
    <x v="0"/>
    <m/>
    <x v="0"/>
    <m/>
    <m/>
    <n v="0"/>
    <m/>
    <n v="0"/>
    <n v="0"/>
    <n v="0"/>
    <n v="0"/>
    <n v="3000"/>
    <n v="0"/>
    <m/>
    <n v="0"/>
    <n v="0"/>
    <m/>
    <n v="0"/>
    <n v="0"/>
    <m/>
  </r>
  <r>
    <m/>
    <x v="0"/>
    <x v="0"/>
    <x v="0"/>
    <x v="0"/>
    <m/>
    <m/>
    <x v="0"/>
    <x v="0"/>
    <x v="0"/>
    <m/>
    <x v="0"/>
    <m/>
    <m/>
    <n v="0"/>
    <m/>
    <n v="0"/>
    <n v="0"/>
    <n v="0"/>
    <n v="0"/>
    <n v="4000"/>
    <n v="0"/>
    <m/>
    <n v="0"/>
    <n v="0"/>
    <m/>
    <n v="0"/>
    <n v="0"/>
    <m/>
  </r>
  <r>
    <m/>
    <x v="0"/>
    <x v="0"/>
    <x v="0"/>
    <x v="0"/>
    <m/>
    <m/>
    <x v="0"/>
    <x v="0"/>
    <x v="0"/>
    <m/>
    <x v="0"/>
    <m/>
    <m/>
    <n v="0"/>
    <m/>
    <n v="0"/>
    <n v="0"/>
    <n v="0"/>
    <n v="0"/>
    <n v="5000"/>
    <n v="0"/>
    <m/>
    <n v="0"/>
    <n v="0"/>
    <m/>
    <n v="0"/>
    <n v="0"/>
    <m/>
  </r>
  <r>
    <m/>
    <x v="0"/>
    <x v="0"/>
    <x v="0"/>
    <x v="0"/>
    <m/>
    <m/>
    <x v="0"/>
    <x v="0"/>
    <x v="0"/>
    <m/>
    <x v="0"/>
    <m/>
    <m/>
    <n v="0"/>
    <m/>
    <n v="0"/>
    <n v="0"/>
    <n v="0"/>
    <n v="0"/>
    <n v="6000"/>
    <n v="0"/>
    <m/>
    <n v="0"/>
    <n v="0"/>
    <m/>
    <n v="0"/>
    <n v="0"/>
    <m/>
  </r>
  <r>
    <m/>
    <x v="0"/>
    <x v="0"/>
    <x v="0"/>
    <x v="0"/>
    <m/>
    <m/>
    <x v="0"/>
    <x v="0"/>
    <x v="0"/>
    <m/>
    <x v="0"/>
    <m/>
    <m/>
    <n v="0"/>
    <m/>
    <n v="0"/>
    <n v="0"/>
    <n v="0"/>
    <n v="0"/>
    <n v="2000"/>
    <n v="0"/>
    <m/>
    <n v="0"/>
    <n v="0"/>
    <m/>
    <n v="0"/>
    <n v="0"/>
    <m/>
  </r>
  <r>
    <m/>
    <x v="0"/>
    <x v="0"/>
    <x v="0"/>
    <x v="0"/>
    <m/>
    <m/>
    <x v="0"/>
    <x v="0"/>
    <x v="0"/>
    <m/>
    <x v="0"/>
    <m/>
    <m/>
    <n v="0"/>
    <m/>
    <n v="0"/>
    <n v="0"/>
    <n v="0"/>
    <n v="0"/>
    <n v="3000"/>
    <n v="0"/>
    <m/>
    <n v="0"/>
    <n v="0"/>
    <m/>
    <n v="0"/>
    <n v="0"/>
    <m/>
  </r>
  <r>
    <m/>
    <x v="0"/>
    <x v="0"/>
    <x v="0"/>
    <x v="0"/>
    <m/>
    <m/>
    <x v="0"/>
    <x v="0"/>
    <x v="0"/>
    <m/>
    <x v="0"/>
    <m/>
    <m/>
    <n v="0"/>
    <m/>
    <n v="0"/>
    <n v="0"/>
    <n v="0"/>
    <n v="0"/>
    <n v="4000"/>
    <n v="0"/>
    <m/>
    <n v="0"/>
    <n v="0"/>
    <m/>
    <n v="0"/>
    <n v="0"/>
    <m/>
  </r>
  <r>
    <m/>
    <x v="0"/>
    <x v="0"/>
    <x v="0"/>
    <x v="0"/>
    <m/>
    <m/>
    <x v="0"/>
    <x v="0"/>
    <x v="0"/>
    <m/>
    <x v="0"/>
    <m/>
    <m/>
    <n v="0"/>
    <m/>
    <n v="0"/>
    <n v="0"/>
    <n v="0"/>
    <n v="0"/>
    <n v="5000"/>
    <n v="0"/>
    <m/>
    <n v="0"/>
    <n v="0"/>
    <m/>
    <n v="0"/>
    <n v="0"/>
    <m/>
  </r>
  <r>
    <m/>
    <x v="0"/>
    <x v="0"/>
    <x v="0"/>
    <x v="0"/>
    <m/>
    <m/>
    <x v="0"/>
    <x v="0"/>
    <x v="0"/>
    <m/>
    <x v="0"/>
    <m/>
    <m/>
    <n v="0"/>
    <m/>
    <n v="0"/>
    <n v="0"/>
    <n v="0"/>
    <n v="0"/>
    <n v="6000"/>
    <n v="0"/>
    <m/>
    <n v="0"/>
    <n v="0"/>
    <m/>
    <n v="0"/>
    <n v="0"/>
    <m/>
  </r>
  <r>
    <m/>
    <x v="0"/>
    <x v="0"/>
    <x v="0"/>
    <x v="0"/>
    <m/>
    <m/>
    <x v="0"/>
    <x v="0"/>
    <x v="0"/>
    <m/>
    <x v="0"/>
    <m/>
    <m/>
    <n v="0"/>
    <m/>
    <n v="0"/>
    <n v="0"/>
    <n v="0"/>
    <n v="0"/>
    <n v="2000"/>
    <n v="0"/>
    <m/>
    <n v="0"/>
    <n v="0"/>
    <m/>
    <n v="0"/>
    <n v="0"/>
    <m/>
  </r>
  <r>
    <m/>
    <x v="0"/>
    <x v="0"/>
    <x v="0"/>
    <x v="0"/>
    <m/>
    <m/>
    <x v="0"/>
    <x v="0"/>
    <x v="0"/>
    <m/>
    <x v="0"/>
    <m/>
    <m/>
    <n v="0"/>
    <m/>
    <n v="0"/>
    <n v="0"/>
    <n v="0"/>
    <n v="0"/>
    <n v="3000"/>
    <n v="0"/>
    <m/>
    <n v="0"/>
    <n v="0"/>
    <m/>
    <n v="0"/>
    <n v="0"/>
    <m/>
  </r>
  <r>
    <m/>
    <x v="0"/>
    <x v="0"/>
    <x v="0"/>
    <x v="0"/>
    <m/>
    <m/>
    <x v="0"/>
    <x v="0"/>
    <x v="0"/>
    <m/>
    <x v="0"/>
    <m/>
    <m/>
    <n v="0"/>
    <m/>
    <n v="0"/>
    <n v="0"/>
    <n v="0"/>
    <n v="0"/>
    <n v="4000"/>
    <n v="0"/>
    <m/>
    <n v="0"/>
    <n v="0"/>
    <m/>
    <n v="0"/>
    <n v="0"/>
    <m/>
  </r>
  <r>
    <m/>
    <x v="0"/>
    <x v="0"/>
    <x v="0"/>
    <x v="0"/>
    <m/>
    <m/>
    <x v="0"/>
    <x v="0"/>
    <x v="0"/>
    <m/>
    <x v="0"/>
    <m/>
    <m/>
    <n v="0"/>
    <m/>
    <n v="0"/>
    <n v="0"/>
    <n v="0"/>
    <n v="0"/>
    <n v="5000"/>
    <n v="0"/>
    <m/>
    <n v="0"/>
    <n v="0"/>
    <m/>
    <n v="0"/>
    <n v="0"/>
    <m/>
  </r>
  <r>
    <m/>
    <x v="0"/>
    <x v="0"/>
    <x v="0"/>
    <x v="0"/>
    <m/>
    <m/>
    <x v="0"/>
    <x v="0"/>
    <x v="0"/>
    <m/>
    <x v="0"/>
    <m/>
    <m/>
    <n v="0"/>
    <m/>
    <n v="0"/>
    <n v="0"/>
    <n v="0"/>
    <n v="0"/>
    <n v="6000"/>
    <n v="0"/>
    <m/>
    <n v="0"/>
    <n v="0"/>
    <m/>
    <n v="0"/>
    <n v="0"/>
    <m/>
  </r>
  <r>
    <m/>
    <x v="0"/>
    <x v="0"/>
    <x v="0"/>
    <x v="0"/>
    <m/>
    <m/>
    <x v="0"/>
    <x v="0"/>
    <x v="0"/>
    <m/>
    <x v="0"/>
    <m/>
    <m/>
    <n v="0"/>
    <m/>
    <n v="0"/>
    <n v="0"/>
    <n v="0"/>
    <n v="0"/>
    <n v="2000"/>
    <n v="0"/>
    <m/>
    <n v="0"/>
    <n v="0"/>
    <m/>
    <n v="0"/>
    <n v="0"/>
    <m/>
  </r>
  <r>
    <m/>
    <x v="0"/>
    <x v="0"/>
    <x v="0"/>
    <x v="0"/>
    <m/>
    <m/>
    <x v="0"/>
    <x v="0"/>
    <x v="0"/>
    <m/>
    <x v="0"/>
    <m/>
    <m/>
    <n v="0"/>
    <m/>
    <n v="0"/>
    <n v="0"/>
    <n v="0"/>
    <n v="0"/>
    <n v="3000"/>
    <n v="0"/>
    <m/>
    <n v="0"/>
    <n v="0"/>
    <m/>
    <n v="0"/>
    <n v="0"/>
    <m/>
  </r>
  <r>
    <m/>
    <x v="0"/>
    <x v="0"/>
    <x v="0"/>
    <x v="0"/>
    <m/>
    <m/>
    <x v="0"/>
    <x v="0"/>
    <x v="0"/>
    <m/>
    <x v="0"/>
    <m/>
    <m/>
    <n v="0"/>
    <m/>
    <n v="0"/>
    <n v="0"/>
    <n v="0"/>
    <n v="0"/>
    <m/>
    <n v="0"/>
    <m/>
    <n v="0"/>
    <n v="0"/>
    <m/>
    <n v="0"/>
    <n v="0"/>
    <m/>
  </r>
  <r>
    <m/>
    <x v="0"/>
    <x v="0"/>
    <x v="0"/>
    <x v="0"/>
    <m/>
    <m/>
    <x v="0"/>
    <x v="0"/>
    <x v="0"/>
    <m/>
    <x v="0"/>
    <m/>
    <m/>
    <n v="0"/>
    <m/>
    <n v="0"/>
    <n v="0"/>
    <n v="0"/>
    <n v="0"/>
    <m/>
    <n v="0"/>
    <m/>
    <n v="0"/>
    <n v="0"/>
    <m/>
    <n v="0"/>
    <n v="0"/>
    <m/>
  </r>
  <r>
    <m/>
    <x v="0"/>
    <x v="0"/>
    <x v="0"/>
    <x v="0"/>
    <m/>
    <m/>
    <x v="0"/>
    <x v="0"/>
    <x v="0"/>
    <m/>
    <x v="0"/>
    <m/>
    <m/>
    <n v="0"/>
    <m/>
    <n v="0"/>
    <n v="0"/>
    <n v="0"/>
    <n v="0"/>
    <m/>
    <n v="0"/>
    <m/>
    <n v="0"/>
    <n v="0"/>
    <m/>
    <n v="0"/>
    <n v="0"/>
    <m/>
  </r>
  <r>
    <m/>
    <x v="0"/>
    <x v="0"/>
    <x v="0"/>
    <x v="0"/>
    <m/>
    <m/>
    <x v="0"/>
    <x v="0"/>
    <x v="0"/>
    <m/>
    <x v="0"/>
    <m/>
    <m/>
    <n v="0"/>
    <m/>
    <n v="0"/>
    <n v="0"/>
    <n v="0"/>
    <n v="0"/>
    <m/>
    <n v="0"/>
    <m/>
    <n v="0"/>
    <n v="0"/>
    <m/>
    <n v="0"/>
    <n v="0"/>
    <m/>
  </r>
  <r>
    <m/>
    <x v="0"/>
    <x v="0"/>
    <x v="0"/>
    <x v="0"/>
    <m/>
    <m/>
    <x v="0"/>
    <x v="0"/>
    <x v="0"/>
    <m/>
    <x v="0"/>
    <m/>
    <m/>
    <n v="0"/>
    <m/>
    <n v="0"/>
    <n v="0"/>
    <n v="0"/>
    <n v="0"/>
    <m/>
    <n v="0"/>
    <m/>
    <n v="0"/>
    <n v="0"/>
    <m/>
    <n v="0"/>
    <n v="0"/>
    <m/>
  </r>
  <r>
    <m/>
    <x v="0"/>
    <x v="0"/>
    <x v="0"/>
    <x v="0"/>
    <m/>
    <m/>
    <x v="0"/>
    <x v="0"/>
    <x v="0"/>
    <m/>
    <x v="0"/>
    <m/>
    <m/>
    <n v="0"/>
    <m/>
    <n v="0"/>
    <n v="0"/>
    <n v="0"/>
    <n v="0"/>
    <m/>
    <n v="0"/>
    <m/>
    <n v="0"/>
    <n v="0"/>
    <m/>
    <n v="0"/>
    <n v="0"/>
    <m/>
  </r>
  <r>
    <m/>
    <x v="0"/>
    <x v="0"/>
    <x v="0"/>
    <x v="0"/>
    <m/>
    <m/>
    <x v="0"/>
    <x v="0"/>
    <x v="0"/>
    <m/>
    <x v="0"/>
    <m/>
    <m/>
    <n v="0"/>
    <m/>
    <n v="0"/>
    <n v="0"/>
    <n v="0"/>
    <n v="0"/>
    <m/>
    <n v="0"/>
    <m/>
    <n v="0"/>
    <n v="0"/>
    <m/>
    <n v="0"/>
    <n v="0"/>
    <m/>
  </r>
  <r>
    <m/>
    <x v="0"/>
    <x v="0"/>
    <x v="0"/>
    <x v="0"/>
    <m/>
    <m/>
    <x v="0"/>
    <x v="0"/>
    <x v="0"/>
    <m/>
    <x v="0"/>
    <m/>
    <m/>
    <n v="0"/>
    <m/>
    <n v="0"/>
    <n v="0"/>
    <n v="0"/>
    <n v="0"/>
    <m/>
    <n v="0"/>
    <m/>
    <n v="0"/>
    <n v="0"/>
    <m/>
    <n v="0"/>
    <n v="0"/>
    <m/>
  </r>
  <r>
    <m/>
    <x v="0"/>
    <x v="0"/>
    <x v="0"/>
    <x v="0"/>
    <m/>
    <m/>
    <x v="0"/>
    <x v="0"/>
    <x v="0"/>
    <m/>
    <x v="0"/>
    <m/>
    <m/>
    <n v="0"/>
    <m/>
    <n v="0"/>
    <n v="0"/>
    <n v="0"/>
    <n v="0"/>
    <m/>
    <n v="0"/>
    <m/>
    <n v="0"/>
    <n v="0"/>
    <m/>
    <n v="0"/>
    <n v="0"/>
    <m/>
  </r>
  <r>
    <m/>
    <x v="0"/>
    <x v="0"/>
    <x v="0"/>
    <x v="0"/>
    <m/>
    <m/>
    <x v="0"/>
    <x v="0"/>
    <x v="0"/>
    <m/>
    <x v="0"/>
    <m/>
    <m/>
    <n v="0"/>
    <m/>
    <n v="0"/>
    <n v="0"/>
    <n v="0"/>
    <n v="0"/>
    <m/>
    <n v="0"/>
    <m/>
    <n v="0"/>
    <n v="0"/>
    <m/>
    <n v="0"/>
    <n v="0"/>
    <m/>
  </r>
  <r>
    <m/>
    <x v="0"/>
    <x v="0"/>
    <x v="0"/>
    <x v="0"/>
    <m/>
    <m/>
    <x v="0"/>
    <x v="0"/>
    <x v="0"/>
    <m/>
    <x v="0"/>
    <m/>
    <m/>
    <n v="0"/>
    <m/>
    <n v="0"/>
    <n v="0"/>
    <n v="0"/>
    <n v="0"/>
    <m/>
    <n v="0"/>
    <m/>
    <n v="0"/>
    <n v="0"/>
    <m/>
    <n v="0"/>
    <n v="0"/>
    <m/>
  </r>
  <r>
    <m/>
    <x v="0"/>
    <x v="0"/>
    <x v="0"/>
    <x v="0"/>
    <m/>
    <m/>
    <x v="0"/>
    <x v="0"/>
    <x v="0"/>
    <m/>
    <x v="0"/>
    <m/>
    <m/>
    <n v="0"/>
    <m/>
    <n v="0"/>
    <n v="0"/>
    <n v="0"/>
    <n v="0"/>
    <m/>
    <n v="0"/>
    <m/>
    <n v="0"/>
    <n v="0"/>
    <m/>
    <n v="0"/>
    <n v="0"/>
    <m/>
  </r>
  <r>
    <m/>
    <x v="0"/>
    <x v="0"/>
    <x v="0"/>
    <x v="0"/>
    <m/>
    <m/>
    <x v="0"/>
    <x v="0"/>
    <x v="0"/>
    <m/>
    <x v="0"/>
    <m/>
    <m/>
    <n v="0"/>
    <m/>
    <n v="0"/>
    <n v="0"/>
    <n v="0"/>
    <n v="0"/>
    <m/>
    <n v="0"/>
    <m/>
    <n v="0"/>
    <n v="0"/>
    <m/>
    <n v="0"/>
    <n v="0"/>
    <m/>
  </r>
  <r>
    <m/>
    <x v="0"/>
    <x v="0"/>
    <x v="0"/>
    <x v="0"/>
    <m/>
    <m/>
    <x v="0"/>
    <x v="0"/>
    <x v="0"/>
    <m/>
    <x v="0"/>
    <m/>
    <m/>
    <n v="0"/>
    <m/>
    <n v="0"/>
    <n v="0"/>
    <n v="0"/>
    <n v="0"/>
    <m/>
    <n v="0"/>
    <m/>
    <n v="0"/>
    <n v="0"/>
    <m/>
    <n v="0"/>
    <n v="0"/>
    <m/>
  </r>
  <r>
    <n v="65"/>
    <x v="0"/>
    <x v="0"/>
    <x v="0"/>
    <x v="0"/>
    <m/>
    <m/>
    <x v="0"/>
    <x v="0"/>
    <x v="0"/>
    <m/>
    <x v="0"/>
    <m/>
    <m/>
    <n v="0"/>
    <m/>
    <n v="0"/>
    <n v="0"/>
    <n v="0"/>
    <n v="0"/>
    <m/>
    <n v="0"/>
    <m/>
    <n v="0"/>
    <n v="0"/>
    <m/>
    <n v="0"/>
    <n v="0"/>
    <m/>
  </r>
  <r>
    <n v="66"/>
    <x v="0"/>
    <x v="0"/>
    <x v="0"/>
    <x v="0"/>
    <m/>
    <m/>
    <x v="0"/>
    <x v="0"/>
    <x v="0"/>
    <m/>
    <x v="0"/>
    <m/>
    <m/>
    <n v="0"/>
    <m/>
    <n v="0"/>
    <n v="0"/>
    <n v="0"/>
    <n v="0"/>
    <m/>
    <n v="0"/>
    <m/>
    <n v="0"/>
    <n v="0"/>
    <m/>
    <n v="0"/>
    <n v="0"/>
    <m/>
  </r>
  <r>
    <n v="67"/>
    <x v="0"/>
    <x v="0"/>
    <x v="0"/>
    <x v="0"/>
    <m/>
    <m/>
    <x v="0"/>
    <x v="0"/>
    <x v="0"/>
    <m/>
    <x v="0"/>
    <m/>
    <m/>
    <n v="0"/>
    <m/>
    <n v="0"/>
    <n v="0"/>
    <n v="0"/>
    <n v="0"/>
    <m/>
    <n v="0"/>
    <m/>
    <n v="0"/>
    <n v="0"/>
    <m/>
    <n v="0"/>
    <n v="0"/>
    <m/>
  </r>
  <r>
    <n v="68"/>
    <x v="0"/>
    <x v="0"/>
    <x v="0"/>
    <x v="0"/>
    <m/>
    <m/>
    <x v="0"/>
    <x v="0"/>
    <x v="0"/>
    <m/>
    <x v="0"/>
    <m/>
    <m/>
    <n v="0"/>
    <m/>
    <n v="0"/>
    <n v="0"/>
    <n v="0"/>
    <n v="0"/>
    <m/>
    <n v="0"/>
    <m/>
    <n v="0"/>
    <n v="0"/>
    <m/>
    <n v="0"/>
    <n v="0"/>
    <m/>
  </r>
  <r>
    <n v="69"/>
    <x v="0"/>
    <x v="0"/>
    <x v="0"/>
    <x v="0"/>
    <m/>
    <m/>
    <x v="0"/>
    <x v="0"/>
    <x v="0"/>
    <m/>
    <x v="0"/>
    <m/>
    <m/>
    <n v="0"/>
    <m/>
    <n v="0"/>
    <n v="0"/>
    <n v="0"/>
    <n v="0"/>
    <m/>
    <n v="0"/>
    <m/>
    <n v="0"/>
    <n v="0"/>
    <m/>
    <n v="0"/>
    <n v="0"/>
    <m/>
  </r>
  <r>
    <n v="70"/>
    <x v="0"/>
    <x v="0"/>
    <x v="0"/>
    <x v="0"/>
    <m/>
    <m/>
    <x v="0"/>
    <x v="0"/>
    <x v="0"/>
    <m/>
    <x v="0"/>
    <m/>
    <m/>
    <n v="0"/>
    <m/>
    <n v="0"/>
    <n v="0"/>
    <n v="0"/>
    <n v="0"/>
    <m/>
    <n v="0"/>
    <m/>
    <n v="0"/>
    <n v="0"/>
    <m/>
    <n v="0"/>
    <n v="0"/>
    <m/>
  </r>
  <r>
    <n v="71"/>
    <x v="0"/>
    <x v="0"/>
    <x v="0"/>
    <x v="0"/>
    <m/>
    <m/>
    <x v="0"/>
    <x v="0"/>
    <x v="0"/>
    <m/>
    <x v="0"/>
    <m/>
    <m/>
    <n v="0"/>
    <m/>
    <n v="0"/>
    <n v="0"/>
    <n v="0"/>
    <n v="0"/>
    <m/>
    <n v="0"/>
    <m/>
    <n v="0"/>
    <n v="0"/>
    <m/>
    <n v="0"/>
    <n v="0"/>
    <m/>
  </r>
  <r>
    <n v="72"/>
    <x v="0"/>
    <x v="0"/>
    <x v="0"/>
    <x v="0"/>
    <m/>
    <m/>
    <x v="0"/>
    <x v="0"/>
    <x v="0"/>
    <m/>
    <x v="0"/>
    <m/>
    <m/>
    <n v="0"/>
    <m/>
    <n v="0"/>
    <n v="0"/>
    <n v="0"/>
    <n v="0"/>
    <m/>
    <n v="0"/>
    <m/>
    <n v="0"/>
    <n v="0"/>
    <m/>
    <n v="0"/>
    <n v="0"/>
    <m/>
  </r>
  <r>
    <n v="73"/>
    <x v="0"/>
    <x v="0"/>
    <x v="0"/>
    <x v="0"/>
    <m/>
    <m/>
    <x v="0"/>
    <x v="0"/>
    <x v="0"/>
    <m/>
    <x v="0"/>
    <m/>
    <m/>
    <n v="0"/>
    <m/>
    <n v="0"/>
    <n v="0"/>
    <n v="0"/>
    <n v="0"/>
    <m/>
    <n v="0"/>
    <m/>
    <n v="0"/>
    <n v="0"/>
    <m/>
    <n v="0"/>
    <n v="0"/>
    <m/>
  </r>
  <r>
    <n v="74"/>
    <x v="0"/>
    <x v="0"/>
    <x v="0"/>
    <x v="0"/>
    <m/>
    <m/>
    <x v="0"/>
    <x v="0"/>
    <x v="0"/>
    <m/>
    <x v="0"/>
    <m/>
    <m/>
    <n v="0"/>
    <m/>
    <n v="0"/>
    <n v="0"/>
    <n v="0"/>
    <n v="0"/>
    <m/>
    <n v="0"/>
    <m/>
    <n v="0"/>
    <n v="0"/>
    <m/>
    <n v="0"/>
    <n v="0"/>
    <m/>
  </r>
  <r>
    <n v="75"/>
    <x v="0"/>
    <x v="0"/>
    <x v="0"/>
    <x v="0"/>
    <m/>
    <m/>
    <x v="0"/>
    <x v="0"/>
    <x v="0"/>
    <m/>
    <x v="0"/>
    <m/>
    <m/>
    <n v="0"/>
    <m/>
    <n v="0"/>
    <n v="0"/>
    <n v="0"/>
    <n v="0"/>
    <m/>
    <n v="0"/>
    <m/>
    <n v="0"/>
    <n v="0"/>
    <m/>
    <n v="0"/>
    <n v="0"/>
    <m/>
  </r>
  <r>
    <n v="76"/>
    <x v="0"/>
    <x v="0"/>
    <x v="0"/>
    <x v="0"/>
    <m/>
    <m/>
    <x v="0"/>
    <x v="0"/>
    <x v="0"/>
    <m/>
    <x v="0"/>
    <m/>
    <m/>
    <n v="0"/>
    <m/>
    <n v="0"/>
    <n v="0"/>
    <n v="0"/>
    <n v="0"/>
    <m/>
    <n v="0"/>
    <m/>
    <n v="0"/>
    <n v="0"/>
    <m/>
    <n v="0"/>
    <n v="0"/>
    <m/>
  </r>
  <r>
    <n v="77"/>
    <x v="0"/>
    <x v="0"/>
    <x v="0"/>
    <x v="0"/>
    <m/>
    <m/>
    <x v="0"/>
    <x v="0"/>
    <x v="0"/>
    <m/>
    <x v="0"/>
    <m/>
    <m/>
    <n v="0"/>
    <m/>
    <n v="0"/>
    <n v="0"/>
    <n v="0"/>
    <n v="0"/>
    <m/>
    <n v="0"/>
    <m/>
    <n v="0"/>
    <n v="0"/>
    <m/>
    <n v="0"/>
    <n v="0"/>
    <m/>
  </r>
  <r>
    <n v="78"/>
    <x v="0"/>
    <x v="0"/>
    <x v="0"/>
    <x v="0"/>
    <m/>
    <m/>
    <x v="0"/>
    <x v="0"/>
    <x v="0"/>
    <m/>
    <x v="0"/>
    <m/>
    <m/>
    <n v="0"/>
    <m/>
    <n v="0"/>
    <n v="0"/>
    <n v="0"/>
    <n v="0"/>
    <m/>
    <n v="0"/>
    <m/>
    <n v="0"/>
    <n v="0"/>
    <m/>
    <n v="0"/>
    <n v="0"/>
    <m/>
  </r>
  <r>
    <n v="79"/>
    <x v="0"/>
    <x v="0"/>
    <x v="0"/>
    <x v="0"/>
    <m/>
    <m/>
    <x v="0"/>
    <x v="0"/>
    <x v="0"/>
    <m/>
    <x v="0"/>
    <m/>
    <m/>
    <n v="0"/>
    <m/>
    <n v="0"/>
    <n v="0"/>
    <n v="0"/>
    <n v="0"/>
    <m/>
    <n v="0"/>
    <m/>
    <n v="0"/>
    <n v="0"/>
    <m/>
    <n v="0"/>
    <n v="0"/>
    <m/>
  </r>
  <r>
    <n v="80"/>
    <x v="0"/>
    <x v="0"/>
    <x v="0"/>
    <x v="0"/>
    <m/>
    <m/>
    <x v="0"/>
    <x v="0"/>
    <x v="0"/>
    <m/>
    <x v="0"/>
    <m/>
    <m/>
    <n v="0"/>
    <m/>
    <n v="0"/>
    <n v="0"/>
    <n v="0"/>
    <n v="0"/>
    <m/>
    <n v="0"/>
    <m/>
    <n v="0"/>
    <n v="0"/>
    <m/>
    <n v="0"/>
    <n v="0"/>
    <m/>
  </r>
  <r>
    <n v="81"/>
    <x v="0"/>
    <x v="0"/>
    <x v="0"/>
    <x v="0"/>
    <m/>
    <m/>
    <x v="0"/>
    <x v="0"/>
    <x v="0"/>
    <m/>
    <x v="0"/>
    <m/>
    <m/>
    <n v="0"/>
    <m/>
    <n v="0"/>
    <n v="0"/>
    <n v="0"/>
    <n v="0"/>
    <m/>
    <n v="0"/>
    <m/>
    <n v="0"/>
    <n v="0"/>
    <m/>
    <n v="0"/>
    <n v="0"/>
    <m/>
  </r>
  <r>
    <n v="82"/>
    <x v="0"/>
    <x v="0"/>
    <x v="0"/>
    <x v="0"/>
    <m/>
    <m/>
    <x v="0"/>
    <x v="0"/>
    <x v="0"/>
    <m/>
    <x v="0"/>
    <m/>
    <m/>
    <n v="0"/>
    <m/>
    <n v="0"/>
    <n v="0"/>
    <n v="0"/>
    <n v="0"/>
    <m/>
    <n v="0"/>
    <m/>
    <n v="0"/>
    <n v="0"/>
    <m/>
    <n v="0"/>
    <n v="0"/>
    <m/>
  </r>
  <r>
    <n v="83"/>
    <x v="0"/>
    <x v="0"/>
    <x v="0"/>
    <x v="0"/>
    <m/>
    <m/>
    <x v="0"/>
    <x v="0"/>
    <x v="0"/>
    <m/>
    <x v="0"/>
    <m/>
    <m/>
    <n v="0"/>
    <m/>
    <n v="0"/>
    <n v="0"/>
    <n v="0"/>
    <n v="0"/>
    <m/>
    <n v="0"/>
    <m/>
    <n v="0"/>
    <n v="0"/>
    <m/>
    <n v="0"/>
    <n v="0"/>
    <m/>
  </r>
  <r>
    <n v="84"/>
    <x v="0"/>
    <x v="0"/>
    <x v="0"/>
    <x v="0"/>
    <m/>
    <m/>
    <x v="0"/>
    <x v="0"/>
    <x v="0"/>
    <m/>
    <x v="0"/>
    <m/>
    <m/>
    <n v="0"/>
    <m/>
    <n v="0"/>
    <n v="0"/>
    <n v="0"/>
    <n v="0"/>
    <m/>
    <n v="0"/>
    <m/>
    <n v="0"/>
    <n v="0"/>
    <m/>
    <n v="0"/>
    <n v="0"/>
    <m/>
  </r>
  <r>
    <n v="85"/>
    <x v="0"/>
    <x v="0"/>
    <x v="0"/>
    <x v="0"/>
    <m/>
    <m/>
    <x v="0"/>
    <x v="0"/>
    <x v="0"/>
    <m/>
    <x v="0"/>
    <m/>
    <m/>
    <n v="0"/>
    <m/>
    <n v="0"/>
    <n v="0"/>
    <n v="0"/>
    <n v="0"/>
    <m/>
    <n v="0"/>
    <m/>
    <n v="0"/>
    <n v="0"/>
    <m/>
    <n v="0"/>
    <n v="0"/>
    <m/>
  </r>
  <r>
    <n v="86"/>
    <x v="0"/>
    <x v="0"/>
    <x v="0"/>
    <x v="0"/>
    <m/>
    <m/>
    <x v="0"/>
    <x v="0"/>
    <x v="0"/>
    <m/>
    <x v="0"/>
    <m/>
    <m/>
    <n v="0"/>
    <m/>
    <n v="0"/>
    <n v="0"/>
    <n v="0"/>
    <n v="0"/>
    <m/>
    <n v="0"/>
    <m/>
    <n v="0"/>
    <n v="0"/>
    <m/>
    <n v="0"/>
    <n v="0"/>
    <m/>
  </r>
  <r>
    <n v="87"/>
    <x v="0"/>
    <x v="0"/>
    <x v="0"/>
    <x v="0"/>
    <m/>
    <m/>
    <x v="0"/>
    <x v="0"/>
    <x v="0"/>
    <m/>
    <x v="0"/>
    <m/>
    <m/>
    <n v="0"/>
    <m/>
    <n v="0"/>
    <n v="0"/>
    <n v="0"/>
    <n v="0"/>
    <m/>
    <n v="0"/>
    <m/>
    <n v="0"/>
    <n v="0"/>
    <m/>
    <n v="0"/>
    <n v="0"/>
    <m/>
  </r>
  <r>
    <n v="88"/>
    <x v="0"/>
    <x v="0"/>
    <x v="0"/>
    <x v="0"/>
    <m/>
    <m/>
    <x v="0"/>
    <x v="0"/>
    <x v="0"/>
    <m/>
    <x v="0"/>
    <m/>
    <m/>
    <n v="0"/>
    <m/>
    <n v="0"/>
    <n v="0"/>
    <n v="0"/>
    <n v="0"/>
    <m/>
    <n v="0"/>
    <m/>
    <n v="0"/>
    <n v="0"/>
    <m/>
    <n v="0"/>
    <n v="0"/>
    <m/>
  </r>
  <r>
    <n v="89"/>
    <x v="0"/>
    <x v="0"/>
    <x v="0"/>
    <x v="0"/>
    <m/>
    <m/>
    <x v="0"/>
    <x v="0"/>
    <x v="0"/>
    <m/>
    <x v="0"/>
    <m/>
    <m/>
    <n v="0"/>
    <m/>
    <n v="0"/>
    <n v="0"/>
    <n v="0"/>
    <n v="0"/>
    <m/>
    <n v="0"/>
    <m/>
    <n v="0"/>
    <n v="0"/>
    <m/>
    <n v="0"/>
    <n v="0"/>
    <m/>
  </r>
  <r>
    <n v="90"/>
    <x v="0"/>
    <x v="0"/>
    <x v="0"/>
    <x v="0"/>
    <m/>
    <m/>
    <x v="0"/>
    <x v="0"/>
    <x v="0"/>
    <m/>
    <x v="0"/>
    <m/>
    <m/>
    <n v="0"/>
    <m/>
    <n v="0"/>
    <n v="0"/>
    <n v="0"/>
    <n v="0"/>
    <m/>
    <n v="0"/>
    <m/>
    <n v="0"/>
    <n v="0"/>
    <m/>
    <n v="0"/>
    <n v="0"/>
    <m/>
  </r>
  <r>
    <n v="91"/>
    <x v="0"/>
    <x v="0"/>
    <x v="0"/>
    <x v="0"/>
    <m/>
    <m/>
    <x v="0"/>
    <x v="0"/>
    <x v="0"/>
    <m/>
    <x v="0"/>
    <m/>
    <m/>
    <n v="0"/>
    <m/>
    <n v="0"/>
    <n v="0"/>
    <n v="0"/>
    <n v="0"/>
    <m/>
    <n v="0"/>
    <m/>
    <n v="0"/>
    <n v="0"/>
    <m/>
    <n v="0"/>
    <n v="0"/>
    <m/>
  </r>
  <r>
    <n v="92"/>
    <x v="0"/>
    <x v="0"/>
    <x v="0"/>
    <x v="0"/>
    <m/>
    <m/>
    <x v="0"/>
    <x v="0"/>
    <x v="0"/>
    <m/>
    <x v="0"/>
    <m/>
    <m/>
    <n v="0"/>
    <m/>
    <n v="0"/>
    <n v="0"/>
    <n v="0"/>
    <n v="0"/>
    <m/>
    <n v="0"/>
    <m/>
    <n v="0"/>
    <n v="0"/>
    <m/>
    <n v="0"/>
    <n v="0"/>
    <m/>
  </r>
  <r>
    <n v="93"/>
    <x v="0"/>
    <x v="0"/>
    <x v="0"/>
    <x v="0"/>
    <m/>
    <m/>
    <x v="0"/>
    <x v="0"/>
    <x v="0"/>
    <m/>
    <x v="0"/>
    <m/>
    <m/>
    <n v="0"/>
    <m/>
    <n v="0"/>
    <n v="0"/>
    <n v="0"/>
    <n v="0"/>
    <m/>
    <n v="0"/>
    <m/>
    <n v="0"/>
    <n v="0"/>
    <m/>
    <n v="0"/>
    <n v="0"/>
    <m/>
  </r>
  <r>
    <n v="94"/>
    <x v="0"/>
    <x v="0"/>
    <x v="0"/>
    <x v="0"/>
    <m/>
    <m/>
    <x v="0"/>
    <x v="0"/>
    <x v="0"/>
    <m/>
    <x v="0"/>
    <m/>
    <m/>
    <n v="0"/>
    <m/>
    <n v="0"/>
    <n v="0"/>
    <n v="0"/>
    <n v="0"/>
    <m/>
    <n v="0"/>
    <m/>
    <n v="0"/>
    <n v="0"/>
    <m/>
    <n v="0"/>
    <n v="0"/>
    <m/>
  </r>
  <r>
    <n v="95"/>
    <x v="0"/>
    <x v="0"/>
    <x v="0"/>
    <x v="0"/>
    <m/>
    <m/>
    <x v="0"/>
    <x v="0"/>
    <x v="0"/>
    <m/>
    <x v="0"/>
    <m/>
    <m/>
    <n v="0"/>
    <m/>
    <n v="0"/>
    <n v="0"/>
    <n v="0"/>
    <n v="0"/>
    <m/>
    <n v="0"/>
    <m/>
    <n v="0"/>
    <n v="0"/>
    <m/>
    <n v="0"/>
    <n v="0"/>
    <m/>
  </r>
  <r>
    <n v="96"/>
    <x v="0"/>
    <x v="0"/>
    <x v="0"/>
    <x v="0"/>
    <m/>
    <m/>
    <x v="0"/>
    <x v="0"/>
    <x v="0"/>
    <m/>
    <x v="0"/>
    <m/>
    <m/>
    <n v="0"/>
    <m/>
    <n v="0"/>
    <n v="0"/>
    <n v="0"/>
    <n v="0"/>
    <m/>
    <n v="0"/>
    <m/>
    <n v="0"/>
    <n v="0"/>
    <m/>
    <n v="0"/>
    <n v="0"/>
    <m/>
  </r>
  <r>
    <n v="97"/>
    <x v="0"/>
    <x v="0"/>
    <x v="0"/>
    <x v="0"/>
    <m/>
    <m/>
    <x v="0"/>
    <x v="0"/>
    <x v="0"/>
    <m/>
    <x v="0"/>
    <m/>
    <m/>
    <n v="0"/>
    <m/>
    <n v="0"/>
    <n v="0"/>
    <n v="0"/>
    <n v="0"/>
    <m/>
    <n v="0"/>
    <m/>
    <n v="0"/>
    <n v="0"/>
    <m/>
    <n v="0"/>
    <n v="0"/>
    <m/>
  </r>
  <r>
    <n v="98"/>
    <x v="0"/>
    <x v="0"/>
    <x v="0"/>
    <x v="0"/>
    <m/>
    <m/>
    <x v="0"/>
    <x v="0"/>
    <x v="0"/>
    <m/>
    <x v="0"/>
    <m/>
    <m/>
    <n v="0"/>
    <m/>
    <n v="0"/>
    <n v="0"/>
    <n v="0"/>
    <n v="0"/>
    <m/>
    <n v="0"/>
    <m/>
    <n v="0"/>
    <n v="0"/>
    <m/>
    <n v="0"/>
    <n v="0"/>
    <m/>
  </r>
  <r>
    <n v="99"/>
    <x v="0"/>
    <x v="0"/>
    <x v="0"/>
    <x v="0"/>
    <m/>
    <m/>
    <x v="0"/>
    <x v="0"/>
    <x v="0"/>
    <m/>
    <x v="0"/>
    <m/>
    <m/>
    <n v="0"/>
    <m/>
    <n v="0"/>
    <n v="0"/>
    <n v="0"/>
    <n v="0"/>
    <m/>
    <n v="0"/>
    <m/>
    <n v="0"/>
    <n v="0"/>
    <m/>
    <n v="0"/>
    <n v="0"/>
    <m/>
  </r>
  <r>
    <n v="100"/>
    <x v="0"/>
    <x v="0"/>
    <x v="0"/>
    <x v="0"/>
    <m/>
    <m/>
    <x v="0"/>
    <x v="0"/>
    <x v="0"/>
    <m/>
    <x v="0"/>
    <m/>
    <m/>
    <n v="0"/>
    <m/>
    <n v="0"/>
    <n v="0"/>
    <n v="0"/>
    <n v="0"/>
    <m/>
    <n v="0"/>
    <m/>
    <n v="0"/>
    <n v="0"/>
    <m/>
    <n v="0"/>
    <n v="0"/>
    <m/>
  </r>
  <r>
    <n v="101"/>
    <x v="0"/>
    <x v="0"/>
    <x v="0"/>
    <x v="0"/>
    <m/>
    <m/>
    <x v="0"/>
    <x v="0"/>
    <x v="0"/>
    <m/>
    <x v="0"/>
    <m/>
    <m/>
    <n v="0"/>
    <m/>
    <n v="0"/>
    <n v="0"/>
    <n v="0"/>
    <n v="0"/>
    <m/>
    <n v="0"/>
    <m/>
    <n v="0"/>
    <n v="0"/>
    <m/>
    <n v="0"/>
    <n v="0"/>
    <m/>
  </r>
  <r>
    <n v="102"/>
    <x v="0"/>
    <x v="0"/>
    <x v="0"/>
    <x v="0"/>
    <m/>
    <m/>
    <x v="0"/>
    <x v="0"/>
    <x v="0"/>
    <m/>
    <x v="0"/>
    <m/>
    <m/>
    <n v="0"/>
    <m/>
    <n v="0"/>
    <n v="0"/>
    <n v="0"/>
    <n v="0"/>
    <m/>
    <n v="0"/>
    <m/>
    <n v="0"/>
    <n v="0"/>
    <m/>
    <n v="0"/>
    <n v="0"/>
    <m/>
  </r>
  <r>
    <n v="103"/>
    <x v="0"/>
    <x v="0"/>
    <x v="0"/>
    <x v="0"/>
    <m/>
    <m/>
    <x v="0"/>
    <x v="0"/>
    <x v="0"/>
    <m/>
    <x v="0"/>
    <m/>
    <m/>
    <n v="0"/>
    <m/>
    <n v="0"/>
    <n v="0"/>
    <n v="0"/>
    <n v="0"/>
    <m/>
    <n v="0"/>
    <m/>
    <n v="0"/>
    <n v="0"/>
    <m/>
    <n v="0"/>
    <n v="0"/>
    <m/>
  </r>
  <r>
    <n v="104"/>
    <x v="0"/>
    <x v="0"/>
    <x v="0"/>
    <x v="0"/>
    <m/>
    <m/>
    <x v="0"/>
    <x v="0"/>
    <x v="0"/>
    <m/>
    <x v="0"/>
    <m/>
    <m/>
    <n v="0"/>
    <m/>
    <n v="0"/>
    <n v="0"/>
    <n v="0"/>
    <n v="0"/>
    <m/>
    <n v="0"/>
    <m/>
    <n v="0"/>
    <n v="0"/>
    <m/>
    <n v="0"/>
    <n v="0"/>
    <m/>
  </r>
  <r>
    <n v="105"/>
    <x v="0"/>
    <x v="0"/>
    <x v="0"/>
    <x v="0"/>
    <m/>
    <m/>
    <x v="0"/>
    <x v="0"/>
    <x v="0"/>
    <m/>
    <x v="0"/>
    <m/>
    <m/>
    <n v="0"/>
    <m/>
    <n v="0"/>
    <n v="0"/>
    <n v="0"/>
    <n v="0"/>
    <m/>
    <n v="0"/>
    <m/>
    <n v="0"/>
    <n v="0"/>
    <m/>
    <n v="0"/>
    <n v="0"/>
    <m/>
  </r>
  <r>
    <n v="106"/>
    <x v="0"/>
    <x v="0"/>
    <x v="0"/>
    <x v="0"/>
    <m/>
    <m/>
    <x v="0"/>
    <x v="0"/>
    <x v="0"/>
    <m/>
    <x v="0"/>
    <m/>
    <m/>
    <n v="0"/>
    <m/>
    <n v="0"/>
    <n v="0"/>
    <n v="0"/>
    <n v="0"/>
    <m/>
    <n v="0"/>
    <m/>
    <n v="0"/>
    <n v="0"/>
    <m/>
    <n v="0"/>
    <n v="0"/>
    <m/>
  </r>
  <r>
    <n v="107"/>
    <x v="0"/>
    <x v="0"/>
    <x v="0"/>
    <x v="0"/>
    <m/>
    <m/>
    <x v="0"/>
    <x v="0"/>
    <x v="0"/>
    <m/>
    <x v="0"/>
    <m/>
    <m/>
    <n v="0"/>
    <m/>
    <n v="0"/>
    <n v="0"/>
    <n v="0"/>
    <n v="0"/>
    <m/>
    <n v="0"/>
    <m/>
    <n v="0"/>
    <n v="0"/>
    <m/>
    <n v="0"/>
    <n v="0"/>
    <m/>
  </r>
  <r>
    <n v="108"/>
    <x v="0"/>
    <x v="0"/>
    <x v="0"/>
    <x v="0"/>
    <m/>
    <m/>
    <x v="0"/>
    <x v="0"/>
    <x v="0"/>
    <m/>
    <x v="0"/>
    <m/>
    <m/>
    <n v="0"/>
    <m/>
    <n v="0"/>
    <n v="0"/>
    <n v="0"/>
    <n v="0"/>
    <m/>
    <n v="0"/>
    <m/>
    <n v="0"/>
    <n v="0"/>
    <m/>
    <n v="0"/>
    <n v="0"/>
    <m/>
  </r>
  <r>
    <n v="109"/>
    <x v="0"/>
    <x v="0"/>
    <x v="0"/>
    <x v="0"/>
    <m/>
    <m/>
    <x v="0"/>
    <x v="0"/>
    <x v="0"/>
    <m/>
    <x v="0"/>
    <m/>
    <m/>
    <n v="0"/>
    <m/>
    <n v="0"/>
    <n v="0"/>
    <n v="0"/>
    <n v="0"/>
    <m/>
    <n v="0"/>
    <m/>
    <n v="0"/>
    <n v="0"/>
    <m/>
    <n v="0"/>
    <n v="0"/>
    <m/>
  </r>
  <r>
    <n v="110"/>
    <x v="0"/>
    <x v="0"/>
    <x v="0"/>
    <x v="0"/>
    <m/>
    <m/>
    <x v="0"/>
    <x v="0"/>
    <x v="0"/>
    <m/>
    <x v="0"/>
    <m/>
    <m/>
    <n v="0"/>
    <m/>
    <n v="0"/>
    <n v="0"/>
    <n v="0"/>
    <n v="0"/>
    <m/>
    <n v="0"/>
    <m/>
    <n v="0"/>
    <n v="0"/>
    <m/>
    <n v="0"/>
    <n v="0"/>
    <m/>
  </r>
  <r>
    <n v="111"/>
    <x v="0"/>
    <x v="0"/>
    <x v="0"/>
    <x v="0"/>
    <m/>
    <m/>
    <x v="0"/>
    <x v="0"/>
    <x v="0"/>
    <m/>
    <x v="0"/>
    <m/>
    <m/>
    <n v="0"/>
    <m/>
    <n v="0"/>
    <n v="0"/>
    <n v="0"/>
    <n v="0"/>
    <m/>
    <n v="0"/>
    <m/>
    <n v="0"/>
    <n v="0"/>
    <m/>
    <n v="0"/>
    <n v="0"/>
    <m/>
  </r>
  <r>
    <n v="112"/>
    <x v="0"/>
    <x v="0"/>
    <x v="0"/>
    <x v="0"/>
    <m/>
    <m/>
    <x v="0"/>
    <x v="0"/>
    <x v="0"/>
    <m/>
    <x v="0"/>
    <m/>
    <m/>
    <n v="0"/>
    <m/>
    <n v="0"/>
    <n v="0"/>
    <n v="0"/>
    <n v="0"/>
    <m/>
    <n v="0"/>
    <m/>
    <n v="0"/>
    <n v="0"/>
    <m/>
    <n v="0"/>
    <n v="0"/>
    <m/>
  </r>
  <r>
    <n v="113"/>
    <x v="0"/>
    <x v="0"/>
    <x v="0"/>
    <x v="0"/>
    <m/>
    <m/>
    <x v="0"/>
    <x v="0"/>
    <x v="0"/>
    <m/>
    <x v="0"/>
    <m/>
    <m/>
    <n v="0"/>
    <m/>
    <n v="0"/>
    <n v="0"/>
    <n v="0"/>
    <n v="0"/>
    <m/>
    <n v="0"/>
    <m/>
    <n v="0"/>
    <n v="0"/>
    <m/>
    <n v="0"/>
    <n v="0"/>
    <m/>
  </r>
  <r>
    <n v="114"/>
    <x v="0"/>
    <x v="0"/>
    <x v="0"/>
    <x v="0"/>
    <m/>
    <m/>
    <x v="0"/>
    <x v="0"/>
    <x v="0"/>
    <m/>
    <x v="0"/>
    <m/>
    <m/>
    <n v="0"/>
    <m/>
    <n v="0"/>
    <n v="0"/>
    <n v="0"/>
    <n v="0"/>
    <m/>
    <n v="0"/>
    <m/>
    <n v="0"/>
    <n v="0"/>
    <m/>
    <n v="0"/>
    <n v="0"/>
    <m/>
  </r>
  <r>
    <n v="115"/>
    <x v="0"/>
    <x v="0"/>
    <x v="0"/>
    <x v="0"/>
    <m/>
    <m/>
    <x v="0"/>
    <x v="0"/>
    <x v="0"/>
    <m/>
    <x v="0"/>
    <m/>
    <m/>
    <n v="0"/>
    <m/>
    <n v="0"/>
    <n v="0"/>
    <n v="0"/>
    <n v="0"/>
    <m/>
    <n v="0"/>
    <m/>
    <n v="0"/>
    <n v="0"/>
    <m/>
    <n v="0"/>
    <n v="0"/>
    <m/>
  </r>
  <r>
    <n v="116"/>
    <x v="0"/>
    <x v="0"/>
    <x v="0"/>
    <x v="0"/>
    <m/>
    <m/>
    <x v="0"/>
    <x v="0"/>
    <x v="0"/>
    <m/>
    <x v="0"/>
    <m/>
    <m/>
    <n v="0"/>
    <m/>
    <n v="0"/>
    <n v="0"/>
    <n v="0"/>
    <n v="0"/>
    <m/>
    <n v="0"/>
    <m/>
    <n v="0"/>
    <n v="0"/>
    <m/>
    <n v="0"/>
    <n v="0"/>
    <m/>
  </r>
  <r>
    <n v="117"/>
    <x v="0"/>
    <x v="0"/>
    <x v="0"/>
    <x v="0"/>
    <m/>
    <m/>
    <x v="0"/>
    <x v="0"/>
    <x v="0"/>
    <m/>
    <x v="0"/>
    <m/>
    <m/>
    <n v="0"/>
    <m/>
    <n v="0"/>
    <n v="0"/>
    <n v="0"/>
    <n v="0"/>
    <m/>
    <n v="0"/>
    <m/>
    <n v="0"/>
    <n v="0"/>
    <m/>
    <n v="0"/>
    <n v="0"/>
    <m/>
  </r>
  <r>
    <n v="118"/>
    <x v="0"/>
    <x v="0"/>
    <x v="0"/>
    <x v="0"/>
    <m/>
    <m/>
    <x v="0"/>
    <x v="0"/>
    <x v="0"/>
    <m/>
    <x v="0"/>
    <m/>
    <m/>
    <n v="0"/>
    <m/>
    <n v="0"/>
    <n v="0"/>
    <n v="0"/>
    <n v="0"/>
    <m/>
    <n v="0"/>
    <m/>
    <n v="0"/>
    <n v="0"/>
    <m/>
    <n v="0"/>
    <n v="0"/>
    <m/>
  </r>
  <r>
    <n v="119"/>
    <x v="0"/>
    <x v="0"/>
    <x v="0"/>
    <x v="0"/>
    <m/>
    <m/>
    <x v="0"/>
    <x v="0"/>
    <x v="0"/>
    <m/>
    <x v="0"/>
    <m/>
    <m/>
    <n v="0"/>
    <m/>
    <n v="0"/>
    <n v="0"/>
    <n v="0"/>
    <n v="0"/>
    <m/>
    <n v="0"/>
    <m/>
    <n v="0"/>
    <n v="0"/>
    <m/>
    <n v="0"/>
    <n v="0"/>
    <m/>
  </r>
  <r>
    <n v="120"/>
    <x v="0"/>
    <x v="0"/>
    <x v="0"/>
    <x v="0"/>
    <m/>
    <m/>
    <x v="0"/>
    <x v="0"/>
    <x v="0"/>
    <m/>
    <x v="0"/>
    <m/>
    <m/>
    <n v="0"/>
    <m/>
    <n v="0"/>
    <n v="0"/>
    <n v="0"/>
    <n v="0"/>
    <m/>
    <n v="0"/>
    <m/>
    <n v="0"/>
    <n v="0"/>
    <m/>
    <n v="0"/>
    <n v="0"/>
    <m/>
  </r>
  <r>
    <n v="121"/>
    <x v="0"/>
    <x v="0"/>
    <x v="0"/>
    <x v="0"/>
    <m/>
    <m/>
    <x v="0"/>
    <x v="0"/>
    <x v="0"/>
    <m/>
    <x v="0"/>
    <m/>
    <m/>
    <n v="0"/>
    <m/>
    <n v="0"/>
    <n v="0"/>
    <n v="0"/>
    <n v="0"/>
    <m/>
    <n v="0"/>
    <m/>
    <n v="0"/>
    <n v="0"/>
    <m/>
    <n v="0"/>
    <n v="0"/>
    <m/>
  </r>
  <r>
    <n v="122"/>
    <x v="0"/>
    <x v="0"/>
    <x v="0"/>
    <x v="0"/>
    <m/>
    <m/>
    <x v="0"/>
    <x v="0"/>
    <x v="0"/>
    <m/>
    <x v="0"/>
    <m/>
    <m/>
    <n v="0"/>
    <m/>
    <n v="0"/>
    <n v="0"/>
    <n v="0"/>
    <n v="0"/>
    <m/>
    <n v="0"/>
    <m/>
    <n v="0"/>
    <n v="0"/>
    <m/>
    <n v="0"/>
    <n v="0"/>
    <m/>
  </r>
  <r>
    <n v="123"/>
    <x v="0"/>
    <x v="0"/>
    <x v="0"/>
    <x v="0"/>
    <m/>
    <m/>
    <x v="0"/>
    <x v="0"/>
    <x v="0"/>
    <m/>
    <x v="0"/>
    <m/>
    <m/>
    <n v="0"/>
    <m/>
    <n v="0"/>
    <n v="0"/>
    <n v="0"/>
    <n v="0"/>
    <m/>
    <n v="0"/>
    <m/>
    <n v="0"/>
    <n v="0"/>
    <m/>
    <n v="0"/>
    <n v="0"/>
    <m/>
  </r>
  <r>
    <n v="124"/>
    <x v="0"/>
    <x v="0"/>
    <x v="0"/>
    <x v="0"/>
    <m/>
    <m/>
    <x v="0"/>
    <x v="0"/>
    <x v="0"/>
    <m/>
    <x v="0"/>
    <m/>
    <m/>
    <n v="0"/>
    <m/>
    <n v="0"/>
    <n v="0"/>
    <n v="0"/>
    <n v="0"/>
    <m/>
    <n v="0"/>
    <m/>
    <n v="0"/>
    <n v="0"/>
    <m/>
    <n v="0"/>
    <n v="0"/>
    <m/>
  </r>
  <r>
    <n v="125"/>
    <x v="0"/>
    <x v="0"/>
    <x v="0"/>
    <x v="0"/>
    <m/>
    <m/>
    <x v="0"/>
    <x v="0"/>
    <x v="0"/>
    <m/>
    <x v="0"/>
    <m/>
    <m/>
    <n v="0"/>
    <m/>
    <n v="0"/>
    <n v="0"/>
    <n v="0"/>
    <n v="0"/>
    <m/>
    <n v="0"/>
    <m/>
    <n v="0"/>
    <n v="0"/>
    <m/>
    <n v="0"/>
    <n v="0"/>
    <m/>
  </r>
  <r>
    <n v="126"/>
    <x v="0"/>
    <x v="0"/>
    <x v="0"/>
    <x v="0"/>
    <m/>
    <m/>
    <x v="0"/>
    <x v="0"/>
    <x v="0"/>
    <m/>
    <x v="0"/>
    <m/>
    <m/>
    <n v="0"/>
    <m/>
    <n v="0"/>
    <n v="0"/>
    <n v="0"/>
    <n v="0"/>
    <m/>
    <n v="0"/>
    <m/>
    <n v="0"/>
    <n v="0"/>
    <m/>
    <n v="0"/>
    <n v="0"/>
    <m/>
  </r>
  <r>
    <n v="127"/>
    <x v="0"/>
    <x v="0"/>
    <x v="0"/>
    <x v="0"/>
    <m/>
    <m/>
    <x v="0"/>
    <x v="0"/>
    <x v="0"/>
    <m/>
    <x v="0"/>
    <m/>
    <m/>
    <n v="0"/>
    <m/>
    <n v="0"/>
    <n v="0"/>
    <n v="0"/>
    <n v="0"/>
    <m/>
    <n v="0"/>
    <m/>
    <n v="0"/>
    <n v="0"/>
    <m/>
    <n v="0"/>
    <n v="0"/>
    <m/>
  </r>
  <r>
    <n v="128"/>
    <x v="0"/>
    <x v="0"/>
    <x v="0"/>
    <x v="0"/>
    <m/>
    <m/>
    <x v="0"/>
    <x v="0"/>
    <x v="0"/>
    <m/>
    <x v="0"/>
    <m/>
    <m/>
    <n v="0"/>
    <m/>
    <n v="0"/>
    <n v="0"/>
    <n v="0"/>
    <n v="0"/>
    <m/>
    <n v="0"/>
    <m/>
    <n v="0"/>
    <n v="0"/>
    <m/>
    <n v="0"/>
    <n v="0"/>
    <m/>
  </r>
  <r>
    <n v="129"/>
    <x v="0"/>
    <x v="0"/>
    <x v="0"/>
    <x v="0"/>
    <m/>
    <m/>
    <x v="0"/>
    <x v="0"/>
    <x v="0"/>
    <m/>
    <x v="0"/>
    <m/>
    <m/>
    <n v="0"/>
    <m/>
    <n v="0"/>
    <n v="0"/>
    <n v="0"/>
    <n v="0"/>
    <m/>
    <n v="0"/>
    <m/>
    <n v="0"/>
    <n v="0"/>
    <m/>
    <n v="0"/>
    <n v="0"/>
    <m/>
  </r>
  <r>
    <n v="130"/>
    <x v="0"/>
    <x v="0"/>
    <x v="0"/>
    <x v="0"/>
    <m/>
    <m/>
    <x v="0"/>
    <x v="0"/>
    <x v="0"/>
    <m/>
    <x v="0"/>
    <m/>
    <m/>
    <n v="0"/>
    <m/>
    <n v="0"/>
    <n v="0"/>
    <n v="0"/>
    <n v="0"/>
    <m/>
    <n v="0"/>
    <m/>
    <n v="0"/>
    <n v="0"/>
    <m/>
    <n v="0"/>
    <n v="0"/>
    <m/>
  </r>
  <r>
    <n v="131"/>
    <x v="0"/>
    <x v="0"/>
    <x v="0"/>
    <x v="0"/>
    <m/>
    <m/>
    <x v="0"/>
    <x v="0"/>
    <x v="0"/>
    <m/>
    <x v="0"/>
    <m/>
    <m/>
    <n v="0"/>
    <m/>
    <n v="0"/>
    <n v="0"/>
    <n v="0"/>
    <n v="0"/>
    <m/>
    <n v="0"/>
    <m/>
    <n v="0"/>
    <n v="0"/>
    <m/>
    <n v="0"/>
    <n v="0"/>
    <m/>
  </r>
  <r>
    <n v="132"/>
    <x v="0"/>
    <x v="0"/>
    <x v="0"/>
    <x v="0"/>
    <m/>
    <m/>
    <x v="0"/>
    <x v="0"/>
    <x v="0"/>
    <m/>
    <x v="0"/>
    <m/>
    <m/>
    <n v="0"/>
    <m/>
    <n v="0"/>
    <n v="0"/>
    <n v="0"/>
    <n v="0"/>
    <m/>
    <n v="0"/>
    <m/>
    <n v="0"/>
    <n v="0"/>
    <m/>
    <n v="0"/>
    <n v="0"/>
    <m/>
  </r>
  <r>
    <n v="133"/>
    <x v="0"/>
    <x v="0"/>
    <x v="0"/>
    <x v="0"/>
    <m/>
    <m/>
    <x v="0"/>
    <x v="0"/>
    <x v="0"/>
    <m/>
    <x v="0"/>
    <m/>
    <m/>
    <n v="0"/>
    <m/>
    <n v="0"/>
    <n v="0"/>
    <n v="0"/>
    <n v="0"/>
    <m/>
    <n v="0"/>
    <m/>
    <n v="0"/>
    <n v="0"/>
    <m/>
    <n v="0"/>
    <n v="0"/>
    <m/>
  </r>
  <r>
    <n v="134"/>
    <x v="0"/>
    <x v="0"/>
    <x v="0"/>
    <x v="0"/>
    <m/>
    <m/>
    <x v="0"/>
    <x v="0"/>
    <x v="0"/>
    <m/>
    <x v="0"/>
    <m/>
    <m/>
    <n v="0"/>
    <m/>
    <n v="0"/>
    <n v="0"/>
    <n v="0"/>
    <n v="0"/>
    <m/>
    <n v="0"/>
    <m/>
    <n v="0"/>
    <n v="0"/>
    <m/>
    <n v="0"/>
    <n v="0"/>
    <m/>
  </r>
  <r>
    <n v="135"/>
    <x v="0"/>
    <x v="0"/>
    <x v="0"/>
    <x v="0"/>
    <m/>
    <m/>
    <x v="0"/>
    <x v="0"/>
    <x v="0"/>
    <m/>
    <x v="0"/>
    <m/>
    <m/>
    <n v="0"/>
    <m/>
    <n v="0"/>
    <n v="0"/>
    <n v="0"/>
    <n v="0"/>
    <m/>
    <n v="0"/>
    <m/>
    <n v="0"/>
    <n v="0"/>
    <m/>
    <n v="0"/>
    <n v="0"/>
    <m/>
  </r>
  <r>
    <n v="136"/>
    <x v="0"/>
    <x v="0"/>
    <x v="0"/>
    <x v="0"/>
    <m/>
    <m/>
    <x v="0"/>
    <x v="0"/>
    <x v="0"/>
    <m/>
    <x v="0"/>
    <m/>
    <m/>
    <n v="0"/>
    <m/>
    <n v="0"/>
    <n v="0"/>
    <n v="0"/>
    <n v="0"/>
    <m/>
    <n v="0"/>
    <m/>
    <n v="0"/>
    <n v="0"/>
    <m/>
    <n v="0"/>
    <n v="0"/>
    <m/>
  </r>
  <r>
    <n v="137"/>
    <x v="0"/>
    <x v="0"/>
    <x v="0"/>
    <x v="0"/>
    <m/>
    <m/>
    <x v="0"/>
    <x v="0"/>
    <x v="0"/>
    <m/>
    <x v="0"/>
    <m/>
    <m/>
    <n v="0"/>
    <m/>
    <n v="0"/>
    <n v="0"/>
    <n v="0"/>
    <n v="0"/>
    <m/>
    <n v="0"/>
    <m/>
    <n v="0"/>
    <n v="0"/>
    <m/>
    <n v="0"/>
    <n v="0"/>
    <m/>
  </r>
  <r>
    <n v="138"/>
    <x v="0"/>
    <x v="0"/>
    <x v="0"/>
    <x v="0"/>
    <m/>
    <m/>
    <x v="0"/>
    <x v="0"/>
    <x v="0"/>
    <m/>
    <x v="0"/>
    <m/>
    <m/>
    <n v="0"/>
    <m/>
    <n v="0"/>
    <n v="0"/>
    <n v="0"/>
    <n v="0"/>
    <m/>
    <n v="0"/>
    <m/>
    <n v="0"/>
    <n v="0"/>
    <m/>
    <n v="0"/>
    <n v="0"/>
    <m/>
  </r>
  <r>
    <n v="139"/>
    <x v="0"/>
    <x v="0"/>
    <x v="0"/>
    <x v="0"/>
    <m/>
    <m/>
    <x v="0"/>
    <x v="0"/>
    <x v="0"/>
    <m/>
    <x v="0"/>
    <m/>
    <m/>
    <n v="0"/>
    <m/>
    <n v="0"/>
    <n v="0"/>
    <n v="0"/>
    <n v="0"/>
    <m/>
    <n v="0"/>
    <m/>
    <n v="0"/>
    <n v="0"/>
    <m/>
    <n v="0"/>
    <n v="0"/>
    <m/>
  </r>
  <r>
    <n v="140"/>
    <x v="0"/>
    <x v="0"/>
    <x v="0"/>
    <x v="0"/>
    <m/>
    <m/>
    <x v="0"/>
    <x v="0"/>
    <x v="0"/>
    <m/>
    <x v="0"/>
    <m/>
    <m/>
    <n v="0"/>
    <m/>
    <n v="0"/>
    <n v="0"/>
    <n v="0"/>
    <n v="0"/>
    <m/>
    <n v="0"/>
    <m/>
    <n v="0"/>
    <n v="0"/>
    <m/>
    <n v="0"/>
    <n v="0"/>
    <m/>
  </r>
  <r>
    <n v="141"/>
    <x v="0"/>
    <x v="0"/>
    <x v="0"/>
    <x v="0"/>
    <m/>
    <m/>
    <x v="0"/>
    <x v="0"/>
    <x v="0"/>
    <m/>
    <x v="0"/>
    <m/>
    <m/>
    <n v="0"/>
    <m/>
    <n v="0"/>
    <n v="0"/>
    <n v="0"/>
    <n v="0"/>
    <m/>
    <n v="0"/>
    <m/>
    <n v="0"/>
    <n v="0"/>
    <m/>
    <n v="0"/>
    <n v="0"/>
    <m/>
  </r>
  <r>
    <n v="142"/>
    <x v="0"/>
    <x v="0"/>
    <x v="0"/>
    <x v="0"/>
    <m/>
    <m/>
    <x v="0"/>
    <x v="0"/>
    <x v="0"/>
    <m/>
    <x v="0"/>
    <m/>
    <m/>
    <n v="0"/>
    <m/>
    <n v="0"/>
    <n v="0"/>
    <n v="0"/>
    <n v="0"/>
    <m/>
    <n v="0"/>
    <m/>
    <n v="0"/>
    <n v="0"/>
    <m/>
    <n v="0"/>
    <n v="0"/>
    <m/>
  </r>
  <r>
    <n v="143"/>
    <x v="0"/>
    <x v="0"/>
    <x v="0"/>
    <x v="0"/>
    <m/>
    <m/>
    <x v="0"/>
    <x v="0"/>
    <x v="0"/>
    <m/>
    <x v="0"/>
    <m/>
    <m/>
    <n v="0"/>
    <m/>
    <n v="0"/>
    <n v="0"/>
    <n v="0"/>
    <n v="0"/>
    <m/>
    <n v="0"/>
    <m/>
    <n v="0"/>
    <n v="0"/>
    <m/>
    <n v="0"/>
    <n v="0"/>
    <m/>
  </r>
  <r>
    <n v="144"/>
    <x v="0"/>
    <x v="0"/>
    <x v="0"/>
    <x v="0"/>
    <m/>
    <m/>
    <x v="0"/>
    <x v="0"/>
    <x v="0"/>
    <m/>
    <x v="0"/>
    <m/>
    <m/>
    <n v="0"/>
    <m/>
    <n v="0"/>
    <n v="0"/>
    <n v="0"/>
    <n v="0"/>
    <m/>
    <n v="0"/>
    <m/>
    <n v="0"/>
    <n v="0"/>
    <m/>
    <n v="0"/>
    <n v="0"/>
    <m/>
  </r>
  <r>
    <n v="145"/>
    <x v="0"/>
    <x v="0"/>
    <x v="0"/>
    <x v="0"/>
    <m/>
    <m/>
    <x v="0"/>
    <x v="0"/>
    <x v="0"/>
    <m/>
    <x v="0"/>
    <m/>
    <m/>
    <n v="0"/>
    <m/>
    <n v="0"/>
    <n v="0"/>
    <n v="0"/>
    <n v="0"/>
    <m/>
    <n v="0"/>
    <m/>
    <n v="0"/>
    <n v="0"/>
    <m/>
    <n v="0"/>
    <n v="0"/>
    <m/>
  </r>
  <r>
    <n v="146"/>
    <x v="0"/>
    <x v="0"/>
    <x v="0"/>
    <x v="0"/>
    <m/>
    <m/>
    <x v="0"/>
    <x v="0"/>
    <x v="0"/>
    <m/>
    <x v="0"/>
    <m/>
    <m/>
    <n v="0"/>
    <m/>
    <n v="0"/>
    <n v="0"/>
    <n v="0"/>
    <n v="0"/>
    <m/>
    <n v="0"/>
    <m/>
    <n v="0"/>
    <n v="0"/>
    <m/>
    <n v="0"/>
    <n v="0"/>
    <m/>
  </r>
  <r>
    <n v="147"/>
    <x v="0"/>
    <x v="0"/>
    <x v="0"/>
    <x v="0"/>
    <m/>
    <m/>
    <x v="0"/>
    <x v="0"/>
    <x v="0"/>
    <m/>
    <x v="0"/>
    <m/>
    <m/>
    <n v="0"/>
    <m/>
    <n v="0"/>
    <n v="0"/>
    <n v="0"/>
    <n v="0"/>
    <m/>
    <n v="0"/>
    <m/>
    <n v="0"/>
    <n v="0"/>
    <m/>
    <n v="0"/>
    <n v="0"/>
    <m/>
  </r>
  <r>
    <n v="148"/>
    <x v="0"/>
    <x v="0"/>
    <x v="0"/>
    <x v="0"/>
    <m/>
    <m/>
    <x v="0"/>
    <x v="0"/>
    <x v="0"/>
    <m/>
    <x v="0"/>
    <m/>
    <m/>
    <n v="0"/>
    <m/>
    <n v="0"/>
    <n v="0"/>
    <n v="0"/>
    <n v="0"/>
    <m/>
    <n v="0"/>
    <m/>
    <n v="0"/>
    <n v="0"/>
    <m/>
    <n v="0"/>
    <n v="0"/>
    <m/>
  </r>
  <r>
    <n v="149"/>
    <x v="0"/>
    <x v="0"/>
    <x v="0"/>
    <x v="0"/>
    <m/>
    <m/>
    <x v="0"/>
    <x v="0"/>
    <x v="0"/>
    <m/>
    <x v="0"/>
    <m/>
    <m/>
    <n v="0"/>
    <m/>
    <n v="0"/>
    <n v="0"/>
    <n v="0"/>
    <n v="0"/>
    <m/>
    <n v="0"/>
    <m/>
    <n v="0"/>
    <n v="0"/>
    <m/>
    <n v="0"/>
    <n v="0"/>
    <m/>
  </r>
  <r>
    <n v="150"/>
    <x v="0"/>
    <x v="0"/>
    <x v="0"/>
    <x v="0"/>
    <m/>
    <m/>
    <x v="0"/>
    <x v="0"/>
    <x v="0"/>
    <m/>
    <x v="0"/>
    <m/>
    <m/>
    <n v="0"/>
    <m/>
    <n v="0"/>
    <n v="0"/>
    <n v="0"/>
    <n v="0"/>
    <m/>
    <n v="0"/>
    <m/>
    <n v="0"/>
    <n v="0"/>
    <m/>
    <n v="0"/>
    <n v="0"/>
    <m/>
  </r>
  <r>
    <n v="151"/>
    <x v="0"/>
    <x v="0"/>
    <x v="0"/>
    <x v="0"/>
    <m/>
    <m/>
    <x v="0"/>
    <x v="0"/>
    <x v="0"/>
    <m/>
    <x v="0"/>
    <m/>
    <m/>
    <n v="0"/>
    <m/>
    <n v="0"/>
    <n v="0"/>
    <n v="0"/>
    <n v="0"/>
    <m/>
    <n v="0"/>
    <m/>
    <n v="0"/>
    <n v="0"/>
    <m/>
    <n v="0"/>
    <n v="0"/>
    <m/>
  </r>
  <r>
    <n v="152"/>
    <x v="0"/>
    <x v="0"/>
    <x v="0"/>
    <x v="0"/>
    <m/>
    <m/>
    <x v="0"/>
    <x v="0"/>
    <x v="0"/>
    <m/>
    <x v="0"/>
    <m/>
    <m/>
    <n v="0"/>
    <m/>
    <n v="0"/>
    <n v="0"/>
    <n v="0"/>
    <n v="0"/>
    <m/>
    <n v="0"/>
    <m/>
    <n v="0"/>
    <n v="0"/>
    <m/>
    <n v="0"/>
    <n v="0"/>
    <m/>
  </r>
  <r>
    <n v="153"/>
    <x v="0"/>
    <x v="0"/>
    <x v="0"/>
    <x v="0"/>
    <m/>
    <m/>
    <x v="0"/>
    <x v="0"/>
    <x v="0"/>
    <m/>
    <x v="0"/>
    <m/>
    <m/>
    <n v="0"/>
    <m/>
    <n v="0"/>
    <n v="0"/>
    <n v="0"/>
    <n v="0"/>
    <m/>
    <n v="0"/>
    <m/>
    <n v="0"/>
    <n v="0"/>
    <m/>
    <n v="0"/>
    <n v="0"/>
    <m/>
  </r>
  <r>
    <n v="154"/>
    <x v="0"/>
    <x v="0"/>
    <x v="0"/>
    <x v="0"/>
    <m/>
    <m/>
    <x v="0"/>
    <x v="0"/>
    <x v="0"/>
    <m/>
    <x v="0"/>
    <m/>
    <m/>
    <n v="0"/>
    <m/>
    <n v="0"/>
    <n v="0"/>
    <n v="0"/>
    <n v="0"/>
    <m/>
    <n v="0"/>
    <m/>
    <n v="0"/>
    <n v="0"/>
    <m/>
    <n v="0"/>
    <n v="0"/>
    <m/>
  </r>
  <r>
    <n v="155"/>
    <x v="0"/>
    <x v="0"/>
    <x v="0"/>
    <x v="0"/>
    <m/>
    <m/>
    <x v="0"/>
    <x v="0"/>
    <x v="0"/>
    <m/>
    <x v="0"/>
    <m/>
    <m/>
    <n v="0"/>
    <m/>
    <n v="0"/>
    <n v="0"/>
    <n v="0"/>
    <n v="0"/>
    <m/>
    <n v="0"/>
    <m/>
    <n v="0"/>
    <n v="0"/>
    <m/>
    <n v="0"/>
    <n v="0"/>
    <m/>
  </r>
  <r>
    <n v="156"/>
    <x v="0"/>
    <x v="0"/>
    <x v="0"/>
    <x v="0"/>
    <m/>
    <m/>
    <x v="0"/>
    <x v="0"/>
    <x v="0"/>
    <m/>
    <x v="0"/>
    <m/>
    <m/>
    <n v="0"/>
    <m/>
    <n v="0"/>
    <n v="0"/>
    <n v="0"/>
    <n v="0"/>
    <m/>
    <n v="0"/>
    <m/>
    <n v="0"/>
    <n v="0"/>
    <m/>
    <n v="0"/>
    <n v="0"/>
    <m/>
  </r>
  <r>
    <n v="157"/>
    <x v="0"/>
    <x v="0"/>
    <x v="0"/>
    <x v="0"/>
    <m/>
    <m/>
    <x v="0"/>
    <x v="0"/>
    <x v="0"/>
    <m/>
    <x v="0"/>
    <m/>
    <m/>
    <n v="0"/>
    <m/>
    <n v="0"/>
    <n v="0"/>
    <n v="0"/>
    <n v="0"/>
    <m/>
    <n v="0"/>
    <m/>
    <n v="0"/>
    <n v="0"/>
    <m/>
    <n v="0"/>
    <n v="0"/>
    <m/>
  </r>
  <r>
    <n v="158"/>
    <x v="0"/>
    <x v="0"/>
    <x v="0"/>
    <x v="0"/>
    <m/>
    <m/>
    <x v="0"/>
    <x v="0"/>
    <x v="0"/>
    <m/>
    <x v="0"/>
    <m/>
    <m/>
    <n v="0"/>
    <m/>
    <n v="0"/>
    <n v="0"/>
    <n v="0"/>
    <n v="0"/>
    <m/>
    <n v="0"/>
    <m/>
    <n v="0"/>
    <n v="0"/>
    <m/>
    <n v="0"/>
    <n v="0"/>
    <m/>
  </r>
  <r>
    <n v="159"/>
    <x v="0"/>
    <x v="0"/>
    <x v="0"/>
    <x v="0"/>
    <m/>
    <m/>
    <x v="0"/>
    <x v="0"/>
    <x v="0"/>
    <m/>
    <x v="0"/>
    <m/>
    <m/>
    <n v="0"/>
    <m/>
    <n v="0"/>
    <n v="0"/>
    <n v="0"/>
    <n v="0"/>
    <m/>
    <n v="0"/>
    <m/>
    <n v="0"/>
    <n v="0"/>
    <m/>
    <n v="0"/>
    <n v="0"/>
    <m/>
  </r>
  <r>
    <n v="160"/>
    <x v="0"/>
    <x v="0"/>
    <x v="0"/>
    <x v="0"/>
    <m/>
    <m/>
    <x v="0"/>
    <x v="0"/>
    <x v="0"/>
    <m/>
    <x v="0"/>
    <m/>
    <m/>
    <n v="0"/>
    <m/>
    <n v="0"/>
    <n v="0"/>
    <n v="0"/>
    <n v="0"/>
    <m/>
    <n v="0"/>
    <m/>
    <n v="0"/>
    <n v="0"/>
    <m/>
    <n v="0"/>
    <n v="0"/>
    <m/>
  </r>
  <r>
    <n v="161"/>
    <x v="0"/>
    <x v="0"/>
    <x v="0"/>
    <x v="0"/>
    <m/>
    <m/>
    <x v="0"/>
    <x v="0"/>
    <x v="0"/>
    <m/>
    <x v="0"/>
    <m/>
    <m/>
    <n v="0"/>
    <m/>
    <n v="0"/>
    <n v="0"/>
    <n v="0"/>
    <n v="0"/>
    <m/>
    <n v="0"/>
    <m/>
    <n v="0"/>
    <n v="0"/>
    <m/>
    <n v="0"/>
    <n v="0"/>
    <m/>
  </r>
  <r>
    <n v="162"/>
    <x v="0"/>
    <x v="0"/>
    <x v="0"/>
    <x v="0"/>
    <m/>
    <m/>
    <x v="0"/>
    <x v="0"/>
    <x v="0"/>
    <m/>
    <x v="0"/>
    <m/>
    <m/>
    <n v="0"/>
    <m/>
    <n v="0"/>
    <n v="0"/>
    <n v="0"/>
    <n v="0"/>
    <m/>
    <n v="0"/>
    <m/>
    <n v="0"/>
    <n v="0"/>
    <m/>
    <n v="0"/>
    <n v="0"/>
    <m/>
  </r>
  <r>
    <n v="163"/>
    <x v="0"/>
    <x v="0"/>
    <x v="0"/>
    <x v="0"/>
    <m/>
    <m/>
    <x v="0"/>
    <x v="0"/>
    <x v="0"/>
    <m/>
    <x v="0"/>
    <m/>
    <m/>
    <n v="0"/>
    <m/>
    <n v="0"/>
    <n v="0"/>
    <n v="0"/>
    <n v="0"/>
    <m/>
    <n v="0"/>
    <m/>
    <n v="0"/>
    <n v="0"/>
    <m/>
    <n v="0"/>
    <n v="0"/>
    <m/>
  </r>
  <r>
    <n v="164"/>
    <x v="0"/>
    <x v="0"/>
    <x v="0"/>
    <x v="0"/>
    <m/>
    <m/>
    <x v="0"/>
    <x v="0"/>
    <x v="0"/>
    <m/>
    <x v="0"/>
    <m/>
    <m/>
    <n v="0"/>
    <m/>
    <n v="0"/>
    <n v="0"/>
    <n v="0"/>
    <n v="0"/>
    <m/>
    <n v="0"/>
    <m/>
    <n v="0"/>
    <n v="0"/>
    <m/>
    <n v="0"/>
    <n v="0"/>
    <m/>
  </r>
  <r>
    <n v="165"/>
    <x v="0"/>
    <x v="0"/>
    <x v="0"/>
    <x v="0"/>
    <m/>
    <m/>
    <x v="0"/>
    <x v="0"/>
    <x v="0"/>
    <m/>
    <x v="0"/>
    <m/>
    <m/>
    <n v="0"/>
    <m/>
    <n v="0"/>
    <n v="0"/>
    <n v="0"/>
    <n v="0"/>
    <m/>
    <n v="0"/>
    <m/>
    <n v="0"/>
    <n v="0"/>
    <m/>
    <n v="0"/>
    <n v="0"/>
    <m/>
  </r>
  <r>
    <n v="166"/>
    <x v="0"/>
    <x v="0"/>
    <x v="0"/>
    <x v="0"/>
    <m/>
    <m/>
    <x v="0"/>
    <x v="0"/>
    <x v="0"/>
    <m/>
    <x v="0"/>
    <m/>
    <m/>
    <n v="0"/>
    <m/>
    <n v="0"/>
    <n v="0"/>
    <n v="0"/>
    <n v="0"/>
    <m/>
    <n v="0"/>
    <m/>
    <n v="0"/>
    <n v="0"/>
    <m/>
    <n v="0"/>
    <n v="0"/>
    <m/>
  </r>
  <r>
    <n v="167"/>
    <x v="0"/>
    <x v="0"/>
    <x v="0"/>
    <x v="0"/>
    <m/>
    <m/>
    <x v="0"/>
    <x v="0"/>
    <x v="0"/>
    <m/>
    <x v="0"/>
    <m/>
    <m/>
    <n v="0"/>
    <m/>
    <n v="0"/>
    <n v="0"/>
    <n v="0"/>
    <n v="0"/>
    <m/>
    <n v="0"/>
    <m/>
    <n v="0"/>
    <n v="0"/>
    <m/>
    <n v="0"/>
    <n v="0"/>
    <m/>
  </r>
  <r>
    <n v="168"/>
    <x v="0"/>
    <x v="0"/>
    <x v="0"/>
    <x v="0"/>
    <m/>
    <m/>
    <x v="0"/>
    <x v="0"/>
    <x v="0"/>
    <m/>
    <x v="0"/>
    <m/>
    <m/>
    <n v="0"/>
    <m/>
    <n v="0"/>
    <n v="0"/>
    <n v="0"/>
    <n v="0"/>
    <m/>
    <n v="0"/>
    <m/>
    <n v="0"/>
    <n v="0"/>
    <m/>
    <n v="0"/>
    <n v="0"/>
    <m/>
  </r>
  <r>
    <n v="169"/>
    <x v="0"/>
    <x v="0"/>
    <x v="0"/>
    <x v="0"/>
    <m/>
    <m/>
    <x v="0"/>
    <x v="0"/>
    <x v="0"/>
    <m/>
    <x v="0"/>
    <m/>
    <m/>
    <n v="0"/>
    <m/>
    <n v="0"/>
    <n v="0"/>
    <n v="0"/>
    <n v="0"/>
    <m/>
    <n v="0"/>
    <m/>
    <n v="0"/>
    <n v="0"/>
    <m/>
    <n v="0"/>
    <n v="0"/>
    <m/>
  </r>
  <r>
    <n v="170"/>
    <x v="0"/>
    <x v="0"/>
    <x v="0"/>
    <x v="0"/>
    <m/>
    <m/>
    <x v="0"/>
    <x v="0"/>
    <x v="0"/>
    <m/>
    <x v="0"/>
    <m/>
    <m/>
    <n v="0"/>
    <m/>
    <n v="0"/>
    <n v="0"/>
    <n v="0"/>
    <n v="0"/>
    <m/>
    <n v="0"/>
    <m/>
    <n v="0"/>
    <n v="0"/>
    <m/>
    <n v="0"/>
    <n v="0"/>
    <m/>
  </r>
  <r>
    <n v="171"/>
    <x v="0"/>
    <x v="0"/>
    <x v="0"/>
    <x v="0"/>
    <m/>
    <m/>
    <x v="0"/>
    <x v="0"/>
    <x v="0"/>
    <m/>
    <x v="0"/>
    <m/>
    <m/>
    <n v="0"/>
    <m/>
    <n v="0"/>
    <n v="0"/>
    <n v="0"/>
    <n v="0"/>
    <m/>
    <n v="0"/>
    <m/>
    <n v="0"/>
    <n v="0"/>
    <m/>
    <n v="0"/>
    <n v="0"/>
    <m/>
  </r>
  <r>
    <n v="172"/>
    <x v="0"/>
    <x v="0"/>
    <x v="0"/>
    <x v="0"/>
    <m/>
    <m/>
    <x v="0"/>
    <x v="0"/>
    <x v="0"/>
    <m/>
    <x v="0"/>
    <m/>
    <m/>
    <n v="0"/>
    <m/>
    <n v="0"/>
    <n v="0"/>
    <n v="0"/>
    <n v="0"/>
    <m/>
    <n v="0"/>
    <m/>
    <n v="0"/>
    <n v="0"/>
    <m/>
    <n v="0"/>
    <n v="0"/>
    <m/>
  </r>
  <r>
    <n v="173"/>
    <x v="0"/>
    <x v="0"/>
    <x v="0"/>
    <x v="0"/>
    <m/>
    <m/>
    <x v="0"/>
    <x v="0"/>
    <x v="0"/>
    <m/>
    <x v="0"/>
    <m/>
    <m/>
    <n v="0"/>
    <m/>
    <n v="0"/>
    <n v="0"/>
    <n v="0"/>
    <n v="0"/>
    <m/>
    <n v="0"/>
    <m/>
    <n v="0"/>
    <n v="0"/>
    <m/>
    <n v="0"/>
    <n v="0"/>
    <m/>
  </r>
  <r>
    <n v="174"/>
    <x v="0"/>
    <x v="0"/>
    <x v="0"/>
    <x v="0"/>
    <m/>
    <m/>
    <x v="0"/>
    <x v="0"/>
    <x v="0"/>
    <m/>
    <x v="0"/>
    <m/>
    <m/>
    <n v="0"/>
    <m/>
    <n v="0"/>
    <n v="0"/>
    <n v="0"/>
    <n v="0"/>
    <m/>
    <n v="0"/>
    <m/>
    <n v="0"/>
    <n v="0"/>
    <m/>
    <n v="0"/>
    <n v="0"/>
    <m/>
  </r>
  <r>
    <n v="175"/>
    <x v="0"/>
    <x v="0"/>
    <x v="0"/>
    <x v="0"/>
    <m/>
    <m/>
    <x v="0"/>
    <x v="0"/>
    <x v="0"/>
    <m/>
    <x v="0"/>
    <m/>
    <m/>
    <n v="0"/>
    <m/>
    <n v="0"/>
    <n v="0"/>
    <n v="0"/>
    <n v="0"/>
    <m/>
    <n v="0"/>
    <m/>
    <n v="0"/>
    <n v="0"/>
    <m/>
    <n v="0"/>
    <n v="0"/>
    <m/>
  </r>
  <r>
    <n v="176"/>
    <x v="0"/>
    <x v="0"/>
    <x v="0"/>
    <x v="0"/>
    <m/>
    <m/>
    <x v="0"/>
    <x v="0"/>
    <x v="0"/>
    <m/>
    <x v="0"/>
    <m/>
    <m/>
    <n v="0"/>
    <m/>
    <n v="0"/>
    <n v="0"/>
    <n v="0"/>
    <n v="0"/>
    <m/>
    <n v="0"/>
    <m/>
    <n v="0"/>
    <n v="0"/>
    <m/>
    <n v="0"/>
    <n v="0"/>
    <m/>
  </r>
  <r>
    <n v="177"/>
    <x v="0"/>
    <x v="0"/>
    <x v="0"/>
    <x v="0"/>
    <m/>
    <m/>
    <x v="0"/>
    <x v="0"/>
    <x v="0"/>
    <m/>
    <x v="0"/>
    <m/>
    <m/>
    <n v="0"/>
    <m/>
    <n v="0"/>
    <n v="0"/>
    <n v="0"/>
    <n v="0"/>
    <m/>
    <n v="0"/>
    <m/>
    <n v="0"/>
    <n v="0"/>
    <m/>
    <n v="0"/>
    <n v="0"/>
    <m/>
  </r>
  <r>
    <n v="178"/>
    <x v="0"/>
    <x v="0"/>
    <x v="0"/>
    <x v="0"/>
    <m/>
    <m/>
    <x v="0"/>
    <x v="0"/>
    <x v="0"/>
    <m/>
    <x v="0"/>
    <m/>
    <m/>
    <n v="0"/>
    <m/>
    <n v="0"/>
    <n v="0"/>
    <n v="0"/>
    <n v="0"/>
    <m/>
    <n v="0"/>
    <m/>
    <n v="0"/>
    <n v="0"/>
    <m/>
    <n v="0"/>
    <n v="0"/>
    <m/>
  </r>
  <r>
    <n v="179"/>
    <x v="0"/>
    <x v="0"/>
    <x v="0"/>
    <x v="0"/>
    <m/>
    <m/>
    <x v="0"/>
    <x v="0"/>
    <x v="0"/>
    <m/>
    <x v="0"/>
    <m/>
    <m/>
    <n v="0"/>
    <m/>
    <n v="0"/>
    <n v="0"/>
    <n v="0"/>
    <n v="0"/>
    <m/>
    <n v="0"/>
    <m/>
    <n v="0"/>
    <n v="0"/>
    <m/>
    <n v="0"/>
    <n v="0"/>
    <m/>
  </r>
  <r>
    <n v="180"/>
    <x v="0"/>
    <x v="0"/>
    <x v="0"/>
    <x v="0"/>
    <m/>
    <m/>
    <x v="0"/>
    <x v="0"/>
    <x v="0"/>
    <m/>
    <x v="0"/>
    <m/>
    <m/>
    <n v="0"/>
    <m/>
    <n v="0"/>
    <n v="0"/>
    <n v="0"/>
    <n v="0"/>
    <m/>
    <n v="0"/>
    <m/>
    <n v="0"/>
    <n v="0"/>
    <m/>
    <n v="0"/>
    <n v="0"/>
    <m/>
  </r>
  <r>
    <n v="181"/>
    <x v="0"/>
    <x v="0"/>
    <x v="0"/>
    <x v="0"/>
    <m/>
    <m/>
    <x v="0"/>
    <x v="0"/>
    <x v="0"/>
    <m/>
    <x v="0"/>
    <m/>
    <m/>
    <n v="0"/>
    <m/>
    <n v="0"/>
    <n v="0"/>
    <n v="0"/>
    <n v="0"/>
    <m/>
    <n v="0"/>
    <m/>
    <n v="0"/>
    <n v="0"/>
    <m/>
    <n v="0"/>
    <n v="0"/>
    <m/>
  </r>
  <r>
    <n v="182"/>
    <x v="0"/>
    <x v="0"/>
    <x v="0"/>
    <x v="0"/>
    <m/>
    <m/>
    <x v="0"/>
    <x v="0"/>
    <x v="0"/>
    <m/>
    <x v="0"/>
    <m/>
    <m/>
    <n v="0"/>
    <m/>
    <n v="0"/>
    <n v="0"/>
    <n v="0"/>
    <n v="0"/>
    <m/>
    <n v="0"/>
    <m/>
    <n v="0"/>
    <n v="0"/>
    <m/>
    <n v="0"/>
    <n v="0"/>
    <m/>
  </r>
  <r>
    <n v="183"/>
    <x v="0"/>
    <x v="0"/>
    <x v="0"/>
    <x v="0"/>
    <m/>
    <m/>
    <x v="0"/>
    <x v="0"/>
    <x v="0"/>
    <m/>
    <x v="0"/>
    <m/>
    <m/>
    <n v="0"/>
    <m/>
    <n v="0"/>
    <n v="0"/>
    <n v="0"/>
    <n v="0"/>
    <m/>
    <n v="0"/>
    <m/>
    <n v="0"/>
    <n v="0"/>
    <m/>
    <n v="0"/>
    <n v="0"/>
    <m/>
  </r>
  <r>
    <n v="184"/>
    <x v="0"/>
    <x v="0"/>
    <x v="0"/>
    <x v="0"/>
    <m/>
    <m/>
    <x v="0"/>
    <x v="0"/>
    <x v="0"/>
    <m/>
    <x v="0"/>
    <m/>
    <m/>
    <n v="0"/>
    <m/>
    <n v="0"/>
    <n v="0"/>
    <n v="0"/>
    <n v="0"/>
    <m/>
    <n v="0"/>
    <m/>
    <n v="0"/>
    <n v="0"/>
    <m/>
    <n v="0"/>
    <n v="0"/>
    <m/>
  </r>
  <r>
    <n v="185"/>
    <x v="0"/>
    <x v="0"/>
    <x v="0"/>
    <x v="0"/>
    <m/>
    <m/>
    <x v="0"/>
    <x v="0"/>
    <x v="0"/>
    <m/>
    <x v="0"/>
    <m/>
    <m/>
    <n v="0"/>
    <m/>
    <n v="0"/>
    <n v="0"/>
    <n v="0"/>
    <n v="0"/>
    <m/>
    <n v="0"/>
    <m/>
    <n v="0"/>
    <n v="0"/>
    <m/>
    <n v="0"/>
    <n v="0"/>
    <m/>
  </r>
  <r>
    <n v="186"/>
    <x v="0"/>
    <x v="0"/>
    <x v="0"/>
    <x v="0"/>
    <m/>
    <m/>
    <x v="0"/>
    <x v="0"/>
    <x v="0"/>
    <m/>
    <x v="0"/>
    <m/>
    <m/>
    <n v="0"/>
    <m/>
    <n v="0"/>
    <n v="0"/>
    <n v="0"/>
    <n v="0"/>
    <m/>
    <n v="0"/>
    <m/>
    <n v="0"/>
    <n v="0"/>
    <m/>
    <n v="0"/>
    <n v="0"/>
    <m/>
  </r>
  <r>
    <n v="187"/>
    <x v="0"/>
    <x v="0"/>
    <x v="0"/>
    <x v="0"/>
    <m/>
    <m/>
    <x v="0"/>
    <x v="0"/>
    <x v="0"/>
    <m/>
    <x v="0"/>
    <m/>
    <m/>
    <n v="0"/>
    <m/>
    <n v="0"/>
    <n v="0"/>
    <n v="0"/>
    <n v="0"/>
    <m/>
    <n v="0"/>
    <m/>
    <n v="0"/>
    <n v="0"/>
    <m/>
    <n v="0"/>
    <n v="0"/>
    <m/>
  </r>
  <r>
    <n v="188"/>
    <x v="0"/>
    <x v="0"/>
    <x v="0"/>
    <x v="0"/>
    <m/>
    <m/>
    <x v="0"/>
    <x v="0"/>
    <x v="0"/>
    <m/>
    <x v="0"/>
    <m/>
    <m/>
    <n v="0"/>
    <m/>
    <n v="0"/>
    <n v="0"/>
    <n v="0"/>
    <n v="0"/>
    <m/>
    <n v="0"/>
    <m/>
    <n v="0"/>
    <n v="0"/>
    <m/>
    <n v="0"/>
    <n v="0"/>
    <m/>
  </r>
  <r>
    <n v="189"/>
    <x v="0"/>
    <x v="0"/>
    <x v="0"/>
    <x v="0"/>
    <m/>
    <m/>
    <x v="0"/>
    <x v="0"/>
    <x v="0"/>
    <m/>
    <x v="0"/>
    <m/>
    <m/>
    <n v="0"/>
    <m/>
    <n v="0"/>
    <n v="0"/>
    <n v="0"/>
    <n v="0"/>
    <m/>
    <n v="0"/>
    <m/>
    <n v="0"/>
    <n v="0"/>
    <m/>
    <n v="0"/>
    <n v="0"/>
    <m/>
  </r>
  <r>
    <n v="190"/>
    <x v="0"/>
    <x v="0"/>
    <x v="0"/>
    <x v="0"/>
    <m/>
    <m/>
    <x v="0"/>
    <x v="0"/>
    <x v="0"/>
    <m/>
    <x v="0"/>
    <m/>
    <m/>
    <n v="0"/>
    <m/>
    <n v="0"/>
    <n v="0"/>
    <n v="0"/>
    <n v="0"/>
    <m/>
    <n v="0"/>
    <m/>
    <n v="0"/>
    <n v="0"/>
    <m/>
    <n v="0"/>
    <n v="0"/>
    <m/>
  </r>
  <r>
    <n v="191"/>
    <x v="0"/>
    <x v="0"/>
    <x v="0"/>
    <x v="0"/>
    <m/>
    <m/>
    <x v="0"/>
    <x v="0"/>
    <x v="0"/>
    <m/>
    <x v="0"/>
    <m/>
    <m/>
    <n v="0"/>
    <m/>
    <n v="0"/>
    <n v="0"/>
    <n v="0"/>
    <n v="0"/>
    <m/>
    <n v="0"/>
    <m/>
    <n v="0"/>
    <n v="0"/>
    <m/>
    <n v="0"/>
    <n v="0"/>
    <m/>
  </r>
  <r>
    <n v="192"/>
    <x v="0"/>
    <x v="0"/>
    <x v="0"/>
    <x v="0"/>
    <m/>
    <m/>
    <x v="0"/>
    <x v="0"/>
    <x v="0"/>
    <m/>
    <x v="0"/>
    <m/>
    <m/>
    <n v="0"/>
    <m/>
    <n v="0"/>
    <n v="0"/>
    <n v="0"/>
    <n v="0"/>
    <m/>
    <n v="0"/>
    <m/>
    <n v="0"/>
    <n v="0"/>
    <m/>
    <n v="0"/>
    <n v="0"/>
    <m/>
  </r>
  <r>
    <n v="193"/>
    <x v="0"/>
    <x v="0"/>
    <x v="0"/>
    <x v="0"/>
    <m/>
    <m/>
    <x v="0"/>
    <x v="0"/>
    <x v="0"/>
    <m/>
    <x v="0"/>
    <m/>
    <m/>
    <n v="0"/>
    <m/>
    <n v="0"/>
    <n v="0"/>
    <n v="0"/>
    <n v="0"/>
    <m/>
    <n v="0"/>
    <m/>
    <n v="0"/>
    <n v="0"/>
    <m/>
    <n v="0"/>
    <n v="0"/>
    <m/>
  </r>
  <r>
    <n v="194"/>
    <x v="0"/>
    <x v="0"/>
    <x v="0"/>
    <x v="0"/>
    <m/>
    <m/>
    <x v="0"/>
    <x v="0"/>
    <x v="0"/>
    <m/>
    <x v="0"/>
    <m/>
    <m/>
    <n v="0"/>
    <m/>
    <n v="0"/>
    <n v="0"/>
    <n v="0"/>
    <n v="0"/>
    <m/>
    <n v="0"/>
    <m/>
    <n v="0"/>
    <n v="0"/>
    <m/>
    <n v="0"/>
    <n v="0"/>
    <m/>
  </r>
  <r>
    <n v="195"/>
    <x v="0"/>
    <x v="0"/>
    <x v="0"/>
    <x v="0"/>
    <m/>
    <m/>
    <x v="0"/>
    <x v="0"/>
    <x v="0"/>
    <m/>
    <x v="0"/>
    <m/>
    <m/>
    <n v="0"/>
    <m/>
    <n v="0"/>
    <n v="0"/>
    <n v="0"/>
    <n v="0"/>
    <m/>
    <n v="0"/>
    <m/>
    <n v="0"/>
    <n v="0"/>
    <m/>
    <n v="0"/>
    <n v="0"/>
    <m/>
  </r>
  <r>
    <n v="196"/>
    <x v="0"/>
    <x v="0"/>
    <x v="0"/>
    <x v="0"/>
    <m/>
    <m/>
    <x v="0"/>
    <x v="0"/>
    <x v="0"/>
    <m/>
    <x v="0"/>
    <m/>
    <m/>
    <n v="0"/>
    <m/>
    <n v="0"/>
    <n v="0"/>
    <n v="0"/>
    <n v="0"/>
    <m/>
    <n v="0"/>
    <m/>
    <n v="0"/>
    <n v="0"/>
    <m/>
    <n v="0"/>
    <n v="0"/>
    <m/>
  </r>
  <r>
    <n v="197"/>
    <x v="0"/>
    <x v="0"/>
    <x v="0"/>
    <x v="0"/>
    <m/>
    <m/>
    <x v="0"/>
    <x v="0"/>
    <x v="0"/>
    <m/>
    <x v="0"/>
    <m/>
    <m/>
    <n v="0"/>
    <m/>
    <n v="0"/>
    <n v="0"/>
    <n v="0"/>
    <n v="0"/>
    <m/>
    <n v="0"/>
    <m/>
    <n v="0"/>
    <n v="0"/>
    <m/>
    <n v="0"/>
    <n v="0"/>
    <m/>
  </r>
  <r>
    <n v="198"/>
    <x v="0"/>
    <x v="0"/>
    <x v="0"/>
    <x v="0"/>
    <m/>
    <m/>
    <x v="0"/>
    <x v="0"/>
    <x v="0"/>
    <m/>
    <x v="0"/>
    <m/>
    <m/>
    <n v="0"/>
    <m/>
    <n v="0"/>
    <n v="0"/>
    <n v="0"/>
    <n v="0"/>
    <m/>
    <n v="0"/>
    <m/>
    <n v="0"/>
    <n v="0"/>
    <m/>
    <n v="0"/>
    <n v="0"/>
    <m/>
  </r>
  <r>
    <n v="199"/>
    <x v="0"/>
    <x v="0"/>
    <x v="0"/>
    <x v="0"/>
    <m/>
    <m/>
    <x v="0"/>
    <x v="0"/>
    <x v="0"/>
    <m/>
    <x v="0"/>
    <m/>
    <m/>
    <n v="0"/>
    <m/>
    <n v="0"/>
    <n v="0"/>
    <n v="0"/>
    <n v="0"/>
    <m/>
    <n v="0"/>
    <m/>
    <n v="0"/>
    <n v="0"/>
    <m/>
    <n v="0"/>
    <n v="0"/>
    <m/>
  </r>
  <r>
    <n v="200"/>
    <x v="0"/>
    <x v="0"/>
    <x v="0"/>
    <x v="0"/>
    <m/>
    <m/>
    <x v="0"/>
    <x v="0"/>
    <x v="0"/>
    <m/>
    <x v="0"/>
    <m/>
    <m/>
    <n v="0"/>
    <m/>
    <n v="0"/>
    <n v="0"/>
    <n v="0"/>
    <n v="0"/>
    <m/>
    <n v="0"/>
    <m/>
    <n v="0"/>
    <n v="0"/>
    <m/>
    <n v="0"/>
    <n v="0"/>
    <m/>
  </r>
  <r>
    <n v="201"/>
    <x v="0"/>
    <x v="0"/>
    <x v="0"/>
    <x v="0"/>
    <m/>
    <m/>
    <x v="0"/>
    <x v="0"/>
    <x v="0"/>
    <m/>
    <x v="0"/>
    <m/>
    <m/>
    <n v="0"/>
    <m/>
    <n v="0"/>
    <n v="0"/>
    <n v="0"/>
    <n v="0"/>
    <m/>
    <n v="0"/>
    <m/>
    <n v="0"/>
    <n v="0"/>
    <m/>
    <n v="0"/>
    <n v="0"/>
    <m/>
  </r>
  <r>
    <n v="202"/>
    <x v="0"/>
    <x v="0"/>
    <x v="0"/>
    <x v="0"/>
    <m/>
    <m/>
    <x v="0"/>
    <x v="0"/>
    <x v="0"/>
    <m/>
    <x v="0"/>
    <m/>
    <m/>
    <n v="0"/>
    <m/>
    <n v="0"/>
    <n v="0"/>
    <n v="0"/>
    <n v="0"/>
    <m/>
    <n v="0"/>
    <m/>
    <n v="0"/>
    <n v="0"/>
    <m/>
    <n v="0"/>
    <n v="0"/>
    <m/>
  </r>
  <r>
    <n v="203"/>
    <x v="0"/>
    <x v="0"/>
    <x v="0"/>
    <x v="0"/>
    <m/>
    <m/>
    <x v="0"/>
    <x v="0"/>
    <x v="0"/>
    <m/>
    <x v="0"/>
    <m/>
    <m/>
    <n v="0"/>
    <m/>
    <n v="0"/>
    <n v="0"/>
    <n v="0"/>
    <n v="0"/>
    <m/>
    <n v="0"/>
    <m/>
    <n v="0"/>
    <n v="0"/>
    <m/>
    <n v="0"/>
    <n v="0"/>
    <m/>
  </r>
  <r>
    <n v="204"/>
    <x v="0"/>
    <x v="0"/>
    <x v="0"/>
    <x v="0"/>
    <m/>
    <m/>
    <x v="0"/>
    <x v="0"/>
    <x v="0"/>
    <m/>
    <x v="0"/>
    <m/>
    <m/>
    <n v="0"/>
    <m/>
    <n v="0"/>
    <n v="0"/>
    <n v="0"/>
    <n v="0"/>
    <m/>
    <n v="0"/>
    <m/>
    <n v="0"/>
    <n v="0"/>
    <m/>
    <n v="0"/>
    <n v="0"/>
    <m/>
  </r>
  <r>
    <n v="205"/>
    <x v="0"/>
    <x v="0"/>
    <x v="0"/>
    <x v="0"/>
    <m/>
    <m/>
    <x v="0"/>
    <x v="0"/>
    <x v="0"/>
    <m/>
    <x v="0"/>
    <m/>
    <m/>
    <n v="0"/>
    <m/>
    <n v="0"/>
    <n v="0"/>
    <n v="0"/>
    <n v="0"/>
    <m/>
    <n v="0"/>
    <m/>
    <n v="0"/>
    <n v="0"/>
    <m/>
    <n v="0"/>
    <n v="0"/>
    <m/>
  </r>
  <r>
    <n v="206"/>
    <x v="0"/>
    <x v="0"/>
    <x v="0"/>
    <x v="0"/>
    <m/>
    <m/>
    <x v="0"/>
    <x v="0"/>
    <x v="0"/>
    <m/>
    <x v="0"/>
    <m/>
    <m/>
    <n v="0"/>
    <m/>
    <n v="0"/>
    <n v="0"/>
    <n v="0"/>
    <n v="0"/>
    <m/>
    <n v="0"/>
    <m/>
    <n v="0"/>
    <n v="0"/>
    <m/>
    <n v="0"/>
    <n v="0"/>
    <m/>
  </r>
  <r>
    <n v="207"/>
    <x v="0"/>
    <x v="0"/>
    <x v="0"/>
    <x v="0"/>
    <m/>
    <m/>
    <x v="0"/>
    <x v="0"/>
    <x v="0"/>
    <m/>
    <x v="0"/>
    <m/>
    <m/>
    <n v="0"/>
    <m/>
    <n v="0"/>
    <n v="0"/>
    <n v="0"/>
    <n v="0"/>
    <m/>
    <n v="0"/>
    <m/>
    <n v="0"/>
    <n v="0"/>
    <m/>
    <n v="0"/>
    <n v="0"/>
    <m/>
  </r>
  <r>
    <n v="208"/>
    <x v="0"/>
    <x v="0"/>
    <x v="0"/>
    <x v="0"/>
    <m/>
    <m/>
    <x v="0"/>
    <x v="0"/>
    <x v="0"/>
    <m/>
    <x v="0"/>
    <m/>
    <m/>
    <n v="0"/>
    <m/>
    <n v="0"/>
    <n v="0"/>
    <n v="0"/>
    <n v="0"/>
    <m/>
    <n v="0"/>
    <m/>
    <n v="0"/>
    <n v="0"/>
    <m/>
    <n v="0"/>
    <n v="0"/>
    <m/>
  </r>
  <r>
    <n v="209"/>
    <x v="0"/>
    <x v="0"/>
    <x v="0"/>
    <x v="0"/>
    <m/>
    <m/>
    <x v="0"/>
    <x v="0"/>
    <x v="0"/>
    <m/>
    <x v="0"/>
    <m/>
    <m/>
    <n v="0"/>
    <m/>
    <n v="0"/>
    <n v="0"/>
    <n v="0"/>
    <n v="0"/>
    <m/>
    <n v="0"/>
    <m/>
    <n v="0"/>
    <n v="0"/>
    <m/>
    <n v="0"/>
    <n v="0"/>
    <m/>
  </r>
  <r>
    <n v="210"/>
    <x v="0"/>
    <x v="0"/>
    <x v="0"/>
    <x v="0"/>
    <m/>
    <m/>
    <x v="0"/>
    <x v="0"/>
    <x v="0"/>
    <m/>
    <x v="0"/>
    <m/>
    <m/>
    <n v="0"/>
    <m/>
    <n v="0"/>
    <n v="0"/>
    <n v="0"/>
    <n v="0"/>
    <m/>
    <n v="0"/>
    <m/>
    <n v="0"/>
    <n v="0"/>
    <m/>
    <n v="0"/>
    <n v="0"/>
    <m/>
  </r>
  <r>
    <n v="211"/>
    <x v="0"/>
    <x v="0"/>
    <x v="0"/>
    <x v="0"/>
    <m/>
    <m/>
    <x v="0"/>
    <x v="0"/>
    <x v="0"/>
    <m/>
    <x v="0"/>
    <m/>
    <m/>
    <n v="0"/>
    <m/>
    <n v="0"/>
    <n v="0"/>
    <n v="0"/>
    <n v="0"/>
    <m/>
    <n v="0"/>
    <m/>
    <n v="0"/>
    <n v="0"/>
    <m/>
    <n v="0"/>
    <n v="0"/>
    <m/>
  </r>
  <r>
    <n v="212"/>
    <x v="0"/>
    <x v="0"/>
    <x v="0"/>
    <x v="0"/>
    <m/>
    <m/>
    <x v="0"/>
    <x v="0"/>
    <x v="0"/>
    <m/>
    <x v="0"/>
    <m/>
    <m/>
    <n v="0"/>
    <m/>
    <n v="0"/>
    <n v="0"/>
    <n v="0"/>
    <n v="0"/>
    <m/>
    <n v="0"/>
    <m/>
    <n v="0"/>
    <n v="0"/>
    <m/>
    <n v="0"/>
    <n v="0"/>
    <m/>
  </r>
  <r>
    <n v="213"/>
    <x v="0"/>
    <x v="0"/>
    <x v="0"/>
    <x v="0"/>
    <m/>
    <m/>
    <x v="0"/>
    <x v="0"/>
    <x v="0"/>
    <m/>
    <x v="0"/>
    <m/>
    <m/>
    <n v="0"/>
    <m/>
    <n v="0"/>
    <n v="0"/>
    <n v="0"/>
    <n v="0"/>
    <m/>
    <n v="0"/>
    <m/>
    <n v="0"/>
    <n v="0"/>
    <m/>
    <n v="0"/>
    <n v="0"/>
    <m/>
  </r>
  <r>
    <n v="214"/>
    <x v="0"/>
    <x v="0"/>
    <x v="0"/>
    <x v="0"/>
    <m/>
    <m/>
    <x v="0"/>
    <x v="0"/>
    <x v="0"/>
    <m/>
    <x v="0"/>
    <m/>
    <m/>
    <n v="0"/>
    <m/>
    <n v="0"/>
    <n v="0"/>
    <n v="0"/>
    <n v="0"/>
    <m/>
    <n v="0"/>
    <m/>
    <n v="0"/>
    <n v="0"/>
    <m/>
    <n v="0"/>
    <n v="0"/>
    <m/>
  </r>
  <r>
    <n v="215"/>
    <x v="0"/>
    <x v="0"/>
    <x v="0"/>
    <x v="0"/>
    <m/>
    <m/>
    <x v="0"/>
    <x v="0"/>
    <x v="0"/>
    <m/>
    <x v="0"/>
    <m/>
    <m/>
    <n v="0"/>
    <m/>
    <n v="0"/>
    <n v="0"/>
    <n v="0"/>
    <n v="0"/>
    <m/>
    <n v="0"/>
    <m/>
    <n v="0"/>
    <n v="0"/>
    <m/>
    <n v="0"/>
    <n v="0"/>
    <m/>
  </r>
  <r>
    <n v="216"/>
    <x v="0"/>
    <x v="0"/>
    <x v="0"/>
    <x v="0"/>
    <m/>
    <m/>
    <x v="0"/>
    <x v="0"/>
    <x v="0"/>
    <m/>
    <x v="0"/>
    <m/>
    <m/>
    <n v="0"/>
    <m/>
    <n v="0"/>
    <n v="0"/>
    <n v="0"/>
    <n v="0"/>
    <m/>
    <n v="0"/>
    <m/>
    <n v="0"/>
    <n v="0"/>
    <m/>
    <n v="0"/>
    <n v="0"/>
    <m/>
  </r>
  <r>
    <n v="217"/>
    <x v="0"/>
    <x v="0"/>
    <x v="0"/>
    <x v="0"/>
    <m/>
    <m/>
    <x v="0"/>
    <x v="0"/>
    <x v="0"/>
    <m/>
    <x v="0"/>
    <m/>
    <m/>
    <n v="0"/>
    <m/>
    <n v="0"/>
    <n v="0"/>
    <n v="0"/>
    <n v="0"/>
    <m/>
    <n v="0"/>
    <m/>
    <n v="0"/>
    <n v="0"/>
    <m/>
    <n v="0"/>
    <n v="0"/>
    <m/>
  </r>
  <r>
    <n v="218"/>
    <x v="0"/>
    <x v="0"/>
    <x v="0"/>
    <x v="0"/>
    <m/>
    <m/>
    <x v="0"/>
    <x v="0"/>
    <x v="0"/>
    <m/>
    <x v="0"/>
    <m/>
    <m/>
    <n v="0"/>
    <m/>
    <n v="0"/>
    <n v="0"/>
    <n v="0"/>
    <n v="0"/>
    <m/>
    <n v="0"/>
    <m/>
    <n v="0"/>
    <n v="0"/>
    <m/>
    <n v="0"/>
    <n v="0"/>
    <m/>
  </r>
  <r>
    <n v="219"/>
    <x v="0"/>
    <x v="0"/>
    <x v="0"/>
    <x v="0"/>
    <m/>
    <m/>
    <x v="0"/>
    <x v="0"/>
    <x v="0"/>
    <m/>
    <x v="0"/>
    <m/>
    <m/>
    <n v="0"/>
    <m/>
    <n v="0"/>
    <n v="0"/>
    <n v="0"/>
    <n v="0"/>
    <m/>
    <n v="0"/>
    <m/>
    <n v="0"/>
    <n v="0"/>
    <m/>
    <n v="0"/>
    <n v="0"/>
    <m/>
  </r>
  <r>
    <n v="220"/>
    <x v="0"/>
    <x v="0"/>
    <x v="0"/>
    <x v="0"/>
    <m/>
    <m/>
    <x v="0"/>
    <x v="0"/>
    <x v="0"/>
    <m/>
    <x v="0"/>
    <m/>
    <m/>
    <n v="0"/>
    <m/>
    <n v="0"/>
    <n v="0"/>
    <n v="0"/>
    <n v="0"/>
    <m/>
    <n v="0"/>
    <m/>
    <n v="0"/>
    <n v="0"/>
    <m/>
    <n v="0"/>
    <n v="0"/>
    <m/>
  </r>
  <r>
    <n v="221"/>
    <x v="0"/>
    <x v="0"/>
    <x v="0"/>
    <x v="0"/>
    <m/>
    <m/>
    <x v="0"/>
    <x v="0"/>
    <x v="0"/>
    <m/>
    <x v="0"/>
    <m/>
    <m/>
    <n v="0"/>
    <m/>
    <n v="0"/>
    <n v="0"/>
    <n v="0"/>
    <n v="0"/>
    <m/>
    <n v="0"/>
    <m/>
    <n v="0"/>
    <n v="0"/>
    <m/>
    <n v="0"/>
    <n v="0"/>
    <m/>
  </r>
  <r>
    <n v="222"/>
    <x v="0"/>
    <x v="0"/>
    <x v="0"/>
    <x v="0"/>
    <m/>
    <m/>
    <x v="0"/>
    <x v="0"/>
    <x v="0"/>
    <m/>
    <x v="0"/>
    <m/>
    <m/>
    <n v="0"/>
    <m/>
    <n v="0"/>
    <n v="0"/>
    <n v="0"/>
    <n v="0"/>
    <m/>
    <n v="0"/>
    <m/>
    <n v="0"/>
    <n v="0"/>
    <m/>
    <n v="0"/>
    <n v="0"/>
    <m/>
  </r>
  <r>
    <n v="223"/>
    <x v="0"/>
    <x v="0"/>
    <x v="0"/>
    <x v="0"/>
    <m/>
    <m/>
    <x v="0"/>
    <x v="0"/>
    <x v="0"/>
    <m/>
    <x v="0"/>
    <m/>
    <m/>
    <n v="0"/>
    <m/>
    <n v="0"/>
    <n v="0"/>
    <n v="0"/>
    <n v="0"/>
    <m/>
    <n v="0"/>
    <m/>
    <n v="0"/>
    <n v="0"/>
    <m/>
    <n v="0"/>
    <n v="0"/>
    <m/>
  </r>
  <r>
    <n v="224"/>
    <x v="0"/>
    <x v="0"/>
    <x v="0"/>
    <x v="0"/>
    <m/>
    <m/>
    <x v="0"/>
    <x v="0"/>
    <x v="0"/>
    <m/>
    <x v="0"/>
    <m/>
    <m/>
    <n v="0"/>
    <m/>
    <n v="0"/>
    <n v="0"/>
    <n v="0"/>
    <n v="0"/>
    <m/>
    <n v="0"/>
    <m/>
    <n v="0"/>
    <n v="0"/>
    <m/>
    <n v="0"/>
    <n v="0"/>
    <m/>
  </r>
  <r>
    <n v="225"/>
    <x v="0"/>
    <x v="0"/>
    <x v="0"/>
    <x v="0"/>
    <m/>
    <m/>
    <x v="0"/>
    <x v="0"/>
    <x v="0"/>
    <m/>
    <x v="0"/>
    <m/>
    <m/>
    <n v="0"/>
    <m/>
    <n v="0"/>
    <n v="0"/>
    <n v="0"/>
    <n v="0"/>
    <m/>
    <n v="0"/>
    <m/>
    <n v="0"/>
    <n v="0"/>
    <m/>
    <n v="0"/>
    <n v="0"/>
    <m/>
  </r>
  <r>
    <n v="226"/>
    <x v="0"/>
    <x v="0"/>
    <x v="0"/>
    <x v="0"/>
    <m/>
    <m/>
    <x v="0"/>
    <x v="0"/>
    <x v="0"/>
    <m/>
    <x v="0"/>
    <m/>
    <m/>
    <n v="0"/>
    <m/>
    <n v="0"/>
    <n v="0"/>
    <n v="0"/>
    <n v="0"/>
    <m/>
    <n v="0"/>
    <m/>
    <n v="0"/>
    <n v="0"/>
    <m/>
    <n v="0"/>
    <n v="0"/>
    <m/>
  </r>
  <r>
    <n v="227"/>
    <x v="0"/>
    <x v="0"/>
    <x v="0"/>
    <x v="0"/>
    <m/>
    <m/>
    <x v="0"/>
    <x v="0"/>
    <x v="0"/>
    <m/>
    <x v="0"/>
    <m/>
    <m/>
    <n v="0"/>
    <m/>
    <n v="0"/>
    <n v="0"/>
    <n v="0"/>
    <n v="0"/>
    <m/>
    <n v="0"/>
    <m/>
    <n v="0"/>
    <n v="0"/>
    <m/>
    <n v="0"/>
    <n v="0"/>
    <m/>
  </r>
  <r>
    <n v="228"/>
    <x v="0"/>
    <x v="0"/>
    <x v="0"/>
    <x v="0"/>
    <m/>
    <m/>
    <x v="0"/>
    <x v="0"/>
    <x v="0"/>
    <m/>
    <x v="0"/>
    <m/>
    <m/>
    <n v="0"/>
    <m/>
    <n v="0"/>
    <n v="0"/>
    <n v="0"/>
    <n v="0"/>
    <m/>
    <n v="0"/>
    <m/>
    <n v="0"/>
    <n v="0"/>
    <m/>
    <n v="0"/>
    <n v="0"/>
    <m/>
  </r>
  <r>
    <n v="229"/>
    <x v="0"/>
    <x v="0"/>
    <x v="0"/>
    <x v="0"/>
    <m/>
    <m/>
    <x v="0"/>
    <x v="0"/>
    <x v="0"/>
    <m/>
    <x v="0"/>
    <m/>
    <m/>
    <n v="0"/>
    <m/>
    <n v="0"/>
    <n v="0"/>
    <n v="0"/>
    <n v="0"/>
    <m/>
    <n v="0"/>
    <m/>
    <n v="0"/>
    <n v="0"/>
    <m/>
    <n v="0"/>
    <n v="0"/>
    <m/>
  </r>
  <r>
    <n v="230"/>
    <x v="0"/>
    <x v="0"/>
    <x v="0"/>
    <x v="0"/>
    <m/>
    <m/>
    <x v="0"/>
    <x v="0"/>
    <x v="0"/>
    <m/>
    <x v="0"/>
    <m/>
    <m/>
    <n v="0"/>
    <m/>
    <n v="0"/>
    <n v="0"/>
    <n v="0"/>
    <n v="0"/>
    <m/>
    <n v="0"/>
    <m/>
    <n v="0"/>
    <n v="0"/>
    <m/>
    <n v="0"/>
    <n v="0"/>
    <m/>
  </r>
  <r>
    <n v="231"/>
    <x v="0"/>
    <x v="0"/>
    <x v="0"/>
    <x v="0"/>
    <m/>
    <m/>
    <x v="0"/>
    <x v="0"/>
    <x v="0"/>
    <m/>
    <x v="0"/>
    <m/>
    <m/>
    <n v="0"/>
    <m/>
    <n v="0"/>
    <n v="0"/>
    <n v="0"/>
    <n v="0"/>
    <m/>
    <n v="0"/>
    <m/>
    <n v="0"/>
    <n v="0"/>
    <m/>
    <n v="0"/>
    <n v="0"/>
    <m/>
  </r>
  <r>
    <n v="232"/>
    <x v="0"/>
    <x v="0"/>
    <x v="0"/>
    <x v="0"/>
    <m/>
    <m/>
    <x v="0"/>
    <x v="0"/>
    <x v="0"/>
    <m/>
    <x v="0"/>
    <m/>
    <m/>
    <n v="0"/>
    <m/>
    <n v="0"/>
    <n v="0"/>
    <n v="0"/>
    <n v="0"/>
    <m/>
    <n v="0"/>
    <m/>
    <n v="0"/>
    <n v="0"/>
    <m/>
    <n v="0"/>
    <n v="0"/>
    <m/>
  </r>
  <r>
    <n v="233"/>
    <x v="0"/>
    <x v="0"/>
    <x v="0"/>
    <x v="0"/>
    <m/>
    <m/>
    <x v="0"/>
    <x v="0"/>
    <x v="0"/>
    <m/>
    <x v="0"/>
    <m/>
    <m/>
    <n v="0"/>
    <m/>
    <n v="0"/>
    <n v="0"/>
    <n v="0"/>
    <n v="0"/>
    <m/>
    <n v="0"/>
    <m/>
    <n v="0"/>
    <n v="0"/>
    <m/>
    <n v="0"/>
    <n v="0"/>
    <m/>
  </r>
  <r>
    <n v="234"/>
    <x v="0"/>
    <x v="0"/>
    <x v="0"/>
    <x v="0"/>
    <m/>
    <m/>
    <x v="0"/>
    <x v="0"/>
    <x v="0"/>
    <m/>
    <x v="0"/>
    <m/>
    <m/>
    <n v="0"/>
    <m/>
    <n v="0"/>
    <n v="0"/>
    <n v="0"/>
    <n v="0"/>
    <m/>
    <n v="0"/>
    <m/>
    <n v="0"/>
    <n v="0"/>
    <m/>
    <n v="0"/>
    <n v="0"/>
    <m/>
  </r>
  <r>
    <n v="235"/>
    <x v="0"/>
    <x v="0"/>
    <x v="0"/>
    <x v="0"/>
    <m/>
    <m/>
    <x v="0"/>
    <x v="0"/>
    <x v="0"/>
    <m/>
    <x v="0"/>
    <m/>
    <m/>
    <n v="0"/>
    <m/>
    <n v="0"/>
    <n v="0"/>
    <n v="0"/>
    <n v="0"/>
    <m/>
    <n v="0"/>
    <m/>
    <n v="0"/>
    <n v="0"/>
    <m/>
    <n v="0"/>
    <n v="0"/>
    <m/>
  </r>
  <r>
    <n v="236"/>
    <x v="0"/>
    <x v="0"/>
    <x v="0"/>
    <x v="0"/>
    <m/>
    <m/>
    <x v="0"/>
    <x v="0"/>
    <x v="0"/>
    <m/>
    <x v="0"/>
    <m/>
    <m/>
    <n v="0"/>
    <m/>
    <n v="0"/>
    <n v="0"/>
    <n v="0"/>
    <n v="0"/>
    <m/>
    <n v="0"/>
    <m/>
    <n v="0"/>
    <n v="0"/>
    <m/>
    <n v="0"/>
    <n v="0"/>
    <m/>
  </r>
  <r>
    <n v="237"/>
    <x v="0"/>
    <x v="0"/>
    <x v="0"/>
    <x v="0"/>
    <m/>
    <m/>
    <x v="0"/>
    <x v="0"/>
    <x v="0"/>
    <m/>
    <x v="0"/>
    <m/>
    <m/>
    <n v="0"/>
    <m/>
    <n v="0"/>
    <n v="0"/>
    <n v="0"/>
    <n v="0"/>
    <m/>
    <n v="0"/>
    <m/>
    <n v="0"/>
    <n v="0"/>
    <m/>
    <n v="0"/>
    <n v="0"/>
    <m/>
  </r>
  <r>
    <n v="238"/>
    <x v="0"/>
    <x v="0"/>
    <x v="0"/>
    <x v="0"/>
    <m/>
    <m/>
    <x v="0"/>
    <x v="0"/>
    <x v="0"/>
    <m/>
    <x v="0"/>
    <m/>
    <m/>
    <n v="0"/>
    <m/>
    <n v="0"/>
    <n v="0"/>
    <n v="0"/>
    <n v="0"/>
    <m/>
    <n v="0"/>
    <m/>
    <n v="0"/>
    <n v="0"/>
    <m/>
    <n v="0"/>
    <n v="0"/>
    <m/>
  </r>
  <r>
    <n v="239"/>
    <x v="0"/>
    <x v="0"/>
    <x v="0"/>
    <x v="0"/>
    <m/>
    <m/>
    <x v="0"/>
    <x v="0"/>
    <x v="0"/>
    <m/>
    <x v="0"/>
    <m/>
    <m/>
    <n v="0"/>
    <m/>
    <n v="0"/>
    <n v="0"/>
    <n v="0"/>
    <n v="0"/>
    <m/>
    <n v="0"/>
    <m/>
    <n v="0"/>
    <n v="0"/>
    <m/>
    <n v="0"/>
    <n v="0"/>
    <m/>
  </r>
  <r>
    <n v="240"/>
    <x v="0"/>
    <x v="0"/>
    <x v="0"/>
    <x v="0"/>
    <m/>
    <m/>
    <x v="0"/>
    <x v="0"/>
    <x v="0"/>
    <m/>
    <x v="0"/>
    <m/>
    <m/>
    <n v="0"/>
    <m/>
    <n v="0"/>
    <n v="0"/>
    <n v="0"/>
    <n v="0"/>
    <m/>
    <n v="0"/>
    <m/>
    <n v="0"/>
    <n v="0"/>
    <m/>
    <n v="0"/>
    <n v="0"/>
    <m/>
  </r>
  <r>
    <n v="241"/>
    <x v="0"/>
    <x v="0"/>
    <x v="0"/>
    <x v="0"/>
    <m/>
    <m/>
    <x v="0"/>
    <x v="0"/>
    <x v="0"/>
    <m/>
    <x v="0"/>
    <m/>
    <m/>
    <n v="0"/>
    <m/>
    <n v="0"/>
    <n v="0"/>
    <n v="0"/>
    <n v="0"/>
    <m/>
    <n v="0"/>
    <m/>
    <n v="0"/>
    <n v="0"/>
    <m/>
    <n v="0"/>
    <n v="0"/>
    <m/>
  </r>
  <r>
    <n v="242"/>
    <x v="0"/>
    <x v="0"/>
    <x v="0"/>
    <x v="0"/>
    <m/>
    <m/>
    <x v="0"/>
    <x v="0"/>
    <x v="0"/>
    <m/>
    <x v="0"/>
    <m/>
    <m/>
    <n v="0"/>
    <m/>
    <n v="0"/>
    <n v="0"/>
    <n v="0"/>
    <n v="0"/>
    <m/>
    <n v="0"/>
    <m/>
    <n v="0"/>
    <n v="0"/>
    <m/>
    <n v="0"/>
    <n v="0"/>
    <m/>
  </r>
  <r>
    <n v="243"/>
    <x v="0"/>
    <x v="0"/>
    <x v="0"/>
    <x v="0"/>
    <m/>
    <m/>
    <x v="0"/>
    <x v="0"/>
    <x v="0"/>
    <m/>
    <x v="0"/>
    <m/>
    <m/>
    <n v="0"/>
    <m/>
    <n v="0"/>
    <n v="0"/>
    <n v="0"/>
    <n v="0"/>
    <m/>
    <n v="0"/>
    <m/>
    <n v="0"/>
    <n v="0"/>
    <m/>
    <n v="0"/>
    <n v="0"/>
    <m/>
  </r>
  <r>
    <n v="244"/>
    <x v="0"/>
    <x v="0"/>
    <x v="0"/>
    <x v="0"/>
    <m/>
    <m/>
    <x v="0"/>
    <x v="0"/>
    <x v="0"/>
    <m/>
    <x v="0"/>
    <m/>
    <m/>
    <n v="0"/>
    <m/>
    <n v="0"/>
    <n v="0"/>
    <n v="0"/>
    <n v="0"/>
    <m/>
    <n v="0"/>
    <m/>
    <n v="0"/>
    <n v="0"/>
    <m/>
    <n v="0"/>
    <n v="0"/>
    <m/>
  </r>
  <r>
    <n v="245"/>
    <x v="0"/>
    <x v="0"/>
    <x v="0"/>
    <x v="0"/>
    <m/>
    <m/>
    <x v="0"/>
    <x v="0"/>
    <x v="0"/>
    <m/>
    <x v="0"/>
    <m/>
    <m/>
    <n v="0"/>
    <m/>
    <n v="0"/>
    <n v="0"/>
    <n v="0"/>
    <n v="0"/>
    <m/>
    <n v="0"/>
    <m/>
    <n v="0"/>
    <n v="0"/>
    <m/>
    <n v="0"/>
    <n v="0"/>
    <m/>
  </r>
  <r>
    <n v="246"/>
    <x v="0"/>
    <x v="0"/>
    <x v="0"/>
    <x v="0"/>
    <m/>
    <m/>
    <x v="0"/>
    <x v="0"/>
    <x v="0"/>
    <m/>
    <x v="0"/>
    <m/>
    <m/>
    <n v="0"/>
    <m/>
    <n v="0"/>
    <n v="0"/>
    <n v="0"/>
    <n v="0"/>
    <m/>
    <n v="0"/>
    <m/>
    <n v="0"/>
    <n v="0"/>
    <m/>
    <n v="0"/>
    <n v="0"/>
    <m/>
  </r>
  <r>
    <n v="247"/>
    <x v="0"/>
    <x v="0"/>
    <x v="0"/>
    <x v="0"/>
    <m/>
    <m/>
    <x v="0"/>
    <x v="0"/>
    <x v="0"/>
    <m/>
    <x v="0"/>
    <m/>
    <m/>
    <n v="0"/>
    <m/>
    <n v="0"/>
    <n v="0"/>
    <n v="0"/>
    <n v="0"/>
    <m/>
    <n v="0"/>
    <m/>
    <n v="0"/>
    <n v="0"/>
    <m/>
    <n v="0"/>
    <n v="0"/>
    <m/>
  </r>
  <r>
    <n v="248"/>
    <x v="0"/>
    <x v="0"/>
    <x v="0"/>
    <x v="0"/>
    <m/>
    <m/>
    <x v="0"/>
    <x v="0"/>
    <x v="0"/>
    <m/>
    <x v="0"/>
    <m/>
    <m/>
    <n v="0"/>
    <m/>
    <n v="0"/>
    <n v="0"/>
    <n v="0"/>
    <n v="0"/>
    <m/>
    <n v="0"/>
    <m/>
    <n v="0"/>
    <n v="0"/>
    <m/>
    <n v="0"/>
    <n v="0"/>
    <m/>
  </r>
  <r>
    <n v="249"/>
    <x v="0"/>
    <x v="0"/>
    <x v="0"/>
    <x v="0"/>
    <m/>
    <m/>
    <x v="0"/>
    <x v="0"/>
    <x v="0"/>
    <m/>
    <x v="0"/>
    <m/>
    <m/>
    <n v="0"/>
    <m/>
    <n v="0"/>
    <n v="0"/>
    <n v="0"/>
    <n v="0"/>
    <m/>
    <n v="0"/>
    <m/>
    <n v="0"/>
    <n v="0"/>
    <m/>
    <n v="0"/>
    <n v="0"/>
    <m/>
  </r>
  <r>
    <n v="250"/>
    <x v="0"/>
    <x v="0"/>
    <x v="0"/>
    <x v="0"/>
    <m/>
    <m/>
    <x v="0"/>
    <x v="0"/>
    <x v="0"/>
    <m/>
    <x v="0"/>
    <m/>
    <m/>
    <n v="0"/>
    <m/>
    <n v="0"/>
    <n v="0"/>
    <n v="0"/>
    <n v="0"/>
    <m/>
    <n v="0"/>
    <m/>
    <n v="0"/>
    <n v="0"/>
    <m/>
    <n v="0"/>
    <n v="0"/>
    <m/>
  </r>
  <r>
    <n v="251"/>
    <x v="0"/>
    <x v="0"/>
    <x v="0"/>
    <x v="0"/>
    <m/>
    <m/>
    <x v="0"/>
    <x v="0"/>
    <x v="0"/>
    <m/>
    <x v="0"/>
    <m/>
    <m/>
    <n v="0"/>
    <m/>
    <n v="0"/>
    <n v="0"/>
    <n v="0"/>
    <n v="0"/>
    <m/>
    <n v="0"/>
    <m/>
    <n v="0"/>
    <n v="0"/>
    <m/>
    <n v="0"/>
    <n v="0"/>
    <m/>
  </r>
  <r>
    <n v="252"/>
    <x v="0"/>
    <x v="0"/>
    <x v="0"/>
    <x v="0"/>
    <m/>
    <m/>
    <x v="0"/>
    <x v="0"/>
    <x v="0"/>
    <m/>
    <x v="0"/>
    <m/>
    <m/>
    <n v="0"/>
    <m/>
    <n v="0"/>
    <n v="0"/>
    <n v="0"/>
    <n v="0"/>
    <m/>
    <n v="0"/>
    <m/>
    <n v="0"/>
    <n v="0"/>
    <m/>
    <n v="0"/>
    <n v="0"/>
    <m/>
  </r>
  <r>
    <n v="253"/>
    <x v="0"/>
    <x v="0"/>
    <x v="0"/>
    <x v="0"/>
    <m/>
    <m/>
    <x v="0"/>
    <x v="0"/>
    <x v="0"/>
    <m/>
    <x v="0"/>
    <m/>
    <m/>
    <n v="0"/>
    <m/>
    <n v="0"/>
    <n v="0"/>
    <n v="0"/>
    <n v="0"/>
    <m/>
    <n v="0"/>
    <m/>
    <n v="0"/>
    <n v="0"/>
    <m/>
    <n v="0"/>
    <n v="0"/>
    <m/>
  </r>
  <r>
    <n v="254"/>
    <x v="0"/>
    <x v="0"/>
    <x v="0"/>
    <x v="0"/>
    <m/>
    <m/>
    <x v="0"/>
    <x v="0"/>
    <x v="0"/>
    <m/>
    <x v="0"/>
    <m/>
    <m/>
    <n v="0"/>
    <m/>
    <n v="0"/>
    <n v="0"/>
    <n v="0"/>
    <n v="0"/>
    <m/>
    <n v="0"/>
    <m/>
    <n v="0"/>
    <n v="0"/>
    <m/>
    <n v="0"/>
    <n v="0"/>
    <m/>
  </r>
  <r>
    <n v="255"/>
    <x v="0"/>
    <x v="0"/>
    <x v="0"/>
    <x v="0"/>
    <m/>
    <m/>
    <x v="0"/>
    <x v="0"/>
    <x v="0"/>
    <m/>
    <x v="0"/>
    <m/>
    <m/>
    <n v="0"/>
    <m/>
    <n v="0"/>
    <n v="0"/>
    <n v="0"/>
    <n v="0"/>
    <m/>
    <n v="0"/>
    <m/>
    <n v="0"/>
    <n v="0"/>
    <m/>
    <n v="0"/>
    <n v="0"/>
    <m/>
  </r>
  <r>
    <n v="256"/>
    <x v="0"/>
    <x v="0"/>
    <x v="0"/>
    <x v="0"/>
    <m/>
    <m/>
    <x v="0"/>
    <x v="0"/>
    <x v="0"/>
    <m/>
    <x v="0"/>
    <m/>
    <m/>
    <n v="0"/>
    <m/>
    <n v="0"/>
    <n v="0"/>
    <n v="0"/>
    <n v="0"/>
    <m/>
    <n v="0"/>
    <m/>
    <n v="0"/>
    <n v="0"/>
    <m/>
    <n v="0"/>
    <n v="0"/>
    <m/>
  </r>
  <r>
    <n v="257"/>
    <x v="0"/>
    <x v="0"/>
    <x v="0"/>
    <x v="0"/>
    <m/>
    <m/>
    <x v="0"/>
    <x v="0"/>
    <x v="0"/>
    <m/>
    <x v="0"/>
    <m/>
    <m/>
    <n v="0"/>
    <m/>
    <n v="0"/>
    <n v="0"/>
    <n v="0"/>
    <n v="0"/>
    <m/>
    <n v="0"/>
    <m/>
    <n v="0"/>
    <n v="0"/>
    <m/>
    <n v="0"/>
    <n v="0"/>
    <m/>
  </r>
  <r>
    <n v="258"/>
    <x v="0"/>
    <x v="0"/>
    <x v="0"/>
    <x v="0"/>
    <m/>
    <m/>
    <x v="0"/>
    <x v="0"/>
    <x v="0"/>
    <m/>
    <x v="0"/>
    <m/>
    <m/>
    <n v="0"/>
    <m/>
    <n v="0"/>
    <n v="0"/>
    <n v="0"/>
    <n v="0"/>
    <m/>
    <n v="0"/>
    <m/>
    <n v="0"/>
    <n v="0"/>
    <m/>
    <n v="0"/>
    <n v="0"/>
    <m/>
  </r>
  <r>
    <n v="259"/>
    <x v="0"/>
    <x v="0"/>
    <x v="0"/>
    <x v="0"/>
    <m/>
    <m/>
    <x v="0"/>
    <x v="0"/>
    <x v="0"/>
    <m/>
    <x v="0"/>
    <m/>
    <m/>
    <n v="0"/>
    <m/>
    <n v="0"/>
    <n v="0"/>
    <n v="0"/>
    <n v="0"/>
    <m/>
    <n v="0"/>
    <m/>
    <n v="0"/>
    <n v="0"/>
    <m/>
    <n v="0"/>
    <n v="0"/>
    <m/>
  </r>
  <r>
    <n v="260"/>
    <x v="0"/>
    <x v="0"/>
    <x v="0"/>
    <x v="0"/>
    <m/>
    <m/>
    <x v="0"/>
    <x v="0"/>
    <x v="0"/>
    <m/>
    <x v="0"/>
    <m/>
    <m/>
    <n v="0"/>
    <m/>
    <n v="0"/>
    <n v="0"/>
    <n v="0"/>
    <n v="0"/>
    <m/>
    <n v="0"/>
    <m/>
    <n v="0"/>
    <n v="0"/>
    <m/>
    <n v="0"/>
    <n v="0"/>
    <m/>
  </r>
  <r>
    <n v="261"/>
    <x v="0"/>
    <x v="0"/>
    <x v="0"/>
    <x v="0"/>
    <m/>
    <m/>
    <x v="0"/>
    <x v="0"/>
    <x v="0"/>
    <m/>
    <x v="0"/>
    <m/>
    <m/>
    <n v="0"/>
    <m/>
    <n v="0"/>
    <n v="0"/>
    <n v="0"/>
    <n v="0"/>
    <m/>
    <n v="0"/>
    <m/>
    <n v="0"/>
    <n v="0"/>
    <m/>
    <n v="0"/>
    <n v="0"/>
    <m/>
  </r>
  <r>
    <n v="262"/>
    <x v="0"/>
    <x v="0"/>
    <x v="0"/>
    <x v="0"/>
    <m/>
    <m/>
    <x v="0"/>
    <x v="0"/>
    <x v="0"/>
    <m/>
    <x v="0"/>
    <m/>
    <m/>
    <n v="0"/>
    <m/>
    <n v="0"/>
    <n v="0"/>
    <n v="0"/>
    <n v="0"/>
    <m/>
    <n v="0"/>
    <m/>
    <n v="0"/>
    <n v="0"/>
    <m/>
    <n v="0"/>
    <n v="0"/>
    <m/>
  </r>
  <r>
    <n v="263"/>
    <x v="0"/>
    <x v="0"/>
    <x v="0"/>
    <x v="0"/>
    <m/>
    <m/>
    <x v="0"/>
    <x v="0"/>
    <x v="0"/>
    <m/>
    <x v="0"/>
    <m/>
    <m/>
    <n v="0"/>
    <m/>
    <n v="0"/>
    <n v="0"/>
    <n v="0"/>
    <n v="0"/>
    <m/>
    <n v="0"/>
    <m/>
    <n v="0"/>
    <n v="0"/>
    <m/>
    <n v="0"/>
    <n v="0"/>
    <m/>
  </r>
  <r>
    <n v="264"/>
    <x v="0"/>
    <x v="0"/>
    <x v="0"/>
    <x v="0"/>
    <m/>
    <m/>
    <x v="0"/>
    <x v="0"/>
    <x v="0"/>
    <m/>
    <x v="0"/>
    <m/>
    <m/>
    <n v="0"/>
    <m/>
    <n v="0"/>
    <n v="0"/>
    <n v="0"/>
    <n v="0"/>
    <m/>
    <n v="0"/>
    <m/>
    <n v="0"/>
    <n v="0"/>
    <m/>
    <n v="0"/>
    <n v="0"/>
    <m/>
  </r>
  <r>
    <n v="265"/>
    <x v="0"/>
    <x v="0"/>
    <x v="0"/>
    <x v="0"/>
    <m/>
    <m/>
    <x v="0"/>
    <x v="0"/>
    <x v="0"/>
    <m/>
    <x v="0"/>
    <m/>
    <m/>
    <n v="0"/>
    <m/>
    <n v="0"/>
    <n v="0"/>
    <n v="0"/>
    <n v="0"/>
    <m/>
    <n v="0"/>
    <m/>
    <n v="0"/>
    <n v="0"/>
    <m/>
    <n v="0"/>
    <n v="0"/>
    <m/>
  </r>
  <r>
    <n v="266"/>
    <x v="0"/>
    <x v="0"/>
    <x v="0"/>
    <x v="0"/>
    <m/>
    <m/>
    <x v="0"/>
    <x v="0"/>
    <x v="0"/>
    <m/>
    <x v="0"/>
    <m/>
    <m/>
    <n v="0"/>
    <m/>
    <n v="0"/>
    <n v="0"/>
    <n v="0"/>
    <n v="0"/>
    <m/>
    <n v="0"/>
    <m/>
    <n v="0"/>
    <n v="0"/>
    <m/>
    <n v="0"/>
    <n v="0"/>
    <m/>
  </r>
  <r>
    <n v="267"/>
    <x v="0"/>
    <x v="0"/>
    <x v="0"/>
    <x v="0"/>
    <m/>
    <m/>
    <x v="0"/>
    <x v="0"/>
    <x v="0"/>
    <m/>
    <x v="0"/>
    <m/>
    <m/>
    <n v="0"/>
    <m/>
    <n v="0"/>
    <n v="0"/>
    <n v="0"/>
    <n v="0"/>
    <m/>
    <n v="0"/>
    <m/>
    <n v="0"/>
    <n v="0"/>
    <m/>
    <n v="0"/>
    <n v="0"/>
    <m/>
  </r>
  <r>
    <n v="268"/>
    <x v="0"/>
    <x v="0"/>
    <x v="0"/>
    <x v="0"/>
    <m/>
    <m/>
    <x v="0"/>
    <x v="0"/>
    <x v="0"/>
    <m/>
    <x v="0"/>
    <m/>
    <m/>
    <n v="0"/>
    <m/>
    <n v="0"/>
    <n v="0"/>
    <n v="0"/>
    <n v="0"/>
    <m/>
    <n v="0"/>
    <m/>
    <n v="0"/>
    <n v="0"/>
    <m/>
    <n v="0"/>
    <n v="0"/>
    <m/>
  </r>
  <r>
    <n v="269"/>
    <x v="0"/>
    <x v="0"/>
    <x v="0"/>
    <x v="0"/>
    <m/>
    <m/>
    <x v="0"/>
    <x v="0"/>
    <x v="0"/>
    <m/>
    <x v="0"/>
    <m/>
    <m/>
    <n v="0"/>
    <m/>
    <n v="0"/>
    <n v="0"/>
    <n v="0"/>
    <n v="0"/>
    <m/>
    <n v="0"/>
    <m/>
    <n v="0"/>
    <n v="0"/>
    <m/>
    <n v="0"/>
    <n v="0"/>
    <m/>
  </r>
  <r>
    <n v="270"/>
    <x v="0"/>
    <x v="0"/>
    <x v="0"/>
    <x v="0"/>
    <m/>
    <m/>
    <x v="0"/>
    <x v="0"/>
    <x v="0"/>
    <m/>
    <x v="0"/>
    <m/>
    <m/>
    <n v="0"/>
    <m/>
    <n v="0"/>
    <n v="0"/>
    <n v="0"/>
    <n v="0"/>
    <m/>
    <n v="0"/>
    <m/>
    <n v="0"/>
    <n v="0"/>
    <m/>
    <n v="0"/>
    <n v="0"/>
    <m/>
  </r>
  <r>
    <n v="271"/>
    <x v="0"/>
    <x v="0"/>
    <x v="0"/>
    <x v="0"/>
    <m/>
    <m/>
    <x v="0"/>
    <x v="0"/>
    <x v="0"/>
    <m/>
    <x v="0"/>
    <m/>
    <m/>
    <n v="0"/>
    <m/>
    <n v="0"/>
    <n v="0"/>
    <n v="0"/>
    <n v="0"/>
    <m/>
    <n v="0"/>
    <m/>
    <n v="0"/>
    <n v="0"/>
    <m/>
    <n v="0"/>
    <n v="0"/>
    <m/>
  </r>
  <r>
    <n v="272"/>
    <x v="0"/>
    <x v="0"/>
    <x v="0"/>
    <x v="0"/>
    <m/>
    <m/>
    <x v="0"/>
    <x v="0"/>
    <x v="0"/>
    <m/>
    <x v="0"/>
    <m/>
    <m/>
    <n v="0"/>
    <m/>
    <n v="0"/>
    <n v="0"/>
    <n v="0"/>
    <n v="0"/>
    <m/>
    <n v="0"/>
    <m/>
    <n v="0"/>
    <n v="0"/>
    <m/>
    <n v="0"/>
    <n v="0"/>
    <m/>
  </r>
  <r>
    <n v="273"/>
    <x v="0"/>
    <x v="0"/>
    <x v="0"/>
    <x v="0"/>
    <m/>
    <m/>
    <x v="0"/>
    <x v="0"/>
    <x v="0"/>
    <m/>
    <x v="0"/>
    <m/>
    <m/>
    <n v="0"/>
    <m/>
    <n v="0"/>
    <n v="0"/>
    <n v="0"/>
    <n v="0"/>
    <m/>
    <n v="0"/>
    <m/>
    <n v="0"/>
    <n v="0"/>
    <m/>
    <n v="0"/>
    <n v="0"/>
    <m/>
  </r>
  <r>
    <n v="274"/>
    <x v="0"/>
    <x v="0"/>
    <x v="0"/>
    <x v="0"/>
    <m/>
    <m/>
    <x v="0"/>
    <x v="0"/>
    <x v="0"/>
    <m/>
    <x v="0"/>
    <m/>
    <m/>
    <n v="0"/>
    <m/>
    <n v="0"/>
    <n v="0"/>
    <n v="0"/>
    <n v="0"/>
    <m/>
    <n v="0"/>
    <m/>
    <n v="0"/>
    <n v="0"/>
    <m/>
    <n v="0"/>
    <n v="0"/>
    <m/>
  </r>
  <r>
    <n v="275"/>
    <x v="0"/>
    <x v="0"/>
    <x v="0"/>
    <x v="0"/>
    <m/>
    <m/>
    <x v="0"/>
    <x v="0"/>
    <x v="0"/>
    <m/>
    <x v="0"/>
    <m/>
    <m/>
    <n v="0"/>
    <m/>
    <n v="0"/>
    <n v="0"/>
    <n v="0"/>
    <n v="0"/>
    <m/>
    <n v="0"/>
    <m/>
    <n v="0"/>
    <n v="0"/>
    <m/>
    <n v="0"/>
    <n v="0"/>
    <m/>
  </r>
  <r>
    <n v="276"/>
    <x v="0"/>
    <x v="0"/>
    <x v="0"/>
    <x v="0"/>
    <m/>
    <m/>
    <x v="0"/>
    <x v="0"/>
    <x v="0"/>
    <m/>
    <x v="0"/>
    <m/>
    <m/>
    <n v="0"/>
    <m/>
    <n v="0"/>
    <n v="0"/>
    <n v="0"/>
    <n v="0"/>
    <m/>
    <n v="0"/>
    <m/>
    <n v="0"/>
    <n v="0"/>
    <m/>
    <n v="0"/>
    <n v="0"/>
    <m/>
  </r>
  <r>
    <n v="277"/>
    <x v="0"/>
    <x v="0"/>
    <x v="0"/>
    <x v="0"/>
    <m/>
    <m/>
    <x v="0"/>
    <x v="0"/>
    <x v="0"/>
    <m/>
    <x v="0"/>
    <m/>
    <m/>
    <n v="0"/>
    <m/>
    <n v="0"/>
    <n v="0"/>
    <n v="0"/>
    <n v="0"/>
    <m/>
    <n v="0"/>
    <m/>
    <n v="0"/>
    <n v="0"/>
    <m/>
    <n v="0"/>
    <n v="0"/>
    <m/>
  </r>
  <r>
    <n v="278"/>
    <x v="0"/>
    <x v="0"/>
    <x v="0"/>
    <x v="0"/>
    <m/>
    <m/>
    <x v="0"/>
    <x v="0"/>
    <x v="0"/>
    <m/>
    <x v="0"/>
    <m/>
    <m/>
    <n v="0"/>
    <m/>
    <n v="0"/>
    <n v="0"/>
    <n v="0"/>
    <n v="0"/>
    <m/>
    <n v="0"/>
    <m/>
    <n v="0"/>
    <n v="0"/>
    <m/>
    <n v="0"/>
    <n v="0"/>
    <m/>
  </r>
  <r>
    <n v="279"/>
    <x v="0"/>
    <x v="0"/>
    <x v="0"/>
    <x v="0"/>
    <m/>
    <m/>
    <x v="0"/>
    <x v="0"/>
    <x v="0"/>
    <m/>
    <x v="0"/>
    <m/>
    <m/>
    <n v="0"/>
    <m/>
    <n v="0"/>
    <n v="0"/>
    <n v="0"/>
    <n v="0"/>
    <m/>
    <n v="0"/>
    <m/>
    <n v="0"/>
    <n v="0"/>
    <m/>
    <n v="0"/>
    <n v="0"/>
    <m/>
  </r>
  <r>
    <n v="280"/>
    <x v="0"/>
    <x v="0"/>
    <x v="0"/>
    <x v="0"/>
    <m/>
    <m/>
    <x v="0"/>
    <x v="0"/>
    <x v="0"/>
    <m/>
    <x v="0"/>
    <m/>
    <m/>
    <n v="0"/>
    <m/>
    <n v="0"/>
    <n v="0"/>
    <n v="0"/>
    <n v="0"/>
    <m/>
    <n v="0"/>
    <m/>
    <n v="0"/>
    <n v="0"/>
    <m/>
    <n v="0"/>
    <n v="0"/>
    <m/>
  </r>
  <r>
    <n v="281"/>
    <x v="0"/>
    <x v="0"/>
    <x v="0"/>
    <x v="0"/>
    <m/>
    <m/>
    <x v="0"/>
    <x v="0"/>
    <x v="0"/>
    <m/>
    <x v="0"/>
    <m/>
    <m/>
    <n v="0"/>
    <m/>
    <n v="0"/>
    <n v="0"/>
    <n v="0"/>
    <n v="0"/>
    <m/>
    <n v="0"/>
    <m/>
    <n v="0"/>
    <n v="0"/>
    <m/>
    <n v="0"/>
    <n v="0"/>
    <m/>
  </r>
  <r>
    <n v="282"/>
    <x v="0"/>
    <x v="0"/>
    <x v="0"/>
    <x v="0"/>
    <m/>
    <m/>
    <x v="0"/>
    <x v="0"/>
    <x v="0"/>
    <m/>
    <x v="0"/>
    <m/>
    <m/>
    <n v="0"/>
    <m/>
    <n v="0"/>
    <n v="0"/>
    <n v="0"/>
    <n v="0"/>
    <m/>
    <n v="0"/>
    <m/>
    <n v="0"/>
    <n v="0"/>
    <m/>
    <n v="0"/>
    <n v="0"/>
    <m/>
  </r>
  <r>
    <n v="283"/>
    <x v="0"/>
    <x v="0"/>
    <x v="0"/>
    <x v="0"/>
    <m/>
    <m/>
    <x v="0"/>
    <x v="0"/>
    <x v="0"/>
    <m/>
    <x v="0"/>
    <m/>
    <m/>
    <n v="0"/>
    <m/>
    <n v="0"/>
    <n v="0"/>
    <n v="0"/>
    <n v="0"/>
    <m/>
    <n v="0"/>
    <m/>
    <n v="0"/>
    <n v="0"/>
    <m/>
    <n v="0"/>
    <n v="0"/>
    <m/>
  </r>
  <r>
    <n v="284"/>
    <x v="0"/>
    <x v="0"/>
    <x v="0"/>
    <x v="0"/>
    <m/>
    <m/>
    <x v="0"/>
    <x v="0"/>
    <x v="0"/>
    <m/>
    <x v="0"/>
    <m/>
    <m/>
    <n v="0"/>
    <m/>
    <n v="0"/>
    <n v="0"/>
    <n v="0"/>
    <n v="0"/>
    <m/>
    <n v="0"/>
    <m/>
    <n v="0"/>
    <n v="0"/>
    <m/>
    <n v="0"/>
    <n v="0"/>
    <m/>
  </r>
  <r>
    <n v="285"/>
    <x v="0"/>
    <x v="0"/>
    <x v="0"/>
    <x v="0"/>
    <m/>
    <m/>
    <x v="0"/>
    <x v="0"/>
    <x v="0"/>
    <m/>
    <x v="0"/>
    <m/>
    <m/>
    <n v="0"/>
    <m/>
    <n v="0"/>
    <n v="0"/>
    <n v="0"/>
    <n v="0"/>
    <m/>
    <n v="0"/>
    <m/>
    <n v="0"/>
    <n v="0"/>
    <m/>
    <n v="0"/>
    <n v="0"/>
    <m/>
  </r>
  <r>
    <n v="286"/>
    <x v="0"/>
    <x v="0"/>
    <x v="0"/>
    <x v="0"/>
    <m/>
    <m/>
    <x v="0"/>
    <x v="0"/>
    <x v="0"/>
    <m/>
    <x v="0"/>
    <m/>
    <m/>
    <n v="0"/>
    <m/>
    <n v="0"/>
    <n v="0"/>
    <n v="0"/>
    <n v="0"/>
    <m/>
    <n v="0"/>
    <m/>
    <n v="0"/>
    <n v="0"/>
    <m/>
    <n v="0"/>
    <n v="0"/>
    <m/>
  </r>
  <r>
    <n v="287"/>
    <x v="0"/>
    <x v="0"/>
    <x v="0"/>
    <x v="0"/>
    <m/>
    <m/>
    <x v="0"/>
    <x v="0"/>
    <x v="0"/>
    <m/>
    <x v="0"/>
    <m/>
    <m/>
    <n v="0"/>
    <m/>
    <n v="0"/>
    <n v="0"/>
    <n v="0"/>
    <n v="0"/>
    <m/>
    <n v="0"/>
    <m/>
    <n v="0"/>
    <n v="0"/>
    <m/>
    <n v="0"/>
    <n v="0"/>
    <m/>
  </r>
  <r>
    <n v="288"/>
    <x v="0"/>
    <x v="0"/>
    <x v="0"/>
    <x v="0"/>
    <m/>
    <m/>
    <x v="0"/>
    <x v="0"/>
    <x v="0"/>
    <m/>
    <x v="0"/>
    <m/>
    <m/>
    <n v="0"/>
    <m/>
    <n v="0"/>
    <n v="0"/>
    <n v="0"/>
    <n v="0"/>
    <m/>
    <n v="0"/>
    <m/>
    <n v="0"/>
    <n v="0"/>
    <m/>
    <n v="0"/>
    <n v="0"/>
    <m/>
  </r>
  <r>
    <n v="289"/>
    <x v="0"/>
    <x v="0"/>
    <x v="0"/>
    <x v="0"/>
    <m/>
    <m/>
    <x v="0"/>
    <x v="0"/>
    <x v="0"/>
    <m/>
    <x v="0"/>
    <m/>
    <m/>
    <n v="0"/>
    <m/>
    <n v="0"/>
    <n v="0"/>
    <n v="0"/>
    <n v="0"/>
    <m/>
    <n v="0"/>
    <m/>
    <n v="0"/>
    <n v="0"/>
    <m/>
    <n v="0"/>
    <n v="0"/>
    <m/>
  </r>
  <r>
    <n v="290"/>
    <x v="0"/>
    <x v="0"/>
    <x v="0"/>
    <x v="0"/>
    <m/>
    <m/>
    <x v="0"/>
    <x v="0"/>
    <x v="0"/>
    <m/>
    <x v="0"/>
    <m/>
    <m/>
    <n v="0"/>
    <m/>
    <n v="0"/>
    <n v="0"/>
    <n v="0"/>
    <n v="0"/>
    <m/>
    <n v="0"/>
    <m/>
    <n v="0"/>
    <n v="0"/>
    <m/>
    <n v="0"/>
    <n v="0"/>
    <m/>
  </r>
  <r>
    <n v="291"/>
    <x v="0"/>
    <x v="0"/>
    <x v="0"/>
    <x v="0"/>
    <m/>
    <m/>
    <x v="0"/>
    <x v="0"/>
    <x v="0"/>
    <m/>
    <x v="0"/>
    <m/>
    <m/>
    <n v="0"/>
    <m/>
    <n v="0"/>
    <n v="0"/>
    <n v="0"/>
    <n v="0"/>
    <m/>
    <n v="0"/>
    <m/>
    <n v="0"/>
    <n v="0"/>
    <m/>
    <n v="0"/>
    <n v="0"/>
    <m/>
  </r>
  <r>
    <n v="292"/>
    <x v="0"/>
    <x v="0"/>
    <x v="0"/>
    <x v="0"/>
    <m/>
    <m/>
    <x v="0"/>
    <x v="0"/>
    <x v="0"/>
    <m/>
    <x v="0"/>
    <m/>
    <m/>
    <n v="0"/>
    <m/>
    <n v="0"/>
    <n v="0"/>
    <n v="0"/>
    <n v="0"/>
    <m/>
    <n v="0"/>
    <m/>
    <n v="0"/>
    <n v="0"/>
    <m/>
    <n v="0"/>
    <n v="0"/>
    <m/>
  </r>
  <r>
    <n v="293"/>
    <x v="0"/>
    <x v="0"/>
    <x v="0"/>
    <x v="0"/>
    <m/>
    <m/>
    <x v="0"/>
    <x v="0"/>
    <x v="0"/>
    <m/>
    <x v="0"/>
    <m/>
    <m/>
    <n v="0"/>
    <m/>
    <n v="0"/>
    <n v="0"/>
    <n v="0"/>
    <n v="0"/>
    <m/>
    <n v="0"/>
    <m/>
    <n v="0"/>
    <n v="0"/>
    <m/>
    <n v="0"/>
    <n v="0"/>
    <m/>
  </r>
  <r>
    <n v="294"/>
    <x v="0"/>
    <x v="0"/>
    <x v="0"/>
    <x v="0"/>
    <m/>
    <m/>
    <x v="0"/>
    <x v="0"/>
    <x v="0"/>
    <m/>
    <x v="0"/>
    <m/>
    <m/>
    <n v="0"/>
    <m/>
    <n v="0"/>
    <n v="0"/>
    <n v="0"/>
    <n v="0"/>
    <m/>
    <n v="0"/>
    <m/>
    <n v="0"/>
    <n v="0"/>
    <m/>
    <n v="0"/>
    <n v="0"/>
    <m/>
  </r>
  <r>
    <n v="295"/>
    <x v="0"/>
    <x v="0"/>
    <x v="0"/>
    <x v="0"/>
    <m/>
    <m/>
    <x v="0"/>
    <x v="0"/>
    <x v="0"/>
    <m/>
    <x v="0"/>
    <m/>
    <m/>
    <n v="0"/>
    <m/>
    <n v="0"/>
    <n v="0"/>
    <n v="0"/>
    <n v="0"/>
    <m/>
    <n v="0"/>
    <m/>
    <n v="0"/>
    <n v="0"/>
    <m/>
    <n v="0"/>
    <n v="0"/>
    <m/>
  </r>
  <r>
    <n v="296"/>
    <x v="0"/>
    <x v="0"/>
    <x v="0"/>
    <x v="0"/>
    <m/>
    <m/>
    <x v="0"/>
    <x v="0"/>
    <x v="0"/>
    <m/>
    <x v="0"/>
    <m/>
    <m/>
    <n v="0"/>
    <m/>
    <n v="0"/>
    <n v="0"/>
    <n v="0"/>
    <n v="0"/>
    <m/>
    <n v="0"/>
    <m/>
    <n v="0"/>
    <n v="0"/>
    <m/>
    <n v="0"/>
    <n v="0"/>
    <m/>
  </r>
  <r>
    <n v="297"/>
    <x v="0"/>
    <x v="0"/>
    <x v="0"/>
    <x v="0"/>
    <m/>
    <m/>
    <x v="0"/>
    <x v="0"/>
    <x v="0"/>
    <m/>
    <x v="0"/>
    <m/>
    <m/>
    <n v="0"/>
    <m/>
    <n v="0"/>
    <n v="0"/>
    <n v="0"/>
    <n v="0"/>
    <m/>
    <n v="0"/>
    <m/>
    <n v="0"/>
    <n v="0"/>
    <m/>
    <n v="0"/>
    <n v="0"/>
    <m/>
  </r>
  <r>
    <n v="298"/>
    <x v="0"/>
    <x v="0"/>
    <x v="0"/>
    <x v="0"/>
    <m/>
    <m/>
    <x v="0"/>
    <x v="0"/>
    <x v="0"/>
    <m/>
    <x v="0"/>
    <m/>
    <m/>
    <n v="0"/>
    <m/>
    <n v="0"/>
    <n v="0"/>
    <n v="0"/>
    <n v="0"/>
    <m/>
    <n v="0"/>
    <m/>
    <n v="0"/>
    <n v="0"/>
    <m/>
    <n v="0"/>
    <n v="0"/>
    <m/>
  </r>
  <r>
    <n v="299"/>
    <x v="0"/>
    <x v="0"/>
    <x v="0"/>
    <x v="0"/>
    <m/>
    <m/>
    <x v="0"/>
    <x v="0"/>
    <x v="0"/>
    <m/>
    <x v="0"/>
    <m/>
    <m/>
    <n v="0"/>
    <m/>
    <n v="0"/>
    <n v="0"/>
    <n v="0"/>
    <n v="0"/>
    <m/>
    <n v="0"/>
    <m/>
    <n v="0"/>
    <n v="0"/>
    <m/>
    <n v="0"/>
    <n v="0"/>
    <m/>
  </r>
  <r>
    <n v="300"/>
    <x v="0"/>
    <x v="0"/>
    <x v="0"/>
    <x v="0"/>
    <m/>
    <m/>
    <x v="0"/>
    <x v="0"/>
    <x v="0"/>
    <m/>
    <x v="0"/>
    <m/>
    <m/>
    <n v="0"/>
    <m/>
    <n v="0"/>
    <n v="0"/>
    <n v="0"/>
    <n v="0"/>
    <m/>
    <n v="0"/>
    <m/>
    <n v="0"/>
    <n v="0"/>
    <m/>
    <n v="0"/>
    <n v="0"/>
    <m/>
  </r>
  <r>
    <n v="301"/>
    <x v="0"/>
    <x v="0"/>
    <x v="0"/>
    <x v="0"/>
    <m/>
    <m/>
    <x v="0"/>
    <x v="0"/>
    <x v="0"/>
    <m/>
    <x v="0"/>
    <m/>
    <m/>
    <n v="0"/>
    <m/>
    <n v="0"/>
    <n v="0"/>
    <n v="0"/>
    <n v="0"/>
    <m/>
    <n v="0"/>
    <m/>
    <n v="0"/>
    <n v="0"/>
    <m/>
    <n v="0"/>
    <n v="0"/>
    <m/>
  </r>
  <r>
    <n v="302"/>
    <x v="0"/>
    <x v="0"/>
    <x v="0"/>
    <x v="0"/>
    <m/>
    <m/>
    <x v="0"/>
    <x v="0"/>
    <x v="0"/>
    <m/>
    <x v="0"/>
    <m/>
    <m/>
    <n v="0"/>
    <m/>
    <n v="0"/>
    <n v="0"/>
    <n v="0"/>
    <n v="0"/>
    <m/>
    <n v="0"/>
    <m/>
    <n v="0"/>
    <n v="0"/>
    <m/>
    <n v="0"/>
    <n v="0"/>
    <m/>
  </r>
  <r>
    <n v="303"/>
    <x v="0"/>
    <x v="0"/>
    <x v="0"/>
    <x v="0"/>
    <m/>
    <m/>
    <x v="0"/>
    <x v="0"/>
    <x v="0"/>
    <m/>
    <x v="0"/>
    <m/>
    <m/>
    <n v="0"/>
    <m/>
    <n v="0"/>
    <n v="0"/>
    <n v="0"/>
    <n v="0"/>
    <m/>
    <n v="0"/>
    <m/>
    <n v="0"/>
    <n v="0"/>
    <m/>
    <n v="0"/>
    <n v="0"/>
    <m/>
  </r>
  <r>
    <n v="304"/>
    <x v="0"/>
    <x v="0"/>
    <x v="0"/>
    <x v="0"/>
    <m/>
    <m/>
    <x v="0"/>
    <x v="0"/>
    <x v="0"/>
    <m/>
    <x v="0"/>
    <m/>
    <m/>
    <n v="0"/>
    <m/>
    <n v="0"/>
    <n v="0"/>
    <n v="0"/>
    <n v="0"/>
    <m/>
    <n v="0"/>
    <m/>
    <n v="0"/>
    <n v="0"/>
    <m/>
    <n v="0"/>
    <n v="0"/>
    <m/>
  </r>
  <r>
    <n v="305"/>
    <x v="0"/>
    <x v="0"/>
    <x v="0"/>
    <x v="0"/>
    <m/>
    <m/>
    <x v="0"/>
    <x v="0"/>
    <x v="0"/>
    <m/>
    <x v="0"/>
    <m/>
    <m/>
    <n v="0"/>
    <m/>
    <n v="0"/>
    <n v="0"/>
    <n v="0"/>
    <n v="0"/>
    <m/>
    <n v="0"/>
    <m/>
    <n v="0"/>
    <n v="0"/>
    <m/>
    <n v="0"/>
    <n v="0"/>
    <m/>
  </r>
  <r>
    <n v="306"/>
    <x v="0"/>
    <x v="0"/>
    <x v="0"/>
    <x v="0"/>
    <m/>
    <m/>
    <x v="0"/>
    <x v="0"/>
    <x v="0"/>
    <m/>
    <x v="0"/>
    <m/>
    <m/>
    <n v="0"/>
    <m/>
    <n v="0"/>
    <n v="0"/>
    <n v="0"/>
    <n v="0"/>
    <m/>
    <n v="0"/>
    <m/>
    <n v="0"/>
    <n v="0"/>
    <m/>
    <n v="0"/>
    <n v="0"/>
    <m/>
  </r>
  <r>
    <n v="307"/>
    <x v="0"/>
    <x v="0"/>
    <x v="0"/>
    <x v="0"/>
    <m/>
    <m/>
    <x v="0"/>
    <x v="0"/>
    <x v="0"/>
    <m/>
    <x v="0"/>
    <m/>
    <m/>
    <n v="0"/>
    <m/>
    <n v="0"/>
    <n v="0"/>
    <n v="0"/>
    <n v="0"/>
    <m/>
    <n v="0"/>
    <m/>
    <n v="0"/>
    <n v="0"/>
    <m/>
    <n v="0"/>
    <n v="0"/>
    <m/>
  </r>
  <r>
    <n v="308"/>
    <x v="0"/>
    <x v="0"/>
    <x v="0"/>
    <x v="0"/>
    <m/>
    <m/>
    <x v="0"/>
    <x v="0"/>
    <x v="0"/>
    <m/>
    <x v="0"/>
    <m/>
    <m/>
    <n v="0"/>
    <m/>
    <n v="0"/>
    <n v="0"/>
    <n v="0"/>
    <n v="0"/>
    <m/>
    <n v="0"/>
    <m/>
    <n v="0"/>
    <n v="0"/>
    <m/>
    <n v="0"/>
    <n v="0"/>
    <m/>
  </r>
  <r>
    <n v="309"/>
    <x v="0"/>
    <x v="0"/>
    <x v="0"/>
    <x v="0"/>
    <m/>
    <m/>
    <x v="0"/>
    <x v="0"/>
    <x v="0"/>
    <m/>
    <x v="0"/>
    <m/>
    <m/>
    <n v="0"/>
    <m/>
    <n v="0"/>
    <n v="0"/>
    <n v="0"/>
    <n v="0"/>
    <m/>
    <n v="0"/>
    <m/>
    <n v="0"/>
    <n v="0"/>
    <m/>
    <n v="0"/>
    <n v="0"/>
    <m/>
  </r>
  <r>
    <n v="310"/>
    <x v="0"/>
    <x v="0"/>
    <x v="0"/>
    <x v="0"/>
    <m/>
    <m/>
    <x v="0"/>
    <x v="0"/>
    <x v="0"/>
    <m/>
    <x v="0"/>
    <m/>
    <m/>
    <n v="0"/>
    <m/>
    <n v="0"/>
    <n v="0"/>
    <n v="0"/>
    <n v="0"/>
    <m/>
    <n v="0"/>
    <m/>
    <n v="0"/>
    <n v="0"/>
    <m/>
    <n v="0"/>
    <n v="0"/>
    <m/>
  </r>
  <r>
    <n v="311"/>
    <x v="0"/>
    <x v="0"/>
    <x v="0"/>
    <x v="0"/>
    <m/>
    <m/>
    <x v="0"/>
    <x v="0"/>
    <x v="0"/>
    <m/>
    <x v="0"/>
    <m/>
    <m/>
    <n v="0"/>
    <m/>
    <n v="0"/>
    <n v="0"/>
    <n v="0"/>
    <n v="0"/>
    <m/>
    <n v="0"/>
    <m/>
    <n v="0"/>
    <n v="0"/>
    <m/>
    <n v="0"/>
    <n v="0"/>
    <m/>
  </r>
  <r>
    <n v="312"/>
    <x v="0"/>
    <x v="0"/>
    <x v="0"/>
    <x v="0"/>
    <m/>
    <m/>
    <x v="0"/>
    <x v="0"/>
    <x v="0"/>
    <m/>
    <x v="0"/>
    <m/>
    <m/>
    <n v="0"/>
    <m/>
    <n v="0"/>
    <n v="0"/>
    <n v="0"/>
    <n v="0"/>
    <m/>
    <n v="0"/>
    <m/>
    <n v="0"/>
    <n v="0"/>
    <m/>
    <n v="0"/>
    <n v="0"/>
    <m/>
  </r>
  <r>
    <n v="313"/>
    <x v="0"/>
    <x v="0"/>
    <x v="0"/>
    <x v="0"/>
    <m/>
    <m/>
    <x v="0"/>
    <x v="0"/>
    <x v="0"/>
    <m/>
    <x v="0"/>
    <m/>
    <m/>
    <n v="0"/>
    <m/>
    <n v="0"/>
    <n v="0"/>
    <n v="0"/>
    <n v="0"/>
    <m/>
    <n v="0"/>
    <m/>
    <n v="0"/>
    <n v="0"/>
    <m/>
    <n v="0"/>
    <n v="0"/>
    <m/>
  </r>
  <r>
    <n v="314"/>
    <x v="0"/>
    <x v="0"/>
    <x v="0"/>
    <x v="0"/>
    <m/>
    <m/>
    <x v="0"/>
    <x v="0"/>
    <x v="0"/>
    <m/>
    <x v="0"/>
    <m/>
    <m/>
    <n v="0"/>
    <m/>
    <n v="0"/>
    <n v="0"/>
    <n v="0"/>
    <n v="0"/>
    <m/>
    <n v="0"/>
    <m/>
    <n v="0"/>
    <n v="0"/>
    <m/>
    <n v="0"/>
    <n v="0"/>
    <m/>
  </r>
  <r>
    <n v="315"/>
    <x v="0"/>
    <x v="0"/>
    <x v="0"/>
    <x v="0"/>
    <m/>
    <m/>
    <x v="0"/>
    <x v="0"/>
    <x v="0"/>
    <m/>
    <x v="0"/>
    <m/>
    <m/>
    <n v="0"/>
    <m/>
    <n v="0"/>
    <n v="0"/>
    <n v="0"/>
    <n v="0"/>
    <m/>
    <n v="0"/>
    <m/>
    <n v="0"/>
    <n v="0"/>
    <m/>
    <n v="0"/>
    <n v="0"/>
    <m/>
  </r>
  <r>
    <n v="316"/>
    <x v="0"/>
    <x v="0"/>
    <x v="0"/>
    <x v="0"/>
    <m/>
    <m/>
    <x v="0"/>
    <x v="0"/>
    <x v="0"/>
    <m/>
    <x v="0"/>
    <m/>
    <m/>
    <n v="0"/>
    <m/>
    <n v="0"/>
    <n v="0"/>
    <n v="0"/>
    <n v="0"/>
    <m/>
    <n v="0"/>
    <m/>
    <n v="0"/>
    <n v="0"/>
    <m/>
    <n v="0"/>
    <n v="0"/>
    <m/>
  </r>
  <r>
    <n v="317"/>
    <x v="0"/>
    <x v="0"/>
    <x v="0"/>
    <x v="0"/>
    <m/>
    <m/>
    <x v="0"/>
    <x v="0"/>
    <x v="0"/>
    <m/>
    <x v="0"/>
    <m/>
    <m/>
    <n v="0"/>
    <m/>
    <n v="0"/>
    <n v="0"/>
    <n v="0"/>
    <n v="0"/>
    <m/>
    <n v="0"/>
    <m/>
    <n v="0"/>
    <n v="0"/>
    <m/>
    <n v="0"/>
    <n v="0"/>
    <m/>
  </r>
  <r>
    <n v="318"/>
    <x v="0"/>
    <x v="0"/>
    <x v="0"/>
    <x v="0"/>
    <m/>
    <m/>
    <x v="0"/>
    <x v="0"/>
    <x v="0"/>
    <m/>
    <x v="0"/>
    <m/>
    <m/>
    <n v="0"/>
    <m/>
    <n v="0"/>
    <n v="0"/>
    <n v="0"/>
    <n v="0"/>
    <m/>
    <n v="0"/>
    <m/>
    <n v="0"/>
    <n v="0"/>
    <m/>
    <n v="0"/>
    <n v="0"/>
    <m/>
  </r>
  <r>
    <n v="319"/>
    <x v="0"/>
    <x v="0"/>
    <x v="0"/>
    <x v="0"/>
    <m/>
    <m/>
    <x v="0"/>
    <x v="0"/>
    <x v="0"/>
    <m/>
    <x v="0"/>
    <m/>
    <m/>
    <n v="0"/>
    <m/>
    <n v="0"/>
    <n v="0"/>
    <n v="0"/>
    <n v="0"/>
    <m/>
    <n v="0"/>
    <m/>
    <n v="0"/>
    <n v="0"/>
    <m/>
    <n v="0"/>
    <n v="0"/>
    <m/>
  </r>
  <r>
    <n v="320"/>
    <x v="0"/>
    <x v="0"/>
    <x v="0"/>
    <x v="0"/>
    <m/>
    <m/>
    <x v="0"/>
    <x v="0"/>
    <x v="0"/>
    <m/>
    <x v="0"/>
    <m/>
    <m/>
    <n v="0"/>
    <m/>
    <n v="0"/>
    <n v="0"/>
    <n v="0"/>
    <n v="0"/>
    <m/>
    <n v="0"/>
    <m/>
    <n v="0"/>
    <n v="0"/>
    <m/>
    <n v="0"/>
    <n v="0"/>
    <m/>
  </r>
  <r>
    <n v="321"/>
    <x v="0"/>
    <x v="0"/>
    <x v="0"/>
    <x v="0"/>
    <m/>
    <m/>
    <x v="0"/>
    <x v="0"/>
    <x v="0"/>
    <m/>
    <x v="0"/>
    <m/>
    <m/>
    <n v="0"/>
    <m/>
    <n v="0"/>
    <n v="0"/>
    <n v="0"/>
    <n v="0"/>
    <m/>
    <n v="0"/>
    <m/>
    <n v="0"/>
    <n v="0"/>
    <m/>
    <n v="0"/>
    <n v="0"/>
    <m/>
  </r>
  <r>
    <n v="322"/>
    <x v="0"/>
    <x v="0"/>
    <x v="0"/>
    <x v="0"/>
    <m/>
    <m/>
    <x v="0"/>
    <x v="0"/>
    <x v="0"/>
    <m/>
    <x v="0"/>
    <m/>
    <m/>
    <n v="0"/>
    <m/>
    <n v="0"/>
    <n v="0"/>
    <n v="0"/>
    <n v="0"/>
    <m/>
    <n v="0"/>
    <m/>
    <n v="0"/>
    <n v="0"/>
    <m/>
    <n v="0"/>
    <n v="0"/>
    <m/>
  </r>
  <r>
    <n v="323"/>
    <x v="0"/>
    <x v="0"/>
    <x v="0"/>
    <x v="0"/>
    <m/>
    <m/>
    <x v="0"/>
    <x v="0"/>
    <x v="0"/>
    <m/>
    <x v="0"/>
    <m/>
    <m/>
    <n v="0"/>
    <m/>
    <n v="0"/>
    <n v="0"/>
    <n v="0"/>
    <n v="0"/>
    <m/>
    <n v="0"/>
    <m/>
    <n v="0"/>
    <n v="0"/>
    <m/>
    <n v="0"/>
    <n v="0"/>
    <m/>
  </r>
  <r>
    <n v="324"/>
    <x v="0"/>
    <x v="0"/>
    <x v="0"/>
    <x v="0"/>
    <m/>
    <m/>
    <x v="0"/>
    <x v="0"/>
    <x v="0"/>
    <m/>
    <x v="0"/>
    <m/>
    <m/>
    <n v="0"/>
    <m/>
    <n v="0"/>
    <n v="0"/>
    <n v="0"/>
    <n v="0"/>
    <m/>
    <n v="0"/>
    <m/>
    <n v="0"/>
    <n v="0"/>
    <m/>
    <n v="0"/>
    <n v="0"/>
    <m/>
  </r>
  <r>
    <n v="325"/>
    <x v="0"/>
    <x v="0"/>
    <x v="0"/>
    <x v="0"/>
    <m/>
    <m/>
    <x v="0"/>
    <x v="0"/>
    <x v="0"/>
    <m/>
    <x v="0"/>
    <m/>
    <m/>
    <n v="0"/>
    <m/>
    <n v="0"/>
    <n v="0"/>
    <n v="0"/>
    <n v="0"/>
    <m/>
    <n v="0"/>
    <m/>
    <n v="0"/>
    <n v="0"/>
    <m/>
    <n v="0"/>
    <n v="0"/>
    <m/>
  </r>
  <r>
    <n v="326"/>
    <x v="0"/>
    <x v="0"/>
    <x v="0"/>
    <x v="0"/>
    <m/>
    <m/>
    <x v="0"/>
    <x v="0"/>
    <x v="0"/>
    <m/>
    <x v="0"/>
    <m/>
    <m/>
    <n v="0"/>
    <m/>
    <n v="0"/>
    <n v="0"/>
    <n v="0"/>
    <n v="0"/>
    <m/>
    <n v="0"/>
    <m/>
    <n v="0"/>
    <n v="0"/>
    <m/>
    <n v="0"/>
    <n v="0"/>
    <m/>
  </r>
  <r>
    <n v="327"/>
    <x v="0"/>
    <x v="0"/>
    <x v="0"/>
    <x v="0"/>
    <m/>
    <m/>
    <x v="0"/>
    <x v="0"/>
    <x v="0"/>
    <m/>
    <x v="0"/>
    <m/>
    <m/>
    <n v="0"/>
    <m/>
    <n v="0"/>
    <n v="0"/>
    <n v="0"/>
    <n v="0"/>
    <m/>
    <n v="0"/>
    <m/>
    <n v="0"/>
    <n v="0"/>
    <m/>
    <n v="0"/>
    <n v="0"/>
    <m/>
  </r>
  <r>
    <n v="328"/>
    <x v="0"/>
    <x v="0"/>
    <x v="0"/>
    <x v="0"/>
    <m/>
    <m/>
    <x v="0"/>
    <x v="0"/>
    <x v="0"/>
    <m/>
    <x v="0"/>
    <m/>
    <m/>
    <n v="0"/>
    <m/>
    <n v="0"/>
    <n v="0"/>
    <n v="0"/>
    <n v="0"/>
    <m/>
    <n v="0"/>
    <m/>
    <n v="0"/>
    <n v="0"/>
    <m/>
    <n v="0"/>
    <n v="0"/>
    <m/>
  </r>
  <r>
    <n v="329"/>
    <x v="0"/>
    <x v="0"/>
    <x v="0"/>
    <x v="0"/>
    <m/>
    <m/>
    <x v="0"/>
    <x v="0"/>
    <x v="0"/>
    <m/>
    <x v="0"/>
    <m/>
    <m/>
    <n v="0"/>
    <m/>
    <n v="0"/>
    <n v="0"/>
    <n v="0"/>
    <n v="0"/>
    <m/>
    <n v="0"/>
    <m/>
    <n v="0"/>
    <n v="0"/>
    <m/>
    <n v="0"/>
    <n v="0"/>
    <m/>
  </r>
  <r>
    <n v="330"/>
    <x v="0"/>
    <x v="0"/>
    <x v="0"/>
    <x v="0"/>
    <m/>
    <m/>
    <x v="0"/>
    <x v="0"/>
    <x v="0"/>
    <m/>
    <x v="0"/>
    <m/>
    <m/>
    <n v="0"/>
    <m/>
    <n v="0"/>
    <n v="0"/>
    <n v="0"/>
    <n v="0"/>
    <m/>
    <n v="0"/>
    <m/>
    <n v="0"/>
    <n v="0"/>
    <m/>
    <n v="0"/>
    <n v="0"/>
    <m/>
  </r>
  <r>
    <n v="331"/>
    <x v="0"/>
    <x v="0"/>
    <x v="0"/>
    <x v="0"/>
    <m/>
    <m/>
    <x v="0"/>
    <x v="0"/>
    <x v="0"/>
    <m/>
    <x v="0"/>
    <m/>
    <m/>
    <n v="0"/>
    <m/>
    <n v="0"/>
    <n v="0"/>
    <n v="0"/>
    <n v="0"/>
    <m/>
    <n v="0"/>
    <m/>
    <n v="0"/>
    <n v="0"/>
    <m/>
    <n v="0"/>
    <n v="0"/>
    <m/>
  </r>
  <r>
    <n v="332"/>
    <x v="0"/>
    <x v="0"/>
    <x v="0"/>
    <x v="0"/>
    <m/>
    <m/>
    <x v="0"/>
    <x v="0"/>
    <x v="0"/>
    <m/>
    <x v="0"/>
    <m/>
    <m/>
    <n v="0"/>
    <m/>
    <n v="0"/>
    <n v="0"/>
    <n v="0"/>
    <n v="0"/>
    <m/>
    <n v="0"/>
    <m/>
    <n v="0"/>
    <n v="0"/>
    <m/>
    <n v="0"/>
    <n v="0"/>
    <m/>
  </r>
  <r>
    <n v="333"/>
    <x v="0"/>
    <x v="0"/>
    <x v="0"/>
    <x v="0"/>
    <m/>
    <m/>
    <x v="0"/>
    <x v="0"/>
    <x v="0"/>
    <m/>
    <x v="0"/>
    <m/>
    <m/>
    <n v="0"/>
    <m/>
    <n v="0"/>
    <n v="0"/>
    <n v="0"/>
    <n v="0"/>
    <m/>
    <n v="0"/>
    <m/>
    <n v="0"/>
    <n v="0"/>
    <m/>
    <n v="0"/>
    <n v="0"/>
    <m/>
  </r>
  <r>
    <n v="334"/>
    <x v="0"/>
    <x v="0"/>
    <x v="0"/>
    <x v="0"/>
    <m/>
    <m/>
    <x v="0"/>
    <x v="0"/>
    <x v="0"/>
    <m/>
    <x v="0"/>
    <m/>
    <m/>
    <n v="0"/>
    <m/>
    <n v="0"/>
    <n v="0"/>
    <n v="0"/>
    <n v="0"/>
    <m/>
    <n v="0"/>
    <m/>
    <n v="0"/>
    <n v="0"/>
    <m/>
    <n v="0"/>
    <n v="0"/>
    <m/>
  </r>
  <r>
    <n v="335"/>
    <x v="0"/>
    <x v="0"/>
    <x v="0"/>
    <x v="0"/>
    <m/>
    <m/>
    <x v="0"/>
    <x v="0"/>
    <x v="0"/>
    <m/>
    <x v="0"/>
    <m/>
    <m/>
    <n v="0"/>
    <m/>
    <n v="0"/>
    <n v="0"/>
    <n v="0"/>
    <n v="0"/>
    <m/>
    <n v="0"/>
    <m/>
    <n v="0"/>
    <n v="0"/>
    <m/>
    <n v="0"/>
    <n v="0"/>
    <m/>
  </r>
  <r>
    <n v="336"/>
    <x v="0"/>
    <x v="0"/>
    <x v="0"/>
    <x v="0"/>
    <m/>
    <m/>
    <x v="0"/>
    <x v="0"/>
    <x v="0"/>
    <m/>
    <x v="0"/>
    <m/>
    <m/>
    <n v="0"/>
    <m/>
    <n v="0"/>
    <n v="0"/>
    <n v="0"/>
    <n v="0"/>
    <m/>
    <n v="0"/>
    <m/>
    <n v="0"/>
    <n v="0"/>
    <m/>
    <n v="0"/>
    <n v="0"/>
    <m/>
  </r>
  <r>
    <n v="337"/>
    <x v="0"/>
    <x v="0"/>
    <x v="0"/>
    <x v="0"/>
    <m/>
    <m/>
    <x v="0"/>
    <x v="0"/>
    <x v="0"/>
    <m/>
    <x v="0"/>
    <m/>
    <m/>
    <n v="0"/>
    <m/>
    <n v="0"/>
    <n v="0"/>
    <n v="0"/>
    <n v="0"/>
    <m/>
    <n v="0"/>
    <m/>
    <n v="0"/>
    <n v="0"/>
    <m/>
    <n v="0"/>
    <n v="0"/>
    <m/>
  </r>
  <r>
    <n v="338"/>
    <x v="0"/>
    <x v="0"/>
    <x v="0"/>
    <x v="0"/>
    <m/>
    <m/>
    <x v="0"/>
    <x v="0"/>
    <x v="0"/>
    <m/>
    <x v="0"/>
    <m/>
    <m/>
    <n v="0"/>
    <m/>
    <n v="0"/>
    <n v="0"/>
    <n v="0"/>
    <n v="0"/>
    <m/>
    <n v="0"/>
    <m/>
    <n v="0"/>
    <n v="0"/>
    <m/>
    <n v="0"/>
    <n v="0"/>
    <m/>
  </r>
  <r>
    <n v="339"/>
    <x v="0"/>
    <x v="0"/>
    <x v="0"/>
    <x v="0"/>
    <m/>
    <m/>
    <x v="0"/>
    <x v="0"/>
    <x v="0"/>
    <m/>
    <x v="0"/>
    <m/>
    <m/>
    <n v="0"/>
    <m/>
    <n v="0"/>
    <n v="0"/>
    <n v="0"/>
    <n v="0"/>
    <m/>
    <n v="0"/>
    <m/>
    <n v="0"/>
    <n v="0"/>
    <m/>
    <n v="0"/>
    <n v="0"/>
    <m/>
  </r>
  <r>
    <n v="340"/>
    <x v="0"/>
    <x v="0"/>
    <x v="0"/>
    <x v="0"/>
    <m/>
    <m/>
    <x v="0"/>
    <x v="0"/>
    <x v="0"/>
    <m/>
    <x v="0"/>
    <m/>
    <m/>
    <n v="0"/>
    <m/>
    <n v="0"/>
    <n v="0"/>
    <n v="0"/>
    <n v="0"/>
    <m/>
    <n v="0"/>
    <m/>
    <n v="0"/>
    <n v="0"/>
    <m/>
    <n v="0"/>
    <n v="0"/>
    <m/>
  </r>
  <r>
    <n v="341"/>
    <x v="0"/>
    <x v="0"/>
    <x v="0"/>
    <x v="0"/>
    <m/>
    <m/>
    <x v="0"/>
    <x v="0"/>
    <x v="0"/>
    <m/>
    <x v="0"/>
    <m/>
    <m/>
    <n v="0"/>
    <m/>
    <n v="0"/>
    <n v="0"/>
    <n v="0"/>
    <n v="0"/>
    <m/>
    <n v="0"/>
    <m/>
    <n v="0"/>
    <n v="0"/>
    <m/>
    <n v="0"/>
    <n v="0"/>
    <m/>
  </r>
  <r>
    <n v="342"/>
    <x v="0"/>
    <x v="0"/>
    <x v="0"/>
    <x v="0"/>
    <m/>
    <m/>
    <x v="0"/>
    <x v="0"/>
    <x v="0"/>
    <m/>
    <x v="0"/>
    <m/>
    <m/>
    <n v="0"/>
    <m/>
    <n v="0"/>
    <n v="0"/>
    <n v="0"/>
    <n v="0"/>
    <m/>
    <n v="0"/>
    <m/>
    <n v="0"/>
    <n v="0"/>
    <m/>
    <n v="0"/>
    <n v="0"/>
    <m/>
  </r>
  <r>
    <n v="343"/>
    <x v="0"/>
    <x v="0"/>
    <x v="0"/>
    <x v="0"/>
    <m/>
    <m/>
    <x v="0"/>
    <x v="0"/>
    <x v="0"/>
    <m/>
    <x v="0"/>
    <m/>
    <m/>
    <n v="0"/>
    <m/>
    <n v="0"/>
    <n v="0"/>
    <n v="0"/>
    <n v="0"/>
    <m/>
    <n v="0"/>
    <m/>
    <n v="0"/>
    <n v="0"/>
    <m/>
    <n v="0"/>
    <n v="0"/>
    <m/>
  </r>
  <r>
    <n v="344"/>
    <x v="0"/>
    <x v="0"/>
    <x v="0"/>
    <x v="0"/>
    <m/>
    <m/>
    <x v="0"/>
    <x v="0"/>
    <x v="0"/>
    <m/>
    <x v="0"/>
    <m/>
    <m/>
    <n v="0"/>
    <m/>
    <n v="0"/>
    <n v="0"/>
    <n v="0"/>
    <n v="0"/>
    <m/>
    <n v="0"/>
    <m/>
    <n v="0"/>
    <n v="0"/>
    <m/>
    <n v="0"/>
    <n v="0"/>
    <m/>
  </r>
  <r>
    <n v="345"/>
    <x v="0"/>
    <x v="0"/>
    <x v="0"/>
    <x v="0"/>
    <m/>
    <m/>
    <x v="0"/>
    <x v="0"/>
    <x v="0"/>
    <m/>
    <x v="0"/>
    <m/>
    <m/>
    <n v="0"/>
    <m/>
    <n v="0"/>
    <n v="0"/>
    <n v="0"/>
    <n v="0"/>
    <m/>
    <n v="0"/>
    <m/>
    <n v="0"/>
    <n v="0"/>
    <m/>
    <n v="0"/>
    <n v="0"/>
    <m/>
  </r>
  <r>
    <n v="346"/>
    <x v="0"/>
    <x v="0"/>
    <x v="0"/>
    <x v="0"/>
    <m/>
    <m/>
    <x v="0"/>
    <x v="0"/>
    <x v="0"/>
    <m/>
    <x v="0"/>
    <m/>
    <m/>
    <n v="0"/>
    <m/>
    <n v="0"/>
    <n v="0"/>
    <n v="0"/>
    <n v="0"/>
    <m/>
    <n v="0"/>
    <m/>
    <n v="0"/>
    <n v="0"/>
    <m/>
    <n v="0"/>
    <n v="0"/>
    <m/>
  </r>
  <r>
    <n v="347"/>
    <x v="0"/>
    <x v="0"/>
    <x v="0"/>
    <x v="0"/>
    <m/>
    <m/>
    <x v="0"/>
    <x v="0"/>
    <x v="0"/>
    <m/>
    <x v="0"/>
    <m/>
    <m/>
    <n v="0"/>
    <m/>
    <n v="0"/>
    <n v="0"/>
    <n v="0"/>
    <n v="0"/>
    <m/>
    <n v="0"/>
    <m/>
    <n v="0"/>
    <n v="0"/>
    <m/>
    <n v="0"/>
    <n v="0"/>
    <m/>
  </r>
  <r>
    <n v="348"/>
    <x v="0"/>
    <x v="0"/>
    <x v="0"/>
    <x v="0"/>
    <m/>
    <m/>
    <x v="0"/>
    <x v="0"/>
    <x v="0"/>
    <m/>
    <x v="0"/>
    <m/>
    <m/>
    <n v="0"/>
    <m/>
    <n v="0"/>
    <n v="0"/>
    <n v="0"/>
    <n v="0"/>
    <m/>
    <n v="0"/>
    <m/>
    <n v="0"/>
    <n v="0"/>
    <m/>
    <n v="0"/>
    <n v="0"/>
    <m/>
  </r>
  <r>
    <n v="349"/>
    <x v="0"/>
    <x v="0"/>
    <x v="0"/>
    <x v="0"/>
    <m/>
    <m/>
    <x v="0"/>
    <x v="0"/>
    <x v="0"/>
    <m/>
    <x v="0"/>
    <m/>
    <m/>
    <n v="0"/>
    <m/>
    <n v="0"/>
    <n v="0"/>
    <n v="0"/>
    <n v="0"/>
    <m/>
    <n v="0"/>
    <m/>
    <n v="0"/>
    <n v="0"/>
    <m/>
    <n v="0"/>
    <n v="0"/>
    <m/>
  </r>
  <r>
    <n v="350"/>
    <x v="0"/>
    <x v="0"/>
    <x v="0"/>
    <x v="0"/>
    <m/>
    <m/>
    <x v="0"/>
    <x v="0"/>
    <x v="0"/>
    <m/>
    <x v="0"/>
    <m/>
    <m/>
    <n v="0"/>
    <m/>
    <n v="0"/>
    <n v="0"/>
    <n v="0"/>
    <n v="0"/>
    <m/>
    <n v="0"/>
    <m/>
    <n v="0"/>
    <n v="0"/>
    <m/>
    <n v="0"/>
    <n v="0"/>
    <m/>
  </r>
  <r>
    <n v="351"/>
    <x v="0"/>
    <x v="0"/>
    <x v="0"/>
    <x v="0"/>
    <m/>
    <m/>
    <x v="0"/>
    <x v="0"/>
    <x v="0"/>
    <m/>
    <x v="0"/>
    <m/>
    <m/>
    <n v="0"/>
    <m/>
    <n v="0"/>
    <n v="0"/>
    <n v="0"/>
    <n v="0"/>
    <m/>
    <n v="0"/>
    <m/>
    <n v="0"/>
    <n v="0"/>
    <m/>
    <n v="0"/>
    <n v="0"/>
    <m/>
  </r>
  <r>
    <n v="352"/>
    <x v="0"/>
    <x v="0"/>
    <x v="0"/>
    <x v="0"/>
    <m/>
    <m/>
    <x v="0"/>
    <x v="0"/>
    <x v="0"/>
    <m/>
    <x v="0"/>
    <m/>
    <m/>
    <n v="0"/>
    <m/>
    <n v="0"/>
    <n v="0"/>
    <n v="0"/>
    <n v="0"/>
    <m/>
    <n v="0"/>
    <m/>
    <n v="0"/>
    <n v="0"/>
    <m/>
    <n v="0"/>
    <n v="0"/>
    <m/>
  </r>
  <r>
    <n v="353"/>
    <x v="0"/>
    <x v="0"/>
    <x v="0"/>
    <x v="0"/>
    <m/>
    <m/>
    <x v="0"/>
    <x v="0"/>
    <x v="0"/>
    <m/>
    <x v="0"/>
    <m/>
    <m/>
    <n v="0"/>
    <m/>
    <n v="0"/>
    <n v="0"/>
    <n v="0"/>
    <n v="0"/>
    <m/>
    <n v="0"/>
    <m/>
    <n v="0"/>
    <n v="0"/>
    <m/>
    <n v="0"/>
    <n v="0"/>
    <m/>
  </r>
  <r>
    <n v="354"/>
    <x v="0"/>
    <x v="0"/>
    <x v="0"/>
    <x v="0"/>
    <m/>
    <m/>
    <x v="0"/>
    <x v="0"/>
    <x v="0"/>
    <m/>
    <x v="0"/>
    <m/>
    <m/>
    <n v="0"/>
    <m/>
    <n v="0"/>
    <n v="0"/>
    <n v="0"/>
    <n v="0"/>
    <m/>
    <n v="0"/>
    <m/>
    <n v="0"/>
    <n v="0"/>
    <m/>
    <n v="0"/>
    <n v="0"/>
    <m/>
  </r>
  <r>
    <n v="355"/>
    <x v="0"/>
    <x v="0"/>
    <x v="0"/>
    <x v="0"/>
    <m/>
    <m/>
    <x v="0"/>
    <x v="0"/>
    <x v="0"/>
    <m/>
    <x v="0"/>
    <m/>
    <m/>
    <n v="0"/>
    <m/>
    <n v="0"/>
    <n v="0"/>
    <n v="0"/>
    <n v="0"/>
    <m/>
    <n v="0"/>
    <m/>
    <n v="0"/>
    <n v="0"/>
    <m/>
    <n v="0"/>
    <n v="0"/>
    <m/>
  </r>
  <r>
    <n v="356"/>
    <x v="0"/>
    <x v="0"/>
    <x v="0"/>
    <x v="0"/>
    <m/>
    <m/>
    <x v="0"/>
    <x v="0"/>
    <x v="0"/>
    <m/>
    <x v="0"/>
    <m/>
    <m/>
    <n v="0"/>
    <m/>
    <n v="0"/>
    <n v="0"/>
    <n v="0"/>
    <n v="0"/>
    <m/>
    <n v="0"/>
    <m/>
    <n v="0"/>
    <n v="0"/>
    <m/>
    <n v="0"/>
    <n v="0"/>
    <m/>
  </r>
  <r>
    <n v="357"/>
    <x v="0"/>
    <x v="0"/>
    <x v="0"/>
    <x v="0"/>
    <m/>
    <m/>
    <x v="0"/>
    <x v="0"/>
    <x v="0"/>
    <m/>
    <x v="0"/>
    <m/>
    <m/>
    <n v="0"/>
    <m/>
    <n v="0"/>
    <n v="0"/>
    <n v="0"/>
    <n v="0"/>
    <m/>
    <n v="0"/>
    <m/>
    <n v="0"/>
    <n v="0"/>
    <m/>
    <n v="0"/>
    <n v="0"/>
    <m/>
  </r>
  <r>
    <n v="358"/>
    <x v="0"/>
    <x v="0"/>
    <x v="0"/>
    <x v="0"/>
    <m/>
    <m/>
    <x v="0"/>
    <x v="0"/>
    <x v="0"/>
    <m/>
    <x v="0"/>
    <m/>
    <m/>
    <n v="0"/>
    <m/>
    <n v="0"/>
    <n v="0"/>
    <n v="0"/>
    <n v="0"/>
    <m/>
    <n v="0"/>
    <m/>
    <n v="0"/>
    <n v="0"/>
    <m/>
    <n v="0"/>
    <n v="0"/>
    <m/>
  </r>
  <r>
    <n v="359"/>
    <x v="0"/>
    <x v="0"/>
    <x v="0"/>
    <x v="0"/>
    <m/>
    <m/>
    <x v="0"/>
    <x v="0"/>
    <x v="0"/>
    <m/>
    <x v="0"/>
    <m/>
    <m/>
    <n v="0"/>
    <m/>
    <n v="0"/>
    <n v="0"/>
    <n v="0"/>
    <n v="0"/>
    <m/>
    <n v="0"/>
    <m/>
    <n v="0"/>
    <n v="0"/>
    <m/>
    <n v="0"/>
    <n v="0"/>
    <m/>
  </r>
  <r>
    <n v="360"/>
    <x v="0"/>
    <x v="0"/>
    <x v="0"/>
    <x v="0"/>
    <m/>
    <m/>
    <x v="0"/>
    <x v="0"/>
    <x v="0"/>
    <m/>
    <x v="0"/>
    <m/>
    <m/>
    <n v="0"/>
    <m/>
    <n v="0"/>
    <n v="0"/>
    <n v="0"/>
    <n v="0"/>
    <m/>
    <n v="0"/>
    <m/>
    <n v="0"/>
    <n v="0"/>
    <m/>
    <n v="0"/>
    <n v="0"/>
    <m/>
  </r>
  <r>
    <n v="361"/>
    <x v="0"/>
    <x v="0"/>
    <x v="0"/>
    <x v="0"/>
    <m/>
    <m/>
    <x v="0"/>
    <x v="0"/>
    <x v="0"/>
    <m/>
    <x v="0"/>
    <m/>
    <m/>
    <n v="0"/>
    <m/>
    <n v="0"/>
    <n v="0"/>
    <n v="0"/>
    <n v="0"/>
    <m/>
    <n v="0"/>
    <m/>
    <n v="0"/>
    <n v="0"/>
    <m/>
    <n v="0"/>
    <n v="0"/>
    <m/>
  </r>
  <r>
    <n v="362"/>
    <x v="0"/>
    <x v="0"/>
    <x v="0"/>
    <x v="0"/>
    <m/>
    <m/>
    <x v="0"/>
    <x v="0"/>
    <x v="0"/>
    <m/>
    <x v="0"/>
    <m/>
    <m/>
    <n v="0"/>
    <m/>
    <n v="0"/>
    <n v="0"/>
    <n v="0"/>
    <n v="0"/>
    <m/>
    <n v="0"/>
    <m/>
    <n v="0"/>
    <n v="0"/>
    <m/>
    <n v="0"/>
    <n v="0"/>
    <m/>
  </r>
  <r>
    <n v="363"/>
    <x v="0"/>
    <x v="0"/>
    <x v="0"/>
    <x v="0"/>
    <m/>
    <m/>
    <x v="0"/>
    <x v="0"/>
    <x v="0"/>
    <m/>
    <x v="0"/>
    <m/>
    <m/>
    <n v="0"/>
    <m/>
    <n v="0"/>
    <n v="0"/>
    <n v="0"/>
    <n v="0"/>
    <m/>
    <n v="0"/>
    <m/>
    <n v="0"/>
    <n v="0"/>
    <m/>
    <n v="0"/>
    <n v="0"/>
    <m/>
  </r>
  <r>
    <n v="364"/>
    <x v="0"/>
    <x v="0"/>
    <x v="0"/>
    <x v="0"/>
    <m/>
    <m/>
    <x v="0"/>
    <x v="0"/>
    <x v="0"/>
    <m/>
    <x v="0"/>
    <m/>
    <m/>
    <n v="0"/>
    <m/>
    <n v="0"/>
    <n v="0"/>
    <n v="0"/>
    <n v="0"/>
    <m/>
    <n v="0"/>
    <m/>
    <n v="0"/>
    <n v="0"/>
    <m/>
    <n v="0"/>
    <n v="0"/>
    <m/>
  </r>
  <r>
    <n v="365"/>
    <x v="0"/>
    <x v="0"/>
    <x v="0"/>
    <x v="0"/>
    <m/>
    <m/>
    <x v="0"/>
    <x v="0"/>
    <x v="0"/>
    <m/>
    <x v="0"/>
    <m/>
    <m/>
    <n v="0"/>
    <m/>
    <n v="0"/>
    <n v="0"/>
    <n v="0"/>
    <n v="0"/>
    <m/>
    <n v="0"/>
    <m/>
    <n v="0"/>
    <n v="0"/>
    <m/>
    <n v="0"/>
    <n v="0"/>
    <m/>
  </r>
  <r>
    <n v="366"/>
    <x v="0"/>
    <x v="0"/>
    <x v="0"/>
    <x v="0"/>
    <m/>
    <m/>
    <x v="0"/>
    <x v="0"/>
    <x v="0"/>
    <m/>
    <x v="0"/>
    <m/>
    <m/>
    <n v="0"/>
    <m/>
    <n v="0"/>
    <n v="0"/>
    <n v="0"/>
    <n v="0"/>
    <m/>
    <n v="0"/>
    <m/>
    <n v="0"/>
    <n v="0"/>
    <m/>
    <n v="0"/>
    <n v="0"/>
    <m/>
  </r>
  <r>
    <n v="367"/>
    <x v="0"/>
    <x v="0"/>
    <x v="0"/>
    <x v="0"/>
    <m/>
    <m/>
    <x v="0"/>
    <x v="0"/>
    <x v="0"/>
    <m/>
    <x v="0"/>
    <m/>
    <m/>
    <n v="0"/>
    <m/>
    <n v="0"/>
    <n v="0"/>
    <n v="0"/>
    <n v="0"/>
    <m/>
    <n v="0"/>
    <m/>
    <n v="0"/>
    <n v="0"/>
    <m/>
    <n v="0"/>
    <n v="0"/>
    <m/>
  </r>
  <r>
    <n v="368"/>
    <x v="0"/>
    <x v="0"/>
    <x v="0"/>
    <x v="0"/>
    <m/>
    <m/>
    <x v="0"/>
    <x v="0"/>
    <x v="0"/>
    <m/>
    <x v="0"/>
    <m/>
    <m/>
    <n v="0"/>
    <m/>
    <n v="0"/>
    <n v="0"/>
    <n v="0"/>
    <n v="0"/>
    <m/>
    <n v="0"/>
    <m/>
    <n v="0"/>
    <n v="0"/>
    <m/>
    <n v="0"/>
    <n v="0"/>
    <m/>
  </r>
  <r>
    <n v="369"/>
    <x v="0"/>
    <x v="0"/>
    <x v="0"/>
    <x v="0"/>
    <m/>
    <m/>
    <x v="0"/>
    <x v="0"/>
    <x v="0"/>
    <m/>
    <x v="0"/>
    <m/>
    <m/>
    <n v="0"/>
    <m/>
    <n v="0"/>
    <n v="0"/>
    <n v="0"/>
    <n v="0"/>
    <m/>
    <n v="0"/>
    <m/>
    <n v="0"/>
    <n v="0"/>
    <m/>
    <n v="0"/>
    <n v="0"/>
    <m/>
  </r>
  <r>
    <n v="370"/>
    <x v="0"/>
    <x v="0"/>
    <x v="0"/>
    <x v="0"/>
    <m/>
    <m/>
    <x v="0"/>
    <x v="0"/>
    <x v="0"/>
    <m/>
    <x v="0"/>
    <m/>
    <m/>
    <n v="0"/>
    <m/>
    <n v="0"/>
    <n v="0"/>
    <n v="0"/>
    <n v="0"/>
    <m/>
    <n v="0"/>
    <m/>
    <n v="0"/>
    <n v="0"/>
    <m/>
    <n v="0"/>
    <n v="0"/>
    <m/>
  </r>
  <r>
    <n v="371"/>
    <x v="0"/>
    <x v="0"/>
    <x v="0"/>
    <x v="0"/>
    <m/>
    <m/>
    <x v="0"/>
    <x v="0"/>
    <x v="0"/>
    <m/>
    <x v="0"/>
    <m/>
    <m/>
    <n v="0"/>
    <m/>
    <n v="0"/>
    <n v="0"/>
    <n v="0"/>
    <n v="0"/>
    <m/>
    <n v="0"/>
    <m/>
    <n v="0"/>
    <n v="0"/>
    <m/>
    <n v="0"/>
    <n v="0"/>
    <m/>
  </r>
  <r>
    <n v="372"/>
    <x v="0"/>
    <x v="0"/>
    <x v="0"/>
    <x v="0"/>
    <m/>
    <m/>
    <x v="0"/>
    <x v="0"/>
    <x v="0"/>
    <m/>
    <x v="0"/>
    <m/>
    <m/>
    <n v="0"/>
    <m/>
    <n v="0"/>
    <n v="0"/>
    <n v="0"/>
    <n v="0"/>
    <m/>
    <n v="0"/>
    <m/>
    <n v="0"/>
    <n v="0"/>
    <m/>
    <n v="0"/>
    <n v="0"/>
    <m/>
  </r>
  <r>
    <n v="373"/>
    <x v="0"/>
    <x v="0"/>
    <x v="0"/>
    <x v="0"/>
    <m/>
    <m/>
    <x v="0"/>
    <x v="0"/>
    <x v="0"/>
    <m/>
    <x v="0"/>
    <m/>
    <m/>
    <n v="0"/>
    <m/>
    <n v="0"/>
    <n v="0"/>
    <n v="0"/>
    <n v="0"/>
    <m/>
    <n v="0"/>
    <m/>
    <n v="0"/>
    <n v="0"/>
    <m/>
    <n v="0"/>
    <n v="0"/>
    <m/>
  </r>
  <r>
    <n v="374"/>
    <x v="0"/>
    <x v="0"/>
    <x v="0"/>
    <x v="0"/>
    <m/>
    <m/>
    <x v="0"/>
    <x v="0"/>
    <x v="0"/>
    <m/>
    <x v="0"/>
    <m/>
    <m/>
    <n v="0"/>
    <m/>
    <n v="0"/>
    <n v="0"/>
    <n v="0"/>
    <n v="0"/>
    <m/>
    <n v="0"/>
    <m/>
    <n v="0"/>
    <n v="0"/>
    <m/>
    <n v="0"/>
    <n v="0"/>
    <m/>
  </r>
  <r>
    <n v="375"/>
    <x v="0"/>
    <x v="0"/>
    <x v="0"/>
    <x v="0"/>
    <m/>
    <m/>
    <x v="0"/>
    <x v="0"/>
    <x v="0"/>
    <m/>
    <x v="0"/>
    <m/>
    <m/>
    <n v="0"/>
    <m/>
    <n v="0"/>
    <n v="0"/>
    <n v="0"/>
    <n v="0"/>
    <m/>
    <n v="0"/>
    <m/>
    <n v="0"/>
    <n v="0"/>
    <m/>
    <n v="0"/>
    <n v="0"/>
    <m/>
  </r>
  <r>
    <n v="376"/>
    <x v="0"/>
    <x v="0"/>
    <x v="0"/>
    <x v="0"/>
    <m/>
    <m/>
    <x v="0"/>
    <x v="0"/>
    <x v="0"/>
    <m/>
    <x v="0"/>
    <m/>
    <m/>
    <n v="0"/>
    <m/>
    <n v="0"/>
    <n v="0"/>
    <n v="0"/>
    <n v="0"/>
    <m/>
    <n v="0"/>
    <m/>
    <n v="0"/>
    <n v="0"/>
    <m/>
    <n v="0"/>
    <n v="0"/>
    <m/>
  </r>
  <r>
    <n v="377"/>
    <x v="0"/>
    <x v="0"/>
    <x v="0"/>
    <x v="0"/>
    <m/>
    <m/>
    <x v="0"/>
    <x v="0"/>
    <x v="0"/>
    <m/>
    <x v="0"/>
    <m/>
    <m/>
    <n v="0"/>
    <m/>
    <n v="0"/>
    <n v="0"/>
    <n v="0"/>
    <n v="0"/>
    <m/>
    <n v="0"/>
    <m/>
    <n v="0"/>
    <n v="0"/>
    <m/>
    <n v="0"/>
    <n v="0"/>
    <m/>
  </r>
  <r>
    <n v="378"/>
    <x v="0"/>
    <x v="0"/>
    <x v="0"/>
    <x v="0"/>
    <m/>
    <m/>
    <x v="0"/>
    <x v="0"/>
    <x v="0"/>
    <m/>
    <x v="0"/>
    <m/>
    <m/>
    <n v="0"/>
    <m/>
    <n v="0"/>
    <n v="0"/>
    <n v="0"/>
    <n v="0"/>
    <m/>
    <n v="0"/>
    <m/>
    <n v="0"/>
    <n v="0"/>
    <m/>
    <n v="0"/>
    <n v="0"/>
    <m/>
  </r>
  <r>
    <n v="379"/>
    <x v="0"/>
    <x v="0"/>
    <x v="0"/>
    <x v="0"/>
    <m/>
    <m/>
    <x v="0"/>
    <x v="0"/>
    <x v="0"/>
    <m/>
    <x v="0"/>
    <m/>
    <m/>
    <n v="0"/>
    <m/>
    <n v="0"/>
    <n v="0"/>
    <n v="0"/>
    <n v="0"/>
    <m/>
    <n v="0"/>
    <m/>
    <n v="0"/>
    <n v="0"/>
    <m/>
    <n v="0"/>
    <n v="0"/>
    <m/>
  </r>
  <r>
    <n v="380"/>
    <x v="0"/>
    <x v="0"/>
    <x v="0"/>
    <x v="0"/>
    <m/>
    <m/>
    <x v="0"/>
    <x v="0"/>
    <x v="0"/>
    <m/>
    <x v="0"/>
    <m/>
    <m/>
    <n v="0"/>
    <m/>
    <n v="0"/>
    <n v="0"/>
    <n v="0"/>
    <n v="0"/>
    <m/>
    <n v="0"/>
    <m/>
    <n v="0"/>
    <n v="0"/>
    <m/>
    <n v="0"/>
    <n v="0"/>
    <m/>
  </r>
  <r>
    <n v="381"/>
    <x v="0"/>
    <x v="0"/>
    <x v="0"/>
    <x v="0"/>
    <m/>
    <m/>
    <x v="0"/>
    <x v="0"/>
    <x v="0"/>
    <m/>
    <x v="0"/>
    <m/>
    <m/>
    <n v="0"/>
    <m/>
    <n v="0"/>
    <n v="0"/>
    <n v="0"/>
    <n v="0"/>
    <m/>
    <n v="0"/>
    <m/>
    <n v="0"/>
    <n v="0"/>
    <m/>
    <n v="0"/>
    <n v="0"/>
    <m/>
  </r>
  <r>
    <n v="382"/>
    <x v="0"/>
    <x v="0"/>
    <x v="0"/>
    <x v="0"/>
    <m/>
    <m/>
    <x v="0"/>
    <x v="0"/>
    <x v="0"/>
    <m/>
    <x v="0"/>
    <m/>
    <m/>
    <n v="0"/>
    <m/>
    <n v="0"/>
    <n v="0"/>
    <n v="0"/>
    <n v="0"/>
    <m/>
    <n v="0"/>
    <m/>
    <n v="0"/>
    <n v="0"/>
    <m/>
    <n v="0"/>
    <n v="0"/>
    <m/>
  </r>
  <r>
    <n v="383"/>
    <x v="0"/>
    <x v="0"/>
    <x v="0"/>
    <x v="0"/>
    <m/>
    <m/>
    <x v="0"/>
    <x v="0"/>
    <x v="0"/>
    <m/>
    <x v="0"/>
    <m/>
    <m/>
    <n v="0"/>
    <m/>
    <n v="0"/>
    <n v="0"/>
    <n v="0"/>
    <n v="0"/>
    <m/>
    <n v="0"/>
    <m/>
    <n v="0"/>
    <n v="0"/>
    <m/>
    <n v="0"/>
    <n v="0"/>
    <m/>
  </r>
  <r>
    <n v="384"/>
    <x v="0"/>
    <x v="0"/>
    <x v="0"/>
    <x v="0"/>
    <m/>
    <m/>
    <x v="0"/>
    <x v="0"/>
    <x v="0"/>
    <m/>
    <x v="0"/>
    <m/>
    <m/>
    <n v="0"/>
    <m/>
    <n v="0"/>
    <n v="0"/>
    <n v="0"/>
    <n v="0"/>
    <m/>
    <n v="0"/>
    <m/>
    <n v="0"/>
    <n v="0"/>
    <m/>
    <n v="0"/>
    <n v="0"/>
    <m/>
  </r>
  <r>
    <n v="385"/>
    <x v="0"/>
    <x v="0"/>
    <x v="0"/>
    <x v="0"/>
    <m/>
    <m/>
    <x v="0"/>
    <x v="0"/>
    <x v="0"/>
    <m/>
    <x v="0"/>
    <m/>
    <m/>
    <n v="0"/>
    <m/>
    <n v="0"/>
    <n v="0"/>
    <n v="0"/>
    <n v="0"/>
    <m/>
    <n v="0"/>
    <m/>
    <n v="0"/>
    <n v="0"/>
    <m/>
    <n v="0"/>
    <n v="0"/>
    <m/>
  </r>
  <r>
    <n v="386"/>
    <x v="0"/>
    <x v="0"/>
    <x v="0"/>
    <x v="0"/>
    <m/>
    <m/>
    <x v="0"/>
    <x v="0"/>
    <x v="0"/>
    <m/>
    <x v="0"/>
    <m/>
    <m/>
    <n v="0"/>
    <m/>
    <n v="0"/>
    <n v="0"/>
    <n v="0"/>
    <n v="0"/>
    <m/>
    <n v="0"/>
    <m/>
    <n v="0"/>
    <n v="0"/>
    <m/>
    <n v="0"/>
    <n v="0"/>
    <m/>
  </r>
  <r>
    <n v="387"/>
    <x v="0"/>
    <x v="0"/>
    <x v="0"/>
    <x v="0"/>
    <m/>
    <m/>
    <x v="0"/>
    <x v="0"/>
    <x v="0"/>
    <m/>
    <x v="0"/>
    <m/>
    <m/>
    <n v="0"/>
    <m/>
    <n v="0"/>
    <n v="0"/>
    <n v="0"/>
    <n v="0"/>
    <m/>
    <n v="0"/>
    <m/>
    <n v="0"/>
    <n v="0"/>
    <m/>
    <n v="0"/>
    <n v="0"/>
    <m/>
  </r>
  <r>
    <n v="388"/>
    <x v="0"/>
    <x v="0"/>
    <x v="0"/>
    <x v="0"/>
    <m/>
    <m/>
    <x v="0"/>
    <x v="0"/>
    <x v="0"/>
    <m/>
    <x v="0"/>
    <m/>
    <m/>
    <n v="0"/>
    <m/>
    <n v="0"/>
    <n v="0"/>
    <n v="0"/>
    <n v="0"/>
    <m/>
    <n v="0"/>
    <m/>
    <n v="0"/>
    <n v="0"/>
    <m/>
    <n v="0"/>
    <n v="0"/>
    <m/>
  </r>
  <r>
    <n v="389"/>
    <x v="0"/>
    <x v="0"/>
    <x v="0"/>
    <x v="0"/>
    <m/>
    <m/>
    <x v="0"/>
    <x v="0"/>
    <x v="0"/>
    <m/>
    <x v="0"/>
    <m/>
    <m/>
    <n v="0"/>
    <m/>
    <n v="0"/>
    <n v="0"/>
    <n v="0"/>
    <n v="0"/>
    <m/>
    <n v="0"/>
    <m/>
    <n v="0"/>
    <n v="0"/>
    <m/>
    <n v="0"/>
    <n v="0"/>
    <m/>
  </r>
  <r>
    <n v="390"/>
    <x v="0"/>
    <x v="0"/>
    <x v="0"/>
    <x v="0"/>
    <m/>
    <m/>
    <x v="0"/>
    <x v="0"/>
    <x v="0"/>
    <m/>
    <x v="0"/>
    <m/>
    <m/>
    <n v="0"/>
    <m/>
    <n v="0"/>
    <n v="0"/>
    <n v="0"/>
    <n v="0"/>
    <m/>
    <n v="0"/>
    <m/>
    <n v="0"/>
    <n v="0"/>
    <m/>
    <n v="0"/>
    <n v="0"/>
    <m/>
  </r>
  <r>
    <n v="391"/>
    <x v="0"/>
    <x v="0"/>
    <x v="0"/>
    <x v="0"/>
    <m/>
    <m/>
    <x v="0"/>
    <x v="0"/>
    <x v="0"/>
    <m/>
    <x v="0"/>
    <m/>
    <m/>
    <n v="0"/>
    <m/>
    <n v="0"/>
    <n v="0"/>
    <n v="0"/>
    <n v="0"/>
    <m/>
    <n v="0"/>
    <m/>
    <n v="0"/>
    <n v="0"/>
    <m/>
    <n v="0"/>
    <n v="0"/>
    <m/>
  </r>
  <r>
    <n v="392"/>
    <x v="0"/>
    <x v="0"/>
    <x v="0"/>
    <x v="0"/>
    <m/>
    <m/>
    <x v="0"/>
    <x v="0"/>
    <x v="0"/>
    <m/>
    <x v="0"/>
    <m/>
    <m/>
    <n v="0"/>
    <m/>
    <n v="0"/>
    <n v="0"/>
    <n v="0"/>
    <n v="0"/>
    <m/>
    <n v="0"/>
    <m/>
    <n v="0"/>
    <n v="0"/>
    <m/>
    <n v="0"/>
    <n v="0"/>
    <m/>
  </r>
  <r>
    <n v="393"/>
    <x v="0"/>
    <x v="0"/>
    <x v="0"/>
    <x v="0"/>
    <m/>
    <m/>
    <x v="0"/>
    <x v="0"/>
    <x v="0"/>
    <m/>
    <x v="0"/>
    <m/>
    <m/>
    <n v="0"/>
    <m/>
    <n v="0"/>
    <n v="0"/>
    <n v="0"/>
    <n v="0"/>
    <m/>
    <n v="0"/>
    <m/>
    <n v="0"/>
    <n v="0"/>
    <m/>
    <n v="0"/>
    <n v="0"/>
    <m/>
  </r>
  <r>
    <n v="394"/>
    <x v="0"/>
    <x v="0"/>
    <x v="0"/>
    <x v="0"/>
    <m/>
    <m/>
    <x v="0"/>
    <x v="0"/>
    <x v="0"/>
    <m/>
    <x v="0"/>
    <m/>
    <m/>
    <n v="0"/>
    <m/>
    <n v="0"/>
    <n v="0"/>
    <n v="0"/>
    <n v="0"/>
    <m/>
    <n v="0"/>
    <m/>
    <n v="0"/>
    <n v="0"/>
    <m/>
    <n v="0"/>
    <n v="0"/>
    <m/>
  </r>
  <r>
    <n v="395"/>
    <x v="0"/>
    <x v="0"/>
    <x v="0"/>
    <x v="0"/>
    <m/>
    <m/>
    <x v="0"/>
    <x v="0"/>
    <x v="0"/>
    <m/>
    <x v="0"/>
    <m/>
    <m/>
    <n v="0"/>
    <m/>
    <n v="0"/>
    <n v="0"/>
    <n v="0"/>
    <n v="0"/>
    <m/>
    <n v="0"/>
    <m/>
    <n v="0"/>
    <n v="0"/>
    <m/>
    <n v="0"/>
    <n v="0"/>
    <m/>
  </r>
  <r>
    <n v="396"/>
    <x v="0"/>
    <x v="0"/>
    <x v="0"/>
    <x v="0"/>
    <m/>
    <m/>
    <x v="0"/>
    <x v="0"/>
    <x v="0"/>
    <m/>
    <x v="0"/>
    <m/>
    <m/>
    <n v="0"/>
    <m/>
    <n v="0"/>
    <n v="0"/>
    <n v="0"/>
    <n v="0"/>
    <m/>
    <n v="0"/>
    <m/>
    <n v="0"/>
    <n v="0"/>
    <m/>
    <n v="0"/>
    <n v="0"/>
    <m/>
  </r>
  <r>
    <n v="397"/>
    <x v="0"/>
    <x v="0"/>
    <x v="0"/>
    <x v="0"/>
    <m/>
    <m/>
    <x v="0"/>
    <x v="0"/>
    <x v="0"/>
    <m/>
    <x v="0"/>
    <m/>
    <m/>
    <n v="0"/>
    <m/>
    <n v="0"/>
    <n v="0"/>
    <n v="0"/>
    <n v="0"/>
    <m/>
    <n v="0"/>
    <m/>
    <n v="0"/>
    <n v="0"/>
    <m/>
    <n v="0"/>
    <n v="0"/>
    <m/>
  </r>
  <r>
    <n v="398"/>
    <x v="0"/>
    <x v="0"/>
    <x v="0"/>
    <x v="0"/>
    <m/>
    <m/>
    <x v="0"/>
    <x v="0"/>
    <x v="0"/>
    <m/>
    <x v="0"/>
    <m/>
    <m/>
    <n v="0"/>
    <m/>
    <n v="0"/>
    <n v="0"/>
    <n v="0"/>
    <n v="0"/>
    <m/>
    <n v="0"/>
    <m/>
    <n v="0"/>
    <n v="0"/>
    <m/>
    <n v="0"/>
    <n v="0"/>
    <m/>
  </r>
  <r>
    <n v="399"/>
    <x v="0"/>
    <x v="0"/>
    <x v="0"/>
    <x v="0"/>
    <m/>
    <m/>
    <x v="0"/>
    <x v="0"/>
    <x v="0"/>
    <m/>
    <x v="0"/>
    <m/>
    <m/>
    <n v="0"/>
    <m/>
    <n v="0"/>
    <n v="0"/>
    <n v="0"/>
    <n v="0"/>
    <m/>
    <n v="0"/>
    <m/>
    <n v="0"/>
    <n v="0"/>
    <m/>
    <n v="0"/>
    <n v="0"/>
    <m/>
  </r>
  <r>
    <n v="400"/>
    <x v="0"/>
    <x v="0"/>
    <x v="0"/>
    <x v="0"/>
    <m/>
    <m/>
    <x v="0"/>
    <x v="0"/>
    <x v="0"/>
    <m/>
    <x v="0"/>
    <m/>
    <m/>
    <n v="0"/>
    <m/>
    <n v="0"/>
    <n v="0"/>
    <n v="0"/>
    <n v="0"/>
    <m/>
    <n v="0"/>
    <m/>
    <n v="0"/>
    <n v="0"/>
    <m/>
    <n v="0"/>
    <n v="0"/>
    <m/>
  </r>
  <r>
    <n v="401"/>
    <x v="0"/>
    <x v="0"/>
    <x v="0"/>
    <x v="0"/>
    <m/>
    <m/>
    <x v="0"/>
    <x v="0"/>
    <x v="0"/>
    <m/>
    <x v="0"/>
    <m/>
    <m/>
    <n v="0"/>
    <m/>
    <n v="0"/>
    <n v="0"/>
    <n v="0"/>
    <n v="0"/>
    <m/>
    <n v="0"/>
    <m/>
    <n v="0"/>
    <n v="0"/>
    <m/>
    <n v="0"/>
    <n v="0"/>
    <m/>
  </r>
  <r>
    <n v="402"/>
    <x v="0"/>
    <x v="0"/>
    <x v="0"/>
    <x v="0"/>
    <m/>
    <m/>
    <x v="0"/>
    <x v="0"/>
    <x v="0"/>
    <m/>
    <x v="0"/>
    <m/>
    <m/>
    <n v="0"/>
    <m/>
    <n v="0"/>
    <n v="0"/>
    <n v="0"/>
    <n v="0"/>
    <m/>
    <n v="0"/>
    <m/>
    <n v="0"/>
    <n v="0"/>
    <m/>
    <n v="0"/>
    <n v="0"/>
    <m/>
  </r>
  <r>
    <n v="403"/>
    <x v="0"/>
    <x v="0"/>
    <x v="0"/>
    <x v="0"/>
    <m/>
    <m/>
    <x v="0"/>
    <x v="0"/>
    <x v="0"/>
    <m/>
    <x v="0"/>
    <m/>
    <m/>
    <n v="0"/>
    <m/>
    <n v="0"/>
    <n v="0"/>
    <n v="0"/>
    <n v="0"/>
    <m/>
    <n v="0"/>
    <m/>
    <n v="0"/>
    <n v="0"/>
    <m/>
    <n v="0"/>
    <n v="0"/>
    <m/>
  </r>
  <r>
    <n v="404"/>
    <x v="0"/>
    <x v="0"/>
    <x v="0"/>
    <x v="0"/>
    <m/>
    <m/>
    <x v="0"/>
    <x v="0"/>
    <x v="0"/>
    <m/>
    <x v="0"/>
    <m/>
    <m/>
    <n v="0"/>
    <m/>
    <n v="0"/>
    <n v="0"/>
    <n v="0"/>
    <n v="0"/>
    <m/>
    <n v="0"/>
    <m/>
    <n v="0"/>
    <n v="0"/>
    <m/>
    <n v="0"/>
    <n v="0"/>
    <m/>
  </r>
  <r>
    <n v="405"/>
    <x v="0"/>
    <x v="0"/>
    <x v="0"/>
    <x v="0"/>
    <m/>
    <m/>
    <x v="0"/>
    <x v="0"/>
    <x v="0"/>
    <m/>
    <x v="0"/>
    <m/>
    <m/>
    <n v="0"/>
    <m/>
    <n v="0"/>
    <n v="0"/>
    <n v="0"/>
    <n v="0"/>
    <m/>
    <n v="0"/>
    <m/>
    <n v="0"/>
    <n v="0"/>
    <m/>
    <n v="0"/>
    <n v="0"/>
    <m/>
  </r>
  <r>
    <n v="406"/>
    <x v="0"/>
    <x v="0"/>
    <x v="0"/>
    <x v="0"/>
    <m/>
    <m/>
    <x v="0"/>
    <x v="0"/>
    <x v="0"/>
    <m/>
    <x v="0"/>
    <m/>
    <m/>
    <n v="0"/>
    <m/>
    <n v="0"/>
    <n v="0"/>
    <n v="0"/>
    <n v="0"/>
    <m/>
    <n v="0"/>
    <m/>
    <n v="0"/>
    <n v="0"/>
    <m/>
    <n v="0"/>
    <n v="0"/>
    <m/>
  </r>
  <r>
    <n v="407"/>
    <x v="0"/>
    <x v="0"/>
    <x v="0"/>
    <x v="0"/>
    <m/>
    <m/>
    <x v="0"/>
    <x v="0"/>
    <x v="0"/>
    <m/>
    <x v="0"/>
    <m/>
    <m/>
    <n v="0"/>
    <m/>
    <n v="0"/>
    <n v="0"/>
    <n v="0"/>
    <n v="0"/>
    <m/>
    <n v="0"/>
    <m/>
    <n v="0"/>
    <n v="0"/>
    <m/>
    <n v="0"/>
    <n v="0"/>
    <m/>
  </r>
  <r>
    <n v="408"/>
    <x v="0"/>
    <x v="0"/>
    <x v="0"/>
    <x v="0"/>
    <m/>
    <m/>
    <x v="0"/>
    <x v="0"/>
    <x v="0"/>
    <m/>
    <x v="0"/>
    <m/>
    <m/>
    <n v="0"/>
    <m/>
    <n v="0"/>
    <n v="0"/>
    <n v="0"/>
    <n v="0"/>
    <m/>
    <n v="0"/>
    <m/>
    <n v="0"/>
    <n v="0"/>
    <m/>
    <n v="0"/>
    <n v="0"/>
    <m/>
  </r>
  <r>
    <n v="409"/>
    <x v="0"/>
    <x v="0"/>
    <x v="0"/>
    <x v="0"/>
    <m/>
    <m/>
    <x v="0"/>
    <x v="0"/>
    <x v="0"/>
    <m/>
    <x v="0"/>
    <m/>
    <m/>
    <n v="0"/>
    <m/>
    <n v="0"/>
    <n v="0"/>
    <n v="0"/>
    <n v="0"/>
    <m/>
    <n v="0"/>
    <m/>
    <n v="0"/>
    <n v="0"/>
    <m/>
    <n v="0"/>
    <n v="0"/>
    <m/>
  </r>
  <r>
    <n v="410"/>
    <x v="0"/>
    <x v="0"/>
    <x v="0"/>
    <x v="0"/>
    <m/>
    <m/>
    <x v="0"/>
    <x v="0"/>
    <x v="0"/>
    <m/>
    <x v="0"/>
    <m/>
    <m/>
    <n v="0"/>
    <m/>
    <n v="0"/>
    <n v="0"/>
    <n v="0"/>
    <n v="0"/>
    <m/>
    <n v="0"/>
    <m/>
    <n v="0"/>
    <n v="0"/>
    <m/>
    <n v="0"/>
    <n v="0"/>
    <m/>
  </r>
  <r>
    <n v="411"/>
    <x v="0"/>
    <x v="0"/>
    <x v="0"/>
    <x v="0"/>
    <m/>
    <m/>
    <x v="0"/>
    <x v="0"/>
    <x v="0"/>
    <m/>
    <x v="0"/>
    <m/>
    <m/>
    <n v="0"/>
    <m/>
    <n v="0"/>
    <n v="0"/>
    <n v="0"/>
    <n v="0"/>
    <m/>
    <n v="0"/>
    <m/>
    <n v="0"/>
    <n v="0"/>
    <m/>
    <n v="0"/>
    <n v="0"/>
    <m/>
  </r>
  <r>
    <n v="412"/>
    <x v="0"/>
    <x v="0"/>
    <x v="0"/>
    <x v="0"/>
    <m/>
    <m/>
    <x v="0"/>
    <x v="0"/>
    <x v="0"/>
    <m/>
    <x v="0"/>
    <m/>
    <m/>
    <n v="0"/>
    <m/>
    <n v="0"/>
    <n v="0"/>
    <n v="0"/>
    <n v="0"/>
    <m/>
    <n v="0"/>
    <m/>
    <n v="0"/>
    <n v="0"/>
    <m/>
    <n v="0"/>
    <n v="0"/>
    <m/>
  </r>
  <r>
    <n v="413"/>
    <x v="0"/>
    <x v="0"/>
    <x v="0"/>
    <x v="0"/>
    <m/>
    <m/>
    <x v="0"/>
    <x v="0"/>
    <x v="0"/>
    <m/>
    <x v="0"/>
    <m/>
    <m/>
    <n v="0"/>
    <m/>
    <n v="0"/>
    <n v="0"/>
    <n v="0"/>
    <n v="0"/>
    <m/>
    <n v="0"/>
    <m/>
    <n v="0"/>
    <n v="0"/>
    <m/>
    <n v="0"/>
    <n v="0"/>
    <m/>
  </r>
  <r>
    <n v="414"/>
    <x v="0"/>
    <x v="0"/>
    <x v="0"/>
    <x v="0"/>
    <m/>
    <m/>
    <x v="0"/>
    <x v="0"/>
    <x v="0"/>
    <m/>
    <x v="0"/>
    <m/>
    <m/>
    <n v="0"/>
    <m/>
    <n v="0"/>
    <n v="0"/>
    <n v="0"/>
    <n v="0"/>
    <m/>
    <n v="0"/>
    <m/>
    <n v="0"/>
    <n v="0"/>
    <m/>
    <n v="0"/>
    <n v="0"/>
    <m/>
  </r>
  <r>
    <n v="415"/>
    <x v="0"/>
    <x v="0"/>
    <x v="0"/>
    <x v="0"/>
    <m/>
    <m/>
    <x v="0"/>
    <x v="0"/>
    <x v="0"/>
    <m/>
    <x v="0"/>
    <m/>
    <m/>
    <n v="0"/>
    <m/>
    <n v="0"/>
    <n v="0"/>
    <n v="0"/>
    <n v="0"/>
    <m/>
    <n v="0"/>
    <m/>
    <n v="0"/>
    <n v="0"/>
    <m/>
    <n v="0"/>
    <n v="0"/>
    <m/>
  </r>
  <r>
    <n v="416"/>
    <x v="0"/>
    <x v="0"/>
    <x v="0"/>
    <x v="0"/>
    <m/>
    <m/>
    <x v="0"/>
    <x v="0"/>
    <x v="0"/>
    <m/>
    <x v="0"/>
    <m/>
    <m/>
    <n v="0"/>
    <m/>
    <n v="0"/>
    <n v="0"/>
    <n v="0"/>
    <n v="0"/>
    <m/>
    <n v="0"/>
    <m/>
    <n v="0"/>
    <n v="0"/>
    <m/>
    <n v="0"/>
    <n v="0"/>
    <m/>
  </r>
  <r>
    <n v="417"/>
    <x v="0"/>
    <x v="0"/>
    <x v="0"/>
    <x v="0"/>
    <m/>
    <m/>
    <x v="0"/>
    <x v="0"/>
    <x v="0"/>
    <m/>
    <x v="0"/>
    <m/>
    <m/>
    <n v="0"/>
    <m/>
    <n v="0"/>
    <n v="0"/>
    <n v="0"/>
    <n v="0"/>
    <m/>
    <n v="0"/>
    <m/>
    <n v="0"/>
    <n v="0"/>
    <m/>
    <n v="0"/>
    <n v="0"/>
    <m/>
  </r>
  <r>
    <n v="418"/>
    <x v="0"/>
    <x v="0"/>
    <x v="0"/>
    <x v="0"/>
    <m/>
    <m/>
    <x v="0"/>
    <x v="0"/>
    <x v="0"/>
    <m/>
    <x v="0"/>
    <m/>
    <m/>
    <n v="0"/>
    <m/>
    <n v="0"/>
    <n v="0"/>
    <n v="0"/>
    <n v="0"/>
    <m/>
    <n v="0"/>
    <m/>
    <n v="0"/>
    <n v="0"/>
    <m/>
    <n v="0"/>
    <n v="0"/>
    <m/>
  </r>
  <r>
    <n v="419"/>
    <x v="0"/>
    <x v="0"/>
    <x v="0"/>
    <x v="0"/>
    <m/>
    <m/>
    <x v="0"/>
    <x v="0"/>
    <x v="0"/>
    <m/>
    <x v="0"/>
    <m/>
    <m/>
    <n v="0"/>
    <m/>
    <n v="0"/>
    <n v="0"/>
    <n v="0"/>
    <n v="0"/>
    <m/>
    <n v="0"/>
    <m/>
    <n v="0"/>
    <n v="0"/>
    <m/>
    <n v="0"/>
    <n v="0"/>
    <m/>
  </r>
  <r>
    <n v="420"/>
    <x v="0"/>
    <x v="0"/>
    <x v="0"/>
    <x v="0"/>
    <m/>
    <m/>
    <x v="0"/>
    <x v="0"/>
    <x v="0"/>
    <m/>
    <x v="0"/>
    <m/>
    <m/>
    <n v="0"/>
    <m/>
    <n v="0"/>
    <n v="0"/>
    <n v="0"/>
    <n v="0"/>
    <m/>
    <n v="0"/>
    <m/>
    <n v="0"/>
    <n v="0"/>
    <m/>
    <n v="0"/>
    <n v="0"/>
    <m/>
  </r>
  <r>
    <n v="421"/>
    <x v="0"/>
    <x v="0"/>
    <x v="0"/>
    <x v="0"/>
    <m/>
    <m/>
    <x v="0"/>
    <x v="0"/>
    <x v="0"/>
    <m/>
    <x v="0"/>
    <m/>
    <m/>
    <n v="0"/>
    <m/>
    <n v="0"/>
    <n v="0"/>
    <n v="0"/>
    <n v="0"/>
    <m/>
    <n v="0"/>
    <m/>
    <n v="0"/>
    <n v="0"/>
    <m/>
    <n v="0"/>
    <n v="0"/>
    <m/>
  </r>
  <r>
    <n v="422"/>
    <x v="0"/>
    <x v="0"/>
    <x v="0"/>
    <x v="0"/>
    <m/>
    <m/>
    <x v="0"/>
    <x v="0"/>
    <x v="0"/>
    <m/>
    <x v="0"/>
    <m/>
    <m/>
    <n v="0"/>
    <m/>
    <n v="0"/>
    <n v="0"/>
    <n v="0"/>
    <n v="0"/>
    <m/>
    <n v="0"/>
    <m/>
    <n v="0"/>
    <n v="0"/>
    <m/>
    <n v="0"/>
    <n v="0"/>
    <m/>
  </r>
  <r>
    <n v="423"/>
    <x v="0"/>
    <x v="0"/>
    <x v="0"/>
    <x v="0"/>
    <m/>
    <m/>
    <x v="0"/>
    <x v="0"/>
    <x v="0"/>
    <m/>
    <x v="0"/>
    <m/>
    <m/>
    <n v="0"/>
    <m/>
    <n v="0"/>
    <n v="0"/>
    <n v="0"/>
    <n v="0"/>
    <m/>
    <n v="0"/>
    <m/>
    <n v="0"/>
    <n v="0"/>
    <m/>
    <n v="0"/>
    <n v="0"/>
    <m/>
  </r>
  <r>
    <n v="424"/>
    <x v="0"/>
    <x v="0"/>
    <x v="0"/>
    <x v="0"/>
    <m/>
    <m/>
    <x v="0"/>
    <x v="0"/>
    <x v="0"/>
    <m/>
    <x v="0"/>
    <m/>
    <m/>
    <n v="0"/>
    <m/>
    <n v="0"/>
    <n v="0"/>
    <n v="0"/>
    <n v="0"/>
    <m/>
    <n v="0"/>
    <m/>
    <n v="0"/>
    <n v="0"/>
    <m/>
    <n v="0"/>
    <n v="0"/>
    <m/>
  </r>
  <r>
    <n v="425"/>
    <x v="0"/>
    <x v="0"/>
    <x v="0"/>
    <x v="0"/>
    <m/>
    <m/>
    <x v="0"/>
    <x v="0"/>
    <x v="0"/>
    <m/>
    <x v="0"/>
    <m/>
    <m/>
    <n v="0"/>
    <m/>
    <n v="0"/>
    <n v="0"/>
    <n v="0"/>
    <n v="0"/>
    <m/>
    <n v="0"/>
    <m/>
    <n v="0"/>
    <n v="0"/>
    <m/>
    <n v="0"/>
    <n v="0"/>
    <m/>
  </r>
  <r>
    <n v="426"/>
    <x v="0"/>
    <x v="0"/>
    <x v="0"/>
    <x v="0"/>
    <m/>
    <m/>
    <x v="0"/>
    <x v="0"/>
    <x v="0"/>
    <m/>
    <x v="0"/>
    <m/>
    <m/>
    <n v="0"/>
    <m/>
    <n v="0"/>
    <n v="0"/>
    <n v="0"/>
    <n v="0"/>
    <m/>
    <n v="0"/>
    <m/>
    <n v="0"/>
    <n v="0"/>
    <m/>
    <n v="0"/>
    <n v="0"/>
    <m/>
  </r>
  <r>
    <n v="427"/>
    <x v="0"/>
    <x v="0"/>
    <x v="0"/>
    <x v="0"/>
    <m/>
    <m/>
    <x v="0"/>
    <x v="0"/>
    <x v="0"/>
    <m/>
    <x v="0"/>
    <m/>
    <m/>
    <n v="0"/>
    <m/>
    <n v="0"/>
    <n v="0"/>
    <n v="0"/>
    <n v="0"/>
    <m/>
    <n v="0"/>
    <m/>
    <n v="0"/>
    <n v="0"/>
    <m/>
    <n v="0"/>
    <n v="0"/>
    <m/>
  </r>
  <r>
    <n v="428"/>
    <x v="0"/>
    <x v="0"/>
    <x v="0"/>
    <x v="0"/>
    <m/>
    <m/>
    <x v="0"/>
    <x v="0"/>
    <x v="0"/>
    <m/>
    <x v="0"/>
    <m/>
    <m/>
    <n v="0"/>
    <m/>
    <n v="0"/>
    <n v="0"/>
    <n v="0"/>
    <n v="0"/>
    <m/>
    <n v="0"/>
    <m/>
    <n v="0"/>
    <n v="0"/>
    <m/>
    <n v="0"/>
    <n v="0"/>
    <m/>
  </r>
  <r>
    <n v="429"/>
    <x v="0"/>
    <x v="0"/>
    <x v="0"/>
    <x v="0"/>
    <m/>
    <m/>
    <x v="0"/>
    <x v="0"/>
    <x v="0"/>
    <m/>
    <x v="0"/>
    <m/>
    <m/>
    <n v="0"/>
    <m/>
    <n v="0"/>
    <n v="0"/>
    <n v="0"/>
    <n v="0"/>
    <m/>
    <n v="0"/>
    <m/>
    <n v="0"/>
    <n v="0"/>
    <m/>
    <n v="0"/>
    <n v="0"/>
    <m/>
  </r>
  <r>
    <n v="430"/>
    <x v="0"/>
    <x v="0"/>
    <x v="0"/>
    <x v="0"/>
    <m/>
    <m/>
    <x v="0"/>
    <x v="0"/>
    <x v="0"/>
    <m/>
    <x v="0"/>
    <m/>
    <m/>
    <n v="0"/>
    <m/>
    <n v="0"/>
    <n v="0"/>
    <n v="0"/>
    <n v="0"/>
    <m/>
    <n v="0"/>
    <m/>
    <n v="0"/>
    <n v="0"/>
    <m/>
    <n v="0"/>
    <n v="0"/>
    <m/>
  </r>
  <r>
    <n v="431"/>
    <x v="0"/>
    <x v="0"/>
    <x v="0"/>
    <x v="0"/>
    <m/>
    <m/>
    <x v="0"/>
    <x v="0"/>
    <x v="0"/>
    <m/>
    <x v="0"/>
    <m/>
    <m/>
    <n v="0"/>
    <m/>
    <n v="0"/>
    <n v="0"/>
    <n v="0"/>
    <n v="0"/>
    <m/>
    <n v="0"/>
    <m/>
    <n v="0"/>
    <n v="0"/>
    <m/>
    <n v="0"/>
    <n v="0"/>
    <m/>
  </r>
  <r>
    <n v="432"/>
    <x v="0"/>
    <x v="0"/>
    <x v="0"/>
    <x v="0"/>
    <m/>
    <m/>
    <x v="0"/>
    <x v="0"/>
    <x v="0"/>
    <m/>
    <x v="0"/>
    <m/>
    <m/>
    <n v="0"/>
    <m/>
    <n v="0"/>
    <n v="0"/>
    <n v="0"/>
    <n v="0"/>
    <m/>
    <n v="0"/>
    <m/>
    <n v="0"/>
    <n v="0"/>
    <m/>
    <n v="0"/>
    <n v="0"/>
    <m/>
  </r>
  <r>
    <n v="433"/>
    <x v="0"/>
    <x v="0"/>
    <x v="0"/>
    <x v="0"/>
    <m/>
    <m/>
    <x v="0"/>
    <x v="0"/>
    <x v="0"/>
    <m/>
    <x v="0"/>
    <m/>
    <m/>
    <n v="0"/>
    <m/>
    <n v="0"/>
    <n v="0"/>
    <n v="0"/>
    <n v="0"/>
    <m/>
    <n v="0"/>
    <m/>
    <n v="0"/>
    <n v="0"/>
    <m/>
    <n v="0"/>
    <n v="0"/>
    <m/>
  </r>
  <r>
    <n v="434"/>
    <x v="0"/>
    <x v="0"/>
    <x v="0"/>
    <x v="0"/>
    <m/>
    <m/>
    <x v="0"/>
    <x v="0"/>
    <x v="0"/>
    <m/>
    <x v="0"/>
    <m/>
    <m/>
    <n v="0"/>
    <m/>
    <n v="0"/>
    <n v="0"/>
    <n v="0"/>
    <n v="0"/>
    <m/>
    <n v="0"/>
    <m/>
    <n v="0"/>
    <n v="0"/>
    <m/>
    <n v="0"/>
    <n v="0"/>
    <m/>
  </r>
  <r>
    <n v="435"/>
    <x v="0"/>
    <x v="0"/>
    <x v="0"/>
    <x v="0"/>
    <m/>
    <m/>
    <x v="0"/>
    <x v="0"/>
    <x v="0"/>
    <m/>
    <x v="0"/>
    <m/>
    <m/>
    <n v="0"/>
    <m/>
    <n v="0"/>
    <n v="0"/>
    <n v="0"/>
    <n v="0"/>
    <m/>
    <n v="0"/>
    <m/>
    <n v="0"/>
    <n v="0"/>
    <m/>
    <n v="0"/>
    <n v="0"/>
    <m/>
  </r>
  <r>
    <n v="436"/>
    <x v="0"/>
    <x v="0"/>
    <x v="0"/>
    <x v="0"/>
    <m/>
    <m/>
    <x v="0"/>
    <x v="0"/>
    <x v="0"/>
    <m/>
    <x v="0"/>
    <m/>
    <m/>
    <n v="0"/>
    <m/>
    <n v="0"/>
    <n v="0"/>
    <n v="0"/>
    <n v="0"/>
    <m/>
    <n v="0"/>
    <m/>
    <n v="0"/>
    <n v="0"/>
    <m/>
    <n v="0"/>
    <n v="0"/>
    <m/>
  </r>
  <r>
    <n v="437"/>
    <x v="0"/>
    <x v="0"/>
    <x v="0"/>
    <x v="0"/>
    <m/>
    <m/>
    <x v="0"/>
    <x v="0"/>
    <x v="0"/>
    <m/>
    <x v="0"/>
    <m/>
    <m/>
    <n v="0"/>
    <m/>
    <n v="0"/>
    <n v="0"/>
    <n v="0"/>
    <n v="0"/>
    <m/>
    <n v="0"/>
    <m/>
    <n v="0"/>
    <n v="0"/>
    <m/>
    <n v="0"/>
    <n v="0"/>
    <m/>
  </r>
  <r>
    <n v="438"/>
    <x v="0"/>
    <x v="0"/>
    <x v="0"/>
    <x v="0"/>
    <m/>
    <m/>
    <x v="0"/>
    <x v="0"/>
    <x v="0"/>
    <m/>
    <x v="0"/>
    <m/>
    <m/>
    <n v="0"/>
    <m/>
    <n v="0"/>
    <n v="0"/>
    <n v="0"/>
    <n v="0"/>
    <m/>
    <n v="0"/>
    <m/>
    <n v="0"/>
    <n v="0"/>
    <m/>
    <n v="0"/>
    <n v="0"/>
    <m/>
  </r>
  <r>
    <n v="439"/>
    <x v="0"/>
    <x v="0"/>
    <x v="0"/>
    <x v="0"/>
    <m/>
    <m/>
    <x v="0"/>
    <x v="0"/>
    <x v="0"/>
    <m/>
    <x v="0"/>
    <m/>
    <m/>
    <n v="0"/>
    <m/>
    <n v="0"/>
    <n v="0"/>
    <n v="0"/>
    <n v="0"/>
    <m/>
    <n v="0"/>
    <m/>
    <n v="0"/>
    <n v="0"/>
    <m/>
    <n v="0"/>
    <n v="0"/>
    <m/>
  </r>
  <r>
    <n v="440"/>
    <x v="0"/>
    <x v="0"/>
    <x v="0"/>
    <x v="0"/>
    <m/>
    <m/>
    <x v="0"/>
    <x v="0"/>
    <x v="0"/>
    <m/>
    <x v="0"/>
    <m/>
    <m/>
    <n v="0"/>
    <m/>
    <n v="0"/>
    <n v="0"/>
    <n v="0"/>
    <n v="0"/>
    <m/>
    <n v="0"/>
    <m/>
    <n v="0"/>
    <n v="0"/>
    <m/>
    <n v="0"/>
    <n v="0"/>
    <m/>
  </r>
  <r>
    <n v="441"/>
    <x v="0"/>
    <x v="0"/>
    <x v="0"/>
    <x v="0"/>
    <m/>
    <m/>
    <x v="0"/>
    <x v="0"/>
    <x v="0"/>
    <m/>
    <x v="0"/>
    <m/>
    <m/>
    <n v="0"/>
    <m/>
    <n v="0"/>
    <n v="0"/>
    <n v="0"/>
    <n v="0"/>
    <m/>
    <n v="0"/>
    <m/>
    <n v="0"/>
    <n v="0"/>
    <m/>
    <n v="0"/>
    <n v="0"/>
    <m/>
  </r>
  <r>
    <n v="442"/>
    <x v="0"/>
    <x v="0"/>
    <x v="0"/>
    <x v="0"/>
    <m/>
    <m/>
    <x v="0"/>
    <x v="0"/>
    <x v="0"/>
    <m/>
    <x v="0"/>
    <m/>
    <m/>
    <n v="0"/>
    <m/>
    <n v="0"/>
    <n v="0"/>
    <n v="0"/>
    <n v="0"/>
    <m/>
    <n v="0"/>
    <m/>
    <n v="0"/>
    <n v="0"/>
    <m/>
    <n v="0"/>
    <n v="0"/>
    <m/>
  </r>
  <r>
    <n v="443"/>
    <x v="0"/>
    <x v="0"/>
    <x v="0"/>
    <x v="0"/>
    <m/>
    <m/>
    <x v="0"/>
    <x v="0"/>
    <x v="0"/>
    <m/>
    <x v="0"/>
    <m/>
    <m/>
    <n v="0"/>
    <m/>
    <n v="0"/>
    <n v="0"/>
    <n v="0"/>
    <n v="0"/>
    <m/>
    <n v="0"/>
    <m/>
    <n v="0"/>
    <n v="0"/>
    <m/>
    <n v="0"/>
    <n v="0"/>
    <m/>
  </r>
  <r>
    <n v="444"/>
    <x v="0"/>
    <x v="0"/>
    <x v="0"/>
    <x v="0"/>
    <m/>
    <m/>
    <x v="0"/>
    <x v="0"/>
    <x v="0"/>
    <m/>
    <x v="0"/>
    <m/>
    <m/>
    <n v="0"/>
    <m/>
    <n v="0"/>
    <n v="0"/>
    <n v="0"/>
    <n v="0"/>
    <m/>
    <n v="0"/>
    <m/>
    <n v="0"/>
    <n v="0"/>
    <m/>
    <n v="0"/>
    <n v="0"/>
    <m/>
  </r>
  <r>
    <n v="445"/>
    <x v="0"/>
    <x v="0"/>
    <x v="0"/>
    <x v="0"/>
    <m/>
    <m/>
    <x v="0"/>
    <x v="0"/>
    <x v="0"/>
    <m/>
    <x v="0"/>
    <m/>
    <m/>
    <n v="0"/>
    <m/>
    <n v="0"/>
    <n v="0"/>
    <n v="0"/>
    <n v="0"/>
    <m/>
    <n v="0"/>
    <m/>
    <n v="0"/>
    <n v="0"/>
    <m/>
    <n v="0"/>
    <n v="0"/>
    <m/>
  </r>
  <r>
    <n v="446"/>
    <x v="0"/>
    <x v="0"/>
    <x v="0"/>
    <x v="0"/>
    <m/>
    <m/>
    <x v="0"/>
    <x v="0"/>
    <x v="0"/>
    <m/>
    <x v="0"/>
    <m/>
    <m/>
    <n v="0"/>
    <m/>
    <n v="0"/>
    <n v="0"/>
    <n v="0"/>
    <n v="0"/>
    <m/>
    <n v="0"/>
    <m/>
    <n v="0"/>
    <n v="0"/>
    <m/>
    <n v="0"/>
    <n v="0"/>
    <m/>
  </r>
  <r>
    <n v="447"/>
    <x v="0"/>
    <x v="0"/>
    <x v="0"/>
    <x v="0"/>
    <m/>
    <m/>
    <x v="0"/>
    <x v="0"/>
    <x v="0"/>
    <m/>
    <x v="0"/>
    <m/>
    <m/>
    <n v="0"/>
    <m/>
    <n v="0"/>
    <n v="0"/>
    <n v="0"/>
    <n v="0"/>
    <m/>
    <n v="0"/>
    <m/>
    <n v="0"/>
    <n v="0"/>
    <m/>
    <n v="0"/>
    <n v="0"/>
    <m/>
  </r>
  <r>
    <n v="448"/>
    <x v="0"/>
    <x v="0"/>
    <x v="0"/>
    <x v="0"/>
    <m/>
    <m/>
    <x v="0"/>
    <x v="0"/>
    <x v="0"/>
    <m/>
    <x v="0"/>
    <m/>
    <m/>
    <n v="0"/>
    <m/>
    <n v="0"/>
    <n v="0"/>
    <n v="0"/>
    <n v="0"/>
    <m/>
    <n v="0"/>
    <m/>
    <n v="0"/>
    <n v="0"/>
    <m/>
    <n v="0"/>
    <n v="0"/>
    <m/>
  </r>
  <r>
    <n v="449"/>
    <x v="0"/>
    <x v="0"/>
    <x v="0"/>
    <x v="0"/>
    <m/>
    <m/>
    <x v="0"/>
    <x v="0"/>
    <x v="0"/>
    <m/>
    <x v="0"/>
    <m/>
    <m/>
    <n v="0"/>
    <m/>
    <n v="0"/>
    <n v="0"/>
    <n v="0"/>
    <n v="0"/>
    <m/>
    <n v="0"/>
    <m/>
    <n v="0"/>
    <n v="0"/>
    <m/>
    <n v="0"/>
    <n v="0"/>
    <m/>
  </r>
  <r>
    <n v="450"/>
    <x v="0"/>
    <x v="0"/>
    <x v="0"/>
    <x v="0"/>
    <m/>
    <m/>
    <x v="0"/>
    <x v="0"/>
    <x v="0"/>
    <m/>
    <x v="0"/>
    <m/>
    <m/>
    <n v="0"/>
    <m/>
    <n v="0"/>
    <n v="0"/>
    <n v="0"/>
    <n v="0"/>
    <m/>
    <n v="0"/>
    <m/>
    <n v="0"/>
    <n v="0"/>
    <m/>
    <n v="0"/>
    <n v="0"/>
    <m/>
  </r>
  <r>
    <n v="451"/>
    <x v="0"/>
    <x v="0"/>
    <x v="0"/>
    <x v="0"/>
    <m/>
    <m/>
    <x v="0"/>
    <x v="0"/>
    <x v="0"/>
    <m/>
    <x v="0"/>
    <m/>
    <m/>
    <n v="0"/>
    <m/>
    <n v="0"/>
    <n v="0"/>
    <n v="0"/>
    <n v="0"/>
    <m/>
    <n v="0"/>
    <m/>
    <n v="0"/>
    <n v="0"/>
    <m/>
    <n v="0"/>
    <n v="0"/>
    <m/>
  </r>
  <r>
    <n v="452"/>
    <x v="0"/>
    <x v="0"/>
    <x v="0"/>
    <x v="0"/>
    <m/>
    <m/>
    <x v="0"/>
    <x v="0"/>
    <x v="0"/>
    <m/>
    <x v="0"/>
    <m/>
    <m/>
    <n v="0"/>
    <m/>
    <n v="0"/>
    <n v="0"/>
    <n v="0"/>
    <n v="0"/>
    <m/>
    <n v="0"/>
    <m/>
    <n v="0"/>
    <n v="0"/>
    <m/>
    <n v="0"/>
    <n v="0"/>
    <m/>
  </r>
  <r>
    <n v="453"/>
    <x v="0"/>
    <x v="0"/>
    <x v="0"/>
    <x v="0"/>
    <m/>
    <m/>
    <x v="0"/>
    <x v="0"/>
    <x v="0"/>
    <m/>
    <x v="0"/>
    <m/>
    <m/>
    <n v="0"/>
    <m/>
    <n v="0"/>
    <n v="0"/>
    <n v="0"/>
    <n v="0"/>
    <m/>
    <n v="0"/>
    <m/>
    <n v="0"/>
    <n v="0"/>
    <m/>
    <n v="0"/>
    <n v="0"/>
    <m/>
  </r>
  <r>
    <n v="454"/>
    <x v="0"/>
    <x v="0"/>
    <x v="0"/>
    <x v="0"/>
    <m/>
    <m/>
    <x v="0"/>
    <x v="0"/>
    <x v="0"/>
    <m/>
    <x v="0"/>
    <m/>
    <m/>
    <n v="0"/>
    <m/>
    <n v="0"/>
    <n v="0"/>
    <n v="0"/>
    <n v="0"/>
    <m/>
    <n v="0"/>
    <m/>
    <n v="0"/>
    <n v="0"/>
    <m/>
    <n v="0"/>
    <n v="0"/>
    <m/>
  </r>
  <r>
    <n v="455"/>
    <x v="0"/>
    <x v="0"/>
    <x v="0"/>
    <x v="0"/>
    <m/>
    <m/>
    <x v="0"/>
    <x v="0"/>
    <x v="0"/>
    <m/>
    <x v="0"/>
    <m/>
    <m/>
    <n v="0"/>
    <m/>
    <n v="0"/>
    <n v="0"/>
    <n v="0"/>
    <n v="0"/>
    <m/>
    <n v="0"/>
    <m/>
    <n v="0"/>
    <n v="0"/>
    <m/>
    <n v="0"/>
    <n v="0"/>
    <m/>
  </r>
  <r>
    <n v="456"/>
    <x v="0"/>
    <x v="0"/>
    <x v="0"/>
    <x v="0"/>
    <m/>
    <m/>
    <x v="0"/>
    <x v="0"/>
    <x v="0"/>
    <m/>
    <x v="0"/>
    <m/>
    <m/>
    <n v="0"/>
    <m/>
    <n v="0"/>
    <n v="0"/>
    <n v="0"/>
    <n v="0"/>
    <m/>
    <n v="0"/>
    <m/>
    <n v="0"/>
    <n v="0"/>
    <m/>
    <n v="0"/>
    <n v="0"/>
    <m/>
  </r>
  <r>
    <n v="457"/>
    <x v="0"/>
    <x v="0"/>
    <x v="0"/>
    <x v="0"/>
    <m/>
    <m/>
    <x v="0"/>
    <x v="0"/>
    <x v="0"/>
    <m/>
    <x v="0"/>
    <m/>
    <m/>
    <n v="0"/>
    <m/>
    <n v="0"/>
    <n v="0"/>
    <n v="0"/>
    <n v="0"/>
    <m/>
    <n v="0"/>
    <m/>
    <n v="0"/>
    <n v="0"/>
    <m/>
    <n v="0"/>
    <n v="0"/>
    <m/>
  </r>
  <r>
    <n v="458"/>
    <x v="0"/>
    <x v="0"/>
    <x v="0"/>
    <x v="0"/>
    <m/>
    <m/>
    <x v="0"/>
    <x v="0"/>
    <x v="0"/>
    <m/>
    <x v="0"/>
    <m/>
    <m/>
    <n v="0"/>
    <m/>
    <n v="0"/>
    <n v="0"/>
    <n v="0"/>
    <n v="0"/>
    <m/>
    <n v="0"/>
    <m/>
    <n v="0"/>
    <n v="0"/>
    <m/>
    <n v="0"/>
    <n v="0"/>
    <m/>
  </r>
  <r>
    <n v="459"/>
    <x v="0"/>
    <x v="0"/>
    <x v="0"/>
    <x v="0"/>
    <m/>
    <m/>
    <x v="0"/>
    <x v="0"/>
    <x v="0"/>
    <m/>
    <x v="0"/>
    <m/>
    <m/>
    <n v="0"/>
    <m/>
    <n v="0"/>
    <n v="0"/>
    <n v="0"/>
    <n v="0"/>
    <m/>
    <n v="0"/>
    <m/>
    <n v="0"/>
    <n v="0"/>
    <m/>
    <n v="0"/>
    <n v="0"/>
    <m/>
  </r>
  <r>
    <n v="460"/>
    <x v="0"/>
    <x v="0"/>
    <x v="0"/>
    <x v="0"/>
    <m/>
    <m/>
    <x v="0"/>
    <x v="0"/>
    <x v="0"/>
    <m/>
    <x v="0"/>
    <m/>
    <m/>
    <n v="0"/>
    <m/>
    <n v="0"/>
    <n v="0"/>
    <n v="0"/>
    <n v="0"/>
    <m/>
    <n v="0"/>
    <m/>
    <n v="0"/>
    <n v="0"/>
    <m/>
    <n v="0"/>
    <n v="0"/>
    <m/>
  </r>
  <r>
    <n v="461"/>
    <x v="0"/>
    <x v="0"/>
    <x v="0"/>
    <x v="0"/>
    <m/>
    <m/>
    <x v="0"/>
    <x v="0"/>
    <x v="0"/>
    <m/>
    <x v="0"/>
    <m/>
    <m/>
    <n v="0"/>
    <m/>
    <n v="0"/>
    <n v="0"/>
    <n v="0"/>
    <n v="0"/>
    <m/>
    <n v="0"/>
    <m/>
    <n v="0"/>
    <n v="0"/>
    <m/>
    <n v="0"/>
    <n v="0"/>
    <m/>
  </r>
  <r>
    <n v="462"/>
    <x v="0"/>
    <x v="0"/>
    <x v="0"/>
    <x v="0"/>
    <m/>
    <m/>
    <x v="0"/>
    <x v="0"/>
    <x v="0"/>
    <m/>
    <x v="0"/>
    <m/>
    <m/>
    <n v="0"/>
    <m/>
    <n v="0"/>
    <n v="0"/>
    <n v="0"/>
    <n v="0"/>
    <m/>
    <n v="0"/>
    <m/>
    <n v="0"/>
    <n v="0"/>
    <m/>
    <n v="0"/>
    <n v="0"/>
    <m/>
  </r>
  <r>
    <n v="463"/>
    <x v="0"/>
    <x v="0"/>
    <x v="0"/>
    <x v="0"/>
    <m/>
    <m/>
    <x v="0"/>
    <x v="0"/>
    <x v="0"/>
    <m/>
    <x v="0"/>
    <m/>
    <m/>
    <n v="0"/>
    <m/>
    <n v="0"/>
    <n v="0"/>
    <n v="0"/>
    <n v="0"/>
    <m/>
    <n v="0"/>
    <m/>
    <n v="0"/>
    <n v="0"/>
    <m/>
    <n v="0"/>
    <n v="0"/>
    <m/>
  </r>
  <r>
    <n v="464"/>
    <x v="0"/>
    <x v="0"/>
    <x v="0"/>
    <x v="0"/>
    <m/>
    <m/>
    <x v="0"/>
    <x v="0"/>
    <x v="0"/>
    <m/>
    <x v="0"/>
    <m/>
    <m/>
    <n v="0"/>
    <m/>
    <n v="0"/>
    <n v="0"/>
    <n v="0"/>
    <n v="0"/>
    <m/>
    <n v="0"/>
    <m/>
    <n v="0"/>
    <n v="0"/>
    <m/>
    <n v="0"/>
    <n v="0"/>
    <m/>
  </r>
  <r>
    <n v="465"/>
    <x v="0"/>
    <x v="0"/>
    <x v="0"/>
    <x v="0"/>
    <m/>
    <m/>
    <x v="0"/>
    <x v="0"/>
    <x v="0"/>
    <m/>
    <x v="0"/>
    <m/>
    <m/>
    <n v="0"/>
    <m/>
    <n v="0"/>
    <n v="0"/>
    <n v="0"/>
    <n v="0"/>
    <m/>
    <n v="0"/>
    <m/>
    <n v="0"/>
    <n v="0"/>
    <m/>
    <n v="0"/>
    <n v="0"/>
    <m/>
  </r>
  <r>
    <n v="466"/>
    <x v="0"/>
    <x v="0"/>
    <x v="0"/>
    <x v="0"/>
    <m/>
    <m/>
    <x v="0"/>
    <x v="0"/>
    <x v="0"/>
    <m/>
    <x v="0"/>
    <m/>
    <m/>
    <n v="0"/>
    <m/>
    <n v="0"/>
    <n v="0"/>
    <n v="0"/>
    <n v="0"/>
    <m/>
    <n v="0"/>
    <m/>
    <n v="0"/>
    <n v="0"/>
    <m/>
    <n v="0"/>
    <n v="0"/>
    <m/>
  </r>
  <r>
    <n v="467"/>
    <x v="0"/>
    <x v="0"/>
    <x v="0"/>
    <x v="0"/>
    <m/>
    <m/>
    <x v="0"/>
    <x v="0"/>
    <x v="0"/>
    <m/>
    <x v="0"/>
    <m/>
    <m/>
    <n v="0"/>
    <m/>
    <n v="0"/>
    <n v="0"/>
    <n v="0"/>
    <n v="0"/>
    <m/>
    <n v="0"/>
    <m/>
    <n v="0"/>
    <n v="0"/>
    <m/>
    <n v="0"/>
    <n v="0"/>
    <m/>
  </r>
  <r>
    <n v="468"/>
    <x v="0"/>
    <x v="0"/>
    <x v="0"/>
    <x v="0"/>
    <m/>
    <m/>
    <x v="0"/>
    <x v="0"/>
    <x v="0"/>
    <m/>
    <x v="0"/>
    <m/>
    <m/>
    <n v="0"/>
    <m/>
    <n v="0"/>
    <n v="0"/>
    <n v="0"/>
    <n v="0"/>
    <m/>
    <n v="0"/>
    <m/>
    <n v="0"/>
    <n v="0"/>
    <m/>
    <n v="0"/>
    <n v="0"/>
    <m/>
  </r>
  <r>
    <n v="469"/>
    <x v="0"/>
    <x v="0"/>
    <x v="0"/>
    <x v="0"/>
    <m/>
    <m/>
    <x v="0"/>
    <x v="0"/>
    <x v="0"/>
    <m/>
    <x v="0"/>
    <m/>
    <m/>
    <n v="0"/>
    <m/>
    <n v="0"/>
    <n v="0"/>
    <n v="0"/>
    <n v="0"/>
    <m/>
    <n v="0"/>
    <m/>
    <n v="0"/>
    <n v="0"/>
    <m/>
    <n v="0"/>
    <n v="0"/>
    <m/>
  </r>
  <r>
    <n v="470"/>
    <x v="0"/>
    <x v="0"/>
    <x v="0"/>
    <x v="0"/>
    <m/>
    <m/>
    <x v="0"/>
    <x v="0"/>
    <x v="0"/>
    <m/>
    <x v="0"/>
    <m/>
    <m/>
    <n v="0"/>
    <m/>
    <n v="0"/>
    <n v="0"/>
    <n v="0"/>
    <n v="0"/>
    <m/>
    <n v="0"/>
    <m/>
    <n v="0"/>
    <n v="0"/>
    <m/>
    <n v="0"/>
    <n v="0"/>
    <m/>
  </r>
  <r>
    <n v="471"/>
    <x v="0"/>
    <x v="0"/>
    <x v="0"/>
    <x v="0"/>
    <m/>
    <m/>
    <x v="0"/>
    <x v="0"/>
    <x v="0"/>
    <m/>
    <x v="0"/>
    <m/>
    <m/>
    <n v="0"/>
    <m/>
    <n v="0"/>
    <n v="0"/>
    <n v="0"/>
    <n v="0"/>
    <m/>
    <n v="0"/>
    <m/>
    <n v="0"/>
    <n v="0"/>
    <m/>
    <n v="0"/>
    <n v="0"/>
    <m/>
  </r>
  <r>
    <n v="472"/>
    <x v="0"/>
    <x v="0"/>
    <x v="0"/>
    <x v="0"/>
    <m/>
    <m/>
    <x v="0"/>
    <x v="0"/>
    <x v="0"/>
    <m/>
    <x v="0"/>
    <m/>
    <m/>
    <n v="0"/>
    <m/>
    <n v="0"/>
    <n v="0"/>
    <n v="0"/>
    <n v="0"/>
    <m/>
    <n v="0"/>
    <m/>
    <n v="0"/>
    <n v="0"/>
    <m/>
    <n v="0"/>
    <n v="0"/>
    <m/>
  </r>
  <r>
    <n v="473"/>
    <x v="0"/>
    <x v="0"/>
    <x v="0"/>
    <x v="0"/>
    <m/>
    <m/>
    <x v="0"/>
    <x v="0"/>
    <x v="0"/>
    <m/>
    <x v="0"/>
    <m/>
    <m/>
    <n v="0"/>
    <m/>
    <n v="0"/>
    <n v="0"/>
    <n v="0"/>
    <n v="0"/>
    <m/>
    <n v="0"/>
    <m/>
    <n v="0"/>
    <n v="0"/>
    <m/>
    <n v="0"/>
    <n v="0"/>
    <m/>
  </r>
  <r>
    <n v="474"/>
    <x v="0"/>
    <x v="0"/>
    <x v="0"/>
    <x v="0"/>
    <m/>
    <m/>
    <x v="0"/>
    <x v="0"/>
    <x v="0"/>
    <m/>
    <x v="0"/>
    <m/>
    <m/>
    <n v="0"/>
    <m/>
    <n v="0"/>
    <n v="0"/>
    <n v="0"/>
    <n v="0"/>
    <m/>
    <n v="0"/>
    <m/>
    <n v="0"/>
    <n v="0"/>
    <m/>
    <n v="0"/>
    <n v="0"/>
    <m/>
  </r>
  <r>
    <n v="475"/>
    <x v="0"/>
    <x v="0"/>
    <x v="0"/>
    <x v="0"/>
    <m/>
    <m/>
    <x v="0"/>
    <x v="0"/>
    <x v="0"/>
    <m/>
    <x v="0"/>
    <m/>
    <m/>
    <n v="0"/>
    <m/>
    <n v="0"/>
    <n v="0"/>
    <n v="0"/>
    <n v="0"/>
    <m/>
    <n v="0"/>
    <m/>
    <n v="0"/>
    <n v="0"/>
    <m/>
    <n v="0"/>
    <n v="0"/>
    <m/>
  </r>
  <r>
    <n v="476"/>
    <x v="0"/>
    <x v="0"/>
    <x v="0"/>
    <x v="0"/>
    <m/>
    <m/>
    <x v="0"/>
    <x v="0"/>
    <x v="0"/>
    <m/>
    <x v="0"/>
    <m/>
    <m/>
    <n v="0"/>
    <m/>
    <n v="0"/>
    <n v="0"/>
    <n v="0"/>
    <n v="0"/>
    <m/>
    <n v="0"/>
    <m/>
    <n v="0"/>
    <n v="0"/>
    <m/>
    <n v="0"/>
    <n v="0"/>
    <m/>
  </r>
  <r>
    <n v="477"/>
    <x v="0"/>
    <x v="0"/>
    <x v="0"/>
    <x v="0"/>
    <m/>
    <m/>
    <x v="0"/>
    <x v="0"/>
    <x v="0"/>
    <m/>
    <x v="0"/>
    <m/>
    <m/>
    <n v="0"/>
    <m/>
    <n v="0"/>
    <n v="0"/>
    <n v="0"/>
    <n v="0"/>
    <m/>
    <n v="0"/>
    <m/>
    <n v="0"/>
    <n v="0"/>
    <m/>
    <n v="0"/>
    <n v="0"/>
    <m/>
  </r>
  <r>
    <n v="478"/>
    <x v="0"/>
    <x v="0"/>
    <x v="0"/>
    <x v="0"/>
    <m/>
    <m/>
    <x v="0"/>
    <x v="0"/>
    <x v="0"/>
    <m/>
    <x v="0"/>
    <m/>
    <m/>
    <n v="0"/>
    <m/>
    <n v="0"/>
    <n v="0"/>
    <n v="0"/>
    <n v="0"/>
    <m/>
    <n v="0"/>
    <m/>
    <n v="0"/>
    <n v="0"/>
    <m/>
    <n v="0"/>
    <n v="0"/>
    <m/>
  </r>
  <r>
    <n v="479"/>
    <x v="0"/>
    <x v="0"/>
    <x v="0"/>
    <x v="0"/>
    <m/>
    <m/>
    <x v="0"/>
    <x v="0"/>
    <x v="0"/>
    <m/>
    <x v="0"/>
    <m/>
    <m/>
    <n v="0"/>
    <m/>
    <n v="0"/>
    <n v="0"/>
    <n v="0"/>
    <n v="0"/>
    <m/>
    <n v="0"/>
    <m/>
    <n v="0"/>
    <n v="0"/>
    <m/>
    <n v="0"/>
    <n v="0"/>
    <m/>
  </r>
  <r>
    <n v="480"/>
    <x v="0"/>
    <x v="0"/>
    <x v="0"/>
    <x v="0"/>
    <m/>
    <m/>
    <x v="0"/>
    <x v="0"/>
    <x v="0"/>
    <m/>
    <x v="0"/>
    <m/>
    <m/>
    <n v="0"/>
    <m/>
    <n v="0"/>
    <n v="0"/>
    <n v="0"/>
    <n v="0"/>
    <m/>
    <n v="0"/>
    <m/>
    <n v="0"/>
    <n v="0"/>
    <m/>
    <n v="0"/>
    <n v="0"/>
    <m/>
  </r>
  <r>
    <n v="481"/>
    <x v="0"/>
    <x v="0"/>
    <x v="0"/>
    <x v="0"/>
    <m/>
    <m/>
    <x v="0"/>
    <x v="0"/>
    <x v="0"/>
    <m/>
    <x v="0"/>
    <m/>
    <m/>
    <n v="0"/>
    <m/>
    <n v="0"/>
    <n v="0"/>
    <n v="0"/>
    <n v="0"/>
    <m/>
    <n v="0"/>
    <m/>
    <n v="0"/>
    <n v="0"/>
    <m/>
    <n v="0"/>
    <n v="0"/>
    <m/>
  </r>
  <r>
    <n v="482"/>
    <x v="0"/>
    <x v="0"/>
    <x v="0"/>
    <x v="0"/>
    <m/>
    <m/>
    <x v="0"/>
    <x v="0"/>
    <x v="0"/>
    <m/>
    <x v="0"/>
    <m/>
    <m/>
    <n v="0"/>
    <m/>
    <n v="0"/>
    <n v="0"/>
    <n v="0"/>
    <n v="0"/>
    <m/>
    <n v="0"/>
    <m/>
    <n v="0"/>
    <n v="0"/>
    <m/>
    <n v="0"/>
    <n v="0"/>
    <m/>
  </r>
  <r>
    <n v="483"/>
    <x v="0"/>
    <x v="0"/>
    <x v="0"/>
    <x v="0"/>
    <m/>
    <m/>
    <x v="0"/>
    <x v="0"/>
    <x v="0"/>
    <m/>
    <x v="0"/>
    <m/>
    <m/>
    <n v="0"/>
    <m/>
    <n v="0"/>
    <n v="0"/>
    <n v="0"/>
    <n v="0"/>
    <m/>
    <n v="0"/>
    <m/>
    <n v="0"/>
    <n v="0"/>
    <m/>
    <n v="0"/>
    <n v="0"/>
    <m/>
  </r>
  <r>
    <n v="484"/>
    <x v="0"/>
    <x v="0"/>
    <x v="0"/>
    <x v="0"/>
    <m/>
    <m/>
    <x v="0"/>
    <x v="0"/>
    <x v="0"/>
    <m/>
    <x v="0"/>
    <m/>
    <m/>
    <n v="0"/>
    <m/>
    <n v="0"/>
    <n v="0"/>
    <n v="0"/>
    <n v="0"/>
    <m/>
    <n v="0"/>
    <m/>
    <n v="0"/>
    <n v="0"/>
    <m/>
    <n v="0"/>
    <n v="0"/>
    <m/>
  </r>
  <r>
    <n v="485"/>
    <x v="0"/>
    <x v="0"/>
    <x v="0"/>
    <x v="0"/>
    <m/>
    <m/>
    <x v="0"/>
    <x v="0"/>
    <x v="0"/>
    <m/>
    <x v="0"/>
    <m/>
    <m/>
    <n v="0"/>
    <m/>
    <n v="0"/>
    <n v="0"/>
    <n v="0"/>
    <n v="0"/>
    <m/>
    <n v="0"/>
    <m/>
    <n v="0"/>
    <n v="0"/>
    <m/>
    <n v="0"/>
    <n v="0"/>
    <m/>
  </r>
  <r>
    <n v="486"/>
    <x v="0"/>
    <x v="0"/>
    <x v="0"/>
    <x v="0"/>
    <m/>
    <m/>
    <x v="0"/>
    <x v="0"/>
    <x v="0"/>
    <m/>
    <x v="0"/>
    <m/>
    <m/>
    <n v="0"/>
    <m/>
    <n v="0"/>
    <n v="0"/>
    <n v="0"/>
    <n v="0"/>
    <m/>
    <n v="0"/>
    <m/>
    <n v="0"/>
    <n v="0"/>
    <m/>
    <n v="0"/>
    <n v="0"/>
    <m/>
  </r>
  <r>
    <n v="487"/>
    <x v="0"/>
    <x v="0"/>
    <x v="0"/>
    <x v="0"/>
    <m/>
    <m/>
    <x v="0"/>
    <x v="0"/>
    <x v="0"/>
    <m/>
    <x v="0"/>
    <m/>
    <m/>
    <n v="0"/>
    <m/>
    <n v="0"/>
    <n v="0"/>
    <n v="0"/>
    <n v="0"/>
    <m/>
    <n v="0"/>
    <m/>
    <n v="0"/>
    <n v="0"/>
    <m/>
    <n v="0"/>
    <n v="0"/>
    <m/>
  </r>
  <r>
    <n v="488"/>
    <x v="0"/>
    <x v="0"/>
    <x v="0"/>
    <x v="0"/>
    <m/>
    <m/>
    <x v="0"/>
    <x v="0"/>
    <x v="0"/>
    <m/>
    <x v="0"/>
    <m/>
    <m/>
    <n v="0"/>
    <m/>
    <n v="0"/>
    <n v="0"/>
    <n v="0"/>
    <n v="0"/>
    <m/>
    <n v="0"/>
    <m/>
    <n v="0"/>
    <n v="0"/>
    <m/>
    <n v="0"/>
    <n v="0"/>
    <m/>
  </r>
  <r>
    <n v="489"/>
    <x v="0"/>
    <x v="0"/>
    <x v="0"/>
    <x v="0"/>
    <m/>
    <m/>
    <x v="0"/>
    <x v="0"/>
    <x v="0"/>
    <m/>
    <x v="0"/>
    <m/>
    <m/>
    <n v="0"/>
    <m/>
    <n v="0"/>
    <n v="0"/>
    <n v="0"/>
    <n v="0"/>
    <m/>
    <n v="0"/>
    <m/>
    <n v="0"/>
    <n v="0"/>
    <m/>
    <n v="0"/>
    <n v="0"/>
    <m/>
  </r>
  <r>
    <n v="490"/>
    <x v="0"/>
    <x v="0"/>
    <x v="0"/>
    <x v="0"/>
    <m/>
    <m/>
    <x v="0"/>
    <x v="0"/>
    <x v="0"/>
    <m/>
    <x v="0"/>
    <m/>
    <m/>
    <n v="0"/>
    <m/>
    <n v="0"/>
    <n v="0"/>
    <n v="0"/>
    <n v="0"/>
    <m/>
    <n v="0"/>
    <m/>
    <n v="0"/>
    <n v="0"/>
    <m/>
    <n v="0"/>
    <n v="0"/>
    <m/>
  </r>
  <r>
    <n v="491"/>
    <x v="0"/>
    <x v="0"/>
    <x v="0"/>
    <x v="0"/>
    <m/>
    <m/>
    <x v="0"/>
    <x v="0"/>
    <x v="0"/>
    <m/>
    <x v="0"/>
    <m/>
    <m/>
    <n v="0"/>
    <m/>
    <n v="0"/>
    <n v="0"/>
    <n v="0"/>
    <n v="0"/>
    <m/>
    <n v="0"/>
    <m/>
    <n v="0"/>
    <n v="0"/>
    <m/>
    <n v="0"/>
    <n v="0"/>
    <m/>
  </r>
  <r>
    <n v="492"/>
    <x v="0"/>
    <x v="0"/>
    <x v="0"/>
    <x v="0"/>
    <m/>
    <m/>
    <x v="0"/>
    <x v="0"/>
    <x v="0"/>
    <m/>
    <x v="0"/>
    <m/>
    <m/>
    <n v="0"/>
    <m/>
    <n v="0"/>
    <n v="0"/>
    <n v="0"/>
    <n v="0"/>
    <m/>
    <n v="0"/>
    <m/>
    <n v="0"/>
    <n v="0"/>
    <m/>
    <n v="0"/>
    <n v="0"/>
    <m/>
  </r>
  <r>
    <n v="493"/>
    <x v="0"/>
    <x v="0"/>
    <x v="0"/>
    <x v="0"/>
    <m/>
    <m/>
    <x v="0"/>
    <x v="0"/>
    <x v="0"/>
    <m/>
    <x v="0"/>
    <m/>
    <m/>
    <n v="0"/>
    <m/>
    <n v="0"/>
    <n v="0"/>
    <n v="0"/>
    <n v="0"/>
    <m/>
    <n v="0"/>
    <m/>
    <n v="0"/>
    <n v="0"/>
    <m/>
    <n v="0"/>
    <n v="0"/>
    <m/>
  </r>
  <r>
    <n v="494"/>
    <x v="0"/>
    <x v="0"/>
    <x v="0"/>
    <x v="0"/>
    <m/>
    <m/>
    <x v="0"/>
    <x v="0"/>
    <x v="0"/>
    <m/>
    <x v="0"/>
    <m/>
    <m/>
    <n v="0"/>
    <m/>
    <n v="0"/>
    <n v="0"/>
    <n v="0"/>
    <n v="0"/>
    <m/>
    <n v="0"/>
    <m/>
    <n v="0"/>
    <n v="0"/>
    <m/>
    <n v="0"/>
    <n v="0"/>
    <m/>
  </r>
  <r>
    <n v="495"/>
    <x v="0"/>
    <x v="0"/>
    <x v="0"/>
    <x v="0"/>
    <m/>
    <m/>
    <x v="0"/>
    <x v="0"/>
    <x v="0"/>
    <m/>
    <x v="0"/>
    <m/>
    <m/>
    <n v="0"/>
    <m/>
    <n v="0"/>
    <n v="0"/>
    <n v="0"/>
    <n v="0"/>
    <m/>
    <n v="0"/>
    <m/>
    <n v="0"/>
    <n v="0"/>
    <m/>
    <n v="0"/>
    <n v="0"/>
    <m/>
  </r>
  <r>
    <n v="496"/>
    <x v="0"/>
    <x v="0"/>
    <x v="0"/>
    <x v="0"/>
    <m/>
    <m/>
    <x v="0"/>
    <x v="0"/>
    <x v="0"/>
    <m/>
    <x v="0"/>
    <m/>
    <m/>
    <n v="0"/>
    <m/>
    <n v="0"/>
    <n v="0"/>
    <n v="0"/>
    <n v="0"/>
    <m/>
    <n v="0"/>
    <m/>
    <n v="0"/>
    <n v="0"/>
    <m/>
    <n v="0"/>
    <n v="0"/>
    <m/>
  </r>
  <r>
    <n v="497"/>
    <x v="0"/>
    <x v="0"/>
    <x v="0"/>
    <x v="0"/>
    <m/>
    <m/>
    <x v="0"/>
    <x v="0"/>
    <x v="0"/>
    <m/>
    <x v="0"/>
    <m/>
    <m/>
    <n v="0"/>
    <m/>
    <n v="0"/>
    <n v="0"/>
    <n v="0"/>
    <n v="0"/>
    <m/>
    <n v="0"/>
    <m/>
    <n v="0"/>
    <n v="0"/>
    <m/>
    <n v="0"/>
    <n v="0"/>
    <m/>
  </r>
  <r>
    <n v="498"/>
    <x v="0"/>
    <x v="0"/>
    <x v="0"/>
    <x v="0"/>
    <m/>
    <m/>
    <x v="0"/>
    <x v="0"/>
    <x v="0"/>
    <m/>
    <x v="0"/>
    <m/>
    <m/>
    <n v="0"/>
    <m/>
    <n v="0"/>
    <n v="0"/>
    <n v="0"/>
    <n v="0"/>
    <m/>
    <n v="0"/>
    <m/>
    <n v="0"/>
    <n v="0"/>
    <m/>
    <n v="0"/>
    <n v="0"/>
    <m/>
  </r>
  <r>
    <n v="499"/>
    <x v="0"/>
    <x v="0"/>
    <x v="0"/>
    <x v="0"/>
    <m/>
    <m/>
    <x v="0"/>
    <x v="0"/>
    <x v="0"/>
    <m/>
    <x v="0"/>
    <m/>
    <m/>
    <n v="0"/>
    <m/>
    <n v="0"/>
    <n v="0"/>
    <n v="0"/>
    <n v="0"/>
    <m/>
    <n v="0"/>
    <m/>
    <n v="0"/>
    <n v="0"/>
    <m/>
    <n v="0"/>
    <n v="0"/>
    <m/>
  </r>
  <r>
    <n v="500"/>
    <x v="0"/>
    <x v="0"/>
    <x v="0"/>
    <x v="0"/>
    <m/>
    <m/>
    <x v="0"/>
    <x v="0"/>
    <x v="0"/>
    <m/>
    <x v="0"/>
    <m/>
    <m/>
    <n v="0"/>
    <m/>
    <n v="0"/>
    <n v="0"/>
    <n v="0"/>
    <n v="0"/>
    <m/>
    <n v="0"/>
    <m/>
    <n v="0"/>
    <n v="0"/>
    <m/>
    <n v="0"/>
    <n v="0"/>
    <m/>
  </r>
  <r>
    <n v="501"/>
    <x v="0"/>
    <x v="0"/>
    <x v="0"/>
    <x v="0"/>
    <m/>
    <m/>
    <x v="0"/>
    <x v="0"/>
    <x v="0"/>
    <m/>
    <x v="0"/>
    <m/>
    <m/>
    <n v="0"/>
    <m/>
    <n v="0"/>
    <n v="0"/>
    <n v="0"/>
    <n v="0"/>
    <m/>
    <n v="0"/>
    <m/>
    <n v="0"/>
    <n v="0"/>
    <m/>
    <n v="0"/>
    <n v="0"/>
    <m/>
  </r>
  <r>
    <n v="502"/>
    <x v="0"/>
    <x v="0"/>
    <x v="0"/>
    <x v="0"/>
    <m/>
    <m/>
    <x v="0"/>
    <x v="0"/>
    <x v="0"/>
    <m/>
    <x v="0"/>
    <m/>
    <m/>
    <n v="0"/>
    <m/>
    <n v="0"/>
    <n v="0"/>
    <n v="0"/>
    <n v="0"/>
    <m/>
    <n v="0"/>
    <m/>
    <n v="0"/>
    <n v="0"/>
    <m/>
    <n v="0"/>
    <n v="0"/>
    <m/>
  </r>
  <r>
    <n v="503"/>
    <x v="0"/>
    <x v="0"/>
    <x v="0"/>
    <x v="0"/>
    <m/>
    <m/>
    <x v="0"/>
    <x v="0"/>
    <x v="0"/>
    <m/>
    <x v="0"/>
    <m/>
    <m/>
    <n v="0"/>
    <m/>
    <n v="0"/>
    <n v="0"/>
    <n v="0"/>
    <n v="0"/>
    <m/>
    <n v="0"/>
    <m/>
    <n v="0"/>
    <n v="0"/>
    <m/>
    <n v="0"/>
    <n v="0"/>
    <m/>
  </r>
  <r>
    <n v="504"/>
    <x v="0"/>
    <x v="0"/>
    <x v="0"/>
    <x v="0"/>
    <m/>
    <m/>
    <x v="0"/>
    <x v="0"/>
    <x v="0"/>
    <m/>
    <x v="0"/>
    <m/>
    <m/>
    <n v="0"/>
    <m/>
    <n v="0"/>
    <n v="0"/>
    <n v="0"/>
    <n v="0"/>
    <m/>
    <n v="0"/>
    <m/>
    <n v="0"/>
    <n v="0"/>
    <m/>
    <n v="0"/>
    <n v="0"/>
    <m/>
  </r>
  <r>
    <n v="505"/>
    <x v="0"/>
    <x v="0"/>
    <x v="0"/>
    <x v="0"/>
    <m/>
    <m/>
    <x v="0"/>
    <x v="0"/>
    <x v="0"/>
    <m/>
    <x v="0"/>
    <m/>
    <m/>
    <n v="0"/>
    <m/>
    <n v="0"/>
    <n v="0"/>
    <n v="0"/>
    <n v="0"/>
    <m/>
    <n v="0"/>
    <m/>
    <n v="0"/>
    <n v="0"/>
    <m/>
    <n v="0"/>
    <n v="0"/>
    <m/>
  </r>
  <r>
    <n v="506"/>
    <x v="0"/>
    <x v="0"/>
    <x v="0"/>
    <x v="0"/>
    <m/>
    <m/>
    <x v="0"/>
    <x v="0"/>
    <x v="0"/>
    <m/>
    <x v="0"/>
    <m/>
    <m/>
    <n v="0"/>
    <m/>
    <n v="0"/>
    <n v="0"/>
    <n v="0"/>
    <n v="0"/>
    <m/>
    <n v="0"/>
    <m/>
    <n v="0"/>
    <n v="0"/>
    <m/>
    <n v="0"/>
    <n v="0"/>
    <m/>
  </r>
  <r>
    <n v="507"/>
    <x v="0"/>
    <x v="0"/>
    <x v="0"/>
    <x v="0"/>
    <m/>
    <m/>
    <x v="0"/>
    <x v="0"/>
    <x v="0"/>
    <m/>
    <x v="0"/>
    <m/>
    <m/>
    <n v="0"/>
    <m/>
    <n v="0"/>
    <n v="0"/>
    <n v="0"/>
    <n v="0"/>
    <m/>
    <n v="0"/>
    <m/>
    <n v="0"/>
    <n v="0"/>
    <m/>
    <n v="0"/>
    <n v="0"/>
    <m/>
  </r>
  <r>
    <n v="508"/>
    <x v="0"/>
    <x v="0"/>
    <x v="0"/>
    <x v="0"/>
    <m/>
    <m/>
    <x v="0"/>
    <x v="0"/>
    <x v="0"/>
    <m/>
    <x v="0"/>
    <m/>
    <m/>
    <n v="0"/>
    <m/>
    <n v="0"/>
    <n v="0"/>
    <n v="0"/>
    <n v="0"/>
    <m/>
    <n v="0"/>
    <m/>
    <n v="0"/>
    <n v="0"/>
    <m/>
    <n v="0"/>
    <n v="0"/>
    <m/>
  </r>
  <r>
    <n v="509"/>
    <x v="0"/>
    <x v="0"/>
    <x v="0"/>
    <x v="0"/>
    <m/>
    <m/>
    <x v="0"/>
    <x v="0"/>
    <x v="0"/>
    <m/>
    <x v="0"/>
    <m/>
    <m/>
    <n v="0"/>
    <m/>
    <n v="0"/>
    <n v="0"/>
    <n v="0"/>
    <n v="0"/>
    <m/>
    <n v="0"/>
    <m/>
    <n v="0"/>
    <n v="0"/>
    <m/>
    <n v="0"/>
    <n v="0"/>
    <m/>
  </r>
  <r>
    <n v="510"/>
    <x v="0"/>
    <x v="0"/>
    <x v="0"/>
    <x v="0"/>
    <m/>
    <m/>
    <x v="0"/>
    <x v="0"/>
    <x v="0"/>
    <m/>
    <x v="0"/>
    <m/>
    <m/>
    <n v="0"/>
    <m/>
    <n v="0"/>
    <n v="0"/>
    <n v="0"/>
    <n v="0"/>
    <m/>
    <n v="0"/>
    <m/>
    <n v="0"/>
    <n v="0"/>
    <m/>
    <n v="0"/>
    <n v="0"/>
    <m/>
  </r>
  <r>
    <n v="511"/>
    <x v="0"/>
    <x v="0"/>
    <x v="0"/>
    <x v="0"/>
    <m/>
    <m/>
    <x v="0"/>
    <x v="0"/>
    <x v="0"/>
    <m/>
    <x v="0"/>
    <m/>
    <m/>
    <n v="0"/>
    <m/>
    <n v="0"/>
    <n v="0"/>
    <n v="0"/>
    <n v="0"/>
    <m/>
    <n v="0"/>
    <m/>
    <n v="0"/>
    <n v="0"/>
    <m/>
    <n v="0"/>
    <n v="0"/>
    <m/>
  </r>
  <r>
    <n v="512"/>
    <x v="0"/>
    <x v="0"/>
    <x v="0"/>
    <x v="0"/>
    <m/>
    <m/>
    <x v="0"/>
    <x v="0"/>
    <x v="0"/>
    <m/>
    <x v="0"/>
    <m/>
    <m/>
    <n v="0"/>
    <m/>
    <n v="0"/>
    <n v="0"/>
    <n v="0"/>
    <n v="0"/>
    <m/>
    <n v="0"/>
    <m/>
    <n v="0"/>
    <n v="0"/>
    <m/>
    <n v="0"/>
    <n v="0"/>
    <m/>
  </r>
  <r>
    <n v="513"/>
    <x v="0"/>
    <x v="0"/>
    <x v="0"/>
    <x v="0"/>
    <m/>
    <m/>
    <x v="0"/>
    <x v="0"/>
    <x v="0"/>
    <m/>
    <x v="0"/>
    <m/>
    <m/>
    <n v="0"/>
    <m/>
    <n v="0"/>
    <n v="0"/>
    <n v="0"/>
    <n v="0"/>
    <m/>
    <n v="0"/>
    <m/>
    <n v="0"/>
    <n v="0"/>
    <m/>
    <n v="0"/>
    <n v="0"/>
    <m/>
  </r>
  <r>
    <n v="514"/>
    <x v="0"/>
    <x v="0"/>
    <x v="0"/>
    <x v="0"/>
    <m/>
    <m/>
    <x v="0"/>
    <x v="0"/>
    <x v="0"/>
    <m/>
    <x v="0"/>
    <m/>
    <m/>
    <n v="0"/>
    <m/>
    <n v="0"/>
    <n v="0"/>
    <n v="0"/>
    <n v="0"/>
    <m/>
    <n v="0"/>
    <m/>
    <n v="0"/>
    <n v="0"/>
    <m/>
    <n v="0"/>
    <n v="0"/>
    <m/>
  </r>
  <r>
    <n v="515"/>
    <x v="0"/>
    <x v="0"/>
    <x v="0"/>
    <x v="0"/>
    <m/>
    <m/>
    <x v="0"/>
    <x v="0"/>
    <x v="0"/>
    <m/>
    <x v="0"/>
    <m/>
    <m/>
    <n v="0"/>
    <m/>
    <n v="0"/>
    <n v="0"/>
    <n v="0"/>
    <n v="0"/>
    <m/>
    <n v="0"/>
    <m/>
    <n v="0"/>
    <n v="0"/>
    <m/>
    <n v="0"/>
    <n v="0"/>
    <m/>
  </r>
  <r>
    <n v="516"/>
    <x v="0"/>
    <x v="0"/>
    <x v="0"/>
    <x v="0"/>
    <m/>
    <m/>
    <x v="0"/>
    <x v="0"/>
    <x v="0"/>
    <m/>
    <x v="0"/>
    <m/>
    <m/>
    <n v="0"/>
    <m/>
    <n v="0"/>
    <n v="0"/>
    <n v="0"/>
    <n v="0"/>
    <m/>
    <n v="0"/>
    <m/>
    <n v="0"/>
    <n v="0"/>
    <m/>
    <n v="0"/>
    <n v="0"/>
    <m/>
  </r>
  <r>
    <n v="517"/>
    <x v="0"/>
    <x v="0"/>
    <x v="0"/>
    <x v="0"/>
    <m/>
    <m/>
    <x v="0"/>
    <x v="0"/>
    <x v="0"/>
    <m/>
    <x v="0"/>
    <m/>
    <m/>
    <n v="0"/>
    <m/>
    <n v="0"/>
    <n v="0"/>
    <n v="0"/>
    <n v="0"/>
    <m/>
    <n v="0"/>
    <m/>
    <n v="0"/>
    <n v="0"/>
    <m/>
    <n v="0"/>
    <n v="0"/>
    <m/>
  </r>
  <r>
    <n v="518"/>
    <x v="0"/>
    <x v="0"/>
    <x v="0"/>
    <x v="0"/>
    <m/>
    <m/>
    <x v="0"/>
    <x v="0"/>
    <x v="0"/>
    <m/>
    <x v="0"/>
    <m/>
    <m/>
    <n v="0"/>
    <m/>
    <n v="0"/>
    <n v="0"/>
    <n v="0"/>
    <n v="0"/>
    <m/>
    <n v="0"/>
    <m/>
    <n v="0"/>
    <n v="0"/>
    <m/>
    <n v="0"/>
    <n v="0"/>
    <m/>
  </r>
  <r>
    <n v="519"/>
    <x v="0"/>
    <x v="0"/>
    <x v="0"/>
    <x v="0"/>
    <m/>
    <m/>
    <x v="0"/>
    <x v="0"/>
    <x v="0"/>
    <m/>
    <x v="0"/>
    <m/>
    <m/>
    <n v="0"/>
    <m/>
    <n v="0"/>
    <n v="0"/>
    <n v="0"/>
    <n v="0"/>
    <m/>
    <n v="0"/>
    <m/>
    <n v="0"/>
    <n v="0"/>
    <m/>
    <n v="0"/>
    <n v="0"/>
    <m/>
  </r>
  <r>
    <n v="520"/>
    <x v="0"/>
    <x v="0"/>
    <x v="0"/>
    <x v="0"/>
    <m/>
    <m/>
    <x v="0"/>
    <x v="0"/>
    <x v="0"/>
    <m/>
    <x v="0"/>
    <m/>
    <m/>
    <n v="0"/>
    <m/>
    <n v="0"/>
    <n v="0"/>
    <n v="0"/>
    <n v="0"/>
    <m/>
    <n v="0"/>
    <m/>
    <n v="0"/>
    <n v="0"/>
    <m/>
    <n v="0"/>
    <n v="0"/>
    <m/>
  </r>
  <r>
    <n v="521"/>
    <x v="0"/>
    <x v="0"/>
    <x v="0"/>
    <x v="0"/>
    <m/>
    <m/>
    <x v="0"/>
    <x v="0"/>
    <x v="0"/>
    <m/>
    <x v="0"/>
    <m/>
    <m/>
    <n v="0"/>
    <m/>
    <n v="0"/>
    <n v="0"/>
    <n v="0"/>
    <n v="0"/>
    <m/>
    <n v="0"/>
    <m/>
    <n v="0"/>
    <n v="0"/>
    <m/>
    <n v="0"/>
    <n v="0"/>
    <m/>
  </r>
  <r>
    <n v="522"/>
    <x v="0"/>
    <x v="0"/>
    <x v="0"/>
    <x v="0"/>
    <m/>
    <m/>
    <x v="0"/>
    <x v="0"/>
    <x v="0"/>
    <m/>
    <x v="0"/>
    <m/>
    <m/>
    <n v="0"/>
    <m/>
    <n v="0"/>
    <n v="0"/>
    <n v="0"/>
    <n v="0"/>
    <m/>
    <n v="0"/>
    <m/>
    <n v="0"/>
    <n v="0"/>
    <m/>
    <n v="0"/>
    <n v="0"/>
    <m/>
  </r>
  <r>
    <n v="523"/>
    <x v="0"/>
    <x v="0"/>
    <x v="0"/>
    <x v="0"/>
    <m/>
    <m/>
    <x v="0"/>
    <x v="0"/>
    <x v="0"/>
    <m/>
    <x v="0"/>
    <m/>
    <m/>
    <n v="0"/>
    <m/>
    <n v="0"/>
    <n v="0"/>
    <n v="0"/>
    <n v="0"/>
    <m/>
    <n v="0"/>
    <m/>
    <n v="0"/>
    <n v="0"/>
    <m/>
    <n v="0"/>
    <n v="0"/>
    <m/>
  </r>
  <r>
    <n v="524"/>
    <x v="0"/>
    <x v="0"/>
    <x v="0"/>
    <x v="0"/>
    <m/>
    <m/>
    <x v="0"/>
    <x v="0"/>
    <x v="0"/>
    <m/>
    <x v="0"/>
    <m/>
    <m/>
    <n v="0"/>
    <m/>
    <n v="0"/>
    <n v="0"/>
    <n v="0"/>
    <n v="0"/>
    <m/>
    <n v="0"/>
    <m/>
    <n v="0"/>
    <n v="0"/>
    <m/>
    <n v="0"/>
    <n v="0"/>
    <m/>
  </r>
  <r>
    <n v="525"/>
    <x v="0"/>
    <x v="0"/>
    <x v="0"/>
    <x v="0"/>
    <m/>
    <m/>
    <x v="0"/>
    <x v="0"/>
    <x v="0"/>
    <m/>
    <x v="0"/>
    <m/>
    <m/>
    <n v="0"/>
    <m/>
    <n v="0"/>
    <n v="0"/>
    <n v="0"/>
    <n v="0"/>
    <m/>
    <n v="0"/>
    <m/>
    <n v="0"/>
    <n v="0"/>
    <m/>
    <n v="0"/>
    <n v="0"/>
    <m/>
  </r>
  <r>
    <n v="526"/>
    <x v="0"/>
    <x v="0"/>
    <x v="0"/>
    <x v="0"/>
    <m/>
    <m/>
    <x v="0"/>
    <x v="0"/>
    <x v="0"/>
    <m/>
    <x v="0"/>
    <m/>
    <m/>
    <n v="0"/>
    <m/>
    <n v="0"/>
    <n v="0"/>
    <n v="0"/>
    <n v="0"/>
    <m/>
    <n v="0"/>
    <m/>
    <n v="0"/>
    <n v="0"/>
    <m/>
    <n v="0"/>
    <n v="0"/>
    <m/>
  </r>
  <r>
    <n v="527"/>
    <x v="0"/>
    <x v="0"/>
    <x v="0"/>
    <x v="0"/>
    <m/>
    <m/>
    <x v="0"/>
    <x v="0"/>
    <x v="0"/>
    <m/>
    <x v="0"/>
    <m/>
    <m/>
    <n v="0"/>
    <m/>
    <n v="0"/>
    <n v="0"/>
    <n v="0"/>
    <n v="0"/>
    <m/>
    <n v="0"/>
    <m/>
    <n v="0"/>
    <n v="0"/>
    <m/>
    <n v="0"/>
    <n v="0"/>
    <m/>
  </r>
  <r>
    <n v="528"/>
    <x v="0"/>
    <x v="0"/>
    <x v="0"/>
    <x v="0"/>
    <m/>
    <m/>
    <x v="0"/>
    <x v="0"/>
    <x v="0"/>
    <m/>
    <x v="0"/>
    <m/>
    <m/>
    <n v="0"/>
    <m/>
    <n v="0"/>
    <n v="0"/>
    <n v="0"/>
    <n v="0"/>
    <m/>
    <n v="0"/>
    <m/>
    <n v="0"/>
    <n v="0"/>
    <m/>
    <n v="0"/>
    <n v="0"/>
    <m/>
  </r>
  <r>
    <n v="529"/>
    <x v="0"/>
    <x v="0"/>
    <x v="0"/>
    <x v="0"/>
    <m/>
    <m/>
    <x v="0"/>
    <x v="0"/>
    <x v="0"/>
    <m/>
    <x v="0"/>
    <m/>
    <m/>
    <n v="0"/>
    <m/>
    <n v="0"/>
    <n v="0"/>
    <n v="0"/>
    <n v="0"/>
    <m/>
    <n v="0"/>
    <m/>
    <n v="0"/>
    <n v="0"/>
    <m/>
    <n v="0"/>
    <n v="0"/>
    <m/>
  </r>
  <r>
    <n v="530"/>
    <x v="0"/>
    <x v="0"/>
    <x v="0"/>
    <x v="0"/>
    <m/>
    <m/>
    <x v="0"/>
    <x v="0"/>
    <x v="0"/>
    <m/>
    <x v="0"/>
    <m/>
    <m/>
    <n v="0"/>
    <m/>
    <n v="0"/>
    <n v="0"/>
    <n v="0"/>
    <n v="0"/>
    <m/>
    <n v="0"/>
    <m/>
    <n v="0"/>
    <n v="0"/>
    <m/>
    <n v="0"/>
    <n v="0"/>
    <m/>
  </r>
  <r>
    <n v="531"/>
    <x v="0"/>
    <x v="0"/>
    <x v="0"/>
    <x v="0"/>
    <m/>
    <m/>
    <x v="0"/>
    <x v="0"/>
    <x v="0"/>
    <m/>
    <x v="0"/>
    <m/>
    <m/>
    <n v="0"/>
    <m/>
    <n v="0"/>
    <n v="0"/>
    <n v="0"/>
    <n v="0"/>
    <m/>
    <n v="0"/>
    <m/>
    <n v="0"/>
    <n v="0"/>
    <m/>
    <n v="0"/>
    <n v="0"/>
    <m/>
  </r>
  <r>
    <n v="532"/>
    <x v="0"/>
    <x v="0"/>
    <x v="0"/>
    <x v="0"/>
    <m/>
    <m/>
    <x v="0"/>
    <x v="0"/>
    <x v="0"/>
    <m/>
    <x v="0"/>
    <m/>
    <m/>
    <n v="0"/>
    <m/>
    <n v="0"/>
    <n v="0"/>
    <n v="0"/>
    <n v="0"/>
    <m/>
    <n v="0"/>
    <m/>
    <n v="0"/>
    <n v="0"/>
    <m/>
    <n v="0"/>
    <n v="0"/>
    <m/>
  </r>
  <r>
    <n v="533"/>
    <x v="0"/>
    <x v="0"/>
    <x v="0"/>
    <x v="0"/>
    <m/>
    <m/>
    <x v="0"/>
    <x v="0"/>
    <x v="0"/>
    <m/>
    <x v="0"/>
    <m/>
    <m/>
    <n v="0"/>
    <m/>
    <n v="0"/>
    <n v="0"/>
    <n v="0"/>
    <n v="0"/>
    <m/>
    <n v="0"/>
    <m/>
    <n v="0"/>
    <n v="0"/>
    <m/>
    <n v="0"/>
    <n v="0"/>
    <m/>
  </r>
  <r>
    <n v="534"/>
    <x v="0"/>
    <x v="0"/>
    <x v="0"/>
    <x v="0"/>
    <m/>
    <m/>
    <x v="0"/>
    <x v="0"/>
    <x v="0"/>
    <m/>
    <x v="0"/>
    <m/>
    <m/>
    <n v="0"/>
    <m/>
    <n v="0"/>
    <n v="0"/>
    <n v="0"/>
    <n v="0"/>
    <m/>
    <n v="0"/>
    <m/>
    <n v="0"/>
    <n v="0"/>
    <m/>
    <n v="0"/>
    <n v="0"/>
    <m/>
  </r>
  <r>
    <n v="535"/>
    <x v="0"/>
    <x v="0"/>
    <x v="0"/>
    <x v="0"/>
    <m/>
    <m/>
    <x v="0"/>
    <x v="0"/>
    <x v="0"/>
    <m/>
    <x v="0"/>
    <m/>
    <m/>
    <n v="0"/>
    <m/>
    <n v="0"/>
    <n v="0"/>
    <n v="0"/>
    <n v="0"/>
    <m/>
    <n v="0"/>
    <m/>
    <n v="0"/>
    <n v="0"/>
    <m/>
    <n v="0"/>
    <n v="0"/>
    <m/>
  </r>
  <r>
    <n v="536"/>
    <x v="0"/>
    <x v="0"/>
    <x v="0"/>
    <x v="0"/>
    <m/>
    <m/>
    <x v="0"/>
    <x v="0"/>
    <x v="0"/>
    <m/>
    <x v="0"/>
    <m/>
    <m/>
    <n v="0"/>
    <m/>
    <n v="0"/>
    <n v="0"/>
    <n v="0"/>
    <n v="0"/>
    <m/>
    <n v="0"/>
    <m/>
    <n v="0"/>
    <n v="0"/>
    <m/>
    <n v="0"/>
    <n v="0"/>
    <m/>
  </r>
  <r>
    <n v="537"/>
    <x v="0"/>
    <x v="0"/>
    <x v="0"/>
    <x v="0"/>
    <m/>
    <m/>
    <x v="0"/>
    <x v="0"/>
    <x v="0"/>
    <m/>
    <x v="0"/>
    <m/>
    <m/>
    <n v="0"/>
    <m/>
    <n v="0"/>
    <n v="0"/>
    <n v="0"/>
    <n v="0"/>
    <m/>
    <n v="0"/>
    <m/>
    <n v="0"/>
    <n v="0"/>
    <m/>
    <n v="0"/>
    <n v="0"/>
    <m/>
  </r>
  <r>
    <n v="538"/>
    <x v="0"/>
    <x v="0"/>
    <x v="0"/>
    <x v="0"/>
    <m/>
    <m/>
    <x v="0"/>
    <x v="0"/>
    <x v="0"/>
    <m/>
    <x v="0"/>
    <m/>
    <m/>
    <n v="0"/>
    <m/>
    <n v="0"/>
    <n v="0"/>
    <n v="0"/>
    <n v="0"/>
    <m/>
    <n v="0"/>
    <m/>
    <n v="0"/>
    <n v="0"/>
    <m/>
    <n v="0"/>
    <n v="0"/>
    <m/>
  </r>
  <r>
    <n v="539"/>
    <x v="0"/>
    <x v="0"/>
    <x v="0"/>
    <x v="0"/>
    <m/>
    <m/>
    <x v="0"/>
    <x v="0"/>
    <x v="0"/>
    <m/>
    <x v="0"/>
    <m/>
    <m/>
    <n v="0"/>
    <m/>
    <n v="0"/>
    <n v="0"/>
    <n v="0"/>
    <n v="0"/>
    <m/>
    <n v="0"/>
    <m/>
    <n v="0"/>
    <n v="0"/>
    <m/>
    <n v="0"/>
    <n v="0"/>
    <m/>
  </r>
  <r>
    <n v="540"/>
    <x v="0"/>
    <x v="0"/>
    <x v="0"/>
    <x v="0"/>
    <m/>
    <m/>
    <x v="0"/>
    <x v="0"/>
    <x v="0"/>
    <m/>
    <x v="0"/>
    <m/>
    <m/>
    <n v="0"/>
    <m/>
    <n v="0"/>
    <n v="0"/>
    <n v="0"/>
    <n v="0"/>
    <m/>
    <n v="0"/>
    <m/>
    <n v="0"/>
    <n v="0"/>
    <m/>
    <n v="0"/>
    <n v="0"/>
    <m/>
  </r>
  <r>
    <n v="541"/>
    <x v="0"/>
    <x v="0"/>
    <x v="0"/>
    <x v="0"/>
    <m/>
    <m/>
    <x v="0"/>
    <x v="0"/>
    <x v="0"/>
    <m/>
    <x v="0"/>
    <m/>
    <m/>
    <n v="0"/>
    <m/>
    <n v="0"/>
    <n v="0"/>
    <n v="0"/>
    <n v="0"/>
    <m/>
    <n v="0"/>
    <m/>
    <n v="0"/>
    <n v="0"/>
    <m/>
    <n v="0"/>
    <n v="0"/>
    <m/>
  </r>
  <r>
    <n v="542"/>
    <x v="0"/>
    <x v="0"/>
    <x v="0"/>
    <x v="0"/>
    <m/>
    <m/>
    <x v="0"/>
    <x v="0"/>
    <x v="0"/>
    <m/>
    <x v="0"/>
    <m/>
    <m/>
    <n v="0"/>
    <m/>
    <n v="0"/>
    <n v="0"/>
    <n v="0"/>
    <n v="0"/>
    <m/>
    <n v="0"/>
    <m/>
    <n v="0"/>
    <n v="0"/>
    <m/>
    <n v="0"/>
    <n v="0"/>
    <m/>
  </r>
  <r>
    <n v="543"/>
    <x v="0"/>
    <x v="0"/>
    <x v="0"/>
    <x v="0"/>
    <m/>
    <m/>
    <x v="0"/>
    <x v="0"/>
    <x v="0"/>
    <m/>
    <x v="0"/>
    <m/>
    <m/>
    <n v="0"/>
    <m/>
    <n v="0"/>
    <n v="0"/>
    <n v="0"/>
    <n v="0"/>
    <m/>
    <n v="0"/>
    <m/>
    <n v="0"/>
    <n v="0"/>
    <m/>
    <n v="0"/>
    <n v="0"/>
    <m/>
  </r>
  <r>
    <n v="544"/>
    <x v="0"/>
    <x v="0"/>
    <x v="0"/>
    <x v="0"/>
    <m/>
    <m/>
    <x v="0"/>
    <x v="0"/>
    <x v="0"/>
    <m/>
    <x v="0"/>
    <m/>
    <m/>
    <n v="0"/>
    <m/>
    <n v="0"/>
    <n v="0"/>
    <n v="0"/>
    <n v="0"/>
    <m/>
    <n v="0"/>
    <m/>
    <n v="0"/>
    <n v="0"/>
    <m/>
    <n v="0"/>
    <n v="0"/>
    <m/>
  </r>
  <r>
    <n v="545"/>
    <x v="0"/>
    <x v="0"/>
    <x v="0"/>
    <x v="0"/>
    <m/>
    <m/>
    <x v="0"/>
    <x v="0"/>
    <x v="0"/>
    <m/>
    <x v="0"/>
    <m/>
    <m/>
    <n v="0"/>
    <m/>
    <n v="0"/>
    <n v="0"/>
    <n v="0"/>
    <n v="0"/>
    <m/>
    <n v="0"/>
    <m/>
    <n v="0"/>
    <n v="0"/>
    <m/>
    <n v="0"/>
    <n v="0"/>
    <m/>
  </r>
  <r>
    <n v="546"/>
    <x v="0"/>
    <x v="0"/>
    <x v="0"/>
    <x v="0"/>
    <m/>
    <m/>
    <x v="0"/>
    <x v="0"/>
    <x v="0"/>
    <m/>
    <x v="0"/>
    <m/>
    <m/>
    <n v="0"/>
    <m/>
    <n v="0"/>
    <n v="0"/>
    <n v="0"/>
    <n v="0"/>
    <m/>
    <n v="0"/>
    <m/>
    <n v="0"/>
    <n v="0"/>
    <m/>
    <n v="0"/>
    <n v="0"/>
    <m/>
  </r>
  <r>
    <n v="547"/>
    <x v="0"/>
    <x v="0"/>
    <x v="0"/>
    <x v="0"/>
    <m/>
    <m/>
    <x v="0"/>
    <x v="0"/>
    <x v="0"/>
    <m/>
    <x v="0"/>
    <m/>
    <m/>
    <n v="0"/>
    <m/>
    <n v="0"/>
    <n v="0"/>
    <n v="0"/>
    <n v="0"/>
    <m/>
    <n v="0"/>
    <m/>
    <n v="0"/>
    <n v="0"/>
    <m/>
    <n v="0"/>
    <n v="0"/>
    <m/>
  </r>
  <r>
    <n v="548"/>
    <x v="0"/>
    <x v="0"/>
    <x v="0"/>
    <x v="0"/>
    <m/>
    <m/>
    <x v="0"/>
    <x v="0"/>
    <x v="0"/>
    <m/>
    <x v="0"/>
    <m/>
    <m/>
    <n v="0"/>
    <m/>
    <n v="0"/>
    <n v="0"/>
    <n v="0"/>
    <n v="0"/>
    <m/>
    <n v="0"/>
    <m/>
    <n v="0"/>
    <n v="0"/>
    <m/>
    <n v="0"/>
    <n v="0"/>
    <m/>
  </r>
  <r>
    <n v="549"/>
    <x v="0"/>
    <x v="0"/>
    <x v="0"/>
    <x v="0"/>
    <m/>
    <m/>
    <x v="0"/>
    <x v="0"/>
    <x v="0"/>
    <m/>
    <x v="0"/>
    <m/>
    <m/>
    <n v="0"/>
    <m/>
    <n v="0"/>
    <n v="0"/>
    <n v="0"/>
    <n v="0"/>
    <m/>
    <n v="0"/>
    <m/>
    <n v="0"/>
    <n v="0"/>
    <m/>
    <n v="0"/>
    <n v="0"/>
    <m/>
  </r>
  <r>
    <n v="550"/>
    <x v="0"/>
    <x v="0"/>
    <x v="0"/>
    <x v="0"/>
    <m/>
    <m/>
    <x v="0"/>
    <x v="0"/>
    <x v="0"/>
    <m/>
    <x v="0"/>
    <m/>
    <m/>
    <n v="0"/>
    <m/>
    <n v="0"/>
    <n v="0"/>
    <n v="0"/>
    <n v="0"/>
    <m/>
    <n v="0"/>
    <m/>
    <n v="0"/>
    <n v="0"/>
    <m/>
    <n v="0"/>
    <n v="0"/>
    <m/>
  </r>
  <r>
    <n v="551"/>
    <x v="0"/>
    <x v="0"/>
    <x v="0"/>
    <x v="0"/>
    <m/>
    <m/>
    <x v="0"/>
    <x v="0"/>
    <x v="0"/>
    <m/>
    <x v="0"/>
    <m/>
    <m/>
    <n v="0"/>
    <m/>
    <n v="0"/>
    <n v="0"/>
    <n v="0"/>
    <n v="0"/>
    <m/>
    <n v="0"/>
    <m/>
    <n v="0"/>
    <n v="0"/>
    <m/>
    <n v="0"/>
    <n v="0"/>
    <m/>
  </r>
  <r>
    <n v="552"/>
    <x v="0"/>
    <x v="0"/>
    <x v="0"/>
    <x v="0"/>
    <m/>
    <m/>
    <x v="0"/>
    <x v="0"/>
    <x v="0"/>
    <m/>
    <x v="0"/>
    <m/>
    <m/>
    <n v="0"/>
    <m/>
    <n v="0"/>
    <n v="0"/>
    <n v="0"/>
    <n v="0"/>
    <m/>
    <n v="0"/>
    <m/>
    <n v="0"/>
    <n v="0"/>
    <m/>
    <n v="0"/>
    <n v="0"/>
    <m/>
  </r>
  <r>
    <n v="553"/>
    <x v="0"/>
    <x v="0"/>
    <x v="0"/>
    <x v="0"/>
    <m/>
    <m/>
    <x v="0"/>
    <x v="0"/>
    <x v="0"/>
    <m/>
    <x v="0"/>
    <m/>
    <m/>
    <n v="0"/>
    <m/>
    <n v="0"/>
    <n v="0"/>
    <n v="0"/>
    <n v="0"/>
    <m/>
    <n v="0"/>
    <m/>
    <n v="0"/>
    <n v="0"/>
    <m/>
    <n v="0"/>
    <n v="0"/>
    <m/>
  </r>
  <r>
    <n v="554"/>
    <x v="0"/>
    <x v="0"/>
    <x v="0"/>
    <x v="0"/>
    <m/>
    <m/>
    <x v="0"/>
    <x v="0"/>
    <x v="0"/>
    <m/>
    <x v="0"/>
    <m/>
    <m/>
    <n v="0"/>
    <m/>
    <n v="0"/>
    <n v="0"/>
    <n v="0"/>
    <n v="0"/>
    <m/>
    <n v="0"/>
    <m/>
    <n v="0"/>
    <n v="0"/>
    <m/>
    <n v="0"/>
    <n v="0"/>
    <m/>
  </r>
  <r>
    <n v="555"/>
    <x v="0"/>
    <x v="0"/>
    <x v="0"/>
    <x v="0"/>
    <m/>
    <m/>
    <x v="0"/>
    <x v="0"/>
    <x v="0"/>
    <m/>
    <x v="0"/>
    <m/>
    <m/>
    <n v="0"/>
    <m/>
    <n v="0"/>
    <n v="0"/>
    <n v="0"/>
    <n v="0"/>
    <m/>
    <n v="0"/>
    <m/>
    <n v="0"/>
    <n v="0"/>
    <m/>
    <n v="0"/>
    <n v="0"/>
    <m/>
  </r>
  <r>
    <n v="556"/>
    <x v="0"/>
    <x v="0"/>
    <x v="0"/>
    <x v="0"/>
    <m/>
    <m/>
    <x v="0"/>
    <x v="0"/>
    <x v="0"/>
    <m/>
    <x v="0"/>
    <m/>
    <m/>
    <n v="0"/>
    <m/>
    <n v="0"/>
    <n v="0"/>
    <n v="0"/>
    <n v="0"/>
    <m/>
    <n v="0"/>
    <m/>
    <n v="0"/>
    <n v="0"/>
    <m/>
    <n v="0"/>
    <n v="0"/>
    <m/>
  </r>
  <r>
    <n v="557"/>
    <x v="0"/>
    <x v="0"/>
    <x v="0"/>
    <x v="0"/>
    <m/>
    <m/>
    <x v="0"/>
    <x v="0"/>
    <x v="0"/>
    <m/>
    <x v="0"/>
    <m/>
    <m/>
    <n v="0"/>
    <m/>
    <n v="0"/>
    <n v="0"/>
    <n v="0"/>
    <n v="0"/>
    <m/>
    <n v="0"/>
    <m/>
    <n v="0"/>
    <n v="0"/>
    <m/>
    <n v="0"/>
    <n v="0"/>
    <m/>
  </r>
  <r>
    <n v="558"/>
    <x v="0"/>
    <x v="0"/>
    <x v="0"/>
    <x v="0"/>
    <m/>
    <m/>
    <x v="0"/>
    <x v="0"/>
    <x v="0"/>
    <m/>
    <x v="0"/>
    <m/>
    <m/>
    <n v="0"/>
    <m/>
    <n v="0"/>
    <n v="0"/>
    <n v="0"/>
    <n v="0"/>
    <m/>
    <n v="0"/>
    <m/>
    <n v="0"/>
    <n v="0"/>
    <m/>
    <n v="0"/>
    <n v="0"/>
    <m/>
  </r>
  <r>
    <n v="559"/>
    <x v="0"/>
    <x v="0"/>
    <x v="0"/>
    <x v="0"/>
    <m/>
    <m/>
    <x v="0"/>
    <x v="0"/>
    <x v="0"/>
    <m/>
    <x v="0"/>
    <m/>
    <m/>
    <n v="0"/>
    <m/>
    <n v="0"/>
    <n v="0"/>
    <n v="0"/>
    <n v="0"/>
    <m/>
    <n v="0"/>
    <m/>
    <n v="0"/>
    <n v="0"/>
    <m/>
    <n v="0"/>
    <n v="0"/>
    <m/>
  </r>
  <r>
    <n v="560"/>
    <x v="0"/>
    <x v="0"/>
    <x v="0"/>
    <x v="0"/>
    <m/>
    <m/>
    <x v="0"/>
    <x v="0"/>
    <x v="0"/>
    <m/>
    <x v="0"/>
    <m/>
    <m/>
    <n v="0"/>
    <m/>
    <n v="0"/>
    <n v="0"/>
    <n v="0"/>
    <n v="0"/>
    <m/>
    <n v="0"/>
    <m/>
    <n v="0"/>
    <n v="0"/>
    <m/>
    <n v="0"/>
    <n v="0"/>
    <m/>
  </r>
  <r>
    <n v="561"/>
    <x v="0"/>
    <x v="0"/>
    <x v="0"/>
    <x v="0"/>
    <m/>
    <m/>
    <x v="0"/>
    <x v="0"/>
    <x v="0"/>
    <m/>
    <x v="0"/>
    <m/>
    <m/>
    <n v="0"/>
    <m/>
    <n v="0"/>
    <n v="0"/>
    <n v="0"/>
    <n v="0"/>
    <m/>
    <n v="0"/>
    <m/>
    <n v="0"/>
    <n v="0"/>
    <m/>
    <n v="0"/>
    <n v="0"/>
    <m/>
  </r>
  <r>
    <n v="562"/>
    <x v="0"/>
    <x v="0"/>
    <x v="0"/>
    <x v="0"/>
    <m/>
    <m/>
    <x v="0"/>
    <x v="0"/>
    <x v="0"/>
    <m/>
    <x v="0"/>
    <m/>
    <m/>
    <n v="0"/>
    <m/>
    <n v="0"/>
    <n v="0"/>
    <n v="0"/>
    <n v="0"/>
    <m/>
    <n v="0"/>
    <m/>
    <n v="0"/>
    <n v="0"/>
    <m/>
    <n v="0"/>
    <n v="0"/>
    <m/>
  </r>
  <r>
    <n v="563"/>
    <x v="0"/>
    <x v="0"/>
    <x v="0"/>
    <x v="0"/>
    <m/>
    <m/>
    <x v="0"/>
    <x v="0"/>
    <x v="0"/>
    <m/>
    <x v="0"/>
    <m/>
    <m/>
    <n v="0"/>
    <m/>
    <n v="0"/>
    <n v="0"/>
    <n v="0"/>
    <n v="0"/>
    <m/>
    <n v="0"/>
    <m/>
    <n v="0"/>
    <n v="0"/>
    <m/>
    <n v="0"/>
    <n v="0"/>
    <m/>
  </r>
  <r>
    <n v="564"/>
    <x v="0"/>
    <x v="0"/>
    <x v="0"/>
    <x v="0"/>
    <m/>
    <m/>
    <x v="0"/>
    <x v="0"/>
    <x v="0"/>
    <m/>
    <x v="0"/>
    <m/>
    <m/>
    <n v="0"/>
    <m/>
    <n v="0"/>
    <n v="0"/>
    <n v="0"/>
    <n v="0"/>
    <m/>
    <n v="0"/>
    <m/>
    <n v="0"/>
    <n v="0"/>
    <m/>
    <n v="0"/>
    <n v="0"/>
    <m/>
  </r>
  <r>
    <n v="565"/>
    <x v="0"/>
    <x v="0"/>
    <x v="0"/>
    <x v="0"/>
    <m/>
    <m/>
    <x v="0"/>
    <x v="0"/>
    <x v="0"/>
    <m/>
    <x v="0"/>
    <m/>
    <m/>
    <n v="0"/>
    <m/>
    <n v="0"/>
    <n v="0"/>
    <n v="0"/>
    <n v="0"/>
    <m/>
    <n v="0"/>
    <m/>
    <n v="0"/>
    <n v="0"/>
    <m/>
    <n v="0"/>
    <n v="0"/>
    <m/>
  </r>
  <r>
    <n v="566"/>
    <x v="0"/>
    <x v="0"/>
    <x v="0"/>
    <x v="0"/>
    <m/>
    <m/>
    <x v="0"/>
    <x v="0"/>
    <x v="0"/>
    <m/>
    <x v="0"/>
    <m/>
    <m/>
    <n v="0"/>
    <m/>
    <n v="0"/>
    <n v="0"/>
    <n v="0"/>
    <n v="0"/>
    <m/>
    <n v="0"/>
    <m/>
    <n v="0"/>
    <n v="0"/>
    <m/>
    <n v="0"/>
    <n v="0"/>
    <m/>
  </r>
  <r>
    <n v="567"/>
    <x v="0"/>
    <x v="0"/>
    <x v="0"/>
    <x v="0"/>
    <m/>
    <m/>
    <x v="0"/>
    <x v="0"/>
    <x v="0"/>
    <m/>
    <x v="0"/>
    <m/>
    <m/>
    <n v="0"/>
    <m/>
    <n v="0"/>
    <n v="0"/>
    <n v="0"/>
    <n v="0"/>
    <m/>
    <n v="0"/>
    <m/>
    <n v="0"/>
    <n v="0"/>
    <m/>
    <n v="0"/>
    <n v="0"/>
    <m/>
  </r>
  <r>
    <n v="568"/>
    <x v="0"/>
    <x v="0"/>
    <x v="0"/>
    <x v="0"/>
    <m/>
    <m/>
    <x v="0"/>
    <x v="0"/>
    <x v="0"/>
    <m/>
    <x v="0"/>
    <m/>
    <m/>
    <n v="0"/>
    <m/>
    <n v="0"/>
    <n v="0"/>
    <n v="0"/>
    <n v="0"/>
    <m/>
    <n v="0"/>
    <m/>
    <n v="0"/>
    <n v="0"/>
    <m/>
    <n v="0"/>
    <n v="0"/>
    <m/>
  </r>
  <r>
    <n v="569"/>
    <x v="0"/>
    <x v="0"/>
    <x v="0"/>
    <x v="0"/>
    <m/>
    <m/>
    <x v="0"/>
    <x v="0"/>
    <x v="0"/>
    <m/>
    <x v="0"/>
    <m/>
    <m/>
    <n v="0"/>
    <m/>
    <n v="0"/>
    <n v="0"/>
    <n v="0"/>
    <n v="0"/>
    <m/>
    <n v="0"/>
    <m/>
    <n v="0"/>
    <n v="0"/>
    <m/>
    <n v="0"/>
    <n v="0"/>
    <m/>
  </r>
  <r>
    <n v="570"/>
    <x v="0"/>
    <x v="0"/>
    <x v="0"/>
    <x v="0"/>
    <m/>
    <m/>
    <x v="0"/>
    <x v="0"/>
    <x v="0"/>
    <m/>
    <x v="0"/>
    <m/>
    <m/>
    <n v="0"/>
    <m/>
    <n v="0"/>
    <n v="0"/>
    <n v="0"/>
    <n v="0"/>
    <m/>
    <n v="0"/>
    <m/>
    <n v="0"/>
    <n v="0"/>
    <m/>
    <n v="0"/>
    <n v="0"/>
    <m/>
  </r>
  <r>
    <n v="571"/>
    <x v="0"/>
    <x v="0"/>
    <x v="0"/>
    <x v="0"/>
    <m/>
    <m/>
    <x v="0"/>
    <x v="0"/>
    <x v="0"/>
    <m/>
    <x v="0"/>
    <m/>
    <m/>
    <n v="0"/>
    <m/>
    <n v="0"/>
    <n v="0"/>
    <n v="0"/>
    <n v="0"/>
    <m/>
    <n v="0"/>
    <m/>
    <n v="0"/>
    <n v="0"/>
    <m/>
    <n v="0"/>
    <n v="0"/>
    <m/>
  </r>
  <r>
    <n v="572"/>
    <x v="0"/>
    <x v="0"/>
    <x v="0"/>
    <x v="0"/>
    <m/>
    <m/>
    <x v="0"/>
    <x v="0"/>
    <x v="0"/>
    <m/>
    <x v="0"/>
    <m/>
    <m/>
    <n v="0"/>
    <m/>
    <n v="0"/>
    <n v="0"/>
    <n v="0"/>
    <n v="0"/>
    <m/>
    <n v="0"/>
    <m/>
    <n v="0"/>
    <n v="0"/>
    <m/>
    <n v="0"/>
    <n v="0"/>
    <m/>
  </r>
  <r>
    <n v="573"/>
    <x v="0"/>
    <x v="0"/>
    <x v="0"/>
    <x v="0"/>
    <m/>
    <m/>
    <x v="0"/>
    <x v="0"/>
    <x v="0"/>
    <m/>
    <x v="0"/>
    <m/>
    <m/>
    <n v="0"/>
    <m/>
    <n v="0"/>
    <n v="0"/>
    <n v="0"/>
    <n v="0"/>
    <m/>
    <n v="0"/>
    <m/>
    <n v="0"/>
    <n v="0"/>
    <m/>
    <n v="0"/>
    <n v="0"/>
    <m/>
  </r>
  <r>
    <n v="574"/>
    <x v="0"/>
    <x v="0"/>
    <x v="0"/>
    <x v="0"/>
    <m/>
    <m/>
    <x v="0"/>
    <x v="0"/>
    <x v="0"/>
    <m/>
    <x v="0"/>
    <m/>
    <m/>
    <n v="0"/>
    <m/>
    <n v="0"/>
    <n v="0"/>
    <n v="0"/>
    <n v="0"/>
    <m/>
    <n v="0"/>
    <m/>
    <n v="0"/>
    <n v="0"/>
    <m/>
    <n v="0"/>
    <n v="0"/>
    <m/>
  </r>
  <r>
    <n v="575"/>
    <x v="0"/>
    <x v="0"/>
    <x v="0"/>
    <x v="0"/>
    <m/>
    <m/>
    <x v="0"/>
    <x v="0"/>
    <x v="0"/>
    <m/>
    <x v="0"/>
    <m/>
    <m/>
    <n v="0"/>
    <m/>
    <n v="0"/>
    <n v="0"/>
    <n v="0"/>
    <n v="0"/>
    <m/>
    <n v="0"/>
    <m/>
    <n v="0"/>
    <n v="0"/>
    <m/>
    <n v="0"/>
    <n v="0"/>
    <m/>
  </r>
  <r>
    <n v="576"/>
    <x v="0"/>
    <x v="0"/>
    <x v="0"/>
    <x v="0"/>
    <m/>
    <m/>
    <x v="0"/>
    <x v="0"/>
    <x v="0"/>
    <m/>
    <x v="0"/>
    <m/>
    <m/>
    <n v="0"/>
    <m/>
    <n v="0"/>
    <n v="0"/>
    <n v="0"/>
    <n v="0"/>
    <m/>
    <n v="0"/>
    <m/>
    <n v="0"/>
    <n v="0"/>
    <m/>
    <n v="0"/>
    <n v="0"/>
    <m/>
  </r>
  <r>
    <n v="577"/>
    <x v="0"/>
    <x v="0"/>
    <x v="0"/>
    <x v="0"/>
    <m/>
    <m/>
    <x v="0"/>
    <x v="0"/>
    <x v="0"/>
    <m/>
    <x v="0"/>
    <m/>
    <m/>
    <n v="0"/>
    <m/>
    <n v="0"/>
    <n v="0"/>
    <n v="0"/>
    <n v="0"/>
    <m/>
    <n v="0"/>
    <m/>
    <n v="0"/>
    <n v="0"/>
    <m/>
    <n v="0"/>
    <n v="0"/>
    <m/>
  </r>
  <r>
    <n v="578"/>
    <x v="0"/>
    <x v="0"/>
    <x v="0"/>
    <x v="0"/>
    <m/>
    <m/>
    <x v="0"/>
    <x v="0"/>
    <x v="0"/>
    <m/>
    <x v="0"/>
    <m/>
    <m/>
    <n v="0"/>
    <m/>
    <n v="0"/>
    <n v="0"/>
    <n v="0"/>
    <n v="0"/>
    <m/>
    <n v="0"/>
    <m/>
    <n v="0"/>
    <n v="0"/>
    <m/>
    <n v="0"/>
    <n v="0"/>
    <m/>
  </r>
  <r>
    <n v="579"/>
    <x v="0"/>
    <x v="0"/>
    <x v="0"/>
    <x v="0"/>
    <m/>
    <m/>
    <x v="0"/>
    <x v="0"/>
    <x v="0"/>
    <m/>
    <x v="0"/>
    <m/>
    <m/>
    <n v="0"/>
    <m/>
    <n v="0"/>
    <n v="0"/>
    <n v="0"/>
    <n v="0"/>
    <m/>
    <n v="0"/>
    <m/>
    <n v="0"/>
    <n v="0"/>
    <m/>
    <n v="0"/>
    <n v="0"/>
    <m/>
  </r>
  <r>
    <n v="580"/>
    <x v="0"/>
    <x v="0"/>
    <x v="0"/>
    <x v="0"/>
    <m/>
    <m/>
    <x v="0"/>
    <x v="0"/>
    <x v="0"/>
    <m/>
    <x v="0"/>
    <m/>
    <m/>
    <n v="0"/>
    <m/>
    <n v="0"/>
    <n v="0"/>
    <n v="0"/>
    <n v="0"/>
    <m/>
    <n v="0"/>
    <m/>
    <n v="0"/>
    <n v="0"/>
    <m/>
    <n v="0"/>
    <n v="0"/>
    <m/>
  </r>
  <r>
    <n v="581"/>
    <x v="0"/>
    <x v="0"/>
    <x v="0"/>
    <x v="0"/>
    <m/>
    <m/>
    <x v="0"/>
    <x v="0"/>
    <x v="0"/>
    <m/>
    <x v="0"/>
    <m/>
    <m/>
    <n v="0"/>
    <m/>
    <n v="0"/>
    <n v="0"/>
    <n v="0"/>
    <n v="0"/>
    <m/>
    <n v="0"/>
    <m/>
    <n v="0"/>
    <n v="0"/>
    <m/>
    <n v="0"/>
    <n v="0"/>
    <m/>
  </r>
  <r>
    <n v="582"/>
    <x v="0"/>
    <x v="0"/>
    <x v="0"/>
    <x v="0"/>
    <m/>
    <m/>
    <x v="0"/>
    <x v="0"/>
    <x v="0"/>
    <m/>
    <x v="0"/>
    <m/>
    <m/>
    <n v="0"/>
    <m/>
    <n v="0"/>
    <n v="0"/>
    <n v="0"/>
    <n v="0"/>
    <m/>
    <n v="0"/>
    <m/>
    <n v="0"/>
    <n v="0"/>
    <m/>
    <n v="0"/>
    <n v="0"/>
    <m/>
  </r>
  <r>
    <n v="583"/>
    <x v="0"/>
    <x v="0"/>
    <x v="0"/>
    <x v="0"/>
    <m/>
    <m/>
    <x v="0"/>
    <x v="0"/>
    <x v="0"/>
    <m/>
    <x v="0"/>
    <m/>
    <m/>
    <n v="0"/>
    <m/>
    <n v="0"/>
    <n v="0"/>
    <n v="0"/>
    <n v="0"/>
    <m/>
    <n v="0"/>
    <m/>
    <n v="0"/>
    <n v="0"/>
    <m/>
    <n v="0"/>
    <n v="0"/>
    <m/>
  </r>
  <r>
    <n v="584"/>
    <x v="0"/>
    <x v="0"/>
    <x v="0"/>
    <x v="0"/>
    <m/>
    <m/>
    <x v="0"/>
    <x v="0"/>
    <x v="0"/>
    <m/>
    <x v="0"/>
    <m/>
    <m/>
    <n v="0"/>
    <m/>
    <n v="0"/>
    <n v="0"/>
    <n v="0"/>
    <n v="0"/>
    <m/>
    <n v="0"/>
    <m/>
    <n v="0"/>
    <n v="0"/>
    <m/>
    <n v="0"/>
    <n v="0"/>
    <m/>
  </r>
  <r>
    <n v="585"/>
    <x v="0"/>
    <x v="0"/>
    <x v="0"/>
    <x v="0"/>
    <m/>
    <m/>
    <x v="0"/>
    <x v="0"/>
    <x v="0"/>
    <m/>
    <x v="0"/>
    <m/>
    <m/>
    <n v="0"/>
    <m/>
    <n v="0"/>
    <n v="0"/>
    <n v="0"/>
    <n v="0"/>
    <m/>
    <n v="0"/>
    <m/>
    <n v="0"/>
    <n v="0"/>
    <m/>
    <n v="0"/>
    <n v="0"/>
    <m/>
  </r>
  <r>
    <n v="586"/>
    <x v="0"/>
    <x v="0"/>
    <x v="0"/>
    <x v="0"/>
    <m/>
    <m/>
    <x v="0"/>
    <x v="0"/>
    <x v="0"/>
    <m/>
    <x v="0"/>
    <m/>
    <m/>
    <n v="0"/>
    <m/>
    <n v="0"/>
    <n v="0"/>
    <n v="0"/>
    <n v="0"/>
    <m/>
    <n v="0"/>
    <m/>
    <n v="0"/>
    <n v="0"/>
    <m/>
    <n v="0"/>
    <n v="0"/>
    <m/>
  </r>
  <r>
    <n v="587"/>
    <x v="0"/>
    <x v="0"/>
    <x v="0"/>
    <x v="0"/>
    <m/>
    <m/>
    <x v="0"/>
    <x v="0"/>
    <x v="0"/>
    <m/>
    <x v="0"/>
    <m/>
    <m/>
    <n v="0"/>
    <m/>
    <n v="0"/>
    <n v="0"/>
    <n v="0"/>
    <n v="0"/>
    <m/>
    <n v="0"/>
    <m/>
    <n v="0"/>
    <n v="0"/>
    <m/>
    <n v="0"/>
    <n v="0"/>
    <m/>
  </r>
  <r>
    <n v="588"/>
    <x v="0"/>
    <x v="0"/>
    <x v="0"/>
    <x v="0"/>
    <m/>
    <m/>
    <x v="0"/>
    <x v="0"/>
    <x v="0"/>
    <m/>
    <x v="0"/>
    <m/>
    <m/>
    <n v="0"/>
    <m/>
    <n v="0"/>
    <n v="0"/>
    <n v="0"/>
    <n v="0"/>
    <m/>
    <n v="0"/>
    <m/>
    <n v="0"/>
    <n v="0"/>
    <m/>
    <n v="0"/>
    <n v="0"/>
    <m/>
  </r>
  <r>
    <n v="589"/>
    <x v="0"/>
    <x v="0"/>
    <x v="0"/>
    <x v="0"/>
    <m/>
    <m/>
    <x v="0"/>
    <x v="0"/>
    <x v="0"/>
    <m/>
    <x v="0"/>
    <m/>
    <m/>
    <n v="0"/>
    <m/>
    <n v="0"/>
    <n v="0"/>
    <n v="0"/>
    <n v="0"/>
    <m/>
    <n v="0"/>
    <m/>
    <n v="0"/>
    <n v="0"/>
    <m/>
    <n v="0"/>
    <n v="0"/>
    <m/>
  </r>
  <r>
    <n v="590"/>
    <x v="0"/>
    <x v="0"/>
    <x v="0"/>
    <x v="0"/>
    <m/>
    <m/>
    <x v="0"/>
    <x v="0"/>
    <x v="0"/>
    <m/>
    <x v="0"/>
    <m/>
    <m/>
    <n v="0"/>
    <m/>
    <n v="0"/>
    <n v="0"/>
    <n v="0"/>
    <n v="0"/>
    <m/>
    <n v="0"/>
    <m/>
    <n v="0"/>
    <n v="0"/>
    <m/>
    <n v="0"/>
    <n v="0"/>
    <m/>
  </r>
  <r>
    <n v="591"/>
    <x v="0"/>
    <x v="0"/>
    <x v="0"/>
    <x v="0"/>
    <m/>
    <m/>
    <x v="0"/>
    <x v="0"/>
    <x v="0"/>
    <m/>
    <x v="0"/>
    <m/>
    <m/>
    <n v="0"/>
    <m/>
    <n v="0"/>
    <n v="0"/>
    <n v="0"/>
    <n v="0"/>
    <m/>
    <n v="0"/>
    <m/>
    <n v="0"/>
    <n v="0"/>
    <m/>
    <n v="0"/>
    <n v="0"/>
    <m/>
  </r>
  <r>
    <n v="592"/>
    <x v="0"/>
    <x v="0"/>
    <x v="0"/>
    <x v="0"/>
    <m/>
    <m/>
    <x v="0"/>
    <x v="0"/>
    <x v="0"/>
    <m/>
    <x v="0"/>
    <m/>
    <m/>
    <n v="0"/>
    <m/>
    <n v="0"/>
    <n v="0"/>
    <n v="0"/>
    <n v="0"/>
    <m/>
    <n v="0"/>
    <m/>
    <n v="0"/>
    <n v="0"/>
    <m/>
    <n v="0"/>
    <n v="0"/>
    <m/>
  </r>
  <r>
    <n v="593"/>
    <x v="0"/>
    <x v="0"/>
    <x v="0"/>
    <x v="0"/>
    <m/>
    <m/>
    <x v="0"/>
    <x v="0"/>
    <x v="0"/>
    <m/>
    <x v="0"/>
    <m/>
    <m/>
    <n v="0"/>
    <m/>
    <n v="0"/>
    <n v="0"/>
    <n v="0"/>
    <n v="0"/>
    <m/>
    <n v="0"/>
    <m/>
    <n v="0"/>
    <n v="0"/>
    <m/>
    <n v="0"/>
    <n v="0"/>
    <m/>
  </r>
  <r>
    <n v="594"/>
    <x v="0"/>
    <x v="0"/>
    <x v="0"/>
    <x v="0"/>
    <m/>
    <m/>
    <x v="0"/>
    <x v="0"/>
    <x v="0"/>
    <m/>
    <x v="0"/>
    <m/>
    <m/>
    <n v="0"/>
    <m/>
    <n v="0"/>
    <n v="0"/>
    <n v="0"/>
    <n v="0"/>
    <m/>
    <n v="0"/>
    <m/>
    <n v="0"/>
    <n v="0"/>
    <m/>
    <n v="0"/>
    <n v="0"/>
    <m/>
  </r>
  <r>
    <n v="595"/>
    <x v="0"/>
    <x v="0"/>
    <x v="0"/>
    <x v="0"/>
    <m/>
    <m/>
    <x v="0"/>
    <x v="0"/>
    <x v="0"/>
    <m/>
    <x v="0"/>
    <m/>
    <m/>
    <n v="0"/>
    <m/>
    <n v="0"/>
    <n v="0"/>
    <n v="0"/>
    <n v="0"/>
    <m/>
    <n v="0"/>
    <m/>
    <n v="0"/>
    <n v="0"/>
    <m/>
    <n v="0"/>
    <n v="0"/>
    <m/>
  </r>
  <r>
    <n v="596"/>
    <x v="0"/>
    <x v="0"/>
    <x v="0"/>
    <x v="0"/>
    <m/>
    <m/>
    <x v="0"/>
    <x v="0"/>
    <x v="0"/>
    <m/>
    <x v="0"/>
    <m/>
    <m/>
    <n v="0"/>
    <m/>
    <n v="0"/>
    <n v="0"/>
    <n v="0"/>
    <n v="0"/>
    <m/>
    <n v="0"/>
    <m/>
    <n v="0"/>
    <n v="0"/>
    <m/>
    <n v="0"/>
    <n v="0"/>
    <m/>
  </r>
  <r>
    <n v="597"/>
    <x v="0"/>
    <x v="0"/>
    <x v="0"/>
    <x v="0"/>
    <m/>
    <m/>
    <x v="0"/>
    <x v="0"/>
    <x v="0"/>
    <m/>
    <x v="0"/>
    <m/>
    <m/>
    <n v="0"/>
    <m/>
    <n v="0"/>
    <n v="0"/>
    <n v="0"/>
    <n v="0"/>
    <m/>
    <n v="0"/>
    <m/>
    <n v="0"/>
    <n v="0"/>
    <m/>
    <n v="0"/>
    <n v="0"/>
    <m/>
  </r>
  <r>
    <n v="598"/>
    <x v="0"/>
    <x v="0"/>
    <x v="0"/>
    <x v="0"/>
    <m/>
    <m/>
    <x v="0"/>
    <x v="0"/>
    <x v="0"/>
    <m/>
    <x v="0"/>
    <m/>
    <m/>
    <n v="0"/>
    <m/>
    <n v="0"/>
    <n v="0"/>
    <n v="0"/>
    <n v="0"/>
    <m/>
    <n v="0"/>
    <m/>
    <n v="0"/>
    <n v="0"/>
    <m/>
    <n v="0"/>
    <n v="0"/>
    <m/>
  </r>
  <r>
    <n v="599"/>
    <x v="0"/>
    <x v="0"/>
    <x v="0"/>
    <x v="0"/>
    <m/>
    <m/>
    <x v="0"/>
    <x v="0"/>
    <x v="0"/>
    <m/>
    <x v="0"/>
    <m/>
    <m/>
    <n v="0"/>
    <m/>
    <n v="0"/>
    <n v="0"/>
    <n v="0"/>
    <n v="0"/>
    <m/>
    <n v="0"/>
    <m/>
    <n v="0"/>
    <n v="0"/>
    <m/>
    <n v="0"/>
    <n v="0"/>
    <m/>
  </r>
  <r>
    <n v="600"/>
    <x v="0"/>
    <x v="0"/>
    <x v="0"/>
    <x v="0"/>
    <m/>
    <m/>
    <x v="0"/>
    <x v="0"/>
    <x v="0"/>
    <m/>
    <x v="0"/>
    <m/>
    <m/>
    <n v="0"/>
    <m/>
    <n v="0"/>
    <n v="0"/>
    <n v="0"/>
    <n v="0"/>
    <m/>
    <n v="0"/>
    <m/>
    <n v="0"/>
    <n v="0"/>
    <m/>
    <n v="0"/>
    <n v="0"/>
    <m/>
  </r>
  <r>
    <n v="601"/>
    <x v="0"/>
    <x v="0"/>
    <x v="0"/>
    <x v="0"/>
    <m/>
    <m/>
    <x v="0"/>
    <x v="0"/>
    <x v="0"/>
    <m/>
    <x v="0"/>
    <m/>
    <m/>
    <n v="0"/>
    <m/>
    <n v="0"/>
    <n v="0"/>
    <n v="0"/>
    <n v="0"/>
    <m/>
    <n v="0"/>
    <m/>
    <n v="0"/>
    <n v="0"/>
    <m/>
    <n v="0"/>
    <n v="0"/>
    <m/>
  </r>
  <r>
    <n v="602"/>
    <x v="0"/>
    <x v="0"/>
    <x v="0"/>
    <x v="0"/>
    <m/>
    <m/>
    <x v="0"/>
    <x v="0"/>
    <x v="0"/>
    <m/>
    <x v="0"/>
    <m/>
    <m/>
    <n v="0"/>
    <m/>
    <n v="0"/>
    <n v="0"/>
    <n v="0"/>
    <n v="0"/>
    <m/>
    <n v="0"/>
    <m/>
    <n v="0"/>
    <n v="0"/>
    <m/>
    <n v="0"/>
    <n v="0"/>
    <m/>
  </r>
  <r>
    <n v="603"/>
    <x v="0"/>
    <x v="0"/>
    <x v="0"/>
    <x v="0"/>
    <m/>
    <m/>
    <x v="0"/>
    <x v="0"/>
    <x v="0"/>
    <m/>
    <x v="0"/>
    <m/>
    <m/>
    <n v="0"/>
    <m/>
    <n v="0"/>
    <n v="0"/>
    <n v="0"/>
    <n v="0"/>
    <m/>
    <n v="0"/>
    <m/>
    <n v="0"/>
    <n v="0"/>
    <m/>
    <n v="0"/>
    <n v="0"/>
    <m/>
  </r>
  <r>
    <n v="604"/>
    <x v="0"/>
    <x v="0"/>
    <x v="0"/>
    <x v="0"/>
    <m/>
    <m/>
    <x v="0"/>
    <x v="0"/>
    <x v="0"/>
    <m/>
    <x v="0"/>
    <m/>
    <m/>
    <n v="0"/>
    <m/>
    <n v="0"/>
    <n v="0"/>
    <n v="0"/>
    <n v="0"/>
    <m/>
    <n v="0"/>
    <m/>
    <n v="0"/>
    <n v="0"/>
    <m/>
    <n v="0"/>
    <n v="0"/>
    <m/>
  </r>
  <r>
    <n v="605"/>
    <x v="0"/>
    <x v="0"/>
    <x v="0"/>
    <x v="0"/>
    <m/>
    <m/>
    <x v="0"/>
    <x v="0"/>
    <x v="0"/>
    <m/>
    <x v="0"/>
    <m/>
    <m/>
    <n v="0"/>
    <m/>
    <n v="0"/>
    <n v="0"/>
    <n v="0"/>
    <n v="0"/>
    <m/>
    <n v="0"/>
    <m/>
    <n v="0"/>
    <n v="0"/>
    <m/>
    <n v="0"/>
    <n v="0"/>
    <m/>
  </r>
  <r>
    <n v="606"/>
    <x v="0"/>
    <x v="0"/>
    <x v="0"/>
    <x v="0"/>
    <m/>
    <m/>
    <x v="0"/>
    <x v="0"/>
    <x v="0"/>
    <m/>
    <x v="0"/>
    <m/>
    <m/>
    <n v="0"/>
    <m/>
    <n v="0"/>
    <n v="0"/>
    <n v="0"/>
    <n v="0"/>
    <m/>
    <n v="0"/>
    <m/>
    <n v="0"/>
    <n v="0"/>
    <m/>
    <n v="0"/>
    <n v="0"/>
    <m/>
  </r>
  <r>
    <n v="607"/>
    <x v="0"/>
    <x v="0"/>
    <x v="0"/>
    <x v="0"/>
    <m/>
    <m/>
    <x v="0"/>
    <x v="0"/>
    <x v="0"/>
    <m/>
    <x v="0"/>
    <m/>
    <m/>
    <n v="0"/>
    <m/>
    <n v="0"/>
    <n v="0"/>
    <n v="0"/>
    <n v="0"/>
    <m/>
    <n v="0"/>
    <m/>
    <n v="0"/>
    <n v="0"/>
    <m/>
    <n v="0"/>
    <n v="0"/>
    <m/>
  </r>
  <r>
    <n v="608"/>
    <x v="0"/>
    <x v="0"/>
    <x v="0"/>
    <x v="0"/>
    <m/>
    <m/>
    <x v="0"/>
    <x v="0"/>
    <x v="0"/>
    <m/>
    <x v="0"/>
    <m/>
    <m/>
    <n v="0"/>
    <m/>
    <n v="0"/>
    <n v="0"/>
    <n v="0"/>
    <n v="0"/>
    <m/>
    <n v="0"/>
    <m/>
    <n v="0"/>
    <n v="0"/>
    <m/>
    <n v="0"/>
    <n v="0"/>
    <m/>
  </r>
  <r>
    <n v="609"/>
    <x v="0"/>
    <x v="0"/>
    <x v="0"/>
    <x v="0"/>
    <m/>
    <m/>
    <x v="0"/>
    <x v="0"/>
    <x v="0"/>
    <m/>
    <x v="0"/>
    <m/>
    <m/>
    <n v="0"/>
    <m/>
    <n v="0"/>
    <n v="0"/>
    <n v="0"/>
    <n v="0"/>
    <m/>
    <n v="0"/>
    <m/>
    <n v="0"/>
    <n v="0"/>
    <m/>
    <n v="0"/>
    <n v="0"/>
    <m/>
  </r>
  <r>
    <n v="610"/>
    <x v="0"/>
    <x v="0"/>
    <x v="0"/>
    <x v="0"/>
    <m/>
    <m/>
    <x v="0"/>
    <x v="0"/>
    <x v="0"/>
    <m/>
    <x v="0"/>
    <m/>
    <m/>
    <n v="0"/>
    <m/>
    <n v="0"/>
    <n v="0"/>
    <n v="0"/>
    <n v="0"/>
    <m/>
    <n v="0"/>
    <m/>
    <n v="0"/>
    <n v="0"/>
    <m/>
    <n v="0"/>
    <n v="0"/>
    <m/>
  </r>
  <r>
    <n v="611"/>
    <x v="0"/>
    <x v="0"/>
    <x v="0"/>
    <x v="0"/>
    <m/>
    <m/>
    <x v="0"/>
    <x v="0"/>
    <x v="0"/>
    <m/>
    <x v="0"/>
    <m/>
    <m/>
    <n v="0"/>
    <m/>
    <n v="0"/>
    <n v="0"/>
    <n v="0"/>
    <n v="0"/>
    <m/>
    <n v="0"/>
    <m/>
    <n v="0"/>
    <n v="0"/>
    <m/>
    <n v="0"/>
    <n v="0"/>
    <m/>
  </r>
  <r>
    <n v="612"/>
    <x v="0"/>
    <x v="0"/>
    <x v="0"/>
    <x v="0"/>
    <m/>
    <m/>
    <x v="0"/>
    <x v="0"/>
    <x v="0"/>
    <m/>
    <x v="0"/>
    <m/>
    <m/>
    <n v="0"/>
    <m/>
    <n v="0"/>
    <n v="0"/>
    <n v="0"/>
    <n v="0"/>
    <m/>
    <n v="0"/>
    <m/>
    <n v="0"/>
    <n v="0"/>
    <m/>
    <n v="0"/>
    <n v="0"/>
    <m/>
  </r>
  <r>
    <n v="613"/>
    <x v="0"/>
    <x v="0"/>
    <x v="0"/>
    <x v="0"/>
    <m/>
    <m/>
    <x v="0"/>
    <x v="0"/>
    <x v="0"/>
    <m/>
    <x v="0"/>
    <m/>
    <m/>
    <n v="0"/>
    <m/>
    <n v="0"/>
    <n v="0"/>
    <n v="0"/>
    <n v="0"/>
    <m/>
    <n v="0"/>
    <m/>
    <n v="0"/>
    <n v="0"/>
    <m/>
    <n v="0"/>
    <n v="0"/>
    <m/>
  </r>
  <r>
    <n v="614"/>
    <x v="0"/>
    <x v="0"/>
    <x v="0"/>
    <x v="0"/>
    <m/>
    <m/>
    <x v="0"/>
    <x v="0"/>
    <x v="0"/>
    <m/>
    <x v="0"/>
    <m/>
    <m/>
    <n v="0"/>
    <m/>
    <n v="0"/>
    <n v="0"/>
    <n v="0"/>
    <n v="0"/>
    <m/>
    <n v="0"/>
    <m/>
    <n v="0"/>
    <n v="0"/>
    <m/>
    <n v="0"/>
    <n v="0"/>
    <m/>
  </r>
  <r>
    <n v="615"/>
    <x v="0"/>
    <x v="0"/>
    <x v="0"/>
    <x v="0"/>
    <m/>
    <m/>
    <x v="0"/>
    <x v="0"/>
    <x v="0"/>
    <m/>
    <x v="0"/>
    <m/>
    <m/>
    <n v="0"/>
    <m/>
    <n v="0"/>
    <n v="0"/>
    <n v="0"/>
    <n v="0"/>
    <m/>
    <n v="0"/>
    <m/>
    <n v="0"/>
    <n v="0"/>
    <m/>
    <n v="0"/>
    <n v="0"/>
    <m/>
  </r>
  <r>
    <n v="616"/>
    <x v="0"/>
    <x v="0"/>
    <x v="0"/>
    <x v="0"/>
    <m/>
    <m/>
    <x v="0"/>
    <x v="0"/>
    <x v="0"/>
    <m/>
    <x v="0"/>
    <m/>
    <m/>
    <n v="0"/>
    <m/>
    <n v="0"/>
    <n v="0"/>
    <n v="0"/>
    <n v="0"/>
    <m/>
    <n v="0"/>
    <m/>
    <n v="0"/>
    <n v="0"/>
    <m/>
    <n v="0"/>
    <n v="0"/>
    <m/>
  </r>
  <r>
    <n v="617"/>
    <x v="0"/>
    <x v="0"/>
    <x v="0"/>
    <x v="0"/>
    <m/>
    <m/>
    <x v="0"/>
    <x v="0"/>
    <x v="0"/>
    <m/>
    <x v="0"/>
    <m/>
    <m/>
    <n v="0"/>
    <m/>
    <n v="0"/>
    <n v="0"/>
    <n v="0"/>
    <n v="0"/>
    <m/>
    <n v="0"/>
    <m/>
    <n v="0"/>
    <n v="0"/>
    <m/>
    <n v="0"/>
    <n v="0"/>
    <m/>
  </r>
  <r>
    <n v="618"/>
    <x v="0"/>
    <x v="0"/>
    <x v="0"/>
    <x v="0"/>
    <m/>
    <m/>
    <x v="0"/>
    <x v="0"/>
    <x v="0"/>
    <m/>
    <x v="0"/>
    <m/>
    <m/>
    <n v="0"/>
    <m/>
    <n v="0"/>
    <n v="0"/>
    <n v="0"/>
    <n v="0"/>
    <m/>
    <n v="0"/>
    <m/>
    <n v="0"/>
    <n v="0"/>
    <m/>
    <n v="0"/>
    <n v="0"/>
    <m/>
  </r>
  <r>
    <n v="619"/>
    <x v="0"/>
    <x v="0"/>
    <x v="0"/>
    <x v="0"/>
    <m/>
    <m/>
    <x v="0"/>
    <x v="0"/>
    <x v="0"/>
    <m/>
    <x v="0"/>
    <m/>
    <m/>
    <n v="0"/>
    <m/>
    <n v="0"/>
    <n v="0"/>
    <n v="0"/>
    <n v="0"/>
    <m/>
    <n v="0"/>
    <m/>
    <n v="0"/>
    <n v="0"/>
    <m/>
    <n v="0"/>
    <n v="0"/>
    <m/>
  </r>
  <r>
    <n v="620"/>
    <x v="0"/>
    <x v="0"/>
    <x v="0"/>
    <x v="0"/>
    <m/>
    <m/>
    <x v="0"/>
    <x v="0"/>
    <x v="0"/>
    <m/>
    <x v="0"/>
    <m/>
    <m/>
    <n v="0"/>
    <m/>
    <n v="0"/>
    <n v="0"/>
    <n v="0"/>
    <n v="0"/>
    <m/>
    <n v="0"/>
    <m/>
    <n v="0"/>
    <n v="0"/>
    <m/>
    <n v="0"/>
    <n v="0"/>
    <m/>
  </r>
  <r>
    <n v="621"/>
    <x v="0"/>
    <x v="0"/>
    <x v="0"/>
    <x v="0"/>
    <m/>
    <m/>
    <x v="0"/>
    <x v="0"/>
    <x v="0"/>
    <m/>
    <x v="0"/>
    <m/>
    <m/>
    <n v="0"/>
    <m/>
    <n v="0"/>
    <n v="0"/>
    <n v="0"/>
    <n v="0"/>
    <m/>
    <n v="0"/>
    <m/>
    <n v="0"/>
    <n v="0"/>
    <m/>
    <n v="0"/>
    <n v="0"/>
    <m/>
  </r>
  <r>
    <n v="622"/>
    <x v="0"/>
    <x v="0"/>
    <x v="0"/>
    <x v="0"/>
    <m/>
    <m/>
    <x v="0"/>
    <x v="0"/>
    <x v="0"/>
    <m/>
    <x v="0"/>
    <m/>
    <m/>
    <n v="0"/>
    <m/>
    <n v="0"/>
    <n v="0"/>
    <n v="0"/>
    <n v="0"/>
    <m/>
    <n v="0"/>
    <m/>
    <n v="0"/>
    <n v="0"/>
    <m/>
    <n v="0"/>
    <n v="0"/>
    <m/>
  </r>
  <r>
    <n v="623"/>
    <x v="0"/>
    <x v="0"/>
    <x v="0"/>
    <x v="0"/>
    <m/>
    <m/>
    <x v="0"/>
    <x v="0"/>
    <x v="0"/>
    <m/>
    <x v="0"/>
    <m/>
    <m/>
    <n v="0"/>
    <m/>
    <n v="0"/>
    <n v="0"/>
    <n v="0"/>
    <n v="0"/>
    <m/>
    <n v="0"/>
    <m/>
    <n v="0"/>
    <n v="0"/>
    <m/>
    <n v="0"/>
    <n v="0"/>
    <m/>
  </r>
  <r>
    <n v="624"/>
    <x v="0"/>
    <x v="0"/>
    <x v="0"/>
    <x v="0"/>
    <m/>
    <m/>
    <x v="0"/>
    <x v="0"/>
    <x v="0"/>
    <m/>
    <x v="0"/>
    <m/>
    <m/>
    <n v="0"/>
    <m/>
    <n v="0"/>
    <n v="0"/>
    <n v="0"/>
    <n v="0"/>
    <m/>
    <n v="0"/>
    <m/>
    <n v="0"/>
    <n v="0"/>
    <m/>
    <n v="0"/>
    <n v="0"/>
    <m/>
  </r>
  <r>
    <n v="625"/>
    <x v="0"/>
    <x v="0"/>
    <x v="0"/>
    <x v="0"/>
    <m/>
    <m/>
    <x v="0"/>
    <x v="0"/>
    <x v="0"/>
    <m/>
    <x v="0"/>
    <m/>
    <m/>
    <n v="0"/>
    <m/>
    <n v="0"/>
    <n v="0"/>
    <n v="0"/>
    <n v="0"/>
    <m/>
    <n v="0"/>
    <m/>
    <n v="0"/>
    <n v="0"/>
    <m/>
    <n v="0"/>
    <n v="0"/>
    <m/>
  </r>
  <r>
    <n v="626"/>
    <x v="0"/>
    <x v="0"/>
    <x v="0"/>
    <x v="0"/>
    <m/>
    <m/>
    <x v="0"/>
    <x v="0"/>
    <x v="0"/>
    <m/>
    <x v="0"/>
    <m/>
    <m/>
    <n v="0"/>
    <m/>
    <n v="0"/>
    <n v="0"/>
    <n v="0"/>
    <n v="0"/>
    <m/>
    <n v="0"/>
    <m/>
    <n v="0"/>
    <n v="0"/>
    <m/>
    <n v="0"/>
    <n v="0"/>
    <m/>
  </r>
  <r>
    <n v="627"/>
    <x v="0"/>
    <x v="0"/>
    <x v="0"/>
    <x v="0"/>
    <m/>
    <m/>
    <x v="0"/>
    <x v="0"/>
    <x v="0"/>
    <m/>
    <x v="0"/>
    <m/>
    <m/>
    <n v="0"/>
    <m/>
    <n v="0"/>
    <n v="0"/>
    <n v="0"/>
    <n v="0"/>
    <m/>
    <n v="0"/>
    <m/>
    <n v="0"/>
    <n v="0"/>
    <m/>
    <n v="0"/>
    <n v="0"/>
    <m/>
  </r>
  <r>
    <n v="628"/>
    <x v="0"/>
    <x v="0"/>
    <x v="0"/>
    <x v="0"/>
    <m/>
    <m/>
    <x v="0"/>
    <x v="0"/>
    <x v="0"/>
    <m/>
    <x v="0"/>
    <m/>
    <m/>
    <n v="0"/>
    <m/>
    <n v="0"/>
    <n v="0"/>
    <n v="0"/>
    <n v="0"/>
    <m/>
    <n v="0"/>
    <m/>
    <n v="0"/>
    <n v="0"/>
    <m/>
    <n v="0"/>
    <n v="0"/>
    <m/>
  </r>
  <r>
    <n v="629"/>
    <x v="0"/>
    <x v="0"/>
    <x v="0"/>
    <x v="0"/>
    <m/>
    <m/>
    <x v="0"/>
    <x v="0"/>
    <x v="0"/>
    <m/>
    <x v="0"/>
    <m/>
    <m/>
    <n v="0"/>
    <m/>
    <n v="0"/>
    <n v="0"/>
    <n v="0"/>
    <n v="0"/>
    <m/>
    <n v="0"/>
    <m/>
    <n v="0"/>
    <n v="0"/>
    <m/>
    <n v="0"/>
    <n v="0"/>
    <m/>
  </r>
  <r>
    <n v="630"/>
    <x v="0"/>
    <x v="0"/>
    <x v="0"/>
    <x v="0"/>
    <m/>
    <m/>
    <x v="0"/>
    <x v="0"/>
    <x v="0"/>
    <m/>
    <x v="0"/>
    <m/>
    <m/>
    <n v="0"/>
    <m/>
    <n v="0"/>
    <n v="0"/>
    <n v="0"/>
    <n v="0"/>
    <m/>
    <n v="0"/>
    <m/>
    <n v="0"/>
    <n v="0"/>
    <m/>
    <n v="0"/>
    <n v="0"/>
    <m/>
  </r>
  <r>
    <n v="631"/>
    <x v="0"/>
    <x v="0"/>
    <x v="0"/>
    <x v="0"/>
    <m/>
    <m/>
    <x v="0"/>
    <x v="0"/>
    <x v="0"/>
    <m/>
    <x v="0"/>
    <m/>
    <m/>
    <n v="0"/>
    <m/>
    <n v="0"/>
    <n v="0"/>
    <n v="0"/>
    <n v="0"/>
    <m/>
    <n v="0"/>
    <m/>
    <n v="0"/>
    <n v="0"/>
    <m/>
    <n v="0"/>
    <n v="0"/>
    <m/>
  </r>
  <r>
    <n v="632"/>
    <x v="0"/>
    <x v="0"/>
    <x v="0"/>
    <x v="0"/>
    <m/>
    <m/>
    <x v="0"/>
    <x v="0"/>
    <x v="0"/>
    <m/>
    <x v="0"/>
    <m/>
    <m/>
    <n v="0"/>
    <m/>
    <n v="0"/>
    <n v="0"/>
    <n v="0"/>
    <n v="0"/>
    <m/>
    <n v="0"/>
    <m/>
    <n v="0"/>
    <n v="0"/>
    <m/>
    <n v="0"/>
    <n v="0"/>
    <m/>
  </r>
  <r>
    <n v="633"/>
    <x v="0"/>
    <x v="0"/>
    <x v="0"/>
    <x v="0"/>
    <m/>
    <m/>
    <x v="0"/>
    <x v="0"/>
    <x v="0"/>
    <m/>
    <x v="0"/>
    <m/>
    <m/>
    <n v="0"/>
    <m/>
    <n v="0"/>
    <n v="0"/>
    <n v="0"/>
    <n v="0"/>
    <m/>
    <n v="0"/>
    <m/>
    <n v="0"/>
    <n v="0"/>
    <m/>
    <n v="0"/>
    <n v="0"/>
    <m/>
  </r>
  <r>
    <n v="634"/>
    <x v="0"/>
    <x v="0"/>
    <x v="0"/>
    <x v="0"/>
    <m/>
    <m/>
    <x v="0"/>
    <x v="0"/>
    <x v="0"/>
    <m/>
    <x v="0"/>
    <m/>
    <m/>
    <n v="0"/>
    <m/>
    <n v="0"/>
    <n v="0"/>
    <n v="0"/>
    <n v="0"/>
    <m/>
    <n v="0"/>
    <m/>
    <n v="0"/>
    <n v="0"/>
    <m/>
    <n v="0"/>
    <n v="0"/>
    <m/>
  </r>
  <r>
    <n v="635"/>
    <x v="0"/>
    <x v="0"/>
    <x v="0"/>
    <x v="0"/>
    <m/>
    <m/>
    <x v="0"/>
    <x v="0"/>
    <x v="0"/>
    <m/>
    <x v="0"/>
    <m/>
    <m/>
    <n v="0"/>
    <m/>
    <n v="0"/>
    <n v="0"/>
    <n v="0"/>
    <n v="0"/>
    <m/>
    <n v="0"/>
    <m/>
    <n v="0"/>
    <n v="0"/>
    <m/>
    <n v="0"/>
    <n v="0"/>
    <m/>
  </r>
  <r>
    <n v="636"/>
    <x v="0"/>
    <x v="0"/>
    <x v="0"/>
    <x v="0"/>
    <m/>
    <m/>
    <x v="0"/>
    <x v="0"/>
    <x v="0"/>
    <m/>
    <x v="0"/>
    <m/>
    <m/>
    <n v="0"/>
    <m/>
    <n v="0"/>
    <n v="0"/>
    <n v="0"/>
    <n v="0"/>
    <m/>
    <n v="0"/>
    <m/>
    <n v="0"/>
    <n v="0"/>
    <m/>
    <n v="0"/>
    <n v="0"/>
    <m/>
  </r>
  <r>
    <n v="637"/>
    <x v="0"/>
    <x v="0"/>
    <x v="0"/>
    <x v="0"/>
    <m/>
    <m/>
    <x v="0"/>
    <x v="0"/>
    <x v="0"/>
    <m/>
    <x v="0"/>
    <m/>
    <m/>
    <n v="0"/>
    <m/>
    <n v="0"/>
    <n v="0"/>
    <n v="0"/>
    <n v="0"/>
    <m/>
    <n v="0"/>
    <m/>
    <n v="0"/>
    <n v="0"/>
    <m/>
    <n v="0"/>
    <n v="0"/>
    <m/>
  </r>
  <r>
    <n v="638"/>
    <x v="0"/>
    <x v="0"/>
    <x v="0"/>
    <x v="0"/>
    <m/>
    <m/>
    <x v="0"/>
    <x v="0"/>
    <x v="0"/>
    <m/>
    <x v="0"/>
    <m/>
    <m/>
    <n v="0"/>
    <m/>
    <n v="0"/>
    <n v="0"/>
    <n v="0"/>
    <n v="0"/>
    <m/>
    <n v="0"/>
    <m/>
    <n v="0"/>
    <n v="0"/>
    <m/>
    <n v="0"/>
    <n v="0"/>
    <m/>
  </r>
  <r>
    <n v="639"/>
    <x v="0"/>
    <x v="0"/>
    <x v="0"/>
    <x v="0"/>
    <m/>
    <m/>
    <x v="0"/>
    <x v="0"/>
    <x v="0"/>
    <m/>
    <x v="0"/>
    <m/>
    <m/>
    <n v="0"/>
    <m/>
    <n v="0"/>
    <n v="0"/>
    <n v="0"/>
    <n v="0"/>
    <m/>
    <n v="0"/>
    <m/>
    <n v="0"/>
    <n v="0"/>
    <m/>
    <n v="0"/>
    <n v="0"/>
    <m/>
  </r>
  <r>
    <n v="640"/>
    <x v="0"/>
    <x v="0"/>
    <x v="0"/>
    <x v="0"/>
    <m/>
    <m/>
    <x v="0"/>
    <x v="0"/>
    <x v="0"/>
    <m/>
    <x v="0"/>
    <m/>
    <m/>
    <n v="0"/>
    <m/>
    <n v="0"/>
    <n v="0"/>
    <n v="0"/>
    <n v="0"/>
    <m/>
    <n v="0"/>
    <m/>
    <n v="0"/>
    <n v="0"/>
    <m/>
    <n v="0"/>
    <n v="0"/>
    <m/>
  </r>
  <r>
    <n v="641"/>
    <x v="0"/>
    <x v="0"/>
    <x v="0"/>
    <x v="0"/>
    <m/>
    <m/>
    <x v="0"/>
    <x v="0"/>
    <x v="0"/>
    <m/>
    <x v="0"/>
    <m/>
    <m/>
    <n v="0"/>
    <m/>
    <n v="0"/>
    <n v="0"/>
    <n v="0"/>
    <n v="0"/>
    <m/>
    <n v="0"/>
    <m/>
    <n v="0"/>
    <n v="0"/>
    <m/>
    <n v="0"/>
    <n v="0"/>
    <m/>
  </r>
  <r>
    <n v="642"/>
    <x v="0"/>
    <x v="0"/>
    <x v="0"/>
    <x v="0"/>
    <m/>
    <m/>
    <x v="0"/>
    <x v="0"/>
    <x v="0"/>
    <m/>
    <x v="0"/>
    <m/>
    <m/>
    <n v="0"/>
    <m/>
    <n v="0"/>
    <n v="0"/>
    <n v="0"/>
    <n v="0"/>
    <m/>
    <n v="0"/>
    <m/>
    <n v="0"/>
    <n v="0"/>
    <m/>
    <n v="0"/>
    <n v="0"/>
    <m/>
  </r>
  <r>
    <n v="643"/>
    <x v="0"/>
    <x v="0"/>
    <x v="0"/>
    <x v="0"/>
    <m/>
    <m/>
    <x v="0"/>
    <x v="0"/>
    <x v="0"/>
    <m/>
    <x v="0"/>
    <m/>
    <m/>
    <n v="0"/>
    <m/>
    <n v="0"/>
    <n v="0"/>
    <n v="0"/>
    <n v="0"/>
    <m/>
    <n v="0"/>
    <m/>
    <n v="0"/>
    <n v="0"/>
    <m/>
    <n v="0"/>
    <n v="0"/>
    <m/>
  </r>
  <r>
    <n v="644"/>
    <x v="0"/>
    <x v="0"/>
    <x v="0"/>
    <x v="0"/>
    <m/>
    <m/>
    <x v="0"/>
    <x v="0"/>
    <x v="0"/>
    <m/>
    <x v="0"/>
    <m/>
    <m/>
    <n v="0"/>
    <m/>
    <n v="0"/>
    <n v="0"/>
    <n v="0"/>
    <n v="0"/>
    <m/>
    <n v="0"/>
    <m/>
    <n v="0"/>
    <n v="0"/>
    <m/>
    <n v="0"/>
    <n v="0"/>
    <m/>
  </r>
  <r>
    <n v="645"/>
    <x v="0"/>
    <x v="0"/>
    <x v="0"/>
    <x v="0"/>
    <m/>
    <m/>
    <x v="0"/>
    <x v="0"/>
    <x v="0"/>
    <m/>
    <x v="0"/>
    <m/>
    <m/>
    <n v="0"/>
    <m/>
    <n v="0"/>
    <n v="0"/>
    <n v="0"/>
    <n v="0"/>
    <m/>
    <n v="0"/>
    <m/>
    <n v="0"/>
    <n v="0"/>
    <m/>
    <n v="0"/>
    <n v="0"/>
    <m/>
  </r>
  <r>
    <n v="646"/>
    <x v="0"/>
    <x v="0"/>
    <x v="0"/>
    <x v="0"/>
    <m/>
    <m/>
    <x v="0"/>
    <x v="0"/>
    <x v="0"/>
    <m/>
    <x v="0"/>
    <m/>
    <m/>
    <n v="0"/>
    <m/>
    <n v="0"/>
    <n v="0"/>
    <n v="0"/>
    <n v="0"/>
    <m/>
    <n v="0"/>
    <m/>
    <n v="0"/>
    <n v="0"/>
    <m/>
    <n v="0"/>
    <n v="0"/>
    <m/>
  </r>
  <r>
    <n v="647"/>
    <x v="0"/>
    <x v="0"/>
    <x v="0"/>
    <x v="0"/>
    <m/>
    <m/>
    <x v="0"/>
    <x v="0"/>
    <x v="0"/>
    <m/>
    <x v="0"/>
    <m/>
    <m/>
    <n v="0"/>
    <m/>
    <n v="0"/>
    <n v="0"/>
    <n v="0"/>
    <n v="0"/>
    <m/>
    <n v="0"/>
    <m/>
    <n v="0"/>
    <n v="0"/>
    <m/>
    <n v="0"/>
    <n v="0"/>
    <m/>
  </r>
  <r>
    <n v="648"/>
    <x v="0"/>
    <x v="0"/>
    <x v="0"/>
    <x v="0"/>
    <m/>
    <m/>
    <x v="0"/>
    <x v="0"/>
    <x v="0"/>
    <m/>
    <x v="0"/>
    <m/>
    <m/>
    <n v="0"/>
    <m/>
    <n v="0"/>
    <n v="0"/>
    <n v="0"/>
    <n v="0"/>
    <m/>
    <n v="0"/>
    <m/>
    <n v="0"/>
    <n v="0"/>
    <m/>
    <n v="0"/>
    <n v="0"/>
    <m/>
  </r>
  <r>
    <n v="649"/>
    <x v="0"/>
    <x v="0"/>
    <x v="0"/>
    <x v="0"/>
    <m/>
    <m/>
    <x v="0"/>
    <x v="0"/>
    <x v="0"/>
    <m/>
    <x v="0"/>
    <m/>
    <m/>
    <n v="0"/>
    <m/>
    <n v="0"/>
    <n v="0"/>
    <n v="0"/>
    <n v="0"/>
    <m/>
    <n v="0"/>
    <m/>
    <n v="0"/>
    <n v="0"/>
    <m/>
    <n v="0"/>
    <n v="0"/>
    <m/>
  </r>
  <r>
    <n v="650"/>
    <x v="0"/>
    <x v="0"/>
    <x v="0"/>
    <x v="0"/>
    <m/>
    <m/>
    <x v="0"/>
    <x v="0"/>
    <x v="0"/>
    <m/>
    <x v="0"/>
    <m/>
    <m/>
    <n v="0"/>
    <m/>
    <n v="0"/>
    <n v="0"/>
    <n v="0"/>
    <n v="0"/>
    <m/>
    <n v="0"/>
    <m/>
    <n v="0"/>
    <n v="0"/>
    <m/>
    <n v="0"/>
    <n v="0"/>
    <m/>
  </r>
  <r>
    <n v="651"/>
    <x v="0"/>
    <x v="0"/>
    <x v="0"/>
    <x v="0"/>
    <m/>
    <m/>
    <x v="0"/>
    <x v="0"/>
    <x v="0"/>
    <m/>
    <x v="0"/>
    <m/>
    <m/>
    <n v="0"/>
    <m/>
    <n v="0"/>
    <n v="0"/>
    <n v="0"/>
    <n v="0"/>
    <m/>
    <n v="0"/>
    <m/>
    <n v="0"/>
    <n v="0"/>
    <m/>
    <n v="0"/>
    <n v="0"/>
    <m/>
  </r>
  <r>
    <n v="652"/>
    <x v="0"/>
    <x v="0"/>
    <x v="0"/>
    <x v="0"/>
    <m/>
    <m/>
    <x v="0"/>
    <x v="0"/>
    <x v="0"/>
    <m/>
    <x v="0"/>
    <m/>
    <m/>
    <n v="0"/>
    <m/>
    <n v="0"/>
    <n v="0"/>
    <n v="0"/>
    <n v="0"/>
    <m/>
    <n v="0"/>
    <m/>
    <n v="0"/>
    <n v="0"/>
    <m/>
    <n v="0"/>
    <n v="0"/>
    <m/>
  </r>
  <r>
    <n v="653"/>
    <x v="0"/>
    <x v="0"/>
    <x v="0"/>
    <x v="0"/>
    <m/>
    <m/>
    <x v="0"/>
    <x v="0"/>
    <x v="0"/>
    <m/>
    <x v="0"/>
    <m/>
    <m/>
    <n v="0"/>
    <m/>
    <n v="0"/>
    <n v="0"/>
    <n v="0"/>
    <n v="0"/>
    <m/>
    <n v="0"/>
    <m/>
    <n v="0"/>
    <n v="0"/>
    <m/>
    <n v="0"/>
    <n v="0"/>
    <m/>
  </r>
  <r>
    <n v="654"/>
    <x v="0"/>
    <x v="0"/>
    <x v="0"/>
    <x v="0"/>
    <m/>
    <m/>
    <x v="0"/>
    <x v="0"/>
    <x v="0"/>
    <m/>
    <x v="0"/>
    <m/>
    <m/>
    <n v="0"/>
    <m/>
    <n v="0"/>
    <n v="0"/>
    <n v="0"/>
    <n v="0"/>
    <m/>
    <n v="0"/>
    <m/>
    <n v="0"/>
    <n v="0"/>
    <m/>
    <n v="0"/>
    <n v="0"/>
    <m/>
  </r>
  <r>
    <n v="655"/>
    <x v="0"/>
    <x v="0"/>
    <x v="0"/>
    <x v="0"/>
    <m/>
    <m/>
    <x v="0"/>
    <x v="0"/>
    <x v="0"/>
    <m/>
    <x v="0"/>
    <m/>
    <m/>
    <n v="0"/>
    <m/>
    <n v="0"/>
    <n v="0"/>
    <n v="0"/>
    <n v="0"/>
    <m/>
    <n v="0"/>
    <m/>
    <n v="0"/>
    <n v="0"/>
    <m/>
    <n v="0"/>
    <n v="0"/>
    <m/>
  </r>
  <r>
    <n v="656"/>
    <x v="0"/>
    <x v="0"/>
    <x v="0"/>
    <x v="0"/>
    <m/>
    <m/>
    <x v="0"/>
    <x v="0"/>
    <x v="0"/>
    <m/>
    <x v="0"/>
    <m/>
    <m/>
    <n v="0"/>
    <m/>
    <n v="0"/>
    <n v="0"/>
    <n v="0"/>
    <n v="0"/>
    <m/>
    <n v="0"/>
    <m/>
    <n v="0"/>
    <n v="0"/>
    <m/>
    <n v="0"/>
    <n v="0"/>
    <m/>
  </r>
  <r>
    <n v="657"/>
    <x v="0"/>
    <x v="0"/>
    <x v="0"/>
    <x v="0"/>
    <m/>
    <m/>
    <x v="0"/>
    <x v="0"/>
    <x v="0"/>
    <m/>
    <x v="0"/>
    <m/>
    <m/>
    <n v="0"/>
    <m/>
    <n v="0"/>
    <n v="0"/>
    <n v="0"/>
    <n v="0"/>
    <m/>
    <n v="0"/>
    <m/>
    <n v="0"/>
    <n v="0"/>
    <m/>
    <n v="0"/>
    <n v="0"/>
    <m/>
  </r>
  <r>
    <n v="658"/>
    <x v="0"/>
    <x v="0"/>
    <x v="0"/>
    <x v="0"/>
    <m/>
    <m/>
    <x v="0"/>
    <x v="0"/>
    <x v="0"/>
    <m/>
    <x v="0"/>
    <m/>
    <m/>
    <n v="0"/>
    <m/>
    <n v="0"/>
    <n v="0"/>
    <n v="0"/>
    <n v="0"/>
    <m/>
    <n v="0"/>
    <m/>
    <n v="0"/>
    <n v="0"/>
    <m/>
    <n v="0"/>
    <n v="0"/>
    <m/>
  </r>
  <r>
    <n v="659"/>
    <x v="0"/>
    <x v="0"/>
    <x v="0"/>
    <x v="0"/>
    <m/>
    <m/>
    <x v="0"/>
    <x v="0"/>
    <x v="0"/>
    <m/>
    <x v="0"/>
    <m/>
    <m/>
    <n v="0"/>
    <m/>
    <n v="0"/>
    <n v="0"/>
    <n v="0"/>
    <n v="0"/>
    <m/>
    <n v="0"/>
    <m/>
    <n v="0"/>
    <n v="0"/>
    <m/>
    <n v="0"/>
    <n v="0"/>
    <m/>
  </r>
  <r>
    <n v="660"/>
    <x v="0"/>
    <x v="0"/>
    <x v="0"/>
    <x v="0"/>
    <m/>
    <m/>
    <x v="0"/>
    <x v="0"/>
    <x v="0"/>
    <m/>
    <x v="0"/>
    <m/>
    <m/>
    <n v="0"/>
    <m/>
    <n v="0"/>
    <n v="0"/>
    <n v="0"/>
    <n v="0"/>
    <m/>
    <n v="0"/>
    <m/>
    <n v="0"/>
    <n v="0"/>
    <m/>
    <n v="0"/>
    <n v="0"/>
    <m/>
  </r>
  <r>
    <n v="661"/>
    <x v="0"/>
    <x v="0"/>
    <x v="0"/>
    <x v="0"/>
    <m/>
    <m/>
    <x v="0"/>
    <x v="0"/>
    <x v="0"/>
    <m/>
    <x v="0"/>
    <m/>
    <m/>
    <n v="0"/>
    <m/>
    <n v="0"/>
    <n v="0"/>
    <n v="0"/>
    <n v="0"/>
    <m/>
    <n v="0"/>
    <m/>
    <n v="0"/>
    <n v="0"/>
    <m/>
    <n v="0"/>
    <n v="0"/>
    <m/>
  </r>
  <r>
    <n v="662"/>
    <x v="0"/>
    <x v="0"/>
    <x v="0"/>
    <x v="0"/>
    <m/>
    <m/>
    <x v="0"/>
    <x v="0"/>
    <x v="0"/>
    <m/>
    <x v="0"/>
    <m/>
    <m/>
    <n v="0"/>
    <m/>
    <n v="0"/>
    <n v="0"/>
    <n v="0"/>
    <n v="0"/>
    <m/>
    <n v="0"/>
    <m/>
    <n v="0"/>
    <n v="0"/>
    <m/>
    <n v="0"/>
    <n v="0"/>
    <m/>
  </r>
  <r>
    <n v="663"/>
    <x v="0"/>
    <x v="0"/>
    <x v="0"/>
    <x v="0"/>
    <m/>
    <m/>
    <x v="0"/>
    <x v="0"/>
    <x v="0"/>
    <m/>
    <x v="0"/>
    <m/>
    <m/>
    <n v="0"/>
    <m/>
    <n v="0"/>
    <n v="0"/>
    <n v="0"/>
    <n v="0"/>
    <m/>
    <n v="0"/>
    <m/>
    <n v="0"/>
    <n v="0"/>
    <m/>
    <n v="0"/>
    <n v="0"/>
    <m/>
  </r>
  <r>
    <n v="664"/>
    <x v="0"/>
    <x v="0"/>
    <x v="0"/>
    <x v="0"/>
    <m/>
    <m/>
    <x v="0"/>
    <x v="0"/>
    <x v="0"/>
    <m/>
    <x v="0"/>
    <m/>
    <m/>
    <n v="0"/>
    <m/>
    <n v="0"/>
    <n v="0"/>
    <n v="0"/>
    <n v="0"/>
    <m/>
    <n v="0"/>
    <m/>
    <n v="0"/>
    <n v="0"/>
    <m/>
    <n v="0"/>
    <n v="0"/>
    <m/>
  </r>
  <r>
    <n v="665"/>
    <x v="0"/>
    <x v="0"/>
    <x v="0"/>
    <x v="0"/>
    <m/>
    <m/>
    <x v="0"/>
    <x v="0"/>
    <x v="0"/>
    <m/>
    <x v="0"/>
    <m/>
    <m/>
    <n v="0"/>
    <m/>
    <n v="0"/>
    <n v="0"/>
    <n v="0"/>
    <n v="0"/>
    <m/>
    <n v="0"/>
    <m/>
    <n v="0"/>
    <n v="0"/>
    <m/>
    <n v="0"/>
    <n v="0"/>
    <m/>
  </r>
  <r>
    <n v="666"/>
    <x v="0"/>
    <x v="0"/>
    <x v="0"/>
    <x v="0"/>
    <m/>
    <m/>
    <x v="0"/>
    <x v="0"/>
    <x v="0"/>
    <m/>
    <x v="0"/>
    <m/>
    <m/>
    <n v="0"/>
    <m/>
    <n v="0"/>
    <n v="0"/>
    <n v="0"/>
    <n v="0"/>
    <m/>
    <n v="0"/>
    <m/>
    <n v="0"/>
    <n v="0"/>
    <m/>
    <n v="0"/>
    <n v="0"/>
    <m/>
  </r>
  <r>
    <n v="667"/>
    <x v="0"/>
    <x v="0"/>
    <x v="0"/>
    <x v="0"/>
    <m/>
    <m/>
    <x v="0"/>
    <x v="0"/>
    <x v="0"/>
    <m/>
    <x v="0"/>
    <m/>
    <m/>
    <n v="0"/>
    <m/>
    <n v="0"/>
    <n v="0"/>
    <n v="0"/>
    <n v="0"/>
    <m/>
    <n v="0"/>
    <m/>
    <n v="0"/>
    <n v="0"/>
    <m/>
    <n v="0"/>
    <n v="0"/>
    <m/>
  </r>
  <r>
    <n v="668"/>
    <x v="0"/>
    <x v="0"/>
    <x v="0"/>
    <x v="0"/>
    <m/>
    <m/>
    <x v="0"/>
    <x v="0"/>
    <x v="0"/>
    <m/>
    <x v="0"/>
    <m/>
    <m/>
    <n v="0"/>
    <m/>
    <n v="0"/>
    <n v="0"/>
    <n v="0"/>
    <n v="0"/>
    <m/>
    <n v="0"/>
    <m/>
    <n v="0"/>
    <n v="0"/>
    <m/>
    <n v="0"/>
    <n v="0"/>
    <m/>
  </r>
  <r>
    <n v="669"/>
    <x v="0"/>
    <x v="0"/>
    <x v="0"/>
    <x v="0"/>
    <m/>
    <m/>
    <x v="0"/>
    <x v="0"/>
    <x v="0"/>
    <m/>
    <x v="0"/>
    <m/>
    <m/>
    <n v="0"/>
    <m/>
    <n v="0"/>
    <n v="0"/>
    <n v="0"/>
    <n v="0"/>
    <m/>
    <n v="0"/>
    <m/>
    <n v="0"/>
    <n v="0"/>
    <m/>
    <n v="0"/>
    <n v="0"/>
    <m/>
  </r>
  <r>
    <n v="670"/>
    <x v="0"/>
    <x v="0"/>
    <x v="0"/>
    <x v="0"/>
    <m/>
    <m/>
    <x v="0"/>
    <x v="0"/>
    <x v="0"/>
    <m/>
    <x v="0"/>
    <m/>
    <m/>
    <n v="0"/>
    <m/>
    <n v="0"/>
    <n v="0"/>
    <n v="0"/>
    <n v="0"/>
    <m/>
    <n v="0"/>
    <m/>
    <n v="0"/>
    <n v="0"/>
    <m/>
    <n v="0"/>
    <n v="0"/>
    <m/>
  </r>
  <r>
    <n v="671"/>
    <x v="0"/>
    <x v="0"/>
    <x v="0"/>
    <x v="0"/>
    <m/>
    <m/>
    <x v="0"/>
    <x v="0"/>
    <x v="0"/>
    <m/>
    <x v="0"/>
    <m/>
    <m/>
    <n v="0"/>
    <m/>
    <n v="0"/>
    <n v="0"/>
    <n v="0"/>
    <n v="0"/>
    <m/>
    <n v="0"/>
    <m/>
    <n v="0"/>
    <n v="0"/>
    <m/>
    <n v="0"/>
    <n v="0"/>
    <m/>
  </r>
  <r>
    <n v="672"/>
    <x v="0"/>
    <x v="0"/>
    <x v="0"/>
    <x v="0"/>
    <m/>
    <m/>
    <x v="0"/>
    <x v="0"/>
    <x v="0"/>
    <m/>
    <x v="0"/>
    <m/>
    <m/>
    <n v="0"/>
    <m/>
    <n v="0"/>
    <n v="0"/>
    <n v="0"/>
    <n v="0"/>
    <m/>
    <n v="0"/>
    <m/>
    <n v="0"/>
    <n v="0"/>
    <m/>
    <n v="0"/>
    <n v="0"/>
    <m/>
  </r>
  <r>
    <n v="673"/>
    <x v="0"/>
    <x v="0"/>
    <x v="0"/>
    <x v="0"/>
    <m/>
    <m/>
    <x v="0"/>
    <x v="0"/>
    <x v="0"/>
    <m/>
    <x v="0"/>
    <m/>
    <m/>
    <n v="0"/>
    <m/>
    <n v="0"/>
    <n v="0"/>
    <n v="0"/>
    <n v="0"/>
    <m/>
    <n v="0"/>
    <m/>
    <n v="0"/>
    <n v="0"/>
    <m/>
    <n v="0"/>
    <n v="0"/>
    <m/>
  </r>
  <r>
    <n v="674"/>
    <x v="0"/>
    <x v="0"/>
    <x v="0"/>
    <x v="0"/>
    <m/>
    <m/>
    <x v="0"/>
    <x v="0"/>
    <x v="0"/>
    <m/>
    <x v="0"/>
    <m/>
    <m/>
    <n v="0"/>
    <m/>
    <n v="0"/>
    <n v="0"/>
    <n v="0"/>
    <n v="0"/>
    <m/>
    <n v="0"/>
    <m/>
    <n v="0"/>
    <n v="0"/>
    <m/>
    <n v="0"/>
    <n v="0"/>
    <m/>
  </r>
  <r>
    <n v="675"/>
    <x v="0"/>
    <x v="0"/>
    <x v="0"/>
    <x v="0"/>
    <m/>
    <m/>
    <x v="0"/>
    <x v="0"/>
    <x v="0"/>
    <m/>
    <x v="0"/>
    <m/>
    <m/>
    <n v="0"/>
    <m/>
    <n v="0"/>
    <n v="0"/>
    <n v="0"/>
    <n v="0"/>
    <m/>
    <n v="0"/>
    <m/>
    <n v="0"/>
    <n v="0"/>
    <m/>
    <n v="0"/>
    <n v="0"/>
    <m/>
  </r>
  <r>
    <n v="676"/>
    <x v="0"/>
    <x v="0"/>
    <x v="0"/>
    <x v="0"/>
    <m/>
    <m/>
    <x v="0"/>
    <x v="0"/>
    <x v="0"/>
    <m/>
    <x v="0"/>
    <m/>
    <m/>
    <n v="0"/>
    <m/>
    <n v="0"/>
    <n v="0"/>
    <n v="0"/>
    <n v="0"/>
    <m/>
    <n v="0"/>
    <m/>
    <n v="0"/>
    <n v="0"/>
    <m/>
    <n v="0"/>
    <n v="0"/>
    <m/>
  </r>
  <r>
    <n v="677"/>
    <x v="0"/>
    <x v="0"/>
    <x v="0"/>
    <x v="0"/>
    <m/>
    <m/>
    <x v="0"/>
    <x v="0"/>
    <x v="0"/>
    <m/>
    <x v="0"/>
    <m/>
    <m/>
    <n v="0"/>
    <m/>
    <n v="0"/>
    <n v="0"/>
    <n v="0"/>
    <n v="0"/>
    <m/>
    <n v="0"/>
    <m/>
    <n v="0"/>
    <n v="0"/>
    <m/>
    <n v="0"/>
    <n v="0"/>
    <m/>
  </r>
  <r>
    <n v="678"/>
    <x v="0"/>
    <x v="0"/>
    <x v="0"/>
    <x v="0"/>
    <m/>
    <m/>
    <x v="0"/>
    <x v="0"/>
    <x v="0"/>
    <m/>
    <x v="0"/>
    <m/>
    <m/>
    <n v="0"/>
    <m/>
    <n v="0"/>
    <n v="0"/>
    <n v="0"/>
    <n v="0"/>
    <m/>
    <n v="0"/>
    <m/>
    <n v="0"/>
    <n v="0"/>
    <m/>
    <n v="0"/>
    <n v="0"/>
    <m/>
  </r>
  <r>
    <n v="679"/>
    <x v="0"/>
    <x v="0"/>
    <x v="0"/>
    <x v="0"/>
    <m/>
    <m/>
    <x v="0"/>
    <x v="0"/>
    <x v="0"/>
    <m/>
    <x v="0"/>
    <m/>
    <m/>
    <n v="0"/>
    <m/>
    <n v="0"/>
    <n v="0"/>
    <n v="0"/>
    <n v="0"/>
    <m/>
    <n v="0"/>
    <m/>
    <n v="0"/>
    <n v="0"/>
    <m/>
    <n v="0"/>
    <n v="0"/>
    <m/>
  </r>
  <r>
    <n v="680"/>
    <x v="0"/>
    <x v="0"/>
    <x v="0"/>
    <x v="0"/>
    <m/>
    <m/>
    <x v="0"/>
    <x v="0"/>
    <x v="0"/>
    <m/>
    <x v="0"/>
    <m/>
    <m/>
    <n v="0"/>
    <m/>
    <n v="0"/>
    <n v="0"/>
    <n v="0"/>
    <n v="0"/>
    <m/>
    <n v="0"/>
    <m/>
    <n v="0"/>
    <n v="0"/>
    <m/>
    <n v="0"/>
    <n v="0"/>
    <m/>
  </r>
  <r>
    <n v="681"/>
    <x v="0"/>
    <x v="0"/>
    <x v="0"/>
    <x v="0"/>
    <m/>
    <m/>
    <x v="0"/>
    <x v="0"/>
    <x v="0"/>
    <m/>
    <x v="0"/>
    <m/>
    <m/>
    <n v="0"/>
    <m/>
    <n v="0"/>
    <n v="0"/>
    <n v="0"/>
    <n v="0"/>
    <m/>
    <n v="0"/>
    <m/>
    <n v="0"/>
    <n v="0"/>
    <m/>
    <n v="0"/>
    <n v="0"/>
    <m/>
  </r>
  <r>
    <n v="682"/>
    <x v="0"/>
    <x v="0"/>
    <x v="0"/>
    <x v="0"/>
    <m/>
    <m/>
    <x v="0"/>
    <x v="0"/>
    <x v="0"/>
    <m/>
    <x v="0"/>
    <m/>
    <m/>
    <n v="0"/>
    <m/>
    <n v="0"/>
    <n v="0"/>
    <n v="0"/>
    <n v="0"/>
    <m/>
    <n v="0"/>
    <m/>
    <n v="0"/>
    <n v="0"/>
    <m/>
    <n v="0"/>
    <n v="0"/>
    <m/>
  </r>
  <r>
    <n v="683"/>
    <x v="0"/>
    <x v="0"/>
    <x v="0"/>
    <x v="0"/>
    <m/>
    <m/>
    <x v="0"/>
    <x v="0"/>
    <x v="0"/>
    <m/>
    <x v="0"/>
    <m/>
    <m/>
    <n v="0"/>
    <m/>
    <n v="0"/>
    <n v="0"/>
    <n v="0"/>
    <n v="0"/>
    <m/>
    <n v="0"/>
    <m/>
    <n v="0"/>
    <n v="0"/>
    <m/>
    <n v="0"/>
    <n v="0"/>
    <m/>
  </r>
  <r>
    <n v="684"/>
    <x v="0"/>
    <x v="0"/>
    <x v="0"/>
    <x v="0"/>
    <m/>
    <m/>
    <x v="0"/>
    <x v="0"/>
    <x v="0"/>
    <m/>
    <x v="0"/>
    <m/>
    <m/>
    <n v="0"/>
    <m/>
    <n v="0"/>
    <n v="0"/>
    <n v="0"/>
    <n v="0"/>
    <m/>
    <n v="0"/>
    <m/>
    <n v="0"/>
    <n v="0"/>
    <m/>
    <n v="0"/>
    <n v="0"/>
    <m/>
  </r>
  <r>
    <n v="685"/>
    <x v="0"/>
    <x v="0"/>
    <x v="0"/>
    <x v="0"/>
    <m/>
    <m/>
    <x v="0"/>
    <x v="0"/>
    <x v="0"/>
    <m/>
    <x v="0"/>
    <m/>
    <m/>
    <n v="0"/>
    <m/>
    <n v="0"/>
    <n v="0"/>
    <n v="0"/>
    <n v="0"/>
    <m/>
    <n v="0"/>
    <m/>
    <n v="0"/>
    <n v="0"/>
    <m/>
    <n v="0"/>
    <n v="0"/>
    <m/>
  </r>
  <r>
    <n v="686"/>
    <x v="0"/>
    <x v="0"/>
    <x v="0"/>
    <x v="0"/>
    <m/>
    <m/>
    <x v="0"/>
    <x v="0"/>
    <x v="0"/>
    <m/>
    <x v="0"/>
    <m/>
    <m/>
    <n v="0"/>
    <m/>
    <n v="0"/>
    <n v="0"/>
    <n v="0"/>
    <n v="0"/>
    <m/>
    <n v="0"/>
    <m/>
    <n v="0"/>
    <n v="0"/>
    <m/>
    <n v="0"/>
    <n v="0"/>
    <m/>
  </r>
  <r>
    <n v="687"/>
    <x v="0"/>
    <x v="0"/>
    <x v="0"/>
    <x v="0"/>
    <m/>
    <m/>
    <x v="0"/>
    <x v="0"/>
    <x v="0"/>
    <m/>
    <x v="0"/>
    <m/>
    <m/>
    <n v="0"/>
    <m/>
    <n v="0"/>
    <n v="0"/>
    <n v="0"/>
    <n v="0"/>
    <m/>
    <n v="0"/>
    <m/>
    <n v="0"/>
    <n v="0"/>
    <m/>
    <n v="0"/>
    <n v="0"/>
    <m/>
  </r>
  <r>
    <n v="688"/>
    <x v="0"/>
    <x v="0"/>
    <x v="0"/>
    <x v="0"/>
    <m/>
    <m/>
    <x v="0"/>
    <x v="0"/>
    <x v="0"/>
    <m/>
    <x v="0"/>
    <m/>
    <m/>
    <n v="0"/>
    <m/>
    <n v="0"/>
    <n v="0"/>
    <n v="0"/>
    <n v="0"/>
    <m/>
    <n v="0"/>
    <m/>
    <n v="0"/>
    <n v="0"/>
    <m/>
    <n v="0"/>
    <n v="0"/>
    <m/>
  </r>
  <r>
    <n v="689"/>
    <x v="0"/>
    <x v="0"/>
    <x v="0"/>
    <x v="0"/>
    <m/>
    <m/>
    <x v="0"/>
    <x v="0"/>
    <x v="0"/>
    <m/>
    <x v="0"/>
    <m/>
    <m/>
    <n v="0"/>
    <m/>
    <n v="0"/>
    <n v="0"/>
    <n v="0"/>
    <n v="0"/>
    <m/>
    <n v="0"/>
    <m/>
    <n v="0"/>
    <n v="0"/>
    <m/>
    <n v="0"/>
    <n v="0"/>
    <m/>
  </r>
  <r>
    <n v="690"/>
    <x v="0"/>
    <x v="0"/>
    <x v="0"/>
    <x v="0"/>
    <m/>
    <m/>
    <x v="0"/>
    <x v="0"/>
    <x v="0"/>
    <m/>
    <x v="0"/>
    <m/>
    <m/>
    <n v="0"/>
    <m/>
    <n v="0"/>
    <n v="0"/>
    <n v="0"/>
    <n v="0"/>
    <m/>
    <n v="0"/>
    <m/>
    <n v="0"/>
    <n v="0"/>
    <m/>
    <n v="0"/>
    <n v="0"/>
    <m/>
  </r>
  <r>
    <n v="691"/>
    <x v="0"/>
    <x v="0"/>
    <x v="0"/>
    <x v="0"/>
    <m/>
    <m/>
    <x v="0"/>
    <x v="0"/>
    <x v="0"/>
    <m/>
    <x v="0"/>
    <m/>
    <m/>
    <n v="0"/>
    <m/>
    <n v="0"/>
    <n v="0"/>
    <n v="0"/>
    <n v="0"/>
    <m/>
    <n v="0"/>
    <m/>
    <n v="0"/>
    <n v="0"/>
    <m/>
    <n v="0"/>
    <n v="0"/>
    <m/>
  </r>
  <r>
    <n v="692"/>
    <x v="0"/>
    <x v="0"/>
    <x v="0"/>
    <x v="0"/>
    <m/>
    <m/>
    <x v="0"/>
    <x v="0"/>
    <x v="0"/>
    <m/>
    <x v="0"/>
    <m/>
    <m/>
    <n v="0"/>
    <m/>
    <n v="0"/>
    <n v="0"/>
    <n v="0"/>
    <n v="0"/>
    <m/>
    <n v="0"/>
    <m/>
    <n v="0"/>
    <n v="0"/>
    <m/>
    <n v="0"/>
    <n v="0"/>
    <m/>
  </r>
  <r>
    <n v="693"/>
    <x v="0"/>
    <x v="0"/>
    <x v="0"/>
    <x v="0"/>
    <m/>
    <m/>
    <x v="0"/>
    <x v="0"/>
    <x v="0"/>
    <m/>
    <x v="0"/>
    <m/>
    <m/>
    <n v="0"/>
    <m/>
    <n v="0"/>
    <n v="0"/>
    <n v="0"/>
    <n v="0"/>
    <m/>
    <n v="0"/>
    <m/>
    <n v="0"/>
    <n v="0"/>
    <m/>
    <n v="0"/>
    <n v="0"/>
    <m/>
  </r>
  <r>
    <n v="694"/>
    <x v="0"/>
    <x v="0"/>
    <x v="0"/>
    <x v="0"/>
    <m/>
    <m/>
    <x v="0"/>
    <x v="0"/>
    <x v="0"/>
    <m/>
    <x v="0"/>
    <m/>
    <m/>
    <n v="0"/>
    <m/>
    <n v="0"/>
    <n v="0"/>
    <n v="0"/>
    <n v="0"/>
    <m/>
    <n v="0"/>
    <m/>
    <n v="0"/>
    <n v="0"/>
    <m/>
    <n v="0"/>
    <n v="0"/>
    <m/>
  </r>
  <r>
    <n v="695"/>
    <x v="0"/>
    <x v="0"/>
    <x v="0"/>
    <x v="0"/>
    <m/>
    <m/>
    <x v="0"/>
    <x v="0"/>
    <x v="0"/>
    <m/>
    <x v="0"/>
    <m/>
    <m/>
    <n v="0"/>
    <m/>
    <n v="0"/>
    <n v="0"/>
    <n v="0"/>
    <n v="0"/>
    <m/>
    <n v="0"/>
    <m/>
    <n v="0"/>
    <n v="0"/>
    <m/>
    <n v="0"/>
    <n v="0"/>
    <m/>
  </r>
  <r>
    <n v="696"/>
    <x v="0"/>
    <x v="0"/>
    <x v="0"/>
    <x v="0"/>
    <m/>
    <m/>
    <x v="0"/>
    <x v="0"/>
    <x v="0"/>
    <m/>
    <x v="0"/>
    <m/>
    <m/>
    <n v="0"/>
    <m/>
    <n v="0"/>
    <n v="0"/>
    <n v="0"/>
    <n v="0"/>
    <m/>
    <n v="0"/>
    <m/>
    <n v="0"/>
    <n v="0"/>
    <m/>
    <n v="0"/>
    <n v="0"/>
    <m/>
  </r>
  <r>
    <n v="697"/>
    <x v="0"/>
    <x v="0"/>
    <x v="0"/>
    <x v="0"/>
    <m/>
    <m/>
    <x v="0"/>
    <x v="0"/>
    <x v="0"/>
    <m/>
    <x v="0"/>
    <m/>
    <m/>
    <n v="0"/>
    <m/>
    <n v="0"/>
    <n v="0"/>
    <n v="0"/>
    <n v="0"/>
    <m/>
    <n v="0"/>
    <m/>
    <n v="0"/>
    <n v="0"/>
    <m/>
    <n v="0"/>
    <n v="0"/>
    <m/>
  </r>
  <r>
    <n v="698"/>
    <x v="0"/>
    <x v="0"/>
    <x v="0"/>
    <x v="0"/>
    <m/>
    <m/>
    <x v="0"/>
    <x v="0"/>
    <x v="0"/>
    <m/>
    <x v="0"/>
    <m/>
    <m/>
    <n v="0"/>
    <m/>
    <n v="0"/>
    <n v="0"/>
    <n v="0"/>
    <n v="0"/>
    <m/>
    <n v="0"/>
    <m/>
    <n v="0"/>
    <n v="0"/>
    <m/>
    <n v="0"/>
    <n v="0"/>
    <m/>
  </r>
  <r>
    <n v="699"/>
    <x v="0"/>
    <x v="0"/>
    <x v="0"/>
    <x v="0"/>
    <m/>
    <m/>
    <x v="0"/>
    <x v="0"/>
    <x v="0"/>
    <m/>
    <x v="0"/>
    <m/>
    <m/>
    <n v="0"/>
    <m/>
    <n v="0"/>
    <n v="0"/>
    <n v="0"/>
    <n v="0"/>
    <m/>
    <n v="0"/>
    <m/>
    <n v="0"/>
    <n v="0"/>
    <m/>
    <n v="0"/>
    <n v="0"/>
    <m/>
  </r>
  <r>
    <n v="700"/>
    <x v="0"/>
    <x v="0"/>
    <x v="0"/>
    <x v="0"/>
    <m/>
    <m/>
    <x v="0"/>
    <x v="0"/>
    <x v="0"/>
    <m/>
    <x v="0"/>
    <m/>
    <m/>
    <n v="0"/>
    <m/>
    <n v="0"/>
    <n v="0"/>
    <n v="0"/>
    <n v="0"/>
    <m/>
    <n v="0"/>
    <m/>
    <n v="0"/>
    <n v="0"/>
    <m/>
    <n v="0"/>
    <n v="0"/>
    <m/>
  </r>
  <r>
    <n v="701"/>
    <x v="0"/>
    <x v="0"/>
    <x v="0"/>
    <x v="0"/>
    <m/>
    <m/>
    <x v="0"/>
    <x v="0"/>
    <x v="0"/>
    <m/>
    <x v="0"/>
    <m/>
    <m/>
    <n v="0"/>
    <m/>
    <n v="0"/>
    <n v="0"/>
    <n v="0"/>
    <n v="0"/>
    <m/>
    <n v="0"/>
    <m/>
    <n v="0"/>
    <n v="0"/>
    <m/>
    <n v="0"/>
    <n v="0"/>
    <m/>
  </r>
  <r>
    <n v="702"/>
    <x v="0"/>
    <x v="0"/>
    <x v="0"/>
    <x v="0"/>
    <m/>
    <m/>
    <x v="0"/>
    <x v="0"/>
    <x v="0"/>
    <m/>
    <x v="0"/>
    <m/>
    <m/>
    <n v="0"/>
    <m/>
    <n v="0"/>
    <n v="0"/>
    <n v="0"/>
    <n v="0"/>
    <m/>
    <n v="0"/>
    <m/>
    <n v="0"/>
    <n v="0"/>
    <m/>
    <n v="0"/>
    <n v="0"/>
    <m/>
  </r>
  <r>
    <n v="703"/>
    <x v="0"/>
    <x v="0"/>
    <x v="0"/>
    <x v="0"/>
    <m/>
    <m/>
    <x v="0"/>
    <x v="0"/>
    <x v="0"/>
    <m/>
    <x v="0"/>
    <m/>
    <m/>
    <n v="0"/>
    <m/>
    <n v="0"/>
    <n v="0"/>
    <n v="0"/>
    <n v="0"/>
    <m/>
    <n v="0"/>
    <m/>
    <n v="0"/>
    <n v="0"/>
    <m/>
    <n v="0"/>
    <n v="0"/>
    <m/>
  </r>
  <r>
    <n v="704"/>
    <x v="0"/>
    <x v="0"/>
    <x v="0"/>
    <x v="0"/>
    <m/>
    <m/>
    <x v="0"/>
    <x v="0"/>
    <x v="0"/>
    <m/>
    <x v="0"/>
    <m/>
    <m/>
    <n v="0"/>
    <m/>
    <n v="0"/>
    <n v="0"/>
    <n v="0"/>
    <n v="0"/>
    <m/>
    <n v="0"/>
    <m/>
    <n v="0"/>
    <n v="0"/>
    <m/>
    <n v="0"/>
    <n v="0"/>
    <m/>
  </r>
  <r>
    <n v="705"/>
    <x v="0"/>
    <x v="0"/>
    <x v="0"/>
    <x v="0"/>
    <m/>
    <m/>
    <x v="0"/>
    <x v="0"/>
    <x v="0"/>
    <m/>
    <x v="0"/>
    <m/>
    <m/>
    <n v="0"/>
    <m/>
    <n v="0"/>
    <n v="0"/>
    <n v="0"/>
    <n v="0"/>
    <m/>
    <n v="0"/>
    <m/>
    <n v="0"/>
    <n v="0"/>
    <m/>
    <n v="0"/>
    <n v="0"/>
    <m/>
  </r>
  <r>
    <n v="706"/>
    <x v="0"/>
    <x v="0"/>
    <x v="0"/>
    <x v="0"/>
    <m/>
    <m/>
    <x v="0"/>
    <x v="0"/>
    <x v="0"/>
    <m/>
    <x v="0"/>
    <m/>
    <m/>
    <n v="0"/>
    <m/>
    <n v="0"/>
    <n v="0"/>
    <n v="0"/>
    <n v="0"/>
    <m/>
    <n v="0"/>
    <m/>
    <n v="0"/>
    <n v="0"/>
    <m/>
    <n v="0"/>
    <n v="0"/>
    <m/>
  </r>
  <r>
    <n v="707"/>
    <x v="0"/>
    <x v="0"/>
    <x v="0"/>
    <x v="0"/>
    <m/>
    <m/>
    <x v="0"/>
    <x v="0"/>
    <x v="0"/>
    <m/>
    <x v="0"/>
    <m/>
    <m/>
    <n v="0"/>
    <m/>
    <n v="0"/>
    <n v="0"/>
    <n v="0"/>
    <n v="0"/>
    <m/>
    <n v="0"/>
    <m/>
    <n v="0"/>
    <n v="0"/>
    <m/>
    <n v="0"/>
    <n v="0"/>
    <m/>
  </r>
  <r>
    <n v="708"/>
    <x v="0"/>
    <x v="0"/>
    <x v="0"/>
    <x v="0"/>
    <m/>
    <m/>
    <x v="0"/>
    <x v="0"/>
    <x v="0"/>
    <m/>
    <x v="0"/>
    <m/>
    <m/>
    <n v="0"/>
    <m/>
    <n v="0"/>
    <n v="0"/>
    <n v="0"/>
    <n v="0"/>
    <m/>
    <n v="0"/>
    <m/>
    <n v="0"/>
    <n v="0"/>
    <m/>
    <n v="0"/>
    <n v="0"/>
    <m/>
  </r>
  <r>
    <n v="709"/>
    <x v="0"/>
    <x v="0"/>
    <x v="0"/>
    <x v="0"/>
    <m/>
    <m/>
    <x v="0"/>
    <x v="0"/>
    <x v="0"/>
    <m/>
    <x v="0"/>
    <m/>
    <m/>
    <n v="0"/>
    <m/>
    <n v="0"/>
    <n v="0"/>
    <n v="0"/>
    <n v="0"/>
    <m/>
    <n v="0"/>
    <m/>
    <n v="0"/>
    <n v="0"/>
    <m/>
    <n v="0"/>
    <n v="0"/>
    <m/>
  </r>
  <r>
    <n v="710"/>
    <x v="0"/>
    <x v="0"/>
    <x v="0"/>
    <x v="0"/>
    <m/>
    <m/>
    <x v="0"/>
    <x v="0"/>
    <x v="0"/>
    <m/>
    <x v="0"/>
    <m/>
    <m/>
    <n v="0"/>
    <m/>
    <n v="0"/>
    <n v="0"/>
    <n v="0"/>
    <n v="0"/>
    <m/>
    <n v="0"/>
    <m/>
    <n v="0"/>
    <n v="0"/>
    <m/>
    <n v="0"/>
    <n v="0"/>
    <m/>
  </r>
  <r>
    <n v="711"/>
    <x v="0"/>
    <x v="0"/>
    <x v="0"/>
    <x v="0"/>
    <m/>
    <m/>
    <x v="0"/>
    <x v="0"/>
    <x v="0"/>
    <m/>
    <x v="0"/>
    <m/>
    <m/>
    <n v="0"/>
    <m/>
    <n v="0"/>
    <n v="0"/>
    <n v="0"/>
    <n v="0"/>
    <m/>
    <n v="0"/>
    <m/>
    <n v="0"/>
    <n v="0"/>
    <m/>
    <n v="0"/>
    <n v="0"/>
    <m/>
  </r>
  <r>
    <n v="712"/>
    <x v="0"/>
    <x v="0"/>
    <x v="0"/>
    <x v="0"/>
    <m/>
    <m/>
    <x v="0"/>
    <x v="0"/>
    <x v="0"/>
    <m/>
    <x v="0"/>
    <m/>
    <m/>
    <n v="0"/>
    <m/>
    <n v="0"/>
    <n v="0"/>
    <n v="0"/>
    <n v="0"/>
    <m/>
    <n v="0"/>
    <m/>
    <n v="0"/>
    <n v="0"/>
    <m/>
    <n v="0"/>
    <n v="0"/>
    <m/>
  </r>
  <r>
    <n v="713"/>
    <x v="0"/>
    <x v="0"/>
    <x v="0"/>
    <x v="0"/>
    <m/>
    <m/>
    <x v="0"/>
    <x v="0"/>
    <x v="0"/>
    <m/>
    <x v="0"/>
    <m/>
    <m/>
    <n v="0"/>
    <m/>
    <n v="0"/>
    <n v="0"/>
    <n v="0"/>
    <n v="0"/>
    <m/>
    <n v="0"/>
    <m/>
    <n v="0"/>
    <n v="0"/>
    <m/>
    <n v="0"/>
    <n v="0"/>
    <m/>
  </r>
  <r>
    <n v="714"/>
    <x v="0"/>
    <x v="0"/>
    <x v="0"/>
    <x v="0"/>
    <m/>
    <m/>
    <x v="0"/>
    <x v="0"/>
    <x v="0"/>
    <m/>
    <x v="0"/>
    <m/>
    <m/>
    <n v="0"/>
    <m/>
    <n v="0"/>
    <n v="0"/>
    <n v="0"/>
    <n v="0"/>
    <m/>
    <n v="0"/>
    <m/>
    <n v="0"/>
    <n v="0"/>
    <m/>
    <n v="0"/>
    <n v="0"/>
    <m/>
  </r>
  <r>
    <n v="715"/>
    <x v="0"/>
    <x v="0"/>
    <x v="0"/>
    <x v="0"/>
    <m/>
    <m/>
    <x v="0"/>
    <x v="0"/>
    <x v="0"/>
    <m/>
    <x v="0"/>
    <m/>
    <m/>
    <n v="0"/>
    <m/>
    <n v="0"/>
    <n v="0"/>
    <n v="0"/>
    <n v="0"/>
    <m/>
    <n v="0"/>
    <m/>
    <n v="0"/>
    <n v="0"/>
    <m/>
    <n v="0"/>
    <n v="0"/>
    <m/>
  </r>
  <r>
    <n v="716"/>
    <x v="0"/>
    <x v="0"/>
    <x v="0"/>
    <x v="0"/>
    <m/>
    <m/>
    <x v="0"/>
    <x v="0"/>
    <x v="0"/>
    <m/>
    <x v="0"/>
    <m/>
    <m/>
    <n v="0"/>
    <m/>
    <n v="0"/>
    <n v="0"/>
    <n v="0"/>
    <n v="0"/>
    <m/>
    <n v="0"/>
    <m/>
    <n v="0"/>
    <n v="0"/>
    <m/>
    <n v="0"/>
    <n v="0"/>
    <m/>
  </r>
  <r>
    <n v="717"/>
    <x v="0"/>
    <x v="0"/>
    <x v="0"/>
    <x v="0"/>
    <m/>
    <m/>
    <x v="0"/>
    <x v="0"/>
    <x v="0"/>
    <m/>
    <x v="0"/>
    <m/>
    <m/>
    <n v="0"/>
    <m/>
    <n v="0"/>
    <n v="0"/>
    <n v="0"/>
    <n v="0"/>
    <m/>
    <n v="0"/>
    <m/>
    <n v="0"/>
    <n v="0"/>
    <m/>
    <n v="0"/>
    <n v="0"/>
    <m/>
  </r>
  <r>
    <n v="718"/>
    <x v="0"/>
    <x v="0"/>
    <x v="0"/>
    <x v="0"/>
    <m/>
    <m/>
    <x v="0"/>
    <x v="0"/>
    <x v="0"/>
    <m/>
    <x v="0"/>
    <m/>
    <m/>
    <n v="0"/>
    <m/>
    <n v="0"/>
    <n v="0"/>
    <n v="0"/>
    <n v="0"/>
    <m/>
    <n v="0"/>
    <m/>
    <n v="0"/>
    <n v="0"/>
    <m/>
    <n v="0"/>
    <n v="0"/>
    <m/>
  </r>
  <r>
    <n v="719"/>
    <x v="0"/>
    <x v="0"/>
    <x v="0"/>
    <x v="0"/>
    <m/>
    <m/>
    <x v="0"/>
    <x v="0"/>
    <x v="0"/>
    <m/>
    <x v="0"/>
    <m/>
    <m/>
    <n v="0"/>
    <m/>
    <n v="0"/>
    <n v="0"/>
    <n v="0"/>
    <n v="0"/>
    <m/>
    <n v="0"/>
    <m/>
    <n v="0"/>
    <n v="0"/>
    <m/>
    <n v="0"/>
    <n v="0"/>
    <m/>
  </r>
  <r>
    <n v="720"/>
    <x v="0"/>
    <x v="0"/>
    <x v="0"/>
    <x v="0"/>
    <m/>
    <m/>
    <x v="0"/>
    <x v="0"/>
    <x v="0"/>
    <m/>
    <x v="0"/>
    <m/>
    <m/>
    <n v="0"/>
    <m/>
    <n v="0"/>
    <n v="0"/>
    <n v="0"/>
    <n v="0"/>
    <m/>
    <n v="0"/>
    <m/>
    <n v="0"/>
    <n v="0"/>
    <m/>
    <n v="0"/>
    <n v="0"/>
    <m/>
  </r>
  <r>
    <n v="721"/>
    <x v="0"/>
    <x v="0"/>
    <x v="0"/>
    <x v="0"/>
    <m/>
    <m/>
    <x v="0"/>
    <x v="0"/>
    <x v="0"/>
    <m/>
    <x v="0"/>
    <m/>
    <m/>
    <n v="0"/>
    <m/>
    <n v="0"/>
    <n v="0"/>
    <n v="0"/>
    <n v="0"/>
    <m/>
    <n v="0"/>
    <m/>
    <n v="0"/>
    <n v="0"/>
    <m/>
    <n v="0"/>
    <n v="0"/>
    <m/>
  </r>
  <r>
    <n v="722"/>
    <x v="0"/>
    <x v="0"/>
    <x v="0"/>
    <x v="0"/>
    <m/>
    <m/>
    <x v="0"/>
    <x v="0"/>
    <x v="0"/>
    <m/>
    <x v="0"/>
    <m/>
    <m/>
    <n v="0"/>
    <m/>
    <n v="0"/>
    <n v="0"/>
    <n v="0"/>
    <n v="0"/>
    <m/>
    <n v="0"/>
    <m/>
    <n v="0"/>
    <n v="0"/>
    <m/>
    <n v="0"/>
    <n v="0"/>
    <m/>
  </r>
  <r>
    <n v="723"/>
    <x v="0"/>
    <x v="0"/>
    <x v="0"/>
    <x v="0"/>
    <m/>
    <m/>
    <x v="0"/>
    <x v="0"/>
    <x v="0"/>
    <m/>
    <x v="0"/>
    <m/>
    <m/>
    <n v="0"/>
    <m/>
    <n v="0"/>
    <n v="0"/>
    <n v="0"/>
    <n v="0"/>
    <m/>
    <n v="0"/>
    <m/>
    <n v="0"/>
    <n v="0"/>
    <m/>
    <n v="0"/>
    <n v="0"/>
    <m/>
  </r>
  <r>
    <n v="724"/>
    <x v="0"/>
    <x v="0"/>
    <x v="0"/>
    <x v="0"/>
    <m/>
    <m/>
    <x v="0"/>
    <x v="0"/>
    <x v="0"/>
    <m/>
    <x v="0"/>
    <m/>
    <m/>
    <n v="0"/>
    <m/>
    <n v="0"/>
    <n v="0"/>
    <n v="0"/>
    <n v="0"/>
    <m/>
    <n v="0"/>
    <m/>
    <n v="0"/>
    <n v="0"/>
    <m/>
    <n v="0"/>
    <n v="0"/>
    <m/>
  </r>
  <r>
    <n v="725"/>
    <x v="0"/>
    <x v="0"/>
    <x v="0"/>
    <x v="0"/>
    <m/>
    <m/>
    <x v="0"/>
    <x v="0"/>
    <x v="0"/>
    <m/>
    <x v="0"/>
    <m/>
    <m/>
    <n v="0"/>
    <m/>
    <n v="0"/>
    <n v="0"/>
    <n v="0"/>
    <n v="0"/>
    <m/>
    <n v="0"/>
    <m/>
    <n v="0"/>
    <n v="0"/>
    <m/>
    <n v="0"/>
    <n v="0"/>
    <m/>
  </r>
  <r>
    <n v="726"/>
    <x v="0"/>
    <x v="0"/>
    <x v="0"/>
    <x v="0"/>
    <m/>
    <m/>
    <x v="0"/>
    <x v="0"/>
    <x v="0"/>
    <m/>
    <x v="0"/>
    <m/>
    <m/>
    <n v="0"/>
    <m/>
    <n v="0"/>
    <n v="0"/>
    <n v="0"/>
    <n v="0"/>
    <m/>
    <n v="0"/>
    <m/>
    <n v="0"/>
    <n v="0"/>
    <m/>
    <n v="0"/>
    <n v="0"/>
    <m/>
  </r>
  <r>
    <n v="727"/>
    <x v="0"/>
    <x v="0"/>
    <x v="0"/>
    <x v="0"/>
    <m/>
    <m/>
    <x v="0"/>
    <x v="0"/>
    <x v="0"/>
    <m/>
    <x v="0"/>
    <m/>
    <m/>
    <n v="0"/>
    <m/>
    <n v="0"/>
    <n v="0"/>
    <n v="0"/>
    <n v="0"/>
    <m/>
    <n v="0"/>
    <m/>
    <n v="0"/>
    <n v="0"/>
    <m/>
    <n v="0"/>
    <n v="0"/>
    <m/>
  </r>
  <r>
    <n v="728"/>
    <x v="0"/>
    <x v="0"/>
    <x v="0"/>
    <x v="0"/>
    <m/>
    <m/>
    <x v="0"/>
    <x v="0"/>
    <x v="0"/>
    <m/>
    <x v="0"/>
    <m/>
    <m/>
    <n v="0"/>
    <m/>
    <n v="0"/>
    <n v="0"/>
    <n v="0"/>
    <n v="0"/>
    <m/>
    <n v="0"/>
    <m/>
    <n v="0"/>
    <n v="0"/>
    <m/>
    <n v="0"/>
    <n v="0"/>
    <m/>
  </r>
  <r>
    <n v="729"/>
    <x v="0"/>
    <x v="0"/>
    <x v="0"/>
    <x v="0"/>
    <m/>
    <m/>
    <x v="0"/>
    <x v="0"/>
    <x v="0"/>
    <m/>
    <x v="0"/>
    <m/>
    <m/>
    <n v="0"/>
    <m/>
    <n v="0"/>
    <n v="0"/>
    <n v="0"/>
    <n v="0"/>
    <m/>
    <n v="0"/>
    <m/>
    <n v="0"/>
    <n v="0"/>
    <m/>
    <n v="0"/>
    <n v="0"/>
    <m/>
  </r>
  <r>
    <n v="730"/>
    <x v="0"/>
    <x v="0"/>
    <x v="0"/>
    <x v="0"/>
    <m/>
    <m/>
    <x v="0"/>
    <x v="0"/>
    <x v="0"/>
    <m/>
    <x v="0"/>
    <m/>
    <m/>
    <n v="0"/>
    <m/>
    <n v="0"/>
    <n v="0"/>
    <n v="0"/>
    <n v="0"/>
    <m/>
    <n v="0"/>
    <m/>
    <n v="0"/>
    <n v="0"/>
    <m/>
    <n v="0"/>
    <n v="0"/>
    <m/>
  </r>
  <r>
    <n v="731"/>
    <x v="0"/>
    <x v="0"/>
    <x v="0"/>
    <x v="0"/>
    <m/>
    <m/>
    <x v="0"/>
    <x v="0"/>
    <x v="0"/>
    <m/>
    <x v="0"/>
    <m/>
    <m/>
    <n v="0"/>
    <m/>
    <n v="0"/>
    <n v="0"/>
    <n v="0"/>
    <n v="0"/>
    <m/>
    <n v="0"/>
    <m/>
    <n v="0"/>
    <n v="0"/>
    <m/>
    <n v="0"/>
    <n v="0"/>
    <m/>
  </r>
  <r>
    <n v="732"/>
    <x v="0"/>
    <x v="0"/>
    <x v="0"/>
    <x v="0"/>
    <m/>
    <m/>
    <x v="0"/>
    <x v="0"/>
    <x v="0"/>
    <m/>
    <x v="0"/>
    <m/>
    <m/>
    <n v="0"/>
    <m/>
    <n v="0"/>
    <n v="0"/>
    <n v="0"/>
    <n v="0"/>
    <m/>
    <n v="0"/>
    <m/>
    <n v="0"/>
    <n v="0"/>
    <m/>
    <n v="0"/>
    <n v="0"/>
    <m/>
  </r>
  <r>
    <n v="733"/>
    <x v="0"/>
    <x v="0"/>
    <x v="0"/>
    <x v="0"/>
    <m/>
    <m/>
    <x v="0"/>
    <x v="0"/>
    <x v="0"/>
    <m/>
    <x v="0"/>
    <m/>
    <m/>
    <n v="0"/>
    <m/>
    <n v="0"/>
    <n v="0"/>
    <n v="0"/>
    <n v="0"/>
    <m/>
    <n v="0"/>
    <m/>
    <n v="0"/>
    <n v="0"/>
    <m/>
    <n v="0"/>
    <n v="0"/>
    <m/>
  </r>
  <r>
    <n v="734"/>
    <x v="0"/>
    <x v="0"/>
    <x v="0"/>
    <x v="0"/>
    <m/>
    <m/>
    <x v="0"/>
    <x v="0"/>
    <x v="0"/>
    <m/>
    <x v="0"/>
    <m/>
    <m/>
    <n v="0"/>
    <m/>
    <n v="0"/>
    <n v="0"/>
    <n v="0"/>
    <n v="0"/>
    <m/>
    <n v="0"/>
    <m/>
    <n v="0"/>
    <n v="0"/>
    <m/>
    <n v="0"/>
    <n v="0"/>
    <m/>
  </r>
  <r>
    <n v="735"/>
    <x v="0"/>
    <x v="0"/>
    <x v="0"/>
    <x v="0"/>
    <m/>
    <m/>
    <x v="0"/>
    <x v="0"/>
    <x v="0"/>
    <m/>
    <x v="0"/>
    <m/>
    <m/>
    <n v="0"/>
    <m/>
    <n v="0"/>
    <n v="0"/>
    <n v="0"/>
    <n v="0"/>
    <m/>
    <n v="0"/>
    <m/>
    <n v="0"/>
    <n v="0"/>
    <m/>
    <n v="0"/>
    <n v="0"/>
    <m/>
  </r>
  <r>
    <n v="736"/>
    <x v="0"/>
    <x v="0"/>
    <x v="0"/>
    <x v="0"/>
    <m/>
    <m/>
    <x v="0"/>
    <x v="0"/>
    <x v="0"/>
    <m/>
    <x v="0"/>
    <m/>
    <m/>
    <n v="0"/>
    <m/>
    <n v="0"/>
    <n v="0"/>
    <n v="0"/>
    <n v="0"/>
    <m/>
    <n v="0"/>
    <m/>
    <n v="0"/>
    <n v="0"/>
    <m/>
    <n v="0"/>
    <n v="0"/>
    <m/>
  </r>
  <r>
    <n v="737"/>
    <x v="0"/>
    <x v="0"/>
    <x v="0"/>
    <x v="0"/>
    <m/>
    <m/>
    <x v="0"/>
    <x v="0"/>
    <x v="0"/>
    <m/>
    <x v="0"/>
    <m/>
    <m/>
    <n v="0"/>
    <m/>
    <n v="0"/>
    <n v="0"/>
    <n v="0"/>
    <n v="0"/>
    <m/>
    <n v="0"/>
    <m/>
    <n v="0"/>
    <n v="0"/>
    <m/>
    <n v="0"/>
    <n v="0"/>
    <m/>
  </r>
  <r>
    <n v="738"/>
    <x v="0"/>
    <x v="0"/>
    <x v="0"/>
    <x v="0"/>
    <m/>
    <m/>
    <x v="0"/>
    <x v="0"/>
    <x v="0"/>
    <m/>
    <x v="0"/>
    <m/>
    <m/>
    <n v="0"/>
    <m/>
    <n v="0"/>
    <n v="0"/>
    <n v="0"/>
    <n v="0"/>
    <m/>
    <n v="0"/>
    <m/>
    <n v="0"/>
    <n v="0"/>
    <m/>
    <n v="0"/>
    <n v="0"/>
    <m/>
  </r>
  <r>
    <n v="739"/>
    <x v="0"/>
    <x v="0"/>
    <x v="0"/>
    <x v="0"/>
    <m/>
    <m/>
    <x v="0"/>
    <x v="0"/>
    <x v="0"/>
    <m/>
    <x v="0"/>
    <m/>
    <m/>
    <n v="0"/>
    <m/>
    <n v="0"/>
    <n v="0"/>
    <n v="0"/>
    <n v="0"/>
    <m/>
    <n v="0"/>
    <m/>
    <n v="0"/>
    <n v="0"/>
    <m/>
    <n v="0"/>
    <n v="0"/>
    <m/>
  </r>
  <r>
    <n v="740"/>
    <x v="0"/>
    <x v="0"/>
    <x v="0"/>
    <x v="0"/>
    <m/>
    <m/>
    <x v="0"/>
    <x v="0"/>
    <x v="0"/>
    <m/>
    <x v="0"/>
    <m/>
    <m/>
    <n v="0"/>
    <m/>
    <n v="0"/>
    <n v="0"/>
    <n v="0"/>
    <n v="0"/>
    <m/>
    <n v="0"/>
    <m/>
    <n v="0"/>
    <n v="0"/>
    <m/>
    <n v="0"/>
    <n v="0"/>
    <m/>
  </r>
  <r>
    <n v="741"/>
    <x v="0"/>
    <x v="0"/>
    <x v="0"/>
    <x v="0"/>
    <m/>
    <m/>
    <x v="0"/>
    <x v="0"/>
    <x v="0"/>
    <m/>
    <x v="0"/>
    <m/>
    <m/>
    <n v="0"/>
    <m/>
    <n v="0"/>
    <n v="0"/>
    <n v="0"/>
    <n v="0"/>
    <m/>
    <n v="0"/>
    <m/>
    <n v="0"/>
    <n v="0"/>
    <m/>
    <n v="0"/>
    <n v="0"/>
    <m/>
  </r>
  <r>
    <n v="742"/>
    <x v="0"/>
    <x v="0"/>
    <x v="0"/>
    <x v="0"/>
    <m/>
    <m/>
    <x v="0"/>
    <x v="0"/>
    <x v="0"/>
    <m/>
    <x v="0"/>
    <m/>
    <m/>
    <n v="0"/>
    <m/>
    <n v="0"/>
    <n v="0"/>
    <n v="0"/>
    <n v="0"/>
    <m/>
    <n v="0"/>
    <m/>
    <n v="0"/>
    <n v="0"/>
    <m/>
    <n v="0"/>
    <n v="0"/>
    <m/>
  </r>
  <r>
    <n v="743"/>
    <x v="0"/>
    <x v="0"/>
    <x v="0"/>
    <x v="0"/>
    <m/>
    <m/>
    <x v="0"/>
    <x v="0"/>
    <x v="0"/>
    <m/>
    <x v="0"/>
    <m/>
    <m/>
    <n v="0"/>
    <m/>
    <n v="0"/>
    <n v="0"/>
    <n v="0"/>
    <n v="0"/>
    <m/>
    <n v="0"/>
    <m/>
    <n v="0"/>
    <n v="0"/>
    <m/>
    <n v="0"/>
    <n v="0"/>
    <m/>
  </r>
  <r>
    <n v="744"/>
    <x v="0"/>
    <x v="0"/>
    <x v="0"/>
    <x v="0"/>
    <m/>
    <m/>
    <x v="0"/>
    <x v="0"/>
    <x v="0"/>
    <m/>
    <x v="0"/>
    <m/>
    <m/>
    <n v="0"/>
    <m/>
    <n v="0"/>
    <n v="0"/>
    <n v="0"/>
    <n v="0"/>
    <m/>
    <n v="0"/>
    <m/>
    <n v="0"/>
    <n v="0"/>
    <m/>
    <n v="0"/>
    <n v="0"/>
    <m/>
  </r>
  <r>
    <n v="745"/>
    <x v="0"/>
    <x v="0"/>
    <x v="0"/>
    <x v="0"/>
    <m/>
    <m/>
    <x v="0"/>
    <x v="0"/>
    <x v="0"/>
    <m/>
    <x v="0"/>
    <m/>
    <m/>
    <n v="0"/>
    <m/>
    <n v="0"/>
    <n v="0"/>
    <n v="0"/>
    <n v="0"/>
    <m/>
    <n v="0"/>
    <m/>
    <n v="0"/>
    <n v="0"/>
    <m/>
    <n v="0"/>
    <n v="0"/>
    <m/>
  </r>
  <r>
    <n v="746"/>
    <x v="0"/>
    <x v="0"/>
    <x v="0"/>
    <x v="0"/>
    <m/>
    <m/>
    <x v="0"/>
    <x v="0"/>
    <x v="0"/>
    <m/>
    <x v="0"/>
    <m/>
    <m/>
    <n v="0"/>
    <m/>
    <n v="0"/>
    <n v="0"/>
    <n v="0"/>
    <n v="0"/>
    <m/>
    <n v="0"/>
    <m/>
    <n v="0"/>
    <n v="0"/>
    <m/>
    <n v="0"/>
    <n v="0"/>
    <m/>
  </r>
  <r>
    <n v="747"/>
    <x v="0"/>
    <x v="0"/>
    <x v="0"/>
    <x v="0"/>
    <m/>
    <m/>
    <x v="0"/>
    <x v="0"/>
    <x v="0"/>
    <m/>
    <x v="0"/>
    <m/>
    <m/>
    <n v="0"/>
    <m/>
    <n v="0"/>
    <n v="0"/>
    <n v="0"/>
    <n v="0"/>
    <m/>
    <n v="0"/>
    <m/>
    <n v="0"/>
    <n v="0"/>
    <m/>
    <n v="0"/>
    <n v="0"/>
    <m/>
  </r>
  <r>
    <n v="748"/>
    <x v="0"/>
    <x v="0"/>
    <x v="0"/>
    <x v="0"/>
    <m/>
    <m/>
    <x v="0"/>
    <x v="0"/>
    <x v="0"/>
    <m/>
    <x v="0"/>
    <m/>
    <m/>
    <n v="0"/>
    <m/>
    <n v="0"/>
    <n v="0"/>
    <n v="0"/>
    <n v="0"/>
    <m/>
    <n v="0"/>
    <m/>
    <n v="0"/>
    <n v="0"/>
    <m/>
    <n v="0"/>
    <n v="0"/>
    <m/>
  </r>
  <r>
    <n v="749"/>
    <x v="0"/>
    <x v="0"/>
    <x v="0"/>
    <x v="0"/>
    <m/>
    <m/>
    <x v="0"/>
    <x v="0"/>
    <x v="0"/>
    <m/>
    <x v="0"/>
    <m/>
    <m/>
    <n v="0"/>
    <m/>
    <n v="0"/>
    <n v="0"/>
    <n v="0"/>
    <n v="0"/>
    <m/>
    <n v="0"/>
    <m/>
    <n v="0"/>
    <n v="0"/>
    <m/>
    <n v="0"/>
    <n v="0"/>
    <m/>
  </r>
  <r>
    <n v="750"/>
    <x v="0"/>
    <x v="0"/>
    <x v="0"/>
    <x v="0"/>
    <m/>
    <m/>
    <x v="0"/>
    <x v="0"/>
    <x v="0"/>
    <m/>
    <x v="0"/>
    <m/>
    <m/>
    <n v="0"/>
    <m/>
    <n v="0"/>
    <n v="0"/>
    <n v="0"/>
    <n v="0"/>
    <m/>
    <n v="0"/>
    <m/>
    <n v="0"/>
    <n v="0"/>
    <m/>
    <n v="0"/>
    <n v="0"/>
    <m/>
  </r>
  <r>
    <n v="751"/>
    <x v="0"/>
    <x v="0"/>
    <x v="0"/>
    <x v="0"/>
    <m/>
    <m/>
    <x v="0"/>
    <x v="0"/>
    <x v="0"/>
    <m/>
    <x v="0"/>
    <m/>
    <m/>
    <n v="0"/>
    <m/>
    <n v="0"/>
    <n v="0"/>
    <n v="0"/>
    <n v="0"/>
    <m/>
    <n v="0"/>
    <m/>
    <n v="0"/>
    <n v="0"/>
    <m/>
    <n v="0"/>
    <n v="0"/>
    <m/>
  </r>
  <r>
    <n v="752"/>
    <x v="0"/>
    <x v="0"/>
    <x v="0"/>
    <x v="0"/>
    <m/>
    <m/>
    <x v="0"/>
    <x v="0"/>
    <x v="0"/>
    <m/>
    <x v="0"/>
    <m/>
    <m/>
    <n v="0"/>
    <m/>
    <n v="0"/>
    <n v="0"/>
    <n v="0"/>
    <n v="0"/>
    <m/>
    <n v="0"/>
    <m/>
    <n v="0"/>
    <n v="0"/>
    <m/>
    <n v="0"/>
    <n v="0"/>
    <m/>
  </r>
  <r>
    <n v="753"/>
    <x v="0"/>
    <x v="0"/>
    <x v="0"/>
    <x v="0"/>
    <m/>
    <m/>
    <x v="0"/>
    <x v="0"/>
    <x v="0"/>
    <m/>
    <x v="0"/>
    <m/>
    <m/>
    <n v="0"/>
    <m/>
    <n v="0"/>
    <n v="0"/>
    <n v="0"/>
    <n v="0"/>
    <m/>
    <n v="0"/>
    <m/>
    <n v="0"/>
    <n v="0"/>
    <m/>
    <n v="0"/>
    <n v="0"/>
    <m/>
  </r>
  <r>
    <n v="754"/>
    <x v="0"/>
    <x v="0"/>
    <x v="0"/>
    <x v="0"/>
    <m/>
    <m/>
    <x v="0"/>
    <x v="0"/>
    <x v="0"/>
    <m/>
    <x v="0"/>
    <m/>
    <m/>
    <n v="0"/>
    <m/>
    <n v="0"/>
    <n v="0"/>
    <n v="0"/>
    <n v="0"/>
    <m/>
    <n v="0"/>
    <m/>
    <n v="0"/>
    <n v="0"/>
    <m/>
    <n v="0"/>
    <n v="0"/>
    <m/>
  </r>
  <r>
    <n v="755"/>
    <x v="0"/>
    <x v="0"/>
    <x v="0"/>
    <x v="0"/>
    <m/>
    <m/>
    <x v="0"/>
    <x v="0"/>
    <x v="0"/>
    <m/>
    <x v="0"/>
    <m/>
    <m/>
    <n v="0"/>
    <m/>
    <n v="0"/>
    <n v="0"/>
    <n v="0"/>
    <n v="0"/>
    <m/>
    <n v="0"/>
    <m/>
    <n v="0"/>
    <n v="0"/>
    <m/>
    <n v="0"/>
    <n v="0"/>
    <m/>
  </r>
  <r>
    <n v="756"/>
    <x v="0"/>
    <x v="0"/>
    <x v="0"/>
    <x v="0"/>
    <m/>
    <m/>
    <x v="0"/>
    <x v="0"/>
    <x v="0"/>
    <m/>
    <x v="0"/>
    <m/>
    <m/>
    <n v="0"/>
    <m/>
    <n v="0"/>
    <n v="0"/>
    <n v="0"/>
    <n v="0"/>
    <m/>
    <n v="0"/>
    <m/>
    <n v="0"/>
    <n v="0"/>
    <m/>
    <n v="0"/>
    <n v="0"/>
    <m/>
  </r>
  <r>
    <n v="757"/>
    <x v="0"/>
    <x v="0"/>
    <x v="0"/>
    <x v="0"/>
    <m/>
    <m/>
    <x v="0"/>
    <x v="0"/>
    <x v="0"/>
    <m/>
    <x v="0"/>
    <m/>
    <m/>
    <n v="0"/>
    <m/>
    <n v="0"/>
    <n v="0"/>
    <n v="0"/>
    <n v="0"/>
    <m/>
    <n v="0"/>
    <m/>
    <n v="0"/>
    <n v="0"/>
    <m/>
    <n v="0"/>
    <n v="0"/>
    <m/>
  </r>
  <r>
    <n v="758"/>
    <x v="0"/>
    <x v="0"/>
    <x v="0"/>
    <x v="0"/>
    <m/>
    <m/>
    <x v="0"/>
    <x v="0"/>
    <x v="0"/>
    <m/>
    <x v="0"/>
    <m/>
    <m/>
    <n v="0"/>
    <m/>
    <n v="0"/>
    <n v="0"/>
    <n v="0"/>
    <n v="0"/>
    <m/>
    <n v="0"/>
    <m/>
    <n v="0"/>
    <n v="0"/>
    <m/>
    <n v="0"/>
    <n v="0"/>
    <m/>
  </r>
  <r>
    <n v="759"/>
    <x v="0"/>
    <x v="0"/>
    <x v="0"/>
    <x v="0"/>
    <m/>
    <m/>
    <x v="0"/>
    <x v="0"/>
    <x v="0"/>
    <m/>
    <x v="0"/>
    <m/>
    <m/>
    <n v="0"/>
    <m/>
    <n v="0"/>
    <n v="0"/>
    <n v="0"/>
    <n v="0"/>
    <m/>
    <n v="0"/>
    <m/>
    <n v="0"/>
    <n v="0"/>
    <m/>
    <n v="0"/>
    <n v="0"/>
    <m/>
  </r>
  <r>
    <n v="760"/>
    <x v="0"/>
    <x v="0"/>
    <x v="0"/>
    <x v="0"/>
    <m/>
    <m/>
    <x v="0"/>
    <x v="0"/>
    <x v="0"/>
    <m/>
    <x v="0"/>
    <m/>
    <m/>
    <n v="0"/>
    <m/>
    <n v="0"/>
    <n v="0"/>
    <n v="0"/>
    <n v="0"/>
    <m/>
    <n v="0"/>
    <m/>
    <n v="0"/>
    <n v="0"/>
    <m/>
    <n v="0"/>
    <n v="0"/>
    <m/>
  </r>
  <r>
    <n v="761"/>
    <x v="0"/>
    <x v="0"/>
    <x v="0"/>
    <x v="0"/>
    <m/>
    <m/>
    <x v="0"/>
    <x v="0"/>
    <x v="0"/>
    <m/>
    <x v="0"/>
    <m/>
    <m/>
    <n v="0"/>
    <m/>
    <n v="0"/>
    <n v="0"/>
    <n v="0"/>
    <n v="0"/>
    <m/>
    <n v="0"/>
    <m/>
    <n v="0"/>
    <n v="0"/>
    <m/>
    <n v="0"/>
    <n v="0"/>
    <m/>
  </r>
  <r>
    <n v="762"/>
    <x v="0"/>
    <x v="0"/>
    <x v="0"/>
    <x v="0"/>
    <m/>
    <m/>
    <x v="0"/>
    <x v="0"/>
    <x v="0"/>
    <m/>
    <x v="0"/>
    <m/>
    <m/>
    <n v="0"/>
    <m/>
    <n v="0"/>
    <n v="0"/>
    <n v="0"/>
    <n v="0"/>
    <m/>
    <n v="0"/>
    <m/>
    <n v="0"/>
    <n v="0"/>
    <m/>
    <n v="0"/>
    <n v="0"/>
    <m/>
  </r>
  <r>
    <n v="763"/>
    <x v="0"/>
    <x v="0"/>
    <x v="0"/>
    <x v="0"/>
    <m/>
    <m/>
    <x v="0"/>
    <x v="0"/>
    <x v="0"/>
    <m/>
    <x v="0"/>
    <m/>
    <m/>
    <n v="0"/>
    <m/>
    <n v="0"/>
    <n v="0"/>
    <n v="0"/>
    <n v="0"/>
    <m/>
    <n v="0"/>
    <m/>
    <n v="0"/>
    <n v="0"/>
    <m/>
    <n v="0"/>
    <n v="0"/>
    <m/>
  </r>
  <r>
    <n v="764"/>
    <x v="0"/>
    <x v="0"/>
    <x v="0"/>
    <x v="0"/>
    <m/>
    <m/>
    <x v="0"/>
    <x v="0"/>
    <x v="0"/>
    <m/>
    <x v="0"/>
    <m/>
    <m/>
    <n v="0"/>
    <m/>
    <n v="0"/>
    <n v="0"/>
    <n v="0"/>
    <n v="0"/>
    <m/>
    <n v="0"/>
    <m/>
    <n v="0"/>
    <n v="0"/>
    <m/>
    <n v="0"/>
    <n v="0"/>
    <m/>
  </r>
  <r>
    <n v="765"/>
    <x v="0"/>
    <x v="0"/>
    <x v="0"/>
    <x v="0"/>
    <m/>
    <m/>
    <x v="0"/>
    <x v="0"/>
    <x v="0"/>
    <m/>
    <x v="0"/>
    <m/>
    <m/>
    <n v="0"/>
    <m/>
    <n v="0"/>
    <n v="0"/>
    <n v="0"/>
    <n v="0"/>
    <m/>
    <n v="0"/>
    <m/>
    <n v="0"/>
    <n v="0"/>
    <m/>
    <n v="0"/>
    <n v="0"/>
    <m/>
  </r>
  <r>
    <n v="766"/>
    <x v="0"/>
    <x v="0"/>
    <x v="0"/>
    <x v="0"/>
    <m/>
    <m/>
    <x v="0"/>
    <x v="0"/>
    <x v="0"/>
    <m/>
    <x v="0"/>
    <m/>
    <m/>
    <n v="0"/>
    <m/>
    <n v="0"/>
    <n v="0"/>
    <n v="0"/>
    <n v="0"/>
    <m/>
    <n v="0"/>
    <m/>
    <n v="0"/>
    <n v="0"/>
    <m/>
    <n v="0"/>
    <n v="0"/>
    <m/>
  </r>
  <r>
    <n v="767"/>
    <x v="0"/>
    <x v="0"/>
    <x v="0"/>
    <x v="0"/>
    <m/>
    <m/>
    <x v="0"/>
    <x v="0"/>
    <x v="0"/>
    <m/>
    <x v="0"/>
    <m/>
    <m/>
    <n v="0"/>
    <m/>
    <n v="0"/>
    <n v="0"/>
    <n v="0"/>
    <n v="0"/>
    <m/>
    <n v="0"/>
    <m/>
    <n v="0"/>
    <n v="0"/>
    <m/>
    <n v="0"/>
    <n v="0"/>
    <m/>
  </r>
  <r>
    <n v="768"/>
    <x v="0"/>
    <x v="0"/>
    <x v="0"/>
    <x v="0"/>
    <m/>
    <m/>
    <x v="0"/>
    <x v="0"/>
    <x v="0"/>
    <m/>
    <x v="0"/>
    <m/>
    <m/>
    <n v="0"/>
    <m/>
    <n v="0"/>
    <n v="0"/>
    <n v="0"/>
    <n v="0"/>
    <m/>
    <n v="0"/>
    <m/>
    <n v="0"/>
    <n v="0"/>
    <m/>
    <n v="0"/>
    <n v="0"/>
    <m/>
  </r>
  <r>
    <n v="769"/>
    <x v="0"/>
    <x v="0"/>
    <x v="0"/>
    <x v="0"/>
    <m/>
    <m/>
    <x v="0"/>
    <x v="0"/>
    <x v="0"/>
    <m/>
    <x v="0"/>
    <m/>
    <m/>
    <n v="0"/>
    <m/>
    <n v="0"/>
    <n v="0"/>
    <n v="0"/>
    <n v="0"/>
    <m/>
    <n v="0"/>
    <m/>
    <n v="0"/>
    <n v="0"/>
    <m/>
    <n v="0"/>
    <n v="0"/>
    <m/>
  </r>
  <r>
    <n v="770"/>
    <x v="0"/>
    <x v="0"/>
    <x v="0"/>
    <x v="0"/>
    <m/>
    <m/>
    <x v="0"/>
    <x v="0"/>
    <x v="0"/>
    <m/>
    <x v="0"/>
    <m/>
    <m/>
    <n v="0"/>
    <m/>
    <n v="0"/>
    <n v="0"/>
    <n v="0"/>
    <n v="0"/>
    <m/>
    <n v="0"/>
    <m/>
    <n v="0"/>
    <n v="0"/>
    <m/>
    <n v="0"/>
    <n v="0"/>
    <m/>
  </r>
  <r>
    <n v="771"/>
    <x v="0"/>
    <x v="0"/>
    <x v="0"/>
    <x v="0"/>
    <m/>
    <m/>
    <x v="0"/>
    <x v="0"/>
    <x v="0"/>
    <m/>
    <x v="0"/>
    <m/>
    <m/>
    <n v="0"/>
    <m/>
    <n v="0"/>
    <n v="0"/>
    <n v="0"/>
    <n v="0"/>
    <m/>
    <n v="0"/>
    <m/>
    <n v="0"/>
    <n v="0"/>
    <m/>
    <n v="0"/>
    <n v="0"/>
    <m/>
  </r>
  <r>
    <n v="772"/>
    <x v="0"/>
    <x v="0"/>
    <x v="0"/>
    <x v="0"/>
    <m/>
    <m/>
    <x v="0"/>
    <x v="0"/>
    <x v="0"/>
    <m/>
    <x v="0"/>
    <m/>
    <m/>
    <n v="0"/>
    <m/>
    <n v="0"/>
    <n v="0"/>
    <n v="0"/>
    <n v="0"/>
    <m/>
    <n v="0"/>
    <m/>
    <n v="0"/>
    <n v="0"/>
    <m/>
    <n v="0"/>
    <n v="0"/>
    <m/>
  </r>
  <r>
    <n v="773"/>
    <x v="0"/>
    <x v="0"/>
    <x v="0"/>
    <x v="0"/>
    <m/>
    <m/>
    <x v="0"/>
    <x v="0"/>
    <x v="0"/>
    <m/>
    <x v="0"/>
    <m/>
    <m/>
    <n v="0"/>
    <m/>
    <n v="0"/>
    <n v="0"/>
    <n v="0"/>
    <n v="0"/>
    <m/>
    <n v="0"/>
    <m/>
    <n v="0"/>
    <n v="0"/>
    <m/>
    <n v="0"/>
    <n v="0"/>
    <m/>
  </r>
  <r>
    <n v="774"/>
    <x v="0"/>
    <x v="0"/>
    <x v="0"/>
    <x v="0"/>
    <m/>
    <m/>
    <x v="0"/>
    <x v="0"/>
    <x v="0"/>
    <m/>
    <x v="0"/>
    <m/>
    <m/>
    <n v="0"/>
    <m/>
    <n v="0"/>
    <n v="0"/>
    <n v="0"/>
    <n v="0"/>
    <m/>
    <n v="0"/>
    <m/>
    <n v="0"/>
    <n v="0"/>
    <m/>
    <n v="0"/>
    <n v="0"/>
    <m/>
  </r>
  <r>
    <n v="775"/>
    <x v="0"/>
    <x v="0"/>
    <x v="0"/>
    <x v="0"/>
    <m/>
    <m/>
    <x v="0"/>
    <x v="0"/>
    <x v="0"/>
    <m/>
    <x v="0"/>
    <m/>
    <m/>
    <n v="0"/>
    <m/>
    <n v="0"/>
    <n v="0"/>
    <n v="0"/>
    <n v="0"/>
    <m/>
    <n v="0"/>
    <m/>
    <n v="0"/>
    <n v="0"/>
    <m/>
    <n v="0"/>
    <n v="0"/>
    <m/>
  </r>
  <r>
    <n v="776"/>
    <x v="0"/>
    <x v="0"/>
    <x v="0"/>
    <x v="0"/>
    <m/>
    <m/>
    <x v="0"/>
    <x v="0"/>
    <x v="0"/>
    <m/>
    <x v="0"/>
    <m/>
    <m/>
    <n v="0"/>
    <m/>
    <n v="0"/>
    <n v="0"/>
    <n v="0"/>
    <n v="0"/>
    <m/>
    <n v="0"/>
    <m/>
    <n v="0"/>
    <n v="0"/>
    <m/>
    <n v="0"/>
    <n v="0"/>
    <m/>
  </r>
  <r>
    <n v="777"/>
    <x v="0"/>
    <x v="0"/>
    <x v="0"/>
    <x v="0"/>
    <m/>
    <m/>
    <x v="0"/>
    <x v="0"/>
    <x v="0"/>
    <m/>
    <x v="0"/>
    <m/>
    <m/>
    <n v="0"/>
    <m/>
    <n v="0"/>
    <n v="0"/>
    <n v="0"/>
    <n v="0"/>
    <m/>
    <n v="0"/>
    <m/>
    <n v="0"/>
    <n v="0"/>
    <m/>
    <n v="0"/>
    <n v="0"/>
    <m/>
  </r>
  <r>
    <n v="778"/>
    <x v="0"/>
    <x v="0"/>
    <x v="0"/>
    <x v="0"/>
    <m/>
    <m/>
    <x v="0"/>
    <x v="0"/>
    <x v="0"/>
    <m/>
    <x v="0"/>
    <m/>
    <m/>
    <n v="0"/>
    <m/>
    <n v="0"/>
    <n v="0"/>
    <n v="0"/>
    <n v="0"/>
    <m/>
    <n v="0"/>
    <m/>
    <n v="0"/>
    <n v="0"/>
    <m/>
    <n v="0"/>
    <n v="0"/>
    <m/>
  </r>
  <r>
    <n v="779"/>
    <x v="0"/>
    <x v="0"/>
    <x v="0"/>
    <x v="0"/>
    <m/>
    <m/>
    <x v="0"/>
    <x v="0"/>
    <x v="0"/>
    <m/>
    <x v="0"/>
    <m/>
    <m/>
    <n v="0"/>
    <m/>
    <n v="0"/>
    <n v="0"/>
    <n v="0"/>
    <n v="0"/>
    <m/>
    <n v="0"/>
    <m/>
    <n v="0"/>
    <n v="0"/>
    <m/>
    <n v="0"/>
    <n v="0"/>
    <m/>
  </r>
  <r>
    <n v="780"/>
    <x v="0"/>
    <x v="0"/>
    <x v="0"/>
    <x v="0"/>
    <m/>
    <m/>
    <x v="0"/>
    <x v="0"/>
    <x v="0"/>
    <m/>
    <x v="0"/>
    <m/>
    <m/>
    <n v="0"/>
    <m/>
    <n v="0"/>
    <n v="0"/>
    <n v="0"/>
    <n v="0"/>
    <m/>
    <n v="0"/>
    <m/>
    <n v="0"/>
    <n v="0"/>
    <m/>
    <n v="0"/>
    <n v="0"/>
    <m/>
  </r>
  <r>
    <n v="781"/>
    <x v="0"/>
    <x v="0"/>
    <x v="0"/>
    <x v="0"/>
    <m/>
    <m/>
    <x v="0"/>
    <x v="0"/>
    <x v="0"/>
    <m/>
    <x v="0"/>
    <m/>
    <m/>
    <n v="0"/>
    <m/>
    <n v="0"/>
    <n v="0"/>
    <n v="0"/>
    <n v="0"/>
    <m/>
    <n v="0"/>
    <m/>
    <n v="0"/>
    <n v="0"/>
    <m/>
    <n v="0"/>
    <n v="0"/>
    <m/>
  </r>
  <r>
    <n v="782"/>
    <x v="0"/>
    <x v="0"/>
    <x v="0"/>
    <x v="0"/>
    <m/>
    <m/>
    <x v="0"/>
    <x v="0"/>
    <x v="0"/>
    <m/>
    <x v="0"/>
    <m/>
    <m/>
    <n v="0"/>
    <m/>
    <n v="0"/>
    <n v="0"/>
    <n v="0"/>
    <n v="0"/>
    <m/>
    <n v="0"/>
    <m/>
    <n v="0"/>
    <n v="0"/>
    <m/>
    <n v="0"/>
    <n v="0"/>
    <m/>
  </r>
  <r>
    <n v="783"/>
    <x v="0"/>
    <x v="0"/>
    <x v="0"/>
    <x v="0"/>
    <m/>
    <m/>
    <x v="0"/>
    <x v="0"/>
    <x v="0"/>
    <m/>
    <x v="0"/>
    <m/>
    <m/>
    <n v="0"/>
    <m/>
    <n v="0"/>
    <n v="0"/>
    <n v="0"/>
    <n v="0"/>
    <m/>
    <n v="0"/>
    <m/>
    <n v="0"/>
    <n v="0"/>
    <m/>
    <n v="0"/>
    <n v="0"/>
    <m/>
  </r>
  <r>
    <n v="784"/>
    <x v="0"/>
    <x v="0"/>
    <x v="0"/>
    <x v="0"/>
    <m/>
    <m/>
    <x v="0"/>
    <x v="0"/>
    <x v="0"/>
    <m/>
    <x v="0"/>
    <m/>
    <m/>
    <n v="0"/>
    <m/>
    <n v="0"/>
    <n v="0"/>
    <n v="0"/>
    <n v="0"/>
    <m/>
    <n v="0"/>
    <m/>
    <n v="0"/>
    <n v="0"/>
    <m/>
    <n v="0"/>
    <n v="0"/>
    <m/>
  </r>
  <r>
    <n v="785"/>
    <x v="0"/>
    <x v="0"/>
    <x v="0"/>
    <x v="0"/>
    <m/>
    <m/>
    <x v="0"/>
    <x v="0"/>
    <x v="0"/>
    <m/>
    <x v="0"/>
    <m/>
    <m/>
    <n v="0"/>
    <m/>
    <n v="0"/>
    <n v="0"/>
    <n v="0"/>
    <n v="0"/>
    <m/>
    <n v="0"/>
    <m/>
    <n v="0"/>
    <n v="0"/>
    <m/>
    <n v="0"/>
    <n v="0"/>
    <m/>
  </r>
  <r>
    <n v="786"/>
    <x v="0"/>
    <x v="0"/>
    <x v="0"/>
    <x v="0"/>
    <m/>
    <m/>
    <x v="0"/>
    <x v="0"/>
    <x v="0"/>
    <m/>
    <x v="0"/>
    <m/>
    <m/>
    <n v="0"/>
    <m/>
    <n v="0"/>
    <n v="0"/>
    <n v="0"/>
    <n v="0"/>
    <m/>
    <n v="0"/>
    <m/>
    <n v="0"/>
    <n v="0"/>
    <m/>
    <n v="0"/>
    <n v="0"/>
    <m/>
  </r>
  <r>
    <n v="787"/>
    <x v="0"/>
    <x v="0"/>
    <x v="0"/>
    <x v="0"/>
    <m/>
    <m/>
    <x v="0"/>
    <x v="0"/>
    <x v="0"/>
    <m/>
    <x v="0"/>
    <m/>
    <m/>
    <n v="0"/>
    <m/>
    <n v="0"/>
    <n v="0"/>
    <n v="0"/>
    <n v="0"/>
    <m/>
    <n v="0"/>
    <m/>
    <n v="0"/>
    <n v="0"/>
    <m/>
    <n v="0"/>
    <n v="0"/>
    <m/>
  </r>
  <r>
    <n v="788"/>
    <x v="0"/>
    <x v="0"/>
    <x v="0"/>
    <x v="0"/>
    <m/>
    <m/>
    <x v="0"/>
    <x v="0"/>
    <x v="0"/>
    <m/>
    <x v="0"/>
    <m/>
    <m/>
    <n v="0"/>
    <m/>
    <n v="0"/>
    <n v="0"/>
    <n v="0"/>
    <n v="0"/>
    <m/>
    <n v="0"/>
    <m/>
    <n v="0"/>
    <n v="0"/>
    <m/>
    <n v="0"/>
    <n v="0"/>
    <m/>
  </r>
  <r>
    <n v="789"/>
    <x v="0"/>
    <x v="0"/>
    <x v="0"/>
    <x v="0"/>
    <m/>
    <m/>
    <x v="0"/>
    <x v="0"/>
    <x v="0"/>
    <m/>
    <x v="0"/>
    <m/>
    <m/>
    <n v="0"/>
    <m/>
    <n v="0"/>
    <n v="0"/>
    <n v="0"/>
    <n v="0"/>
    <m/>
    <n v="0"/>
    <m/>
    <n v="0"/>
    <n v="0"/>
    <m/>
    <n v="0"/>
    <n v="0"/>
    <m/>
  </r>
  <r>
    <n v="790"/>
    <x v="0"/>
    <x v="0"/>
    <x v="0"/>
    <x v="0"/>
    <m/>
    <m/>
    <x v="0"/>
    <x v="0"/>
    <x v="0"/>
    <m/>
    <x v="0"/>
    <m/>
    <m/>
    <n v="0"/>
    <m/>
    <n v="0"/>
    <n v="0"/>
    <n v="0"/>
    <n v="0"/>
    <m/>
    <n v="0"/>
    <m/>
    <n v="0"/>
    <n v="0"/>
    <m/>
    <n v="0"/>
    <n v="0"/>
    <m/>
  </r>
  <r>
    <n v="791"/>
    <x v="0"/>
    <x v="0"/>
    <x v="0"/>
    <x v="0"/>
    <m/>
    <m/>
    <x v="0"/>
    <x v="0"/>
    <x v="0"/>
    <m/>
    <x v="0"/>
    <m/>
    <m/>
    <n v="0"/>
    <m/>
    <n v="0"/>
    <n v="0"/>
    <n v="0"/>
    <n v="0"/>
    <m/>
    <n v="0"/>
    <m/>
    <n v="0"/>
    <n v="0"/>
    <m/>
    <n v="0"/>
    <n v="0"/>
    <m/>
  </r>
  <r>
    <n v="792"/>
    <x v="0"/>
    <x v="0"/>
    <x v="0"/>
    <x v="0"/>
    <m/>
    <m/>
    <x v="0"/>
    <x v="0"/>
    <x v="0"/>
    <m/>
    <x v="0"/>
    <m/>
    <m/>
    <n v="0"/>
    <m/>
    <n v="0"/>
    <n v="0"/>
    <n v="0"/>
    <n v="0"/>
    <m/>
    <n v="0"/>
    <m/>
    <n v="0"/>
    <n v="0"/>
    <m/>
    <n v="0"/>
    <n v="0"/>
    <m/>
  </r>
  <r>
    <n v="793"/>
    <x v="0"/>
    <x v="0"/>
    <x v="0"/>
    <x v="0"/>
    <m/>
    <m/>
    <x v="0"/>
    <x v="0"/>
    <x v="0"/>
    <m/>
    <x v="0"/>
    <m/>
    <m/>
    <n v="0"/>
    <m/>
    <n v="0"/>
    <n v="0"/>
    <n v="0"/>
    <n v="0"/>
    <m/>
    <n v="0"/>
    <m/>
    <n v="0"/>
    <n v="0"/>
    <m/>
    <n v="0"/>
    <n v="0"/>
    <m/>
  </r>
  <r>
    <n v="794"/>
    <x v="0"/>
    <x v="0"/>
    <x v="0"/>
    <x v="0"/>
    <m/>
    <m/>
    <x v="0"/>
    <x v="0"/>
    <x v="0"/>
    <m/>
    <x v="0"/>
    <m/>
    <m/>
    <n v="0"/>
    <m/>
    <n v="0"/>
    <n v="0"/>
    <n v="0"/>
    <n v="0"/>
    <m/>
    <n v="0"/>
    <m/>
    <n v="0"/>
    <n v="0"/>
    <m/>
    <n v="0"/>
    <n v="0"/>
    <m/>
  </r>
  <r>
    <n v="795"/>
    <x v="0"/>
    <x v="0"/>
    <x v="0"/>
    <x v="0"/>
    <m/>
    <m/>
    <x v="0"/>
    <x v="0"/>
    <x v="0"/>
    <m/>
    <x v="0"/>
    <m/>
    <m/>
    <n v="0"/>
    <m/>
    <n v="0"/>
    <n v="0"/>
    <n v="0"/>
    <n v="0"/>
    <m/>
    <n v="0"/>
    <m/>
    <n v="0"/>
    <n v="0"/>
    <m/>
    <n v="0"/>
    <n v="0"/>
    <m/>
  </r>
  <r>
    <n v="796"/>
    <x v="0"/>
    <x v="0"/>
    <x v="0"/>
    <x v="0"/>
    <m/>
    <m/>
    <x v="0"/>
    <x v="0"/>
    <x v="0"/>
    <m/>
    <x v="0"/>
    <m/>
    <m/>
    <n v="0"/>
    <m/>
    <n v="0"/>
    <n v="0"/>
    <n v="0"/>
    <n v="0"/>
    <m/>
    <n v="0"/>
    <m/>
    <n v="0"/>
    <n v="0"/>
    <m/>
    <n v="0"/>
    <n v="0"/>
    <m/>
  </r>
  <r>
    <n v="797"/>
    <x v="0"/>
    <x v="0"/>
    <x v="0"/>
    <x v="0"/>
    <m/>
    <m/>
    <x v="0"/>
    <x v="0"/>
    <x v="0"/>
    <m/>
    <x v="0"/>
    <m/>
    <m/>
    <n v="0"/>
    <m/>
    <n v="0"/>
    <n v="0"/>
    <n v="0"/>
    <n v="0"/>
    <m/>
    <n v="0"/>
    <m/>
    <n v="0"/>
    <n v="0"/>
    <m/>
    <n v="0"/>
    <n v="0"/>
    <m/>
  </r>
  <r>
    <n v="798"/>
    <x v="0"/>
    <x v="0"/>
    <x v="0"/>
    <x v="0"/>
    <m/>
    <m/>
    <x v="0"/>
    <x v="0"/>
    <x v="0"/>
    <m/>
    <x v="0"/>
    <m/>
    <m/>
    <n v="0"/>
    <m/>
    <n v="0"/>
    <n v="0"/>
    <n v="0"/>
    <n v="0"/>
    <m/>
    <n v="0"/>
    <m/>
    <n v="0"/>
    <n v="0"/>
    <m/>
    <n v="0"/>
    <n v="0"/>
    <m/>
  </r>
  <r>
    <n v="799"/>
    <x v="0"/>
    <x v="0"/>
    <x v="0"/>
    <x v="0"/>
    <m/>
    <m/>
    <x v="0"/>
    <x v="0"/>
    <x v="0"/>
    <m/>
    <x v="0"/>
    <m/>
    <m/>
    <n v="0"/>
    <m/>
    <n v="0"/>
    <n v="0"/>
    <n v="0"/>
    <n v="0"/>
    <m/>
    <n v="0"/>
    <m/>
    <n v="0"/>
    <n v="0"/>
    <m/>
    <n v="0"/>
    <n v="0"/>
    <m/>
  </r>
  <r>
    <n v="800"/>
    <x v="0"/>
    <x v="0"/>
    <x v="0"/>
    <x v="0"/>
    <m/>
    <m/>
    <x v="0"/>
    <x v="0"/>
    <x v="0"/>
    <m/>
    <x v="0"/>
    <m/>
    <m/>
    <n v="0"/>
    <m/>
    <n v="0"/>
    <n v="0"/>
    <n v="0"/>
    <n v="0"/>
    <m/>
    <n v="0"/>
    <m/>
    <n v="0"/>
    <n v="0"/>
    <m/>
    <n v="0"/>
    <n v="0"/>
    <m/>
  </r>
  <r>
    <n v="801"/>
    <x v="0"/>
    <x v="0"/>
    <x v="0"/>
    <x v="0"/>
    <m/>
    <m/>
    <x v="0"/>
    <x v="0"/>
    <x v="0"/>
    <m/>
    <x v="0"/>
    <m/>
    <m/>
    <n v="0"/>
    <m/>
    <n v="0"/>
    <n v="0"/>
    <n v="0"/>
    <n v="0"/>
    <m/>
    <n v="0"/>
    <m/>
    <n v="0"/>
    <n v="0"/>
    <m/>
    <n v="0"/>
    <n v="0"/>
    <m/>
  </r>
  <r>
    <n v="802"/>
    <x v="0"/>
    <x v="0"/>
    <x v="0"/>
    <x v="0"/>
    <m/>
    <m/>
    <x v="0"/>
    <x v="0"/>
    <x v="0"/>
    <m/>
    <x v="0"/>
    <m/>
    <m/>
    <n v="0"/>
    <m/>
    <n v="0"/>
    <n v="0"/>
    <n v="0"/>
    <n v="0"/>
    <m/>
    <n v="0"/>
    <m/>
    <n v="0"/>
    <n v="0"/>
    <m/>
    <n v="0"/>
    <n v="0"/>
    <m/>
  </r>
  <r>
    <n v="803"/>
    <x v="0"/>
    <x v="0"/>
    <x v="0"/>
    <x v="0"/>
    <m/>
    <m/>
    <x v="0"/>
    <x v="0"/>
    <x v="0"/>
    <m/>
    <x v="0"/>
    <m/>
    <m/>
    <n v="0"/>
    <m/>
    <n v="0"/>
    <n v="0"/>
    <n v="0"/>
    <n v="0"/>
    <m/>
    <n v="0"/>
    <m/>
    <n v="0"/>
    <n v="0"/>
    <m/>
    <n v="0"/>
    <n v="0"/>
    <m/>
  </r>
  <r>
    <n v="804"/>
    <x v="0"/>
    <x v="0"/>
    <x v="0"/>
    <x v="0"/>
    <m/>
    <m/>
    <x v="0"/>
    <x v="0"/>
    <x v="0"/>
    <m/>
    <x v="0"/>
    <m/>
    <m/>
    <n v="0"/>
    <m/>
    <n v="0"/>
    <n v="0"/>
    <n v="0"/>
    <n v="0"/>
    <m/>
    <n v="0"/>
    <m/>
    <n v="0"/>
    <n v="0"/>
    <m/>
    <n v="0"/>
    <n v="0"/>
    <m/>
  </r>
  <r>
    <n v="805"/>
    <x v="0"/>
    <x v="0"/>
    <x v="0"/>
    <x v="0"/>
    <m/>
    <m/>
    <x v="0"/>
    <x v="0"/>
    <x v="0"/>
    <m/>
    <x v="0"/>
    <m/>
    <m/>
    <n v="0"/>
    <m/>
    <n v="0"/>
    <n v="0"/>
    <n v="0"/>
    <n v="0"/>
    <m/>
    <n v="0"/>
    <m/>
    <n v="0"/>
    <n v="0"/>
    <m/>
    <n v="0"/>
    <n v="0"/>
    <m/>
  </r>
  <r>
    <n v="806"/>
    <x v="0"/>
    <x v="0"/>
    <x v="0"/>
    <x v="0"/>
    <m/>
    <m/>
    <x v="0"/>
    <x v="0"/>
    <x v="0"/>
    <m/>
    <x v="0"/>
    <m/>
    <m/>
    <n v="0"/>
    <m/>
    <n v="0"/>
    <n v="0"/>
    <n v="0"/>
    <n v="0"/>
    <m/>
    <n v="0"/>
    <m/>
    <n v="0"/>
    <n v="0"/>
    <m/>
    <n v="0"/>
    <n v="0"/>
    <m/>
  </r>
  <r>
    <n v="807"/>
    <x v="0"/>
    <x v="0"/>
    <x v="0"/>
    <x v="0"/>
    <m/>
    <m/>
    <x v="0"/>
    <x v="0"/>
    <x v="0"/>
    <m/>
    <x v="0"/>
    <m/>
    <m/>
    <n v="0"/>
    <m/>
    <n v="0"/>
    <n v="0"/>
    <n v="0"/>
    <n v="0"/>
    <m/>
    <n v="0"/>
    <m/>
    <n v="0"/>
    <n v="0"/>
    <m/>
    <n v="0"/>
    <n v="0"/>
    <m/>
  </r>
  <r>
    <n v="808"/>
    <x v="0"/>
    <x v="0"/>
    <x v="0"/>
    <x v="0"/>
    <m/>
    <m/>
    <x v="0"/>
    <x v="0"/>
    <x v="0"/>
    <m/>
    <x v="0"/>
    <m/>
    <m/>
    <n v="0"/>
    <m/>
    <n v="0"/>
    <n v="0"/>
    <n v="0"/>
    <n v="0"/>
    <m/>
    <n v="0"/>
    <m/>
    <n v="0"/>
    <n v="0"/>
    <m/>
    <n v="0"/>
    <n v="0"/>
    <m/>
  </r>
  <r>
    <n v="809"/>
    <x v="0"/>
    <x v="0"/>
    <x v="0"/>
    <x v="0"/>
    <m/>
    <m/>
    <x v="0"/>
    <x v="0"/>
    <x v="0"/>
    <m/>
    <x v="0"/>
    <m/>
    <m/>
    <n v="0"/>
    <m/>
    <n v="0"/>
    <n v="0"/>
    <n v="0"/>
    <n v="0"/>
    <m/>
    <n v="0"/>
    <m/>
    <n v="0"/>
    <n v="0"/>
    <m/>
    <n v="0"/>
    <n v="0"/>
    <m/>
  </r>
  <r>
    <n v="810"/>
    <x v="0"/>
    <x v="0"/>
    <x v="0"/>
    <x v="0"/>
    <m/>
    <m/>
    <x v="0"/>
    <x v="0"/>
    <x v="0"/>
    <m/>
    <x v="0"/>
    <m/>
    <m/>
    <n v="0"/>
    <m/>
    <n v="0"/>
    <n v="0"/>
    <n v="0"/>
    <n v="0"/>
    <m/>
    <n v="0"/>
    <m/>
    <n v="0"/>
    <n v="0"/>
    <m/>
    <n v="0"/>
    <n v="0"/>
    <m/>
  </r>
  <r>
    <n v="811"/>
    <x v="0"/>
    <x v="0"/>
    <x v="0"/>
    <x v="0"/>
    <m/>
    <m/>
    <x v="0"/>
    <x v="0"/>
    <x v="0"/>
    <m/>
    <x v="0"/>
    <m/>
    <m/>
    <n v="0"/>
    <m/>
    <n v="0"/>
    <n v="0"/>
    <n v="0"/>
    <n v="0"/>
    <m/>
    <n v="0"/>
    <m/>
    <n v="0"/>
    <n v="0"/>
    <m/>
    <n v="0"/>
    <n v="0"/>
    <m/>
  </r>
  <r>
    <n v="812"/>
    <x v="0"/>
    <x v="0"/>
    <x v="0"/>
    <x v="0"/>
    <m/>
    <m/>
    <x v="0"/>
    <x v="0"/>
    <x v="0"/>
    <m/>
    <x v="0"/>
    <m/>
    <m/>
    <n v="0"/>
    <m/>
    <n v="0"/>
    <n v="0"/>
    <n v="0"/>
    <n v="0"/>
    <m/>
    <n v="0"/>
    <m/>
    <n v="0"/>
    <n v="0"/>
    <m/>
    <n v="0"/>
    <n v="0"/>
    <m/>
  </r>
  <r>
    <n v="813"/>
    <x v="0"/>
    <x v="0"/>
    <x v="0"/>
    <x v="0"/>
    <m/>
    <m/>
    <x v="0"/>
    <x v="0"/>
    <x v="0"/>
    <m/>
    <x v="0"/>
    <m/>
    <m/>
    <n v="0"/>
    <m/>
    <n v="0"/>
    <n v="0"/>
    <n v="0"/>
    <n v="0"/>
    <m/>
    <n v="0"/>
    <m/>
    <n v="0"/>
    <n v="0"/>
    <m/>
    <n v="0"/>
    <n v="0"/>
    <m/>
  </r>
  <r>
    <n v="814"/>
    <x v="0"/>
    <x v="0"/>
    <x v="0"/>
    <x v="0"/>
    <m/>
    <m/>
    <x v="0"/>
    <x v="0"/>
    <x v="0"/>
    <m/>
    <x v="0"/>
    <m/>
    <m/>
    <n v="0"/>
    <m/>
    <n v="0"/>
    <n v="0"/>
    <n v="0"/>
    <n v="0"/>
    <m/>
    <n v="0"/>
    <m/>
    <n v="0"/>
    <n v="0"/>
    <m/>
    <n v="0"/>
    <n v="0"/>
    <m/>
  </r>
  <r>
    <n v="815"/>
    <x v="0"/>
    <x v="0"/>
    <x v="0"/>
    <x v="0"/>
    <m/>
    <m/>
    <x v="0"/>
    <x v="0"/>
    <x v="0"/>
    <m/>
    <x v="0"/>
    <m/>
    <m/>
    <n v="0"/>
    <m/>
    <n v="0"/>
    <n v="0"/>
    <n v="0"/>
    <n v="0"/>
    <m/>
    <n v="0"/>
    <m/>
    <n v="0"/>
    <n v="0"/>
    <m/>
    <n v="0"/>
    <n v="0"/>
    <m/>
  </r>
  <r>
    <n v="816"/>
    <x v="0"/>
    <x v="0"/>
    <x v="0"/>
    <x v="0"/>
    <m/>
    <m/>
    <x v="0"/>
    <x v="0"/>
    <x v="0"/>
    <m/>
    <x v="0"/>
    <m/>
    <m/>
    <n v="0"/>
    <m/>
    <n v="0"/>
    <n v="0"/>
    <n v="0"/>
    <n v="0"/>
    <m/>
    <n v="0"/>
    <m/>
    <n v="0"/>
    <n v="0"/>
    <m/>
    <n v="0"/>
    <n v="0"/>
    <m/>
  </r>
  <r>
    <n v="817"/>
    <x v="0"/>
    <x v="0"/>
    <x v="0"/>
    <x v="0"/>
    <m/>
    <m/>
    <x v="0"/>
    <x v="0"/>
    <x v="0"/>
    <m/>
    <x v="0"/>
    <m/>
    <m/>
    <n v="0"/>
    <m/>
    <n v="0"/>
    <n v="0"/>
    <n v="0"/>
    <n v="0"/>
    <m/>
    <n v="0"/>
    <m/>
    <n v="0"/>
    <n v="0"/>
    <m/>
    <n v="0"/>
    <n v="0"/>
    <m/>
  </r>
  <r>
    <n v="818"/>
    <x v="0"/>
    <x v="0"/>
    <x v="0"/>
    <x v="0"/>
    <m/>
    <m/>
    <x v="0"/>
    <x v="0"/>
    <x v="0"/>
    <m/>
    <x v="0"/>
    <m/>
    <m/>
    <n v="0"/>
    <m/>
    <n v="0"/>
    <n v="0"/>
    <n v="0"/>
    <n v="0"/>
    <m/>
    <n v="0"/>
    <m/>
    <n v="0"/>
    <n v="0"/>
    <m/>
    <n v="0"/>
    <n v="0"/>
    <m/>
  </r>
  <r>
    <n v="819"/>
    <x v="0"/>
    <x v="0"/>
    <x v="0"/>
    <x v="0"/>
    <m/>
    <m/>
    <x v="0"/>
    <x v="0"/>
    <x v="0"/>
    <m/>
    <x v="0"/>
    <m/>
    <m/>
    <n v="0"/>
    <m/>
    <n v="0"/>
    <n v="0"/>
    <n v="0"/>
    <n v="0"/>
    <m/>
    <n v="0"/>
    <m/>
    <n v="0"/>
    <n v="0"/>
    <m/>
    <n v="0"/>
    <n v="0"/>
    <m/>
  </r>
  <r>
    <n v="820"/>
    <x v="0"/>
    <x v="0"/>
    <x v="0"/>
    <x v="0"/>
    <m/>
    <m/>
    <x v="0"/>
    <x v="0"/>
    <x v="0"/>
    <m/>
    <x v="0"/>
    <m/>
    <m/>
    <n v="0"/>
    <m/>
    <n v="0"/>
    <n v="0"/>
    <n v="0"/>
    <n v="0"/>
    <m/>
    <n v="0"/>
    <m/>
    <n v="0"/>
    <n v="0"/>
    <m/>
    <n v="0"/>
    <n v="0"/>
    <m/>
  </r>
  <r>
    <n v="821"/>
    <x v="0"/>
    <x v="0"/>
    <x v="0"/>
    <x v="0"/>
    <m/>
    <m/>
    <x v="0"/>
    <x v="0"/>
    <x v="0"/>
    <m/>
    <x v="0"/>
    <m/>
    <m/>
    <n v="0"/>
    <m/>
    <n v="0"/>
    <n v="0"/>
    <n v="0"/>
    <n v="0"/>
    <m/>
    <n v="0"/>
    <m/>
    <n v="0"/>
    <n v="0"/>
    <m/>
    <n v="0"/>
    <n v="0"/>
    <m/>
  </r>
  <r>
    <n v="822"/>
    <x v="0"/>
    <x v="0"/>
    <x v="0"/>
    <x v="0"/>
    <m/>
    <m/>
    <x v="0"/>
    <x v="0"/>
    <x v="0"/>
    <m/>
    <x v="0"/>
    <m/>
    <m/>
    <n v="0"/>
    <m/>
    <n v="0"/>
    <n v="0"/>
    <n v="0"/>
    <n v="0"/>
    <m/>
    <n v="0"/>
    <m/>
    <n v="0"/>
    <n v="0"/>
    <m/>
    <n v="0"/>
    <n v="0"/>
    <m/>
  </r>
  <r>
    <n v="823"/>
    <x v="0"/>
    <x v="0"/>
    <x v="0"/>
    <x v="0"/>
    <m/>
    <m/>
    <x v="0"/>
    <x v="0"/>
    <x v="0"/>
    <m/>
    <x v="0"/>
    <m/>
    <m/>
    <n v="0"/>
    <m/>
    <n v="0"/>
    <n v="0"/>
    <n v="0"/>
    <n v="0"/>
    <m/>
    <n v="0"/>
    <m/>
    <n v="0"/>
    <n v="0"/>
    <m/>
    <n v="0"/>
    <n v="0"/>
    <m/>
  </r>
  <r>
    <n v="824"/>
    <x v="0"/>
    <x v="0"/>
    <x v="0"/>
    <x v="0"/>
    <m/>
    <m/>
    <x v="0"/>
    <x v="0"/>
    <x v="0"/>
    <m/>
    <x v="0"/>
    <m/>
    <m/>
    <n v="0"/>
    <m/>
    <n v="0"/>
    <n v="0"/>
    <n v="0"/>
    <n v="0"/>
    <m/>
    <n v="0"/>
    <m/>
    <n v="0"/>
    <n v="0"/>
    <m/>
    <n v="0"/>
    <n v="0"/>
    <m/>
  </r>
  <r>
    <n v="825"/>
    <x v="0"/>
    <x v="0"/>
    <x v="0"/>
    <x v="0"/>
    <m/>
    <m/>
    <x v="0"/>
    <x v="0"/>
    <x v="0"/>
    <m/>
    <x v="0"/>
    <m/>
    <m/>
    <n v="0"/>
    <m/>
    <n v="0"/>
    <n v="0"/>
    <n v="0"/>
    <n v="0"/>
    <m/>
    <n v="0"/>
    <m/>
    <n v="0"/>
    <n v="0"/>
    <m/>
    <n v="0"/>
    <n v="0"/>
    <m/>
  </r>
  <r>
    <n v="826"/>
    <x v="0"/>
    <x v="0"/>
    <x v="0"/>
    <x v="0"/>
    <m/>
    <m/>
    <x v="0"/>
    <x v="0"/>
    <x v="0"/>
    <m/>
    <x v="0"/>
    <m/>
    <m/>
    <n v="0"/>
    <m/>
    <n v="0"/>
    <n v="0"/>
    <n v="0"/>
    <n v="0"/>
    <m/>
    <n v="0"/>
    <m/>
    <n v="0"/>
    <n v="0"/>
    <m/>
    <n v="0"/>
    <n v="0"/>
    <m/>
  </r>
  <r>
    <n v="827"/>
    <x v="0"/>
    <x v="0"/>
    <x v="0"/>
    <x v="0"/>
    <m/>
    <m/>
    <x v="0"/>
    <x v="0"/>
    <x v="0"/>
    <m/>
    <x v="0"/>
    <m/>
    <m/>
    <n v="0"/>
    <m/>
    <n v="0"/>
    <n v="0"/>
    <n v="0"/>
    <n v="0"/>
    <m/>
    <n v="0"/>
    <m/>
    <n v="0"/>
    <n v="0"/>
    <m/>
    <n v="0"/>
    <n v="0"/>
    <m/>
  </r>
  <r>
    <n v="828"/>
    <x v="0"/>
    <x v="0"/>
    <x v="0"/>
    <x v="0"/>
    <m/>
    <m/>
    <x v="0"/>
    <x v="0"/>
    <x v="0"/>
    <m/>
    <x v="0"/>
    <m/>
    <m/>
    <n v="0"/>
    <m/>
    <n v="0"/>
    <n v="0"/>
    <n v="0"/>
    <n v="0"/>
    <m/>
    <n v="0"/>
    <m/>
    <n v="0"/>
    <n v="0"/>
    <m/>
    <n v="0"/>
    <n v="0"/>
    <m/>
  </r>
  <r>
    <n v="829"/>
    <x v="0"/>
    <x v="0"/>
    <x v="0"/>
    <x v="0"/>
    <m/>
    <m/>
    <x v="0"/>
    <x v="0"/>
    <x v="0"/>
    <m/>
    <x v="0"/>
    <m/>
    <m/>
    <n v="0"/>
    <m/>
    <n v="0"/>
    <n v="0"/>
    <n v="0"/>
    <n v="0"/>
    <m/>
    <n v="0"/>
    <m/>
    <n v="0"/>
    <n v="0"/>
    <m/>
    <n v="0"/>
    <n v="0"/>
    <m/>
  </r>
  <r>
    <n v="830"/>
    <x v="0"/>
    <x v="0"/>
    <x v="0"/>
    <x v="0"/>
    <m/>
    <m/>
    <x v="0"/>
    <x v="0"/>
    <x v="0"/>
    <m/>
    <x v="0"/>
    <m/>
    <m/>
    <n v="0"/>
    <m/>
    <n v="0"/>
    <n v="0"/>
    <n v="0"/>
    <n v="0"/>
    <m/>
    <n v="0"/>
    <m/>
    <n v="0"/>
    <n v="0"/>
    <m/>
    <n v="0"/>
    <n v="0"/>
    <m/>
  </r>
  <r>
    <n v="831"/>
    <x v="0"/>
    <x v="0"/>
    <x v="0"/>
    <x v="0"/>
    <m/>
    <m/>
    <x v="0"/>
    <x v="0"/>
    <x v="0"/>
    <m/>
    <x v="0"/>
    <m/>
    <m/>
    <n v="0"/>
    <m/>
    <n v="0"/>
    <n v="0"/>
    <n v="0"/>
    <n v="0"/>
    <m/>
    <n v="0"/>
    <m/>
    <n v="0"/>
    <n v="0"/>
    <m/>
    <n v="0"/>
    <n v="0"/>
    <m/>
  </r>
  <r>
    <n v="832"/>
    <x v="0"/>
    <x v="0"/>
    <x v="0"/>
    <x v="0"/>
    <m/>
    <m/>
    <x v="0"/>
    <x v="0"/>
    <x v="0"/>
    <m/>
    <x v="0"/>
    <m/>
    <m/>
    <n v="0"/>
    <m/>
    <n v="0"/>
    <n v="0"/>
    <n v="0"/>
    <n v="0"/>
    <m/>
    <n v="0"/>
    <m/>
    <n v="0"/>
    <n v="0"/>
    <m/>
    <n v="0"/>
    <n v="0"/>
    <m/>
  </r>
  <r>
    <n v="833"/>
    <x v="0"/>
    <x v="0"/>
    <x v="0"/>
    <x v="0"/>
    <m/>
    <m/>
    <x v="0"/>
    <x v="0"/>
    <x v="0"/>
    <m/>
    <x v="0"/>
    <m/>
    <m/>
    <n v="0"/>
    <m/>
    <n v="0"/>
    <n v="0"/>
    <n v="0"/>
    <n v="0"/>
    <m/>
    <n v="0"/>
    <m/>
    <n v="0"/>
    <n v="0"/>
    <m/>
    <n v="0"/>
    <n v="0"/>
    <m/>
  </r>
  <r>
    <n v="834"/>
    <x v="0"/>
    <x v="0"/>
    <x v="0"/>
    <x v="0"/>
    <m/>
    <m/>
    <x v="0"/>
    <x v="0"/>
    <x v="0"/>
    <m/>
    <x v="0"/>
    <m/>
    <m/>
    <n v="0"/>
    <m/>
    <n v="0"/>
    <n v="0"/>
    <n v="0"/>
    <n v="0"/>
    <m/>
    <n v="0"/>
    <m/>
    <n v="0"/>
    <n v="0"/>
    <m/>
    <n v="0"/>
    <n v="0"/>
    <m/>
  </r>
  <r>
    <n v="835"/>
    <x v="0"/>
    <x v="0"/>
    <x v="0"/>
    <x v="0"/>
    <m/>
    <m/>
    <x v="0"/>
    <x v="0"/>
    <x v="0"/>
    <m/>
    <x v="0"/>
    <m/>
    <m/>
    <n v="0"/>
    <m/>
    <n v="0"/>
    <n v="0"/>
    <n v="0"/>
    <n v="0"/>
    <m/>
    <n v="0"/>
    <m/>
    <n v="0"/>
    <n v="0"/>
    <m/>
    <n v="0"/>
    <n v="0"/>
    <m/>
  </r>
  <r>
    <n v="836"/>
    <x v="0"/>
    <x v="0"/>
    <x v="0"/>
    <x v="0"/>
    <m/>
    <m/>
    <x v="0"/>
    <x v="0"/>
    <x v="0"/>
    <m/>
    <x v="0"/>
    <m/>
    <m/>
    <n v="0"/>
    <m/>
    <n v="0"/>
    <n v="0"/>
    <n v="0"/>
    <n v="0"/>
    <m/>
    <n v="0"/>
    <m/>
    <n v="0"/>
    <n v="0"/>
    <m/>
    <n v="0"/>
    <n v="0"/>
    <m/>
  </r>
  <r>
    <n v="837"/>
    <x v="0"/>
    <x v="0"/>
    <x v="0"/>
    <x v="0"/>
    <m/>
    <m/>
    <x v="0"/>
    <x v="0"/>
    <x v="0"/>
    <m/>
    <x v="0"/>
    <m/>
    <m/>
    <n v="0"/>
    <m/>
    <n v="0"/>
    <n v="0"/>
    <n v="0"/>
    <n v="0"/>
    <m/>
    <n v="0"/>
    <m/>
    <n v="0"/>
    <n v="0"/>
    <m/>
    <n v="0"/>
    <n v="0"/>
    <m/>
  </r>
  <r>
    <n v="838"/>
    <x v="0"/>
    <x v="0"/>
    <x v="0"/>
    <x v="0"/>
    <m/>
    <m/>
    <x v="0"/>
    <x v="0"/>
    <x v="0"/>
    <m/>
    <x v="0"/>
    <m/>
    <m/>
    <n v="0"/>
    <m/>
    <n v="0"/>
    <n v="0"/>
    <n v="0"/>
    <n v="0"/>
    <m/>
    <n v="0"/>
    <m/>
    <n v="0"/>
    <n v="0"/>
    <m/>
    <n v="0"/>
    <n v="0"/>
    <m/>
  </r>
  <r>
    <n v="839"/>
    <x v="0"/>
    <x v="0"/>
    <x v="0"/>
    <x v="0"/>
    <m/>
    <m/>
    <x v="0"/>
    <x v="0"/>
    <x v="0"/>
    <m/>
    <x v="0"/>
    <m/>
    <m/>
    <n v="0"/>
    <m/>
    <n v="0"/>
    <n v="0"/>
    <n v="0"/>
    <n v="0"/>
    <m/>
    <n v="0"/>
    <m/>
    <n v="0"/>
    <n v="0"/>
    <m/>
    <n v="0"/>
    <n v="0"/>
    <m/>
  </r>
  <r>
    <n v="840"/>
    <x v="0"/>
    <x v="0"/>
    <x v="0"/>
    <x v="0"/>
    <m/>
    <m/>
    <x v="0"/>
    <x v="0"/>
    <x v="0"/>
    <m/>
    <x v="0"/>
    <m/>
    <m/>
    <n v="0"/>
    <m/>
    <n v="0"/>
    <n v="0"/>
    <n v="0"/>
    <n v="0"/>
    <m/>
    <n v="0"/>
    <m/>
    <n v="0"/>
    <n v="0"/>
    <m/>
    <n v="0"/>
    <n v="0"/>
    <m/>
  </r>
  <r>
    <n v="841"/>
    <x v="0"/>
    <x v="0"/>
    <x v="0"/>
    <x v="0"/>
    <m/>
    <m/>
    <x v="0"/>
    <x v="0"/>
    <x v="0"/>
    <m/>
    <x v="0"/>
    <m/>
    <m/>
    <n v="0"/>
    <m/>
    <n v="0"/>
    <n v="0"/>
    <n v="0"/>
    <n v="0"/>
    <m/>
    <n v="0"/>
    <m/>
    <n v="0"/>
    <n v="0"/>
    <m/>
    <n v="0"/>
    <n v="0"/>
    <m/>
  </r>
  <r>
    <n v="842"/>
    <x v="0"/>
    <x v="0"/>
    <x v="0"/>
    <x v="0"/>
    <m/>
    <m/>
    <x v="0"/>
    <x v="0"/>
    <x v="0"/>
    <m/>
    <x v="0"/>
    <m/>
    <m/>
    <n v="0"/>
    <m/>
    <n v="0"/>
    <n v="0"/>
    <n v="0"/>
    <n v="0"/>
    <m/>
    <n v="0"/>
    <m/>
    <n v="0"/>
    <n v="0"/>
    <m/>
    <n v="0"/>
    <n v="0"/>
    <m/>
  </r>
  <r>
    <n v="843"/>
    <x v="0"/>
    <x v="0"/>
    <x v="0"/>
    <x v="0"/>
    <m/>
    <m/>
    <x v="0"/>
    <x v="0"/>
    <x v="0"/>
    <m/>
    <x v="0"/>
    <m/>
    <m/>
    <n v="0"/>
    <m/>
    <n v="0"/>
    <n v="0"/>
    <n v="0"/>
    <n v="0"/>
    <m/>
    <n v="0"/>
    <m/>
    <n v="0"/>
    <n v="0"/>
    <m/>
    <n v="0"/>
    <n v="0"/>
    <m/>
  </r>
  <r>
    <n v="844"/>
    <x v="0"/>
    <x v="0"/>
    <x v="0"/>
    <x v="0"/>
    <m/>
    <m/>
    <x v="0"/>
    <x v="0"/>
    <x v="0"/>
    <m/>
    <x v="0"/>
    <m/>
    <m/>
    <n v="0"/>
    <m/>
    <n v="0"/>
    <n v="0"/>
    <n v="0"/>
    <n v="0"/>
    <m/>
    <n v="0"/>
    <m/>
    <n v="0"/>
    <n v="0"/>
    <m/>
    <n v="0"/>
    <n v="0"/>
    <m/>
  </r>
  <r>
    <n v="845"/>
    <x v="0"/>
    <x v="0"/>
    <x v="0"/>
    <x v="0"/>
    <m/>
    <m/>
    <x v="0"/>
    <x v="0"/>
    <x v="0"/>
    <m/>
    <x v="0"/>
    <m/>
    <m/>
    <n v="0"/>
    <m/>
    <n v="0"/>
    <n v="0"/>
    <n v="0"/>
    <n v="0"/>
    <m/>
    <n v="0"/>
    <m/>
    <n v="0"/>
    <n v="0"/>
    <m/>
    <n v="0"/>
    <n v="0"/>
    <m/>
  </r>
  <r>
    <n v="846"/>
    <x v="0"/>
    <x v="0"/>
    <x v="0"/>
    <x v="0"/>
    <m/>
    <m/>
    <x v="0"/>
    <x v="0"/>
    <x v="0"/>
    <m/>
    <x v="0"/>
    <m/>
    <m/>
    <n v="0"/>
    <m/>
    <n v="0"/>
    <n v="0"/>
    <n v="0"/>
    <n v="0"/>
    <m/>
    <n v="0"/>
    <m/>
    <n v="0"/>
    <n v="0"/>
    <m/>
    <n v="0"/>
    <n v="0"/>
    <m/>
  </r>
  <r>
    <n v="847"/>
    <x v="0"/>
    <x v="0"/>
    <x v="0"/>
    <x v="0"/>
    <m/>
    <m/>
    <x v="0"/>
    <x v="0"/>
    <x v="0"/>
    <m/>
    <x v="0"/>
    <m/>
    <m/>
    <n v="0"/>
    <m/>
    <n v="0"/>
    <n v="0"/>
    <n v="0"/>
    <n v="0"/>
    <m/>
    <n v="0"/>
    <m/>
    <n v="0"/>
    <n v="0"/>
    <m/>
    <n v="0"/>
    <n v="0"/>
    <m/>
  </r>
  <r>
    <n v="848"/>
    <x v="0"/>
    <x v="0"/>
    <x v="0"/>
    <x v="0"/>
    <m/>
    <m/>
    <x v="0"/>
    <x v="0"/>
    <x v="0"/>
    <m/>
    <x v="0"/>
    <m/>
    <m/>
    <n v="0"/>
    <m/>
    <n v="0"/>
    <n v="0"/>
    <n v="0"/>
    <n v="0"/>
    <m/>
    <n v="0"/>
    <m/>
    <n v="0"/>
    <n v="0"/>
    <m/>
    <n v="0"/>
    <n v="0"/>
    <m/>
  </r>
  <r>
    <n v="849"/>
    <x v="0"/>
    <x v="0"/>
    <x v="0"/>
    <x v="0"/>
    <m/>
    <m/>
    <x v="0"/>
    <x v="0"/>
    <x v="0"/>
    <m/>
    <x v="0"/>
    <m/>
    <m/>
    <n v="0"/>
    <m/>
    <n v="0"/>
    <n v="0"/>
    <n v="0"/>
    <n v="0"/>
    <m/>
    <n v="0"/>
    <m/>
    <n v="0"/>
    <n v="0"/>
    <m/>
    <n v="0"/>
    <n v="0"/>
    <m/>
  </r>
  <r>
    <n v="850"/>
    <x v="0"/>
    <x v="0"/>
    <x v="0"/>
    <x v="0"/>
    <m/>
    <m/>
    <x v="0"/>
    <x v="0"/>
    <x v="0"/>
    <m/>
    <x v="0"/>
    <m/>
    <m/>
    <n v="0"/>
    <m/>
    <n v="0"/>
    <n v="0"/>
    <n v="0"/>
    <n v="0"/>
    <m/>
    <n v="0"/>
    <m/>
    <n v="0"/>
    <n v="0"/>
    <m/>
    <n v="0"/>
    <n v="0"/>
    <m/>
  </r>
  <r>
    <n v="851"/>
    <x v="0"/>
    <x v="0"/>
    <x v="0"/>
    <x v="0"/>
    <m/>
    <m/>
    <x v="0"/>
    <x v="0"/>
    <x v="0"/>
    <m/>
    <x v="0"/>
    <m/>
    <m/>
    <n v="0"/>
    <m/>
    <n v="0"/>
    <n v="0"/>
    <n v="0"/>
    <n v="0"/>
    <m/>
    <n v="0"/>
    <m/>
    <n v="0"/>
    <n v="0"/>
    <m/>
    <n v="0"/>
    <n v="0"/>
    <m/>
  </r>
  <r>
    <n v="852"/>
    <x v="0"/>
    <x v="0"/>
    <x v="0"/>
    <x v="0"/>
    <m/>
    <m/>
    <x v="0"/>
    <x v="0"/>
    <x v="0"/>
    <m/>
    <x v="0"/>
    <m/>
    <m/>
    <n v="0"/>
    <m/>
    <n v="0"/>
    <n v="0"/>
    <n v="0"/>
    <n v="0"/>
    <m/>
    <n v="0"/>
    <m/>
    <n v="0"/>
    <n v="0"/>
    <m/>
    <n v="0"/>
    <n v="0"/>
    <m/>
  </r>
  <r>
    <n v="853"/>
    <x v="0"/>
    <x v="0"/>
    <x v="0"/>
    <x v="0"/>
    <m/>
    <m/>
    <x v="0"/>
    <x v="0"/>
    <x v="0"/>
    <m/>
    <x v="0"/>
    <m/>
    <m/>
    <n v="0"/>
    <m/>
    <n v="0"/>
    <n v="0"/>
    <n v="0"/>
    <n v="0"/>
    <m/>
    <n v="0"/>
    <m/>
    <n v="0"/>
    <n v="0"/>
    <m/>
    <n v="0"/>
    <n v="0"/>
    <m/>
  </r>
  <r>
    <n v="854"/>
    <x v="0"/>
    <x v="0"/>
    <x v="0"/>
    <x v="0"/>
    <m/>
    <m/>
    <x v="0"/>
    <x v="0"/>
    <x v="0"/>
    <m/>
    <x v="0"/>
    <m/>
    <m/>
    <n v="0"/>
    <m/>
    <n v="0"/>
    <n v="0"/>
    <n v="0"/>
    <n v="0"/>
    <m/>
    <n v="0"/>
    <m/>
    <n v="0"/>
    <n v="0"/>
    <m/>
    <n v="0"/>
    <n v="0"/>
    <m/>
  </r>
  <r>
    <n v="855"/>
    <x v="0"/>
    <x v="0"/>
    <x v="0"/>
    <x v="0"/>
    <m/>
    <m/>
    <x v="0"/>
    <x v="0"/>
    <x v="0"/>
    <m/>
    <x v="0"/>
    <m/>
    <m/>
    <n v="0"/>
    <m/>
    <n v="0"/>
    <n v="0"/>
    <n v="0"/>
    <n v="0"/>
    <m/>
    <n v="0"/>
    <m/>
    <n v="0"/>
    <n v="0"/>
    <m/>
    <n v="0"/>
    <n v="0"/>
    <m/>
  </r>
  <r>
    <n v="856"/>
    <x v="0"/>
    <x v="0"/>
    <x v="0"/>
    <x v="0"/>
    <m/>
    <m/>
    <x v="0"/>
    <x v="0"/>
    <x v="0"/>
    <m/>
    <x v="0"/>
    <m/>
    <m/>
    <n v="0"/>
    <m/>
    <n v="0"/>
    <n v="0"/>
    <n v="0"/>
    <n v="0"/>
    <m/>
    <n v="0"/>
    <m/>
    <n v="0"/>
    <n v="0"/>
    <m/>
    <n v="0"/>
    <n v="0"/>
    <m/>
  </r>
  <r>
    <n v="857"/>
    <x v="0"/>
    <x v="0"/>
    <x v="0"/>
    <x v="0"/>
    <m/>
    <m/>
    <x v="0"/>
    <x v="0"/>
    <x v="0"/>
    <m/>
    <x v="0"/>
    <m/>
    <m/>
    <n v="0"/>
    <m/>
    <n v="0"/>
    <n v="0"/>
    <n v="0"/>
    <n v="0"/>
    <m/>
    <n v="0"/>
    <m/>
    <n v="0"/>
    <n v="0"/>
    <m/>
    <n v="0"/>
    <n v="0"/>
    <m/>
  </r>
  <r>
    <n v="858"/>
    <x v="0"/>
    <x v="0"/>
    <x v="0"/>
    <x v="0"/>
    <m/>
    <m/>
    <x v="0"/>
    <x v="0"/>
    <x v="0"/>
    <m/>
    <x v="0"/>
    <m/>
    <m/>
    <n v="0"/>
    <m/>
    <n v="0"/>
    <n v="0"/>
    <n v="0"/>
    <n v="0"/>
    <m/>
    <n v="0"/>
    <m/>
    <n v="0"/>
    <n v="0"/>
    <m/>
    <n v="0"/>
    <n v="0"/>
    <m/>
  </r>
  <r>
    <n v="859"/>
    <x v="0"/>
    <x v="0"/>
    <x v="0"/>
    <x v="0"/>
    <m/>
    <m/>
    <x v="0"/>
    <x v="0"/>
    <x v="0"/>
    <m/>
    <x v="0"/>
    <m/>
    <m/>
    <n v="0"/>
    <m/>
    <n v="0"/>
    <n v="0"/>
    <n v="0"/>
    <n v="0"/>
    <m/>
    <n v="0"/>
    <m/>
    <n v="0"/>
    <n v="0"/>
    <m/>
    <n v="0"/>
    <n v="0"/>
    <m/>
  </r>
  <r>
    <n v="860"/>
    <x v="0"/>
    <x v="0"/>
    <x v="0"/>
    <x v="0"/>
    <m/>
    <m/>
    <x v="0"/>
    <x v="0"/>
    <x v="0"/>
    <m/>
    <x v="0"/>
    <m/>
    <m/>
    <n v="0"/>
    <m/>
    <n v="0"/>
    <n v="0"/>
    <n v="0"/>
    <n v="0"/>
    <m/>
    <n v="0"/>
    <m/>
    <n v="0"/>
    <n v="0"/>
    <m/>
    <n v="0"/>
    <n v="0"/>
    <m/>
  </r>
  <r>
    <n v="861"/>
    <x v="0"/>
    <x v="0"/>
    <x v="0"/>
    <x v="0"/>
    <m/>
    <m/>
    <x v="0"/>
    <x v="0"/>
    <x v="0"/>
    <m/>
    <x v="0"/>
    <m/>
    <m/>
    <n v="0"/>
    <m/>
    <n v="0"/>
    <n v="0"/>
    <n v="0"/>
    <n v="0"/>
    <m/>
    <n v="0"/>
    <m/>
    <n v="0"/>
    <n v="0"/>
    <m/>
    <n v="0"/>
    <n v="0"/>
    <m/>
  </r>
  <r>
    <n v="862"/>
    <x v="0"/>
    <x v="0"/>
    <x v="0"/>
    <x v="0"/>
    <m/>
    <m/>
    <x v="0"/>
    <x v="0"/>
    <x v="0"/>
    <m/>
    <x v="0"/>
    <m/>
    <m/>
    <n v="0"/>
    <m/>
    <n v="0"/>
    <n v="0"/>
    <n v="0"/>
    <n v="0"/>
    <m/>
    <n v="0"/>
    <m/>
    <n v="0"/>
    <n v="0"/>
    <m/>
    <n v="0"/>
    <n v="0"/>
    <m/>
  </r>
  <r>
    <n v="863"/>
    <x v="0"/>
    <x v="0"/>
    <x v="0"/>
    <x v="0"/>
    <m/>
    <m/>
    <x v="0"/>
    <x v="0"/>
    <x v="0"/>
    <m/>
    <x v="0"/>
    <m/>
    <m/>
    <n v="0"/>
    <m/>
    <n v="0"/>
    <n v="0"/>
    <n v="0"/>
    <n v="0"/>
    <m/>
    <n v="0"/>
    <m/>
    <n v="0"/>
    <n v="0"/>
    <m/>
    <n v="0"/>
    <n v="0"/>
    <m/>
  </r>
  <r>
    <n v="864"/>
    <x v="0"/>
    <x v="0"/>
    <x v="0"/>
    <x v="0"/>
    <m/>
    <m/>
    <x v="0"/>
    <x v="0"/>
    <x v="0"/>
    <m/>
    <x v="0"/>
    <m/>
    <m/>
    <n v="0"/>
    <m/>
    <n v="0"/>
    <n v="0"/>
    <n v="0"/>
    <n v="0"/>
    <m/>
    <n v="0"/>
    <m/>
    <n v="0"/>
    <n v="0"/>
    <m/>
    <n v="0"/>
    <n v="0"/>
    <m/>
  </r>
  <r>
    <n v="865"/>
    <x v="0"/>
    <x v="0"/>
    <x v="0"/>
    <x v="0"/>
    <m/>
    <m/>
    <x v="0"/>
    <x v="0"/>
    <x v="0"/>
    <m/>
    <x v="0"/>
    <m/>
    <m/>
    <n v="0"/>
    <m/>
    <n v="0"/>
    <n v="0"/>
    <n v="0"/>
    <n v="0"/>
    <m/>
    <n v="0"/>
    <m/>
    <n v="0"/>
    <n v="0"/>
    <m/>
    <n v="0"/>
    <n v="0"/>
    <m/>
  </r>
  <r>
    <n v="866"/>
    <x v="0"/>
    <x v="0"/>
    <x v="0"/>
    <x v="0"/>
    <m/>
    <m/>
    <x v="0"/>
    <x v="0"/>
    <x v="0"/>
    <m/>
    <x v="0"/>
    <m/>
    <m/>
    <n v="0"/>
    <m/>
    <n v="0"/>
    <n v="0"/>
    <n v="0"/>
    <n v="0"/>
    <m/>
    <n v="0"/>
    <m/>
    <n v="0"/>
    <n v="0"/>
    <m/>
    <n v="0"/>
    <n v="0"/>
    <m/>
  </r>
  <r>
    <n v="867"/>
    <x v="0"/>
    <x v="0"/>
    <x v="0"/>
    <x v="0"/>
    <m/>
    <m/>
    <x v="0"/>
    <x v="0"/>
    <x v="0"/>
    <m/>
    <x v="0"/>
    <m/>
    <m/>
    <n v="0"/>
    <m/>
    <n v="0"/>
    <n v="0"/>
    <n v="0"/>
    <n v="0"/>
    <m/>
    <n v="0"/>
    <m/>
    <n v="0"/>
    <n v="0"/>
    <m/>
    <n v="0"/>
    <n v="0"/>
    <m/>
  </r>
  <r>
    <n v="868"/>
    <x v="0"/>
    <x v="0"/>
    <x v="0"/>
    <x v="0"/>
    <m/>
    <m/>
    <x v="0"/>
    <x v="0"/>
    <x v="0"/>
    <m/>
    <x v="0"/>
    <m/>
    <m/>
    <n v="0"/>
    <m/>
    <n v="0"/>
    <n v="0"/>
    <n v="0"/>
    <n v="0"/>
    <m/>
    <n v="0"/>
    <m/>
    <n v="0"/>
    <n v="0"/>
    <m/>
    <n v="0"/>
    <n v="0"/>
    <m/>
  </r>
  <r>
    <n v="869"/>
    <x v="0"/>
    <x v="0"/>
    <x v="0"/>
    <x v="0"/>
    <m/>
    <m/>
    <x v="0"/>
    <x v="0"/>
    <x v="0"/>
    <m/>
    <x v="0"/>
    <m/>
    <m/>
    <n v="0"/>
    <m/>
    <n v="0"/>
    <n v="0"/>
    <n v="0"/>
    <n v="0"/>
    <m/>
    <n v="0"/>
    <m/>
    <n v="0"/>
    <n v="0"/>
    <m/>
    <n v="0"/>
    <n v="0"/>
    <m/>
  </r>
  <r>
    <n v="870"/>
    <x v="0"/>
    <x v="0"/>
    <x v="0"/>
    <x v="0"/>
    <m/>
    <m/>
    <x v="0"/>
    <x v="0"/>
    <x v="0"/>
    <m/>
    <x v="0"/>
    <m/>
    <m/>
    <n v="0"/>
    <m/>
    <n v="0"/>
    <n v="0"/>
    <n v="0"/>
    <n v="0"/>
    <m/>
    <n v="0"/>
    <m/>
    <n v="0"/>
    <n v="0"/>
    <m/>
    <n v="0"/>
    <n v="0"/>
    <m/>
  </r>
  <r>
    <n v="871"/>
    <x v="0"/>
    <x v="0"/>
    <x v="0"/>
    <x v="0"/>
    <m/>
    <m/>
    <x v="0"/>
    <x v="0"/>
    <x v="0"/>
    <m/>
    <x v="0"/>
    <m/>
    <m/>
    <n v="0"/>
    <m/>
    <n v="0"/>
    <n v="0"/>
    <n v="0"/>
    <n v="0"/>
    <m/>
    <n v="0"/>
    <m/>
    <n v="0"/>
    <n v="0"/>
    <m/>
    <n v="0"/>
    <n v="0"/>
    <m/>
  </r>
  <r>
    <n v="872"/>
    <x v="0"/>
    <x v="0"/>
    <x v="0"/>
    <x v="0"/>
    <m/>
    <m/>
    <x v="0"/>
    <x v="0"/>
    <x v="0"/>
    <m/>
    <x v="0"/>
    <m/>
    <m/>
    <n v="0"/>
    <m/>
    <n v="0"/>
    <n v="0"/>
    <n v="0"/>
    <n v="0"/>
    <m/>
    <n v="0"/>
    <m/>
    <n v="0"/>
    <n v="0"/>
    <m/>
    <n v="0"/>
    <n v="0"/>
    <m/>
  </r>
  <r>
    <n v="873"/>
    <x v="0"/>
    <x v="0"/>
    <x v="0"/>
    <x v="0"/>
    <m/>
    <m/>
    <x v="0"/>
    <x v="0"/>
    <x v="0"/>
    <m/>
    <x v="0"/>
    <m/>
    <m/>
    <n v="0"/>
    <m/>
    <n v="0"/>
    <n v="0"/>
    <n v="0"/>
    <n v="0"/>
    <m/>
    <n v="0"/>
    <m/>
    <n v="0"/>
    <n v="0"/>
    <m/>
    <n v="0"/>
    <n v="0"/>
    <m/>
  </r>
  <r>
    <n v="874"/>
    <x v="0"/>
    <x v="0"/>
    <x v="0"/>
    <x v="0"/>
    <m/>
    <m/>
    <x v="0"/>
    <x v="0"/>
    <x v="0"/>
    <m/>
    <x v="0"/>
    <m/>
    <m/>
    <n v="0"/>
    <m/>
    <n v="0"/>
    <n v="0"/>
    <n v="0"/>
    <n v="0"/>
    <m/>
    <n v="0"/>
    <m/>
    <n v="0"/>
    <n v="0"/>
    <m/>
    <n v="0"/>
    <n v="0"/>
    <m/>
  </r>
  <r>
    <n v="875"/>
    <x v="0"/>
    <x v="0"/>
    <x v="0"/>
    <x v="0"/>
    <m/>
    <m/>
    <x v="0"/>
    <x v="0"/>
    <x v="0"/>
    <m/>
    <x v="0"/>
    <m/>
    <m/>
    <n v="0"/>
    <m/>
    <n v="0"/>
    <n v="0"/>
    <n v="0"/>
    <n v="0"/>
    <m/>
    <n v="0"/>
    <m/>
    <n v="0"/>
    <n v="0"/>
    <m/>
    <n v="0"/>
    <n v="0"/>
    <m/>
  </r>
  <r>
    <n v="876"/>
    <x v="0"/>
    <x v="0"/>
    <x v="0"/>
    <x v="0"/>
    <m/>
    <m/>
    <x v="0"/>
    <x v="0"/>
    <x v="0"/>
    <m/>
    <x v="0"/>
    <m/>
    <m/>
    <n v="0"/>
    <m/>
    <n v="0"/>
    <n v="0"/>
    <n v="0"/>
    <n v="0"/>
    <m/>
    <n v="0"/>
    <m/>
    <n v="0"/>
    <n v="0"/>
    <m/>
    <n v="0"/>
    <n v="0"/>
    <m/>
  </r>
  <r>
    <n v="877"/>
    <x v="0"/>
    <x v="0"/>
    <x v="0"/>
    <x v="0"/>
    <m/>
    <m/>
    <x v="0"/>
    <x v="0"/>
    <x v="0"/>
    <m/>
    <x v="0"/>
    <m/>
    <m/>
    <n v="0"/>
    <m/>
    <n v="0"/>
    <n v="0"/>
    <n v="0"/>
    <n v="0"/>
    <m/>
    <n v="0"/>
    <m/>
    <n v="0"/>
    <n v="0"/>
    <m/>
    <n v="0"/>
    <n v="0"/>
    <m/>
  </r>
  <r>
    <n v="878"/>
    <x v="0"/>
    <x v="0"/>
    <x v="0"/>
    <x v="0"/>
    <m/>
    <m/>
    <x v="0"/>
    <x v="0"/>
    <x v="0"/>
    <m/>
    <x v="0"/>
    <m/>
    <m/>
    <n v="0"/>
    <m/>
    <n v="0"/>
    <n v="0"/>
    <n v="0"/>
    <n v="0"/>
    <m/>
    <n v="0"/>
    <m/>
    <n v="0"/>
    <n v="0"/>
    <m/>
    <n v="0"/>
    <n v="0"/>
    <m/>
  </r>
  <r>
    <n v="879"/>
    <x v="0"/>
    <x v="0"/>
    <x v="0"/>
    <x v="0"/>
    <m/>
    <m/>
    <x v="0"/>
    <x v="0"/>
    <x v="0"/>
    <m/>
    <x v="0"/>
    <m/>
    <m/>
    <n v="0"/>
    <m/>
    <n v="0"/>
    <n v="0"/>
    <n v="0"/>
    <n v="0"/>
    <m/>
    <n v="0"/>
    <m/>
    <n v="0"/>
    <n v="0"/>
    <m/>
    <n v="0"/>
    <n v="0"/>
    <m/>
  </r>
  <r>
    <n v="880"/>
    <x v="0"/>
    <x v="0"/>
    <x v="0"/>
    <x v="0"/>
    <m/>
    <m/>
    <x v="0"/>
    <x v="0"/>
    <x v="0"/>
    <m/>
    <x v="0"/>
    <m/>
    <m/>
    <n v="0"/>
    <m/>
    <n v="0"/>
    <n v="0"/>
    <n v="0"/>
    <n v="0"/>
    <m/>
    <n v="0"/>
    <m/>
    <n v="0"/>
    <n v="0"/>
    <m/>
    <n v="0"/>
    <n v="0"/>
    <m/>
  </r>
  <r>
    <n v="881"/>
    <x v="0"/>
    <x v="0"/>
    <x v="0"/>
    <x v="0"/>
    <m/>
    <m/>
    <x v="0"/>
    <x v="0"/>
    <x v="0"/>
    <m/>
    <x v="0"/>
    <m/>
    <m/>
    <n v="0"/>
    <m/>
    <n v="0"/>
    <n v="0"/>
    <n v="0"/>
    <n v="0"/>
    <m/>
    <n v="0"/>
    <m/>
    <n v="0"/>
    <n v="0"/>
    <m/>
    <n v="0"/>
    <n v="0"/>
    <m/>
  </r>
  <r>
    <n v="882"/>
    <x v="0"/>
    <x v="0"/>
    <x v="0"/>
    <x v="0"/>
    <m/>
    <m/>
    <x v="0"/>
    <x v="0"/>
    <x v="0"/>
    <m/>
    <x v="0"/>
    <m/>
    <m/>
    <n v="0"/>
    <m/>
    <n v="0"/>
    <n v="0"/>
    <n v="0"/>
    <n v="0"/>
    <m/>
    <n v="0"/>
    <m/>
    <n v="0"/>
    <n v="0"/>
    <m/>
    <n v="0"/>
    <n v="0"/>
    <m/>
  </r>
  <r>
    <n v="883"/>
    <x v="0"/>
    <x v="0"/>
    <x v="0"/>
    <x v="0"/>
    <m/>
    <m/>
    <x v="0"/>
    <x v="0"/>
    <x v="0"/>
    <m/>
    <x v="0"/>
    <m/>
    <m/>
    <n v="0"/>
    <m/>
    <n v="0"/>
    <n v="0"/>
    <n v="0"/>
    <n v="0"/>
    <m/>
    <n v="0"/>
    <m/>
    <n v="0"/>
    <n v="0"/>
    <m/>
    <n v="0"/>
    <n v="0"/>
    <m/>
  </r>
  <r>
    <n v="884"/>
    <x v="0"/>
    <x v="0"/>
    <x v="0"/>
    <x v="0"/>
    <m/>
    <m/>
    <x v="0"/>
    <x v="0"/>
    <x v="0"/>
    <m/>
    <x v="0"/>
    <m/>
    <m/>
    <n v="0"/>
    <m/>
    <n v="0"/>
    <n v="0"/>
    <n v="0"/>
    <n v="0"/>
    <m/>
    <n v="0"/>
    <m/>
    <n v="0"/>
    <n v="0"/>
    <m/>
    <n v="0"/>
    <n v="0"/>
    <m/>
  </r>
  <r>
    <n v="885"/>
    <x v="0"/>
    <x v="0"/>
    <x v="0"/>
    <x v="0"/>
    <m/>
    <m/>
    <x v="0"/>
    <x v="0"/>
    <x v="0"/>
    <m/>
    <x v="0"/>
    <m/>
    <m/>
    <n v="0"/>
    <m/>
    <n v="0"/>
    <n v="0"/>
    <n v="0"/>
    <n v="0"/>
    <m/>
    <n v="0"/>
    <m/>
    <n v="0"/>
    <n v="0"/>
    <m/>
    <n v="0"/>
    <n v="0"/>
    <m/>
  </r>
  <r>
    <n v="886"/>
    <x v="0"/>
    <x v="0"/>
    <x v="0"/>
    <x v="0"/>
    <m/>
    <m/>
    <x v="0"/>
    <x v="0"/>
    <x v="0"/>
    <m/>
    <x v="0"/>
    <m/>
    <m/>
    <n v="0"/>
    <m/>
    <n v="0"/>
    <n v="0"/>
    <n v="0"/>
    <n v="0"/>
    <m/>
    <n v="0"/>
    <m/>
    <n v="0"/>
    <n v="0"/>
    <m/>
    <n v="0"/>
    <n v="0"/>
    <m/>
  </r>
  <r>
    <n v="887"/>
    <x v="0"/>
    <x v="0"/>
    <x v="0"/>
    <x v="0"/>
    <m/>
    <m/>
    <x v="0"/>
    <x v="0"/>
    <x v="0"/>
    <m/>
    <x v="0"/>
    <m/>
    <m/>
    <n v="0"/>
    <m/>
    <n v="0"/>
    <n v="0"/>
    <n v="0"/>
    <n v="0"/>
    <m/>
    <n v="0"/>
    <m/>
    <n v="0"/>
    <n v="0"/>
    <m/>
    <n v="0"/>
    <n v="0"/>
    <m/>
  </r>
  <r>
    <n v="888"/>
    <x v="0"/>
    <x v="0"/>
    <x v="0"/>
    <x v="0"/>
    <m/>
    <m/>
    <x v="0"/>
    <x v="0"/>
    <x v="0"/>
    <m/>
    <x v="0"/>
    <m/>
    <m/>
    <n v="0"/>
    <m/>
    <n v="0"/>
    <n v="0"/>
    <n v="0"/>
    <n v="0"/>
    <m/>
    <n v="0"/>
    <m/>
    <n v="0"/>
    <n v="0"/>
    <m/>
    <n v="0"/>
    <n v="0"/>
    <m/>
  </r>
  <r>
    <n v="889"/>
    <x v="0"/>
    <x v="0"/>
    <x v="0"/>
    <x v="0"/>
    <m/>
    <m/>
    <x v="0"/>
    <x v="0"/>
    <x v="0"/>
    <m/>
    <x v="0"/>
    <m/>
    <m/>
    <n v="0"/>
    <m/>
    <n v="0"/>
    <n v="0"/>
    <n v="0"/>
    <n v="0"/>
    <m/>
    <n v="0"/>
    <m/>
    <n v="0"/>
    <n v="0"/>
    <m/>
    <n v="0"/>
    <n v="0"/>
    <m/>
  </r>
  <r>
    <n v="890"/>
    <x v="0"/>
    <x v="0"/>
    <x v="0"/>
    <x v="0"/>
    <m/>
    <m/>
    <x v="0"/>
    <x v="0"/>
    <x v="0"/>
    <m/>
    <x v="0"/>
    <m/>
    <m/>
    <n v="0"/>
    <m/>
    <n v="0"/>
    <n v="0"/>
    <n v="0"/>
    <n v="0"/>
    <m/>
    <n v="0"/>
    <m/>
    <n v="0"/>
    <n v="0"/>
    <m/>
    <n v="0"/>
    <n v="0"/>
    <m/>
  </r>
  <r>
    <n v="891"/>
    <x v="0"/>
    <x v="0"/>
    <x v="0"/>
    <x v="0"/>
    <m/>
    <m/>
    <x v="0"/>
    <x v="0"/>
    <x v="0"/>
    <m/>
    <x v="0"/>
    <m/>
    <m/>
    <n v="0"/>
    <m/>
    <n v="0"/>
    <n v="0"/>
    <n v="0"/>
    <n v="0"/>
    <m/>
    <n v="0"/>
    <m/>
    <n v="0"/>
    <n v="0"/>
    <m/>
    <n v="0"/>
    <n v="0"/>
    <m/>
  </r>
  <r>
    <n v="892"/>
    <x v="0"/>
    <x v="0"/>
    <x v="0"/>
    <x v="0"/>
    <m/>
    <m/>
    <x v="0"/>
    <x v="0"/>
    <x v="0"/>
    <m/>
    <x v="0"/>
    <m/>
    <m/>
    <n v="0"/>
    <m/>
    <n v="0"/>
    <n v="0"/>
    <n v="0"/>
    <n v="0"/>
    <m/>
    <n v="0"/>
    <m/>
    <n v="0"/>
    <n v="0"/>
    <m/>
    <n v="0"/>
    <n v="0"/>
    <m/>
  </r>
  <r>
    <n v="893"/>
    <x v="0"/>
    <x v="0"/>
    <x v="0"/>
    <x v="0"/>
    <m/>
    <m/>
    <x v="0"/>
    <x v="0"/>
    <x v="0"/>
    <m/>
    <x v="0"/>
    <m/>
    <m/>
    <n v="0"/>
    <m/>
    <n v="0"/>
    <n v="0"/>
    <n v="0"/>
    <n v="0"/>
    <m/>
    <n v="0"/>
    <m/>
    <n v="0"/>
    <n v="0"/>
    <m/>
    <n v="0"/>
    <n v="0"/>
    <m/>
  </r>
  <r>
    <n v="894"/>
    <x v="0"/>
    <x v="0"/>
    <x v="0"/>
    <x v="0"/>
    <m/>
    <m/>
    <x v="0"/>
    <x v="0"/>
    <x v="0"/>
    <m/>
    <x v="0"/>
    <m/>
    <m/>
    <n v="0"/>
    <m/>
    <n v="0"/>
    <n v="0"/>
    <n v="0"/>
    <n v="0"/>
    <m/>
    <n v="0"/>
    <m/>
    <n v="0"/>
    <n v="0"/>
    <m/>
    <n v="0"/>
    <n v="0"/>
    <m/>
  </r>
  <r>
    <n v="895"/>
    <x v="0"/>
    <x v="0"/>
    <x v="0"/>
    <x v="0"/>
    <m/>
    <m/>
    <x v="0"/>
    <x v="0"/>
    <x v="0"/>
    <m/>
    <x v="0"/>
    <m/>
    <m/>
    <n v="0"/>
    <m/>
    <n v="0"/>
    <n v="0"/>
    <n v="0"/>
    <n v="0"/>
    <m/>
    <n v="0"/>
    <m/>
    <n v="0"/>
    <n v="0"/>
    <m/>
    <n v="0"/>
    <n v="0"/>
    <m/>
  </r>
  <r>
    <n v="896"/>
    <x v="0"/>
    <x v="0"/>
    <x v="0"/>
    <x v="0"/>
    <m/>
    <m/>
    <x v="0"/>
    <x v="0"/>
    <x v="0"/>
    <m/>
    <x v="0"/>
    <m/>
    <m/>
    <n v="0"/>
    <m/>
    <n v="0"/>
    <n v="0"/>
    <n v="0"/>
    <n v="0"/>
    <m/>
    <n v="0"/>
    <m/>
    <n v="0"/>
    <n v="0"/>
    <m/>
    <n v="0"/>
    <n v="0"/>
    <m/>
  </r>
  <r>
    <n v="897"/>
    <x v="0"/>
    <x v="0"/>
    <x v="0"/>
    <x v="0"/>
    <m/>
    <m/>
    <x v="0"/>
    <x v="0"/>
    <x v="0"/>
    <m/>
    <x v="0"/>
    <m/>
    <m/>
    <n v="0"/>
    <m/>
    <n v="0"/>
    <n v="0"/>
    <n v="0"/>
    <n v="0"/>
    <m/>
    <n v="0"/>
    <m/>
    <n v="0"/>
    <n v="0"/>
    <m/>
    <n v="0"/>
    <n v="0"/>
    <m/>
  </r>
  <r>
    <n v="898"/>
    <x v="0"/>
    <x v="0"/>
    <x v="0"/>
    <x v="0"/>
    <m/>
    <m/>
    <x v="0"/>
    <x v="0"/>
    <x v="0"/>
    <m/>
    <x v="0"/>
    <m/>
    <m/>
    <n v="0"/>
    <m/>
    <n v="0"/>
    <n v="0"/>
    <n v="0"/>
    <n v="0"/>
    <m/>
    <n v="0"/>
    <m/>
    <n v="0"/>
    <n v="0"/>
    <m/>
    <n v="0"/>
    <n v="0"/>
    <m/>
  </r>
  <r>
    <n v="899"/>
    <x v="0"/>
    <x v="0"/>
    <x v="0"/>
    <x v="0"/>
    <m/>
    <m/>
    <x v="0"/>
    <x v="0"/>
    <x v="0"/>
    <m/>
    <x v="0"/>
    <m/>
    <m/>
    <n v="0"/>
    <m/>
    <n v="0"/>
    <n v="0"/>
    <n v="0"/>
    <n v="0"/>
    <m/>
    <n v="0"/>
    <m/>
    <n v="0"/>
    <n v="0"/>
    <m/>
    <n v="0"/>
    <n v="0"/>
    <m/>
  </r>
  <r>
    <n v="900"/>
    <x v="0"/>
    <x v="0"/>
    <x v="0"/>
    <x v="0"/>
    <m/>
    <m/>
    <x v="0"/>
    <x v="0"/>
    <x v="0"/>
    <m/>
    <x v="0"/>
    <m/>
    <m/>
    <n v="0"/>
    <m/>
    <n v="0"/>
    <n v="0"/>
    <n v="0"/>
    <n v="0"/>
    <m/>
    <n v="0"/>
    <m/>
    <n v="0"/>
    <n v="0"/>
    <m/>
    <n v="0"/>
    <n v="0"/>
    <m/>
  </r>
  <r>
    <n v="901"/>
    <x v="0"/>
    <x v="0"/>
    <x v="0"/>
    <x v="0"/>
    <m/>
    <m/>
    <x v="0"/>
    <x v="0"/>
    <x v="0"/>
    <m/>
    <x v="0"/>
    <m/>
    <m/>
    <n v="0"/>
    <m/>
    <n v="0"/>
    <n v="0"/>
    <n v="0"/>
    <n v="0"/>
    <m/>
    <n v="0"/>
    <m/>
    <n v="0"/>
    <n v="0"/>
    <m/>
    <n v="0"/>
    <n v="0"/>
    <m/>
  </r>
  <r>
    <n v="902"/>
    <x v="0"/>
    <x v="0"/>
    <x v="0"/>
    <x v="0"/>
    <m/>
    <m/>
    <x v="0"/>
    <x v="0"/>
    <x v="0"/>
    <m/>
    <x v="0"/>
    <m/>
    <m/>
    <n v="0"/>
    <m/>
    <n v="0"/>
    <n v="0"/>
    <n v="0"/>
    <n v="0"/>
    <m/>
    <n v="0"/>
    <m/>
    <n v="0"/>
    <n v="0"/>
    <m/>
    <n v="0"/>
    <n v="0"/>
    <m/>
  </r>
  <r>
    <n v="903"/>
    <x v="0"/>
    <x v="0"/>
    <x v="0"/>
    <x v="0"/>
    <m/>
    <m/>
    <x v="0"/>
    <x v="0"/>
    <x v="0"/>
    <m/>
    <x v="0"/>
    <m/>
    <m/>
    <n v="0"/>
    <m/>
    <n v="0"/>
    <n v="0"/>
    <n v="0"/>
    <n v="0"/>
    <m/>
    <n v="0"/>
    <m/>
    <n v="0"/>
    <n v="0"/>
    <m/>
    <n v="0"/>
    <n v="0"/>
    <m/>
  </r>
  <r>
    <n v="904"/>
    <x v="0"/>
    <x v="0"/>
    <x v="0"/>
    <x v="0"/>
    <m/>
    <m/>
    <x v="0"/>
    <x v="0"/>
    <x v="0"/>
    <m/>
    <x v="0"/>
    <m/>
    <m/>
    <n v="0"/>
    <m/>
    <n v="0"/>
    <n v="0"/>
    <n v="0"/>
    <n v="0"/>
    <m/>
    <n v="0"/>
    <m/>
    <n v="0"/>
    <n v="0"/>
    <m/>
    <n v="0"/>
    <n v="0"/>
    <m/>
  </r>
  <r>
    <n v="905"/>
    <x v="0"/>
    <x v="0"/>
    <x v="0"/>
    <x v="0"/>
    <m/>
    <m/>
    <x v="0"/>
    <x v="0"/>
    <x v="0"/>
    <m/>
    <x v="0"/>
    <m/>
    <m/>
    <n v="0"/>
    <m/>
    <n v="0"/>
    <n v="0"/>
    <n v="0"/>
    <n v="0"/>
    <m/>
    <n v="0"/>
    <m/>
    <n v="0"/>
    <n v="0"/>
    <m/>
    <n v="0"/>
    <n v="0"/>
    <m/>
  </r>
  <r>
    <n v="906"/>
    <x v="0"/>
    <x v="0"/>
    <x v="0"/>
    <x v="0"/>
    <m/>
    <m/>
    <x v="0"/>
    <x v="0"/>
    <x v="0"/>
    <m/>
    <x v="0"/>
    <m/>
    <m/>
    <n v="0"/>
    <m/>
    <n v="0"/>
    <n v="0"/>
    <n v="0"/>
    <n v="0"/>
    <m/>
    <n v="0"/>
    <m/>
    <n v="0"/>
    <n v="0"/>
    <m/>
    <n v="0"/>
    <n v="0"/>
    <m/>
  </r>
  <r>
    <n v="907"/>
    <x v="0"/>
    <x v="0"/>
    <x v="0"/>
    <x v="0"/>
    <m/>
    <m/>
    <x v="0"/>
    <x v="0"/>
    <x v="0"/>
    <m/>
    <x v="0"/>
    <m/>
    <m/>
    <n v="0"/>
    <m/>
    <n v="0"/>
    <n v="0"/>
    <n v="0"/>
    <n v="0"/>
    <m/>
    <n v="0"/>
    <m/>
    <n v="0"/>
    <n v="0"/>
    <m/>
    <n v="0"/>
    <n v="0"/>
    <m/>
  </r>
  <r>
    <n v="908"/>
    <x v="0"/>
    <x v="0"/>
    <x v="0"/>
    <x v="0"/>
    <m/>
    <m/>
    <x v="0"/>
    <x v="0"/>
    <x v="0"/>
    <m/>
    <x v="0"/>
    <m/>
    <m/>
    <n v="0"/>
    <m/>
    <n v="0"/>
    <n v="0"/>
    <n v="0"/>
    <n v="0"/>
    <m/>
    <n v="0"/>
    <m/>
    <n v="0"/>
    <n v="0"/>
    <m/>
    <n v="0"/>
    <n v="0"/>
    <m/>
  </r>
  <r>
    <n v="909"/>
    <x v="0"/>
    <x v="0"/>
    <x v="0"/>
    <x v="0"/>
    <m/>
    <m/>
    <x v="0"/>
    <x v="0"/>
    <x v="0"/>
    <m/>
    <x v="0"/>
    <m/>
    <m/>
    <n v="0"/>
    <m/>
    <n v="0"/>
    <n v="0"/>
    <n v="0"/>
    <n v="0"/>
    <m/>
    <n v="0"/>
    <m/>
    <n v="0"/>
    <n v="0"/>
    <m/>
    <n v="0"/>
    <n v="0"/>
    <m/>
  </r>
  <r>
    <n v="910"/>
    <x v="0"/>
    <x v="0"/>
    <x v="0"/>
    <x v="0"/>
    <m/>
    <m/>
    <x v="0"/>
    <x v="0"/>
    <x v="0"/>
    <m/>
    <x v="0"/>
    <m/>
    <m/>
    <n v="0"/>
    <m/>
    <n v="0"/>
    <n v="0"/>
    <n v="0"/>
    <n v="0"/>
    <m/>
    <n v="0"/>
    <m/>
    <n v="0"/>
    <n v="0"/>
    <m/>
    <n v="0"/>
    <n v="0"/>
    <m/>
  </r>
  <r>
    <n v="911"/>
    <x v="0"/>
    <x v="0"/>
    <x v="0"/>
    <x v="0"/>
    <m/>
    <m/>
    <x v="0"/>
    <x v="0"/>
    <x v="0"/>
    <m/>
    <x v="0"/>
    <m/>
    <m/>
    <n v="0"/>
    <m/>
    <n v="0"/>
    <n v="0"/>
    <n v="0"/>
    <n v="0"/>
    <m/>
    <n v="0"/>
    <m/>
    <n v="0"/>
    <n v="0"/>
    <m/>
    <n v="0"/>
    <n v="0"/>
    <m/>
  </r>
  <r>
    <n v="912"/>
    <x v="0"/>
    <x v="0"/>
    <x v="0"/>
    <x v="0"/>
    <m/>
    <m/>
    <x v="0"/>
    <x v="0"/>
    <x v="0"/>
    <m/>
    <x v="0"/>
    <m/>
    <m/>
    <n v="0"/>
    <m/>
    <n v="0"/>
    <n v="0"/>
    <n v="0"/>
    <n v="0"/>
    <m/>
    <n v="0"/>
    <m/>
    <n v="0"/>
    <n v="0"/>
    <m/>
    <n v="0"/>
    <n v="0"/>
    <m/>
  </r>
  <r>
    <n v="913"/>
    <x v="0"/>
    <x v="0"/>
    <x v="0"/>
    <x v="0"/>
    <m/>
    <m/>
    <x v="0"/>
    <x v="0"/>
    <x v="0"/>
    <m/>
    <x v="0"/>
    <m/>
    <m/>
    <n v="0"/>
    <m/>
    <n v="0"/>
    <n v="0"/>
    <n v="0"/>
    <n v="0"/>
    <m/>
    <n v="0"/>
    <m/>
    <n v="0"/>
    <n v="0"/>
    <m/>
    <n v="0"/>
    <n v="0"/>
    <m/>
  </r>
  <r>
    <n v="914"/>
    <x v="0"/>
    <x v="0"/>
    <x v="0"/>
    <x v="0"/>
    <m/>
    <m/>
    <x v="0"/>
    <x v="0"/>
    <x v="0"/>
    <m/>
    <x v="0"/>
    <m/>
    <m/>
    <n v="0"/>
    <m/>
    <n v="0"/>
    <n v="0"/>
    <n v="0"/>
    <n v="0"/>
    <m/>
    <n v="0"/>
    <m/>
    <n v="0"/>
    <n v="0"/>
    <m/>
    <n v="0"/>
    <n v="0"/>
    <m/>
  </r>
  <r>
    <n v="915"/>
    <x v="0"/>
    <x v="0"/>
    <x v="0"/>
    <x v="0"/>
    <m/>
    <m/>
    <x v="0"/>
    <x v="0"/>
    <x v="0"/>
    <m/>
    <x v="0"/>
    <m/>
    <m/>
    <n v="0"/>
    <m/>
    <n v="0"/>
    <n v="0"/>
    <n v="0"/>
    <n v="0"/>
    <m/>
    <n v="0"/>
    <m/>
    <n v="0"/>
    <n v="0"/>
    <m/>
    <n v="0"/>
    <n v="0"/>
    <m/>
  </r>
  <r>
    <n v="916"/>
    <x v="0"/>
    <x v="0"/>
    <x v="0"/>
    <x v="0"/>
    <m/>
    <m/>
    <x v="0"/>
    <x v="0"/>
    <x v="0"/>
    <m/>
    <x v="0"/>
    <m/>
    <m/>
    <n v="0"/>
    <m/>
    <n v="0"/>
    <n v="0"/>
    <n v="0"/>
    <n v="0"/>
    <m/>
    <n v="0"/>
    <m/>
    <n v="0"/>
    <n v="0"/>
    <m/>
    <n v="0"/>
    <n v="0"/>
    <m/>
  </r>
  <r>
    <n v="917"/>
    <x v="0"/>
    <x v="0"/>
    <x v="0"/>
    <x v="0"/>
    <m/>
    <m/>
    <x v="0"/>
    <x v="0"/>
    <x v="0"/>
    <m/>
    <x v="0"/>
    <m/>
    <m/>
    <n v="0"/>
    <m/>
    <n v="0"/>
    <n v="0"/>
    <n v="0"/>
    <n v="0"/>
    <m/>
    <n v="0"/>
    <m/>
    <n v="0"/>
    <n v="0"/>
    <m/>
    <n v="0"/>
    <n v="0"/>
    <m/>
  </r>
  <r>
    <n v="918"/>
    <x v="0"/>
    <x v="0"/>
    <x v="0"/>
    <x v="0"/>
    <m/>
    <m/>
    <x v="0"/>
    <x v="0"/>
    <x v="0"/>
    <m/>
    <x v="0"/>
    <m/>
    <m/>
    <n v="0"/>
    <m/>
    <n v="0"/>
    <n v="0"/>
    <n v="0"/>
    <n v="0"/>
    <m/>
    <n v="0"/>
    <m/>
    <n v="0"/>
    <n v="0"/>
    <m/>
    <n v="0"/>
    <n v="0"/>
    <m/>
  </r>
  <r>
    <n v="919"/>
    <x v="0"/>
    <x v="0"/>
    <x v="0"/>
    <x v="0"/>
    <m/>
    <m/>
    <x v="0"/>
    <x v="0"/>
    <x v="0"/>
    <m/>
    <x v="0"/>
    <m/>
    <m/>
    <n v="0"/>
    <m/>
    <n v="0"/>
    <n v="0"/>
    <n v="0"/>
    <n v="0"/>
    <m/>
    <n v="0"/>
    <m/>
    <n v="0"/>
    <n v="0"/>
    <m/>
    <n v="0"/>
    <n v="0"/>
    <m/>
  </r>
  <r>
    <n v="920"/>
    <x v="0"/>
    <x v="0"/>
    <x v="0"/>
    <x v="0"/>
    <m/>
    <m/>
    <x v="0"/>
    <x v="0"/>
    <x v="0"/>
    <m/>
    <x v="0"/>
    <m/>
    <m/>
    <n v="0"/>
    <m/>
    <n v="0"/>
    <n v="0"/>
    <n v="0"/>
    <n v="0"/>
    <m/>
    <n v="0"/>
    <m/>
    <n v="0"/>
    <n v="0"/>
    <m/>
    <n v="0"/>
    <n v="0"/>
    <m/>
  </r>
  <r>
    <n v="921"/>
    <x v="0"/>
    <x v="0"/>
    <x v="0"/>
    <x v="0"/>
    <m/>
    <m/>
    <x v="0"/>
    <x v="0"/>
    <x v="0"/>
    <m/>
    <x v="0"/>
    <m/>
    <m/>
    <n v="0"/>
    <m/>
    <n v="0"/>
    <n v="0"/>
    <n v="0"/>
    <n v="0"/>
    <m/>
    <n v="0"/>
    <m/>
    <n v="0"/>
    <n v="0"/>
    <m/>
    <n v="0"/>
    <n v="0"/>
    <m/>
  </r>
  <r>
    <n v="922"/>
    <x v="0"/>
    <x v="0"/>
    <x v="0"/>
    <x v="0"/>
    <m/>
    <m/>
    <x v="0"/>
    <x v="0"/>
    <x v="0"/>
    <m/>
    <x v="0"/>
    <m/>
    <m/>
    <n v="0"/>
    <m/>
    <n v="0"/>
    <n v="0"/>
    <n v="0"/>
    <n v="0"/>
    <m/>
    <n v="0"/>
    <m/>
    <n v="0"/>
    <n v="0"/>
    <m/>
    <n v="0"/>
    <n v="0"/>
    <m/>
  </r>
  <r>
    <n v="923"/>
    <x v="0"/>
    <x v="0"/>
    <x v="0"/>
    <x v="0"/>
    <m/>
    <m/>
    <x v="0"/>
    <x v="0"/>
    <x v="0"/>
    <m/>
    <x v="0"/>
    <m/>
    <m/>
    <n v="0"/>
    <m/>
    <n v="0"/>
    <n v="0"/>
    <n v="0"/>
    <n v="0"/>
    <m/>
    <n v="0"/>
    <m/>
    <n v="0"/>
    <n v="0"/>
    <m/>
    <n v="0"/>
    <n v="0"/>
    <m/>
  </r>
  <r>
    <n v="924"/>
    <x v="0"/>
    <x v="0"/>
    <x v="0"/>
    <x v="0"/>
    <m/>
    <m/>
    <x v="0"/>
    <x v="0"/>
    <x v="0"/>
    <m/>
    <x v="0"/>
    <m/>
    <m/>
    <n v="0"/>
    <m/>
    <n v="0"/>
    <n v="0"/>
    <n v="0"/>
    <n v="0"/>
    <m/>
    <n v="0"/>
    <m/>
    <n v="0"/>
    <n v="0"/>
    <m/>
    <n v="0"/>
    <n v="0"/>
    <m/>
  </r>
  <r>
    <n v="925"/>
    <x v="0"/>
    <x v="0"/>
    <x v="0"/>
    <x v="0"/>
    <m/>
    <m/>
    <x v="0"/>
    <x v="0"/>
    <x v="0"/>
    <m/>
    <x v="0"/>
    <m/>
    <m/>
    <n v="0"/>
    <m/>
    <n v="0"/>
    <n v="0"/>
    <n v="0"/>
    <n v="0"/>
    <m/>
    <n v="0"/>
    <m/>
    <n v="0"/>
    <n v="0"/>
    <m/>
    <n v="0"/>
    <n v="0"/>
    <m/>
  </r>
  <r>
    <n v="926"/>
    <x v="0"/>
    <x v="0"/>
    <x v="0"/>
    <x v="0"/>
    <m/>
    <m/>
    <x v="0"/>
    <x v="0"/>
    <x v="0"/>
    <m/>
    <x v="0"/>
    <m/>
    <m/>
    <n v="0"/>
    <m/>
    <n v="0"/>
    <n v="0"/>
    <n v="0"/>
    <n v="0"/>
    <m/>
    <n v="0"/>
    <m/>
    <n v="0"/>
    <n v="0"/>
    <m/>
    <n v="0"/>
    <n v="0"/>
    <m/>
  </r>
  <r>
    <n v="927"/>
    <x v="0"/>
    <x v="0"/>
    <x v="0"/>
    <x v="0"/>
    <m/>
    <m/>
    <x v="0"/>
    <x v="0"/>
    <x v="0"/>
    <m/>
    <x v="0"/>
    <m/>
    <m/>
    <n v="0"/>
    <m/>
    <n v="0"/>
    <n v="0"/>
    <n v="0"/>
    <n v="0"/>
    <m/>
    <n v="0"/>
    <m/>
    <n v="0"/>
    <n v="0"/>
    <m/>
    <n v="0"/>
    <n v="0"/>
    <m/>
  </r>
  <r>
    <n v="928"/>
    <x v="0"/>
    <x v="0"/>
    <x v="0"/>
    <x v="0"/>
    <m/>
    <m/>
    <x v="0"/>
    <x v="0"/>
    <x v="0"/>
    <m/>
    <x v="0"/>
    <m/>
    <m/>
    <n v="0"/>
    <m/>
    <n v="0"/>
    <n v="0"/>
    <n v="0"/>
    <n v="0"/>
    <m/>
    <n v="0"/>
    <m/>
    <n v="0"/>
    <n v="0"/>
    <m/>
    <n v="0"/>
    <n v="0"/>
    <m/>
  </r>
  <r>
    <n v="929"/>
    <x v="0"/>
    <x v="0"/>
    <x v="0"/>
    <x v="0"/>
    <m/>
    <m/>
    <x v="0"/>
    <x v="0"/>
    <x v="0"/>
    <m/>
    <x v="0"/>
    <m/>
    <m/>
    <n v="0"/>
    <m/>
    <n v="0"/>
    <n v="0"/>
    <n v="0"/>
    <n v="0"/>
    <m/>
    <n v="0"/>
    <m/>
    <n v="0"/>
    <n v="0"/>
    <m/>
    <n v="0"/>
    <n v="0"/>
    <m/>
  </r>
  <r>
    <n v="930"/>
    <x v="0"/>
    <x v="0"/>
    <x v="0"/>
    <x v="0"/>
    <m/>
    <m/>
    <x v="0"/>
    <x v="0"/>
    <x v="0"/>
    <m/>
    <x v="0"/>
    <m/>
    <m/>
    <n v="0"/>
    <m/>
    <n v="0"/>
    <n v="0"/>
    <n v="0"/>
    <n v="0"/>
    <m/>
    <n v="0"/>
    <m/>
    <n v="0"/>
    <n v="0"/>
    <m/>
    <n v="0"/>
    <n v="0"/>
    <m/>
  </r>
  <r>
    <n v="931"/>
    <x v="0"/>
    <x v="0"/>
    <x v="0"/>
    <x v="0"/>
    <m/>
    <m/>
    <x v="0"/>
    <x v="0"/>
    <x v="0"/>
    <m/>
    <x v="0"/>
    <m/>
    <m/>
    <n v="0"/>
    <m/>
    <n v="0"/>
    <n v="0"/>
    <n v="0"/>
    <n v="0"/>
    <m/>
    <n v="0"/>
    <m/>
    <n v="0"/>
    <n v="0"/>
    <m/>
    <n v="0"/>
    <n v="0"/>
    <m/>
  </r>
  <r>
    <n v="932"/>
    <x v="0"/>
    <x v="0"/>
    <x v="0"/>
    <x v="0"/>
    <m/>
    <m/>
    <x v="0"/>
    <x v="0"/>
    <x v="0"/>
    <m/>
    <x v="0"/>
    <m/>
    <m/>
    <n v="0"/>
    <m/>
    <n v="0"/>
    <n v="0"/>
    <n v="0"/>
    <n v="0"/>
    <m/>
    <n v="0"/>
    <m/>
    <n v="0"/>
    <n v="0"/>
    <m/>
    <n v="0"/>
    <n v="0"/>
    <m/>
  </r>
  <r>
    <n v="933"/>
    <x v="0"/>
    <x v="0"/>
    <x v="0"/>
    <x v="0"/>
    <m/>
    <m/>
    <x v="0"/>
    <x v="0"/>
    <x v="0"/>
    <m/>
    <x v="0"/>
    <m/>
    <m/>
    <n v="0"/>
    <m/>
    <n v="0"/>
    <n v="0"/>
    <n v="0"/>
    <n v="0"/>
    <m/>
    <n v="0"/>
    <m/>
    <n v="0"/>
    <n v="0"/>
    <m/>
    <n v="0"/>
    <n v="0"/>
    <m/>
  </r>
  <r>
    <n v="934"/>
    <x v="0"/>
    <x v="0"/>
    <x v="0"/>
    <x v="0"/>
    <m/>
    <m/>
    <x v="0"/>
    <x v="0"/>
    <x v="0"/>
    <m/>
    <x v="0"/>
    <m/>
    <m/>
    <n v="0"/>
    <m/>
    <n v="0"/>
    <n v="0"/>
    <n v="0"/>
    <n v="0"/>
    <m/>
    <n v="0"/>
    <m/>
    <n v="0"/>
    <n v="0"/>
    <m/>
    <n v="0"/>
    <n v="0"/>
    <m/>
  </r>
  <r>
    <n v="935"/>
    <x v="0"/>
    <x v="0"/>
    <x v="0"/>
    <x v="0"/>
    <m/>
    <m/>
    <x v="0"/>
    <x v="0"/>
    <x v="0"/>
    <m/>
    <x v="0"/>
    <m/>
    <m/>
    <n v="0"/>
    <m/>
    <n v="0"/>
    <n v="0"/>
    <n v="0"/>
    <n v="0"/>
    <m/>
    <n v="0"/>
    <m/>
    <n v="0"/>
    <n v="0"/>
    <m/>
    <n v="0"/>
    <n v="0"/>
    <m/>
  </r>
  <r>
    <n v="936"/>
    <x v="0"/>
    <x v="0"/>
    <x v="0"/>
    <x v="0"/>
    <m/>
    <m/>
    <x v="0"/>
    <x v="0"/>
    <x v="0"/>
    <m/>
    <x v="0"/>
    <m/>
    <m/>
    <n v="0"/>
    <m/>
    <n v="0"/>
    <n v="0"/>
    <n v="0"/>
    <n v="0"/>
    <m/>
    <n v="0"/>
    <m/>
    <n v="0"/>
    <n v="0"/>
    <m/>
    <n v="0"/>
    <n v="0"/>
    <m/>
  </r>
  <r>
    <n v="937"/>
    <x v="0"/>
    <x v="0"/>
    <x v="0"/>
    <x v="0"/>
    <m/>
    <m/>
    <x v="0"/>
    <x v="0"/>
    <x v="0"/>
    <m/>
    <x v="0"/>
    <m/>
    <m/>
    <n v="0"/>
    <m/>
    <n v="0"/>
    <n v="0"/>
    <n v="0"/>
    <n v="0"/>
    <m/>
    <n v="0"/>
    <m/>
    <n v="0"/>
    <n v="0"/>
    <m/>
    <n v="0"/>
    <n v="0"/>
    <m/>
  </r>
  <r>
    <n v="938"/>
    <x v="0"/>
    <x v="0"/>
    <x v="0"/>
    <x v="0"/>
    <m/>
    <m/>
    <x v="0"/>
    <x v="0"/>
    <x v="0"/>
    <m/>
    <x v="0"/>
    <m/>
    <m/>
    <n v="0"/>
    <m/>
    <n v="0"/>
    <n v="0"/>
    <n v="0"/>
    <n v="0"/>
    <m/>
    <n v="0"/>
    <m/>
    <n v="0"/>
    <n v="0"/>
    <m/>
    <n v="0"/>
    <n v="0"/>
    <m/>
  </r>
  <r>
    <n v="939"/>
    <x v="0"/>
    <x v="0"/>
    <x v="0"/>
    <x v="0"/>
    <m/>
    <m/>
    <x v="0"/>
    <x v="0"/>
    <x v="0"/>
    <m/>
    <x v="0"/>
    <m/>
    <m/>
    <n v="0"/>
    <m/>
    <n v="0"/>
    <n v="0"/>
    <n v="0"/>
    <n v="0"/>
    <m/>
    <n v="0"/>
    <m/>
    <n v="0"/>
    <n v="0"/>
    <m/>
    <n v="0"/>
    <n v="0"/>
    <m/>
  </r>
  <r>
    <n v="940"/>
    <x v="0"/>
    <x v="0"/>
    <x v="0"/>
    <x v="0"/>
    <m/>
    <m/>
    <x v="0"/>
    <x v="0"/>
    <x v="0"/>
    <m/>
    <x v="0"/>
    <m/>
    <m/>
    <n v="0"/>
    <m/>
    <n v="0"/>
    <n v="0"/>
    <n v="0"/>
    <n v="0"/>
    <m/>
    <n v="0"/>
    <m/>
    <n v="0"/>
    <n v="0"/>
    <m/>
    <n v="0"/>
    <n v="0"/>
    <m/>
  </r>
  <r>
    <n v="941"/>
    <x v="0"/>
    <x v="0"/>
    <x v="0"/>
    <x v="0"/>
    <m/>
    <m/>
    <x v="0"/>
    <x v="0"/>
    <x v="0"/>
    <m/>
    <x v="0"/>
    <m/>
    <m/>
    <n v="0"/>
    <m/>
    <n v="0"/>
    <n v="0"/>
    <n v="0"/>
    <n v="0"/>
    <m/>
    <n v="0"/>
    <m/>
    <n v="0"/>
    <n v="0"/>
    <m/>
    <n v="0"/>
    <n v="0"/>
    <m/>
  </r>
  <r>
    <n v="942"/>
    <x v="0"/>
    <x v="0"/>
    <x v="0"/>
    <x v="0"/>
    <m/>
    <m/>
    <x v="0"/>
    <x v="0"/>
    <x v="0"/>
    <m/>
    <x v="0"/>
    <m/>
    <m/>
    <n v="0"/>
    <m/>
    <n v="0"/>
    <n v="0"/>
    <n v="0"/>
    <n v="0"/>
    <m/>
    <n v="0"/>
    <m/>
    <n v="0"/>
    <n v="0"/>
    <m/>
    <n v="0"/>
    <n v="0"/>
    <m/>
  </r>
  <r>
    <n v="943"/>
    <x v="0"/>
    <x v="0"/>
    <x v="0"/>
    <x v="0"/>
    <m/>
    <m/>
    <x v="0"/>
    <x v="0"/>
    <x v="0"/>
    <m/>
    <x v="0"/>
    <m/>
    <m/>
    <n v="0"/>
    <m/>
    <n v="0"/>
    <n v="0"/>
    <n v="0"/>
    <n v="0"/>
    <m/>
    <n v="0"/>
    <m/>
    <n v="0"/>
    <n v="0"/>
    <m/>
    <n v="0"/>
    <n v="0"/>
    <m/>
  </r>
  <r>
    <n v="944"/>
    <x v="0"/>
    <x v="0"/>
    <x v="0"/>
    <x v="0"/>
    <m/>
    <m/>
    <x v="0"/>
    <x v="0"/>
    <x v="0"/>
    <m/>
    <x v="0"/>
    <m/>
    <m/>
    <n v="0"/>
    <m/>
    <n v="0"/>
    <n v="0"/>
    <n v="0"/>
    <n v="0"/>
    <m/>
    <n v="0"/>
    <m/>
    <n v="0"/>
    <n v="0"/>
    <m/>
    <n v="0"/>
    <n v="0"/>
    <m/>
  </r>
  <r>
    <n v="945"/>
    <x v="0"/>
    <x v="0"/>
    <x v="0"/>
    <x v="0"/>
    <m/>
    <m/>
    <x v="0"/>
    <x v="0"/>
    <x v="0"/>
    <m/>
    <x v="0"/>
    <m/>
    <m/>
    <n v="0"/>
    <m/>
    <n v="0"/>
    <n v="0"/>
    <n v="0"/>
    <n v="0"/>
    <m/>
    <n v="0"/>
    <m/>
    <n v="0"/>
    <n v="0"/>
    <m/>
    <n v="0"/>
    <n v="0"/>
    <m/>
  </r>
  <r>
    <n v="946"/>
    <x v="0"/>
    <x v="0"/>
    <x v="0"/>
    <x v="0"/>
    <m/>
    <m/>
    <x v="0"/>
    <x v="0"/>
    <x v="0"/>
    <m/>
    <x v="0"/>
    <m/>
    <m/>
    <n v="0"/>
    <m/>
    <n v="0"/>
    <n v="0"/>
    <n v="0"/>
    <n v="0"/>
    <m/>
    <n v="0"/>
    <m/>
    <n v="0"/>
    <n v="0"/>
    <m/>
    <n v="0"/>
    <n v="0"/>
    <m/>
  </r>
  <r>
    <n v="947"/>
    <x v="0"/>
    <x v="0"/>
    <x v="0"/>
    <x v="0"/>
    <m/>
    <m/>
    <x v="0"/>
    <x v="0"/>
    <x v="0"/>
    <m/>
    <x v="0"/>
    <m/>
    <m/>
    <n v="0"/>
    <m/>
    <n v="0"/>
    <n v="0"/>
    <n v="0"/>
    <n v="0"/>
    <m/>
    <n v="0"/>
    <m/>
    <n v="0"/>
    <n v="0"/>
    <m/>
    <n v="0"/>
    <n v="0"/>
    <m/>
  </r>
  <r>
    <n v="948"/>
    <x v="0"/>
    <x v="0"/>
    <x v="0"/>
    <x v="0"/>
    <m/>
    <m/>
    <x v="0"/>
    <x v="0"/>
    <x v="0"/>
    <m/>
    <x v="0"/>
    <m/>
    <m/>
    <n v="0"/>
    <m/>
    <n v="0"/>
    <n v="0"/>
    <n v="0"/>
    <n v="0"/>
    <m/>
    <n v="0"/>
    <m/>
    <n v="0"/>
    <n v="0"/>
    <m/>
    <n v="0"/>
    <n v="0"/>
    <m/>
  </r>
  <r>
    <n v="949"/>
    <x v="0"/>
    <x v="0"/>
    <x v="0"/>
    <x v="0"/>
    <m/>
    <m/>
    <x v="0"/>
    <x v="0"/>
    <x v="0"/>
    <m/>
    <x v="0"/>
    <m/>
    <m/>
    <n v="0"/>
    <m/>
    <n v="0"/>
    <n v="0"/>
    <n v="0"/>
    <n v="0"/>
    <m/>
    <n v="0"/>
    <m/>
    <n v="0"/>
    <n v="0"/>
    <m/>
    <n v="0"/>
    <n v="0"/>
    <m/>
  </r>
  <r>
    <n v="950"/>
    <x v="0"/>
    <x v="0"/>
    <x v="0"/>
    <x v="0"/>
    <m/>
    <m/>
    <x v="0"/>
    <x v="0"/>
    <x v="0"/>
    <m/>
    <x v="0"/>
    <m/>
    <m/>
    <n v="0"/>
    <m/>
    <n v="0"/>
    <n v="0"/>
    <n v="0"/>
    <n v="0"/>
    <m/>
    <n v="0"/>
    <m/>
    <n v="0"/>
    <n v="0"/>
    <m/>
    <n v="0"/>
    <n v="0"/>
    <m/>
  </r>
  <r>
    <n v="951"/>
    <x v="0"/>
    <x v="0"/>
    <x v="0"/>
    <x v="0"/>
    <m/>
    <m/>
    <x v="0"/>
    <x v="0"/>
    <x v="0"/>
    <m/>
    <x v="0"/>
    <m/>
    <m/>
    <n v="0"/>
    <m/>
    <n v="0"/>
    <n v="0"/>
    <n v="0"/>
    <n v="0"/>
    <m/>
    <n v="0"/>
    <m/>
    <n v="0"/>
    <n v="0"/>
    <m/>
    <n v="0"/>
    <n v="0"/>
    <m/>
  </r>
  <r>
    <n v="952"/>
    <x v="0"/>
    <x v="0"/>
    <x v="0"/>
    <x v="0"/>
    <m/>
    <m/>
    <x v="0"/>
    <x v="0"/>
    <x v="0"/>
    <m/>
    <x v="0"/>
    <m/>
    <m/>
    <n v="0"/>
    <m/>
    <n v="0"/>
    <n v="0"/>
    <n v="0"/>
    <n v="0"/>
    <m/>
    <n v="0"/>
    <m/>
    <n v="0"/>
    <n v="0"/>
    <m/>
    <n v="0"/>
    <n v="0"/>
    <m/>
  </r>
  <r>
    <n v="953"/>
    <x v="0"/>
    <x v="0"/>
    <x v="0"/>
    <x v="0"/>
    <m/>
    <m/>
    <x v="0"/>
    <x v="0"/>
    <x v="0"/>
    <m/>
    <x v="0"/>
    <m/>
    <m/>
    <n v="0"/>
    <m/>
    <n v="0"/>
    <n v="0"/>
    <n v="0"/>
    <n v="0"/>
    <m/>
    <n v="0"/>
    <m/>
    <n v="0"/>
    <n v="0"/>
    <m/>
    <n v="0"/>
    <n v="0"/>
    <m/>
  </r>
  <r>
    <n v="954"/>
    <x v="0"/>
    <x v="0"/>
    <x v="0"/>
    <x v="0"/>
    <m/>
    <m/>
    <x v="0"/>
    <x v="0"/>
    <x v="0"/>
    <m/>
    <x v="0"/>
    <m/>
    <m/>
    <n v="0"/>
    <m/>
    <n v="0"/>
    <n v="0"/>
    <n v="0"/>
    <n v="0"/>
    <m/>
    <n v="0"/>
    <m/>
    <n v="0"/>
    <n v="0"/>
    <m/>
    <n v="0"/>
    <n v="0"/>
    <m/>
  </r>
  <r>
    <n v="955"/>
    <x v="0"/>
    <x v="0"/>
    <x v="0"/>
    <x v="0"/>
    <m/>
    <m/>
    <x v="0"/>
    <x v="0"/>
    <x v="0"/>
    <m/>
    <x v="0"/>
    <m/>
    <m/>
    <n v="0"/>
    <m/>
    <n v="0"/>
    <n v="0"/>
    <n v="0"/>
    <n v="0"/>
    <m/>
    <n v="0"/>
    <m/>
    <n v="0"/>
    <n v="0"/>
    <m/>
    <n v="0"/>
    <n v="0"/>
    <m/>
  </r>
  <r>
    <n v="956"/>
    <x v="0"/>
    <x v="0"/>
    <x v="0"/>
    <x v="0"/>
    <m/>
    <m/>
    <x v="0"/>
    <x v="0"/>
    <x v="0"/>
    <m/>
    <x v="0"/>
    <m/>
    <m/>
    <n v="0"/>
    <m/>
    <n v="0"/>
    <n v="0"/>
    <n v="0"/>
    <n v="0"/>
    <m/>
    <n v="0"/>
    <m/>
    <n v="0"/>
    <n v="0"/>
    <m/>
    <n v="0"/>
    <n v="0"/>
    <m/>
  </r>
  <r>
    <n v="957"/>
    <x v="0"/>
    <x v="0"/>
    <x v="0"/>
    <x v="0"/>
    <m/>
    <m/>
    <x v="0"/>
    <x v="0"/>
    <x v="0"/>
    <m/>
    <x v="0"/>
    <m/>
    <m/>
    <n v="0"/>
    <m/>
    <n v="0"/>
    <n v="0"/>
    <n v="0"/>
    <n v="0"/>
    <m/>
    <n v="0"/>
    <m/>
    <n v="0"/>
    <n v="0"/>
    <m/>
    <n v="0"/>
    <n v="0"/>
    <m/>
  </r>
  <r>
    <n v="958"/>
    <x v="0"/>
    <x v="0"/>
    <x v="0"/>
    <x v="0"/>
    <m/>
    <m/>
    <x v="0"/>
    <x v="0"/>
    <x v="0"/>
    <m/>
    <x v="0"/>
    <m/>
    <m/>
    <n v="0"/>
    <m/>
    <n v="0"/>
    <n v="0"/>
    <n v="0"/>
    <n v="0"/>
    <m/>
    <n v="0"/>
    <m/>
    <n v="0"/>
    <n v="0"/>
    <m/>
    <n v="0"/>
    <n v="0"/>
    <m/>
  </r>
  <r>
    <n v="959"/>
    <x v="0"/>
    <x v="0"/>
    <x v="0"/>
    <x v="0"/>
    <m/>
    <m/>
    <x v="0"/>
    <x v="0"/>
    <x v="0"/>
    <m/>
    <x v="0"/>
    <m/>
    <m/>
    <n v="0"/>
    <m/>
    <n v="0"/>
    <n v="0"/>
    <n v="0"/>
    <n v="0"/>
    <m/>
    <n v="0"/>
    <m/>
    <n v="0"/>
    <n v="0"/>
    <m/>
    <n v="0"/>
    <n v="0"/>
    <m/>
  </r>
  <r>
    <n v="960"/>
    <x v="0"/>
    <x v="0"/>
    <x v="0"/>
    <x v="0"/>
    <m/>
    <m/>
    <x v="0"/>
    <x v="0"/>
    <x v="0"/>
    <m/>
    <x v="0"/>
    <m/>
    <m/>
    <n v="0"/>
    <m/>
    <n v="0"/>
    <n v="0"/>
    <n v="0"/>
    <n v="0"/>
    <m/>
    <n v="0"/>
    <m/>
    <n v="0"/>
    <n v="0"/>
    <m/>
    <n v="0"/>
    <n v="0"/>
    <m/>
  </r>
  <r>
    <n v="961"/>
    <x v="0"/>
    <x v="0"/>
    <x v="0"/>
    <x v="0"/>
    <m/>
    <m/>
    <x v="0"/>
    <x v="0"/>
    <x v="0"/>
    <m/>
    <x v="0"/>
    <m/>
    <m/>
    <n v="0"/>
    <m/>
    <n v="0"/>
    <n v="0"/>
    <n v="0"/>
    <n v="0"/>
    <m/>
    <n v="0"/>
    <m/>
    <n v="0"/>
    <n v="0"/>
    <m/>
    <n v="0"/>
    <n v="0"/>
    <m/>
  </r>
  <r>
    <n v="962"/>
    <x v="0"/>
    <x v="0"/>
    <x v="0"/>
    <x v="0"/>
    <m/>
    <m/>
    <x v="0"/>
    <x v="0"/>
    <x v="0"/>
    <m/>
    <x v="0"/>
    <m/>
    <m/>
    <n v="0"/>
    <m/>
    <n v="0"/>
    <n v="0"/>
    <n v="0"/>
    <n v="0"/>
    <m/>
    <n v="0"/>
    <m/>
    <n v="0"/>
    <n v="0"/>
    <m/>
    <n v="0"/>
    <n v="0"/>
    <m/>
  </r>
  <r>
    <n v="963"/>
    <x v="0"/>
    <x v="0"/>
    <x v="0"/>
    <x v="0"/>
    <m/>
    <m/>
    <x v="0"/>
    <x v="0"/>
    <x v="0"/>
    <m/>
    <x v="0"/>
    <m/>
    <m/>
    <n v="0"/>
    <m/>
    <n v="0"/>
    <n v="0"/>
    <n v="0"/>
    <n v="0"/>
    <m/>
    <n v="0"/>
    <m/>
    <n v="0"/>
    <n v="0"/>
    <m/>
    <n v="0"/>
    <n v="0"/>
    <m/>
  </r>
  <r>
    <n v="964"/>
    <x v="0"/>
    <x v="0"/>
    <x v="0"/>
    <x v="0"/>
    <m/>
    <m/>
    <x v="0"/>
    <x v="0"/>
    <x v="0"/>
    <m/>
    <x v="0"/>
    <m/>
    <m/>
    <n v="0"/>
    <m/>
    <n v="0"/>
    <n v="0"/>
    <n v="0"/>
    <n v="0"/>
    <m/>
    <n v="0"/>
    <m/>
    <n v="0"/>
    <n v="0"/>
    <m/>
    <n v="0"/>
    <n v="0"/>
    <m/>
  </r>
  <r>
    <n v="965"/>
    <x v="0"/>
    <x v="0"/>
    <x v="0"/>
    <x v="0"/>
    <m/>
    <m/>
    <x v="0"/>
    <x v="0"/>
    <x v="0"/>
    <m/>
    <x v="0"/>
    <m/>
    <m/>
    <n v="0"/>
    <m/>
    <n v="0"/>
    <n v="0"/>
    <n v="0"/>
    <n v="0"/>
    <m/>
    <n v="0"/>
    <m/>
    <n v="0"/>
    <n v="0"/>
    <m/>
    <n v="0"/>
    <n v="0"/>
    <m/>
  </r>
  <r>
    <n v="966"/>
    <x v="0"/>
    <x v="0"/>
    <x v="0"/>
    <x v="0"/>
    <m/>
    <m/>
    <x v="0"/>
    <x v="0"/>
    <x v="0"/>
    <m/>
    <x v="0"/>
    <m/>
    <m/>
    <n v="0"/>
    <m/>
    <n v="0"/>
    <n v="0"/>
    <n v="0"/>
    <n v="0"/>
    <m/>
    <n v="0"/>
    <m/>
    <n v="0"/>
    <n v="0"/>
    <m/>
    <n v="0"/>
    <n v="0"/>
    <m/>
  </r>
  <r>
    <n v="967"/>
    <x v="0"/>
    <x v="0"/>
    <x v="0"/>
    <x v="0"/>
    <m/>
    <m/>
    <x v="0"/>
    <x v="0"/>
    <x v="0"/>
    <m/>
    <x v="0"/>
    <m/>
    <m/>
    <n v="0"/>
    <m/>
    <n v="0"/>
    <n v="0"/>
    <n v="0"/>
    <n v="0"/>
    <m/>
    <n v="0"/>
    <m/>
    <n v="0"/>
    <n v="0"/>
    <m/>
    <n v="0"/>
    <n v="0"/>
    <m/>
  </r>
  <r>
    <n v="968"/>
    <x v="0"/>
    <x v="0"/>
    <x v="0"/>
    <x v="0"/>
    <m/>
    <m/>
    <x v="0"/>
    <x v="0"/>
    <x v="0"/>
    <m/>
    <x v="0"/>
    <m/>
    <m/>
    <n v="0"/>
    <m/>
    <n v="0"/>
    <n v="0"/>
    <n v="0"/>
    <n v="0"/>
    <m/>
    <n v="0"/>
    <m/>
    <n v="0"/>
    <n v="0"/>
    <m/>
    <n v="0"/>
    <n v="0"/>
    <m/>
  </r>
  <r>
    <n v="969"/>
    <x v="0"/>
    <x v="0"/>
    <x v="0"/>
    <x v="0"/>
    <m/>
    <m/>
    <x v="0"/>
    <x v="0"/>
    <x v="0"/>
    <m/>
    <x v="0"/>
    <m/>
    <m/>
    <n v="0"/>
    <m/>
    <n v="0"/>
    <n v="0"/>
    <n v="0"/>
    <n v="0"/>
    <m/>
    <n v="0"/>
    <m/>
    <n v="0"/>
    <n v="0"/>
    <m/>
    <n v="0"/>
    <n v="0"/>
    <m/>
  </r>
  <r>
    <n v="970"/>
    <x v="0"/>
    <x v="0"/>
    <x v="0"/>
    <x v="0"/>
    <m/>
    <m/>
    <x v="0"/>
    <x v="0"/>
    <x v="0"/>
    <m/>
    <x v="0"/>
    <m/>
    <m/>
    <n v="0"/>
    <m/>
    <n v="0"/>
    <n v="0"/>
    <n v="0"/>
    <n v="0"/>
    <m/>
    <n v="0"/>
    <m/>
    <n v="0"/>
    <n v="0"/>
    <m/>
    <n v="0"/>
    <n v="0"/>
    <m/>
  </r>
  <r>
    <n v="971"/>
    <x v="0"/>
    <x v="0"/>
    <x v="0"/>
    <x v="0"/>
    <m/>
    <m/>
    <x v="0"/>
    <x v="0"/>
    <x v="0"/>
    <m/>
    <x v="0"/>
    <m/>
    <m/>
    <n v="0"/>
    <m/>
    <n v="0"/>
    <n v="0"/>
    <n v="0"/>
    <n v="0"/>
    <m/>
    <n v="0"/>
    <m/>
    <n v="0"/>
    <n v="0"/>
    <m/>
    <n v="0"/>
    <n v="0"/>
    <m/>
  </r>
  <r>
    <n v="972"/>
    <x v="0"/>
    <x v="0"/>
    <x v="0"/>
    <x v="0"/>
    <m/>
    <m/>
    <x v="0"/>
    <x v="0"/>
    <x v="0"/>
    <m/>
    <x v="0"/>
    <m/>
    <m/>
    <n v="0"/>
    <m/>
    <n v="0"/>
    <n v="0"/>
    <n v="0"/>
    <n v="0"/>
    <m/>
    <n v="0"/>
    <m/>
    <n v="0"/>
    <n v="0"/>
    <m/>
    <n v="0"/>
    <n v="0"/>
    <m/>
  </r>
  <r>
    <n v="973"/>
    <x v="0"/>
    <x v="0"/>
    <x v="0"/>
    <x v="0"/>
    <m/>
    <m/>
    <x v="0"/>
    <x v="0"/>
    <x v="0"/>
    <m/>
    <x v="0"/>
    <m/>
    <m/>
    <n v="0"/>
    <m/>
    <n v="0"/>
    <n v="0"/>
    <n v="0"/>
    <n v="0"/>
    <m/>
    <n v="0"/>
    <m/>
    <n v="0"/>
    <n v="0"/>
    <m/>
    <n v="0"/>
    <n v="0"/>
    <m/>
  </r>
  <r>
    <n v="974"/>
    <x v="0"/>
    <x v="0"/>
    <x v="0"/>
    <x v="0"/>
    <m/>
    <m/>
    <x v="0"/>
    <x v="0"/>
    <x v="0"/>
    <m/>
    <x v="0"/>
    <m/>
    <m/>
    <n v="0"/>
    <m/>
    <n v="0"/>
    <n v="0"/>
    <n v="0"/>
    <n v="0"/>
    <m/>
    <n v="0"/>
    <m/>
    <n v="0"/>
    <n v="0"/>
    <m/>
    <n v="0"/>
    <n v="0"/>
    <m/>
  </r>
  <r>
    <n v="975"/>
    <x v="0"/>
    <x v="0"/>
    <x v="0"/>
    <x v="0"/>
    <m/>
    <m/>
    <x v="0"/>
    <x v="0"/>
    <x v="0"/>
    <m/>
    <x v="0"/>
    <m/>
    <m/>
    <n v="0"/>
    <m/>
    <n v="0"/>
    <n v="0"/>
    <n v="0"/>
    <n v="0"/>
    <m/>
    <n v="0"/>
    <m/>
    <n v="0"/>
    <n v="0"/>
    <m/>
    <n v="0"/>
    <n v="0"/>
    <m/>
  </r>
  <r>
    <n v="976"/>
    <x v="0"/>
    <x v="0"/>
    <x v="0"/>
    <x v="0"/>
    <m/>
    <m/>
    <x v="0"/>
    <x v="0"/>
    <x v="0"/>
    <m/>
    <x v="0"/>
    <m/>
    <m/>
    <n v="0"/>
    <m/>
    <n v="0"/>
    <n v="0"/>
    <n v="0"/>
    <n v="0"/>
    <m/>
    <n v="0"/>
    <m/>
    <n v="0"/>
    <n v="0"/>
    <m/>
    <n v="0"/>
    <n v="0"/>
    <m/>
  </r>
  <r>
    <n v="977"/>
    <x v="0"/>
    <x v="0"/>
    <x v="0"/>
    <x v="0"/>
    <m/>
    <m/>
    <x v="0"/>
    <x v="0"/>
    <x v="0"/>
    <m/>
    <x v="0"/>
    <m/>
    <m/>
    <n v="0"/>
    <m/>
    <n v="0"/>
    <n v="0"/>
    <n v="0"/>
    <n v="0"/>
    <m/>
    <n v="0"/>
    <m/>
    <n v="0"/>
    <n v="0"/>
    <m/>
    <n v="0"/>
    <n v="0"/>
    <m/>
  </r>
  <r>
    <n v="978"/>
    <x v="0"/>
    <x v="0"/>
    <x v="0"/>
    <x v="0"/>
    <m/>
    <m/>
    <x v="0"/>
    <x v="0"/>
    <x v="0"/>
    <m/>
    <x v="0"/>
    <m/>
    <m/>
    <n v="0"/>
    <m/>
    <n v="0"/>
    <n v="0"/>
    <n v="0"/>
    <n v="0"/>
    <m/>
    <n v="0"/>
    <m/>
    <n v="0"/>
    <n v="0"/>
    <m/>
    <n v="0"/>
    <n v="0"/>
    <m/>
  </r>
  <r>
    <n v="979"/>
    <x v="0"/>
    <x v="0"/>
    <x v="0"/>
    <x v="0"/>
    <m/>
    <m/>
    <x v="0"/>
    <x v="0"/>
    <x v="0"/>
    <m/>
    <x v="0"/>
    <m/>
    <m/>
    <n v="0"/>
    <m/>
    <n v="0"/>
    <n v="0"/>
    <n v="0"/>
    <n v="0"/>
    <m/>
    <n v="0"/>
    <m/>
    <n v="0"/>
    <n v="0"/>
    <m/>
    <n v="0"/>
    <n v="0"/>
    <m/>
  </r>
  <r>
    <n v="980"/>
    <x v="0"/>
    <x v="0"/>
    <x v="0"/>
    <x v="0"/>
    <m/>
    <m/>
    <x v="0"/>
    <x v="0"/>
    <x v="0"/>
    <m/>
    <x v="0"/>
    <m/>
    <m/>
    <n v="0"/>
    <m/>
    <n v="0"/>
    <n v="0"/>
    <n v="0"/>
    <n v="0"/>
    <m/>
    <n v="0"/>
    <m/>
    <n v="0"/>
    <n v="0"/>
    <m/>
    <n v="0"/>
    <n v="0"/>
    <m/>
  </r>
  <r>
    <n v="981"/>
    <x v="0"/>
    <x v="0"/>
    <x v="0"/>
    <x v="0"/>
    <m/>
    <m/>
    <x v="0"/>
    <x v="0"/>
    <x v="0"/>
    <m/>
    <x v="0"/>
    <m/>
    <m/>
    <n v="0"/>
    <m/>
    <n v="0"/>
    <n v="0"/>
    <n v="0"/>
    <n v="0"/>
    <m/>
    <n v="0"/>
    <m/>
    <n v="0"/>
    <n v="0"/>
    <m/>
    <n v="0"/>
    <n v="0"/>
    <m/>
  </r>
  <r>
    <n v="982"/>
    <x v="0"/>
    <x v="0"/>
    <x v="0"/>
    <x v="0"/>
    <m/>
    <m/>
    <x v="0"/>
    <x v="0"/>
    <x v="0"/>
    <m/>
    <x v="0"/>
    <m/>
    <m/>
    <n v="0"/>
    <m/>
    <n v="0"/>
    <n v="0"/>
    <n v="0"/>
    <n v="0"/>
    <m/>
    <n v="0"/>
    <m/>
    <n v="0"/>
    <n v="0"/>
    <m/>
    <n v="0"/>
    <n v="0"/>
    <m/>
  </r>
  <r>
    <n v="983"/>
    <x v="0"/>
    <x v="0"/>
    <x v="0"/>
    <x v="0"/>
    <m/>
    <m/>
    <x v="0"/>
    <x v="0"/>
    <x v="0"/>
    <m/>
    <x v="0"/>
    <m/>
    <m/>
    <n v="0"/>
    <m/>
    <n v="0"/>
    <n v="0"/>
    <n v="0"/>
    <n v="0"/>
    <m/>
    <n v="0"/>
    <m/>
    <n v="0"/>
    <n v="0"/>
    <m/>
    <n v="0"/>
    <n v="0"/>
    <m/>
  </r>
  <r>
    <n v="984"/>
    <x v="0"/>
    <x v="0"/>
    <x v="0"/>
    <x v="0"/>
    <m/>
    <m/>
    <x v="0"/>
    <x v="0"/>
    <x v="0"/>
    <m/>
    <x v="0"/>
    <m/>
    <m/>
    <n v="0"/>
    <m/>
    <n v="0"/>
    <n v="0"/>
    <n v="0"/>
    <n v="0"/>
    <m/>
    <n v="0"/>
    <m/>
    <n v="0"/>
    <n v="0"/>
    <m/>
    <n v="0"/>
    <n v="0"/>
    <m/>
  </r>
  <r>
    <n v="985"/>
    <x v="0"/>
    <x v="0"/>
    <x v="0"/>
    <x v="0"/>
    <m/>
    <m/>
    <x v="0"/>
    <x v="0"/>
    <x v="0"/>
    <m/>
    <x v="0"/>
    <m/>
    <m/>
    <n v="0"/>
    <m/>
    <n v="0"/>
    <n v="0"/>
    <n v="0"/>
    <n v="0"/>
    <m/>
    <n v="0"/>
    <m/>
    <n v="0"/>
    <n v="0"/>
    <m/>
    <n v="0"/>
    <n v="0"/>
    <m/>
  </r>
  <r>
    <n v="986"/>
    <x v="0"/>
    <x v="0"/>
    <x v="0"/>
    <x v="0"/>
    <m/>
    <m/>
    <x v="0"/>
    <x v="0"/>
    <x v="0"/>
    <m/>
    <x v="0"/>
    <m/>
    <m/>
    <n v="0"/>
    <m/>
    <n v="0"/>
    <n v="0"/>
    <n v="0"/>
    <n v="0"/>
    <m/>
    <n v="0"/>
    <m/>
    <n v="0"/>
    <n v="0"/>
    <m/>
    <n v="0"/>
    <n v="0"/>
    <m/>
  </r>
  <r>
    <n v="987"/>
    <x v="0"/>
    <x v="0"/>
    <x v="0"/>
    <x v="0"/>
    <m/>
    <m/>
    <x v="0"/>
    <x v="0"/>
    <x v="0"/>
    <m/>
    <x v="0"/>
    <m/>
    <m/>
    <n v="0"/>
    <m/>
    <n v="0"/>
    <n v="0"/>
    <n v="0"/>
    <n v="0"/>
    <m/>
    <n v="0"/>
    <m/>
    <n v="0"/>
    <n v="0"/>
    <m/>
    <n v="0"/>
    <n v="0"/>
    <m/>
  </r>
  <r>
    <n v="988"/>
    <x v="0"/>
    <x v="0"/>
    <x v="0"/>
    <x v="0"/>
    <m/>
    <m/>
    <x v="0"/>
    <x v="0"/>
    <x v="0"/>
    <m/>
    <x v="0"/>
    <m/>
    <m/>
    <n v="0"/>
    <m/>
    <n v="0"/>
    <n v="0"/>
    <n v="0"/>
    <n v="0"/>
    <m/>
    <n v="0"/>
    <m/>
    <n v="0"/>
    <n v="0"/>
    <m/>
    <n v="0"/>
    <n v="0"/>
    <m/>
  </r>
  <r>
    <n v="989"/>
    <x v="0"/>
    <x v="0"/>
    <x v="0"/>
    <x v="0"/>
    <m/>
    <m/>
    <x v="0"/>
    <x v="0"/>
    <x v="0"/>
    <m/>
    <x v="0"/>
    <m/>
    <m/>
    <n v="0"/>
    <m/>
    <n v="0"/>
    <n v="0"/>
    <n v="0"/>
    <n v="0"/>
    <m/>
    <n v="0"/>
    <m/>
    <n v="0"/>
    <n v="0"/>
    <m/>
    <n v="0"/>
    <n v="0"/>
    <m/>
  </r>
  <r>
    <n v="990"/>
    <x v="0"/>
    <x v="0"/>
    <x v="0"/>
    <x v="0"/>
    <m/>
    <m/>
    <x v="0"/>
    <x v="0"/>
    <x v="0"/>
    <m/>
    <x v="0"/>
    <m/>
    <m/>
    <n v="0"/>
    <m/>
    <n v="0"/>
    <n v="0"/>
    <n v="0"/>
    <n v="0"/>
    <m/>
    <n v="0"/>
    <m/>
    <n v="0"/>
    <n v="0"/>
    <m/>
    <n v="0"/>
    <n v="0"/>
    <m/>
  </r>
  <r>
    <n v="991"/>
    <x v="0"/>
    <x v="0"/>
    <x v="0"/>
    <x v="0"/>
    <m/>
    <m/>
    <x v="0"/>
    <x v="0"/>
    <x v="0"/>
    <m/>
    <x v="0"/>
    <m/>
    <m/>
    <n v="0"/>
    <m/>
    <n v="0"/>
    <n v="0"/>
    <n v="0"/>
    <n v="0"/>
    <m/>
    <n v="0"/>
    <m/>
    <n v="0"/>
    <n v="0"/>
    <m/>
    <n v="0"/>
    <n v="0"/>
    <m/>
  </r>
  <r>
    <n v="992"/>
    <x v="0"/>
    <x v="0"/>
    <x v="0"/>
    <x v="0"/>
    <m/>
    <m/>
    <x v="0"/>
    <x v="0"/>
    <x v="0"/>
    <m/>
    <x v="0"/>
    <m/>
    <m/>
    <n v="0"/>
    <m/>
    <n v="0"/>
    <n v="0"/>
    <n v="0"/>
    <n v="0"/>
    <m/>
    <n v="0"/>
    <m/>
    <n v="0"/>
    <n v="0"/>
    <m/>
    <n v="0"/>
    <n v="0"/>
    <m/>
  </r>
  <r>
    <n v="993"/>
    <x v="0"/>
    <x v="0"/>
    <x v="0"/>
    <x v="0"/>
    <m/>
    <m/>
    <x v="0"/>
    <x v="0"/>
    <x v="0"/>
    <m/>
    <x v="0"/>
    <m/>
    <m/>
    <n v="0"/>
    <m/>
    <n v="0"/>
    <n v="0"/>
    <n v="0"/>
    <n v="0"/>
    <m/>
    <n v="0"/>
    <m/>
    <n v="0"/>
    <n v="0"/>
    <m/>
    <n v="0"/>
    <n v="0"/>
    <m/>
  </r>
  <r>
    <n v="994"/>
    <x v="0"/>
    <x v="0"/>
    <x v="0"/>
    <x v="0"/>
    <m/>
    <m/>
    <x v="0"/>
    <x v="0"/>
    <x v="0"/>
    <m/>
    <x v="0"/>
    <m/>
    <m/>
    <n v="0"/>
    <m/>
    <n v="0"/>
    <n v="0"/>
    <n v="0"/>
    <n v="0"/>
    <m/>
    <n v="0"/>
    <m/>
    <n v="0"/>
    <n v="0"/>
    <m/>
    <n v="0"/>
    <n v="0"/>
    <m/>
  </r>
  <r>
    <n v="995"/>
    <x v="0"/>
    <x v="0"/>
    <x v="0"/>
    <x v="0"/>
    <m/>
    <m/>
    <x v="0"/>
    <x v="0"/>
    <x v="0"/>
    <m/>
    <x v="0"/>
    <m/>
    <m/>
    <n v="0"/>
    <m/>
    <n v="0"/>
    <n v="0"/>
    <n v="0"/>
    <n v="0"/>
    <m/>
    <n v="0"/>
    <m/>
    <n v="0"/>
    <n v="0"/>
    <m/>
    <n v="0"/>
    <n v="0"/>
    <m/>
  </r>
  <r>
    <n v="996"/>
    <x v="0"/>
    <x v="0"/>
    <x v="0"/>
    <x v="0"/>
    <m/>
    <m/>
    <x v="0"/>
    <x v="0"/>
    <x v="0"/>
    <m/>
    <x v="0"/>
    <m/>
    <m/>
    <n v="0"/>
    <m/>
    <n v="0"/>
    <n v="0"/>
    <n v="0"/>
    <n v="0"/>
    <m/>
    <n v="0"/>
    <m/>
    <n v="0"/>
    <n v="0"/>
    <m/>
    <n v="0"/>
    <n v="0"/>
    <m/>
  </r>
  <r>
    <n v="997"/>
    <x v="0"/>
    <x v="0"/>
    <x v="0"/>
    <x v="0"/>
    <m/>
    <m/>
    <x v="0"/>
    <x v="0"/>
    <x v="0"/>
    <m/>
    <x v="0"/>
    <m/>
    <m/>
    <n v="0"/>
    <m/>
    <n v="0"/>
    <n v="0"/>
    <n v="0"/>
    <n v="0"/>
    <m/>
    <n v="0"/>
    <m/>
    <n v="0"/>
    <n v="0"/>
    <m/>
    <n v="0"/>
    <n v="0"/>
    <m/>
  </r>
  <r>
    <n v="998"/>
    <x v="0"/>
    <x v="0"/>
    <x v="0"/>
    <x v="0"/>
    <m/>
    <m/>
    <x v="0"/>
    <x v="0"/>
    <x v="0"/>
    <m/>
    <x v="0"/>
    <m/>
    <m/>
    <n v="0"/>
    <m/>
    <n v="0"/>
    <n v="0"/>
    <n v="0"/>
    <n v="0"/>
    <m/>
    <n v="0"/>
    <m/>
    <n v="0"/>
    <n v="0"/>
    <m/>
    <n v="0"/>
    <n v="0"/>
    <m/>
  </r>
  <r>
    <n v="999"/>
    <x v="0"/>
    <x v="0"/>
    <x v="0"/>
    <x v="0"/>
    <m/>
    <m/>
    <x v="0"/>
    <x v="0"/>
    <x v="0"/>
    <m/>
    <x v="0"/>
    <m/>
    <m/>
    <n v="0"/>
    <m/>
    <n v="0"/>
    <n v="0"/>
    <n v="0"/>
    <n v="0"/>
    <m/>
    <n v="0"/>
    <m/>
    <n v="0"/>
    <n v="0"/>
    <m/>
    <n v="0"/>
    <n v="0"/>
    <m/>
  </r>
  <r>
    <n v="1000"/>
    <x v="0"/>
    <x v="0"/>
    <x v="0"/>
    <x v="0"/>
    <m/>
    <m/>
    <x v="0"/>
    <x v="0"/>
    <x v="0"/>
    <m/>
    <x v="0"/>
    <m/>
    <m/>
    <n v="0"/>
    <m/>
    <n v="0"/>
    <n v="0"/>
    <n v="0"/>
    <n v="0"/>
    <m/>
    <n v="0"/>
    <m/>
    <n v="0"/>
    <n v="0"/>
    <m/>
    <n v="0"/>
    <n v="0"/>
    <m/>
  </r>
  <r>
    <n v="1001"/>
    <x v="0"/>
    <x v="0"/>
    <x v="0"/>
    <x v="0"/>
    <m/>
    <m/>
    <x v="0"/>
    <x v="0"/>
    <x v="0"/>
    <m/>
    <x v="0"/>
    <m/>
    <m/>
    <n v="0"/>
    <m/>
    <n v="0"/>
    <n v="0"/>
    <n v="0"/>
    <n v="0"/>
    <m/>
    <n v="0"/>
    <m/>
    <n v="0"/>
    <n v="0"/>
    <m/>
    <n v="0"/>
    <n v="0"/>
    <m/>
  </r>
  <r>
    <n v="1002"/>
    <x v="0"/>
    <x v="0"/>
    <x v="0"/>
    <x v="0"/>
    <m/>
    <m/>
    <x v="0"/>
    <x v="0"/>
    <x v="0"/>
    <m/>
    <x v="0"/>
    <m/>
    <m/>
    <n v="0"/>
    <m/>
    <n v="0"/>
    <n v="0"/>
    <n v="0"/>
    <n v="0"/>
    <m/>
    <n v="0"/>
    <m/>
    <n v="0"/>
    <n v="0"/>
    <m/>
    <n v="0"/>
    <n v="0"/>
    <m/>
  </r>
  <r>
    <n v="1003"/>
    <x v="0"/>
    <x v="0"/>
    <x v="0"/>
    <x v="0"/>
    <m/>
    <m/>
    <x v="0"/>
    <x v="0"/>
    <x v="0"/>
    <m/>
    <x v="0"/>
    <m/>
    <m/>
    <n v="0"/>
    <m/>
    <n v="0"/>
    <n v="0"/>
    <n v="0"/>
    <n v="0"/>
    <m/>
    <n v="0"/>
    <m/>
    <n v="0"/>
    <n v="0"/>
    <m/>
    <n v="0"/>
    <n v="0"/>
    <m/>
  </r>
  <r>
    <n v="1004"/>
    <x v="0"/>
    <x v="0"/>
    <x v="0"/>
    <x v="0"/>
    <m/>
    <m/>
    <x v="0"/>
    <x v="0"/>
    <x v="0"/>
    <m/>
    <x v="0"/>
    <m/>
    <m/>
    <n v="0"/>
    <m/>
    <n v="0"/>
    <n v="0"/>
    <n v="0"/>
    <n v="0"/>
    <m/>
    <n v="0"/>
    <m/>
    <n v="0"/>
    <n v="0"/>
    <m/>
    <n v="0"/>
    <n v="0"/>
    <m/>
  </r>
  <r>
    <n v="1005"/>
    <x v="0"/>
    <x v="0"/>
    <x v="0"/>
    <x v="0"/>
    <m/>
    <m/>
    <x v="0"/>
    <x v="0"/>
    <x v="0"/>
    <m/>
    <x v="0"/>
    <m/>
    <m/>
    <n v="0"/>
    <m/>
    <n v="0"/>
    <n v="0"/>
    <n v="0"/>
    <n v="0"/>
    <m/>
    <n v="0"/>
    <m/>
    <n v="0"/>
    <n v="0"/>
    <m/>
    <n v="0"/>
    <n v="0"/>
    <m/>
  </r>
  <r>
    <n v="1006"/>
    <x v="0"/>
    <x v="0"/>
    <x v="0"/>
    <x v="0"/>
    <m/>
    <m/>
    <x v="0"/>
    <x v="0"/>
    <x v="0"/>
    <m/>
    <x v="0"/>
    <m/>
    <m/>
    <n v="0"/>
    <m/>
    <n v="0"/>
    <n v="0"/>
    <n v="0"/>
    <n v="0"/>
    <m/>
    <n v="0"/>
    <m/>
    <n v="0"/>
    <n v="0"/>
    <m/>
    <n v="0"/>
    <n v="0"/>
    <m/>
  </r>
  <r>
    <n v="1007"/>
    <x v="0"/>
    <x v="0"/>
    <x v="0"/>
    <x v="0"/>
    <m/>
    <m/>
    <x v="0"/>
    <x v="0"/>
    <x v="0"/>
    <m/>
    <x v="0"/>
    <m/>
    <m/>
    <n v="0"/>
    <m/>
    <n v="0"/>
    <n v="0"/>
    <n v="0"/>
    <n v="0"/>
    <m/>
    <n v="0"/>
    <m/>
    <n v="0"/>
    <n v="0"/>
    <m/>
    <n v="0"/>
    <n v="0"/>
    <m/>
  </r>
  <r>
    <n v="1008"/>
    <x v="0"/>
    <x v="0"/>
    <x v="0"/>
    <x v="0"/>
    <m/>
    <m/>
    <x v="0"/>
    <x v="0"/>
    <x v="0"/>
    <m/>
    <x v="0"/>
    <m/>
    <m/>
    <n v="0"/>
    <m/>
    <n v="0"/>
    <n v="0"/>
    <n v="0"/>
    <n v="0"/>
    <m/>
    <n v="0"/>
    <m/>
    <n v="0"/>
    <n v="0"/>
    <m/>
    <n v="0"/>
    <n v="0"/>
    <m/>
  </r>
  <r>
    <n v="1009"/>
    <x v="0"/>
    <x v="0"/>
    <x v="0"/>
    <x v="0"/>
    <m/>
    <m/>
    <x v="0"/>
    <x v="0"/>
    <x v="0"/>
    <m/>
    <x v="0"/>
    <m/>
    <m/>
    <n v="0"/>
    <m/>
    <n v="0"/>
    <n v="0"/>
    <n v="0"/>
    <n v="0"/>
    <m/>
    <n v="0"/>
    <m/>
    <n v="0"/>
    <n v="0"/>
    <m/>
    <n v="0"/>
    <n v="0"/>
    <m/>
  </r>
  <r>
    <n v="1010"/>
    <x v="0"/>
    <x v="0"/>
    <x v="0"/>
    <x v="0"/>
    <m/>
    <m/>
    <x v="0"/>
    <x v="0"/>
    <x v="0"/>
    <m/>
    <x v="0"/>
    <m/>
    <m/>
    <n v="0"/>
    <m/>
    <n v="0"/>
    <n v="0"/>
    <n v="0"/>
    <n v="0"/>
    <m/>
    <n v="0"/>
    <m/>
    <n v="0"/>
    <n v="0"/>
    <m/>
    <n v="0"/>
    <n v="0"/>
    <m/>
  </r>
  <r>
    <n v="1011"/>
    <x v="0"/>
    <x v="0"/>
    <x v="0"/>
    <x v="0"/>
    <m/>
    <m/>
    <x v="0"/>
    <x v="0"/>
    <x v="0"/>
    <m/>
    <x v="0"/>
    <m/>
    <m/>
    <n v="0"/>
    <m/>
    <n v="0"/>
    <n v="0"/>
    <n v="0"/>
    <n v="0"/>
    <m/>
    <n v="0"/>
    <m/>
    <n v="0"/>
    <n v="0"/>
    <m/>
    <n v="0"/>
    <n v="0"/>
    <m/>
  </r>
  <r>
    <n v="1012"/>
    <x v="0"/>
    <x v="0"/>
    <x v="0"/>
    <x v="0"/>
    <m/>
    <m/>
    <x v="0"/>
    <x v="0"/>
    <x v="0"/>
    <m/>
    <x v="0"/>
    <m/>
    <m/>
    <n v="0"/>
    <m/>
    <n v="0"/>
    <n v="0"/>
    <n v="0"/>
    <n v="0"/>
    <m/>
    <n v="0"/>
    <m/>
    <n v="0"/>
    <n v="0"/>
    <m/>
    <n v="0"/>
    <n v="0"/>
    <m/>
  </r>
  <r>
    <n v="1013"/>
    <x v="0"/>
    <x v="0"/>
    <x v="0"/>
    <x v="0"/>
    <m/>
    <m/>
    <x v="0"/>
    <x v="0"/>
    <x v="0"/>
    <m/>
    <x v="0"/>
    <m/>
    <m/>
    <n v="0"/>
    <m/>
    <n v="0"/>
    <n v="0"/>
    <n v="0"/>
    <n v="0"/>
    <m/>
    <n v="0"/>
    <m/>
    <n v="0"/>
    <n v="0"/>
    <m/>
    <n v="0"/>
    <n v="0"/>
    <m/>
  </r>
  <r>
    <n v="1014"/>
    <x v="0"/>
    <x v="0"/>
    <x v="0"/>
    <x v="0"/>
    <m/>
    <m/>
    <x v="0"/>
    <x v="0"/>
    <x v="0"/>
    <m/>
    <x v="0"/>
    <m/>
    <m/>
    <n v="0"/>
    <m/>
    <n v="0"/>
    <n v="0"/>
    <n v="0"/>
    <n v="0"/>
    <m/>
    <n v="0"/>
    <m/>
    <n v="0"/>
    <n v="0"/>
    <m/>
    <n v="0"/>
    <n v="0"/>
    <m/>
  </r>
  <r>
    <n v="1015"/>
    <x v="0"/>
    <x v="0"/>
    <x v="0"/>
    <x v="0"/>
    <m/>
    <m/>
    <x v="0"/>
    <x v="0"/>
    <x v="0"/>
    <m/>
    <x v="0"/>
    <m/>
    <m/>
    <n v="0"/>
    <m/>
    <n v="0"/>
    <n v="0"/>
    <n v="0"/>
    <n v="0"/>
    <m/>
    <n v="0"/>
    <m/>
    <n v="0"/>
    <n v="0"/>
    <m/>
    <n v="0"/>
    <n v="0"/>
    <m/>
  </r>
  <r>
    <n v="1016"/>
    <x v="0"/>
    <x v="0"/>
    <x v="0"/>
    <x v="0"/>
    <m/>
    <m/>
    <x v="0"/>
    <x v="0"/>
    <x v="0"/>
    <m/>
    <x v="0"/>
    <m/>
    <m/>
    <n v="0"/>
    <m/>
    <n v="0"/>
    <n v="0"/>
    <n v="0"/>
    <n v="0"/>
    <m/>
    <n v="0"/>
    <m/>
    <n v="0"/>
    <n v="0"/>
    <m/>
    <n v="0"/>
    <n v="0"/>
    <m/>
  </r>
  <r>
    <n v="1017"/>
    <x v="0"/>
    <x v="0"/>
    <x v="0"/>
    <x v="0"/>
    <m/>
    <m/>
    <x v="0"/>
    <x v="0"/>
    <x v="0"/>
    <m/>
    <x v="0"/>
    <m/>
    <m/>
    <n v="0"/>
    <m/>
    <n v="0"/>
    <n v="0"/>
    <n v="0"/>
    <n v="0"/>
    <m/>
    <n v="0"/>
    <m/>
    <n v="0"/>
    <n v="0"/>
    <m/>
    <n v="0"/>
    <n v="0"/>
    <m/>
  </r>
  <r>
    <n v="1018"/>
    <x v="0"/>
    <x v="0"/>
    <x v="0"/>
    <x v="0"/>
    <m/>
    <m/>
    <x v="0"/>
    <x v="0"/>
    <x v="0"/>
    <m/>
    <x v="0"/>
    <m/>
    <m/>
    <n v="0"/>
    <m/>
    <n v="0"/>
    <n v="0"/>
    <n v="0"/>
    <n v="0"/>
    <m/>
    <n v="0"/>
    <m/>
    <n v="0"/>
    <n v="0"/>
    <m/>
    <n v="0"/>
    <n v="0"/>
    <m/>
  </r>
  <r>
    <n v="1019"/>
    <x v="0"/>
    <x v="0"/>
    <x v="0"/>
    <x v="0"/>
    <m/>
    <m/>
    <x v="0"/>
    <x v="0"/>
    <x v="0"/>
    <m/>
    <x v="0"/>
    <m/>
    <m/>
    <n v="0"/>
    <m/>
    <n v="0"/>
    <n v="0"/>
    <n v="0"/>
    <n v="0"/>
    <m/>
    <n v="0"/>
    <m/>
    <n v="0"/>
    <n v="0"/>
    <m/>
    <n v="0"/>
    <n v="0"/>
    <m/>
  </r>
  <r>
    <n v="1020"/>
    <x v="0"/>
    <x v="0"/>
    <x v="0"/>
    <x v="0"/>
    <m/>
    <m/>
    <x v="0"/>
    <x v="0"/>
    <x v="0"/>
    <m/>
    <x v="0"/>
    <m/>
    <m/>
    <n v="0"/>
    <m/>
    <n v="0"/>
    <n v="0"/>
    <n v="0"/>
    <n v="0"/>
    <m/>
    <n v="0"/>
    <m/>
    <n v="0"/>
    <n v="0"/>
    <m/>
    <n v="0"/>
    <n v="0"/>
    <m/>
  </r>
  <r>
    <n v="1021"/>
    <x v="0"/>
    <x v="0"/>
    <x v="0"/>
    <x v="0"/>
    <m/>
    <m/>
    <x v="0"/>
    <x v="0"/>
    <x v="0"/>
    <m/>
    <x v="0"/>
    <m/>
    <m/>
    <n v="0"/>
    <m/>
    <n v="0"/>
    <n v="0"/>
    <n v="0"/>
    <n v="0"/>
    <m/>
    <n v="0"/>
    <m/>
    <n v="0"/>
    <n v="0"/>
    <m/>
    <n v="0"/>
    <n v="0"/>
    <m/>
  </r>
  <r>
    <n v="1022"/>
    <x v="0"/>
    <x v="0"/>
    <x v="0"/>
    <x v="0"/>
    <m/>
    <m/>
    <x v="0"/>
    <x v="0"/>
    <x v="0"/>
    <m/>
    <x v="0"/>
    <m/>
    <m/>
    <n v="0"/>
    <m/>
    <n v="0"/>
    <n v="0"/>
    <n v="0"/>
    <n v="0"/>
    <m/>
    <n v="0"/>
    <m/>
    <n v="0"/>
    <n v="0"/>
    <m/>
    <n v="0"/>
    <n v="0"/>
    <m/>
  </r>
  <r>
    <n v="1023"/>
    <x v="0"/>
    <x v="0"/>
    <x v="0"/>
    <x v="0"/>
    <m/>
    <m/>
    <x v="0"/>
    <x v="0"/>
    <x v="0"/>
    <m/>
    <x v="0"/>
    <m/>
    <m/>
    <n v="0"/>
    <m/>
    <n v="0"/>
    <n v="0"/>
    <n v="0"/>
    <n v="0"/>
    <m/>
    <n v="0"/>
    <m/>
    <n v="0"/>
    <n v="0"/>
    <m/>
    <n v="0"/>
    <n v="0"/>
    <m/>
  </r>
  <r>
    <n v="1024"/>
    <x v="0"/>
    <x v="0"/>
    <x v="0"/>
    <x v="0"/>
    <m/>
    <m/>
    <x v="0"/>
    <x v="0"/>
    <x v="0"/>
    <m/>
    <x v="0"/>
    <m/>
    <m/>
    <n v="0"/>
    <m/>
    <n v="0"/>
    <n v="0"/>
    <n v="0"/>
    <n v="0"/>
    <m/>
    <n v="0"/>
    <m/>
    <n v="0"/>
    <n v="0"/>
    <m/>
    <n v="0"/>
    <n v="0"/>
    <m/>
  </r>
  <r>
    <n v="1025"/>
    <x v="0"/>
    <x v="0"/>
    <x v="0"/>
    <x v="0"/>
    <m/>
    <m/>
    <x v="0"/>
    <x v="0"/>
    <x v="0"/>
    <m/>
    <x v="0"/>
    <m/>
    <m/>
    <n v="0"/>
    <m/>
    <n v="0"/>
    <n v="0"/>
    <n v="0"/>
    <n v="0"/>
    <m/>
    <n v="0"/>
    <m/>
    <n v="0"/>
    <n v="0"/>
    <m/>
    <n v="0"/>
    <n v="0"/>
    <m/>
  </r>
  <r>
    <n v="1026"/>
    <x v="0"/>
    <x v="0"/>
    <x v="0"/>
    <x v="0"/>
    <m/>
    <m/>
    <x v="0"/>
    <x v="0"/>
    <x v="0"/>
    <m/>
    <x v="0"/>
    <m/>
    <m/>
    <n v="0"/>
    <m/>
    <n v="0"/>
    <n v="0"/>
    <n v="0"/>
    <n v="0"/>
    <m/>
    <n v="0"/>
    <m/>
    <n v="0"/>
    <n v="0"/>
    <m/>
    <n v="0"/>
    <n v="0"/>
    <m/>
  </r>
  <r>
    <n v="1027"/>
    <x v="0"/>
    <x v="0"/>
    <x v="0"/>
    <x v="0"/>
    <m/>
    <m/>
    <x v="0"/>
    <x v="0"/>
    <x v="0"/>
    <m/>
    <x v="0"/>
    <m/>
    <m/>
    <n v="0"/>
    <m/>
    <n v="0"/>
    <n v="0"/>
    <n v="0"/>
    <n v="0"/>
    <m/>
    <n v="0"/>
    <m/>
    <n v="0"/>
    <n v="0"/>
    <m/>
    <n v="0"/>
    <n v="0"/>
    <m/>
  </r>
  <r>
    <n v="1028"/>
    <x v="0"/>
    <x v="0"/>
    <x v="0"/>
    <x v="0"/>
    <m/>
    <m/>
    <x v="0"/>
    <x v="0"/>
    <x v="0"/>
    <m/>
    <x v="0"/>
    <m/>
    <m/>
    <n v="0"/>
    <m/>
    <n v="0"/>
    <n v="0"/>
    <n v="0"/>
    <n v="0"/>
    <m/>
    <n v="0"/>
    <m/>
    <n v="0"/>
    <n v="0"/>
    <m/>
    <n v="0"/>
    <n v="0"/>
    <m/>
  </r>
  <r>
    <n v="1029"/>
    <x v="0"/>
    <x v="0"/>
    <x v="0"/>
    <x v="0"/>
    <m/>
    <m/>
    <x v="0"/>
    <x v="0"/>
    <x v="0"/>
    <m/>
    <x v="0"/>
    <m/>
    <m/>
    <n v="0"/>
    <m/>
    <n v="0"/>
    <n v="0"/>
    <n v="0"/>
    <n v="0"/>
    <m/>
    <n v="0"/>
    <m/>
    <n v="0"/>
    <n v="0"/>
    <m/>
    <n v="0"/>
    <n v="0"/>
    <m/>
  </r>
  <r>
    <n v="1030"/>
    <x v="0"/>
    <x v="0"/>
    <x v="0"/>
    <x v="0"/>
    <m/>
    <m/>
    <x v="0"/>
    <x v="0"/>
    <x v="0"/>
    <m/>
    <x v="0"/>
    <m/>
    <m/>
    <n v="0"/>
    <m/>
    <n v="0"/>
    <n v="0"/>
    <n v="0"/>
    <n v="0"/>
    <m/>
    <n v="0"/>
    <m/>
    <n v="0"/>
    <n v="0"/>
    <m/>
    <n v="0"/>
    <n v="0"/>
    <m/>
  </r>
  <r>
    <n v="1031"/>
    <x v="0"/>
    <x v="0"/>
    <x v="0"/>
    <x v="0"/>
    <m/>
    <m/>
    <x v="0"/>
    <x v="0"/>
    <x v="0"/>
    <m/>
    <x v="0"/>
    <m/>
    <m/>
    <n v="0"/>
    <m/>
    <n v="0"/>
    <n v="0"/>
    <n v="0"/>
    <n v="0"/>
    <m/>
    <n v="0"/>
    <m/>
    <n v="0"/>
    <n v="0"/>
    <m/>
    <n v="0"/>
    <n v="0"/>
    <m/>
  </r>
  <r>
    <n v="1032"/>
    <x v="0"/>
    <x v="0"/>
    <x v="0"/>
    <x v="0"/>
    <m/>
    <m/>
    <x v="0"/>
    <x v="0"/>
    <x v="0"/>
    <m/>
    <x v="0"/>
    <m/>
    <m/>
    <n v="0"/>
    <m/>
    <n v="0"/>
    <n v="0"/>
    <n v="0"/>
    <n v="0"/>
    <m/>
    <n v="0"/>
    <m/>
    <n v="0"/>
    <n v="0"/>
    <m/>
    <n v="0"/>
    <n v="0"/>
    <m/>
  </r>
  <r>
    <n v="1033"/>
    <x v="0"/>
    <x v="0"/>
    <x v="0"/>
    <x v="0"/>
    <m/>
    <m/>
    <x v="0"/>
    <x v="0"/>
    <x v="0"/>
    <m/>
    <x v="0"/>
    <m/>
    <m/>
    <n v="0"/>
    <m/>
    <n v="0"/>
    <n v="0"/>
    <n v="0"/>
    <n v="0"/>
    <m/>
    <n v="0"/>
    <m/>
    <n v="0"/>
    <n v="0"/>
    <m/>
    <n v="0"/>
    <n v="0"/>
    <m/>
  </r>
  <r>
    <n v="1034"/>
    <x v="0"/>
    <x v="0"/>
    <x v="0"/>
    <x v="0"/>
    <m/>
    <m/>
    <x v="0"/>
    <x v="0"/>
    <x v="0"/>
    <m/>
    <x v="0"/>
    <m/>
    <m/>
    <n v="0"/>
    <m/>
    <n v="0"/>
    <n v="0"/>
    <n v="0"/>
    <n v="0"/>
    <m/>
    <n v="0"/>
    <m/>
    <n v="0"/>
    <n v="0"/>
    <m/>
    <n v="0"/>
    <n v="0"/>
    <m/>
  </r>
  <r>
    <n v="1035"/>
    <x v="0"/>
    <x v="0"/>
    <x v="0"/>
    <x v="0"/>
    <m/>
    <m/>
    <x v="0"/>
    <x v="0"/>
    <x v="0"/>
    <m/>
    <x v="0"/>
    <m/>
    <m/>
    <n v="0"/>
    <m/>
    <n v="0"/>
    <n v="0"/>
    <n v="0"/>
    <n v="0"/>
    <m/>
    <n v="0"/>
    <m/>
    <n v="0"/>
    <n v="0"/>
    <m/>
    <n v="0"/>
    <n v="0"/>
    <m/>
  </r>
  <r>
    <n v="1036"/>
    <x v="0"/>
    <x v="0"/>
    <x v="0"/>
    <x v="0"/>
    <m/>
    <m/>
    <x v="0"/>
    <x v="0"/>
    <x v="0"/>
    <m/>
    <x v="0"/>
    <m/>
    <m/>
    <n v="0"/>
    <m/>
    <n v="0"/>
    <n v="0"/>
    <n v="0"/>
    <n v="0"/>
    <m/>
    <n v="0"/>
    <m/>
    <n v="0"/>
    <n v="0"/>
    <m/>
    <n v="0"/>
    <n v="0"/>
    <m/>
  </r>
  <r>
    <n v="1037"/>
    <x v="0"/>
    <x v="0"/>
    <x v="0"/>
    <x v="0"/>
    <m/>
    <m/>
    <x v="0"/>
    <x v="0"/>
    <x v="0"/>
    <m/>
    <x v="0"/>
    <m/>
    <m/>
    <n v="0"/>
    <m/>
    <n v="0"/>
    <n v="0"/>
    <n v="0"/>
    <n v="0"/>
    <m/>
    <n v="0"/>
    <m/>
    <n v="0"/>
    <n v="0"/>
    <m/>
    <n v="0"/>
    <n v="0"/>
    <m/>
  </r>
  <r>
    <n v="1038"/>
    <x v="0"/>
    <x v="0"/>
    <x v="0"/>
    <x v="0"/>
    <m/>
    <m/>
    <x v="0"/>
    <x v="0"/>
    <x v="0"/>
    <m/>
    <x v="0"/>
    <m/>
    <m/>
    <n v="0"/>
    <m/>
    <n v="0"/>
    <n v="0"/>
    <n v="0"/>
    <n v="0"/>
    <m/>
    <n v="0"/>
    <m/>
    <n v="0"/>
    <n v="0"/>
    <m/>
    <n v="0"/>
    <n v="0"/>
    <m/>
  </r>
  <r>
    <n v="1039"/>
    <x v="0"/>
    <x v="0"/>
    <x v="0"/>
    <x v="0"/>
    <m/>
    <m/>
    <x v="0"/>
    <x v="0"/>
    <x v="0"/>
    <m/>
    <x v="0"/>
    <m/>
    <m/>
    <n v="0"/>
    <m/>
    <n v="0"/>
    <n v="0"/>
    <n v="0"/>
    <n v="0"/>
    <m/>
    <n v="0"/>
    <m/>
    <n v="0"/>
    <n v="0"/>
    <m/>
    <n v="0"/>
    <n v="0"/>
    <m/>
  </r>
  <r>
    <n v="1040"/>
    <x v="0"/>
    <x v="0"/>
    <x v="0"/>
    <x v="0"/>
    <m/>
    <m/>
    <x v="0"/>
    <x v="0"/>
    <x v="0"/>
    <m/>
    <x v="0"/>
    <m/>
    <m/>
    <n v="0"/>
    <m/>
    <n v="0"/>
    <n v="0"/>
    <n v="0"/>
    <n v="0"/>
    <m/>
    <n v="0"/>
    <m/>
    <n v="0"/>
    <n v="0"/>
    <m/>
    <n v="0"/>
    <n v="0"/>
    <m/>
  </r>
  <r>
    <n v="1041"/>
    <x v="0"/>
    <x v="0"/>
    <x v="0"/>
    <x v="0"/>
    <m/>
    <m/>
    <x v="0"/>
    <x v="0"/>
    <x v="0"/>
    <m/>
    <x v="0"/>
    <m/>
    <m/>
    <n v="0"/>
    <m/>
    <n v="0"/>
    <n v="0"/>
    <n v="0"/>
    <n v="0"/>
    <m/>
    <n v="0"/>
    <m/>
    <n v="0"/>
    <n v="0"/>
    <m/>
    <n v="0"/>
    <n v="0"/>
    <m/>
  </r>
  <r>
    <n v="1042"/>
    <x v="0"/>
    <x v="0"/>
    <x v="0"/>
    <x v="0"/>
    <m/>
    <m/>
    <x v="0"/>
    <x v="0"/>
    <x v="0"/>
    <m/>
    <x v="0"/>
    <m/>
    <m/>
    <n v="0"/>
    <m/>
    <n v="0"/>
    <n v="0"/>
    <n v="0"/>
    <n v="0"/>
    <m/>
    <n v="0"/>
    <m/>
    <n v="0"/>
    <n v="0"/>
    <m/>
    <n v="0"/>
    <n v="0"/>
    <m/>
  </r>
  <r>
    <n v="1043"/>
    <x v="0"/>
    <x v="0"/>
    <x v="0"/>
    <x v="0"/>
    <m/>
    <m/>
    <x v="0"/>
    <x v="0"/>
    <x v="0"/>
    <m/>
    <x v="0"/>
    <m/>
    <m/>
    <n v="0"/>
    <m/>
    <n v="0"/>
    <n v="0"/>
    <n v="0"/>
    <n v="0"/>
    <m/>
    <n v="0"/>
    <m/>
    <n v="0"/>
    <n v="0"/>
    <m/>
    <n v="0"/>
    <n v="0"/>
    <m/>
  </r>
  <r>
    <n v="1044"/>
    <x v="0"/>
    <x v="0"/>
    <x v="0"/>
    <x v="0"/>
    <m/>
    <m/>
    <x v="0"/>
    <x v="0"/>
    <x v="0"/>
    <m/>
    <x v="0"/>
    <m/>
    <m/>
    <n v="0"/>
    <m/>
    <n v="0"/>
    <n v="0"/>
    <n v="0"/>
    <n v="0"/>
    <m/>
    <n v="0"/>
    <m/>
    <n v="0"/>
    <n v="0"/>
    <m/>
    <n v="0"/>
    <n v="0"/>
    <m/>
  </r>
  <r>
    <n v="1045"/>
    <x v="0"/>
    <x v="0"/>
    <x v="0"/>
    <x v="0"/>
    <m/>
    <m/>
    <x v="0"/>
    <x v="0"/>
    <x v="0"/>
    <m/>
    <x v="0"/>
    <m/>
    <m/>
    <n v="0"/>
    <m/>
    <n v="0"/>
    <n v="0"/>
    <n v="0"/>
    <n v="0"/>
    <m/>
    <n v="0"/>
    <m/>
    <n v="0"/>
    <n v="0"/>
    <m/>
    <n v="0"/>
    <n v="0"/>
    <m/>
  </r>
  <r>
    <n v="1046"/>
    <x v="0"/>
    <x v="0"/>
    <x v="0"/>
    <x v="0"/>
    <m/>
    <m/>
    <x v="0"/>
    <x v="0"/>
    <x v="0"/>
    <m/>
    <x v="0"/>
    <m/>
    <m/>
    <n v="0"/>
    <m/>
    <n v="0"/>
    <n v="0"/>
    <n v="0"/>
    <n v="0"/>
    <m/>
    <n v="0"/>
    <m/>
    <n v="0"/>
    <n v="0"/>
    <m/>
    <n v="0"/>
    <n v="0"/>
    <m/>
  </r>
  <r>
    <n v="1047"/>
    <x v="0"/>
    <x v="0"/>
    <x v="0"/>
    <x v="0"/>
    <m/>
    <m/>
    <x v="0"/>
    <x v="0"/>
    <x v="0"/>
    <m/>
    <x v="0"/>
    <m/>
    <m/>
    <n v="0"/>
    <m/>
    <n v="0"/>
    <n v="0"/>
    <n v="0"/>
    <n v="0"/>
    <m/>
    <n v="0"/>
    <m/>
    <n v="0"/>
    <n v="0"/>
    <m/>
    <n v="0"/>
    <n v="0"/>
    <m/>
  </r>
  <r>
    <n v="1048"/>
    <x v="0"/>
    <x v="0"/>
    <x v="0"/>
    <x v="0"/>
    <m/>
    <m/>
    <x v="0"/>
    <x v="0"/>
    <x v="0"/>
    <m/>
    <x v="0"/>
    <m/>
    <m/>
    <n v="0"/>
    <m/>
    <n v="0"/>
    <n v="0"/>
    <n v="0"/>
    <n v="0"/>
    <m/>
    <n v="0"/>
    <m/>
    <n v="0"/>
    <n v="0"/>
    <m/>
    <n v="0"/>
    <n v="0"/>
    <m/>
  </r>
  <r>
    <n v="1049"/>
    <x v="0"/>
    <x v="0"/>
    <x v="0"/>
    <x v="0"/>
    <m/>
    <m/>
    <x v="0"/>
    <x v="0"/>
    <x v="0"/>
    <m/>
    <x v="0"/>
    <m/>
    <m/>
    <n v="0"/>
    <m/>
    <n v="0"/>
    <n v="0"/>
    <n v="0"/>
    <n v="0"/>
    <m/>
    <n v="0"/>
    <m/>
    <n v="0"/>
    <n v="0"/>
    <m/>
    <n v="0"/>
    <n v="0"/>
    <m/>
  </r>
  <r>
    <n v="1050"/>
    <x v="0"/>
    <x v="0"/>
    <x v="0"/>
    <x v="0"/>
    <m/>
    <m/>
    <x v="0"/>
    <x v="0"/>
    <x v="0"/>
    <m/>
    <x v="0"/>
    <m/>
    <m/>
    <n v="0"/>
    <m/>
    <n v="0"/>
    <n v="0"/>
    <n v="0"/>
    <n v="0"/>
    <m/>
    <n v="0"/>
    <m/>
    <n v="0"/>
    <n v="0"/>
    <m/>
    <n v="0"/>
    <n v="0"/>
    <m/>
  </r>
  <r>
    <n v="1051"/>
    <x v="0"/>
    <x v="0"/>
    <x v="0"/>
    <x v="0"/>
    <m/>
    <m/>
    <x v="0"/>
    <x v="0"/>
    <x v="0"/>
    <m/>
    <x v="0"/>
    <m/>
    <m/>
    <n v="0"/>
    <m/>
    <n v="0"/>
    <n v="0"/>
    <n v="0"/>
    <n v="0"/>
    <m/>
    <n v="0"/>
    <m/>
    <n v="0"/>
    <n v="0"/>
    <m/>
    <n v="0"/>
    <n v="0"/>
    <m/>
  </r>
  <r>
    <n v="1052"/>
    <x v="0"/>
    <x v="0"/>
    <x v="0"/>
    <x v="0"/>
    <m/>
    <m/>
    <x v="0"/>
    <x v="0"/>
    <x v="0"/>
    <m/>
    <x v="0"/>
    <m/>
    <m/>
    <n v="0"/>
    <m/>
    <n v="0"/>
    <n v="0"/>
    <n v="0"/>
    <n v="0"/>
    <m/>
    <n v="0"/>
    <m/>
    <n v="0"/>
    <n v="0"/>
    <m/>
    <n v="0"/>
    <n v="0"/>
    <m/>
  </r>
  <r>
    <n v="1053"/>
    <x v="0"/>
    <x v="0"/>
    <x v="0"/>
    <x v="0"/>
    <m/>
    <m/>
    <x v="0"/>
    <x v="0"/>
    <x v="0"/>
    <m/>
    <x v="0"/>
    <m/>
    <m/>
    <n v="0"/>
    <m/>
    <n v="0"/>
    <n v="0"/>
    <n v="0"/>
    <n v="0"/>
    <m/>
    <n v="0"/>
    <m/>
    <n v="0"/>
    <n v="0"/>
    <m/>
    <n v="0"/>
    <n v="0"/>
    <m/>
  </r>
  <r>
    <n v="1054"/>
    <x v="0"/>
    <x v="0"/>
    <x v="0"/>
    <x v="0"/>
    <m/>
    <m/>
    <x v="0"/>
    <x v="0"/>
    <x v="0"/>
    <m/>
    <x v="0"/>
    <m/>
    <m/>
    <n v="0"/>
    <m/>
    <n v="0"/>
    <n v="0"/>
    <n v="0"/>
    <n v="0"/>
    <m/>
    <n v="0"/>
    <m/>
    <n v="0"/>
    <n v="0"/>
    <m/>
    <n v="0"/>
    <n v="0"/>
    <m/>
  </r>
  <r>
    <n v="1055"/>
    <x v="0"/>
    <x v="0"/>
    <x v="0"/>
    <x v="0"/>
    <m/>
    <m/>
    <x v="0"/>
    <x v="0"/>
    <x v="0"/>
    <m/>
    <x v="0"/>
    <m/>
    <m/>
    <n v="0"/>
    <m/>
    <n v="0"/>
    <n v="0"/>
    <n v="0"/>
    <n v="0"/>
    <m/>
    <n v="0"/>
    <m/>
    <n v="0"/>
    <n v="0"/>
    <m/>
    <n v="0"/>
    <n v="0"/>
    <m/>
  </r>
  <r>
    <n v="1056"/>
    <x v="0"/>
    <x v="0"/>
    <x v="0"/>
    <x v="0"/>
    <m/>
    <m/>
    <x v="0"/>
    <x v="0"/>
    <x v="0"/>
    <m/>
    <x v="0"/>
    <m/>
    <m/>
    <n v="0"/>
    <m/>
    <n v="0"/>
    <n v="0"/>
    <n v="0"/>
    <n v="0"/>
    <m/>
    <n v="0"/>
    <m/>
    <n v="0"/>
    <n v="0"/>
    <m/>
    <n v="0"/>
    <n v="0"/>
    <m/>
  </r>
  <r>
    <n v="1057"/>
    <x v="0"/>
    <x v="0"/>
    <x v="0"/>
    <x v="0"/>
    <m/>
    <m/>
    <x v="0"/>
    <x v="0"/>
    <x v="0"/>
    <m/>
    <x v="0"/>
    <m/>
    <m/>
    <n v="0"/>
    <m/>
    <n v="0"/>
    <n v="0"/>
    <n v="0"/>
    <n v="0"/>
    <m/>
    <n v="0"/>
    <m/>
    <n v="0"/>
    <n v="0"/>
    <m/>
    <n v="0"/>
    <n v="0"/>
    <m/>
  </r>
  <r>
    <n v="1058"/>
    <x v="0"/>
    <x v="0"/>
    <x v="0"/>
    <x v="0"/>
    <m/>
    <m/>
    <x v="0"/>
    <x v="0"/>
    <x v="0"/>
    <m/>
    <x v="0"/>
    <m/>
    <m/>
    <n v="0"/>
    <m/>
    <n v="0"/>
    <n v="0"/>
    <n v="0"/>
    <n v="0"/>
    <m/>
    <n v="0"/>
    <m/>
    <n v="0"/>
    <n v="0"/>
    <m/>
    <n v="0"/>
    <n v="0"/>
    <m/>
  </r>
  <r>
    <n v="1059"/>
    <x v="0"/>
    <x v="0"/>
    <x v="0"/>
    <x v="0"/>
    <m/>
    <m/>
    <x v="0"/>
    <x v="0"/>
    <x v="0"/>
    <m/>
    <x v="0"/>
    <m/>
    <m/>
    <n v="0"/>
    <m/>
    <n v="0"/>
    <n v="0"/>
    <n v="0"/>
    <n v="0"/>
    <m/>
    <n v="0"/>
    <m/>
    <n v="0"/>
    <n v="0"/>
    <m/>
    <n v="0"/>
    <n v="0"/>
    <m/>
  </r>
  <r>
    <n v="1060"/>
    <x v="0"/>
    <x v="0"/>
    <x v="0"/>
    <x v="0"/>
    <m/>
    <m/>
    <x v="0"/>
    <x v="0"/>
    <x v="0"/>
    <m/>
    <x v="0"/>
    <m/>
    <m/>
    <n v="0"/>
    <m/>
    <n v="0"/>
    <n v="0"/>
    <n v="0"/>
    <n v="0"/>
    <m/>
    <n v="0"/>
    <m/>
    <n v="0"/>
    <n v="0"/>
    <m/>
    <n v="0"/>
    <n v="0"/>
    <m/>
  </r>
  <r>
    <n v="1061"/>
    <x v="0"/>
    <x v="0"/>
    <x v="0"/>
    <x v="0"/>
    <m/>
    <m/>
    <x v="0"/>
    <x v="0"/>
    <x v="0"/>
    <m/>
    <x v="0"/>
    <m/>
    <m/>
    <n v="0"/>
    <m/>
    <n v="0"/>
    <n v="0"/>
    <n v="0"/>
    <n v="0"/>
    <m/>
    <n v="0"/>
    <m/>
    <n v="0"/>
    <n v="0"/>
    <m/>
    <n v="0"/>
    <n v="0"/>
    <m/>
  </r>
  <r>
    <n v="1062"/>
    <x v="0"/>
    <x v="0"/>
    <x v="0"/>
    <x v="0"/>
    <m/>
    <m/>
    <x v="0"/>
    <x v="0"/>
    <x v="0"/>
    <m/>
    <x v="0"/>
    <m/>
    <m/>
    <n v="0"/>
    <m/>
    <n v="0"/>
    <n v="0"/>
    <n v="0"/>
    <n v="0"/>
    <m/>
    <n v="0"/>
    <m/>
    <n v="0"/>
    <n v="0"/>
    <m/>
    <n v="0"/>
    <n v="0"/>
    <m/>
  </r>
  <r>
    <n v="1063"/>
    <x v="0"/>
    <x v="0"/>
    <x v="0"/>
    <x v="0"/>
    <m/>
    <m/>
    <x v="0"/>
    <x v="0"/>
    <x v="0"/>
    <m/>
    <x v="0"/>
    <m/>
    <m/>
    <n v="0"/>
    <m/>
    <n v="0"/>
    <n v="0"/>
    <n v="0"/>
    <n v="0"/>
    <m/>
    <n v="0"/>
    <m/>
    <n v="0"/>
    <n v="0"/>
    <m/>
    <n v="0"/>
    <n v="0"/>
    <m/>
  </r>
  <r>
    <n v="1064"/>
    <x v="0"/>
    <x v="0"/>
    <x v="0"/>
    <x v="0"/>
    <m/>
    <m/>
    <x v="0"/>
    <x v="0"/>
    <x v="0"/>
    <m/>
    <x v="0"/>
    <m/>
    <m/>
    <n v="0"/>
    <m/>
    <n v="0"/>
    <n v="0"/>
    <n v="0"/>
    <n v="0"/>
    <m/>
    <n v="0"/>
    <m/>
    <n v="0"/>
    <n v="0"/>
    <m/>
    <n v="0"/>
    <n v="0"/>
    <m/>
  </r>
  <r>
    <n v="1065"/>
    <x v="0"/>
    <x v="0"/>
    <x v="0"/>
    <x v="0"/>
    <m/>
    <m/>
    <x v="0"/>
    <x v="0"/>
    <x v="0"/>
    <m/>
    <x v="0"/>
    <m/>
    <m/>
    <n v="0"/>
    <m/>
    <n v="0"/>
    <n v="0"/>
    <n v="0"/>
    <n v="0"/>
    <m/>
    <n v="0"/>
    <m/>
    <n v="0"/>
    <n v="0"/>
    <m/>
    <n v="0"/>
    <n v="0"/>
    <m/>
  </r>
  <r>
    <n v="1066"/>
    <x v="0"/>
    <x v="0"/>
    <x v="0"/>
    <x v="0"/>
    <m/>
    <m/>
    <x v="0"/>
    <x v="0"/>
    <x v="0"/>
    <m/>
    <x v="0"/>
    <m/>
    <m/>
    <n v="0"/>
    <m/>
    <n v="0"/>
    <n v="0"/>
    <n v="0"/>
    <n v="0"/>
    <m/>
    <n v="0"/>
    <m/>
    <n v="0"/>
    <n v="0"/>
    <m/>
    <n v="0"/>
    <n v="0"/>
    <m/>
  </r>
  <r>
    <n v="1067"/>
    <x v="0"/>
    <x v="0"/>
    <x v="0"/>
    <x v="0"/>
    <m/>
    <m/>
    <x v="0"/>
    <x v="0"/>
    <x v="0"/>
    <m/>
    <x v="0"/>
    <m/>
    <m/>
    <n v="0"/>
    <m/>
    <n v="0"/>
    <n v="0"/>
    <n v="0"/>
    <n v="0"/>
    <m/>
    <n v="0"/>
    <m/>
    <n v="0"/>
    <n v="0"/>
    <m/>
    <n v="0"/>
    <n v="0"/>
    <m/>
  </r>
  <r>
    <n v="1068"/>
    <x v="0"/>
    <x v="0"/>
    <x v="0"/>
    <x v="0"/>
    <m/>
    <m/>
    <x v="0"/>
    <x v="0"/>
    <x v="0"/>
    <m/>
    <x v="0"/>
    <m/>
    <m/>
    <n v="0"/>
    <m/>
    <n v="0"/>
    <n v="0"/>
    <n v="0"/>
    <n v="0"/>
    <m/>
    <n v="0"/>
    <m/>
    <n v="0"/>
    <n v="0"/>
    <m/>
    <n v="0"/>
    <n v="0"/>
    <m/>
  </r>
  <r>
    <n v="1069"/>
    <x v="0"/>
    <x v="0"/>
    <x v="0"/>
    <x v="0"/>
    <m/>
    <m/>
    <x v="0"/>
    <x v="0"/>
    <x v="0"/>
    <m/>
    <x v="0"/>
    <m/>
    <m/>
    <n v="0"/>
    <m/>
    <n v="0"/>
    <n v="0"/>
    <n v="0"/>
    <n v="0"/>
    <m/>
    <n v="0"/>
    <m/>
    <n v="0"/>
    <n v="0"/>
    <m/>
    <n v="0"/>
    <n v="0"/>
    <m/>
  </r>
  <r>
    <n v="1070"/>
    <x v="0"/>
    <x v="0"/>
    <x v="0"/>
    <x v="0"/>
    <m/>
    <m/>
    <x v="0"/>
    <x v="0"/>
    <x v="0"/>
    <m/>
    <x v="0"/>
    <m/>
    <m/>
    <n v="0"/>
    <m/>
    <n v="0"/>
    <n v="0"/>
    <n v="0"/>
    <n v="0"/>
    <m/>
    <n v="0"/>
    <m/>
    <n v="0"/>
    <n v="0"/>
    <m/>
    <n v="0"/>
    <n v="0"/>
    <m/>
  </r>
  <r>
    <n v="1071"/>
    <x v="0"/>
    <x v="0"/>
    <x v="0"/>
    <x v="0"/>
    <m/>
    <m/>
    <x v="0"/>
    <x v="0"/>
    <x v="0"/>
    <m/>
    <x v="0"/>
    <m/>
    <m/>
    <n v="0"/>
    <m/>
    <n v="0"/>
    <n v="0"/>
    <n v="0"/>
    <n v="0"/>
    <m/>
    <n v="0"/>
    <m/>
    <n v="0"/>
    <n v="0"/>
    <m/>
    <n v="0"/>
    <n v="0"/>
    <m/>
  </r>
  <r>
    <n v="1072"/>
    <x v="0"/>
    <x v="0"/>
    <x v="0"/>
    <x v="0"/>
    <m/>
    <m/>
    <x v="0"/>
    <x v="0"/>
    <x v="0"/>
    <m/>
    <x v="0"/>
    <m/>
    <m/>
    <n v="0"/>
    <m/>
    <n v="0"/>
    <n v="0"/>
    <n v="0"/>
    <n v="0"/>
    <m/>
    <n v="0"/>
    <m/>
    <n v="0"/>
    <n v="0"/>
    <m/>
    <n v="0"/>
    <n v="0"/>
    <m/>
  </r>
  <r>
    <n v="1073"/>
    <x v="0"/>
    <x v="0"/>
    <x v="0"/>
    <x v="0"/>
    <m/>
    <m/>
    <x v="0"/>
    <x v="0"/>
    <x v="0"/>
    <m/>
    <x v="0"/>
    <m/>
    <m/>
    <n v="0"/>
    <m/>
    <n v="0"/>
    <n v="0"/>
    <n v="0"/>
    <n v="0"/>
    <m/>
    <n v="0"/>
    <m/>
    <n v="0"/>
    <n v="0"/>
    <m/>
    <n v="0"/>
    <n v="0"/>
    <m/>
  </r>
  <r>
    <n v="1074"/>
    <x v="0"/>
    <x v="0"/>
    <x v="0"/>
    <x v="0"/>
    <m/>
    <m/>
    <x v="0"/>
    <x v="0"/>
    <x v="0"/>
    <m/>
    <x v="0"/>
    <m/>
    <m/>
    <n v="0"/>
    <m/>
    <n v="0"/>
    <n v="0"/>
    <n v="0"/>
    <n v="0"/>
    <m/>
    <n v="0"/>
    <m/>
    <n v="0"/>
    <n v="0"/>
    <m/>
    <n v="0"/>
    <n v="0"/>
    <m/>
  </r>
  <r>
    <n v="1075"/>
    <x v="0"/>
    <x v="0"/>
    <x v="0"/>
    <x v="0"/>
    <m/>
    <m/>
    <x v="0"/>
    <x v="0"/>
    <x v="0"/>
    <m/>
    <x v="0"/>
    <m/>
    <m/>
    <n v="0"/>
    <m/>
    <n v="0"/>
    <n v="0"/>
    <n v="0"/>
    <n v="0"/>
    <m/>
    <n v="0"/>
    <m/>
    <n v="0"/>
    <n v="0"/>
    <m/>
    <n v="0"/>
    <n v="0"/>
    <m/>
  </r>
  <r>
    <n v="1076"/>
    <x v="0"/>
    <x v="0"/>
    <x v="0"/>
    <x v="0"/>
    <m/>
    <m/>
    <x v="0"/>
    <x v="0"/>
    <x v="0"/>
    <m/>
    <x v="0"/>
    <m/>
    <m/>
    <n v="0"/>
    <m/>
    <n v="0"/>
    <n v="0"/>
    <n v="0"/>
    <n v="0"/>
    <m/>
    <n v="0"/>
    <m/>
    <n v="0"/>
    <n v="0"/>
    <m/>
    <n v="0"/>
    <n v="0"/>
    <m/>
  </r>
  <r>
    <n v="1077"/>
    <x v="0"/>
    <x v="0"/>
    <x v="0"/>
    <x v="0"/>
    <m/>
    <m/>
    <x v="0"/>
    <x v="0"/>
    <x v="0"/>
    <m/>
    <x v="0"/>
    <m/>
    <m/>
    <n v="0"/>
    <m/>
    <n v="0"/>
    <n v="0"/>
    <n v="0"/>
    <n v="0"/>
    <m/>
    <n v="0"/>
    <m/>
    <n v="0"/>
    <n v="0"/>
    <m/>
    <n v="0"/>
    <n v="0"/>
    <m/>
  </r>
  <r>
    <n v="1078"/>
    <x v="0"/>
    <x v="0"/>
    <x v="0"/>
    <x v="0"/>
    <m/>
    <m/>
    <x v="0"/>
    <x v="0"/>
    <x v="0"/>
    <m/>
    <x v="0"/>
    <m/>
    <m/>
    <n v="0"/>
    <m/>
    <n v="0"/>
    <n v="0"/>
    <n v="0"/>
    <n v="0"/>
    <m/>
    <n v="0"/>
    <m/>
    <n v="0"/>
    <n v="0"/>
    <m/>
    <n v="0"/>
    <n v="0"/>
    <m/>
  </r>
  <r>
    <n v="1079"/>
    <x v="0"/>
    <x v="0"/>
    <x v="0"/>
    <x v="0"/>
    <m/>
    <m/>
    <x v="0"/>
    <x v="0"/>
    <x v="0"/>
    <m/>
    <x v="0"/>
    <m/>
    <m/>
    <n v="0"/>
    <m/>
    <n v="0"/>
    <n v="0"/>
    <n v="0"/>
    <n v="0"/>
    <m/>
    <n v="0"/>
    <m/>
    <n v="0"/>
    <n v="0"/>
    <m/>
    <n v="0"/>
    <n v="0"/>
    <m/>
  </r>
  <r>
    <n v="1080"/>
    <x v="0"/>
    <x v="0"/>
    <x v="0"/>
    <x v="0"/>
    <m/>
    <m/>
    <x v="0"/>
    <x v="0"/>
    <x v="0"/>
    <m/>
    <x v="0"/>
    <m/>
    <m/>
    <n v="0"/>
    <m/>
    <n v="0"/>
    <n v="0"/>
    <n v="0"/>
    <n v="0"/>
    <m/>
    <n v="0"/>
    <m/>
    <n v="0"/>
    <n v="0"/>
    <m/>
    <n v="0"/>
    <n v="0"/>
    <m/>
  </r>
  <r>
    <n v="1081"/>
    <x v="0"/>
    <x v="0"/>
    <x v="0"/>
    <x v="0"/>
    <m/>
    <m/>
    <x v="0"/>
    <x v="0"/>
    <x v="0"/>
    <m/>
    <x v="0"/>
    <m/>
    <m/>
    <n v="0"/>
    <m/>
    <n v="0"/>
    <n v="0"/>
    <n v="0"/>
    <n v="0"/>
    <m/>
    <n v="0"/>
    <m/>
    <n v="0"/>
    <n v="0"/>
    <m/>
    <n v="0"/>
    <n v="0"/>
    <m/>
  </r>
  <r>
    <n v="1082"/>
    <x v="0"/>
    <x v="0"/>
    <x v="0"/>
    <x v="0"/>
    <m/>
    <m/>
    <x v="0"/>
    <x v="0"/>
    <x v="0"/>
    <m/>
    <x v="0"/>
    <m/>
    <m/>
    <n v="0"/>
    <m/>
    <n v="0"/>
    <n v="0"/>
    <n v="0"/>
    <n v="0"/>
    <m/>
    <n v="0"/>
    <m/>
    <n v="0"/>
    <n v="0"/>
    <m/>
    <n v="0"/>
    <n v="0"/>
    <m/>
  </r>
  <r>
    <n v="1083"/>
    <x v="0"/>
    <x v="0"/>
    <x v="0"/>
    <x v="0"/>
    <m/>
    <m/>
    <x v="0"/>
    <x v="0"/>
    <x v="0"/>
    <m/>
    <x v="0"/>
    <m/>
    <m/>
    <n v="0"/>
    <m/>
    <n v="0"/>
    <n v="0"/>
    <n v="0"/>
    <n v="0"/>
    <m/>
    <n v="0"/>
    <m/>
    <n v="0"/>
    <n v="0"/>
    <m/>
    <n v="0"/>
    <n v="0"/>
    <m/>
  </r>
  <r>
    <n v="1084"/>
    <x v="0"/>
    <x v="0"/>
    <x v="0"/>
    <x v="0"/>
    <m/>
    <m/>
    <x v="0"/>
    <x v="0"/>
    <x v="0"/>
    <m/>
    <x v="0"/>
    <m/>
    <m/>
    <n v="0"/>
    <m/>
    <n v="0"/>
    <n v="0"/>
    <n v="0"/>
    <n v="0"/>
    <m/>
    <n v="0"/>
    <m/>
    <n v="0"/>
    <n v="0"/>
    <m/>
    <n v="0"/>
    <n v="0"/>
    <m/>
  </r>
  <r>
    <n v="1085"/>
    <x v="0"/>
    <x v="0"/>
    <x v="0"/>
    <x v="0"/>
    <m/>
    <m/>
    <x v="0"/>
    <x v="0"/>
    <x v="0"/>
    <m/>
    <x v="0"/>
    <m/>
    <m/>
    <n v="0"/>
    <m/>
    <n v="0"/>
    <n v="0"/>
    <n v="0"/>
    <n v="0"/>
    <m/>
    <n v="0"/>
    <m/>
    <n v="0"/>
    <n v="0"/>
    <m/>
    <n v="0"/>
    <n v="0"/>
    <m/>
  </r>
  <r>
    <n v="1086"/>
    <x v="0"/>
    <x v="0"/>
    <x v="0"/>
    <x v="0"/>
    <m/>
    <m/>
    <x v="0"/>
    <x v="0"/>
    <x v="0"/>
    <m/>
    <x v="0"/>
    <m/>
    <m/>
    <n v="0"/>
    <m/>
    <n v="0"/>
    <n v="0"/>
    <n v="0"/>
    <n v="0"/>
    <m/>
    <n v="0"/>
    <m/>
    <n v="0"/>
    <n v="0"/>
    <m/>
    <n v="0"/>
    <n v="0"/>
    <m/>
  </r>
  <r>
    <n v="1087"/>
    <x v="0"/>
    <x v="0"/>
    <x v="0"/>
    <x v="0"/>
    <m/>
    <m/>
    <x v="0"/>
    <x v="0"/>
    <x v="0"/>
    <m/>
    <x v="0"/>
    <m/>
    <m/>
    <n v="0"/>
    <m/>
    <n v="0"/>
    <n v="0"/>
    <n v="0"/>
    <n v="0"/>
    <m/>
    <n v="0"/>
    <m/>
    <n v="0"/>
    <n v="0"/>
    <m/>
    <n v="0"/>
    <n v="0"/>
    <m/>
  </r>
  <r>
    <n v="1088"/>
    <x v="0"/>
    <x v="0"/>
    <x v="0"/>
    <x v="0"/>
    <m/>
    <m/>
    <x v="0"/>
    <x v="0"/>
    <x v="0"/>
    <m/>
    <x v="0"/>
    <m/>
    <m/>
    <n v="0"/>
    <m/>
    <n v="0"/>
    <n v="0"/>
    <n v="0"/>
    <n v="0"/>
    <m/>
    <n v="0"/>
    <m/>
    <n v="0"/>
    <n v="0"/>
    <m/>
    <n v="0"/>
    <n v="0"/>
    <m/>
  </r>
  <r>
    <n v="1089"/>
    <x v="0"/>
    <x v="0"/>
    <x v="0"/>
    <x v="0"/>
    <m/>
    <m/>
    <x v="0"/>
    <x v="0"/>
    <x v="0"/>
    <m/>
    <x v="0"/>
    <m/>
    <m/>
    <n v="0"/>
    <m/>
    <n v="0"/>
    <n v="0"/>
    <n v="0"/>
    <n v="0"/>
    <m/>
    <n v="0"/>
    <m/>
    <n v="0"/>
    <n v="0"/>
    <m/>
    <n v="0"/>
    <n v="0"/>
    <m/>
  </r>
  <r>
    <n v="1090"/>
    <x v="0"/>
    <x v="0"/>
    <x v="0"/>
    <x v="0"/>
    <m/>
    <m/>
    <x v="0"/>
    <x v="0"/>
    <x v="0"/>
    <m/>
    <x v="0"/>
    <m/>
    <m/>
    <n v="0"/>
    <m/>
    <n v="0"/>
    <n v="0"/>
    <n v="0"/>
    <n v="0"/>
    <m/>
    <n v="0"/>
    <m/>
    <n v="0"/>
    <n v="0"/>
    <m/>
    <n v="0"/>
    <n v="0"/>
    <m/>
  </r>
  <r>
    <n v="1091"/>
    <x v="0"/>
    <x v="0"/>
    <x v="0"/>
    <x v="0"/>
    <m/>
    <m/>
    <x v="0"/>
    <x v="0"/>
    <x v="0"/>
    <m/>
    <x v="0"/>
    <m/>
    <m/>
    <n v="0"/>
    <m/>
    <n v="0"/>
    <n v="0"/>
    <n v="0"/>
    <n v="0"/>
    <m/>
    <n v="0"/>
    <m/>
    <n v="0"/>
    <n v="0"/>
    <m/>
    <n v="0"/>
    <n v="0"/>
    <m/>
  </r>
  <r>
    <n v="1092"/>
    <x v="0"/>
    <x v="0"/>
    <x v="0"/>
    <x v="0"/>
    <m/>
    <m/>
    <x v="0"/>
    <x v="0"/>
    <x v="0"/>
    <m/>
    <x v="0"/>
    <m/>
    <m/>
    <n v="0"/>
    <m/>
    <n v="0"/>
    <n v="0"/>
    <n v="0"/>
    <n v="0"/>
    <m/>
    <n v="0"/>
    <m/>
    <n v="0"/>
    <n v="0"/>
    <m/>
    <n v="0"/>
    <n v="0"/>
    <m/>
  </r>
  <r>
    <n v="1093"/>
    <x v="0"/>
    <x v="0"/>
    <x v="0"/>
    <x v="0"/>
    <m/>
    <m/>
    <x v="0"/>
    <x v="0"/>
    <x v="0"/>
    <m/>
    <x v="0"/>
    <m/>
    <m/>
    <n v="0"/>
    <m/>
    <n v="0"/>
    <n v="0"/>
    <n v="0"/>
    <n v="0"/>
    <m/>
    <n v="0"/>
    <m/>
    <n v="0"/>
    <n v="0"/>
    <m/>
    <n v="0"/>
    <n v="0"/>
    <m/>
  </r>
  <r>
    <n v="1094"/>
    <x v="0"/>
    <x v="0"/>
    <x v="0"/>
    <x v="0"/>
    <m/>
    <m/>
    <x v="0"/>
    <x v="0"/>
    <x v="0"/>
    <m/>
    <x v="0"/>
    <m/>
    <m/>
    <n v="0"/>
    <m/>
    <n v="0"/>
    <n v="0"/>
    <n v="0"/>
    <n v="0"/>
    <m/>
    <n v="0"/>
    <m/>
    <n v="0"/>
    <n v="0"/>
    <m/>
    <n v="0"/>
    <n v="0"/>
    <m/>
  </r>
  <r>
    <n v="1095"/>
    <x v="0"/>
    <x v="0"/>
    <x v="0"/>
    <x v="0"/>
    <m/>
    <m/>
    <x v="0"/>
    <x v="0"/>
    <x v="0"/>
    <m/>
    <x v="0"/>
    <m/>
    <m/>
    <n v="0"/>
    <m/>
    <n v="0"/>
    <n v="0"/>
    <n v="0"/>
    <n v="0"/>
    <m/>
    <n v="0"/>
    <m/>
    <n v="0"/>
    <n v="0"/>
    <m/>
    <n v="0"/>
    <n v="0"/>
    <m/>
  </r>
  <r>
    <n v="1096"/>
    <x v="0"/>
    <x v="0"/>
    <x v="0"/>
    <x v="0"/>
    <m/>
    <m/>
    <x v="0"/>
    <x v="0"/>
    <x v="0"/>
    <m/>
    <x v="0"/>
    <m/>
    <m/>
    <n v="0"/>
    <m/>
    <n v="0"/>
    <n v="0"/>
    <n v="0"/>
    <n v="0"/>
    <m/>
    <n v="0"/>
    <m/>
    <n v="0"/>
    <n v="0"/>
    <m/>
    <n v="0"/>
    <n v="0"/>
    <m/>
  </r>
  <r>
    <n v="1097"/>
    <x v="0"/>
    <x v="0"/>
    <x v="0"/>
    <x v="0"/>
    <m/>
    <m/>
    <x v="0"/>
    <x v="0"/>
    <x v="0"/>
    <m/>
    <x v="0"/>
    <m/>
    <m/>
    <n v="0"/>
    <m/>
    <n v="0"/>
    <n v="0"/>
    <n v="0"/>
    <n v="0"/>
    <m/>
    <n v="0"/>
    <m/>
    <n v="0"/>
    <n v="0"/>
    <m/>
    <n v="0"/>
    <n v="0"/>
    <m/>
  </r>
  <r>
    <n v="1098"/>
    <x v="0"/>
    <x v="0"/>
    <x v="0"/>
    <x v="0"/>
    <m/>
    <m/>
    <x v="0"/>
    <x v="0"/>
    <x v="0"/>
    <m/>
    <x v="0"/>
    <m/>
    <m/>
    <n v="0"/>
    <m/>
    <n v="0"/>
    <n v="0"/>
    <n v="0"/>
    <n v="0"/>
    <m/>
    <n v="0"/>
    <m/>
    <n v="0"/>
    <n v="0"/>
    <m/>
    <n v="0"/>
    <n v="0"/>
    <m/>
  </r>
  <r>
    <n v="1099"/>
    <x v="0"/>
    <x v="0"/>
    <x v="0"/>
    <x v="0"/>
    <m/>
    <m/>
    <x v="0"/>
    <x v="0"/>
    <x v="0"/>
    <m/>
    <x v="0"/>
    <m/>
    <m/>
    <n v="0"/>
    <m/>
    <n v="0"/>
    <n v="0"/>
    <n v="0"/>
    <n v="0"/>
    <m/>
    <n v="0"/>
    <m/>
    <n v="0"/>
    <n v="0"/>
    <m/>
    <n v="0"/>
    <n v="0"/>
    <m/>
  </r>
  <r>
    <n v="1100"/>
    <x v="0"/>
    <x v="0"/>
    <x v="0"/>
    <x v="0"/>
    <m/>
    <m/>
    <x v="0"/>
    <x v="0"/>
    <x v="0"/>
    <m/>
    <x v="0"/>
    <m/>
    <m/>
    <n v="0"/>
    <m/>
    <n v="0"/>
    <n v="0"/>
    <n v="0"/>
    <n v="0"/>
    <m/>
    <n v="0"/>
    <m/>
    <n v="0"/>
    <n v="0"/>
    <m/>
    <n v="0"/>
    <n v="0"/>
    <m/>
  </r>
  <r>
    <n v="1101"/>
    <x v="0"/>
    <x v="0"/>
    <x v="0"/>
    <x v="0"/>
    <m/>
    <m/>
    <x v="0"/>
    <x v="0"/>
    <x v="0"/>
    <m/>
    <x v="0"/>
    <m/>
    <m/>
    <n v="0"/>
    <m/>
    <n v="0"/>
    <n v="0"/>
    <n v="0"/>
    <n v="0"/>
    <m/>
    <n v="0"/>
    <m/>
    <n v="0"/>
    <n v="0"/>
    <m/>
    <n v="0"/>
    <n v="0"/>
    <m/>
  </r>
  <r>
    <n v="1102"/>
    <x v="0"/>
    <x v="0"/>
    <x v="0"/>
    <x v="0"/>
    <m/>
    <m/>
    <x v="0"/>
    <x v="0"/>
    <x v="0"/>
    <m/>
    <x v="0"/>
    <m/>
    <m/>
    <n v="0"/>
    <m/>
    <n v="0"/>
    <n v="0"/>
    <n v="0"/>
    <n v="0"/>
    <m/>
    <n v="0"/>
    <m/>
    <n v="0"/>
    <n v="0"/>
    <m/>
    <n v="0"/>
    <n v="0"/>
    <m/>
  </r>
  <r>
    <n v="1103"/>
    <x v="0"/>
    <x v="0"/>
    <x v="0"/>
    <x v="0"/>
    <m/>
    <m/>
    <x v="0"/>
    <x v="0"/>
    <x v="0"/>
    <m/>
    <x v="0"/>
    <m/>
    <m/>
    <n v="0"/>
    <m/>
    <n v="0"/>
    <n v="0"/>
    <n v="0"/>
    <n v="0"/>
    <m/>
    <n v="0"/>
    <m/>
    <n v="0"/>
    <n v="0"/>
    <m/>
    <n v="0"/>
    <n v="0"/>
    <m/>
  </r>
  <r>
    <n v="1104"/>
    <x v="0"/>
    <x v="0"/>
    <x v="0"/>
    <x v="0"/>
    <m/>
    <m/>
    <x v="0"/>
    <x v="0"/>
    <x v="0"/>
    <m/>
    <x v="0"/>
    <m/>
    <m/>
    <n v="0"/>
    <m/>
    <n v="0"/>
    <n v="0"/>
    <n v="0"/>
    <n v="0"/>
    <m/>
    <n v="0"/>
    <m/>
    <n v="0"/>
    <n v="0"/>
    <m/>
    <n v="0"/>
    <n v="0"/>
    <m/>
  </r>
  <r>
    <n v="1105"/>
    <x v="0"/>
    <x v="0"/>
    <x v="0"/>
    <x v="0"/>
    <m/>
    <m/>
    <x v="0"/>
    <x v="0"/>
    <x v="0"/>
    <m/>
    <x v="0"/>
    <m/>
    <m/>
    <n v="0"/>
    <m/>
    <n v="0"/>
    <n v="0"/>
    <n v="0"/>
    <n v="0"/>
    <m/>
    <n v="0"/>
    <m/>
    <n v="0"/>
    <n v="0"/>
    <m/>
    <n v="0"/>
    <n v="0"/>
    <m/>
  </r>
  <r>
    <n v="1106"/>
    <x v="0"/>
    <x v="0"/>
    <x v="0"/>
    <x v="0"/>
    <m/>
    <m/>
    <x v="0"/>
    <x v="0"/>
    <x v="0"/>
    <m/>
    <x v="0"/>
    <m/>
    <m/>
    <n v="0"/>
    <m/>
    <n v="0"/>
    <n v="0"/>
    <n v="0"/>
    <n v="0"/>
    <m/>
    <n v="0"/>
    <m/>
    <n v="0"/>
    <n v="0"/>
    <m/>
    <n v="0"/>
    <n v="0"/>
    <m/>
  </r>
  <r>
    <n v="1107"/>
    <x v="0"/>
    <x v="0"/>
    <x v="0"/>
    <x v="0"/>
    <m/>
    <m/>
    <x v="0"/>
    <x v="0"/>
    <x v="0"/>
    <m/>
    <x v="0"/>
    <m/>
    <m/>
    <n v="0"/>
    <m/>
    <n v="0"/>
    <n v="0"/>
    <n v="0"/>
    <n v="0"/>
    <m/>
    <n v="0"/>
    <m/>
    <n v="0"/>
    <n v="0"/>
    <m/>
    <n v="0"/>
    <n v="0"/>
    <m/>
  </r>
  <r>
    <n v="1108"/>
    <x v="0"/>
    <x v="0"/>
    <x v="0"/>
    <x v="0"/>
    <m/>
    <m/>
    <x v="0"/>
    <x v="0"/>
    <x v="0"/>
    <m/>
    <x v="0"/>
    <m/>
    <m/>
    <n v="0"/>
    <m/>
    <n v="0"/>
    <n v="0"/>
    <n v="0"/>
    <n v="0"/>
    <m/>
    <n v="0"/>
    <m/>
    <n v="0"/>
    <n v="0"/>
    <m/>
    <n v="0"/>
    <n v="0"/>
    <m/>
  </r>
  <r>
    <n v="1109"/>
    <x v="0"/>
    <x v="0"/>
    <x v="0"/>
    <x v="0"/>
    <m/>
    <m/>
    <x v="0"/>
    <x v="0"/>
    <x v="0"/>
    <m/>
    <x v="0"/>
    <m/>
    <m/>
    <n v="0"/>
    <m/>
    <n v="0"/>
    <n v="0"/>
    <n v="0"/>
    <n v="0"/>
    <m/>
    <n v="0"/>
    <m/>
    <n v="0"/>
    <n v="0"/>
    <m/>
    <n v="0"/>
    <n v="0"/>
    <m/>
  </r>
  <r>
    <n v="1110"/>
    <x v="0"/>
    <x v="0"/>
    <x v="0"/>
    <x v="0"/>
    <m/>
    <m/>
    <x v="0"/>
    <x v="0"/>
    <x v="0"/>
    <m/>
    <x v="0"/>
    <m/>
    <m/>
    <n v="0"/>
    <m/>
    <n v="0"/>
    <n v="0"/>
    <n v="0"/>
    <n v="0"/>
    <m/>
    <n v="0"/>
    <m/>
    <n v="0"/>
    <n v="0"/>
    <m/>
    <n v="0"/>
    <n v="0"/>
    <m/>
  </r>
  <r>
    <n v="1111"/>
    <x v="0"/>
    <x v="0"/>
    <x v="0"/>
    <x v="0"/>
    <m/>
    <m/>
    <x v="0"/>
    <x v="0"/>
    <x v="0"/>
    <m/>
    <x v="0"/>
    <m/>
    <m/>
    <n v="0"/>
    <m/>
    <n v="0"/>
    <n v="0"/>
    <n v="0"/>
    <n v="0"/>
    <m/>
    <n v="0"/>
    <m/>
    <n v="0"/>
    <n v="0"/>
    <m/>
    <n v="0"/>
    <n v="0"/>
    <m/>
  </r>
  <r>
    <n v="1112"/>
    <x v="0"/>
    <x v="0"/>
    <x v="0"/>
    <x v="0"/>
    <m/>
    <m/>
    <x v="0"/>
    <x v="0"/>
    <x v="0"/>
    <m/>
    <x v="0"/>
    <m/>
    <m/>
    <n v="0"/>
    <m/>
    <n v="0"/>
    <n v="0"/>
    <n v="0"/>
    <n v="0"/>
    <m/>
    <n v="0"/>
    <m/>
    <n v="0"/>
    <n v="0"/>
    <m/>
    <n v="0"/>
    <n v="0"/>
    <m/>
  </r>
  <r>
    <n v="1113"/>
    <x v="0"/>
    <x v="0"/>
    <x v="0"/>
    <x v="0"/>
    <m/>
    <m/>
    <x v="0"/>
    <x v="0"/>
    <x v="0"/>
    <m/>
    <x v="0"/>
    <m/>
    <m/>
    <n v="0"/>
    <m/>
    <n v="0"/>
    <n v="0"/>
    <n v="0"/>
    <n v="0"/>
    <m/>
    <n v="0"/>
    <m/>
    <n v="0"/>
    <n v="0"/>
    <m/>
    <n v="0"/>
    <n v="0"/>
    <m/>
  </r>
  <r>
    <n v="1114"/>
    <x v="0"/>
    <x v="0"/>
    <x v="0"/>
    <x v="0"/>
    <m/>
    <m/>
    <x v="0"/>
    <x v="0"/>
    <x v="0"/>
    <m/>
    <x v="0"/>
    <m/>
    <m/>
    <n v="0"/>
    <m/>
    <n v="0"/>
    <n v="0"/>
    <n v="0"/>
    <n v="0"/>
    <m/>
    <n v="0"/>
    <m/>
    <n v="0"/>
    <n v="0"/>
    <m/>
    <n v="0"/>
    <n v="0"/>
    <m/>
  </r>
  <r>
    <n v="1115"/>
    <x v="0"/>
    <x v="0"/>
    <x v="0"/>
    <x v="0"/>
    <m/>
    <m/>
    <x v="0"/>
    <x v="0"/>
    <x v="0"/>
    <m/>
    <x v="0"/>
    <m/>
    <m/>
    <n v="0"/>
    <m/>
    <n v="0"/>
    <n v="0"/>
    <n v="0"/>
    <n v="0"/>
    <m/>
    <n v="0"/>
    <m/>
    <n v="0"/>
    <n v="0"/>
    <m/>
    <n v="0"/>
    <n v="0"/>
    <m/>
  </r>
  <r>
    <n v="1116"/>
    <x v="0"/>
    <x v="0"/>
    <x v="0"/>
    <x v="0"/>
    <m/>
    <m/>
    <x v="0"/>
    <x v="0"/>
    <x v="0"/>
    <m/>
    <x v="0"/>
    <m/>
    <m/>
    <n v="0"/>
    <m/>
    <n v="0"/>
    <n v="0"/>
    <n v="0"/>
    <n v="0"/>
    <m/>
    <n v="0"/>
    <m/>
    <n v="0"/>
    <n v="0"/>
    <m/>
    <n v="0"/>
    <n v="0"/>
    <m/>
  </r>
  <r>
    <n v="1117"/>
    <x v="0"/>
    <x v="0"/>
    <x v="0"/>
    <x v="0"/>
    <m/>
    <m/>
    <x v="0"/>
    <x v="0"/>
    <x v="0"/>
    <m/>
    <x v="0"/>
    <m/>
    <m/>
    <n v="0"/>
    <m/>
    <n v="0"/>
    <n v="0"/>
    <n v="0"/>
    <n v="0"/>
    <m/>
    <n v="0"/>
    <m/>
    <n v="0"/>
    <n v="0"/>
    <m/>
    <n v="0"/>
    <n v="0"/>
    <m/>
  </r>
  <r>
    <n v="1118"/>
    <x v="0"/>
    <x v="0"/>
    <x v="0"/>
    <x v="0"/>
    <m/>
    <m/>
    <x v="0"/>
    <x v="0"/>
    <x v="0"/>
    <m/>
    <x v="0"/>
    <m/>
    <m/>
    <n v="0"/>
    <m/>
    <n v="0"/>
    <n v="0"/>
    <n v="0"/>
    <n v="0"/>
    <m/>
    <n v="0"/>
    <m/>
    <n v="0"/>
    <n v="0"/>
    <m/>
    <n v="0"/>
    <n v="0"/>
    <m/>
  </r>
  <r>
    <n v="1119"/>
    <x v="0"/>
    <x v="0"/>
    <x v="0"/>
    <x v="0"/>
    <m/>
    <m/>
    <x v="0"/>
    <x v="0"/>
    <x v="0"/>
    <m/>
    <x v="0"/>
    <m/>
    <m/>
    <n v="0"/>
    <m/>
    <n v="0"/>
    <n v="0"/>
    <n v="0"/>
    <n v="0"/>
    <m/>
    <n v="0"/>
    <m/>
    <n v="0"/>
    <n v="0"/>
    <m/>
    <n v="0"/>
    <n v="0"/>
    <m/>
  </r>
  <r>
    <n v="1120"/>
    <x v="0"/>
    <x v="0"/>
    <x v="0"/>
    <x v="0"/>
    <m/>
    <m/>
    <x v="0"/>
    <x v="0"/>
    <x v="0"/>
    <m/>
    <x v="0"/>
    <m/>
    <m/>
    <n v="0"/>
    <m/>
    <n v="0"/>
    <n v="0"/>
    <n v="0"/>
    <n v="0"/>
    <m/>
    <n v="0"/>
    <m/>
    <n v="0"/>
    <n v="0"/>
    <m/>
    <n v="0"/>
    <n v="0"/>
    <m/>
  </r>
  <r>
    <n v="1121"/>
    <x v="0"/>
    <x v="0"/>
    <x v="0"/>
    <x v="0"/>
    <m/>
    <m/>
    <x v="0"/>
    <x v="0"/>
    <x v="0"/>
    <m/>
    <x v="0"/>
    <m/>
    <m/>
    <n v="0"/>
    <m/>
    <n v="0"/>
    <n v="0"/>
    <n v="0"/>
    <n v="0"/>
    <m/>
    <n v="0"/>
    <m/>
    <n v="0"/>
    <n v="0"/>
    <m/>
    <n v="0"/>
    <n v="0"/>
    <m/>
  </r>
  <r>
    <n v="1122"/>
    <x v="0"/>
    <x v="0"/>
    <x v="0"/>
    <x v="0"/>
    <m/>
    <m/>
    <x v="0"/>
    <x v="0"/>
    <x v="0"/>
    <m/>
    <x v="0"/>
    <m/>
    <m/>
    <n v="0"/>
    <m/>
    <n v="0"/>
    <n v="0"/>
    <n v="0"/>
    <n v="0"/>
    <m/>
    <n v="0"/>
    <m/>
    <n v="0"/>
    <n v="0"/>
    <m/>
    <n v="0"/>
    <n v="0"/>
    <m/>
  </r>
  <r>
    <n v="1123"/>
    <x v="0"/>
    <x v="0"/>
    <x v="0"/>
    <x v="0"/>
    <m/>
    <m/>
    <x v="0"/>
    <x v="0"/>
    <x v="0"/>
    <m/>
    <x v="0"/>
    <m/>
    <m/>
    <n v="0"/>
    <m/>
    <n v="0"/>
    <n v="0"/>
    <n v="0"/>
    <n v="0"/>
    <m/>
    <n v="0"/>
    <m/>
    <n v="0"/>
    <n v="0"/>
    <m/>
    <n v="0"/>
    <n v="0"/>
    <m/>
  </r>
  <r>
    <n v="1124"/>
    <x v="0"/>
    <x v="0"/>
    <x v="0"/>
    <x v="0"/>
    <m/>
    <m/>
    <x v="0"/>
    <x v="0"/>
    <x v="0"/>
    <m/>
    <x v="0"/>
    <m/>
    <m/>
    <n v="0"/>
    <m/>
    <n v="0"/>
    <n v="0"/>
    <n v="0"/>
    <n v="0"/>
    <m/>
    <n v="0"/>
    <m/>
    <n v="0"/>
    <n v="0"/>
    <m/>
    <n v="0"/>
    <n v="0"/>
    <m/>
  </r>
  <r>
    <n v="1125"/>
    <x v="0"/>
    <x v="0"/>
    <x v="0"/>
    <x v="0"/>
    <m/>
    <m/>
    <x v="0"/>
    <x v="0"/>
    <x v="0"/>
    <m/>
    <x v="0"/>
    <m/>
    <m/>
    <n v="0"/>
    <m/>
    <n v="0"/>
    <n v="0"/>
    <n v="0"/>
    <n v="0"/>
    <m/>
    <n v="0"/>
    <m/>
    <n v="0"/>
    <n v="0"/>
    <m/>
    <n v="0"/>
    <n v="0"/>
    <m/>
  </r>
  <r>
    <n v="1126"/>
    <x v="0"/>
    <x v="0"/>
    <x v="0"/>
    <x v="0"/>
    <m/>
    <m/>
    <x v="0"/>
    <x v="0"/>
    <x v="0"/>
    <m/>
    <x v="0"/>
    <m/>
    <m/>
    <n v="0"/>
    <m/>
    <n v="0"/>
    <n v="0"/>
    <n v="0"/>
    <n v="0"/>
    <m/>
    <n v="0"/>
    <m/>
    <n v="0"/>
    <n v="0"/>
    <m/>
    <n v="0"/>
    <n v="0"/>
    <m/>
  </r>
  <r>
    <n v="1127"/>
    <x v="0"/>
    <x v="0"/>
    <x v="0"/>
    <x v="0"/>
    <m/>
    <m/>
    <x v="0"/>
    <x v="0"/>
    <x v="0"/>
    <m/>
    <x v="0"/>
    <m/>
    <m/>
    <n v="0"/>
    <m/>
    <n v="0"/>
    <n v="0"/>
    <n v="0"/>
    <n v="0"/>
    <m/>
    <n v="0"/>
    <m/>
    <n v="0"/>
    <n v="0"/>
    <m/>
    <n v="0"/>
    <n v="0"/>
    <m/>
  </r>
  <r>
    <n v="1128"/>
    <x v="0"/>
    <x v="0"/>
    <x v="0"/>
    <x v="0"/>
    <m/>
    <m/>
    <x v="0"/>
    <x v="0"/>
    <x v="0"/>
    <m/>
    <x v="0"/>
    <m/>
    <m/>
    <n v="0"/>
    <m/>
    <n v="0"/>
    <n v="0"/>
    <n v="0"/>
    <n v="0"/>
    <m/>
    <n v="0"/>
    <m/>
    <n v="0"/>
    <n v="0"/>
    <m/>
    <n v="0"/>
    <n v="0"/>
    <m/>
  </r>
  <r>
    <n v="1129"/>
    <x v="0"/>
    <x v="0"/>
    <x v="0"/>
    <x v="0"/>
    <m/>
    <m/>
    <x v="0"/>
    <x v="0"/>
    <x v="0"/>
    <m/>
    <x v="0"/>
    <m/>
    <m/>
    <n v="0"/>
    <m/>
    <n v="0"/>
    <n v="0"/>
    <n v="0"/>
    <n v="0"/>
    <m/>
    <n v="0"/>
    <m/>
    <n v="0"/>
    <n v="0"/>
    <m/>
    <n v="0"/>
    <n v="0"/>
    <m/>
  </r>
  <r>
    <n v="1130"/>
    <x v="0"/>
    <x v="0"/>
    <x v="0"/>
    <x v="0"/>
    <m/>
    <m/>
    <x v="0"/>
    <x v="0"/>
    <x v="0"/>
    <m/>
    <x v="0"/>
    <m/>
    <m/>
    <n v="0"/>
    <m/>
    <n v="0"/>
    <n v="0"/>
    <n v="0"/>
    <n v="0"/>
    <m/>
    <n v="0"/>
    <m/>
    <n v="0"/>
    <n v="0"/>
    <m/>
    <n v="0"/>
    <n v="0"/>
    <m/>
  </r>
  <r>
    <n v="1131"/>
    <x v="0"/>
    <x v="0"/>
    <x v="0"/>
    <x v="0"/>
    <m/>
    <m/>
    <x v="0"/>
    <x v="0"/>
    <x v="0"/>
    <m/>
    <x v="0"/>
    <m/>
    <m/>
    <n v="0"/>
    <m/>
    <n v="0"/>
    <n v="0"/>
    <n v="0"/>
    <n v="0"/>
    <m/>
    <n v="0"/>
    <m/>
    <n v="0"/>
    <n v="0"/>
    <m/>
    <n v="0"/>
    <n v="0"/>
    <m/>
  </r>
  <r>
    <n v="1132"/>
    <x v="0"/>
    <x v="0"/>
    <x v="0"/>
    <x v="0"/>
    <m/>
    <m/>
    <x v="0"/>
    <x v="0"/>
    <x v="0"/>
    <m/>
    <x v="0"/>
    <m/>
    <m/>
    <n v="0"/>
    <m/>
    <n v="0"/>
    <n v="0"/>
    <n v="0"/>
    <n v="0"/>
    <m/>
    <n v="0"/>
    <m/>
    <n v="0"/>
    <n v="0"/>
    <m/>
    <n v="0"/>
    <n v="0"/>
    <m/>
  </r>
  <r>
    <n v="1133"/>
    <x v="0"/>
    <x v="0"/>
    <x v="0"/>
    <x v="0"/>
    <m/>
    <m/>
    <x v="0"/>
    <x v="0"/>
    <x v="0"/>
    <m/>
    <x v="0"/>
    <m/>
    <m/>
    <n v="0"/>
    <m/>
    <n v="0"/>
    <n v="0"/>
    <n v="0"/>
    <n v="0"/>
    <m/>
    <n v="0"/>
    <m/>
    <n v="0"/>
    <n v="0"/>
    <m/>
    <n v="0"/>
    <n v="0"/>
    <m/>
  </r>
  <r>
    <n v="1134"/>
    <x v="0"/>
    <x v="0"/>
    <x v="0"/>
    <x v="0"/>
    <m/>
    <m/>
    <x v="0"/>
    <x v="0"/>
    <x v="0"/>
    <m/>
    <x v="0"/>
    <m/>
    <m/>
    <n v="0"/>
    <m/>
    <n v="0"/>
    <n v="0"/>
    <n v="0"/>
    <n v="0"/>
    <m/>
    <n v="0"/>
    <m/>
    <n v="0"/>
    <n v="0"/>
    <m/>
    <n v="0"/>
    <n v="0"/>
    <m/>
  </r>
  <r>
    <n v="1135"/>
    <x v="0"/>
    <x v="0"/>
    <x v="0"/>
    <x v="0"/>
    <m/>
    <m/>
    <x v="0"/>
    <x v="0"/>
    <x v="0"/>
    <m/>
    <x v="0"/>
    <m/>
    <m/>
    <n v="0"/>
    <m/>
    <n v="0"/>
    <n v="0"/>
    <n v="0"/>
    <n v="0"/>
    <m/>
    <n v="0"/>
    <m/>
    <n v="0"/>
    <n v="0"/>
    <m/>
    <n v="0"/>
    <n v="0"/>
    <m/>
  </r>
  <r>
    <n v="1136"/>
    <x v="0"/>
    <x v="0"/>
    <x v="0"/>
    <x v="0"/>
    <m/>
    <m/>
    <x v="0"/>
    <x v="0"/>
    <x v="0"/>
    <m/>
    <x v="0"/>
    <m/>
    <m/>
    <n v="0"/>
    <m/>
    <n v="0"/>
    <n v="0"/>
    <n v="0"/>
    <n v="0"/>
    <m/>
    <n v="0"/>
    <m/>
    <n v="0"/>
    <n v="0"/>
    <m/>
    <n v="0"/>
    <n v="0"/>
    <m/>
  </r>
  <r>
    <n v="1137"/>
    <x v="0"/>
    <x v="0"/>
    <x v="0"/>
    <x v="0"/>
    <m/>
    <m/>
    <x v="0"/>
    <x v="0"/>
    <x v="0"/>
    <m/>
    <x v="0"/>
    <m/>
    <m/>
    <n v="0"/>
    <m/>
    <n v="0"/>
    <n v="0"/>
    <n v="0"/>
    <n v="0"/>
    <m/>
    <n v="0"/>
    <m/>
    <n v="0"/>
    <n v="0"/>
    <m/>
    <n v="0"/>
    <n v="0"/>
    <m/>
  </r>
  <r>
    <n v="1138"/>
    <x v="0"/>
    <x v="0"/>
    <x v="0"/>
    <x v="0"/>
    <m/>
    <m/>
    <x v="0"/>
    <x v="0"/>
    <x v="0"/>
    <m/>
    <x v="0"/>
    <m/>
    <m/>
    <n v="0"/>
    <m/>
    <n v="0"/>
    <n v="0"/>
    <n v="0"/>
    <n v="0"/>
    <m/>
    <n v="0"/>
    <m/>
    <n v="0"/>
    <n v="0"/>
    <m/>
    <n v="0"/>
    <n v="0"/>
    <m/>
  </r>
  <r>
    <n v="1139"/>
    <x v="0"/>
    <x v="0"/>
    <x v="0"/>
    <x v="0"/>
    <m/>
    <m/>
    <x v="0"/>
    <x v="0"/>
    <x v="0"/>
    <m/>
    <x v="0"/>
    <m/>
    <m/>
    <n v="0"/>
    <m/>
    <n v="0"/>
    <n v="0"/>
    <n v="0"/>
    <n v="0"/>
    <m/>
    <n v="0"/>
    <m/>
    <n v="0"/>
    <n v="0"/>
    <m/>
    <n v="0"/>
    <n v="0"/>
    <m/>
  </r>
  <r>
    <n v="1140"/>
    <x v="0"/>
    <x v="0"/>
    <x v="0"/>
    <x v="0"/>
    <m/>
    <m/>
    <x v="0"/>
    <x v="0"/>
    <x v="0"/>
    <m/>
    <x v="0"/>
    <m/>
    <m/>
    <n v="0"/>
    <m/>
    <n v="0"/>
    <n v="0"/>
    <n v="0"/>
    <n v="0"/>
    <m/>
    <n v="0"/>
    <m/>
    <n v="0"/>
    <n v="0"/>
    <m/>
    <n v="0"/>
    <n v="0"/>
    <m/>
  </r>
  <r>
    <n v="1141"/>
    <x v="0"/>
    <x v="0"/>
    <x v="0"/>
    <x v="0"/>
    <m/>
    <m/>
    <x v="0"/>
    <x v="0"/>
    <x v="0"/>
    <m/>
    <x v="0"/>
    <m/>
    <m/>
    <n v="0"/>
    <m/>
    <n v="0"/>
    <n v="0"/>
    <n v="0"/>
    <n v="0"/>
    <m/>
    <n v="0"/>
    <m/>
    <n v="0"/>
    <n v="0"/>
    <m/>
    <n v="0"/>
    <n v="0"/>
    <m/>
  </r>
  <r>
    <n v="1142"/>
    <x v="0"/>
    <x v="0"/>
    <x v="0"/>
    <x v="0"/>
    <m/>
    <m/>
    <x v="0"/>
    <x v="0"/>
    <x v="0"/>
    <m/>
    <x v="0"/>
    <m/>
    <m/>
    <n v="0"/>
    <m/>
    <n v="0"/>
    <n v="0"/>
    <n v="0"/>
    <n v="0"/>
    <m/>
    <n v="0"/>
    <m/>
    <n v="0"/>
    <n v="0"/>
    <m/>
    <n v="0"/>
    <n v="0"/>
    <m/>
  </r>
  <r>
    <n v="1143"/>
    <x v="0"/>
    <x v="0"/>
    <x v="0"/>
    <x v="0"/>
    <m/>
    <m/>
    <x v="0"/>
    <x v="0"/>
    <x v="0"/>
    <m/>
    <x v="0"/>
    <m/>
    <m/>
    <n v="0"/>
    <m/>
    <n v="0"/>
    <n v="0"/>
    <n v="0"/>
    <n v="0"/>
    <m/>
    <n v="0"/>
    <m/>
    <n v="0"/>
    <n v="0"/>
    <m/>
    <n v="0"/>
    <n v="0"/>
    <m/>
  </r>
  <r>
    <n v="1144"/>
    <x v="0"/>
    <x v="0"/>
    <x v="0"/>
    <x v="0"/>
    <m/>
    <m/>
    <x v="0"/>
    <x v="0"/>
    <x v="0"/>
    <m/>
    <x v="0"/>
    <m/>
    <m/>
    <n v="0"/>
    <m/>
    <n v="0"/>
    <n v="0"/>
    <n v="0"/>
    <n v="0"/>
    <m/>
    <n v="0"/>
    <m/>
    <n v="0"/>
    <n v="0"/>
    <m/>
    <n v="0"/>
    <n v="0"/>
    <m/>
  </r>
  <r>
    <n v="1145"/>
    <x v="0"/>
    <x v="0"/>
    <x v="0"/>
    <x v="0"/>
    <m/>
    <m/>
    <x v="0"/>
    <x v="0"/>
    <x v="0"/>
    <m/>
    <x v="0"/>
    <m/>
    <m/>
    <n v="0"/>
    <m/>
    <n v="0"/>
    <n v="0"/>
    <n v="0"/>
    <n v="0"/>
    <m/>
    <n v="0"/>
    <m/>
    <n v="0"/>
    <n v="0"/>
    <m/>
    <n v="0"/>
    <n v="0"/>
    <m/>
  </r>
  <r>
    <n v="1146"/>
    <x v="0"/>
    <x v="0"/>
    <x v="0"/>
    <x v="0"/>
    <m/>
    <m/>
    <x v="0"/>
    <x v="0"/>
    <x v="0"/>
    <m/>
    <x v="0"/>
    <m/>
    <m/>
    <n v="0"/>
    <m/>
    <n v="0"/>
    <n v="0"/>
    <n v="0"/>
    <n v="0"/>
    <m/>
    <n v="0"/>
    <m/>
    <n v="0"/>
    <n v="0"/>
    <m/>
    <n v="0"/>
    <n v="0"/>
    <m/>
  </r>
  <r>
    <n v="1147"/>
    <x v="0"/>
    <x v="0"/>
    <x v="0"/>
    <x v="0"/>
    <m/>
    <m/>
    <x v="0"/>
    <x v="0"/>
    <x v="0"/>
    <m/>
    <x v="0"/>
    <m/>
    <m/>
    <n v="0"/>
    <m/>
    <n v="0"/>
    <n v="0"/>
    <n v="0"/>
    <n v="0"/>
    <m/>
    <n v="0"/>
    <m/>
    <n v="0"/>
    <n v="0"/>
    <m/>
    <n v="0"/>
    <n v="0"/>
    <m/>
  </r>
  <r>
    <n v="1148"/>
    <x v="0"/>
    <x v="0"/>
    <x v="0"/>
    <x v="0"/>
    <m/>
    <m/>
    <x v="0"/>
    <x v="0"/>
    <x v="0"/>
    <m/>
    <x v="0"/>
    <m/>
    <m/>
    <n v="0"/>
    <m/>
    <n v="0"/>
    <n v="0"/>
    <n v="0"/>
    <n v="0"/>
    <m/>
    <n v="0"/>
    <m/>
    <n v="0"/>
    <n v="0"/>
    <m/>
    <n v="0"/>
    <n v="0"/>
    <m/>
  </r>
  <r>
    <n v="1149"/>
    <x v="0"/>
    <x v="0"/>
    <x v="0"/>
    <x v="0"/>
    <m/>
    <m/>
    <x v="0"/>
    <x v="0"/>
    <x v="0"/>
    <m/>
    <x v="0"/>
    <m/>
    <m/>
    <n v="0"/>
    <m/>
    <n v="0"/>
    <n v="0"/>
    <n v="0"/>
    <n v="0"/>
    <m/>
    <n v="0"/>
    <m/>
    <n v="0"/>
    <n v="0"/>
    <m/>
    <n v="0"/>
    <n v="0"/>
    <m/>
  </r>
  <r>
    <n v="1150"/>
    <x v="0"/>
    <x v="0"/>
    <x v="0"/>
    <x v="0"/>
    <m/>
    <m/>
    <x v="0"/>
    <x v="0"/>
    <x v="0"/>
    <m/>
    <x v="0"/>
    <m/>
    <m/>
    <n v="0"/>
    <m/>
    <n v="0"/>
    <n v="0"/>
    <n v="0"/>
    <n v="0"/>
    <m/>
    <n v="0"/>
    <m/>
    <n v="0"/>
    <n v="0"/>
    <m/>
    <n v="0"/>
    <n v="0"/>
    <m/>
  </r>
  <r>
    <n v="1151"/>
    <x v="0"/>
    <x v="0"/>
    <x v="0"/>
    <x v="0"/>
    <m/>
    <m/>
    <x v="0"/>
    <x v="0"/>
    <x v="0"/>
    <m/>
    <x v="0"/>
    <m/>
    <m/>
    <n v="0"/>
    <m/>
    <n v="0"/>
    <n v="0"/>
    <n v="0"/>
    <n v="0"/>
    <m/>
    <n v="0"/>
    <m/>
    <n v="0"/>
    <n v="0"/>
    <m/>
    <n v="0"/>
    <n v="0"/>
    <m/>
  </r>
  <r>
    <n v="1152"/>
    <x v="0"/>
    <x v="0"/>
    <x v="0"/>
    <x v="0"/>
    <m/>
    <m/>
    <x v="0"/>
    <x v="0"/>
    <x v="0"/>
    <m/>
    <x v="0"/>
    <m/>
    <m/>
    <n v="0"/>
    <m/>
    <n v="0"/>
    <n v="0"/>
    <n v="0"/>
    <n v="0"/>
    <m/>
    <n v="0"/>
    <m/>
    <n v="0"/>
    <n v="0"/>
    <m/>
    <n v="0"/>
    <n v="0"/>
    <m/>
  </r>
  <r>
    <n v="1153"/>
    <x v="0"/>
    <x v="0"/>
    <x v="0"/>
    <x v="0"/>
    <m/>
    <m/>
    <x v="0"/>
    <x v="0"/>
    <x v="0"/>
    <m/>
    <x v="0"/>
    <m/>
    <m/>
    <n v="0"/>
    <m/>
    <n v="0"/>
    <n v="0"/>
    <n v="0"/>
    <n v="0"/>
    <m/>
    <n v="0"/>
    <m/>
    <n v="0"/>
    <n v="0"/>
    <m/>
    <n v="0"/>
    <n v="0"/>
    <m/>
  </r>
  <r>
    <n v="1154"/>
    <x v="0"/>
    <x v="0"/>
    <x v="0"/>
    <x v="0"/>
    <m/>
    <m/>
    <x v="0"/>
    <x v="0"/>
    <x v="0"/>
    <m/>
    <x v="0"/>
    <m/>
    <m/>
    <n v="0"/>
    <m/>
    <n v="0"/>
    <n v="0"/>
    <n v="0"/>
    <n v="0"/>
    <m/>
    <n v="0"/>
    <m/>
    <n v="0"/>
    <n v="0"/>
    <m/>
    <n v="0"/>
    <n v="0"/>
    <m/>
  </r>
  <r>
    <n v="1155"/>
    <x v="0"/>
    <x v="0"/>
    <x v="0"/>
    <x v="0"/>
    <m/>
    <m/>
    <x v="0"/>
    <x v="0"/>
    <x v="0"/>
    <m/>
    <x v="0"/>
    <m/>
    <m/>
    <n v="0"/>
    <m/>
    <n v="0"/>
    <n v="0"/>
    <n v="0"/>
    <n v="0"/>
    <m/>
    <n v="0"/>
    <m/>
    <n v="0"/>
    <n v="0"/>
    <m/>
    <n v="0"/>
    <n v="0"/>
    <m/>
  </r>
  <r>
    <n v="1156"/>
    <x v="0"/>
    <x v="0"/>
    <x v="0"/>
    <x v="0"/>
    <m/>
    <m/>
    <x v="0"/>
    <x v="0"/>
    <x v="0"/>
    <m/>
    <x v="0"/>
    <m/>
    <m/>
    <n v="0"/>
    <m/>
    <n v="0"/>
    <n v="0"/>
    <n v="0"/>
    <n v="0"/>
    <m/>
    <n v="0"/>
    <m/>
    <n v="0"/>
    <n v="0"/>
    <m/>
    <n v="0"/>
    <n v="0"/>
    <m/>
  </r>
  <r>
    <n v="1157"/>
    <x v="0"/>
    <x v="0"/>
    <x v="0"/>
    <x v="0"/>
    <m/>
    <m/>
    <x v="0"/>
    <x v="0"/>
    <x v="0"/>
    <m/>
    <x v="0"/>
    <m/>
    <m/>
    <n v="0"/>
    <m/>
    <n v="0"/>
    <n v="0"/>
    <n v="0"/>
    <n v="0"/>
    <m/>
    <n v="0"/>
    <m/>
    <n v="0"/>
    <n v="0"/>
    <m/>
    <n v="0"/>
    <n v="0"/>
    <m/>
  </r>
  <r>
    <n v="1158"/>
    <x v="0"/>
    <x v="0"/>
    <x v="0"/>
    <x v="0"/>
    <m/>
    <m/>
    <x v="0"/>
    <x v="0"/>
    <x v="0"/>
    <m/>
    <x v="0"/>
    <m/>
    <m/>
    <n v="0"/>
    <m/>
    <n v="0"/>
    <n v="0"/>
    <n v="0"/>
    <n v="0"/>
    <m/>
    <n v="0"/>
    <m/>
    <n v="0"/>
    <n v="0"/>
    <m/>
    <n v="0"/>
    <n v="0"/>
    <m/>
  </r>
  <r>
    <n v="1159"/>
    <x v="0"/>
    <x v="0"/>
    <x v="0"/>
    <x v="0"/>
    <m/>
    <m/>
    <x v="0"/>
    <x v="0"/>
    <x v="0"/>
    <m/>
    <x v="0"/>
    <m/>
    <m/>
    <n v="0"/>
    <m/>
    <n v="0"/>
    <n v="0"/>
    <n v="0"/>
    <n v="0"/>
    <m/>
    <n v="0"/>
    <m/>
    <n v="0"/>
    <n v="0"/>
    <m/>
    <n v="0"/>
    <n v="0"/>
    <m/>
  </r>
  <r>
    <n v="1160"/>
    <x v="0"/>
    <x v="0"/>
    <x v="0"/>
    <x v="0"/>
    <m/>
    <m/>
    <x v="0"/>
    <x v="0"/>
    <x v="0"/>
    <m/>
    <x v="0"/>
    <m/>
    <m/>
    <n v="0"/>
    <m/>
    <n v="0"/>
    <n v="0"/>
    <n v="0"/>
    <n v="0"/>
    <m/>
    <n v="0"/>
    <m/>
    <n v="0"/>
    <n v="0"/>
    <m/>
    <n v="0"/>
    <n v="0"/>
    <m/>
  </r>
  <r>
    <n v="1161"/>
    <x v="0"/>
    <x v="0"/>
    <x v="0"/>
    <x v="0"/>
    <m/>
    <m/>
    <x v="0"/>
    <x v="0"/>
    <x v="0"/>
    <m/>
    <x v="0"/>
    <m/>
    <m/>
    <n v="0"/>
    <m/>
    <n v="0"/>
    <n v="0"/>
    <n v="0"/>
    <n v="0"/>
    <m/>
    <n v="0"/>
    <m/>
    <n v="0"/>
    <n v="0"/>
    <m/>
    <n v="0"/>
    <n v="0"/>
    <m/>
  </r>
  <r>
    <n v="1162"/>
    <x v="0"/>
    <x v="0"/>
    <x v="0"/>
    <x v="0"/>
    <m/>
    <m/>
    <x v="0"/>
    <x v="0"/>
    <x v="0"/>
    <m/>
    <x v="0"/>
    <m/>
    <m/>
    <n v="0"/>
    <m/>
    <n v="0"/>
    <n v="0"/>
    <n v="0"/>
    <n v="0"/>
    <m/>
    <n v="0"/>
    <m/>
    <n v="0"/>
    <n v="0"/>
    <m/>
    <n v="0"/>
    <n v="0"/>
    <m/>
  </r>
  <r>
    <n v="1163"/>
    <x v="0"/>
    <x v="0"/>
    <x v="0"/>
    <x v="0"/>
    <m/>
    <m/>
    <x v="0"/>
    <x v="0"/>
    <x v="0"/>
    <m/>
    <x v="0"/>
    <m/>
    <m/>
    <n v="0"/>
    <m/>
    <n v="0"/>
    <n v="0"/>
    <n v="0"/>
    <n v="0"/>
    <m/>
    <n v="0"/>
    <m/>
    <n v="0"/>
    <n v="0"/>
    <m/>
    <n v="0"/>
    <n v="0"/>
    <m/>
  </r>
  <r>
    <n v="1164"/>
    <x v="0"/>
    <x v="0"/>
    <x v="0"/>
    <x v="0"/>
    <m/>
    <m/>
    <x v="0"/>
    <x v="0"/>
    <x v="0"/>
    <m/>
    <x v="0"/>
    <m/>
    <m/>
    <n v="0"/>
    <m/>
    <n v="0"/>
    <n v="0"/>
    <n v="0"/>
    <n v="0"/>
    <m/>
    <n v="0"/>
    <m/>
    <n v="0"/>
    <n v="0"/>
    <m/>
    <n v="0"/>
    <n v="0"/>
    <m/>
  </r>
  <r>
    <n v="1165"/>
    <x v="0"/>
    <x v="0"/>
    <x v="0"/>
    <x v="0"/>
    <m/>
    <m/>
    <x v="0"/>
    <x v="0"/>
    <x v="0"/>
    <m/>
    <x v="0"/>
    <m/>
    <m/>
    <n v="0"/>
    <m/>
    <n v="0"/>
    <n v="0"/>
    <n v="0"/>
    <n v="0"/>
    <m/>
    <n v="0"/>
    <m/>
    <n v="0"/>
    <n v="0"/>
    <m/>
    <n v="0"/>
    <n v="0"/>
    <m/>
  </r>
  <r>
    <n v="1166"/>
    <x v="0"/>
    <x v="0"/>
    <x v="0"/>
    <x v="0"/>
    <m/>
    <m/>
    <x v="0"/>
    <x v="0"/>
    <x v="0"/>
    <m/>
    <x v="0"/>
    <m/>
    <m/>
    <n v="0"/>
    <m/>
    <n v="0"/>
    <n v="0"/>
    <n v="0"/>
    <n v="0"/>
    <m/>
    <n v="0"/>
    <m/>
    <n v="0"/>
    <n v="0"/>
    <m/>
    <n v="0"/>
    <n v="0"/>
    <m/>
  </r>
  <r>
    <n v="1167"/>
    <x v="0"/>
    <x v="0"/>
    <x v="0"/>
    <x v="0"/>
    <m/>
    <m/>
    <x v="0"/>
    <x v="0"/>
    <x v="0"/>
    <m/>
    <x v="0"/>
    <m/>
    <m/>
    <n v="0"/>
    <m/>
    <n v="0"/>
    <n v="0"/>
    <n v="0"/>
    <n v="0"/>
    <m/>
    <n v="0"/>
    <m/>
    <n v="0"/>
    <n v="0"/>
    <m/>
    <n v="0"/>
    <n v="0"/>
    <m/>
  </r>
  <r>
    <n v="1168"/>
    <x v="0"/>
    <x v="0"/>
    <x v="0"/>
    <x v="0"/>
    <m/>
    <m/>
    <x v="0"/>
    <x v="0"/>
    <x v="0"/>
    <m/>
    <x v="0"/>
    <m/>
    <m/>
    <n v="0"/>
    <m/>
    <n v="0"/>
    <n v="0"/>
    <n v="0"/>
    <n v="0"/>
    <m/>
    <n v="0"/>
    <m/>
    <n v="0"/>
    <n v="0"/>
    <m/>
    <n v="0"/>
    <n v="0"/>
    <m/>
  </r>
  <r>
    <n v="1169"/>
    <x v="0"/>
    <x v="0"/>
    <x v="0"/>
    <x v="0"/>
    <m/>
    <m/>
    <x v="0"/>
    <x v="0"/>
    <x v="0"/>
    <m/>
    <x v="0"/>
    <m/>
    <m/>
    <n v="0"/>
    <m/>
    <n v="0"/>
    <n v="0"/>
    <n v="0"/>
    <n v="0"/>
    <m/>
    <n v="0"/>
    <m/>
    <n v="0"/>
    <n v="0"/>
    <m/>
    <n v="0"/>
    <n v="0"/>
    <m/>
  </r>
  <r>
    <n v="1170"/>
    <x v="0"/>
    <x v="0"/>
    <x v="0"/>
    <x v="0"/>
    <m/>
    <m/>
    <x v="0"/>
    <x v="0"/>
    <x v="0"/>
    <m/>
    <x v="0"/>
    <m/>
    <m/>
    <n v="0"/>
    <m/>
    <n v="0"/>
    <n v="0"/>
    <n v="0"/>
    <n v="0"/>
    <m/>
    <n v="0"/>
    <m/>
    <n v="0"/>
    <n v="0"/>
    <m/>
    <n v="0"/>
    <n v="0"/>
    <m/>
  </r>
  <r>
    <n v="1171"/>
    <x v="0"/>
    <x v="0"/>
    <x v="0"/>
    <x v="0"/>
    <m/>
    <m/>
    <x v="0"/>
    <x v="0"/>
    <x v="0"/>
    <m/>
    <x v="0"/>
    <m/>
    <m/>
    <n v="0"/>
    <m/>
    <n v="0"/>
    <n v="0"/>
    <n v="0"/>
    <n v="0"/>
    <m/>
    <n v="0"/>
    <m/>
    <n v="0"/>
    <n v="0"/>
    <m/>
    <n v="0"/>
    <n v="0"/>
    <m/>
  </r>
  <r>
    <n v="1172"/>
    <x v="0"/>
    <x v="0"/>
    <x v="0"/>
    <x v="0"/>
    <m/>
    <m/>
    <x v="0"/>
    <x v="0"/>
    <x v="0"/>
    <m/>
    <x v="0"/>
    <m/>
    <m/>
    <n v="0"/>
    <m/>
    <n v="0"/>
    <n v="0"/>
    <n v="0"/>
    <n v="0"/>
    <m/>
    <n v="0"/>
    <m/>
    <n v="0"/>
    <n v="0"/>
    <m/>
    <n v="0"/>
    <n v="0"/>
    <m/>
  </r>
  <r>
    <n v="1173"/>
    <x v="0"/>
    <x v="0"/>
    <x v="0"/>
    <x v="0"/>
    <m/>
    <m/>
    <x v="0"/>
    <x v="0"/>
    <x v="0"/>
    <m/>
    <x v="0"/>
    <m/>
    <m/>
    <n v="0"/>
    <m/>
    <n v="0"/>
    <n v="0"/>
    <n v="0"/>
    <n v="0"/>
    <m/>
    <n v="0"/>
    <m/>
    <n v="0"/>
    <n v="0"/>
    <m/>
    <n v="0"/>
    <n v="0"/>
    <m/>
  </r>
  <r>
    <n v="1174"/>
    <x v="0"/>
    <x v="0"/>
    <x v="0"/>
    <x v="0"/>
    <m/>
    <m/>
    <x v="0"/>
    <x v="0"/>
    <x v="0"/>
    <m/>
    <x v="0"/>
    <m/>
    <m/>
    <n v="0"/>
    <m/>
    <n v="0"/>
    <n v="0"/>
    <n v="0"/>
    <n v="0"/>
    <m/>
    <n v="0"/>
    <m/>
    <n v="0"/>
    <n v="0"/>
    <m/>
    <n v="0"/>
    <n v="0"/>
    <m/>
  </r>
  <r>
    <n v="1175"/>
    <x v="0"/>
    <x v="0"/>
    <x v="0"/>
    <x v="0"/>
    <m/>
    <m/>
    <x v="0"/>
    <x v="0"/>
    <x v="0"/>
    <m/>
    <x v="0"/>
    <m/>
    <m/>
    <n v="0"/>
    <m/>
    <n v="0"/>
    <n v="0"/>
    <n v="0"/>
    <n v="0"/>
    <m/>
    <n v="0"/>
    <m/>
    <n v="0"/>
    <n v="0"/>
    <m/>
    <n v="0"/>
    <n v="0"/>
    <m/>
  </r>
  <r>
    <n v="1176"/>
    <x v="0"/>
    <x v="0"/>
    <x v="0"/>
    <x v="0"/>
    <m/>
    <m/>
    <x v="0"/>
    <x v="0"/>
    <x v="0"/>
    <m/>
    <x v="0"/>
    <m/>
    <m/>
    <n v="0"/>
    <m/>
    <n v="0"/>
    <n v="0"/>
    <n v="0"/>
    <n v="0"/>
    <m/>
    <n v="0"/>
    <m/>
    <n v="0"/>
    <n v="0"/>
    <m/>
    <n v="0"/>
    <n v="0"/>
    <m/>
  </r>
  <r>
    <n v="1177"/>
    <x v="0"/>
    <x v="0"/>
    <x v="0"/>
    <x v="0"/>
    <m/>
    <m/>
    <x v="0"/>
    <x v="0"/>
    <x v="0"/>
    <m/>
    <x v="0"/>
    <m/>
    <m/>
    <n v="0"/>
    <m/>
    <n v="0"/>
    <n v="0"/>
    <n v="0"/>
    <n v="0"/>
    <m/>
    <n v="0"/>
    <m/>
    <n v="0"/>
    <n v="0"/>
    <m/>
    <n v="0"/>
    <n v="0"/>
    <m/>
  </r>
  <r>
    <n v="1178"/>
    <x v="0"/>
    <x v="0"/>
    <x v="0"/>
    <x v="0"/>
    <m/>
    <m/>
    <x v="0"/>
    <x v="0"/>
    <x v="0"/>
    <m/>
    <x v="0"/>
    <m/>
    <m/>
    <n v="0"/>
    <m/>
    <n v="0"/>
    <n v="0"/>
    <n v="0"/>
    <n v="0"/>
    <m/>
    <n v="0"/>
    <m/>
    <n v="0"/>
    <n v="0"/>
    <m/>
    <n v="0"/>
    <n v="0"/>
    <m/>
  </r>
  <r>
    <n v="1179"/>
    <x v="0"/>
    <x v="0"/>
    <x v="0"/>
    <x v="0"/>
    <m/>
    <m/>
    <x v="0"/>
    <x v="0"/>
    <x v="0"/>
    <m/>
    <x v="0"/>
    <m/>
    <m/>
    <n v="0"/>
    <m/>
    <n v="0"/>
    <n v="0"/>
    <n v="0"/>
    <n v="0"/>
    <m/>
    <n v="0"/>
    <m/>
    <n v="0"/>
    <n v="0"/>
    <m/>
    <n v="0"/>
    <n v="0"/>
    <m/>
  </r>
  <r>
    <n v="1180"/>
    <x v="0"/>
    <x v="0"/>
    <x v="0"/>
    <x v="0"/>
    <m/>
    <m/>
    <x v="0"/>
    <x v="0"/>
    <x v="0"/>
    <m/>
    <x v="0"/>
    <m/>
    <m/>
    <n v="0"/>
    <m/>
    <n v="0"/>
    <n v="0"/>
    <n v="0"/>
    <n v="0"/>
    <m/>
    <n v="0"/>
    <m/>
    <n v="0"/>
    <n v="0"/>
    <m/>
    <n v="0"/>
    <n v="0"/>
    <m/>
  </r>
  <r>
    <n v="1181"/>
    <x v="0"/>
    <x v="0"/>
    <x v="0"/>
    <x v="0"/>
    <m/>
    <m/>
    <x v="0"/>
    <x v="0"/>
    <x v="0"/>
    <m/>
    <x v="0"/>
    <m/>
    <m/>
    <n v="0"/>
    <m/>
    <n v="0"/>
    <n v="0"/>
    <n v="0"/>
    <n v="0"/>
    <m/>
    <n v="0"/>
    <m/>
    <n v="0"/>
    <n v="0"/>
    <m/>
    <n v="0"/>
    <n v="0"/>
    <m/>
  </r>
  <r>
    <n v="1182"/>
    <x v="0"/>
    <x v="0"/>
    <x v="0"/>
    <x v="0"/>
    <m/>
    <m/>
    <x v="0"/>
    <x v="0"/>
    <x v="0"/>
    <m/>
    <x v="0"/>
    <m/>
    <m/>
    <n v="0"/>
    <m/>
    <n v="0"/>
    <n v="0"/>
    <n v="0"/>
    <n v="0"/>
    <m/>
    <n v="0"/>
    <m/>
    <n v="0"/>
    <n v="0"/>
    <m/>
    <n v="0"/>
    <n v="0"/>
    <m/>
  </r>
  <r>
    <n v="1183"/>
    <x v="0"/>
    <x v="0"/>
    <x v="0"/>
    <x v="0"/>
    <m/>
    <m/>
    <x v="0"/>
    <x v="0"/>
    <x v="0"/>
    <m/>
    <x v="0"/>
    <m/>
    <m/>
    <n v="0"/>
    <m/>
    <n v="0"/>
    <n v="0"/>
    <n v="0"/>
    <n v="0"/>
    <m/>
    <n v="0"/>
    <m/>
    <n v="0"/>
    <n v="0"/>
    <m/>
    <n v="0"/>
    <n v="0"/>
    <m/>
  </r>
  <r>
    <n v="1184"/>
    <x v="0"/>
    <x v="0"/>
    <x v="0"/>
    <x v="0"/>
    <m/>
    <m/>
    <x v="0"/>
    <x v="0"/>
    <x v="0"/>
    <m/>
    <x v="0"/>
    <m/>
    <m/>
    <n v="0"/>
    <m/>
    <n v="0"/>
    <n v="0"/>
    <n v="0"/>
    <n v="0"/>
    <m/>
    <n v="0"/>
    <m/>
    <n v="0"/>
    <n v="0"/>
    <m/>
    <n v="0"/>
    <n v="0"/>
    <m/>
  </r>
  <r>
    <n v="1185"/>
    <x v="0"/>
    <x v="0"/>
    <x v="0"/>
    <x v="0"/>
    <m/>
    <m/>
    <x v="0"/>
    <x v="0"/>
    <x v="0"/>
    <m/>
    <x v="0"/>
    <m/>
    <m/>
    <n v="0"/>
    <m/>
    <n v="0"/>
    <n v="0"/>
    <n v="0"/>
    <n v="0"/>
    <m/>
    <n v="0"/>
    <m/>
    <n v="0"/>
    <n v="0"/>
    <m/>
    <n v="0"/>
    <n v="0"/>
    <m/>
  </r>
  <r>
    <n v="1186"/>
    <x v="0"/>
    <x v="0"/>
    <x v="0"/>
    <x v="0"/>
    <m/>
    <m/>
    <x v="0"/>
    <x v="0"/>
    <x v="0"/>
    <m/>
    <x v="0"/>
    <m/>
    <m/>
    <n v="0"/>
    <m/>
    <n v="0"/>
    <n v="0"/>
    <n v="0"/>
    <n v="0"/>
    <m/>
    <n v="0"/>
    <m/>
    <n v="0"/>
    <n v="0"/>
    <m/>
    <n v="0"/>
    <n v="0"/>
    <m/>
  </r>
  <r>
    <n v="1187"/>
    <x v="0"/>
    <x v="0"/>
    <x v="0"/>
    <x v="0"/>
    <m/>
    <m/>
    <x v="0"/>
    <x v="0"/>
    <x v="0"/>
    <m/>
    <x v="0"/>
    <m/>
    <m/>
    <n v="0"/>
    <m/>
    <n v="0"/>
    <n v="0"/>
    <n v="0"/>
    <n v="0"/>
    <m/>
    <n v="0"/>
    <m/>
    <n v="0"/>
    <n v="0"/>
    <m/>
    <n v="0"/>
    <n v="0"/>
    <m/>
  </r>
  <r>
    <n v="1188"/>
    <x v="0"/>
    <x v="0"/>
    <x v="0"/>
    <x v="0"/>
    <m/>
    <m/>
    <x v="0"/>
    <x v="0"/>
    <x v="0"/>
    <m/>
    <x v="0"/>
    <m/>
    <m/>
    <n v="0"/>
    <m/>
    <n v="0"/>
    <n v="0"/>
    <n v="0"/>
    <n v="0"/>
    <m/>
    <n v="0"/>
    <m/>
    <n v="0"/>
    <n v="0"/>
    <m/>
    <n v="0"/>
    <n v="0"/>
    <m/>
  </r>
  <r>
    <n v="1189"/>
    <x v="0"/>
    <x v="0"/>
    <x v="0"/>
    <x v="0"/>
    <m/>
    <m/>
    <x v="0"/>
    <x v="0"/>
    <x v="0"/>
    <m/>
    <x v="0"/>
    <m/>
    <m/>
    <n v="0"/>
    <m/>
    <n v="0"/>
    <n v="0"/>
    <n v="0"/>
    <n v="0"/>
    <m/>
    <n v="0"/>
    <m/>
    <n v="0"/>
    <n v="0"/>
    <m/>
    <n v="0"/>
    <n v="0"/>
    <m/>
  </r>
  <r>
    <n v="1190"/>
    <x v="0"/>
    <x v="0"/>
    <x v="0"/>
    <x v="0"/>
    <m/>
    <m/>
    <x v="0"/>
    <x v="0"/>
    <x v="0"/>
    <m/>
    <x v="0"/>
    <m/>
    <m/>
    <n v="0"/>
    <m/>
    <n v="0"/>
    <n v="0"/>
    <n v="0"/>
    <n v="0"/>
    <m/>
    <n v="0"/>
    <m/>
    <n v="0"/>
    <n v="0"/>
    <m/>
    <n v="0"/>
    <n v="0"/>
    <m/>
  </r>
  <r>
    <n v="1191"/>
    <x v="0"/>
    <x v="0"/>
    <x v="0"/>
    <x v="0"/>
    <m/>
    <m/>
    <x v="0"/>
    <x v="0"/>
    <x v="0"/>
    <m/>
    <x v="0"/>
    <m/>
    <m/>
    <n v="0"/>
    <m/>
    <n v="0"/>
    <n v="0"/>
    <n v="0"/>
    <n v="0"/>
    <m/>
    <n v="0"/>
    <m/>
    <n v="0"/>
    <n v="0"/>
    <m/>
    <n v="0"/>
    <n v="0"/>
    <m/>
  </r>
  <r>
    <n v="1192"/>
    <x v="0"/>
    <x v="0"/>
    <x v="0"/>
    <x v="0"/>
    <m/>
    <m/>
    <x v="0"/>
    <x v="0"/>
    <x v="0"/>
    <m/>
    <x v="0"/>
    <m/>
    <m/>
    <n v="0"/>
    <m/>
    <n v="0"/>
    <n v="0"/>
    <n v="0"/>
    <n v="0"/>
    <m/>
    <n v="0"/>
    <m/>
    <n v="0"/>
    <n v="0"/>
    <m/>
    <n v="0"/>
    <n v="0"/>
    <m/>
  </r>
  <r>
    <n v="1193"/>
    <x v="0"/>
    <x v="0"/>
    <x v="0"/>
    <x v="0"/>
    <m/>
    <m/>
    <x v="0"/>
    <x v="0"/>
    <x v="0"/>
    <m/>
    <x v="0"/>
    <m/>
    <m/>
    <n v="0"/>
    <m/>
    <n v="0"/>
    <n v="0"/>
    <n v="0"/>
    <n v="0"/>
    <m/>
    <n v="0"/>
    <m/>
    <n v="0"/>
    <n v="0"/>
    <m/>
    <n v="0"/>
    <n v="0"/>
    <m/>
  </r>
  <r>
    <n v="1194"/>
    <x v="0"/>
    <x v="0"/>
    <x v="0"/>
    <x v="0"/>
    <m/>
    <m/>
    <x v="0"/>
    <x v="0"/>
    <x v="0"/>
    <m/>
    <x v="0"/>
    <m/>
    <m/>
    <n v="0"/>
    <m/>
    <n v="0"/>
    <n v="0"/>
    <n v="0"/>
    <n v="0"/>
    <m/>
    <n v="0"/>
    <m/>
    <n v="0"/>
    <n v="0"/>
    <m/>
    <n v="0"/>
    <n v="0"/>
    <m/>
  </r>
  <r>
    <n v="1195"/>
    <x v="0"/>
    <x v="0"/>
    <x v="0"/>
    <x v="0"/>
    <m/>
    <m/>
    <x v="0"/>
    <x v="0"/>
    <x v="0"/>
    <m/>
    <x v="0"/>
    <m/>
    <m/>
    <n v="0"/>
    <m/>
    <n v="0"/>
    <n v="0"/>
    <n v="0"/>
    <n v="0"/>
    <m/>
    <n v="0"/>
    <m/>
    <n v="0"/>
    <n v="0"/>
    <m/>
    <n v="0"/>
    <n v="0"/>
    <m/>
  </r>
  <r>
    <n v="1196"/>
    <x v="0"/>
    <x v="0"/>
    <x v="0"/>
    <x v="0"/>
    <m/>
    <m/>
    <x v="0"/>
    <x v="0"/>
    <x v="0"/>
    <m/>
    <x v="0"/>
    <m/>
    <m/>
    <n v="0"/>
    <m/>
    <n v="0"/>
    <n v="0"/>
    <n v="0"/>
    <n v="0"/>
    <m/>
    <n v="0"/>
    <m/>
    <n v="0"/>
    <n v="0"/>
    <m/>
    <n v="0"/>
    <n v="0"/>
    <m/>
  </r>
  <r>
    <n v="1197"/>
    <x v="0"/>
    <x v="0"/>
    <x v="0"/>
    <x v="0"/>
    <m/>
    <m/>
    <x v="0"/>
    <x v="0"/>
    <x v="0"/>
    <m/>
    <x v="0"/>
    <m/>
    <m/>
    <n v="0"/>
    <m/>
    <n v="0"/>
    <n v="0"/>
    <n v="0"/>
    <n v="0"/>
    <m/>
    <n v="0"/>
    <m/>
    <n v="0"/>
    <n v="0"/>
    <m/>
    <n v="0"/>
    <n v="0"/>
    <m/>
  </r>
  <r>
    <n v="1198"/>
    <x v="0"/>
    <x v="0"/>
    <x v="0"/>
    <x v="0"/>
    <m/>
    <m/>
    <x v="0"/>
    <x v="0"/>
    <x v="0"/>
    <m/>
    <x v="0"/>
    <m/>
    <m/>
    <n v="0"/>
    <m/>
    <n v="0"/>
    <n v="0"/>
    <n v="0"/>
    <n v="0"/>
    <m/>
    <n v="0"/>
    <m/>
    <n v="0"/>
    <n v="0"/>
    <m/>
    <n v="0"/>
    <n v="0"/>
    <m/>
  </r>
  <r>
    <n v="1199"/>
    <x v="0"/>
    <x v="0"/>
    <x v="0"/>
    <x v="0"/>
    <m/>
    <m/>
    <x v="0"/>
    <x v="0"/>
    <x v="0"/>
    <m/>
    <x v="0"/>
    <m/>
    <m/>
    <n v="0"/>
    <m/>
    <n v="0"/>
    <n v="0"/>
    <n v="0"/>
    <n v="0"/>
    <m/>
    <n v="0"/>
    <m/>
    <n v="0"/>
    <n v="0"/>
    <m/>
    <n v="0"/>
    <n v="0"/>
    <m/>
  </r>
  <r>
    <n v="1200"/>
    <x v="0"/>
    <x v="0"/>
    <x v="0"/>
    <x v="0"/>
    <m/>
    <m/>
    <x v="0"/>
    <x v="0"/>
    <x v="0"/>
    <m/>
    <x v="0"/>
    <m/>
    <m/>
    <n v="0"/>
    <m/>
    <n v="0"/>
    <n v="0"/>
    <n v="0"/>
    <n v="0"/>
    <m/>
    <n v="0"/>
    <m/>
    <n v="0"/>
    <n v="0"/>
    <m/>
    <n v="0"/>
    <n v="0"/>
    <m/>
  </r>
  <r>
    <n v="1201"/>
    <x v="0"/>
    <x v="0"/>
    <x v="0"/>
    <x v="0"/>
    <m/>
    <m/>
    <x v="0"/>
    <x v="0"/>
    <x v="0"/>
    <m/>
    <x v="0"/>
    <m/>
    <m/>
    <n v="0"/>
    <m/>
    <n v="0"/>
    <n v="0"/>
    <n v="0"/>
    <n v="0"/>
    <m/>
    <n v="0"/>
    <m/>
    <n v="0"/>
    <n v="0"/>
    <m/>
    <n v="0"/>
    <n v="0"/>
    <m/>
  </r>
  <r>
    <n v="1202"/>
    <x v="0"/>
    <x v="0"/>
    <x v="0"/>
    <x v="0"/>
    <m/>
    <m/>
    <x v="0"/>
    <x v="0"/>
    <x v="0"/>
    <m/>
    <x v="0"/>
    <m/>
    <m/>
    <n v="0"/>
    <m/>
    <n v="0"/>
    <n v="0"/>
    <n v="0"/>
    <n v="0"/>
    <m/>
    <n v="0"/>
    <m/>
    <n v="0"/>
    <n v="0"/>
    <m/>
    <n v="0"/>
    <n v="0"/>
    <m/>
  </r>
  <r>
    <n v="1203"/>
    <x v="0"/>
    <x v="0"/>
    <x v="0"/>
    <x v="0"/>
    <m/>
    <m/>
    <x v="0"/>
    <x v="0"/>
    <x v="0"/>
    <m/>
    <x v="0"/>
    <m/>
    <m/>
    <n v="0"/>
    <m/>
    <n v="0"/>
    <n v="0"/>
    <n v="0"/>
    <n v="0"/>
    <m/>
    <n v="0"/>
    <m/>
    <n v="0"/>
    <n v="0"/>
    <m/>
    <n v="0"/>
    <n v="0"/>
    <m/>
  </r>
  <r>
    <n v="1204"/>
    <x v="0"/>
    <x v="0"/>
    <x v="0"/>
    <x v="0"/>
    <m/>
    <m/>
    <x v="0"/>
    <x v="0"/>
    <x v="0"/>
    <m/>
    <x v="0"/>
    <m/>
    <m/>
    <n v="0"/>
    <m/>
    <n v="0"/>
    <n v="0"/>
    <n v="0"/>
    <n v="0"/>
    <m/>
    <n v="0"/>
    <m/>
    <n v="0"/>
    <n v="0"/>
    <m/>
    <n v="0"/>
    <n v="0"/>
    <m/>
  </r>
  <r>
    <n v="1205"/>
    <x v="0"/>
    <x v="0"/>
    <x v="0"/>
    <x v="0"/>
    <m/>
    <m/>
    <x v="0"/>
    <x v="0"/>
    <x v="0"/>
    <m/>
    <x v="0"/>
    <m/>
    <m/>
    <n v="0"/>
    <m/>
    <n v="0"/>
    <n v="0"/>
    <n v="0"/>
    <n v="0"/>
    <m/>
    <n v="0"/>
    <m/>
    <n v="0"/>
    <n v="0"/>
    <m/>
    <n v="0"/>
    <n v="0"/>
    <m/>
  </r>
  <r>
    <n v="1206"/>
    <x v="0"/>
    <x v="0"/>
    <x v="0"/>
    <x v="0"/>
    <m/>
    <m/>
    <x v="0"/>
    <x v="0"/>
    <x v="0"/>
    <m/>
    <x v="0"/>
    <m/>
    <m/>
    <n v="0"/>
    <m/>
    <n v="0"/>
    <n v="0"/>
    <n v="0"/>
    <n v="0"/>
    <m/>
    <n v="0"/>
    <m/>
    <n v="0"/>
    <n v="0"/>
    <m/>
    <n v="0"/>
    <n v="0"/>
    <m/>
  </r>
  <r>
    <n v="1207"/>
    <x v="0"/>
    <x v="0"/>
    <x v="0"/>
    <x v="0"/>
    <m/>
    <m/>
    <x v="0"/>
    <x v="0"/>
    <x v="0"/>
    <m/>
    <x v="0"/>
    <m/>
    <m/>
    <n v="0"/>
    <m/>
    <n v="0"/>
    <n v="0"/>
    <n v="0"/>
    <n v="0"/>
    <m/>
    <n v="0"/>
    <m/>
    <n v="0"/>
    <n v="0"/>
    <m/>
    <n v="0"/>
    <n v="0"/>
    <m/>
  </r>
  <r>
    <n v="1208"/>
    <x v="0"/>
    <x v="0"/>
    <x v="0"/>
    <x v="0"/>
    <m/>
    <m/>
    <x v="0"/>
    <x v="0"/>
    <x v="0"/>
    <m/>
    <x v="0"/>
    <m/>
    <m/>
    <n v="0"/>
    <m/>
    <n v="0"/>
    <n v="0"/>
    <n v="0"/>
    <n v="0"/>
    <m/>
    <n v="0"/>
    <m/>
    <n v="0"/>
    <n v="0"/>
    <m/>
    <n v="0"/>
    <n v="0"/>
    <m/>
  </r>
  <r>
    <n v="1209"/>
    <x v="0"/>
    <x v="0"/>
    <x v="0"/>
    <x v="0"/>
    <m/>
    <m/>
    <x v="0"/>
    <x v="0"/>
    <x v="0"/>
    <m/>
    <x v="0"/>
    <m/>
    <m/>
    <n v="0"/>
    <m/>
    <n v="0"/>
    <n v="0"/>
    <n v="0"/>
    <n v="0"/>
    <m/>
    <n v="0"/>
    <m/>
    <n v="0"/>
    <n v="0"/>
    <m/>
    <n v="0"/>
    <n v="0"/>
    <m/>
  </r>
  <r>
    <n v="1210"/>
    <x v="0"/>
    <x v="0"/>
    <x v="0"/>
    <x v="0"/>
    <m/>
    <m/>
    <x v="0"/>
    <x v="0"/>
    <x v="0"/>
    <m/>
    <x v="0"/>
    <m/>
    <m/>
    <n v="0"/>
    <m/>
    <n v="0"/>
    <n v="0"/>
    <n v="0"/>
    <n v="0"/>
    <m/>
    <n v="0"/>
    <m/>
    <n v="0"/>
    <n v="0"/>
    <m/>
    <n v="0"/>
    <n v="0"/>
    <m/>
  </r>
  <r>
    <n v="1211"/>
    <x v="0"/>
    <x v="0"/>
    <x v="0"/>
    <x v="0"/>
    <m/>
    <m/>
    <x v="0"/>
    <x v="0"/>
    <x v="0"/>
    <m/>
    <x v="0"/>
    <m/>
    <m/>
    <n v="0"/>
    <m/>
    <n v="0"/>
    <n v="0"/>
    <n v="0"/>
    <n v="0"/>
    <m/>
    <n v="0"/>
    <m/>
    <n v="0"/>
    <n v="0"/>
    <m/>
    <n v="0"/>
    <n v="0"/>
    <m/>
  </r>
  <r>
    <n v="1212"/>
    <x v="0"/>
    <x v="0"/>
    <x v="0"/>
    <x v="0"/>
    <m/>
    <m/>
    <x v="0"/>
    <x v="0"/>
    <x v="0"/>
    <m/>
    <x v="0"/>
    <m/>
    <m/>
    <n v="0"/>
    <m/>
    <n v="0"/>
    <n v="0"/>
    <n v="0"/>
    <n v="0"/>
    <m/>
    <n v="0"/>
    <m/>
    <n v="0"/>
    <n v="0"/>
    <m/>
    <n v="0"/>
    <n v="0"/>
    <m/>
  </r>
  <r>
    <n v="1213"/>
    <x v="0"/>
    <x v="0"/>
    <x v="0"/>
    <x v="0"/>
    <m/>
    <m/>
    <x v="0"/>
    <x v="0"/>
    <x v="0"/>
    <m/>
    <x v="0"/>
    <m/>
    <m/>
    <n v="0"/>
    <m/>
    <n v="0"/>
    <n v="0"/>
    <n v="0"/>
    <n v="0"/>
    <m/>
    <n v="0"/>
    <m/>
    <n v="0"/>
    <n v="0"/>
    <m/>
    <n v="0"/>
    <n v="0"/>
    <m/>
  </r>
  <r>
    <n v="1214"/>
    <x v="0"/>
    <x v="0"/>
    <x v="0"/>
    <x v="0"/>
    <m/>
    <m/>
    <x v="0"/>
    <x v="0"/>
    <x v="0"/>
    <m/>
    <x v="0"/>
    <m/>
    <m/>
    <n v="0"/>
    <m/>
    <n v="0"/>
    <n v="0"/>
    <n v="0"/>
    <n v="0"/>
    <m/>
    <n v="0"/>
    <m/>
    <n v="0"/>
    <n v="0"/>
    <m/>
    <n v="0"/>
    <n v="0"/>
    <m/>
  </r>
  <r>
    <n v="1215"/>
    <x v="0"/>
    <x v="0"/>
    <x v="0"/>
    <x v="0"/>
    <m/>
    <m/>
    <x v="0"/>
    <x v="0"/>
    <x v="0"/>
    <m/>
    <x v="0"/>
    <m/>
    <m/>
    <n v="0"/>
    <m/>
    <n v="0"/>
    <n v="0"/>
    <n v="0"/>
    <n v="0"/>
    <m/>
    <n v="0"/>
    <m/>
    <n v="0"/>
    <n v="0"/>
    <m/>
    <n v="0"/>
    <n v="0"/>
    <m/>
  </r>
  <r>
    <n v="1216"/>
    <x v="0"/>
    <x v="0"/>
    <x v="0"/>
    <x v="0"/>
    <m/>
    <m/>
    <x v="0"/>
    <x v="0"/>
    <x v="0"/>
    <m/>
    <x v="0"/>
    <m/>
    <m/>
    <n v="0"/>
    <m/>
    <n v="0"/>
    <n v="0"/>
    <n v="0"/>
    <n v="0"/>
    <m/>
    <n v="0"/>
    <m/>
    <n v="0"/>
    <n v="0"/>
    <m/>
    <n v="0"/>
    <n v="0"/>
    <m/>
  </r>
  <r>
    <n v="1217"/>
    <x v="0"/>
    <x v="0"/>
    <x v="0"/>
    <x v="0"/>
    <m/>
    <m/>
    <x v="0"/>
    <x v="0"/>
    <x v="0"/>
    <m/>
    <x v="0"/>
    <m/>
    <m/>
    <n v="0"/>
    <m/>
    <n v="0"/>
    <n v="0"/>
    <n v="0"/>
    <n v="0"/>
    <m/>
    <n v="0"/>
    <m/>
    <n v="0"/>
    <n v="0"/>
    <m/>
    <n v="0"/>
    <n v="0"/>
    <m/>
  </r>
  <r>
    <n v="1218"/>
    <x v="0"/>
    <x v="0"/>
    <x v="0"/>
    <x v="0"/>
    <m/>
    <m/>
    <x v="0"/>
    <x v="0"/>
    <x v="0"/>
    <m/>
    <x v="0"/>
    <m/>
    <m/>
    <n v="0"/>
    <m/>
    <n v="0"/>
    <n v="0"/>
    <n v="0"/>
    <n v="0"/>
    <m/>
    <n v="0"/>
    <m/>
    <n v="0"/>
    <n v="0"/>
    <m/>
    <n v="0"/>
    <n v="0"/>
    <m/>
  </r>
  <r>
    <n v="1219"/>
    <x v="0"/>
    <x v="0"/>
    <x v="0"/>
    <x v="0"/>
    <m/>
    <m/>
    <x v="0"/>
    <x v="0"/>
    <x v="0"/>
    <m/>
    <x v="0"/>
    <m/>
    <m/>
    <n v="0"/>
    <m/>
    <n v="0"/>
    <n v="0"/>
    <n v="0"/>
    <n v="0"/>
    <m/>
    <n v="0"/>
    <m/>
    <n v="0"/>
    <n v="0"/>
    <m/>
    <n v="0"/>
    <n v="0"/>
    <m/>
  </r>
  <r>
    <n v="1220"/>
    <x v="0"/>
    <x v="0"/>
    <x v="0"/>
    <x v="0"/>
    <m/>
    <m/>
    <x v="0"/>
    <x v="0"/>
    <x v="0"/>
    <m/>
    <x v="0"/>
    <m/>
    <m/>
    <n v="0"/>
    <m/>
    <n v="0"/>
    <n v="0"/>
    <n v="0"/>
    <n v="0"/>
    <m/>
    <n v="0"/>
    <m/>
    <n v="0"/>
    <n v="0"/>
    <m/>
    <n v="0"/>
    <n v="0"/>
    <m/>
  </r>
  <r>
    <n v="1221"/>
    <x v="0"/>
    <x v="0"/>
    <x v="0"/>
    <x v="0"/>
    <m/>
    <m/>
    <x v="0"/>
    <x v="0"/>
    <x v="0"/>
    <m/>
    <x v="0"/>
    <m/>
    <m/>
    <n v="0"/>
    <m/>
    <n v="0"/>
    <n v="0"/>
    <n v="0"/>
    <n v="0"/>
    <m/>
    <n v="0"/>
    <m/>
    <n v="0"/>
    <n v="0"/>
    <m/>
    <n v="0"/>
    <n v="0"/>
    <m/>
  </r>
  <r>
    <n v="1222"/>
    <x v="0"/>
    <x v="0"/>
    <x v="0"/>
    <x v="0"/>
    <m/>
    <m/>
    <x v="0"/>
    <x v="0"/>
    <x v="0"/>
    <m/>
    <x v="0"/>
    <m/>
    <m/>
    <n v="0"/>
    <m/>
    <n v="0"/>
    <n v="0"/>
    <n v="0"/>
    <n v="0"/>
    <m/>
    <n v="0"/>
    <m/>
    <n v="0"/>
    <n v="0"/>
    <m/>
    <n v="0"/>
    <n v="0"/>
    <m/>
  </r>
  <r>
    <n v="1223"/>
    <x v="0"/>
    <x v="0"/>
    <x v="0"/>
    <x v="0"/>
    <m/>
    <m/>
    <x v="0"/>
    <x v="0"/>
    <x v="0"/>
    <m/>
    <x v="0"/>
    <m/>
    <m/>
    <n v="0"/>
    <m/>
    <n v="0"/>
    <n v="0"/>
    <n v="0"/>
    <n v="0"/>
    <m/>
    <n v="0"/>
    <m/>
    <n v="0"/>
    <n v="0"/>
    <m/>
    <n v="0"/>
    <n v="0"/>
    <m/>
  </r>
  <r>
    <n v="1224"/>
    <x v="0"/>
    <x v="0"/>
    <x v="0"/>
    <x v="0"/>
    <m/>
    <m/>
    <x v="0"/>
    <x v="0"/>
    <x v="0"/>
    <m/>
    <x v="0"/>
    <m/>
    <m/>
    <n v="0"/>
    <m/>
    <n v="0"/>
    <n v="0"/>
    <n v="0"/>
    <n v="0"/>
    <m/>
    <n v="0"/>
    <m/>
    <n v="0"/>
    <n v="0"/>
    <m/>
    <n v="0"/>
    <n v="0"/>
    <m/>
  </r>
  <r>
    <n v="1225"/>
    <x v="0"/>
    <x v="0"/>
    <x v="0"/>
    <x v="0"/>
    <m/>
    <m/>
    <x v="0"/>
    <x v="0"/>
    <x v="0"/>
    <m/>
    <x v="0"/>
    <m/>
    <m/>
    <n v="0"/>
    <m/>
    <n v="0"/>
    <n v="0"/>
    <n v="0"/>
    <n v="0"/>
    <m/>
    <n v="0"/>
    <m/>
    <n v="0"/>
    <n v="0"/>
    <m/>
    <n v="0"/>
    <n v="0"/>
    <m/>
  </r>
  <r>
    <n v="1226"/>
    <x v="0"/>
    <x v="0"/>
    <x v="0"/>
    <x v="0"/>
    <m/>
    <m/>
    <x v="0"/>
    <x v="0"/>
    <x v="0"/>
    <m/>
    <x v="0"/>
    <m/>
    <m/>
    <n v="0"/>
    <m/>
    <n v="0"/>
    <n v="0"/>
    <n v="0"/>
    <n v="0"/>
    <m/>
    <n v="0"/>
    <m/>
    <n v="0"/>
    <n v="0"/>
    <m/>
    <n v="0"/>
    <n v="0"/>
    <m/>
  </r>
  <r>
    <n v="1227"/>
    <x v="0"/>
    <x v="0"/>
    <x v="0"/>
    <x v="0"/>
    <m/>
    <m/>
    <x v="0"/>
    <x v="0"/>
    <x v="0"/>
    <m/>
    <x v="0"/>
    <m/>
    <m/>
    <n v="0"/>
    <m/>
    <n v="0"/>
    <n v="0"/>
    <n v="0"/>
    <n v="0"/>
    <m/>
    <n v="0"/>
    <m/>
    <n v="0"/>
    <n v="0"/>
    <m/>
    <n v="0"/>
    <n v="0"/>
    <m/>
  </r>
  <r>
    <n v="1228"/>
    <x v="0"/>
    <x v="0"/>
    <x v="0"/>
    <x v="0"/>
    <m/>
    <m/>
    <x v="0"/>
    <x v="0"/>
    <x v="0"/>
    <m/>
    <x v="0"/>
    <m/>
    <m/>
    <n v="0"/>
    <m/>
    <n v="0"/>
    <n v="0"/>
    <n v="0"/>
    <n v="0"/>
    <m/>
    <n v="0"/>
    <m/>
    <n v="0"/>
    <n v="0"/>
    <m/>
    <n v="0"/>
    <n v="0"/>
    <m/>
  </r>
  <r>
    <n v="1229"/>
    <x v="0"/>
    <x v="0"/>
    <x v="0"/>
    <x v="0"/>
    <m/>
    <m/>
    <x v="0"/>
    <x v="0"/>
    <x v="0"/>
    <m/>
    <x v="0"/>
    <m/>
    <m/>
    <n v="0"/>
    <m/>
    <n v="0"/>
    <n v="0"/>
    <n v="0"/>
    <n v="0"/>
    <m/>
    <n v="0"/>
    <m/>
    <n v="0"/>
    <n v="0"/>
    <m/>
    <n v="0"/>
    <n v="0"/>
    <m/>
  </r>
  <r>
    <n v="1230"/>
    <x v="0"/>
    <x v="0"/>
    <x v="0"/>
    <x v="0"/>
    <m/>
    <m/>
    <x v="0"/>
    <x v="0"/>
    <x v="0"/>
    <m/>
    <x v="0"/>
    <m/>
    <m/>
    <n v="0"/>
    <m/>
    <n v="0"/>
    <n v="0"/>
    <n v="0"/>
    <n v="0"/>
    <m/>
    <n v="0"/>
    <m/>
    <n v="0"/>
    <n v="0"/>
    <m/>
    <n v="0"/>
    <n v="0"/>
    <m/>
  </r>
  <r>
    <n v="1231"/>
    <x v="0"/>
    <x v="0"/>
    <x v="0"/>
    <x v="0"/>
    <m/>
    <m/>
    <x v="0"/>
    <x v="0"/>
    <x v="0"/>
    <m/>
    <x v="0"/>
    <m/>
    <m/>
    <n v="0"/>
    <m/>
    <n v="0"/>
    <n v="0"/>
    <n v="0"/>
    <n v="0"/>
    <m/>
    <n v="0"/>
    <m/>
    <n v="0"/>
    <n v="0"/>
    <m/>
    <n v="0"/>
    <n v="0"/>
    <m/>
  </r>
  <r>
    <n v="1232"/>
    <x v="0"/>
    <x v="0"/>
    <x v="0"/>
    <x v="0"/>
    <m/>
    <m/>
    <x v="0"/>
    <x v="0"/>
    <x v="0"/>
    <m/>
    <x v="0"/>
    <m/>
    <m/>
    <n v="0"/>
    <m/>
    <n v="0"/>
    <n v="0"/>
    <n v="0"/>
    <n v="0"/>
    <m/>
    <n v="0"/>
    <m/>
    <n v="0"/>
    <n v="0"/>
    <m/>
    <n v="0"/>
    <n v="0"/>
    <m/>
  </r>
  <r>
    <n v="1233"/>
    <x v="0"/>
    <x v="0"/>
    <x v="0"/>
    <x v="0"/>
    <m/>
    <m/>
    <x v="0"/>
    <x v="0"/>
    <x v="0"/>
    <m/>
    <x v="0"/>
    <m/>
    <m/>
    <n v="0"/>
    <m/>
    <n v="0"/>
    <n v="0"/>
    <n v="0"/>
    <n v="0"/>
    <m/>
    <n v="0"/>
    <m/>
    <n v="0"/>
    <n v="0"/>
    <m/>
    <n v="0"/>
    <n v="0"/>
    <m/>
  </r>
  <r>
    <n v="1234"/>
    <x v="0"/>
    <x v="0"/>
    <x v="0"/>
    <x v="0"/>
    <m/>
    <m/>
    <x v="0"/>
    <x v="0"/>
    <x v="0"/>
    <m/>
    <x v="0"/>
    <m/>
    <m/>
    <n v="0"/>
    <m/>
    <n v="0"/>
    <n v="0"/>
    <n v="0"/>
    <n v="0"/>
    <m/>
    <n v="0"/>
    <m/>
    <n v="0"/>
    <n v="0"/>
    <m/>
    <n v="0"/>
    <n v="0"/>
    <m/>
  </r>
  <r>
    <n v="1235"/>
    <x v="0"/>
    <x v="0"/>
    <x v="0"/>
    <x v="0"/>
    <m/>
    <m/>
    <x v="0"/>
    <x v="0"/>
    <x v="0"/>
    <m/>
    <x v="0"/>
    <m/>
    <m/>
    <n v="0"/>
    <m/>
    <n v="0"/>
    <n v="0"/>
    <n v="0"/>
    <n v="0"/>
    <m/>
    <n v="0"/>
    <m/>
    <n v="0"/>
    <n v="0"/>
    <m/>
    <n v="0"/>
    <n v="0"/>
    <m/>
  </r>
  <r>
    <n v="1236"/>
    <x v="0"/>
    <x v="0"/>
    <x v="0"/>
    <x v="0"/>
    <m/>
    <m/>
    <x v="0"/>
    <x v="0"/>
    <x v="0"/>
    <m/>
    <x v="0"/>
    <m/>
    <m/>
    <n v="0"/>
    <m/>
    <n v="0"/>
    <n v="0"/>
    <n v="0"/>
    <n v="0"/>
    <m/>
    <n v="0"/>
    <m/>
    <n v="0"/>
    <n v="0"/>
    <m/>
    <n v="0"/>
    <n v="0"/>
    <m/>
  </r>
  <r>
    <n v="1237"/>
    <x v="0"/>
    <x v="0"/>
    <x v="0"/>
    <x v="0"/>
    <m/>
    <m/>
    <x v="0"/>
    <x v="0"/>
    <x v="0"/>
    <m/>
    <x v="0"/>
    <m/>
    <m/>
    <n v="0"/>
    <m/>
    <n v="0"/>
    <n v="0"/>
    <n v="0"/>
    <n v="0"/>
    <m/>
    <n v="0"/>
    <m/>
    <n v="0"/>
    <n v="0"/>
    <m/>
    <n v="0"/>
    <n v="0"/>
    <m/>
  </r>
  <r>
    <n v="1238"/>
    <x v="0"/>
    <x v="0"/>
    <x v="0"/>
    <x v="0"/>
    <m/>
    <m/>
    <x v="0"/>
    <x v="0"/>
    <x v="0"/>
    <m/>
    <x v="0"/>
    <m/>
    <m/>
    <n v="0"/>
    <m/>
    <n v="0"/>
    <n v="0"/>
    <n v="0"/>
    <n v="0"/>
    <m/>
    <n v="0"/>
    <m/>
    <n v="0"/>
    <n v="0"/>
    <m/>
    <n v="0"/>
    <n v="0"/>
    <m/>
  </r>
  <r>
    <n v="1239"/>
    <x v="0"/>
    <x v="0"/>
    <x v="0"/>
    <x v="0"/>
    <m/>
    <m/>
    <x v="0"/>
    <x v="0"/>
    <x v="0"/>
    <m/>
    <x v="0"/>
    <m/>
    <m/>
    <n v="0"/>
    <m/>
    <n v="0"/>
    <n v="0"/>
    <n v="0"/>
    <n v="0"/>
    <m/>
    <n v="0"/>
    <m/>
    <n v="0"/>
    <n v="0"/>
    <m/>
    <n v="0"/>
    <n v="0"/>
    <m/>
  </r>
  <r>
    <n v="1240"/>
    <x v="0"/>
    <x v="0"/>
    <x v="0"/>
    <x v="0"/>
    <m/>
    <m/>
    <x v="0"/>
    <x v="0"/>
    <x v="0"/>
    <m/>
    <x v="0"/>
    <m/>
    <m/>
    <n v="0"/>
    <m/>
    <n v="0"/>
    <n v="0"/>
    <n v="0"/>
    <n v="0"/>
    <m/>
    <n v="0"/>
    <m/>
    <n v="0"/>
    <n v="0"/>
    <m/>
    <n v="0"/>
    <n v="0"/>
    <m/>
  </r>
  <r>
    <n v="1241"/>
    <x v="0"/>
    <x v="0"/>
    <x v="0"/>
    <x v="0"/>
    <m/>
    <m/>
    <x v="0"/>
    <x v="0"/>
    <x v="0"/>
    <m/>
    <x v="0"/>
    <m/>
    <m/>
    <n v="0"/>
    <m/>
    <n v="0"/>
    <n v="0"/>
    <n v="0"/>
    <n v="0"/>
    <m/>
    <n v="0"/>
    <m/>
    <n v="0"/>
    <n v="0"/>
    <m/>
    <n v="0"/>
    <n v="0"/>
    <m/>
  </r>
  <r>
    <n v="1242"/>
    <x v="0"/>
    <x v="0"/>
    <x v="0"/>
    <x v="0"/>
    <m/>
    <m/>
    <x v="0"/>
    <x v="0"/>
    <x v="0"/>
    <m/>
    <x v="0"/>
    <m/>
    <m/>
    <n v="0"/>
    <m/>
    <n v="0"/>
    <n v="0"/>
    <n v="0"/>
    <n v="0"/>
    <m/>
    <n v="0"/>
    <m/>
    <n v="0"/>
    <n v="0"/>
    <m/>
    <n v="0"/>
    <n v="0"/>
    <m/>
  </r>
  <r>
    <n v="1243"/>
    <x v="0"/>
    <x v="0"/>
    <x v="0"/>
    <x v="0"/>
    <m/>
    <m/>
    <x v="0"/>
    <x v="0"/>
    <x v="0"/>
    <m/>
    <x v="0"/>
    <m/>
    <m/>
    <n v="0"/>
    <m/>
    <n v="0"/>
    <n v="0"/>
    <n v="0"/>
    <n v="0"/>
    <m/>
    <n v="0"/>
    <m/>
    <n v="0"/>
    <n v="0"/>
    <m/>
    <n v="0"/>
    <n v="0"/>
    <m/>
  </r>
  <r>
    <n v="1244"/>
    <x v="0"/>
    <x v="0"/>
    <x v="0"/>
    <x v="0"/>
    <m/>
    <m/>
    <x v="0"/>
    <x v="0"/>
    <x v="0"/>
    <m/>
    <x v="0"/>
    <m/>
    <m/>
    <n v="0"/>
    <m/>
    <n v="0"/>
    <n v="0"/>
    <n v="0"/>
    <n v="0"/>
    <m/>
    <n v="0"/>
    <m/>
    <n v="0"/>
    <n v="0"/>
    <m/>
    <n v="0"/>
    <n v="0"/>
    <m/>
  </r>
  <r>
    <n v="1245"/>
    <x v="0"/>
    <x v="0"/>
    <x v="0"/>
    <x v="0"/>
    <m/>
    <m/>
    <x v="0"/>
    <x v="0"/>
    <x v="0"/>
    <m/>
    <x v="0"/>
    <m/>
    <m/>
    <n v="0"/>
    <m/>
    <n v="0"/>
    <n v="0"/>
    <n v="0"/>
    <n v="0"/>
    <m/>
    <n v="0"/>
    <m/>
    <n v="0"/>
    <n v="0"/>
    <m/>
    <n v="0"/>
    <n v="0"/>
    <m/>
  </r>
  <r>
    <n v="1246"/>
    <x v="0"/>
    <x v="0"/>
    <x v="0"/>
    <x v="0"/>
    <m/>
    <m/>
    <x v="0"/>
    <x v="0"/>
    <x v="0"/>
    <m/>
    <x v="0"/>
    <m/>
    <m/>
    <n v="0"/>
    <m/>
    <n v="0"/>
    <n v="0"/>
    <n v="0"/>
    <n v="0"/>
    <m/>
    <n v="0"/>
    <m/>
    <n v="0"/>
    <n v="0"/>
    <m/>
    <n v="0"/>
    <n v="0"/>
    <m/>
  </r>
  <r>
    <n v="1247"/>
    <x v="0"/>
    <x v="0"/>
    <x v="0"/>
    <x v="0"/>
    <m/>
    <m/>
    <x v="0"/>
    <x v="0"/>
    <x v="0"/>
    <m/>
    <x v="0"/>
    <m/>
    <m/>
    <n v="0"/>
    <m/>
    <n v="0"/>
    <n v="0"/>
    <n v="0"/>
    <n v="0"/>
    <m/>
    <n v="0"/>
    <m/>
    <n v="0"/>
    <n v="0"/>
    <m/>
    <n v="0"/>
    <n v="0"/>
    <m/>
  </r>
  <r>
    <n v="1248"/>
    <x v="0"/>
    <x v="0"/>
    <x v="0"/>
    <x v="0"/>
    <m/>
    <m/>
    <x v="0"/>
    <x v="0"/>
    <x v="0"/>
    <m/>
    <x v="0"/>
    <m/>
    <m/>
    <n v="0"/>
    <m/>
    <n v="0"/>
    <n v="0"/>
    <n v="0"/>
    <n v="0"/>
    <m/>
    <n v="0"/>
    <m/>
    <n v="0"/>
    <n v="0"/>
    <m/>
    <n v="0"/>
    <n v="0"/>
    <m/>
  </r>
  <r>
    <n v="1249"/>
    <x v="0"/>
    <x v="0"/>
    <x v="0"/>
    <x v="0"/>
    <m/>
    <m/>
    <x v="0"/>
    <x v="0"/>
    <x v="0"/>
    <m/>
    <x v="0"/>
    <m/>
    <m/>
    <n v="0"/>
    <m/>
    <n v="0"/>
    <n v="0"/>
    <n v="0"/>
    <n v="0"/>
    <m/>
    <n v="0"/>
    <m/>
    <n v="0"/>
    <n v="0"/>
    <m/>
    <n v="0"/>
    <n v="0"/>
    <m/>
  </r>
  <r>
    <n v="1250"/>
    <x v="0"/>
    <x v="0"/>
    <x v="0"/>
    <x v="0"/>
    <m/>
    <m/>
    <x v="0"/>
    <x v="0"/>
    <x v="0"/>
    <m/>
    <x v="0"/>
    <m/>
    <m/>
    <n v="0"/>
    <m/>
    <n v="0"/>
    <n v="0"/>
    <n v="0"/>
    <n v="0"/>
    <m/>
    <n v="0"/>
    <m/>
    <n v="0"/>
    <n v="0"/>
    <m/>
    <n v="0"/>
    <n v="0"/>
    <m/>
  </r>
  <r>
    <n v="1251"/>
    <x v="0"/>
    <x v="0"/>
    <x v="0"/>
    <x v="0"/>
    <m/>
    <m/>
    <x v="0"/>
    <x v="0"/>
    <x v="0"/>
    <m/>
    <x v="0"/>
    <m/>
    <m/>
    <n v="0"/>
    <m/>
    <n v="0"/>
    <n v="0"/>
    <n v="0"/>
    <n v="0"/>
    <m/>
    <n v="0"/>
    <m/>
    <n v="0"/>
    <n v="0"/>
    <m/>
    <n v="0"/>
    <n v="0"/>
    <m/>
  </r>
  <r>
    <n v="1252"/>
    <x v="0"/>
    <x v="0"/>
    <x v="0"/>
    <x v="0"/>
    <m/>
    <m/>
    <x v="0"/>
    <x v="0"/>
    <x v="0"/>
    <m/>
    <x v="0"/>
    <m/>
    <m/>
    <n v="0"/>
    <m/>
    <n v="0"/>
    <n v="0"/>
    <n v="0"/>
    <n v="0"/>
    <m/>
    <n v="0"/>
    <m/>
    <n v="0"/>
    <n v="0"/>
    <m/>
    <n v="0"/>
    <n v="0"/>
    <m/>
  </r>
  <r>
    <n v="1253"/>
    <x v="0"/>
    <x v="0"/>
    <x v="0"/>
    <x v="0"/>
    <m/>
    <m/>
    <x v="0"/>
    <x v="0"/>
    <x v="0"/>
    <m/>
    <x v="0"/>
    <m/>
    <m/>
    <n v="0"/>
    <m/>
    <n v="0"/>
    <n v="0"/>
    <n v="0"/>
    <n v="0"/>
    <m/>
    <n v="0"/>
    <m/>
    <n v="0"/>
    <n v="0"/>
    <m/>
    <n v="0"/>
    <n v="0"/>
    <m/>
  </r>
  <r>
    <n v="1254"/>
    <x v="0"/>
    <x v="0"/>
    <x v="0"/>
    <x v="0"/>
    <m/>
    <m/>
    <x v="0"/>
    <x v="0"/>
    <x v="0"/>
    <m/>
    <x v="0"/>
    <m/>
    <m/>
    <n v="0"/>
    <m/>
    <n v="0"/>
    <n v="0"/>
    <n v="0"/>
    <n v="0"/>
    <m/>
    <n v="0"/>
    <m/>
    <n v="0"/>
    <n v="0"/>
    <m/>
    <n v="0"/>
    <n v="0"/>
    <m/>
  </r>
  <r>
    <n v="1255"/>
    <x v="0"/>
    <x v="0"/>
    <x v="0"/>
    <x v="0"/>
    <m/>
    <m/>
    <x v="0"/>
    <x v="0"/>
    <x v="0"/>
    <m/>
    <x v="0"/>
    <m/>
    <m/>
    <n v="0"/>
    <m/>
    <n v="0"/>
    <n v="0"/>
    <n v="0"/>
    <n v="0"/>
    <m/>
    <n v="0"/>
    <m/>
    <n v="0"/>
    <n v="0"/>
    <m/>
    <n v="0"/>
    <n v="0"/>
    <m/>
  </r>
  <r>
    <n v="1256"/>
    <x v="0"/>
    <x v="0"/>
    <x v="0"/>
    <x v="0"/>
    <m/>
    <m/>
    <x v="0"/>
    <x v="0"/>
    <x v="0"/>
    <m/>
    <x v="0"/>
    <m/>
    <m/>
    <n v="0"/>
    <m/>
    <n v="0"/>
    <n v="0"/>
    <n v="0"/>
    <n v="0"/>
    <m/>
    <n v="0"/>
    <m/>
    <n v="0"/>
    <n v="0"/>
    <m/>
    <n v="0"/>
    <n v="0"/>
    <m/>
  </r>
  <r>
    <n v="1257"/>
    <x v="0"/>
    <x v="0"/>
    <x v="0"/>
    <x v="0"/>
    <m/>
    <m/>
    <x v="0"/>
    <x v="0"/>
    <x v="0"/>
    <m/>
    <x v="0"/>
    <m/>
    <m/>
    <n v="0"/>
    <m/>
    <n v="0"/>
    <n v="0"/>
    <n v="0"/>
    <n v="0"/>
    <m/>
    <n v="0"/>
    <m/>
    <n v="0"/>
    <n v="0"/>
    <m/>
    <n v="0"/>
    <n v="0"/>
    <m/>
  </r>
  <r>
    <n v="1258"/>
    <x v="0"/>
    <x v="0"/>
    <x v="0"/>
    <x v="0"/>
    <m/>
    <m/>
    <x v="0"/>
    <x v="0"/>
    <x v="0"/>
    <m/>
    <x v="0"/>
    <m/>
    <m/>
    <n v="0"/>
    <m/>
    <n v="0"/>
    <n v="0"/>
    <n v="0"/>
    <n v="0"/>
    <m/>
    <n v="0"/>
    <m/>
    <n v="0"/>
    <n v="0"/>
    <m/>
    <n v="0"/>
    <n v="0"/>
    <m/>
  </r>
  <r>
    <n v="1259"/>
    <x v="0"/>
    <x v="0"/>
    <x v="0"/>
    <x v="0"/>
    <m/>
    <m/>
    <x v="0"/>
    <x v="0"/>
    <x v="0"/>
    <m/>
    <x v="0"/>
    <m/>
    <m/>
    <n v="0"/>
    <m/>
    <n v="0"/>
    <n v="0"/>
    <n v="0"/>
    <n v="0"/>
    <m/>
    <n v="0"/>
    <m/>
    <n v="0"/>
    <n v="0"/>
    <m/>
    <n v="0"/>
    <n v="0"/>
    <m/>
  </r>
  <r>
    <n v="1260"/>
    <x v="0"/>
    <x v="0"/>
    <x v="0"/>
    <x v="0"/>
    <m/>
    <m/>
    <x v="0"/>
    <x v="0"/>
    <x v="0"/>
    <m/>
    <x v="0"/>
    <m/>
    <m/>
    <n v="0"/>
    <m/>
    <n v="0"/>
    <n v="0"/>
    <n v="0"/>
    <n v="0"/>
    <m/>
    <n v="0"/>
    <m/>
    <n v="0"/>
    <n v="0"/>
    <m/>
    <n v="0"/>
    <n v="0"/>
    <m/>
  </r>
  <r>
    <n v="1261"/>
    <x v="0"/>
    <x v="0"/>
    <x v="0"/>
    <x v="0"/>
    <m/>
    <m/>
    <x v="0"/>
    <x v="0"/>
    <x v="0"/>
    <m/>
    <x v="0"/>
    <m/>
    <m/>
    <n v="0"/>
    <m/>
    <n v="0"/>
    <n v="0"/>
    <n v="0"/>
    <n v="0"/>
    <m/>
    <n v="0"/>
    <m/>
    <n v="0"/>
    <n v="0"/>
    <m/>
    <n v="0"/>
    <n v="0"/>
    <m/>
  </r>
  <r>
    <n v="1262"/>
    <x v="0"/>
    <x v="0"/>
    <x v="0"/>
    <x v="0"/>
    <m/>
    <m/>
    <x v="0"/>
    <x v="0"/>
    <x v="0"/>
    <m/>
    <x v="0"/>
    <m/>
    <m/>
    <n v="0"/>
    <m/>
    <n v="0"/>
    <n v="0"/>
    <n v="0"/>
    <n v="0"/>
    <m/>
    <n v="0"/>
    <m/>
    <n v="0"/>
    <n v="0"/>
    <m/>
    <n v="0"/>
    <n v="0"/>
    <m/>
  </r>
  <r>
    <n v="1263"/>
    <x v="0"/>
    <x v="0"/>
    <x v="0"/>
    <x v="0"/>
    <m/>
    <m/>
    <x v="0"/>
    <x v="0"/>
    <x v="0"/>
    <m/>
    <x v="0"/>
    <m/>
    <m/>
    <n v="0"/>
    <m/>
    <n v="0"/>
    <n v="0"/>
    <n v="0"/>
    <n v="0"/>
    <m/>
    <n v="0"/>
    <m/>
    <n v="0"/>
    <n v="0"/>
    <m/>
    <n v="0"/>
    <n v="0"/>
    <m/>
  </r>
  <r>
    <n v="1264"/>
    <x v="0"/>
    <x v="0"/>
    <x v="0"/>
    <x v="0"/>
    <m/>
    <m/>
    <x v="0"/>
    <x v="0"/>
    <x v="0"/>
    <m/>
    <x v="0"/>
    <m/>
    <m/>
    <n v="0"/>
    <m/>
    <n v="0"/>
    <n v="0"/>
    <n v="0"/>
    <n v="0"/>
    <m/>
    <n v="0"/>
    <m/>
    <n v="0"/>
    <n v="0"/>
    <m/>
    <n v="0"/>
    <n v="0"/>
    <m/>
  </r>
  <r>
    <n v="1265"/>
    <x v="0"/>
    <x v="0"/>
    <x v="0"/>
    <x v="0"/>
    <m/>
    <m/>
    <x v="0"/>
    <x v="0"/>
    <x v="0"/>
    <m/>
    <x v="0"/>
    <m/>
    <m/>
    <n v="0"/>
    <m/>
    <n v="0"/>
    <n v="0"/>
    <n v="0"/>
    <n v="0"/>
    <m/>
    <n v="0"/>
    <m/>
    <n v="0"/>
    <n v="0"/>
    <m/>
    <n v="0"/>
    <n v="0"/>
    <m/>
  </r>
  <r>
    <n v="1266"/>
    <x v="0"/>
    <x v="0"/>
    <x v="0"/>
    <x v="0"/>
    <m/>
    <m/>
    <x v="0"/>
    <x v="0"/>
    <x v="0"/>
    <m/>
    <x v="0"/>
    <m/>
    <m/>
    <n v="0"/>
    <m/>
    <n v="0"/>
    <n v="0"/>
    <n v="0"/>
    <n v="0"/>
    <m/>
    <n v="0"/>
    <m/>
    <n v="0"/>
    <n v="0"/>
    <m/>
    <n v="0"/>
    <n v="0"/>
    <m/>
  </r>
  <r>
    <n v="1267"/>
    <x v="0"/>
    <x v="0"/>
    <x v="0"/>
    <x v="0"/>
    <m/>
    <m/>
    <x v="0"/>
    <x v="0"/>
    <x v="0"/>
    <m/>
    <x v="0"/>
    <m/>
    <m/>
    <n v="0"/>
    <m/>
    <n v="0"/>
    <n v="0"/>
    <n v="0"/>
    <n v="0"/>
    <m/>
    <n v="0"/>
    <m/>
    <n v="0"/>
    <n v="0"/>
    <m/>
    <n v="0"/>
    <n v="0"/>
    <m/>
  </r>
  <r>
    <n v="1268"/>
    <x v="0"/>
    <x v="0"/>
    <x v="0"/>
    <x v="0"/>
    <m/>
    <m/>
    <x v="0"/>
    <x v="0"/>
    <x v="0"/>
    <m/>
    <x v="0"/>
    <m/>
    <m/>
    <n v="0"/>
    <m/>
    <n v="0"/>
    <n v="0"/>
    <n v="0"/>
    <n v="0"/>
    <m/>
    <n v="0"/>
    <m/>
    <n v="0"/>
    <n v="0"/>
    <m/>
    <n v="0"/>
    <n v="0"/>
    <m/>
  </r>
  <r>
    <n v="1269"/>
    <x v="0"/>
    <x v="0"/>
    <x v="0"/>
    <x v="0"/>
    <m/>
    <m/>
    <x v="0"/>
    <x v="0"/>
    <x v="0"/>
    <m/>
    <x v="0"/>
    <m/>
    <m/>
    <n v="0"/>
    <m/>
    <n v="0"/>
    <n v="0"/>
    <n v="0"/>
    <n v="0"/>
    <m/>
    <n v="0"/>
    <m/>
    <n v="0"/>
    <n v="0"/>
    <m/>
    <n v="0"/>
    <n v="0"/>
    <m/>
  </r>
  <r>
    <n v="1270"/>
    <x v="0"/>
    <x v="0"/>
    <x v="0"/>
    <x v="0"/>
    <m/>
    <m/>
    <x v="0"/>
    <x v="0"/>
    <x v="0"/>
    <m/>
    <x v="0"/>
    <m/>
    <m/>
    <n v="0"/>
    <m/>
    <n v="0"/>
    <n v="0"/>
    <n v="0"/>
    <n v="0"/>
    <m/>
    <n v="0"/>
    <m/>
    <n v="0"/>
    <n v="0"/>
    <m/>
    <n v="0"/>
    <n v="0"/>
    <m/>
  </r>
  <r>
    <n v="1271"/>
    <x v="0"/>
    <x v="0"/>
    <x v="0"/>
    <x v="0"/>
    <m/>
    <m/>
    <x v="0"/>
    <x v="0"/>
    <x v="0"/>
    <m/>
    <x v="0"/>
    <m/>
    <m/>
    <n v="0"/>
    <m/>
    <n v="0"/>
    <n v="0"/>
    <n v="0"/>
    <n v="0"/>
    <m/>
    <n v="0"/>
    <m/>
    <n v="0"/>
    <n v="0"/>
    <m/>
    <n v="0"/>
    <n v="0"/>
    <m/>
  </r>
  <r>
    <n v="1272"/>
    <x v="0"/>
    <x v="0"/>
    <x v="0"/>
    <x v="0"/>
    <m/>
    <m/>
    <x v="0"/>
    <x v="0"/>
    <x v="0"/>
    <m/>
    <x v="0"/>
    <m/>
    <m/>
    <n v="0"/>
    <m/>
    <n v="0"/>
    <n v="0"/>
    <n v="0"/>
    <n v="0"/>
    <m/>
    <n v="0"/>
    <m/>
    <n v="0"/>
    <n v="0"/>
    <m/>
    <n v="0"/>
    <n v="0"/>
    <m/>
  </r>
  <r>
    <n v="1273"/>
    <x v="0"/>
    <x v="0"/>
    <x v="0"/>
    <x v="0"/>
    <m/>
    <m/>
    <x v="0"/>
    <x v="0"/>
    <x v="0"/>
    <m/>
    <x v="0"/>
    <m/>
    <m/>
    <n v="0"/>
    <m/>
    <n v="0"/>
    <n v="0"/>
    <n v="0"/>
    <n v="0"/>
    <m/>
    <n v="0"/>
    <m/>
    <n v="0"/>
    <n v="0"/>
    <m/>
    <n v="0"/>
    <n v="0"/>
    <m/>
  </r>
  <r>
    <n v="1274"/>
    <x v="0"/>
    <x v="0"/>
    <x v="0"/>
    <x v="0"/>
    <m/>
    <m/>
    <x v="0"/>
    <x v="0"/>
    <x v="0"/>
    <m/>
    <x v="0"/>
    <m/>
    <m/>
    <n v="0"/>
    <m/>
    <n v="0"/>
    <n v="0"/>
    <n v="0"/>
    <n v="0"/>
    <m/>
    <n v="0"/>
    <m/>
    <n v="0"/>
    <n v="0"/>
    <m/>
    <n v="0"/>
    <n v="0"/>
    <m/>
  </r>
  <r>
    <n v="1275"/>
    <x v="0"/>
    <x v="0"/>
    <x v="0"/>
    <x v="0"/>
    <m/>
    <m/>
    <x v="0"/>
    <x v="0"/>
    <x v="0"/>
    <m/>
    <x v="0"/>
    <m/>
    <m/>
    <n v="0"/>
    <m/>
    <n v="0"/>
    <n v="0"/>
    <n v="0"/>
    <n v="0"/>
    <m/>
    <n v="0"/>
    <m/>
    <n v="0"/>
    <n v="0"/>
    <m/>
    <n v="0"/>
    <n v="0"/>
    <m/>
  </r>
  <r>
    <n v="1276"/>
    <x v="0"/>
    <x v="0"/>
    <x v="0"/>
    <x v="0"/>
    <m/>
    <m/>
    <x v="0"/>
    <x v="0"/>
    <x v="0"/>
    <m/>
    <x v="0"/>
    <m/>
    <m/>
    <n v="0"/>
    <m/>
    <n v="0"/>
    <n v="0"/>
    <n v="0"/>
    <n v="0"/>
    <m/>
    <n v="0"/>
    <m/>
    <n v="0"/>
    <n v="0"/>
    <m/>
    <n v="0"/>
    <n v="0"/>
    <m/>
  </r>
  <r>
    <n v="1277"/>
    <x v="0"/>
    <x v="0"/>
    <x v="0"/>
    <x v="0"/>
    <m/>
    <m/>
    <x v="0"/>
    <x v="0"/>
    <x v="0"/>
    <m/>
    <x v="0"/>
    <m/>
    <m/>
    <n v="0"/>
    <m/>
    <n v="0"/>
    <n v="0"/>
    <n v="0"/>
    <n v="0"/>
    <m/>
    <n v="0"/>
    <m/>
    <n v="0"/>
    <n v="0"/>
    <m/>
    <n v="0"/>
    <n v="0"/>
    <m/>
  </r>
  <r>
    <n v="1278"/>
    <x v="0"/>
    <x v="0"/>
    <x v="0"/>
    <x v="0"/>
    <m/>
    <m/>
    <x v="0"/>
    <x v="0"/>
    <x v="0"/>
    <m/>
    <x v="0"/>
    <m/>
    <m/>
    <n v="0"/>
    <m/>
    <n v="0"/>
    <n v="0"/>
    <n v="0"/>
    <n v="0"/>
    <m/>
    <n v="0"/>
    <m/>
    <n v="0"/>
    <n v="0"/>
    <m/>
    <n v="0"/>
    <n v="0"/>
    <m/>
  </r>
  <r>
    <n v="1279"/>
    <x v="0"/>
    <x v="0"/>
    <x v="0"/>
    <x v="0"/>
    <m/>
    <m/>
    <x v="0"/>
    <x v="0"/>
    <x v="0"/>
    <m/>
    <x v="0"/>
    <m/>
    <m/>
    <n v="0"/>
    <m/>
    <n v="0"/>
    <n v="0"/>
    <n v="0"/>
    <n v="0"/>
    <m/>
    <n v="0"/>
    <m/>
    <n v="0"/>
    <n v="0"/>
    <m/>
    <n v="0"/>
    <n v="0"/>
    <m/>
  </r>
  <r>
    <n v="1280"/>
    <x v="0"/>
    <x v="0"/>
    <x v="0"/>
    <x v="0"/>
    <m/>
    <m/>
    <x v="0"/>
    <x v="0"/>
    <x v="0"/>
    <m/>
    <x v="0"/>
    <m/>
    <m/>
    <n v="0"/>
    <m/>
    <n v="0"/>
    <n v="0"/>
    <n v="0"/>
    <n v="0"/>
    <m/>
    <n v="0"/>
    <m/>
    <n v="0"/>
    <n v="0"/>
    <m/>
    <n v="0"/>
    <n v="0"/>
    <m/>
  </r>
  <r>
    <n v="1281"/>
    <x v="0"/>
    <x v="0"/>
    <x v="0"/>
    <x v="0"/>
    <m/>
    <m/>
    <x v="0"/>
    <x v="0"/>
    <x v="0"/>
    <m/>
    <x v="0"/>
    <m/>
    <m/>
    <n v="0"/>
    <m/>
    <n v="0"/>
    <n v="0"/>
    <n v="0"/>
    <n v="0"/>
    <m/>
    <n v="0"/>
    <m/>
    <n v="0"/>
    <n v="0"/>
    <m/>
    <n v="0"/>
    <n v="0"/>
    <m/>
  </r>
  <r>
    <n v="1282"/>
    <x v="0"/>
    <x v="0"/>
    <x v="0"/>
    <x v="0"/>
    <m/>
    <m/>
    <x v="0"/>
    <x v="0"/>
    <x v="0"/>
    <m/>
    <x v="0"/>
    <m/>
    <m/>
    <n v="0"/>
    <m/>
    <n v="0"/>
    <n v="0"/>
    <n v="0"/>
    <n v="0"/>
    <m/>
    <n v="0"/>
    <m/>
    <n v="0"/>
    <n v="0"/>
    <m/>
    <n v="0"/>
    <n v="0"/>
    <m/>
  </r>
  <r>
    <n v="1283"/>
    <x v="0"/>
    <x v="0"/>
    <x v="0"/>
    <x v="0"/>
    <m/>
    <m/>
    <x v="0"/>
    <x v="0"/>
    <x v="0"/>
    <m/>
    <x v="0"/>
    <m/>
    <m/>
    <n v="0"/>
    <m/>
    <n v="0"/>
    <n v="0"/>
    <n v="0"/>
    <n v="0"/>
    <m/>
    <n v="0"/>
    <m/>
    <n v="0"/>
    <n v="0"/>
    <m/>
    <n v="0"/>
    <n v="0"/>
    <m/>
  </r>
  <r>
    <n v="1284"/>
    <x v="0"/>
    <x v="0"/>
    <x v="0"/>
    <x v="0"/>
    <m/>
    <m/>
    <x v="0"/>
    <x v="0"/>
    <x v="0"/>
    <m/>
    <x v="0"/>
    <m/>
    <m/>
    <n v="0"/>
    <m/>
    <n v="0"/>
    <n v="0"/>
    <n v="0"/>
    <n v="0"/>
    <m/>
    <n v="0"/>
    <m/>
    <n v="0"/>
    <n v="0"/>
    <m/>
    <n v="0"/>
    <n v="0"/>
    <m/>
  </r>
  <r>
    <n v="1285"/>
    <x v="0"/>
    <x v="0"/>
    <x v="0"/>
    <x v="0"/>
    <m/>
    <m/>
    <x v="0"/>
    <x v="0"/>
    <x v="0"/>
    <m/>
    <x v="0"/>
    <m/>
    <m/>
    <n v="0"/>
    <m/>
    <n v="0"/>
    <n v="0"/>
    <n v="0"/>
    <n v="0"/>
    <m/>
    <n v="0"/>
    <m/>
    <n v="0"/>
    <n v="0"/>
    <m/>
    <n v="0"/>
    <n v="0"/>
    <m/>
  </r>
  <r>
    <n v="1286"/>
    <x v="0"/>
    <x v="0"/>
    <x v="0"/>
    <x v="0"/>
    <m/>
    <m/>
    <x v="0"/>
    <x v="0"/>
    <x v="0"/>
    <m/>
    <x v="0"/>
    <m/>
    <m/>
    <n v="0"/>
    <m/>
    <n v="0"/>
    <n v="0"/>
    <n v="0"/>
    <n v="0"/>
    <m/>
    <n v="0"/>
    <m/>
    <n v="0"/>
    <n v="0"/>
    <m/>
    <n v="0"/>
    <n v="0"/>
    <m/>
  </r>
  <r>
    <n v="1287"/>
    <x v="0"/>
    <x v="0"/>
    <x v="0"/>
    <x v="0"/>
    <m/>
    <m/>
    <x v="0"/>
    <x v="0"/>
    <x v="0"/>
    <m/>
    <x v="0"/>
    <m/>
    <m/>
    <n v="0"/>
    <m/>
    <n v="0"/>
    <n v="0"/>
    <n v="0"/>
    <n v="0"/>
    <m/>
    <n v="0"/>
    <m/>
    <n v="0"/>
    <n v="0"/>
    <m/>
    <n v="0"/>
    <n v="0"/>
    <m/>
  </r>
  <r>
    <n v="1288"/>
    <x v="0"/>
    <x v="0"/>
    <x v="0"/>
    <x v="0"/>
    <m/>
    <m/>
    <x v="0"/>
    <x v="0"/>
    <x v="0"/>
    <m/>
    <x v="0"/>
    <m/>
    <m/>
    <n v="0"/>
    <m/>
    <n v="0"/>
    <n v="0"/>
    <n v="0"/>
    <n v="0"/>
    <m/>
    <n v="0"/>
    <m/>
    <n v="0"/>
    <n v="0"/>
    <m/>
    <n v="0"/>
    <n v="0"/>
    <m/>
  </r>
  <r>
    <n v="1289"/>
    <x v="0"/>
    <x v="0"/>
    <x v="0"/>
    <x v="0"/>
    <m/>
    <m/>
    <x v="0"/>
    <x v="0"/>
    <x v="0"/>
    <m/>
    <x v="0"/>
    <m/>
    <m/>
    <n v="0"/>
    <m/>
    <n v="0"/>
    <n v="0"/>
    <n v="0"/>
    <n v="0"/>
    <m/>
    <n v="0"/>
    <m/>
    <n v="0"/>
    <n v="0"/>
    <m/>
    <n v="0"/>
    <n v="0"/>
    <m/>
  </r>
  <r>
    <n v="1290"/>
    <x v="0"/>
    <x v="0"/>
    <x v="0"/>
    <x v="0"/>
    <m/>
    <m/>
    <x v="0"/>
    <x v="0"/>
    <x v="0"/>
    <m/>
    <x v="0"/>
    <m/>
    <m/>
    <n v="0"/>
    <m/>
    <n v="0"/>
    <n v="0"/>
    <n v="0"/>
    <n v="0"/>
    <m/>
    <n v="0"/>
    <m/>
    <n v="0"/>
    <n v="0"/>
    <m/>
    <n v="0"/>
    <n v="0"/>
    <m/>
  </r>
  <r>
    <n v="1291"/>
    <x v="0"/>
    <x v="0"/>
    <x v="0"/>
    <x v="0"/>
    <m/>
    <m/>
    <x v="0"/>
    <x v="0"/>
    <x v="0"/>
    <m/>
    <x v="0"/>
    <m/>
    <m/>
    <n v="0"/>
    <m/>
    <n v="0"/>
    <n v="0"/>
    <n v="0"/>
    <n v="0"/>
    <m/>
    <n v="0"/>
    <m/>
    <n v="0"/>
    <n v="0"/>
    <m/>
    <n v="0"/>
    <n v="0"/>
    <m/>
  </r>
  <r>
    <n v="1292"/>
    <x v="0"/>
    <x v="0"/>
    <x v="0"/>
    <x v="0"/>
    <m/>
    <m/>
    <x v="0"/>
    <x v="0"/>
    <x v="0"/>
    <m/>
    <x v="0"/>
    <m/>
    <m/>
    <n v="0"/>
    <m/>
    <n v="0"/>
    <n v="0"/>
    <n v="0"/>
    <n v="0"/>
    <m/>
    <n v="0"/>
    <m/>
    <n v="0"/>
    <n v="0"/>
    <m/>
    <n v="0"/>
    <n v="0"/>
    <m/>
  </r>
  <r>
    <n v="1293"/>
    <x v="0"/>
    <x v="0"/>
    <x v="0"/>
    <x v="0"/>
    <m/>
    <m/>
    <x v="0"/>
    <x v="0"/>
    <x v="0"/>
    <m/>
    <x v="0"/>
    <m/>
    <m/>
    <n v="0"/>
    <m/>
    <n v="0"/>
    <n v="0"/>
    <n v="0"/>
    <n v="0"/>
    <m/>
    <n v="0"/>
    <m/>
    <n v="0"/>
    <n v="0"/>
    <m/>
    <n v="0"/>
    <n v="0"/>
    <m/>
  </r>
  <r>
    <n v="1294"/>
    <x v="0"/>
    <x v="0"/>
    <x v="0"/>
    <x v="0"/>
    <m/>
    <m/>
    <x v="0"/>
    <x v="0"/>
    <x v="0"/>
    <m/>
    <x v="0"/>
    <m/>
    <m/>
    <n v="0"/>
    <m/>
    <n v="0"/>
    <n v="0"/>
    <n v="0"/>
    <n v="0"/>
    <m/>
    <n v="0"/>
    <m/>
    <n v="0"/>
    <n v="0"/>
    <m/>
    <n v="0"/>
    <n v="0"/>
    <m/>
  </r>
  <r>
    <n v="1295"/>
    <x v="0"/>
    <x v="0"/>
    <x v="0"/>
    <x v="0"/>
    <m/>
    <m/>
    <x v="0"/>
    <x v="0"/>
    <x v="0"/>
    <m/>
    <x v="0"/>
    <m/>
    <m/>
    <n v="0"/>
    <m/>
    <n v="0"/>
    <n v="0"/>
    <n v="0"/>
    <n v="0"/>
    <m/>
    <n v="0"/>
    <m/>
    <n v="0"/>
    <n v="0"/>
    <m/>
    <n v="0"/>
    <n v="0"/>
    <m/>
  </r>
  <r>
    <n v="1296"/>
    <x v="0"/>
    <x v="0"/>
    <x v="0"/>
    <x v="0"/>
    <m/>
    <m/>
    <x v="0"/>
    <x v="0"/>
    <x v="0"/>
    <m/>
    <x v="0"/>
    <m/>
    <m/>
    <n v="0"/>
    <m/>
    <n v="0"/>
    <n v="0"/>
    <n v="0"/>
    <n v="0"/>
    <m/>
    <n v="0"/>
    <m/>
    <n v="0"/>
    <n v="0"/>
    <m/>
    <n v="0"/>
    <n v="0"/>
    <m/>
  </r>
  <r>
    <n v="1297"/>
    <x v="0"/>
    <x v="0"/>
    <x v="0"/>
    <x v="0"/>
    <m/>
    <m/>
    <x v="0"/>
    <x v="0"/>
    <x v="0"/>
    <m/>
    <x v="0"/>
    <m/>
    <m/>
    <n v="0"/>
    <m/>
    <n v="0"/>
    <n v="0"/>
    <n v="0"/>
    <n v="0"/>
    <m/>
    <n v="0"/>
    <m/>
    <n v="0"/>
    <n v="0"/>
    <m/>
    <n v="0"/>
    <n v="0"/>
    <m/>
  </r>
  <r>
    <n v="1298"/>
    <x v="0"/>
    <x v="0"/>
    <x v="0"/>
    <x v="0"/>
    <m/>
    <m/>
    <x v="0"/>
    <x v="0"/>
    <x v="0"/>
    <m/>
    <x v="0"/>
    <m/>
    <m/>
    <n v="0"/>
    <m/>
    <n v="0"/>
    <n v="0"/>
    <n v="0"/>
    <n v="0"/>
    <m/>
    <n v="0"/>
    <m/>
    <n v="0"/>
    <n v="0"/>
    <m/>
    <n v="0"/>
    <n v="0"/>
    <m/>
  </r>
  <r>
    <n v="1299"/>
    <x v="0"/>
    <x v="0"/>
    <x v="0"/>
    <x v="0"/>
    <m/>
    <m/>
    <x v="0"/>
    <x v="0"/>
    <x v="0"/>
    <m/>
    <x v="0"/>
    <m/>
    <m/>
    <n v="0"/>
    <m/>
    <n v="0"/>
    <n v="0"/>
    <n v="0"/>
    <n v="0"/>
    <m/>
    <n v="0"/>
    <m/>
    <n v="0"/>
    <n v="0"/>
    <m/>
    <n v="0"/>
    <n v="0"/>
    <m/>
  </r>
  <r>
    <n v="1300"/>
    <x v="0"/>
    <x v="0"/>
    <x v="0"/>
    <x v="0"/>
    <m/>
    <m/>
    <x v="0"/>
    <x v="0"/>
    <x v="0"/>
    <m/>
    <x v="0"/>
    <m/>
    <m/>
    <n v="0"/>
    <m/>
    <n v="0"/>
    <n v="0"/>
    <n v="0"/>
    <n v="0"/>
    <m/>
    <n v="0"/>
    <m/>
    <n v="0"/>
    <n v="0"/>
    <m/>
    <n v="0"/>
    <n v="0"/>
    <m/>
  </r>
  <r>
    <n v="1301"/>
    <x v="0"/>
    <x v="0"/>
    <x v="0"/>
    <x v="0"/>
    <m/>
    <m/>
    <x v="0"/>
    <x v="0"/>
    <x v="0"/>
    <m/>
    <x v="0"/>
    <m/>
    <m/>
    <n v="0"/>
    <m/>
    <n v="0"/>
    <n v="0"/>
    <n v="0"/>
    <n v="0"/>
    <m/>
    <n v="0"/>
    <m/>
    <n v="0"/>
    <n v="0"/>
    <m/>
    <n v="0"/>
    <n v="0"/>
    <m/>
  </r>
  <r>
    <n v="1302"/>
    <x v="0"/>
    <x v="0"/>
    <x v="0"/>
    <x v="0"/>
    <m/>
    <m/>
    <x v="0"/>
    <x v="0"/>
    <x v="0"/>
    <m/>
    <x v="0"/>
    <m/>
    <m/>
    <n v="0"/>
    <m/>
    <n v="0"/>
    <n v="0"/>
    <n v="0"/>
    <n v="0"/>
    <m/>
    <n v="0"/>
    <m/>
    <n v="0"/>
    <n v="0"/>
    <m/>
    <n v="0"/>
    <n v="0"/>
    <m/>
  </r>
  <r>
    <n v="1303"/>
    <x v="0"/>
    <x v="0"/>
    <x v="0"/>
    <x v="0"/>
    <m/>
    <m/>
    <x v="0"/>
    <x v="0"/>
    <x v="0"/>
    <m/>
    <x v="0"/>
    <m/>
    <m/>
    <n v="0"/>
    <m/>
    <n v="0"/>
    <n v="0"/>
    <n v="0"/>
    <n v="0"/>
    <m/>
    <n v="0"/>
    <m/>
    <n v="0"/>
    <n v="0"/>
    <m/>
    <n v="0"/>
    <n v="0"/>
    <m/>
  </r>
  <r>
    <n v="1304"/>
    <x v="0"/>
    <x v="0"/>
    <x v="0"/>
    <x v="0"/>
    <m/>
    <m/>
    <x v="0"/>
    <x v="0"/>
    <x v="0"/>
    <m/>
    <x v="0"/>
    <m/>
    <m/>
    <n v="0"/>
    <m/>
    <n v="0"/>
    <n v="0"/>
    <n v="0"/>
    <n v="0"/>
    <m/>
    <n v="0"/>
    <m/>
    <n v="0"/>
    <n v="0"/>
    <m/>
    <n v="0"/>
    <n v="0"/>
    <m/>
  </r>
  <r>
    <n v="1305"/>
    <x v="0"/>
    <x v="0"/>
    <x v="0"/>
    <x v="0"/>
    <m/>
    <m/>
    <x v="0"/>
    <x v="0"/>
    <x v="0"/>
    <m/>
    <x v="0"/>
    <m/>
    <m/>
    <n v="0"/>
    <m/>
    <n v="0"/>
    <n v="0"/>
    <n v="0"/>
    <n v="0"/>
    <m/>
    <n v="0"/>
    <m/>
    <n v="0"/>
    <n v="0"/>
    <m/>
    <n v="0"/>
    <n v="0"/>
    <m/>
  </r>
  <r>
    <n v="1306"/>
    <x v="0"/>
    <x v="0"/>
    <x v="0"/>
    <x v="0"/>
    <m/>
    <m/>
    <x v="0"/>
    <x v="0"/>
    <x v="0"/>
    <m/>
    <x v="0"/>
    <m/>
    <m/>
    <n v="0"/>
    <m/>
    <n v="0"/>
    <n v="0"/>
    <n v="0"/>
    <n v="0"/>
    <m/>
    <n v="0"/>
    <m/>
    <n v="0"/>
    <n v="0"/>
    <m/>
    <n v="0"/>
    <n v="0"/>
    <m/>
  </r>
  <r>
    <n v="1307"/>
    <x v="0"/>
    <x v="0"/>
    <x v="0"/>
    <x v="0"/>
    <m/>
    <m/>
    <x v="0"/>
    <x v="0"/>
    <x v="0"/>
    <m/>
    <x v="0"/>
    <m/>
    <m/>
    <n v="0"/>
    <m/>
    <n v="0"/>
    <n v="0"/>
    <n v="0"/>
    <n v="0"/>
    <m/>
    <n v="0"/>
    <m/>
    <n v="0"/>
    <n v="0"/>
    <m/>
    <n v="0"/>
    <n v="0"/>
    <m/>
  </r>
  <r>
    <n v="1308"/>
    <x v="0"/>
    <x v="0"/>
    <x v="0"/>
    <x v="0"/>
    <m/>
    <m/>
    <x v="0"/>
    <x v="0"/>
    <x v="0"/>
    <m/>
    <x v="0"/>
    <m/>
    <m/>
    <n v="0"/>
    <m/>
    <n v="0"/>
    <n v="0"/>
    <n v="0"/>
    <n v="0"/>
    <m/>
    <n v="0"/>
    <m/>
    <n v="0"/>
    <n v="0"/>
    <m/>
    <n v="0"/>
    <n v="0"/>
    <m/>
  </r>
  <r>
    <n v="1309"/>
    <x v="0"/>
    <x v="0"/>
    <x v="0"/>
    <x v="0"/>
    <m/>
    <m/>
    <x v="0"/>
    <x v="0"/>
    <x v="0"/>
    <m/>
    <x v="0"/>
    <m/>
    <m/>
    <n v="0"/>
    <m/>
    <n v="0"/>
    <n v="0"/>
    <n v="0"/>
    <n v="0"/>
    <m/>
    <n v="0"/>
    <m/>
    <n v="0"/>
    <n v="0"/>
    <m/>
    <n v="0"/>
    <n v="0"/>
    <m/>
  </r>
  <r>
    <n v="1310"/>
    <x v="0"/>
    <x v="0"/>
    <x v="0"/>
    <x v="0"/>
    <m/>
    <m/>
    <x v="0"/>
    <x v="0"/>
    <x v="0"/>
    <m/>
    <x v="0"/>
    <m/>
    <m/>
    <n v="0"/>
    <m/>
    <n v="0"/>
    <n v="0"/>
    <n v="0"/>
    <n v="0"/>
    <m/>
    <n v="0"/>
    <m/>
    <n v="0"/>
    <n v="0"/>
    <m/>
    <n v="0"/>
    <n v="0"/>
    <m/>
  </r>
  <r>
    <n v="1311"/>
    <x v="0"/>
    <x v="0"/>
    <x v="0"/>
    <x v="0"/>
    <m/>
    <m/>
    <x v="0"/>
    <x v="0"/>
    <x v="0"/>
    <m/>
    <x v="0"/>
    <m/>
    <m/>
    <n v="0"/>
    <m/>
    <n v="0"/>
    <n v="0"/>
    <n v="0"/>
    <n v="0"/>
    <m/>
    <n v="0"/>
    <m/>
    <n v="0"/>
    <n v="0"/>
    <m/>
    <n v="0"/>
    <n v="0"/>
    <m/>
  </r>
  <r>
    <n v="1312"/>
    <x v="0"/>
    <x v="0"/>
    <x v="0"/>
    <x v="0"/>
    <m/>
    <m/>
    <x v="0"/>
    <x v="0"/>
    <x v="0"/>
    <m/>
    <x v="0"/>
    <m/>
    <m/>
    <n v="0"/>
    <m/>
    <n v="0"/>
    <n v="0"/>
    <n v="0"/>
    <n v="0"/>
    <m/>
    <n v="0"/>
    <m/>
    <n v="0"/>
    <n v="0"/>
    <m/>
    <n v="0"/>
    <n v="0"/>
    <m/>
  </r>
  <r>
    <n v="1313"/>
    <x v="0"/>
    <x v="0"/>
    <x v="0"/>
    <x v="0"/>
    <m/>
    <m/>
    <x v="0"/>
    <x v="0"/>
    <x v="0"/>
    <m/>
    <x v="0"/>
    <m/>
    <m/>
    <n v="0"/>
    <m/>
    <n v="0"/>
    <n v="0"/>
    <n v="0"/>
    <n v="0"/>
    <m/>
    <n v="0"/>
    <m/>
    <n v="0"/>
    <n v="0"/>
    <m/>
    <n v="0"/>
    <n v="0"/>
    <m/>
  </r>
  <r>
    <n v="1314"/>
    <x v="0"/>
    <x v="0"/>
    <x v="0"/>
    <x v="0"/>
    <m/>
    <m/>
    <x v="0"/>
    <x v="0"/>
    <x v="0"/>
    <m/>
    <x v="0"/>
    <m/>
    <m/>
    <n v="0"/>
    <m/>
    <n v="0"/>
    <n v="0"/>
    <n v="0"/>
    <n v="0"/>
    <m/>
    <n v="0"/>
    <m/>
    <n v="0"/>
    <n v="0"/>
    <m/>
    <n v="0"/>
    <n v="0"/>
    <m/>
  </r>
  <r>
    <n v="1315"/>
    <x v="0"/>
    <x v="0"/>
    <x v="0"/>
    <x v="0"/>
    <m/>
    <m/>
    <x v="0"/>
    <x v="0"/>
    <x v="0"/>
    <m/>
    <x v="0"/>
    <m/>
    <m/>
    <n v="0"/>
    <m/>
    <n v="0"/>
    <n v="0"/>
    <n v="0"/>
    <n v="0"/>
    <m/>
    <n v="0"/>
    <m/>
    <n v="0"/>
    <n v="0"/>
    <m/>
    <n v="0"/>
    <n v="0"/>
    <m/>
  </r>
  <r>
    <n v="1316"/>
    <x v="0"/>
    <x v="0"/>
    <x v="0"/>
    <x v="0"/>
    <m/>
    <m/>
    <x v="0"/>
    <x v="0"/>
    <x v="0"/>
    <m/>
    <x v="0"/>
    <m/>
    <m/>
    <n v="0"/>
    <m/>
    <n v="0"/>
    <n v="0"/>
    <n v="0"/>
    <n v="0"/>
    <m/>
    <n v="0"/>
    <m/>
    <n v="0"/>
    <n v="0"/>
    <m/>
    <n v="0"/>
    <n v="0"/>
    <m/>
  </r>
  <r>
    <n v="1317"/>
    <x v="0"/>
    <x v="0"/>
    <x v="0"/>
    <x v="0"/>
    <m/>
    <m/>
    <x v="0"/>
    <x v="0"/>
    <x v="0"/>
    <m/>
    <x v="0"/>
    <m/>
    <m/>
    <n v="0"/>
    <m/>
    <n v="0"/>
    <n v="0"/>
    <n v="0"/>
    <n v="0"/>
    <m/>
    <n v="0"/>
    <m/>
    <n v="0"/>
    <n v="0"/>
    <m/>
    <n v="0"/>
    <n v="0"/>
    <m/>
  </r>
  <r>
    <n v="1318"/>
    <x v="0"/>
    <x v="0"/>
    <x v="0"/>
    <x v="0"/>
    <m/>
    <m/>
    <x v="0"/>
    <x v="0"/>
    <x v="0"/>
    <m/>
    <x v="0"/>
    <m/>
    <m/>
    <n v="0"/>
    <m/>
    <n v="0"/>
    <n v="0"/>
    <n v="0"/>
    <n v="0"/>
    <m/>
    <n v="0"/>
    <m/>
    <n v="0"/>
    <n v="0"/>
    <m/>
    <n v="0"/>
    <n v="0"/>
    <m/>
  </r>
  <r>
    <n v="1319"/>
    <x v="0"/>
    <x v="0"/>
    <x v="0"/>
    <x v="0"/>
    <m/>
    <m/>
    <x v="0"/>
    <x v="0"/>
    <x v="0"/>
    <m/>
    <x v="0"/>
    <m/>
    <m/>
    <n v="0"/>
    <m/>
    <n v="0"/>
    <n v="0"/>
    <n v="0"/>
    <n v="0"/>
    <m/>
    <n v="0"/>
    <m/>
    <n v="0"/>
    <n v="0"/>
    <m/>
    <n v="0"/>
    <n v="0"/>
    <m/>
  </r>
  <r>
    <n v="1320"/>
    <x v="0"/>
    <x v="0"/>
    <x v="0"/>
    <x v="0"/>
    <m/>
    <m/>
    <x v="0"/>
    <x v="0"/>
    <x v="0"/>
    <m/>
    <x v="0"/>
    <m/>
    <m/>
    <n v="0"/>
    <m/>
    <n v="0"/>
    <n v="0"/>
    <n v="0"/>
    <n v="0"/>
    <m/>
    <n v="0"/>
    <m/>
    <n v="0"/>
    <n v="0"/>
    <m/>
    <n v="0"/>
    <n v="0"/>
    <m/>
  </r>
  <r>
    <n v="1321"/>
    <x v="0"/>
    <x v="0"/>
    <x v="0"/>
    <x v="0"/>
    <m/>
    <m/>
    <x v="0"/>
    <x v="0"/>
    <x v="0"/>
    <m/>
    <x v="0"/>
    <m/>
    <m/>
    <n v="0"/>
    <m/>
    <n v="0"/>
    <n v="0"/>
    <n v="0"/>
    <n v="0"/>
    <m/>
    <n v="0"/>
    <m/>
    <n v="0"/>
    <n v="0"/>
    <m/>
    <n v="0"/>
    <n v="0"/>
    <m/>
  </r>
  <r>
    <n v="1322"/>
    <x v="0"/>
    <x v="0"/>
    <x v="0"/>
    <x v="0"/>
    <m/>
    <m/>
    <x v="0"/>
    <x v="0"/>
    <x v="0"/>
    <m/>
    <x v="0"/>
    <m/>
    <m/>
    <n v="0"/>
    <m/>
    <n v="0"/>
    <n v="0"/>
    <n v="0"/>
    <n v="0"/>
    <m/>
    <n v="0"/>
    <m/>
    <n v="0"/>
    <n v="0"/>
    <m/>
    <n v="0"/>
    <n v="0"/>
    <m/>
  </r>
  <r>
    <n v="1323"/>
    <x v="0"/>
    <x v="0"/>
    <x v="0"/>
    <x v="0"/>
    <m/>
    <m/>
    <x v="0"/>
    <x v="0"/>
    <x v="0"/>
    <m/>
    <x v="0"/>
    <m/>
    <m/>
    <n v="0"/>
    <m/>
    <n v="0"/>
    <n v="0"/>
    <n v="0"/>
    <n v="0"/>
    <m/>
    <n v="0"/>
    <m/>
    <n v="0"/>
    <n v="0"/>
    <m/>
    <n v="0"/>
    <n v="0"/>
    <m/>
  </r>
  <r>
    <n v="1324"/>
    <x v="0"/>
    <x v="0"/>
    <x v="0"/>
    <x v="0"/>
    <m/>
    <m/>
    <x v="0"/>
    <x v="0"/>
    <x v="0"/>
    <m/>
    <x v="0"/>
    <m/>
    <m/>
    <n v="0"/>
    <m/>
    <n v="0"/>
    <n v="0"/>
    <n v="0"/>
    <n v="0"/>
    <m/>
    <n v="0"/>
    <m/>
    <n v="0"/>
    <n v="0"/>
    <m/>
    <n v="0"/>
    <n v="0"/>
    <m/>
  </r>
  <r>
    <n v="1325"/>
    <x v="0"/>
    <x v="0"/>
    <x v="0"/>
    <x v="0"/>
    <m/>
    <m/>
    <x v="0"/>
    <x v="0"/>
    <x v="0"/>
    <m/>
    <x v="0"/>
    <m/>
    <m/>
    <n v="0"/>
    <m/>
    <n v="0"/>
    <n v="0"/>
    <n v="0"/>
    <n v="0"/>
    <m/>
    <n v="0"/>
    <m/>
    <n v="0"/>
    <n v="0"/>
    <m/>
    <n v="0"/>
    <n v="0"/>
    <m/>
  </r>
  <r>
    <n v="1326"/>
    <x v="0"/>
    <x v="0"/>
    <x v="0"/>
    <x v="0"/>
    <m/>
    <m/>
    <x v="0"/>
    <x v="0"/>
    <x v="0"/>
    <m/>
    <x v="0"/>
    <m/>
    <m/>
    <n v="0"/>
    <m/>
    <n v="0"/>
    <n v="0"/>
    <n v="0"/>
    <n v="0"/>
    <m/>
    <n v="0"/>
    <m/>
    <n v="0"/>
    <n v="0"/>
    <m/>
    <n v="0"/>
    <n v="0"/>
    <m/>
  </r>
  <r>
    <n v="1327"/>
    <x v="0"/>
    <x v="0"/>
    <x v="0"/>
    <x v="0"/>
    <m/>
    <m/>
    <x v="0"/>
    <x v="0"/>
    <x v="0"/>
    <m/>
    <x v="0"/>
    <m/>
    <m/>
    <n v="0"/>
    <m/>
    <n v="0"/>
    <n v="0"/>
    <n v="0"/>
    <n v="0"/>
    <m/>
    <n v="0"/>
    <m/>
    <n v="0"/>
    <n v="0"/>
    <m/>
    <n v="0"/>
    <n v="0"/>
    <m/>
  </r>
  <r>
    <n v="1328"/>
    <x v="0"/>
    <x v="0"/>
    <x v="0"/>
    <x v="0"/>
    <m/>
    <m/>
    <x v="0"/>
    <x v="0"/>
    <x v="0"/>
    <m/>
    <x v="0"/>
    <m/>
    <m/>
    <n v="0"/>
    <m/>
    <n v="0"/>
    <n v="0"/>
    <n v="0"/>
    <n v="0"/>
    <m/>
    <n v="0"/>
    <m/>
    <n v="0"/>
    <n v="0"/>
    <m/>
    <n v="0"/>
    <n v="0"/>
    <m/>
  </r>
  <r>
    <n v="1329"/>
    <x v="0"/>
    <x v="0"/>
    <x v="0"/>
    <x v="0"/>
    <m/>
    <m/>
    <x v="0"/>
    <x v="0"/>
    <x v="0"/>
    <m/>
    <x v="0"/>
    <m/>
    <m/>
    <n v="0"/>
    <m/>
    <n v="0"/>
    <n v="0"/>
    <n v="0"/>
    <n v="0"/>
    <m/>
    <n v="0"/>
    <m/>
    <n v="0"/>
    <n v="0"/>
    <m/>
    <n v="0"/>
    <n v="0"/>
    <m/>
  </r>
  <r>
    <n v="1330"/>
    <x v="0"/>
    <x v="0"/>
    <x v="0"/>
    <x v="0"/>
    <m/>
    <m/>
    <x v="0"/>
    <x v="0"/>
    <x v="0"/>
    <m/>
    <x v="0"/>
    <m/>
    <m/>
    <n v="0"/>
    <m/>
    <n v="0"/>
    <n v="0"/>
    <n v="0"/>
    <n v="0"/>
    <m/>
    <n v="0"/>
    <m/>
    <n v="0"/>
    <n v="0"/>
    <m/>
    <n v="0"/>
    <n v="0"/>
    <m/>
  </r>
  <r>
    <n v="1331"/>
    <x v="0"/>
    <x v="0"/>
    <x v="0"/>
    <x v="0"/>
    <m/>
    <m/>
    <x v="0"/>
    <x v="0"/>
    <x v="0"/>
    <m/>
    <x v="0"/>
    <m/>
    <m/>
    <n v="0"/>
    <m/>
    <n v="0"/>
    <n v="0"/>
    <n v="0"/>
    <n v="0"/>
    <m/>
    <n v="0"/>
    <m/>
    <n v="0"/>
    <n v="0"/>
    <m/>
    <n v="0"/>
    <n v="0"/>
    <m/>
  </r>
  <r>
    <n v="1332"/>
    <x v="0"/>
    <x v="0"/>
    <x v="0"/>
    <x v="0"/>
    <m/>
    <m/>
    <x v="0"/>
    <x v="0"/>
    <x v="0"/>
    <m/>
    <x v="0"/>
    <m/>
    <m/>
    <n v="0"/>
    <m/>
    <n v="0"/>
    <n v="0"/>
    <n v="0"/>
    <n v="0"/>
    <m/>
    <n v="0"/>
    <m/>
    <n v="0"/>
    <n v="0"/>
    <m/>
    <n v="0"/>
    <n v="0"/>
    <m/>
  </r>
  <r>
    <n v="1333"/>
    <x v="0"/>
    <x v="0"/>
    <x v="0"/>
    <x v="0"/>
    <m/>
    <m/>
    <x v="0"/>
    <x v="0"/>
    <x v="0"/>
    <m/>
    <x v="0"/>
    <m/>
    <m/>
    <n v="0"/>
    <m/>
    <n v="0"/>
    <n v="0"/>
    <n v="0"/>
    <n v="0"/>
    <m/>
    <n v="0"/>
    <m/>
    <n v="0"/>
    <n v="0"/>
    <m/>
    <n v="0"/>
    <n v="0"/>
    <m/>
  </r>
  <r>
    <n v="1334"/>
    <x v="0"/>
    <x v="0"/>
    <x v="0"/>
    <x v="0"/>
    <m/>
    <m/>
    <x v="0"/>
    <x v="0"/>
    <x v="0"/>
    <m/>
    <x v="0"/>
    <m/>
    <m/>
    <n v="0"/>
    <m/>
    <n v="0"/>
    <n v="0"/>
    <n v="0"/>
    <n v="0"/>
    <m/>
    <n v="0"/>
    <m/>
    <n v="0"/>
    <n v="0"/>
    <m/>
    <n v="0"/>
    <n v="0"/>
    <m/>
  </r>
  <r>
    <n v="1335"/>
    <x v="0"/>
    <x v="0"/>
    <x v="0"/>
    <x v="0"/>
    <m/>
    <m/>
    <x v="0"/>
    <x v="0"/>
    <x v="0"/>
    <m/>
    <x v="0"/>
    <m/>
    <m/>
    <n v="0"/>
    <m/>
    <n v="0"/>
    <n v="0"/>
    <n v="0"/>
    <n v="0"/>
    <m/>
    <n v="0"/>
    <m/>
    <n v="0"/>
    <n v="0"/>
    <m/>
    <n v="0"/>
    <n v="0"/>
    <m/>
  </r>
  <r>
    <n v="1336"/>
    <x v="0"/>
    <x v="0"/>
    <x v="0"/>
    <x v="0"/>
    <m/>
    <m/>
    <x v="0"/>
    <x v="0"/>
    <x v="0"/>
    <m/>
    <x v="0"/>
    <m/>
    <m/>
    <n v="0"/>
    <m/>
    <n v="0"/>
    <n v="0"/>
    <n v="0"/>
    <n v="0"/>
    <m/>
    <n v="0"/>
    <m/>
    <n v="0"/>
    <n v="0"/>
    <m/>
    <n v="0"/>
    <n v="0"/>
    <m/>
  </r>
  <r>
    <n v="1337"/>
    <x v="0"/>
    <x v="0"/>
    <x v="0"/>
    <x v="0"/>
    <m/>
    <m/>
    <x v="0"/>
    <x v="0"/>
    <x v="0"/>
    <m/>
    <x v="0"/>
    <m/>
    <m/>
    <n v="0"/>
    <m/>
    <n v="0"/>
    <n v="0"/>
    <n v="0"/>
    <n v="0"/>
    <m/>
    <n v="0"/>
    <m/>
    <n v="0"/>
    <n v="0"/>
    <m/>
    <n v="0"/>
    <n v="0"/>
    <m/>
  </r>
  <r>
    <n v="1338"/>
    <x v="0"/>
    <x v="0"/>
    <x v="0"/>
    <x v="0"/>
    <m/>
    <m/>
    <x v="0"/>
    <x v="0"/>
    <x v="0"/>
    <m/>
    <x v="0"/>
    <m/>
    <m/>
    <n v="0"/>
    <m/>
    <n v="0"/>
    <n v="0"/>
    <n v="0"/>
    <n v="0"/>
    <m/>
    <n v="0"/>
    <m/>
    <n v="0"/>
    <n v="0"/>
    <m/>
    <n v="0"/>
    <n v="0"/>
    <m/>
  </r>
  <r>
    <n v="1339"/>
    <x v="0"/>
    <x v="0"/>
    <x v="0"/>
    <x v="0"/>
    <m/>
    <m/>
    <x v="0"/>
    <x v="0"/>
    <x v="0"/>
    <m/>
    <x v="0"/>
    <m/>
    <m/>
    <n v="0"/>
    <m/>
    <n v="0"/>
    <n v="0"/>
    <n v="0"/>
    <n v="0"/>
    <m/>
    <n v="0"/>
    <m/>
    <n v="0"/>
    <n v="0"/>
    <m/>
    <n v="0"/>
    <n v="0"/>
    <m/>
  </r>
  <r>
    <n v="1340"/>
    <x v="0"/>
    <x v="0"/>
    <x v="0"/>
    <x v="0"/>
    <m/>
    <m/>
    <x v="0"/>
    <x v="0"/>
    <x v="0"/>
    <m/>
    <x v="0"/>
    <m/>
    <m/>
    <n v="0"/>
    <m/>
    <n v="0"/>
    <n v="0"/>
    <n v="0"/>
    <n v="0"/>
    <m/>
    <n v="0"/>
    <m/>
    <n v="0"/>
    <n v="0"/>
    <m/>
    <n v="0"/>
    <n v="0"/>
    <m/>
  </r>
  <r>
    <n v="1341"/>
    <x v="0"/>
    <x v="0"/>
    <x v="0"/>
    <x v="0"/>
    <m/>
    <m/>
    <x v="0"/>
    <x v="0"/>
    <x v="0"/>
    <m/>
    <x v="0"/>
    <m/>
    <m/>
    <n v="0"/>
    <m/>
    <n v="0"/>
    <n v="0"/>
    <n v="0"/>
    <n v="0"/>
    <m/>
    <n v="0"/>
    <m/>
    <n v="0"/>
    <n v="0"/>
    <m/>
    <n v="0"/>
    <n v="0"/>
    <m/>
  </r>
  <r>
    <n v="1342"/>
    <x v="0"/>
    <x v="0"/>
    <x v="0"/>
    <x v="0"/>
    <m/>
    <m/>
    <x v="0"/>
    <x v="0"/>
    <x v="0"/>
    <m/>
    <x v="0"/>
    <m/>
    <m/>
    <n v="0"/>
    <m/>
    <n v="0"/>
    <n v="0"/>
    <n v="0"/>
    <n v="0"/>
    <m/>
    <n v="0"/>
    <m/>
    <n v="0"/>
    <n v="0"/>
    <m/>
    <n v="0"/>
    <n v="0"/>
    <m/>
  </r>
  <r>
    <n v="1343"/>
    <x v="0"/>
    <x v="0"/>
    <x v="0"/>
    <x v="0"/>
    <m/>
    <m/>
    <x v="0"/>
    <x v="0"/>
    <x v="0"/>
    <m/>
    <x v="0"/>
    <m/>
    <m/>
    <n v="0"/>
    <m/>
    <n v="0"/>
    <n v="0"/>
    <n v="0"/>
    <n v="0"/>
    <m/>
    <n v="0"/>
    <m/>
    <n v="0"/>
    <n v="0"/>
    <m/>
    <n v="0"/>
    <n v="0"/>
    <m/>
  </r>
  <r>
    <n v="1344"/>
    <x v="0"/>
    <x v="0"/>
    <x v="0"/>
    <x v="0"/>
    <m/>
    <m/>
    <x v="0"/>
    <x v="0"/>
    <x v="0"/>
    <m/>
    <x v="0"/>
    <m/>
    <m/>
    <n v="0"/>
    <m/>
    <n v="0"/>
    <n v="0"/>
    <n v="0"/>
    <n v="0"/>
    <m/>
    <n v="0"/>
    <m/>
    <n v="0"/>
    <n v="0"/>
    <m/>
    <n v="0"/>
    <n v="0"/>
    <m/>
  </r>
  <r>
    <n v="1345"/>
    <x v="0"/>
    <x v="0"/>
    <x v="0"/>
    <x v="0"/>
    <m/>
    <m/>
    <x v="0"/>
    <x v="0"/>
    <x v="0"/>
    <m/>
    <x v="0"/>
    <m/>
    <m/>
    <n v="0"/>
    <m/>
    <n v="0"/>
    <n v="0"/>
    <n v="0"/>
    <n v="0"/>
    <m/>
    <n v="0"/>
    <m/>
    <n v="0"/>
    <n v="0"/>
    <m/>
    <n v="0"/>
    <n v="0"/>
    <m/>
  </r>
  <r>
    <n v="1346"/>
    <x v="0"/>
    <x v="0"/>
    <x v="0"/>
    <x v="0"/>
    <m/>
    <m/>
    <x v="0"/>
    <x v="0"/>
    <x v="0"/>
    <m/>
    <x v="0"/>
    <m/>
    <m/>
    <n v="0"/>
    <m/>
    <n v="0"/>
    <n v="0"/>
    <n v="0"/>
    <n v="0"/>
    <m/>
    <n v="0"/>
    <m/>
    <n v="0"/>
    <n v="0"/>
    <m/>
    <n v="0"/>
    <n v="0"/>
    <m/>
  </r>
  <r>
    <n v="1347"/>
    <x v="0"/>
    <x v="0"/>
    <x v="0"/>
    <x v="0"/>
    <m/>
    <m/>
    <x v="0"/>
    <x v="0"/>
    <x v="0"/>
    <m/>
    <x v="0"/>
    <m/>
    <m/>
    <n v="0"/>
    <m/>
    <n v="0"/>
    <n v="0"/>
    <n v="0"/>
    <n v="0"/>
    <m/>
    <n v="0"/>
    <m/>
    <n v="0"/>
    <n v="0"/>
    <m/>
    <n v="0"/>
    <n v="0"/>
    <m/>
  </r>
  <r>
    <n v="1348"/>
    <x v="0"/>
    <x v="0"/>
    <x v="0"/>
    <x v="0"/>
    <m/>
    <m/>
    <x v="0"/>
    <x v="0"/>
    <x v="0"/>
    <m/>
    <x v="0"/>
    <m/>
    <m/>
    <n v="0"/>
    <m/>
    <n v="0"/>
    <n v="0"/>
    <n v="0"/>
    <n v="0"/>
    <m/>
    <n v="0"/>
    <m/>
    <n v="0"/>
    <n v="0"/>
    <m/>
    <n v="0"/>
    <n v="0"/>
    <m/>
  </r>
  <r>
    <n v="1349"/>
    <x v="0"/>
    <x v="0"/>
    <x v="0"/>
    <x v="0"/>
    <m/>
    <m/>
    <x v="0"/>
    <x v="0"/>
    <x v="0"/>
    <m/>
    <x v="0"/>
    <m/>
    <m/>
    <n v="0"/>
    <m/>
    <n v="0"/>
    <n v="0"/>
    <n v="0"/>
    <n v="0"/>
    <m/>
    <n v="0"/>
    <m/>
    <n v="0"/>
    <n v="0"/>
    <m/>
    <n v="0"/>
    <n v="0"/>
    <m/>
  </r>
  <r>
    <n v="1350"/>
    <x v="0"/>
    <x v="0"/>
    <x v="0"/>
    <x v="0"/>
    <m/>
    <m/>
    <x v="0"/>
    <x v="0"/>
    <x v="0"/>
    <m/>
    <x v="0"/>
    <m/>
    <m/>
    <n v="0"/>
    <m/>
    <n v="0"/>
    <n v="0"/>
    <n v="0"/>
    <n v="0"/>
    <m/>
    <n v="0"/>
    <m/>
    <n v="0"/>
    <n v="0"/>
    <m/>
    <n v="0"/>
    <n v="0"/>
    <m/>
  </r>
  <r>
    <n v="1351"/>
    <x v="0"/>
    <x v="0"/>
    <x v="0"/>
    <x v="0"/>
    <m/>
    <m/>
    <x v="0"/>
    <x v="0"/>
    <x v="0"/>
    <m/>
    <x v="0"/>
    <m/>
    <m/>
    <n v="0"/>
    <m/>
    <n v="0"/>
    <n v="0"/>
    <n v="0"/>
    <n v="0"/>
    <m/>
    <n v="0"/>
    <m/>
    <n v="0"/>
    <n v="0"/>
    <m/>
    <n v="0"/>
    <n v="0"/>
    <m/>
  </r>
  <r>
    <n v="1352"/>
    <x v="0"/>
    <x v="0"/>
    <x v="0"/>
    <x v="0"/>
    <m/>
    <m/>
    <x v="0"/>
    <x v="0"/>
    <x v="0"/>
    <m/>
    <x v="0"/>
    <m/>
    <m/>
    <n v="0"/>
    <m/>
    <n v="0"/>
    <n v="0"/>
    <n v="0"/>
    <n v="0"/>
    <m/>
    <n v="0"/>
    <m/>
    <n v="0"/>
    <n v="0"/>
    <m/>
    <n v="0"/>
    <n v="0"/>
    <m/>
  </r>
  <r>
    <n v="1353"/>
    <x v="0"/>
    <x v="0"/>
    <x v="0"/>
    <x v="0"/>
    <m/>
    <m/>
    <x v="0"/>
    <x v="0"/>
    <x v="0"/>
    <m/>
    <x v="0"/>
    <m/>
    <m/>
    <n v="0"/>
    <m/>
    <n v="0"/>
    <n v="0"/>
    <n v="0"/>
    <n v="0"/>
    <m/>
    <n v="0"/>
    <m/>
    <n v="0"/>
    <n v="0"/>
    <m/>
    <n v="0"/>
    <n v="0"/>
    <m/>
  </r>
  <r>
    <n v="1354"/>
    <x v="0"/>
    <x v="0"/>
    <x v="0"/>
    <x v="0"/>
    <m/>
    <m/>
    <x v="0"/>
    <x v="0"/>
    <x v="0"/>
    <m/>
    <x v="0"/>
    <m/>
    <m/>
    <n v="0"/>
    <m/>
    <n v="0"/>
    <n v="0"/>
    <n v="0"/>
    <n v="0"/>
    <m/>
    <n v="0"/>
    <m/>
    <n v="0"/>
    <n v="0"/>
    <m/>
    <n v="0"/>
    <n v="0"/>
    <m/>
  </r>
  <r>
    <n v="1355"/>
    <x v="0"/>
    <x v="0"/>
    <x v="0"/>
    <x v="0"/>
    <m/>
    <m/>
    <x v="0"/>
    <x v="0"/>
    <x v="0"/>
    <m/>
    <x v="0"/>
    <m/>
    <m/>
    <n v="0"/>
    <m/>
    <n v="0"/>
    <n v="0"/>
    <n v="0"/>
    <n v="0"/>
    <m/>
    <n v="0"/>
    <m/>
    <n v="0"/>
    <n v="0"/>
    <m/>
    <n v="0"/>
    <n v="0"/>
    <m/>
  </r>
  <r>
    <n v="1356"/>
    <x v="0"/>
    <x v="0"/>
    <x v="0"/>
    <x v="0"/>
    <m/>
    <m/>
    <x v="0"/>
    <x v="0"/>
    <x v="0"/>
    <m/>
    <x v="0"/>
    <m/>
    <m/>
    <n v="0"/>
    <m/>
    <n v="0"/>
    <n v="0"/>
    <n v="0"/>
    <n v="0"/>
    <m/>
    <n v="0"/>
    <m/>
    <n v="0"/>
    <n v="0"/>
    <m/>
    <n v="0"/>
    <n v="0"/>
    <m/>
  </r>
  <r>
    <n v="1357"/>
    <x v="0"/>
    <x v="0"/>
    <x v="0"/>
    <x v="0"/>
    <m/>
    <m/>
    <x v="0"/>
    <x v="0"/>
    <x v="0"/>
    <m/>
    <x v="0"/>
    <m/>
    <m/>
    <n v="0"/>
    <m/>
    <n v="0"/>
    <n v="0"/>
    <n v="0"/>
    <n v="0"/>
    <m/>
    <n v="0"/>
    <m/>
    <n v="0"/>
    <n v="0"/>
    <m/>
    <n v="0"/>
    <n v="0"/>
    <m/>
  </r>
  <r>
    <n v="1358"/>
    <x v="0"/>
    <x v="0"/>
    <x v="0"/>
    <x v="0"/>
    <m/>
    <m/>
    <x v="0"/>
    <x v="0"/>
    <x v="0"/>
    <m/>
    <x v="0"/>
    <m/>
    <m/>
    <n v="0"/>
    <m/>
    <n v="0"/>
    <n v="0"/>
    <n v="0"/>
    <n v="0"/>
    <m/>
    <n v="0"/>
    <m/>
    <n v="0"/>
    <n v="0"/>
    <m/>
    <n v="0"/>
    <n v="0"/>
    <m/>
  </r>
  <r>
    <n v="1359"/>
    <x v="0"/>
    <x v="0"/>
    <x v="0"/>
    <x v="0"/>
    <m/>
    <m/>
    <x v="0"/>
    <x v="0"/>
    <x v="0"/>
    <m/>
    <x v="0"/>
    <m/>
    <m/>
    <n v="0"/>
    <m/>
    <n v="0"/>
    <n v="0"/>
    <n v="0"/>
    <n v="0"/>
    <m/>
    <n v="0"/>
    <m/>
    <n v="0"/>
    <n v="0"/>
    <m/>
    <n v="0"/>
    <n v="0"/>
    <m/>
  </r>
  <r>
    <n v="1360"/>
    <x v="0"/>
    <x v="0"/>
    <x v="0"/>
    <x v="0"/>
    <m/>
    <m/>
    <x v="0"/>
    <x v="0"/>
    <x v="0"/>
    <m/>
    <x v="0"/>
    <m/>
    <m/>
    <n v="0"/>
    <m/>
    <n v="0"/>
    <n v="0"/>
    <n v="0"/>
    <n v="0"/>
    <m/>
    <n v="0"/>
    <m/>
    <n v="0"/>
    <n v="0"/>
    <m/>
    <n v="0"/>
    <n v="0"/>
    <m/>
  </r>
  <r>
    <n v="1361"/>
    <x v="0"/>
    <x v="0"/>
    <x v="0"/>
    <x v="0"/>
    <m/>
    <m/>
    <x v="0"/>
    <x v="0"/>
    <x v="0"/>
    <m/>
    <x v="0"/>
    <m/>
    <m/>
    <n v="0"/>
    <m/>
    <n v="0"/>
    <n v="0"/>
    <n v="0"/>
    <n v="0"/>
    <m/>
    <n v="0"/>
    <m/>
    <n v="0"/>
    <n v="0"/>
    <m/>
    <n v="0"/>
    <n v="0"/>
    <m/>
  </r>
  <r>
    <n v="1362"/>
    <x v="0"/>
    <x v="0"/>
    <x v="0"/>
    <x v="0"/>
    <m/>
    <m/>
    <x v="0"/>
    <x v="0"/>
    <x v="0"/>
    <m/>
    <x v="0"/>
    <m/>
    <m/>
    <n v="0"/>
    <m/>
    <n v="0"/>
    <n v="0"/>
    <n v="0"/>
    <n v="0"/>
    <m/>
    <n v="0"/>
    <m/>
    <n v="0"/>
    <n v="0"/>
    <m/>
    <n v="0"/>
    <n v="0"/>
    <m/>
  </r>
  <r>
    <n v="1363"/>
    <x v="0"/>
    <x v="0"/>
    <x v="0"/>
    <x v="0"/>
    <m/>
    <m/>
    <x v="0"/>
    <x v="0"/>
    <x v="0"/>
    <m/>
    <x v="0"/>
    <m/>
    <m/>
    <n v="0"/>
    <m/>
    <n v="0"/>
    <n v="0"/>
    <n v="0"/>
    <n v="0"/>
    <m/>
    <n v="0"/>
    <m/>
    <n v="0"/>
    <n v="0"/>
    <m/>
    <n v="0"/>
    <n v="0"/>
    <m/>
  </r>
  <r>
    <n v="1364"/>
    <x v="0"/>
    <x v="0"/>
    <x v="0"/>
    <x v="0"/>
    <m/>
    <m/>
    <x v="0"/>
    <x v="0"/>
    <x v="0"/>
    <m/>
    <x v="0"/>
    <m/>
    <m/>
    <n v="0"/>
    <m/>
    <n v="0"/>
    <n v="0"/>
    <n v="0"/>
    <n v="0"/>
    <m/>
    <n v="0"/>
    <m/>
    <n v="0"/>
    <n v="0"/>
    <m/>
    <n v="0"/>
    <n v="0"/>
    <m/>
  </r>
  <r>
    <n v="1365"/>
    <x v="0"/>
    <x v="0"/>
    <x v="0"/>
    <x v="0"/>
    <m/>
    <m/>
    <x v="0"/>
    <x v="0"/>
    <x v="0"/>
    <m/>
    <x v="0"/>
    <m/>
    <m/>
    <n v="0"/>
    <m/>
    <n v="0"/>
    <n v="0"/>
    <n v="0"/>
    <n v="0"/>
    <m/>
    <n v="0"/>
    <m/>
    <n v="0"/>
    <n v="0"/>
    <m/>
    <n v="0"/>
    <n v="0"/>
    <m/>
  </r>
  <r>
    <n v="1366"/>
    <x v="0"/>
    <x v="0"/>
    <x v="0"/>
    <x v="0"/>
    <m/>
    <m/>
    <x v="0"/>
    <x v="0"/>
    <x v="0"/>
    <m/>
    <x v="0"/>
    <m/>
    <m/>
    <n v="0"/>
    <m/>
    <n v="0"/>
    <n v="0"/>
    <n v="0"/>
    <n v="0"/>
    <m/>
    <n v="0"/>
    <m/>
    <n v="0"/>
    <n v="0"/>
    <m/>
    <n v="0"/>
    <n v="0"/>
    <m/>
  </r>
  <r>
    <n v="1367"/>
    <x v="0"/>
    <x v="0"/>
    <x v="0"/>
    <x v="0"/>
    <m/>
    <m/>
    <x v="0"/>
    <x v="0"/>
    <x v="0"/>
    <m/>
    <x v="0"/>
    <m/>
    <m/>
    <n v="0"/>
    <m/>
    <n v="0"/>
    <n v="0"/>
    <n v="0"/>
    <n v="0"/>
    <m/>
    <n v="0"/>
    <m/>
    <n v="0"/>
    <n v="0"/>
    <m/>
    <n v="0"/>
    <n v="0"/>
    <m/>
  </r>
  <r>
    <n v="1368"/>
    <x v="0"/>
    <x v="0"/>
    <x v="0"/>
    <x v="0"/>
    <m/>
    <m/>
    <x v="0"/>
    <x v="0"/>
    <x v="0"/>
    <m/>
    <x v="0"/>
    <m/>
    <m/>
    <n v="0"/>
    <m/>
    <n v="0"/>
    <n v="0"/>
    <n v="0"/>
    <n v="0"/>
    <m/>
    <n v="0"/>
    <m/>
    <n v="0"/>
    <n v="0"/>
    <m/>
    <n v="0"/>
    <n v="0"/>
    <m/>
  </r>
  <r>
    <n v="1369"/>
    <x v="0"/>
    <x v="0"/>
    <x v="0"/>
    <x v="0"/>
    <m/>
    <m/>
    <x v="0"/>
    <x v="0"/>
    <x v="0"/>
    <m/>
    <x v="0"/>
    <m/>
    <m/>
    <n v="0"/>
    <m/>
    <n v="0"/>
    <n v="0"/>
    <n v="0"/>
    <n v="0"/>
    <m/>
    <n v="0"/>
    <m/>
    <n v="0"/>
    <n v="0"/>
    <m/>
    <n v="0"/>
    <n v="0"/>
    <m/>
  </r>
  <r>
    <n v="1370"/>
    <x v="0"/>
    <x v="0"/>
    <x v="0"/>
    <x v="0"/>
    <m/>
    <m/>
    <x v="0"/>
    <x v="0"/>
    <x v="0"/>
    <m/>
    <x v="0"/>
    <m/>
    <m/>
    <n v="0"/>
    <m/>
    <n v="0"/>
    <n v="0"/>
    <n v="0"/>
    <n v="0"/>
    <m/>
    <n v="0"/>
    <m/>
    <n v="0"/>
    <n v="0"/>
    <m/>
    <n v="0"/>
    <n v="0"/>
    <m/>
  </r>
  <r>
    <n v="1371"/>
    <x v="0"/>
    <x v="0"/>
    <x v="0"/>
    <x v="0"/>
    <m/>
    <m/>
    <x v="0"/>
    <x v="0"/>
    <x v="0"/>
    <m/>
    <x v="0"/>
    <m/>
    <m/>
    <n v="0"/>
    <m/>
    <n v="0"/>
    <n v="0"/>
    <n v="0"/>
    <n v="0"/>
    <m/>
    <n v="0"/>
    <m/>
    <n v="0"/>
    <n v="0"/>
    <m/>
    <n v="0"/>
    <n v="0"/>
    <m/>
  </r>
  <r>
    <n v="1372"/>
    <x v="0"/>
    <x v="0"/>
    <x v="0"/>
    <x v="0"/>
    <m/>
    <m/>
    <x v="0"/>
    <x v="0"/>
    <x v="0"/>
    <m/>
    <x v="0"/>
    <m/>
    <m/>
    <n v="0"/>
    <m/>
    <n v="0"/>
    <n v="0"/>
    <n v="0"/>
    <n v="0"/>
    <m/>
    <n v="0"/>
    <m/>
    <n v="0"/>
    <n v="0"/>
    <m/>
    <n v="0"/>
    <n v="0"/>
    <m/>
  </r>
  <r>
    <n v="1373"/>
    <x v="0"/>
    <x v="0"/>
    <x v="0"/>
    <x v="0"/>
    <m/>
    <m/>
    <x v="0"/>
    <x v="0"/>
    <x v="0"/>
    <m/>
    <x v="0"/>
    <m/>
    <m/>
    <n v="0"/>
    <m/>
    <n v="0"/>
    <n v="0"/>
    <n v="0"/>
    <n v="0"/>
    <m/>
    <n v="0"/>
    <m/>
    <n v="0"/>
    <n v="0"/>
    <m/>
    <n v="0"/>
    <n v="0"/>
    <m/>
  </r>
  <r>
    <n v="1374"/>
    <x v="0"/>
    <x v="0"/>
    <x v="0"/>
    <x v="0"/>
    <m/>
    <m/>
    <x v="0"/>
    <x v="0"/>
    <x v="0"/>
    <m/>
    <x v="0"/>
    <m/>
    <m/>
    <n v="0"/>
    <m/>
    <n v="0"/>
    <n v="0"/>
    <n v="0"/>
    <n v="0"/>
    <m/>
    <n v="0"/>
    <m/>
    <n v="0"/>
    <n v="0"/>
    <m/>
    <n v="0"/>
    <n v="0"/>
    <m/>
  </r>
  <r>
    <n v="1375"/>
    <x v="0"/>
    <x v="0"/>
    <x v="0"/>
    <x v="0"/>
    <m/>
    <m/>
    <x v="0"/>
    <x v="0"/>
    <x v="0"/>
    <m/>
    <x v="0"/>
    <m/>
    <m/>
    <n v="0"/>
    <m/>
    <n v="0"/>
    <n v="0"/>
    <n v="0"/>
    <n v="0"/>
    <m/>
    <n v="0"/>
    <m/>
    <n v="0"/>
    <n v="0"/>
    <m/>
    <n v="0"/>
    <n v="0"/>
    <m/>
  </r>
  <r>
    <n v="1376"/>
    <x v="0"/>
    <x v="0"/>
    <x v="0"/>
    <x v="0"/>
    <m/>
    <m/>
    <x v="0"/>
    <x v="0"/>
    <x v="0"/>
    <m/>
    <x v="0"/>
    <m/>
    <m/>
    <n v="0"/>
    <m/>
    <n v="0"/>
    <n v="0"/>
    <n v="0"/>
    <n v="0"/>
    <m/>
    <n v="0"/>
    <m/>
    <n v="0"/>
    <n v="0"/>
    <m/>
    <n v="0"/>
    <n v="0"/>
    <m/>
  </r>
  <r>
    <n v="1377"/>
    <x v="0"/>
    <x v="0"/>
    <x v="0"/>
    <x v="0"/>
    <m/>
    <m/>
    <x v="0"/>
    <x v="0"/>
    <x v="0"/>
    <m/>
    <x v="0"/>
    <m/>
    <m/>
    <n v="0"/>
    <m/>
    <n v="0"/>
    <n v="0"/>
    <n v="0"/>
    <n v="0"/>
    <m/>
    <n v="0"/>
    <m/>
    <n v="0"/>
    <n v="0"/>
    <m/>
    <n v="0"/>
    <n v="0"/>
    <m/>
  </r>
  <r>
    <n v="1378"/>
    <x v="0"/>
    <x v="0"/>
    <x v="0"/>
    <x v="0"/>
    <m/>
    <m/>
    <x v="0"/>
    <x v="0"/>
    <x v="0"/>
    <m/>
    <x v="0"/>
    <m/>
    <m/>
    <n v="0"/>
    <m/>
    <n v="0"/>
    <n v="0"/>
    <n v="0"/>
    <n v="0"/>
    <m/>
    <n v="0"/>
    <m/>
    <n v="0"/>
    <n v="0"/>
    <m/>
    <n v="0"/>
    <n v="0"/>
    <m/>
  </r>
  <r>
    <n v="1379"/>
    <x v="0"/>
    <x v="0"/>
    <x v="0"/>
    <x v="0"/>
    <m/>
    <m/>
    <x v="0"/>
    <x v="0"/>
    <x v="0"/>
    <m/>
    <x v="0"/>
    <m/>
    <m/>
    <n v="0"/>
    <m/>
    <n v="0"/>
    <n v="0"/>
    <n v="0"/>
    <n v="0"/>
    <m/>
    <n v="0"/>
    <m/>
    <n v="0"/>
    <n v="0"/>
    <m/>
    <n v="0"/>
    <n v="0"/>
    <m/>
  </r>
  <r>
    <n v="1380"/>
    <x v="0"/>
    <x v="0"/>
    <x v="0"/>
    <x v="0"/>
    <m/>
    <m/>
    <x v="0"/>
    <x v="0"/>
    <x v="0"/>
    <m/>
    <x v="0"/>
    <m/>
    <m/>
    <n v="0"/>
    <m/>
    <n v="0"/>
    <n v="0"/>
    <n v="0"/>
    <n v="0"/>
    <m/>
    <n v="0"/>
    <m/>
    <n v="0"/>
    <n v="0"/>
    <m/>
    <n v="0"/>
    <n v="0"/>
    <m/>
  </r>
  <r>
    <n v="1381"/>
    <x v="0"/>
    <x v="0"/>
    <x v="0"/>
    <x v="0"/>
    <m/>
    <m/>
    <x v="0"/>
    <x v="0"/>
    <x v="0"/>
    <m/>
    <x v="0"/>
    <m/>
    <m/>
    <n v="0"/>
    <m/>
    <n v="0"/>
    <n v="0"/>
    <n v="0"/>
    <n v="0"/>
    <m/>
    <n v="0"/>
    <m/>
    <n v="0"/>
    <n v="0"/>
    <m/>
    <n v="0"/>
    <n v="0"/>
    <m/>
  </r>
  <r>
    <n v="1382"/>
    <x v="0"/>
    <x v="0"/>
    <x v="0"/>
    <x v="0"/>
    <m/>
    <m/>
    <x v="0"/>
    <x v="0"/>
    <x v="0"/>
    <m/>
    <x v="0"/>
    <m/>
    <m/>
    <n v="0"/>
    <m/>
    <n v="0"/>
    <n v="0"/>
    <n v="0"/>
    <n v="0"/>
    <m/>
    <n v="0"/>
    <m/>
    <n v="0"/>
    <n v="0"/>
    <m/>
    <n v="0"/>
    <n v="0"/>
    <m/>
  </r>
  <r>
    <n v="1383"/>
    <x v="0"/>
    <x v="0"/>
    <x v="0"/>
    <x v="0"/>
    <m/>
    <m/>
    <x v="0"/>
    <x v="0"/>
    <x v="0"/>
    <m/>
    <x v="0"/>
    <m/>
    <m/>
    <n v="0"/>
    <m/>
    <n v="0"/>
    <n v="0"/>
    <n v="0"/>
    <n v="0"/>
    <m/>
    <n v="0"/>
    <m/>
    <n v="0"/>
    <n v="0"/>
    <m/>
    <n v="0"/>
    <n v="0"/>
    <m/>
  </r>
  <r>
    <n v="1384"/>
    <x v="0"/>
    <x v="0"/>
    <x v="0"/>
    <x v="0"/>
    <m/>
    <m/>
    <x v="0"/>
    <x v="0"/>
    <x v="0"/>
    <m/>
    <x v="0"/>
    <m/>
    <m/>
    <n v="0"/>
    <m/>
    <n v="0"/>
    <n v="0"/>
    <n v="0"/>
    <n v="0"/>
    <m/>
    <n v="0"/>
    <m/>
    <n v="0"/>
    <n v="0"/>
    <m/>
    <n v="0"/>
    <n v="0"/>
    <m/>
  </r>
  <r>
    <n v="1385"/>
    <x v="0"/>
    <x v="0"/>
    <x v="0"/>
    <x v="0"/>
    <m/>
    <m/>
    <x v="0"/>
    <x v="0"/>
    <x v="0"/>
    <m/>
    <x v="0"/>
    <m/>
    <m/>
    <n v="0"/>
    <m/>
    <n v="0"/>
    <n v="0"/>
    <n v="0"/>
    <n v="0"/>
    <m/>
    <n v="0"/>
    <m/>
    <n v="0"/>
    <n v="0"/>
    <m/>
    <n v="0"/>
    <n v="0"/>
    <m/>
  </r>
  <r>
    <n v="1386"/>
    <x v="0"/>
    <x v="0"/>
    <x v="0"/>
    <x v="0"/>
    <m/>
    <m/>
    <x v="0"/>
    <x v="0"/>
    <x v="0"/>
    <m/>
    <x v="0"/>
    <m/>
    <m/>
    <n v="0"/>
    <m/>
    <n v="0"/>
    <n v="0"/>
    <n v="0"/>
    <n v="0"/>
    <m/>
    <n v="0"/>
    <m/>
    <n v="0"/>
    <n v="0"/>
    <m/>
    <n v="0"/>
    <n v="0"/>
    <m/>
  </r>
  <r>
    <n v="1387"/>
    <x v="0"/>
    <x v="0"/>
    <x v="0"/>
    <x v="0"/>
    <m/>
    <m/>
    <x v="0"/>
    <x v="0"/>
    <x v="0"/>
    <m/>
    <x v="0"/>
    <m/>
    <m/>
    <n v="0"/>
    <m/>
    <n v="0"/>
    <n v="0"/>
    <n v="0"/>
    <n v="0"/>
    <m/>
    <n v="0"/>
    <m/>
    <n v="0"/>
    <n v="0"/>
    <m/>
    <n v="0"/>
    <n v="0"/>
    <m/>
  </r>
  <r>
    <n v="1388"/>
    <x v="0"/>
    <x v="0"/>
    <x v="0"/>
    <x v="0"/>
    <m/>
    <m/>
    <x v="0"/>
    <x v="0"/>
    <x v="0"/>
    <m/>
    <x v="0"/>
    <m/>
    <m/>
    <n v="0"/>
    <m/>
    <n v="0"/>
    <n v="0"/>
    <n v="0"/>
    <n v="0"/>
    <m/>
    <n v="0"/>
    <m/>
    <n v="0"/>
    <n v="0"/>
    <m/>
    <n v="0"/>
    <n v="0"/>
    <m/>
  </r>
  <r>
    <n v="1389"/>
    <x v="0"/>
    <x v="0"/>
    <x v="0"/>
    <x v="0"/>
    <m/>
    <m/>
    <x v="0"/>
    <x v="0"/>
    <x v="0"/>
    <m/>
    <x v="0"/>
    <m/>
    <m/>
    <n v="0"/>
    <m/>
    <n v="0"/>
    <n v="0"/>
    <n v="0"/>
    <n v="0"/>
    <m/>
    <n v="0"/>
    <m/>
    <n v="0"/>
    <n v="0"/>
    <m/>
    <n v="0"/>
    <n v="0"/>
    <m/>
  </r>
  <r>
    <n v="1390"/>
    <x v="0"/>
    <x v="0"/>
    <x v="0"/>
    <x v="0"/>
    <m/>
    <m/>
    <x v="0"/>
    <x v="0"/>
    <x v="0"/>
    <m/>
    <x v="0"/>
    <m/>
    <m/>
    <n v="0"/>
    <m/>
    <n v="0"/>
    <n v="0"/>
    <n v="0"/>
    <n v="0"/>
    <m/>
    <n v="0"/>
    <m/>
    <n v="0"/>
    <n v="0"/>
    <m/>
    <n v="0"/>
    <n v="0"/>
    <m/>
  </r>
  <r>
    <n v="1391"/>
    <x v="0"/>
    <x v="0"/>
    <x v="0"/>
    <x v="0"/>
    <m/>
    <m/>
    <x v="0"/>
    <x v="0"/>
    <x v="0"/>
    <m/>
    <x v="0"/>
    <m/>
    <m/>
    <n v="0"/>
    <m/>
    <n v="0"/>
    <n v="0"/>
    <n v="0"/>
    <n v="0"/>
    <m/>
    <n v="0"/>
    <m/>
    <n v="0"/>
    <n v="0"/>
    <m/>
    <n v="0"/>
    <n v="0"/>
    <m/>
  </r>
  <r>
    <n v="1392"/>
    <x v="0"/>
    <x v="0"/>
    <x v="0"/>
    <x v="0"/>
    <m/>
    <m/>
    <x v="0"/>
    <x v="0"/>
    <x v="0"/>
    <m/>
    <x v="0"/>
    <m/>
    <m/>
    <n v="0"/>
    <m/>
    <n v="0"/>
    <n v="0"/>
    <n v="0"/>
    <n v="0"/>
    <m/>
    <n v="0"/>
    <m/>
    <n v="0"/>
    <n v="0"/>
    <m/>
    <n v="0"/>
    <n v="0"/>
    <m/>
  </r>
  <r>
    <n v="1393"/>
    <x v="0"/>
    <x v="0"/>
    <x v="0"/>
    <x v="0"/>
    <m/>
    <m/>
    <x v="0"/>
    <x v="0"/>
    <x v="0"/>
    <m/>
    <x v="0"/>
    <m/>
    <m/>
    <n v="0"/>
    <m/>
    <n v="0"/>
    <n v="0"/>
    <n v="0"/>
    <n v="0"/>
    <m/>
    <n v="0"/>
    <m/>
    <n v="0"/>
    <n v="0"/>
    <m/>
    <n v="0"/>
    <n v="0"/>
    <m/>
  </r>
  <r>
    <n v="1394"/>
    <x v="0"/>
    <x v="0"/>
    <x v="0"/>
    <x v="0"/>
    <m/>
    <m/>
    <x v="0"/>
    <x v="0"/>
    <x v="0"/>
    <m/>
    <x v="0"/>
    <m/>
    <m/>
    <n v="0"/>
    <m/>
    <n v="0"/>
    <n v="0"/>
    <n v="0"/>
    <n v="0"/>
    <m/>
    <n v="0"/>
    <m/>
    <n v="0"/>
    <n v="0"/>
    <m/>
    <n v="0"/>
    <n v="0"/>
    <m/>
  </r>
  <r>
    <n v="1395"/>
    <x v="0"/>
    <x v="0"/>
    <x v="0"/>
    <x v="0"/>
    <m/>
    <m/>
    <x v="0"/>
    <x v="0"/>
    <x v="0"/>
    <m/>
    <x v="0"/>
    <m/>
    <m/>
    <n v="0"/>
    <m/>
    <n v="0"/>
    <n v="0"/>
    <n v="0"/>
    <n v="0"/>
    <m/>
    <n v="0"/>
    <m/>
    <n v="0"/>
    <n v="0"/>
    <m/>
    <n v="0"/>
    <n v="0"/>
    <m/>
  </r>
  <r>
    <n v="1396"/>
    <x v="0"/>
    <x v="0"/>
    <x v="0"/>
    <x v="0"/>
    <m/>
    <m/>
    <x v="0"/>
    <x v="0"/>
    <x v="0"/>
    <m/>
    <x v="0"/>
    <m/>
    <m/>
    <n v="0"/>
    <m/>
    <n v="0"/>
    <n v="0"/>
    <n v="0"/>
    <n v="0"/>
    <m/>
    <n v="0"/>
    <m/>
    <n v="0"/>
    <n v="0"/>
    <m/>
    <n v="0"/>
    <n v="0"/>
    <m/>
  </r>
  <r>
    <n v="1397"/>
    <x v="0"/>
    <x v="0"/>
    <x v="0"/>
    <x v="0"/>
    <m/>
    <m/>
    <x v="0"/>
    <x v="0"/>
    <x v="0"/>
    <m/>
    <x v="0"/>
    <m/>
    <m/>
    <n v="0"/>
    <m/>
    <n v="0"/>
    <n v="0"/>
    <n v="0"/>
    <n v="0"/>
    <m/>
    <n v="0"/>
    <m/>
    <n v="0"/>
    <n v="0"/>
    <m/>
    <n v="0"/>
    <n v="0"/>
    <m/>
  </r>
  <r>
    <n v="1398"/>
    <x v="0"/>
    <x v="0"/>
    <x v="0"/>
    <x v="0"/>
    <m/>
    <m/>
    <x v="0"/>
    <x v="0"/>
    <x v="0"/>
    <m/>
    <x v="0"/>
    <m/>
    <m/>
    <n v="0"/>
    <m/>
    <n v="0"/>
    <n v="0"/>
    <n v="0"/>
    <n v="0"/>
    <m/>
    <n v="0"/>
    <m/>
    <n v="0"/>
    <n v="0"/>
    <m/>
    <n v="0"/>
    <n v="0"/>
    <m/>
  </r>
  <r>
    <n v="1399"/>
    <x v="0"/>
    <x v="0"/>
    <x v="0"/>
    <x v="0"/>
    <m/>
    <m/>
    <x v="0"/>
    <x v="0"/>
    <x v="0"/>
    <m/>
    <x v="0"/>
    <m/>
    <m/>
    <n v="0"/>
    <m/>
    <n v="0"/>
    <n v="0"/>
    <n v="0"/>
    <n v="0"/>
    <m/>
    <n v="0"/>
    <m/>
    <n v="0"/>
    <n v="0"/>
    <m/>
    <n v="0"/>
    <n v="0"/>
    <m/>
  </r>
  <r>
    <n v="1400"/>
    <x v="0"/>
    <x v="0"/>
    <x v="0"/>
    <x v="0"/>
    <m/>
    <m/>
    <x v="0"/>
    <x v="0"/>
    <x v="0"/>
    <m/>
    <x v="0"/>
    <m/>
    <m/>
    <n v="0"/>
    <m/>
    <n v="0"/>
    <n v="0"/>
    <n v="0"/>
    <n v="0"/>
    <m/>
    <n v="0"/>
    <m/>
    <n v="0"/>
    <n v="0"/>
    <m/>
    <n v="0"/>
    <n v="0"/>
    <m/>
  </r>
  <r>
    <n v="1401"/>
    <x v="0"/>
    <x v="0"/>
    <x v="0"/>
    <x v="0"/>
    <m/>
    <m/>
    <x v="0"/>
    <x v="0"/>
    <x v="0"/>
    <m/>
    <x v="0"/>
    <m/>
    <m/>
    <n v="0"/>
    <m/>
    <n v="0"/>
    <n v="0"/>
    <n v="0"/>
    <n v="0"/>
    <m/>
    <n v="0"/>
    <m/>
    <n v="0"/>
    <n v="0"/>
    <m/>
    <n v="0"/>
    <n v="0"/>
    <m/>
  </r>
  <r>
    <n v="1402"/>
    <x v="0"/>
    <x v="0"/>
    <x v="0"/>
    <x v="0"/>
    <m/>
    <m/>
    <x v="0"/>
    <x v="0"/>
    <x v="0"/>
    <m/>
    <x v="0"/>
    <m/>
    <m/>
    <n v="0"/>
    <m/>
    <n v="0"/>
    <n v="0"/>
    <n v="0"/>
    <n v="0"/>
    <m/>
    <n v="0"/>
    <m/>
    <n v="0"/>
    <n v="0"/>
    <m/>
    <n v="0"/>
    <n v="0"/>
    <m/>
  </r>
  <r>
    <n v="1403"/>
    <x v="0"/>
    <x v="0"/>
    <x v="0"/>
    <x v="0"/>
    <m/>
    <m/>
    <x v="0"/>
    <x v="0"/>
    <x v="0"/>
    <m/>
    <x v="0"/>
    <m/>
    <m/>
    <n v="0"/>
    <m/>
    <n v="0"/>
    <n v="0"/>
    <n v="0"/>
    <n v="0"/>
    <m/>
    <n v="0"/>
    <m/>
    <n v="0"/>
    <n v="0"/>
    <m/>
    <n v="0"/>
    <n v="0"/>
    <m/>
  </r>
  <r>
    <n v="1404"/>
    <x v="0"/>
    <x v="0"/>
    <x v="0"/>
    <x v="0"/>
    <m/>
    <m/>
    <x v="0"/>
    <x v="0"/>
    <x v="0"/>
    <m/>
    <x v="0"/>
    <m/>
    <m/>
    <n v="0"/>
    <m/>
    <n v="0"/>
    <n v="0"/>
    <n v="0"/>
    <n v="0"/>
    <m/>
    <n v="0"/>
    <m/>
    <n v="0"/>
    <n v="0"/>
    <m/>
    <n v="0"/>
    <n v="0"/>
    <m/>
  </r>
  <r>
    <n v="1405"/>
    <x v="0"/>
    <x v="0"/>
    <x v="0"/>
    <x v="0"/>
    <m/>
    <m/>
    <x v="0"/>
    <x v="0"/>
    <x v="0"/>
    <m/>
    <x v="0"/>
    <m/>
    <m/>
    <n v="0"/>
    <m/>
    <n v="0"/>
    <n v="0"/>
    <n v="0"/>
    <n v="0"/>
    <m/>
    <n v="0"/>
    <m/>
    <n v="0"/>
    <n v="0"/>
    <m/>
    <n v="0"/>
    <n v="0"/>
    <m/>
  </r>
  <r>
    <n v="1406"/>
    <x v="0"/>
    <x v="0"/>
    <x v="0"/>
    <x v="0"/>
    <m/>
    <m/>
    <x v="0"/>
    <x v="0"/>
    <x v="0"/>
    <m/>
    <x v="0"/>
    <m/>
    <m/>
    <n v="0"/>
    <m/>
    <n v="0"/>
    <n v="0"/>
    <n v="0"/>
    <n v="0"/>
    <m/>
    <n v="0"/>
    <m/>
    <n v="0"/>
    <n v="0"/>
    <m/>
    <n v="0"/>
    <n v="0"/>
    <m/>
  </r>
  <r>
    <n v="1407"/>
    <x v="0"/>
    <x v="0"/>
    <x v="0"/>
    <x v="0"/>
    <m/>
    <m/>
    <x v="0"/>
    <x v="0"/>
    <x v="0"/>
    <m/>
    <x v="0"/>
    <m/>
    <m/>
    <n v="0"/>
    <m/>
    <n v="0"/>
    <n v="0"/>
    <n v="0"/>
    <n v="0"/>
    <m/>
    <n v="0"/>
    <m/>
    <n v="0"/>
    <n v="0"/>
    <m/>
    <n v="0"/>
    <n v="0"/>
    <m/>
  </r>
  <r>
    <n v="1408"/>
    <x v="0"/>
    <x v="0"/>
    <x v="0"/>
    <x v="0"/>
    <m/>
    <m/>
    <x v="0"/>
    <x v="0"/>
    <x v="0"/>
    <m/>
    <x v="0"/>
    <m/>
    <m/>
    <n v="0"/>
    <m/>
    <n v="0"/>
    <n v="0"/>
    <n v="0"/>
    <n v="0"/>
    <m/>
    <n v="0"/>
    <m/>
    <n v="0"/>
    <n v="0"/>
    <m/>
    <n v="0"/>
    <n v="0"/>
    <m/>
  </r>
  <r>
    <n v="1409"/>
    <x v="0"/>
    <x v="0"/>
    <x v="0"/>
    <x v="0"/>
    <m/>
    <m/>
    <x v="0"/>
    <x v="0"/>
    <x v="0"/>
    <m/>
    <x v="0"/>
    <m/>
    <m/>
    <n v="0"/>
    <m/>
    <n v="0"/>
    <n v="0"/>
    <n v="0"/>
    <n v="0"/>
    <m/>
    <n v="0"/>
    <m/>
    <n v="0"/>
    <n v="0"/>
    <m/>
    <n v="0"/>
    <n v="0"/>
    <m/>
  </r>
  <r>
    <n v="1410"/>
    <x v="0"/>
    <x v="0"/>
    <x v="0"/>
    <x v="0"/>
    <m/>
    <m/>
    <x v="0"/>
    <x v="0"/>
    <x v="0"/>
    <m/>
    <x v="0"/>
    <m/>
    <m/>
    <n v="0"/>
    <m/>
    <n v="0"/>
    <n v="0"/>
    <n v="0"/>
    <n v="0"/>
    <m/>
    <n v="0"/>
    <m/>
    <n v="0"/>
    <n v="0"/>
    <m/>
    <n v="0"/>
    <n v="0"/>
    <m/>
  </r>
  <r>
    <n v="1411"/>
    <x v="0"/>
    <x v="0"/>
    <x v="0"/>
    <x v="0"/>
    <m/>
    <m/>
    <x v="0"/>
    <x v="0"/>
    <x v="0"/>
    <m/>
    <x v="0"/>
    <m/>
    <m/>
    <n v="0"/>
    <m/>
    <n v="0"/>
    <n v="0"/>
    <n v="0"/>
    <n v="0"/>
    <m/>
    <n v="0"/>
    <m/>
    <n v="0"/>
    <n v="0"/>
    <m/>
    <n v="0"/>
    <n v="0"/>
    <m/>
  </r>
  <r>
    <n v="1412"/>
    <x v="0"/>
    <x v="0"/>
    <x v="0"/>
    <x v="0"/>
    <m/>
    <m/>
    <x v="0"/>
    <x v="0"/>
    <x v="0"/>
    <m/>
    <x v="0"/>
    <m/>
    <m/>
    <n v="0"/>
    <m/>
    <n v="0"/>
    <n v="0"/>
    <n v="0"/>
    <n v="0"/>
    <m/>
    <n v="0"/>
    <m/>
    <n v="0"/>
    <n v="0"/>
    <m/>
    <n v="0"/>
    <n v="0"/>
    <m/>
  </r>
  <r>
    <n v="1413"/>
    <x v="0"/>
    <x v="0"/>
    <x v="0"/>
    <x v="0"/>
    <m/>
    <m/>
    <x v="0"/>
    <x v="0"/>
    <x v="0"/>
    <m/>
    <x v="0"/>
    <m/>
    <m/>
    <n v="0"/>
    <m/>
    <n v="0"/>
    <n v="0"/>
    <n v="0"/>
    <n v="0"/>
    <m/>
    <n v="0"/>
    <m/>
    <n v="0"/>
    <n v="0"/>
    <m/>
    <n v="0"/>
    <n v="0"/>
    <m/>
  </r>
  <r>
    <n v="1414"/>
    <x v="0"/>
    <x v="0"/>
    <x v="0"/>
    <x v="0"/>
    <m/>
    <m/>
    <x v="0"/>
    <x v="0"/>
    <x v="0"/>
    <m/>
    <x v="0"/>
    <m/>
    <m/>
    <n v="0"/>
    <m/>
    <n v="0"/>
    <n v="0"/>
    <n v="0"/>
    <n v="0"/>
    <m/>
    <n v="0"/>
    <m/>
    <n v="0"/>
    <n v="0"/>
    <m/>
    <n v="0"/>
    <n v="0"/>
    <m/>
  </r>
  <r>
    <n v="1415"/>
    <x v="0"/>
    <x v="0"/>
    <x v="0"/>
    <x v="0"/>
    <m/>
    <m/>
    <x v="0"/>
    <x v="0"/>
    <x v="0"/>
    <m/>
    <x v="0"/>
    <m/>
    <m/>
    <n v="0"/>
    <m/>
    <n v="0"/>
    <n v="0"/>
    <n v="0"/>
    <n v="0"/>
    <m/>
    <n v="0"/>
    <m/>
    <n v="0"/>
    <n v="0"/>
    <m/>
    <n v="0"/>
    <n v="0"/>
    <m/>
  </r>
  <r>
    <n v="1416"/>
    <x v="0"/>
    <x v="0"/>
    <x v="0"/>
    <x v="0"/>
    <m/>
    <m/>
    <x v="0"/>
    <x v="0"/>
    <x v="0"/>
    <m/>
    <x v="0"/>
    <m/>
    <m/>
    <n v="0"/>
    <m/>
    <n v="0"/>
    <n v="0"/>
    <n v="0"/>
    <n v="0"/>
    <m/>
    <n v="0"/>
    <m/>
    <n v="0"/>
    <n v="0"/>
    <m/>
    <n v="0"/>
    <n v="0"/>
    <m/>
  </r>
  <r>
    <n v="1417"/>
    <x v="0"/>
    <x v="0"/>
    <x v="0"/>
    <x v="0"/>
    <m/>
    <m/>
    <x v="0"/>
    <x v="0"/>
    <x v="0"/>
    <m/>
    <x v="0"/>
    <m/>
    <m/>
    <n v="0"/>
    <m/>
    <n v="0"/>
    <n v="0"/>
    <n v="0"/>
    <n v="0"/>
    <m/>
    <n v="0"/>
    <m/>
    <n v="0"/>
    <n v="0"/>
    <m/>
    <n v="0"/>
    <n v="0"/>
    <m/>
  </r>
  <r>
    <n v="1418"/>
    <x v="0"/>
    <x v="0"/>
    <x v="0"/>
    <x v="0"/>
    <m/>
    <m/>
    <x v="0"/>
    <x v="0"/>
    <x v="0"/>
    <m/>
    <x v="0"/>
    <m/>
    <m/>
    <n v="0"/>
    <m/>
    <n v="0"/>
    <n v="0"/>
    <n v="0"/>
    <n v="0"/>
    <m/>
    <n v="0"/>
    <m/>
    <n v="0"/>
    <n v="0"/>
    <m/>
    <n v="0"/>
    <n v="0"/>
    <m/>
  </r>
  <r>
    <n v="1419"/>
    <x v="0"/>
    <x v="0"/>
    <x v="0"/>
    <x v="0"/>
    <m/>
    <m/>
    <x v="0"/>
    <x v="0"/>
    <x v="0"/>
    <m/>
    <x v="0"/>
    <m/>
    <m/>
    <n v="0"/>
    <m/>
    <n v="0"/>
    <n v="0"/>
    <n v="0"/>
    <n v="0"/>
    <m/>
    <n v="0"/>
    <m/>
    <n v="0"/>
    <n v="0"/>
    <m/>
    <n v="0"/>
    <n v="0"/>
    <m/>
  </r>
  <r>
    <n v="1420"/>
    <x v="0"/>
    <x v="0"/>
    <x v="0"/>
    <x v="0"/>
    <m/>
    <m/>
    <x v="0"/>
    <x v="0"/>
    <x v="0"/>
    <m/>
    <x v="0"/>
    <m/>
    <m/>
    <n v="0"/>
    <m/>
    <n v="0"/>
    <n v="0"/>
    <n v="0"/>
    <n v="0"/>
    <m/>
    <n v="0"/>
    <m/>
    <n v="0"/>
    <n v="0"/>
    <m/>
    <n v="0"/>
    <n v="0"/>
    <m/>
  </r>
  <r>
    <n v="1421"/>
    <x v="0"/>
    <x v="0"/>
    <x v="0"/>
    <x v="0"/>
    <m/>
    <m/>
    <x v="0"/>
    <x v="0"/>
    <x v="0"/>
    <m/>
    <x v="0"/>
    <m/>
    <m/>
    <n v="0"/>
    <m/>
    <n v="0"/>
    <n v="0"/>
    <n v="0"/>
    <n v="0"/>
    <m/>
    <n v="0"/>
    <m/>
    <n v="0"/>
    <n v="0"/>
    <m/>
    <n v="0"/>
    <n v="0"/>
    <m/>
  </r>
  <r>
    <n v="1422"/>
    <x v="0"/>
    <x v="0"/>
    <x v="0"/>
    <x v="0"/>
    <m/>
    <m/>
    <x v="0"/>
    <x v="0"/>
    <x v="0"/>
    <m/>
    <x v="0"/>
    <m/>
    <m/>
    <n v="0"/>
    <m/>
    <n v="0"/>
    <n v="0"/>
    <n v="0"/>
    <n v="0"/>
    <m/>
    <n v="0"/>
    <m/>
    <n v="0"/>
    <n v="0"/>
    <m/>
    <n v="0"/>
    <n v="0"/>
    <m/>
  </r>
  <r>
    <n v="1423"/>
    <x v="0"/>
    <x v="0"/>
    <x v="0"/>
    <x v="0"/>
    <m/>
    <m/>
    <x v="0"/>
    <x v="0"/>
    <x v="0"/>
    <m/>
    <x v="0"/>
    <m/>
    <m/>
    <n v="0"/>
    <m/>
    <n v="0"/>
    <n v="0"/>
    <n v="0"/>
    <n v="0"/>
    <m/>
    <n v="0"/>
    <m/>
    <n v="0"/>
    <n v="0"/>
    <m/>
    <n v="0"/>
    <n v="0"/>
    <m/>
  </r>
  <r>
    <n v="1424"/>
    <x v="0"/>
    <x v="0"/>
    <x v="0"/>
    <x v="0"/>
    <m/>
    <m/>
    <x v="0"/>
    <x v="0"/>
    <x v="0"/>
    <m/>
    <x v="0"/>
    <m/>
    <m/>
    <n v="0"/>
    <m/>
    <n v="0"/>
    <n v="0"/>
    <n v="0"/>
    <n v="0"/>
    <m/>
    <n v="0"/>
    <m/>
    <n v="0"/>
    <n v="0"/>
    <m/>
    <n v="0"/>
    <n v="0"/>
    <m/>
  </r>
  <r>
    <n v="1425"/>
    <x v="0"/>
    <x v="0"/>
    <x v="0"/>
    <x v="0"/>
    <m/>
    <m/>
    <x v="0"/>
    <x v="0"/>
    <x v="0"/>
    <m/>
    <x v="0"/>
    <m/>
    <m/>
    <n v="0"/>
    <m/>
    <n v="0"/>
    <n v="0"/>
    <n v="0"/>
    <n v="0"/>
    <m/>
    <n v="0"/>
    <m/>
    <n v="0"/>
    <n v="0"/>
    <m/>
    <n v="0"/>
    <n v="0"/>
    <m/>
  </r>
  <r>
    <n v="1426"/>
    <x v="0"/>
    <x v="0"/>
    <x v="0"/>
    <x v="0"/>
    <m/>
    <m/>
    <x v="0"/>
    <x v="0"/>
    <x v="0"/>
    <m/>
    <x v="0"/>
    <m/>
    <m/>
    <n v="0"/>
    <m/>
    <n v="0"/>
    <n v="0"/>
    <n v="0"/>
    <n v="0"/>
    <m/>
    <n v="0"/>
    <m/>
    <n v="0"/>
    <n v="0"/>
    <m/>
    <n v="0"/>
    <n v="0"/>
    <m/>
  </r>
  <r>
    <n v="1427"/>
    <x v="0"/>
    <x v="0"/>
    <x v="0"/>
    <x v="0"/>
    <m/>
    <m/>
    <x v="0"/>
    <x v="0"/>
    <x v="0"/>
    <m/>
    <x v="0"/>
    <m/>
    <m/>
    <n v="0"/>
    <m/>
    <n v="0"/>
    <n v="0"/>
    <n v="0"/>
    <n v="0"/>
    <m/>
    <n v="0"/>
    <m/>
    <n v="0"/>
    <n v="0"/>
    <m/>
    <n v="0"/>
    <n v="0"/>
    <m/>
  </r>
  <r>
    <n v="1428"/>
    <x v="0"/>
    <x v="0"/>
    <x v="0"/>
    <x v="0"/>
    <m/>
    <m/>
    <x v="0"/>
    <x v="0"/>
    <x v="0"/>
    <m/>
    <x v="0"/>
    <m/>
    <m/>
    <n v="0"/>
    <m/>
    <n v="0"/>
    <n v="0"/>
    <n v="0"/>
    <n v="0"/>
    <m/>
    <n v="0"/>
    <m/>
    <n v="0"/>
    <n v="0"/>
    <m/>
    <n v="0"/>
    <n v="0"/>
    <m/>
  </r>
  <r>
    <n v="1429"/>
    <x v="0"/>
    <x v="0"/>
    <x v="0"/>
    <x v="0"/>
    <m/>
    <m/>
    <x v="0"/>
    <x v="0"/>
    <x v="0"/>
    <m/>
    <x v="0"/>
    <m/>
    <m/>
    <n v="0"/>
    <m/>
    <n v="0"/>
    <n v="0"/>
    <n v="0"/>
    <n v="0"/>
    <m/>
    <n v="0"/>
    <m/>
    <n v="0"/>
    <n v="0"/>
    <m/>
    <n v="0"/>
    <n v="0"/>
    <m/>
  </r>
  <r>
    <n v="1430"/>
    <x v="0"/>
    <x v="0"/>
    <x v="0"/>
    <x v="0"/>
    <m/>
    <m/>
    <x v="0"/>
    <x v="0"/>
    <x v="0"/>
    <m/>
    <x v="0"/>
    <m/>
    <m/>
    <n v="0"/>
    <m/>
    <n v="0"/>
    <n v="0"/>
    <n v="0"/>
    <n v="0"/>
    <m/>
    <n v="0"/>
    <m/>
    <n v="0"/>
    <n v="0"/>
    <m/>
    <n v="0"/>
    <n v="0"/>
    <m/>
  </r>
  <r>
    <n v="1431"/>
    <x v="0"/>
    <x v="0"/>
    <x v="0"/>
    <x v="0"/>
    <m/>
    <m/>
    <x v="0"/>
    <x v="0"/>
    <x v="0"/>
    <m/>
    <x v="0"/>
    <m/>
    <m/>
    <n v="0"/>
    <m/>
    <n v="0"/>
    <n v="0"/>
    <n v="0"/>
    <n v="0"/>
    <m/>
    <n v="0"/>
    <m/>
    <n v="0"/>
    <n v="0"/>
    <m/>
    <n v="0"/>
    <n v="0"/>
    <m/>
  </r>
  <r>
    <n v="1432"/>
    <x v="0"/>
    <x v="0"/>
    <x v="0"/>
    <x v="0"/>
    <m/>
    <m/>
    <x v="0"/>
    <x v="0"/>
    <x v="0"/>
    <m/>
    <x v="0"/>
    <m/>
    <m/>
    <n v="0"/>
    <m/>
    <n v="0"/>
    <n v="0"/>
    <n v="0"/>
    <n v="0"/>
    <m/>
    <n v="0"/>
    <m/>
    <n v="0"/>
    <n v="0"/>
    <m/>
    <n v="0"/>
    <n v="0"/>
    <m/>
  </r>
  <r>
    <n v="1433"/>
    <x v="0"/>
    <x v="0"/>
    <x v="0"/>
    <x v="0"/>
    <m/>
    <m/>
    <x v="0"/>
    <x v="0"/>
    <x v="0"/>
    <m/>
    <x v="0"/>
    <m/>
    <m/>
    <n v="0"/>
    <m/>
    <n v="0"/>
    <n v="0"/>
    <n v="0"/>
    <n v="0"/>
    <m/>
    <n v="0"/>
    <m/>
    <n v="0"/>
    <n v="0"/>
    <m/>
    <n v="0"/>
    <n v="0"/>
    <m/>
  </r>
  <r>
    <n v="1434"/>
    <x v="0"/>
    <x v="0"/>
    <x v="0"/>
    <x v="0"/>
    <m/>
    <m/>
    <x v="0"/>
    <x v="0"/>
    <x v="0"/>
    <m/>
    <x v="0"/>
    <m/>
    <m/>
    <n v="0"/>
    <m/>
    <n v="0"/>
    <n v="0"/>
    <n v="0"/>
    <n v="0"/>
    <m/>
    <n v="0"/>
    <m/>
    <n v="0"/>
    <n v="0"/>
    <m/>
    <n v="0"/>
    <n v="0"/>
    <m/>
  </r>
  <r>
    <n v="1435"/>
    <x v="0"/>
    <x v="0"/>
    <x v="0"/>
    <x v="0"/>
    <m/>
    <m/>
    <x v="0"/>
    <x v="0"/>
    <x v="0"/>
    <m/>
    <x v="0"/>
    <m/>
    <m/>
    <n v="0"/>
    <m/>
    <n v="0"/>
    <n v="0"/>
    <n v="0"/>
    <n v="0"/>
    <m/>
    <n v="0"/>
    <m/>
    <n v="0"/>
    <n v="0"/>
    <m/>
    <n v="0"/>
    <n v="0"/>
    <m/>
  </r>
  <r>
    <n v="1436"/>
    <x v="0"/>
    <x v="0"/>
    <x v="0"/>
    <x v="0"/>
    <m/>
    <m/>
    <x v="0"/>
    <x v="0"/>
    <x v="0"/>
    <m/>
    <x v="0"/>
    <m/>
    <m/>
    <n v="0"/>
    <m/>
    <n v="0"/>
    <n v="0"/>
    <n v="0"/>
    <n v="0"/>
    <m/>
    <n v="0"/>
    <m/>
    <n v="0"/>
    <n v="0"/>
    <m/>
    <n v="0"/>
    <n v="0"/>
    <m/>
  </r>
  <r>
    <n v="1437"/>
    <x v="0"/>
    <x v="0"/>
    <x v="0"/>
    <x v="0"/>
    <m/>
    <m/>
    <x v="0"/>
    <x v="0"/>
    <x v="0"/>
    <m/>
    <x v="0"/>
    <m/>
    <m/>
    <n v="0"/>
    <m/>
    <n v="0"/>
    <n v="0"/>
    <n v="0"/>
    <n v="0"/>
    <m/>
    <n v="0"/>
    <m/>
    <n v="0"/>
    <n v="0"/>
    <m/>
    <n v="0"/>
    <n v="0"/>
    <m/>
  </r>
  <r>
    <n v="1438"/>
    <x v="0"/>
    <x v="0"/>
    <x v="0"/>
    <x v="0"/>
    <m/>
    <m/>
    <x v="0"/>
    <x v="0"/>
    <x v="0"/>
    <m/>
    <x v="0"/>
    <m/>
    <m/>
    <n v="0"/>
    <m/>
    <n v="0"/>
    <n v="0"/>
    <n v="0"/>
    <n v="0"/>
    <m/>
    <n v="0"/>
    <m/>
    <n v="0"/>
    <n v="0"/>
    <m/>
    <n v="0"/>
    <n v="0"/>
    <m/>
  </r>
  <r>
    <n v="1439"/>
    <x v="0"/>
    <x v="0"/>
    <x v="0"/>
    <x v="0"/>
    <m/>
    <m/>
    <x v="0"/>
    <x v="0"/>
    <x v="0"/>
    <m/>
    <x v="0"/>
    <m/>
    <m/>
    <n v="0"/>
    <m/>
    <n v="0"/>
    <n v="0"/>
    <n v="0"/>
    <n v="0"/>
    <m/>
    <n v="0"/>
    <m/>
    <n v="0"/>
    <n v="0"/>
    <m/>
    <n v="0"/>
    <n v="0"/>
    <m/>
  </r>
  <r>
    <n v="1440"/>
    <x v="0"/>
    <x v="0"/>
    <x v="0"/>
    <x v="0"/>
    <m/>
    <m/>
    <x v="0"/>
    <x v="0"/>
    <x v="0"/>
    <m/>
    <x v="0"/>
    <m/>
    <m/>
    <n v="0"/>
    <m/>
    <n v="0"/>
    <n v="0"/>
    <n v="0"/>
    <n v="0"/>
    <m/>
    <n v="0"/>
    <m/>
    <n v="0"/>
    <n v="0"/>
    <m/>
    <n v="0"/>
    <n v="0"/>
    <m/>
  </r>
  <r>
    <n v="1441"/>
    <x v="0"/>
    <x v="0"/>
    <x v="0"/>
    <x v="0"/>
    <m/>
    <m/>
    <x v="0"/>
    <x v="0"/>
    <x v="0"/>
    <m/>
    <x v="0"/>
    <m/>
    <m/>
    <n v="0"/>
    <m/>
    <n v="0"/>
    <n v="0"/>
    <n v="0"/>
    <n v="0"/>
    <m/>
    <n v="0"/>
    <m/>
    <n v="0"/>
    <n v="0"/>
    <m/>
    <n v="0"/>
    <n v="0"/>
    <m/>
  </r>
  <r>
    <n v="1442"/>
    <x v="0"/>
    <x v="0"/>
    <x v="0"/>
    <x v="0"/>
    <m/>
    <m/>
    <x v="0"/>
    <x v="0"/>
    <x v="0"/>
    <m/>
    <x v="0"/>
    <m/>
    <m/>
    <n v="0"/>
    <m/>
    <n v="0"/>
    <n v="0"/>
    <n v="0"/>
    <n v="0"/>
    <m/>
    <n v="0"/>
    <m/>
    <n v="0"/>
    <n v="0"/>
    <m/>
    <n v="0"/>
    <n v="0"/>
    <m/>
  </r>
  <r>
    <n v="1443"/>
    <x v="0"/>
    <x v="0"/>
    <x v="0"/>
    <x v="0"/>
    <m/>
    <m/>
    <x v="0"/>
    <x v="0"/>
    <x v="0"/>
    <m/>
    <x v="0"/>
    <m/>
    <m/>
    <n v="0"/>
    <m/>
    <n v="0"/>
    <n v="0"/>
    <n v="0"/>
    <n v="0"/>
    <m/>
    <n v="0"/>
    <m/>
    <n v="0"/>
    <n v="0"/>
    <m/>
    <n v="0"/>
    <n v="0"/>
    <m/>
  </r>
  <r>
    <n v="1444"/>
    <x v="0"/>
    <x v="0"/>
    <x v="0"/>
    <x v="0"/>
    <m/>
    <m/>
    <x v="0"/>
    <x v="0"/>
    <x v="0"/>
    <m/>
    <x v="0"/>
    <m/>
    <m/>
    <n v="0"/>
    <m/>
    <n v="0"/>
    <n v="0"/>
    <n v="0"/>
    <n v="0"/>
    <m/>
    <n v="0"/>
    <m/>
    <n v="0"/>
    <n v="0"/>
    <m/>
    <n v="0"/>
    <n v="0"/>
    <m/>
  </r>
  <r>
    <n v="1445"/>
    <x v="0"/>
    <x v="0"/>
    <x v="0"/>
    <x v="0"/>
    <m/>
    <m/>
    <x v="0"/>
    <x v="0"/>
    <x v="0"/>
    <m/>
    <x v="0"/>
    <m/>
    <m/>
    <n v="0"/>
    <m/>
    <n v="0"/>
    <n v="0"/>
    <n v="0"/>
    <n v="0"/>
    <m/>
    <n v="0"/>
    <m/>
    <n v="0"/>
    <n v="0"/>
    <m/>
    <n v="0"/>
    <n v="0"/>
    <m/>
  </r>
  <r>
    <n v="1446"/>
    <x v="0"/>
    <x v="0"/>
    <x v="0"/>
    <x v="0"/>
    <m/>
    <m/>
    <x v="0"/>
    <x v="0"/>
    <x v="0"/>
    <m/>
    <x v="0"/>
    <m/>
    <m/>
    <n v="0"/>
    <m/>
    <n v="0"/>
    <n v="0"/>
    <n v="0"/>
    <n v="0"/>
    <m/>
    <n v="0"/>
    <m/>
    <n v="0"/>
    <n v="0"/>
    <m/>
    <n v="0"/>
    <n v="0"/>
    <m/>
  </r>
  <r>
    <n v="1447"/>
    <x v="0"/>
    <x v="0"/>
    <x v="0"/>
    <x v="0"/>
    <m/>
    <m/>
    <x v="0"/>
    <x v="0"/>
    <x v="0"/>
    <m/>
    <x v="0"/>
    <m/>
    <m/>
    <n v="0"/>
    <m/>
    <n v="0"/>
    <n v="0"/>
    <n v="0"/>
    <n v="0"/>
    <m/>
    <n v="0"/>
    <m/>
    <n v="0"/>
    <n v="0"/>
    <m/>
    <n v="0"/>
    <n v="0"/>
    <m/>
  </r>
  <r>
    <n v="1448"/>
    <x v="0"/>
    <x v="0"/>
    <x v="0"/>
    <x v="0"/>
    <m/>
    <m/>
    <x v="0"/>
    <x v="0"/>
    <x v="0"/>
    <m/>
    <x v="0"/>
    <m/>
    <m/>
    <n v="0"/>
    <m/>
    <n v="0"/>
    <n v="0"/>
    <n v="0"/>
    <n v="0"/>
    <m/>
    <n v="0"/>
    <m/>
    <n v="0"/>
    <n v="0"/>
    <m/>
    <n v="0"/>
    <n v="0"/>
    <m/>
  </r>
  <r>
    <n v="1449"/>
    <x v="0"/>
    <x v="0"/>
    <x v="0"/>
    <x v="0"/>
    <m/>
    <m/>
    <x v="0"/>
    <x v="0"/>
    <x v="0"/>
    <m/>
    <x v="0"/>
    <m/>
    <m/>
    <n v="0"/>
    <m/>
    <n v="0"/>
    <n v="0"/>
    <n v="0"/>
    <n v="0"/>
    <m/>
    <n v="0"/>
    <m/>
    <n v="0"/>
    <n v="0"/>
    <m/>
    <n v="0"/>
    <n v="0"/>
    <m/>
  </r>
  <r>
    <n v="1450"/>
    <x v="0"/>
    <x v="0"/>
    <x v="0"/>
    <x v="0"/>
    <m/>
    <m/>
    <x v="0"/>
    <x v="0"/>
    <x v="0"/>
    <m/>
    <x v="0"/>
    <m/>
    <m/>
    <n v="0"/>
    <m/>
    <n v="0"/>
    <n v="0"/>
    <n v="0"/>
    <n v="0"/>
    <m/>
    <n v="0"/>
    <m/>
    <n v="0"/>
    <n v="0"/>
    <m/>
    <n v="0"/>
    <n v="0"/>
    <m/>
  </r>
  <r>
    <n v="1451"/>
    <x v="0"/>
    <x v="0"/>
    <x v="0"/>
    <x v="0"/>
    <m/>
    <m/>
    <x v="0"/>
    <x v="0"/>
    <x v="0"/>
    <m/>
    <x v="0"/>
    <m/>
    <m/>
    <n v="0"/>
    <m/>
    <n v="0"/>
    <n v="0"/>
    <n v="0"/>
    <n v="0"/>
    <m/>
    <n v="0"/>
    <m/>
    <n v="0"/>
    <n v="0"/>
    <m/>
    <n v="0"/>
    <n v="0"/>
    <m/>
  </r>
  <r>
    <n v="1452"/>
    <x v="0"/>
    <x v="0"/>
    <x v="0"/>
    <x v="0"/>
    <m/>
    <m/>
    <x v="0"/>
    <x v="0"/>
    <x v="0"/>
    <m/>
    <x v="0"/>
    <m/>
    <m/>
    <n v="0"/>
    <m/>
    <n v="0"/>
    <n v="0"/>
    <n v="0"/>
    <n v="0"/>
    <m/>
    <n v="0"/>
    <m/>
    <n v="0"/>
    <n v="0"/>
    <m/>
    <n v="0"/>
    <n v="0"/>
    <m/>
  </r>
  <r>
    <n v="1453"/>
    <x v="0"/>
    <x v="0"/>
    <x v="0"/>
    <x v="0"/>
    <m/>
    <m/>
    <x v="0"/>
    <x v="0"/>
    <x v="0"/>
    <m/>
    <x v="0"/>
    <m/>
    <m/>
    <n v="0"/>
    <m/>
    <n v="0"/>
    <n v="0"/>
    <n v="0"/>
    <n v="0"/>
    <m/>
    <n v="0"/>
    <m/>
    <n v="0"/>
    <n v="0"/>
    <m/>
    <n v="0"/>
    <n v="0"/>
    <m/>
  </r>
  <r>
    <n v="1454"/>
    <x v="0"/>
    <x v="0"/>
    <x v="0"/>
    <x v="0"/>
    <m/>
    <m/>
    <x v="0"/>
    <x v="0"/>
    <x v="0"/>
    <m/>
    <x v="0"/>
    <m/>
    <m/>
    <n v="0"/>
    <m/>
    <n v="0"/>
    <n v="0"/>
    <n v="0"/>
    <n v="0"/>
    <m/>
    <n v="0"/>
    <m/>
    <n v="0"/>
    <n v="0"/>
    <m/>
    <n v="0"/>
    <n v="0"/>
    <m/>
  </r>
  <r>
    <n v="1455"/>
    <x v="0"/>
    <x v="0"/>
    <x v="0"/>
    <x v="0"/>
    <m/>
    <m/>
    <x v="0"/>
    <x v="0"/>
    <x v="0"/>
    <m/>
    <x v="0"/>
    <m/>
    <m/>
    <n v="0"/>
    <m/>
    <n v="0"/>
    <n v="0"/>
    <n v="0"/>
    <n v="0"/>
    <m/>
    <n v="0"/>
    <m/>
    <n v="0"/>
    <n v="0"/>
    <m/>
    <n v="0"/>
    <n v="0"/>
    <m/>
  </r>
  <r>
    <n v="1456"/>
    <x v="0"/>
    <x v="0"/>
    <x v="0"/>
    <x v="0"/>
    <m/>
    <m/>
    <x v="0"/>
    <x v="0"/>
    <x v="0"/>
    <m/>
    <x v="0"/>
    <m/>
    <m/>
    <n v="0"/>
    <m/>
    <n v="0"/>
    <n v="0"/>
    <n v="0"/>
    <n v="0"/>
    <m/>
    <n v="0"/>
    <m/>
    <n v="0"/>
    <n v="0"/>
    <m/>
    <n v="0"/>
    <n v="0"/>
    <m/>
  </r>
  <r>
    <n v="1457"/>
    <x v="0"/>
    <x v="0"/>
    <x v="0"/>
    <x v="0"/>
    <m/>
    <m/>
    <x v="0"/>
    <x v="0"/>
    <x v="0"/>
    <m/>
    <x v="0"/>
    <m/>
    <m/>
    <n v="0"/>
    <m/>
    <n v="0"/>
    <n v="0"/>
    <n v="0"/>
    <n v="0"/>
    <m/>
    <n v="0"/>
    <m/>
    <n v="0"/>
    <n v="0"/>
    <m/>
    <n v="0"/>
    <n v="0"/>
    <m/>
  </r>
  <r>
    <n v="1458"/>
    <x v="0"/>
    <x v="0"/>
    <x v="0"/>
    <x v="0"/>
    <m/>
    <m/>
    <x v="0"/>
    <x v="0"/>
    <x v="0"/>
    <m/>
    <x v="0"/>
    <m/>
    <m/>
    <n v="0"/>
    <m/>
    <n v="0"/>
    <n v="0"/>
    <n v="0"/>
    <n v="0"/>
    <m/>
    <n v="0"/>
    <m/>
    <n v="0"/>
    <n v="0"/>
    <m/>
    <n v="0"/>
    <n v="0"/>
    <m/>
  </r>
  <r>
    <n v="1459"/>
    <x v="0"/>
    <x v="0"/>
    <x v="0"/>
    <x v="0"/>
    <m/>
    <m/>
    <x v="0"/>
    <x v="0"/>
    <x v="0"/>
    <m/>
    <x v="0"/>
    <m/>
    <m/>
    <n v="0"/>
    <m/>
    <n v="0"/>
    <n v="0"/>
    <n v="0"/>
    <n v="0"/>
    <m/>
    <n v="0"/>
    <m/>
    <n v="0"/>
    <n v="0"/>
    <m/>
    <n v="0"/>
    <n v="0"/>
    <m/>
  </r>
  <r>
    <n v="1460"/>
    <x v="0"/>
    <x v="0"/>
    <x v="0"/>
    <x v="0"/>
    <m/>
    <m/>
    <x v="0"/>
    <x v="0"/>
    <x v="0"/>
    <m/>
    <x v="0"/>
    <m/>
    <m/>
    <n v="0"/>
    <m/>
    <n v="0"/>
    <n v="0"/>
    <n v="0"/>
    <n v="0"/>
    <m/>
    <n v="0"/>
    <m/>
    <n v="0"/>
    <n v="0"/>
    <m/>
    <n v="0"/>
    <n v="0"/>
    <m/>
  </r>
  <r>
    <n v="1461"/>
    <x v="0"/>
    <x v="0"/>
    <x v="0"/>
    <x v="0"/>
    <m/>
    <m/>
    <x v="0"/>
    <x v="0"/>
    <x v="0"/>
    <m/>
    <x v="0"/>
    <m/>
    <m/>
    <n v="0"/>
    <m/>
    <n v="0"/>
    <n v="0"/>
    <n v="0"/>
    <n v="0"/>
    <m/>
    <n v="0"/>
    <m/>
    <n v="0"/>
    <n v="0"/>
    <m/>
    <n v="0"/>
    <n v="0"/>
    <m/>
  </r>
  <r>
    <n v="1462"/>
    <x v="0"/>
    <x v="0"/>
    <x v="0"/>
    <x v="0"/>
    <m/>
    <m/>
    <x v="0"/>
    <x v="0"/>
    <x v="0"/>
    <m/>
    <x v="0"/>
    <m/>
    <m/>
    <n v="0"/>
    <m/>
    <n v="0"/>
    <n v="0"/>
    <n v="0"/>
    <n v="0"/>
    <m/>
    <n v="0"/>
    <m/>
    <n v="0"/>
    <n v="0"/>
    <m/>
    <n v="0"/>
    <n v="0"/>
    <m/>
  </r>
  <r>
    <n v="1463"/>
    <x v="0"/>
    <x v="0"/>
    <x v="0"/>
    <x v="0"/>
    <m/>
    <m/>
    <x v="0"/>
    <x v="0"/>
    <x v="0"/>
    <m/>
    <x v="0"/>
    <m/>
    <m/>
    <n v="0"/>
    <m/>
    <n v="0"/>
    <n v="0"/>
    <n v="0"/>
    <n v="0"/>
    <m/>
    <n v="0"/>
    <m/>
    <n v="0"/>
    <n v="0"/>
    <m/>
    <n v="0"/>
    <n v="0"/>
    <m/>
  </r>
  <r>
    <n v="1464"/>
    <x v="0"/>
    <x v="0"/>
    <x v="0"/>
    <x v="0"/>
    <m/>
    <m/>
    <x v="0"/>
    <x v="0"/>
    <x v="0"/>
    <m/>
    <x v="0"/>
    <m/>
    <m/>
    <n v="0"/>
    <m/>
    <n v="0"/>
    <n v="0"/>
    <n v="0"/>
    <n v="0"/>
    <m/>
    <n v="0"/>
    <m/>
    <n v="0"/>
    <n v="0"/>
    <m/>
    <n v="0"/>
    <n v="0"/>
    <m/>
  </r>
  <r>
    <n v="1465"/>
    <x v="0"/>
    <x v="0"/>
    <x v="0"/>
    <x v="0"/>
    <m/>
    <m/>
    <x v="0"/>
    <x v="0"/>
    <x v="0"/>
    <m/>
    <x v="0"/>
    <m/>
    <m/>
    <n v="0"/>
    <m/>
    <n v="0"/>
    <n v="0"/>
    <n v="0"/>
    <n v="0"/>
    <m/>
    <n v="0"/>
    <m/>
    <n v="0"/>
    <n v="0"/>
    <m/>
    <n v="0"/>
    <n v="0"/>
    <m/>
  </r>
  <r>
    <n v="1466"/>
    <x v="0"/>
    <x v="0"/>
    <x v="0"/>
    <x v="0"/>
    <m/>
    <m/>
    <x v="0"/>
    <x v="0"/>
    <x v="0"/>
    <m/>
    <x v="0"/>
    <m/>
    <m/>
    <n v="0"/>
    <m/>
    <n v="0"/>
    <n v="0"/>
    <n v="0"/>
    <n v="0"/>
    <m/>
    <n v="0"/>
    <m/>
    <n v="0"/>
    <n v="0"/>
    <m/>
    <n v="0"/>
    <n v="0"/>
    <m/>
  </r>
  <r>
    <n v="1467"/>
    <x v="0"/>
    <x v="0"/>
    <x v="0"/>
    <x v="0"/>
    <m/>
    <m/>
    <x v="0"/>
    <x v="0"/>
    <x v="0"/>
    <m/>
    <x v="0"/>
    <m/>
    <m/>
    <n v="0"/>
    <m/>
    <n v="0"/>
    <n v="0"/>
    <n v="0"/>
    <n v="0"/>
    <m/>
    <n v="0"/>
    <m/>
    <n v="0"/>
    <n v="0"/>
    <m/>
    <n v="0"/>
    <n v="0"/>
    <m/>
  </r>
  <r>
    <n v="1468"/>
    <x v="0"/>
    <x v="0"/>
    <x v="0"/>
    <x v="0"/>
    <m/>
    <m/>
    <x v="0"/>
    <x v="0"/>
    <x v="0"/>
    <m/>
    <x v="0"/>
    <m/>
    <m/>
    <n v="0"/>
    <m/>
    <n v="0"/>
    <n v="0"/>
    <n v="0"/>
    <n v="0"/>
    <m/>
    <n v="0"/>
    <m/>
    <n v="0"/>
    <n v="0"/>
    <m/>
    <n v="0"/>
    <n v="0"/>
    <m/>
  </r>
  <r>
    <n v="1469"/>
    <x v="0"/>
    <x v="0"/>
    <x v="0"/>
    <x v="0"/>
    <m/>
    <m/>
    <x v="0"/>
    <x v="0"/>
    <x v="0"/>
    <m/>
    <x v="0"/>
    <m/>
    <m/>
    <n v="0"/>
    <m/>
    <n v="0"/>
    <n v="0"/>
    <n v="0"/>
    <n v="0"/>
    <m/>
    <n v="0"/>
    <m/>
    <n v="0"/>
    <n v="0"/>
    <m/>
    <n v="0"/>
    <n v="0"/>
    <m/>
  </r>
  <r>
    <n v="1470"/>
    <x v="0"/>
    <x v="0"/>
    <x v="0"/>
    <x v="0"/>
    <m/>
    <m/>
    <x v="0"/>
    <x v="0"/>
    <x v="0"/>
    <m/>
    <x v="0"/>
    <m/>
    <m/>
    <n v="0"/>
    <m/>
    <n v="0"/>
    <n v="0"/>
    <n v="0"/>
    <n v="0"/>
    <m/>
    <n v="0"/>
    <m/>
    <n v="0"/>
    <n v="0"/>
    <m/>
    <n v="0"/>
    <n v="0"/>
    <m/>
  </r>
  <r>
    <n v="1471"/>
    <x v="0"/>
    <x v="0"/>
    <x v="0"/>
    <x v="0"/>
    <m/>
    <m/>
    <x v="0"/>
    <x v="0"/>
    <x v="0"/>
    <m/>
    <x v="0"/>
    <m/>
    <m/>
    <n v="0"/>
    <m/>
    <n v="0"/>
    <n v="0"/>
    <n v="0"/>
    <n v="0"/>
    <m/>
    <n v="0"/>
    <m/>
    <n v="0"/>
    <n v="0"/>
    <m/>
    <n v="0"/>
    <n v="0"/>
    <m/>
  </r>
  <r>
    <n v="1472"/>
    <x v="0"/>
    <x v="0"/>
    <x v="0"/>
    <x v="0"/>
    <m/>
    <m/>
    <x v="0"/>
    <x v="0"/>
    <x v="0"/>
    <m/>
    <x v="0"/>
    <m/>
    <m/>
    <n v="0"/>
    <m/>
    <n v="0"/>
    <n v="0"/>
    <n v="0"/>
    <n v="0"/>
    <m/>
    <n v="0"/>
    <m/>
    <n v="0"/>
    <n v="0"/>
    <m/>
    <n v="0"/>
    <n v="0"/>
    <m/>
  </r>
  <r>
    <n v="1473"/>
    <x v="0"/>
    <x v="0"/>
    <x v="0"/>
    <x v="0"/>
    <m/>
    <m/>
    <x v="0"/>
    <x v="0"/>
    <x v="0"/>
    <m/>
    <x v="0"/>
    <m/>
    <m/>
    <n v="0"/>
    <m/>
    <n v="0"/>
    <n v="0"/>
    <n v="0"/>
    <n v="0"/>
    <m/>
    <n v="0"/>
    <m/>
    <n v="0"/>
    <n v="0"/>
    <m/>
    <n v="0"/>
    <n v="0"/>
    <m/>
  </r>
  <r>
    <n v="1474"/>
    <x v="0"/>
    <x v="0"/>
    <x v="0"/>
    <x v="0"/>
    <m/>
    <m/>
    <x v="0"/>
    <x v="0"/>
    <x v="0"/>
    <m/>
    <x v="0"/>
    <m/>
    <m/>
    <n v="0"/>
    <m/>
    <n v="0"/>
    <n v="0"/>
    <n v="0"/>
    <n v="0"/>
    <m/>
    <n v="0"/>
    <m/>
    <n v="0"/>
    <n v="0"/>
    <m/>
    <n v="0"/>
    <n v="0"/>
    <m/>
  </r>
  <r>
    <n v="1475"/>
    <x v="0"/>
    <x v="0"/>
    <x v="0"/>
    <x v="0"/>
    <m/>
    <m/>
    <x v="0"/>
    <x v="0"/>
    <x v="0"/>
    <m/>
    <x v="0"/>
    <m/>
    <m/>
    <n v="0"/>
    <m/>
    <n v="0"/>
    <n v="0"/>
    <n v="0"/>
    <n v="0"/>
    <m/>
    <n v="0"/>
    <m/>
    <n v="0"/>
    <n v="0"/>
    <m/>
    <n v="0"/>
    <n v="0"/>
    <m/>
  </r>
  <r>
    <n v="1476"/>
    <x v="0"/>
    <x v="0"/>
    <x v="0"/>
    <x v="0"/>
    <m/>
    <m/>
    <x v="0"/>
    <x v="0"/>
    <x v="0"/>
    <m/>
    <x v="0"/>
    <m/>
    <m/>
    <n v="0"/>
    <m/>
    <n v="0"/>
    <n v="0"/>
    <n v="0"/>
    <n v="0"/>
    <m/>
    <n v="0"/>
    <m/>
    <n v="0"/>
    <n v="0"/>
    <m/>
    <n v="0"/>
    <n v="0"/>
    <m/>
  </r>
  <r>
    <n v="1477"/>
    <x v="0"/>
    <x v="0"/>
    <x v="0"/>
    <x v="0"/>
    <m/>
    <m/>
    <x v="0"/>
    <x v="0"/>
    <x v="0"/>
    <m/>
    <x v="0"/>
    <m/>
    <m/>
    <n v="0"/>
    <m/>
    <n v="0"/>
    <n v="0"/>
    <n v="0"/>
    <n v="0"/>
    <m/>
    <n v="0"/>
    <m/>
    <n v="0"/>
    <n v="0"/>
    <m/>
    <n v="0"/>
    <n v="0"/>
    <m/>
  </r>
  <r>
    <n v="1478"/>
    <x v="0"/>
    <x v="0"/>
    <x v="0"/>
    <x v="0"/>
    <m/>
    <m/>
    <x v="0"/>
    <x v="0"/>
    <x v="0"/>
    <m/>
    <x v="0"/>
    <m/>
    <m/>
    <n v="0"/>
    <m/>
    <n v="0"/>
    <n v="0"/>
    <n v="0"/>
    <n v="0"/>
    <m/>
    <n v="0"/>
    <m/>
    <n v="0"/>
    <n v="0"/>
    <m/>
    <n v="0"/>
    <n v="0"/>
    <m/>
  </r>
  <r>
    <n v="1479"/>
    <x v="0"/>
    <x v="0"/>
    <x v="0"/>
    <x v="0"/>
    <m/>
    <m/>
    <x v="0"/>
    <x v="0"/>
    <x v="0"/>
    <m/>
    <x v="0"/>
    <m/>
    <m/>
    <n v="0"/>
    <m/>
    <n v="0"/>
    <n v="0"/>
    <n v="0"/>
    <n v="0"/>
    <m/>
    <n v="0"/>
    <m/>
    <n v="0"/>
    <n v="0"/>
    <m/>
    <n v="0"/>
    <n v="0"/>
    <m/>
  </r>
  <r>
    <n v="1480"/>
    <x v="0"/>
    <x v="0"/>
    <x v="0"/>
    <x v="0"/>
    <m/>
    <m/>
    <x v="0"/>
    <x v="0"/>
    <x v="0"/>
    <m/>
    <x v="0"/>
    <m/>
    <m/>
    <n v="0"/>
    <m/>
    <n v="0"/>
    <n v="0"/>
    <n v="0"/>
    <n v="0"/>
    <m/>
    <n v="0"/>
    <m/>
    <n v="0"/>
    <n v="0"/>
    <m/>
    <n v="0"/>
    <n v="0"/>
    <m/>
  </r>
  <r>
    <n v="1481"/>
    <x v="0"/>
    <x v="0"/>
    <x v="0"/>
    <x v="0"/>
    <m/>
    <m/>
    <x v="0"/>
    <x v="0"/>
    <x v="0"/>
    <m/>
    <x v="0"/>
    <m/>
    <m/>
    <n v="0"/>
    <m/>
    <n v="0"/>
    <n v="0"/>
    <n v="0"/>
    <n v="0"/>
    <m/>
    <n v="0"/>
    <m/>
    <n v="0"/>
    <n v="0"/>
    <m/>
    <n v="0"/>
    <n v="0"/>
    <m/>
  </r>
  <r>
    <n v="1482"/>
    <x v="0"/>
    <x v="0"/>
    <x v="0"/>
    <x v="0"/>
    <m/>
    <m/>
    <x v="0"/>
    <x v="0"/>
    <x v="0"/>
    <m/>
    <x v="0"/>
    <m/>
    <m/>
    <n v="0"/>
    <m/>
    <n v="0"/>
    <n v="0"/>
    <n v="0"/>
    <n v="0"/>
    <m/>
    <n v="0"/>
    <m/>
    <n v="0"/>
    <n v="0"/>
    <m/>
    <n v="0"/>
    <n v="0"/>
    <m/>
  </r>
  <r>
    <n v="1483"/>
    <x v="0"/>
    <x v="0"/>
    <x v="0"/>
    <x v="0"/>
    <m/>
    <m/>
    <x v="0"/>
    <x v="0"/>
    <x v="0"/>
    <m/>
    <x v="0"/>
    <m/>
    <m/>
    <n v="0"/>
    <m/>
    <n v="0"/>
    <n v="0"/>
    <n v="0"/>
    <n v="0"/>
    <m/>
    <n v="0"/>
    <m/>
    <n v="0"/>
    <n v="0"/>
    <m/>
    <n v="0"/>
    <n v="0"/>
    <m/>
  </r>
  <r>
    <n v="1484"/>
    <x v="0"/>
    <x v="0"/>
    <x v="0"/>
    <x v="0"/>
    <m/>
    <m/>
    <x v="0"/>
    <x v="0"/>
    <x v="0"/>
    <m/>
    <x v="0"/>
    <m/>
    <m/>
    <n v="0"/>
    <m/>
    <n v="0"/>
    <n v="0"/>
    <n v="0"/>
    <n v="0"/>
    <m/>
    <n v="0"/>
    <m/>
    <n v="0"/>
    <n v="0"/>
    <m/>
    <n v="0"/>
    <n v="0"/>
    <m/>
  </r>
  <r>
    <n v="1485"/>
    <x v="0"/>
    <x v="0"/>
    <x v="0"/>
    <x v="0"/>
    <m/>
    <m/>
    <x v="0"/>
    <x v="0"/>
    <x v="0"/>
    <m/>
    <x v="0"/>
    <m/>
    <m/>
    <n v="0"/>
    <m/>
    <n v="0"/>
    <n v="0"/>
    <n v="0"/>
    <n v="0"/>
    <m/>
    <n v="0"/>
    <m/>
    <n v="0"/>
    <n v="0"/>
    <m/>
    <n v="0"/>
    <n v="0"/>
    <m/>
  </r>
  <r>
    <n v="1486"/>
    <x v="0"/>
    <x v="0"/>
    <x v="0"/>
    <x v="0"/>
    <m/>
    <m/>
    <x v="0"/>
    <x v="0"/>
    <x v="0"/>
    <m/>
    <x v="0"/>
    <m/>
    <m/>
    <n v="0"/>
    <m/>
    <n v="0"/>
    <n v="0"/>
    <n v="0"/>
    <n v="0"/>
    <m/>
    <n v="0"/>
    <m/>
    <n v="0"/>
    <n v="0"/>
    <m/>
    <n v="0"/>
    <n v="0"/>
    <m/>
  </r>
  <r>
    <n v="1487"/>
    <x v="0"/>
    <x v="0"/>
    <x v="0"/>
    <x v="0"/>
    <m/>
    <m/>
    <x v="0"/>
    <x v="0"/>
    <x v="0"/>
    <m/>
    <x v="0"/>
    <m/>
    <m/>
    <n v="0"/>
    <m/>
    <n v="0"/>
    <n v="0"/>
    <n v="0"/>
    <n v="0"/>
    <m/>
    <n v="0"/>
    <m/>
    <n v="0"/>
    <n v="0"/>
    <m/>
    <n v="0"/>
    <n v="0"/>
    <m/>
  </r>
  <r>
    <n v="1488"/>
    <x v="0"/>
    <x v="0"/>
    <x v="0"/>
    <x v="0"/>
    <m/>
    <m/>
    <x v="0"/>
    <x v="0"/>
    <x v="0"/>
    <m/>
    <x v="0"/>
    <m/>
    <m/>
    <n v="0"/>
    <m/>
    <n v="0"/>
    <n v="0"/>
    <n v="0"/>
    <n v="0"/>
    <m/>
    <n v="0"/>
    <m/>
    <n v="0"/>
    <n v="0"/>
    <m/>
    <n v="0"/>
    <n v="0"/>
    <m/>
  </r>
  <r>
    <n v="1489"/>
    <x v="0"/>
    <x v="0"/>
    <x v="0"/>
    <x v="0"/>
    <m/>
    <m/>
    <x v="0"/>
    <x v="0"/>
    <x v="0"/>
    <m/>
    <x v="0"/>
    <m/>
    <m/>
    <n v="0"/>
    <m/>
    <n v="0"/>
    <n v="0"/>
    <n v="0"/>
    <n v="0"/>
    <m/>
    <n v="0"/>
    <m/>
    <n v="0"/>
    <n v="0"/>
    <m/>
    <n v="0"/>
    <n v="0"/>
    <m/>
  </r>
  <r>
    <n v="1490"/>
    <x v="0"/>
    <x v="0"/>
    <x v="0"/>
    <x v="0"/>
    <m/>
    <m/>
    <x v="0"/>
    <x v="0"/>
    <x v="0"/>
    <m/>
    <x v="0"/>
    <m/>
    <m/>
    <n v="0"/>
    <m/>
    <n v="0"/>
    <n v="0"/>
    <n v="0"/>
    <n v="0"/>
    <m/>
    <n v="0"/>
    <m/>
    <n v="0"/>
    <n v="0"/>
    <m/>
    <n v="0"/>
    <n v="0"/>
    <m/>
  </r>
  <r>
    <n v="1491"/>
    <x v="0"/>
    <x v="0"/>
    <x v="0"/>
    <x v="0"/>
    <m/>
    <m/>
    <x v="0"/>
    <x v="0"/>
    <x v="0"/>
    <m/>
    <x v="0"/>
    <m/>
    <m/>
    <n v="0"/>
    <m/>
    <n v="0"/>
    <n v="0"/>
    <n v="0"/>
    <n v="0"/>
    <m/>
    <n v="0"/>
    <m/>
    <n v="0"/>
    <n v="0"/>
    <m/>
    <n v="0"/>
    <n v="0"/>
    <m/>
  </r>
  <r>
    <n v="1492"/>
    <x v="0"/>
    <x v="0"/>
    <x v="0"/>
    <x v="0"/>
    <m/>
    <m/>
    <x v="0"/>
    <x v="0"/>
    <x v="0"/>
    <m/>
    <x v="0"/>
    <m/>
    <m/>
    <n v="0"/>
    <m/>
    <n v="0"/>
    <n v="0"/>
    <n v="0"/>
    <n v="0"/>
    <m/>
    <n v="0"/>
    <m/>
    <n v="0"/>
    <n v="0"/>
    <m/>
    <n v="0"/>
    <n v="0"/>
    <m/>
  </r>
  <r>
    <n v="1493"/>
    <x v="0"/>
    <x v="0"/>
    <x v="0"/>
    <x v="0"/>
    <m/>
    <m/>
    <x v="0"/>
    <x v="0"/>
    <x v="0"/>
    <m/>
    <x v="0"/>
    <m/>
    <m/>
    <n v="0"/>
    <m/>
    <n v="0"/>
    <n v="0"/>
    <n v="0"/>
    <n v="0"/>
    <m/>
    <n v="0"/>
    <m/>
    <n v="0"/>
    <n v="0"/>
    <m/>
    <n v="0"/>
    <n v="0"/>
    <m/>
  </r>
  <r>
    <n v="1494"/>
    <x v="0"/>
    <x v="0"/>
    <x v="0"/>
    <x v="0"/>
    <m/>
    <m/>
    <x v="0"/>
    <x v="0"/>
    <x v="0"/>
    <m/>
    <x v="0"/>
    <m/>
    <m/>
    <n v="0"/>
    <m/>
    <n v="0"/>
    <n v="0"/>
    <n v="0"/>
    <n v="0"/>
    <m/>
    <n v="0"/>
    <m/>
    <n v="0"/>
    <n v="0"/>
    <m/>
    <n v="0"/>
    <n v="0"/>
    <m/>
  </r>
  <r>
    <n v="1495"/>
    <x v="0"/>
    <x v="0"/>
    <x v="0"/>
    <x v="0"/>
    <m/>
    <m/>
    <x v="0"/>
    <x v="0"/>
    <x v="0"/>
    <m/>
    <x v="0"/>
    <m/>
    <m/>
    <n v="0"/>
    <m/>
    <n v="0"/>
    <n v="0"/>
    <n v="0"/>
    <n v="0"/>
    <m/>
    <n v="0"/>
    <m/>
    <n v="0"/>
    <n v="0"/>
    <m/>
    <n v="0"/>
    <n v="0"/>
    <m/>
  </r>
  <r>
    <n v="1496"/>
    <x v="0"/>
    <x v="0"/>
    <x v="0"/>
    <x v="0"/>
    <m/>
    <m/>
    <x v="0"/>
    <x v="0"/>
    <x v="0"/>
    <m/>
    <x v="0"/>
    <m/>
    <m/>
    <n v="0"/>
    <m/>
    <n v="0"/>
    <n v="0"/>
    <n v="0"/>
    <n v="0"/>
    <m/>
    <n v="0"/>
    <m/>
    <n v="0"/>
    <n v="0"/>
    <m/>
    <n v="0"/>
    <n v="0"/>
    <m/>
  </r>
  <r>
    <n v="1497"/>
    <x v="0"/>
    <x v="0"/>
    <x v="0"/>
    <x v="0"/>
    <m/>
    <m/>
    <x v="0"/>
    <x v="0"/>
    <x v="0"/>
    <m/>
    <x v="0"/>
    <m/>
    <m/>
    <n v="0"/>
    <m/>
    <n v="0"/>
    <n v="0"/>
    <n v="0"/>
    <n v="0"/>
    <m/>
    <n v="0"/>
    <m/>
    <n v="0"/>
    <n v="0"/>
    <m/>
    <n v="0"/>
    <n v="0"/>
    <m/>
  </r>
  <r>
    <n v="1498"/>
    <x v="0"/>
    <x v="0"/>
    <x v="0"/>
    <x v="0"/>
    <m/>
    <m/>
    <x v="0"/>
    <x v="0"/>
    <x v="0"/>
    <m/>
    <x v="0"/>
    <m/>
    <m/>
    <n v="0"/>
    <m/>
    <n v="0"/>
    <n v="0"/>
    <n v="0"/>
    <n v="0"/>
    <m/>
    <n v="0"/>
    <m/>
    <n v="0"/>
    <n v="0"/>
    <m/>
    <n v="0"/>
    <n v="0"/>
    <m/>
  </r>
  <r>
    <n v="1499"/>
    <x v="0"/>
    <x v="0"/>
    <x v="0"/>
    <x v="0"/>
    <m/>
    <m/>
    <x v="0"/>
    <x v="0"/>
    <x v="0"/>
    <m/>
    <x v="0"/>
    <m/>
    <m/>
    <n v="0"/>
    <m/>
    <n v="0"/>
    <n v="0"/>
    <n v="0"/>
    <n v="0"/>
    <m/>
    <n v="0"/>
    <m/>
    <n v="0"/>
    <n v="0"/>
    <m/>
    <n v="0"/>
    <n v="0"/>
    <m/>
  </r>
  <r>
    <n v="1500"/>
    <x v="0"/>
    <x v="0"/>
    <x v="0"/>
    <x v="0"/>
    <m/>
    <m/>
    <x v="0"/>
    <x v="0"/>
    <x v="0"/>
    <m/>
    <x v="0"/>
    <m/>
    <m/>
    <n v="0"/>
    <m/>
    <n v="0"/>
    <n v="0"/>
    <n v="0"/>
    <n v="0"/>
    <m/>
    <n v="0"/>
    <m/>
    <n v="0"/>
    <n v="0"/>
    <m/>
    <n v="0"/>
    <n v="0"/>
    <m/>
  </r>
  <r>
    <n v="1501"/>
    <x v="0"/>
    <x v="0"/>
    <x v="0"/>
    <x v="0"/>
    <m/>
    <m/>
    <x v="0"/>
    <x v="0"/>
    <x v="0"/>
    <m/>
    <x v="0"/>
    <m/>
    <m/>
    <n v="0"/>
    <m/>
    <n v="0"/>
    <n v="0"/>
    <n v="0"/>
    <n v="0"/>
    <m/>
    <n v="0"/>
    <m/>
    <n v="0"/>
    <n v="0"/>
    <m/>
    <n v="0"/>
    <n v="0"/>
    <m/>
  </r>
  <r>
    <n v="1502"/>
    <x v="0"/>
    <x v="0"/>
    <x v="0"/>
    <x v="0"/>
    <m/>
    <m/>
    <x v="0"/>
    <x v="0"/>
    <x v="0"/>
    <m/>
    <x v="0"/>
    <m/>
    <m/>
    <n v="0"/>
    <m/>
    <n v="0"/>
    <n v="0"/>
    <n v="0"/>
    <n v="0"/>
    <m/>
    <n v="0"/>
    <m/>
    <n v="0"/>
    <n v="0"/>
    <m/>
    <n v="0"/>
    <n v="0"/>
    <m/>
  </r>
  <r>
    <n v="1503"/>
    <x v="0"/>
    <x v="0"/>
    <x v="0"/>
    <x v="0"/>
    <m/>
    <m/>
    <x v="0"/>
    <x v="0"/>
    <x v="0"/>
    <m/>
    <x v="0"/>
    <m/>
    <m/>
    <n v="0"/>
    <m/>
    <n v="0"/>
    <n v="0"/>
    <n v="0"/>
    <n v="0"/>
    <m/>
    <n v="0"/>
    <m/>
    <n v="0"/>
    <n v="0"/>
    <m/>
    <n v="0"/>
    <n v="0"/>
    <m/>
  </r>
  <r>
    <n v="1504"/>
    <x v="0"/>
    <x v="0"/>
    <x v="0"/>
    <x v="0"/>
    <m/>
    <m/>
    <x v="0"/>
    <x v="0"/>
    <x v="0"/>
    <m/>
    <x v="0"/>
    <m/>
    <m/>
    <n v="0"/>
    <m/>
    <n v="0"/>
    <n v="0"/>
    <n v="0"/>
    <n v="0"/>
    <m/>
    <n v="0"/>
    <m/>
    <n v="0"/>
    <n v="0"/>
    <m/>
    <n v="0"/>
    <n v="0"/>
    <m/>
  </r>
  <r>
    <n v="1505"/>
    <x v="0"/>
    <x v="0"/>
    <x v="0"/>
    <x v="0"/>
    <m/>
    <m/>
    <x v="0"/>
    <x v="0"/>
    <x v="0"/>
    <m/>
    <x v="0"/>
    <m/>
    <m/>
    <n v="0"/>
    <m/>
    <n v="0"/>
    <n v="0"/>
    <n v="0"/>
    <n v="0"/>
    <m/>
    <n v="0"/>
    <m/>
    <n v="0"/>
    <n v="0"/>
    <m/>
    <n v="0"/>
    <n v="0"/>
    <m/>
  </r>
  <r>
    <n v="1506"/>
    <x v="0"/>
    <x v="0"/>
    <x v="0"/>
    <x v="0"/>
    <m/>
    <m/>
    <x v="0"/>
    <x v="0"/>
    <x v="0"/>
    <m/>
    <x v="0"/>
    <m/>
    <m/>
    <n v="0"/>
    <m/>
    <n v="0"/>
    <n v="0"/>
    <n v="0"/>
    <n v="0"/>
    <m/>
    <n v="0"/>
    <m/>
    <n v="0"/>
    <n v="0"/>
    <m/>
    <n v="0"/>
    <n v="0"/>
    <m/>
  </r>
  <r>
    <n v="1507"/>
    <x v="0"/>
    <x v="0"/>
    <x v="0"/>
    <x v="0"/>
    <m/>
    <m/>
    <x v="0"/>
    <x v="0"/>
    <x v="0"/>
    <m/>
    <x v="0"/>
    <m/>
    <m/>
    <n v="0"/>
    <m/>
    <n v="0"/>
    <n v="0"/>
    <n v="0"/>
    <n v="0"/>
    <m/>
    <n v="0"/>
    <m/>
    <n v="0"/>
    <n v="0"/>
    <m/>
    <n v="0"/>
    <n v="0"/>
    <m/>
  </r>
  <r>
    <n v="1508"/>
    <x v="0"/>
    <x v="0"/>
    <x v="0"/>
    <x v="0"/>
    <m/>
    <m/>
    <x v="0"/>
    <x v="0"/>
    <x v="0"/>
    <m/>
    <x v="0"/>
    <m/>
    <m/>
    <n v="0"/>
    <m/>
    <n v="0"/>
    <n v="0"/>
    <n v="0"/>
    <n v="0"/>
    <m/>
    <n v="0"/>
    <m/>
    <n v="0"/>
    <n v="0"/>
    <m/>
    <n v="0"/>
    <n v="0"/>
    <m/>
  </r>
  <r>
    <n v="1509"/>
    <x v="0"/>
    <x v="0"/>
    <x v="0"/>
    <x v="0"/>
    <m/>
    <m/>
    <x v="0"/>
    <x v="0"/>
    <x v="0"/>
    <m/>
    <x v="0"/>
    <m/>
    <m/>
    <n v="0"/>
    <m/>
    <n v="0"/>
    <n v="0"/>
    <n v="0"/>
    <n v="0"/>
    <m/>
    <n v="0"/>
    <m/>
    <n v="0"/>
    <n v="0"/>
    <m/>
    <n v="0"/>
    <n v="0"/>
    <m/>
  </r>
  <r>
    <n v="1510"/>
    <x v="0"/>
    <x v="0"/>
    <x v="0"/>
    <x v="0"/>
    <m/>
    <m/>
    <x v="0"/>
    <x v="0"/>
    <x v="0"/>
    <m/>
    <x v="0"/>
    <m/>
    <m/>
    <n v="0"/>
    <m/>
    <n v="0"/>
    <n v="0"/>
    <n v="0"/>
    <n v="0"/>
    <m/>
    <n v="0"/>
    <m/>
    <n v="0"/>
    <n v="0"/>
    <m/>
    <n v="0"/>
    <n v="0"/>
    <m/>
  </r>
  <r>
    <n v="1511"/>
    <x v="0"/>
    <x v="0"/>
    <x v="0"/>
    <x v="0"/>
    <m/>
    <m/>
    <x v="0"/>
    <x v="0"/>
    <x v="0"/>
    <m/>
    <x v="0"/>
    <m/>
    <m/>
    <n v="0"/>
    <m/>
    <n v="0"/>
    <n v="0"/>
    <n v="0"/>
    <n v="0"/>
    <m/>
    <n v="0"/>
    <m/>
    <n v="0"/>
    <n v="0"/>
    <m/>
    <n v="0"/>
    <n v="0"/>
    <m/>
  </r>
  <r>
    <n v="1512"/>
    <x v="0"/>
    <x v="0"/>
    <x v="0"/>
    <x v="0"/>
    <m/>
    <m/>
    <x v="0"/>
    <x v="0"/>
    <x v="0"/>
    <m/>
    <x v="0"/>
    <m/>
    <m/>
    <n v="0"/>
    <m/>
    <n v="0"/>
    <n v="0"/>
    <n v="0"/>
    <n v="0"/>
    <m/>
    <n v="0"/>
    <m/>
    <n v="0"/>
    <n v="0"/>
    <m/>
    <n v="0"/>
    <n v="0"/>
    <m/>
  </r>
  <r>
    <n v="1513"/>
    <x v="0"/>
    <x v="0"/>
    <x v="0"/>
    <x v="0"/>
    <m/>
    <m/>
    <x v="0"/>
    <x v="0"/>
    <x v="0"/>
    <m/>
    <x v="0"/>
    <m/>
    <m/>
    <n v="0"/>
    <m/>
    <n v="0"/>
    <n v="0"/>
    <n v="0"/>
    <n v="0"/>
    <m/>
    <n v="0"/>
    <m/>
    <n v="0"/>
    <n v="0"/>
    <m/>
    <n v="0"/>
    <n v="0"/>
    <m/>
  </r>
  <r>
    <n v="1514"/>
    <x v="0"/>
    <x v="0"/>
    <x v="0"/>
    <x v="0"/>
    <m/>
    <m/>
    <x v="0"/>
    <x v="0"/>
    <x v="0"/>
    <m/>
    <x v="0"/>
    <m/>
    <m/>
    <n v="0"/>
    <m/>
    <n v="0"/>
    <n v="0"/>
    <n v="0"/>
    <n v="0"/>
    <m/>
    <n v="0"/>
    <m/>
    <n v="0"/>
    <n v="0"/>
    <m/>
    <n v="0"/>
    <n v="0"/>
    <m/>
  </r>
  <r>
    <n v="1515"/>
    <x v="0"/>
    <x v="0"/>
    <x v="0"/>
    <x v="0"/>
    <m/>
    <m/>
    <x v="0"/>
    <x v="0"/>
    <x v="0"/>
    <m/>
    <x v="0"/>
    <m/>
    <m/>
    <n v="0"/>
    <m/>
    <n v="0"/>
    <n v="0"/>
    <n v="0"/>
    <n v="0"/>
    <m/>
    <n v="0"/>
    <m/>
    <n v="0"/>
    <n v="0"/>
    <m/>
    <n v="0"/>
    <n v="0"/>
    <m/>
  </r>
  <r>
    <n v="1516"/>
    <x v="0"/>
    <x v="0"/>
    <x v="0"/>
    <x v="0"/>
    <m/>
    <m/>
    <x v="0"/>
    <x v="0"/>
    <x v="0"/>
    <m/>
    <x v="0"/>
    <m/>
    <m/>
    <n v="0"/>
    <m/>
    <n v="0"/>
    <n v="0"/>
    <n v="0"/>
    <n v="0"/>
    <m/>
    <n v="0"/>
    <m/>
    <n v="0"/>
    <n v="0"/>
    <m/>
    <n v="0"/>
    <n v="0"/>
    <m/>
  </r>
  <r>
    <n v="1517"/>
    <x v="0"/>
    <x v="0"/>
    <x v="0"/>
    <x v="0"/>
    <m/>
    <m/>
    <x v="0"/>
    <x v="0"/>
    <x v="0"/>
    <m/>
    <x v="0"/>
    <m/>
    <m/>
    <n v="0"/>
    <m/>
    <n v="0"/>
    <n v="0"/>
    <n v="0"/>
    <n v="0"/>
    <m/>
    <n v="0"/>
    <m/>
    <n v="0"/>
    <n v="0"/>
    <m/>
    <n v="0"/>
    <n v="0"/>
    <m/>
  </r>
  <r>
    <n v="1518"/>
    <x v="0"/>
    <x v="0"/>
    <x v="0"/>
    <x v="0"/>
    <m/>
    <m/>
    <x v="0"/>
    <x v="0"/>
    <x v="0"/>
    <m/>
    <x v="0"/>
    <m/>
    <m/>
    <n v="0"/>
    <m/>
    <n v="0"/>
    <n v="0"/>
    <n v="0"/>
    <n v="0"/>
    <m/>
    <n v="0"/>
    <m/>
    <n v="0"/>
    <n v="0"/>
    <m/>
    <n v="0"/>
    <n v="0"/>
    <m/>
  </r>
  <r>
    <n v="1519"/>
    <x v="0"/>
    <x v="0"/>
    <x v="0"/>
    <x v="0"/>
    <m/>
    <m/>
    <x v="0"/>
    <x v="0"/>
    <x v="0"/>
    <m/>
    <x v="0"/>
    <m/>
    <m/>
    <n v="0"/>
    <m/>
    <n v="0"/>
    <n v="0"/>
    <n v="0"/>
    <n v="0"/>
    <m/>
    <n v="0"/>
    <m/>
    <n v="0"/>
    <n v="0"/>
    <m/>
    <n v="0"/>
    <n v="0"/>
    <m/>
  </r>
  <r>
    <n v="1520"/>
    <x v="0"/>
    <x v="0"/>
    <x v="0"/>
    <x v="0"/>
    <m/>
    <m/>
    <x v="0"/>
    <x v="0"/>
    <x v="0"/>
    <m/>
    <x v="0"/>
    <m/>
    <m/>
    <n v="0"/>
    <m/>
    <n v="0"/>
    <n v="0"/>
    <n v="0"/>
    <n v="0"/>
    <m/>
    <n v="0"/>
    <m/>
    <n v="0"/>
    <n v="0"/>
    <m/>
    <n v="0"/>
    <n v="0"/>
    <m/>
  </r>
  <r>
    <n v="1521"/>
    <x v="0"/>
    <x v="0"/>
    <x v="0"/>
    <x v="0"/>
    <m/>
    <m/>
    <x v="0"/>
    <x v="0"/>
    <x v="0"/>
    <m/>
    <x v="0"/>
    <m/>
    <m/>
    <n v="0"/>
    <m/>
    <n v="0"/>
    <n v="0"/>
    <n v="0"/>
    <n v="0"/>
    <m/>
    <n v="0"/>
    <m/>
    <n v="0"/>
    <n v="0"/>
    <m/>
    <n v="0"/>
    <n v="0"/>
    <m/>
  </r>
  <r>
    <n v="1522"/>
    <x v="0"/>
    <x v="0"/>
    <x v="0"/>
    <x v="0"/>
    <m/>
    <m/>
    <x v="0"/>
    <x v="0"/>
    <x v="0"/>
    <m/>
    <x v="0"/>
    <m/>
    <m/>
    <n v="0"/>
    <m/>
    <n v="0"/>
    <n v="0"/>
    <n v="0"/>
    <n v="0"/>
    <m/>
    <n v="0"/>
    <m/>
    <n v="0"/>
    <n v="0"/>
    <m/>
    <n v="0"/>
    <n v="0"/>
    <m/>
  </r>
  <r>
    <n v="1523"/>
    <x v="0"/>
    <x v="0"/>
    <x v="0"/>
    <x v="0"/>
    <m/>
    <m/>
    <x v="0"/>
    <x v="0"/>
    <x v="0"/>
    <m/>
    <x v="0"/>
    <m/>
    <m/>
    <n v="0"/>
    <m/>
    <n v="0"/>
    <n v="0"/>
    <n v="0"/>
    <n v="0"/>
    <m/>
    <n v="0"/>
    <m/>
    <n v="0"/>
    <n v="0"/>
    <m/>
    <n v="0"/>
    <n v="0"/>
    <m/>
  </r>
  <r>
    <n v="1524"/>
    <x v="0"/>
    <x v="0"/>
    <x v="0"/>
    <x v="0"/>
    <m/>
    <m/>
    <x v="0"/>
    <x v="0"/>
    <x v="0"/>
    <m/>
    <x v="0"/>
    <m/>
    <m/>
    <n v="0"/>
    <m/>
    <n v="0"/>
    <n v="0"/>
    <n v="0"/>
    <n v="0"/>
    <m/>
    <n v="0"/>
    <m/>
    <n v="0"/>
    <n v="0"/>
    <m/>
    <n v="0"/>
    <n v="0"/>
    <m/>
  </r>
  <r>
    <n v="1525"/>
    <x v="0"/>
    <x v="0"/>
    <x v="0"/>
    <x v="0"/>
    <m/>
    <m/>
    <x v="0"/>
    <x v="0"/>
    <x v="0"/>
    <m/>
    <x v="0"/>
    <m/>
    <m/>
    <n v="0"/>
    <m/>
    <n v="0"/>
    <n v="0"/>
    <n v="0"/>
    <n v="0"/>
    <m/>
    <n v="0"/>
    <m/>
    <n v="0"/>
    <n v="0"/>
    <m/>
    <n v="0"/>
    <n v="0"/>
    <m/>
  </r>
  <r>
    <n v="1526"/>
    <x v="0"/>
    <x v="0"/>
    <x v="0"/>
    <x v="0"/>
    <m/>
    <m/>
    <x v="0"/>
    <x v="0"/>
    <x v="0"/>
    <m/>
    <x v="0"/>
    <m/>
    <m/>
    <n v="0"/>
    <m/>
    <n v="0"/>
    <n v="0"/>
    <n v="0"/>
    <n v="0"/>
    <m/>
    <n v="0"/>
    <m/>
    <n v="0"/>
    <n v="0"/>
    <m/>
    <n v="0"/>
    <n v="0"/>
    <m/>
  </r>
  <r>
    <n v="1527"/>
    <x v="0"/>
    <x v="0"/>
    <x v="0"/>
    <x v="0"/>
    <m/>
    <m/>
    <x v="0"/>
    <x v="0"/>
    <x v="0"/>
    <m/>
    <x v="0"/>
    <m/>
    <m/>
    <n v="0"/>
    <m/>
    <n v="0"/>
    <n v="0"/>
    <n v="0"/>
    <n v="0"/>
    <m/>
    <n v="0"/>
    <m/>
    <n v="0"/>
    <n v="0"/>
    <m/>
    <n v="0"/>
    <n v="0"/>
    <m/>
  </r>
  <r>
    <n v="1528"/>
    <x v="0"/>
    <x v="0"/>
    <x v="0"/>
    <x v="0"/>
    <m/>
    <m/>
    <x v="0"/>
    <x v="0"/>
    <x v="0"/>
    <m/>
    <x v="0"/>
    <m/>
    <m/>
    <n v="0"/>
    <m/>
    <n v="0"/>
    <n v="0"/>
    <n v="0"/>
    <n v="0"/>
    <m/>
    <n v="0"/>
    <m/>
    <n v="0"/>
    <n v="0"/>
    <m/>
    <n v="0"/>
    <n v="0"/>
    <m/>
  </r>
  <r>
    <n v="1529"/>
    <x v="0"/>
    <x v="0"/>
    <x v="0"/>
    <x v="0"/>
    <m/>
    <m/>
    <x v="0"/>
    <x v="0"/>
    <x v="0"/>
    <m/>
    <x v="0"/>
    <m/>
    <m/>
    <n v="0"/>
    <m/>
    <n v="0"/>
    <n v="0"/>
    <n v="0"/>
    <n v="0"/>
    <m/>
    <n v="0"/>
    <m/>
    <n v="0"/>
    <n v="0"/>
    <m/>
    <n v="0"/>
    <n v="0"/>
    <m/>
  </r>
  <r>
    <n v="1530"/>
    <x v="0"/>
    <x v="0"/>
    <x v="0"/>
    <x v="0"/>
    <m/>
    <m/>
    <x v="0"/>
    <x v="0"/>
    <x v="0"/>
    <m/>
    <x v="0"/>
    <m/>
    <m/>
    <n v="0"/>
    <m/>
    <n v="0"/>
    <n v="0"/>
    <n v="0"/>
    <n v="0"/>
    <m/>
    <n v="0"/>
    <m/>
    <n v="0"/>
    <n v="0"/>
    <m/>
    <n v="0"/>
    <n v="0"/>
    <m/>
  </r>
  <r>
    <n v="1531"/>
    <x v="0"/>
    <x v="0"/>
    <x v="0"/>
    <x v="0"/>
    <m/>
    <m/>
    <x v="0"/>
    <x v="0"/>
    <x v="0"/>
    <m/>
    <x v="0"/>
    <m/>
    <m/>
    <n v="0"/>
    <m/>
    <n v="0"/>
    <n v="0"/>
    <n v="0"/>
    <n v="0"/>
    <m/>
    <n v="0"/>
    <m/>
    <n v="0"/>
    <n v="0"/>
    <m/>
    <n v="0"/>
    <n v="0"/>
    <m/>
  </r>
  <r>
    <n v="1532"/>
    <x v="0"/>
    <x v="0"/>
    <x v="0"/>
    <x v="0"/>
    <m/>
    <m/>
    <x v="0"/>
    <x v="0"/>
    <x v="0"/>
    <m/>
    <x v="0"/>
    <m/>
    <m/>
    <n v="0"/>
    <m/>
    <n v="0"/>
    <n v="0"/>
    <n v="0"/>
    <n v="0"/>
    <m/>
    <n v="0"/>
    <m/>
    <n v="0"/>
    <n v="0"/>
    <m/>
    <n v="0"/>
    <n v="0"/>
    <m/>
  </r>
  <r>
    <n v="1533"/>
    <x v="0"/>
    <x v="0"/>
    <x v="0"/>
    <x v="0"/>
    <m/>
    <m/>
    <x v="0"/>
    <x v="0"/>
    <x v="0"/>
    <m/>
    <x v="0"/>
    <m/>
    <m/>
    <n v="0"/>
    <m/>
    <n v="0"/>
    <n v="0"/>
    <n v="0"/>
    <n v="0"/>
    <m/>
    <n v="0"/>
    <m/>
    <n v="0"/>
    <n v="0"/>
    <m/>
    <n v="0"/>
    <n v="0"/>
    <m/>
  </r>
  <r>
    <n v="1534"/>
    <x v="0"/>
    <x v="0"/>
    <x v="0"/>
    <x v="0"/>
    <m/>
    <m/>
    <x v="0"/>
    <x v="0"/>
    <x v="0"/>
    <m/>
    <x v="0"/>
    <m/>
    <m/>
    <n v="0"/>
    <m/>
    <n v="0"/>
    <n v="0"/>
    <n v="0"/>
    <n v="0"/>
    <m/>
    <n v="0"/>
    <m/>
    <n v="0"/>
    <n v="0"/>
    <m/>
    <n v="0"/>
    <n v="0"/>
    <m/>
  </r>
  <r>
    <n v="1535"/>
    <x v="0"/>
    <x v="0"/>
    <x v="0"/>
    <x v="0"/>
    <m/>
    <m/>
    <x v="0"/>
    <x v="0"/>
    <x v="0"/>
    <m/>
    <x v="0"/>
    <m/>
    <m/>
    <n v="0"/>
    <m/>
    <n v="0"/>
    <n v="0"/>
    <n v="0"/>
    <n v="0"/>
    <m/>
    <n v="0"/>
    <m/>
    <n v="0"/>
    <n v="0"/>
    <m/>
    <n v="0"/>
    <n v="0"/>
    <m/>
  </r>
  <r>
    <n v="1536"/>
    <x v="0"/>
    <x v="0"/>
    <x v="0"/>
    <x v="0"/>
    <m/>
    <m/>
    <x v="0"/>
    <x v="0"/>
    <x v="0"/>
    <m/>
    <x v="0"/>
    <m/>
    <m/>
    <n v="0"/>
    <m/>
    <n v="0"/>
    <n v="0"/>
    <n v="0"/>
    <n v="0"/>
    <m/>
    <n v="0"/>
    <m/>
    <n v="0"/>
    <n v="0"/>
    <m/>
    <n v="0"/>
    <n v="0"/>
    <m/>
  </r>
  <r>
    <n v="1537"/>
    <x v="0"/>
    <x v="0"/>
    <x v="0"/>
    <x v="0"/>
    <m/>
    <m/>
    <x v="0"/>
    <x v="0"/>
    <x v="0"/>
    <m/>
    <x v="0"/>
    <m/>
    <m/>
    <n v="0"/>
    <m/>
    <n v="0"/>
    <n v="0"/>
    <n v="0"/>
    <n v="0"/>
    <m/>
    <n v="0"/>
    <m/>
    <n v="0"/>
    <n v="0"/>
    <m/>
    <n v="0"/>
    <n v="0"/>
    <m/>
  </r>
  <r>
    <n v="1538"/>
    <x v="0"/>
    <x v="0"/>
    <x v="0"/>
    <x v="0"/>
    <m/>
    <m/>
    <x v="0"/>
    <x v="0"/>
    <x v="0"/>
    <m/>
    <x v="0"/>
    <m/>
    <m/>
    <n v="0"/>
    <m/>
    <n v="0"/>
    <n v="0"/>
    <n v="0"/>
    <n v="0"/>
    <m/>
    <n v="0"/>
    <m/>
    <n v="0"/>
    <n v="0"/>
    <m/>
    <n v="0"/>
    <n v="0"/>
    <m/>
  </r>
  <r>
    <n v="1539"/>
    <x v="0"/>
    <x v="0"/>
    <x v="0"/>
    <x v="0"/>
    <m/>
    <m/>
    <x v="0"/>
    <x v="0"/>
    <x v="0"/>
    <m/>
    <x v="0"/>
    <m/>
    <m/>
    <n v="0"/>
    <m/>
    <n v="0"/>
    <n v="0"/>
    <n v="0"/>
    <n v="0"/>
    <m/>
    <n v="0"/>
    <m/>
    <n v="0"/>
    <n v="0"/>
    <m/>
    <n v="0"/>
    <n v="0"/>
    <m/>
  </r>
  <r>
    <n v="1540"/>
    <x v="0"/>
    <x v="0"/>
    <x v="0"/>
    <x v="0"/>
    <m/>
    <m/>
    <x v="0"/>
    <x v="0"/>
    <x v="0"/>
    <m/>
    <x v="0"/>
    <m/>
    <m/>
    <n v="0"/>
    <m/>
    <n v="0"/>
    <n v="0"/>
    <n v="0"/>
    <n v="0"/>
    <m/>
    <n v="0"/>
    <m/>
    <n v="0"/>
    <n v="0"/>
    <m/>
    <n v="0"/>
    <n v="0"/>
    <m/>
  </r>
  <r>
    <n v="1541"/>
    <x v="0"/>
    <x v="0"/>
    <x v="0"/>
    <x v="0"/>
    <m/>
    <m/>
    <x v="0"/>
    <x v="0"/>
    <x v="0"/>
    <m/>
    <x v="0"/>
    <m/>
    <m/>
    <n v="0"/>
    <m/>
    <n v="0"/>
    <n v="0"/>
    <n v="0"/>
    <n v="0"/>
    <m/>
    <n v="0"/>
    <m/>
    <n v="0"/>
    <n v="0"/>
    <m/>
    <n v="0"/>
    <n v="0"/>
    <m/>
  </r>
  <r>
    <n v="1542"/>
    <x v="0"/>
    <x v="0"/>
    <x v="0"/>
    <x v="0"/>
    <m/>
    <m/>
    <x v="0"/>
    <x v="0"/>
    <x v="0"/>
    <m/>
    <x v="0"/>
    <m/>
    <m/>
    <n v="0"/>
    <m/>
    <n v="0"/>
    <n v="0"/>
    <n v="0"/>
    <n v="0"/>
    <m/>
    <n v="0"/>
    <m/>
    <n v="0"/>
    <n v="0"/>
    <m/>
    <n v="0"/>
    <n v="0"/>
    <m/>
  </r>
  <r>
    <n v="1543"/>
    <x v="0"/>
    <x v="0"/>
    <x v="0"/>
    <x v="0"/>
    <m/>
    <m/>
    <x v="0"/>
    <x v="0"/>
    <x v="0"/>
    <m/>
    <x v="0"/>
    <m/>
    <m/>
    <n v="0"/>
    <m/>
    <n v="0"/>
    <n v="0"/>
    <n v="0"/>
    <n v="0"/>
    <m/>
    <n v="0"/>
    <m/>
    <n v="0"/>
    <n v="0"/>
    <m/>
    <n v="0"/>
    <n v="0"/>
    <m/>
  </r>
  <r>
    <n v="1544"/>
    <x v="0"/>
    <x v="0"/>
    <x v="0"/>
    <x v="0"/>
    <m/>
    <m/>
    <x v="0"/>
    <x v="0"/>
    <x v="0"/>
    <m/>
    <x v="0"/>
    <m/>
    <m/>
    <n v="0"/>
    <m/>
    <n v="0"/>
    <n v="0"/>
    <n v="0"/>
    <n v="0"/>
    <m/>
    <n v="0"/>
    <m/>
    <n v="0"/>
    <n v="0"/>
    <m/>
    <n v="0"/>
    <n v="0"/>
    <m/>
  </r>
  <r>
    <n v="1545"/>
    <x v="0"/>
    <x v="0"/>
    <x v="0"/>
    <x v="0"/>
    <m/>
    <m/>
    <x v="0"/>
    <x v="0"/>
    <x v="0"/>
    <m/>
    <x v="0"/>
    <m/>
    <m/>
    <n v="0"/>
    <m/>
    <n v="0"/>
    <n v="0"/>
    <n v="0"/>
    <n v="0"/>
    <m/>
    <n v="0"/>
    <m/>
    <n v="0"/>
    <n v="0"/>
    <m/>
    <n v="0"/>
    <n v="0"/>
    <m/>
  </r>
  <r>
    <n v="1546"/>
    <x v="0"/>
    <x v="0"/>
    <x v="0"/>
    <x v="0"/>
    <m/>
    <m/>
    <x v="0"/>
    <x v="0"/>
    <x v="0"/>
    <m/>
    <x v="0"/>
    <m/>
    <m/>
    <n v="0"/>
    <m/>
    <n v="0"/>
    <n v="0"/>
    <n v="0"/>
    <n v="0"/>
    <m/>
    <n v="0"/>
    <m/>
    <n v="0"/>
    <n v="0"/>
    <m/>
    <n v="0"/>
    <n v="0"/>
    <m/>
  </r>
  <r>
    <n v="1547"/>
    <x v="0"/>
    <x v="0"/>
    <x v="0"/>
    <x v="0"/>
    <m/>
    <m/>
    <x v="0"/>
    <x v="0"/>
    <x v="0"/>
    <m/>
    <x v="0"/>
    <m/>
    <m/>
    <n v="0"/>
    <m/>
    <n v="0"/>
    <n v="0"/>
    <n v="0"/>
    <n v="0"/>
    <m/>
    <n v="0"/>
    <m/>
    <n v="0"/>
    <n v="0"/>
    <m/>
    <n v="0"/>
    <n v="0"/>
    <m/>
  </r>
  <r>
    <n v="1548"/>
    <x v="0"/>
    <x v="0"/>
    <x v="0"/>
    <x v="0"/>
    <m/>
    <m/>
    <x v="0"/>
    <x v="0"/>
    <x v="0"/>
    <m/>
    <x v="0"/>
    <m/>
    <m/>
    <n v="0"/>
    <m/>
    <n v="0"/>
    <n v="0"/>
    <n v="0"/>
    <n v="0"/>
    <m/>
    <n v="0"/>
    <m/>
    <n v="0"/>
    <n v="0"/>
    <m/>
    <n v="0"/>
    <n v="0"/>
    <m/>
  </r>
  <r>
    <n v="1549"/>
    <x v="0"/>
    <x v="0"/>
    <x v="0"/>
    <x v="0"/>
    <m/>
    <m/>
    <x v="0"/>
    <x v="0"/>
    <x v="0"/>
    <m/>
    <x v="0"/>
    <m/>
    <m/>
    <n v="0"/>
    <m/>
    <n v="0"/>
    <n v="0"/>
    <n v="0"/>
    <n v="0"/>
    <m/>
    <n v="0"/>
    <m/>
    <n v="0"/>
    <n v="0"/>
    <m/>
    <n v="0"/>
    <n v="0"/>
    <m/>
  </r>
  <r>
    <n v="1550"/>
    <x v="0"/>
    <x v="0"/>
    <x v="0"/>
    <x v="0"/>
    <m/>
    <m/>
    <x v="0"/>
    <x v="0"/>
    <x v="0"/>
    <m/>
    <x v="0"/>
    <m/>
    <m/>
    <n v="0"/>
    <m/>
    <n v="0"/>
    <n v="0"/>
    <n v="0"/>
    <n v="0"/>
    <m/>
    <n v="0"/>
    <m/>
    <n v="0"/>
    <n v="0"/>
    <m/>
    <n v="0"/>
    <n v="0"/>
    <m/>
  </r>
  <r>
    <n v="1551"/>
    <x v="0"/>
    <x v="0"/>
    <x v="0"/>
    <x v="0"/>
    <m/>
    <m/>
    <x v="0"/>
    <x v="0"/>
    <x v="0"/>
    <m/>
    <x v="0"/>
    <m/>
    <m/>
    <n v="0"/>
    <m/>
    <n v="0"/>
    <n v="0"/>
    <n v="0"/>
    <n v="0"/>
    <m/>
    <n v="0"/>
    <m/>
    <n v="0"/>
    <n v="0"/>
    <m/>
    <n v="0"/>
    <n v="0"/>
    <m/>
  </r>
  <r>
    <n v="1552"/>
    <x v="0"/>
    <x v="0"/>
    <x v="0"/>
    <x v="0"/>
    <m/>
    <m/>
    <x v="0"/>
    <x v="0"/>
    <x v="0"/>
    <m/>
    <x v="0"/>
    <m/>
    <m/>
    <n v="0"/>
    <m/>
    <n v="0"/>
    <n v="0"/>
    <n v="0"/>
    <n v="0"/>
    <m/>
    <n v="0"/>
    <m/>
    <n v="0"/>
    <n v="0"/>
    <m/>
    <n v="0"/>
    <n v="0"/>
    <m/>
  </r>
  <r>
    <n v="1553"/>
    <x v="0"/>
    <x v="0"/>
    <x v="0"/>
    <x v="0"/>
    <m/>
    <m/>
    <x v="0"/>
    <x v="0"/>
    <x v="0"/>
    <m/>
    <x v="0"/>
    <m/>
    <m/>
    <n v="0"/>
    <m/>
    <n v="0"/>
    <n v="0"/>
    <n v="0"/>
    <n v="0"/>
    <m/>
    <n v="0"/>
    <m/>
    <n v="0"/>
    <n v="0"/>
    <m/>
    <n v="0"/>
    <n v="0"/>
    <m/>
  </r>
  <r>
    <n v="1554"/>
    <x v="0"/>
    <x v="0"/>
    <x v="0"/>
    <x v="0"/>
    <m/>
    <m/>
    <x v="0"/>
    <x v="0"/>
    <x v="0"/>
    <m/>
    <x v="0"/>
    <m/>
    <m/>
    <n v="0"/>
    <m/>
    <n v="0"/>
    <n v="0"/>
    <n v="0"/>
    <n v="0"/>
    <m/>
    <n v="0"/>
    <m/>
    <n v="0"/>
    <n v="0"/>
    <m/>
    <n v="0"/>
    <n v="0"/>
    <m/>
  </r>
  <r>
    <n v="1555"/>
    <x v="0"/>
    <x v="0"/>
    <x v="0"/>
    <x v="0"/>
    <m/>
    <m/>
    <x v="0"/>
    <x v="0"/>
    <x v="0"/>
    <m/>
    <x v="0"/>
    <m/>
    <m/>
    <n v="0"/>
    <m/>
    <n v="0"/>
    <n v="0"/>
    <n v="0"/>
    <n v="0"/>
    <m/>
    <n v="0"/>
    <m/>
    <n v="0"/>
    <n v="0"/>
    <m/>
    <n v="0"/>
    <n v="0"/>
    <m/>
  </r>
  <r>
    <n v="1556"/>
    <x v="0"/>
    <x v="0"/>
    <x v="0"/>
    <x v="0"/>
    <m/>
    <m/>
    <x v="0"/>
    <x v="0"/>
    <x v="0"/>
    <m/>
    <x v="0"/>
    <m/>
    <m/>
    <n v="0"/>
    <m/>
    <n v="0"/>
    <n v="0"/>
    <n v="0"/>
    <n v="0"/>
    <m/>
    <n v="0"/>
    <m/>
    <n v="0"/>
    <n v="0"/>
    <m/>
    <n v="0"/>
    <n v="0"/>
    <m/>
  </r>
  <r>
    <n v="1557"/>
    <x v="0"/>
    <x v="0"/>
    <x v="0"/>
    <x v="0"/>
    <m/>
    <m/>
    <x v="0"/>
    <x v="0"/>
    <x v="0"/>
    <m/>
    <x v="0"/>
    <m/>
    <m/>
    <n v="0"/>
    <m/>
    <n v="0"/>
    <n v="0"/>
    <n v="0"/>
    <n v="0"/>
    <m/>
    <n v="0"/>
    <m/>
    <n v="0"/>
    <n v="0"/>
    <m/>
    <n v="0"/>
    <n v="0"/>
    <m/>
  </r>
  <r>
    <n v="1558"/>
    <x v="0"/>
    <x v="0"/>
    <x v="0"/>
    <x v="0"/>
    <m/>
    <m/>
    <x v="0"/>
    <x v="0"/>
    <x v="0"/>
    <m/>
    <x v="0"/>
    <m/>
    <m/>
    <n v="0"/>
    <m/>
    <n v="0"/>
    <n v="0"/>
    <n v="0"/>
    <n v="0"/>
    <m/>
    <n v="0"/>
    <m/>
    <n v="0"/>
    <n v="0"/>
    <m/>
    <n v="0"/>
    <n v="0"/>
    <m/>
  </r>
  <r>
    <n v="1559"/>
    <x v="0"/>
    <x v="0"/>
    <x v="0"/>
    <x v="0"/>
    <m/>
    <m/>
    <x v="0"/>
    <x v="0"/>
    <x v="0"/>
    <m/>
    <x v="0"/>
    <m/>
    <m/>
    <n v="0"/>
    <m/>
    <n v="0"/>
    <n v="0"/>
    <n v="0"/>
    <n v="0"/>
    <m/>
    <n v="0"/>
    <m/>
    <n v="0"/>
    <n v="0"/>
    <m/>
    <n v="0"/>
    <n v="0"/>
    <m/>
  </r>
  <r>
    <n v="1560"/>
    <x v="0"/>
    <x v="0"/>
    <x v="0"/>
    <x v="0"/>
    <m/>
    <m/>
    <x v="0"/>
    <x v="0"/>
    <x v="0"/>
    <m/>
    <x v="0"/>
    <m/>
    <m/>
    <n v="0"/>
    <m/>
    <n v="0"/>
    <n v="0"/>
    <n v="0"/>
    <n v="0"/>
    <m/>
    <n v="0"/>
    <m/>
    <n v="0"/>
    <n v="0"/>
    <m/>
    <n v="0"/>
    <n v="0"/>
    <m/>
  </r>
  <r>
    <n v="1561"/>
    <x v="0"/>
    <x v="0"/>
    <x v="0"/>
    <x v="0"/>
    <m/>
    <m/>
    <x v="0"/>
    <x v="0"/>
    <x v="0"/>
    <m/>
    <x v="0"/>
    <m/>
    <m/>
    <n v="0"/>
    <m/>
    <n v="0"/>
    <n v="0"/>
    <n v="0"/>
    <n v="0"/>
    <m/>
    <n v="0"/>
    <m/>
    <n v="0"/>
    <n v="0"/>
    <m/>
    <n v="0"/>
    <n v="0"/>
    <m/>
  </r>
  <r>
    <n v="1562"/>
    <x v="0"/>
    <x v="0"/>
    <x v="0"/>
    <x v="0"/>
    <m/>
    <m/>
    <x v="0"/>
    <x v="0"/>
    <x v="0"/>
    <m/>
    <x v="0"/>
    <m/>
    <m/>
    <n v="0"/>
    <m/>
    <n v="0"/>
    <n v="0"/>
    <n v="0"/>
    <n v="0"/>
    <m/>
    <n v="0"/>
    <m/>
    <n v="0"/>
    <n v="0"/>
    <m/>
    <n v="0"/>
    <n v="0"/>
    <m/>
  </r>
  <r>
    <n v="1563"/>
    <x v="0"/>
    <x v="0"/>
    <x v="0"/>
    <x v="0"/>
    <m/>
    <m/>
    <x v="0"/>
    <x v="0"/>
    <x v="0"/>
    <m/>
    <x v="0"/>
    <m/>
    <m/>
    <n v="0"/>
    <m/>
    <n v="0"/>
    <n v="0"/>
    <n v="0"/>
    <n v="0"/>
    <m/>
    <n v="0"/>
    <m/>
    <n v="0"/>
    <n v="0"/>
    <m/>
    <n v="0"/>
    <n v="0"/>
    <m/>
  </r>
  <r>
    <n v="1564"/>
    <x v="0"/>
    <x v="0"/>
    <x v="0"/>
    <x v="0"/>
    <m/>
    <m/>
    <x v="0"/>
    <x v="0"/>
    <x v="0"/>
    <m/>
    <x v="0"/>
    <m/>
    <m/>
    <n v="0"/>
    <m/>
    <n v="0"/>
    <n v="0"/>
    <n v="0"/>
    <n v="0"/>
    <m/>
    <n v="0"/>
    <m/>
    <n v="0"/>
    <n v="0"/>
    <m/>
    <n v="0"/>
    <n v="0"/>
    <m/>
  </r>
  <r>
    <n v="1565"/>
    <x v="0"/>
    <x v="0"/>
    <x v="0"/>
    <x v="0"/>
    <m/>
    <m/>
    <x v="0"/>
    <x v="0"/>
    <x v="0"/>
    <m/>
    <x v="0"/>
    <m/>
    <m/>
    <n v="0"/>
    <m/>
    <n v="0"/>
    <n v="0"/>
    <n v="0"/>
    <n v="0"/>
    <m/>
    <n v="0"/>
    <m/>
    <n v="0"/>
    <n v="0"/>
    <m/>
    <n v="0"/>
    <n v="0"/>
    <m/>
  </r>
  <r>
    <n v="1566"/>
    <x v="0"/>
    <x v="0"/>
    <x v="0"/>
    <x v="0"/>
    <m/>
    <m/>
    <x v="0"/>
    <x v="0"/>
    <x v="0"/>
    <m/>
    <x v="0"/>
    <m/>
    <m/>
    <n v="0"/>
    <m/>
    <n v="0"/>
    <n v="0"/>
    <n v="0"/>
    <n v="0"/>
    <m/>
    <n v="0"/>
    <m/>
    <n v="0"/>
    <n v="0"/>
    <m/>
    <n v="0"/>
    <n v="0"/>
    <m/>
  </r>
  <r>
    <n v="1567"/>
    <x v="0"/>
    <x v="0"/>
    <x v="0"/>
    <x v="0"/>
    <m/>
    <m/>
    <x v="0"/>
    <x v="0"/>
    <x v="0"/>
    <m/>
    <x v="0"/>
    <m/>
    <m/>
    <n v="0"/>
    <m/>
    <n v="0"/>
    <n v="0"/>
    <n v="0"/>
    <n v="0"/>
    <m/>
    <n v="0"/>
    <m/>
    <n v="0"/>
    <n v="0"/>
    <m/>
    <n v="0"/>
    <n v="0"/>
    <m/>
  </r>
  <r>
    <n v="1568"/>
    <x v="0"/>
    <x v="0"/>
    <x v="0"/>
    <x v="0"/>
    <m/>
    <m/>
    <x v="0"/>
    <x v="0"/>
    <x v="0"/>
    <m/>
    <x v="0"/>
    <m/>
    <m/>
    <n v="0"/>
    <m/>
    <n v="0"/>
    <n v="0"/>
    <n v="0"/>
    <n v="0"/>
    <m/>
    <n v="0"/>
    <m/>
    <n v="0"/>
    <n v="0"/>
    <m/>
    <n v="0"/>
    <n v="0"/>
    <m/>
  </r>
  <r>
    <n v="1569"/>
    <x v="0"/>
    <x v="0"/>
    <x v="0"/>
    <x v="0"/>
    <m/>
    <m/>
    <x v="0"/>
    <x v="0"/>
    <x v="0"/>
    <m/>
    <x v="0"/>
    <m/>
    <m/>
    <n v="0"/>
    <m/>
    <n v="0"/>
    <n v="0"/>
    <n v="0"/>
    <n v="0"/>
    <m/>
    <n v="0"/>
    <m/>
    <n v="0"/>
    <n v="0"/>
    <m/>
    <n v="0"/>
    <n v="0"/>
    <m/>
  </r>
  <r>
    <n v="1570"/>
    <x v="0"/>
    <x v="0"/>
    <x v="0"/>
    <x v="0"/>
    <m/>
    <m/>
    <x v="0"/>
    <x v="0"/>
    <x v="0"/>
    <m/>
    <x v="0"/>
    <m/>
    <m/>
    <n v="0"/>
    <m/>
    <n v="0"/>
    <n v="0"/>
    <n v="0"/>
    <n v="0"/>
    <m/>
    <n v="0"/>
    <m/>
    <n v="0"/>
    <n v="0"/>
    <m/>
    <n v="0"/>
    <n v="0"/>
    <m/>
  </r>
  <r>
    <n v="1571"/>
    <x v="0"/>
    <x v="0"/>
    <x v="0"/>
    <x v="0"/>
    <m/>
    <m/>
    <x v="0"/>
    <x v="0"/>
    <x v="0"/>
    <m/>
    <x v="0"/>
    <m/>
    <m/>
    <n v="0"/>
    <m/>
    <n v="0"/>
    <n v="0"/>
    <n v="0"/>
    <n v="0"/>
    <m/>
    <n v="0"/>
    <m/>
    <n v="0"/>
    <n v="0"/>
    <m/>
    <n v="0"/>
    <n v="0"/>
    <m/>
  </r>
  <r>
    <n v="1572"/>
    <x v="0"/>
    <x v="0"/>
    <x v="0"/>
    <x v="0"/>
    <m/>
    <m/>
    <x v="0"/>
    <x v="0"/>
    <x v="0"/>
    <m/>
    <x v="0"/>
    <m/>
    <m/>
    <n v="0"/>
    <m/>
    <n v="0"/>
    <n v="0"/>
    <n v="0"/>
    <n v="0"/>
    <m/>
    <n v="0"/>
    <m/>
    <n v="0"/>
    <n v="0"/>
    <m/>
    <n v="0"/>
    <n v="0"/>
    <m/>
  </r>
  <r>
    <n v="1573"/>
    <x v="0"/>
    <x v="0"/>
    <x v="0"/>
    <x v="0"/>
    <m/>
    <m/>
    <x v="0"/>
    <x v="0"/>
    <x v="0"/>
    <m/>
    <x v="0"/>
    <m/>
    <m/>
    <n v="0"/>
    <m/>
    <n v="0"/>
    <n v="0"/>
    <n v="0"/>
    <n v="0"/>
    <m/>
    <n v="0"/>
    <m/>
    <n v="0"/>
    <n v="0"/>
    <m/>
    <n v="0"/>
    <n v="0"/>
    <m/>
  </r>
  <r>
    <n v="1574"/>
    <x v="0"/>
    <x v="0"/>
    <x v="0"/>
    <x v="0"/>
    <m/>
    <m/>
    <x v="0"/>
    <x v="0"/>
    <x v="0"/>
    <m/>
    <x v="0"/>
    <m/>
    <m/>
    <n v="0"/>
    <m/>
    <n v="0"/>
    <n v="0"/>
    <n v="0"/>
    <n v="0"/>
    <m/>
    <n v="0"/>
    <m/>
    <n v="0"/>
    <n v="0"/>
    <m/>
    <n v="0"/>
    <n v="0"/>
    <m/>
  </r>
  <r>
    <n v="1575"/>
    <x v="0"/>
    <x v="0"/>
    <x v="0"/>
    <x v="0"/>
    <m/>
    <m/>
    <x v="0"/>
    <x v="0"/>
    <x v="0"/>
    <m/>
    <x v="0"/>
    <m/>
    <m/>
    <n v="0"/>
    <m/>
    <n v="0"/>
    <n v="0"/>
    <n v="0"/>
    <n v="0"/>
    <m/>
    <n v="0"/>
    <m/>
    <n v="0"/>
    <n v="0"/>
    <m/>
    <n v="0"/>
    <n v="0"/>
    <m/>
  </r>
  <r>
    <n v="1576"/>
    <x v="0"/>
    <x v="0"/>
    <x v="0"/>
    <x v="0"/>
    <m/>
    <m/>
    <x v="0"/>
    <x v="0"/>
    <x v="0"/>
    <m/>
    <x v="0"/>
    <m/>
    <m/>
    <n v="0"/>
    <m/>
    <n v="0"/>
    <n v="0"/>
    <n v="0"/>
    <n v="0"/>
    <m/>
    <n v="0"/>
    <m/>
    <n v="0"/>
    <n v="0"/>
    <m/>
    <n v="0"/>
    <n v="0"/>
    <m/>
  </r>
  <r>
    <n v="1577"/>
    <x v="0"/>
    <x v="0"/>
    <x v="0"/>
    <x v="0"/>
    <m/>
    <m/>
    <x v="0"/>
    <x v="0"/>
    <x v="0"/>
    <m/>
    <x v="0"/>
    <m/>
    <m/>
    <n v="0"/>
    <m/>
    <n v="0"/>
    <n v="0"/>
    <n v="0"/>
    <n v="0"/>
    <m/>
    <n v="0"/>
    <m/>
    <n v="0"/>
    <n v="0"/>
    <m/>
    <n v="0"/>
    <n v="0"/>
    <m/>
  </r>
  <r>
    <n v="1578"/>
    <x v="0"/>
    <x v="0"/>
    <x v="0"/>
    <x v="0"/>
    <m/>
    <m/>
    <x v="0"/>
    <x v="0"/>
    <x v="0"/>
    <m/>
    <x v="0"/>
    <m/>
    <m/>
    <n v="0"/>
    <m/>
    <n v="0"/>
    <n v="0"/>
    <n v="0"/>
    <n v="0"/>
    <m/>
    <n v="0"/>
    <m/>
    <n v="0"/>
    <n v="0"/>
    <m/>
    <n v="0"/>
    <n v="0"/>
    <m/>
  </r>
  <r>
    <n v="1579"/>
    <x v="0"/>
    <x v="0"/>
    <x v="0"/>
    <x v="0"/>
    <m/>
    <m/>
    <x v="0"/>
    <x v="0"/>
    <x v="0"/>
    <m/>
    <x v="0"/>
    <m/>
    <m/>
    <n v="0"/>
    <m/>
    <n v="0"/>
    <n v="0"/>
    <n v="0"/>
    <n v="0"/>
    <m/>
    <n v="0"/>
    <m/>
    <n v="0"/>
    <n v="0"/>
    <m/>
    <n v="0"/>
    <n v="0"/>
    <m/>
  </r>
  <r>
    <n v="1580"/>
    <x v="0"/>
    <x v="0"/>
    <x v="0"/>
    <x v="0"/>
    <m/>
    <m/>
    <x v="0"/>
    <x v="0"/>
    <x v="0"/>
    <m/>
    <x v="0"/>
    <m/>
    <m/>
    <n v="0"/>
    <m/>
    <n v="0"/>
    <n v="0"/>
    <n v="0"/>
    <n v="0"/>
    <m/>
    <n v="0"/>
    <m/>
    <n v="0"/>
    <n v="0"/>
    <m/>
    <n v="0"/>
    <n v="0"/>
    <m/>
  </r>
  <r>
    <n v="1581"/>
    <x v="0"/>
    <x v="0"/>
    <x v="0"/>
    <x v="0"/>
    <m/>
    <m/>
    <x v="0"/>
    <x v="0"/>
    <x v="0"/>
    <m/>
    <x v="0"/>
    <m/>
    <m/>
    <n v="0"/>
    <m/>
    <n v="0"/>
    <n v="0"/>
    <n v="0"/>
    <n v="0"/>
    <m/>
    <n v="0"/>
    <m/>
    <n v="0"/>
    <n v="0"/>
    <m/>
    <n v="0"/>
    <n v="0"/>
    <m/>
  </r>
  <r>
    <n v="1582"/>
    <x v="0"/>
    <x v="0"/>
    <x v="0"/>
    <x v="0"/>
    <m/>
    <m/>
    <x v="0"/>
    <x v="0"/>
    <x v="0"/>
    <m/>
    <x v="0"/>
    <m/>
    <m/>
    <n v="0"/>
    <m/>
    <n v="0"/>
    <n v="0"/>
    <n v="0"/>
    <n v="0"/>
    <m/>
    <n v="0"/>
    <m/>
    <n v="0"/>
    <n v="0"/>
    <m/>
    <n v="0"/>
    <n v="0"/>
    <m/>
  </r>
  <r>
    <n v="1583"/>
    <x v="0"/>
    <x v="0"/>
    <x v="0"/>
    <x v="0"/>
    <m/>
    <m/>
    <x v="0"/>
    <x v="0"/>
    <x v="0"/>
    <m/>
    <x v="0"/>
    <m/>
    <m/>
    <n v="0"/>
    <m/>
    <n v="0"/>
    <n v="0"/>
    <n v="0"/>
    <n v="0"/>
    <m/>
    <n v="0"/>
    <m/>
    <n v="0"/>
    <n v="0"/>
    <m/>
    <n v="0"/>
    <n v="0"/>
    <m/>
  </r>
  <r>
    <n v="1584"/>
    <x v="0"/>
    <x v="0"/>
    <x v="0"/>
    <x v="0"/>
    <m/>
    <m/>
    <x v="0"/>
    <x v="0"/>
    <x v="0"/>
    <m/>
    <x v="0"/>
    <m/>
    <m/>
    <n v="0"/>
    <m/>
    <n v="0"/>
    <n v="0"/>
    <n v="0"/>
    <n v="0"/>
    <m/>
    <n v="0"/>
    <m/>
    <n v="0"/>
    <n v="0"/>
    <m/>
    <n v="0"/>
    <n v="0"/>
    <m/>
  </r>
  <r>
    <n v="1585"/>
    <x v="0"/>
    <x v="0"/>
    <x v="0"/>
    <x v="0"/>
    <m/>
    <m/>
    <x v="0"/>
    <x v="0"/>
    <x v="0"/>
    <m/>
    <x v="0"/>
    <m/>
    <m/>
    <n v="0"/>
    <m/>
    <n v="0"/>
    <n v="0"/>
    <n v="0"/>
    <n v="0"/>
    <m/>
    <n v="0"/>
    <m/>
    <n v="0"/>
    <n v="0"/>
    <m/>
    <n v="0"/>
    <n v="0"/>
    <m/>
  </r>
  <r>
    <n v="1586"/>
    <x v="0"/>
    <x v="0"/>
    <x v="0"/>
    <x v="0"/>
    <m/>
    <m/>
    <x v="0"/>
    <x v="0"/>
    <x v="0"/>
    <m/>
    <x v="0"/>
    <m/>
    <m/>
    <n v="0"/>
    <m/>
    <n v="0"/>
    <n v="0"/>
    <n v="0"/>
    <n v="0"/>
    <m/>
    <n v="0"/>
    <m/>
    <n v="0"/>
    <n v="0"/>
    <m/>
    <n v="0"/>
    <n v="0"/>
    <m/>
  </r>
  <r>
    <n v="1587"/>
    <x v="0"/>
    <x v="0"/>
    <x v="0"/>
    <x v="0"/>
    <m/>
    <m/>
    <x v="0"/>
    <x v="0"/>
    <x v="0"/>
    <m/>
    <x v="0"/>
    <m/>
    <m/>
    <n v="0"/>
    <m/>
    <n v="0"/>
    <n v="0"/>
    <n v="0"/>
    <n v="0"/>
    <m/>
    <n v="0"/>
    <m/>
    <n v="0"/>
    <n v="0"/>
    <m/>
    <n v="0"/>
    <n v="0"/>
    <m/>
  </r>
  <r>
    <n v="1588"/>
    <x v="0"/>
    <x v="0"/>
    <x v="0"/>
    <x v="0"/>
    <m/>
    <m/>
    <x v="0"/>
    <x v="0"/>
    <x v="0"/>
    <m/>
    <x v="0"/>
    <m/>
    <m/>
    <n v="0"/>
    <m/>
    <n v="0"/>
    <n v="0"/>
    <n v="0"/>
    <n v="0"/>
    <m/>
    <n v="0"/>
    <m/>
    <n v="0"/>
    <n v="0"/>
    <m/>
    <n v="0"/>
    <n v="0"/>
    <m/>
  </r>
  <r>
    <n v="1589"/>
    <x v="0"/>
    <x v="0"/>
    <x v="0"/>
    <x v="0"/>
    <m/>
    <m/>
    <x v="0"/>
    <x v="0"/>
    <x v="0"/>
    <m/>
    <x v="0"/>
    <m/>
    <m/>
    <n v="0"/>
    <m/>
    <n v="0"/>
    <n v="0"/>
    <n v="0"/>
    <n v="0"/>
    <m/>
    <n v="0"/>
    <m/>
    <n v="0"/>
    <n v="0"/>
    <m/>
    <n v="0"/>
    <n v="0"/>
    <m/>
  </r>
  <r>
    <n v="1590"/>
    <x v="0"/>
    <x v="0"/>
    <x v="0"/>
    <x v="0"/>
    <m/>
    <m/>
    <x v="0"/>
    <x v="0"/>
    <x v="0"/>
    <m/>
    <x v="0"/>
    <m/>
    <m/>
    <n v="0"/>
    <m/>
    <n v="0"/>
    <n v="0"/>
    <n v="0"/>
    <n v="0"/>
    <m/>
    <n v="0"/>
    <m/>
    <n v="0"/>
    <n v="0"/>
    <m/>
    <n v="0"/>
    <n v="0"/>
    <m/>
  </r>
  <r>
    <n v="1591"/>
    <x v="0"/>
    <x v="0"/>
    <x v="0"/>
    <x v="0"/>
    <m/>
    <m/>
    <x v="0"/>
    <x v="0"/>
    <x v="0"/>
    <m/>
    <x v="0"/>
    <m/>
    <m/>
    <n v="0"/>
    <m/>
    <n v="0"/>
    <n v="0"/>
    <n v="0"/>
    <n v="0"/>
    <m/>
    <n v="0"/>
    <m/>
    <n v="0"/>
    <n v="0"/>
    <m/>
    <n v="0"/>
    <n v="0"/>
    <m/>
  </r>
  <r>
    <n v="1592"/>
    <x v="0"/>
    <x v="0"/>
    <x v="0"/>
    <x v="0"/>
    <m/>
    <m/>
    <x v="0"/>
    <x v="0"/>
    <x v="0"/>
    <m/>
    <x v="0"/>
    <m/>
    <m/>
    <n v="0"/>
    <m/>
    <n v="0"/>
    <n v="0"/>
    <n v="0"/>
    <n v="0"/>
    <m/>
    <n v="0"/>
    <m/>
    <n v="0"/>
    <n v="0"/>
    <m/>
    <n v="0"/>
    <n v="0"/>
    <m/>
  </r>
  <r>
    <n v="1593"/>
    <x v="0"/>
    <x v="0"/>
    <x v="0"/>
    <x v="0"/>
    <m/>
    <m/>
    <x v="0"/>
    <x v="0"/>
    <x v="0"/>
    <m/>
    <x v="0"/>
    <m/>
    <m/>
    <n v="0"/>
    <m/>
    <n v="0"/>
    <n v="0"/>
    <n v="0"/>
    <n v="0"/>
    <m/>
    <n v="0"/>
    <m/>
    <n v="0"/>
    <n v="0"/>
    <m/>
    <n v="0"/>
    <n v="0"/>
    <m/>
  </r>
  <r>
    <n v="1594"/>
    <x v="0"/>
    <x v="0"/>
    <x v="0"/>
    <x v="0"/>
    <m/>
    <m/>
    <x v="0"/>
    <x v="0"/>
    <x v="0"/>
    <m/>
    <x v="0"/>
    <m/>
    <m/>
    <n v="0"/>
    <m/>
    <n v="0"/>
    <n v="0"/>
    <n v="0"/>
    <n v="0"/>
    <m/>
    <n v="0"/>
    <m/>
    <n v="0"/>
    <n v="0"/>
    <m/>
    <n v="0"/>
    <n v="0"/>
    <m/>
  </r>
  <r>
    <n v="1595"/>
    <x v="0"/>
    <x v="0"/>
    <x v="0"/>
    <x v="0"/>
    <m/>
    <m/>
    <x v="0"/>
    <x v="0"/>
    <x v="0"/>
    <m/>
    <x v="0"/>
    <m/>
    <m/>
    <n v="0"/>
    <m/>
    <n v="0"/>
    <n v="0"/>
    <n v="0"/>
    <n v="0"/>
    <m/>
    <n v="0"/>
    <m/>
    <n v="0"/>
    <n v="0"/>
    <m/>
    <n v="0"/>
    <n v="0"/>
    <m/>
  </r>
  <r>
    <n v="1596"/>
    <x v="0"/>
    <x v="0"/>
    <x v="0"/>
    <x v="0"/>
    <m/>
    <m/>
    <x v="0"/>
    <x v="0"/>
    <x v="0"/>
    <m/>
    <x v="0"/>
    <m/>
    <m/>
    <n v="0"/>
    <m/>
    <n v="0"/>
    <n v="0"/>
    <n v="0"/>
    <n v="0"/>
    <m/>
    <n v="0"/>
    <m/>
    <n v="0"/>
    <n v="0"/>
    <m/>
    <n v="0"/>
    <n v="0"/>
    <m/>
  </r>
  <r>
    <n v="1597"/>
    <x v="0"/>
    <x v="0"/>
    <x v="0"/>
    <x v="0"/>
    <m/>
    <m/>
    <x v="0"/>
    <x v="0"/>
    <x v="0"/>
    <m/>
    <x v="0"/>
    <m/>
    <m/>
    <n v="0"/>
    <m/>
    <n v="0"/>
    <n v="0"/>
    <n v="0"/>
    <n v="0"/>
    <m/>
    <n v="0"/>
    <m/>
    <n v="0"/>
    <n v="0"/>
    <m/>
    <n v="0"/>
    <n v="0"/>
    <m/>
  </r>
  <r>
    <n v="1598"/>
    <x v="0"/>
    <x v="0"/>
    <x v="0"/>
    <x v="0"/>
    <m/>
    <m/>
    <x v="0"/>
    <x v="0"/>
    <x v="0"/>
    <m/>
    <x v="0"/>
    <m/>
    <m/>
    <n v="0"/>
    <m/>
    <n v="0"/>
    <n v="0"/>
    <n v="0"/>
    <n v="0"/>
    <m/>
    <n v="0"/>
    <m/>
    <n v="0"/>
    <n v="0"/>
    <m/>
    <n v="0"/>
    <n v="0"/>
    <m/>
  </r>
  <r>
    <n v="1599"/>
    <x v="0"/>
    <x v="0"/>
    <x v="0"/>
    <x v="0"/>
    <m/>
    <m/>
    <x v="0"/>
    <x v="0"/>
    <x v="0"/>
    <m/>
    <x v="0"/>
    <m/>
    <m/>
    <n v="0"/>
    <m/>
    <n v="0"/>
    <n v="0"/>
    <n v="0"/>
    <n v="0"/>
    <m/>
    <n v="0"/>
    <m/>
    <n v="0"/>
    <n v="0"/>
    <m/>
    <n v="0"/>
    <n v="0"/>
    <m/>
  </r>
  <r>
    <n v="1600"/>
    <x v="0"/>
    <x v="0"/>
    <x v="0"/>
    <x v="0"/>
    <m/>
    <m/>
    <x v="0"/>
    <x v="0"/>
    <x v="0"/>
    <m/>
    <x v="0"/>
    <m/>
    <m/>
    <n v="0"/>
    <m/>
    <n v="0"/>
    <n v="0"/>
    <n v="0"/>
    <n v="0"/>
    <m/>
    <n v="0"/>
    <m/>
    <n v="0"/>
    <n v="0"/>
    <m/>
    <n v="0"/>
    <n v="0"/>
    <m/>
  </r>
  <r>
    <n v="1601"/>
    <x v="0"/>
    <x v="0"/>
    <x v="0"/>
    <x v="0"/>
    <m/>
    <m/>
    <x v="0"/>
    <x v="0"/>
    <x v="0"/>
    <m/>
    <x v="0"/>
    <m/>
    <m/>
    <n v="0"/>
    <m/>
    <n v="0"/>
    <n v="0"/>
    <n v="0"/>
    <n v="0"/>
    <m/>
    <n v="0"/>
    <m/>
    <n v="0"/>
    <n v="0"/>
    <m/>
    <n v="0"/>
    <n v="0"/>
    <m/>
  </r>
  <r>
    <n v="1602"/>
    <x v="0"/>
    <x v="0"/>
    <x v="0"/>
    <x v="0"/>
    <m/>
    <m/>
    <x v="0"/>
    <x v="0"/>
    <x v="0"/>
    <m/>
    <x v="0"/>
    <m/>
    <m/>
    <n v="0"/>
    <m/>
    <n v="0"/>
    <n v="0"/>
    <n v="0"/>
    <n v="0"/>
    <m/>
    <n v="0"/>
    <m/>
    <n v="0"/>
    <n v="0"/>
    <m/>
    <n v="0"/>
    <n v="0"/>
    <m/>
  </r>
  <r>
    <n v="1603"/>
    <x v="0"/>
    <x v="0"/>
    <x v="0"/>
    <x v="0"/>
    <m/>
    <m/>
    <x v="0"/>
    <x v="0"/>
    <x v="0"/>
    <m/>
    <x v="0"/>
    <m/>
    <m/>
    <n v="0"/>
    <m/>
    <n v="0"/>
    <n v="0"/>
    <n v="0"/>
    <n v="0"/>
    <m/>
    <n v="0"/>
    <m/>
    <n v="0"/>
    <n v="0"/>
    <m/>
    <n v="0"/>
    <n v="0"/>
    <m/>
  </r>
  <r>
    <n v="1604"/>
    <x v="0"/>
    <x v="0"/>
    <x v="0"/>
    <x v="0"/>
    <m/>
    <m/>
    <x v="0"/>
    <x v="0"/>
    <x v="0"/>
    <m/>
    <x v="0"/>
    <m/>
    <m/>
    <n v="0"/>
    <m/>
    <n v="0"/>
    <n v="0"/>
    <n v="0"/>
    <n v="0"/>
    <m/>
    <n v="0"/>
    <m/>
    <n v="0"/>
    <n v="0"/>
    <m/>
    <n v="0"/>
    <n v="0"/>
    <m/>
  </r>
  <r>
    <n v="1605"/>
    <x v="0"/>
    <x v="0"/>
    <x v="0"/>
    <x v="0"/>
    <m/>
    <m/>
    <x v="0"/>
    <x v="0"/>
    <x v="0"/>
    <m/>
    <x v="0"/>
    <m/>
    <m/>
    <n v="0"/>
    <m/>
    <n v="0"/>
    <n v="0"/>
    <n v="0"/>
    <n v="0"/>
    <m/>
    <n v="0"/>
    <m/>
    <n v="0"/>
    <n v="0"/>
    <m/>
    <n v="0"/>
    <n v="0"/>
    <m/>
  </r>
  <r>
    <n v="1606"/>
    <x v="0"/>
    <x v="0"/>
    <x v="0"/>
    <x v="0"/>
    <m/>
    <m/>
    <x v="0"/>
    <x v="0"/>
    <x v="0"/>
    <m/>
    <x v="0"/>
    <m/>
    <m/>
    <n v="0"/>
    <m/>
    <n v="0"/>
    <n v="0"/>
    <n v="0"/>
    <n v="0"/>
    <m/>
    <n v="0"/>
    <m/>
    <n v="0"/>
    <n v="0"/>
    <m/>
    <n v="0"/>
    <n v="0"/>
    <m/>
  </r>
  <r>
    <n v="1607"/>
    <x v="0"/>
    <x v="0"/>
    <x v="0"/>
    <x v="0"/>
    <m/>
    <m/>
    <x v="0"/>
    <x v="0"/>
    <x v="0"/>
    <m/>
    <x v="0"/>
    <m/>
    <m/>
    <n v="0"/>
    <m/>
    <n v="0"/>
    <n v="0"/>
    <n v="0"/>
    <n v="0"/>
    <m/>
    <n v="0"/>
    <m/>
    <n v="0"/>
    <n v="0"/>
    <m/>
    <n v="0"/>
    <n v="0"/>
    <m/>
  </r>
  <r>
    <n v="1608"/>
    <x v="0"/>
    <x v="0"/>
    <x v="0"/>
    <x v="0"/>
    <m/>
    <m/>
    <x v="0"/>
    <x v="0"/>
    <x v="0"/>
    <m/>
    <x v="0"/>
    <m/>
    <m/>
    <n v="0"/>
    <m/>
    <n v="0"/>
    <n v="0"/>
    <n v="0"/>
    <n v="0"/>
    <m/>
    <n v="0"/>
    <m/>
    <n v="0"/>
    <n v="0"/>
    <m/>
    <n v="0"/>
    <n v="0"/>
    <m/>
  </r>
  <r>
    <n v="1609"/>
    <x v="0"/>
    <x v="0"/>
    <x v="0"/>
    <x v="0"/>
    <m/>
    <m/>
    <x v="0"/>
    <x v="0"/>
    <x v="0"/>
    <m/>
    <x v="0"/>
    <m/>
    <m/>
    <n v="0"/>
    <m/>
    <n v="0"/>
    <n v="0"/>
    <n v="0"/>
    <n v="0"/>
    <m/>
    <n v="0"/>
    <m/>
    <n v="0"/>
    <n v="0"/>
    <m/>
    <n v="0"/>
    <n v="0"/>
    <m/>
  </r>
  <r>
    <n v="1610"/>
    <x v="0"/>
    <x v="0"/>
    <x v="0"/>
    <x v="0"/>
    <m/>
    <m/>
    <x v="0"/>
    <x v="0"/>
    <x v="0"/>
    <m/>
    <x v="0"/>
    <m/>
    <m/>
    <n v="0"/>
    <m/>
    <n v="0"/>
    <n v="0"/>
    <n v="0"/>
    <n v="0"/>
    <m/>
    <n v="0"/>
    <m/>
    <n v="0"/>
    <n v="0"/>
    <m/>
    <n v="0"/>
    <n v="0"/>
    <m/>
  </r>
  <r>
    <n v="1611"/>
    <x v="0"/>
    <x v="0"/>
    <x v="0"/>
    <x v="0"/>
    <m/>
    <m/>
    <x v="0"/>
    <x v="0"/>
    <x v="0"/>
    <m/>
    <x v="0"/>
    <m/>
    <m/>
    <n v="0"/>
    <m/>
    <n v="0"/>
    <n v="0"/>
    <n v="0"/>
    <n v="0"/>
    <m/>
    <n v="0"/>
    <m/>
    <n v="0"/>
    <n v="0"/>
    <m/>
    <n v="0"/>
    <n v="0"/>
    <m/>
  </r>
  <r>
    <n v="1612"/>
    <x v="0"/>
    <x v="0"/>
    <x v="0"/>
    <x v="0"/>
    <m/>
    <m/>
    <x v="0"/>
    <x v="0"/>
    <x v="0"/>
    <m/>
    <x v="0"/>
    <m/>
    <m/>
    <n v="0"/>
    <m/>
    <n v="0"/>
    <n v="0"/>
    <n v="0"/>
    <n v="0"/>
    <m/>
    <n v="0"/>
    <m/>
    <n v="0"/>
    <n v="0"/>
    <m/>
    <n v="0"/>
    <n v="0"/>
    <m/>
  </r>
  <r>
    <n v="1613"/>
    <x v="0"/>
    <x v="0"/>
    <x v="0"/>
    <x v="0"/>
    <m/>
    <m/>
    <x v="0"/>
    <x v="0"/>
    <x v="0"/>
    <m/>
    <x v="0"/>
    <m/>
    <m/>
    <n v="0"/>
    <m/>
    <n v="0"/>
    <n v="0"/>
    <n v="0"/>
    <n v="0"/>
    <m/>
    <n v="0"/>
    <m/>
    <n v="0"/>
    <n v="0"/>
    <m/>
    <n v="0"/>
    <n v="0"/>
    <m/>
  </r>
  <r>
    <n v="1614"/>
    <x v="0"/>
    <x v="0"/>
    <x v="0"/>
    <x v="0"/>
    <m/>
    <m/>
    <x v="0"/>
    <x v="0"/>
    <x v="0"/>
    <m/>
    <x v="0"/>
    <m/>
    <m/>
    <n v="0"/>
    <m/>
    <n v="0"/>
    <n v="0"/>
    <n v="0"/>
    <n v="0"/>
    <m/>
    <n v="0"/>
    <m/>
    <n v="0"/>
    <n v="0"/>
    <m/>
    <n v="0"/>
    <n v="0"/>
    <m/>
  </r>
  <r>
    <n v="1615"/>
    <x v="0"/>
    <x v="0"/>
    <x v="0"/>
    <x v="0"/>
    <m/>
    <m/>
    <x v="0"/>
    <x v="0"/>
    <x v="0"/>
    <m/>
    <x v="0"/>
    <m/>
    <m/>
    <n v="0"/>
    <m/>
    <n v="0"/>
    <n v="0"/>
    <n v="0"/>
    <n v="0"/>
    <m/>
    <n v="0"/>
    <m/>
    <n v="0"/>
    <n v="0"/>
    <m/>
    <n v="0"/>
    <n v="0"/>
    <m/>
  </r>
  <r>
    <n v="1616"/>
    <x v="0"/>
    <x v="0"/>
    <x v="0"/>
    <x v="0"/>
    <m/>
    <m/>
    <x v="0"/>
    <x v="0"/>
    <x v="0"/>
    <m/>
    <x v="0"/>
    <m/>
    <m/>
    <n v="0"/>
    <m/>
    <n v="0"/>
    <n v="0"/>
    <n v="0"/>
    <n v="0"/>
    <m/>
    <n v="0"/>
    <m/>
    <n v="0"/>
    <n v="0"/>
    <m/>
    <n v="0"/>
    <n v="0"/>
    <m/>
  </r>
  <r>
    <n v="1617"/>
    <x v="0"/>
    <x v="0"/>
    <x v="0"/>
    <x v="0"/>
    <m/>
    <m/>
    <x v="0"/>
    <x v="0"/>
    <x v="0"/>
    <m/>
    <x v="0"/>
    <m/>
    <m/>
    <n v="0"/>
    <m/>
    <n v="0"/>
    <n v="0"/>
    <n v="0"/>
    <n v="0"/>
    <m/>
    <n v="0"/>
    <m/>
    <n v="0"/>
    <n v="0"/>
    <m/>
    <n v="0"/>
    <n v="0"/>
    <m/>
  </r>
  <r>
    <n v="1618"/>
    <x v="0"/>
    <x v="0"/>
    <x v="0"/>
    <x v="0"/>
    <m/>
    <m/>
    <x v="0"/>
    <x v="0"/>
    <x v="0"/>
    <m/>
    <x v="0"/>
    <m/>
    <m/>
    <n v="0"/>
    <m/>
    <n v="0"/>
    <n v="0"/>
    <n v="0"/>
    <n v="0"/>
    <m/>
    <n v="0"/>
    <m/>
    <n v="0"/>
    <n v="0"/>
    <m/>
    <n v="0"/>
    <n v="0"/>
    <m/>
  </r>
  <r>
    <n v="1619"/>
    <x v="0"/>
    <x v="0"/>
    <x v="0"/>
    <x v="0"/>
    <m/>
    <m/>
    <x v="0"/>
    <x v="0"/>
    <x v="0"/>
    <m/>
    <x v="0"/>
    <m/>
    <m/>
    <n v="0"/>
    <m/>
    <n v="0"/>
    <n v="0"/>
    <n v="0"/>
    <n v="0"/>
    <m/>
    <n v="0"/>
    <m/>
    <n v="0"/>
    <n v="0"/>
    <m/>
    <n v="0"/>
    <n v="0"/>
    <m/>
  </r>
  <r>
    <n v="1620"/>
    <x v="0"/>
    <x v="0"/>
    <x v="0"/>
    <x v="0"/>
    <m/>
    <m/>
    <x v="0"/>
    <x v="0"/>
    <x v="0"/>
    <m/>
    <x v="0"/>
    <m/>
    <m/>
    <n v="0"/>
    <m/>
    <n v="0"/>
    <n v="0"/>
    <n v="0"/>
    <n v="0"/>
    <m/>
    <n v="0"/>
    <m/>
    <n v="0"/>
    <n v="0"/>
    <m/>
    <n v="0"/>
    <n v="0"/>
    <m/>
  </r>
  <r>
    <n v="1621"/>
    <x v="0"/>
    <x v="0"/>
    <x v="0"/>
    <x v="0"/>
    <m/>
    <m/>
    <x v="0"/>
    <x v="0"/>
    <x v="0"/>
    <m/>
    <x v="0"/>
    <m/>
    <m/>
    <n v="0"/>
    <m/>
    <n v="0"/>
    <n v="0"/>
    <n v="0"/>
    <n v="0"/>
    <m/>
    <n v="0"/>
    <m/>
    <n v="0"/>
    <n v="0"/>
    <m/>
    <n v="0"/>
    <n v="0"/>
    <m/>
  </r>
  <r>
    <n v="1622"/>
    <x v="0"/>
    <x v="0"/>
    <x v="0"/>
    <x v="0"/>
    <m/>
    <m/>
    <x v="0"/>
    <x v="0"/>
    <x v="0"/>
    <m/>
    <x v="0"/>
    <m/>
    <m/>
    <n v="0"/>
    <m/>
    <n v="0"/>
    <n v="0"/>
    <n v="0"/>
    <n v="0"/>
    <m/>
    <n v="0"/>
    <m/>
    <n v="0"/>
    <n v="0"/>
    <m/>
    <n v="0"/>
    <n v="0"/>
    <m/>
  </r>
  <r>
    <n v="1623"/>
    <x v="0"/>
    <x v="0"/>
    <x v="0"/>
    <x v="0"/>
    <m/>
    <m/>
    <x v="0"/>
    <x v="0"/>
    <x v="0"/>
    <m/>
    <x v="0"/>
    <m/>
    <m/>
    <n v="0"/>
    <m/>
    <n v="0"/>
    <n v="0"/>
    <n v="0"/>
    <n v="0"/>
    <m/>
    <n v="0"/>
    <m/>
    <n v="0"/>
    <n v="0"/>
    <m/>
    <n v="0"/>
    <n v="0"/>
    <m/>
  </r>
  <r>
    <n v="1624"/>
    <x v="0"/>
    <x v="0"/>
    <x v="0"/>
    <x v="0"/>
    <m/>
    <m/>
    <x v="0"/>
    <x v="0"/>
    <x v="0"/>
    <m/>
    <x v="0"/>
    <m/>
    <m/>
    <n v="0"/>
    <m/>
    <n v="0"/>
    <n v="0"/>
    <n v="0"/>
    <n v="0"/>
    <m/>
    <n v="0"/>
    <m/>
    <n v="0"/>
    <n v="0"/>
    <m/>
    <n v="0"/>
    <n v="0"/>
    <m/>
  </r>
  <r>
    <n v="1625"/>
    <x v="0"/>
    <x v="0"/>
    <x v="0"/>
    <x v="0"/>
    <m/>
    <m/>
    <x v="0"/>
    <x v="0"/>
    <x v="0"/>
    <m/>
    <x v="0"/>
    <m/>
    <m/>
    <n v="0"/>
    <m/>
    <n v="0"/>
    <n v="0"/>
    <n v="0"/>
    <n v="0"/>
    <m/>
    <n v="0"/>
    <m/>
    <n v="0"/>
    <n v="0"/>
    <m/>
    <n v="0"/>
    <n v="0"/>
    <m/>
  </r>
  <r>
    <n v="1626"/>
    <x v="0"/>
    <x v="0"/>
    <x v="0"/>
    <x v="0"/>
    <m/>
    <m/>
    <x v="0"/>
    <x v="0"/>
    <x v="0"/>
    <m/>
    <x v="0"/>
    <m/>
    <m/>
    <n v="0"/>
    <m/>
    <n v="0"/>
    <n v="0"/>
    <n v="0"/>
    <n v="0"/>
    <m/>
    <n v="0"/>
    <m/>
    <n v="0"/>
    <n v="0"/>
    <m/>
    <n v="0"/>
    <n v="0"/>
    <m/>
  </r>
  <r>
    <n v="1627"/>
    <x v="0"/>
    <x v="0"/>
    <x v="0"/>
    <x v="0"/>
    <m/>
    <m/>
    <x v="0"/>
    <x v="0"/>
    <x v="0"/>
    <m/>
    <x v="0"/>
    <m/>
    <m/>
    <n v="0"/>
    <m/>
    <n v="0"/>
    <n v="0"/>
    <n v="0"/>
    <n v="0"/>
    <m/>
    <n v="0"/>
    <m/>
    <n v="0"/>
    <n v="0"/>
    <m/>
    <n v="0"/>
    <n v="0"/>
    <m/>
  </r>
  <r>
    <n v="1628"/>
    <x v="0"/>
    <x v="0"/>
    <x v="0"/>
    <x v="0"/>
    <m/>
    <m/>
    <x v="0"/>
    <x v="0"/>
    <x v="0"/>
    <m/>
    <x v="0"/>
    <m/>
    <m/>
    <n v="0"/>
    <m/>
    <n v="0"/>
    <n v="0"/>
    <n v="0"/>
    <n v="0"/>
    <m/>
    <n v="0"/>
    <m/>
    <n v="0"/>
    <n v="0"/>
    <m/>
    <n v="0"/>
    <n v="0"/>
    <m/>
  </r>
  <r>
    <n v="1629"/>
    <x v="0"/>
    <x v="0"/>
    <x v="0"/>
    <x v="0"/>
    <m/>
    <m/>
    <x v="0"/>
    <x v="0"/>
    <x v="0"/>
    <m/>
    <x v="0"/>
    <m/>
    <m/>
    <n v="0"/>
    <m/>
    <n v="0"/>
    <n v="0"/>
    <n v="0"/>
    <n v="0"/>
    <m/>
    <n v="0"/>
    <m/>
    <n v="0"/>
    <n v="0"/>
    <m/>
    <n v="0"/>
    <n v="0"/>
    <m/>
  </r>
  <r>
    <n v="1630"/>
    <x v="0"/>
    <x v="0"/>
    <x v="0"/>
    <x v="0"/>
    <m/>
    <m/>
    <x v="0"/>
    <x v="0"/>
    <x v="0"/>
    <m/>
    <x v="0"/>
    <m/>
    <m/>
    <n v="0"/>
    <m/>
    <n v="0"/>
    <n v="0"/>
    <n v="0"/>
    <n v="0"/>
    <m/>
    <n v="0"/>
    <m/>
    <n v="0"/>
    <n v="0"/>
    <m/>
    <n v="0"/>
    <n v="0"/>
    <m/>
  </r>
  <r>
    <n v="1631"/>
    <x v="0"/>
    <x v="0"/>
    <x v="0"/>
    <x v="0"/>
    <m/>
    <m/>
    <x v="0"/>
    <x v="0"/>
    <x v="0"/>
    <m/>
    <x v="0"/>
    <m/>
    <m/>
    <n v="0"/>
    <m/>
    <n v="0"/>
    <n v="0"/>
    <n v="0"/>
    <n v="0"/>
    <m/>
    <n v="0"/>
    <m/>
    <n v="0"/>
    <n v="0"/>
    <m/>
    <n v="0"/>
    <n v="0"/>
    <m/>
  </r>
  <r>
    <n v="1632"/>
    <x v="0"/>
    <x v="0"/>
    <x v="0"/>
    <x v="0"/>
    <m/>
    <m/>
    <x v="0"/>
    <x v="0"/>
    <x v="0"/>
    <m/>
    <x v="0"/>
    <m/>
    <m/>
    <n v="0"/>
    <m/>
    <n v="0"/>
    <n v="0"/>
    <n v="0"/>
    <n v="0"/>
    <m/>
    <n v="0"/>
    <m/>
    <n v="0"/>
    <n v="0"/>
    <m/>
    <n v="0"/>
    <n v="0"/>
    <m/>
  </r>
  <r>
    <n v="1633"/>
    <x v="0"/>
    <x v="0"/>
    <x v="0"/>
    <x v="0"/>
    <m/>
    <m/>
    <x v="0"/>
    <x v="0"/>
    <x v="0"/>
    <m/>
    <x v="0"/>
    <m/>
    <m/>
    <n v="0"/>
    <m/>
    <n v="0"/>
    <n v="0"/>
    <n v="0"/>
    <n v="0"/>
    <m/>
    <n v="0"/>
    <m/>
    <n v="0"/>
    <n v="0"/>
    <m/>
    <n v="0"/>
    <n v="0"/>
    <m/>
  </r>
  <r>
    <n v="1634"/>
    <x v="0"/>
    <x v="0"/>
    <x v="0"/>
    <x v="0"/>
    <m/>
    <m/>
    <x v="0"/>
    <x v="0"/>
    <x v="0"/>
    <m/>
    <x v="0"/>
    <m/>
    <m/>
    <n v="0"/>
    <m/>
    <n v="0"/>
    <n v="0"/>
    <n v="0"/>
    <n v="0"/>
    <m/>
    <n v="0"/>
    <m/>
    <n v="0"/>
    <n v="0"/>
    <m/>
    <n v="0"/>
    <n v="0"/>
    <m/>
  </r>
  <r>
    <n v="1635"/>
    <x v="0"/>
    <x v="0"/>
    <x v="0"/>
    <x v="0"/>
    <m/>
    <m/>
    <x v="0"/>
    <x v="0"/>
    <x v="0"/>
    <m/>
    <x v="0"/>
    <m/>
    <m/>
    <n v="0"/>
    <m/>
    <n v="0"/>
    <n v="0"/>
    <n v="0"/>
    <n v="0"/>
    <m/>
    <n v="0"/>
    <m/>
    <n v="0"/>
    <n v="0"/>
    <m/>
    <n v="0"/>
    <n v="0"/>
    <m/>
  </r>
  <r>
    <n v="1636"/>
    <x v="0"/>
    <x v="0"/>
    <x v="0"/>
    <x v="0"/>
    <m/>
    <m/>
    <x v="0"/>
    <x v="0"/>
    <x v="0"/>
    <m/>
    <x v="0"/>
    <m/>
    <m/>
    <n v="0"/>
    <m/>
    <n v="0"/>
    <n v="0"/>
    <n v="0"/>
    <n v="0"/>
    <m/>
    <n v="0"/>
    <m/>
    <n v="0"/>
    <n v="0"/>
    <m/>
    <n v="0"/>
    <n v="0"/>
    <m/>
  </r>
  <r>
    <n v="1637"/>
    <x v="0"/>
    <x v="0"/>
    <x v="0"/>
    <x v="0"/>
    <m/>
    <m/>
    <x v="0"/>
    <x v="0"/>
    <x v="0"/>
    <m/>
    <x v="0"/>
    <m/>
    <m/>
    <n v="0"/>
    <m/>
    <n v="0"/>
    <n v="0"/>
    <n v="0"/>
    <n v="0"/>
    <m/>
    <n v="0"/>
    <m/>
    <n v="0"/>
    <n v="0"/>
    <m/>
    <n v="0"/>
    <n v="0"/>
    <m/>
  </r>
  <r>
    <n v="1638"/>
    <x v="0"/>
    <x v="0"/>
    <x v="0"/>
    <x v="0"/>
    <m/>
    <m/>
    <x v="0"/>
    <x v="0"/>
    <x v="0"/>
    <m/>
    <x v="0"/>
    <m/>
    <m/>
    <n v="0"/>
    <m/>
    <n v="0"/>
    <n v="0"/>
    <n v="0"/>
    <n v="0"/>
    <m/>
    <n v="0"/>
    <m/>
    <n v="0"/>
    <n v="0"/>
    <m/>
    <n v="0"/>
    <n v="0"/>
    <m/>
  </r>
  <r>
    <n v="1639"/>
    <x v="0"/>
    <x v="0"/>
    <x v="0"/>
    <x v="0"/>
    <m/>
    <m/>
    <x v="0"/>
    <x v="0"/>
    <x v="0"/>
    <m/>
    <x v="0"/>
    <m/>
    <m/>
    <n v="0"/>
    <m/>
    <n v="0"/>
    <n v="0"/>
    <n v="0"/>
    <n v="0"/>
    <m/>
    <n v="0"/>
    <m/>
    <n v="0"/>
    <n v="0"/>
    <m/>
    <n v="0"/>
    <n v="0"/>
    <m/>
  </r>
  <r>
    <n v="1640"/>
    <x v="0"/>
    <x v="0"/>
    <x v="0"/>
    <x v="0"/>
    <m/>
    <m/>
    <x v="0"/>
    <x v="0"/>
    <x v="0"/>
    <m/>
    <x v="0"/>
    <m/>
    <m/>
    <n v="0"/>
    <m/>
    <n v="0"/>
    <n v="0"/>
    <n v="0"/>
    <n v="0"/>
    <m/>
    <n v="0"/>
    <m/>
    <n v="0"/>
    <n v="0"/>
    <m/>
    <n v="0"/>
    <n v="0"/>
    <m/>
  </r>
  <r>
    <n v="1641"/>
    <x v="0"/>
    <x v="0"/>
    <x v="0"/>
    <x v="0"/>
    <m/>
    <m/>
    <x v="0"/>
    <x v="0"/>
    <x v="0"/>
    <m/>
    <x v="0"/>
    <m/>
    <m/>
    <n v="0"/>
    <m/>
    <n v="0"/>
    <n v="0"/>
    <n v="0"/>
    <n v="0"/>
    <m/>
    <n v="0"/>
    <m/>
    <n v="0"/>
    <n v="0"/>
    <m/>
    <n v="0"/>
    <n v="0"/>
    <m/>
  </r>
  <r>
    <n v="1642"/>
    <x v="0"/>
    <x v="0"/>
    <x v="0"/>
    <x v="0"/>
    <m/>
    <m/>
    <x v="0"/>
    <x v="0"/>
    <x v="0"/>
    <m/>
    <x v="0"/>
    <m/>
    <m/>
    <n v="0"/>
    <m/>
    <n v="0"/>
    <n v="0"/>
    <n v="0"/>
    <n v="0"/>
    <m/>
    <n v="0"/>
    <m/>
    <n v="0"/>
    <n v="0"/>
    <m/>
    <n v="0"/>
    <n v="0"/>
    <m/>
  </r>
  <r>
    <n v="1643"/>
    <x v="0"/>
    <x v="0"/>
    <x v="0"/>
    <x v="0"/>
    <m/>
    <m/>
    <x v="0"/>
    <x v="0"/>
    <x v="0"/>
    <m/>
    <x v="0"/>
    <m/>
    <m/>
    <n v="0"/>
    <m/>
    <n v="0"/>
    <n v="0"/>
    <n v="0"/>
    <n v="0"/>
    <m/>
    <n v="0"/>
    <m/>
    <n v="0"/>
    <n v="0"/>
    <m/>
    <n v="0"/>
    <n v="0"/>
    <m/>
  </r>
  <r>
    <n v="1644"/>
    <x v="0"/>
    <x v="0"/>
    <x v="0"/>
    <x v="0"/>
    <m/>
    <m/>
    <x v="0"/>
    <x v="0"/>
    <x v="0"/>
    <m/>
    <x v="0"/>
    <m/>
    <m/>
    <n v="0"/>
    <m/>
    <n v="0"/>
    <n v="0"/>
    <n v="0"/>
    <n v="0"/>
    <m/>
    <n v="0"/>
    <m/>
    <n v="0"/>
    <n v="0"/>
    <m/>
    <n v="0"/>
    <n v="0"/>
    <m/>
  </r>
  <r>
    <n v="1645"/>
    <x v="0"/>
    <x v="0"/>
    <x v="0"/>
    <x v="0"/>
    <m/>
    <m/>
    <x v="0"/>
    <x v="0"/>
    <x v="0"/>
    <m/>
    <x v="0"/>
    <m/>
    <m/>
    <n v="0"/>
    <m/>
    <n v="0"/>
    <n v="0"/>
    <n v="0"/>
    <n v="0"/>
    <m/>
    <n v="0"/>
    <m/>
    <n v="0"/>
    <n v="0"/>
    <m/>
    <n v="0"/>
    <n v="0"/>
    <m/>
  </r>
  <r>
    <n v="1646"/>
    <x v="0"/>
    <x v="0"/>
    <x v="0"/>
    <x v="0"/>
    <m/>
    <m/>
    <x v="0"/>
    <x v="0"/>
    <x v="0"/>
    <m/>
    <x v="0"/>
    <m/>
    <m/>
    <n v="0"/>
    <m/>
    <n v="0"/>
    <n v="0"/>
    <n v="0"/>
    <n v="0"/>
    <m/>
    <n v="0"/>
    <m/>
    <n v="0"/>
    <n v="0"/>
    <m/>
    <n v="0"/>
    <n v="0"/>
    <m/>
  </r>
  <r>
    <n v="1647"/>
    <x v="0"/>
    <x v="0"/>
    <x v="0"/>
    <x v="0"/>
    <m/>
    <m/>
    <x v="0"/>
    <x v="0"/>
    <x v="0"/>
    <m/>
    <x v="0"/>
    <m/>
    <m/>
    <n v="0"/>
    <m/>
    <n v="0"/>
    <n v="0"/>
    <n v="0"/>
    <n v="0"/>
    <m/>
    <n v="0"/>
    <m/>
    <n v="0"/>
    <n v="0"/>
    <m/>
    <n v="0"/>
    <n v="0"/>
    <m/>
  </r>
  <r>
    <n v="1648"/>
    <x v="0"/>
    <x v="0"/>
    <x v="0"/>
    <x v="0"/>
    <m/>
    <m/>
    <x v="0"/>
    <x v="0"/>
    <x v="0"/>
    <m/>
    <x v="0"/>
    <m/>
    <m/>
    <n v="0"/>
    <m/>
    <n v="0"/>
    <n v="0"/>
    <n v="0"/>
    <n v="0"/>
    <m/>
    <n v="0"/>
    <m/>
    <n v="0"/>
    <n v="0"/>
    <m/>
    <n v="0"/>
    <n v="0"/>
    <m/>
  </r>
  <r>
    <n v="1649"/>
    <x v="0"/>
    <x v="0"/>
    <x v="0"/>
    <x v="0"/>
    <m/>
    <m/>
    <x v="0"/>
    <x v="0"/>
    <x v="0"/>
    <m/>
    <x v="0"/>
    <m/>
    <m/>
    <n v="0"/>
    <m/>
    <n v="0"/>
    <n v="0"/>
    <n v="0"/>
    <n v="0"/>
    <m/>
    <n v="0"/>
    <m/>
    <n v="0"/>
    <n v="0"/>
    <m/>
    <n v="0"/>
    <n v="0"/>
    <m/>
  </r>
  <r>
    <n v="1650"/>
    <x v="0"/>
    <x v="0"/>
    <x v="0"/>
    <x v="0"/>
    <m/>
    <m/>
    <x v="0"/>
    <x v="0"/>
    <x v="0"/>
    <m/>
    <x v="0"/>
    <m/>
    <m/>
    <n v="0"/>
    <m/>
    <n v="0"/>
    <n v="0"/>
    <n v="0"/>
    <n v="0"/>
    <m/>
    <n v="0"/>
    <m/>
    <n v="0"/>
    <n v="0"/>
    <m/>
    <n v="0"/>
    <n v="0"/>
    <m/>
  </r>
  <r>
    <n v="1651"/>
    <x v="0"/>
    <x v="0"/>
    <x v="0"/>
    <x v="0"/>
    <m/>
    <m/>
    <x v="0"/>
    <x v="0"/>
    <x v="0"/>
    <m/>
    <x v="0"/>
    <m/>
    <m/>
    <n v="0"/>
    <m/>
    <n v="0"/>
    <n v="0"/>
    <n v="0"/>
    <n v="0"/>
    <m/>
    <n v="0"/>
    <m/>
    <n v="0"/>
    <n v="0"/>
    <m/>
    <n v="0"/>
    <n v="0"/>
    <m/>
  </r>
  <r>
    <n v="1652"/>
    <x v="0"/>
    <x v="0"/>
    <x v="0"/>
    <x v="0"/>
    <m/>
    <m/>
    <x v="0"/>
    <x v="0"/>
    <x v="0"/>
    <m/>
    <x v="0"/>
    <m/>
    <m/>
    <n v="0"/>
    <m/>
    <n v="0"/>
    <n v="0"/>
    <n v="0"/>
    <n v="0"/>
    <m/>
    <n v="0"/>
    <m/>
    <n v="0"/>
    <n v="0"/>
    <m/>
    <n v="0"/>
    <n v="0"/>
    <m/>
  </r>
  <r>
    <n v="1653"/>
    <x v="0"/>
    <x v="0"/>
    <x v="0"/>
    <x v="0"/>
    <m/>
    <m/>
    <x v="0"/>
    <x v="0"/>
    <x v="0"/>
    <m/>
    <x v="0"/>
    <m/>
    <m/>
    <n v="0"/>
    <m/>
    <n v="0"/>
    <n v="0"/>
    <n v="0"/>
    <n v="0"/>
    <m/>
    <n v="0"/>
    <m/>
    <n v="0"/>
    <n v="0"/>
    <m/>
    <n v="0"/>
    <n v="0"/>
    <m/>
  </r>
  <r>
    <n v="1654"/>
    <x v="0"/>
    <x v="0"/>
    <x v="0"/>
    <x v="0"/>
    <m/>
    <m/>
    <x v="0"/>
    <x v="0"/>
    <x v="0"/>
    <m/>
    <x v="0"/>
    <m/>
    <m/>
    <n v="0"/>
    <m/>
    <n v="0"/>
    <n v="0"/>
    <n v="0"/>
    <n v="0"/>
    <m/>
    <n v="0"/>
    <m/>
    <n v="0"/>
    <n v="0"/>
    <m/>
    <n v="0"/>
    <n v="0"/>
    <m/>
  </r>
  <r>
    <n v="1655"/>
    <x v="0"/>
    <x v="0"/>
    <x v="0"/>
    <x v="0"/>
    <m/>
    <m/>
    <x v="0"/>
    <x v="0"/>
    <x v="0"/>
    <m/>
    <x v="0"/>
    <m/>
    <m/>
    <n v="0"/>
    <m/>
    <n v="0"/>
    <n v="0"/>
    <n v="0"/>
    <n v="0"/>
    <m/>
    <n v="0"/>
    <m/>
    <n v="0"/>
    <n v="0"/>
    <m/>
    <n v="0"/>
    <n v="0"/>
    <m/>
  </r>
  <r>
    <n v="1656"/>
    <x v="0"/>
    <x v="0"/>
    <x v="0"/>
    <x v="0"/>
    <m/>
    <m/>
    <x v="0"/>
    <x v="0"/>
    <x v="0"/>
    <m/>
    <x v="0"/>
    <m/>
    <m/>
    <n v="0"/>
    <m/>
    <n v="0"/>
    <n v="0"/>
    <n v="0"/>
    <n v="0"/>
    <m/>
    <n v="0"/>
    <m/>
    <n v="0"/>
    <n v="0"/>
    <m/>
    <n v="0"/>
    <n v="0"/>
    <m/>
  </r>
  <r>
    <n v="1657"/>
    <x v="0"/>
    <x v="0"/>
    <x v="0"/>
    <x v="0"/>
    <m/>
    <m/>
    <x v="0"/>
    <x v="0"/>
    <x v="0"/>
    <m/>
    <x v="0"/>
    <m/>
    <m/>
    <n v="0"/>
    <m/>
    <n v="0"/>
    <n v="0"/>
    <n v="0"/>
    <n v="0"/>
    <m/>
    <n v="0"/>
    <m/>
    <n v="0"/>
    <n v="0"/>
    <m/>
    <n v="0"/>
    <n v="0"/>
    <m/>
  </r>
  <r>
    <n v="1658"/>
    <x v="0"/>
    <x v="0"/>
    <x v="0"/>
    <x v="0"/>
    <m/>
    <m/>
    <x v="0"/>
    <x v="0"/>
    <x v="0"/>
    <m/>
    <x v="0"/>
    <m/>
    <m/>
    <n v="0"/>
    <m/>
    <n v="0"/>
    <n v="0"/>
    <n v="0"/>
    <n v="0"/>
    <m/>
    <n v="0"/>
    <m/>
    <n v="0"/>
    <n v="0"/>
    <m/>
    <n v="0"/>
    <n v="0"/>
    <m/>
  </r>
  <r>
    <n v="1659"/>
    <x v="0"/>
    <x v="0"/>
    <x v="0"/>
    <x v="0"/>
    <m/>
    <m/>
    <x v="0"/>
    <x v="0"/>
    <x v="0"/>
    <m/>
    <x v="0"/>
    <m/>
    <m/>
    <n v="0"/>
    <m/>
    <n v="0"/>
    <n v="0"/>
    <n v="0"/>
    <n v="0"/>
    <m/>
    <n v="0"/>
    <m/>
    <n v="0"/>
    <n v="0"/>
    <m/>
    <n v="0"/>
    <n v="0"/>
    <m/>
  </r>
  <r>
    <n v="1660"/>
    <x v="0"/>
    <x v="0"/>
    <x v="0"/>
    <x v="0"/>
    <m/>
    <m/>
    <x v="0"/>
    <x v="0"/>
    <x v="0"/>
    <m/>
    <x v="0"/>
    <m/>
    <m/>
    <n v="0"/>
    <m/>
    <n v="0"/>
    <n v="0"/>
    <n v="0"/>
    <n v="0"/>
    <m/>
    <n v="0"/>
    <m/>
    <n v="0"/>
    <n v="0"/>
    <m/>
    <n v="0"/>
    <n v="0"/>
    <m/>
  </r>
  <r>
    <n v="1661"/>
    <x v="0"/>
    <x v="0"/>
    <x v="0"/>
    <x v="0"/>
    <m/>
    <m/>
    <x v="0"/>
    <x v="0"/>
    <x v="0"/>
    <m/>
    <x v="0"/>
    <m/>
    <m/>
    <n v="0"/>
    <m/>
    <n v="0"/>
    <n v="0"/>
    <n v="0"/>
    <n v="0"/>
    <m/>
    <n v="0"/>
    <m/>
    <n v="0"/>
    <n v="0"/>
    <m/>
    <n v="0"/>
    <n v="0"/>
    <m/>
  </r>
  <r>
    <n v="1662"/>
    <x v="0"/>
    <x v="0"/>
    <x v="0"/>
    <x v="0"/>
    <m/>
    <m/>
    <x v="0"/>
    <x v="0"/>
    <x v="0"/>
    <m/>
    <x v="0"/>
    <m/>
    <m/>
    <n v="0"/>
    <m/>
    <n v="0"/>
    <n v="0"/>
    <n v="0"/>
    <n v="0"/>
    <m/>
    <n v="0"/>
    <m/>
    <n v="0"/>
    <n v="0"/>
    <m/>
    <n v="0"/>
    <n v="0"/>
    <m/>
  </r>
  <r>
    <n v="1663"/>
    <x v="0"/>
    <x v="0"/>
    <x v="0"/>
    <x v="0"/>
    <m/>
    <m/>
    <x v="0"/>
    <x v="0"/>
    <x v="0"/>
    <m/>
    <x v="0"/>
    <m/>
    <m/>
    <n v="0"/>
    <m/>
    <n v="0"/>
    <n v="0"/>
    <n v="0"/>
    <n v="0"/>
    <m/>
    <n v="0"/>
    <m/>
    <n v="0"/>
    <n v="0"/>
    <m/>
    <n v="0"/>
    <n v="0"/>
    <m/>
  </r>
  <r>
    <n v="1664"/>
    <x v="0"/>
    <x v="0"/>
    <x v="0"/>
    <x v="0"/>
    <m/>
    <m/>
    <x v="0"/>
    <x v="0"/>
    <x v="0"/>
    <m/>
    <x v="0"/>
    <m/>
    <m/>
    <n v="0"/>
    <m/>
    <n v="0"/>
    <n v="0"/>
    <n v="0"/>
    <n v="0"/>
    <m/>
    <n v="0"/>
    <m/>
    <n v="0"/>
    <n v="0"/>
    <m/>
    <n v="0"/>
    <n v="0"/>
    <m/>
  </r>
  <r>
    <n v="1665"/>
    <x v="0"/>
    <x v="0"/>
    <x v="0"/>
    <x v="0"/>
    <m/>
    <m/>
    <x v="0"/>
    <x v="0"/>
    <x v="0"/>
    <m/>
    <x v="0"/>
    <m/>
    <m/>
    <n v="0"/>
    <m/>
    <n v="0"/>
    <n v="0"/>
    <n v="0"/>
    <n v="0"/>
    <m/>
    <n v="0"/>
    <m/>
    <n v="0"/>
    <n v="0"/>
    <m/>
    <n v="0"/>
    <n v="0"/>
    <m/>
  </r>
  <r>
    <n v="1666"/>
    <x v="0"/>
    <x v="0"/>
    <x v="0"/>
    <x v="0"/>
    <m/>
    <m/>
    <x v="0"/>
    <x v="0"/>
    <x v="0"/>
    <m/>
    <x v="0"/>
    <m/>
    <m/>
    <n v="0"/>
    <m/>
    <n v="0"/>
    <n v="0"/>
    <n v="0"/>
    <n v="0"/>
    <m/>
    <n v="0"/>
    <m/>
    <n v="0"/>
    <n v="0"/>
    <m/>
    <n v="0"/>
    <n v="0"/>
    <m/>
  </r>
  <r>
    <n v="1667"/>
    <x v="0"/>
    <x v="0"/>
    <x v="0"/>
    <x v="0"/>
    <m/>
    <m/>
    <x v="0"/>
    <x v="0"/>
    <x v="0"/>
    <m/>
    <x v="0"/>
    <m/>
    <m/>
    <n v="0"/>
    <m/>
    <n v="0"/>
    <n v="0"/>
    <n v="0"/>
    <n v="0"/>
    <m/>
    <n v="0"/>
    <m/>
    <n v="0"/>
    <n v="0"/>
    <m/>
    <n v="0"/>
    <n v="0"/>
    <m/>
  </r>
  <r>
    <n v="1668"/>
    <x v="0"/>
    <x v="0"/>
    <x v="0"/>
    <x v="0"/>
    <m/>
    <m/>
    <x v="0"/>
    <x v="0"/>
    <x v="0"/>
    <m/>
    <x v="0"/>
    <m/>
    <m/>
    <n v="0"/>
    <m/>
    <n v="0"/>
    <n v="0"/>
    <n v="0"/>
    <n v="0"/>
    <m/>
    <n v="0"/>
    <m/>
    <n v="0"/>
    <n v="0"/>
    <m/>
    <n v="0"/>
    <n v="0"/>
    <m/>
  </r>
  <r>
    <n v="1669"/>
    <x v="0"/>
    <x v="0"/>
    <x v="0"/>
    <x v="0"/>
    <m/>
    <m/>
    <x v="0"/>
    <x v="0"/>
    <x v="0"/>
    <m/>
    <x v="0"/>
    <m/>
    <m/>
    <n v="0"/>
    <m/>
    <n v="0"/>
    <n v="0"/>
    <n v="0"/>
    <n v="0"/>
    <m/>
    <n v="0"/>
    <m/>
    <n v="0"/>
    <n v="0"/>
    <m/>
    <n v="0"/>
    <n v="0"/>
    <m/>
  </r>
  <r>
    <n v="1670"/>
    <x v="0"/>
    <x v="0"/>
    <x v="0"/>
    <x v="0"/>
    <m/>
    <m/>
    <x v="0"/>
    <x v="0"/>
    <x v="0"/>
    <m/>
    <x v="0"/>
    <m/>
    <m/>
    <n v="0"/>
    <m/>
    <n v="0"/>
    <n v="0"/>
    <n v="0"/>
    <n v="0"/>
    <m/>
    <n v="0"/>
    <m/>
    <n v="0"/>
    <n v="0"/>
    <m/>
    <n v="0"/>
    <n v="0"/>
    <m/>
  </r>
  <r>
    <n v="1671"/>
    <x v="0"/>
    <x v="0"/>
    <x v="0"/>
    <x v="0"/>
    <m/>
    <m/>
    <x v="0"/>
    <x v="0"/>
    <x v="0"/>
    <m/>
    <x v="0"/>
    <m/>
    <m/>
    <n v="0"/>
    <m/>
    <n v="0"/>
    <n v="0"/>
    <n v="0"/>
    <n v="0"/>
    <m/>
    <n v="0"/>
    <m/>
    <n v="0"/>
    <n v="0"/>
    <m/>
    <n v="0"/>
    <n v="0"/>
    <m/>
  </r>
  <r>
    <n v="1672"/>
    <x v="0"/>
    <x v="0"/>
    <x v="0"/>
    <x v="0"/>
    <m/>
    <m/>
    <x v="0"/>
    <x v="0"/>
    <x v="0"/>
    <m/>
    <x v="0"/>
    <m/>
    <m/>
    <n v="0"/>
    <m/>
    <n v="0"/>
    <n v="0"/>
    <n v="0"/>
    <n v="0"/>
    <m/>
    <n v="0"/>
    <m/>
    <n v="0"/>
    <n v="0"/>
    <m/>
    <n v="0"/>
    <n v="0"/>
    <m/>
  </r>
  <r>
    <n v="1673"/>
    <x v="0"/>
    <x v="0"/>
    <x v="0"/>
    <x v="0"/>
    <m/>
    <m/>
    <x v="0"/>
    <x v="0"/>
    <x v="0"/>
    <m/>
    <x v="0"/>
    <m/>
    <m/>
    <n v="0"/>
    <m/>
    <n v="0"/>
    <n v="0"/>
    <n v="0"/>
    <n v="0"/>
    <m/>
    <n v="0"/>
    <m/>
    <n v="0"/>
    <n v="0"/>
    <m/>
    <n v="0"/>
    <n v="0"/>
    <m/>
  </r>
  <r>
    <n v="1674"/>
    <x v="0"/>
    <x v="0"/>
    <x v="0"/>
    <x v="0"/>
    <m/>
    <m/>
    <x v="0"/>
    <x v="0"/>
    <x v="0"/>
    <m/>
    <x v="0"/>
    <m/>
    <m/>
    <n v="0"/>
    <m/>
    <n v="0"/>
    <n v="0"/>
    <n v="0"/>
    <n v="0"/>
    <m/>
    <n v="0"/>
    <m/>
    <n v="0"/>
    <n v="0"/>
    <m/>
    <n v="0"/>
    <n v="0"/>
    <m/>
  </r>
  <r>
    <n v="1675"/>
    <x v="0"/>
    <x v="0"/>
    <x v="0"/>
    <x v="0"/>
    <m/>
    <m/>
    <x v="0"/>
    <x v="0"/>
    <x v="0"/>
    <m/>
    <x v="0"/>
    <m/>
    <m/>
    <n v="0"/>
    <m/>
    <n v="0"/>
    <n v="0"/>
    <n v="0"/>
    <n v="0"/>
    <m/>
    <n v="0"/>
    <m/>
    <n v="0"/>
    <n v="0"/>
    <m/>
    <n v="0"/>
    <n v="0"/>
    <m/>
  </r>
  <r>
    <n v="1676"/>
    <x v="0"/>
    <x v="0"/>
    <x v="0"/>
    <x v="0"/>
    <m/>
    <m/>
    <x v="0"/>
    <x v="0"/>
    <x v="0"/>
    <m/>
    <x v="0"/>
    <m/>
    <m/>
    <n v="0"/>
    <m/>
    <n v="0"/>
    <n v="0"/>
    <n v="0"/>
    <n v="0"/>
    <m/>
    <n v="0"/>
    <m/>
    <n v="0"/>
    <n v="0"/>
    <m/>
    <n v="0"/>
    <n v="0"/>
    <m/>
  </r>
  <r>
    <n v="1677"/>
    <x v="0"/>
    <x v="0"/>
    <x v="0"/>
    <x v="0"/>
    <m/>
    <m/>
    <x v="0"/>
    <x v="0"/>
    <x v="0"/>
    <m/>
    <x v="0"/>
    <m/>
    <m/>
    <n v="0"/>
    <m/>
    <n v="0"/>
    <n v="0"/>
    <n v="0"/>
    <n v="0"/>
    <m/>
    <n v="0"/>
    <m/>
    <n v="0"/>
    <n v="0"/>
    <m/>
    <n v="0"/>
    <n v="0"/>
    <m/>
  </r>
  <r>
    <n v="1678"/>
    <x v="0"/>
    <x v="0"/>
    <x v="0"/>
    <x v="0"/>
    <m/>
    <m/>
    <x v="0"/>
    <x v="0"/>
    <x v="0"/>
    <m/>
    <x v="0"/>
    <m/>
    <m/>
    <n v="0"/>
    <m/>
    <n v="0"/>
    <n v="0"/>
    <n v="0"/>
    <n v="0"/>
    <m/>
    <n v="0"/>
    <m/>
    <n v="0"/>
    <n v="0"/>
    <m/>
    <n v="0"/>
    <n v="0"/>
    <m/>
  </r>
  <r>
    <n v="1679"/>
    <x v="0"/>
    <x v="0"/>
    <x v="0"/>
    <x v="0"/>
    <m/>
    <m/>
    <x v="0"/>
    <x v="0"/>
    <x v="0"/>
    <m/>
    <x v="0"/>
    <m/>
    <m/>
    <n v="0"/>
    <m/>
    <n v="0"/>
    <n v="0"/>
    <n v="0"/>
    <n v="0"/>
    <m/>
    <n v="0"/>
    <m/>
    <n v="0"/>
    <n v="0"/>
    <m/>
    <n v="0"/>
    <n v="0"/>
    <m/>
  </r>
  <r>
    <n v="1680"/>
    <x v="0"/>
    <x v="0"/>
    <x v="0"/>
    <x v="0"/>
    <m/>
    <m/>
    <x v="0"/>
    <x v="0"/>
    <x v="0"/>
    <m/>
    <x v="0"/>
    <m/>
    <m/>
    <n v="0"/>
    <m/>
    <n v="0"/>
    <n v="0"/>
    <n v="0"/>
    <n v="0"/>
    <m/>
    <n v="0"/>
    <m/>
    <n v="0"/>
    <n v="0"/>
    <m/>
    <n v="0"/>
    <n v="0"/>
    <m/>
  </r>
  <r>
    <n v="1681"/>
    <x v="0"/>
    <x v="0"/>
    <x v="0"/>
    <x v="0"/>
    <m/>
    <m/>
    <x v="0"/>
    <x v="0"/>
    <x v="0"/>
    <m/>
    <x v="0"/>
    <m/>
    <m/>
    <n v="0"/>
    <m/>
    <n v="0"/>
    <n v="0"/>
    <n v="0"/>
    <n v="0"/>
    <m/>
    <n v="0"/>
    <m/>
    <n v="0"/>
    <n v="0"/>
    <m/>
    <n v="0"/>
    <n v="0"/>
    <m/>
  </r>
  <r>
    <n v="1682"/>
    <x v="0"/>
    <x v="0"/>
    <x v="0"/>
    <x v="0"/>
    <m/>
    <m/>
    <x v="0"/>
    <x v="0"/>
    <x v="0"/>
    <m/>
    <x v="0"/>
    <m/>
    <m/>
    <n v="0"/>
    <m/>
    <n v="0"/>
    <n v="0"/>
    <n v="0"/>
    <n v="0"/>
    <m/>
    <n v="0"/>
    <m/>
    <n v="0"/>
    <n v="0"/>
    <m/>
    <n v="0"/>
    <n v="0"/>
    <m/>
  </r>
  <r>
    <n v="1683"/>
    <x v="0"/>
    <x v="0"/>
    <x v="0"/>
    <x v="0"/>
    <m/>
    <m/>
    <x v="0"/>
    <x v="0"/>
    <x v="0"/>
    <m/>
    <x v="0"/>
    <m/>
    <m/>
    <n v="0"/>
    <m/>
    <n v="0"/>
    <n v="0"/>
    <n v="0"/>
    <n v="0"/>
    <m/>
    <n v="0"/>
    <m/>
    <n v="0"/>
    <n v="0"/>
    <m/>
    <n v="0"/>
    <n v="0"/>
    <m/>
  </r>
  <r>
    <n v="1684"/>
    <x v="0"/>
    <x v="0"/>
    <x v="0"/>
    <x v="0"/>
    <m/>
    <m/>
    <x v="0"/>
    <x v="0"/>
    <x v="0"/>
    <m/>
    <x v="0"/>
    <m/>
    <m/>
    <n v="0"/>
    <m/>
    <n v="0"/>
    <n v="0"/>
    <n v="0"/>
    <n v="0"/>
    <m/>
    <n v="0"/>
    <m/>
    <n v="0"/>
    <n v="0"/>
    <m/>
    <n v="0"/>
    <n v="0"/>
    <m/>
  </r>
  <r>
    <n v="1685"/>
    <x v="0"/>
    <x v="0"/>
    <x v="0"/>
    <x v="0"/>
    <m/>
    <m/>
    <x v="0"/>
    <x v="0"/>
    <x v="0"/>
    <m/>
    <x v="0"/>
    <m/>
    <m/>
    <n v="0"/>
    <m/>
    <n v="0"/>
    <n v="0"/>
    <n v="0"/>
    <n v="0"/>
    <m/>
    <n v="0"/>
    <m/>
    <n v="0"/>
    <n v="0"/>
    <m/>
    <n v="0"/>
    <n v="0"/>
    <m/>
  </r>
  <r>
    <n v="1686"/>
    <x v="0"/>
    <x v="0"/>
    <x v="0"/>
    <x v="0"/>
    <m/>
    <m/>
    <x v="0"/>
    <x v="0"/>
    <x v="0"/>
    <m/>
    <x v="0"/>
    <m/>
    <m/>
    <n v="0"/>
    <m/>
    <n v="0"/>
    <n v="0"/>
    <n v="0"/>
    <n v="0"/>
    <m/>
    <n v="0"/>
    <m/>
    <n v="0"/>
    <n v="0"/>
    <m/>
    <n v="0"/>
    <n v="0"/>
    <m/>
  </r>
  <r>
    <n v="1687"/>
    <x v="0"/>
    <x v="0"/>
    <x v="0"/>
    <x v="0"/>
    <m/>
    <m/>
    <x v="0"/>
    <x v="0"/>
    <x v="0"/>
    <m/>
    <x v="0"/>
    <m/>
    <m/>
    <n v="0"/>
    <m/>
    <n v="0"/>
    <n v="0"/>
    <n v="0"/>
    <n v="0"/>
    <m/>
    <n v="0"/>
    <m/>
    <n v="0"/>
    <n v="0"/>
    <m/>
    <n v="0"/>
    <n v="0"/>
    <m/>
  </r>
  <r>
    <n v="1688"/>
    <x v="0"/>
    <x v="0"/>
    <x v="0"/>
    <x v="0"/>
    <m/>
    <m/>
    <x v="0"/>
    <x v="0"/>
    <x v="0"/>
    <m/>
    <x v="0"/>
    <m/>
    <m/>
    <n v="0"/>
    <m/>
    <n v="0"/>
    <n v="0"/>
    <n v="0"/>
    <n v="0"/>
    <m/>
    <n v="0"/>
    <m/>
    <n v="0"/>
    <n v="0"/>
    <m/>
    <n v="0"/>
    <n v="0"/>
    <m/>
  </r>
  <r>
    <n v="1689"/>
    <x v="0"/>
    <x v="0"/>
    <x v="0"/>
    <x v="0"/>
    <m/>
    <m/>
    <x v="0"/>
    <x v="0"/>
    <x v="0"/>
    <m/>
    <x v="0"/>
    <m/>
    <m/>
    <n v="0"/>
    <m/>
    <n v="0"/>
    <n v="0"/>
    <n v="0"/>
    <n v="0"/>
    <m/>
    <n v="0"/>
    <m/>
    <n v="0"/>
    <n v="0"/>
    <m/>
    <n v="0"/>
    <n v="0"/>
    <m/>
  </r>
  <r>
    <n v="1690"/>
    <x v="0"/>
    <x v="0"/>
    <x v="0"/>
    <x v="0"/>
    <m/>
    <m/>
    <x v="0"/>
    <x v="0"/>
    <x v="0"/>
    <m/>
    <x v="0"/>
    <m/>
    <m/>
    <n v="0"/>
    <m/>
    <n v="0"/>
    <n v="0"/>
    <n v="0"/>
    <n v="0"/>
    <m/>
    <n v="0"/>
    <m/>
    <n v="0"/>
    <n v="0"/>
    <m/>
    <n v="0"/>
    <n v="0"/>
    <m/>
  </r>
  <r>
    <n v="1691"/>
    <x v="0"/>
    <x v="0"/>
    <x v="0"/>
    <x v="0"/>
    <m/>
    <m/>
    <x v="0"/>
    <x v="0"/>
    <x v="0"/>
    <m/>
    <x v="0"/>
    <m/>
    <m/>
    <n v="0"/>
    <m/>
    <n v="0"/>
    <n v="0"/>
    <n v="0"/>
    <n v="0"/>
    <m/>
    <n v="0"/>
    <m/>
    <n v="0"/>
    <n v="0"/>
    <m/>
    <n v="0"/>
    <n v="0"/>
    <m/>
  </r>
  <r>
    <n v="1692"/>
    <x v="0"/>
    <x v="0"/>
    <x v="0"/>
    <x v="0"/>
    <m/>
    <m/>
    <x v="0"/>
    <x v="0"/>
    <x v="0"/>
    <m/>
    <x v="0"/>
    <m/>
    <m/>
    <n v="0"/>
    <m/>
    <n v="0"/>
    <n v="0"/>
    <n v="0"/>
    <n v="0"/>
    <m/>
    <n v="0"/>
    <m/>
    <n v="0"/>
    <n v="0"/>
    <m/>
    <n v="0"/>
    <n v="0"/>
    <m/>
  </r>
  <r>
    <n v="1693"/>
    <x v="0"/>
    <x v="0"/>
    <x v="0"/>
    <x v="0"/>
    <m/>
    <m/>
    <x v="0"/>
    <x v="0"/>
    <x v="0"/>
    <m/>
    <x v="0"/>
    <m/>
    <m/>
    <n v="0"/>
    <m/>
    <n v="0"/>
    <n v="0"/>
    <n v="0"/>
    <n v="0"/>
    <m/>
    <n v="0"/>
    <m/>
    <n v="0"/>
    <n v="0"/>
    <m/>
    <n v="0"/>
    <n v="0"/>
    <m/>
  </r>
  <r>
    <n v="1694"/>
    <x v="0"/>
    <x v="0"/>
    <x v="0"/>
    <x v="0"/>
    <m/>
    <m/>
    <x v="0"/>
    <x v="0"/>
    <x v="0"/>
    <m/>
    <x v="0"/>
    <m/>
    <m/>
    <n v="0"/>
    <m/>
    <n v="0"/>
    <n v="0"/>
    <n v="0"/>
    <n v="0"/>
    <m/>
    <n v="0"/>
    <m/>
    <n v="0"/>
    <n v="0"/>
    <m/>
    <n v="0"/>
    <n v="0"/>
    <m/>
  </r>
  <r>
    <n v="1695"/>
    <x v="0"/>
    <x v="0"/>
    <x v="0"/>
    <x v="0"/>
    <m/>
    <m/>
    <x v="0"/>
    <x v="0"/>
    <x v="0"/>
    <m/>
    <x v="0"/>
    <m/>
    <m/>
    <n v="0"/>
    <m/>
    <n v="0"/>
    <n v="0"/>
    <n v="0"/>
    <n v="0"/>
    <m/>
    <n v="0"/>
    <m/>
    <n v="0"/>
    <n v="0"/>
    <m/>
    <n v="0"/>
    <n v="0"/>
    <m/>
  </r>
  <r>
    <n v="1696"/>
    <x v="0"/>
    <x v="0"/>
    <x v="0"/>
    <x v="0"/>
    <m/>
    <m/>
    <x v="0"/>
    <x v="0"/>
    <x v="0"/>
    <m/>
    <x v="0"/>
    <m/>
    <m/>
    <n v="0"/>
    <m/>
    <n v="0"/>
    <n v="0"/>
    <n v="0"/>
    <n v="0"/>
    <m/>
    <n v="0"/>
    <m/>
    <n v="0"/>
    <n v="0"/>
    <m/>
    <n v="0"/>
    <n v="0"/>
    <m/>
  </r>
  <r>
    <n v="1697"/>
    <x v="0"/>
    <x v="0"/>
    <x v="0"/>
    <x v="0"/>
    <m/>
    <m/>
    <x v="0"/>
    <x v="0"/>
    <x v="0"/>
    <m/>
    <x v="0"/>
    <m/>
    <m/>
    <n v="0"/>
    <m/>
    <n v="0"/>
    <n v="0"/>
    <n v="0"/>
    <n v="0"/>
    <m/>
    <n v="0"/>
    <m/>
    <n v="0"/>
    <n v="0"/>
    <m/>
    <n v="0"/>
    <n v="0"/>
    <m/>
  </r>
  <r>
    <n v="1698"/>
    <x v="0"/>
    <x v="0"/>
    <x v="0"/>
    <x v="0"/>
    <m/>
    <m/>
    <x v="0"/>
    <x v="0"/>
    <x v="0"/>
    <m/>
    <x v="0"/>
    <m/>
    <m/>
    <n v="0"/>
    <m/>
    <n v="0"/>
    <n v="0"/>
    <n v="0"/>
    <n v="0"/>
    <m/>
    <n v="0"/>
    <m/>
    <n v="0"/>
    <n v="0"/>
    <m/>
    <n v="0"/>
    <n v="0"/>
    <m/>
  </r>
  <r>
    <n v="1699"/>
    <x v="0"/>
    <x v="0"/>
    <x v="0"/>
    <x v="0"/>
    <m/>
    <m/>
    <x v="0"/>
    <x v="0"/>
    <x v="0"/>
    <m/>
    <x v="0"/>
    <m/>
    <m/>
    <n v="0"/>
    <m/>
    <n v="0"/>
    <n v="0"/>
    <n v="0"/>
    <n v="0"/>
    <m/>
    <n v="0"/>
    <m/>
    <n v="0"/>
    <n v="0"/>
    <m/>
    <n v="0"/>
    <n v="0"/>
    <m/>
  </r>
  <r>
    <n v="1700"/>
    <x v="0"/>
    <x v="0"/>
    <x v="0"/>
    <x v="0"/>
    <m/>
    <m/>
    <x v="0"/>
    <x v="0"/>
    <x v="0"/>
    <m/>
    <x v="0"/>
    <m/>
    <m/>
    <n v="0"/>
    <m/>
    <n v="0"/>
    <n v="0"/>
    <n v="0"/>
    <n v="0"/>
    <m/>
    <n v="0"/>
    <m/>
    <n v="0"/>
    <n v="0"/>
    <m/>
    <n v="0"/>
    <n v="0"/>
    <m/>
  </r>
  <r>
    <n v="1701"/>
    <x v="0"/>
    <x v="0"/>
    <x v="0"/>
    <x v="0"/>
    <m/>
    <m/>
    <x v="0"/>
    <x v="0"/>
    <x v="0"/>
    <m/>
    <x v="0"/>
    <m/>
    <m/>
    <n v="0"/>
    <m/>
    <n v="0"/>
    <n v="0"/>
    <n v="0"/>
    <n v="0"/>
    <m/>
    <n v="0"/>
    <m/>
    <n v="0"/>
    <n v="0"/>
    <m/>
    <n v="0"/>
    <n v="0"/>
    <m/>
  </r>
  <r>
    <n v="1702"/>
    <x v="0"/>
    <x v="0"/>
    <x v="0"/>
    <x v="0"/>
    <m/>
    <m/>
    <x v="0"/>
    <x v="0"/>
    <x v="0"/>
    <m/>
    <x v="0"/>
    <m/>
    <m/>
    <n v="0"/>
    <m/>
    <n v="0"/>
    <n v="0"/>
    <n v="0"/>
    <n v="0"/>
    <m/>
    <n v="0"/>
    <m/>
    <n v="0"/>
    <n v="0"/>
    <m/>
    <n v="0"/>
    <n v="0"/>
    <m/>
  </r>
  <r>
    <n v="1703"/>
    <x v="0"/>
    <x v="0"/>
    <x v="0"/>
    <x v="0"/>
    <m/>
    <m/>
    <x v="0"/>
    <x v="0"/>
    <x v="0"/>
    <m/>
    <x v="0"/>
    <m/>
    <m/>
    <n v="0"/>
    <m/>
    <n v="0"/>
    <n v="0"/>
    <n v="0"/>
    <n v="0"/>
    <m/>
    <n v="0"/>
    <m/>
    <n v="0"/>
    <n v="0"/>
    <m/>
    <n v="0"/>
    <n v="0"/>
    <m/>
  </r>
  <r>
    <n v="1704"/>
    <x v="0"/>
    <x v="0"/>
    <x v="0"/>
    <x v="0"/>
    <m/>
    <m/>
    <x v="0"/>
    <x v="0"/>
    <x v="0"/>
    <m/>
    <x v="0"/>
    <m/>
    <m/>
    <n v="0"/>
    <m/>
    <n v="0"/>
    <n v="0"/>
    <n v="0"/>
    <n v="0"/>
    <m/>
    <n v="0"/>
    <m/>
    <n v="0"/>
    <n v="0"/>
    <m/>
    <n v="0"/>
    <n v="0"/>
    <m/>
  </r>
  <r>
    <n v="1705"/>
    <x v="0"/>
    <x v="0"/>
    <x v="0"/>
    <x v="0"/>
    <m/>
    <m/>
    <x v="0"/>
    <x v="0"/>
    <x v="0"/>
    <m/>
    <x v="0"/>
    <m/>
    <m/>
    <n v="0"/>
    <m/>
    <n v="0"/>
    <n v="0"/>
    <n v="0"/>
    <n v="0"/>
    <m/>
    <n v="0"/>
    <m/>
    <n v="0"/>
    <n v="0"/>
    <m/>
    <n v="0"/>
    <n v="0"/>
    <m/>
  </r>
  <r>
    <n v="1706"/>
    <x v="0"/>
    <x v="0"/>
    <x v="0"/>
    <x v="0"/>
    <m/>
    <m/>
    <x v="0"/>
    <x v="0"/>
    <x v="0"/>
    <m/>
    <x v="0"/>
    <m/>
    <m/>
    <n v="0"/>
    <m/>
    <n v="0"/>
    <n v="0"/>
    <n v="0"/>
    <n v="0"/>
    <m/>
    <n v="0"/>
    <m/>
    <n v="0"/>
    <n v="0"/>
    <m/>
    <n v="0"/>
    <n v="0"/>
    <m/>
  </r>
  <r>
    <n v="1707"/>
    <x v="0"/>
    <x v="0"/>
    <x v="0"/>
    <x v="0"/>
    <m/>
    <m/>
    <x v="0"/>
    <x v="0"/>
    <x v="0"/>
    <m/>
    <x v="0"/>
    <m/>
    <m/>
    <n v="0"/>
    <m/>
    <n v="0"/>
    <n v="0"/>
    <n v="0"/>
    <n v="0"/>
    <m/>
    <n v="0"/>
    <m/>
    <n v="0"/>
    <n v="0"/>
    <m/>
    <n v="0"/>
    <n v="0"/>
    <m/>
  </r>
  <r>
    <n v="1708"/>
    <x v="0"/>
    <x v="0"/>
    <x v="0"/>
    <x v="0"/>
    <m/>
    <m/>
    <x v="0"/>
    <x v="0"/>
    <x v="0"/>
    <m/>
    <x v="0"/>
    <m/>
    <m/>
    <n v="0"/>
    <m/>
    <n v="0"/>
    <n v="0"/>
    <n v="0"/>
    <n v="0"/>
    <m/>
    <n v="0"/>
    <m/>
    <n v="0"/>
    <n v="0"/>
    <m/>
    <n v="0"/>
    <n v="0"/>
    <m/>
  </r>
  <r>
    <n v="1709"/>
    <x v="0"/>
    <x v="0"/>
    <x v="0"/>
    <x v="0"/>
    <m/>
    <m/>
    <x v="0"/>
    <x v="0"/>
    <x v="0"/>
    <m/>
    <x v="0"/>
    <m/>
    <m/>
    <n v="0"/>
    <m/>
    <n v="0"/>
    <n v="0"/>
    <n v="0"/>
    <n v="0"/>
    <m/>
    <n v="0"/>
    <m/>
    <n v="0"/>
    <n v="0"/>
    <m/>
    <n v="0"/>
    <n v="0"/>
    <m/>
  </r>
  <r>
    <n v="1710"/>
    <x v="0"/>
    <x v="0"/>
    <x v="0"/>
    <x v="0"/>
    <m/>
    <m/>
    <x v="0"/>
    <x v="0"/>
    <x v="0"/>
    <m/>
    <x v="0"/>
    <m/>
    <m/>
    <n v="0"/>
    <m/>
    <n v="0"/>
    <n v="0"/>
    <n v="0"/>
    <n v="0"/>
    <m/>
    <n v="0"/>
    <m/>
    <n v="0"/>
    <n v="0"/>
    <m/>
    <n v="0"/>
    <n v="0"/>
    <m/>
  </r>
  <r>
    <n v="1711"/>
    <x v="0"/>
    <x v="0"/>
    <x v="0"/>
    <x v="0"/>
    <m/>
    <m/>
    <x v="0"/>
    <x v="0"/>
    <x v="0"/>
    <m/>
    <x v="0"/>
    <m/>
    <m/>
    <n v="0"/>
    <m/>
    <n v="0"/>
    <n v="0"/>
    <n v="0"/>
    <n v="0"/>
    <m/>
    <n v="0"/>
    <m/>
    <n v="0"/>
    <n v="0"/>
    <m/>
    <n v="0"/>
    <n v="0"/>
    <m/>
  </r>
  <r>
    <n v="1712"/>
    <x v="0"/>
    <x v="0"/>
    <x v="0"/>
    <x v="0"/>
    <m/>
    <m/>
    <x v="0"/>
    <x v="0"/>
    <x v="0"/>
    <m/>
    <x v="0"/>
    <m/>
    <m/>
    <n v="0"/>
    <m/>
    <n v="0"/>
    <n v="0"/>
    <n v="0"/>
    <n v="0"/>
    <m/>
    <n v="0"/>
    <m/>
    <n v="0"/>
    <n v="0"/>
    <m/>
    <n v="0"/>
    <n v="0"/>
    <m/>
  </r>
  <r>
    <n v="1713"/>
    <x v="0"/>
    <x v="0"/>
    <x v="0"/>
    <x v="0"/>
    <m/>
    <m/>
    <x v="0"/>
    <x v="0"/>
    <x v="0"/>
    <m/>
    <x v="0"/>
    <m/>
    <m/>
    <n v="0"/>
    <m/>
    <n v="0"/>
    <n v="0"/>
    <n v="0"/>
    <n v="0"/>
    <m/>
    <n v="0"/>
    <m/>
    <n v="0"/>
    <n v="0"/>
    <m/>
    <n v="0"/>
    <n v="0"/>
    <m/>
  </r>
  <r>
    <n v="1714"/>
    <x v="0"/>
    <x v="0"/>
    <x v="0"/>
    <x v="0"/>
    <m/>
    <m/>
    <x v="0"/>
    <x v="0"/>
    <x v="0"/>
    <m/>
    <x v="0"/>
    <m/>
    <m/>
    <n v="0"/>
    <m/>
    <n v="0"/>
    <n v="0"/>
    <n v="0"/>
    <n v="0"/>
    <m/>
    <n v="0"/>
    <m/>
    <n v="0"/>
    <n v="0"/>
    <m/>
    <n v="0"/>
    <n v="0"/>
    <m/>
  </r>
  <r>
    <n v="1715"/>
    <x v="0"/>
    <x v="0"/>
    <x v="0"/>
    <x v="0"/>
    <m/>
    <m/>
    <x v="0"/>
    <x v="0"/>
    <x v="0"/>
    <m/>
    <x v="0"/>
    <m/>
    <m/>
    <n v="0"/>
    <m/>
    <n v="0"/>
    <n v="0"/>
    <n v="0"/>
    <n v="0"/>
    <m/>
    <n v="0"/>
    <m/>
    <n v="0"/>
    <n v="0"/>
    <m/>
    <n v="0"/>
    <n v="0"/>
    <m/>
  </r>
  <r>
    <n v="1716"/>
    <x v="0"/>
    <x v="0"/>
    <x v="0"/>
    <x v="0"/>
    <m/>
    <m/>
    <x v="0"/>
    <x v="0"/>
    <x v="0"/>
    <m/>
    <x v="0"/>
    <m/>
    <m/>
    <n v="0"/>
    <m/>
    <n v="0"/>
    <n v="0"/>
    <n v="0"/>
    <n v="0"/>
    <m/>
    <n v="0"/>
    <m/>
    <n v="0"/>
    <n v="0"/>
    <m/>
    <n v="0"/>
    <n v="0"/>
    <m/>
  </r>
  <r>
    <n v="1717"/>
    <x v="0"/>
    <x v="0"/>
    <x v="0"/>
    <x v="0"/>
    <m/>
    <m/>
    <x v="0"/>
    <x v="0"/>
    <x v="0"/>
    <m/>
    <x v="0"/>
    <m/>
    <m/>
    <n v="0"/>
    <m/>
    <n v="0"/>
    <n v="0"/>
    <n v="0"/>
    <n v="0"/>
    <m/>
    <n v="0"/>
    <m/>
    <n v="0"/>
    <n v="0"/>
    <m/>
    <n v="0"/>
    <n v="0"/>
    <m/>
  </r>
  <r>
    <n v="1718"/>
    <x v="0"/>
    <x v="0"/>
    <x v="0"/>
    <x v="0"/>
    <m/>
    <m/>
    <x v="0"/>
    <x v="0"/>
    <x v="0"/>
    <m/>
    <x v="0"/>
    <m/>
    <m/>
    <n v="0"/>
    <m/>
    <n v="0"/>
    <n v="0"/>
    <n v="0"/>
    <n v="0"/>
    <m/>
    <n v="0"/>
    <m/>
    <n v="0"/>
    <n v="0"/>
    <m/>
    <n v="0"/>
    <n v="0"/>
    <m/>
  </r>
  <r>
    <n v="1719"/>
    <x v="0"/>
    <x v="0"/>
    <x v="0"/>
    <x v="0"/>
    <m/>
    <m/>
    <x v="0"/>
    <x v="0"/>
    <x v="0"/>
    <m/>
    <x v="0"/>
    <m/>
    <m/>
    <n v="0"/>
    <m/>
    <n v="0"/>
    <n v="0"/>
    <n v="0"/>
    <n v="0"/>
    <m/>
    <n v="0"/>
    <m/>
    <n v="0"/>
    <n v="0"/>
    <m/>
    <n v="0"/>
    <n v="0"/>
    <m/>
  </r>
  <r>
    <n v="1720"/>
    <x v="0"/>
    <x v="0"/>
    <x v="0"/>
    <x v="0"/>
    <m/>
    <m/>
    <x v="0"/>
    <x v="0"/>
    <x v="0"/>
    <m/>
    <x v="0"/>
    <m/>
    <m/>
    <n v="0"/>
    <m/>
    <n v="0"/>
    <n v="0"/>
    <n v="0"/>
    <n v="0"/>
    <m/>
    <n v="0"/>
    <m/>
    <n v="0"/>
    <n v="0"/>
    <m/>
    <n v="0"/>
    <n v="0"/>
    <m/>
  </r>
  <r>
    <n v="1721"/>
    <x v="0"/>
    <x v="0"/>
    <x v="0"/>
    <x v="0"/>
    <m/>
    <m/>
    <x v="0"/>
    <x v="0"/>
    <x v="0"/>
    <m/>
    <x v="0"/>
    <m/>
    <m/>
    <n v="0"/>
    <m/>
    <n v="0"/>
    <n v="0"/>
    <n v="0"/>
    <n v="0"/>
    <m/>
    <n v="0"/>
    <m/>
    <n v="0"/>
    <n v="0"/>
    <m/>
    <n v="0"/>
    <n v="0"/>
    <m/>
  </r>
  <r>
    <n v="1722"/>
    <x v="0"/>
    <x v="0"/>
    <x v="0"/>
    <x v="0"/>
    <m/>
    <m/>
    <x v="0"/>
    <x v="0"/>
    <x v="0"/>
    <m/>
    <x v="0"/>
    <m/>
    <m/>
    <n v="0"/>
    <m/>
    <n v="0"/>
    <n v="0"/>
    <n v="0"/>
    <n v="0"/>
    <m/>
    <n v="0"/>
    <m/>
    <n v="0"/>
    <n v="0"/>
    <m/>
    <n v="0"/>
    <n v="0"/>
    <m/>
  </r>
  <r>
    <n v="1723"/>
    <x v="0"/>
    <x v="0"/>
    <x v="0"/>
    <x v="0"/>
    <m/>
    <m/>
    <x v="0"/>
    <x v="0"/>
    <x v="0"/>
    <m/>
    <x v="0"/>
    <m/>
    <m/>
    <n v="0"/>
    <m/>
    <n v="0"/>
    <n v="0"/>
    <n v="0"/>
    <n v="0"/>
    <m/>
    <n v="0"/>
    <m/>
    <n v="0"/>
    <n v="0"/>
    <m/>
    <n v="0"/>
    <n v="0"/>
    <m/>
  </r>
  <r>
    <n v="1724"/>
    <x v="0"/>
    <x v="0"/>
    <x v="0"/>
    <x v="0"/>
    <m/>
    <m/>
    <x v="0"/>
    <x v="0"/>
    <x v="0"/>
    <m/>
    <x v="0"/>
    <m/>
    <m/>
    <n v="0"/>
    <m/>
    <n v="0"/>
    <n v="0"/>
    <n v="0"/>
    <n v="0"/>
    <m/>
    <n v="0"/>
    <m/>
    <n v="0"/>
    <n v="0"/>
    <m/>
    <n v="0"/>
    <n v="0"/>
    <m/>
  </r>
  <r>
    <n v="1725"/>
    <x v="0"/>
    <x v="0"/>
    <x v="0"/>
    <x v="0"/>
    <m/>
    <m/>
    <x v="0"/>
    <x v="0"/>
    <x v="0"/>
    <m/>
    <x v="0"/>
    <m/>
    <m/>
    <n v="0"/>
    <m/>
    <n v="0"/>
    <n v="0"/>
    <n v="0"/>
    <n v="0"/>
    <m/>
    <n v="0"/>
    <m/>
    <n v="0"/>
    <n v="0"/>
    <m/>
    <n v="0"/>
    <n v="0"/>
    <m/>
  </r>
  <r>
    <n v="1726"/>
    <x v="0"/>
    <x v="0"/>
    <x v="0"/>
    <x v="0"/>
    <m/>
    <m/>
    <x v="0"/>
    <x v="0"/>
    <x v="0"/>
    <m/>
    <x v="0"/>
    <m/>
    <m/>
    <n v="0"/>
    <m/>
    <n v="0"/>
    <n v="0"/>
    <n v="0"/>
    <n v="0"/>
    <m/>
    <n v="0"/>
    <m/>
    <n v="0"/>
    <n v="0"/>
    <m/>
    <n v="0"/>
    <n v="0"/>
    <m/>
  </r>
  <r>
    <n v="1727"/>
    <x v="0"/>
    <x v="0"/>
    <x v="0"/>
    <x v="0"/>
    <m/>
    <m/>
    <x v="0"/>
    <x v="0"/>
    <x v="0"/>
    <m/>
    <x v="0"/>
    <m/>
    <m/>
    <n v="0"/>
    <m/>
    <n v="0"/>
    <n v="0"/>
    <n v="0"/>
    <n v="0"/>
    <m/>
    <n v="0"/>
    <m/>
    <n v="0"/>
    <n v="0"/>
    <m/>
    <n v="0"/>
    <n v="0"/>
    <m/>
  </r>
  <r>
    <n v="1728"/>
    <x v="0"/>
    <x v="0"/>
    <x v="0"/>
    <x v="0"/>
    <m/>
    <m/>
    <x v="0"/>
    <x v="0"/>
    <x v="0"/>
    <m/>
    <x v="0"/>
    <m/>
    <m/>
    <n v="0"/>
    <m/>
    <n v="0"/>
    <n v="0"/>
    <n v="0"/>
    <n v="0"/>
    <m/>
    <n v="0"/>
    <m/>
    <n v="0"/>
    <n v="0"/>
    <m/>
    <n v="0"/>
    <n v="0"/>
    <m/>
  </r>
  <r>
    <n v="1729"/>
    <x v="0"/>
    <x v="0"/>
    <x v="0"/>
    <x v="0"/>
    <m/>
    <m/>
    <x v="0"/>
    <x v="0"/>
    <x v="0"/>
    <m/>
    <x v="0"/>
    <m/>
    <m/>
    <n v="0"/>
    <m/>
    <n v="0"/>
    <n v="0"/>
    <n v="0"/>
    <n v="0"/>
    <m/>
    <n v="0"/>
    <m/>
    <n v="0"/>
    <n v="0"/>
    <m/>
    <n v="0"/>
    <n v="0"/>
    <m/>
  </r>
  <r>
    <n v="1730"/>
    <x v="0"/>
    <x v="0"/>
    <x v="0"/>
    <x v="0"/>
    <m/>
    <m/>
    <x v="0"/>
    <x v="0"/>
    <x v="0"/>
    <m/>
    <x v="0"/>
    <m/>
    <m/>
    <n v="0"/>
    <m/>
    <n v="0"/>
    <n v="0"/>
    <n v="0"/>
    <n v="0"/>
    <m/>
    <n v="0"/>
    <m/>
    <n v="0"/>
    <n v="0"/>
    <m/>
    <n v="0"/>
    <n v="0"/>
    <m/>
  </r>
  <r>
    <n v="1731"/>
    <x v="0"/>
    <x v="0"/>
    <x v="0"/>
    <x v="0"/>
    <m/>
    <m/>
    <x v="0"/>
    <x v="0"/>
    <x v="0"/>
    <m/>
    <x v="0"/>
    <m/>
    <m/>
    <n v="0"/>
    <m/>
    <n v="0"/>
    <n v="0"/>
    <n v="0"/>
    <n v="0"/>
    <m/>
    <n v="0"/>
    <m/>
    <n v="0"/>
    <n v="0"/>
    <m/>
    <n v="0"/>
    <n v="0"/>
    <m/>
  </r>
  <r>
    <n v="1732"/>
    <x v="0"/>
    <x v="0"/>
    <x v="0"/>
    <x v="0"/>
    <m/>
    <m/>
    <x v="0"/>
    <x v="0"/>
    <x v="0"/>
    <m/>
    <x v="0"/>
    <m/>
    <m/>
    <n v="0"/>
    <m/>
    <n v="0"/>
    <n v="0"/>
    <n v="0"/>
    <n v="0"/>
    <m/>
    <n v="0"/>
    <m/>
    <n v="0"/>
    <n v="0"/>
    <m/>
    <n v="0"/>
    <n v="0"/>
    <m/>
  </r>
  <r>
    <n v="1733"/>
    <x v="0"/>
    <x v="0"/>
    <x v="0"/>
    <x v="0"/>
    <m/>
    <m/>
    <x v="0"/>
    <x v="0"/>
    <x v="0"/>
    <m/>
    <x v="0"/>
    <m/>
    <m/>
    <n v="0"/>
    <m/>
    <n v="0"/>
    <n v="0"/>
    <n v="0"/>
    <n v="0"/>
    <m/>
    <n v="0"/>
    <m/>
    <n v="0"/>
    <n v="0"/>
    <m/>
    <n v="0"/>
    <n v="0"/>
    <m/>
  </r>
  <r>
    <n v="1734"/>
    <x v="0"/>
    <x v="0"/>
    <x v="0"/>
    <x v="0"/>
    <m/>
    <m/>
    <x v="0"/>
    <x v="0"/>
    <x v="0"/>
    <m/>
    <x v="0"/>
    <m/>
    <m/>
    <n v="0"/>
    <m/>
    <n v="0"/>
    <n v="0"/>
    <n v="0"/>
    <n v="0"/>
    <m/>
    <n v="0"/>
    <m/>
    <n v="0"/>
    <n v="0"/>
    <m/>
    <n v="0"/>
    <n v="0"/>
    <m/>
  </r>
  <r>
    <n v="1735"/>
    <x v="0"/>
    <x v="0"/>
    <x v="0"/>
    <x v="0"/>
    <m/>
    <m/>
    <x v="0"/>
    <x v="0"/>
    <x v="0"/>
    <m/>
    <x v="0"/>
    <m/>
    <m/>
    <n v="0"/>
    <m/>
    <n v="0"/>
    <n v="0"/>
    <n v="0"/>
    <n v="0"/>
    <m/>
    <n v="0"/>
    <m/>
    <n v="0"/>
    <n v="0"/>
    <m/>
    <n v="0"/>
    <n v="0"/>
    <m/>
  </r>
  <r>
    <n v="1736"/>
    <x v="0"/>
    <x v="0"/>
    <x v="0"/>
    <x v="0"/>
    <m/>
    <m/>
    <x v="0"/>
    <x v="0"/>
    <x v="0"/>
    <m/>
    <x v="0"/>
    <m/>
    <m/>
    <n v="0"/>
    <m/>
    <n v="0"/>
    <n v="0"/>
    <n v="0"/>
    <n v="0"/>
    <m/>
    <n v="0"/>
    <m/>
    <n v="0"/>
    <n v="0"/>
    <m/>
    <n v="0"/>
    <n v="0"/>
    <m/>
  </r>
  <r>
    <n v="1737"/>
    <x v="0"/>
    <x v="0"/>
    <x v="0"/>
    <x v="0"/>
    <m/>
    <m/>
    <x v="0"/>
    <x v="0"/>
    <x v="0"/>
    <m/>
    <x v="0"/>
    <m/>
    <m/>
    <n v="0"/>
    <m/>
    <n v="0"/>
    <n v="0"/>
    <n v="0"/>
    <n v="0"/>
    <m/>
    <n v="0"/>
    <m/>
    <n v="0"/>
    <n v="0"/>
    <m/>
    <n v="0"/>
    <n v="0"/>
    <m/>
  </r>
  <r>
    <n v="1738"/>
    <x v="0"/>
    <x v="0"/>
    <x v="0"/>
    <x v="0"/>
    <m/>
    <m/>
    <x v="0"/>
    <x v="0"/>
    <x v="0"/>
    <m/>
    <x v="0"/>
    <m/>
    <m/>
    <n v="0"/>
    <m/>
    <n v="0"/>
    <n v="0"/>
    <n v="0"/>
    <n v="0"/>
    <m/>
    <n v="0"/>
    <m/>
    <n v="0"/>
    <n v="0"/>
    <m/>
    <n v="0"/>
    <n v="0"/>
    <m/>
  </r>
  <r>
    <n v="1739"/>
    <x v="0"/>
    <x v="0"/>
    <x v="0"/>
    <x v="0"/>
    <m/>
    <m/>
    <x v="0"/>
    <x v="0"/>
    <x v="0"/>
    <m/>
    <x v="0"/>
    <m/>
    <m/>
    <n v="0"/>
    <m/>
    <n v="0"/>
    <n v="0"/>
    <n v="0"/>
    <n v="0"/>
    <m/>
    <n v="0"/>
    <m/>
    <n v="0"/>
    <n v="0"/>
    <m/>
    <n v="0"/>
    <n v="0"/>
    <m/>
  </r>
  <r>
    <n v="1740"/>
    <x v="0"/>
    <x v="0"/>
    <x v="0"/>
    <x v="0"/>
    <m/>
    <m/>
    <x v="0"/>
    <x v="0"/>
    <x v="0"/>
    <m/>
    <x v="0"/>
    <m/>
    <m/>
    <n v="0"/>
    <m/>
    <n v="0"/>
    <n v="0"/>
    <n v="0"/>
    <n v="0"/>
    <m/>
    <n v="0"/>
    <m/>
    <n v="0"/>
    <n v="0"/>
    <m/>
    <n v="0"/>
    <n v="0"/>
    <m/>
  </r>
  <r>
    <n v="1741"/>
    <x v="0"/>
    <x v="0"/>
    <x v="0"/>
    <x v="0"/>
    <m/>
    <m/>
    <x v="0"/>
    <x v="0"/>
    <x v="0"/>
    <m/>
    <x v="0"/>
    <m/>
    <m/>
    <n v="0"/>
    <m/>
    <n v="0"/>
    <n v="0"/>
    <n v="0"/>
    <n v="0"/>
    <m/>
    <n v="0"/>
    <m/>
    <n v="0"/>
    <n v="0"/>
    <m/>
    <n v="0"/>
    <n v="0"/>
    <m/>
  </r>
  <r>
    <n v="1742"/>
    <x v="0"/>
    <x v="0"/>
    <x v="0"/>
    <x v="0"/>
    <m/>
    <m/>
    <x v="0"/>
    <x v="0"/>
    <x v="0"/>
    <m/>
    <x v="0"/>
    <m/>
    <m/>
    <n v="0"/>
    <m/>
    <n v="0"/>
    <n v="0"/>
    <n v="0"/>
    <n v="0"/>
    <m/>
    <n v="0"/>
    <m/>
    <n v="0"/>
    <n v="0"/>
    <m/>
    <n v="0"/>
    <n v="0"/>
    <m/>
  </r>
  <r>
    <n v="1743"/>
    <x v="0"/>
    <x v="0"/>
    <x v="0"/>
    <x v="0"/>
    <m/>
    <m/>
    <x v="0"/>
    <x v="0"/>
    <x v="0"/>
    <m/>
    <x v="0"/>
    <m/>
    <m/>
    <n v="0"/>
    <m/>
    <n v="0"/>
    <n v="0"/>
    <n v="0"/>
    <n v="0"/>
    <m/>
    <n v="0"/>
    <m/>
    <n v="0"/>
    <n v="0"/>
    <m/>
    <n v="0"/>
    <n v="0"/>
    <m/>
  </r>
  <r>
    <n v="1744"/>
    <x v="0"/>
    <x v="0"/>
    <x v="0"/>
    <x v="0"/>
    <m/>
    <m/>
    <x v="0"/>
    <x v="0"/>
    <x v="0"/>
    <m/>
    <x v="0"/>
    <m/>
    <m/>
    <n v="0"/>
    <m/>
    <n v="0"/>
    <n v="0"/>
    <n v="0"/>
    <n v="0"/>
    <m/>
    <n v="0"/>
    <m/>
    <n v="0"/>
    <n v="0"/>
    <m/>
    <n v="0"/>
    <n v="0"/>
    <m/>
  </r>
  <r>
    <n v="1745"/>
    <x v="0"/>
    <x v="0"/>
    <x v="0"/>
    <x v="0"/>
    <m/>
    <m/>
    <x v="0"/>
    <x v="0"/>
    <x v="0"/>
    <m/>
    <x v="0"/>
    <m/>
    <m/>
    <n v="0"/>
    <m/>
    <n v="0"/>
    <n v="0"/>
    <n v="0"/>
    <n v="0"/>
    <m/>
    <n v="0"/>
    <m/>
    <n v="0"/>
    <n v="0"/>
    <m/>
    <n v="0"/>
    <n v="0"/>
    <m/>
  </r>
  <r>
    <n v="1746"/>
    <x v="0"/>
    <x v="0"/>
    <x v="0"/>
    <x v="0"/>
    <m/>
    <m/>
    <x v="0"/>
    <x v="0"/>
    <x v="0"/>
    <m/>
    <x v="0"/>
    <m/>
    <m/>
    <n v="0"/>
    <m/>
    <n v="0"/>
    <n v="0"/>
    <n v="0"/>
    <n v="0"/>
    <m/>
    <n v="0"/>
    <m/>
    <n v="0"/>
    <n v="0"/>
    <m/>
    <n v="0"/>
    <n v="0"/>
    <m/>
  </r>
  <r>
    <n v="1747"/>
    <x v="0"/>
    <x v="0"/>
    <x v="0"/>
    <x v="0"/>
    <m/>
    <m/>
    <x v="0"/>
    <x v="0"/>
    <x v="0"/>
    <m/>
    <x v="0"/>
    <m/>
    <m/>
    <n v="0"/>
    <m/>
    <n v="0"/>
    <n v="0"/>
    <n v="0"/>
    <n v="0"/>
    <m/>
    <n v="0"/>
    <m/>
    <n v="0"/>
    <n v="0"/>
    <m/>
    <n v="0"/>
    <n v="0"/>
    <m/>
  </r>
  <r>
    <n v="1748"/>
    <x v="0"/>
    <x v="0"/>
    <x v="0"/>
    <x v="0"/>
    <m/>
    <m/>
    <x v="0"/>
    <x v="0"/>
    <x v="0"/>
    <m/>
    <x v="0"/>
    <m/>
    <m/>
    <n v="0"/>
    <m/>
    <n v="0"/>
    <n v="0"/>
    <n v="0"/>
    <n v="0"/>
    <m/>
    <n v="0"/>
    <m/>
    <n v="0"/>
    <n v="0"/>
    <m/>
    <n v="0"/>
    <n v="0"/>
    <m/>
  </r>
  <r>
    <n v="1749"/>
    <x v="0"/>
    <x v="0"/>
    <x v="0"/>
    <x v="0"/>
    <m/>
    <m/>
    <x v="0"/>
    <x v="0"/>
    <x v="0"/>
    <m/>
    <x v="0"/>
    <m/>
    <m/>
    <n v="0"/>
    <m/>
    <n v="0"/>
    <n v="0"/>
    <n v="0"/>
    <n v="0"/>
    <m/>
    <n v="0"/>
    <m/>
    <n v="0"/>
    <n v="0"/>
    <m/>
    <n v="0"/>
    <n v="0"/>
    <m/>
  </r>
  <r>
    <n v="1750"/>
    <x v="0"/>
    <x v="0"/>
    <x v="0"/>
    <x v="0"/>
    <m/>
    <m/>
    <x v="0"/>
    <x v="0"/>
    <x v="0"/>
    <m/>
    <x v="0"/>
    <m/>
    <m/>
    <n v="0"/>
    <m/>
    <n v="0"/>
    <n v="0"/>
    <n v="0"/>
    <n v="0"/>
    <m/>
    <n v="0"/>
    <m/>
    <n v="0"/>
    <n v="0"/>
    <m/>
    <n v="0"/>
    <n v="0"/>
    <m/>
  </r>
  <r>
    <n v="1751"/>
    <x v="0"/>
    <x v="0"/>
    <x v="0"/>
    <x v="0"/>
    <m/>
    <m/>
    <x v="0"/>
    <x v="0"/>
    <x v="0"/>
    <m/>
    <x v="0"/>
    <m/>
    <m/>
    <n v="0"/>
    <m/>
    <n v="0"/>
    <n v="0"/>
    <n v="0"/>
    <n v="0"/>
    <m/>
    <n v="0"/>
    <m/>
    <n v="0"/>
    <n v="0"/>
    <m/>
    <n v="0"/>
    <n v="0"/>
    <m/>
  </r>
  <r>
    <n v="1752"/>
    <x v="0"/>
    <x v="0"/>
    <x v="0"/>
    <x v="0"/>
    <m/>
    <m/>
    <x v="0"/>
    <x v="0"/>
    <x v="0"/>
    <m/>
    <x v="0"/>
    <m/>
    <m/>
    <n v="0"/>
    <m/>
    <n v="0"/>
    <n v="0"/>
    <n v="0"/>
    <n v="0"/>
    <m/>
    <n v="0"/>
    <m/>
    <n v="0"/>
    <n v="0"/>
    <m/>
    <n v="0"/>
    <n v="0"/>
    <m/>
  </r>
  <r>
    <n v="1753"/>
    <x v="0"/>
    <x v="0"/>
    <x v="0"/>
    <x v="0"/>
    <m/>
    <m/>
    <x v="0"/>
    <x v="0"/>
    <x v="0"/>
    <m/>
    <x v="0"/>
    <m/>
    <m/>
    <n v="0"/>
    <m/>
    <n v="0"/>
    <n v="0"/>
    <n v="0"/>
    <n v="0"/>
    <m/>
    <n v="0"/>
    <m/>
    <n v="0"/>
    <n v="0"/>
    <m/>
    <n v="0"/>
    <n v="0"/>
    <m/>
  </r>
  <r>
    <n v="1754"/>
    <x v="0"/>
    <x v="0"/>
    <x v="0"/>
    <x v="0"/>
    <m/>
    <m/>
    <x v="0"/>
    <x v="0"/>
    <x v="0"/>
    <m/>
    <x v="0"/>
    <m/>
    <m/>
    <n v="0"/>
    <m/>
    <n v="0"/>
    <n v="0"/>
    <n v="0"/>
    <n v="0"/>
    <m/>
    <n v="0"/>
    <m/>
    <n v="0"/>
    <n v="0"/>
    <m/>
    <n v="0"/>
    <n v="0"/>
    <m/>
  </r>
  <r>
    <n v="1755"/>
    <x v="0"/>
    <x v="0"/>
    <x v="0"/>
    <x v="0"/>
    <m/>
    <m/>
    <x v="0"/>
    <x v="0"/>
    <x v="0"/>
    <m/>
    <x v="0"/>
    <m/>
    <m/>
    <n v="0"/>
    <m/>
    <n v="0"/>
    <n v="0"/>
    <n v="0"/>
    <n v="0"/>
    <m/>
    <n v="0"/>
    <m/>
    <n v="0"/>
    <n v="0"/>
    <m/>
    <n v="0"/>
    <n v="0"/>
    <m/>
  </r>
  <r>
    <n v="1756"/>
    <x v="0"/>
    <x v="0"/>
    <x v="0"/>
    <x v="0"/>
    <m/>
    <m/>
    <x v="0"/>
    <x v="0"/>
    <x v="0"/>
    <m/>
    <x v="0"/>
    <m/>
    <m/>
    <n v="0"/>
    <m/>
    <n v="0"/>
    <n v="0"/>
    <n v="0"/>
    <n v="0"/>
    <m/>
    <n v="0"/>
    <m/>
    <n v="0"/>
    <n v="0"/>
    <m/>
    <n v="0"/>
    <n v="0"/>
    <m/>
  </r>
  <r>
    <n v="1757"/>
    <x v="0"/>
    <x v="0"/>
    <x v="0"/>
    <x v="0"/>
    <m/>
    <m/>
    <x v="0"/>
    <x v="0"/>
    <x v="0"/>
    <m/>
    <x v="0"/>
    <m/>
    <m/>
    <n v="0"/>
    <m/>
    <n v="0"/>
    <n v="0"/>
    <n v="0"/>
    <n v="0"/>
    <m/>
    <n v="0"/>
    <m/>
    <n v="0"/>
    <n v="0"/>
    <m/>
    <n v="0"/>
    <n v="0"/>
    <m/>
  </r>
  <r>
    <n v="1758"/>
    <x v="0"/>
    <x v="0"/>
    <x v="0"/>
    <x v="0"/>
    <m/>
    <m/>
    <x v="0"/>
    <x v="0"/>
    <x v="0"/>
    <m/>
    <x v="0"/>
    <m/>
    <m/>
    <n v="0"/>
    <m/>
    <n v="0"/>
    <n v="0"/>
    <n v="0"/>
    <n v="0"/>
    <m/>
    <n v="0"/>
    <m/>
    <n v="0"/>
    <n v="0"/>
    <m/>
    <n v="0"/>
    <n v="0"/>
    <m/>
  </r>
  <r>
    <n v="1759"/>
    <x v="0"/>
    <x v="0"/>
    <x v="0"/>
    <x v="0"/>
    <m/>
    <m/>
    <x v="0"/>
    <x v="0"/>
    <x v="0"/>
    <m/>
    <x v="0"/>
    <m/>
    <m/>
    <n v="0"/>
    <m/>
    <n v="0"/>
    <n v="0"/>
    <n v="0"/>
    <n v="0"/>
    <m/>
    <n v="0"/>
    <m/>
    <n v="0"/>
    <n v="0"/>
    <m/>
    <n v="0"/>
    <n v="0"/>
    <m/>
  </r>
  <r>
    <n v="1760"/>
    <x v="0"/>
    <x v="0"/>
    <x v="0"/>
    <x v="0"/>
    <m/>
    <m/>
    <x v="0"/>
    <x v="0"/>
    <x v="0"/>
    <m/>
    <x v="0"/>
    <m/>
    <m/>
    <n v="0"/>
    <m/>
    <n v="0"/>
    <n v="0"/>
    <n v="0"/>
    <n v="0"/>
    <m/>
    <n v="0"/>
    <m/>
    <n v="0"/>
    <n v="0"/>
    <m/>
    <n v="0"/>
    <n v="0"/>
    <m/>
  </r>
  <r>
    <n v="1761"/>
    <x v="0"/>
    <x v="0"/>
    <x v="0"/>
    <x v="0"/>
    <m/>
    <m/>
    <x v="0"/>
    <x v="0"/>
    <x v="0"/>
    <m/>
    <x v="0"/>
    <m/>
    <m/>
    <n v="0"/>
    <m/>
    <n v="0"/>
    <n v="0"/>
    <n v="0"/>
    <n v="0"/>
    <m/>
    <n v="0"/>
    <m/>
    <n v="0"/>
    <n v="0"/>
    <m/>
    <n v="0"/>
    <n v="0"/>
    <m/>
  </r>
  <r>
    <n v="1762"/>
    <x v="0"/>
    <x v="0"/>
    <x v="0"/>
    <x v="0"/>
    <m/>
    <m/>
    <x v="0"/>
    <x v="0"/>
    <x v="0"/>
    <m/>
    <x v="0"/>
    <m/>
    <m/>
    <n v="0"/>
    <m/>
    <n v="0"/>
    <n v="0"/>
    <n v="0"/>
    <n v="0"/>
    <m/>
    <n v="0"/>
    <m/>
    <n v="0"/>
    <n v="0"/>
    <m/>
    <n v="0"/>
    <n v="0"/>
    <m/>
  </r>
  <r>
    <n v="1763"/>
    <x v="0"/>
    <x v="0"/>
    <x v="0"/>
    <x v="0"/>
    <m/>
    <m/>
    <x v="0"/>
    <x v="0"/>
    <x v="0"/>
    <m/>
    <x v="0"/>
    <m/>
    <m/>
    <n v="0"/>
    <m/>
    <n v="0"/>
    <n v="0"/>
    <n v="0"/>
    <n v="0"/>
    <m/>
    <n v="0"/>
    <m/>
    <n v="0"/>
    <n v="0"/>
    <m/>
    <n v="0"/>
    <n v="0"/>
    <m/>
  </r>
  <r>
    <n v="1764"/>
    <x v="0"/>
    <x v="0"/>
    <x v="0"/>
    <x v="0"/>
    <m/>
    <m/>
    <x v="0"/>
    <x v="0"/>
    <x v="0"/>
    <m/>
    <x v="0"/>
    <m/>
    <m/>
    <n v="0"/>
    <m/>
    <n v="0"/>
    <n v="0"/>
    <n v="0"/>
    <n v="0"/>
    <m/>
    <n v="0"/>
    <m/>
    <n v="0"/>
    <n v="0"/>
    <m/>
    <n v="0"/>
    <n v="0"/>
    <m/>
  </r>
  <r>
    <n v="1765"/>
    <x v="0"/>
    <x v="0"/>
    <x v="0"/>
    <x v="0"/>
    <m/>
    <m/>
    <x v="0"/>
    <x v="0"/>
    <x v="0"/>
    <m/>
    <x v="0"/>
    <m/>
    <m/>
    <n v="0"/>
    <m/>
    <n v="0"/>
    <n v="0"/>
    <n v="0"/>
    <n v="0"/>
    <m/>
    <n v="0"/>
    <m/>
    <n v="0"/>
    <n v="0"/>
    <m/>
    <n v="0"/>
    <n v="0"/>
    <m/>
  </r>
  <r>
    <n v="1766"/>
    <x v="0"/>
    <x v="0"/>
    <x v="0"/>
    <x v="0"/>
    <m/>
    <m/>
    <x v="0"/>
    <x v="0"/>
    <x v="0"/>
    <m/>
    <x v="0"/>
    <m/>
    <m/>
    <n v="0"/>
    <m/>
    <n v="0"/>
    <n v="0"/>
    <n v="0"/>
    <n v="0"/>
    <m/>
    <n v="0"/>
    <m/>
    <n v="0"/>
    <n v="0"/>
    <m/>
    <n v="0"/>
    <n v="0"/>
    <m/>
  </r>
  <r>
    <n v="1767"/>
    <x v="0"/>
    <x v="0"/>
    <x v="0"/>
    <x v="0"/>
    <m/>
    <m/>
    <x v="0"/>
    <x v="0"/>
    <x v="0"/>
    <m/>
    <x v="0"/>
    <m/>
    <m/>
    <n v="0"/>
    <m/>
    <n v="0"/>
    <n v="0"/>
    <n v="0"/>
    <n v="0"/>
    <m/>
    <n v="0"/>
    <m/>
    <n v="0"/>
    <n v="0"/>
    <m/>
    <n v="0"/>
    <n v="0"/>
    <m/>
  </r>
  <r>
    <n v="1768"/>
    <x v="0"/>
    <x v="0"/>
    <x v="0"/>
    <x v="0"/>
    <m/>
    <m/>
    <x v="0"/>
    <x v="0"/>
    <x v="0"/>
    <m/>
    <x v="0"/>
    <m/>
    <m/>
    <n v="0"/>
    <m/>
    <n v="0"/>
    <n v="0"/>
    <n v="0"/>
    <n v="0"/>
    <m/>
    <n v="0"/>
    <m/>
    <n v="0"/>
    <n v="0"/>
    <m/>
    <n v="0"/>
    <n v="0"/>
    <m/>
  </r>
  <r>
    <n v="1769"/>
    <x v="0"/>
    <x v="0"/>
    <x v="0"/>
    <x v="0"/>
    <m/>
    <m/>
    <x v="0"/>
    <x v="0"/>
    <x v="0"/>
    <m/>
    <x v="0"/>
    <m/>
    <m/>
    <n v="0"/>
    <m/>
    <n v="0"/>
    <n v="0"/>
    <n v="0"/>
    <n v="0"/>
    <m/>
    <n v="0"/>
    <m/>
    <n v="0"/>
    <n v="0"/>
    <m/>
    <n v="0"/>
    <n v="0"/>
    <m/>
  </r>
  <r>
    <n v="1770"/>
    <x v="0"/>
    <x v="0"/>
    <x v="0"/>
    <x v="0"/>
    <m/>
    <m/>
    <x v="0"/>
    <x v="0"/>
    <x v="0"/>
    <m/>
    <x v="0"/>
    <m/>
    <m/>
    <n v="0"/>
    <m/>
    <n v="0"/>
    <n v="0"/>
    <n v="0"/>
    <n v="0"/>
    <m/>
    <n v="0"/>
    <m/>
    <n v="0"/>
    <n v="0"/>
    <m/>
    <n v="0"/>
    <n v="0"/>
    <m/>
  </r>
  <r>
    <n v="1771"/>
    <x v="0"/>
    <x v="0"/>
    <x v="0"/>
    <x v="0"/>
    <m/>
    <m/>
    <x v="0"/>
    <x v="0"/>
    <x v="0"/>
    <m/>
    <x v="0"/>
    <m/>
    <m/>
    <n v="0"/>
    <m/>
    <n v="0"/>
    <n v="0"/>
    <n v="0"/>
    <n v="0"/>
    <m/>
    <n v="0"/>
    <m/>
    <n v="0"/>
    <n v="0"/>
    <m/>
    <n v="0"/>
    <n v="0"/>
    <m/>
  </r>
  <r>
    <n v="1772"/>
    <x v="0"/>
    <x v="0"/>
    <x v="0"/>
    <x v="0"/>
    <m/>
    <m/>
    <x v="0"/>
    <x v="0"/>
    <x v="0"/>
    <m/>
    <x v="0"/>
    <m/>
    <m/>
    <n v="0"/>
    <m/>
    <n v="0"/>
    <n v="0"/>
    <n v="0"/>
    <n v="0"/>
    <m/>
    <n v="0"/>
    <m/>
    <n v="0"/>
    <n v="0"/>
    <m/>
    <n v="0"/>
    <n v="0"/>
    <m/>
  </r>
  <r>
    <n v="1773"/>
    <x v="0"/>
    <x v="0"/>
    <x v="0"/>
    <x v="0"/>
    <m/>
    <m/>
    <x v="0"/>
    <x v="0"/>
    <x v="0"/>
    <m/>
    <x v="0"/>
    <m/>
    <m/>
    <n v="0"/>
    <m/>
    <n v="0"/>
    <n v="0"/>
    <n v="0"/>
    <n v="0"/>
    <m/>
    <n v="0"/>
    <m/>
    <n v="0"/>
    <n v="0"/>
    <m/>
    <n v="0"/>
    <n v="0"/>
    <m/>
  </r>
  <r>
    <n v="1774"/>
    <x v="0"/>
    <x v="0"/>
    <x v="0"/>
    <x v="0"/>
    <m/>
    <m/>
    <x v="0"/>
    <x v="0"/>
    <x v="0"/>
    <m/>
    <x v="0"/>
    <m/>
    <m/>
    <n v="0"/>
    <m/>
    <n v="0"/>
    <n v="0"/>
    <n v="0"/>
    <n v="0"/>
    <m/>
    <n v="0"/>
    <m/>
    <n v="0"/>
    <n v="0"/>
    <m/>
    <n v="0"/>
    <n v="0"/>
    <m/>
  </r>
  <r>
    <n v="1775"/>
    <x v="0"/>
    <x v="0"/>
    <x v="0"/>
    <x v="0"/>
    <m/>
    <m/>
    <x v="0"/>
    <x v="0"/>
    <x v="0"/>
    <m/>
    <x v="0"/>
    <m/>
    <m/>
    <n v="0"/>
    <m/>
    <n v="0"/>
    <n v="0"/>
    <n v="0"/>
    <n v="0"/>
    <m/>
    <n v="0"/>
    <m/>
    <n v="0"/>
    <n v="0"/>
    <m/>
    <n v="0"/>
    <n v="0"/>
    <m/>
  </r>
  <r>
    <n v="1776"/>
    <x v="0"/>
    <x v="0"/>
    <x v="0"/>
    <x v="0"/>
    <m/>
    <m/>
    <x v="0"/>
    <x v="0"/>
    <x v="0"/>
    <m/>
    <x v="0"/>
    <m/>
    <m/>
    <n v="0"/>
    <m/>
    <n v="0"/>
    <n v="0"/>
    <n v="0"/>
    <n v="0"/>
    <m/>
    <n v="0"/>
    <m/>
    <n v="0"/>
    <n v="0"/>
    <m/>
    <n v="0"/>
    <n v="0"/>
    <m/>
  </r>
  <r>
    <n v="1777"/>
    <x v="0"/>
    <x v="0"/>
    <x v="0"/>
    <x v="0"/>
    <m/>
    <m/>
    <x v="0"/>
    <x v="0"/>
    <x v="0"/>
    <m/>
    <x v="0"/>
    <m/>
    <m/>
    <n v="0"/>
    <m/>
    <n v="0"/>
    <n v="0"/>
    <n v="0"/>
    <n v="0"/>
    <m/>
    <n v="0"/>
    <m/>
    <n v="0"/>
    <n v="0"/>
    <m/>
    <n v="0"/>
    <n v="0"/>
    <m/>
  </r>
  <r>
    <n v="1778"/>
    <x v="0"/>
    <x v="0"/>
    <x v="0"/>
    <x v="0"/>
    <m/>
    <m/>
    <x v="0"/>
    <x v="0"/>
    <x v="0"/>
    <m/>
    <x v="0"/>
    <m/>
    <m/>
    <n v="0"/>
    <m/>
    <n v="0"/>
    <n v="0"/>
    <n v="0"/>
    <n v="0"/>
    <m/>
    <n v="0"/>
    <m/>
    <n v="0"/>
    <n v="0"/>
    <m/>
    <n v="0"/>
    <n v="0"/>
    <m/>
  </r>
  <r>
    <n v="1779"/>
    <x v="0"/>
    <x v="0"/>
    <x v="0"/>
    <x v="0"/>
    <m/>
    <m/>
    <x v="0"/>
    <x v="0"/>
    <x v="0"/>
    <m/>
    <x v="0"/>
    <m/>
    <m/>
    <n v="0"/>
    <m/>
    <n v="0"/>
    <n v="0"/>
    <n v="0"/>
    <n v="0"/>
    <m/>
    <n v="0"/>
    <m/>
    <n v="0"/>
    <n v="0"/>
    <m/>
    <n v="0"/>
    <n v="0"/>
    <m/>
  </r>
  <r>
    <n v="1780"/>
    <x v="0"/>
    <x v="0"/>
    <x v="0"/>
    <x v="0"/>
    <m/>
    <m/>
    <x v="0"/>
    <x v="0"/>
    <x v="0"/>
    <m/>
    <x v="0"/>
    <m/>
    <m/>
    <n v="0"/>
    <m/>
    <n v="0"/>
    <n v="0"/>
    <n v="0"/>
    <n v="0"/>
    <m/>
    <n v="0"/>
    <m/>
    <n v="0"/>
    <n v="0"/>
    <m/>
    <n v="0"/>
    <n v="0"/>
    <m/>
  </r>
  <r>
    <n v="1781"/>
    <x v="0"/>
    <x v="0"/>
    <x v="0"/>
    <x v="0"/>
    <m/>
    <m/>
    <x v="0"/>
    <x v="0"/>
    <x v="0"/>
    <m/>
    <x v="0"/>
    <m/>
    <m/>
    <n v="0"/>
    <m/>
    <n v="0"/>
    <n v="0"/>
    <n v="0"/>
    <n v="0"/>
    <m/>
    <n v="0"/>
    <m/>
    <n v="0"/>
    <n v="0"/>
    <m/>
    <n v="0"/>
    <n v="0"/>
    <m/>
  </r>
  <r>
    <n v="1782"/>
    <x v="0"/>
    <x v="0"/>
    <x v="0"/>
    <x v="0"/>
    <m/>
    <m/>
    <x v="0"/>
    <x v="0"/>
    <x v="0"/>
    <m/>
    <x v="0"/>
    <m/>
    <m/>
    <n v="0"/>
    <m/>
    <n v="0"/>
    <n v="0"/>
    <n v="0"/>
    <n v="0"/>
    <m/>
    <n v="0"/>
    <m/>
    <n v="0"/>
    <n v="0"/>
    <m/>
    <n v="0"/>
    <n v="0"/>
    <m/>
  </r>
  <r>
    <n v="1783"/>
    <x v="0"/>
    <x v="0"/>
    <x v="0"/>
    <x v="0"/>
    <m/>
    <m/>
    <x v="0"/>
    <x v="0"/>
    <x v="0"/>
    <m/>
    <x v="0"/>
    <m/>
    <m/>
    <n v="0"/>
    <m/>
    <n v="0"/>
    <n v="0"/>
    <n v="0"/>
    <n v="0"/>
    <m/>
    <n v="0"/>
    <m/>
    <n v="0"/>
    <n v="0"/>
    <m/>
    <n v="0"/>
    <n v="0"/>
    <m/>
  </r>
  <r>
    <n v="1784"/>
    <x v="0"/>
    <x v="0"/>
    <x v="0"/>
    <x v="0"/>
    <m/>
    <m/>
    <x v="0"/>
    <x v="0"/>
    <x v="0"/>
    <m/>
    <x v="0"/>
    <m/>
    <m/>
    <n v="0"/>
    <m/>
    <n v="0"/>
    <n v="0"/>
    <n v="0"/>
    <n v="0"/>
    <m/>
    <n v="0"/>
    <m/>
    <n v="0"/>
    <n v="0"/>
    <m/>
    <n v="0"/>
    <n v="0"/>
    <m/>
  </r>
  <r>
    <n v="1785"/>
    <x v="0"/>
    <x v="0"/>
    <x v="0"/>
    <x v="0"/>
    <m/>
    <m/>
    <x v="0"/>
    <x v="0"/>
    <x v="0"/>
    <m/>
    <x v="0"/>
    <m/>
    <m/>
    <n v="0"/>
    <m/>
    <n v="0"/>
    <n v="0"/>
    <n v="0"/>
    <n v="0"/>
    <m/>
    <n v="0"/>
    <m/>
    <n v="0"/>
    <n v="0"/>
    <m/>
    <n v="0"/>
    <n v="0"/>
    <m/>
  </r>
  <r>
    <n v="1786"/>
    <x v="0"/>
    <x v="0"/>
    <x v="0"/>
    <x v="0"/>
    <m/>
    <m/>
    <x v="0"/>
    <x v="0"/>
    <x v="0"/>
    <m/>
    <x v="0"/>
    <m/>
    <m/>
    <n v="0"/>
    <m/>
    <n v="0"/>
    <n v="0"/>
    <n v="0"/>
    <n v="0"/>
    <m/>
    <n v="0"/>
    <m/>
    <n v="0"/>
    <n v="0"/>
    <m/>
    <n v="0"/>
    <n v="0"/>
    <m/>
  </r>
  <r>
    <n v="1787"/>
    <x v="0"/>
    <x v="0"/>
    <x v="0"/>
    <x v="0"/>
    <m/>
    <m/>
    <x v="0"/>
    <x v="0"/>
    <x v="0"/>
    <m/>
    <x v="0"/>
    <m/>
    <m/>
    <n v="0"/>
    <m/>
    <n v="0"/>
    <n v="0"/>
    <n v="0"/>
    <n v="0"/>
    <m/>
    <n v="0"/>
    <m/>
    <n v="0"/>
    <n v="0"/>
    <m/>
    <n v="0"/>
    <n v="0"/>
    <m/>
  </r>
  <r>
    <n v="1788"/>
    <x v="0"/>
    <x v="0"/>
    <x v="0"/>
    <x v="0"/>
    <m/>
    <m/>
    <x v="0"/>
    <x v="0"/>
    <x v="0"/>
    <m/>
    <x v="0"/>
    <m/>
    <m/>
    <n v="0"/>
    <m/>
    <n v="0"/>
    <n v="0"/>
    <n v="0"/>
    <n v="0"/>
    <m/>
    <n v="0"/>
    <m/>
    <n v="0"/>
    <n v="0"/>
    <m/>
    <n v="0"/>
    <n v="0"/>
    <m/>
  </r>
  <r>
    <n v="1789"/>
    <x v="0"/>
    <x v="0"/>
    <x v="0"/>
    <x v="0"/>
    <m/>
    <m/>
    <x v="0"/>
    <x v="0"/>
    <x v="0"/>
    <m/>
    <x v="0"/>
    <m/>
    <m/>
    <n v="0"/>
    <m/>
    <n v="0"/>
    <n v="0"/>
    <n v="0"/>
    <n v="0"/>
    <m/>
    <n v="0"/>
    <m/>
    <n v="0"/>
    <n v="0"/>
    <m/>
    <n v="0"/>
    <n v="0"/>
    <m/>
  </r>
  <r>
    <n v="1790"/>
    <x v="0"/>
    <x v="0"/>
    <x v="0"/>
    <x v="0"/>
    <m/>
    <m/>
    <x v="0"/>
    <x v="0"/>
    <x v="0"/>
    <m/>
    <x v="0"/>
    <m/>
    <m/>
    <n v="0"/>
    <m/>
    <n v="0"/>
    <n v="0"/>
    <n v="0"/>
    <n v="0"/>
    <m/>
    <n v="0"/>
    <m/>
    <n v="0"/>
    <n v="0"/>
    <m/>
    <n v="0"/>
    <n v="0"/>
    <m/>
  </r>
  <r>
    <n v="1791"/>
    <x v="0"/>
    <x v="0"/>
    <x v="0"/>
    <x v="0"/>
    <m/>
    <m/>
    <x v="0"/>
    <x v="0"/>
    <x v="0"/>
    <m/>
    <x v="0"/>
    <m/>
    <m/>
    <n v="0"/>
    <m/>
    <n v="0"/>
    <n v="0"/>
    <n v="0"/>
    <n v="0"/>
    <m/>
    <n v="0"/>
    <m/>
    <n v="0"/>
    <n v="0"/>
    <m/>
    <n v="0"/>
    <n v="0"/>
    <m/>
  </r>
  <r>
    <n v="1792"/>
    <x v="0"/>
    <x v="0"/>
    <x v="0"/>
    <x v="0"/>
    <m/>
    <m/>
    <x v="0"/>
    <x v="0"/>
    <x v="0"/>
    <m/>
    <x v="0"/>
    <m/>
    <m/>
    <n v="0"/>
    <m/>
    <n v="0"/>
    <n v="0"/>
    <n v="0"/>
    <n v="0"/>
    <m/>
    <n v="0"/>
    <m/>
    <n v="0"/>
    <n v="0"/>
    <m/>
    <n v="0"/>
    <n v="0"/>
    <m/>
  </r>
  <r>
    <n v="1793"/>
    <x v="0"/>
    <x v="0"/>
    <x v="0"/>
    <x v="0"/>
    <m/>
    <m/>
    <x v="0"/>
    <x v="0"/>
    <x v="0"/>
    <m/>
    <x v="0"/>
    <m/>
    <m/>
    <n v="0"/>
    <m/>
    <n v="0"/>
    <n v="0"/>
    <n v="0"/>
    <n v="0"/>
    <m/>
    <n v="0"/>
    <m/>
    <n v="0"/>
    <n v="0"/>
    <m/>
    <n v="0"/>
    <n v="0"/>
    <m/>
  </r>
  <r>
    <n v="1794"/>
    <x v="0"/>
    <x v="0"/>
    <x v="0"/>
    <x v="0"/>
    <m/>
    <m/>
    <x v="0"/>
    <x v="0"/>
    <x v="0"/>
    <m/>
    <x v="0"/>
    <m/>
    <m/>
    <n v="0"/>
    <m/>
    <n v="0"/>
    <n v="0"/>
    <n v="0"/>
    <n v="0"/>
    <m/>
    <n v="0"/>
    <m/>
    <n v="0"/>
    <n v="0"/>
    <m/>
    <n v="0"/>
    <n v="0"/>
    <m/>
  </r>
  <r>
    <n v="1795"/>
    <x v="0"/>
    <x v="0"/>
    <x v="0"/>
    <x v="0"/>
    <m/>
    <m/>
    <x v="0"/>
    <x v="0"/>
    <x v="0"/>
    <m/>
    <x v="0"/>
    <m/>
    <m/>
    <n v="0"/>
    <m/>
    <n v="0"/>
    <n v="0"/>
    <n v="0"/>
    <n v="0"/>
    <m/>
    <n v="0"/>
    <m/>
    <n v="0"/>
    <n v="0"/>
    <m/>
    <n v="0"/>
    <n v="0"/>
    <m/>
  </r>
  <r>
    <n v="1796"/>
    <x v="0"/>
    <x v="0"/>
    <x v="0"/>
    <x v="0"/>
    <m/>
    <m/>
    <x v="0"/>
    <x v="0"/>
    <x v="0"/>
    <m/>
    <x v="0"/>
    <m/>
    <m/>
    <n v="0"/>
    <m/>
    <n v="0"/>
    <n v="0"/>
    <n v="0"/>
    <n v="0"/>
    <m/>
    <n v="0"/>
    <m/>
    <n v="0"/>
    <n v="0"/>
    <m/>
    <n v="0"/>
    <n v="0"/>
    <m/>
  </r>
  <r>
    <n v="1797"/>
    <x v="0"/>
    <x v="0"/>
    <x v="0"/>
    <x v="0"/>
    <m/>
    <m/>
    <x v="0"/>
    <x v="0"/>
    <x v="0"/>
    <m/>
    <x v="0"/>
    <m/>
    <m/>
    <n v="0"/>
    <m/>
    <n v="0"/>
    <n v="0"/>
    <n v="0"/>
    <n v="0"/>
    <m/>
    <n v="0"/>
    <m/>
    <n v="0"/>
    <n v="0"/>
    <m/>
    <n v="0"/>
    <n v="0"/>
    <m/>
  </r>
  <r>
    <n v="1798"/>
    <x v="0"/>
    <x v="0"/>
    <x v="0"/>
    <x v="0"/>
    <m/>
    <m/>
    <x v="0"/>
    <x v="0"/>
    <x v="0"/>
    <m/>
    <x v="0"/>
    <m/>
    <m/>
    <n v="0"/>
    <m/>
    <n v="0"/>
    <n v="0"/>
    <n v="0"/>
    <n v="0"/>
    <m/>
    <n v="0"/>
    <m/>
    <n v="0"/>
    <n v="0"/>
    <m/>
    <n v="0"/>
    <n v="0"/>
    <m/>
  </r>
  <r>
    <n v="1799"/>
    <x v="0"/>
    <x v="0"/>
    <x v="0"/>
    <x v="0"/>
    <m/>
    <m/>
    <x v="0"/>
    <x v="0"/>
    <x v="0"/>
    <m/>
    <x v="0"/>
    <m/>
    <m/>
    <n v="0"/>
    <m/>
    <n v="0"/>
    <n v="0"/>
    <n v="0"/>
    <n v="0"/>
    <m/>
    <n v="0"/>
    <m/>
    <n v="0"/>
    <n v="0"/>
    <m/>
    <n v="0"/>
    <n v="0"/>
    <m/>
  </r>
  <r>
    <n v="1800"/>
    <x v="0"/>
    <x v="0"/>
    <x v="0"/>
    <x v="0"/>
    <m/>
    <m/>
    <x v="0"/>
    <x v="0"/>
    <x v="0"/>
    <m/>
    <x v="0"/>
    <m/>
    <m/>
    <n v="0"/>
    <m/>
    <n v="0"/>
    <n v="0"/>
    <n v="0"/>
    <n v="0"/>
    <m/>
    <n v="0"/>
    <m/>
    <n v="0"/>
    <n v="0"/>
    <m/>
    <n v="0"/>
    <n v="0"/>
    <m/>
  </r>
  <r>
    <n v="1801"/>
    <x v="0"/>
    <x v="0"/>
    <x v="0"/>
    <x v="0"/>
    <m/>
    <m/>
    <x v="0"/>
    <x v="0"/>
    <x v="0"/>
    <m/>
    <x v="0"/>
    <m/>
    <m/>
    <n v="0"/>
    <m/>
    <n v="0"/>
    <n v="0"/>
    <n v="0"/>
    <n v="0"/>
    <m/>
    <n v="0"/>
    <m/>
    <n v="0"/>
    <n v="0"/>
    <m/>
    <n v="0"/>
    <n v="0"/>
    <m/>
  </r>
  <r>
    <n v="1802"/>
    <x v="0"/>
    <x v="0"/>
    <x v="0"/>
    <x v="0"/>
    <m/>
    <m/>
    <x v="0"/>
    <x v="0"/>
    <x v="0"/>
    <m/>
    <x v="0"/>
    <m/>
    <m/>
    <n v="0"/>
    <m/>
    <n v="0"/>
    <n v="0"/>
    <n v="0"/>
    <n v="0"/>
    <m/>
    <n v="0"/>
    <m/>
    <n v="0"/>
    <n v="0"/>
    <m/>
    <n v="0"/>
    <n v="0"/>
    <m/>
  </r>
  <r>
    <n v="1803"/>
    <x v="0"/>
    <x v="0"/>
    <x v="0"/>
    <x v="0"/>
    <m/>
    <m/>
    <x v="0"/>
    <x v="0"/>
    <x v="0"/>
    <m/>
    <x v="0"/>
    <m/>
    <m/>
    <n v="0"/>
    <m/>
    <n v="0"/>
    <n v="0"/>
    <n v="0"/>
    <n v="0"/>
    <m/>
    <n v="0"/>
    <m/>
    <n v="0"/>
    <n v="0"/>
    <m/>
    <n v="0"/>
    <n v="0"/>
    <m/>
  </r>
  <r>
    <n v="1804"/>
    <x v="0"/>
    <x v="0"/>
    <x v="0"/>
    <x v="0"/>
    <m/>
    <m/>
    <x v="0"/>
    <x v="0"/>
    <x v="0"/>
    <m/>
    <x v="0"/>
    <m/>
    <m/>
    <n v="0"/>
    <m/>
    <n v="0"/>
    <n v="0"/>
    <n v="0"/>
    <n v="0"/>
    <m/>
    <n v="0"/>
    <m/>
    <n v="0"/>
    <n v="0"/>
    <m/>
    <n v="0"/>
    <n v="0"/>
    <m/>
  </r>
  <r>
    <n v="1805"/>
    <x v="0"/>
    <x v="0"/>
    <x v="0"/>
    <x v="0"/>
    <m/>
    <m/>
    <x v="0"/>
    <x v="0"/>
    <x v="0"/>
    <m/>
    <x v="0"/>
    <m/>
    <m/>
    <n v="0"/>
    <m/>
    <n v="0"/>
    <n v="0"/>
    <n v="0"/>
    <n v="0"/>
    <m/>
    <n v="0"/>
    <m/>
    <n v="0"/>
    <n v="0"/>
    <m/>
    <n v="0"/>
    <n v="0"/>
    <m/>
  </r>
  <r>
    <n v="1806"/>
    <x v="0"/>
    <x v="0"/>
    <x v="0"/>
    <x v="0"/>
    <m/>
    <m/>
    <x v="0"/>
    <x v="0"/>
    <x v="0"/>
    <m/>
    <x v="0"/>
    <m/>
    <m/>
    <n v="0"/>
    <m/>
    <n v="0"/>
    <n v="0"/>
    <n v="0"/>
    <n v="0"/>
    <m/>
    <n v="0"/>
    <m/>
    <n v="0"/>
    <n v="0"/>
    <m/>
    <n v="0"/>
    <n v="0"/>
    <m/>
  </r>
  <r>
    <n v="1807"/>
    <x v="0"/>
    <x v="0"/>
    <x v="0"/>
    <x v="0"/>
    <m/>
    <m/>
    <x v="0"/>
    <x v="0"/>
    <x v="0"/>
    <m/>
    <x v="0"/>
    <m/>
    <m/>
    <n v="0"/>
    <m/>
    <n v="0"/>
    <n v="0"/>
    <n v="0"/>
    <n v="0"/>
    <m/>
    <n v="0"/>
    <m/>
    <n v="0"/>
    <n v="0"/>
    <m/>
    <n v="0"/>
    <n v="0"/>
    <m/>
  </r>
  <r>
    <n v="1808"/>
    <x v="0"/>
    <x v="0"/>
    <x v="0"/>
    <x v="0"/>
    <m/>
    <m/>
    <x v="0"/>
    <x v="0"/>
    <x v="0"/>
    <m/>
    <x v="0"/>
    <m/>
    <m/>
    <n v="0"/>
    <m/>
    <n v="0"/>
    <n v="0"/>
    <n v="0"/>
    <n v="0"/>
    <m/>
    <n v="0"/>
    <m/>
    <n v="0"/>
    <n v="0"/>
    <m/>
    <n v="0"/>
    <n v="0"/>
    <m/>
  </r>
  <r>
    <n v="1809"/>
    <x v="0"/>
    <x v="0"/>
    <x v="0"/>
    <x v="0"/>
    <m/>
    <m/>
    <x v="0"/>
    <x v="0"/>
    <x v="0"/>
    <m/>
    <x v="0"/>
    <m/>
    <m/>
    <n v="0"/>
    <m/>
    <n v="0"/>
    <n v="0"/>
    <n v="0"/>
    <n v="0"/>
    <m/>
    <n v="0"/>
    <m/>
    <n v="0"/>
    <n v="0"/>
    <m/>
    <n v="0"/>
    <n v="0"/>
    <m/>
  </r>
  <r>
    <n v="1810"/>
    <x v="0"/>
    <x v="0"/>
    <x v="0"/>
    <x v="0"/>
    <m/>
    <m/>
    <x v="0"/>
    <x v="0"/>
    <x v="0"/>
    <m/>
    <x v="0"/>
    <m/>
    <m/>
    <n v="0"/>
    <m/>
    <n v="0"/>
    <n v="0"/>
    <n v="0"/>
    <n v="0"/>
    <m/>
    <n v="0"/>
    <m/>
    <n v="0"/>
    <n v="0"/>
    <m/>
    <n v="0"/>
    <n v="0"/>
    <m/>
  </r>
  <r>
    <n v="1811"/>
    <x v="0"/>
    <x v="0"/>
    <x v="0"/>
    <x v="0"/>
    <m/>
    <m/>
    <x v="0"/>
    <x v="0"/>
    <x v="0"/>
    <m/>
    <x v="0"/>
    <m/>
    <m/>
    <n v="0"/>
    <m/>
    <n v="0"/>
    <n v="0"/>
    <n v="0"/>
    <n v="0"/>
    <m/>
    <n v="0"/>
    <m/>
    <n v="0"/>
    <n v="0"/>
    <m/>
    <n v="0"/>
    <n v="0"/>
    <m/>
  </r>
  <r>
    <n v="1812"/>
    <x v="0"/>
    <x v="0"/>
    <x v="0"/>
    <x v="0"/>
    <m/>
    <m/>
    <x v="0"/>
    <x v="0"/>
    <x v="0"/>
    <m/>
    <x v="0"/>
    <m/>
    <m/>
    <n v="0"/>
    <m/>
    <n v="0"/>
    <n v="0"/>
    <n v="0"/>
    <n v="0"/>
    <m/>
    <n v="0"/>
    <m/>
    <n v="0"/>
    <n v="0"/>
    <m/>
    <n v="0"/>
    <n v="0"/>
    <m/>
  </r>
  <r>
    <n v="1813"/>
    <x v="0"/>
    <x v="0"/>
    <x v="0"/>
    <x v="0"/>
    <m/>
    <m/>
    <x v="0"/>
    <x v="0"/>
    <x v="0"/>
    <m/>
    <x v="0"/>
    <m/>
    <m/>
    <n v="0"/>
    <m/>
    <n v="0"/>
    <n v="0"/>
    <n v="0"/>
    <n v="0"/>
    <m/>
    <n v="0"/>
    <m/>
    <n v="0"/>
    <n v="0"/>
    <m/>
    <n v="0"/>
    <n v="0"/>
    <m/>
  </r>
  <r>
    <n v="1814"/>
    <x v="0"/>
    <x v="0"/>
    <x v="0"/>
    <x v="0"/>
    <m/>
    <m/>
    <x v="0"/>
    <x v="0"/>
    <x v="0"/>
    <m/>
    <x v="0"/>
    <m/>
    <m/>
    <n v="0"/>
    <m/>
    <n v="0"/>
    <n v="0"/>
    <n v="0"/>
    <n v="0"/>
    <m/>
    <n v="0"/>
    <m/>
    <n v="0"/>
    <n v="0"/>
    <m/>
    <n v="0"/>
    <n v="0"/>
    <m/>
  </r>
  <r>
    <n v="1815"/>
    <x v="0"/>
    <x v="0"/>
    <x v="0"/>
    <x v="0"/>
    <m/>
    <m/>
    <x v="0"/>
    <x v="0"/>
    <x v="0"/>
    <m/>
    <x v="0"/>
    <m/>
    <m/>
    <n v="0"/>
    <m/>
    <n v="0"/>
    <n v="0"/>
    <n v="0"/>
    <n v="0"/>
    <m/>
    <n v="0"/>
    <m/>
    <n v="0"/>
    <n v="0"/>
    <m/>
    <n v="0"/>
    <n v="0"/>
    <m/>
  </r>
  <r>
    <n v="1816"/>
    <x v="0"/>
    <x v="0"/>
    <x v="0"/>
    <x v="0"/>
    <m/>
    <m/>
    <x v="0"/>
    <x v="0"/>
    <x v="0"/>
    <m/>
    <x v="0"/>
    <m/>
    <m/>
    <n v="0"/>
    <m/>
    <n v="0"/>
    <n v="0"/>
    <n v="0"/>
    <n v="0"/>
    <m/>
    <n v="0"/>
    <m/>
    <n v="0"/>
    <n v="0"/>
    <m/>
    <n v="0"/>
    <n v="0"/>
    <m/>
  </r>
  <r>
    <n v="1817"/>
    <x v="0"/>
    <x v="0"/>
    <x v="0"/>
    <x v="0"/>
    <m/>
    <m/>
    <x v="0"/>
    <x v="0"/>
    <x v="0"/>
    <m/>
    <x v="0"/>
    <m/>
    <m/>
    <n v="0"/>
    <m/>
    <n v="0"/>
    <n v="0"/>
    <n v="0"/>
    <n v="0"/>
    <m/>
    <n v="0"/>
    <m/>
    <n v="0"/>
    <n v="0"/>
    <m/>
    <n v="0"/>
    <n v="0"/>
    <m/>
  </r>
  <r>
    <n v="1818"/>
    <x v="0"/>
    <x v="0"/>
    <x v="0"/>
    <x v="0"/>
    <m/>
    <m/>
    <x v="0"/>
    <x v="0"/>
    <x v="0"/>
    <m/>
    <x v="0"/>
    <m/>
    <m/>
    <n v="0"/>
    <m/>
    <n v="0"/>
    <n v="0"/>
    <n v="0"/>
    <n v="0"/>
    <m/>
    <n v="0"/>
    <m/>
    <n v="0"/>
    <n v="0"/>
    <m/>
    <n v="0"/>
    <n v="0"/>
    <m/>
  </r>
  <r>
    <n v="1819"/>
    <x v="0"/>
    <x v="0"/>
    <x v="0"/>
    <x v="0"/>
    <m/>
    <m/>
    <x v="0"/>
    <x v="0"/>
    <x v="0"/>
    <m/>
    <x v="0"/>
    <m/>
    <m/>
    <n v="0"/>
    <m/>
    <n v="0"/>
    <n v="0"/>
    <n v="0"/>
    <n v="0"/>
    <m/>
    <n v="0"/>
    <m/>
    <n v="0"/>
    <n v="0"/>
    <m/>
    <n v="0"/>
    <n v="0"/>
    <m/>
  </r>
  <r>
    <n v="1820"/>
    <x v="0"/>
    <x v="0"/>
    <x v="0"/>
    <x v="0"/>
    <m/>
    <m/>
    <x v="0"/>
    <x v="0"/>
    <x v="0"/>
    <m/>
    <x v="0"/>
    <m/>
    <m/>
    <n v="0"/>
    <m/>
    <n v="0"/>
    <n v="0"/>
    <n v="0"/>
    <n v="0"/>
    <m/>
    <n v="0"/>
    <m/>
    <n v="0"/>
    <n v="0"/>
    <m/>
    <n v="0"/>
    <n v="0"/>
    <m/>
  </r>
  <r>
    <n v="1821"/>
    <x v="0"/>
    <x v="0"/>
    <x v="0"/>
    <x v="0"/>
    <m/>
    <m/>
    <x v="0"/>
    <x v="0"/>
    <x v="0"/>
    <m/>
    <x v="0"/>
    <m/>
    <m/>
    <n v="0"/>
    <m/>
    <n v="0"/>
    <n v="0"/>
    <n v="0"/>
    <n v="0"/>
    <m/>
    <n v="0"/>
    <m/>
    <n v="0"/>
    <n v="0"/>
    <m/>
    <n v="0"/>
    <n v="0"/>
    <m/>
  </r>
  <r>
    <n v="1822"/>
    <x v="0"/>
    <x v="0"/>
    <x v="0"/>
    <x v="0"/>
    <m/>
    <m/>
    <x v="0"/>
    <x v="0"/>
    <x v="0"/>
    <m/>
    <x v="0"/>
    <m/>
    <m/>
    <n v="0"/>
    <m/>
    <n v="0"/>
    <n v="0"/>
    <n v="0"/>
    <n v="0"/>
    <m/>
    <n v="0"/>
    <m/>
    <n v="0"/>
    <n v="0"/>
    <m/>
    <n v="0"/>
    <n v="0"/>
    <m/>
  </r>
  <r>
    <n v="1823"/>
    <x v="0"/>
    <x v="0"/>
    <x v="0"/>
    <x v="0"/>
    <m/>
    <m/>
    <x v="0"/>
    <x v="0"/>
    <x v="0"/>
    <m/>
    <x v="0"/>
    <m/>
    <m/>
    <n v="0"/>
    <m/>
    <n v="0"/>
    <n v="0"/>
    <n v="0"/>
    <n v="0"/>
    <m/>
    <n v="0"/>
    <m/>
    <n v="0"/>
    <n v="0"/>
    <m/>
    <n v="0"/>
    <n v="0"/>
    <m/>
  </r>
  <r>
    <n v="1824"/>
    <x v="0"/>
    <x v="0"/>
    <x v="0"/>
    <x v="0"/>
    <m/>
    <m/>
    <x v="0"/>
    <x v="0"/>
    <x v="0"/>
    <m/>
    <x v="0"/>
    <m/>
    <m/>
    <n v="0"/>
    <m/>
    <n v="0"/>
    <n v="0"/>
    <n v="0"/>
    <n v="0"/>
    <m/>
    <n v="0"/>
    <m/>
    <n v="0"/>
    <n v="0"/>
    <m/>
    <n v="0"/>
    <n v="0"/>
    <m/>
  </r>
  <r>
    <n v="1825"/>
    <x v="0"/>
    <x v="0"/>
    <x v="0"/>
    <x v="0"/>
    <m/>
    <m/>
    <x v="0"/>
    <x v="0"/>
    <x v="0"/>
    <m/>
    <x v="0"/>
    <m/>
    <m/>
    <n v="0"/>
    <m/>
    <n v="0"/>
    <n v="0"/>
    <n v="0"/>
    <n v="0"/>
    <m/>
    <n v="0"/>
    <m/>
    <n v="0"/>
    <n v="0"/>
    <m/>
    <n v="0"/>
    <n v="0"/>
    <m/>
  </r>
  <r>
    <n v="1826"/>
    <x v="0"/>
    <x v="0"/>
    <x v="0"/>
    <x v="0"/>
    <m/>
    <m/>
    <x v="0"/>
    <x v="0"/>
    <x v="0"/>
    <m/>
    <x v="0"/>
    <m/>
    <m/>
    <n v="0"/>
    <m/>
    <n v="0"/>
    <n v="0"/>
    <n v="0"/>
    <n v="0"/>
    <m/>
    <n v="0"/>
    <m/>
    <n v="0"/>
    <n v="0"/>
    <m/>
    <n v="0"/>
    <n v="0"/>
    <m/>
  </r>
  <r>
    <n v="1827"/>
    <x v="0"/>
    <x v="0"/>
    <x v="0"/>
    <x v="0"/>
    <m/>
    <m/>
    <x v="0"/>
    <x v="0"/>
    <x v="0"/>
    <m/>
    <x v="0"/>
    <m/>
    <m/>
    <n v="0"/>
    <m/>
    <n v="0"/>
    <n v="0"/>
    <n v="0"/>
    <n v="0"/>
    <m/>
    <n v="0"/>
    <m/>
    <n v="0"/>
    <n v="0"/>
    <m/>
    <n v="0"/>
    <n v="0"/>
    <m/>
  </r>
  <r>
    <n v="1828"/>
    <x v="0"/>
    <x v="0"/>
    <x v="0"/>
    <x v="0"/>
    <m/>
    <m/>
    <x v="0"/>
    <x v="0"/>
    <x v="0"/>
    <m/>
    <x v="0"/>
    <m/>
    <m/>
    <n v="0"/>
    <m/>
    <n v="0"/>
    <n v="0"/>
    <n v="0"/>
    <n v="0"/>
    <m/>
    <n v="0"/>
    <m/>
    <n v="0"/>
    <n v="0"/>
    <m/>
    <n v="0"/>
    <n v="0"/>
    <m/>
  </r>
  <r>
    <n v="1829"/>
    <x v="0"/>
    <x v="0"/>
    <x v="0"/>
    <x v="0"/>
    <m/>
    <m/>
    <x v="0"/>
    <x v="0"/>
    <x v="0"/>
    <m/>
    <x v="0"/>
    <m/>
    <m/>
    <n v="0"/>
    <m/>
    <n v="0"/>
    <n v="0"/>
    <n v="0"/>
    <n v="0"/>
    <m/>
    <n v="0"/>
    <m/>
    <n v="0"/>
    <n v="0"/>
    <m/>
    <n v="0"/>
    <n v="0"/>
    <m/>
  </r>
  <r>
    <n v="1830"/>
    <x v="0"/>
    <x v="0"/>
    <x v="0"/>
    <x v="0"/>
    <m/>
    <m/>
    <x v="0"/>
    <x v="0"/>
    <x v="0"/>
    <m/>
    <x v="0"/>
    <m/>
    <m/>
    <n v="0"/>
    <m/>
    <n v="0"/>
    <n v="0"/>
    <n v="0"/>
    <n v="0"/>
    <m/>
    <n v="0"/>
    <m/>
    <n v="0"/>
    <n v="0"/>
    <m/>
    <n v="0"/>
    <n v="0"/>
    <m/>
  </r>
  <r>
    <n v="1831"/>
    <x v="0"/>
    <x v="0"/>
    <x v="0"/>
    <x v="0"/>
    <m/>
    <m/>
    <x v="0"/>
    <x v="0"/>
    <x v="0"/>
    <m/>
    <x v="0"/>
    <m/>
    <m/>
    <n v="0"/>
    <m/>
    <n v="0"/>
    <n v="0"/>
    <n v="0"/>
    <n v="0"/>
    <m/>
    <n v="0"/>
    <m/>
    <n v="0"/>
    <n v="0"/>
    <m/>
    <n v="0"/>
    <n v="0"/>
    <m/>
  </r>
  <r>
    <n v="1832"/>
    <x v="0"/>
    <x v="0"/>
    <x v="0"/>
    <x v="0"/>
    <m/>
    <m/>
    <x v="0"/>
    <x v="0"/>
    <x v="0"/>
    <m/>
    <x v="0"/>
    <m/>
    <m/>
    <n v="0"/>
    <m/>
    <n v="0"/>
    <n v="0"/>
    <n v="0"/>
    <n v="0"/>
    <m/>
    <n v="0"/>
    <m/>
    <n v="0"/>
    <n v="0"/>
    <m/>
    <n v="0"/>
    <n v="0"/>
    <m/>
  </r>
  <r>
    <n v="1833"/>
    <x v="0"/>
    <x v="0"/>
    <x v="0"/>
    <x v="0"/>
    <m/>
    <m/>
    <x v="0"/>
    <x v="0"/>
    <x v="0"/>
    <m/>
    <x v="0"/>
    <m/>
    <m/>
    <n v="0"/>
    <m/>
    <n v="0"/>
    <n v="0"/>
    <n v="0"/>
    <n v="0"/>
    <m/>
    <n v="0"/>
    <m/>
    <n v="0"/>
    <n v="0"/>
    <m/>
    <n v="0"/>
    <n v="0"/>
    <m/>
  </r>
  <r>
    <n v="1834"/>
    <x v="0"/>
    <x v="0"/>
    <x v="0"/>
    <x v="0"/>
    <m/>
    <m/>
    <x v="0"/>
    <x v="0"/>
    <x v="0"/>
    <m/>
    <x v="0"/>
    <m/>
    <m/>
    <n v="0"/>
    <m/>
    <n v="0"/>
    <n v="0"/>
    <n v="0"/>
    <n v="0"/>
    <m/>
    <n v="0"/>
    <m/>
    <n v="0"/>
    <n v="0"/>
    <m/>
    <n v="0"/>
    <n v="0"/>
    <m/>
  </r>
  <r>
    <n v="1835"/>
    <x v="0"/>
    <x v="0"/>
    <x v="0"/>
    <x v="0"/>
    <m/>
    <m/>
    <x v="0"/>
    <x v="0"/>
    <x v="0"/>
    <m/>
    <x v="0"/>
    <m/>
    <m/>
    <n v="0"/>
    <m/>
    <n v="0"/>
    <n v="0"/>
    <n v="0"/>
    <n v="0"/>
    <m/>
    <n v="0"/>
    <m/>
    <n v="0"/>
    <n v="0"/>
    <m/>
    <n v="0"/>
    <n v="0"/>
    <m/>
  </r>
  <r>
    <n v="1836"/>
    <x v="0"/>
    <x v="0"/>
    <x v="0"/>
    <x v="0"/>
    <m/>
    <m/>
    <x v="0"/>
    <x v="0"/>
    <x v="0"/>
    <m/>
    <x v="0"/>
    <m/>
    <m/>
    <n v="0"/>
    <m/>
    <n v="0"/>
    <n v="0"/>
    <n v="0"/>
    <n v="0"/>
    <m/>
    <n v="0"/>
    <m/>
    <n v="0"/>
    <n v="0"/>
    <m/>
    <n v="0"/>
    <n v="0"/>
    <m/>
  </r>
  <r>
    <n v="1837"/>
    <x v="0"/>
    <x v="0"/>
    <x v="0"/>
    <x v="0"/>
    <m/>
    <m/>
    <x v="0"/>
    <x v="0"/>
    <x v="0"/>
    <m/>
    <x v="0"/>
    <m/>
    <m/>
    <n v="0"/>
    <m/>
    <n v="0"/>
    <n v="0"/>
    <n v="0"/>
    <n v="0"/>
    <m/>
    <n v="0"/>
    <m/>
    <n v="0"/>
    <n v="0"/>
    <m/>
    <n v="0"/>
    <n v="0"/>
    <m/>
  </r>
  <r>
    <n v="1838"/>
    <x v="0"/>
    <x v="0"/>
    <x v="0"/>
    <x v="0"/>
    <m/>
    <m/>
    <x v="0"/>
    <x v="0"/>
    <x v="0"/>
    <m/>
    <x v="0"/>
    <m/>
    <m/>
    <n v="0"/>
    <m/>
    <n v="0"/>
    <n v="0"/>
    <n v="0"/>
    <n v="0"/>
    <m/>
    <n v="0"/>
    <m/>
    <n v="0"/>
    <n v="0"/>
    <m/>
    <n v="0"/>
    <n v="0"/>
    <m/>
  </r>
  <r>
    <n v="1839"/>
    <x v="0"/>
    <x v="0"/>
    <x v="0"/>
    <x v="0"/>
    <m/>
    <m/>
    <x v="0"/>
    <x v="0"/>
    <x v="0"/>
    <m/>
    <x v="0"/>
    <m/>
    <m/>
    <n v="0"/>
    <m/>
    <n v="0"/>
    <n v="0"/>
    <n v="0"/>
    <n v="0"/>
    <m/>
    <n v="0"/>
    <m/>
    <n v="0"/>
    <n v="0"/>
    <m/>
    <n v="0"/>
    <n v="0"/>
    <m/>
  </r>
  <r>
    <n v="1840"/>
    <x v="0"/>
    <x v="0"/>
    <x v="0"/>
    <x v="0"/>
    <m/>
    <m/>
    <x v="0"/>
    <x v="0"/>
    <x v="0"/>
    <m/>
    <x v="0"/>
    <m/>
    <m/>
    <n v="0"/>
    <m/>
    <n v="0"/>
    <n v="0"/>
    <n v="0"/>
    <n v="0"/>
    <m/>
    <n v="0"/>
    <m/>
    <n v="0"/>
    <n v="0"/>
    <m/>
    <n v="0"/>
    <n v="0"/>
    <m/>
  </r>
  <r>
    <n v="1841"/>
    <x v="0"/>
    <x v="0"/>
    <x v="0"/>
    <x v="0"/>
    <m/>
    <m/>
    <x v="0"/>
    <x v="0"/>
    <x v="0"/>
    <m/>
    <x v="0"/>
    <m/>
    <m/>
    <n v="0"/>
    <m/>
    <n v="0"/>
    <n v="0"/>
    <n v="0"/>
    <n v="0"/>
    <m/>
    <n v="0"/>
    <m/>
    <n v="0"/>
    <n v="0"/>
    <m/>
    <n v="0"/>
    <n v="0"/>
    <m/>
  </r>
  <r>
    <n v="1842"/>
    <x v="0"/>
    <x v="0"/>
    <x v="0"/>
    <x v="0"/>
    <m/>
    <m/>
    <x v="0"/>
    <x v="0"/>
    <x v="0"/>
    <m/>
    <x v="0"/>
    <m/>
    <m/>
    <n v="0"/>
    <m/>
    <n v="0"/>
    <n v="0"/>
    <n v="0"/>
    <n v="0"/>
    <m/>
    <n v="0"/>
    <m/>
    <n v="0"/>
    <n v="0"/>
    <m/>
    <n v="0"/>
    <n v="0"/>
    <m/>
  </r>
  <r>
    <n v="1843"/>
    <x v="0"/>
    <x v="0"/>
    <x v="0"/>
    <x v="0"/>
    <m/>
    <m/>
    <x v="0"/>
    <x v="0"/>
    <x v="0"/>
    <m/>
    <x v="0"/>
    <m/>
    <m/>
    <n v="0"/>
    <m/>
    <n v="0"/>
    <n v="0"/>
    <n v="0"/>
    <n v="0"/>
    <m/>
    <n v="0"/>
    <m/>
    <n v="0"/>
    <n v="0"/>
    <m/>
    <n v="0"/>
    <n v="0"/>
    <m/>
  </r>
  <r>
    <n v="1844"/>
    <x v="0"/>
    <x v="0"/>
    <x v="0"/>
    <x v="0"/>
    <m/>
    <m/>
    <x v="0"/>
    <x v="0"/>
    <x v="0"/>
    <m/>
    <x v="0"/>
    <m/>
    <m/>
    <n v="0"/>
    <m/>
    <n v="0"/>
    <n v="0"/>
    <n v="0"/>
    <n v="0"/>
    <m/>
    <n v="0"/>
    <m/>
    <n v="0"/>
    <n v="0"/>
    <m/>
    <n v="0"/>
    <n v="0"/>
    <m/>
  </r>
  <r>
    <n v="1845"/>
    <x v="0"/>
    <x v="0"/>
    <x v="0"/>
    <x v="0"/>
    <m/>
    <m/>
    <x v="0"/>
    <x v="0"/>
    <x v="0"/>
    <m/>
    <x v="0"/>
    <m/>
    <m/>
    <n v="0"/>
    <m/>
    <n v="0"/>
    <n v="0"/>
    <n v="0"/>
    <n v="0"/>
    <m/>
    <n v="0"/>
    <m/>
    <n v="0"/>
    <n v="0"/>
    <m/>
    <n v="0"/>
    <n v="0"/>
    <m/>
  </r>
  <r>
    <n v="1846"/>
    <x v="0"/>
    <x v="0"/>
    <x v="0"/>
    <x v="0"/>
    <m/>
    <m/>
    <x v="0"/>
    <x v="0"/>
    <x v="0"/>
    <m/>
    <x v="0"/>
    <m/>
    <m/>
    <n v="0"/>
    <m/>
    <n v="0"/>
    <n v="0"/>
    <n v="0"/>
    <n v="0"/>
    <m/>
    <n v="0"/>
    <m/>
    <n v="0"/>
    <n v="0"/>
    <m/>
    <n v="0"/>
    <n v="0"/>
    <m/>
  </r>
  <r>
    <n v="1847"/>
    <x v="0"/>
    <x v="0"/>
    <x v="0"/>
    <x v="0"/>
    <m/>
    <m/>
    <x v="0"/>
    <x v="0"/>
    <x v="0"/>
    <m/>
    <x v="0"/>
    <m/>
    <m/>
    <n v="0"/>
    <m/>
    <n v="0"/>
    <n v="0"/>
    <n v="0"/>
    <n v="0"/>
    <m/>
    <n v="0"/>
    <m/>
    <n v="0"/>
    <n v="0"/>
    <m/>
    <n v="0"/>
    <n v="0"/>
    <m/>
  </r>
  <r>
    <n v="1848"/>
    <x v="0"/>
    <x v="0"/>
    <x v="0"/>
    <x v="0"/>
    <m/>
    <m/>
    <x v="0"/>
    <x v="0"/>
    <x v="0"/>
    <m/>
    <x v="0"/>
    <m/>
    <m/>
    <n v="0"/>
    <m/>
    <n v="0"/>
    <n v="0"/>
    <n v="0"/>
    <n v="0"/>
    <m/>
    <n v="0"/>
    <m/>
    <n v="0"/>
    <n v="0"/>
    <m/>
    <n v="0"/>
    <n v="0"/>
    <m/>
  </r>
  <r>
    <n v="1849"/>
    <x v="0"/>
    <x v="0"/>
    <x v="0"/>
    <x v="0"/>
    <m/>
    <m/>
    <x v="0"/>
    <x v="0"/>
    <x v="0"/>
    <m/>
    <x v="0"/>
    <m/>
    <m/>
    <n v="0"/>
    <m/>
    <n v="0"/>
    <n v="0"/>
    <n v="0"/>
    <n v="0"/>
    <m/>
    <n v="0"/>
    <m/>
    <n v="0"/>
    <n v="0"/>
    <m/>
    <n v="0"/>
    <n v="0"/>
    <m/>
  </r>
  <r>
    <n v="1850"/>
    <x v="0"/>
    <x v="0"/>
    <x v="0"/>
    <x v="0"/>
    <m/>
    <m/>
    <x v="0"/>
    <x v="0"/>
    <x v="0"/>
    <m/>
    <x v="0"/>
    <m/>
    <m/>
    <n v="0"/>
    <m/>
    <n v="0"/>
    <n v="0"/>
    <n v="0"/>
    <n v="0"/>
    <m/>
    <n v="0"/>
    <m/>
    <n v="0"/>
    <n v="0"/>
    <m/>
    <n v="0"/>
    <n v="0"/>
    <m/>
  </r>
  <r>
    <n v="1851"/>
    <x v="0"/>
    <x v="0"/>
    <x v="0"/>
    <x v="0"/>
    <m/>
    <m/>
    <x v="0"/>
    <x v="0"/>
    <x v="0"/>
    <m/>
    <x v="0"/>
    <m/>
    <m/>
    <n v="0"/>
    <m/>
    <n v="0"/>
    <n v="0"/>
    <n v="0"/>
    <n v="0"/>
    <m/>
    <n v="0"/>
    <m/>
    <n v="0"/>
    <n v="0"/>
    <m/>
    <n v="0"/>
    <n v="0"/>
    <m/>
  </r>
  <r>
    <n v="1852"/>
    <x v="0"/>
    <x v="0"/>
    <x v="0"/>
    <x v="0"/>
    <m/>
    <m/>
    <x v="0"/>
    <x v="0"/>
    <x v="0"/>
    <m/>
    <x v="0"/>
    <m/>
    <m/>
    <n v="0"/>
    <m/>
    <n v="0"/>
    <n v="0"/>
    <n v="0"/>
    <n v="0"/>
    <m/>
    <n v="0"/>
    <m/>
    <n v="0"/>
    <n v="0"/>
    <m/>
    <n v="0"/>
    <n v="0"/>
    <m/>
  </r>
  <r>
    <n v="1853"/>
    <x v="0"/>
    <x v="0"/>
    <x v="0"/>
    <x v="0"/>
    <m/>
    <m/>
    <x v="0"/>
    <x v="0"/>
    <x v="0"/>
    <m/>
    <x v="0"/>
    <m/>
    <m/>
    <n v="0"/>
    <m/>
    <n v="0"/>
    <n v="0"/>
    <n v="0"/>
    <n v="0"/>
    <m/>
    <n v="0"/>
    <m/>
    <n v="0"/>
    <n v="0"/>
    <m/>
    <n v="0"/>
    <n v="0"/>
    <m/>
  </r>
  <r>
    <n v="1854"/>
    <x v="0"/>
    <x v="0"/>
    <x v="0"/>
    <x v="0"/>
    <m/>
    <m/>
    <x v="0"/>
    <x v="0"/>
    <x v="0"/>
    <m/>
    <x v="0"/>
    <m/>
    <m/>
    <n v="0"/>
    <m/>
    <n v="0"/>
    <n v="0"/>
    <n v="0"/>
    <n v="0"/>
    <m/>
    <n v="0"/>
    <m/>
    <n v="0"/>
    <n v="0"/>
    <m/>
    <n v="0"/>
    <n v="0"/>
    <m/>
  </r>
  <r>
    <n v="1855"/>
    <x v="0"/>
    <x v="0"/>
    <x v="0"/>
    <x v="0"/>
    <m/>
    <m/>
    <x v="0"/>
    <x v="0"/>
    <x v="0"/>
    <m/>
    <x v="0"/>
    <m/>
    <m/>
    <n v="0"/>
    <m/>
    <n v="0"/>
    <n v="0"/>
    <n v="0"/>
    <n v="0"/>
    <m/>
    <n v="0"/>
    <m/>
    <n v="0"/>
    <n v="0"/>
    <m/>
    <n v="0"/>
    <n v="0"/>
    <m/>
  </r>
  <r>
    <n v="1856"/>
    <x v="0"/>
    <x v="0"/>
    <x v="0"/>
    <x v="0"/>
    <m/>
    <m/>
    <x v="0"/>
    <x v="0"/>
    <x v="0"/>
    <m/>
    <x v="0"/>
    <m/>
    <m/>
    <n v="0"/>
    <m/>
    <n v="0"/>
    <n v="0"/>
    <n v="0"/>
    <n v="0"/>
    <m/>
    <n v="0"/>
    <m/>
    <n v="0"/>
    <n v="0"/>
    <m/>
    <n v="0"/>
    <n v="0"/>
    <m/>
  </r>
  <r>
    <n v="1857"/>
    <x v="0"/>
    <x v="0"/>
    <x v="0"/>
    <x v="0"/>
    <m/>
    <m/>
    <x v="0"/>
    <x v="0"/>
    <x v="0"/>
    <m/>
    <x v="0"/>
    <m/>
    <m/>
    <n v="0"/>
    <m/>
    <n v="0"/>
    <n v="0"/>
    <n v="0"/>
    <n v="0"/>
    <m/>
    <n v="0"/>
    <m/>
    <n v="0"/>
    <n v="0"/>
    <m/>
    <n v="0"/>
    <n v="0"/>
    <m/>
  </r>
  <r>
    <n v="1858"/>
    <x v="0"/>
    <x v="0"/>
    <x v="0"/>
    <x v="0"/>
    <m/>
    <m/>
    <x v="0"/>
    <x v="0"/>
    <x v="0"/>
    <m/>
    <x v="0"/>
    <m/>
    <m/>
    <n v="0"/>
    <m/>
    <n v="0"/>
    <n v="0"/>
    <n v="0"/>
    <n v="0"/>
    <m/>
    <n v="0"/>
    <m/>
    <n v="0"/>
    <n v="0"/>
    <m/>
    <n v="0"/>
    <n v="0"/>
    <m/>
  </r>
  <r>
    <n v="1859"/>
    <x v="0"/>
    <x v="0"/>
    <x v="0"/>
    <x v="0"/>
    <m/>
    <m/>
    <x v="0"/>
    <x v="0"/>
    <x v="0"/>
    <m/>
    <x v="0"/>
    <m/>
    <m/>
    <n v="0"/>
    <m/>
    <n v="0"/>
    <n v="0"/>
    <n v="0"/>
    <n v="0"/>
    <m/>
    <n v="0"/>
    <m/>
    <n v="0"/>
    <n v="0"/>
    <m/>
    <n v="0"/>
    <n v="0"/>
    <m/>
  </r>
  <r>
    <n v="1860"/>
    <x v="0"/>
    <x v="0"/>
    <x v="0"/>
    <x v="0"/>
    <m/>
    <m/>
    <x v="0"/>
    <x v="0"/>
    <x v="0"/>
    <m/>
    <x v="0"/>
    <m/>
    <m/>
    <n v="0"/>
    <m/>
    <n v="0"/>
    <n v="0"/>
    <n v="0"/>
    <n v="0"/>
    <m/>
    <n v="0"/>
    <m/>
    <n v="0"/>
    <n v="0"/>
    <m/>
    <n v="0"/>
    <n v="0"/>
    <m/>
  </r>
  <r>
    <n v="1861"/>
    <x v="0"/>
    <x v="0"/>
    <x v="0"/>
    <x v="0"/>
    <m/>
    <m/>
    <x v="0"/>
    <x v="0"/>
    <x v="0"/>
    <m/>
    <x v="0"/>
    <m/>
    <m/>
    <n v="0"/>
    <m/>
    <n v="0"/>
    <n v="0"/>
    <n v="0"/>
    <n v="0"/>
    <m/>
    <n v="0"/>
    <m/>
    <n v="0"/>
    <n v="0"/>
    <m/>
    <n v="0"/>
    <n v="0"/>
    <m/>
  </r>
  <r>
    <n v="1862"/>
    <x v="0"/>
    <x v="0"/>
    <x v="0"/>
    <x v="0"/>
    <m/>
    <m/>
    <x v="0"/>
    <x v="0"/>
    <x v="0"/>
    <m/>
    <x v="0"/>
    <m/>
    <m/>
    <n v="0"/>
    <m/>
    <n v="0"/>
    <n v="0"/>
    <n v="0"/>
    <n v="0"/>
    <m/>
    <n v="0"/>
    <m/>
    <n v="0"/>
    <n v="0"/>
    <m/>
    <n v="0"/>
    <n v="0"/>
    <m/>
  </r>
  <r>
    <n v="1863"/>
    <x v="0"/>
    <x v="0"/>
    <x v="0"/>
    <x v="0"/>
    <m/>
    <m/>
    <x v="0"/>
    <x v="0"/>
    <x v="0"/>
    <m/>
    <x v="0"/>
    <m/>
    <m/>
    <n v="0"/>
    <m/>
    <n v="0"/>
    <n v="0"/>
    <n v="0"/>
    <n v="0"/>
    <m/>
    <n v="0"/>
    <m/>
    <n v="0"/>
    <n v="0"/>
    <m/>
    <n v="0"/>
    <n v="0"/>
    <m/>
  </r>
  <r>
    <n v="1864"/>
    <x v="0"/>
    <x v="0"/>
    <x v="0"/>
    <x v="0"/>
    <m/>
    <m/>
    <x v="0"/>
    <x v="0"/>
    <x v="0"/>
    <m/>
    <x v="0"/>
    <m/>
    <m/>
    <n v="0"/>
    <m/>
    <n v="0"/>
    <n v="0"/>
    <n v="0"/>
    <n v="0"/>
    <m/>
    <n v="0"/>
    <m/>
    <n v="0"/>
    <n v="0"/>
    <m/>
    <n v="0"/>
    <n v="0"/>
    <m/>
  </r>
  <r>
    <n v="1865"/>
    <x v="0"/>
    <x v="0"/>
    <x v="0"/>
    <x v="0"/>
    <m/>
    <m/>
    <x v="0"/>
    <x v="0"/>
    <x v="0"/>
    <m/>
    <x v="0"/>
    <m/>
    <m/>
    <n v="0"/>
    <m/>
    <n v="0"/>
    <n v="0"/>
    <n v="0"/>
    <n v="0"/>
    <m/>
    <n v="0"/>
    <m/>
    <n v="0"/>
    <n v="0"/>
    <m/>
    <n v="0"/>
    <n v="0"/>
    <m/>
  </r>
  <r>
    <n v="1866"/>
    <x v="0"/>
    <x v="0"/>
    <x v="0"/>
    <x v="0"/>
    <m/>
    <m/>
    <x v="0"/>
    <x v="0"/>
    <x v="0"/>
    <m/>
    <x v="0"/>
    <m/>
    <m/>
    <n v="0"/>
    <m/>
    <n v="0"/>
    <n v="0"/>
    <n v="0"/>
    <n v="0"/>
    <m/>
    <n v="0"/>
    <m/>
    <n v="0"/>
    <n v="0"/>
    <m/>
    <n v="0"/>
    <n v="0"/>
    <m/>
  </r>
  <r>
    <n v="1867"/>
    <x v="0"/>
    <x v="0"/>
    <x v="0"/>
    <x v="0"/>
    <m/>
    <m/>
    <x v="0"/>
    <x v="0"/>
    <x v="0"/>
    <m/>
    <x v="0"/>
    <m/>
    <m/>
    <n v="0"/>
    <m/>
    <n v="0"/>
    <n v="0"/>
    <n v="0"/>
    <n v="0"/>
    <m/>
    <n v="0"/>
    <m/>
    <n v="0"/>
    <n v="0"/>
    <m/>
    <n v="0"/>
    <n v="0"/>
    <m/>
  </r>
  <r>
    <n v="1868"/>
    <x v="0"/>
    <x v="0"/>
    <x v="0"/>
    <x v="0"/>
    <m/>
    <m/>
    <x v="0"/>
    <x v="0"/>
    <x v="0"/>
    <m/>
    <x v="0"/>
    <m/>
    <m/>
    <n v="0"/>
    <m/>
    <n v="0"/>
    <n v="0"/>
    <n v="0"/>
    <n v="0"/>
    <m/>
    <n v="0"/>
    <m/>
    <n v="0"/>
    <n v="0"/>
    <m/>
    <n v="0"/>
    <n v="0"/>
    <m/>
  </r>
  <r>
    <n v="1869"/>
    <x v="0"/>
    <x v="0"/>
    <x v="0"/>
    <x v="0"/>
    <m/>
    <m/>
    <x v="0"/>
    <x v="0"/>
    <x v="0"/>
    <m/>
    <x v="0"/>
    <m/>
    <m/>
    <n v="0"/>
    <m/>
    <n v="0"/>
    <n v="0"/>
    <n v="0"/>
    <n v="0"/>
    <m/>
    <n v="0"/>
    <m/>
    <n v="0"/>
    <n v="0"/>
    <m/>
    <n v="0"/>
    <n v="0"/>
    <m/>
  </r>
  <r>
    <n v="1870"/>
    <x v="0"/>
    <x v="0"/>
    <x v="0"/>
    <x v="0"/>
    <m/>
    <m/>
    <x v="0"/>
    <x v="0"/>
    <x v="0"/>
    <m/>
    <x v="0"/>
    <m/>
    <m/>
    <n v="0"/>
    <m/>
    <n v="0"/>
    <n v="0"/>
    <n v="0"/>
    <n v="0"/>
    <m/>
    <n v="0"/>
    <m/>
    <n v="0"/>
    <n v="0"/>
    <m/>
    <n v="0"/>
    <n v="0"/>
    <m/>
  </r>
  <r>
    <n v="1871"/>
    <x v="0"/>
    <x v="0"/>
    <x v="0"/>
    <x v="0"/>
    <m/>
    <m/>
    <x v="0"/>
    <x v="0"/>
    <x v="0"/>
    <m/>
    <x v="0"/>
    <m/>
    <m/>
    <n v="0"/>
    <m/>
    <n v="0"/>
    <n v="0"/>
    <n v="0"/>
    <n v="0"/>
    <m/>
    <n v="0"/>
    <m/>
    <n v="0"/>
    <n v="0"/>
    <m/>
    <n v="0"/>
    <n v="0"/>
    <m/>
  </r>
  <r>
    <n v="1872"/>
    <x v="0"/>
    <x v="0"/>
    <x v="0"/>
    <x v="0"/>
    <m/>
    <m/>
    <x v="0"/>
    <x v="0"/>
    <x v="0"/>
    <m/>
    <x v="0"/>
    <m/>
    <m/>
    <n v="0"/>
    <m/>
    <n v="0"/>
    <n v="0"/>
    <n v="0"/>
    <n v="0"/>
    <m/>
    <n v="0"/>
    <m/>
    <n v="0"/>
    <n v="0"/>
    <m/>
    <n v="0"/>
    <n v="0"/>
    <m/>
  </r>
  <r>
    <n v="1873"/>
    <x v="0"/>
    <x v="0"/>
    <x v="0"/>
    <x v="0"/>
    <m/>
    <m/>
    <x v="0"/>
    <x v="0"/>
    <x v="0"/>
    <m/>
    <x v="0"/>
    <m/>
    <m/>
    <n v="0"/>
    <m/>
    <n v="0"/>
    <n v="0"/>
    <n v="0"/>
    <n v="0"/>
    <m/>
    <n v="0"/>
    <m/>
    <n v="0"/>
    <n v="0"/>
    <m/>
    <n v="0"/>
    <n v="0"/>
    <m/>
  </r>
  <r>
    <n v="1874"/>
    <x v="0"/>
    <x v="0"/>
    <x v="0"/>
    <x v="0"/>
    <m/>
    <m/>
    <x v="0"/>
    <x v="0"/>
    <x v="0"/>
    <m/>
    <x v="0"/>
    <m/>
    <m/>
    <n v="0"/>
    <m/>
    <n v="0"/>
    <n v="0"/>
    <n v="0"/>
    <n v="0"/>
    <m/>
    <n v="0"/>
    <m/>
    <n v="0"/>
    <n v="0"/>
    <m/>
    <n v="0"/>
    <n v="0"/>
    <m/>
  </r>
  <r>
    <n v="1875"/>
    <x v="0"/>
    <x v="0"/>
    <x v="0"/>
    <x v="0"/>
    <m/>
    <m/>
    <x v="0"/>
    <x v="0"/>
    <x v="0"/>
    <m/>
    <x v="0"/>
    <m/>
    <m/>
    <n v="0"/>
    <m/>
    <n v="0"/>
    <n v="0"/>
    <n v="0"/>
    <n v="0"/>
    <m/>
    <n v="0"/>
    <m/>
    <n v="0"/>
    <n v="0"/>
    <m/>
    <n v="0"/>
    <n v="0"/>
    <m/>
  </r>
  <r>
    <n v="1876"/>
    <x v="0"/>
    <x v="0"/>
    <x v="0"/>
    <x v="0"/>
    <m/>
    <m/>
    <x v="0"/>
    <x v="0"/>
    <x v="0"/>
    <m/>
    <x v="0"/>
    <m/>
    <m/>
    <n v="0"/>
    <m/>
    <n v="0"/>
    <n v="0"/>
    <n v="0"/>
    <n v="0"/>
    <m/>
    <n v="0"/>
    <m/>
    <n v="0"/>
    <n v="0"/>
    <m/>
    <n v="0"/>
    <n v="0"/>
    <m/>
  </r>
  <r>
    <n v="1877"/>
    <x v="0"/>
    <x v="0"/>
    <x v="0"/>
    <x v="0"/>
    <m/>
    <m/>
    <x v="0"/>
    <x v="0"/>
    <x v="0"/>
    <m/>
    <x v="0"/>
    <m/>
    <m/>
    <n v="0"/>
    <m/>
    <n v="0"/>
    <n v="0"/>
    <n v="0"/>
    <n v="0"/>
    <m/>
    <n v="0"/>
    <m/>
    <n v="0"/>
    <n v="0"/>
    <m/>
    <n v="0"/>
    <n v="0"/>
    <m/>
  </r>
  <r>
    <n v="1878"/>
    <x v="0"/>
    <x v="0"/>
    <x v="0"/>
    <x v="0"/>
    <m/>
    <m/>
    <x v="0"/>
    <x v="0"/>
    <x v="0"/>
    <m/>
    <x v="0"/>
    <m/>
    <m/>
    <n v="0"/>
    <m/>
    <n v="0"/>
    <n v="0"/>
    <n v="0"/>
    <n v="0"/>
    <m/>
    <n v="0"/>
    <m/>
    <n v="0"/>
    <n v="0"/>
    <m/>
    <n v="0"/>
    <n v="0"/>
    <m/>
  </r>
  <r>
    <n v="1879"/>
    <x v="0"/>
    <x v="0"/>
    <x v="0"/>
    <x v="0"/>
    <m/>
    <m/>
    <x v="0"/>
    <x v="0"/>
    <x v="0"/>
    <m/>
    <x v="0"/>
    <m/>
    <m/>
    <n v="0"/>
    <m/>
    <n v="0"/>
    <n v="0"/>
    <n v="0"/>
    <n v="0"/>
    <m/>
    <n v="0"/>
    <m/>
    <n v="0"/>
    <n v="0"/>
    <m/>
    <n v="0"/>
    <n v="0"/>
    <m/>
  </r>
  <r>
    <n v="1880"/>
    <x v="0"/>
    <x v="0"/>
    <x v="0"/>
    <x v="0"/>
    <m/>
    <m/>
    <x v="0"/>
    <x v="0"/>
    <x v="0"/>
    <m/>
    <x v="0"/>
    <m/>
    <m/>
    <n v="0"/>
    <m/>
    <n v="0"/>
    <n v="0"/>
    <n v="0"/>
    <n v="0"/>
    <m/>
    <n v="0"/>
    <m/>
    <n v="0"/>
    <n v="0"/>
    <m/>
    <n v="0"/>
    <n v="0"/>
    <m/>
  </r>
  <r>
    <n v="1881"/>
    <x v="0"/>
    <x v="0"/>
    <x v="0"/>
    <x v="0"/>
    <m/>
    <m/>
    <x v="0"/>
    <x v="0"/>
    <x v="0"/>
    <m/>
    <x v="0"/>
    <m/>
    <m/>
    <n v="0"/>
    <m/>
    <n v="0"/>
    <n v="0"/>
    <n v="0"/>
    <n v="0"/>
    <m/>
    <n v="0"/>
    <m/>
    <n v="0"/>
    <n v="0"/>
    <m/>
    <n v="0"/>
    <n v="0"/>
    <m/>
  </r>
  <r>
    <n v="1882"/>
    <x v="0"/>
    <x v="0"/>
    <x v="0"/>
    <x v="0"/>
    <m/>
    <m/>
    <x v="0"/>
    <x v="0"/>
    <x v="0"/>
    <m/>
    <x v="0"/>
    <m/>
    <m/>
    <n v="0"/>
    <m/>
    <n v="0"/>
    <n v="0"/>
    <n v="0"/>
    <n v="0"/>
    <m/>
    <n v="0"/>
    <m/>
    <n v="0"/>
    <n v="0"/>
    <m/>
    <n v="0"/>
    <n v="0"/>
    <m/>
  </r>
  <r>
    <n v="1883"/>
    <x v="0"/>
    <x v="0"/>
    <x v="0"/>
    <x v="0"/>
    <m/>
    <m/>
    <x v="0"/>
    <x v="0"/>
    <x v="0"/>
    <m/>
    <x v="0"/>
    <m/>
    <m/>
    <n v="0"/>
    <m/>
    <n v="0"/>
    <n v="0"/>
    <n v="0"/>
    <n v="0"/>
    <m/>
    <n v="0"/>
    <m/>
    <n v="0"/>
    <n v="0"/>
    <m/>
    <n v="0"/>
    <n v="0"/>
    <m/>
  </r>
  <r>
    <n v="1884"/>
    <x v="0"/>
    <x v="0"/>
    <x v="0"/>
    <x v="0"/>
    <m/>
    <m/>
    <x v="0"/>
    <x v="0"/>
    <x v="0"/>
    <m/>
    <x v="0"/>
    <m/>
    <m/>
    <n v="0"/>
    <m/>
    <n v="0"/>
    <n v="0"/>
    <n v="0"/>
    <n v="0"/>
    <m/>
    <n v="0"/>
    <m/>
    <n v="0"/>
    <n v="0"/>
    <m/>
    <n v="0"/>
    <n v="0"/>
    <m/>
  </r>
  <r>
    <n v="1885"/>
    <x v="0"/>
    <x v="0"/>
    <x v="0"/>
    <x v="0"/>
    <m/>
    <m/>
    <x v="0"/>
    <x v="0"/>
    <x v="0"/>
    <m/>
    <x v="0"/>
    <m/>
    <m/>
    <n v="0"/>
    <m/>
    <n v="0"/>
    <n v="0"/>
    <n v="0"/>
    <n v="0"/>
    <m/>
    <n v="0"/>
    <m/>
    <n v="0"/>
    <n v="0"/>
    <m/>
    <n v="0"/>
    <n v="0"/>
    <m/>
  </r>
  <r>
    <n v="1886"/>
    <x v="0"/>
    <x v="0"/>
    <x v="0"/>
    <x v="0"/>
    <m/>
    <m/>
    <x v="0"/>
    <x v="0"/>
    <x v="0"/>
    <m/>
    <x v="0"/>
    <m/>
    <m/>
    <n v="0"/>
    <m/>
    <n v="0"/>
    <n v="0"/>
    <n v="0"/>
    <n v="0"/>
    <m/>
    <n v="0"/>
    <m/>
    <n v="0"/>
    <n v="0"/>
    <m/>
    <n v="0"/>
    <n v="0"/>
    <m/>
  </r>
  <r>
    <n v="1887"/>
    <x v="0"/>
    <x v="0"/>
    <x v="0"/>
    <x v="0"/>
    <m/>
    <m/>
    <x v="0"/>
    <x v="0"/>
    <x v="0"/>
    <m/>
    <x v="0"/>
    <m/>
    <m/>
    <n v="0"/>
    <m/>
    <n v="0"/>
    <n v="0"/>
    <n v="0"/>
    <n v="0"/>
    <m/>
    <n v="0"/>
    <m/>
    <n v="0"/>
    <n v="0"/>
    <m/>
    <n v="0"/>
    <n v="0"/>
    <m/>
  </r>
  <r>
    <n v="1888"/>
    <x v="0"/>
    <x v="0"/>
    <x v="0"/>
    <x v="0"/>
    <m/>
    <m/>
    <x v="0"/>
    <x v="0"/>
    <x v="0"/>
    <m/>
    <x v="0"/>
    <m/>
    <m/>
    <n v="0"/>
    <m/>
    <n v="0"/>
    <n v="0"/>
    <n v="0"/>
    <n v="0"/>
    <m/>
    <n v="0"/>
    <m/>
    <n v="0"/>
    <n v="0"/>
    <m/>
    <n v="0"/>
    <n v="0"/>
    <m/>
  </r>
  <r>
    <n v="1889"/>
    <x v="0"/>
    <x v="0"/>
    <x v="0"/>
    <x v="0"/>
    <m/>
    <m/>
    <x v="0"/>
    <x v="0"/>
    <x v="0"/>
    <m/>
    <x v="0"/>
    <m/>
    <m/>
    <n v="0"/>
    <m/>
    <n v="0"/>
    <n v="0"/>
    <n v="0"/>
    <n v="0"/>
    <m/>
    <n v="0"/>
    <m/>
    <n v="0"/>
    <n v="0"/>
    <m/>
    <n v="0"/>
    <n v="0"/>
    <m/>
  </r>
  <r>
    <n v="1890"/>
    <x v="0"/>
    <x v="0"/>
    <x v="0"/>
    <x v="0"/>
    <m/>
    <m/>
    <x v="0"/>
    <x v="0"/>
    <x v="0"/>
    <m/>
    <x v="0"/>
    <m/>
    <m/>
    <n v="0"/>
    <m/>
    <n v="0"/>
    <n v="0"/>
    <n v="0"/>
    <n v="0"/>
    <m/>
    <n v="0"/>
    <m/>
    <n v="0"/>
    <n v="0"/>
    <m/>
    <n v="0"/>
    <n v="0"/>
    <m/>
  </r>
  <r>
    <n v="1891"/>
    <x v="0"/>
    <x v="0"/>
    <x v="0"/>
    <x v="0"/>
    <m/>
    <m/>
    <x v="0"/>
    <x v="0"/>
    <x v="0"/>
    <m/>
    <x v="0"/>
    <m/>
    <m/>
    <n v="0"/>
    <m/>
    <n v="0"/>
    <n v="0"/>
    <n v="0"/>
    <n v="0"/>
    <m/>
    <n v="0"/>
    <m/>
    <n v="0"/>
    <n v="0"/>
    <m/>
    <n v="0"/>
    <n v="0"/>
    <m/>
  </r>
  <r>
    <n v="1892"/>
    <x v="0"/>
    <x v="0"/>
    <x v="0"/>
    <x v="0"/>
    <m/>
    <m/>
    <x v="0"/>
    <x v="0"/>
    <x v="0"/>
    <m/>
    <x v="0"/>
    <m/>
    <m/>
    <n v="0"/>
    <m/>
    <n v="0"/>
    <n v="0"/>
    <n v="0"/>
    <n v="0"/>
    <m/>
    <n v="0"/>
    <m/>
    <n v="0"/>
    <n v="0"/>
    <m/>
    <n v="0"/>
    <n v="0"/>
    <m/>
  </r>
  <r>
    <n v="1893"/>
    <x v="0"/>
    <x v="0"/>
    <x v="0"/>
    <x v="0"/>
    <m/>
    <m/>
    <x v="0"/>
    <x v="0"/>
    <x v="0"/>
    <m/>
    <x v="0"/>
    <m/>
    <m/>
    <n v="0"/>
    <m/>
    <n v="0"/>
    <n v="0"/>
    <n v="0"/>
    <n v="0"/>
    <m/>
    <n v="0"/>
    <m/>
    <n v="0"/>
    <n v="0"/>
    <m/>
    <n v="0"/>
    <n v="0"/>
    <m/>
  </r>
  <r>
    <n v="1894"/>
    <x v="0"/>
    <x v="0"/>
    <x v="0"/>
    <x v="0"/>
    <m/>
    <m/>
    <x v="0"/>
    <x v="0"/>
    <x v="0"/>
    <m/>
    <x v="0"/>
    <m/>
    <m/>
    <n v="0"/>
    <m/>
    <n v="0"/>
    <n v="0"/>
    <n v="0"/>
    <n v="0"/>
    <m/>
    <n v="0"/>
    <m/>
    <n v="0"/>
    <n v="0"/>
    <m/>
    <n v="0"/>
    <n v="0"/>
    <m/>
  </r>
  <r>
    <n v="1895"/>
    <x v="0"/>
    <x v="0"/>
    <x v="0"/>
    <x v="0"/>
    <m/>
    <m/>
    <x v="0"/>
    <x v="0"/>
    <x v="0"/>
    <m/>
    <x v="0"/>
    <m/>
    <m/>
    <n v="0"/>
    <m/>
    <n v="0"/>
    <n v="0"/>
    <n v="0"/>
    <n v="0"/>
    <m/>
    <n v="0"/>
    <m/>
    <n v="0"/>
    <n v="0"/>
    <m/>
    <n v="0"/>
    <n v="0"/>
    <m/>
  </r>
  <r>
    <n v="1896"/>
    <x v="0"/>
    <x v="0"/>
    <x v="0"/>
    <x v="0"/>
    <m/>
    <m/>
    <x v="0"/>
    <x v="0"/>
    <x v="0"/>
    <m/>
    <x v="0"/>
    <m/>
    <m/>
    <n v="0"/>
    <m/>
    <n v="0"/>
    <n v="0"/>
    <n v="0"/>
    <n v="0"/>
    <m/>
    <n v="0"/>
    <m/>
    <n v="0"/>
    <n v="0"/>
    <m/>
    <n v="0"/>
    <n v="0"/>
    <m/>
  </r>
  <r>
    <n v="1897"/>
    <x v="0"/>
    <x v="0"/>
    <x v="0"/>
    <x v="0"/>
    <m/>
    <m/>
    <x v="0"/>
    <x v="0"/>
    <x v="0"/>
    <m/>
    <x v="0"/>
    <m/>
    <m/>
    <n v="0"/>
    <m/>
    <n v="0"/>
    <n v="0"/>
    <n v="0"/>
    <n v="0"/>
    <m/>
    <n v="0"/>
    <m/>
    <n v="0"/>
    <n v="0"/>
    <m/>
    <n v="0"/>
    <n v="0"/>
    <m/>
  </r>
  <r>
    <n v="1898"/>
    <x v="0"/>
    <x v="0"/>
    <x v="0"/>
    <x v="0"/>
    <m/>
    <m/>
    <x v="0"/>
    <x v="0"/>
    <x v="0"/>
    <m/>
    <x v="0"/>
    <m/>
    <m/>
    <n v="0"/>
    <m/>
    <n v="0"/>
    <n v="0"/>
    <n v="0"/>
    <n v="0"/>
    <m/>
    <n v="0"/>
    <m/>
    <n v="0"/>
    <n v="0"/>
    <m/>
    <n v="0"/>
    <n v="0"/>
    <m/>
  </r>
  <r>
    <n v="1899"/>
    <x v="0"/>
    <x v="0"/>
    <x v="0"/>
    <x v="0"/>
    <m/>
    <m/>
    <x v="0"/>
    <x v="0"/>
    <x v="0"/>
    <m/>
    <x v="0"/>
    <m/>
    <m/>
    <n v="0"/>
    <m/>
    <n v="0"/>
    <n v="0"/>
    <n v="0"/>
    <n v="0"/>
    <m/>
    <n v="0"/>
    <m/>
    <n v="0"/>
    <n v="0"/>
    <m/>
    <n v="0"/>
    <n v="0"/>
    <m/>
  </r>
  <r>
    <n v="1900"/>
    <x v="0"/>
    <x v="0"/>
    <x v="0"/>
    <x v="0"/>
    <m/>
    <m/>
    <x v="0"/>
    <x v="0"/>
    <x v="0"/>
    <m/>
    <x v="0"/>
    <m/>
    <m/>
    <n v="0"/>
    <m/>
    <n v="0"/>
    <n v="0"/>
    <n v="0"/>
    <n v="0"/>
    <m/>
    <n v="0"/>
    <m/>
    <n v="0"/>
    <n v="0"/>
    <m/>
    <n v="0"/>
    <n v="0"/>
    <m/>
  </r>
  <r>
    <n v="1901"/>
    <x v="0"/>
    <x v="0"/>
    <x v="0"/>
    <x v="0"/>
    <m/>
    <m/>
    <x v="0"/>
    <x v="0"/>
    <x v="0"/>
    <m/>
    <x v="0"/>
    <m/>
    <m/>
    <n v="0"/>
    <m/>
    <n v="0"/>
    <n v="0"/>
    <n v="0"/>
    <n v="0"/>
    <m/>
    <n v="0"/>
    <m/>
    <n v="0"/>
    <n v="0"/>
    <m/>
    <n v="0"/>
    <n v="0"/>
    <m/>
  </r>
  <r>
    <n v="1902"/>
    <x v="0"/>
    <x v="0"/>
    <x v="0"/>
    <x v="0"/>
    <m/>
    <m/>
    <x v="0"/>
    <x v="0"/>
    <x v="0"/>
    <m/>
    <x v="0"/>
    <m/>
    <m/>
    <n v="0"/>
    <m/>
    <n v="0"/>
    <n v="0"/>
    <n v="0"/>
    <n v="0"/>
    <m/>
    <n v="0"/>
    <m/>
    <n v="0"/>
    <n v="0"/>
    <m/>
    <n v="0"/>
    <n v="0"/>
    <m/>
  </r>
  <r>
    <n v="1903"/>
    <x v="0"/>
    <x v="0"/>
    <x v="0"/>
    <x v="0"/>
    <m/>
    <m/>
    <x v="0"/>
    <x v="0"/>
    <x v="0"/>
    <m/>
    <x v="0"/>
    <m/>
    <m/>
    <n v="0"/>
    <m/>
    <n v="0"/>
    <n v="0"/>
    <n v="0"/>
    <n v="0"/>
    <m/>
    <n v="0"/>
    <m/>
    <n v="0"/>
    <n v="0"/>
    <m/>
    <n v="0"/>
    <n v="0"/>
    <m/>
  </r>
  <r>
    <n v="1904"/>
    <x v="0"/>
    <x v="0"/>
    <x v="0"/>
    <x v="0"/>
    <m/>
    <m/>
    <x v="0"/>
    <x v="0"/>
    <x v="0"/>
    <m/>
    <x v="0"/>
    <m/>
    <m/>
    <n v="0"/>
    <m/>
    <n v="0"/>
    <n v="0"/>
    <n v="0"/>
    <n v="0"/>
    <m/>
    <n v="0"/>
    <m/>
    <n v="0"/>
    <n v="0"/>
    <m/>
    <n v="0"/>
    <n v="0"/>
    <m/>
  </r>
  <r>
    <n v="1905"/>
    <x v="0"/>
    <x v="0"/>
    <x v="0"/>
    <x v="0"/>
    <m/>
    <m/>
    <x v="0"/>
    <x v="0"/>
    <x v="0"/>
    <m/>
    <x v="0"/>
    <m/>
    <m/>
    <n v="0"/>
    <m/>
    <n v="0"/>
    <n v="0"/>
    <n v="0"/>
    <n v="0"/>
    <m/>
    <n v="0"/>
    <m/>
    <n v="0"/>
    <n v="0"/>
    <m/>
    <n v="0"/>
    <n v="0"/>
    <m/>
  </r>
  <r>
    <n v="1906"/>
    <x v="0"/>
    <x v="0"/>
    <x v="0"/>
    <x v="0"/>
    <m/>
    <m/>
    <x v="0"/>
    <x v="0"/>
    <x v="0"/>
    <m/>
    <x v="0"/>
    <m/>
    <m/>
    <n v="0"/>
    <m/>
    <n v="0"/>
    <n v="0"/>
    <n v="0"/>
    <n v="0"/>
    <m/>
    <n v="0"/>
    <m/>
    <n v="0"/>
    <n v="0"/>
    <m/>
    <n v="0"/>
    <n v="0"/>
    <m/>
  </r>
  <r>
    <n v="1907"/>
    <x v="0"/>
    <x v="0"/>
    <x v="0"/>
    <x v="0"/>
    <m/>
    <m/>
    <x v="0"/>
    <x v="0"/>
    <x v="0"/>
    <m/>
    <x v="0"/>
    <m/>
    <m/>
    <n v="0"/>
    <m/>
    <n v="0"/>
    <n v="0"/>
    <n v="0"/>
    <n v="0"/>
    <m/>
    <n v="0"/>
    <m/>
    <n v="0"/>
    <n v="0"/>
    <m/>
    <n v="0"/>
    <n v="0"/>
    <m/>
  </r>
  <r>
    <n v="1908"/>
    <x v="0"/>
    <x v="0"/>
    <x v="0"/>
    <x v="0"/>
    <m/>
    <m/>
    <x v="0"/>
    <x v="0"/>
    <x v="0"/>
    <m/>
    <x v="0"/>
    <m/>
    <m/>
    <n v="0"/>
    <m/>
    <n v="0"/>
    <n v="0"/>
    <n v="0"/>
    <n v="0"/>
    <m/>
    <n v="0"/>
    <m/>
    <n v="0"/>
    <n v="0"/>
    <m/>
    <n v="0"/>
    <n v="0"/>
    <m/>
  </r>
  <r>
    <n v="1909"/>
    <x v="0"/>
    <x v="0"/>
    <x v="0"/>
    <x v="0"/>
    <m/>
    <m/>
    <x v="0"/>
    <x v="0"/>
    <x v="0"/>
    <m/>
    <x v="0"/>
    <m/>
    <m/>
    <n v="0"/>
    <m/>
    <n v="0"/>
    <n v="0"/>
    <n v="0"/>
    <n v="0"/>
    <m/>
    <n v="0"/>
    <m/>
    <n v="0"/>
    <n v="0"/>
    <m/>
    <n v="0"/>
    <n v="0"/>
    <m/>
  </r>
  <r>
    <n v="1910"/>
    <x v="0"/>
    <x v="0"/>
    <x v="0"/>
    <x v="0"/>
    <m/>
    <m/>
    <x v="0"/>
    <x v="0"/>
    <x v="0"/>
    <m/>
    <x v="0"/>
    <m/>
    <m/>
    <n v="0"/>
    <m/>
    <n v="0"/>
    <n v="0"/>
    <n v="0"/>
    <n v="0"/>
    <m/>
    <n v="0"/>
    <m/>
    <n v="0"/>
    <n v="0"/>
    <m/>
    <n v="0"/>
    <n v="0"/>
    <m/>
  </r>
  <r>
    <n v="1911"/>
    <x v="0"/>
    <x v="0"/>
    <x v="0"/>
    <x v="0"/>
    <m/>
    <m/>
    <x v="0"/>
    <x v="0"/>
    <x v="0"/>
    <m/>
    <x v="0"/>
    <m/>
    <m/>
    <n v="0"/>
    <m/>
    <n v="0"/>
    <n v="0"/>
    <n v="0"/>
    <n v="0"/>
    <m/>
    <n v="0"/>
    <m/>
    <n v="0"/>
    <n v="0"/>
    <m/>
    <n v="0"/>
    <n v="0"/>
    <m/>
  </r>
  <r>
    <n v="1912"/>
    <x v="0"/>
    <x v="0"/>
    <x v="0"/>
    <x v="0"/>
    <m/>
    <m/>
    <x v="0"/>
    <x v="0"/>
    <x v="0"/>
    <m/>
    <x v="0"/>
    <m/>
    <m/>
    <n v="0"/>
    <m/>
    <n v="0"/>
    <n v="0"/>
    <n v="0"/>
    <n v="0"/>
    <m/>
    <n v="0"/>
    <m/>
    <n v="0"/>
    <n v="0"/>
    <m/>
    <n v="0"/>
    <n v="0"/>
    <m/>
  </r>
  <r>
    <n v="1913"/>
    <x v="0"/>
    <x v="0"/>
    <x v="0"/>
    <x v="0"/>
    <m/>
    <m/>
    <x v="0"/>
    <x v="0"/>
    <x v="0"/>
    <m/>
    <x v="0"/>
    <m/>
    <m/>
    <n v="0"/>
    <m/>
    <n v="0"/>
    <n v="0"/>
    <n v="0"/>
    <n v="0"/>
    <m/>
    <n v="0"/>
    <m/>
    <n v="0"/>
    <n v="0"/>
    <m/>
    <n v="0"/>
    <n v="0"/>
    <m/>
  </r>
  <r>
    <n v="1914"/>
    <x v="0"/>
    <x v="0"/>
    <x v="0"/>
    <x v="0"/>
    <m/>
    <m/>
    <x v="0"/>
    <x v="0"/>
    <x v="0"/>
    <m/>
    <x v="0"/>
    <m/>
    <m/>
    <n v="0"/>
    <m/>
    <n v="0"/>
    <n v="0"/>
    <n v="0"/>
    <n v="0"/>
    <m/>
    <n v="0"/>
    <m/>
    <n v="0"/>
    <n v="0"/>
    <m/>
    <n v="0"/>
    <n v="0"/>
    <m/>
  </r>
  <r>
    <n v="1915"/>
    <x v="0"/>
    <x v="0"/>
    <x v="0"/>
    <x v="0"/>
    <m/>
    <m/>
    <x v="0"/>
    <x v="0"/>
    <x v="0"/>
    <m/>
    <x v="0"/>
    <m/>
    <m/>
    <n v="0"/>
    <m/>
    <n v="0"/>
    <n v="0"/>
    <n v="0"/>
    <n v="0"/>
    <m/>
    <n v="0"/>
    <m/>
    <n v="0"/>
    <n v="0"/>
    <m/>
    <n v="0"/>
    <n v="0"/>
    <m/>
  </r>
  <r>
    <n v="1916"/>
    <x v="0"/>
    <x v="0"/>
    <x v="0"/>
    <x v="0"/>
    <m/>
    <m/>
    <x v="0"/>
    <x v="0"/>
    <x v="0"/>
    <m/>
    <x v="0"/>
    <m/>
    <m/>
    <n v="0"/>
    <m/>
    <n v="0"/>
    <n v="0"/>
    <n v="0"/>
    <n v="0"/>
    <m/>
    <n v="0"/>
    <m/>
    <n v="0"/>
    <n v="0"/>
    <m/>
    <n v="0"/>
    <n v="0"/>
    <m/>
  </r>
  <r>
    <n v="1917"/>
    <x v="0"/>
    <x v="0"/>
    <x v="0"/>
    <x v="0"/>
    <m/>
    <m/>
    <x v="0"/>
    <x v="0"/>
    <x v="0"/>
    <m/>
    <x v="0"/>
    <m/>
    <m/>
    <n v="0"/>
    <m/>
    <n v="0"/>
    <n v="0"/>
    <n v="0"/>
    <n v="0"/>
    <m/>
    <n v="0"/>
    <m/>
    <n v="0"/>
    <n v="0"/>
    <m/>
    <n v="0"/>
    <n v="0"/>
    <m/>
  </r>
  <r>
    <n v="1918"/>
    <x v="0"/>
    <x v="0"/>
    <x v="0"/>
    <x v="0"/>
    <m/>
    <m/>
    <x v="0"/>
    <x v="0"/>
    <x v="0"/>
    <m/>
    <x v="0"/>
    <m/>
    <m/>
    <n v="0"/>
    <m/>
    <n v="0"/>
    <n v="0"/>
    <n v="0"/>
    <n v="0"/>
    <m/>
    <n v="0"/>
    <m/>
    <n v="0"/>
    <n v="0"/>
    <m/>
    <n v="0"/>
    <n v="0"/>
    <m/>
  </r>
  <r>
    <n v="1919"/>
    <x v="0"/>
    <x v="0"/>
    <x v="0"/>
    <x v="0"/>
    <m/>
    <m/>
    <x v="0"/>
    <x v="0"/>
    <x v="0"/>
    <m/>
    <x v="0"/>
    <m/>
    <m/>
    <n v="0"/>
    <m/>
    <n v="0"/>
    <n v="0"/>
    <n v="0"/>
    <n v="0"/>
    <m/>
    <n v="0"/>
    <m/>
    <n v="0"/>
    <n v="0"/>
    <m/>
    <n v="0"/>
    <n v="0"/>
    <m/>
  </r>
  <r>
    <n v="1920"/>
    <x v="0"/>
    <x v="0"/>
    <x v="0"/>
    <x v="0"/>
    <m/>
    <m/>
    <x v="0"/>
    <x v="0"/>
    <x v="0"/>
    <m/>
    <x v="0"/>
    <m/>
    <m/>
    <n v="0"/>
    <m/>
    <n v="0"/>
    <n v="0"/>
    <n v="0"/>
    <n v="0"/>
    <m/>
    <n v="0"/>
    <m/>
    <n v="0"/>
    <n v="0"/>
    <m/>
    <n v="0"/>
    <n v="0"/>
    <m/>
  </r>
  <r>
    <n v="1921"/>
    <x v="0"/>
    <x v="0"/>
    <x v="0"/>
    <x v="0"/>
    <m/>
    <m/>
    <x v="0"/>
    <x v="0"/>
    <x v="0"/>
    <m/>
    <x v="0"/>
    <m/>
    <m/>
    <n v="0"/>
    <m/>
    <n v="0"/>
    <n v="0"/>
    <n v="0"/>
    <n v="0"/>
    <m/>
    <n v="0"/>
    <m/>
    <n v="0"/>
    <n v="0"/>
    <m/>
    <n v="0"/>
    <n v="0"/>
    <m/>
  </r>
  <r>
    <n v="1922"/>
    <x v="0"/>
    <x v="0"/>
    <x v="0"/>
    <x v="0"/>
    <m/>
    <m/>
    <x v="0"/>
    <x v="0"/>
    <x v="0"/>
    <m/>
    <x v="0"/>
    <m/>
    <m/>
    <n v="0"/>
    <m/>
    <n v="0"/>
    <n v="0"/>
    <n v="0"/>
    <n v="0"/>
    <m/>
    <n v="0"/>
    <m/>
    <n v="0"/>
    <n v="0"/>
    <m/>
    <n v="0"/>
    <n v="0"/>
    <m/>
  </r>
  <r>
    <n v="1923"/>
    <x v="0"/>
    <x v="0"/>
    <x v="0"/>
    <x v="0"/>
    <m/>
    <m/>
    <x v="0"/>
    <x v="0"/>
    <x v="0"/>
    <m/>
    <x v="0"/>
    <m/>
    <m/>
    <n v="0"/>
    <m/>
    <n v="0"/>
    <n v="0"/>
    <n v="0"/>
    <n v="0"/>
    <m/>
    <n v="0"/>
    <m/>
    <n v="0"/>
    <n v="0"/>
    <m/>
    <n v="0"/>
    <n v="0"/>
    <m/>
  </r>
  <r>
    <n v="1924"/>
    <x v="0"/>
    <x v="0"/>
    <x v="0"/>
    <x v="0"/>
    <m/>
    <m/>
    <x v="0"/>
    <x v="0"/>
    <x v="0"/>
    <m/>
    <x v="0"/>
    <m/>
    <m/>
    <n v="0"/>
    <m/>
    <n v="0"/>
    <n v="0"/>
    <n v="0"/>
    <n v="0"/>
    <m/>
    <n v="0"/>
    <m/>
    <n v="0"/>
    <n v="0"/>
    <m/>
    <n v="0"/>
    <n v="0"/>
    <m/>
  </r>
  <r>
    <n v="1925"/>
    <x v="0"/>
    <x v="0"/>
    <x v="0"/>
    <x v="0"/>
    <m/>
    <m/>
    <x v="0"/>
    <x v="0"/>
    <x v="0"/>
    <m/>
    <x v="0"/>
    <m/>
    <m/>
    <n v="0"/>
    <m/>
    <n v="0"/>
    <n v="0"/>
    <n v="0"/>
    <n v="0"/>
    <m/>
    <n v="0"/>
    <m/>
    <n v="0"/>
    <n v="0"/>
    <m/>
    <n v="0"/>
    <n v="0"/>
    <m/>
  </r>
  <r>
    <n v="1926"/>
    <x v="0"/>
    <x v="0"/>
    <x v="0"/>
    <x v="0"/>
    <m/>
    <m/>
    <x v="0"/>
    <x v="0"/>
    <x v="0"/>
    <m/>
    <x v="0"/>
    <m/>
    <m/>
    <n v="0"/>
    <m/>
    <n v="0"/>
    <n v="0"/>
    <n v="0"/>
    <n v="0"/>
    <m/>
    <n v="0"/>
    <m/>
    <n v="0"/>
    <n v="0"/>
    <m/>
    <n v="0"/>
    <n v="0"/>
    <m/>
  </r>
  <r>
    <n v="1927"/>
    <x v="0"/>
    <x v="0"/>
    <x v="0"/>
    <x v="0"/>
    <m/>
    <m/>
    <x v="0"/>
    <x v="0"/>
    <x v="0"/>
    <m/>
    <x v="0"/>
    <m/>
    <m/>
    <n v="0"/>
    <m/>
    <n v="0"/>
    <n v="0"/>
    <n v="0"/>
    <n v="0"/>
    <m/>
    <n v="0"/>
    <m/>
    <n v="0"/>
    <n v="0"/>
    <m/>
    <n v="0"/>
    <n v="0"/>
    <m/>
  </r>
  <r>
    <n v="1928"/>
    <x v="0"/>
    <x v="0"/>
    <x v="0"/>
    <x v="0"/>
    <m/>
    <m/>
    <x v="0"/>
    <x v="0"/>
    <x v="0"/>
    <m/>
    <x v="0"/>
    <m/>
    <m/>
    <n v="0"/>
    <m/>
    <n v="0"/>
    <n v="0"/>
    <n v="0"/>
    <n v="0"/>
    <m/>
    <n v="0"/>
    <m/>
    <n v="0"/>
    <n v="0"/>
    <m/>
    <n v="0"/>
    <n v="0"/>
    <m/>
  </r>
  <r>
    <n v="1929"/>
    <x v="0"/>
    <x v="0"/>
    <x v="0"/>
    <x v="0"/>
    <m/>
    <m/>
    <x v="0"/>
    <x v="0"/>
    <x v="0"/>
    <m/>
    <x v="0"/>
    <m/>
    <m/>
    <n v="0"/>
    <m/>
    <n v="0"/>
    <n v="0"/>
    <n v="0"/>
    <n v="0"/>
    <m/>
    <n v="0"/>
    <m/>
    <n v="0"/>
    <n v="0"/>
    <m/>
    <n v="0"/>
    <n v="0"/>
    <m/>
  </r>
  <r>
    <n v="1930"/>
    <x v="0"/>
    <x v="0"/>
    <x v="0"/>
    <x v="0"/>
    <m/>
    <m/>
    <x v="0"/>
    <x v="0"/>
    <x v="0"/>
    <m/>
    <x v="0"/>
    <m/>
    <m/>
    <n v="0"/>
    <m/>
    <n v="0"/>
    <n v="0"/>
    <n v="0"/>
    <n v="0"/>
    <m/>
    <n v="0"/>
    <m/>
    <n v="0"/>
    <n v="0"/>
    <m/>
    <n v="0"/>
    <n v="0"/>
    <m/>
  </r>
  <r>
    <n v="1931"/>
    <x v="0"/>
    <x v="0"/>
    <x v="0"/>
    <x v="0"/>
    <m/>
    <m/>
    <x v="0"/>
    <x v="0"/>
    <x v="0"/>
    <m/>
    <x v="0"/>
    <m/>
    <m/>
    <n v="0"/>
    <m/>
    <n v="0"/>
    <n v="0"/>
    <n v="0"/>
    <n v="0"/>
    <m/>
    <n v="0"/>
    <m/>
    <n v="0"/>
    <n v="0"/>
    <m/>
    <n v="0"/>
    <n v="0"/>
    <m/>
  </r>
  <r>
    <n v="1932"/>
    <x v="0"/>
    <x v="0"/>
    <x v="0"/>
    <x v="0"/>
    <m/>
    <m/>
    <x v="0"/>
    <x v="0"/>
    <x v="0"/>
    <m/>
    <x v="0"/>
    <m/>
    <m/>
    <n v="0"/>
    <m/>
    <n v="0"/>
    <n v="0"/>
    <n v="0"/>
    <n v="0"/>
    <m/>
    <n v="0"/>
    <m/>
    <n v="0"/>
    <n v="0"/>
    <m/>
    <n v="0"/>
    <n v="0"/>
    <m/>
  </r>
  <r>
    <n v="1933"/>
    <x v="0"/>
    <x v="0"/>
    <x v="0"/>
    <x v="0"/>
    <m/>
    <m/>
    <x v="0"/>
    <x v="0"/>
    <x v="0"/>
    <m/>
    <x v="0"/>
    <m/>
    <m/>
    <n v="0"/>
    <m/>
    <n v="0"/>
    <n v="0"/>
    <n v="0"/>
    <n v="0"/>
    <m/>
    <n v="0"/>
    <m/>
    <n v="0"/>
    <n v="0"/>
    <m/>
    <n v="0"/>
    <n v="0"/>
    <m/>
  </r>
  <r>
    <n v="1934"/>
    <x v="0"/>
    <x v="0"/>
    <x v="0"/>
    <x v="0"/>
    <m/>
    <m/>
    <x v="0"/>
    <x v="0"/>
    <x v="0"/>
    <m/>
    <x v="0"/>
    <m/>
    <m/>
    <n v="0"/>
    <m/>
    <n v="0"/>
    <n v="0"/>
    <n v="0"/>
    <n v="0"/>
    <m/>
    <n v="0"/>
    <m/>
    <n v="0"/>
    <n v="0"/>
    <m/>
    <n v="0"/>
    <n v="0"/>
    <m/>
  </r>
  <r>
    <n v="1935"/>
    <x v="0"/>
    <x v="0"/>
    <x v="0"/>
    <x v="0"/>
    <m/>
    <m/>
    <x v="0"/>
    <x v="0"/>
    <x v="0"/>
    <m/>
    <x v="0"/>
    <m/>
    <m/>
    <n v="0"/>
    <m/>
    <n v="0"/>
    <n v="0"/>
    <n v="0"/>
    <n v="0"/>
    <m/>
    <n v="0"/>
    <m/>
    <n v="0"/>
    <n v="0"/>
    <m/>
    <n v="0"/>
    <n v="0"/>
    <m/>
  </r>
  <r>
    <n v="1936"/>
    <x v="0"/>
    <x v="0"/>
    <x v="0"/>
    <x v="0"/>
    <m/>
    <m/>
    <x v="0"/>
    <x v="0"/>
    <x v="0"/>
    <m/>
    <x v="0"/>
    <m/>
    <m/>
    <n v="0"/>
    <m/>
    <n v="0"/>
    <n v="0"/>
    <n v="0"/>
    <n v="0"/>
    <m/>
    <n v="0"/>
    <m/>
    <n v="0"/>
    <n v="0"/>
    <m/>
    <n v="0"/>
    <n v="0"/>
    <m/>
  </r>
  <r>
    <n v="1937"/>
    <x v="0"/>
    <x v="0"/>
    <x v="0"/>
    <x v="0"/>
    <m/>
    <m/>
    <x v="0"/>
    <x v="0"/>
    <x v="0"/>
    <m/>
    <x v="0"/>
    <m/>
    <m/>
    <n v="0"/>
    <m/>
    <n v="0"/>
    <n v="0"/>
    <n v="0"/>
    <n v="0"/>
    <m/>
    <n v="0"/>
    <m/>
    <n v="0"/>
    <n v="0"/>
    <m/>
    <n v="0"/>
    <n v="0"/>
    <m/>
  </r>
  <r>
    <n v="1938"/>
    <x v="0"/>
    <x v="0"/>
    <x v="0"/>
    <x v="0"/>
    <m/>
    <m/>
    <x v="0"/>
    <x v="0"/>
    <x v="0"/>
    <m/>
    <x v="0"/>
    <m/>
    <m/>
    <n v="0"/>
    <m/>
    <n v="0"/>
    <n v="0"/>
    <n v="0"/>
    <n v="0"/>
    <m/>
    <n v="0"/>
    <m/>
    <n v="0"/>
    <n v="0"/>
    <m/>
    <n v="0"/>
    <n v="0"/>
    <m/>
  </r>
  <r>
    <n v="1939"/>
    <x v="0"/>
    <x v="0"/>
    <x v="0"/>
    <x v="0"/>
    <m/>
    <m/>
    <x v="0"/>
    <x v="0"/>
    <x v="0"/>
    <m/>
    <x v="0"/>
    <m/>
    <m/>
    <n v="0"/>
    <m/>
    <n v="0"/>
    <n v="0"/>
    <n v="0"/>
    <n v="0"/>
    <m/>
    <n v="0"/>
    <m/>
    <n v="0"/>
    <n v="0"/>
    <m/>
    <n v="0"/>
    <n v="0"/>
    <m/>
  </r>
  <r>
    <n v="1940"/>
    <x v="0"/>
    <x v="0"/>
    <x v="0"/>
    <x v="0"/>
    <m/>
    <m/>
    <x v="0"/>
    <x v="0"/>
    <x v="0"/>
    <m/>
    <x v="0"/>
    <m/>
    <m/>
    <n v="0"/>
    <m/>
    <n v="0"/>
    <n v="0"/>
    <n v="0"/>
    <n v="0"/>
    <m/>
    <n v="0"/>
    <m/>
    <n v="0"/>
    <n v="0"/>
    <m/>
    <n v="0"/>
    <n v="0"/>
    <m/>
  </r>
  <r>
    <n v="1941"/>
    <x v="0"/>
    <x v="0"/>
    <x v="0"/>
    <x v="0"/>
    <m/>
    <m/>
    <x v="0"/>
    <x v="0"/>
    <x v="0"/>
    <m/>
    <x v="0"/>
    <m/>
    <m/>
    <n v="0"/>
    <m/>
    <n v="0"/>
    <n v="0"/>
    <n v="0"/>
    <n v="0"/>
    <m/>
    <n v="0"/>
    <m/>
    <n v="0"/>
    <n v="0"/>
    <m/>
    <n v="0"/>
    <n v="0"/>
    <m/>
  </r>
  <r>
    <n v="1942"/>
    <x v="0"/>
    <x v="0"/>
    <x v="0"/>
    <x v="0"/>
    <m/>
    <m/>
    <x v="0"/>
    <x v="0"/>
    <x v="0"/>
    <m/>
    <x v="0"/>
    <m/>
    <m/>
    <n v="0"/>
    <m/>
    <n v="0"/>
    <n v="0"/>
    <n v="0"/>
    <n v="0"/>
    <m/>
    <n v="0"/>
    <m/>
    <n v="0"/>
    <n v="0"/>
    <m/>
    <n v="0"/>
    <n v="0"/>
    <m/>
  </r>
  <r>
    <n v="1943"/>
    <x v="0"/>
    <x v="0"/>
    <x v="0"/>
    <x v="0"/>
    <m/>
    <m/>
    <x v="0"/>
    <x v="0"/>
    <x v="0"/>
    <m/>
    <x v="0"/>
    <m/>
    <m/>
    <n v="0"/>
    <m/>
    <n v="0"/>
    <n v="0"/>
    <n v="0"/>
    <n v="0"/>
    <m/>
    <n v="0"/>
    <m/>
    <n v="0"/>
    <n v="0"/>
    <m/>
    <n v="0"/>
    <n v="0"/>
    <m/>
  </r>
  <r>
    <n v="1944"/>
    <x v="0"/>
    <x v="0"/>
    <x v="0"/>
    <x v="0"/>
    <m/>
    <m/>
    <x v="0"/>
    <x v="0"/>
    <x v="0"/>
    <m/>
    <x v="0"/>
    <m/>
    <m/>
    <n v="0"/>
    <m/>
    <n v="0"/>
    <n v="0"/>
    <n v="0"/>
    <n v="0"/>
    <m/>
    <n v="0"/>
    <m/>
    <n v="0"/>
    <n v="0"/>
    <m/>
    <n v="0"/>
    <n v="0"/>
    <m/>
  </r>
  <r>
    <n v="1945"/>
    <x v="0"/>
    <x v="0"/>
    <x v="0"/>
    <x v="0"/>
    <m/>
    <m/>
    <x v="0"/>
    <x v="0"/>
    <x v="0"/>
    <m/>
    <x v="0"/>
    <m/>
    <m/>
    <n v="0"/>
    <m/>
    <n v="0"/>
    <n v="0"/>
    <n v="0"/>
    <n v="0"/>
    <m/>
    <n v="0"/>
    <m/>
    <n v="0"/>
    <n v="0"/>
    <m/>
    <n v="0"/>
    <n v="0"/>
    <m/>
  </r>
  <r>
    <n v="1946"/>
    <x v="0"/>
    <x v="0"/>
    <x v="0"/>
    <x v="0"/>
    <m/>
    <m/>
    <x v="0"/>
    <x v="0"/>
    <x v="0"/>
    <m/>
    <x v="0"/>
    <m/>
    <m/>
    <n v="0"/>
    <m/>
    <n v="0"/>
    <n v="0"/>
    <n v="0"/>
    <n v="0"/>
    <m/>
    <n v="0"/>
    <m/>
    <n v="0"/>
    <n v="0"/>
    <m/>
    <n v="0"/>
    <n v="0"/>
    <m/>
  </r>
  <r>
    <n v="1947"/>
    <x v="0"/>
    <x v="0"/>
    <x v="0"/>
    <x v="0"/>
    <m/>
    <m/>
    <x v="0"/>
    <x v="0"/>
    <x v="0"/>
    <m/>
    <x v="0"/>
    <m/>
    <m/>
    <n v="0"/>
    <m/>
    <n v="0"/>
    <n v="0"/>
    <n v="0"/>
    <n v="0"/>
    <m/>
    <n v="0"/>
    <m/>
    <n v="0"/>
    <n v="0"/>
    <m/>
    <n v="0"/>
    <n v="0"/>
    <m/>
  </r>
  <r>
    <n v="1948"/>
    <x v="0"/>
    <x v="0"/>
    <x v="0"/>
    <x v="0"/>
    <m/>
    <m/>
    <x v="0"/>
    <x v="0"/>
    <x v="0"/>
    <m/>
    <x v="0"/>
    <m/>
    <m/>
    <n v="0"/>
    <m/>
    <n v="0"/>
    <n v="0"/>
    <n v="0"/>
    <n v="0"/>
    <m/>
    <n v="0"/>
    <m/>
    <n v="0"/>
    <n v="0"/>
    <m/>
    <n v="0"/>
    <n v="0"/>
    <m/>
  </r>
  <r>
    <n v="1949"/>
    <x v="0"/>
    <x v="0"/>
    <x v="0"/>
    <x v="0"/>
    <m/>
    <m/>
    <x v="0"/>
    <x v="0"/>
    <x v="0"/>
    <m/>
    <x v="0"/>
    <m/>
    <m/>
    <n v="0"/>
    <m/>
    <n v="0"/>
    <n v="0"/>
    <n v="0"/>
    <n v="0"/>
    <m/>
    <n v="0"/>
    <m/>
    <n v="0"/>
    <n v="0"/>
    <m/>
    <n v="0"/>
    <n v="0"/>
    <m/>
  </r>
  <r>
    <n v="1950"/>
    <x v="0"/>
    <x v="0"/>
    <x v="0"/>
    <x v="0"/>
    <m/>
    <m/>
    <x v="0"/>
    <x v="0"/>
    <x v="0"/>
    <m/>
    <x v="0"/>
    <m/>
    <m/>
    <n v="0"/>
    <m/>
    <n v="0"/>
    <n v="0"/>
    <n v="0"/>
    <n v="0"/>
    <m/>
    <n v="0"/>
    <m/>
    <n v="0"/>
    <n v="0"/>
    <m/>
    <n v="0"/>
    <n v="0"/>
    <m/>
  </r>
  <r>
    <n v="1951"/>
    <x v="0"/>
    <x v="0"/>
    <x v="0"/>
    <x v="0"/>
    <m/>
    <m/>
    <x v="0"/>
    <x v="0"/>
    <x v="0"/>
    <m/>
    <x v="0"/>
    <m/>
    <m/>
    <n v="0"/>
    <m/>
    <n v="0"/>
    <n v="0"/>
    <n v="0"/>
    <n v="0"/>
    <m/>
    <n v="0"/>
    <m/>
    <n v="0"/>
    <n v="0"/>
    <m/>
    <n v="0"/>
    <n v="0"/>
    <m/>
  </r>
  <r>
    <n v="1952"/>
    <x v="0"/>
    <x v="0"/>
    <x v="0"/>
    <x v="0"/>
    <m/>
    <m/>
    <x v="0"/>
    <x v="0"/>
    <x v="0"/>
    <m/>
    <x v="0"/>
    <m/>
    <m/>
    <n v="0"/>
    <m/>
    <n v="0"/>
    <n v="0"/>
    <n v="0"/>
    <n v="0"/>
    <m/>
    <n v="0"/>
    <m/>
    <n v="0"/>
    <n v="0"/>
    <m/>
    <n v="0"/>
    <n v="0"/>
    <m/>
  </r>
  <r>
    <n v="1953"/>
    <x v="0"/>
    <x v="0"/>
    <x v="0"/>
    <x v="0"/>
    <m/>
    <m/>
    <x v="0"/>
    <x v="0"/>
    <x v="0"/>
    <m/>
    <x v="0"/>
    <m/>
    <m/>
    <n v="0"/>
    <m/>
    <n v="0"/>
    <n v="0"/>
    <n v="0"/>
    <n v="0"/>
    <m/>
    <n v="0"/>
    <m/>
    <n v="0"/>
    <n v="0"/>
    <m/>
    <n v="0"/>
    <n v="0"/>
    <m/>
  </r>
  <r>
    <n v="1954"/>
    <x v="0"/>
    <x v="0"/>
    <x v="0"/>
    <x v="0"/>
    <m/>
    <m/>
    <x v="0"/>
    <x v="0"/>
    <x v="0"/>
    <m/>
    <x v="0"/>
    <m/>
    <m/>
    <n v="0"/>
    <m/>
    <n v="0"/>
    <n v="0"/>
    <n v="0"/>
    <n v="0"/>
    <m/>
    <n v="0"/>
    <m/>
    <n v="0"/>
    <n v="0"/>
    <m/>
    <n v="0"/>
    <n v="0"/>
    <m/>
  </r>
  <r>
    <n v="1955"/>
    <x v="0"/>
    <x v="0"/>
    <x v="0"/>
    <x v="0"/>
    <m/>
    <m/>
    <x v="0"/>
    <x v="0"/>
    <x v="0"/>
    <m/>
    <x v="0"/>
    <m/>
    <m/>
    <n v="0"/>
    <m/>
    <n v="0"/>
    <n v="0"/>
    <n v="0"/>
    <n v="0"/>
    <m/>
    <n v="0"/>
    <m/>
    <n v="0"/>
    <n v="0"/>
    <m/>
    <n v="0"/>
    <n v="0"/>
    <m/>
  </r>
  <r>
    <n v="1956"/>
    <x v="0"/>
    <x v="0"/>
    <x v="0"/>
    <x v="0"/>
    <m/>
    <m/>
    <x v="0"/>
    <x v="0"/>
    <x v="0"/>
    <m/>
    <x v="0"/>
    <m/>
    <m/>
    <n v="0"/>
    <m/>
    <n v="0"/>
    <n v="0"/>
    <n v="0"/>
    <n v="0"/>
    <m/>
    <n v="0"/>
    <m/>
    <n v="0"/>
    <n v="0"/>
    <m/>
    <n v="0"/>
    <n v="0"/>
    <m/>
  </r>
  <r>
    <n v="1957"/>
    <x v="0"/>
    <x v="0"/>
    <x v="0"/>
    <x v="0"/>
    <m/>
    <m/>
    <x v="0"/>
    <x v="0"/>
    <x v="0"/>
    <m/>
    <x v="0"/>
    <m/>
    <m/>
    <n v="0"/>
    <m/>
    <n v="0"/>
    <n v="0"/>
    <n v="0"/>
    <n v="0"/>
    <m/>
    <n v="0"/>
    <m/>
    <n v="0"/>
    <n v="0"/>
    <m/>
    <n v="0"/>
    <n v="0"/>
    <m/>
  </r>
  <r>
    <n v="1958"/>
    <x v="0"/>
    <x v="0"/>
    <x v="0"/>
    <x v="0"/>
    <m/>
    <m/>
    <x v="0"/>
    <x v="0"/>
    <x v="0"/>
    <m/>
    <x v="0"/>
    <m/>
    <m/>
    <n v="0"/>
    <m/>
    <n v="0"/>
    <n v="0"/>
    <n v="0"/>
    <n v="0"/>
    <m/>
    <n v="0"/>
    <m/>
    <n v="0"/>
    <n v="0"/>
    <m/>
    <n v="0"/>
    <n v="0"/>
    <m/>
  </r>
  <r>
    <n v="1959"/>
    <x v="0"/>
    <x v="0"/>
    <x v="0"/>
    <x v="0"/>
    <m/>
    <m/>
    <x v="0"/>
    <x v="0"/>
    <x v="0"/>
    <m/>
    <x v="0"/>
    <m/>
    <m/>
    <n v="0"/>
    <m/>
    <n v="0"/>
    <n v="0"/>
    <n v="0"/>
    <n v="0"/>
    <m/>
    <n v="0"/>
    <m/>
    <n v="0"/>
    <n v="0"/>
    <m/>
    <n v="0"/>
    <n v="0"/>
    <m/>
  </r>
  <r>
    <n v="1960"/>
    <x v="0"/>
    <x v="0"/>
    <x v="0"/>
    <x v="0"/>
    <m/>
    <m/>
    <x v="0"/>
    <x v="0"/>
    <x v="0"/>
    <m/>
    <x v="0"/>
    <m/>
    <m/>
    <n v="0"/>
    <m/>
    <n v="0"/>
    <n v="0"/>
    <n v="0"/>
    <n v="0"/>
    <m/>
    <n v="0"/>
    <m/>
    <n v="0"/>
    <n v="0"/>
    <m/>
    <n v="0"/>
    <n v="0"/>
    <m/>
  </r>
  <r>
    <n v="1961"/>
    <x v="0"/>
    <x v="0"/>
    <x v="0"/>
    <x v="0"/>
    <m/>
    <m/>
    <x v="0"/>
    <x v="0"/>
    <x v="0"/>
    <m/>
    <x v="0"/>
    <m/>
    <m/>
    <n v="0"/>
    <m/>
    <n v="0"/>
    <n v="0"/>
    <n v="0"/>
    <n v="0"/>
    <m/>
    <n v="0"/>
    <m/>
    <n v="0"/>
    <n v="0"/>
    <m/>
    <n v="0"/>
    <n v="0"/>
    <m/>
  </r>
  <r>
    <n v="1962"/>
    <x v="0"/>
    <x v="0"/>
    <x v="0"/>
    <x v="0"/>
    <m/>
    <m/>
    <x v="0"/>
    <x v="0"/>
    <x v="0"/>
    <m/>
    <x v="0"/>
    <m/>
    <m/>
    <n v="0"/>
    <m/>
    <n v="0"/>
    <n v="0"/>
    <n v="0"/>
    <n v="0"/>
    <m/>
    <n v="0"/>
    <m/>
    <n v="0"/>
    <n v="0"/>
    <m/>
    <n v="0"/>
    <n v="0"/>
    <m/>
  </r>
  <r>
    <n v="1963"/>
    <x v="0"/>
    <x v="0"/>
    <x v="0"/>
    <x v="0"/>
    <m/>
    <m/>
    <x v="0"/>
    <x v="0"/>
    <x v="0"/>
    <m/>
    <x v="0"/>
    <m/>
    <m/>
    <n v="0"/>
    <m/>
    <n v="0"/>
    <n v="0"/>
    <n v="0"/>
    <n v="0"/>
    <m/>
    <n v="0"/>
    <m/>
    <n v="0"/>
    <n v="0"/>
    <m/>
    <n v="0"/>
    <n v="0"/>
    <m/>
  </r>
  <r>
    <n v="1964"/>
    <x v="0"/>
    <x v="0"/>
    <x v="0"/>
    <x v="0"/>
    <m/>
    <m/>
    <x v="0"/>
    <x v="0"/>
    <x v="0"/>
    <m/>
    <x v="0"/>
    <m/>
    <m/>
    <n v="0"/>
    <m/>
    <n v="0"/>
    <n v="0"/>
    <n v="0"/>
    <n v="0"/>
    <m/>
    <n v="0"/>
    <m/>
    <n v="0"/>
    <n v="0"/>
    <m/>
    <n v="0"/>
    <n v="0"/>
    <m/>
  </r>
  <r>
    <n v="1965"/>
    <x v="0"/>
    <x v="0"/>
    <x v="0"/>
    <x v="0"/>
    <m/>
    <m/>
    <x v="0"/>
    <x v="0"/>
    <x v="0"/>
    <m/>
    <x v="0"/>
    <m/>
    <m/>
    <n v="0"/>
    <m/>
    <n v="0"/>
    <n v="0"/>
    <n v="0"/>
    <n v="0"/>
    <m/>
    <n v="0"/>
    <m/>
    <n v="0"/>
    <n v="0"/>
    <m/>
    <n v="0"/>
    <n v="0"/>
    <m/>
  </r>
  <r>
    <n v="1966"/>
    <x v="0"/>
    <x v="0"/>
    <x v="0"/>
    <x v="0"/>
    <m/>
    <m/>
    <x v="0"/>
    <x v="0"/>
    <x v="0"/>
    <m/>
    <x v="0"/>
    <m/>
    <m/>
    <n v="0"/>
    <m/>
    <n v="0"/>
    <n v="0"/>
    <n v="0"/>
    <n v="0"/>
    <m/>
    <n v="0"/>
    <m/>
    <n v="0"/>
    <n v="0"/>
    <m/>
    <n v="0"/>
    <n v="0"/>
    <m/>
  </r>
  <r>
    <n v="1967"/>
    <x v="0"/>
    <x v="0"/>
    <x v="0"/>
    <x v="0"/>
    <m/>
    <m/>
    <x v="0"/>
    <x v="0"/>
    <x v="0"/>
    <m/>
    <x v="0"/>
    <m/>
    <m/>
    <n v="0"/>
    <m/>
    <n v="0"/>
    <n v="0"/>
    <n v="0"/>
    <n v="0"/>
    <m/>
    <n v="0"/>
    <m/>
    <n v="0"/>
    <n v="0"/>
    <m/>
    <n v="0"/>
    <n v="0"/>
    <m/>
  </r>
  <r>
    <n v="1968"/>
    <x v="0"/>
    <x v="0"/>
    <x v="0"/>
    <x v="0"/>
    <m/>
    <m/>
    <x v="0"/>
    <x v="0"/>
    <x v="0"/>
    <m/>
    <x v="0"/>
    <m/>
    <m/>
    <n v="0"/>
    <m/>
    <n v="0"/>
    <n v="0"/>
    <n v="0"/>
    <n v="0"/>
    <m/>
    <n v="0"/>
    <m/>
    <n v="0"/>
    <n v="0"/>
    <m/>
    <n v="0"/>
    <n v="0"/>
    <m/>
  </r>
  <r>
    <n v="1969"/>
    <x v="0"/>
    <x v="0"/>
    <x v="0"/>
    <x v="0"/>
    <m/>
    <m/>
    <x v="0"/>
    <x v="0"/>
    <x v="0"/>
    <m/>
    <x v="0"/>
    <m/>
    <m/>
    <n v="0"/>
    <m/>
    <n v="0"/>
    <n v="0"/>
    <n v="0"/>
    <n v="0"/>
    <m/>
    <n v="0"/>
    <m/>
    <n v="0"/>
    <n v="0"/>
    <m/>
    <n v="0"/>
    <n v="0"/>
    <m/>
  </r>
  <r>
    <n v="1970"/>
    <x v="0"/>
    <x v="0"/>
    <x v="0"/>
    <x v="0"/>
    <m/>
    <m/>
    <x v="0"/>
    <x v="0"/>
    <x v="0"/>
    <m/>
    <x v="0"/>
    <m/>
    <m/>
    <n v="0"/>
    <m/>
    <n v="0"/>
    <n v="0"/>
    <n v="0"/>
    <n v="0"/>
    <m/>
    <n v="0"/>
    <m/>
    <n v="0"/>
    <n v="0"/>
    <m/>
    <n v="0"/>
    <n v="0"/>
    <m/>
  </r>
  <r>
    <n v="1971"/>
    <x v="0"/>
    <x v="0"/>
    <x v="0"/>
    <x v="0"/>
    <m/>
    <m/>
    <x v="0"/>
    <x v="0"/>
    <x v="0"/>
    <m/>
    <x v="0"/>
    <m/>
    <m/>
    <n v="0"/>
    <m/>
    <n v="0"/>
    <n v="0"/>
    <n v="0"/>
    <n v="0"/>
    <m/>
    <n v="0"/>
    <m/>
    <n v="0"/>
    <n v="0"/>
    <m/>
    <n v="0"/>
    <n v="0"/>
    <m/>
  </r>
  <r>
    <n v="1972"/>
    <x v="0"/>
    <x v="0"/>
    <x v="0"/>
    <x v="0"/>
    <m/>
    <m/>
    <x v="0"/>
    <x v="0"/>
    <x v="0"/>
    <m/>
    <x v="0"/>
    <m/>
    <m/>
    <n v="0"/>
    <m/>
    <n v="0"/>
    <n v="0"/>
    <n v="0"/>
    <n v="0"/>
    <m/>
    <n v="0"/>
    <m/>
    <n v="0"/>
    <n v="0"/>
    <m/>
    <n v="0"/>
    <n v="0"/>
    <m/>
  </r>
  <r>
    <n v="1973"/>
    <x v="0"/>
    <x v="0"/>
    <x v="0"/>
    <x v="0"/>
    <m/>
    <m/>
    <x v="0"/>
    <x v="0"/>
    <x v="0"/>
    <m/>
    <x v="0"/>
    <m/>
    <m/>
    <n v="0"/>
    <m/>
    <n v="0"/>
    <n v="0"/>
    <n v="0"/>
    <n v="0"/>
    <m/>
    <n v="0"/>
    <m/>
    <n v="0"/>
    <n v="0"/>
    <m/>
    <n v="0"/>
    <n v="0"/>
    <m/>
  </r>
  <r>
    <n v="1974"/>
    <x v="0"/>
    <x v="0"/>
    <x v="0"/>
    <x v="0"/>
    <m/>
    <m/>
    <x v="0"/>
    <x v="0"/>
    <x v="0"/>
    <m/>
    <x v="0"/>
    <m/>
    <m/>
    <n v="0"/>
    <m/>
    <n v="0"/>
    <n v="0"/>
    <n v="0"/>
    <n v="0"/>
    <m/>
    <n v="0"/>
    <m/>
    <n v="0"/>
    <n v="0"/>
    <m/>
    <n v="0"/>
    <n v="0"/>
    <m/>
  </r>
  <r>
    <n v="1975"/>
    <x v="0"/>
    <x v="0"/>
    <x v="0"/>
    <x v="0"/>
    <m/>
    <m/>
    <x v="0"/>
    <x v="0"/>
    <x v="0"/>
    <m/>
    <x v="0"/>
    <m/>
    <m/>
    <n v="0"/>
    <m/>
    <n v="0"/>
    <n v="0"/>
    <n v="0"/>
    <n v="0"/>
    <m/>
    <n v="0"/>
    <m/>
    <n v="0"/>
    <n v="0"/>
    <m/>
    <n v="0"/>
    <n v="0"/>
    <m/>
  </r>
  <r>
    <n v="1976"/>
    <x v="0"/>
    <x v="0"/>
    <x v="0"/>
    <x v="0"/>
    <m/>
    <m/>
    <x v="0"/>
    <x v="0"/>
    <x v="0"/>
    <m/>
    <x v="0"/>
    <m/>
    <m/>
    <n v="0"/>
    <m/>
    <n v="0"/>
    <n v="0"/>
    <n v="0"/>
    <n v="0"/>
    <m/>
    <n v="0"/>
    <m/>
    <n v="0"/>
    <n v="0"/>
    <m/>
    <n v="0"/>
    <n v="0"/>
    <m/>
  </r>
  <r>
    <n v="1977"/>
    <x v="0"/>
    <x v="0"/>
    <x v="0"/>
    <x v="0"/>
    <m/>
    <m/>
    <x v="0"/>
    <x v="0"/>
    <x v="0"/>
    <m/>
    <x v="0"/>
    <m/>
    <m/>
    <n v="0"/>
    <m/>
    <n v="0"/>
    <n v="0"/>
    <n v="0"/>
    <n v="0"/>
    <m/>
    <n v="0"/>
    <m/>
    <n v="0"/>
    <n v="0"/>
    <m/>
    <n v="0"/>
    <n v="0"/>
    <m/>
  </r>
  <r>
    <n v="1978"/>
    <x v="0"/>
    <x v="0"/>
    <x v="0"/>
    <x v="0"/>
    <m/>
    <m/>
    <x v="0"/>
    <x v="0"/>
    <x v="0"/>
    <m/>
    <x v="0"/>
    <m/>
    <m/>
    <n v="0"/>
    <m/>
    <n v="0"/>
    <n v="0"/>
    <n v="0"/>
    <n v="0"/>
    <m/>
    <n v="0"/>
    <m/>
    <n v="0"/>
    <n v="0"/>
    <m/>
    <n v="0"/>
    <n v="0"/>
    <m/>
  </r>
  <r>
    <n v="1979"/>
    <x v="0"/>
    <x v="0"/>
    <x v="0"/>
    <x v="0"/>
    <m/>
    <m/>
    <x v="0"/>
    <x v="0"/>
    <x v="0"/>
    <m/>
    <x v="0"/>
    <m/>
    <m/>
    <n v="0"/>
    <m/>
    <n v="0"/>
    <n v="0"/>
    <n v="0"/>
    <n v="0"/>
    <m/>
    <n v="0"/>
    <m/>
    <n v="0"/>
    <n v="0"/>
    <m/>
    <n v="0"/>
    <n v="0"/>
    <m/>
  </r>
  <r>
    <n v="1980"/>
    <x v="0"/>
    <x v="0"/>
    <x v="0"/>
    <x v="0"/>
    <m/>
    <m/>
    <x v="0"/>
    <x v="0"/>
    <x v="0"/>
    <m/>
    <x v="0"/>
    <m/>
    <m/>
    <n v="0"/>
    <m/>
    <n v="0"/>
    <n v="0"/>
    <n v="0"/>
    <n v="0"/>
    <m/>
    <n v="0"/>
    <m/>
    <n v="0"/>
    <n v="0"/>
    <m/>
    <n v="0"/>
    <n v="0"/>
    <m/>
  </r>
  <r>
    <n v="1981"/>
    <x v="0"/>
    <x v="0"/>
    <x v="0"/>
    <x v="0"/>
    <m/>
    <m/>
    <x v="0"/>
    <x v="0"/>
    <x v="0"/>
    <m/>
    <x v="0"/>
    <m/>
    <m/>
    <n v="0"/>
    <m/>
    <n v="0"/>
    <n v="0"/>
    <n v="0"/>
    <n v="0"/>
    <m/>
    <n v="0"/>
    <m/>
    <n v="0"/>
    <n v="0"/>
    <m/>
    <n v="0"/>
    <n v="0"/>
    <m/>
  </r>
  <r>
    <n v="1982"/>
    <x v="0"/>
    <x v="0"/>
    <x v="0"/>
    <x v="0"/>
    <m/>
    <m/>
    <x v="0"/>
    <x v="0"/>
    <x v="0"/>
    <m/>
    <x v="0"/>
    <m/>
    <m/>
    <n v="0"/>
    <m/>
    <n v="0"/>
    <n v="0"/>
    <n v="0"/>
    <n v="0"/>
    <m/>
    <n v="0"/>
    <m/>
    <n v="0"/>
    <n v="0"/>
    <m/>
    <n v="0"/>
    <n v="0"/>
    <m/>
  </r>
  <r>
    <n v="1983"/>
    <x v="0"/>
    <x v="0"/>
    <x v="0"/>
    <x v="0"/>
    <m/>
    <m/>
    <x v="0"/>
    <x v="0"/>
    <x v="0"/>
    <m/>
    <x v="0"/>
    <m/>
    <m/>
    <n v="0"/>
    <m/>
    <n v="0"/>
    <n v="0"/>
    <n v="0"/>
    <n v="0"/>
    <m/>
    <n v="0"/>
    <m/>
    <n v="0"/>
    <n v="0"/>
    <m/>
    <n v="0"/>
    <n v="0"/>
    <m/>
  </r>
  <r>
    <n v="1984"/>
    <x v="0"/>
    <x v="0"/>
    <x v="0"/>
    <x v="0"/>
    <m/>
    <m/>
    <x v="0"/>
    <x v="0"/>
    <x v="0"/>
    <m/>
    <x v="0"/>
    <m/>
    <m/>
    <n v="0"/>
    <m/>
    <n v="0"/>
    <n v="0"/>
    <n v="0"/>
    <n v="0"/>
    <m/>
    <n v="0"/>
    <m/>
    <n v="0"/>
    <n v="0"/>
    <m/>
    <n v="0"/>
    <n v="0"/>
    <m/>
  </r>
  <r>
    <n v="1985"/>
    <x v="0"/>
    <x v="0"/>
    <x v="0"/>
    <x v="0"/>
    <m/>
    <m/>
    <x v="0"/>
    <x v="0"/>
    <x v="0"/>
    <m/>
    <x v="0"/>
    <m/>
    <m/>
    <n v="0"/>
    <m/>
    <n v="0"/>
    <n v="0"/>
    <n v="0"/>
    <n v="0"/>
    <m/>
    <n v="0"/>
    <m/>
    <n v="0"/>
    <n v="0"/>
    <m/>
    <n v="0"/>
    <n v="0"/>
    <m/>
  </r>
  <r>
    <n v="1986"/>
    <x v="0"/>
    <x v="0"/>
    <x v="0"/>
    <x v="0"/>
    <m/>
    <m/>
    <x v="0"/>
    <x v="0"/>
    <x v="0"/>
    <m/>
    <x v="0"/>
    <m/>
    <m/>
    <n v="0"/>
    <m/>
    <n v="0"/>
    <n v="0"/>
    <n v="0"/>
    <n v="0"/>
    <m/>
    <n v="0"/>
    <m/>
    <n v="0"/>
    <n v="0"/>
    <m/>
    <n v="0"/>
    <n v="0"/>
    <m/>
  </r>
  <r>
    <n v="1987"/>
    <x v="0"/>
    <x v="0"/>
    <x v="0"/>
    <x v="0"/>
    <m/>
    <m/>
    <x v="0"/>
    <x v="0"/>
    <x v="0"/>
    <m/>
    <x v="0"/>
    <m/>
    <m/>
    <n v="0"/>
    <m/>
    <n v="0"/>
    <n v="0"/>
    <n v="0"/>
    <n v="0"/>
    <m/>
    <n v="0"/>
    <m/>
    <n v="0"/>
    <n v="0"/>
    <m/>
    <n v="0"/>
    <n v="0"/>
    <m/>
  </r>
  <r>
    <n v="1988"/>
    <x v="0"/>
    <x v="0"/>
    <x v="0"/>
    <x v="0"/>
    <m/>
    <m/>
    <x v="0"/>
    <x v="0"/>
    <x v="0"/>
    <m/>
    <x v="0"/>
    <m/>
    <m/>
    <n v="0"/>
    <m/>
    <n v="0"/>
    <n v="0"/>
    <n v="0"/>
    <n v="0"/>
    <m/>
    <n v="0"/>
    <m/>
    <n v="0"/>
    <n v="0"/>
    <m/>
    <n v="0"/>
    <n v="0"/>
    <m/>
  </r>
  <r>
    <n v="1989"/>
    <x v="0"/>
    <x v="0"/>
    <x v="0"/>
    <x v="0"/>
    <m/>
    <m/>
    <x v="0"/>
    <x v="0"/>
    <x v="0"/>
    <m/>
    <x v="0"/>
    <m/>
    <m/>
    <n v="0"/>
    <m/>
    <n v="0"/>
    <n v="0"/>
    <n v="0"/>
    <n v="0"/>
    <m/>
    <n v="0"/>
    <m/>
    <n v="0"/>
    <n v="0"/>
    <m/>
    <n v="0"/>
    <n v="0"/>
    <m/>
  </r>
  <r>
    <n v="1990"/>
    <x v="0"/>
    <x v="0"/>
    <x v="0"/>
    <x v="0"/>
    <m/>
    <m/>
    <x v="0"/>
    <x v="0"/>
    <x v="0"/>
    <m/>
    <x v="0"/>
    <m/>
    <m/>
    <n v="0"/>
    <m/>
    <n v="0"/>
    <n v="0"/>
    <n v="0"/>
    <n v="0"/>
    <m/>
    <n v="0"/>
    <m/>
    <n v="0"/>
    <n v="0"/>
    <m/>
    <n v="0"/>
    <n v="0"/>
    <m/>
  </r>
  <r>
    <n v="1991"/>
    <x v="0"/>
    <x v="0"/>
    <x v="0"/>
    <x v="0"/>
    <m/>
    <m/>
    <x v="0"/>
    <x v="0"/>
    <x v="0"/>
    <m/>
    <x v="0"/>
    <m/>
    <m/>
    <n v="0"/>
    <m/>
    <n v="0"/>
    <n v="0"/>
    <n v="0"/>
    <n v="0"/>
    <m/>
    <n v="0"/>
    <m/>
    <n v="0"/>
    <n v="0"/>
    <m/>
    <n v="0"/>
    <n v="0"/>
    <m/>
  </r>
  <r>
    <n v="1992"/>
    <x v="0"/>
    <x v="0"/>
    <x v="0"/>
    <x v="0"/>
    <m/>
    <m/>
    <x v="0"/>
    <x v="0"/>
    <x v="0"/>
    <m/>
    <x v="0"/>
    <m/>
    <m/>
    <n v="0"/>
    <m/>
    <n v="0"/>
    <n v="0"/>
    <n v="0"/>
    <n v="0"/>
    <m/>
    <n v="0"/>
    <m/>
    <n v="0"/>
    <n v="0"/>
    <m/>
    <n v="0"/>
    <n v="0"/>
    <m/>
  </r>
  <r>
    <n v="1993"/>
    <x v="0"/>
    <x v="0"/>
    <x v="0"/>
    <x v="0"/>
    <m/>
    <m/>
    <x v="0"/>
    <x v="0"/>
    <x v="0"/>
    <m/>
    <x v="0"/>
    <m/>
    <m/>
    <n v="0"/>
    <m/>
    <n v="0"/>
    <n v="0"/>
    <n v="0"/>
    <n v="0"/>
    <m/>
    <n v="0"/>
    <m/>
    <n v="0"/>
    <n v="0"/>
    <m/>
    <n v="0"/>
    <n v="0"/>
    <m/>
  </r>
  <r>
    <n v="1994"/>
    <x v="0"/>
    <x v="0"/>
    <x v="0"/>
    <x v="0"/>
    <m/>
    <m/>
    <x v="0"/>
    <x v="0"/>
    <x v="0"/>
    <m/>
    <x v="0"/>
    <m/>
    <m/>
    <n v="0"/>
    <m/>
    <n v="0"/>
    <n v="0"/>
    <n v="0"/>
    <n v="0"/>
    <m/>
    <n v="0"/>
    <m/>
    <n v="0"/>
    <n v="0"/>
    <m/>
    <n v="0"/>
    <n v="0"/>
    <m/>
  </r>
  <r>
    <n v="1995"/>
    <x v="0"/>
    <x v="0"/>
    <x v="0"/>
    <x v="0"/>
    <m/>
    <m/>
    <x v="0"/>
    <x v="0"/>
    <x v="0"/>
    <m/>
    <x v="0"/>
    <m/>
    <m/>
    <n v="0"/>
    <m/>
    <n v="0"/>
    <n v="0"/>
    <n v="0"/>
    <n v="0"/>
    <m/>
    <n v="0"/>
    <m/>
    <n v="0"/>
    <n v="0"/>
    <m/>
    <n v="0"/>
    <n v="0"/>
    <m/>
  </r>
  <r>
    <n v="1996"/>
    <x v="0"/>
    <x v="0"/>
    <x v="0"/>
    <x v="0"/>
    <m/>
    <m/>
    <x v="0"/>
    <x v="0"/>
    <x v="0"/>
    <m/>
    <x v="0"/>
    <m/>
    <m/>
    <n v="0"/>
    <m/>
    <n v="0"/>
    <n v="0"/>
    <n v="0"/>
    <n v="0"/>
    <m/>
    <n v="0"/>
    <m/>
    <n v="0"/>
    <n v="0"/>
    <m/>
    <n v="0"/>
    <n v="0"/>
    <m/>
  </r>
  <r>
    <n v="1997"/>
    <x v="0"/>
    <x v="0"/>
    <x v="0"/>
    <x v="0"/>
    <m/>
    <m/>
    <x v="0"/>
    <x v="0"/>
    <x v="0"/>
    <m/>
    <x v="0"/>
    <m/>
    <m/>
    <n v="0"/>
    <m/>
    <n v="0"/>
    <n v="0"/>
    <n v="0"/>
    <n v="0"/>
    <m/>
    <n v="0"/>
    <m/>
    <n v="0"/>
    <n v="0"/>
    <m/>
    <n v="0"/>
    <n v="0"/>
    <m/>
  </r>
  <r>
    <n v="1998"/>
    <x v="0"/>
    <x v="0"/>
    <x v="0"/>
    <x v="0"/>
    <m/>
    <m/>
    <x v="0"/>
    <x v="0"/>
    <x v="0"/>
    <m/>
    <x v="0"/>
    <m/>
    <m/>
    <n v="0"/>
    <m/>
    <n v="0"/>
    <n v="0"/>
    <n v="0"/>
    <n v="0"/>
    <m/>
    <n v="0"/>
    <m/>
    <n v="0"/>
    <n v="0"/>
    <m/>
    <n v="0"/>
    <n v="0"/>
    <m/>
  </r>
  <r>
    <n v="1999"/>
    <x v="0"/>
    <x v="0"/>
    <x v="0"/>
    <x v="0"/>
    <m/>
    <m/>
    <x v="0"/>
    <x v="0"/>
    <x v="0"/>
    <m/>
    <x v="0"/>
    <m/>
    <m/>
    <n v="0"/>
    <m/>
    <n v="0"/>
    <n v="0"/>
    <n v="0"/>
    <n v="0"/>
    <m/>
    <n v="0"/>
    <m/>
    <n v="0"/>
    <n v="0"/>
    <m/>
    <n v="0"/>
    <n v="0"/>
    <m/>
  </r>
  <r>
    <n v="2000"/>
    <x v="0"/>
    <x v="0"/>
    <x v="0"/>
    <x v="0"/>
    <m/>
    <m/>
    <x v="0"/>
    <x v="0"/>
    <x v="0"/>
    <m/>
    <x v="0"/>
    <m/>
    <m/>
    <n v="0"/>
    <m/>
    <n v="0"/>
    <n v="0"/>
    <n v="0"/>
    <n v="0"/>
    <m/>
    <n v="0"/>
    <m/>
    <n v="0"/>
    <n v="0"/>
    <m/>
    <n v="0"/>
    <n v="0"/>
    <m/>
  </r>
  <r>
    <n v="2001"/>
    <x v="0"/>
    <x v="0"/>
    <x v="0"/>
    <x v="0"/>
    <m/>
    <m/>
    <x v="0"/>
    <x v="0"/>
    <x v="0"/>
    <m/>
    <x v="0"/>
    <m/>
    <m/>
    <n v="0"/>
    <m/>
    <n v="0"/>
    <n v="0"/>
    <n v="0"/>
    <n v="0"/>
    <m/>
    <n v="0"/>
    <m/>
    <n v="0"/>
    <n v="0"/>
    <m/>
    <n v="0"/>
    <n v="0"/>
    <m/>
  </r>
  <r>
    <n v="2002"/>
    <x v="0"/>
    <x v="0"/>
    <x v="0"/>
    <x v="0"/>
    <m/>
    <m/>
    <x v="0"/>
    <x v="0"/>
    <x v="0"/>
    <m/>
    <x v="0"/>
    <m/>
    <m/>
    <n v="0"/>
    <m/>
    <n v="0"/>
    <n v="0"/>
    <n v="0"/>
    <n v="0"/>
    <m/>
    <n v="0"/>
    <m/>
    <n v="0"/>
    <n v="0"/>
    <m/>
    <n v="0"/>
    <n v="0"/>
    <m/>
  </r>
  <r>
    <n v="2003"/>
    <x v="0"/>
    <x v="0"/>
    <x v="0"/>
    <x v="0"/>
    <m/>
    <m/>
    <x v="0"/>
    <x v="0"/>
    <x v="0"/>
    <m/>
    <x v="0"/>
    <m/>
    <m/>
    <n v="0"/>
    <m/>
    <n v="0"/>
    <n v="0"/>
    <n v="0"/>
    <n v="0"/>
    <m/>
    <n v="0"/>
    <m/>
    <n v="0"/>
    <n v="0"/>
    <m/>
    <n v="0"/>
    <n v="0"/>
    <m/>
  </r>
  <r>
    <n v="2004"/>
    <x v="0"/>
    <x v="0"/>
    <x v="0"/>
    <x v="0"/>
    <m/>
    <m/>
    <x v="0"/>
    <x v="0"/>
    <x v="0"/>
    <m/>
    <x v="0"/>
    <m/>
    <m/>
    <n v="0"/>
    <m/>
    <n v="0"/>
    <n v="0"/>
    <n v="0"/>
    <n v="0"/>
    <m/>
    <n v="0"/>
    <m/>
    <n v="0"/>
    <n v="0"/>
    <m/>
    <n v="0"/>
    <n v="0"/>
    <m/>
  </r>
  <r>
    <n v="2005"/>
    <x v="0"/>
    <x v="0"/>
    <x v="0"/>
    <x v="0"/>
    <m/>
    <m/>
    <x v="0"/>
    <x v="0"/>
    <x v="0"/>
    <m/>
    <x v="0"/>
    <m/>
    <m/>
    <n v="0"/>
    <m/>
    <n v="0"/>
    <n v="0"/>
    <n v="0"/>
    <n v="0"/>
    <m/>
    <n v="0"/>
    <m/>
    <n v="0"/>
    <n v="0"/>
    <m/>
    <n v="0"/>
    <n v="0"/>
    <m/>
  </r>
  <r>
    <n v="2006"/>
    <x v="0"/>
    <x v="0"/>
    <x v="0"/>
    <x v="0"/>
    <m/>
    <m/>
    <x v="0"/>
    <x v="0"/>
    <x v="0"/>
    <m/>
    <x v="0"/>
    <m/>
    <m/>
    <n v="0"/>
    <m/>
    <n v="0"/>
    <n v="0"/>
    <n v="0"/>
    <n v="0"/>
    <m/>
    <n v="0"/>
    <m/>
    <n v="0"/>
    <n v="0"/>
    <m/>
    <n v="0"/>
    <n v="0"/>
    <m/>
  </r>
  <r>
    <n v="2007"/>
    <x v="0"/>
    <x v="0"/>
    <x v="0"/>
    <x v="0"/>
    <m/>
    <m/>
    <x v="0"/>
    <x v="0"/>
    <x v="0"/>
    <m/>
    <x v="0"/>
    <m/>
    <m/>
    <n v="0"/>
    <m/>
    <n v="0"/>
    <n v="0"/>
    <n v="0"/>
    <n v="0"/>
    <m/>
    <n v="0"/>
    <m/>
    <n v="0"/>
    <n v="0"/>
    <m/>
    <n v="0"/>
    <n v="0"/>
    <m/>
  </r>
  <r>
    <n v="2008"/>
    <x v="0"/>
    <x v="0"/>
    <x v="0"/>
    <x v="0"/>
    <m/>
    <m/>
    <x v="0"/>
    <x v="0"/>
    <x v="0"/>
    <m/>
    <x v="0"/>
    <m/>
    <m/>
    <n v="0"/>
    <m/>
    <n v="0"/>
    <n v="0"/>
    <n v="0"/>
    <n v="0"/>
    <m/>
    <n v="0"/>
    <m/>
    <n v="0"/>
    <n v="0"/>
    <m/>
    <n v="0"/>
    <n v="0"/>
    <m/>
  </r>
  <r>
    <n v="2009"/>
    <x v="0"/>
    <x v="0"/>
    <x v="0"/>
    <x v="0"/>
    <m/>
    <m/>
    <x v="0"/>
    <x v="0"/>
    <x v="0"/>
    <m/>
    <x v="0"/>
    <m/>
    <m/>
    <n v="0"/>
    <m/>
    <n v="0"/>
    <n v="0"/>
    <n v="0"/>
    <n v="0"/>
    <m/>
    <n v="0"/>
    <m/>
    <n v="0"/>
    <n v="0"/>
    <m/>
    <n v="0"/>
    <n v="0"/>
    <m/>
  </r>
  <r>
    <n v="2010"/>
    <x v="0"/>
    <x v="0"/>
    <x v="0"/>
    <x v="0"/>
    <m/>
    <m/>
    <x v="0"/>
    <x v="0"/>
    <x v="0"/>
    <m/>
    <x v="0"/>
    <m/>
    <m/>
    <n v="0"/>
    <m/>
    <n v="0"/>
    <n v="0"/>
    <n v="0"/>
    <n v="0"/>
    <m/>
    <n v="0"/>
    <m/>
    <n v="0"/>
    <n v="0"/>
    <m/>
    <n v="0"/>
    <n v="0"/>
    <m/>
  </r>
  <r>
    <n v="2011"/>
    <x v="0"/>
    <x v="0"/>
    <x v="0"/>
    <x v="0"/>
    <m/>
    <m/>
    <x v="0"/>
    <x v="0"/>
    <x v="0"/>
    <m/>
    <x v="0"/>
    <m/>
    <m/>
    <n v="0"/>
    <m/>
    <n v="0"/>
    <n v="0"/>
    <n v="0"/>
    <n v="0"/>
    <m/>
    <n v="0"/>
    <m/>
    <n v="0"/>
    <n v="0"/>
    <m/>
    <n v="0"/>
    <n v="0"/>
    <m/>
  </r>
  <r>
    <n v="2012"/>
    <x v="0"/>
    <x v="0"/>
    <x v="0"/>
    <x v="0"/>
    <m/>
    <m/>
    <x v="0"/>
    <x v="0"/>
    <x v="0"/>
    <m/>
    <x v="0"/>
    <m/>
    <m/>
    <n v="0"/>
    <m/>
    <n v="0"/>
    <n v="0"/>
    <n v="0"/>
    <n v="0"/>
    <m/>
    <n v="0"/>
    <m/>
    <n v="0"/>
    <n v="0"/>
    <m/>
    <n v="0"/>
    <n v="0"/>
    <m/>
  </r>
  <r>
    <n v="2013"/>
    <x v="0"/>
    <x v="0"/>
    <x v="0"/>
    <x v="0"/>
    <m/>
    <m/>
    <x v="0"/>
    <x v="0"/>
    <x v="0"/>
    <m/>
    <x v="0"/>
    <m/>
    <m/>
    <n v="0"/>
    <m/>
    <n v="0"/>
    <n v="0"/>
    <n v="0"/>
    <n v="0"/>
    <m/>
    <n v="0"/>
    <m/>
    <n v="0"/>
    <n v="0"/>
    <m/>
    <n v="0"/>
    <n v="0"/>
    <m/>
  </r>
  <r>
    <n v="2014"/>
    <x v="0"/>
    <x v="0"/>
    <x v="0"/>
    <x v="0"/>
    <m/>
    <m/>
    <x v="0"/>
    <x v="0"/>
    <x v="0"/>
    <m/>
    <x v="0"/>
    <m/>
    <m/>
    <n v="0"/>
    <m/>
    <n v="0"/>
    <n v="0"/>
    <n v="0"/>
    <n v="0"/>
    <m/>
    <n v="0"/>
    <m/>
    <n v="0"/>
    <n v="0"/>
    <m/>
    <n v="0"/>
    <n v="0"/>
    <m/>
  </r>
  <r>
    <n v="2015"/>
    <x v="0"/>
    <x v="0"/>
    <x v="0"/>
    <x v="0"/>
    <m/>
    <m/>
    <x v="0"/>
    <x v="0"/>
    <x v="0"/>
    <m/>
    <x v="0"/>
    <m/>
    <m/>
    <n v="0"/>
    <m/>
    <n v="0"/>
    <n v="0"/>
    <n v="0"/>
    <n v="0"/>
    <m/>
    <n v="0"/>
    <m/>
    <n v="0"/>
    <n v="0"/>
    <m/>
    <n v="0"/>
    <n v="0"/>
    <m/>
  </r>
  <r>
    <n v="2016"/>
    <x v="0"/>
    <x v="0"/>
    <x v="0"/>
    <x v="0"/>
    <m/>
    <m/>
    <x v="0"/>
    <x v="0"/>
    <x v="0"/>
    <m/>
    <x v="0"/>
    <m/>
    <m/>
    <n v="0"/>
    <m/>
    <n v="0"/>
    <n v="0"/>
    <n v="0"/>
    <n v="0"/>
    <m/>
    <n v="0"/>
    <m/>
    <n v="0"/>
    <n v="0"/>
    <m/>
    <n v="0"/>
    <n v="0"/>
    <m/>
  </r>
  <r>
    <n v="2017"/>
    <x v="0"/>
    <x v="0"/>
    <x v="0"/>
    <x v="0"/>
    <m/>
    <m/>
    <x v="0"/>
    <x v="0"/>
    <x v="0"/>
    <m/>
    <x v="0"/>
    <m/>
    <m/>
    <n v="0"/>
    <m/>
    <n v="0"/>
    <n v="0"/>
    <n v="0"/>
    <n v="0"/>
    <m/>
    <n v="0"/>
    <m/>
    <n v="0"/>
    <n v="0"/>
    <m/>
    <n v="0"/>
    <n v="0"/>
    <m/>
  </r>
  <r>
    <n v="2018"/>
    <x v="0"/>
    <x v="0"/>
    <x v="0"/>
    <x v="0"/>
    <m/>
    <m/>
    <x v="0"/>
    <x v="0"/>
    <x v="0"/>
    <m/>
    <x v="0"/>
    <m/>
    <m/>
    <n v="0"/>
    <m/>
    <n v="0"/>
    <n v="0"/>
    <n v="0"/>
    <n v="0"/>
    <m/>
    <n v="0"/>
    <m/>
    <n v="0"/>
    <n v="0"/>
    <m/>
    <n v="0"/>
    <n v="0"/>
    <m/>
  </r>
  <r>
    <n v="2019"/>
    <x v="0"/>
    <x v="0"/>
    <x v="0"/>
    <x v="0"/>
    <m/>
    <m/>
    <x v="0"/>
    <x v="0"/>
    <x v="0"/>
    <m/>
    <x v="0"/>
    <m/>
    <m/>
    <n v="0"/>
    <m/>
    <n v="0"/>
    <n v="0"/>
    <n v="0"/>
    <n v="0"/>
    <m/>
    <n v="0"/>
    <m/>
    <n v="0"/>
    <n v="0"/>
    <m/>
    <n v="0"/>
    <n v="0"/>
    <m/>
  </r>
  <r>
    <n v="2020"/>
    <x v="0"/>
    <x v="0"/>
    <x v="0"/>
    <x v="0"/>
    <m/>
    <m/>
    <x v="0"/>
    <x v="0"/>
    <x v="0"/>
    <m/>
    <x v="0"/>
    <m/>
    <m/>
    <n v="0"/>
    <m/>
    <n v="0"/>
    <n v="0"/>
    <n v="0"/>
    <n v="0"/>
    <m/>
    <n v="0"/>
    <m/>
    <n v="0"/>
    <n v="0"/>
    <m/>
    <n v="0"/>
    <n v="0"/>
    <m/>
  </r>
  <r>
    <n v="2021"/>
    <x v="0"/>
    <x v="0"/>
    <x v="0"/>
    <x v="0"/>
    <m/>
    <m/>
    <x v="0"/>
    <x v="0"/>
    <x v="0"/>
    <m/>
    <x v="0"/>
    <m/>
    <m/>
    <n v="0"/>
    <m/>
    <n v="0"/>
    <n v="0"/>
    <n v="0"/>
    <n v="0"/>
    <m/>
    <n v="0"/>
    <m/>
    <n v="0"/>
    <n v="0"/>
    <m/>
    <n v="0"/>
    <n v="0"/>
    <m/>
  </r>
  <r>
    <n v="2022"/>
    <x v="0"/>
    <x v="0"/>
    <x v="0"/>
    <x v="0"/>
    <m/>
    <m/>
    <x v="0"/>
    <x v="0"/>
    <x v="0"/>
    <m/>
    <x v="0"/>
    <m/>
    <m/>
    <n v="0"/>
    <m/>
    <n v="0"/>
    <n v="0"/>
    <n v="0"/>
    <n v="0"/>
    <m/>
    <n v="0"/>
    <m/>
    <n v="0"/>
    <n v="0"/>
    <m/>
    <n v="0"/>
    <n v="0"/>
    <m/>
  </r>
  <r>
    <n v="2023"/>
    <x v="0"/>
    <x v="0"/>
    <x v="0"/>
    <x v="0"/>
    <m/>
    <m/>
    <x v="0"/>
    <x v="0"/>
    <x v="0"/>
    <m/>
    <x v="0"/>
    <m/>
    <m/>
    <n v="0"/>
    <m/>
    <n v="0"/>
    <n v="0"/>
    <n v="0"/>
    <n v="0"/>
    <m/>
    <n v="0"/>
    <m/>
    <n v="0"/>
    <n v="0"/>
    <m/>
    <n v="0"/>
    <n v="0"/>
    <m/>
  </r>
  <r>
    <n v="2024"/>
    <x v="0"/>
    <x v="0"/>
    <x v="0"/>
    <x v="0"/>
    <m/>
    <m/>
    <x v="0"/>
    <x v="0"/>
    <x v="0"/>
    <m/>
    <x v="0"/>
    <m/>
    <m/>
    <n v="0"/>
    <m/>
    <n v="0"/>
    <n v="0"/>
    <n v="0"/>
    <n v="0"/>
    <m/>
    <n v="0"/>
    <m/>
    <n v="0"/>
    <n v="0"/>
    <m/>
    <n v="0"/>
    <n v="0"/>
    <m/>
  </r>
  <r>
    <n v="2025"/>
    <x v="0"/>
    <x v="0"/>
    <x v="0"/>
    <x v="0"/>
    <m/>
    <m/>
    <x v="0"/>
    <x v="0"/>
    <x v="0"/>
    <m/>
    <x v="0"/>
    <m/>
    <m/>
    <n v="0"/>
    <m/>
    <n v="0"/>
    <n v="0"/>
    <n v="0"/>
    <n v="0"/>
    <m/>
    <n v="0"/>
    <m/>
    <n v="0"/>
    <n v="0"/>
    <m/>
    <n v="0"/>
    <n v="0"/>
    <m/>
  </r>
  <r>
    <n v="2026"/>
    <x v="0"/>
    <x v="0"/>
    <x v="0"/>
    <x v="0"/>
    <m/>
    <m/>
    <x v="0"/>
    <x v="0"/>
    <x v="0"/>
    <m/>
    <x v="0"/>
    <m/>
    <m/>
    <n v="0"/>
    <m/>
    <n v="0"/>
    <n v="0"/>
    <n v="0"/>
    <n v="0"/>
    <m/>
    <n v="0"/>
    <m/>
    <n v="0"/>
    <n v="0"/>
    <m/>
    <n v="0"/>
    <n v="0"/>
    <m/>
  </r>
  <r>
    <n v="2027"/>
    <x v="0"/>
    <x v="0"/>
    <x v="0"/>
    <x v="0"/>
    <m/>
    <m/>
    <x v="0"/>
    <x v="0"/>
    <x v="0"/>
    <m/>
    <x v="0"/>
    <m/>
    <m/>
    <n v="0"/>
    <m/>
    <n v="0"/>
    <n v="0"/>
    <n v="0"/>
    <n v="0"/>
    <m/>
    <n v="0"/>
    <m/>
    <n v="0"/>
    <n v="0"/>
    <m/>
    <n v="0"/>
    <n v="0"/>
    <m/>
  </r>
  <r>
    <n v="2028"/>
    <x v="0"/>
    <x v="0"/>
    <x v="0"/>
    <x v="0"/>
    <m/>
    <m/>
    <x v="0"/>
    <x v="0"/>
    <x v="0"/>
    <m/>
    <x v="0"/>
    <m/>
    <m/>
    <n v="0"/>
    <m/>
    <n v="0"/>
    <n v="0"/>
    <n v="0"/>
    <n v="0"/>
    <m/>
    <n v="0"/>
    <m/>
    <n v="0"/>
    <n v="0"/>
    <m/>
    <n v="0"/>
    <n v="0"/>
    <m/>
  </r>
  <r>
    <n v="2029"/>
    <x v="0"/>
    <x v="0"/>
    <x v="0"/>
    <x v="0"/>
    <m/>
    <m/>
    <x v="0"/>
    <x v="0"/>
    <x v="0"/>
    <m/>
    <x v="0"/>
    <m/>
    <m/>
    <n v="0"/>
    <m/>
    <n v="0"/>
    <n v="0"/>
    <n v="0"/>
    <n v="0"/>
    <m/>
    <n v="0"/>
    <m/>
    <n v="0"/>
    <n v="0"/>
    <m/>
    <n v="0"/>
    <n v="0"/>
    <m/>
  </r>
  <r>
    <n v="2030"/>
    <x v="0"/>
    <x v="0"/>
    <x v="0"/>
    <x v="0"/>
    <m/>
    <m/>
    <x v="0"/>
    <x v="0"/>
    <x v="0"/>
    <m/>
    <x v="0"/>
    <m/>
    <m/>
    <n v="0"/>
    <m/>
    <n v="0"/>
    <n v="0"/>
    <n v="0"/>
    <n v="0"/>
    <m/>
    <n v="0"/>
    <m/>
    <n v="0"/>
    <n v="0"/>
    <m/>
    <n v="0"/>
    <n v="0"/>
    <m/>
  </r>
  <r>
    <n v="2031"/>
    <x v="0"/>
    <x v="0"/>
    <x v="0"/>
    <x v="0"/>
    <m/>
    <m/>
    <x v="0"/>
    <x v="0"/>
    <x v="0"/>
    <m/>
    <x v="0"/>
    <m/>
    <m/>
    <n v="0"/>
    <m/>
    <n v="0"/>
    <n v="0"/>
    <n v="0"/>
    <n v="0"/>
    <m/>
    <n v="0"/>
    <m/>
    <n v="0"/>
    <n v="0"/>
    <m/>
    <n v="0"/>
    <n v="0"/>
    <m/>
  </r>
  <r>
    <n v="2032"/>
    <x v="0"/>
    <x v="0"/>
    <x v="0"/>
    <x v="0"/>
    <m/>
    <m/>
    <x v="0"/>
    <x v="0"/>
    <x v="0"/>
    <m/>
    <x v="0"/>
    <m/>
    <m/>
    <n v="0"/>
    <m/>
    <n v="0"/>
    <n v="0"/>
    <n v="0"/>
    <n v="0"/>
    <m/>
    <n v="0"/>
    <m/>
    <n v="0"/>
    <n v="0"/>
    <m/>
    <n v="0"/>
    <n v="0"/>
    <m/>
  </r>
  <r>
    <n v="2033"/>
    <x v="0"/>
    <x v="0"/>
    <x v="0"/>
    <x v="0"/>
    <m/>
    <m/>
    <x v="0"/>
    <x v="0"/>
    <x v="0"/>
    <m/>
    <x v="0"/>
    <m/>
    <m/>
    <n v="0"/>
    <m/>
    <n v="0"/>
    <n v="0"/>
    <n v="0"/>
    <n v="0"/>
    <m/>
    <n v="0"/>
    <m/>
    <n v="0"/>
    <n v="0"/>
    <m/>
    <n v="0"/>
    <n v="0"/>
    <m/>
  </r>
  <r>
    <n v="2034"/>
    <x v="0"/>
    <x v="0"/>
    <x v="0"/>
    <x v="0"/>
    <m/>
    <m/>
    <x v="0"/>
    <x v="0"/>
    <x v="0"/>
    <m/>
    <x v="0"/>
    <m/>
    <m/>
    <n v="0"/>
    <m/>
    <n v="0"/>
    <n v="0"/>
    <n v="0"/>
    <n v="0"/>
    <m/>
    <n v="0"/>
    <m/>
    <n v="0"/>
    <n v="0"/>
    <m/>
    <n v="0"/>
    <n v="0"/>
    <m/>
  </r>
  <r>
    <n v="2035"/>
    <x v="0"/>
    <x v="0"/>
    <x v="0"/>
    <x v="0"/>
    <m/>
    <m/>
    <x v="0"/>
    <x v="0"/>
    <x v="0"/>
    <m/>
    <x v="0"/>
    <m/>
    <m/>
    <n v="0"/>
    <m/>
    <n v="0"/>
    <n v="0"/>
    <n v="0"/>
    <n v="0"/>
    <m/>
    <n v="0"/>
    <m/>
    <n v="0"/>
    <n v="0"/>
    <m/>
    <n v="0"/>
    <n v="0"/>
    <m/>
  </r>
  <r>
    <n v="2036"/>
    <x v="0"/>
    <x v="0"/>
    <x v="0"/>
    <x v="0"/>
    <m/>
    <m/>
    <x v="0"/>
    <x v="0"/>
    <x v="0"/>
    <m/>
    <x v="0"/>
    <m/>
    <m/>
    <n v="0"/>
    <m/>
    <n v="0"/>
    <n v="0"/>
    <n v="0"/>
    <n v="0"/>
    <m/>
    <n v="0"/>
    <m/>
    <n v="0"/>
    <n v="0"/>
    <m/>
    <n v="0"/>
    <n v="0"/>
    <m/>
  </r>
  <r>
    <n v="2037"/>
    <x v="0"/>
    <x v="0"/>
    <x v="0"/>
    <x v="0"/>
    <m/>
    <m/>
    <x v="0"/>
    <x v="0"/>
    <x v="0"/>
    <m/>
    <x v="0"/>
    <m/>
    <m/>
    <n v="0"/>
    <m/>
    <n v="0"/>
    <n v="0"/>
    <n v="0"/>
    <n v="0"/>
    <m/>
    <n v="0"/>
    <m/>
    <n v="0"/>
    <n v="0"/>
    <m/>
    <n v="0"/>
    <n v="0"/>
    <m/>
  </r>
  <r>
    <n v="2038"/>
    <x v="0"/>
    <x v="0"/>
    <x v="0"/>
    <x v="0"/>
    <m/>
    <m/>
    <x v="0"/>
    <x v="0"/>
    <x v="0"/>
    <m/>
    <x v="0"/>
    <m/>
    <m/>
    <n v="0"/>
    <m/>
    <n v="0"/>
    <n v="0"/>
    <n v="0"/>
    <n v="0"/>
    <m/>
    <n v="0"/>
    <m/>
    <n v="0"/>
    <n v="0"/>
    <m/>
    <n v="0"/>
    <n v="0"/>
    <m/>
  </r>
  <r>
    <n v="2039"/>
    <x v="0"/>
    <x v="0"/>
    <x v="0"/>
    <x v="0"/>
    <m/>
    <m/>
    <x v="0"/>
    <x v="0"/>
    <x v="0"/>
    <m/>
    <x v="0"/>
    <m/>
    <m/>
    <n v="0"/>
    <m/>
    <n v="0"/>
    <n v="0"/>
    <n v="0"/>
    <n v="0"/>
    <m/>
    <n v="0"/>
    <m/>
    <n v="0"/>
    <n v="0"/>
    <m/>
    <n v="0"/>
    <n v="0"/>
    <m/>
  </r>
  <r>
    <n v="2040"/>
    <x v="0"/>
    <x v="0"/>
    <x v="0"/>
    <x v="0"/>
    <m/>
    <m/>
    <x v="0"/>
    <x v="0"/>
    <x v="0"/>
    <m/>
    <x v="0"/>
    <m/>
    <m/>
    <n v="0"/>
    <m/>
    <n v="0"/>
    <n v="0"/>
    <n v="0"/>
    <n v="0"/>
    <m/>
    <n v="0"/>
    <m/>
    <n v="0"/>
    <n v="0"/>
    <m/>
    <n v="0"/>
    <n v="0"/>
    <m/>
  </r>
  <r>
    <n v="2041"/>
    <x v="0"/>
    <x v="0"/>
    <x v="0"/>
    <x v="0"/>
    <m/>
    <m/>
    <x v="0"/>
    <x v="0"/>
    <x v="0"/>
    <m/>
    <x v="0"/>
    <m/>
    <m/>
    <n v="0"/>
    <m/>
    <n v="0"/>
    <n v="0"/>
    <n v="0"/>
    <n v="0"/>
    <m/>
    <n v="0"/>
    <m/>
    <n v="0"/>
    <n v="0"/>
    <m/>
    <n v="0"/>
    <n v="0"/>
    <m/>
  </r>
  <r>
    <n v="2042"/>
    <x v="0"/>
    <x v="0"/>
    <x v="0"/>
    <x v="0"/>
    <m/>
    <m/>
    <x v="0"/>
    <x v="0"/>
    <x v="0"/>
    <m/>
    <x v="0"/>
    <m/>
    <m/>
    <n v="0"/>
    <m/>
    <n v="0"/>
    <n v="0"/>
    <n v="0"/>
    <n v="0"/>
    <m/>
    <n v="0"/>
    <m/>
    <n v="0"/>
    <n v="0"/>
    <m/>
    <n v="0"/>
    <n v="0"/>
    <m/>
  </r>
  <r>
    <n v="2043"/>
    <x v="0"/>
    <x v="0"/>
    <x v="0"/>
    <x v="0"/>
    <m/>
    <m/>
    <x v="0"/>
    <x v="0"/>
    <x v="0"/>
    <m/>
    <x v="0"/>
    <m/>
    <m/>
    <n v="0"/>
    <m/>
    <n v="0"/>
    <n v="0"/>
    <n v="0"/>
    <n v="0"/>
    <m/>
    <n v="0"/>
    <m/>
    <n v="0"/>
    <n v="0"/>
    <m/>
    <n v="0"/>
    <n v="0"/>
    <m/>
  </r>
  <r>
    <n v="2044"/>
    <x v="0"/>
    <x v="0"/>
    <x v="0"/>
    <x v="0"/>
    <m/>
    <m/>
    <x v="0"/>
    <x v="0"/>
    <x v="0"/>
    <m/>
    <x v="0"/>
    <m/>
    <m/>
    <n v="0"/>
    <m/>
    <n v="0"/>
    <n v="0"/>
    <n v="0"/>
    <n v="0"/>
    <m/>
    <n v="0"/>
    <m/>
    <n v="0"/>
    <n v="0"/>
    <m/>
    <n v="0"/>
    <n v="0"/>
    <m/>
  </r>
  <r>
    <n v="2045"/>
    <x v="0"/>
    <x v="0"/>
    <x v="0"/>
    <x v="0"/>
    <m/>
    <m/>
    <x v="0"/>
    <x v="0"/>
    <x v="0"/>
    <m/>
    <x v="0"/>
    <m/>
    <m/>
    <n v="0"/>
    <m/>
    <n v="0"/>
    <n v="0"/>
    <n v="0"/>
    <n v="0"/>
    <m/>
    <n v="0"/>
    <m/>
    <n v="0"/>
    <n v="0"/>
    <m/>
    <n v="0"/>
    <n v="0"/>
    <m/>
  </r>
  <r>
    <n v="2046"/>
    <x v="0"/>
    <x v="0"/>
    <x v="0"/>
    <x v="0"/>
    <m/>
    <m/>
    <x v="0"/>
    <x v="0"/>
    <x v="0"/>
    <m/>
    <x v="0"/>
    <m/>
    <m/>
    <n v="0"/>
    <m/>
    <n v="0"/>
    <n v="0"/>
    <n v="0"/>
    <n v="0"/>
    <m/>
    <n v="0"/>
    <m/>
    <n v="0"/>
    <n v="0"/>
    <m/>
    <n v="0"/>
    <n v="0"/>
    <m/>
  </r>
  <r>
    <n v="2047"/>
    <x v="0"/>
    <x v="0"/>
    <x v="0"/>
    <x v="0"/>
    <m/>
    <m/>
    <x v="0"/>
    <x v="0"/>
    <x v="0"/>
    <m/>
    <x v="0"/>
    <m/>
    <m/>
    <n v="0"/>
    <m/>
    <n v="0"/>
    <n v="0"/>
    <n v="0"/>
    <n v="0"/>
    <m/>
    <n v="0"/>
    <m/>
    <n v="0"/>
    <n v="0"/>
    <m/>
    <n v="0"/>
    <n v="0"/>
    <m/>
  </r>
  <r>
    <n v="2048"/>
    <x v="0"/>
    <x v="0"/>
    <x v="0"/>
    <x v="0"/>
    <m/>
    <m/>
    <x v="0"/>
    <x v="0"/>
    <x v="0"/>
    <m/>
    <x v="0"/>
    <m/>
    <m/>
    <n v="0"/>
    <m/>
    <n v="0"/>
    <n v="0"/>
    <n v="0"/>
    <n v="0"/>
    <m/>
    <n v="0"/>
    <m/>
    <n v="0"/>
    <n v="0"/>
    <m/>
    <n v="0"/>
    <n v="0"/>
    <m/>
  </r>
  <r>
    <n v="2049"/>
    <x v="0"/>
    <x v="0"/>
    <x v="0"/>
    <x v="0"/>
    <m/>
    <m/>
    <x v="0"/>
    <x v="0"/>
    <x v="0"/>
    <m/>
    <x v="0"/>
    <m/>
    <m/>
    <n v="0"/>
    <m/>
    <n v="0"/>
    <n v="0"/>
    <n v="0"/>
    <n v="0"/>
    <m/>
    <n v="0"/>
    <m/>
    <n v="0"/>
    <n v="0"/>
    <m/>
    <n v="0"/>
    <n v="0"/>
    <m/>
  </r>
  <r>
    <n v="2050"/>
    <x v="0"/>
    <x v="0"/>
    <x v="0"/>
    <x v="0"/>
    <m/>
    <m/>
    <x v="0"/>
    <x v="0"/>
    <x v="0"/>
    <m/>
    <x v="0"/>
    <m/>
    <m/>
    <n v="0"/>
    <m/>
    <n v="0"/>
    <n v="0"/>
    <n v="0"/>
    <n v="0"/>
    <m/>
    <n v="0"/>
    <m/>
    <n v="0"/>
    <n v="0"/>
    <m/>
    <n v="0"/>
    <n v="0"/>
    <m/>
  </r>
  <r>
    <n v="2051"/>
    <x v="0"/>
    <x v="0"/>
    <x v="0"/>
    <x v="0"/>
    <m/>
    <m/>
    <x v="0"/>
    <x v="0"/>
    <x v="0"/>
    <m/>
    <x v="0"/>
    <m/>
    <m/>
    <n v="0"/>
    <m/>
    <n v="0"/>
    <n v="0"/>
    <n v="0"/>
    <n v="0"/>
    <m/>
    <n v="0"/>
    <m/>
    <n v="0"/>
    <n v="0"/>
    <m/>
    <n v="0"/>
    <n v="0"/>
    <m/>
  </r>
  <r>
    <n v="2052"/>
    <x v="0"/>
    <x v="0"/>
    <x v="0"/>
    <x v="0"/>
    <m/>
    <m/>
    <x v="0"/>
    <x v="0"/>
    <x v="0"/>
    <m/>
    <x v="0"/>
    <m/>
    <m/>
    <n v="0"/>
    <m/>
    <n v="0"/>
    <n v="0"/>
    <n v="0"/>
    <n v="0"/>
    <m/>
    <n v="0"/>
    <m/>
    <n v="0"/>
    <n v="0"/>
    <m/>
    <n v="0"/>
    <n v="0"/>
    <m/>
  </r>
  <r>
    <n v="2053"/>
    <x v="0"/>
    <x v="0"/>
    <x v="0"/>
    <x v="0"/>
    <m/>
    <m/>
    <x v="0"/>
    <x v="0"/>
    <x v="0"/>
    <m/>
    <x v="0"/>
    <m/>
    <m/>
    <n v="0"/>
    <m/>
    <n v="0"/>
    <n v="0"/>
    <n v="0"/>
    <n v="0"/>
    <m/>
    <n v="0"/>
    <m/>
    <n v="0"/>
    <n v="0"/>
    <m/>
    <n v="0"/>
    <n v="0"/>
    <m/>
  </r>
  <r>
    <n v="2054"/>
    <x v="0"/>
    <x v="0"/>
    <x v="0"/>
    <x v="0"/>
    <m/>
    <m/>
    <x v="0"/>
    <x v="0"/>
    <x v="0"/>
    <m/>
    <x v="0"/>
    <m/>
    <m/>
    <n v="0"/>
    <m/>
    <n v="0"/>
    <n v="0"/>
    <n v="0"/>
    <n v="0"/>
    <m/>
    <n v="0"/>
    <m/>
    <n v="0"/>
    <n v="0"/>
    <m/>
    <n v="0"/>
    <n v="0"/>
    <m/>
  </r>
  <r>
    <n v="2055"/>
    <x v="0"/>
    <x v="0"/>
    <x v="0"/>
    <x v="0"/>
    <m/>
    <m/>
    <x v="0"/>
    <x v="0"/>
    <x v="0"/>
    <m/>
    <x v="0"/>
    <m/>
    <m/>
    <n v="0"/>
    <m/>
    <n v="0"/>
    <n v="0"/>
    <n v="0"/>
    <n v="0"/>
    <m/>
    <n v="0"/>
    <m/>
    <n v="0"/>
    <n v="0"/>
    <m/>
    <n v="0"/>
    <n v="0"/>
    <m/>
  </r>
  <r>
    <n v="2056"/>
    <x v="0"/>
    <x v="0"/>
    <x v="0"/>
    <x v="0"/>
    <m/>
    <m/>
    <x v="0"/>
    <x v="0"/>
    <x v="0"/>
    <m/>
    <x v="0"/>
    <m/>
    <m/>
    <n v="0"/>
    <m/>
    <n v="0"/>
    <n v="0"/>
    <n v="0"/>
    <n v="0"/>
    <m/>
    <n v="0"/>
    <m/>
    <n v="0"/>
    <n v="0"/>
    <m/>
    <n v="0"/>
    <n v="0"/>
    <m/>
  </r>
  <r>
    <n v="2057"/>
    <x v="0"/>
    <x v="0"/>
    <x v="0"/>
    <x v="0"/>
    <m/>
    <m/>
    <x v="0"/>
    <x v="0"/>
    <x v="0"/>
    <m/>
    <x v="0"/>
    <m/>
    <m/>
    <n v="0"/>
    <m/>
    <n v="0"/>
    <n v="0"/>
    <n v="0"/>
    <n v="0"/>
    <m/>
    <n v="0"/>
    <m/>
    <n v="0"/>
    <n v="0"/>
    <m/>
    <n v="0"/>
    <n v="0"/>
    <m/>
  </r>
  <r>
    <n v="2058"/>
    <x v="0"/>
    <x v="0"/>
    <x v="0"/>
    <x v="0"/>
    <m/>
    <m/>
    <x v="0"/>
    <x v="0"/>
    <x v="0"/>
    <m/>
    <x v="0"/>
    <m/>
    <m/>
    <n v="0"/>
    <m/>
    <n v="0"/>
    <n v="0"/>
    <n v="0"/>
    <n v="0"/>
    <m/>
    <n v="0"/>
    <m/>
    <n v="0"/>
    <n v="0"/>
    <m/>
    <n v="0"/>
    <n v="0"/>
    <m/>
  </r>
  <r>
    <n v="2059"/>
    <x v="0"/>
    <x v="0"/>
    <x v="0"/>
    <x v="0"/>
    <m/>
    <m/>
    <x v="0"/>
    <x v="0"/>
    <x v="0"/>
    <m/>
    <x v="0"/>
    <m/>
    <m/>
    <n v="0"/>
    <m/>
    <n v="0"/>
    <n v="0"/>
    <n v="0"/>
    <n v="0"/>
    <m/>
    <n v="0"/>
    <m/>
    <n v="0"/>
    <n v="0"/>
    <m/>
    <n v="0"/>
    <n v="0"/>
    <m/>
  </r>
  <r>
    <n v="2060"/>
    <x v="0"/>
    <x v="0"/>
    <x v="0"/>
    <x v="0"/>
    <m/>
    <m/>
    <x v="0"/>
    <x v="0"/>
    <x v="0"/>
    <m/>
    <x v="0"/>
    <m/>
    <m/>
    <n v="0"/>
    <m/>
    <n v="0"/>
    <n v="0"/>
    <n v="0"/>
    <n v="0"/>
    <m/>
    <n v="0"/>
    <m/>
    <n v="0"/>
    <n v="0"/>
    <m/>
    <n v="0"/>
    <n v="0"/>
    <m/>
  </r>
  <r>
    <n v="2061"/>
    <x v="0"/>
    <x v="0"/>
    <x v="0"/>
    <x v="0"/>
    <m/>
    <m/>
    <x v="0"/>
    <x v="0"/>
    <x v="0"/>
    <m/>
    <x v="0"/>
    <m/>
    <m/>
    <n v="0"/>
    <m/>
    <n v="0"/>
    <n v="0"/>
    <n v="0"/>
    <n v="0"/>
    <m/>
    <n v="0"/>
    <m/>
    <n v="0"/>
    <n v="0"/>
    <m/>
    <n v="0"/>
    <n v="0"/>
    <m/>
  </r>
  <r>
    <n v="2062"/>
    <x v="0"/>
    <x v="0"/>
    <x v="0"/>
    <x v="0"/>
    <m/>
    <m/>
    <x v="0"/>
    <x v="0"/>
    <x v="0"/>
    <m/>
    <x v="0"/>
    <m/>
    <m/>
    <n v="0"/>
    <m/>
    <n v="0"/>
    <n v="0"/>
    <n v="0"/>
    <n v="0"/>
    <m/>
    <n v="0"/>
    <m/>
    <n v="0"/>
    <n v="0"/>
    <m/>
    <n v="0"/>
    <n v="0"/>
    <m/>
  </r>
  <r>
    <n v="2063"/>
    <x v="0"/>
    <x v="0"/>
    <x v="0"/>
    <x v="0"/>
    <m/>
    <m/>
    <x v="0"/>
    <x v="0"/>
    <x v="0"/>
    <m/>
    <x v="0"/>
    <m/>
    <m/>
    <n v="0"/>
    <m/>
    <n v="0"/>
    <n v="0"/>
    <n v="0"/>
    <n v="0"/>
    <m/>
    <n v="0"/>
    <m/>
    <n v="0"/>
    <n v="0"/>
    <m/>
    <n v="0"/>
    <n v="0"/>
    <m/>
  </r>
  <r>
    <n v="2064"/>
    <x v="0"/>
    <x v="0"/>
    <x v="0"/>
    <x v="0"/>
    <m/>
    <m/>
    <x v="0"/>
    <x v="0"/>
    <x v="0"/>
    <m/>
    <x v="0"/>
    <m/>
    <m/>
    <n v="0"/>
    <m/>
    <n v="0"/>
    <n v="0"/>
    <n v="0"/>
    <n v="0"/>
    <m/>
    <n v="0"/>
    <m/>
    <n v="0"/>
    <n v="0"/>
    <m/>
    <n v="0"/>
    <n v="0"/>
    <m/>
  </r>
  <r>
    <n v="2065"/>
    <x v="0"/>
    <x v="0"/>
    <x v="0"/>
    <x v="0"/>
    <m/>
    <m/>
    <x v="0"/>
    <x v="0"/>
    <x v="0"/>
    <m/>
    <x v="0"/>
    <m/>
    <m/>
    <n v="0"/>
    <m/>
    <n v="0"/>
    <n v="0"/>
    <n v="0"/>
    <n v="0"/>
    <m/>
    <n v="0"/>
    <m/>
    <n v="0"/>
    <n v="0"/>
    <m/>
    <n v="0"/>
    <n v="0"/>
    <m/>
  </r>
  <r>
    <n v="2066"/>
    <x v="0"/>
    <x v="0"/>
    <x v="0"/>
    <x v="0"/>
    <m/>
    <m/>
    <x v="0"/>
    <x v="0"/>
    <x v="0"/>
    <m/>
    <x v="0"/>
    <m/>
    <m/>
    <n v="0"/>
    <m/>
    <n v="0"/>
    <n v="0"/>
    <n v="0"/>
    <n v="0"/>
    <m/>
    <n v="0"/>
    <m/>
    <n v="0"/>
    <n v="0"/>
    <m/>
    <n v="0"/>
    <n v="0"/>
    <m/>
  </r>
  <r>
    <n v="2067"/>
    <x v="0"/>
    <x v="0"/>
    <x v="0"/>
    <x v="0"/>
    <m/>
    <m/>
    <x v="0"/>
    <x v="0"/>
    <x v="0"/>
    <m/>
    <x v="0"/>
    <m/>
    <m/>
    <n v="0"/>
    <m/>
    <n v="0"/>
    <n v="0"/>
    <n v="0"/>
    <n v="0"/>
    <m/>
    <n v="0"/>
    <m/>
    <n v="0"/>
    <n v="0"/>
    <m/>
    <n v="0"/>
    <n v="0"/>
    <m/>
  </r>
  <r>
    <n v="2068"/>
    <x v="0"/>
    <x v="0"/>
    <x v="0"/>
    <x v="0"/>
    <m/>
    <m/>
    <x v="0"/>
    <x v="0"/>
    <x v="0"/>
    <m/>
    <x v="0"/>
    <m/>
    <m/>
    <n v="0"/>
    <m/>
    <n v="0"/>
    <n v="0"/>
    <n v="0"/>
    <n v="0"/>
    <m/>
    <n v="0"/>
    <m/>
    <n v="0"/>
    <n v="0"/>
    <m/>
    <n v="0"/>
    <n v="0"/>
    <m/>
  </r>
  <r>
    <n v="2069"/>
    <x v="0"/>
    <x v="0"/>
    <x v="0"/>
    <x v="0"/>
    <m/>
    <m/>
    <x v="0"/>
    <x v="0"/>
    <x v="0"/>
    <m/>
    <x v="0"/>
    <m/>
    <m/>
    <n v="0"/>
    <m/>
    <n v="0"/>
    <n v="0"/>
    <n v="0"/>
    <n v="0"/>
    <m/>
    <n v="0"/>
    <m/>
    <n v="0"/>
    <n v="0"/>
    <m/>
    <n v="0"/>
    <n v="0"/>
    <m/>
  </r>
  <r>
    <n v="2070"/>
    <x v="0"/>
    <x v="0"/>
    <x v="0"/>
    <x v="0"/>
    <m/>
    <m/>
    <x v="0"/>
    <x v="0"/>
    <x v="0"/>
    <m/>
    <x v="0"/>
    <m/>
    <m/>
    <n v="0"/>
    <m/>
    <n v="0"/>
    <n v="0"/>
    <n v="0"/>
    <n v="0"/>
    <m/>
    <n v="0"/>
    <m/>
    <n v="0"/>
    <n v="0"/>
    <m/>
    <n v="0"/>
    <n v="0"/>
    <m/>
  </r>
  <r>
    <n v="2071"/>
    <x v="0"/>
    <x v="0"/>
    <x v="0"/>
    <x v="0"/>
    <m/>
    <m/>
    <x v="0"/>
    <x v="0"/>
    <x v="0"/>
    <m/>
    <x v="0"/>
    <m/>
    <m/>
    <n v="0"/>
    <m/>
    <n v="0"/>
    <n v="0"/>
    <n v="0"/>
    <n v="0"/>
    <m/>
    <n v="0"/>
    <m/>
    <n v="0"/>
    <n v="0"/>
    <m/>
    <n v="0"/>
    <n v="0"/>
    <m/>
  </r>
  <r>
    <n v="2072"/>
    <x v="0"/>
    <x v="0"/>
    <x v="0"/>
    <x v="0"/>
    <m/>
    <m/>
    <x v="0"/>
    <x v="0"/>
    <x v="0"/>
    <m/>
    <x v="0"/>
    <m/>
    <m/>
    <n v="0"/>
    <m/>
    <n v="0"/>
    <n v="0"/>
    <n v="0"/>
    <n v="0"/>
    <m/>
    <n v="0"/>
    <m/>
    <n v="0"/>
    <n v="0"/>
    <m/>
    <n v="0"/>
    <n v="0"/>
    <m/>
  </r>
  <r>
    <n v="2073"/>
    <x v="0"/>
    <x v="0"/>
    <x v="0"/>
    <x v="0"/>
    <m/>
    <m/>
    <x v="0"/>
    <x v="0"/>
    <x v="0"/>
    <m/>
    <x v="0"/>
    <m/>
    <m/>
    <n v="0"/>
    <m/>
    <n v="0"/>
    <n v="0"/>
    <n v="0"/>
    <n v="0"/>
    <m/>
    <n v="0"/>
    <m/>
    <n v="0"/>
    <n v="0"/>
    <m/>
    <n v="0"/>
    <n v="0"/>
    <m/>
  </r>
  <r>
    <n v="2074"/>
    <x v="0"/>
    <x v="0"/>
    <x v="0"/>
    <x v="0"/>
    <m/>
    <m/>
    <x v="0"/>
    <x v="0"/>
    <x v="0"/>
    <m/>
    <x v="0"/>
    <m/>
    <m/>
    <n v="0"/>
    <m/>
    <n v="0"/>
    <n v="0"/>
    <n v="0"/>
    <n v="0"/>
    <m/>
    <n v="0"/>
    <m/>
    <n v="0"/>
    <n v="0"/>
    <m/>
    <n v="0"/>
    <n v="0"/>
    <m/>
  </r>
  <r>
    <n v="2075"/>
    <x v="0"/>
    <x v="0"/>
    <x v="0"/>
    <x v="0"/>
    <m/>
    <m/>
    <x v="0"/>
    <x v="0"/>
    <x v="0"/>
    <m/>
    <x v="0"/>
    <m/>
    <m/>
    <n v="0"/>
    <m/>
    <n v="0"/>
    <n v="0"/>
    <n v="0"/>
    <n v="0"/>
    <m/>
    <n v="0"/>
    <m/>
    <n v="0"/>
    <n v="0"/>
    <m/>
    <n v="0"/>
    <n v="0"/>
    <m/>
  </r>
  <r>
    <n v="2076"/>
    <x v="0"/>
    <x v="0"/>
    <x v="0"/>
    <x v="0"/>
    <m/>
    <m/>
    <x v="0"/>
    <x v="0"/>
    <x v="0"/>
    <m/>
    <x v="0"/>
    <m/>
    <m/>
    <n v="0"/>
    <m/>
    <n v="0"/>
    <n v="0"/>
    <n v="0"/>
    <n v="0"/>
    <m/>
    <n v="0"/>
    <m/>
    <n v="0"/>
    <n v="0"/>
    <m/>
    <n v="0"/>
    <n v="0"/>
    <m/>
  </r>
  <r>
    <n v="2077"/>
    <x v="0"/>
    <x v="0"/>
    <x v="0"/>
    <x v="0"/>
    <m/>
    <m/>
    <x v="0"/>
    <x v="0"/>
    <x v="0"/>
    <m/>
    <x v="0"/>
    <m/>
    <m/>
    <n v="0"/>
    <m/>
    <n v="0"/>
    <n v="0"/>
    <n v="0"/>
    <n v="0"/>
    <m/>
    <n v="0"/>
    <m/>
    <n v="0"/>
    <n v="0"/>
    <m/>
    <n v="0"/>
    <n v="0"/>
    <m/>
  </r>
  <r>
    <n v="2078"/>
    <x v="0"/>
    <x v="0"/>
    <x v="0"/>
    <x v="0"/>
    <m/>
    <m/>
    <x v="0"/>
    <x v="0"/>
    <x v="0"/>
    <m/>
    <x v="0"/>
    <m/>
    <m/>
    <n v="0"/>
    <m/>
    <n v="0"/>
    <n v="0"/>
    <n v="0"/>
    <n v="0"/>
    <m/>
    <n v="0"/>
    <m/>
    <n v="0"/>
    <n v="0"/>
    <m/>
    <n v="0"/>
    <n v="0"/>
    <m/>
  </r>
  <r>
    <n v="2079"/>
    <x v="0"/>
    <x v="0"/>
    <x v="0"/>
    <x v="0"/>
    <m/>
    <m/>
    <x v="0"/>
    <x v="0"/>
    <x v="0"/>
    <m/>
    <x v="0"/>
    <m/>
    <m/>
    <n v="0"/>
    <m/>
    <n v="0"/>
    <n v="0"/>
    <n v="0"/>
    <n v="0"/>
    <m/>
    <n v="0"/>
    <m/>
    <n v="0"/>
    <n v="0"/>
    <m/>
    <n v="0"/>
    <n v="0"/>
    <m/>
  </r>
  <r>
    <n v="2080"/>
    <x v="0"/>
    <x v="0"/>
    <x v="0"/>
    <x v="0"/>
    <m/>
    <m/>
    <x v="0"/>
    <x v="0"/>
    <x v="0"/>
    <m/>
    <x v="0"/>
    <m/>
    <m/>
    <n v="0"/>
    <m/>
    <n v="0"/>
    <n v="0"/>
    <n v="0"/>
    <n v="0"/>
    <m/>
    <n v="0"/>
    <m/>
    <n v="0"/>
    <n v="0"/>
    <m/>
    <n v="0"/>
    <n v="0"/>
    <m/>
  </r>
  <r>
    <n v="2081"/>
    <x v="0"/>
    <x v="0"/>
    <x v="0"/>
    <x v="0"/>
    <m/>
    <m/>
    <x v="0"/>
    <x v="0"/>
    <x v="0"/>
    <m/>
    <x v="0"/>
    <m/>
    <m/>
    <n v="0"/>
    <m/>
    <n v="0"/>
    <n v="0"/>
    <n v="0"/>
    <n v="0"/>
    <m/>
    <n v="0"/>
    <m/>
    <n v="0"/>
    <n v="0"/>
    <m/>
    <n v="0"/>
    <n v="0"/>
    <m/>
  </r>
  <r>
    <n v="2082"/>
    <x v="0"/>
    <x v="0"/>
    <x v="0"/>
    <x v="0"/>
    <m/>
    <m/>
    <x v="0"/>
    <x v="0"/>
    <x v="0"/>
    <m/>
    <x v="0"/>
    <m/>
    <m/>
    <n v="0"/>
    <m/>
    <n v="0"/>
    <n v="0"/>
    <n v="0"/>
    <n v="0"/>
    <m/>
    <n v="0"/>
    <m/>
    <n v="0"/>
    <n v="0"/>
    <m/>
    <n v="0"/>
    <n v="0"/>
    <m/>
  </r>
  <r>
    <n v="2083"/>
    <x v="0"/>
    <x v="0"/>
    <x v="0"/>
    <x v="0"/>
    <m/>
    <m/>
    <x v="0"/>
    <x v="0"/>
    <x v="0"/>
    <m/>
    <x v="0"/>
    <m/>
    <m/>
    <n v="0"/>
    <m/>
    <n v="0"/>
    <n v="0"/>
    <n v="0"/>
    <n v="0"/>
    <m/>
    <n v="0"/>
    <m/>
    <n v="0"/>
    <n v="0"/>
    <m/>
    <n v="0"/>
    <n v="0"/>
    <m/>
  </r>
  <r>
    <n v="2084"/>
    <x v="0"/>
    <x v="0"/>
    <x v="0"/>
    <x v="0"/>
    <m/>
    <m/>
    <x v="0"/>
    <x v="0"/>
    <x v="0"/>
    <m/>
    <x v="0"/>
    <m/>
    <m/>
    <n v="0"/>
    <m/>
    <n v="0"/>
    <n v="0"/>
    <n v="0"/>
    <n v="0"/>
    <m/>
    <n v="0"/>
    <m/>
    <n v="0"/>
    <n v="0"/>
    <m/>
    <n v="0"/>
    <n v="0"/>
    <m/>
  </r>
  <r>
    <n v="2085"/>
    <x v="0"/>
    <x v="0"/>
    <x v="0"/>
    <x v="0"/>
    <m/>
    <m/>
    <x v="0"/>
    <x v="0"/>
    <x v="0"/>
    <m/>
    <x v="0"/>
    <m/>
    <m/>
    <n v="0"/>
    <m/>
    <n v="0"/>
    <n v="0"/>
    <n v="0"/>
    <n v="0"/>
    <m/>
    <n v="0"/>
    <m/>
    <n v="0"/>
    <n v="0"/>
    <m/>
    <n v="0"/>
    <n v="0"/>
    <m/>
  </r>
  <r>
    <n v="2086"/>
    <x v="0"/>
    <x v="0"/>
    <x v="0"/>
    <x v="0"/>
    <m/>
    <m/>
    <x v="0"/>
    <x v="0"/>
    <x v="0"/>
    <m/>
    <x v="0"/>
    <m/>
    <m/>
    <n v="0"/>
    <m/>
    <n v="0"/>
    <n v="0"/>
    <n v="0"/>
    <n v="0"/>
    <m/>
    <n v="0"/>
    <m/>
    <n v="0"/>
    <n v="0"/>
    <m/>
    <n v="0"/>
    <n v="0"/>
    <m/>
  </r>
  <r>
    <n v="2087"/>
    <x v="0"/>
    <x v="0"/>
    <x v="0"/>
    <x v="0"/>
    <m/>
    <m/>
    <x v="0"/>
    <x v="0"/>
    <x v="0"/>
    <m/>
    <x v="0"/>
    <m/>
    <m/>
    <n v="0"/>
    <m/>
    <n v="0"/>
    <n v="0"/>
    <n v="0"/>
    <n v="0"/>
    <m/>
    <n v="0"/>
    <m/>
    <n v="0"/>
    <n v="0"/>
    <m/>
    <n v="0"/>
    <n v="0"/>
    <m/>
  </r>
  <r>
    <n v="2088"/>
    <x v="0"/>
    <x v="0"/>
    <x v="0"/>
    <x v="0"/>
    <m/>
    <m/>
    <x v="0"/>
    <x v="0"/>
    <x v="0"/>
    <m/>
    <x v="0"/>
    <m/>
    <m/>
    <n v="0"/>
    <m/>
    <n v="0"/>
    <n v="0"/>
    <n v="0"/>
    <n v="0"/>
    <m/>
    <n v="0"/>
    <m/>
    <n v="0"/>
    <n v="0"/>
    <m/>
    <n v="0"/>
    <n v="0"/>
    <m/>
  </r>
  <r>
    <n v="2089"/>
    <x v="0"/>
    <x v="0"/>
    <x v="0"/>
    <x v="0"/>
    <m/>
    <m/>
    <x v="0"/>
    <x v="0"/>
    <x v="0"/>
    <m/>
    <x v="0"/>
    <m/>
    <m/>
    <n v="0"/>
    <m/>
    <n v="0"/>
    <n v="0"/>
    <n v="0"/>
    <n v="0"/>
    <m/>
    <n v="0"/>
    <m/>
    <n v="0"/>
    <n v="0"/>
    <m/>
    <n v="0"/>
    <n v="0"/>
    <m/>
  </r>
  <r>
    <n v="2090"/>
    <x v="0"/>
    <x v="0"/>
    <x v="0"/>
    <x v="0"/>
    <m/>
    <m/>
    <x v="0"/>
    <x v="0"/>
    <x v="0"/>
    <m/>
    <x v="0"/>
    <m/>
    <m/>
    <n v="0"/>
    <m/>
    <n v="0"/>
    <n v="0"/>
    <n v="0"/>
    <n v="0"/>
    <m/>
    <n v="0"/>
    <m/>
    <n v="0"/>
    <n v="0"/>
    <m/>
    <n v="0"/>
    <n v="0"/>
    <m/>
  </r>
  <r>
    <n v="2091"/>
    <x v="0"/>
    <x v="0"/>
    <x v="0"/>
    <x v="0"/>
    <m/>
    <m/>
    <x v="0"/>
    <x v="0"/>
    <x v="0"/>
    <m/>
    <x v="0"/>
    <m/>
    <m/>
    <n v="0"/>
    <m/>
    <n v="0"/>
    <n v="0"/>
    <n v="0"/>
    <n v="0"/>
    <m/>
    <n v="0"/>
    <m/>
    <n v="0"/>
    <n v="0"/>
    <m/>
    <n v="0"/>
    <n v="0"/>
    <m/>
  </r>
  <r>
    <n v="2092"/>
    <x v="0"/>
    <x v="0"/>
    <x v="0"/>
    <x v="0"/>
    <m/>
    <m/>
    <x v="0"/>
    <x v="0"/>
    <x v="0"/>
    <m/>
    <x v="0"/>
    <m/>
    <m/>
    <n v="0"/>
    <m/>
    <n v="0"/>
    <n v="0"/>
    <n v="0"/>
    <n v="0"/>
    <m/>
    <n v="0"/>
    <m/>
    <n v="0"/>
    <n v="0"/>
    <m/>
    <n v="0"/>
    <n v="0"/>
    <m/>
  </r>
  <r>
    <n v="2093"/>
    <x v="0"/>
    <x v="0"/>
    <x v="0"/>
    <x v="0"/>
    <m/>
    <m/>
    <x v="0"/>
    <x v="0"/>
    <x v="0"/>
    <m/>
    <x v="0"/>
    <m/>
    <m/>
    <n v="0"/>
    <m/>
    <n v="0"/>
    <n v="0"/>
    <n v="0"/>
    <n v="0"/>
    <m/>
    <n v="0"/>
    <m/>
    <n v="0"/>
    <n v="0"/>
    <m/>
    <n v="0"/>
    <n v="0"/>
    <m/>
  </r>
  <r>
    <n v="2094"/>
    <x v="0"/>
    <x v="0"/>
    <x v="0"/>
    <x v="0"/>
    <m/>
    <m/>
    <x v="0"/>
    <x v="0"/>
    <x v="0"/>
    <m/>
    <x v="0"/>
    <m/>
    <m/>
    <n v="0"/>
    <m/>
    <n v="0"/>
    <n v="0"/>
    <n v="0"/>
    <n v="0"/>
    <m/>
    <n v="0"/>
    <m/>
    <n v="0"/>
    <n v="0"/>
    <m/>
    <n v="0"/>
    <n v="0"/>
    <m/>
  </r>
  <r>
    <n v="2095"/>
    <x v="0"/>
    <x v="0"/>
    <x v="0"/>
    <x v="0"/>
    <m/>
    <m/>
    <x v="0"/>
    <x v="0"/>
    <x v="0"/>
    <m/>
    <x v="0"/>
    <m/>
    <m/>
    <n v="0"/>
    <m/>
    <n v="0"/>
    <n v="0"/>
    <n v="0"/>
    <n v="0"/>
    <m/>
    <n v="0"/>
    <m/>
    <n v="0"/>
    <n v="0"/>
    <m/>
    <n v="0"/>
    <n v="0"/>
    <m/>
  </r>
  <r>
    <n v="2096"/>
    <x v="0"/>
    <x v="0"/>
    <x v="0"/>
    <x v="0"/>
    <m/>
    <m/>
    <x v="0"/>
    <x v="0"/>
    <x v="0"/>
    <m/>
    <x v="0"/>
    <m/>
    <m/>
    <n v="0"/>
    <m/>
    <n v="0"/>
    <n v="0"/>
    <n v="0"/>
    <n v="0"/>
    <m/>
    <n v="0"/>
    <m/>
    <n v="0"/>
    <n v="0"/>
    <m/>
    <n v="0"/>
    <n v="0"/>
    <m/>
  </r>
  <r>
    <n v="2097"/>
    <x v="0"/>
    <x v="0"/>
    <x v="0"/>
    <x v="0"/>
    <m/>
    <m/>
    <x v="0"/>
    <x v="0"/>
    <x v="0"/>
    <m/>
    <x v="0"/>
    <m/>
    <m/>
    <n v="0"/>
    <m/>
    <n v="0"/>
    <n v="0"/>
    <n v="0"/>
    <n v="0"/>
    <m/>
    <n v="0"/>
    <m/>
    <n v="0"/>
    <n v="0"/>
    <m/>
    <n v="0"/>
    <n v="0"/>
    <m/>
  </r>
  <r>
    <n v="2098"/>
    <x v="0"/>
    <x v="0"/>
    <x v="0"/>
    <x v="0"/>
    <m/>
    <m/>
    <x v="0"/>
    <x v="0"/>
    <x v="0"/>
    <m/>
    <x v="0"/>
    <m/>
    <m/>
    <n v="0"/>
    <m/>
    <n v="0"/>
    <n v="0"/>
    <n v="0"/>
    <n v="0"/>
    <m/>
    <n v="0"/>
    <m/>
    <n v="0"/>
    <n v="0"/>
    <m/>
    <n v="0"/>
    <n v="0"/>
    <m/>
  </r>
  <r>
    <n v="2099"/>
    <x v="0"/>
    <x v="0"/>
    <x v="0"/>
    <x v="0"/>
    <m/>
    <m/>
    <x v="0"/>
    <x v="0"/>
    <x v="0"/>
    <m/>
    <x v="0"/>
    <m/>
    <m/>
    <n v="0"/>
    <m/>
    <n v="0"/>
    <n v="0"/>
    <n v="0"/>
    <n v="0"/>
    <m/>
    <n v="0"/>
    <m/>
    <n v="0"/>
    <n v="0"/>
    <m/>
    <n v="0"/>
    <n v="0"/>
    <m/>
  </r>
  <r>
    <n v="2100"/>
    <x v="0"/>
    <x v="0"/>
    <x v="0"/>
    <x v="0"/>
    <m/>
    <m/>
    <x v="0"/>
    <x v="0"/>
    <x v="0"/>
    <m/>
    <x v="0"/>
    <m/>
    <m/>
    <n v="0"/>
    <m/>
    <n v="0"/>
    <n v="0"/>
    <n v="0"/>
    <n v="0"/>
    <m/>
    <n v="0"/>
    <m/>
    <n v="0"/>
    <n v="0"/>
    <m/>
    <n v="0"/>
    <n v="0"/>
    <m/>
  </r>
  <r>
    <n v="2101"/>
    <x v="0"/>
    <x v="0"/>
    <x v="0"/>
    <x v="0"/>
    <m/>
    <m/>
    <x v="0"/>
    <x v="0"/>
    <x v="0"/>
    <m/>
    <x v="0"/>
    <m/>
    <m/>
    <n v="0"/>
    <m/>
    <n v="0"/>
    <n v="0"/>
    <n v="0"/>
    <n v="0"/>
    <m/>
    <n v="0"/>
    <m/>
    <n v="0"/>
    <n v="0"/>
    <m/>
    <n v="0"/>
    <n v="0"/>
    <m/>
  </r>
  <r>
    <n v="2102"/>
    <x v="0"/>
    <x v="0"/>
    <x v="0"/>
    <x v="0"/>
    <m/>
    <m/>
    <x v="0"/>
    <x v="0"/>
    <x v="0"/>
    <m/>
    <x v="0"/>
    <m/>
    <m/>
    <n v="0"/>
    <m/>
    <n v="0"/>
    <n v="0"/>
    <n v="0"/>
    <n v="0"/>
    <m/>
    <n v="0"/>
    <m/>
    <n v="0"/>
    <n v="0"/>
    <m/>
    <n v="0"/>
    <n v="0"/>
    <m/>
  </r>
  <r>
    <n v="2103"/>
    <x v="0"/>
    <x v="0"/>
    <x v="0"/>
    <x v="0"/>
    <m/>
    <m/>
    <x v="0"/>
    <x v="0"/>
    <x v="0"/>
    <m/>
    <x v="0"/>
    <m/>
    <m/>
    <n v="0"/>
    <m/>
    <n v="0"/>
    <n v="0"/>
    <n v="0"/>
    <n v="0"/>
    <m/>
    <n v="0"/>
    <m/>
    <n v="0"/>
    <n v="0"/>
    <m/>
    <n v="0"/>
    <n v="0"/>
    <m/>
  </r>
  <r>
    <n v="2104"/>
    <x v="0"/>
    <x v="0"/>
    <x v="0"/>
    <x v="0"/>
    <m/>
    <m/>
    <x v="0"/>
    <x v="0"/>
    <x v="0"/>
    <m/>
    <x v="0"/>
    <m/>
    <m/>
    <n v="0"/>
    <m/>
    <n v="0"/>
    <n v="0"/>
    <n v="0"/>
    <n v="0"/>
    <m/>
    <n v="0"/>
    <m/>
    <n v="0"/>
    <n v="0"/>
    <m/>
    <n v="0"/>
    <n v="0"/>
    <m/>
  </r>
  <r>
    <n v="2105"/>
    <x v="0"/>
    <x v="0"/>
    <x v="0"/>
    <x v="0"/>
    <m/>
    <m/>
    <x v="0"/>
    <x v="0"/>
    <x v="0"/>
    <m/>
    <x v="0"/>
    <m/>
    <m/>
    <n v="0"/>
    <m/>
    <n v="0"/>
    <n v="0"/>
    <n v="0"/>
    <n v="0"/>
    <m/>
    <n v="0"/>
    <m/>
    <n v="0"/>
    <n v="0"/>
    <m/>
    <n v="0"/>
    <n v="0"/>
    <m/>
  </r>
  <r>
    <n v="2106"/>
    <x v="0"/>
    <x v="0"/>
    <x v="0"/>
    <x v="0"/>
    <m/>
    <m/>
    <x v="0"/>
    <x v="0"/>
    <x v="0"/>
    <m/>
    <x v="0"/>
    <m/>
    <m/>
    <n v="0"/>
    <m/>
    <n v="0"/>
    <n v="0"/>
    <n v="0"/>
    <n v="0"/>
    <m/>
    <n v="0"/>
    <m/>
    <n v="0"/>
    <n v="0"/>
    <m/>
    <n v="0"/>
    <n v="0"/>
    <m/>
  </r>
  <r>
    <n v="2107"/>
    <x v="0"/>
    <x v="0"/>
    <x v="0"/>
    <x v="0"/>
    <m/>
    <m/>
    <x v="0"/>
    <x v="0"/>
    <x v="0"/>
    <m/>
    <x v="0"/>
    <m/>
    <m/>
    <n v="0"/>
    <m/>
    <n v="0"/>
    <n v="0"/>
    <n v="0"/>
    <n v="0"/>
    <m/>
    <n v="0"/>
    <m/>
    <n v="0"/>
    <n v="0"/>
    <m/>
    <n v="0"/>
    <n v="0"/>
    <m/>
  </r>
  <r>
    <n v="2108"/>
    <x v="0"/>
    <x v="0"/>
    <x v="0"/>
    <x v="0"/>
    <m/>
    <m/>
    <x v="0"/>
    <x v="0"/>
    <x v="0"/>
    <m/>
    <x v="0"/>
    <m/>
    <m/>
    <n v="0"/>
    <m/>
    <n v="0"/>
    <n v="0"/>
    <n v="0"/>
    <n v="0"/>
    <m/>
    <n v="0"/>
    <m/>
    <n v="0"/>
    <n v="0"/>
    <m/>
    <n v="0"/>
    <n v="0"/>
    <m/>
  </r>
  <r>
    <n v="2109"/>
    <x v="0"/>
    <x v="0"/>
    <x v="0"/>
    <x v="0"/>
    <m/>
    <m/>
    <x v="0"/>
    <x v="0"/>
    <x v="0"/>
    <m/>
    <x v="0"/>
    <m/>
    <m/>
    <n v="0"/>
    <m/>
    <n v="0"/>
    <n v="0"/>
    <n v="0"/>
    <n v="0"/>
    <m/>
    <n v="0"/>
    <m/>
    <n v="0"/>
    <n v="0"/>
    <m/>
    <n v="0"/>
    <n v="0"/>
    <m/>
  </r>
  <r>
    <n v="2110"/>
    <x v="0"/>
    <x v="0"/>
    <x v="0"/>
    <x v="0"/>
    <m/>
    <m/>
    <x v="0"/>
    <x v="0"/>
    <x v="0"/>
    <m/>
    <x v="0"/>
    <m/>
    <m/>
    <n v="0"/>
    <m/>
    <n v="0"/>
    <n v="0"/>
    <n v="0"/>
    <n v="0"/>
    <m/>
    <n v="0"/>
    <m/>
    <n v="0"/>
    <n v="0"/>
    <m/>
    <n v="0"/>
    <n v="0"/>
    <m/>
  </r>
  <r>
    <n v="2111"/>
    <x v="0"/>
    <x v="0"/>
    <x v="0"/>
    <x v="0"/>
    <m/>
    <m/>
    <x v="0"/>
    <x v="0"/>
    <x v="0"/>
    <m/>
    <x v="0"/>
    <m/>
    <m/>
    <n v="0"/>
    <m/>
    <n v="0"/>
    <n v="0"/>
    <n v="0"/>
    <n v="0"/>
    <m/>
    <n v="0"/>
    <m/>
    <n v="0"/>
    <n v="0"/>
    <m/>
    <n v="0"/>
    <n v="0"/>
    <m/>
  </r>
  <r>
    <n v="2112"/>
    <x v="0"/>
    <x v="0"/>
    <x v="0"/>
    <x v="0"/>
    <m/>
    <m/>
    <x v="0"/>
    <x v="0"/>
    <x v="0"/>
    <m/>
    <x v="0"/>
    <m/>
    <m/>
    <n v="0"/>
    <m/>
    <n v="0"/>
    <n v="0"/>
    <n v="0"/>
    <n v="0"/>
    <m/>
    <n v="0"/>
    <m/>
    <n v="0"/>
    <n v="0"/>
    <m/>
    <n v="0"/>
    <n v="0"/>
    <m/>
  </r>
  <r>
    <n v="2113"/>
    <x v="0"/>
    <x v="0"/>
    <x v="0"/>
    <x v="0"/>
    <m/>
    <m/>
    <x v="0"/>
    <x v="0"/>
    <x v="0"/>
    <m/>
    <x v="0"/>
    <m/>
    <m/>
    <n v="0"/>
    <m/>
    <n v="0"/>
    <n v="0"/>
    <n v="0"/>
    <n v="0"/>
    <m/>
    <n v="0"/>
    <m/>
    <n v="0"/>
    <n v="0"/>
    <m/>
    <n v="0"/>
    <n v="0"/>
    <m/>
  </r>
  <r>
    <n v="2114"/>
    <x v="0"/>
    <x v="0"/>
    <x v="0"/>
    <x v="0"/>
    <m/>
    <m/>
    <x v="0"/>
    <x v="0"/>
    <x v="0"/>
    <m/>
    <x v="0"/>
    <m/>
    <m/>
    <n v="0"/>
    <m/>
    <n v="0"/>
    <n v="0"/>
    <n v="0"/>
    <n v="0"/>
    <m/>
    <n v="0"/>
    <m/>
    <n v="0"/>
    <n v="0"/>
    <m/>
    <n v="0"/>
    <n v="0"/>
    <m/>
  </r>
  <r>
    <n v="2115"/>
    <x v="0"/>
    <x v="0"/>
    <x v="0"/>
    <x v="0"/>
    <m/>
    <m/>
    <x v="0"/>
    <x v="0"/>
    <x v="0"/>
    <m/>
    <x v="0"/>
    <m/>
    <m/>
    <n v="0"/>
    <m/>
    <n v="0"/>
    <n v="0"/>
    <n v="0"/>
    <n v="0"/>
    <m/>
    <n v="0"/>
    <m/>
    <n v="0"/>
    <n v="0"/>
    <m/>
    <n v="0"/>
    <n v="0"/>
    <m/>
  </r>
  <r>
    <n v="2116"/>
    <x v="0"/>
    <x v="0"/>
    <x v="0"/>
    <x v="0"/>
    <m/>
    <m/>
    <x v="0"/>
    <x v="0"/>
    <x v="0"/>
    <m/>
    <x v="0"/>
    <m/>
    <m/>
    <n v="0"/>
    <m/>
    <n v="0"/>
    <n v="0"/>
    <n v="0"/>
    <n v="0"/>
    <m/>
    <n v="0"/>
    <m/>
    <n v="0"/>
    <n v="0"/>
    <m/>
    <n v="0"/>
    <n v="0"/>
    <m/>
  </r>
  <r>
    <n v="2117"/>
    <x v="0"/>
    <x v="0"/>
    <x v="0"/>
    <x v="0"/>
    <m/>
    <m/>
    <x v="0"/>
    <x v="0"/>
    <x v="0"/>
    <m/>
    <x v="0"/>
    <m/>
    <m/>
    <n v="0"/>
    <m/>
    <n v="0"/>
    <n v="0"/>
    <n v="0"/>
    <n v="0"/>
    <m/>
    <n v="0"/>
    <m/>
    <n v="0"/>
    <n v="0"/>
    <m/>
    <n v="0"/>
    <n v="0"/>
    <m/>
  </r>
  <r>
    <n v="2118"/>
    <x v="0"/>
    <x v="0"/>
    <x v="0"/>
    <x v="0"/>
    <m/>
    <m/>
    <x v="0"/>
    <x v="0"/>
    <x v="0"/>
    <m/>
    <x v="0"/>
    <m/>
    <m/>
    <n v="0"/>
    <m/>
    <n v="0"/>
    <n v="0"/>
    <n v="0"/>
    <n v="0"/>
    <m/>
    <n v="0"/>
    <m/>
    <n v="0"/>
    <n v="0"/>
    <m/>
    <n v="0"/>
    <n v="0"/>
    <m/>
  </r>
  <r>
    <n v="2119"/>
    <x v="0"/>
    <x v="0"/>
    <x v="0"/>
    <x v="0"/>
    <m/>
    <m/>
    <x v="0"/>
    <x v="0"/>
    <x v="0"/>
    <m/>
    <x v="0"/>
    <m/>
    <m/>
    <n v="0"/>
    <m/>
    <n v="0"/>
    <n v="0"/>
    <n v="0"/>
    <n v="0"/>
    <m/>
    <n v="0"/>
    <m/>
    <n v="0"/>
    <n v="0"/>
    <m/>
    <n v="0"/>
    <n v="0"/>
    <m/>
  </r>
  <r>
    <n v="2120"/>
    <x v="0"/>
    <x v="0"/>
    <x v="0"/>
    <x v="0"/>
    <m/>
    <m/>
    <x v="0"/>
    <x v="0"/>
    <x v="0"/>
    <m/>
    <x v="0"/>
    <m/>
    <m/>
    <n v="0"/>
    <m/>
    <n v="0"/>
    <n v="0"/>
    <n v="0"/>
    <n v="0"/>
    <m/>
    <n v="0"/>
    <m/>
    <n v="0"/>
    <n v="0"/>
    <m/>
    <n v="0"/>
    <n v="0"/>
    <m/>
  </r>
  <r>
    <n v="2121"/>
    <x v="0"/>
    <x v="0"/>
    <x v="0"/>
    <x v="0"/>
    <m/>
    <m/>
    <x v="0"/>
    <x v="0"/>
    <x v="0"/>
    <m/>
    <x v="0"/>
    <m/>
    <m/>
    <n v="0"/>
    <m/>
    <n v="0"/>
    <n v="0"/>
    <n v="0"/>
    <n v="0"/>
    <m/>
    <n v="0"/>
    <m/>
    <n v="0"/>
    <n v="0"/>
    <m/>
    <n v="0"/>
    <n v="0"/>
    <m/>
  </r>
  <r>
    <n v="2122"/>
    <x v="0"/>
    <x v="0"/>
    <x v="0"/>
    <x v="0"/>
    <m/>
    <m/>
    <x v="0"/>
    <x v="0"/>
    <x v="0"/>
    <m/>
    <x v="0"/>
    <m/>
    <m/>
    <n v="0"/>
    <m/>
    <n v="0"/>
    <n v="0"/>
    <n v="0"/>
    <n v="0"/>
    <m/>
    <n v="0"/>
    <m/>
    <n v="0"/>
    <n v="0"/>
    <m/>
    <n v="0"/>
    <n v="0"/>
    <m/>
  </r>
  <r>
    <n v="2123"/>
    <x v="0"/>
    <x v="0"/>
    <x v="0"/>
    <x v="0"/>
    <m/>
    <m/>
    <x v="0"/>
    <x v="0"/>
    <x v="0"/>
    <m/>
    <x v="0"/>
    <m/>
    <m/>
    <n v="0"/>
    <m/>
    <n v="0"/>
    <n v="0"/>
    <n v="0"/>
    <n v="0"/>
    <m/>
    <n v="0"/>
    <m/>
    <n v="0"/>
    <n v="0"/>
    <m/>
    <n v="0"/>
    <n v="0"/>
    <m/>
  </r>
  <r>
    <n v="2124"/>
    <x v="0"/>
    <x v="0"/>
    <x v="0"/>
    <x v="0"/>
    <m/>
    <m/>
    <x v="0"/>
    <x v="0"/>
    <x v="0"/>
    <m/>
    <x v="0"/>
    <m/>
    <m/>
    <n v="0"/>
    <m/>
    <n v="0"/>
    <n v="0"/>
    <n v="0"/>
    <n v="0"/>
    <m/>
    <n v="0"/>
    <m/>
    <n v="0"/>
    <n v="0"/>
    <m/>
    <n v="0"/>
    <n v="0"/>
    <m/>
  </r>
  <r>
    <n v="2125"/>
    <x v="0"/>
    <x v="0"/>
    <x v="0"/>
    <x v="0"/>
    <m/>
    <m/>
    <x v="0"/>
    <x v="0"/>
    <x v="0"/>
    <m/>
    <x v="0"/>
    <m/>
    <m/>
    <n v="0"/>
    <m/>
    <n v="0"/>
    <n v="0"/>
    <n v="0"/>
    <n v="0"/>
    <m/>
    <n v="0"/>
    <m/>
    <n v="0"/>
    <n v="0"/>
    <m/>
    <n v="0"/>
    <n v="0"/>
    <m/>
  </r>
  <r>
    <n v="2126"/>
    <x v="0"/>
    <x v="0"/>
    <x v="0"/>
    <x v="0"/>
    <m/>
    <m/>
    <x v="0"/>
    <x v="0"/>
    <x v="0"/>
    <m/>
    <x v="0"/>
    <m/>
    <m/>
    <n v="0"/>
    <m/>
    <n v="0"/>
    <n v="0"/>
    <n v="0"/>
    <n v="0"/>
    <m/>
    <n v="0"/>
    <m/>
    <n v="0"/>
    <n v="0"/>
    <m/>
    <n v="0"/>
    <n v="0"/>
    <m/>
  </r>
  <r>
    <n v="2127"/>
    <x v="0"/>
    <x v="0"/>
    <x v="0"/>
    <x v="0"/>
    <m/>
    <m/>
    <x v="0"/>
    <x v="0"/>
    <x v="0"/>
    <m/>
    <x v="0"/>
    <m/>
    <m/>
    <n v="0"/>
    <m/>
    <n v="0"/>
    <n v="0"/>
    <n v="0"/>
    <n v="0"/>
    <m/>
    <n v="0"/>
    <m/>
    <n v="0"/>
    <n v="0"/>
    <m/>
    <n v="0"/>
    <n v="0"/>
    <m/>
  </r>
  <r>
    <n v="2128"/>
    <x v="0"/>
    <x v="0"/>
    <x v="0"/>
    <x v="0"/>
    <m/>
    <m/>
    <x v="0"/>
    <x v="0"/>
    <x v="0"/>
    <m/>
    <x v="0"/>
    <m/>
    <m/>
    <n v="0"/>
    <m/>
    <n v="0"/>
    <n v="0"/>
    <n v="0"/>
    <n v="0"/>
    <m/>
    <n v="0"/>
    <m/>
    <n v="0"/>
    <n v="0"/>
    <m/>
    <n v="0"/>
    <n v="0"/>
    <m/>
  </r>
  <r>
    <n v="2129"/>
    <x v="0"/>
    <x v="0"/>
    <x v="0"/>
    <x v="0"/>
    <m/>
    <m/>
    <x v="0"/>
    <x v="0"/>
    <x v="0"/>
    <m/>
    <x v="0"/>
    <m/>
    <m/>
    <n v="0"/>
    <m/>
    <n v="0"/>
    <n v="0"/>
    <n v="0"/>
    <n v="0"/>
    <m/>
    <n v="0"/>
    <m/>
    <n v="0"/>
    <n v="0"/>
    <m/>
    <n v="0"/>
    <n v="0"/>
    <m/>
  </r>
  <r>
    <n v="2130"/>
    <x v="0"/>
    <x v="0"/>
    <x v="0"/>
    <x v="0"/>
    <m/>
    <m/>
    <x v="0"/>
    <x v="0"/>
    <x v="0"/>
    <m/>
    <x v="0"/>
    <m/>
    <m/>
    <n v="0"/>
    <m/>
    <n v="0"/>
    <n v="0"/>
    <n v="0"/>
    <n v="0"/>
    <m/>
    <n v="0"/>
    <m/>
    <n v="0"/>
    <n v="0"/>
    <m/>
    <n v="0"/>
    <n v="0"/>
    <m/>
  </r>
  <r>
    <n v="2131"/>
    <x v="0"/>
    <x v="0"/>
    <x v="0"/>
    <x v="0"/>
    <m/>
    <m/>
    <x v="0"/>
    <x v="0"/>
    <x v="0"/>
    <m/>
    <x v="0"/>
    <m/>
    <m/>
    <n v="0"/>
    <m/>
    <n v="0"/>
    <n v="0"/>
    <n v="0"/>
    <n v="0"/>
    <m/>
    <n v="0"/>
    <m/>
    <n v="0"/>
    <n v="0"/>
    <m/>
    <n v="0"/>
    <n v="0"/>
    <m/>
  </r>
  <r>
    <n v="2132"/>
    <x v="0"/>
    <x v="0"/>
    <x v="0"/>
    <x v="0"/>
    <m/>
    <m/>
    <x v="0"/>
    <x v="0"/>
    <x v="0"/>
    <m/>
    <x v="0"/>
    <m/>
    <m/>
    <n v="0"/>
    <m/>
    <n v="0"/>
    <n v="0"/>
    <n v="0"/>
    <n v="0"/>
    <m/>
    <n v="0"/>
    <m/>
    <n v="0"/>
    <n v="0"/>
    <m/>
    <n v="0"/>
    <n v="0"/>
    <m/>
  </r>
  <r>
    <n v="2133"/>
    <x v="0"/>
    <x v="0"/>
    <x v="0"/>
    <x v="0"/>
    <m/>
    <m/>
    <x v="0"/>
    <x v="0"/>
    <x v="0"/>
    <m/>
    <x v="0"/>
    <m/>
    <m/>
    <n v="0"/>
    <m/>
    <n v="0"/>
    <n v="0"/>
    <n v="0"/>
    <n v="0"/>
    <m/>
    <n v="0"/>
    <m/>
    <n v="0"/>
    <n v="0"/>
    <m/>
    <n v="0"/>
    <n v="0"/>
    <m/>
  </r>
  <r>
    <n v="2134"/>
    <x v="0"/>
    <x v="0"/>
    <x v="0"/>
    <x v="0"/>
    <m/>
    <m/>
    <x v="0"/>
    <x v="0"/>
    <x v="0"/>
    <m/>
    <x v="0"/>
    <m/>
    <m/>
    <n v="0"/>
    <m/>
    <n v="0"/>
    <n v="0"/>
    <n v="0"/>
    <n v="0"/>
    <m/>
    <n v="0"/>
    <m/>
    <n v="0"/>
    <n v="0"/>
    <m/>
    <n v="0"/>
    <n v="0"/>
    <m/>
  </r>
  <r>
    <n v="2135"/>
    <x v="0"/>
    <x v="0"/>
    <x v="0"/>
    <x v="0"/>
    <m/>
    <m/>
    <x v="0"/>
    <x v="0"/>
    <x v="0"/>
    <m/>
    <x v="0"/>
    <m/>
    <m/>
    <n v="0"/>
    <m/>
    <n v="0"/>
    <n v="0"/>
    <n v="0"/>
    <n v="0"/>
    <m/>
    <n v="0"/>
    <m/>
    <n v="0"/>
    <n v="0"/>
    <m/>
    <n v="0"/>
    <n v="0"/>
    <m/>
  </r>
  <r>
    <n v="2136"/>
    <x v="0"/>
    <x v="0"/>
    <x v="0"/>
    <x v="0"/>
    <m/>
    <m/>
    <x v="0"/>
    <x v="0"/>
    <x v="0"/>
    <m/>
    <x v="0"/>
    <m/>
    <m/>
    <n v="0"/>
    <m/>
    <n v="0"/>
    <n v="0"/>
    <n v="0"/>
    <n v="0"/>
    <m/>
    <n v="0"/>
    <m/>
    <n v="0"/>
    <n v="0"/>
    <m/>
    <n v="0"/>
    <n v="0"/>
    <m/>
  </r>
  <r>
    <n v="2137"/>
    <x v="0"/>
    <x v="0"/>
    <x v="0"/>
    <x v="0"/>
    <m/>
    <m/>
    <x v="0"/>
    <x v="0"/>
    <x v="0"/>
    <m/>
    <x v="0"/>
    <m/>
    <m/>
    <n v="0"/>
    <m/>
    <n v="0"/>
    <n v="0"/>
    <n v="0"/>
    <n v="0"/>
    <m/>
    <n v="0"/>
    <m/>
    <n v="0"/>
    <n v="0"/>
    <m/>
    <n v="0"/>
    <n v="0"/>
    <m/>
  </r>
  <r>
    <n v="2138"/>
    <x v="0"/>
    <x v="0"/>
    <x v="0"/>
    <x v="0"/>
    <m/>
    <m/>
    <x v="0"/>
    <x v="0"/>
    <x v="0"/>
    <m/>
    <x v="0"/>
    <m/>
    <m/>
    <n v="0"/>
    <m/>
    <n v="0"/>
    <n v="0"/>
    <n v="0"/>
    <n v="0"/>
    <m/>
    <n v="0"/>
    <m/>
    <n v="0"/>
    <n v="0"/>
    <m/>
    <n v="0"/>
    <n v="0"/>
    <m/>
  </r>
  <r>
    <n v="2139"/>
    <x v="0"/>
    <x v="0"/>
    <x v="0"/>
    <x v="0"/>
    <m/>
    <m/>
    <x v="0"/>
    <x v="0"/>
    <x v="0"/>
    <m/>
    <x v="0"/>
    <m/>
    <m/>
    <n v="0"/>
    <m/>
    <n v="0"/>
    <n v="0"/>
    <n v="0"/>
    <n v="0"/>
    <m/>
    <n v="0"/>
    <m/>
    <n v="0"/>
    <n v="0"/>
    <m/>
    <n v="0"/>
    <n v="0"/>
    <m/>
  </r>
  <r>
    <n v="2140"/>
    <x v="0"/>
    <x v="0"/>
    <x v="0"/>
    <x v="0"/>
    <m/>
    <m/>
    <x v="0"/>
    <x v="0"/>
    <x v="0"/>
    <m/>
    <x v="0"/>
    <m/>
    <m/>
    <n v="0"/>
    <m/>
    <n v="0"/>
    <n v="0"/>
    <n v="0"/>
    <n v="0"/>
    <m/>
    <n v="0"/>
    <m/>
    <n v="0"/>
    <n v="0"/>
    <m/>
    <n v="0"/>
    <n v="0"/>
    <m/>
  </r>
  <r>
    <n v="2141"/>
    <x v="0"/>
    <x v="0"/>
    <x v="0"/>
    <x v="0"/>
    <m/>
    <m/>
    <x v="0"/>
    <x v="0"/>
    <x v="0"/>
    <m/>
    <x v="0"/>
    <m/>
    <m/>
    <n v="0"/>
    <m/>
    <n v="0"/>
    <n v="0"/>
    <n v="0"/>
    <n v="0"/>
    <m/>
    <n v="0"/>
    <m/>
    <n v="0"/>
    <n v="0"/>
    <m/>
    <n v="0"/>
    <n v="0"/>
    <m/>
  </r>
  <r>
    <n v="2142"/>
    <x v="0"/>
    <x v="0"/>
    <x v="0"/>
    <x v="0"/>
    <m/>
    <m/>
    <x v="0"/>
    <x v="0"/>
    <x v="0"/>
    <m/>
    <x v="0"/>
    <m/>
    <m/>
    <n v="0"/>
    <m/>
    <n v="0"/>
    <n v="0"/>
    <n v="0"/>
    <n v="0"/>
    <m/>
    <n v="0"/>
    <m/>
    <n v="0"/>
    <n v="0"/>
    <m/>
    <n v="0"/>
    <n v="0"/>
    <m/>
  </r>
  <r>
    <n v="2143"/>
    <x v="0"/>
    <x v="0"/>
    <x v="0"/>
    <x v="0"/>
    <m/>
    <m/>
    <x v="0"/>
    <x v="0"/>
    <x v="0"/>
    <m/>
    <x v="0"/>
    <m/>
    <m/>
    <n v="0"/>
    <m/>
    <n v="0"/>
    <n v="0"/>
    <n v="0"/>
    <n v="0"/>
    <m/>
    <n v="0"/>
    <m/>
    <n v="0"/>
    <n v="0"/>
    <m/>
    <n v="0"/>
    <n v="0"/>
    <m/>
  </r>
  <r>
    <n v="2144"/>
    <x v="0"/>
    <x v="0"/>
    <x v="0"/>
    <x v="0"/>
    <m/>
    <m/>
    <x v="0"/>
    <x v="0"/>
    <x v="0"/>
    <m/>
    <x v="0"/>
    <m/>
    <m/>
    <n v="0"/>
    <m/>
    <n v="0"/>
    <n v="0"/>
    <n v="0"/>
    <n v="0"/>
    <m/>
    <n v="0"/>
    <m/>
    <n v="0"/>
    <n v="0"/>
    <m/>
    <n v="0"/>
    <n v="0"/>
    <m/>
  </r>
  <r>
    <n v="2145"/>
    <x v="0"/>
    <x v="0"/>
    <x v="0"/>
    <x v="0"/>
    <m/>
    <m/>
    <x v="0"/>
    <x v="0"/>
    <x v="0"/>
    <m/>
    <x v="0"/>
    <m/>
    <m/>
    <n v="0"/>
    <m/>
    <n v="0"/>
    <n v="0"/>
    <n v="0"/>
    <n v="0"/>
    <m/>
    <n v="0"/>
    <m/>
    <n v="0"/>
    <n v="0"/>
    <m/>
    <n v="0"/>
    <n v="0"/>
    <m/>
  </r>
  <r>
    <n v="2146"/>
    <x v="0"/>
    <x v="0"/>
    <x v="0"/>
    <x v="0"/>
    <m/>
    <m/>
    <x v="0"/>
    <x v="0"/>
    <x v="0"/>
    <m/>
    <x v="0"/>
    <m/>
    <m/>
    <n v="0"/>
    <m/>
    <n v="0"/>
    <n v="0"/>
    <n v="0"/>
    <n v="0"/>
    <m/>
    <n v="0"/>
    <m/>
    <n v="0"/>
    <n v="0"/>
    <m/>
    <n v="0"/>
    <n v="0"/>
    <m/>
  </r>
  <r>
    <n v="2147"/>
    <x v="0"/>
    <x v="0"/>
    <x v="0"/>
    <x v="0"/>
    <m/>
    <m/>
    <x v="0"/>
    <x v="0"/>
    <x v="0"/>
    <m/>
    <x v="0"/>
    <m/>
    <m/>
    <n v="0"/>
    <m/>
    <n v="0"/>
    <n v="0"/>
    <n v="0"/>
    <n v="0"/>
    <m/>
    <n v="0"/>
    <m/>
    <n v="0"/>
    <n v="0"/>
    <m/>
    <n v="0"/>
    <n v="0"/>
    <m/>
  </r>
  <r>
    <n v="2148"/>
    <x v="0"/>
    <x v="0"/>
    <x v="0"/>
    <x v="0"/>
    <m/>
    <m/>
    <x v="0"/>
    <x v="0"/>
    <x v="0"/>
    <m/>
    <x v="0"/>
    <m/>
    <m/>
    <n v="0"/>
    <m/>
    <n v="0"/>
    <n v="0"/>
    <n v="0"/>
    <n v="0"/>
    <m/>
    <n v="0"/>
    <m/>
    <n v="0"/>
    <n v="0"/>
    <m/>
    <n v="0"/>
    <n v="0"/>
    <m/>
  </r>
  <r>
    <n v="2149"/>
    <x v="0"/>
    <x v="0"/>
    <x v="0"/>
    <x v="0"/>
    <m/>
    <m/>
    <x v="0"/>
    <x v="0"/>
    <x v="0"/>
    <m/>
    <x v="0"/>
    <m/>
    <m/>
    <n v="0"/>
    <m/>
    <n v="0"/>
    <n v="0"/>
    <n v="0"/>
    <n v="0"/>
    <m/>
    <n v="0"/>
    <m/>
    <n v="0"/>
    <n v="0"/>
    <m/>
    <n v="0"/>
    <n v="0"/>
    <m/>
  </r>
  <r>
    <n v="2150"/>
    <x v="0"/>
    <x v="0"/>
    <x v="0"/>
    <x v="0"/>
    <m/>
    <m/>
    <x v="0"/>
    <x v="0"/>
    <x v="0"/>
    <m/>
    <x v="0"/>
    <m/>
    <m/>
    <n v="0"/>
    <m/>
    <n v="0"/>
    <n v="0"/>
    <n v="0"/>
    <n v="0"/>
    <m/>
    <n v="0"/>
    <m/>
    <n v="0"/>
    <n v="0"/>
    <m/>
    <n v="0"/>
    <n v="0"/>
    <m/>
  </r>
  <r>
    <n v="2151"/>
    <x v="0"/>
    <x v="0"/>
    <x v="0"/>
    <x v="0"/>
    <m/>
    <m/>
    <x v="0"/>
    <x v="0"/>
    <x v="0"/>
    <m/>
    <x v="0"/>
    <m/>
    <m/>
    <n v="0"/>
    <m/>
    <n v="0"/>
    <n v="0"/>
    <n v="0"/>
    <n v="0"/>
    <m/>
    <n v="0"/>
    <m/>
    <n v="0"/>
    <n v="0"/>
    <m/>
    <n v="0"/>
    <n v="0"/>
    <m/>
  </r>
  <r>
    <n v="2152"/>
    <x v="0"/>
    <x v="0"/>
    <x v="0"/>
    <x v="0"/>
    <m/>
    <m/>
    <x v="0"/>
    <x v="0"/>
    <x v="0"/>
    <m/>
    <x v="0"/>
    <m/>
    <m/>
    <n v="0"/>
    <m/>
    <n v="0"/>
    <n v="0"/>
    <n v="0"/>
    <n v="0"/>
    <m/>
    <n v="0"/>
    <m/>
    <n v="0"/>
    <n v="0"/>
    <m/>
    <n v="0"/>
    <n v="0"/>
    <m/>
  </r>
  <r>
    <n v="2153"/>
    <x v="0"/>
    <x v="0"/>
    <x v="0"/>
    <x v="0"/>
    <m/>
    <m/>
    <x v="0"/>
    <x v="0"/>
    <x v="0"/>
    <m/>
    <x v="0"/>
    <m/>
    <m/>
    <n v="0"/>
    <m/>
    <n v="0"/>
    <n v="0"/>
    <n v="0"/>
    <n v="0"/>
    <m/>
    <n v="0"/>
    <m/>
    <n v="0"/>
    <n v="0"/>
    <m/>
    <n v="0"/>
    <n v="0"/>
    <m/>
  </r>
  <r>
    <n v="2154"/>
    <x v="0"/>
    <x v="0"/>
    <x v="0"/>
    <x v="0"/>
    <m/>
    <m/>
    <x v="0"/>
    <x v="0"/>
    <x v="0"/>
    <m/>
    <x v="0"/>
    <m/>
    <m/>
    <n v="0"/>
    <m/>
    <n v="0"/>
    <n v="0"/>
    <n v="0"/>
    <n v="0"/>
    <m/>
    <n v="0"/>
    <m/>
    <n v="0"/>
    <n v="0"/>
    <m/>
    <n v="0"/>
    <n v="0"/>
    <m/>
  </r>
  <r>
    <n v="2155"/>
    <x v="0"/>
    <x v="0"/>
    <x v="0"/>
    <x v="0"/>
    <m/>
    <m/>
    <x v="0"/>
    <x v="0"/>
    <x v="0"/>
    <m/>
    <x v="0"/>
    <m/>
    <m/>
    <n v="0"/>
    <m/>
    <n v="0"/>
    <n v="0"/>
    <n v="0"/>
    <n v="0"/>
    <m/>
    <n v="0"/>
    <m/>
    <n v="0"/>
    <n v="0"/>
    <m/>
    <n v="0"/>
    <n v="0"/>
    <m/>
  </r>
  <r>
    <n v="2156"/>
    <x v="0"/>
    <x v="0"/>
    <x v="0"/>
    <x v="0"/>
    <m/>
    <m/>
    <x v="0"/>
    <x v="0"/>
    <x v="0"/>
    <m/>
    <x v="0"/>
    <m/>
    <m/>
    <n v="0"/>
    <m/>
    <n v="0"/>
    <n v="0"/>
    <n v="0"/>
    <n v="0"/>
    <m/>
    <n v="0"/>
    <m/>
    <n v="0"/>
    <n v="0"/>
    <m/>
    <n v="0"/>
    <n v="0"/>
    <m/>
  </r>
  <r>
    <n v="2157"/>
    <x v="0"/>
    <x v="0"/>
    <x v="0"/>
    <x v="0"/>
    <m/>
    <m/>
    <x v="0"/>
    <x v="0"/>
    <x v="0"/>
    <m/>
    <x v="0"/>
    <m/>
    <m/>
    <n v="0"/>
    <m/>
    <n v="0"/>
    <n v="0"/>
    <n v="0"/>
    <n v="0"/>
    <m/>
    <n v="0"/>
    <m/>
    <n v="0"/>
    <n v="0"/>
    <m/>
    <n v="0"/>
    <n v="0"/>
    <m/>
  </r>
  <r>
    <n v="2158"/>
    <x v="0"/>
    <x v="0"/>
    <x v="0"/>
    <x v="0"/>
    <m/>
    <m/>
    <x v="0"/>
    <x v="0"/>
    <x v="0"/>
    <m/>
    <x v="0"/>
    <m/>
    <m/>
    <n v="0"/>
    <m/>
    <n v="0"/>
    <n v="0"/>
    <n v="0"/>
    <n v="0"/>
    <m/>
    <n v="0"/>
    <m/>
    <n v="0"/>
    <n v="0"/>
    <m/>
    <n v="0"/>
    <n v="0"/>
    <m/>
  </r>
  <r>
    <n v="2159"/>
    <x v="0"/>
    <x v="0"/>
    <x v="0"/>
    <x v="0"/>
    <m/>
    <m/>
    <x v="0"/>
    <x v="0"/>
    <x v="0"/>
    <m/>
    <x v="0"/>
    <m/>
    <m/>
    <n v="0"/>
    <m/>
    <n v="0"/>
    <n v="0"/>
    <n v="0"/>
    <n v="0"/>
    <m/>
    <n v="0"/>
    <m/>
    <n v="0"/>
    <n v="0"/>
    <m/>
    <n v="0"/>
    <n v="0"/>
    <m/>
  </r>
  <r>
    <n v="2160"/>
    <x v="0"/>
    <x v="0"/>
    <x v="0"/>
    <x v="0"/>
    <m/>
    <m/>
    <x v="0"/>
    <x v="0"/>
    <x v="0"/>
    <m/>
    <x v="0"/>
    <m/>
    <m/>
    <n v="0"/>
    <m/>
    <n v="0"/>
    <n v="0"/>
    <n v="0"/>
    <n v="0"/>
    <m/>
    <n v="0"/>
    <m/>
    <n v="0"/>
    <n v="0"/>
    <m/>
    <n v="0"/>
    <n v="0"/>
    <m/>
  </r>
  <r>
    <n v="2161"/>
    <x v="0"/>
    <x v="0"/>
    <x v="0"/>
    <x v="0"/>
    <m/>
    <m/>
    <x v="0"/>
    <x v="0"/>
    <x v="0"/>
    <m/>
    <x v="0"/>
    <m/>
    <m/>
    <n v="0"/>
    <m/>
    <n v="0"/>
    <n v="0"/>
    <n v="0"/>
    <n v="0"/>
    <m/>
    <n v="0"/>
    <m/>
    <n v="0"/>
    <n v="0"/>
    <m/>
    <n v="0"/>
    <n v="0"/>
    <m/>
  </r>
  <r>
    <n v="2162"/>
    <x v="0"/>
    <x v="0"/>
    <x v="0"/>
    <x v="0"/>
    <m/>
    <m/>
    <x v="0"/>
    <x v="0"/>
    <x v="0"/>
    <m/>
    <x v="0"/>
    <m/>
    <m/>
    <n v="0"/>
    <m/>
    <n v="0"/>
    <n v="0"/>
    <n v="0"/>
    <n v="0"/>
    <m/>
    <n v="0"/>
    <m/>
    <n v="0"/>
    <n v="0"/>
    <m/>
    <n v="0"/>
    <n v="0"/>
    <m/>
  </r>
  <r>
    <n v="2163"/>
    <x v="0"/>
    <x v="0"/>
    <x v="0"/>
    <x v="0"/>
    <m/>
    <m/>
    <x v="0"/>
    <x v="0"/>
    <x v="0"/>
    <m/>
    <x v="0"/>
    <m/>
    <m/>
    <n v="0"/>
    <m/>
    <n v="0"/>
    <n v="0"/>
    <n v="0"/>
    <n v="0"/>
    <m/>
    <n v="0"/>
    <m/>
    <n v="0"/>
    <n v="0"/>
    <m/>
    <n v="0"/>
    <n v="0"/>
    <m/>
  </r>
  <r>
    <n v="2164"/>
    <x v="0"/>
    <x v="0"/>
    <x v="0"/>
    <x v="0"/>
    <m/>
    <m/>
    <x v="0"/>
    <x v="0"/>
    <x v="0"/>
    <m/>
    <x v="0"/>
    <m/>
    <m/>
    <n v="0"/>
    <m/>
    <n v="0"/>
    <n v="0"/>
    <n v="0"/>
    <n v="0"/>
    <m/>
    <n v="0"/>
    <m/>
    <n v="0"/>
    <n v="0"/>
    <m/>
    <n v="0"/>
    <n v="0"/>
    <m/>
  </r>
  <r>
    <n v="2165"/>
    <x v="0"/>
    <x v="0"/>
    <x v="0"/>
    <x v="0"/>
    <m/>
    <m/>
    <x v="0"/>
    <x v="0"/>
    <x v="0"/>
    <m/>
    <x v="0"/>
    <m/>
    <m/>
    <n v="0"/>
    <m/>
    <n v="0"/>
    <n v="0"/>
    <n v="0"/>
    <n v="0"/>
    <m/>
    <n v="0"/>
    <m/>
    <n v="0"/>
    <n v="0"/>
    <m/>
    <n v="0"/>
    <n v="0"/>
    <m/>
  </r>
  <r>
    <n v="2166"/>
    <x v="0"/>
    <x v="0"/>
    <x v="0"/>
    <x v="0"/>
    <m/>
    <m/>
    <x v="0"/>
    <x v="0"/>
    <x v="0"/>
    <m/>
    <x v="0"/>
    <m/>
    <m/>
    <n v="0"/>
    <m/>
    <n v="0"/>
    <n v="0"/>
    <n v="0"/>
    <n v="0"/>
    <m/>
    <n v="0"/>
    <m/>
    <n v="0"/>
    <n v="0"/>
    <m/>
    <n v="0"/>
    <n v="0"/>
    <m/>
  </r>
  <r>
    <n v="2167"/>
    <x v="0"/>
    <x v="0"/>
    <x v="0"/>
    <x v="0"/>
    <m/>
    <m/>
    <x v="0"/>
    <x v="0"/>
    <x v="0"/>
    <m/>
    <x v="0"/>
    <m/>
    <m/>
    <n v="0"/>
    <m/>
    <n v="0"/>
    <n v="0"/>
    <n v="0"/>
    <n v="0"/>
    <m/>
    <n v="0"/>
    <m/>
    <n v="0"/>
    <n v="0"/>
    <m/>
    <n v="0"/>
    <n v="0"/>
    <m/>
  </r>
  <r>
    <n v="2168"/>
    <x v="0"/>
    <x v="0"/>
    <x v="0"/>
    <x v="0"/>
    <m/>
    <m/>
    <x v="0"/>
    <x v="0"/>
    <x v="0"/>
    <m/>
    <x v="0"/>
    <m/>
    <m/>
    <n v="0"/>
    <m/>
    <n v="0"/>
    <n v="0"/>
    <n v="0"/>
    <n v="0"/>
    <m/>
    <n v="0"/>
    <m/>
    <n v="0"/>
    <n v="0"/>
    <m/>
    <n v="0"/>
    <n v="0"/>
    <m/>
  </r>
  <r>
    <n v="2169"/>
    <x v="0"/>
    <x v="0"/>
    <x v="0"/>
    <x v="0"/>
    <m/>
    <m/>
    <x v="0"/>
    <x v="0"/>
    <x v="0"/>
    <m/>
    <x v="0"/>
    <m/>
    <m/>
    <n v="0"/>
    <m/>
    <n v="0"/>
    <n v="0"/>
    <n v="0"/>
    <n v="0"/>
    <m/>
    <n v="0"/>
    <m/>
    <n v="0"/>
    <n v="0"/>
    <m/>
    <n v="0"/>
    <n v="0"/>
    <m/>
  </r>
  <r>
    <n v="2170"/>
    <x v="0"/>
    <x v="0"/>
    <x v="0"/>
    <x v="0"/>
    <m/>
    <m/>
    <x v="0"/>
    <x v="0"/>
    <x v="0"/>
    <m/>
    <x v="0"/>
    <m/>
    <m/>
    <n v="0"/>
    <m/>
    <n v="0"/>
    <n v="0"/>
    <n v="0"/>
    <n v="0"/>
    <m/>
    <n v="0"/>
    <m/>
    <n v="0"/>
    <n v="0"/>
    <m/>
    <n v="0"/>
    <n v="0"/>
    <m/>
  </r>
  <r>
    <n v="2171"/>
    <x v="0"/>
    <x v="0"/>
    <x v="0"/>
    <x v="0"/>
    <m/>
    <m/>
    <x v="0"/>
    <x v="0"/>
    <x v="0"/>
    <m/>
    <x v="0"/>
    <m/>
    <m/>
    <n v="0"/>
    <m/>
    <n v="0"/>
    <n v="0"/>
    <n v="0"/>
    <n v="0"/>
    <m/>
    <n v="0"/>
    <m/>
    <n v="0"/>
    <n v="0"/>
    <m/>
    <n v="0"/>
    <n v="0"/>
    <m/>
  </r>
  <r>
    <n v="2172"/>
    <x v="0"/>
    <x v="0"/>
    <x v="0"/>
    <x v="0"/>
    <m/>
    <m/>
    <x v="0"/>
    <x v="0"/>
    <x v="0"/>
    <m/>
    <x v="0"/>
    <m/>
    <m/>
    <n v="0"/>
    <m/>
    <n v="0"/>
    <n v="0"/>
    <n v="0"/>
    <n v="0"/>
    <m/>
    <n v="0"/>
    <m/>
    <n v="0"/>
    <n v="0"/>
    <m/>
    <n v="0"/>
    <n v="0"/>
    <m/>
  </r>
  <r>
    <n v="2173"/>
    <x v="0"/>
    <x v="0"/>
    <x v="0"/>
    <x v="0"/>
    <m/>
    <m/>
    <x v="0"/>
    <x v="0"/>
    <x v="0"/>
    <m/>
    <x v="0"/>
    <m/>
    <m/>
    <n v="0"/>
    <m/>
    <n v="0"/>
    <n v="0"/>
    <n v="0"/>
    <n v="0"/>
    <m/>
    <n v="0"/>
    <m/>
    <n v="0"/>
    <n v="0"/>
    <m/>
    <n v="0"/>
    <n v="0"/>
    <m/>
  </r>
  <r>
    <n v="2174"/>
    <x v="0"/>
    <x v="0"/>
    <x v="0"/>
    <x v="0"/>
    <m/>
    <m/>
    <x v="0"/>
    <x v="0"/>
    <x v="0"/>
    <m/>
    <x v="0"/>
    <m/>
    <m/>
    <n v="0"/>
    <m/>
    <n v="0"/>
    <n v="0"/>
    <n v="0"/>
    <n v="0"/>
    <m/>
    <n v="0"/>
    <m/>
    <n v="0"/>
    <n v="0"/>
    <m/>
    <n v="0"/>
    <n v="0"/>
    <m/>
  </r>
  <r>
    <n v="2175"/>
    <x v="0"/>
    <x v="0"/>
    <x v="0"/>
    <x v="0"/>
    <m/>
    <m/>
    <x v="0"/>
    <x v="0"/>
    <x v="0"/>
    <m/>
    <x v="0"/>
    <m/>
    <m/>
    <n v="0"/>
    <m/>
    <n v="0"/>
    <n v="0"/>
    <n v="0"/>
    <n v="0"/>
    <m/>
    <n v="0"/>
    <m/>
    <n v="0"/>
    <n v="0"/>
    <m/>
    <n v="0"/>
    <n v="0"/>
    <m/>
  </r>
  <r>
    <n v="2176"/>
    <x v="0"/>
    <x v="0"/>
    <x v="0"/>
    <x v="0"/>
    <m/>
    <m/>
    <x v="0"/>
    <x v="0"/>
    <x v="0"/>
    <m/>
    <x v="0"/>
    <m/>
    <m/>
    <n v="0"/>
    <m/>
    <n v="0"/>
    <n v="0"/>
    <n v="0"/>
    <n v="0"/>
    <m/>
    <n v="0"/>
    <m/>
    <n v="0"/>
    <n v="0"/>
    <m/>
    <n v="0"/>
    <n v="0"/>
    <m/>
  </r>
  <r>
    <n v="2177"/>
    <x v="0"/>
    <x v="0"/>
    <x v="0"/>
    <x v="0"/>
    <m/>
    <m/>
    <x v="0"/>
    <x v="0"/>
    <x v="0"/>
    <m/>
    <x v="0"/>
    <m/>
    <m/>
    <n v="0"/>
    <m/>
    <n v="0"/>
    <n v="0"/>
    <n v="0"/>
    <n v="0"/>
    <m/>
    <n v="0"/>
    <m/>
    <n v="0"/>
    <n v="0"/>
    <m/>
    <n v="0"/>
    <n v="0"/>
    <m/>
  </r>
  <r>
    <n v="2178"/>
    <x v="0"/>
    <x v="0"/>
    <x v="0"/>
    <x v="0"/>
    <m/>
    <m/>
    <x v="0"/>
    <x v="0"/>
    <x v="0"/>
    <m/>
    <x v="0"/>
    <m/>
    <m/>
    <n v="0"/>
    <m/>
    <n v="0"/>
    <n v="0"/>
    <n v="0"/>
    <n v="0"/>
    <m/>
    <n v="0"/>
    <m/>
    <n v="0"/>
    <n v="0"/>
    <m/>
    <n v="0"/>
    <n v="0"/>
    <m/>
  </r>
  <r>
    <n v="2179"/>
    <x v="0"/>
    <x v="0"/>
    <x v="0"/>
    <x v="0"/>
    <m/>
    <m/>
    <x v="0"/>
    <x v="0"/>
    <x v="0"/>
    <m/>
    <x v="0"/>
    <m/>
    <m/>
    <n v="0"/>
    <m/>
    <n v="0"/>
    <n v="0"/>
    <n v="0"/>
    <n v="0"/>
    <m/>
    <n v="0"/>
    <m/>
    <n v="0"/>
    <n v="0"/>
    <m/>
    <n v="0"/>
    <n v="0"/>
    <m/>
  </r>
  <r>
    <n v="2180"/>
    <x v="0"/>
    <x v="0"/>
    <x v="0"/>
    <x v="0"/>
    <m/>
    <m/>
    <x v="0"/>
    <x v="0"/>
    <x v="0"/>
    <m/>
    <x v="0"/>
    <m/>
    <m/>
    <n v="0"/>
    <m/>
    <n v="0"/>
    <n v="0"/>
    <n v="0"/>
    <n v="0"/>
    <m/>
    <n v="0"/>
    <m/>
    <n v="0"/>
    <n v="0"/>
    <m/>
    <n v="0"/>
    <n v="0"/>
    <m/>
  </r>
  <r>
    <n v="2181"/>
    <x v="0"/>
    <x v="0"/>
    <x v="0"/>
    <x v="0"/>
    <m/>
    <m/>
    <x v="0"/>
    <x v="0"/>
    <x v="0"/>
    <m/>
    <x v="0"/>
    <m/>
    <m/>
    <n v="0"/>
    <m/>
    <n v="0"/>
    <n v="0"/>
    <n v="0"/>
    <n v="0"/>
    <m/>
    <n v="0"/>
    <m/>
    <n v="0"/>
    <n v="0"/>
    <m/>
    <n v="0"/>
    <n v="0"/>
    <m/>
  </r>
  <r>
    <n v="2182"/>
    <x v="0"/>
    <x v="0"/>
    <x v="0"/>
    <x v="0"/>
    <m/>
    <m/>
    <x v="0"/>
    <x v="0"/>
    <x v="0"/>
    <m/>
    <x v="0"/>
    <m/>
    <m/>
    <n v="0"/>
    <m/>
    <n v="0"/>
    <n v="0"/>
    <n v="0"/>
    <n v="0"/>
    <m/>
    <n v="0"/>
    <m/>
    <n v="0"/>
    <n v="0"/>
    <m/>
    <n v="0"/>
    <n v="0"/>
    <m/>
  </r>
  <r>
    <n v="2183"/>
    <x v="0"/>
    <x v="0"/>
    <x v="0"/>
    <x v="0"/>
    <m/>
    <m/>
    <x v="0"/>
    <x v="0"/>
    <x v="0"/>
    <m/>
    <x v="0"/>
    <m/>
    <m/>
    <n v="0"/>
    <m/>
    <n v="0"/>
    <n v="0"/>
    <n v="0"/>
    <n v="0"/>
    <m/>
    <n v="0"/>
    <m/>
    <n v="0"/>
    <n v="0"/>
    <m/>
    <n v="0"/>
    <n v="0"/>
    <m/>
  </r>
  <r>
    <n v="2184"/>
    <x v="0"/>
    <x v="0"/>
    <x v="0"/>
    <x v="0"/>
    <m/>
    <m/>
    <x v="0"/>
    <x v="0"/>
    <x v="0"/>
    <m/>
    <x v="0"/>
    <m/>
    <m/>
    <n v="0"/>
    <m/>
    <n v="0"/>
    <n v="0"/>
    <n v="0"/>
    <n v="0"/>
    <m/>
    <n v="0"/>
    <m/>
    <n v="0"/>
    <n v="0"/>
    <m/>
    <n v="0"/>
    <n v="0"/>
    <m/>
  </r>
  <r>
    <n v="2185"/>
    <x v="0"/>
    <x v="0"/>
    <x v="0"/>
    <x v="0"/>
    <m/>
    <m/>
    <x v="0"/>
    <x v="0"/>
    <x v="0"/>
    <m/>
    <x v="0"/>
    <m/>
    <m/>
    <n v="0"/>
    <m/>
    <n v="0"/>
    <n v="0"/>
    <n v="0"/>
    <n v="0"/>
    <m/>
    <n v="0"/>
    <m/>
    <n v="0"/>
    <n v="0"/>
    <m/>
    <n v="0"/>
    <n v="0"/>
    <m/>
  </r>
  <r>
    <n v="2186"/>
    <x v="0"/>
    <x v="0"/>
    <x v="0"/>
    <x v="0"/>
    <m/>
    <m/>
    <x v="0"/>
    <x v="0"/>
    <x v="0"/>
    <m/>
    <x v="0"/>
    <m/>
    <m/>
    <n v="0"/>
    <m/>
    <n v="0"/>
    <n v="0"/>
    <n v="0"/>
    <n v="0"/>
    <m/>
    <n v="0"/>
    <m/>
    <n v="0"/>
    <n v="0"/>
    <m/>
    <n v="0"/>
    <n v="0"/>
    <m/>
  </r>
  <r>
    <n v="2187"/>
    <x v="0"/>
    <x v="0"/>
    <x v="0"/>
    <x v="0"/>
    <m/>
    <m/>
    <x v="0"/>
    <x v="0"/>
    <x v="0"/>
    <m/>
    <x v="0"/>
    <m/>
    <m/>
    <n v="0"/>
    <m/>
    <n v="0"/>
    <n v="0"/>
    <n v="0"/>
    <n v="0"/>
    <m/>
    <n v="0"/>
    <m/>
    <n v="0"/>
    <n v="0"/>
    <m/>
    <n v="0"/>
    <n v="0"/>
    <m/>
  </r>
  <r>
    <n v="2188"/>
    <x v="0"/>
    <x v="0"/>
    <x v="0"/>
    <x v="0"/>
    <m/>
    <m/>
    <x v="0"/>
    <x v="0"/>
    <x v="0"/>
    <m/>
    <x v="0"/>
    <m/>
    <m/>
    <n v="0"/>
    <m/>
    <n v="0"/>
    <n v="0"/>
    <n v="0"/>
    <n v="0"/>
    <m/>
    <n v="0"/>
    <m/>
    <n v="0"/>
    <n v="0"/>
    <m/>
    <n v="0"/>
    <n v="0"/>
    <m/>
  </r>
  <r>
    <n v="2189"/>
    <x v="0"/>
    <x v="0"/>
    <x v="0"/>
    <x v="0"/>
    <m/>
    <m/>
    <x v="0"/>
    <x v="0"/>
    <x v="0"/>
    <m/>
    <x v="0"/>
    <m/>
    <m/>
    <n v="0"/>
    <m/>
    <n v="0"/>
    <n v="0"/>
    <n v="0"/>
    <n v="0"/>
    <m/>
    <n v="0"/>
    <m/>
    <n v="0"/>
    <n v="0"/>
    <m/>
    <n v="0"/>
    <n v="0"/>
    <m/>
  </r>
  <r>
    <n v="2190"/>
    <x v="0"/>
    <x v="0"/>
    <x v="0"/>
    <x v="0"/>
    <m/>
    <m/>
    <x v="0"/>
    <x v="0"/>
    <x v="0"/>
    <m/>
    <x v="0"/>
    <m/>
    <m/>
    <n v="0"/>
    <m/>
    <n v="0"/>
    <n v="0"/>
    <n v="0"/>
    <n v="0"/>
    <m/>
    <n v="0"/>
    <m/>
    <n v="0"/>
    <n v="0"/>
    <m/>
    <n v="0"/>
    <n v="0"/>
    <m/>
  </r>
  <r>
    <n v="2191"/>
    <x v="0"/>
    <x v="0"/>
    <x v="0"/>
    <x v="0"/>
    <m/>
    <m/>
    <x v="0"/>
    <x v="0"/>
    <x v="0"/>
    <m/>
    <x v="0"/>
    <m/>
    <m/>
    <n v="0"/>
    <m/>
    <n v="0"/>
    <n v="0"/>
    <n v="0"/>
    <n v="0"/>
    <m/>
    <n v="0"/>
    <m/>
    <n v="0"/>
    <n v="0"/>
    <m/>
    <n v="0"/>
    <n v="0"/>
    <m/>
  </r>
  <r>
    <n v="2192"/>
    <x v="0"/>
    <x v="0"/>
    <x v="0"/>
    <x v="0"/>
    <m/>
    <m/>
    <x v="0"/>
    <x v="0"/>
    <x v="0"/>
    <m/>
    <x v="0"/>
    <m/>
    <m/>
    <n v="0"/>
    <m/>
    <n v="0"/>
    <n v="0"/>
    <n v="0"/>
    <n v="0"/>
    <m/>
    <n v="0"/>
    <m/>
    <n v="0"/>
    <n v="0"/>
    <m/>
    <n v="0"/>
    <n v="0"/>
    <m/>
  </r>
  <r>
    <n v="2193"/>
    <x v="0"/>
    <x v="0"/>
    <x v="0"/>
    <x v="0"/>
    <m/>
    <m/>
    <x v="0"/>
    <x v="0"/>
    <x v="0"/>
    <m/>
    <x v="0"/>
    <m/>
    <m/>
    <n v="0"/>
    <m/>
    <n v="0"/>
    <n v="0"/>
    <n v="0"/>
    <n v="0"/>
    <m/>
    <n v="0"/>
    <m/>
    <n v="0"/>
    <n v="0"/>
    <m/>
    <n v="0"/>
    <n v="0"/>
    <m/>
  </r>
  <r>
    <n v="2194"/>
    <x v="0"/>
    <x v="0"/>
    <x v="0"/>
    <x v="0"/>
    <m/>
    <m/>
    <x v="0"/>
    <x v="0"/>
    <x v="0"/>
    <m/>
    <x v="0"/>
    <m/>
    <m/>
    <n v="0"/>
    <m/>
    <n v="0"/>
    <n v="0"/>
    <n v="0"/>
    <n v="0"/>
    <m/>
    <n v="0"/>
    <m/>
    <n v="0"/>
    <n v="0"/>
    <m/>
    <n v="0"/>
    <n v="0"/>
    <m/>
  </r>
  <r>
    <n v="2195"/>
    <x v="0"/>
    <x v="0"/>
    <x v="0"/>
    <x v="0"/>
    <m/>
    <m/>
    <x v="0"/>
    <x v="0"/>
    <x v="0"/>
    <m/>
    <x v="0"/>
    <m/>
    <m/>
    <n v="0"/>
    <m/>
    <n v="0"/>
    <n v="0"/>
    <n v="0"/>
    <n v="0"/>
    <m/>
    <n v="0"/>
    <m/>
    <n v="0"/>
    <n v="0"/>
    <m/>
    <n v="0"/>
    <n v="0"/>
    <m/>
  </r>
  <r>
    <n v="2196"/>
    <x v="0"/>
    <x v="0"/>
    <x v="0"/>
    <x v="0"/>
    <m/>
    <m/>
    <x v="0"/>
    <x v="0"/>
    <x v="0"/>
    <m/>
    <x v="0"/>
    <m/>
    <m/>
    <n v="0"/>
    <m/>
    <n v="0"/>
    <n v="0"/>
    <n v="0"/>
    <n v="0"/>
    <m/>
    <n v="0"/>
    <m/>
    <n v="0"/>
    <n v="0"/>
    <m/>
    <n v="0"/>
    <n v="0"/>
    <m/>
  </r>
  <r>
    <n v="2197"/>
    <x v="0"/>
    <x v="0"/>
    <x v="0"/>
    <x v="0"/>
    <m/>
    <m/>
    <x v="0"/>
    <x v="0"/>
    <x v="0"/>
    <m/>
    <x v="0"/>
    <m/>
    <m/>
    <n v="0"/>
    <m/>
    <n v="0"/>
    <n v="0"/>
    <n v="0"/>
    <n v="0"/>
    <m/>
    <n v="0"/>
    <m/>
    <n v="0"/>
    <n v="0"/>
    <m/>
    <n v="0"/>
    <n v="0"/>
    <m/>
  </r>
  <r>
    <n v="2198"/>
    <x v="0"/>
    <x v="0"/>
    <x v="0"/>
    <x v="0"/>
    <m/>
    <m/>
    <x v="0"/>
    <x v="0"/>
    <x v="0"/>
    <m/>
    <x v="0"/>
    <m/>
    <m/>
    <n v="0"/>
    <m/>
    <n v="0"/>
    <n v="0"/>
    <n v="0"/>
    <n v="0"/>
    <m/>
    <n v="0"/>
    <m/>
    <n v="0"/>
    <n v="0"/>
    <m/>
    <n v="0"/>
    <n v="0"/>
    <m/>
  </r>
  <r>
    <n v="2199"/>
    <x v="0"/>
    <x v="0"/>
    <x v="0"/>
    <x v="0"/>
    <m/>
    <m/>
    <x v="0"/>
    <x v="0"/>
    <x v="0"/>
    <m/>
    <x v="0"/>
    <m/>
    <m/>
    <n v="0"/>
    <m/>
    <n v="0"/>
    <n v="0"/>
    <n v="0"/>
    <n v="0"/>
    <m/>
    <n v="0"/>
    <m/>
    <n v="0"/>
    <n v="0"/>
    <m/>
    <n v="0"/>
    <n v="0"/>
    <m/>
  </r>
  <r>
    <n v="2200"/>
    <x v="0"/>
    <x v="0"/>
    <x v="0"/>
    <x v="0"/>
    <m/>
    <m/>
    <x v="0"/>
    <x v="0"/>
    <x v="0"/>
    <m/>
    <x v="0"/>
    <m/>
    <m/>
    <n v="0"/>
    <m/>
    <n v="0"/>
    <n v="0"/>
    <n v="0"/>
    <n v="0"/>
    <m/>
    <n v="0"/>
    <m/>
    <n v="0"/>
    <n v="0"/>
    <m/>
    <n v="0"/>
    <n v="0"/>
    <m/>
  </r>
  <r>
    <n v="2201"/>
    <x v="0"/>
    <x v="0"/>
    <x v="0"/>
    <x v="0"/>
    <m/>
    <m/>
    <x v="0"/>
    <x v="0"/>
    <x v="0"/>
    <m/>
    <x v="0"/>
    <m/>
    <m/>
    <n v="0"/>
    <m/>
    <n v="0"/>
    <n v="0"/>
    <n v="0"/>
    <n v="0"/>
    <m/>
    <n v="0"/>
    <m/>
    <n v="0"/>
    <n v="0"/>
    <m/>
    <n v="0"/>
    <n v="0"/>
    <m/>
  </r>
  <r>
    <n v="2202"/>
    <x v="0"/>
    <x v="0"/>
    <x v="0"/>
    <x v="0"/>
    <m/>
    <m/>
    <x v="0"/>
    <x v="0"/>
    <x v="0"/>
    <m/>
    <x v="0"/>
    <m/>
    <m/>
    <n v="0"/>
    <m/>
    <n v="0"/>
    <n v="0"/>
    <n v="0"/>
    <n v="0"/>
    <m/>
    <n v="0"/>
    <m/>
    <n v="0"/>
    <n v="0"/>
    <m/>
    <n v="0"/>
    <n v="0"/>
    <m/>
  </r>
  <r>
    <n v="2203"/>
    <x v="0"/>
    <x v="0"/>
    <x v="0"/>
    <x v="0"/>
    <m/>
    <m/>
    <x v="0"/>
    <x v="0"/>
    <x v="0"/>
    <m/>
    <x v="0"/>
    <m/>
    <m/>
    <n v="0"/>
    <m/>
    <n v="0"/>
    <n v="0"/>
    <n v="0"/>
    <n v="0"/>
    <m/>
    <n v="0"/>
    <m/>
    <n v="0"/>
    <n v="0"/>
    <m/>
    <n v="0"/>
    <n v="0"/>
    <m/>
  </r>
  <r>
    <n v="2204"/>
    <x v="0"/>
    <x v="0"/>
    <x v="0"/>
    <x v="0"/>
    <m/>
    <m/>
    <x v="0"/>
    <x v="0"/>
    <x v="0"/>
    <m/>
    <x v="0"/>
    <m/>
    <m/>
    <n v="0"/>
    <m/>
    <n v="0"/>
    <n v="0"/>
    <n v="0"/>
    <n v="0"/>
    <m/>
    <n v="0"/>
    <m/>
    <n v="0"/>
    <n v="0"/>
    <m/>
    <n v="0"/>
    <n v="0"/>
    <m/>
  </r>
  <r>
    <n v="2205"/>
    <x v="0"/>
    <x v="0"/>
    <x v="0"/>
    <x v="0"/>
    <m/>
    <m/>
    <x v="0"/>
    <x v="0"/>
    <x v="0"/>
    <m/>
    <x v="0"/>
    <m/>
    <m/>
    <n v="0"/>
    <m/>
    <n v="0"/>
    <n v="0"/>
    <n v="0"/>
    <n v="0"/>
    <m/>
    <n v="0"/>
    <m/>
    <n v="0"/>
    <n v="0"/>
    <m/>
    <n v="0"/>
    <n v="0"/>
    <m/>
  </r>
  <r>
    <n v="2206"/>
    <x v="0"/>
    <x v="0"/>
    <x v="0"/>
    <x v="0"/>
    <m/>
    <m/>
    <x v="0"/>
    <x v="0"/>
    <x v="0"/>
    <m/>
    <x v="0"/>
    <m/>
    <m/>
    <n v="0"/>
    <m/>
    <n v="0"/>
    <n v="0"/>
    <n v="0"/>
    <n v="0"/>
    <m/>
    <n v="0"/>
    <m/>
    <n v="0"/>
    <n v="0"/>
    <m/>
    <n v="0"/>
    <n v="0"/>
    <m/>
  </r>
  <r>
    <n v="2207"/>
    <x v="0"/>
    <x v="0"/>
    <x v="0"/>
    <x v="0"/>
    <m/>
    <m/>
    <x v="0"/>
    <x v="0"/>
    <x v="0"/>
    <m/>
    <x v="0"/>
    <m/>
    <m/>
    <n v="0"/>
    <m/>
    <n v="0"/>
    <n v="0"/>
    <n v="0"/>
    <n v="0"/>
    <m/>
    <n v="0"/>
    <m/>
    <n v="0"/>
    <n v="0"/>
    <m/>
    <n v="0"/>
    <n v="0"/>
    <m/>
  </r>
  <r>
    <n v="2208"/>
    <x v="0"/>
    <x v="0"/>
    <x v="0"/>
    <x v="0"/>
    <m/>
    <m/>
    <x v="0"/>
    <x v="0"/>
    <x v="0"/>
    <m/>
    <x v="0"/>
    <m/>
    <m/>
    <n v="0"/>
    <m/>
    <n v="0"/>
    <n v="0"/>
    <n v="0"/>
    <n v="0"/>
    <m/>
    <n v="0"/>
    <m/>
    <n v="0"/>
    <n v="0"/>
    <m/>
    <n v="0"/>
    <n v="0"/>
    <m/>
  </r>
  <r>
    <n v="2209"/>
    <x v="0"/>
    <x v="0"/>
    <x v="0"/>
    <x v="0"/>
    <m/>
    <m/>
    <x v="0"/>
    <x v="0"/>
    <x v="0"/>
    <m/>
    <x v="0"/>
    <m/>
    <m/>
    <n v="0"/>
    <m/>
    <n v="0"/>
    <n v="0"/>
    <n v="0"/>
    <n v="0"/>
    <m/>
    <n v="0"/>
    <m/>
    <n v="0"/>
    <n v="0"/>
    <m/>
    <n v="0"/>
    <n v="0"/>
    <m/>
  </r>
  <r>
    <n v="2210"/>
    <x v="0"/>
    <x v="0"/>
    <x v="0"/>
    <x v="0"/>
    <m/>
    <m/>
    <x v="0"/>
    <x v="0"/>
    <x v="0"/>
    <m/>
    <x v="0"/>
    <m/>
    <m/>
    <n v="0"/>
    <m/>
    <n v="0"/>
    <n v="0"/>
    <n v="0"/>
    <n v="0"/>
    <m/>
    <n v="0"/>
    <m/>
    <n v="0"/>
    <n v="0"/>
    <m/>
    <n v="0"/>
    <n v="0"/>
    <m/>
  </r>
  <r>
    <n v="2211"/>
    <x v="0"/>
    <x v="0"/>
    <x v="0"/>
    <x v="0"/>
    <m/>
    <m/>
    <x v="0"/>
    <x v="0"/>
    <x v="0"/>
    <m/>
    <x v="0"/>
    <m/>
    <m/>
    <n v="0"/>
    <m/>
    <n v="0"/>
    <n v="0"/>
    <n v="0"/>
    <n v="0"/>
    <m/>
    <n v="0"/>
    <m/>
    <n v="0"/>
    <n v="0"/>
    <m/>
    <n v="0"/>
    <n v="0"/>
    <m/>
  </r>
  <r>
    <n v="2212"/>
    <x v="0"/>
    <x v="0"/>
    <x v="0"/>
    <x v="0"/>
    <m/>
    <m/>
    <x v="0"/>
    <x v="0"/>
    <x v="0"/>
    <m/>
    <x v="0"/>
    <m/>
    <m/>
    <n v="0"/>
    <m/>
    <n v="0"/>
    <n v="0"/>
    <n v="0"/>
    <n v="0"/>
    <m/>
    <n v="0"/>
    <m/>
    <n v="0"/>
    <n v="0"/>
    <m/>
    <n v="0"/>
    <n v="0"/>
    <m/>
  </r>
  <r>
    <n v="2213"/>
    <x v="0"/>
    <x v="0"/>
    <x v="0"/>
    <x v="0"/>
    <m/>
    <m/>
    <x v="0"/>
    <x v="0"/>
    <x v="0"/>
    <m/>
    <x v="0"/>
    <m/>
    <m/>
    <n v="0"/>
    <m/>
    <n v="0"/>
    <n v="0"/>
    <n v="0"/>
    <n v="0"/>
    <m/>
    <n v="0"/>
    <m/>
    <n v="0"/>
    <n v="0"/>
    <m/>
    <n v="0"/>
    <n v="0"/>
    <m/>
  </r>
  <r>
    <n v="2214"/>
    <x v="0"/>
    <x v="0"/>
    <x v="0"/>
    <x v="0"/>
    <m/>
    <m/>
    <x v="0"/>
    <x v="0"/>
    <x v="0"/>
    <m/>
    <x v="0"/>
    <m/>
    <m/>
    <n v="0"/>
    <m/>
    <n v="0"/>
    <n v="0"/>
    <n v="0"/>
    <n v="0"/>
    <m/>
    <n v="0"/>
    <m/>
    <n v="0"/>
    <n v="0"/>
    <m/>
    <n v="0"/>
    <n v="0"/>
    <m/>
  </r>
  <r>
    <n v="2215"/>
    <x v="0"/>
    <x v="0"/>
    <x v="0"/>
    <x v="0"/>
    <m/>
    <m/>
    <x v="0"/>
    <x v="0"/>
    <x v="0"/>
    <m/>
    <x v="0"/>
    <m/>
    <m/>
    <n v="0"/>
    <m/>
    <n v="0"/>
    <n v="0"/>
    <n v="0"/>
    <n v="0"/>
    <m/>
    <n v="0"/>
    <m/>
    <n v="0"/>
    <n v="0"/>
    <m/>
    <n v="0"/>
    <n v="0"/>
    <m/>
  </r>
  <r>
    <n v="2216"/>
    <x v="0"/>
    <x v="0"/>
    <x v="0"/>
    <x v="0"/>
    <m/>
    <m/>
    <x v="0"/>
    <x v="0"/>
    <x v="0"/>
    <m/>
    <x v="0"/>
    <m/>
    <m/>
    <n v="0"/>
    <m/>
    <n v="0"/>
    <n v="0"/>
    <n v="0"/>
    <n v="0"/>
    <m/>
    <n v="0"/>
    <m/>
    <n v="0"/>
    <n v="0"/>
    <m/>
    <n v="0"/>
    <n v="0"/>
    <m/>
  </r>
  <r>
    <n v="2217"/>
    <x v="0"/>
    <x v="0"/>
    <x v="0"/>
    <x v="0"/>
    <m/>
    <m/>
    <x v="0"/>
    <x v="0"/>
    <x v="0"/>
    <m/>
    <x v="0"/>
    <m/>
    <m/>
    <n v="0"/>
    <m/>
    <n v="0"/>
    <n v="0"/>
    <n v="0"/>
    <n v="0"/>
    <m/>
    <n v="0"/>
    <m/>
    <n v="0"/>
    <n v="0"/>
    <m/>
    <n v="0"/>
    <n v="0"/>
    <m/>
  </r>
  <r>
    <n v="2218"/>
    <x v="0"/>
    <x v="0"/>
    <x v="0"/>
    <x v="0"/>
    <m/>
    <m/>
    <x v="0"/>
    <x v="0"/>
    <x v="0"/>
    <m/>
    <x v="0"/>
    <m/>
    <m/>
    <n v="0"/>
    <m/>
    <n v="0"/>
    <n v="0"/>
    <n v="0"/>
    <n v="0"/>
    <m/>
    <n v="0"/>
    <m/>
    <n v="0"/>
    <n v="0"/>
    <m/>
    <n v="0"/>
    <n v="0"/>
    <m/>
  </r>
  <r>
    <n v="2219"/>
    <x v="0"/>
    <x v="0"/>
    <x v="0"/>
    <x v="0"/>
    <m/>
    <m/>
    <x v="0"/>
    <x v="0"/>
    <x v="0"/>
    <m/>
    <x v="0"/>
    <m/>
    <m/>
    <n v="0"/>
    <m/>
    <n v="0"/>
    <n v="0"/>
    <n v="0"/>
    <n v="0"/>
    <m/>
    <n v="0"/>
    <m/>
    <n v="0"/>
    <n v="0"/>
    <m/>
    <n v="0"/>
    <n v="0"/>
    <m/>
  </r>
  <r>
    <n v="2220"/>
    <x v="0"/>
    <x v="0"/>
    <x v="0"/>
    <x v="0"/>
    <m/>
    <m/>
    <x v="0"/>
    <x v="0"/>
    <x v="0"/>
    <m/>
    <x v="0"/>
    <m/>
    <m/>
    <n v="0"/>
    <m/>
    <n v="0"/>
    <n v="0"/>
    <n v="0"/>
    <n v="0"/>
    <m/>
    <n v="0"/>
    <m/>
    <n v="0"/>
    <n v="0"/>
    <m/>
    <n v="0"/>
    <n v="0"/>
    <m/>
  </r>
  <r>
    <n v="2221"/>
    <x v="0"/>
    <x v="0"/>
    <x v="0"/>
    <x v="0"/>
    <m/>
    <m/>
    <x v="0"/>
    <x v="0"/>
    <x v="0"/>
    <m/>
    <x v="0"/>
    <m/>
    <m/>
    <n v="0"/>
    <m/>
    <n v="0"/>
    <n v="0"/>
    <n v="0"/>
    <n v="0"/>
    <m/>
    <n v="0"/>
    <m/>
    <n v="0"/>
    <n v="0"/>
    <m/>
    <n v="0"/>
    <n v="0"/>
    <m/>
  </r>
  <r>
    <n v="2222"/>
    <x v="0"/>
    <x v="0"/>
    <x v="0"/>
    <x v="0"/>
    <m/>
    <m/>
    <x v="0"/>
    <x v="0"/>
    <x v="0"/>
    <m/>
    <x v="0"/>
    <m/>
    <m/>
    <n v="0"/>
    <m/>
    <n v="0"/>
    <n v="0"/>
    <n v="0"/>
    <n v="0"/>
    <m/>
    <n v="0"/>
    <m/>
    <n v="0"/>
    <n v="0"/>
    <m/>
    <n v="0"/>
    <n v="0"/>
    <m/>
  </r>
  <r>
    <n v="2223"/>
    <x v="0"/>
    <x v="0"/>
    <x v="0"/>
    <x v="0"/>
    <m/>
    <m/>
    <x v="0"/>
    <x v="0"/>
    <x v="0"/>
    <m/>
    <x v="0"/>
    <m/>
    <m/>
    <n v="0"/>
    <m/>
    <n v="0"/>
    <n v="0"/>
    <n v="0"/>
    <n v="0"/>
    <m/>
    <n v="0"/>
    <m/>
    <n v="0"/>
    <n v="0"/>
    <m/>
    <n v="0"/>
    <n v="0"/>
    <m/>
  </r>
  <r>
    <n v="2224"/>
    <x v="0"/>
    <x v="0"/>
    <x v="0"/>
    <x v="0"/>
    <m/>
    <m/>
    <x v="0"/>
    <x v="0"/>
    <x v="0"/>
    <m/>
    <x v="0"/>
    <m/>
    <m/>
    <n v="0"/>
    <m/>
    <n v="0"/>
    <n v="0"/>
    <n v="0"/>
    <n v="0"/>
    <m/>
    <n v="0"/>
    <m/>
    <n v="0"/>
    <n v="0"/>
    <m/>
    <n v="0"/>
    <n v="0"/>
    <m/>
  </r>
  <r>
    <n v="2225"/>
    <x v="0"/>
    <x v="0"/>
    <x v="0"/>
    <x v="0"/>
    <m/>
    <m/>
    <x v="0"/>
    <x v="0"/>
    <x v="0"/>
    <m/>
    <x v="0"/>
    <m/>
    <m/>
    <n v="0"/>
    <m/>
    <n v="0"/>
    <n v="0"/>
    <n v="0"/>
    <n v="0"/>
    <m/>
    <n v="0"/>
    <m/>
    <n v="0"/>
    <n v="0"/>
    <m/>
    <n v="0"/>
    <n v="0"/>
    <m/>
  </r>
  <r>
    <n v="2226"/>
    <x v="0"/>
    <x v="0"/>
    <x v="0"/>
    <x v="0"/>
    <m/>
    <m/>
    <x v="0"/>
    <x v="0"/>
    <x v="0"/>
    <m/>
    <x v="0"/>
    <m/>
    <m/>
    <n v="0"/>
    <m/>
    <n v="0"/>
    <n v="0"/>
    <n v="0"/>
    <n v="0"/>
    <m/>
    <n v="0"/>
    <m/>
    <n v="0"/>
    <n v="0"/>
    <m/>
    <n v="0"/>
    <n v="0"/>
    <m/>
  </r>
  <r>
    <n v="2227"/>
    <x v="0"/>
    <x v="0"/>
    <x v="0"/>
    <x v="0"/>
    <m/>
    <m/>
    <x v="0"/>
    <x v="0"/>
    <x v="0"/>
    <m/>
    <x v="0"/>
    <m/>
    <m/>
    <n v="0"/>
    <m/>
    <n v="0"/>
    <n v="0"/>
    <n v="0"/>
    <n v="0"/>
    <m/>
    <n v="0"/>
    <m/>
    <n v="0"/>
    <n v="0"/>
    <m/>
    <n v="0"/>
    <n v="0"/>
    <m/>
  </r>
  <r>
    <n v="2228"/>
    <x v="0"/>
    <x v="0"/>
    <x v="0"/>
    <x v="0"/>
    <m/>
    <m/>
    <x v="0"/>
    <x v="0"/>
    <x v="0"/>
    <m/>
    <x v="0"/>
    <m/>
    <m/>
    <n v="0"/>
    <m/>
    <n v="0"/>
    <n v="0"/>
    <n v="0"/>
    <n v="0"/>
    <m/>
    <n v="0"/>
    <m/>
    <n v="0"/>
    <n v="0"/>
    <m/>
    <n v="0"/>
    <n v="0"/>
    <m/>
  </r>
  <r>
    <n v="2229"/>
    <x v="0"/>
    <x v="0"/>
    <x v="0"/>
    <x v="0"/>
    <m/>
    <m/>
    <x v="0"/>
    <x v="0"/>
    <x v="0"/>
    <m/>
    <x v="0"/>
    <m/>
    <m/>
    <n v="0"/>
    <m/>
    <n v="0"/>
    <n v="0"/>
    <n v="0"/>
    <n v="0"/>
    <m/>
    <n v="0"/>
    <m/>
    <n v="0"/>
    <n v="0"/>
    <m/>
    <n v="0"/>
    <n v="0"/>
    <m/>
  </r>
  <r>
    <n v="2230"/>
    <x v="0"/>
    <x v="0"/>
    <x v="0"/>
    <x v="0"/>
    <m/>
    <m/>
    <x v="0"/>
    <x v="0"/>
    <x v="0"/>
    <m/>
    <x v="0"/>
    <m/>
    <m/>
    <n v="0"/>
    <m/>
    <n v="0"/>
    <n v="0"/>
    <n v="0"/>
    <n v="0"/>
    <m/>
    <n v="0"/>
    <m/>
    <n v="0"/>
    <n v="0"/>
    <m/>
    <n v="0"/>
    <n v="0"/>
    <m/>
  </r>
  <r>
    <n v="2231"/>
    <x v="0"/>
    <x v="0"/>
    <x v="0"/>
    <x v="0"/>
    <m/>
    <m/>
    <x v="0"/>
    <x v="0"/>
    <x v="0"/>
    <m/>
    <x v="0"/>
    <m/>
    <m/>
    <n v="0"/>
    <m/>
    <n v="0"/>
    <n v="0"/>
    <n v="0"/>
    <n v="0"/>
    <m/>
    <n v="0"/>
    <m/>
    <n v="0"/>
    <n v="0"/>
    <m/>
    <n v="0"/>
    <n v="0"/>
    <m/>
  </r>
  <r>
    <n v="2232"/>
    <x v="0"/>
    <x v="0"/>
    <x v="0"/>
    <x v="0"/>
    <m/>
    <m/>
    <x v="0"/>
    <x v="0"/>
    <x v="0"/>
    <m/>
    <x v="0"/>
    <m/>
    <m/>
    <n v="0"/>
    <m/>
    <n v="0"/>
    <n v="0"/>
    <n v="0"/>
    <n v="0"/>
    <m/>
    <n v="0"/>
    <m/>
    <n v="0"/>
    <n v="0"/>
    <m/>
    <n v="0"/>
    <n v="0"/>
    <m/>
  </r>
  <r>
    <n v="2233"/>
    <x v="0"/>
    <x v="0"/>
    <x v="0"/>
    <x v="0"/>
    <m/>
    <m/>
    <x v="0"/>
    <x v="0"/>
    <x v="0"/>
    <m/>
    <x v="0"/>
    <m/>
    <m/>
    <n v="0"/>
    <m/>
    <n v="0"/>
    <n v="0"/>
    <n v="0"/>
    <n v="0"/>
    <m/>
    <n v="0"/>
    <m/>
    <n v="0"/>
    <n v="0"/>
    <m/>
    <n v="0"/>
    <n v="0"/>
    <m/>
  </r>
  <r>
    <n v="2234"/>
    <x v="0"/>
    <x v="0"/>
    <x v="0"/>
    <x v="0"/>
    <m/>
    <m/>
    <x v="0"/>
    <x v="0"/>
    <x v="0"/>
    <m/>
    <x v="0"/>
    <m/>
    <m/>
    <n v="0"/>
    <m/>
    <n v="0"/>
    <n v="0"/>
    <n v="0"/>
    <n v="0"/>
    <m/>
    <n v="0"/>
    <m/>
    <n v="0"/>
    <n v="0"/>
    <m/>
    <n v="0"/>
    <n v="0"/>
    <m/>
  </r>
  <r>
    <n v="2235"/>
    <x v="0"/>
    <x v="0"/>
    <x v="0"/>
    <x v="0"/>
    <m/>
    <m/>
    <x v="0"/>
    <x v="0"/>
    <x v="0"/>
    <m/>
    <x v="0"/>
    <m/>
    <m/>
    <n v="0"/>
    <m/>
    <n v="0"/>
    <n v="0"/>
    <n v="0"/>
    <n v="0"/>
    <m/>
    <n v="0"/>
    <m/>
    <n v="0"/>
    <n v="0"/>
    <m/>
    <n v="0"/>
    <n v="0"/>
    <m/>
  </r>
  <r>
    <n v="2236"/>
    <x v="0"/>
    <x v="0"/>
    <x v="0"/>
    <x v="0"/>
    <m/>
    <m/>
    <x v="0"/>
    <x v="0"/>
    <x v="0"/>
    <m/>
    <x v="0"/>
    <m/>
    <m/>
    <n v="0"/>
    <m/>
    <n v="0"/>
    <n v="0"/>
    <n v="0"/>
    <n v="0"/>
    <m/>
    <n v="0"/>
    <m/>
    <n v="0"/>
    <n v="0"/>
    <m/>
    <n v="0"/>
    <n v="0"/>
    <m/>
  </r>
  <r>
    <n v="2237"/>
    <x v="0"/>
    <x v="0"/>
    <x v="0"/>
    <x v="0"/>
    <m/>
    <m/>
    <x v="0"/>
    <x v="0"/>
    <x v="0"/>
    <m/>
    <x v="0"/>
    <m/>
    <m/>
    <n v="0"/>
    <m/>
    <n v="0"/>
    <n v="0"/>
    <n v="0"/>
    <n v="0"/>
    <m/>
    <n v="0"/>
    <m/>
    <n v="0"/>
    <n v="0"/>
    <m/>
    <n v="0"/>
    <n v="0"/>
    <m/>
  </r>
  <r>
    <n v="2238"/>
    <x v="0"/>
    <x v="0"/>
    <x v="0"/>
    <x v="0"/>
    <m/>
    <m/>
    <x v="0"/>
    <x v="0"/>
    <x v="0"/>
    <m/>
    <x v="0"/>
    <m/>
    <m/>
    <n v="0"/>
    <m/>
    <n v="0"/>
    <n v="0"/>
    <n v="0"/>
    <n v="0"/>
    <m/>
    <n v="0"/>
    <m/>
    <n v="0"/>
    <n v="0"/>
    <m/>
    <n v="0"/>
    <n v="0"/>
    <m/>
  </r>
  <r>
    <n v="2239"/>
    <x v="0"/>
    <x v="0"/>
    <x v="0"/>
    <x v="0"/>
    <m/>
    <m/>
    <x v="0"/>
    <x v="0"/>
    <x v="0"/>
    <m/>
    <x v="0"/>
    <m/>
    <m/>
    <n v="0"/>
    <m/>
    <n v="0"/>
    <n v="0"/>
    <n v="0"/>
    <n v="0"/>
    <m/>
    <n v="0"/>
    <m/>
    <n v="0"/>
    <n v="0"/>
    <m/>
    <n v="0"/>
    <n v="0"/>
    <m/>
  </r>
  <r>
    <n v="2240"/>
    <x v="0"/>
    <x v="0"/>
    <x v="0"/>
    <x v="0"/>
    <m/>
    <m/>
    <x v="0"/>
    <x v="0"/>
    <x v="0"/>
    <m/>
    <x v="0"/>
    <m/>
    <m/>
    <n v="0"/>
    <m/>
    <n v="0"/>
    <n v="0"/>
    <n v="0"/>
    <n v="0"/>
    <m/>
    <n v="0"/>
    <m/>
    <n v="0"/>
    <n v="0"/>
    <m/>
    <n v="0"/>
    <n v="0"/>
    <m/>
  </r>
  <r>
    <n v="2241"/>
    <x v="0"/>
    <x v="0"/>
    <x v="0"/>
    <x v="0"/>
    <m/>
    <m/>
    <x v="0"/>
    <x v="0"/>
    <x v="0"/>
    <m/>
    <x v="0"/>
    <m/>
    <m/>
    <n v="0"/>
    <m/>
    <n v="0"/>
    <n v="0"/>
    <n v="0"/>
    <n v="0"/>
    <m/>
    <n v="0"/>
    <m/>
    <n v="0"/>
    <n v="0"/>
    <m/>
    <n v="0"/>
    <n v="0"/>
    <m/>
  </r>
  <r>
    <n v="2242"/>
    <x v="0"/>
    <x v="0"/>
    <x v="0"/>
    <x v="0"/>
    <m/>
    <m/>
    <x v="0"/>
    <x v="0"/>
    <x v="0"/>
    <m/>
    <x v="0"/>
    <m/>
    <m/>
    <n v="0"/>
    <m/>
    <n v="0"/>
    <n v="0"/>
    <n v="0"/>
    <n v="0"/>
    <m/>
    <n v="0"/>
    <m/>
    <n v="0"/>
    <n v="0"/>
    <m/>
    <n v="0"/>
    <n v="0"/>
    <m/>
  </r>
  <r>
    <n v="2243"/>
    <x v="0"/>
    <x v="0"/>
    <x v="0"/>
    <x v="0"/>
    <m/>
    <m/>
    <x v="0"/>
    <x v="0"/>
    <x v="0"/>
    <m/>
    <x v="0"/>
    <m/>
    <m/>
    <n v="0"/>
    <m/>
    <n v="0"/>
    <n v="0"/>
    <n v="0"/>
    <n v="0"/>
    <m/>
    <n v="0"/>
    <m/>
    <n v="0"/>
    <n v="0"/>
    <m/>
    <n v="0"/>
    <n v="0"/>
    <m/>
  </r>
  <r>
    <n v="2244"/>
    <x v="0"/>
    <x v="0"/>
    <x v="0"/>
    <x v="0"/>
    <m/>
    <m/>
    <x v="0"/>
    <x v="0"/>
    <x v="0"/>
    <m/>
    <x v="0"/>
    <m/>
    <m/>
    <n v="0"/>
    <m/>
    <n v="0"/>
    <n v="0"/>
    <n v="0"/>
    <n v="0"/>
    <m/>
    <n v="0"/>
    <m/>
    <n v="0"/>
    <n v="0"/>
    <m/>
    <n v="0"/>
    <n v="0"/>
    <m/>
  </r>
  <r>
    <n v="2245"/>
    <x v="0"/>
    <x v="0"/>
    <x v="0"/>
    <x v="0"/>
    <m/>
    <m/>
    <x v="0"/>
    <x v="0"/>
    <x v="0"/>
    <m/>
    <x v="0"/>
    <m/>
    <m/>
    <n v="0"/>
    <m/>
    <n v="0"/>
    <n v="0"/>
    <n v="0"/>
    <n v="0"/>
    <m/>
    <n v="0"/>
    <m/>
    <n v="0"/>
    <n v="0"/>
    <m/>
    <n v="0"/>
    <n v="0"/>
    <m/>
  </r>
  <r>
    <n v="2246"/>
    <x v="0"/>
    <x v="0"/>
    <x v="0"/>
    <x v="0"/>
    <m/>
    <m/>
    <x v="0"/>
    <x v="0"/>
    <x v="0"/>
    <m/>
    <x v="0"/>
    <m/>
    <m/>
    <n v="0"/>
    <m/>
    <n v="0"/>
    <n v="0"/>
    <n v="0"/>
    <n v="0"/>
    <m/>
    <n v="0"/>
    <m/>
    <n v="0"/>
    <n v="0"/>
    <m/>
    <n v="0"/>
    <n v="0"/>
    <m/>
  </r>
  <r>
    <n v="2247"/>
    <x v="0"/>
    <x v="0"/>
    <x v="0"/>
    <x v="0"/>
    <m/>
    <m/>
    <x v="0"/>
    <x v="0"/>
    <x v="0"/>
    <m/>
    <x v="0"/>
    <m/>
    <m/>
    <n v="0"/>
    <m/>
    <n v="0"/>
    <n v="0"/>
    <n v="0"/>
    <n v="0"/>
    <m/>
    <n v="0"/>
    <m/>
    <n v="0"/>
    <n v="0"/>
    <m/>
    <n v="0"/>
    <n v="0"/>
    <m/>
  </r>
  <r>
    <n v="2248"/>
    <x v="0"/>
    <x v="0"/>
    <x v="0"/>
    <x v="0"/>
    <m/>
    <m/>
    <x v="0"/>
    <x v="0"/>
    <x v="0"/>
    <m/>
    <x v="0"/>
    <m/>
    <m/>
    <n v="0"/>
    <m/>
    <n v="0"/>
    <n v="0"/>
    <n v="0"/>
    <n v="0"/>
    <m/>
    <n v="0"/>
    <m/>
    <n v="0"/>
    <n v="0"/>
    <m/>
    <n v="0"/>
    <n v="0"/>
    <m/>
  </r>
  <r>
    <n v="2249"/>
    <x v="0"/>
    <x v="0"/>
    <x v="0"/>
    <x v="0"/>
    <m/>
    <m/>
    <x v="0"/>
    <x v="0"/>
    <x v="0"/>
    <m/>
    <x v="0"/>
    <m/>
    <m/>
    <n v="0"/>
    <m/>
    <n v="0"/>
    <n v="0"/>
    <n v="0"/>
    <n v="0"/>
    <m/>
    <n v="0"/>
    <m/>
    <n v="0"/>
    <n v="0"/>
    <m/>
    <n v="0"/>
    <n v="0"/>
    <m/>
  </r>
  <r>
    <n v="2250"/>
    <x v="0"/>
    <x v="0"/>
    <x v="0"/>
    <x v="0"/>
    <m/>
    <m/>
    <x v="0"/>
    <x v="0"/>
    <x v="0"/>
    <m/>
    <x v="0"/>
    <m/>
    <m/>
    <n v="0"/>
    <m/>
    <n v="0"/>
    <n v="0"/>
    <n v="0"/>
    <n v="0"/>
    <m/>
    <n v="0"/>
    <m/>
    <n v="0"/>
    <n v="0"/>
    <m/>
    <n v="0"/>
    <n v="0"/>
    <m/>
  </r>
  <r>
    <n v="2251"/>
    <x v="0"/>
    <x v="0"/>
    <x v="0"/>
    <x v="0"/>
    <m/>
    <m/>
    <x v="0"/>
    <x v="0"/>
    <x v="0"/>
    <m/>
    <x v="0"/>
    <m/>
    <m/>
    <n v="0"/>
    <m/>
    <n v="0"/>
    <n v="0"/>
    <n v="0"/>
    <n v="0"/>
    <m/>
    <n v="0"/>
    <m/>
    <n v="0"/>
    <n v="0"/>
    <m/>
    <n v="0"/>
    <n v="0"/>
    <m/>
  </r>
  <r>
    <n v="2252"/>
    <x v="0"/>
    <x v="0"/>
    <x v="0"/>
    <x v="0"/>
    <m/>
    <m/>
    <x v="0"/>
    <x v="0"/>
    <x v="0"/>
    <m/>
    <x v="0"/>
    <m/>
    <m/>
    <n v="0"/>
    <m/>
    <n v="0"/>
    <n v="0"/>
    <n v="0"/>
    <n v="0"/>
    <m/>
    <n v="0"/>
    <m/>
    <n v="0"/>
    <n v="0"/>
    <m/>
    <n v="0"/>
    <n v="0"/>
    <m/>
  </r>
  <r>
    <n v="2253"/>
    <x v="0"/>
    <x v="0"/>
    <x v="0"/>
    <x v="0"/>
    <m/>
    <m/>
    <x v="0"/>
    <x v="0"/>
    <x v="0"/>
    <m/>
    <x v="0"/>
    <m/>
    <m/>
    <n v="0"/>
    <m/>
    <n v="0"/>
    <n v="0"/>
    <n v="0"/>
    <n v="0"/>
    <m/>
    <n v="0"/>
    <m/>
    <n v="0"/>
    <n v="0"/>
    <m/>
    <n v="0"/>
    <n v="0"/>
    <m/>
  </r>
  <r>
    <n v="2254"/>
    <x v="0"/>
    <x v="0"/>
    <x v="0"/>
    <x v="0"/>
    <m/>
    <m/>
    <x v="0"/>
    <x v="0"/>
    <x v="0"/>
    <m/>
    <x v="0"/>
    <m/>
    <m/>
    <n v="0"/>
    <m/>
    <n v="0"/>
    <n v="0"/>
    <n v="0"/>
    <n v="0"/>
    <m/>
    <n v="0"/>
    <m/>
    <n v="0"/>
    <n v="0"/>
    <m/>
    <n v="0"/>
    <n v="0"/>
    <m/>
  </r>
  <r>
    <n v="2255"/>
    <x v="0"/>
    <x v="0"/>
    <x v="0"/>
    <x v="0"/>
    <m/>
    <m/>
    <x v="0"/>
    <x v="0"/>
    <x v="0"/>
    <m/>
    <x v="0"/>
    <m/>
    <m/>
    <n v="0"/>
    <m/>
    <n v="0"/>
    <n v="0"/>
    <n v="0"/>
    <n v="0"/>
    <m/>
    <n v="0"/>
    <m/>
    <n v="0"/>
    <n v="0"/>
    <m/>
    <n v="0"/>
    <n v="0"/>
    <m/>
  </r>
  <r>
    <n v="2256"/>
    <x v="0"/>
    <x v="0"/>
    <x v="0"/>
    <x v="0"/>
    <m/>
    <m/>
    <x v="0"/>
    <x v="0"/>
    <x v="0"/>
    <m/>
    <x v="0"/>
    <m/>
    <m/>
    <n v="0"/>
    <m/>
    <n v="0"/>
    <n v="0"/>
    <n v="0"/>
    <n v="0"/>
    <m/>
    <n v="0"/>
    <m/>
    <n v="0"/>
    <n v="0"/>
    <m/>
    <n v="0"/>
    <n v="0"/>
    <m/>
  </r>
  <r>
    <n v="2257"/>
    <x v="0"/>
    <x v="0"/>
    <x v="0"/>
    <x v="0"/>
    <m/>
    <m/>
    <x v="0"/>
    <x v="0"/>
    <x v="0"/>
    <m/>
    <x v="0"/>
    <m/>
    <m/>
    <n v="0"/>
    <m/>
    <n v="0"/>
    <n v="0"/>
    <n v="0"/>
    <n v="0"/>
    <m/>
    <n v="0"/>
    <m/>
    <n v="0"/>
    <n v="0"/>
    <m/>
    <n v="0"/>
    <n v="0"/>
    <m/>
  </r>
  <r>
    <n v="2258"/>
    <x v="0"/>
    <x v="0"/>
    <x v="0"/>
    <x v="0"/>
    <m/>
    <m/>
    <x v="0"/>
    <x v="0"/>
    <x v="0"/>
    <m/>
    <x v="0"/>
    <m/>
    <m/>
    <n v="0"/>
    <m/>
    <n v="0"/>
    <n v="0"/>
    <n v="0"/>
    <n v="0"/>
    <m/>
    <n v="0"/>
    <m/>
    <n v="0"/>
    <n v="0"/>
    <m/>
    <n v="0"/>
    <n v="0"/>
    <m/>
  </r>
  <r>
    <n v="2259"/>
    <x v="0"/>
    <x v="0"/>
    <x v="0"/>
    <x v="0"/>
    <m/>
    <m/>
    <x v="0"/>
    <x v="0"/>
    <x v="0"/>
    <m/>
    <x v="0"/>
    <m/>
    <m/>
    <n v="0"/>
    <m/>
    <n v="0"/>
    <n v="0"/>
    <n v="0"/>
    <n v="0"/>
    <m/>
    <n v="0"/>
    <m/>
    <n v="0"/>
    <n v="0"/>
    <m/>
    <n v="0"/>
    <n v="0"/>
    <m/>
  </r>
  <r>
    <n v="2260"/>
    <x v="0"/>
    <x v="0"/>
    <x v="0"/>
    <x v="0"/>
    <m/>
    <m/>
    <x v="0"/>
    <x v="0"/>
    <x v="0"/>
    <m/>
    <x v="0"/>
    <m/>
    <m/>
    <n v="0"/>
    <m/>
    <n v="0"/>
    <n v="0"/>
    <n v="0"/>
    <n v="0"/>
    <m/>
    <n v="0"/>
    <m/>
    <n v="0"/>
    <n v="0"/>
    <m/>
    <n v="0"/>
    <n v="0"/>
    <m/>
  </r>
  <r>
    <n v="2261"/>
    <x v="0"/>
    <x v="0"/>
    <x v="0"/>
    <x v="0"/>
    <m/>
    <m/>
    <x v="0"/>
    <x v="0"/>
    <x v="0"/>
    <m/>
    <x v="0"/>
    <m/>
    <m/>
    <n v="0"/>
    <m/>
    <n v="0"/>
    <n v="0"/>
    <n v="0"/>
    <n v="0"/>
    <m/>
    <n v="0"/>
    <m/>
    <n v="0"/>
    <n v="0"/>
    <m/>
    <n v="0"/>
    <n v="0"/>
    <m/>
  </r>
  <r>
    <n v="2262"/>
    <x v="0"/>
    <x v="0"/>
    <x v="0"/>
    <x v="0"/>
    <m/>
    <m/>
    <x v="0"/>
    <x v="0"/>
    <x v="0"/>
    <m/>
    <x v="0"/>
    <m/>
    <m/>
    <n v="0"/>
    <m/>
    <n v="0"/>
    <n v="0"/>
    <n v="0"/>
    <n v="0"/>
    <m/>
    <n v="0"/>
    <m/>
    <n v="0"/>
    <n v="0"/>
    <m/>
    <n v="0"/>
    <n v="0"/>
    <m/>
  </r>
  <r>
    <n v="2263"/>
    <x v="0"/>
    <x v="0"/>
    <x v="0"/>
    <x v="0"/>
    <m/>
    <m/>
    <x v="0"/>
    <x v="0"/>
    <x v="0"/>
    <m/>
    <x v="0"/>
    <m/>
    <m/>
    <n v="0"/>
    <m/>
    <n v="0"/>
    <n v="0"/>
    <n v="0"/>
    <n v="0"/>
    <m/>
    <n v="0"/>
    <m/>
    <n v="0"/>
    <n v="0"/>
    <m/>
    <n v="0"/>
    <n v="0"/>
    <m/>
  </r>
  <r>
    <n v="2264"/>
    <x v="0"/>
    <x v="0"/>
    <x v="0"/>
    <x v="0"/>
    <m/>
    <m/>
    <x v="0"/>
    <x v="0"/>
    <x v="0"/>
    <m/>
    <x v="0"/>
    <m/>
    <m/>
    <n v="0"/>
    <m/>
    <n v="0"/>
    <n v="0"/>
    <n v="0"/>
    <n v="0"/>
    <m/>
    <n v="0"/>
    <m/>
    <n v="0"/>
    <n v="0"/>
    <m/>
    <n v="0"/>
    <n v="0"/>
    <m/>
  </r>
  <r>
    <n v="2265"/>
    <x v="0"/>
    <x v="0"/>
    <x v="0"/>
    <x v="0"/>
    <m/>
    <m/>
    <x v="0"/>
    <x v="0"/>
    <x v="0"/>
    <m/>
    <x v="0"/>
    <m/>
    <m/>
    <n v="0"/>
    <m/>
    <n v="0"/>
    <n v="0"/>
    <n v="0"/>
    <n v="0"/>
    <m/>
    <n v="0"/>
    <m/>
    <n v="0"/>
    <n v="0"/>
    <m/>
    <n v="0"/>
    <n v="0"/>
    <m/>
  </r>
  <r>
    <n v="2266"/>
    <x v="0"/>
    <x v="0"/>
    <x v="0"/>
    <x v="0"/>
    <m/>
    <m/>
    <x v="0"/>
    <x v="0"/>
    <x v="0"/>
    <m/>
    <x v="0"/>
    <m/>
    <m/>
    <n v="0"/>
    <m/>
    <n v="0"/>
    <n v="0"/>
    <n v="0"/>
    <n v="0"/>
    <m/>
    <n v="0"/>
    <m/>
    <n v="0"/>
    <n v="0"/>
    <m/>
    <n v="0"/>
    <n v="0"/>
    <m/>
  </r>
  <r>
    <n v="2267"/>
    <x v="0"/>
    <x v="0"/>
    <x v="0"/>
    <x v="0"/>
    <m/>
    <m/>
    <x v="0"/>
    <x v="0"/>
    <x v="0"/>
    <m/>
    <x v="0"/>
    <m/>
    <m/>
    <n v="0"/>
    <m/>
    <n v="0"/>
    <n v="0"/>
    <n v="0"/>
    <n v="0"/>
    <m/>
    <n v="0"/>
    <m/>
    <n v="0"/>
    <n v="0"/>
    <m/>
    <n v="0"/>
    <n v="0"/>
    <m/>
  </r>
  <r>
    <n v="2268"/>
    <x v="0"/>
    <x v="0"/>
    <x v="0"/>
    <x v="0"/>
    <m/>
    <m/>
    <x v="0"/>
    <x v="0"/>
    <x v="0"/>
    <m/>
    <x v="0"/>
    <m/>
    <m/>
    <n v="0"/>
    <m/>
    <n v="0"/>
    <n v="0"/>
    <n v="0"/>
    <n v="0"/>
    <m/>
    <n v="0"/>
    <m/>
    <n v="0"/>
    <n v="0"/>
    <m/>
    <n v="0"/>
    <n v="0"/>
    <m/>
  </r>
  <r>
    <n v="2269"/>
    <x v="0"/>
    <x v="0"/>
    <x v="0"/>
    <x v="0"/>
    <m/>
    <m/>
    <x v="0"/>
    <x v="0"/>
    <x v="0"/>
    <m/>
    <x v="0"/>
    <m/>
    <m/>
    <n v="0"/>
    <m/>
    <n v="0"/>
    <n v="0"/>
    <n v="0"/>
    <n v="0"/>
    <m/>
    <n v="0"/>
    <m/>
    <n v="0"/>
    <n v="0"/>
    <m/>
    <n v="0"/>
    <n v="0"/>
    <m/>
  </r>
  <r>
    <n v="2270"/>
    <x v="0"/>
    <x v="0"/>
    <x v="0"/>
    <x v="0"/>
    <m/>
    <m/>
    <x v="0"/>
    <x v="0"/>
    <x v="0"/>
    <m/>
    <x v="0"/>
    <m/>
    <m/>
    <n v="0"/>
    <m/>
    <n v="0"/>
    <n v="0"/>
    <n v="0"/>
    <n v="0"/>
    <m/>
    <n v="0"/>
    <m/>
    <n v="0"/>
    <n v="0"/>
    <m/>
    <n v="0"/>
    <n v="0"/>
    <m/>
  </r>
  <r>
    <n v="2271"/>
    <x v="0"/>
    <x v="0"/>
    <x v="0"/>
    <x v="0"/>
    <m/>
    <m/>
    <x v="0"/>
    <x v="0"/>
    <x v="0"/>
    <m/>
    <x v="0"/>
    <m/>
    <m/>
    <n v="0"/>
    <m/>
    <n v="0"/>
    <n v="0"/>
    <n v="0"/>
    <n v="0"/>
    <m/>
    <n v="0"/>
    <m/>
    <n v="0"/>
    <n v="0"/>
    <m/>
    <n v="0"/>
    <n v="0"/>
    <m/>
  </r>
  <r>
    <n v="2272"/>
    <x v="0"/>
    <x v="0"/>
    <x v="0"/>
    <x v="0"/>
    <m/>
    <m/>
    <x v="0"/>
    <x v="0"/>
    <x v="0"/>
    <m/>
    <x v="0"/>
    <m/>
    <m/>
    <n v="0"/>
    <m/>
    <n v="0"/>
    <n v="0"/>
    <n v="0"/>
    <n v="0"/>
    <m/>
    <n v="0"/>
    <m/>
    <n v="0"/>
    <n v="0"/>
    <m/>
    <n v="0"/>
    <n v="0"/>
    <m/>
  </r>
  <r>
    <n v="2273"/>
    <x v="0"/>
    <x v="0"/>
    <x v="0"/>
    <x v="0"/>
    <m/>
    <m/>
    <x v="0"/>
    <x v="0"/>
    <x v="0"/>
    <m/>
    <x v="0"/>
    <m/>
    <m/>
    <n v="0"/>
    <m/>
    <n v="0"/>
    <n v="0"/>
    <n v="0"/>
    <n v="0"/>
    <m/>
    <n v="0"/>
    <m/>
    <n v="0"/>
    <n v="0"/>
    <m/>
    <n v="0"/>
    <n v="0"/>
    <m/>
  </r>
  <r>
    <n v="2274"/>
    <x v="0"/>
    <x v="0"/>
    <x v="0"/>
    <x v="0"/>
    <m/>
    <m/>
    <x v="0"/>
    <x v="0"/>
    <x v="0"/>
    <m/>
    <x v="0"/>
    <m/>
    <m/>
    <n v="0"/>
    <m/>
    <n v="0"/>
    <n v="0"/>
    <n v="0"/>
    <n v="0"/>
    <m/>
    <n v="0"/>
    <m/>
    <n v="0"/>
    <n v="0"/>
    <m/>
    <n v="0"/>
    <n v="0"/>
    <m/>
  </r>
  <r>
    <n v="2275"/>
    <x v="0"/>
    <x v="0"/>
    <x v="0"/>
    <x v="0"/>
    <m/>
    <m/>
    <x v="0"/>
    <x v="0"/>
    <x v="0"/>
    <m/>
    <x v="0"/>
    <m/>
    <m/>
    <n v="0"/>
    <m/>
    <n v="0"/>
    <n v="0"/>
    <n v="0"/>
    <n v="0"/>
    <m/>
    <n v="0"/>
    <m/>
    <n v="0"/>
    <n v="0"/>
    <m/>
    <n v="0"/>
    <n v="0"/>
    <m/>
  </r>
  <r>
    <n v="2276"/>
    <x v="0"/>
    <x v="0"/>
    <x v="0"/>
    <x v="0"/>
    <m/>
    <m/>
    <x v="0"/>
    <x v="0"/>
    <x v="0"/>
    <m/>
    <x v="0"/>
    <m/>
    <m/>
    <n v="0"/>
    <m/>
    <n v="0"/>
    <n v="0"/>
    <n v="0"/>
    <n v="0"/>
    <m/>
    <n v="0"/>
    <m/>
    <n v="0"/>
    <n v="0"/>
    <m/>
    <n v="0"/>
    <n v="0"/>
    <m/>
  </r>
  <r>
    <n v="2277"/>
    <x v="0"/>
    <x v="0"/>
    <x v="0"/>
    <x v="0"/>
    <m/>
    <m/>
    <x v="0"/>
    <x v="0"/>
    <x v="0"/>
    <m/>
    <x v="0"/>
    <m/>
    <m/>
    <n v="0"/>
    <m/>
    <n v="0"/>
    <n v="0"/>
    <n v="0"/>
    <n v="0"/>
    <m/>
    <n v="0"/>
    <m/>
    <n v="0"/>
    <n v="0"/>
    <m/>
    <n v="0"/>
    <n v="0"/>
    <m/>
  </r>
  <r>
    <n v="2278"/>
    <x v="0"/>
    <x v="0"/>
    <x v="0"/>
    <x v="0"/>
    <m/>
    <m/>
    <x v="0"/>
    <x v="0"/>
    <x v="0"/>
    <m/>
    <x v="0"/>
    <m/>
    <m/>
    <n v="0"/>
    <m/>
    <n v="0"/>
    <n v="0"/>
    <n v="0"/>
    <n v="0"/>
    <m/>
    <n v="0"/>
    <m/>
    <n v="0"/>
    <n v="0"/>
    <m/>
    <n v="0"/>
    <n v="0"/>
    <m/>
  </r>
  <r>
    <n v="2279"/>
    <x v="0"/>
    <x v="0"/>
    <x v="0"/>
    <x v="0"/>
    <m/>
    <m/>
    <x v="0"/>
    <x v="0"/>
    <x v="0"/>
    <m/>
    <x v="0"/>
    <m/>
    <m/>
    <n v="0"/>
    <m/>
    <n v="0"/>
    <n v="0"/>
    <n v="0"/>
    <n v="0"/>
    <m/>
    <n v="0"/>
    <m/>
    <n v="0"/>
    <n v="0"/>
    <m/>
    <n v="0"/>
    <n v="0"/>
    <m/>
  </r>
  <r>
    <n v="2280"/>
    <x v="0"/>
    <x v="0"/>
    <x v="0"/>
    <x v="0"/>
    <m/>
    <m/>
    <x v="0"/>
    <x v="0"/>
    <x v="0"/>
    <m/>
    <x v="0"/>
    <m/>
    <m/>
    <n v="0"/>
    <m/>
    <n v="0"/>
    <n v="0"/>
    <n v="0"/>
    <n v="0"/>
    <m/>
    <n v="0"/>
    <m/>
    <n v="0"/>
    <n v="0"/>
    <m/>
    <n v="0"/>
    <n v="0"/>
    <m/>
  </r>
  <r>
    <n v="2281"/>
    <x v="0"/>
    <x v="0"/>
    <x v="0"/>
    <x v="0"/>
    <m/>
    <m/>
    <x v="0"/>
    <x v="0"/>
    <x v="0"/>
    <m/>
    <x v="0"/>
    <m/>
    <m/>
    <n v="0"/>
    <m/>
    <n v="0"/>
    <n v="0"/>
    <n v="0"/>
    <n v="0"/>
    <m/>
    <n v="0"/>
    <m/>
    <n v="0"/>
    <n v="0"/>
    <m/>
    <n v="0"/>
    <n v="0"/>
    <m/>
  </r>
  <r>
    <n v="2282"/>
    <x v="0"/>
    <x v="0"/>
    <x v="0"/>
    <x v="0"/>
    <m/>
    <m/>
    <x v="0"/>
    <x v="0"/>
    <x v="0"/>
    <m/>
    <x v="0"/>
    <m/>
    <m/>
    <n v="0"/>
    <m/>
    <n v="0"/>
    <n v="0"/>
    <n v="0"/>
    <n v="0"/>
    <m/>
    <n v="0"/>
    <m/>
    <n v="0"/>
    <n v="0"/>
    <m/>
    <n v="0"/>
    <n v="0"/>
    <m/>
  </r>
  <r>
    <n v="2283"/>
    <x v="0"/>
    <x v="0"/>
    <x v="0"/>
    <x v="0"/>
    <m/>
    <m/>
    <x v="0"/>
    <x v="0"/>
    <x v="0"/>
    <m/>
    <x v="0"/>
    <m/>
    <m/>
    <n v="0"/>
    <m/>
    <n v="0"/>
    <n v="0"/>
    <n v="0"/>
    <n v="0"/>
    <m/>
    <n v="0"/>
    <m/>
    <n v="0"/>
    <n v="0"/>
    <m/>
    <n v="0"/>
    <n v="0"/>
    <m/>
  </r>
  <r>
    <n v="2284"/>
    <x v="0"/>
    <x v="0"/>
    <x v="0"/>
    <x v="0"/>
    <m/>
    <m/>
    <x v="0"/>
    <x v="0"/>
    <x v="0"/>
    <m/>
    <x v="0"/>
    <m/>
    <m/>
    <n v="0"/>
    <m/>
    <n v="0"/>
    <n v="0"/>
    <n v="0"/>
    <n v="0"/>
    <m/>
    <n v="0"/>
    <m/>
    <n v="0"/>
    <n v="0"/>
    <m/>
    <n v="0"/>
    <n v="0"/>
    <m/>
  </r>
  <r>
    <n v="2285"/>
    <x v="0"/>
    <x v="0"/>
    <x v="0"/>
    <x v="0"/>
    <m/>
    <m/>
    <x v="0"/>
    <x v="0"/>
    <x v="0"/>
    <m/>
    <x v="0"/>
    <m/>
    <m/>
    <n v="0"/>
    <m/>
    <n v="0"/>
    <n v="0"/>
    <n v="0"/>
    <n v="0"/>
    <m/>
    <n v="0"/>
    <m/>
    <n v="0"/>
    <n v="0"/>
    <m/>
    <n v="0"/>
    <n v="0"/>
    <m/>
  </r>
  <r>
    <n v="2286"/>
    <x v="0"/>
    <x v="0"/>
    <x v="0"/>
    <x v="0"/>
    <m/>
    <m/>
    <x v="0"/>
    <x v="0"/>
    <x v="0"/>
    <m/>
    <x v="0"/>
    <m/>
    <m/>
    <n v="0"/>
    <m/>
    <n v="0"/>
    <n v="0"/>
    <n v="0"/>
    <n v="0"/>
    <m/>
    <n v="0"/>
    <m/>
    <n v="0"/>
    <n v="0"/>
    <m/>
    <n v="0"/>
    <n v="0"/>
    <m/>
  </r>
  <r>
    <n v="2287"/>
    <x v="0"/>
    <x v="0"/>
    <x v="0"/>
    <x v="0"/>
    <m/>
    <m/>
    <x v="0"/>
    <x v="0"/>
    <x v="0"/>
    <m/>
    <x v="0"/>
    <m/>
    <m/>
    <n v="0"/>
    <m/>
    <n v="0"/>
    <n v="0"/>
    <n v="0"/>
    <n v="0"/>
    <m/>
    <n v="0"/>
    <m/>
    <n v="0"/>
    <n v="0"/>
    <m/>
    <n v="0"/>
    <n v="0"/>
    <m/>
  </r>
  <r>
    <n v="2288"/>
    <x v="0"/>
    <x v="0"/>
    <x v="0"/>
    <x v="0"/>
    <m/>
    <m/>
    <x v="0"/>
    <x v="0"/>
    <x v="0"/>
    <m/>
    <x v="0"/>
    <m/>
    <m/>
    <n v="0"/>
    <m/>
    <n v="0"/>
    <n v="0"/>
    <n v="0"/>
    <n v="0"/>
    <m/>
    <n v="0"/>
    <m/>
    <n v="0"/>
    <n v="0"/>
    <m/>
    <n v="0"/>
    <n v="0"/>
    <m/>
  </r>
  <r>
    <n v="2289"/>
    <x v="0"/>
    <x v="0"/>
    <x v="0"/>
    <x v="0"/>
    <m/>
    <m/>
    <x v="0"/>
    <x v="0"/>
    <x v="0"/>
    <m/>
    <x v="0"/>
    <m/>
    <m/>
    <n v="0"/>
    <m/>
    <n v="0"/>
    <n v="0"/>
    <n v="0"/>
    <n v="0"/>
    <m/>
    <n v="0"/>
    <m/>
    <n v="0"/>
    <n v="0"/>
    <m/>
    <n v="0"/>
    <n v="0"/>
    <m/>
  </r>
  <r>
    <n v="2290"/>
    <x v="0"/>
    <x v="0"/>
    <x v="0"/>
    <x v="0"/>
    <m/>
    <m/>
    <x v="0"/>
    <x v="0"/>
    <x v="0"/>
    <m/>
    <x v="0"/>
    <m/>
    <m/>
    <n v="0"/>
    <m/>
    <n v="0"/>
    <n v="0"/>
    <n v="0"/>
    <n v="0"/>
    <m/>
    <n v="0"/>
    <m/>
    <n v="0"/>
    <n v="0"/>
    <m/>
    <n v="0"/>
    <n v="0"/>
    <m/>
  </r>
  <r>
    <n v="2291"/>
    <x v="0"/>
    <x v="0"/>
    <x v="0"/>
    <x v="0"/>
    <m/>
    <m/>
    <x v="0"/>
    <x v="0"/>
    <x v="0"/>
    <m/>
    <x v="0"/>
    <m/>
    <m/>
    <n v="0"/>
    <m/>
    <n v="0"/>
    <n v="0"/>
    <n v="0"/>
    <n v="0"/>
    <m/>
    <n v="0"/>
    <m/>
    <n v="0"/>
    <n v="0"/>
    <m/>
    <n v="0"/>
    <n v="0"/>
    <m/>
  </r>
  <r>
    <n v="2292"/>
    <x v="0"/>
    <x v="0"/>
    <x v="0"/>
    <x v="0"/>
    <m/>
    <m/>
    <x v="0"/>
    <x v="0"/>
    <x v="0"/>
    <m/>
    <x v="0"/>
    <m/>
    <m/>
    <n v="0"/>
    <m/>
    <n v="0"/>
    <n v="0"/>
    <n v="0"/>
    <n v="0"/>
    <m/>
    <n v="0"/>
    <m/>
    <n v="0"/>
    <n v="0"/>
    <m/>
    <n v="0"/>
    <n v="0"/>
    <m/>
  </r>
  <r>
    <n v="2293"/>
    <x v="0"/>
    <x v="0"/>
    <x v="0"/>
    <x v="0"/>
    <m/>
    <m/>
    <x v="0"/>
    <x v="0"/>
    <x v="0"/>
    <m/>
    <x v="0"/>
    <m/>
    <m/>
    <n v="0"/>
    <m/>
    <n v="0"/>
    <n v="0"/>
    <n v="0"/>
    <n v="0"/>
    <m/>
    <n v="0"/>
    <m/>
    <n v="0"/>
    <n v="0"/>
    <m/>
    <n v="0"/>
    <n v="0"/>
    <m/>
  </r>
  <r>
    <n v="2294"/>
    <x v="0"/>
    <x v="0"/>
    <x v="0"/>
    <x v="0"/>
    <m/>
    <m/>
    <x v="0"/>
    <x v="0"/>
    <x v="0"/>
    <m/>
    <x v="0"/>
    <m/>
    <m/>
    <n v="0"/>
    <m/>
    <n v="0"/>
    <n v="0"/>
    <n v="0"/>
    <n v="0"/>
    <m/>
    <n v="0"/>
    <m/>
    <n v="0"/>
    <n v="0"/>
    <m/>
    <n v="0"/>
    <n v="0"/>
    <m/>
  </r>
  <r>
    <n v="2295"/>
    <x v="0"/>
    <x v="0"/>
    <x v="0"/>
    <x v="0"/>
    <m/>
    <m/>
    <x v="0"/>
    <x v="0"/>
    <x v="0"/>
    <m/>
    <x v="0"/>
    <m/>
    <m/>
    <n v="0"/>
    <m/>
    <n v="0"/>
    <n v="0"/>
    <n v="0"/>
    <n v="0"/>
    <m/>
    <n v="0"/>
    <m/>
    <n v="0"/>
    <n v="0"/>
    <m/>
    <n v="0"/>
    <n v="0"/>
    <m/>
  </r>
  <r>
    <n v="2296"/>
    <x v="0"/>
    <x v="0"/>
    <x v="0"/>
    <x v="0"/>
    <m/>
    <m/>
    <x v="0"/>
    <x v="0"/>
    <x v="0"/>
    <m/>
    <x v="0"/>
    <m/>
    <m/>
    <n v="0"/>
    <m/>
    <n v="0"/>
    <n v="0"/>
    <n v="0"/>
    <n v="0"/>
    <m/>
    <n v="0"/>
    <m/>
    <n v="0"/>
    <n v="0"/>
    <m/>
    <n v="0"/>
    <n v="0"/>
    <m/>
  </r>
  <r>
    <n v="2297"/>
    <x v="0"/>
    <x v="0"/>
    <x v="0"/>
    <x v="0"/>
    <m/>
    <m/>
    <x v="0"/>
    <x v="0"/>
    <x v="0"/>
    <m/>
    <x v="0"/>
    <m/>
    <m/>
    <n v="0"/>
    <m/>
    <n v="0"/>
    <n v="0"/>
    <n v="0"/>
    <n v="0"/>
    <m/>
    <n v="0"/>
    <m/>
    <n v="0"/>
    <n v="0"/>
    <m/>
    <n v="0"/>
    <n v="0"/>
    <m/>
  </r>
  <r>
    <n v="2298"/>
    <x v="0"/>
    <x v="0"/>
    <x v="0"/>
    <x v="0"/>
    <m/>
    <m/>
    <x v="0"/>
    <x v="0"/>
    <x v="0"/>
    <m/>
    <x v="0"/>
    <m/>
    <m/>
    <n v="0"/>
    <m/>
    <n v="0"/>
    <n v="0"/>
    <n v="0"/>
    <n v="0"/>
    <m/>
    <n v="0"/>
    <m/>
    <n v="0"/>
    <n v="0"/>
    <m/>
    <n v="0"/>
    <n v="0"/>
    <m/>
  </r>
  <r>
    <n v="2299"/>
    <x v="0"/>
    <x v="0"/>
    <x v="0"/>
    <x v="0"/>
    <m/>
    <m/>
    <x v="0"/>
    <x v="0"/>
    <x v="0"/>
    <m/>
    <x v="0"/>
    <m/>
    <m/>
    <n v="0"/>
    <m/>
    <n v="0"/>
    <n v="0"/>
    <n v="0"/>
    <n v="0"/>
    <m/>
    <n v="0"/>
    <m/>
    <n v="0"/>
    <n v="0"/>
    <m/>
    <n v="0"/>
    <n v="0"/>
    <m/>
  </r>
  <r>
    <n v="2300"/>
    <x v="0"/>
    <x v="0"/>
    <x v="0"/>
    <x v="0"/>
    <m/>
    <m/>
    <x v="0"/>
    <x v="0"/>
    <x v="0"/>
    <m/>
    <x v="0"/>
    <m/>
    <m/>
    <n v="0"/>
    <m/>
    <n v="0"/>
    <n v="0"/>
    <n v="0"/>
    <n v="0"/>
    <m/>
    <n v="0"/>
    <m/>
    <n v="0"/>
    <n v="0"/>
    <m/>
    <n v="0"/>
    <n v="0"/>
    <m/>
  </r>
  <r>
    <n v="2301"/>
    <x v="0"/>
    <x v="0"/>
    <x v="0"/>
    <x v="0"/>
    <m/>
    <m/>
    <x v="0"/>
    <x v="0"/>
    <x v="0"/>
    <m/>
    <x v="0"/>
    <m/>
    <m/>
    <n v="0"/>
    <m/>
    <n v="0"/>
    <n v="0"/>
    <n v="0"/>
    <n v="0"/>
    <m/>
    <n v="0"/>
    <m/>
    <n v="0"/>
    <n v="0"/>
    <m/>
    <n v="0"/>
    <n v="0"/>
    <m/>
  </r>
  <r>
    <n v="2302"/>
    <x v="0"/>
    <x v="0"/>
    <x v="0"/>
    <x v="0"/>
    <m/>
    <m/>
    <x v="0"/>
    <x v="0"/>
    <x v="0"/>
    <m/>
    <x v="0"/>
    <m/>
    <m/>
    <n v="0"/>
    <m/>
    <n v="0"/>
    <n v="0"/>
    <n v="0"/>
    <n v="0"/>
    <m/>
    <n v="0"/>
    <m/>
    <n v="0"/>
    <n v="0"/>
    <m/>
    <n v="0"/>
    <n v="0"/>
    <m/>
  </r>
  <r>
    <n v="2303"/>
    <x v="0"/>
    <x v="0"/>
    <x v="0"/>
    <x v="0"/>
    <m/>
    <m/>
    <x v="0"/>
    <x v="0"/>
    <x v="0"/>
    <m/>
    <x v="0"/>
    <m/>
    <m/>
    <n v="0"/>
    <m/>
    <n v="0"/>
    <n v="0"/>
    <n v="0"/>
    <n v="0"/>
    <m/>
    <n v="0"/>
    <m/>
    <n v="0"/>
    <n v="0"/>
    <m/>
    <n v="0"/>
    <n v="0"/>
    <m/>
  </r>
  <r>
    <n v="2304"/>
    <x v="0"/>
    <x v="0"/>
    <x v="0"/>
    <x v="0"/>
    <m/>
    <m/>
    <x v="0"/>
    <x v="0"/>
    <x v="0"/>
    <m/>
    <x v="0"/>
    <m/>
    <m/>
    <n v="0"/>
    <m/>
    <n v="0"/>
    <n v="0"/>
    <n v="0"/>
    <n v="0"/>
    <m/>
    <n v="0"/>
    <m/>
    <n v="0"/>
    <n v="0"/>
    <m/>
    <n v="0"/>
    <n v="0"/>
    <m/>
  </r>
  <r>
    <n v="2305"/>
    <x v="0"/>
    <x v="0"/>
    <x v="0"/>
    <x v="0"/>
    <m/>
    <m/>
    <x v="0"/>
    <x v="0"/>
    <x v="0"/>
    <m/>
    <x v="0"/>
    <m/>
    <m/>
    <n v="0"/>
    <m/>
    <n v="0"/>
    <n v="0"/>
    <n v="0"/>
    <n v="0"/>
    <m/>
    <n v="0"/>
    <m/>
    <n v="0"/>
    <n v="0"/>
    <m/>
    <n v="0"/>
    <n v="0"/>
    <m/>
  </r>
  <r>
    <n v="2306"/>
    <x v="0"/>
    <x v="0"/>
    <x v="0"/>
    <x v="0"/>
    <m/>
    <m/>
    <x v="0"/>
    <x v="0"/>
    <x v="0"/>
    <m/>
    <x v="0"/>
    <m/>
    <m/>
    <n v="0"/>
    <m/>
    <n v="0"/>
    <n v="0"/>
    <n v="0"/>
    <n v="0"/>
    <m/>
    <n v="0"/>
    <m/>
    <n v="0"/>
    <n v="0"/>
    <m/>
    <n v="0"/>
    <n v="0"/>
    <m/>
  </r>
  <r>
    <n v="2307"/>
    <x v="0"/>
    <x v="0"/>
    <x v="0"/>
    <x v="0"/>
    <m/>
    <m/>
    <x v="0"/>
    <x v="0"/>
    <x v="0"/>
    <m/>
    <x v="0"/>
    <m/>
    <m/>
    <n v="0"/>
    <m/>
    <n v="0"/>
    <n v="0"/>
    <n v="0"/>
    <n v="0"/>
    <m/>
    <n v="0"/>
    <m/>
    <n v="0"/>
    <n v="0"/>
    <m/>
    <n v="0"/>
    <n v="0"/>
    <m/>
  </r>
  <r>
    <n v="2308"/>
    <x v="0"/>
    <x v="0"/>
    <x v="0"/>
    <x v="0"/>
    <m/>
    <m/>
    <x v="0"/>
    <x v="0"/>
    <x v="0"/>
    <m/>
    <x v="0"/>
    <m/>
    <m/>
    <n v="0"/>
    <m/>
    <n v="0"/>
    <n v="0"/>
    <n v="0"/>
    <n v="0"/>
    <m/>
    <n v="0"/>
    <m/>
    <n v="0"/>
    <n v="0"/>
    <m/>
    <n v="0"/>
    <n v="0"/>
    <m/>
  </r>
  <r>
    <n v="2309"/>
    <x v="0"/>
    <x v="0"/>
    <x v="0"/>
    <x v="0"/>
    <m/>
    <m/>
    <x v="0"/>
    <x v="0"/>
    <x v="0"/>
    <m/>
    <x v="0"/>
    <m/>
    <m/>
    <n v="0"/>
    <m/>
    <n v="0"/>
    <n v="0"/>
    <n v="0"/>
    <n v="0"/>
    <m/>
    <n v="0"/>
    <m/>
    <n v="0"/>
    <n v="0"/>
    <m/>
    <n v="0"/>
    <n v="0"/>
    <m/>
  </r>
  <r>
    <n v="2310"/>
    <x v="0"/>
    <x v="0"/>
    <x v="0"/>
    <x v="0"/>
    <m/>
    <m/>
    <x v="0"/>
    <x v="0"/>
    <x v="0"/>
    <m/>
    <x v="0"/>
    <m/>
    <m/>
    <n v="0"/>
    <m/>
    <n v="0"/>
    <n v="0"/>
    <n v="0"/>
    <n v="0"/>
    <m/>
    <n v="0"/>
    <m/>
    <n v="0"/>
    <n v="0"/>
    <m/>
    <n v="0"/>
    <n v="0"/>
    <m/>
  </r>
  <r>
    <n v="2311"/>
    <x v="0"/>
    <x v="0"/>
    <x v="0"/>
    <x v="0"/>
    <m/>
    <m/>
    <x v="0"/>
    <x v="0"/>
    <x v="0"/>
    <m/>
    <x v="0"/>
    <m/>
    <m/>
    <n v="0"/>
    <m/>
    <n v="0"/>
    <n v="0"/>
    <n v="0"/>
    <n v="0"/>
    <m/>
    <n v="0"/>
    <m/>
    <n v="0"/>
    <n v="0"/>
    <m/>
    <n v="0"/>
    <n v="0"/>
    <m/>
  </r>
  <r>
    <n v="2312"/>
    <x v="0"/>
    <x v="0"/>
    <x v="0"/>
    <x v="0"/>
    <m/>
    <m/>
    <x v="0"/>
    <x v="0"/>
    <x v="0"/>
    <m/>
    <x v="0"/>
    <m/>
    <m/>
    <n v="0"/>
    <m/>
    <n v="0"/>
    <n v="0"/>
    <n v="0"/>
    <n v="0"/>
    <m/>
    <n v="0"/>
    <m/>
    <n v="0"/>
    <n v="0"/>
    <m/>
    <n v="0"/>
    <n v="0"/>
    <m/>
  </r>
  <r>
    <n v="2313"/>
    <x v="0"/>
    <x v="0"/>
    <x v="0"/>
    <x v="0"/>
    <m/>
    <m/>
    <x v="0"/>
    <x v="0"/>
    <x v="0"/>
    <m/>
    <x v="0"/>
    <m/>
    <m/>
    <n v="0"/>
    <m/>
    <n v="0"/>
    <n v="0"/>
    <n v="0"/>
    <n v="0"/>
    <m/>
    <n v="0"/>
    <m/>
    <n v="0"/>
    <n v="0"/>
    <m/>
    <n v="0"/>
    <n v="0"/>
    <m/>
  </r>
  <r>
    <n v="2314"/>
    <x v="0"/>
    <x v="0"/>
    <x v="0"/>
    <x v="0"/>
    <m/>
    <m/>
    <x v="0"/>
    <x v="0"/>
    <x v="0"/>
    <m/>
    <x v="0"/>
    <m/>
    <m/>
    <n v="0"/>
    <m/>
    <n v="0"/>
    <n v="0"/>
    <n v="0"/>
    <n v="0"/>
    <m/>
    <n v="0"/>
    <m/>
    <n v="0"/>
    <n v="0"/>
    <m/>
    <n v="0"/>
    <n v="0"/>
    <m/>
  </r>
  <r>
    <n v="2315"/>
    <x v="0"/>
    <x v="0"/>
    <x v="0"/>
    <x v="0"/>
    <m/>
    <m/>
    <x v="0"/>
    <x v="0"/>
    <x v="0"/>
    <m/>
    <x v="0"/>
    <m/>
    <m/>
    <n v="0"/>
    <m/>
    <n v="0"/>
    <n v="0"/>
    <n v="0"/>
    <n v="0"/>
    <m/>
    <n v="0"/>
    <m/>
    <n v="0"/>
    <n v="0"/>
    <m/>
    <n v="0"/>
    <n v="0"/>
    <m/>
  </r>
  <r>
    <n v="2316"/>
    <x v="0"/>
    <x v="0"/>
    <x v="0"/>
    <x v="0"/>
    <m/>
    <m/>
    <x v="0"/>
    <x v="0"/>
    <x v="0"/>
    <m/>
    <x v="0"/>
    <m/>
    <m/>
    <n v="0"/>
    <m/>
    <n v="0"/>
    <n v="0"/>
    <n v="0"/>
    <n v="0"/>
    <m/>
    <n v="0"/>
    <m/>
    <n v="0"/>
    <n v="0"/>
    <m/>
    <n v="0"/>
    <n v="0"/>
    <m/>
  </r>
  <r>
    <n v="2317"/>
    <x v="0"/>
    <x v="0"/>
    <x v="0"/>
    <x v="0"/>
    <m/>
    <m/>
    <x v="0"/>
    <x v="0"/>
    <x v="0"/>
    <m/>
    <x v="0"/>
    <m/>
    <m/>
    <n v="0"/>
    <m/>
    <n v="0"/>
    <n v="0"/>
    <n v="0"/>
    <n v="0"/>
    <m/>
    <n v="0"/>
    <m/>
    <n v="0"/>
    <n v="0"/>
    <m/>
    <n v="0"/>
    <n v="0"/>
    <m/>
  </r>
  <r>
    <n v="2318"/>
    <x v="0"/>
    <x v="0"/>
    <x v="0"/>
    <x v="0"/>
    <m/>
    <m/>
    <x v="0"/>
    <x v="0"/>
    <x v="0"/>
    <m/>
    <x v="0"/>
    <m/>
    <m/>
    <n v="0"/>
    <m/>
    <n v="0"/>
    <n v="0"/>
    <n v="0"/>
    <n v="0"/>
    <m/>
    <n v="0"/>
    <m/>
    <n v="0"/>
    <n v="0"/>
    <m/>
    <n v="0"/>
    <n v="0"/>
    <m/>
  </r>
  <r>
    <n v="2319"/>
    <x v="0"/>
    <x v="0"/>
    <x v="0"/>
    <x v="0"/>
    <m/>
    <m/>
    <x v="0"/>
    <x v="0"/>
    <x v="0"/>
    <m/>
    <x v="0"/>
    <m/>
    <m/>
    <n v="0"/>
    <m/>
    <n v="0"/>
    <n v="0"/>
    <n v="0"/>
    <n v="0"/>
    <m/>
    <n v="0"/>
    <m/>
    <n v="0"/>
    <n v="0"/>
    <m/>
    <n v="0"/>
    <n v="0"/>
    <m/>
  </r>
  <r>
    <n v="2320"/>
    <x v="0"/>
    <x v="0"/>
    <x v="0"/>
    <x v="0"/>
    <m/>
    <m/>
    <x v="0"/>
    <x v="0"/>
    <x v="0"/>
    <m/>
    <x v="0"/>
    <m/>
    <m/>
    <n v="0"/>
    <m/>
    <n v="0"/>
    <n v="0"/>
    <n v="0"/>
    <n v="0"/>
    <m/>
    <n v="0"/>
    <m/>
    <n v="0"/>
    <n v="0"/>
    <m/>
    <n v="0"/>
    <n v="0"/>
    <m/>
  </r>
  <r>
    <n v="2321"/>
    <x v="0"/>
    <x v="0"/>
    <x v="0"/>
    <x v="0"/>
    <m/>
    <m/>
    <x v="0"/>
    <x v="0"/>
    <x v="0"/>
    <m/>
    <x v="0"/>
    <m/>
    <m/>
    <n v="0"/>
    <m/>
    <n v="0"/>
    <n v="0"/>
    <n v="0"/>
    <n v="0"/>
    <m/>
    <n v="0"/>
    <m/>
    <n v="0"/>
    <n v="0"/>
    <m/>
    <n v="0"/>
    <n v="0"/>
    <m/>
  </r>
  <r>
    <n v="2322"/>
    <x v="0"/>
    <x v="0"/>
    <x v="0"/>
    <x v="0"/>
    <m/>
    <m/>
    <x v="0"/>
    <x v="0"/>
    <x v="0"/>
    <m/>
    <x v="0"/>
    <m/>
    <m/>
    <n v="0"/>
    <m/>
    <n v="0"/>
    <n v="0"/>
    <n v="0"/>
    <n v="0"/>
    <m/>
    <n v="0"/>
    <m/>
    <n v="0"/>
    <n v="0"/>
    <m/>
    <n v="0"/>
    <n v="0"/>
    <m/>
  </r>
  <r>
    <n v="2323"/>
    <x v="0"/>
    <x v="0"/>
    <x v="0"/>
    <x v="0"/>
    <m/>
    <m/>
    <x v="0"/>
    <x v="0"/>
    <x v="0"/>
    <m/>
    <x v="0"/>
    <m/>
    <m/>
    <n v="0"/>
    <m/>
    <n v="0"/>
    <n v="0"/>
    <n v="0"/>
    <n v="0"/>
    <m/>
    <n v="0"/>
    <m/>
    <n v="0"/>
    <n v="0"/>
    <m/>
    <n v="0"/>
    <n v="0"/>
    <m/>
  </r>
  <r>
    <n v="2324"/>
    <x v="0"/>
    <x v="0"/>
    <x v="0"/>
    <x v="0"/>
    <m/>
    <m/>
    <x v="0"/>
    <x v="0"/>
    <x v="0"/>
    <m/>
    <x v="0"/>
    <m/>
    <m/>
    <n v="0"/>
    <m/>
    <n v="0"/>
    <n v="0"/>
    <n v="0"/>
    <n v="0"/>
    <m/>
    <n v="0"/>
    <m/>
    <n v="0"/>
    <n v="0"/>
    <m/>
    <n v="0"/>
    <n v="0"/>
    <m/>
  </r>
  <r>
    <n v="2325"/>
    <x v="0"/>
    <x v="0"/>
    <x v="0"/>
    <x v="0"/>
    <m/>
    <m/>
    <x v="0"/>
    <x v="0"/>
    <x v="0"/>
    <m/>
    <x v="0"/>
    <m/>
    <m/>
    <n v="0"/>
    <m/>
    <n v="0"/>
    <n v="0"/>
    <n v="0"/>
    <n v="0"/>
    <m/>
    <n v="0"/>
    <m/>
    <n v="0"/>
    <n v="0"/>
    <m/>
    <n v="0"/>
    <n v="0"/>
    <m/>
  </r>
  <r>
    <n v="2326"/>
    <x v="0"/>
    <x v="0"/>
    <x v="0"/>
    <x v="0"/>
    <m/>
    <m/>
    <x v="0"/>
    <x v="0"/>
    <x v="0"/>
    <m/>
    <x v="0"/>
    <m/>
    <m/>
    <n v="0"/>
    <m/>
    <n v="0"/>
    <n v="0"/>
    <n v="0"/>
    <n v="0"/>
    <m/>
    <n v="0"/>
    <m/>
    <n v="0"/>
    <n v="0"/>
    <m/>
    <n v="0"/>
    <n v="0"/>
    <m/>
  </r>
  <r>
    <n v="2327"/>
    <x v="0"/>
    <x v="0"/>
    <x v="0"/>
    <x v="0"/>
    <m/>
    <m/>
    <x v="0"/>
    <x v="0"/>
    <x v="0"/>
    <m/>
    <x v="0"/>
    <m/>
    <m/>
    <n v="0"/>
    <m/>
    <n v="0"/>
    <n v="0"/>
    <n v="0"/>
    <n v="0"/>
    <m/>
    <n v="0"/>
    <m/>
    <n v="0"/>
    <n v="0"/>
    <m/>
    <n v="0"/>
    <n v="0"/>
    <m/>
  </r>
  <r>
    <n v="2328"/>
    <x v="0"/>
    <x v="0"/>
    <x v="0"/>
    <x v="0"/>
    <m/>
    <m/>
    <x v="0"/>
    <x v="0"/>
    <x v="0"/>
    <m/>
    <x v="0"/>
    <m/>
    <m/>
    <n v="0"/>
    <m/>
    <n v="0"/>
    <n v="0"/>
    <n v="0"/>
    <n v="0"/>
    <m/>
    <n v="0"/>
    <m/>
    <n v="0"/>
    <n v="0"/>
    <m/>
    <n v="0"/>
    <n v="0"/>
    <m/>
  </r>
  <r>
    <n v="2329"/>
    <x v="0"/>
    <x v="0"/>
    <x v="0"/>
    <x v="0"/>
    <m/>
    <m/>
    <x v="0"/>
    <x v="0"/>
    <x v="0"/>
    <m/>
    <x v="0"/>
    <m/>
    <m/>
    <n v="0"/>
    <m/>
    <n v="0"/>
    <n v="0"/>
    <n v="0"/>
    <n v="0"/>
    <m/>
    <n v="0"/>
    <m/>
    <n v="0"/>
    <n v="0"/>
    <m/>
    <n v="0"/>
    <n v="0"/>
    <m/>
  </r>
  <r>
    <n v="2330"/>
    <x v="0"/>
    <x v="0"/>
    <x v="0"/>
    <x v="0"/>
    <m/>
    <m/>
    <x v="0"/>
    <x v="0"/>
    <x v="0"/>
    <m/>
    <x v="0"/>
    <m/>
    <m/>
    <n v="0"/>
    <m/>
    <n v="0"/>
    <n v="0"/>
    <n v="0"/>
    <n v="0"/>
    <m/>
    <n v="0"/>
    <m/>
    <n v="0"/>
    <n v="0"/>
    <m/>
    <n v="0"/>
    <n v="0"/>
    <m/>
  </r>
  <r>
    <n v="2331"/>
    <x v="0"/>
    <x v="0"/>
    <x v="0"/>
    <x v="0"/>
    <m/>
    <m/>
    <x v="0"/>
    <x v="0"/>
    <x v="0"/>
    <m/>
    <x v="0"/>
    <m/>
    <m/>
    <n v="0"/>
    <m/>
    <n v="0"/>
    <n v="0"/>
    <n v="0"/>
    <n v="0"/>
    <m/>
    <n v="0"/>
    <m/>
    <n v="0"/>
    <n v="0"/>
    <m/>
    <n v="0"/>
    <n v="0"/>
    <m/>
  </r>
  <r>
    <n v="2332"/>
    <x v="0"/>
    <x v="0"/>
    <x v="0"/>
    <x v="0"/>
    <m/>
    <m/>
    <x v="0"/>
    <x v="0"/>
    <x v="0"/>
    <m/>
    <x v="0"/>
    <m/>
    <m/>
    <n v="0"/>
    <m/>
    <n v="0"/>
    <n v="0"/>
    <n v="0"/>
    <n v="0"/>
    <m/>
    <n v="0"/>
    <m/>
    <n v="0"/>
    <n v="0"/>
    <m/>
    <n v="0"/>
    <n v="0"/>
    <m/>
  </r>
  <r>
    <n v="2333"/>
    <x v="0"/>
    <x v="0"/>
    <x v="0"/>
    <x v="0"/>
    <m/>
    <m/>
    <x v="0"/>
    <x v="0"/>
    <x v="0"/>
    <m/>
    <x v="0"/>
    <m/>
    <m/>
    <n v="0"/>
    <m/>
    <n v="0"/>
    <n v="0"/>
    <n v="0"/>
    <n v="0"/>
    <m/>
    <n v="0"/>
    <m/>
    <n v="0"/>
    <n v="0"/>
    <m/>
    <n v="0"/>
    <n v="0"/>
    <m/>
  </r>
  <r>
    <n v="2334"/>
    <x v="0"/>
    <x v="0"/>
    <x v="0"/>
    <x v="0"/>
    <m/>
    <m/>
    <x v="0"/>
    <x v="0"/>
    <x v="0"/>
    <m/>
    <x v="0"/>
    <m/>
    <m/>
    <n v="0"/>
    <m/>
    <n v="0"/>
    <n v="0"/>
    <n v="0"/>
    <n v="0"/>
    <m/>
    <n v="0"/>
    <m/>
    <n v="0"/>
    <n v="0"/>
    <m/>
    <n v="0"/>
    <n v="0"/>
    <m/>
  </r>
  <r>
    <n v="2335"/>
    <x v="0"/>
    <x v="0"/>
    <x v="0"/>
    <x v="0"/>
    <m/>
    <m/>
    <x v="0"/>
    <x v="0"/>
    <x v="0"/>
    <m/>
    <x v="0"/>
    <m/>
    <m/>
    <n v="0"/>
    <m/>
    <n v="0"/>
    <n v="0"/>
    <n v="0"/>
    <n v="0"/>
    <m/>
    <n v="0"/>
    <m/>
    <n v="0"/>
    <n v="0"/>
    <m/>
    <n v="0"/>
    <n v="0"/>
    <m/>
  </r>
  <r>
    <n v="2336"/>
    <x v="0"/>
    <x v="0"/>
    <x v="0"/>
    <x v="0"/>
    <m/>
    <m/>
    <x v="0"/>
    <x v="0"/>
    <x v="0"/>
    <m/>
    <x v="0"/>
    <m/>
    <m/>
    <n v="0"/>
    <m/>
    <n v="0"/>
    <n v="0"/>
    <n v="0"/>
    <n v="0"/>
    <m/>
    <n v="0"/>
    <m/>
    <n v="0"/>
    <n v="0"/>
    <m/>
    <n v="0"/>
    <n v="0"/>
    <m/>
  </r>
  <r>
    <n v="2337"/>
    <x v="0"/>
    <x v="0"/>
    <x v="0"/>
    <x v="0"/>
    <m/>
    <m/>
    <x v="0"/>
    <x v="0"/>
    <x v="0"/>
    <m/>
    <x v="0"/>
    <m/>
    <m/>
    <n v="0"/>
    <m/>
    <n v="0"/>
    <n v="0"/>
    <n v="0"/>
    <n v="0"/>
    <m/>
    <n v="0"/>
    <m/>
    <n v="0"/>
    <n v="0"/>
    <m/>
    <n v="0"/>
    <n v="0"/>
    <m/>
  </r>
  <r>
    <n v="2338"/>
    <x v="0"/>
    <x v="0"/>
    <x v="0"/>
    <x v="0"/>
    <m/>
    <m/>
    <x v="0"/>
    <x v="0"/>
    <x v="0"/>
    <m/>
    <x v="0"/>
    <m/>
    <m/>
    <n v="0"/>
    <m/>
    <n v="0"/>
    <n v="0"/>
    <n v="0"/>
    <n v="0"/>
    <m/>
    <n v="0"/>
    <m/>
    <n v="0"/>
    <n v="0"/>
    <m/>
    <n v="0"/>
    <n v="0"/>
    <m/>
  </r>
  <r>
    <n v="2339"/>
    <x v="0"/>
    <x v="0"/>
    <x v="0"/>
    <x v="0"/>
    <m/>
    <m/>
    <x v="0"/>
    <x v="0"/>
    <x v="0"/>
    <m/>
    <x v="0"/>
    <m/>
    <m/>
    <n v="0"/>
    <m/>
    <n v="0"/>
    <n v="0"/>
    <n v="0"/>
    <n v="0"/>
    <m/>
    <n v="0"/>
    <m/>
    <n v="0"/>
    <n v="0"/>
    <m/>
    <n v="0"/>
    <n v="0"/>
    <m/>
  </r>
  <r>
    <n v="2340"/>
    <x v="0"/>
    <x v="0"/>
    <x v="0"/>
    <x v="0"/>
    <m/>
    <m/>
    <x v="0"/>
    <x v="0"/>
    <x v="0"/>
    <m/>
    <x v="0"/>
    <m/>
    <m/>
    <n v="0"/>
    <m/>
    <n v="0"/>
    <n v="0"/>
    <n v="0"/>
    <n v="0"/>
    <m/>
    <n v="0"/>
    <m/>
    <n v="0"/>
    <n v="0"/>
    <m/>
    <n v="0"/>
    <n v="0"/>
    <m/>
  </r>
  <r>
    <n v="2341"/>
    <x v="0"/>
    <x v="0"/>
    <x v="0"/>
    <x v="0"/>
    <m/>
    <m/>
    <x v="0"/>
    <x v="0"/>
    <x v="0"/>
    <m/>
    <x v="0"/>
    <m/>
    <m/>
    <n v="0"/>
    <m/>
    <n v="0"/>
    <n v="0"/>
    <n v="0"/>
    <n v="0"/>
    <m/>
    <n v="0"/>
    <m/>
    <n v="0"/>
    <n v="0"/>
    <m/>
    <n v="0"/>
    <n v="0"/>
    <m/>
  </r>
  <r>
    <n v="2342"/>
    <x v="0"/>
    <x v="0"/>
    <x v="0"/>
    <x v="0"/>
    <m/>
    <m/>
    <x v="0"/>
    <x v="0"/>
    <x v="0"/>
    <m/>
    <x v="0"/>
    <m/>
    <m/>
    <n v="0"/>
    <m/>
    <n v="0"/>
    <n v="0"/>
    <n v="0"/>
    <n v="0"/>
    <m/>
    <n v="0"/>
    <m/>
    <n v="0"/>
    <n v="0"/>
    <m/>
    <n v="0"/>
    <n v="0"/>
    <m/>
  </r>
  <r>
    <n v="2343"/>
    <x v="0"/>
    <x v="0"/>
    <x v="0"/>
    <x v="0"/>
    <m/>
    <m/>
    <x v="0"/>
    <x v="0"/>
    <x v="0"/>
    <m/>
    <x v="0"/>
    <m/>
    <m/>
    <n v="0"/>
    <m/>
    <n v="0"/>
    <n v="0"/>
    <n v="0"/>
    <n v="0"/>
    <m/>
    <n v="0"/>
    <m/>
    <n v="0"/>
    <n v="0"/>
    <m/>
    <n v="0"/>
    <n v="0"/>
    <m/>
  </r>
  <r>
    <n v="2344"/>
    <x v="0"/>
    <x v="0"/>
    <x v="0"/>
    <x v="0"/>
    <m/>
    <m/>
    <x v="0"/>
    <x v="0"/>
    <x v="0"/>
    <m/>
    <x v="0"/>
    <m/>
    <m/>
    <n v="0"/>
    <m/>
    <n v="0"/>
    <n v="0"/>
    <n v="0"/>
    <n v="0"/>
    <m/>
    <n v="0"/>
    <m/>
    <n v="0"/>
    <n v="0"/>
    <m/>
    <n v="0"/>
    <n v="0"/>
    <m/>
  </r>
  <r>
    <n v="2345"/>
    <x v="0"/>
    <x v="0"/>
    <x v="0"/>
    <x v="0"/>
    <m/>
    <m/>
    <x v="0"/>
    <x v="0"/>
    <x v="0"/>
    <m/>
    <x v="0"/>
    <m/>
    <m/>
    <n v="0"/>
    <m/>
    <n v="0"/>
    <n v="0"/>
    <n v="0"/>
    <n v="0"/>
    <m/>
    <n v="0"/>
    <m/>
    <n v="0"/>
    <n v="0"/>
    <m/>
    <n v="0"/>
    <n v="0"/>
    <m/>
  </r>
  <r>
    <n v="2346"/>
    <x v="0"/>
    <x v="0"/>
    <x v="0"/>
    <x v="0"/>
    <m/>
    <m/>
    <x v="0"/>
    <x v="0"/>
    <x v="0"/>
    <m/>
    <x v="0"/>
    <m/>
    <m/>
    <n v="0"/>
    <m/>
    <n v="0"/>
    <n v="0"/>
    <n v="0"/>
    <n v="0"/>
    <m/>
    <n v="0"/>
    <m/>
    <n v="0"/>
    <n v="0"/>
    <m/>
    <n v="0"/>
    <n v="0"/>
    <m/>
  </r>
  <r>
    <n v="2347"/>
    <x v="0"/>
    <x v="0"/>
    <x v="0"/>
    <x v="0"/>
    <m/>
    <m/>
    <x v="0"/>
    <x v="0"/>
    <x v="0"/>
    <m/>
    <x v="0"/>
    <m/>
    <m/>
    <n v="0"/>
    <m/>
    <n v="0"/>
    <n v="0"/>
    <n v="0"/>
    <n v="0"/>
    <m/>
    <n v="0"/>
    <m/>
    <n v="0"/>
    <n v="0"/>
    <m/>
    <n v="0"/>
    <n v="0"/>
    <m/>
  </r>
  <r>
    <n v="2348"/>
    <x v="0"/>
    <x v="0"/>
    <x v="0"/>
    <x v="0"/>
    <m/>
    <m/>
    <x v="0"/>
    <x v="0"/>
    <x v="0"/>
    <m/>
    <x v="0"/>
    <m/>
    <m/>
    <n v="0"/>
    <m/>
    <n v="0"/>
    <n v="0"/>
    <n v="0"/>
    <n v="0"/>
    <m/>
    <n v="0"/>
    <m/>
    <n v="0"/>
    <n v="0"/>
    <m/>
    <n v="0"/>
    <n v="0"/>
    <m/>
  </r>
  <r>
    <n v="2349"/>
    <x v="0"/>
    <x v="0"/>
    <x v="0"/>
    <x v="0"/>
    <m/>
    <m/>
    <x v="0"/>
    <x v="0"/>
    <x v="0"/>
    <m/>
    <x v="0"/>
    <m/>
    <m/>
    <n v="0"/>
    <m/>
    <n v="0"/>
    <n v="0"/>
    <n v="0"/>
    <n v="0"/>
    <m/>
    <n v="0"/>
    <m/>
    <n v="0"/>
    <n v="0"/>
    <m/>
    <n v="0"/>
    <n v="0"/>
    <m/>
  </r>
  <r>
    <n v="2350"/>
    <x v="0"/>
    <x v="0"/>
    <x v="0"/>
    <x v="0"/>
    <m/>
    <m/>
    <x v="0"/>
    <x v="0"/>
    <x v="0"/>
    <m/>
    <x v="0"/>
    <m/>
    <m/>
    <n v="0"/>
    <m/>
    <n v="0"/>
    <n v="0"/>
    <n v="0"/>
    <n v="0"/>
    <m/>
    <n v="0"/>
    <m/>
    <n v="0"/>
    <n v="0"/>
    <m/>
    <n v="0"/>
    <n v="0"/>
    <m/>
  </r>
  <r>
    <n v="2351"/>
    <x v="0"/>
    <x v="0"/>
    <x v="0"/>
    <x v="0"/>
    <m/>
    <m/>
    <x v="0"/>
    <x v="0"/>
    <x v="0"/>
    <m/>
    <x v="0"/>
    <m/>
    <m/>
    <n v="0"/>
    <m/>
    <n v="0"/>
    <n v="0"/>
    <n v="0"/>
    <n v="0"/>
    <m/>
    <n v="0"/>
    <m/>
    <n v="0"/>
    <n v="0"/>
    <m/>
    <n v="0"/>
    <n v="0"/>
    <m/>
  </r>
  <r>
    <n v="2352"/>
    <x v="0"/>
    <x v="0"/>
    <x v="0"/>
    <x v="0"/>
    <m/>
    <m/>
    <x v="0"/>
    <x v="0"/>
    <x v="0"/>
    <m/>
    <x v="0"/>
    <m/>
    <m/>
    <n v="0"/>
    <m/>
    <n v="0"/>
    <n v="0"/>
    <n v="0"/>
    <n v="0"/>
    <m/>
    <n v="0"/>
    <m/>
    <n v="0"/>
    <n v="0"/>
    <m/>
    <n v="0"/>
    <n v="0"/>
    <m/>
  </r>
  <r>
    <n v="2353"/>
    <x v="0"/>
    <x v="0"/>
    <x v="0"/>
    <x v="0"/>
    <m/>
    <m/>
    <x v="0"/>
    <x v="0"/>
    <x v="0"/>
    <m/>
    <x v="0"/>
    <m/>
    <m/>
    <n v="0"/>
    <m/>
    <n v="0"/>
    <n v="0"/>
    <n v="0"/>
    <n v="0"/>
    <m/>
    <n v="0"/>
    <m/>
    <n v="0"/>
    <n v="0"/>
    <m/>
    <n v="0"/>
    <n v="0"/>
    <m/>
  </r>
  <r>
    <n v="2354"/>
    <x v="0"/>
    <x v="0"/>
    <x v="0"/>
    <x v="0"/>
    <m/>
    <m/>
    <x v="0"/>
    <x v="0"/>
    <x v="0"/>
    <m/>
    <x v="0"/>
    <m/>
    <m/>
    <n v="0"/>
    <m/>
    <n v="0"/>
    <n v="0"/>
    <n v="0"/>
    <n v="0"/>
    <m/>
    <n v="0"/>
    <m/>
    <n v="0"/>
    <n v="0"/>
    <m/>
    <n v="0"/>
    <n v="0"/>
    <m/>
  </r>
  <r>
    <n v="2355"/>
    <x v="0"/>
    <x v="0"/>
    <x v="0"/>
    <x v="0"/>
    <m/>
    <m/>
    <x v="0"/>
    <x v="0"/>
    <x v="0"/>
    <m/>
    <x v="0"/>
    <m/>
    <m/>
    <n v="0"/>
    <m/>
    <n v="0"/>
    <n v="0"/>
    <n v="0"/>
    <n v="0"/>
    <m/>
    <n v="0"/>
    <m/>
    <n v="0"/>
    <n v="0"/>
    <m/>
    <n v="0"/>
    <n v="0"/>
    <m/>
  </r>
  <r>
    <n v="2356"/>
    <x v="0"/>
    <x v="0"/>
    <x v="0"/>
    <x v="0"/>
    <m/>
    <m/>
    <x v="0"/>
    <x v="0"/>
    <x v="0"/>
    <m/>
    <x v="0"/>
    <m/>
    <m/>
    <n v="0"/>
    <m/>
    <n v="0"/>
    <n v="0"/>
    <n v="0"/>
    <n v="0"/>
    <m/>
    <n v="0"/>
    <m/>
    <n v="0"/>
    <n v="0"/>
    <m/>
    <n v="0"/>
    <n v="0"/>
    <m/>
  </r>
  <r>
    <n v="2357"/>
    <x v="0"/>
    <x v="0"/>
    <x v="0"/>
    <x v="0"/>
    <m/>
    <m/>
    <x v="0"/>
    <x v="0"/>
    <x v="0"/>
    <m/>
    <x v="0"/>
    <m/>
    <m/>
    <n v="0"/>
    <m/>
    <n v="0"/>
    <n v="0"/>
    <n v="0"/>
    <n v="0"/>
    <m/>
    <n v="0"/>
    <m/>
    <n v="0"/>
    <n v="0"/>
    <m/>
    <n v="0"/>
    <n v="0"/>
    <m/>
  </r>
  <r>
    <n v="2358"/>
    <x v="0"/>
    <x v="0"/>
    <x v="0"/>
    <x v="0"/>
    <m/>
    <m/>
    <x v="0"/>
    <x v="0"/>
    <x v="0"/>
    <m/>
    <x v="0"/>
    <m/>
    <m/>
    <n v="0"/>
    <m/>
    <n v="0"/>
    <n v="0"/>
    <n v="0"/>
    <n v="0"/>
    <m/>
    <n v="0"/>
    <m/>
    <n v="0"/>
    <n v="0"/>
    <m/>
    <n v="0"/>
    <n v="0"/>
    <m/>
  </r>
  <r>
    <n v="2359"/>
    <x v="0"/>
    <x v="0"/>
    <x v="0"/>
    <x v="0"/>
    <m/>
    <m/>
    <x v="0"/>
    <x v="0"/>
    <x v="0"/>
    <m/>
    <x v="0"/>
    <m/>
    <m/>
    <n v="0"/>
    <m/>
    <n v="0"/>
    <n v="0"/>
    <n v="0"/>
    <n v="0"/>
    <m/>
    <n v="0"/>
    <m/>
    <n v="0"/>
    <n v="0"/>
    <m/>
    <n v="0"/>
    <n v="0"/>
    <m/>
  </r>
  <r>
    <n v="2360"/>
    <x v="0"/>
    <x v="0"/>
    <x v="0"/>
    <x v="0"/>
    <m/>
    <m/>
    <x v="0"/>
    <x v="0"/>
    <x v="0"/>
    <m/>
    <x v="0"/>
    <m/>
    <m/>
    <n v="0"/>
    <m/>
    <n v="0"/>
    <n v="0"/>
    <n v="0"/>
    <n v="0"/>
    <m/>
    <n v="0"/>
    <m/>
    <n v="0"/>
    <n v="0"/>
    <m/>
    <n v="0"/>
    <n v="0"/>
    <m/>
  </r>
  <r>
    <n v="2361"/>
    <x v="0"/>
    <x v="0"/>
    <x v="0"/>
    <x v="0"/>
    <m/>
    <m/>
    <x v="0"/>
    <x v="0"/>
    <x v="0"/>
    <m/>
    <x v="0"/>
    <m/>
    <m/>
    <n v="0"/>
    <m/>
    <n v="0"/>
    <n v="0"/>
    <n v="0"/>
    <n v="0"/>
    <m/>
    <n v="0"/>
    <m/>
    <n v="0"/>
    <n v="0"/>
    <m/>
    <n v="0"/>
    <n v="0"/>
    <m/>
  </r>
  <r>
    <n v="2362"/>
    <x v="0"/>
    <x v="0"/>
    <x v="0"/>
    <x v="0"/>
    <m/>
    <m/>
    <x v="0"/>
    <x v="0"/>
    <x v="0"/>
    <m/>
    <x v="0"/>
    <m/>
    <m/>
    <n v="0"/>
    <m/>
    <n v="0"/>
    <n v="0"/>
    <n v="0"/>
    <n v="0"/>
    <m/>
    <n v="0"/>
    <m/>
    <n v="0"/>
    <n v="0"/>
    <m/>
    <n v="0"/>
    <n v="0"/>
    <m/>
  </r>
  <r>
    <n v="2363"/>
    <x v="0"/>
    <x v="0"/>
    <x v="0"/>
    <x v="0"/>
    <m/>
    <m/>
    <x v="0"/>
    <x v="0"/>
    <x v="0"/>
    <m/>
    <x v="0"/>
    <m/>
    <m/>
    <n v="0"/>
    <m/>
    <n v="0"/>
    <n v="0"/>
    <n v="0"/>
    <n v="0"/>
    <m/>
    <n v="0"/>
    <m/>
    <n v="0"/>
    <n v="0"/>
    <m/>
    <n v="0"/>
    <n v="0"/>
    <m/>
  </r>
  <r>
    <n v="2364"/>
    <x v="0"/>
    <x v="0"/>
    <x v="0"/>
    <x v="0"/>
    <m/>
    <m/>
    <x v="0"/>
    <x v="0"/>
    <x v="0"/>
    <m/>
    <x v="0"/>
    <m/>
    <m/>
    <n v="0"/>
    <m/>
    <n v="0"/>
    <n v="0"/>
    <n v="0"/>
    <n v="0"/>
    <m/>
    <n v="0"/>
    <m/>
    <n v="0"/>
    <n v="0"/>
    <m/>
    <n v="0"/>
    <n v="0"/>
    <m/>
  </r>
  <r>
    <n v="2365"/>
    <x v="0"/>
    <x v="0"/>
    <x v="0"/>
    <x v="0"/>
    <m/>
    <m/>
    <x v="0"/>
    <x v="0"/>
    <x v="0"/>
    <m/>
    <x v="0"/>
    <m/>
    <m/>
    <n v="0"/>
    <m/>
    <n v="0"/>
    <n v="0"/>
    <n v="0"/>
    <n v="0"/>
    <m/>
    <n v="0"/>
    <m/>
    <n v="0"/>
    <n v="0"/>
    <m/>
    <n v="0"/>
    <n v="0"/>
    <m/>
  </r>
  <r>
    <n v="2366"/>
    <x v="0"/>
    <x v="0"/>
    <x v="0"/>
    <x v="0"/>
    <m/>
    <m/>
    <x v="0"/>
    <x v="0"/>
    <x v="0"/>
    <m/>
    <x v="0"/>
    <m/>
    <m/>
    <n v="0"/>
    <m/>
    <n v="0"/>
    <n v="0"/>
    <n v="0"/>
    <n v="0"/>
    <m/>
    <n v="0"/>
    <m/>
    <n v="0"/>
    <n v="0"/>
    <m/>
    <n v="0"/>
    <n v="0"/>
    <m/>
  </r>
  <r>
    <n v="2367"/>
    <x v="0"/>
    <x v="0"/>
    <x v="0"/>
    <x v="0"/>
    <m/>
    <m/>
    <x v="0"/>
    <x v="0"/>
    <x v="0"/>
    <m/>
    <x v="0"/>
    <m/>
    <m/>
    <n v="0"/>
    <m/>
    <n v="0"/>
    <n v="0"/>
    <n v="0"/>
    <n v="0"/>
    <m/>
    <n v="0"/>
    <m/>
    <n v="0"/>
    <n v="0"/>
    <m/>
    <n v="0"/>
    <n v="0"/>
    <m/>
  </r>
  <r>
    <n v="2368"/>
    <x v="0"/>
    <x v="0"/>
    <x v="0"/>
    <x v="0"/>
    <m/>
    <m/>
    <x v="0"/>
    <x v="0"/>
    <x v="0"/>
    <m/>
    <x v="0"/>
    <m/>
    <m/>
    <n v="0"/>
    <m/>
    <n v="0"/>
    <n v="0"/>
    <n v="0"/>
    <n v="0"/>
    <m/>
    <n v="0"/>
    <m/>
    <n v="0"/>
    <n v="0"/>
    <m/>
    <n v="0"/>
    <n v="0"/>
    <m/>
  </r>
  <r>
    <n v="2369"/>
    <x v="0"/>
    <x v="0"/>
    <x v="0"/>
    <x v="0"/>
    <m/>
    <m/>
    <x v="0"/>
    <x v="0"/>
    <x v="0"/>
    <m/>
    <x v="0"/>
    <m/>
    <m/>
    <n v="0"/>
    <m/>
    <n v="0"/>
    <n v="0"/>
    <n v="0"/>
    <n v="0"/>
    <m/>
    <n v="0"/>
    <m/>
    <n v="0"/>
    <n v="0"/>
    <m/>
    <n v="0"/>
    <n v="0"/>
    <m/>
  </r>
  <r>
    <n v="2370"/>
    <x v="0"/>
    <x v="0"/>
    <x v="0"/>
    <x v="0"/>
    <m/>
    <m/>
    <x v="0"/>
    <x v="0"/>
    <x v="0"/>
    <m/>
    <x v="0"/>
    <m/>
    <m/>
    <n v="0"/>
    <m/>
    <n v="0"/>
    <n v="0"/>
    <n v="0"/>
    <n v="0"/>
    <m/>
    <n v="0"/>
    <m/>
    <n v="0"/>
    <n v="0"/>
    <m/>
    <n v="0"/>
    <n v="0"/>
    <m/>
  </r>
  <r>
    <n v="2371"/>
    <x v="0"/>
    <x v="0"/>
    <x v="0"/>
    <x v="0"/>
    <m/>
    <m/>
    <x v="0"/>
    <x v="0"/>
    <x v="0"/>
    <m/>
    <x v="0"/>
    <m/>
    <m/>
    <n v="0"/>
    <m/>
    <n v="0"/>
    <n v="0"/>
    <n v="0"/>
    <n v="0"/>
    <m/>
    <n v="0"/>
    <m/>
    <n v="0"/>
    <n v="0"/>
    <m/>
    <n v="0"/>
    <n v="0"/>
    <m/>
  </r>
  <r>
    <n v="2372"/>
    <x v="0"/>
    <x v="0"/>
    <x v="0"/>
    <x v="0"/>
    <m/>
    <m/>
    <x v="0"/>
    <x v="0"/>
    <x v="0"/>
    <m/>
    <x v="0"/>
    <m/>
    <m/>
    <n v="0"/>
    <m/>
    <n v="0"/>
    <n v="0"/>
    <n v="0"/>
    <n v="0"/>
    <m/>
    <n v="0"/>
    <m/>
    <n v="0"/>
    <n v="0"/>
    <m/>
    <n v="0"/>
    <n v="0"/>
    <m/>
  </r>
  <r>
    <n v="2373"/>
    <x v="0"/>
    <x v="0"/>
    <x v="0"/>
    <x v="0"/>
    <m/>
    <m/>
    <x v="0"/>
    <x v="0"/>
    <x v="0"/>
    <m/>
    <x v="0"/>
    <m/>
    <m/>
    <n v="0"/>
    <m/>
    <n v="0"/>
    <n v="0"/>
    <n v="0"/>
    <n v="0"/>
    <m/>
    <n v="0"/>
    <m/>
    <n v="0"/>
    <n v="0"/>
    <m/>
    <n v="0"/>
    <n v="0"/>
    <m/>
  </r>
  <r>
    <n v="2374"/>
    <x v="0"/>
    <x v="0"/>
    <x v="0"/>
    <x v="0"/>
    <m/>
    <m/>
    <x v="0"/>
    <x v="0"/>
    <x v="0"/>
    <m/>
    <x v="0"/>
    <m/>
    <m/>
    <n v="0"/>
    <m/>
    <n v="0"/>
    <n v="0"/>
    <n v="0"/>
    <n v="0"/>
    <m/>
    <n v="0"/>
    <m/>
    <n v="0"/>
    <n v="0"/>
    <m/>
    <n v="0"/>
    <n v="0"/>
    <m/>
  </r>
  <r>
    <n v="2375"/>
    <x v="0"/>
    <x v="0"/>
    <x v="0"/>
    <x v="0"/>
    <m/>
    <m/>
    <x v="0"/>
    <x v="0"/>
    <x v="0"/>
    <m/>
    <x v="0"/>
    <m/>
    <m/>
    <n v="0"/>
    <m/>
    <n v="0"/>
    <n v="0"/>
    <n v="0"/>
    <n v="0"/>
    <m/>
    <n v="0"/>
    <m/>
    <n v="0"/>
    <n v="0"/>
    <m/>
    <n v="0"/>
    <n v="0"/>
    <m/>
  </r>
  <r>
    <n v="2376"/>
    <x v="0"/>
    <x v="0"/>
    <x v="0"/>
    <x v="0"/>
    <m/>
    <m/>
    <x v="0"/>
    <x v="0"/>
    <x v="0"/>
    <m/>
    <x v="0"/>
    <m/>
    <m/>
    <n v="0"/>
    <m/>
    <n v="0"/>
    <n v="0"/>
    <n v="0"/>
    <n v="0"/>
    <m/>
    <n v="0"/>
    <m/>
    <n v="0"/>
    <n v="0"/>
    <m/>
    <n v="0"/>
    <n v="0"/>
    <m/>
  </r>
  <r>
    <n v="2377"/>
    <x v="0"/>
    <x v="0"/>
    <x v="0"/>
    <x v="0"/>
    <m/>
    <m/>
    <x v="0"/>
    <x v="0"/>
    <x v="0"/>
    <m/>
    <x v="0"/>
    <m/>
    <m/>
    <n v="0"/>
    <m/>
    <n v="0"/>
    <n v="0"/>
    <n v="0"/>
    <n v="0"/>
    <m/>
    <n v="0"/>
    <m/>
    <n v="0"/>
    <n v="0"/>
    <m/>
    <n v="0"/>
    <n v="0"/>
    <m/>
  </r>
  <r>
    <n v="2378"/>
    <x v="0"/>
    <x v="0"/>
    <x v="0"/>
    <x v="0"/>
    <m/>
    <m/>
    <x v="0"/>
    <x v="0"/>
    <x v="0"/>
    <m/>
    <x v="0"/>
    <m/>
    <m/>
    <n v="0"/>
    <m/>
    <n v="0"/>
    <n v="0"/>
    <n v="0"/>
    <n v="0"/>
    <m/>
    <n v="0"/>
    <m/>
    <n v="0"/>
    <n v="0"/>
    <m/>
    <n v="0"/>
    <n v="0"/>
    <m/>
  </r>
  <r>
    <n v="2379"/>
    <x v="0"/>
    <x v="0"/>
    <x v="0"/>
    <x v="0"/>
    <m/>
    <m/>
    <x v="0"/>
    <x v="0"/>
    <x v="0"/>
    <m/>
    <x v="0"/>
    <m/>
    <m/>
    <n v="0"/>
    <m/>
    <n v="0"/>
    <n v="0"/>
    <n v="0"/>
    <n v="0"/>
    <m/>
    <n v="0"/>
    <m/>
    <n v="0"/>
    <n v="0"/>
    <m/>
    <n v="0"/>
    <n v="0"/>
    <m/>
  </r>
  <r>
    <n v="2380"/>
    <x v="0"/>
    <x v="0"/>
    <x v="0"/>
    <x v="0"/>
    <m/>
    <m/>
    <x v="0"/>
    <x v="0"/>
    <x v="0"/>
    <m/>
    <x v="0"/>
    <m/>
    <m/>
    <n v="0"/>
    <m/>
    <n v="0"/>
    <n v="0"/>
    <n v="0"/>
    <n v="0"/>
    <m/>
    <n v="0"/>
    <m/>
    <n v="0"/>
    <n v="0"/>
    <m/>
    <n v="0"/>
    <n v="0"/>
    <m/>
  </r>
  <r>
    <n v="2381"/>
    <x v="0"/>
    <x v="0"/>
    <x v="0"/>
    <x v="0"/>
    <m/>
    <m/>
    <x v="0"/>
    <x v="0"/>
    <x v="0"/>
    <m/>
    <x v="0"/>
    <m/>
    <m/>
    <n v="0"/>
    <m/>
    <n v="0"/>
    <n v="0"/>
    <n v="0"/>
    <n v="0"/>
    <m/>
    <n v="0"/>
    <m/>
    <n v="0"/>
    <n v="0"/>
    <m/>
    <n v="0"/>
    <n v="0"/>
    <m/>
  </r>
  <r>
    <n v="2382"/>
    <x v="0"/>
    <x v="0"/>
    <x v="0"/>
    <x v="0"/>
    <m/>
    <m/>
    <x v="0"/>
    <x v="0"/>
    <x v="0"/>
    <m/>
    <x v="0"/>
    <m/>
    <m/>
    <n v="0"/>
    <m/>
    <n v="0"/>
    <n v="0"/>
    <n v="0"/>
    <n v="0"/>
    <m/>
    <n v="0"/>
    <m/>
    <n v="0"/>
    <n v="0"/>
    <m/>
    <n v="0"/>
    <n v="0"/>
    <m/>
  </r>
  <r>
    <n v="2383"/>
    <x v="0"/>
    <x v="0"/>
    <x v="0"/>
    <x v="0"/>
    <m/>
    <m/>
    <x v="0"/>
    <x v="0"/>
    <x v="0"/>
    <m/>
    <x v="0"/>
    <m/>
    <m/>
    <n v="0"/>
    <m/>
    <n v="0"/>
    <n v="0"/>
    <n v="0"/>
    <n v="0"/>
    <m/>
    <n v="0"/>
    <m/>
    <n v="0"/>
    <n v="0"/>
    <m/>
    <n v="0"/>
    <n v="0"/>
    <m/>
  </r>
  <r>
    <n v="2384"/>
    <x v="0"/>
    <x v="0"/>
    <x v="0"/>
    <x v="0"/>
    <m/>
    <m/>
    <x v="0"/>
    <x v="0"/>
    <x v="0"/>
    <m/>
    <x v="0"/>
    <m/>
    <m/>
    <n v="0"/>
    <m/>
    <n v="0"/>
    <n v="0"/>
    <n v="0"/>
    <n v="0"/>
    <m/>
    <n v="0"/>
    <m/>
    <n v="0"/>
    <n v="0"/>
    <m/>
    <n v="0"/>
    <n v="0"/>
    <m/>
  </r>
  <r>
    <n v="2385"/>
    <x v="0"/>
    <x v="0"/>
    <x v="0"/>
    <x v="0"/>
    <m/>
    <m/>
    <x v="0"/>
    <x v="0"/>
    <x v="0"/>
    <m/>
    <x v="0"/>
    <m/>
    <m/>
    <n v="0"/>
    <m/>
    <n v="0"/>
    <n v="0"/>
    <n v="0"/>
    <n v="0"/>
    <m/>
    <n v="0"/>
    <m/>
    <n v="0"/>
    <n v="0"/>
    <m/>
    <n v="0"/>
    <n v="0"/>
    <m/>
  </r>
  <r>
    <n v="2386"/>
    <x v="0"/>
    <x v="0"/>
    <x v="0"/>
    <x v="0"/>
    <m/>
    <m/>
    <x v="0"/>
    <x v="0"/>
    <x v="0"/>
    <m/>
    <x v="0"/>
    <m/>
    <m/>
    <n v="0"/>
    <m/>
    <n v="0"/>
    <n v="0"/>
    <n v="0"/>
    <n v="0"/>
    <m/>
    <n v="0"/>
    <m/>
    <n v="0"/>
    <n v="0"/>
    <m/>
    <n v="0"/>
    <n v="0"/>
    <m/>
  </r>
  <r>
    <n v="2387"/>
    <x v="0"/>
    <x v="0"/>
    <x v="0"/>
    <x v="0"/>
    <m/>
    <m/>
    <x v="0"/>
    <x v="0"/>
    <x v="0"/>
    <m/>
    <x v="0"/>
    <m/>
    <m/>
    <n v="0"/>
    <m/>
    <n v="0"/>
    <n v="0"/>
    <n v="0"/>
    <n v="0"/>
    <m/>
    <n v="0"/>
    <m/>
    <n v="0"/>
    <n v="0"/>
    <m/>
    <n v="0"/>
    <n v="0"/>
    <m/>
  </r>
  <r>
    <n v="2388"/>
    <x v="0"/>
    <x v="0"/>
    <x v="0"/>
    <x v="0"/>
    <m/>
    <m/>
    <x v="0"/>
    <x v="0"/>
    <x v="0"/>
    <m/>
    <x v="0"/>
    <m/>
    <m/>
    <n v="0"/>
    <m/>
    <n v="0"/>
    <n v="0"/>
    <n v="0"/>
    <n v="0"/>
    <m/>
    <n v="0"/>
    <m/>
    <n v="0"/>
    <n v="0"/>
    <m/>
    <n v="0"/>
    <n v="0"/>
    <m/>
  </r>
  <r>
    <n v="2389"/>
    <x v="0"/>
    <x v="0"/>
    <x v="0"/>
    <x v="0"/>
    <m/>
    <m/>
    <x v="0"/>
    <x v="0"/>
    <x v="0"/>
    <m/>
    <x v="0"/>
    <m/>
    <m/>
    <n v="0"/>
    <m/>
    <n v="0"/>
    <n v="0"/>
    <n v="0"/>
    <n v="0"/>
    <m/>
    <n v="0"/>
    <m/>
    <n v="0"/>
    <n v="0"/>
    <m/>
    <n v="0"/>
    <n v="0"/>
    <m/>
  </r>
  <r>
    <n v="2390"/>
    <x v="0"/>
    <x v="0"/>
    <x v="0"/>
    <x v="0"/>
    <m/>
    <m/>
    <x v="0"/>
    <x v="0"/>
    <x v="0"/>
    <m/>
    <x v="0"/>
    <m/>
    <m/>
    <n v="0"/>
    <m/>
    <n v="0"/>
    <n v="0"/>
    <n v="0"/>
    <n v="0"/>
    <m/>
    <n v="0"/>
    <m/>
    <n v="0"/>
    <n v="0"/>
    <m/>
    <n v="0"/>
    <n v="0"/>
    <m/>
  </r>
  <r>
    <n v="2391"/>
    <x v="0"/>
    <x v="0"/>
    <x v="0"/>
    <x v="0"/>
    <m/>
    <m/>
    <x v="0"/>
    <x v="0"/>
    <x v="0"/>
    <m/>
    <x v="0"/>
    <m/>
    <m/>
    <n v="0"/>
    <m/>
    <n v="0"/>
    <n v="0"/>
    <n v="0"/>
    <n v="0"/>
    <m/>
    <n v="0"/>
    <m/>
    <n v="0"/>
    <n v="0"/>
    <m/>
    <n v="0"/>
    <n v="0"/>
    <m/>
  </r>
  <r>
    <n v="2392"/>
    <x v="0"/>
    <x v="0"/>
    <x v="0"/>
    <x v="0"/>
    <m/>
    <m/>
    <x v="0"/>
    <x v="0"/>
    <x v="0"/>
    <m/>
    <x v="0"/>
    <m/>
    <m/>
    <n v="0"/>
    <m/>
    <n v="0"/>
    <n v="0"/>
    <n v="0"/>
    <n v="0"/>
    <m/>
    <n v="0"/>
    <m/>
    <n v="0"/>
    <n v="0"/>
    <m/>
    <n v="0"/>
    <n v="0"/>
    <m/>
  </r>
  <r>
    <n v="2393"/>
    <x v="0"/>
    <x v="0"/>
    <x v="0"/>
    <x v="0"/>
    <m/>
    <m/>
    <x v="0"/>
    <x v="0"/>
    <x v="0"/>
    <m/>
    <x v="0"/>
    <m/>
    <m/>
    <n v="0"/>
    <m/>
    <n v="0"/>
    <n v="0"/>
    <n v="0"/>
    <n v="0"/>
    <m/>
    <n v="0"/>
    <m/>
    <n v="0"/>
    <n v="0"/>
    <m/>
    <n v="0"/>
    <n v="0"/>
    <m/>
  </r>
  <r>
    <n v="2394"/>
    <x v="0"/>
    <x v="0"/>
    <x v="0"/>
    <x v="0"/>
    <m/>
    <m/>
    <x v="0"/>
    <x v="0"/>
    <x v="0"/>
    <m/>
    <x v="0"/>
    <m/>
    <m/>
    <n v="0"/>
    <m/>
    <n v="0"/>
    <n v="0"/>
    <n v="0"/>
    <n v="0"/>
    <m/>
    <n v="0"/>
    <m/>
    <n v="0"/>
    <n v="0"/>
    <m/>
    <n v="0"/>
    <n v="0"/>
    <m/>
  </r>
  <r>
    <n v="2395"/>
    <x v="0"/>
    <x v="0"/>
    <x v="0"/>
    <x v="0"/>
    <m/>
    <m/>
    <x v="0"/>
    <x v="0"/>
    <x v="0"/>
    <m/>
    <x v="0"/>
    <m/>
    <m/>
    <n v="0"/>
    <m/>
    <n v="0"/>
    <n v="0"/>
    <n v="0"/>
    <n v="0"/>
    <m/>
    <n v="0"/>
    <m/>
    <n v="0"/>
    <n v="0"/>
    <m/>
    <n v="0"/>
    <n v="0"/>
    <m/>
  </r>
  <r>
    <n v="2396"/>
    <x v="0"/>
    <x v="0"/>
    <x v="0"/>
    <x v="0"/>
    <m/>
    <m/>
    <x v="0"/>
    <x v="0"/>
    <x v="0"/>
    <m/>
    <x v="0"/>
    <m/>
    <m/>
    <n v="0"/>
    <m/>
    <n v="0"/>
    <n v="0"/>
    <n v="0"/>
    <n v="0"/>
    <m/>
    <n v="0"/>
    <m/>
    <n v="0"/>
    <n v="0"/>
    <m/>
    <n v="0"/>
    <n v="0"/>
    <m/>
  </r>
  <r>
    <n v="2397"/>
    <x v="0"/>
    <x v="0"/>
    <x v="0"/>
    <x v="0"/>
    <m/>
    <m/>
    <x v="0"/>
    <x v="0"/>
    <x v="0"/>
    <m/>
    <x v="0"/>
    <m/>
    <m/>
    <n v="0"/>
    <m/>
    <n v="0"/>
    <n v="0"/>
    <n v="0"/>
    <n v="0"/>
    <m/>
    <n v="0"/>
    <m/>
    <n v="0"/>
    <n v="0"/>
    <m/>
    <n v="0"/>
    <n v="0"/>
    <m/>
  </r>
  <r>
    <n v="2398"/>
    <x v="0"/>
    <x v="0"/>
    <x v="0"/>
    <x v="0"/>
    <m/>
    <m/>
    <x v="0"/>
    <x v="0"/>
    <x v="0"/>
    <m/>
    <x v="0"/>
    <m/>
    <m/>
    <n v="0"/>
    <m/>
    <n v="0"/>
    <n v="0"/>
    <n v="0"/>
    <n v="0"/>
    <m/>
    <n v="0"/>
    <m/>
    <n v="0"/>
    <n v="0"/>
    <m/>
    <n v="0"/>
    <n v="0"/>
    <m/>
  </r>
  <r>
    <n v="2399"/>
    <x v="0"/>
    <x v="0"/>
    <x v="0"/>
    <x v="0"/>
    <m/>
    <m/>
    <x v="0"/>
    <x v="0"/>
    <x v="0"/>
    <m/>
    <x v="0"/>
    <m/>
    <m/>
    <n v="0"/>
    <m/>
    <n v="0"/>
    <n v="0"/>
    <n v="0"/>
    <n v="0"/>
    <m/>
    <n v="0"/>
    <m/>
    <n v="0"/>
    <n v="0"/>
    <m/>
    <n v="0"/>
    <n v="0"/>
    <m/>
  </r>
  <r>
    <n v="2400"/>
    <x v="0"/>
    <x v="0"/>
    <x v="0"/>
    <x v="0"/>
    <m/>
    <m/>
    <x v="0"/>
    <x v="0"/>
    <x v="0"/>
    <m/>
    <x v="0"/>
    <m/>
    <m/>
    <n v="0"/>
    <m/>
    <n v="0"/>
    <n v="0"/>
    <n v="0"/>
    <n v="0"/>
    <m/>
    <n v="0"/>
    <m/>
    <n v="0"/>
    <n v="0"/>
    <m/>
    <n v="0"/>
    <n v="0"/>
    <m/>
  </r>
  <r>
    <n v="2401"/>
    <x v="0"/>
    <x v="0"/>
    <x v="0"/>
    <x v="0"/>
    <m/>
    <m/>
    <x v="0"/>
    <x v="0"/>
    <x v="0"/>
    <m/>
    <x v="0"/>
    <m/>
    <m/>
    <n v="0"/>
    <m/>
    <n v="0"/>
    <n v="0"/>
    <n v="0"/>
    <n v="0"/>
    <m/>
    <n v="0"/>
    <m/>
    <n v="0"/>
    <n v="0"/>
    <m/>
    <n v="0"/>
    <n v="0"/>
    <m/>
  </r>
  <r>
    <n v="2402"/>
    <x v="0"/>
    <x v="0"/>
    <x v="0"/>
    <x v="0"/>
    <m/>
    <m/>
    <x v="0"/>
    <x v="0"/>
    <x v="0"/>
    <m/>
    <x v="0"/>
    <m/>
    <m/>
    <n v="0"/>
    <m/>
    <n v="0"/>
    <n v="0"/>
    <n v="0"/>
    <n v="0"/>
    <m/>
    <n v="0"/>
    <m/>
    <n v="0"/>
    <n v="0"/>
    <m/>
    <n v="0"/>
    <n v="0"/>
    <m/>
  </r>
  <r>
    <n v="2403"/>
    <x v="0"/>
    <x v="0"/>
    <x v="0"/>
    <x v="0"/>
    <m/>
    <m/>
    <x v="0"/>
    <x v="0"/>
    <x v="0"/>
    <m/>
    <x v="0"/>
    <m/>
    <m/>
    <n v="0"/>
    <m/>
    <n v="0"/>
    <n v="0"/>
    <n v="0"/>
    <n v="0"/>
    <m/>
    <n v="0"/>
    <m/>
    <n v="0"/>
    <n v="0"/>
    <m/>
    <n v="0"/>
    <n v="0"/>
    <m/>
  </r>
  <r>
    <n v="2404"/>
    <x v="0"/>
    <x v="0"/>
    <x v="0"/>
    <x v="0"/>
    <m/>
    <m/>
    <x v="0"/>
    <x v="0"/>
    <x v="0"/>
    <m/>
    <x v="0"/>
    <m/>
    <m/>
    <n v="0"/>
    <m/>
    <n v="0"/>
    <n v="0"/>
    <n v="0"/>
    <n v="0"/>
    <m/>
    <n v="0"/>
    <m/>
    <n v="0"/>
    <n v="0"/>
    <m/>
    <n v="0"/>
    <n v="0"/>
    <m/>
  </r>
  <r>
    <n v="2405"/>
    <x v="0"/>
    <x v="0"/>
    <x v="0"/>
    <x v="0"/>
    <m/>
    <m/>
    <x v="0"/>
    <x v="0"/>
    <x v="0"/>
    <m/>
    <x v="0"/>
    <m/>
    <m/>
    <n v="0"/>
    <m/>
    <n v="0"/>
    <n v="0"/>
    <n v="0"/>
    <n v="0"/>
    <m/>
    <n v="0"/>
    <m/>
    <n v="0"/>
    <n v="0"/>
    <m/>
    <n v="0"/>
    <n v="0"/>
    <m/>
  </r>
  <r>
    <n v="2406"/>
    <x v="0"/>
    <x v="0"/>
    <x v="0"/>
    <x v="0"/>
    <m/>
    <m/>
    <x v="0"/>
    <x v="0"/>
    <x v="0"/>
    <m/>
    <x v="0"/>
    <m/>
    <m/>
    <n v="0"/>
    <m/>
    <n v="0"/>
    <n v="0"/>
    <n v="0"/>
    <n v="0"/>
    <m/>
    <n v="0"/>
    <m/>
    <n v="0"/>
    <n v="0"/>
    <m/>
    <n v="0"/>
    <n v="0"/>
    <m/>
  </r>
  <r>
    <n v="2407"/>
    <x v="0"/>
    <x v="0"/>
    <x v="0"/>
    <x v="0"/>
    <m/>
    <m/>
    <x v="0"/>
    <x v="0"/>
    <x v="0"/>
    <m/>
    <x v="0"/>
    <m/>
    <m/>
    <n v="0"/>
    <m/>
    <n v="0"/>
    <n v="0"/>
    <n v="0"/>
    <n v="0"/>
    <m/>
    <n v="0"/>
    <m/>
    <n v="0"/>
    <n v="0"/>
    <m/>
    <n v="0"/>
    <n v="0"/>
    <m/>
  </r>
  <r>
    <n v="2408"/>
    <x v="0"/>
    <x v="0"/>
    <x v="0"/>
    <x v="0"/>
    <m/>
    <m/>
    <x v="0"/>
    <x v="0"/>
    <x v="0"/>
    <m/>
    <x v="0"/>
    <m/>
    <m/>
    <n v="0"/>
    <m/>
    <n v="0"/>
    <n v="0"/>
    <n v="0"/>
    <n v="0"/>
    <m/>
    <n v="0"/>
    <m/>
    <n v="0"/>
    <n v="0"/>
    <m/>
    <n v="0"/>
    <n v="0"/>
    <m/>
  </r>
  <r>
    <n v="2409"/>
    <x v="0"/>
    <x v="0"/>
    <x v="0"/>
    <x v="0"/>
    <m/>
    <m/>
    <x v="0"/>
    <x v="0"/>
    <x v="0"/>
    <m/>
    <x v="0"/>
    <m/>
    <m/>
    <n v="0"/>
    <m/>
    <n v="0"/>
    <n v="0"/>
    <n v="0"/>
    <n v="0"/>
    <m/>
    <n v="0"/>
    <m/>
    <n v="0"/>
    <n v="0"/>
    <m/>
    <n v="0"/>
    <n v="0"/>
    <m/>
  </r>
  <r>
    <n v="2410"/>
    <x v="0"/>
    <x v="0"/>
    <x v="0"/>
    <x v="0"/>
    <m/>
    <m/>
    <x v="0"/>
    <x v="0"/>
    <x v="0"/>
    <m/>
    <x v="0"/>
    <m/>
    <m/>
    <n v="0"/>
    <m/>
    <n v="0"/>
    <n v="0"/>
    <n v="0"/>
    <n v="0"/>
    <m/>
    <n v="0"/>
    <m/>
    <n v="0"/>
    <n v="0"/>
    <m/>
    <n v="0"/>
    <n v="0"/>
    <m/>
  </r>
  <r>
    <n v="2411"/>
    <x v="0"/>
    <x v="0"/>
    <x v="0"/>
    <x v="0"/>
    <m/>
    <m/>
    <x v="0"/>
    <x v="0"/>
    <x v="0"/>
    <m/>
    <x v="0"/>
    <m/>
    <m/>
    <n v="0"/>
    <m/>
    <n v="0"/>
    <n v="0"/>
    <n v="0"/>
    <n v="0"/>
    <m/>
    <n v="0"/>
    <m/>
    <n v="0"/>
    <n v="0"/>
    <m/>
    <n v="0"/>
    <n v="0"/>
    <m/>
  </r>
  <r>
    <n v="2412"/>
    <x v="0"/>
    <x v="0"/>
    <x v="0"/>
    <x v="0"/>
    <m/>
    <m/>
    <x v="0"/>
    <x v="0"/>
    <x v="0"/>
    <m/>
    <x v="0"/>
    <m/>
    <m/>
    <n v="0"/>
    <m/>
    <n v="0"/>
    <n v="0"/>
    <n v="0"/>
    <n v="0"/>
    <m/>
    <n v="0"/>
    <m/>
    <n v="0"/>
    <n v="0"/>
    <m/>
    <n v="0"/>
    <n v="0"/>
    <m/>
  </r>
  <r>
    <n v="2413"/>
    <x v="0"/>
    <x v="0"/>
    <x v="0"/>
    <x v="0"/>
    <m/>
    <m/>
    <x v="0"/>
    <x v="0"/>
    <x v="0"/>
    <m/>
    <x v="0"/>
    <m/>
    <m/>
    <n v="0"/>
    <m/>
    <n v="0"/>
    <n v="0"/>
    <n v="0"/>
    <n v="0"/>
    <m/>
    <n v="0"/>
    <m/>
    <n v="0"/>
    <n v="0"/>
    <m/>
    <n v="0"/>
    <n v="0"/>
    <m/>
  </r>
  <r>
    <n v="2414"/>
    <x v="0"/>
    <x v="0"/>
    <x v="0"/>
    <x v="0"/>
    <m/>
    <m/>
    <x v="0"/>
    <x v="0"/>
    <x v="0"/>
    <m/>
    <x v="0"/>
    <m/>
    <m/>
    <n v="0"/>
    <m/>
    <n v="0"/>
    <n v="0"/>
    <n v="0"/>
    <n v="0"/>
    <m/>
    <n v="0"/>
    <m/>
    <n v="0"/>
    <n v="0"/>
    <m/>
    <n v="0"/>
    <n v="0"/>
    <m/>
  </r>
  <r>
    <n v="2415"/>
    <x v="0"/>
    <x v="0"/>
    <x v="0"/>
    <x v="0"/>
    <m/>
    <m/>
    <x v="0"/>
    <x v="0"/>
    <x v="0"/>
    <m/>
    <x v="0"/>
    <m/>
    <m/>
    <n v="0"/>
    <m/>
    <n v="0"/>
    <n v="0"/>
    <n v="0"/>
    <n v="0"/>
    <m/>
    <n v="0"/>
    <m/>
    <n v="0"/>
    <n v="0"/>
    <m/>
    <n v="0"/>
    <n v="0"/>
    <m/>
  </r>
  <r>
    <n v="2416"/>
    <x v="0"/>
    <x v="0"/>
    <x v="0"/>
    <x v="0"/>
    <m/>
    <m/>
    <x v="0"/>
    <x v="0"/>
    <x v="0"/>
    <m/>
    <x v="0"/>
    <m/>
    <m/>
    <n v="0"/>
    <m/>
    <n v="0"/>
    <n v="0"/>
    <n v="0"/>
    <n v="0"/>
    <m/>
    <n v="0"/>
    <m/>
    <n v="0"/>
    <n v="0"/>
    <m/>
    <n v="0"/>
    <n v="0"/>
    <m/>
  </r>
  <r>
    <n v="2417"/>
    <x v="0"/>
    <x v="0"/>
    <x v="0"/>
    <x v="0"/>
    <m/>
    <m/>
    <x v="0"/>
    <x v="0"/>
    <x v="0"/>
    <m/>
    <x v="0"/>
    <m/>
    <m/>
    <n v="0"/>
    <m/>
    <n v="0"/>
    <n v="0"/>
    <n v="0"/>
    <n v="0"/>
    <m/>
    <n v="0"/>
    <m/>
    <n v="0"/>
    <n v="0"/>
    <m/>
    <n v="0"/>
    <n v="0"/>
    <m/>
  </r>
  <r>
    <n v="2418"/>
    <x v="0"/>
    <x v="0"/>
    <x v="0"/>
    <x v="0"/>
    <m/>
    <m/>
    <x v="0"/>
    <x v="0"/>
    <x v="0"/>
    <m/>
    <x v="0"/>
    <m/>
    <m/>
    <n v="0"/>
    <m/>
    <n v="0"/>
    <n v="0"/>
    <n v="0"/>
    <n v="0"/>
    <m/>
    <n v="0"/>
    <m/>
    <n v="0"/>
    <n v="0"/>
    <m/>
    <n v="0"/>
    <n v="0"/>
    <m/>
  </r>
  <r>
    <n v="2419"/>
    <x v="0"/>
    <x v="0"/>
    <x v="0"/>
    <x v="0"/>
    <m/>
    <m/>
    <x v="0"/>
    <x v="0"/>
    <x v="0"/>
    <m/>
    <x v="0"/>
    <m/>
    <m/>
    <n v="0"/>
    <m/>
    <n v="0"/>
    <n v="0"/>
    <n v="0"/>
    <n v="0"/>
    <m/>
    <n v="0"/>
    <m/>
    <n v="0"/>
    <n v="0"/>
    <m/>
    <n v="0"/>
    <n v="0"/>
    <m/>
  </r>
  <r>
    <n v="2420"/>
    <x v="0"/>
    <x v="0"/>
    <x v="0"/>
    <x v="0"/>
    <m/>
    <m/>
    <x v="0"/>
    <x v="0"/>
    <x v="0"/>
    <m/>
    <x v="0"/>
    <m/>
    <m/>
    <n v="0"/>
    <m/>
    <n v="0"/>
    <n v="0"/>
    <n v="0"/>
    <n v="0"/>
    <m/>
    <n v="0"/>
    <m/>
    <n v="0"/>
    <n v="0"/>
    <m/>
    <n v="0"/>
    <n v="0"/>
    <m/>
  </r>
  <r>
    <n v="2421"/>
    <x v="0"/>
    <x v="0"/>
    <x v="0"/>
    <x v="0"/>
    <m/>
    <m/>
    <x v="0"/>
    <x v="0"/>
    <x v="0"/>
    <m/>
    <x v="0"/>
    <m/>
    <m/>
    <n v="0"/>
    <m/>
    <n v="0"/>
    <n v="0"/>
    <n v="0"/>
    <n v="0"/>
    <m/>
    <n v="0"/>
    <m/>
    <n v="0"/>
    <n v="0"/>
    <m/>
    <n v="0"/>
    <n v="0"/>
    <m/>
  </r>
  <r>
    <n v="2422"/>
    <x v="0"/>
    <x v="0"/>
    <x v="0"/>
    <x v="0"/>
    <m/>
    <m/>
    <x v="0"/>
    <x v="0"/>
    <x v="0"/>
    <m/>
    <x v="0"/>
    <m/>
    <m/>
    <n v="0"/>
    <m/>
    <n v="0"/>
    <n v="0"/>
    <n v="0"/>
    <n v="0"/>
    <m/>
    <n v="0"/>
    <m/>
    <n v="0"/>
    <n v="0"/>
    <m/>
    <n v="0"/>
    <n v="0"/>
    <m/>
  </r>
  <r>
    <n v="2423"/>
    <x v="0"/>
    <x v="0"/>
    <x v="0"/>
    <x v="0"/>
    <m/>
    <m/>
    <x v="0"/>
    <x v="0"/>
    <x v="0"/>
    <m/>
    <x v="0"/>
    <m/>
    <m/>
    <n v="0"/>
    <m/>
    <n v="0"/>
    <n v="0"/>
    <n v="0"/>
    <n v="0"/>
    <m/>
    <n v="0"/>
    <m/>
    <n v="0"/>
    <n v="0"/>
    <m/>
    <n v="0"/>
    <n v="0"/>
    <m/>
  </r>
  <r>
    <n v="2424"/>
    <x v="0"/>
    <x v="0"/>
    <x v="0"/>
    <x v="0"/>
    <m/>
    <m/>
    <x v="0"/>
    <x v="0"/>
    <x v="0"/>
    <m/>
    <x v="0"/>
    <m/>
    <m/>
    <n v="0"/>
    <m/>
    <n v="0"/>
    <n v="0"/>
    <n v="0"/>
    <n v="0"/>
    <m/>
    <n v="0"/>
    <m/>
    <n v="0"/>
    <n v="0"/>
    <m/>
    <n v="0"/>
    <n v="0"/>
    <m/>
  </r>
  <r>
    <n v="2425"/>
    <x v="0"/>
    <x v="0"/>
    <x v="0"/>
    <x v="0"/>
    <m/>
    <m/>
    <x v="0"/>
    <x v="0"/>
    <x v="0"/>
    <m/>
    <x v="0"/>
    <m/>
    <m/>
    <n v="0"/>
    <m/>
    <n v="0"/>
    <n v="0"/>
    <n v="0"/>
    <n v="0"/>
    <m/>
    <n v="0"/>
    <m/>
    <n v="0"/>
    <n v="0"/>
    <m/>
    <n v="0"/>
    <n v="0"/>
    <m/>
  </r>
  <r>
    <n v="2426"/>
    <x v="0"/>
    <x v="0"/>
    <x v="0"/>
    <x v="0"/>
    <m/>
    <m/>
    <x v="0"/>
    <x v="0"/>
    <x v="0"/>
    <m/>
    <x v="0"/>
    <m/>
    <m/>
    <n v="0"/>
    <m/>
    <n v="0"/>
    <n v="0"/>
    <n v="0"/>
    <n v="0"/>
    <m/>
    <n v="0"/>
    <m/>
    <n v="0"/>
    <n v="0"/>
    <m/>
    <n v="0"/>
    <n v="0"/>
    <m/>
  </r>
  <r>
    <n v="2427"/>
    <x v="0"/>
    <x v="0"/>
    <x v="0"/>
    <x v="0"/>
    <m/>
    <m/>
    <x v="0"/>
    <x v="0"/>
    <x v="0"/>
    <m/>
    <x v="0"/>
    <m/>
    <m/>
    <n v="0"/>
    <m/>
    <n v="0"/>
    <n v="0"/>
    <n v="0"/>
    <n v="0"/>
    <m/>
    <n v="0"/>
    <m/>
    <n v="0"/>
    <n v="0"/>
    <m/>
    <n v="0"/>
    <n v="0"/>
    <m/>
  </r>
  <r>
    <n v="2428"/>
    <x v="0"/>
    <x v="0"/>
    <x v="0"/>
    <x v="0"/>
    <m/>
    <m/>
    <x v="0"/>
    <x v="0"/>
    <x v="0"/>
    <m/>
    <x v="0"/>
    <m/>
    <m/>
    <n v="0"/>
    <m/>
    <n v="0"/>
    <n v="0"/>
    <n v="0"/>
    <n v="0"/>
    <m/>
    <n v="0"/>
    <m/>
    <n v="0"/>
    <n v="0"/>
    <m/>
    <n v="0"/>
    <n v="0"/>
    <m/>
  </r>
  <r>
    <n v="2429"/>
    <x v="0"/>
    <x v="0"/>
    <x v="0"/>
    <x v="0"/>
    <m/>
    <m/>
    <x v="0"/>
    <x v="0"/>
    <x v="0"/>
    <m/>
    <x v="0"/>
    <m/>
    <m/>
    <n v="0"/>
    <m/>
    <n v="0"/>
    <n v="0"/>
    <n v="0"/>
    <n v="0"/>
    <m/>
    <n v="0"/>
    <m/>
    <n v="0"/>
    <n v="0"/>
    <m/>
    <n v="0"/>
    <n v="0"/>
    <m/>
  </r>
  <r>
    <n v="2430"/>
    <x v="0"/>
    <x v="0"/>
    <x v="0"/>
    <x v="0"/>
    <m/>
    <m/>
    <x v="0"/>
    <x v="0"/>
    <x v="0"/>
    <m/>
    <x v="0"/>
    <m/>
    <m/>
    <n v="0"/>
    <m/>
    <n v="0"/>
    <n v="0"/>
    <n v="0"/>
    <n v="0"/>
    <m/>
    <n v="0"/>
    <m/>
    <n v="0"/>
    <n v="0"/>
    <m/>
    <n v="0"/>
    <n v="0"/>
    <m/>
  </r>
  <r>
    <n v="2431"/>
    <x v="0"/>
    <x v="0"/>
    <x v="0"/>
    <x v="0"/>
    <m/>
    <m/>
    <x v="0"/>
    <x v="0"/>
    <x v="0"/>
    <m/>
    <x v="0"/>
    <m/>
    <m/>
    <n v="0"/>
    <m/>
    <n v="0"/>
    <n v="0"/>
    <n v="0"/>
    <n v="0"/>
    <m/>
    <n v="0"/>
    <m/>
    <n v="0"/>
    <n v="0"/>
    <m/>
    <n v="0"/>
    <n v="0"/>
    <m/>
  </r>
  <r>
    <n v="2432"/>
    <x v="0"/>
    <x v="0"/>
    <x v="0"/>
    <x v="0"/>
    <m/>
    <m/>
    <x v="0"/>
    <x v="0"/>
    <x v="0"/>
    <m/>
    <x v="0"/>
    <m/>
    <m/>
    <n v="0"/>
    <m/>
    <n v="0"/>
    <n v="0"/>
    <n v="0"/>
    <n v="0"/>
    <m/>
    <n v="0"/>
    <m/>
    <n v="0"/>
    <n v="0"/>
    <m/>
    <n v="0"/>
    <n v="0"/>
    <m/>
  </r>
  <r>
    <n v="2433"/>
    <x v="0"/>
    <x v="0"/>
    <x v="0"/>
    <x v="0"/>
    <m/>
    <m/>
    <x v="0"/>
    <x v="0"/>
    <x v="0"/>
    <m/>
    <x v="0"/>
    <m/>
    <m/>
    <n v="0"/>
    <m/>
    <n v="0"/>
    <n v="0"/>
    <n v="0"/>
    <n v="0"/>
    <m/>
    <n v="0"/>
    <m/>
    <n v="0"/>
    <n v="0"/>
    <m/>
    <n v="0"/>
    <n v="0"/>
    <m/>
  </r>
  <r>
    <n v="2434"/>
    <x v="0"/>
    <x v="0"/>
    <x v="0"/>
    <x v="0"/>
    <m/>
    <m/>
    <x v="0"/>
    <x v="0"/>
    <x v="0"/>
    <m/>
    <x v="0"/>
    <m/>
    <m/>
    <n v="0"/>
    <m/>
    <n v="0"/>
    <n v="0"/>
    <n v="0"/>
    <n v="0"/>
    <m/>
    <n v="0"/>
    <m/>
    <n v="0"/>
    <n v="0"/>
    <m/>
    <n v="0"/>
    <n v="0"/>
    <m/>
  </r>
  <r>
    <n v="2435"/>
    <x v="0"/>
    <x v="0"/>
    <x v="0"/>
    <x v="0"/>
    <m/>
    <m/>
    <x v="0"/>
    <x v="0"/>
    <x v="0"/>
    <m/>
    <x v="0"/>
    <m/>
    <m/>
    <n v="0"/>
    <m/>
    <n v="0"/>
    <n v="0"/>
    <n v="0"/>
    <n v="0"/>
    <m/>
    <n v="0"/>
    <m/>
    <n v="0"/>
    <n v="0"/>
    <m/>
    <n v="0"/>
    <n v="0"/>
    <m/>
  </r>
  <r>
    <n v="2436"/>
    <x v="0"/>
    <x v="0"/>
    <x v="0"/>
    <x v="0"/>
    <m/>
    <m/>
    <x v="0"/>
    <x v="0"/>
    <x v="0"/>
    <m/>
    <x v="0"/>
    <m/>
    <m/>
    <n v="0"/>
    <m/>
    <n v="0"/>
    <n v="0"/>
    <n v="0"/>
    <n v="0"/>
    <m/>
    <n v="0"/>
    <m/>
    <n v="0"/>
    <n v="0"/>
    <m/>
    <n v="0"/>
    <n v="0"/>
    <m/>
  </r>
  <r>
    <n v="2437"/>
    <x v="0"/>
    <x v="0"/>
    <x v="0"/>
    <x v="0"/>
    <m/>
    <m/>
    <x v="0"/>
    <x v="0"/>
    <x v="0"/>
    <m/>
    <x v="0"/>
    <m/>
    <m/>
    <n v="0"/>
    <m/>
    <n v="0"/>
    <n v="0"/>
    <n v="0"/>
    <n v="0"/>
    <m/>
    <n v="0"/>
    <m/>
    <n v="0"/>
    <n v="0"/>
    <m/>
    <n v="0"/>
    <n v="0"/>
    <m/>
  </r>
  <r>
    <n v="2438"/>
    <x v="0"/>
    <x v="0"/>
    <x v="0"/>
    <x v="0"/>
    <m/>
    <m/>
    <x v="0"/>
    <x v="0"/>
    <x v="0"/>
    <m/>
    <x v="0"/>
    <m/>
    <m/>
    <n v="0"/>
    <m/>
    <n v="0"/>
    <n v="0"/>
    <n v="0"/>
    <n v="0"/>
    <m/>
    <n v="0"/>
    <m/>
    <n v="0"/>
    <n v="0"/>
    <m/>
    <n v="0"/>
    <n v="0"/>
    <m/>
  </r>
  <r>
    <n v="2439"/>
    <x v="0"/>
    <x v="0"/>
    <x v="0"/>
    <x v="0"/>
    <m/>
    <m/>
    <x v="0"/>
    <x v="0"/>
    <x v="0"/>
    <m/>
    <x v="0"/>
    <m/>
    <m/>
    <n v="0"/>
    <m/>
    <n v="0"/>
    <n v="0"/>
    <n v="0"/>
    <n v="0"/>
    <m/>
    <n v="0"/>
    <m/>
    <n v="0"/>
    <n v="0"/>
    <m/>
    <n v="0"/>
    <n v="0"/>
    <m/>
  </r>
  <r>
    <n v="2440"/>
    <x v="0"/>
    <x v="0"/>
    <x v="0"/>
    <x v="0"/>
    <m/>
    <m/>
    <x v="0"/>
    <x v="0"/>
    <x v="0"/>
    <m/>
    <x v="0"/>
    <m/>
    <m/>
    <n v="0"/>
    <m/>
    <n v="0"/>
    <n v="0"/>
    <n v="0"/>
    <n v="0"/>
    <m/>
    <n v="0"/>
    <m/>
    <n v="0"/>
    <n v="0"/>
    <m/>
    <n v="0"/>
    <n v="0"/>
    <m/>
  </r>
  <r>
    <n v="2441"/>
    <x v="0"/>
    <x v="0"/>
    <x v="0"/>
    <x v="0"/>
    <m/>
    <m/>
    <x v="0"/>
    <x v="0"/>
    <x v="0"/>
    <m/>
    <x v="0"/>
    <m/>
    <m/>
    <n v="0"/>
    <m/>
    <n v="0"/>
    <n v="0"/>
    <n v="0"/>
    <n v="0"/>
    <m/>
    <n v="0"/>
    <m/>
    <n v="0"/>
    <n v="0"/>
    <m/>
    <n v="0"/>
    <n v="0"/>
    <m/>
  </r>
  <r>
    <n v="2442"/>
    <x v="0"/>
    <x v="0"/>
    <x v="0"/>
    <x v="0"/>
    <m/>
    <m/>
    <x v="0"/>
    <x v="0"/>
    <x v="0"/>
    <m/>
    <x v="0"/>
    <m/>
    <m/>
    <n v="0"/>
    <m/>
    <n v="0"/>
    <n v="0"/>
    <n v="0"/>
    <n v="0"/>
    <m/>
    <n v="0"/>
    <m/>
    <n v="0"/>
    <n v="0"/>
    <m/>
    <n v="0"/>
    <n v="0"/>
    <m/>
  </r>
  <r>
    <n v="2443"/>
    <x v="0"/>
    <x v="0"/>
    <x v="0"/>
    <x v="0"/>
    <m/>
    <m/>
    <x v="0"/>
    <x v="0"/>
    <x v="0"/>
    <m/>
    <x v="0"/>
    <m/>
    <m/>
    <n v="0"/>
    <m/>
    <n v="0"/>
    <n v="0"/>
    <n v="0"/>
    <n v="0"/>
    <m/>
    <n v="0"/>
    <m/>
    <n v="0"/>
    <n v="0"/>
    <m/>
    <n v="0"/>
    <n v="0"/>
    <m/>
  </r>
  <r>
    <n v="2444"/>
    <x v="0"/>
    <x v="0"/>
    <x v="0"/>
    <x v="0"/>
    <m/>
    <m/>
    <x v="0"/>
    <x v="0"/>
    <x v="0"/>
    <m/>
    <x v="0"/>
    <m/>
    <m/>
    <n v="0"/>
    <m/>
    <n v="0"/>
    <n v="0"/>
    <n v="0"/>
    <n v="0"/>
    <m/>
    <n v="0"/>
    <m/>
    <n v="0"/>
    <n v="0"/>
    <m/>
    <n v="0"/>
    <n v="0"/>
    <m/>
  </r>
  <r>
    <n v="2445"/>
    <x v="0"/>
    <x v="0"/>
    <x v="0"/>
    <x v="0"/>
    <m/>
    <m/>
    <x v="0"/>
    <x v="0"/>
    <x v="0"/>
    <m/>
    <x v="0"/>
    <m/>
    <m/>
    <n v="0"/>
    <m/>
    <n v="0"/>
    <n v="0"/>
    <n v="0"/>
    <n v="0"/>
    <m/>
    <n v="0"/>
    <m/>
    <n v="0"/>
    <n v="0"/>
    <m/>
    <n v="0"/>
    <n v="0"/>
    <m/>
  </r>
  <r>
    <n v="2446"/>
    <x v="0"/>
    <x v="0"/>
    <x v="0"/>
    <x v="0"/>
    <m/>
    <m/>
    <x v="0"/>
    <x v="0"/>
    <x v="0"/>
    <m/>
    <x v="0"/>
    <m/>
    <m/>
    <n v="0"/>
    <m/>
    <n v="0"/>
    <n v="0"/>
    <n v="0"/>
    <n v="0"/>
    <m/>
    <n v="0"/>
    <m/>
    <n v="0"/>
    <n v="0"/>
    <m/>
    <n v="0"/>
    <n v="0"/>
    <m/>
  </r>
  <r>
    <n v="2447"/>
    <x v="0"/>
    <x v="0"/>
    <x v="0"/>
    <x v="0"/>
    <m/>
    <m/>
    <x v="0"/>
    <x v="0"/>
    <x v="0"/>
    <m/>
    <x v="0"/>
    <m/>
    <m/>
    <n v="0"/>
    <m/>
    <n v="0"/>
    <n v="0"/>
    <n v="0"/>
    <n v="0"/>
    <m/>
    <n v="0"/>
    <m/>
    <n v="0"/>
    <n v="0"/>
    <m/>
    <n v="0"/>
    <n v="0"/>
    <m/>
  </r>
  <r>
    <n v="2448"/>
    <x v="0"/>
    <x v="0"/>
    <x v="0"/>
    <x v="0"/>
    <m/>
    <m/>
    <x v="0"/>
    <x v="0"/>
    <x v="0"/>
    <m/>
    <x v="0"/>
    <m/>
    <m/>
    <n v="0"/>
    <m/>
    <n v="0"/>
    <n v="0"/>
    <n v="0"/>
    <n v="0"/>
    <m/>
    <n v="0"/>
    <m/>
    <n v="0"/>
    <n v="0"/>
    <m/>
    <n v="0"/>
    <n v="0"/>
    <m/>
  </r>
  <r>
    <n v="2449"/>
    <x v="0"/>
    <x v="0"/>
    <x v="0"/>
    <x v="0"/>
    <m/>
    <m/>
    <x v="0"/>
    <x v="0"/>
    <x v="0"/>
    <m/>
    <x v="0"/>
    <m/>
    <m/>
    <n v="0"/>
    <m/>
    <n v="0"/>
    <n v="0"/>
    <n v="0"/>
    <n v="0"/>
    <m/>
    <n v="0"/>
    <m/>
    <n v="0"/>
    <n v="0"/>
    <m/>
    <n v="0"/>
    <n v="0"/>
    <m/>
  </r>
  <r>
    <n v="2450"/>
    <x v="0"/>
    <x v="0"/>
    <x v="0"/>
    <x v="0"/>
    <m/>
    <m/>
    <x v="0"/>
    <x v="0"/>
    <x v="0"/>
    <m/>
    <x v="0"/>
    <m/>
    <m/>
    <n v="0"/>
    <m/>
    <n v="0"/>
    <n v="0"/>
    <n v="0"/>
    <n v="0"/>
    <m/>
    <n v="0"/>
    <m/>
    <n v="0"/>
    <n v="0"/>
    <m/>
    <n v="0"/>
    <n v="0"/>
    <m/>
  </r>
  <r>
    <n v="2451"/>
    <x v="0"/>
    <x v="0"/>
    <x v="0"/>
    <x v="0"/>
    <m/>
    <m/>
    <x v="0"/>
    <x v="0"/>
    <x v="0"/>
    <m/>
    <x v="0"/>
    <m/>
    <m/>
    <n v="0"/>
    <m/>
    <n v="0"/>
    <n v="0"/>
    <n v="0"/>
    <n v="0"/>
    <m/>
    <n v="0"/>
    <m/>
    <n v="0"/>
    <n v="0"/>
    <m/>
    <n v="0"/>
    <n v="0"/>
    <m/>
  </r>
  <r>
    <n v="2452"/>
    <x v="0"/>
    <x v="0"/>
    <x v="0"/>
    <x v="0"/>
    <m/>
    <m/>
    <x v="0"/>
    <x v="0"/>
    <x v="0"/>
    <m/>
    <x v="0"/>
    <m/>
    <m/>
    <n v="0"/>
    <m/>
    <n v="0"/>
    <n v="0"/>
    <n v="0"/>
    <n v="0"/>
    <m/>
    <n v="0"/>
    <m/>
    <n v="0"/>
    <n v="0"/>
    <m/>
    <n v="0"/>
    <n v="0"/>
    <m/>
  </r>
  <r>
    <n v="2453"/>
    <x v="0"/>
    <x v="0"/>
    <x v="0"/>
    <x v="0"/>
    <m/>
    <m/>
    <x v="0"/>
    <x v="0"/>
    <x v="0"/>
    <m/>
    <x v="0"/>
    <m/>
    <m/>
    <n v="0"/>
    <m/>
    <n v="0"/>
    <n v="0"/>
    <n v="0"/>
    <n v="0"/>
    <m/>
    <n v="0"/>
    <m/>
    <n v="0"/>
    <n v="0"/>
    <m/>
    <n v="0"/>
    <n v="0"/>
    <m/>
  </r>
  <r>
    <n v="2454"/>
    <x v="0"/>
    <x v="0"/>
    <x v="0"/>
    <x v="0"/>
    <m/>
    <m/>
    <x v="0"/>
    <x v="0"/>
    <x v="0"/>
    <m/>
    <x v="0"/>
    <m/>
    <m/>
    <n v="0"/>
    <m/>
    <n v="0"/>
    <n v="0"/>
    <n v="0"/>
    <n v="0"/>
    <m/>
    <n v="0"/>
    <m/>
    <n v="0"/>
    <n v="0"/>
    <m/>
    <n v="0"/>
    <n v="0"/>
    <m/>
  </r>
  <r>
    <n v="2455"/>
    <x v="0"/>
    <x v="0"/>
    <x v="0"/>
    <x v="0"/>
    <m/>
    <m/>
    <x v="0"/>
    <x v="0"/>
    <x v="0"/>
    <m/>
    <x v="0"/>
    <m/>
    <m/>
    <n v="0"/>
    <m/>
    <n v="0"/>
    <n v="0"/>
    <n v="0"/>
    <n v="0"/>
    <m/>
    <n v="0"/>
    <m/>
    <n v="0"/>
    <n v="0"/>
    <m/>
    <n v="0"/>
    <n v="0"/>
    <m/>
  </r>
  <r>
    <n v="2456"/>
    <x v="0"/>
    <x v="0"/>
    <x v="0"/>
    <x v="0"/>
    <m/>
    <m/>
    <x v="0"/>
    <x v="0"/>
    <x v="0"/>
    <m/>
    <x v="0"/>
    <m/>
    <m/>
    <n v="0"/>
    <m/>
    <n v="0"/>
    <n v="0"/>
    <n v="0"/>
    <n v="0"/>
    <m/>
    <n v="0"/>
    <m/>
    <n v="0"/>
    <n v="0"/>
    <m/>
    <n v="0"/>
    <n v="0"/>
    <m/>
  </r>
  <r>
    <n v="2457"/>
    <x v="0"/>
    <x v="0"/>
    <x v="0"/>
    <x v="0"/>
    <m/>
    <m/>
    <x v="0"/>
    <x v="0"/>
    <x v="0"/>
    <m/>
    <x v="0"/>
    <m/>
    <m/>
    <n v="0"/>
    <m/>
    <n v="0"/>
    <n v="0"/>
    <n v="0"/>
    <n v="0"/>
    <m/>
    <n v="0"/>
    <m/>
    <n v="0"/>
    <n v="0"/>
    <m/>
    <n v="0"/>
    <n v="0"/>
    <m/>
  </r>
  <r>
    <n v="2458"/>
    <x v="0"/>
    <x v="0"/>
    <x v="0"/>
    <x v="0"/>
    <m/>
    <m/>
    <x v="0"/>
    <x v="0"/>
    <x v="0"/>
    <m/>
    <x v="0"/>
    <m/>
    <m/>
    <n v="0"/>
    <m/>
    <n v="0"/>
    <n v="0"/>
    <n v="0"/>
    <n v="0"/>
    <m/>
    <n v="0"/>
    <m/>
    <n v="0"/>
    <n v="0"/>
    <m/>
    <n v="0"/>
    <n v="0"/>
    <m/>
  </r>
  <r>
    <n v="2459"/>
    <x v="0"/>
    <x v="0"/>
    <x v="0"/>
    <x v="0"/>
    <m/>
    <m/>
    <x v="0"/>
    <x v="0"/>
    <x v="0"/>
    <m/>
    <x v="0"/>
    <m/>
    <m/>
    <n v="0"/>
    <m/>
    <n v="0"/>
    <n v="0"/>
    <n v="0"/>
    <n v="0"/>
    <m/>
    <n v="0"/>
    <m/>
    <n v="0"/>
    <n v="0"/>
    <m/>
    <n v="0"/>
    <n v="0"/>
    <m/>
  </r>
  <r>
    <n v="2460"/>
    <x v="0"/>
    <x v="0"/>
    <x v="0"/>
    <x v="0"/>
    <m/>
    <m/>
    <x v="0"/>
    <x v="0"/>
    <x v="0"/>
    <m/>
    <x v="0"/>
    <m/>
    <m/>
    <n v="0"/>
    <m/>
    <n v="0"/>
    <n v="0"/>
    <n v="0"/>
    <n v="0"/>
    <m/>
    <n v="0"/>
    <m/>
    <n v="0"/>
    <n v="0"/>
    <m/>
    <n v="0"/>
    <n v="0"/>
    <m/>
  </r>
  <r>
    <n v="2461"/>
    <x v="0"/>
    <x v="0"/>
    <x v="0"/>
    <x v="0"/>
    <m/>
    <m/>
    <x v="0"/>
    <x v="0"/>
    <x v="0"/>
    <m/>
    <x v="0"/>
    <m/>
    <m/>
    <n v="0"/>
    <m/>
    <n v="0"/>
    <n v="0"/>
    <n v="0"/>
    <n v="0"/>
    <m/>
    <n v="0"/>
    <m/>
    <n v="0"/>
    <n v="0"/>
    <m/>
    <n v="0"/>
    <n v="0"/>
    <m/>
  </r>
  <r>
    <n v="2462"/>
    <x v="0"/>
    <x v="0"/>
    <x v="0"/>
    <x v="0"/>
    <m/>
    <m/>
    <x v="0"/>
    <x v="0"/>
    <x v="0"/>
    <m/>
    <x v="0"/>
    <m/>
    <m/>
    <n v="0"/>
    <m/>
    <n v="0"/>
    <n v="0"/>
    <n v="0"/>
    <n v="0"/>
    <m/>
    <n v="0"/>
    <m/>
    <n v="0"/>
    <n v="0"/>
    <m/>
    <n v="0"/>
    <n v="0"/>
    <m/>
  </r>
  <r>
    <n v="2463"/>
    <x v="0"/>
    <x v="0"/>
    <x v="0"/>
    <x v="0"/>
    <m/>
    <m/>
    <x v="0"/>
    <x v="0"/>
    <x v="0"/>
    <m/>
    <x v="0"/>
    <m/>
    <m/>
    <n v="0"/>
    <m/>
    <n v="0"/>
    <n v="0"/>
    <n v="0"/>
    <n v="0"/>
    <m/>
    <n v="0"/>
    <m/>
    <n v="0"/>
    <n v="0"/>
    <m/>
    <n v="0"/>
    <n v="0"/>
    <m/>
  </r>
  <r>
    <n v="2464"/>
    <x v="0"/>
    <x v="0"/>
    <x v="0"/>
    <x v="0"/>
    <m/>
    <m/>
    <x v="0"/>
    <x v="0"/>
    <x v="0"/>
    <m/>
    <x v="0"/>
    <m/>
    <m/>
    <n v="0"/>
    <m/>
    <n v="0"/>
    <n v="0"/>
    <n v="0"/>
    <n v="0"/>
    <m/>
    <n v="0"/>
    <m/>
    <n v="0"/>
    <n v="0"/>
    <m/>
    <n v="0"/>
    <n v="0"/>
    <m/>
  </r>
  <r>
    <n v="2465"/>
    <x v="0"/>
    <x v="0"/>
    <x v="0"/>
    <x v="0"/>
    <m/>
    <m/>
    <x v="0"/>
    <x v="0"/>
    <x v="0"/>
    <m/>
    <x v="0"/>
    <m/>
    <m/>
    <n v="0"/>
    <m/>
    <n v="0"/>
    <n v="0"/>
    <n v="0"/>
    <n v="0"/>
    <m/>
    <n v="0"/>
    <m/>
    <n v="0"/>
    <n v="0"/>
    <m/>
    <n v="0"/>
    <n v="0"/>
    <m/>
  </r>
  <r>
    <n v="2466"/>
    <x v="0"/>
    <x v="0"/>
    <x v="0"/>
    <x v="0"/>
    <m/>
    <m/>
    <x v="0"/>
    <x v="0"/>
    <x v="0"/>
    <m/>
    <x v="0"/>
    <m/>
    <m/>
    <n v="0"/>
    <m/>
    <n v="0"/>
    <n v="0"/>
    <n v="0"/>
    <n v="0"/>
    <m/>
    <n v="0"/>
    <m/>
    <n v="0"/>
    <n v="0"/>
    <m/>
    <n v="0"/>
    <n v="0"/>
    <m/>
  </r>
  <r>
    <n v="2467"/>
    <x v="0"/>
    <x v="0"/>
    <x v="0"/>
    <x v="0"/>
    <m/>
    <m/>
    <x v="0"/>
    <x v="0"/>
    <x v="0"/>
    <m/>
    <x v="0"/>
    <m/>
    <m/>
    <n v="0"/>
    <m/>
    <n v="0"/>
    <n v="0"/>
    <n v="0"/>
    <n v="0"/>
    <m/>
    <n v="0"/>
    <m/>
    <n v="0"/>
    <n v="0"/>
    <m/>
    <n v="0"/>
    <n v="0"/>
    <m/>
  </r>
  <r>
    <n v="2468"/>
    <x v="0"/>
    <x v="0"/>
    <x v="0"/>
    <x v="0"/>
    <m/>
    <m/>
    <x v="0"/>
    <x v="0"/>
    <x v="0"/>
    <m/>
    <x v="0"/>
    <m/>
    <m/>
    <n v="0"/>
    <m/>
    <n v="0"/>
    <n v="0"/>
    <n v="0"/>
    <n v="0"/>
    <m/>
    <n v="0"/>
    <m/>
    <n v="0"/>
    <n v="0"/>
    <m/>
    <n v="0"/>
    <n v="0"/>
    <m/>
  </r>
  <r>
    <n v="2469"/>
    <x v="0"/>
    <x v="0"/>
    <x v="0"/>
    <x v="0"/>
    <m/>
    <m/>
    <x v="0"/>
    <x v="0"/>
    <x v="0"/>
    <m/>
    <x v="0"/>
    <m/>
    <m/>
    <n v="0"/>
    <m/>
    <n v="0"/>
    <n v="0"/>
    <n v="0"/>
    <n v="0"/>
    <m/>
    <n v="0"/>
    <m/>
    <n v="0"/>
    <n v="0"/>
    <m/>
    <n v="0"/>
    <n v="0"/>
    <m/>
  </r>
  <r>
    <n v="2470"/>
    <x v="0"/>
    <x v="0"/>
    <x v="0"/>
    <x v="0"/>
    <m/>
    <m/>
    <x v="0"/>
    <x v="0"/>
    <x v="0"/>
    <m/>
    <x v="0"/>
    <m/>
    <m/>
    <n v="0"/>
    <m/>
    <n v="0"/>
    <n v="0"/>
    <n v="0"/>
    <n v="0"/>
    <m/>
    <n v="0"/>
    <m/>
    <n v="0"/>
    <n v="0"/>
    <m/>
    <n v="0"/>
    <n v="0"/>
    <m/>
  </r>
  <r>
    <n v="2471"/>
    <x v="0"/>
    <x v="0"/>
    <x v="0"/>
    <x v="0"/>
    <m/>
    <m/>
    <x v="0"/>
    <x v="0"/>
    <x v="0"/>
    <m/>
    <x v="0"/>
    <m/>
    <m/>
    <n v="0"/>
    <m/>
    <n v="0"/>
    <n v="0"/>
    <n v="0"/>
    <n v="0"/>
    <m/>
    <n v="0"/>
    <m/>
    <n v="0"/>
    <n v="0"/>
    <m/>
    <n v="0"/>
    <n v="0"/>
    <m/>
  </r>
  <r>
    <n v="2472"/>
    <x v="0"/>
    <x v="0"/>
    <x v="0"/>
    <x v="0"/>
    <m/>
    <m/>
    <x v="0"/>
    <x v="0"/>
    <x v="0"/>
    <m/>
    <x v="0"/>
    <m/>
    <m/>
    <n v="0"/>
    <m/>
    <n v="0"/>
    <n v="0"/>
    <n v="0"/>
    <n v="0"/>
    <m/>
    <n v="0"/>
    <m/>
    <n v="0"/>
    <n v="0"/>
    <m/>
    <n v="0"/>
    <n v="0"/>
    <m/>
  </r>
  <r>
    <n v="2473"/>
    <x v="0"/>
    <x v="0"/>
    <x v="0"/>
    <x v="0"/>
    <m/>
    <m/>
    <x v="0"/>
    <x v="0"/>
    <x v="0"/>
    <m/>
    <x v="0"/>
    <m/>
    <m/>
    <n v="0"/>
    <m/>
    <n v="0"/>
    <n v="0"/>
    <n v="0"/>
    <n v="0"/>
    <m/>
    <n v="0"/>
    <m/>
    <n v="0"/>
    <n v="0"/>
    <m/>
    <n v="0"/>
    <n v="0"/>
    <m/>
  </r>
  <r>
    <n v="2474"/>
    <x v="0"/>
    <x v="0"/>
    <x v="0"/>
    <x v="0"/>
    <m/>
    <m/>
    <x v="0"/>
    <x v="0"/>
    <x v="0"/>
    <m/>
    <x v="0"/>
    <m/>
    <m/>
    <n v="0"/>
    <m/>
    <n v="0"/>
    <n v="0"/>
    <n v="0"/>
    <n v="0"/>
    <m/>
    <n v="0"/>
    <m/>
    <n v="0"/>
    <n v="0"/>
    <m/>
    <n v="0"/>
    <n v="0"/>
    <m/>
  </r>
  <r>
    <n v="2475"/>
    <x v="0"/>
    <x v="0"/>
    <x v="0"/>
    <x v="0"/>
    <m/>
    <m/>
    <x v="0"/>
    <x v="0"/>
    <x v="0"/>
    <m/>
    <x v="0"/>
    <m/>
    <m/>
    <n v="0"/>
    <m/>
    <n v="0"/>
    <n v="0"/>
    <n v="0"/>
    <n v="0"/>
    <m/>
    <n v="0"/>
    <m/>
    <n v="0"/>
    <n v="0"/>
    <m/>
    <n v="0"/>
    <n v="0"/>
    <m/>
  </r>
  <r>
    <n v="2476"/>
    <x v="0"/>
    <x v="0"/>
    <x v="0"/>
    <x v="0"/>
    <m/>
    <m/>
    <x v="0"/>
    <x v="0"/>
    <x v="0"/>
    <m/>
    <x v="0"/>
    <m/>
    <m/>
    <n v="0"/>
    <m/>
    <n v="0"/>
    <n v="0"/>
    <n v="0"/>
    <n v="0"/>
    <m/>
    <n v="0"/>
    <m/>
    <n v="0"/>
    <n v="0"/>
    <m/>
    <n v="0"/>
    <n v="0"/>
    <m/>
  </r>
  <r>
    <n v="2477"/>
    <x v="0"/>
    <x v="0"/>
    <x v="0"/>
    <x v="0"/>
    <m/>
    <m/>
    <x v="0"/>
    <x v="0"/>
    <x v="0"/>
    <m/>
    <x v="0"/>
    <m/>
    <m/>
    <n v="0"/>
    <m/>
    <n v="0"/>
    <n v="0"/>
    <n v="0"/>
    <n v="0"/>
    <m/>
    <n v="0"/>
    <m/>
    <n v="0"/>
    <n v="0"/>
    <m/>
    <n v="0"/>
    <n v="0"/>
    <m/>
  </r>
  <r>
    <n v="2478"/>
    <x v="0"/>
    <x v="0"/>
    <x v="0"/>
    <x v="0"/>
    <m/>
    <m/>
    <x v="0"/>
    <x v="0"/>
    <x v="0"/>
    <m/>
    <x v="0"/>
    <m/>
    <m/>
    <n v="0"/>
    <m/>
    <n v="0"/>
    <n v="0"/>
    <n v="0"/>
    <n v="0"/>
    <m/>
    <n v="0"/>
    <m/>
    <n v="0"/>
    <n v="0"/>
    <m/>
    <n v="0"/>
    <n v="0"/>
    <m/>
  </r>
  <r>
    <n v="2479"/>
    <x v="0"/>
    <x v="0"/>
    <x v="0"/>
    <x v="0"/>
    <m/>
    <m/>
    <x v="0"/>
    <x v="0"/>
    <x v="0"/>
    <m/>
    <x v="0"/>
    <m/>
    <m/>
    <n v="0"/>
    <m/>
    <n v="0"/>
    <n v="0"/>
    <n v="0"/>
    <n v="0"/>
    <m/>
    <n v="0"/>
    <m/>
    <n v="0"/>
    <n v="0"/>
    <m/>
    <n v="0"/>
    <n v="0"/>
    <m/>
  </r>
  <r>
    <n v="2480"/>
    <x v="0"/>
    <x v="0"/>
    <x v="0"/>
    <x v="0"/>
    <m/>
    <m/>
    <x v="0"/>
    <x v="0"/>
    <x v="0"/>
    <m/>
    <x v="0"/>
    <m/>
    <m/>
    <n v="0"/>
    <m/>
    <n v="0"/>
    <n v="0"/>
    <n v="0"/>
    <n v="0"/>
    <m/>
    <n v="0"/>
    <m/>
    <n v="0"/>
    <n v="0"/>
    <m/>
    <n v="0"/>
    <n v="0"/>
    <m/>
  </r>
  <r>
    <n v="2481"/>
    <x v="0"/>
    <x v="0"/>
    <x v="0"/>
    <x v="0"/>
    <m/>
    <m/>
    <x v="0"/>
    <x v="0"/>
    <x v="0"/>
    <m/>
    <x v="0"/>
    <m/>
    <m/>
    <n v="0"/>
    <m/>
    <n v="0"/>
    <n v="0"/>
    <n v="0"/>
    <n v="0"/>
    <m/>
    <n v="0"/>
    <m/>
    <n v="0"/>
    <n v="0"/>
    <m/>
    <n v="0"/>
    <n v="0"/>
    <m/>
  </r>
  <r>
    <n v="2482"/>
    <x v="0"/>
    <x v="0"/>
    <x v="0"/>
    <x v="0"/>
    <m/>
    <m/>
    <x v="0"/>
    <x v="0"/>
    <x v="0"/>
    <m/>
    <x v="0"/>
    <m/>
    <m/>
    <n v="0"/>
    <m/>
    <n v="0"/>
    <n v="0"/>
    <n v="0"/>
    <n v="0"/>
    <m/>
    <n v="0"/>
    <m/>
    <n v="0"/>
    <n v="0"/>
    <m/>
    <n v="0"/>
    <n v="0"/>
    <m/>
  </r>
  <r>
    <n v="2483"/>
    <x v="0"/>
    <x v="0"/>
    <x v="0"/>
    <x v="0"/>
    <m/>
    <m/>
    <x v="0"/>
    <x v="0"/>
    <x v="0"/>
    <m/>
    <x v="0"/>
    <m/>
    <m/>
    <n v="0"/>
    <m/>
    <n v="0"/>
    <n v="0"/>
    <n v="0"/>
    <n v="0"/>
    <m/>
    <n v="0"/>
    <m/>
    <n v="0"/>
    <n v="0"/>
    <m/>
    <n v="0"/>
    <n v="0"/>
    <m/>
  </r>
  <r>
    <n v="2484"/>
    <x v="0"/>
    <x v="0"/>
    <x v="0"/>
    <x v="0"/>
    <m/>
    <m/>
    <x v="0"/>
    <x v="0"/>
    <x v="0"/>
    <m/>
    <x v="0"/>
    <m/>
    <m/>
    <n v="0"/>
    <m/>
    <n v="0"/>
    <n v="0"/>
    <n v="0"/>
    <n v="0"/>
    <m/>
    <n v="0"/>
    <m/>
    <n v="0"/>
    <n v="0"/>
    <m/>
    <n v="0"/>
    <n v="0"/>
    <m/>
  </r>
  <r>
    <n v="2485"/>
    <x v="0"/>
    <x v="0"/>
    <x v="0"/>
    <x v="0"/>
    <m/>
    <m/>
    <x v="0"/>
    <x v="0"/>
    <x v="0"/>
    <m/>
    <x v="0"/>
    <m/>
    <m/>
    <n v="0"/>
    <m/>
    <n v="0"/>
    <n v="0"/>
    <n v="0"/>
    <n v="0"/>
    <m/>
    <n v="0"/>
    <m/>
    <n v="0"/>
    <n v="0"/>
    <m/>
    <n v="0"/>
    <n v="0"/>
    <m/>
  </r>
  <r>
    <n v="2486"/>
    <x v="0"/>
    <x v="0"/>
    <x v="0"/>
    <x v="0"/>
    <m/>
    <m/>
    <x v="0"/>
    <x v="0"/>
    <x v="0"/>
    <m/>
    <x v="0"/>
    <m/>
    <m/>
    <n v="0"/>
    <m/>
    <n v="0"/>
    <n v="0"/>
    <n v="0"/>
    <n v="0"/>
    <m/>
    <n v="0"/>
    <m/>
    <n v="0"/>
    <n v="0"/>
    <m/>
    <n v="0"/>
    <n v="0"/>
    <m/>
  </r>
  <r>
    <n v="2487"/>
    <x v="0"/>
    <x v="0"/>
    <x v="0"/>
    <x v="0"/>
    <m/>
    <m/>
    <x v="0"/>
    <x v="0"/>
    <x v="0"/>
    <m/>
    <x v="0"/>
    <m/>
    <m/>
    <n v="0"/>
    <m/>
    <n v="0"/>
    <n v="0"/>
    <n v="0"/>
    <n v="0"/>
    <m/>
    <n v="0"/>
    <m/>
    <n v="0"/>
    <n v="0"/>
    <m/>
    <n v="0"/>
    <n v="0"/>
    <m/>
  </r>
  <r>
    <n v="2488"/>
    <x v="0"/>
    <x v="0"/>
    <x v="0"/>
    <x v="0"/>
    <m/>
    <m/>
    <x v="0"/>
    <x v="0"/>
    <x v="0"/>
    <m/>
    <x v="0"/>
    <m/>
    <m/>
    <n v="0"/>
    <m/>
    <n v="0"/>
    <n v="0"/>
    <n v="0"/>
    <n v="0"/>
    <m/>
    <n v="0"/>
    <m/>
    <n v="0"/>
    <n v="0"/>
    <m/>
    <n v="0"/>
    <n v="0"/>
    <m/>
  </r>
  <r>
    <n v="2489"/>
    <x v="0"/>
    <x v="0"/>
    <x v="0"/>
    <x v="0"/>
    <m/>
    <m/>
    <x v="0"/>
    <x v="0"/>
    <x v="0"/>
    <m/>
    <x v="0"/>
    <m/>
    <m/>
    <n v="0"/>
    <m/>
    <n v="0"/>
    <n v="0"/>
    <n v="0"/>
    <n v="0"/>
    <m/>
    <n v="0"/>
    <m/>
    <n v="0"/>
    <n v="0"/>
    <m/>
    <n v="0"/>
    <n v="0"/>
    <m/>
  </r>
  <r>
    <n v="2490"/>
    <x v="0"/>
    <x v="0"/>
    <x v="0"/>
    <x v="0"/>
    <m/>
    <m/>
    <x v="0"/>
    <x v="0"/>
    <x v="0"/>
    <m/>
    <x v="0"/>
    <m/>
    <m/>
    <n v="0"/>
    <m/>
    <n v="0"/>
    <n v="0"/>
    <n v="0"/>
    <n v="0"/>
    <m/>
    <n v="0"/>
    <m/>
    <n v="0"/>
    <n v="0"/>
    <m/>
    <n v="0"/>
    <n v="0"/>
    <m/>
  </r>
  <r>
    <n v="2491"/>
    <x v="0"/>
    <x v="0"/>
    <x v="0"/>
    <x v="0"/>
    <m/>
    <m/>
    <x v="0"/>
    <x v="0"/>
    <x v="0"/>
    <m/>
    <x v="0"/>
    <m/>
    <m/>
    <n v="0"/>
    <m/>
    <n v="0"/>
    <n v="0"/>
    <n v="0"/>
    <n v="0"/>
    <m/>
    <n v="0"/>
    <m/>
    <n v="0"/>
    <n v="0"/>
    <m/>
    <n v="0"/>
    <n v="0"/>
    <m/>
  </r>
  <r>
    <n v="2492"/>
    <x v="0"/>
    <x v="0"/>
    <x v="0"/>
    <x v="0"/>
    <m/>
    <m/>
    <x v="0"/>
    <x v="0"/>
    <x v="0"/>
    <m/>
    <x v="0"/>
    <m/>
    <m/>
    <n v="0"/>
    <m/>
    <n v="0"/>
    <n v="0"/>
    <n v="0"/>
    <n v="0"/>
    <m/>
    <n v="0"/>
    <m/>
    <n v="0"/>
    <n v="0"/>
    <m/>
    <n v="0"/>
    <n v="0"/>
    <m/>
  </r>
  <r>
    <n v="2493"/>
    <x v="0"/>
    <x v="0"/>
    <x v="0"/>
    <x v="0"/>
    <m/>
    <m/>
    <x v="0"/>
    <x v="0"/>
    <x v="0"/>
    <m/>
    <x v="0"/>
    <m/>
    <m/>
    <n v="0"/>
    <m/>
    <n v="0"/>
    <n v="0"/>
    <n v="0"/>
    <n v="0"/>
    <m/>
    <n v="0"/>
    <m/>
    <n v="0"/>
    <n v="0"/>
    <m/>
    <n v="0"/>
    <n v="0"/>
    <m/>
  </r>
  <r>
    <n v="2494"/>
    <x v="0"/>
    <x v="0"/>
    <x v="0"/>
    <x v="0"/>
    <m/>
    <m/>
    <x v="0"/>
    <x v="0"/>
    <x v="0"/>
    <m/>
    <x v="0"/>
    <m/>
    <m/>
    <n v="0"/>
    <m/>
    <n v="0"/>
    <n v="0"/>
    <n v="0"/>
    <n v="0"/>
    <m/>
    <n v="0"/>
    <m/>
    <n v="0"/>
    <n v="0"/>
    <m/>
    <n v="0"/>
    <n v="0"/>
    <m/>
  </r>
  <r>
    <n v="2495"/>
    <x v="0"/>
    <x v="0"/>
    <x v="0"/>
    <x v="0"/>
    <m/>
    <m/>
    <x v="0"/>
    <x v="0"/>
    <x v="0"/>
    <m/>
    <x v="0"/>
    <m/>
    <m/>
    <n v="0"/>
    <m/>
    <n v="0"/>
    <n v="0"/>
    <n v="0"/>
    <n v="0"/>
    <m/>
    <n v="0"/>
    <m/>
    <n v="0"/>
    <n v="0"/>
    <m/>
    <n v="0"/>
    <n v="0"/>
    <m/>
  </r>
  <r>
    <n v="2496"/>
    <x v="0"/>
    <x v="0"/>
    <x v="0"/>
    <x v="0"/>
    <m/>
    <m/>
    <x v="0"/>
    <x v="0"/>
    <x v="0"/>
    <m/>
    <x v="0"/>
    <m/>
    <m/>
    <n v="0"/>
    <m/>
    <n v="0"/>
    <n v="0"/>
    <n v="0"/>
    <n v="0"/>
    <m/>
    <n v="0"/>
    <m/>
    <n v="0"/>
    <n v="0"/>
    <m/>
    <n v="0"/>
    <n v="0"/>
    <m/>
  </r>
  <r>
    <n v="2497"/>
    <x v="0"/>
    <x v="0"/>
    <x v="0"/>
    <x v="0"/>
    <m/>
    <m/>
    <x v="0"/>
    <x v="0"/>
    <x v="0"/>
    <m/>
    <x v="0"/>
    <m/>
    <m/>
    <n v="0"/>
    <m/>
    <n v="0"/>
    <n v="0"/>
    <n v="0"/>
    <n v="0"/>
    <m/>
    <n v="0"/>
    <m/>
    <n v="0"/>
    <n v="0"/>
    <m/>
    <n v="0"/>
    <n v="0"/>
    <m/>
  </r>
  <r>
    <n v="2498"/>
    <x v="0"/>
    <x v="0"/>
    <x v="0"/>
    <x v="0"/>
    <m/>
    <m/>
    <x v="0"/>
    <x v="0"/>
    <x v="0"/>
    <m/>
    <x v="0"/>
    <m/>
    <m/>
    <n v="0"/>
    <m/>
    <n v="0"/>
    <n v="0"/>
    <n v="0"/>
    <n v="0"/>
    <m/>
    <n v="0"/>
    <m/>
    <n v="0"/>
    <n v="0"/>
    <m/>
    <n v="0"/>
    <n v="0"/>
    <m/>
  </r>
  <r>
    <n v="2499"/>
    <x v="0"/>
    <x v="0"/>
    <x v="0"/>
    <x v="0"/>
    <m/>
    <m/>
    <x v="0"/>
    <x v="0"/>
    <x v="0"/>
    <m/>
    <x v="0"/>
    <m/>
    <m/>
    <n v="0"/>
    <m/>
    <n v="0"/>
    <n v="0"/>
    <n v="0"/>
    <n v="0"/>
    <m/>
    <n v="0"/>
    <m/>
    <n v="0"/>
    <n v="0"/>
    <m/>
    <n v="0"/>
    <n v="0"/>
    <m/>
  </r>
  <r>
    <n v="2500"/>
    <x v="0"/>
    <x v="0"/>
    <x v="0"/>
    <x v="0"/>
    <m/>
    <m/>
    <x v="0"/>
    <x v="0"/>
    <x v="0"/>
    <m/>
    <x v="0"/>
    <m/>
    <m/>
    <n v="0"/>
    <m/>
    <n v="0"/>
    <n v="0"/>
    <n v="0"/>
    <n v="0"/>
    <m/>
    <n v="0"/>
    <m/>
    <n v="0"/>
    <n v="0"/>
    <m/>
    <n v="0"/>
    <n v="0"/>
    <m/>
  </r>
  <r>
    <n v="2501"/>
    <x v="0"/>
    <x v="0"/>
    <x v="0"/>
    <x v="0"/>
    <m/>
    <m/>
    <x v="0"/>
    <x v="0"/>
    <x v="0"/>
    <m/>
    <x v="0"/>
    <m/>
    <m/>
    <n v="0"/>
    <m/>
    <n v="0"/>
    <n v="0"/>
    <n v="0"/>
    <n v="0"/>
    <m/>
    <n v="0"/>
    <m/>
    <n v="0"/>
    <n v="0"/>
    <m/>
    <n v="0"/>
    <n v="0"/>
    <m/>
  </r>
  <r>
    <n v="2502"/>
    <x v="0"/>
    <x v="0"/>
    <x v="0"/>
    <x v="0"/>
    <m/>
    <m/>
    <x v="0"/>
    <x v="0"/>
    <x v="0"/>
    <m/>
    <x v="0"/>
    <m/>
    <m/>
    <n v="0"/>
    <m/>
    <n v="0"/>
    <n v="0"/>
    <n v="0"/>
    <n v="0"/>
    <m/>
    <n v="0"/>
    <m/>
    <n v="0"/>
    <n v="0"/>
    <m/>
    <n v="0"/>
    <n v="0"/>
    <m/>
  </r>
  <r>
    <n v="2503"/>
    <x v="0"/>
    <x v="0"/>
    <x v="0"/>
    <x v="0"/>
    <m/>
    <m/>
    <x v="0"/>
    <x v="0"/>
    <x v="0"/>
    <m/>
    <x v="0"/>
    <m/>
    <m/>
    <n v="0"/>
    <m/>
    <n v="0"/>
    <n v="0"/>
    <n v="0"/>
    <n v="0"/>
    <m/>
    <n v="0"/>
    <m/>
    <n v="0"/>
    <n v="0"/>
    <m/>
    <n v="0"/>
    <n v="0"/>
    <m/>
  </r>
  <r>
    <n v="2504"/>
    <x v="0"/>
    <x v="0"/>
    <x v="0"/>
    <x v="0"/>
    <m/>
    <m/>
    <x v="0"/>
    <x v="0"/>
    <x v="0"/>
    <m/>
    <x v="0"/>
    <m/>
    <m/>
    <n v="0"/>
    <m/>
    <n v="0"/>
    <n v="0"/>
    <n v="0"/>
    <n v="0"/>
    <m/>
    <n v="0"/>
    <m/>
    <n v="0"/>
    <n v="0"/>
    <m/>
    <n v="0"/>
    <n v="0"/>
    <m/>
  </r>
  <r>
    <n v="2505"/>
    <x v="0"/>
    <x v="0"/>
    <x v="0"/>
    <x v="0"/>
    <m/>
    <m/>
    <x v="0"/>
    <x v="0"/>
    <x v="0"/>
    <m/>
    <x v="0"/>
    <m/>
    <m/>
    <n v="0"/>
    <m/>
    <n v="0"/>
    <n v="0"/>
    <n v="0"/>
    <n v="0"/>
    <m/>
    <n v="0"/>
    <m/>
    <n v="0"/>
    <n v="0"/>
    <m/>
    <n v="0"/>
    <n v="0"/>
    <m/>
  </r>
  <r>
    <n v="2506"/>
    <x v="0"/>
    <x v="0"/>
    <x v="0"/>
    <x v="0"/>
    <m/>
    <m/>
    <x v="0"/>
    <x v="0"/>
    <x v="0"/>
    <m/>
    <x v="0"/>
    <m/>
    <m/>
    <n v="0"/>
    <m/>
    <n v="0"/>
    <n v="0"/>
    <n v="0"/>
    <n v="0"/>
    <m/>
    <n v="0"/>
    <m/>
    <n v="0"/>
    <n v="0"/>
    <m/>
    <n v="0"/>
    <n v="0"/>
    <m/>
  </r>
  <r>
    <n v="2507"/>
    <x v="0"/>
    <x v="0"/>
    <x v="0"/>
    <x v="0"/>
    <m/>
    <m/>
    <x v="0"/>
    <x v="0"/>
    <x v="0"/>
    <m/>
    <x v="0"/>
    <m/>
    <m/>
    <n v="0"/>
    <m/>
    <n v="0"/>
    <n v="0"/>
    <n v="0"/>
    <n v="0"/>
    <m/>
    <n v="0"/>
    <m/>
    <n v="0"/>
    <n v="0"/>
    <m/>
    <n v="0"/>
    <n v="0"/>
    <m/>
  </r>
  <r>
    <n v="2508"/>
    <x v="0"/>
    <x v="0"/>
    <x v="0"/>
    <x v="0"/>
    <m/>
    <m/>
    <x v="0"/>
    <x v="0"/>
    <x v="0"/>
    <m/>
    <x v="0"/>
    <m/>
    <m/>
    <n v="0"/>
    <m/>
    <n v="0"/>
    <n v="0"/>
    <n v="0"/>
    <n v="0"/>
    <m/>
    <n v="0"/>
    <m/>
    <n v="0"/>
    <n v="0"/>
    <m/>
    <n v="0"/>
    <n v="0"/>
    <m/>
  </r>
  <r>
    <n v="2509"/>
    <x v="0"/>
    <x v="0"/>
    <x v="0"/>
    <x v="0"/>
    <m/>
    <m/>
    <x v="0"/>
    <x v="0"/>
    <x v="0"/>
    <m/>
    <x v="0"/>
    <m/>
    <m/>
    <n v="0"/>
    <m/>
    <n v="0"/>
    <n v="0"/>
    <n v="0"/>
    <n v="0"/>
    <m/>
    <n v="0"/>
    <m/>
    <n v="0"/>
    <n v="0"/>
    <m/>
    <n v="0"/>
    <n v="0"/>
    <m/>
  </r>
  <r>
    <n v="2510"/>
    <x v="0"/>
    <x v="0"/>
    <x v="0"/>
    <x v="0"/>
    <m/>
    <m/>
    <x v="0"/>
    <x v="0"/>
    <x v="0"/>
    <m/>
    <x v="0"/>
    <m/>
    <m/>
    <n v="0"/>
    <m/>
    <n v="0"/>
    <n v="0"/>
    <n v="0"/>
    <n v="0"/>
    <m/>
    <n v="0"/>
    <m/>
    <n v="0"/>
    <n v="0"/>
    <m/>
    <n v="0"/>
    <n v="0"/>
    <m/>
  </r>
  <r>
    <n v="2511"/>
    <x v="0"/>
    <x v="0"/>
    <x v="0"/>
    <x v="0"/>
    <m/>
    <m/>
    <x v="0"/>
    <x v="0"/>
    <x v="0"/>
    <m/>
    <x v="0"/>
    <m/>
    <m/>
    <n v="0"/>
    <m/>
    <n v="0"/>
    <n v="0"/>
    <n v="0"/>
    <n v="0"/>
    <m/>
    <n v="0"/>
    <m/>
    <n v="0"/>
    <n v="0"/>
    <m/>
    <n v="0"/>
    <n v="0"/>
    <m/>
  </r>
  <r>
    <n v="2512"/>
    <x v="0"/>
    <x v="0"/>
    <x v="0"/>
    <x v="0"/>
    <m/>
    <m/>
    <x v="0"/>
    <x v="0"/>
    <x v="0"/>
    <m/>
    <x v="0"/>
    <m/>
    <m/>
    <n v="0"/>
    <m/>
    <n v="0"/>
    <n v="0"/>
    <n v="0"/>
    <n v="0"/>
    <m/>
    <n v="0"/>
    <m/>
    <n v="0"/>
    <n v="0"/>
    <m/>
    <n v="0"/>
    <n v="0"/>
    <m/>
  </r>
  <r>
    <n v="2513"/>
    <x v="0"/>
    <x v="0"/>
    <x v="0"/>
    <x v="0"/>
    <m/>
    <m/>
    <x v="0"/>
    <x v="0"/>
    <x v="0"/>
    <m/>
    <x v="0"/>
    <m/>
    <m/>
    <n v="0"/>
    <m/>
    <n v="0"/>
    <n v="0"/>
    <n v="0"/>
    <n v="0"/>
    <m/>
    <n v="0"/>
    <m/>
    <n v="0"/>
    <n v="0"/>
    <m/>
    <n v="0"/>
    <n v="0"/>
    <m/>
  </r>
  <r>
    <n v="2514"/>
    <x v="0"/>
    <x v="0"/>
    <x v="0"/>
    <x v="0"/>
    <m/>
    <m/>
    <x v="0"/>
    <x v="0"/>
    <x v="0"/>
    <m/>
    <x v="0"/>
    <m/>
    <m/>
    <n v="0"/>
    <m/>
    <n v="0"/>
    <n v="0"/>
    <n v="0"/>
    <n v="0"/>
    <m/>
    <n v="0"/>
    <m/>
    <n v="0"/>
    <n v="0"/>
    <m/>
    <n v="0"/>
    <n v="0"/>
    <m/>
  </r>
  <r>
    <n v="2515"/>
    <x v="0"/>
    <x v="0"/>
    <x v="0"/>
    <x v="0"/>
    <m/>
    <m/>
    <x v="0"/>
    <x v="0"/>
    <x v="0"/>
    <m/>
    <x v="0"/>
    <m/>
    <m/>
    <n v="0"/>
    <m/>
    <n v="0"/>
    <n v="0"/>
    <n v="0"/>
    <n v="0"/>
    <m/>
    <n v="0"/>
    <m/>
    <n v="0"/>
    <n v="0"/>
    <m/>
    <n v="0"/>
    <n v="0"/>
    <m/>
  </r>
  <r>
    <n v="2516"/>
    <x v="0"/>
    <x v="0"/>
    <x v="0"/>
    <x v="0"/>
    <m/>
    <m/>
    <x v="0"/>
    <x v="0"/>
    <x v="0"/>
    <m/>
    <x v="0"/>
    <m/>
    <m/>
    <n v="0"/>
    <m/>
    <n v="0"/>
    <n v="0"/>
    <n v="0"/>
    <n v="0"/>
    <m/>
    <n v="0"/>
    <m/>
    <n v="0"/>
    <n v="0"/>
    <m/>
    <n v="0"/>
    <n v="0"/>
    <m/>
  </r>
  <r>
    <n v="2517"/>
    <x v="0"/>
    <x v="0"/>
    <x v="0"/>
    <x v="0"/>
    <m/>
    <m/>
    <x v="0"/>
    <x v="0"/>
    <x v="0"/>
    <m/>
    <x v="0"/>
    <m/>
    <m/>
    <n v="0"/>
    <m/>
    <n v="0"/>
    <n v="0"/>
    <n v="0"/>
    <n v="0"/>
    <m/>
    <n v="0"/>
    <m/>
    <n v="0"/>
    <n v="0"/>
    <m/>
    <n v="0"/>
    <n v="0"/>
    <m/>
  </r>
  <r>
    <n v="2518"/>
    <x v="0"/>
    <x v="0"/>
    <x v="0"/>
    <x v="0"/>
    <m/>
    <m/>
    <x v="0"/>
    <x v="0"/>
    <x v="0"/>
    <m/>
    <x v="0"/>
    <m/>
    <m/>
    <n v="0"/>
    <m/>
    <n v="0"/>
    <n v="0"/>
    <n v="0"/>
    <n v="0"/>
    <m/>
    <n v="0"/>
    <m/>
    <n v="0"/>
    <n v="0"/>
    <m/>
    <n v="0"/>
    <n v="0"/>
    <m/>
  </r>
  <r>
    <n v="2519"/>
    <x v="0"/>
    <x v="0"/>
    <x v="0"/>
    <x v="0"/>
    <m/>
    <m/>
    <x v="0"/>
    <x v="0"/>
    <x v="0"/>
    <m/>
    <x v="0"/>
    <m/>
    <m/>
    <n v="0"/>
    <m/>
    <n v="0"/>
    <n v="0"/>
    <n v="0"/>
    <n v="0"/>
    <m/>
    <n v="0"/>
    <m/>
    <n v="0"/>
    <n v="0"/>
    <m/>
    <n v="0"/>
    <n v="0"/>
    <m/>
  </r>
  <r>
    <n v="2520"/>
    <x v="0"/>
    <x v="0"/>
    <x v="0"/>
    <x v="0"/>
    <m/>
    <m/>
    <x v="0"/>
    <x v="0"/>
    <x v="0"/>
    <m/>
    <x v="0"/>
    <m/>
    <m/>
    <n v="0"/>
    <m/>
    <n v="0"/>
    <n v="0"/>
    <n v="0"/>
    <n v="0"/>
    <m/>
    <n v="0"/>
    <m/>
    <n v="0"/>
    <n v="0"/>
    <m/>
    <n v="0"/>
    <n v="0"/>
    <m/>
  </r>
  <r>
    <n v="2521"/>
    <x v="0"/>
    <x v="0"/>
    <x v="0"/>
    <x v="0"/>
    <m/>
    <m/>
    <x v="0"/>
    <x v="0"/>
    <x v="0"/>
    <m/>
    <x v="0"/>
    <m/>
    <m/>
    <n v="0"/>
    <m/>
    <n v="0"/>
    <n v="0"/>
    <n v="0"/>
    <n v="0"/>
    <m/>
    <n v="0"/>
    <m/>
    <n v="0"/>
    <n v="0"/>
    <m/>
    <n v="0"/>
    <n v="0"/>
    <m/>
  </r>
  <r>
    <n v="2522"/>
    <x v="0"/>
    <x v="0"/>
    <x v="0"/>
    <x v="0"/>
    <m/>
    <m/>
    <x v="0"/>
    <x v="0"/>
    <x v="0"/>
    <m/>
    <x v="0"/>
    <m/>
    <m/>
    <n v="0"/>
    <m/>
    <n v="0"/>
    <n v="0"/>
    <n v="0"/>
    <n v="0"/>
    <m/>
    <n v="0"/>
    <m/>
    <n v="0"/>
    <n v="0"/>
    <m/>
    <n v="0"/>
    <n v="0"/>
    <m/>
  </r>
  <r>
    <n v="2523"/>
    <x v="0"/>
    <x v="0"/>
    <x v="0"/>
    <x v="0"/>
    <m/>
    <m/>
    <x v="0"/>
    <x v="0"/>
    <x v="0"/>
    <m/>
    <x v="0"/>
    <m/>
    <m/>
    <n v="0"/>
    <m/>
    <n v="0"/>
    <n v="0"/>
    <n v="0"/>
    <n v="0"/>
    <m/>
    <n v="0"/>
    <m/>
    <n v="0"/>
    <n v="0"/>
    <m/>
    <n v="0"/>
    <n v="0"/>
    <m/>
  </r>
  <r>
    <n v="2524"/>
    <x v="0"/>
    <x v="0"/>
    <x v="0"/>
    <x v="0"/>
    <m/>
    <m/>
    <x v="0"/>
    <x v="0"/>
    <x v="0"/>
    <m/>
    <x v="0"/>
    <m/>
    <m/>
    <n v="0"/>
    <m/>
    <n v="0"/>
    <n v="0"/>
    <n v="0"/>
    <n v="0"/>
    <m/>
    <n v="0"/>
    <m/>
    <n v="0"/>
    <n v="0"/>
    <m/>
    <n v="0"/>
    <n v="0"/>
    <m/>
  </r>
  <r>
    <n v="2525"/>
    <x v="0"/>
    <x v="0"/>
    <x v="0"/>
    <x v="0"/>
    <m/>
    <m/>
    <x v="0"/>
    <x v="0"/>
    <x v="0"/>
    <m/>
    <x v="0"/>
    <m/>
    <m/>
    <n v="0"/>
    <m/>
    <n v="0"/>
    <n v="0"/>
    <n v="0"/>
    <n v="0"/>
    <m/>
    <n v="0"/>
    <m/>
    <n v="0"/>
    <n v="0"/>
    <m/>
    <n v="0"/>
    <n v="0"/>
    <m/>
  </r>
  <r>
    <n v="2526"/>
    <x v="0"/>
    <x v="0"/>
    <x v="0"/>
    <x v="0"/>
    <m/>
    <m/>
    <x v="0"/>
    <x v="0"/>
    <x v="0"/>
    <m/>
    <x v="0"/>
    <m/>
    <m/>
    <n v="0"/>
    <m/>
    <n v="0"/>
    <n v="0"/>
    <n v="0"/>
    <n v="0"/>
    <m/>
    <n v="0"/>
    <m/>
    <n v="0"/>
    <n v="0"/>
    <m/>
    <n v="0"/>
    <n v="0"/>
    <m/>
  </r>
  <r>
    <n v="2527"/>
    <x v="0"/>
    <x v="0"/>
    <x v="0"/>
    <x v="0"/>
    <m/>
    <m/>
    <x v="0"/>
    <x v="0"/>
    <x v="0"/>
    <m/>
    <x v="0"/>
    <m/>
    <m/>
    <n v="0"/>
    <m/>
    <n v="0"/>
    <n v="0"/>
    <n v="0"/>
    <n v="0"/>
    <m/>
    <n v="0"/>
    <m/>
    <n v="0"/>
    <n v="0"/>
    <m/>
    <n v="0"/>
    <n v="0"/>
    <m/>
  </r>
  <r>
    <n v="2528"/>
    <x v="0"/>
    <x v="0"/>
    <x v="0"/>
    <x v="0"/>
    <m/>
    <m/>
    <x v="0"/>
    <x v="0"/>
    <x v="0"/>
    <m/>
    <x v="0"/>
    <m/>
    <m/>
    <n v="0"/>
    <m/>
    <n v="0"/>
    <n v="0"/>
    <n v="0"/>
    <n v="0"/>
    <m/>
    <n v="0"/>
    <m/>
    <n v="0"/>
    <n v="0"/>
    <m/>
    <n v="0"/>
    <n v="0"/>
    <m/>
  </r>
  <r>
    <n v="2529"/>
    <x v="0"/>
    <x v="0"/>
    <x v="0"/>
    <x v="0"/>
    <m/>
    <m/>
    <x v="0"/>
    <x v="0"/>
    <x v="0"/>
    <m/>
    <x v="0"/>
    <m/>
    <m/>
    <n v="0"/>
    <m/>
    <n v="0"/>
    <n v="0"/>
    <n v="0"/>
    <n v="0"/>
    <m/>
    <n v="0"/>
    <m/>
    <n v="0"/>
    <n v="0"/>
    <m/>
    <n v="0"/>
    <n v="0"/>
    <m/>
  </r>
  <r>
    <n v="2530"/>
    <x v="0"/>
    <x v="0"/>
    <x v="0"/>
    <x v="0"/>
    <m/>
    <m/>
    <x v="0"/>
    <x v="0"/>
    <x v="0"/>
    <m/>
    <x v="0"/>
    <m/>
    <m/>
    <n v="0"/>
    <m/>
    <n v="0"/>
    <n v="0"/>
    <n v="0"/>
    <n v="0"/>
    <m/>
    <n v="0"/>
    <m/>
    <n v="0"/>
    <n v="0"/>
    <m/>
    <n v="0"/>
    <n v="0"/>
    <m/>
  </r>
  <r>
    <n v="2531"/>
    <x v="0"/>
    <x v="0"/>
    <x v="0"/>
    <x v="0"/>
    <m/>
    <m/>
    <x v="0"/>
    <x v="0"/>
    <x v="0"/>
    <m/>
    <x v="0"/>
    <m/>
    <m/>
    <n v="0"/>
    <m/>
    <n v="0"/>
    <n v="0"/>
    <n v="0"/>
    <n v="0"/>
    <m/>
    <n v="0"/>
    <m/>
    <n v="0"/>
    <n v="0"/>
    <m/>
    <n v="0"/>
    <n v="0"/>
    <m/>
  </r>
  <r>
    <n v="2532"/>
    <x v="0"/>
    <x v="0"/>
    <x v="0"/>
    <x v="0"/>
    <m/>
    <m/>
    <x v="0"/>
    <x v="0"/>
    <x v="0"/>
    <m/>
    <x v="0"/>
    <m/>
    <m/>
    <n v="0"/>
    <m/>
    <n v="0"/>
    <n v="0"/>
    <n v="0"/>
    <n v="0"/>
    <m/>
    <n v="0"/>
    <m/>
    <n v="0"/>
    <n v="0"/>
    <m/>
    <n v="0"/>
    <n v="0"/>
    <m/>
  </r>
  <r>
    <n v="2533"/>
    <x v="0"/>
    <x v="0"/>
    <x v="0"/>
    <x v="0"/>
    <m/>
    <m/>
    <x v="0"/>
    <x v="0"/>
    <x v="0"/>
    <m/>
    <x v="0"/>
    <m/>
    <m/>
    <n v="0"/>
    <m/>
    <n v="0"/>
    <n v="0"/>
    <n v="0"/>
    <n v="0"/>
    <m/>
    <n v="0"/>
    <m/>
    <n v="0"/>
    <n v="0"/>
    <m/>
    <n v="0"/>
    <n v="0"/>
    <m/>
  </r>
  <r>
    <n v="2534"/>
    <x v="0"/>
    <x v="0"/>
    <x v="0"/>
    <x v="0"/>
    <m/>
    <m/>
    <x v="0"/>
    <x v="0"/>
    <x v="0"/>
    <m/>
    <x v="0"/>
    <m/>
    <m/>
    <n v="0"/>
    <m/>
    <n v="0"/>
    <n v="0"/>
    <n v="0"/>
    <n v="0"/>
    <m/>
    <n v="0"/>
    <m/>
    <n v="0"/>
    <n v="0"/>
    <m/>
    <n v="0"/>
    <n v="0"/>
    <m/>
  </r>
  <r>
    <n v="2535"/>
    <x v="0"/>
    <x v="0"/>
    <x v="0"/>
    <x v="0"/>
    <m/>
    <m/>
    <x v="0"/>
    <x v="0"/>
    <x v="0"/>
    <m/>
    <x v="0"/>
    <m/>
    <m/>
    <n v="0"/>
    <m/>
    <n v="0"/>
    <n v="0"/>
    <n v="0"/>
    <n v="0"/>
    <m/>
    <n v="0"/>
    <m/>
    <n v="0"/>
    <n v="0"/>
    <m/>
    <n v="0"/>
    <n v="0"/>
    <m/>
  </r>
  <r>
    <n v="2536"/>
    <x v="0"/>
    <x v="0"/>
    <x v="0"/>
    <x v="0"/>
    <m/>
    <m/>
    <x v="0"/>
    <x v="0"/>
    <x v="0"/>
    <m/>
    <x v="0"/>
    <m/>
    <m/>
    <n v="0"/>
    <m/>
    <n v="0"/>
    <n v="0"/>
    <n v="0"/>
    <n v="0"/>
    <m/>
    <n v="0"/>
    <m/>
    <n v="0"/>
    <n v="0"/>
    <m/>
    <n v="0"/>
    <n v="0"/>
    <m/>
  </r>
  <r>
    <n v="2537"/>
    <x v="0"/>
    <x v="0"/>
    <x v="0"/>
    <x v="0"/>
    <m/>
    <m/>
    <x v="0"/>
    <x v="0"/>
    <x v="0"/>
    <m/>
    <x v="0"/>
    <m/>
    <m/>
    <n v="0"/>
    <m/>
    <n v="0"/>
    <n v="0"/>
    <n v="0"/>
    <n v="0"/>
    <m/>
    <n v="0"/>
    <m/>
    <n v="0"/>
    <n v="0"/>
    <m/>
    <n v="0"/>
    <n v="0"/>
    <m/>
  </r>
  <r>
    <n v="2538"/>
    <x v="0"/>
    <x v="0"/>
    <x v="0"/>
    <x v="0"/>
    <m/>
    <m/>
    <x v="0"/>
    <x v="0"/>
    <x v="0"/>
    <m/>
    <x v="0"/>
    <m/>
    <m/>
    <n v="0"/>
    <m/>
    <n v="0"/>
    <n v="0"/>
    <n v="0"/>
    <n v="0"/>
    <m/>
    <n v="0"/>
    <m/>
    <n v="0"/>
    <n v="0"/>
    <m/>
    <n v="0"/>
    <n v="0"/>
    <m/>
  </r>
  <r>
    <n v="2539"/>
    <x v="0"/>
    <x v="0"/>
    <x v="0"/>
    <x v="0"/>
    <m/>
    <m/>
    <x v="0"/>
    <x v="0"/>
    <x v="0"/>
    <m/>
    <x v="0"/>
    <m/>
    <m/>
    <n v="0"/>
    <m/>
    <n v="0"/>
    <n v="0"/>
    <n v="0"/>
    <n v="0"/>
    <m/>
    <n v="0"/>
    <m/>
    <n v="0"/>
    <n v="0"/>
    <m/>
    <n v="0"/>
    <n v="0"/>
    <m/>
  </r>
  <r>
    <n v="2540"/>
    <x v="0"/>
    <x v="0"/>
    <x v="0"/>
    <x v="0"/>
    <m/>
    <m/>
    <x v="0"/>
    <x v="0"/>
    <x v="0"/>
    <m/>
    <x v="0"/>
    <m/>
    <m/>
    <n v="0"/>
    <m/>
    <n v="0"/>
    <n v="0"/>
    <n v="0"/>
    <n v="0"/>
    <m/>
    <n v="0"/>
    <m/>
    <n v="0"/>
    <n v="0"/>
    <m/>
    <n v="0"/>
    <n v="0"/>
    <m/>
  </r>
  <r>
    <n v="2541"/>
    <x v="0"/>
    <x v="0"/>
    <x v="0"/>
    <x v="0"/>
    <m/>
    <m/>
    <x v="0"/>
    <x v="0"/>
    <x v="0"/>
    <m/>
    <x v="0"/>
    <m/>
    <m/>
    <n v="0"/>
    <m/>
    <n v="0"/>
    <n v="0"/>
    <n v="0"/>
    <n v="0"/>
    <m/>
    <n v="0"/>
    <m/>
    <n v="0"/>
    <n v="0"/>
    <m/>
    <n v="0"/>
    <n v="0"/>
    <m/>
  </r>
  <r>
    <n v="2542"/>
    <x v="0"/>
    <x v="0"/>
    <x v="0"/>
    <x v="0"/>
    <m/>
    <m/>
    <x v="0"/>
    <x v="0"/>
    <x v="0"/>
    <m/>
    <x v="0"/>
    <m/>
    <m/>
    <n v="0"/>
    <m/>
    <n v="0"/>
    <n v="0"/>
    <n v="0"/>
    <n v="0"/>
    <m/>
    <n v="0"/>
    <m/>
    <n v="0"/>
    <n v="0"/>
    <m/>
    <n v="0"/>
    <n v="0"/>
    <m/>
  </r>
  <r>
    <n v="2543"/>
    <x v="0"/>
    <x v="0"/>
    <x v="0"/>
    <x v="0"/>
    <m/>
    <m/>
    <x v="0"/>
    <x v="0"/>
    <x v="0"/>
    <m/>
    <x v="0"/>
    <m/>
    <m/>
    <n v="0"/>
    <m/>
    <n v="0"/>
    <n v="0"/>
    <n v="0"/>
    <n v="0"/>
    <m/>
    <n v="0"/>
    <m/>
    <n v="0"/>
    <n v="0"/>
    <m/>
    <n v="0"/>
    <n v="0"/>
    <m/>
  </r>
  <r>
    <n v="2544"/>
    <x v="0"/>
    <x v="0"/>
    <x v="0"/>
    <x v="0"/>
    <m/>
    <m/>
    <x v="0"/>
    <x v="0"/>
    <x v="0"/>
    <m/>
    <x v="0"/>
    <m/>
    <m/>
    <n v="0"/>
    <m/>
    <n v="0"/>
    <n v="0"/>
    <n v="0"/>
    <n v="0"/>
    <m/>
    <n v="0"/>
    <m/>
    <n v="0"/>
    <n v="0"/>
    <m/>
    <n v="0"/>
    <n v="0"/>
    <m/>
  </r>
  <r>
    <n v="2545"/>
    <x v="0"/>
    <x v="0"/>
    <x v="0"/>
    <x v="0"/>
    <m/>
    <m/>
    <x v="0"/>
    <x v="0"/>
    <x v="0"/>
    <m/>
    <x v="0"/>
    <m/>
    <m/>
    <n v="0"/>
    <m/>
    <n v="0"/>
    <n v="0"/>
    <n v="0"/>
    <n v="0"/>
    <m/>
    <n v="0"/>
    <m/>
    <n v="0"/>
    <n v="0"/>
    <m/>
    <n v="0"/>
    <n v="0"/>
    <m/>
  </r>
  <r>
    <n v="2546"/>
    <x v="0"/>
    <x v="0"/>
    <x v="0"/>
    <x v="0"/>
    <m/>
    <m/>
    <x v="0"/>
    <x v="0"/>
    <x v="0"/>
    <m/>
    <x v="0"/>
    <m/>
    <m/>
    <n v="0"/>
    <m/>
    <n v="0"/>
    <n v="0"/>
    <n v="0"/>
    <n v="0"/>
    <m/>
    <n v="0"/>
    <m/>
    <n v="0"/>
    <n v="0"/>
    <m/>
    <n v="0"/>
    <n v="0"/>
    <m/>
  </r>
  <r>
    <n v="2547"/>
    <x v="0"/>
    <x v="0"/>
    <x v="0"/>
    <x v="0"/>
    <m/>
    <m/>
    <x v="0"/>
    <x v="0"/>
    <x v="0"/>
    <m/>
    <x v="0"/>
    <m/>
    <m/>
    <n v="0"/>
    <m/>
    <n v="0"/>
    <n v="0"/>
    <n v="0"/>
    <n v="0"/>
    <m/>
    <n v="0"/>
    <m/>
    <n v="0"/>
    <n v="0"/>
    <m/>
    <n v="0"/>
    <n v="0"/>
    <m/>
  </r>
  <r>
    <n v="2548"/>
    <x v="0"/>
    <x v="0"/>
    <x v="0"/>
    <x v="0"/>
    <m/>
    <m/>
    <x v="0"/>
    <x v="0"/>
    <x v="0"/>
    <m/>
    <x v="0"/>
    <m/>
    <m/>
    <n v="0"/>
    <m/>
    <n v="0"/>
    <n v="0"/>
    <n v="0"/>
    <n v="0"/>
    <m/>
    <n v="0"/>
    <m/>
    <n v="0"/>
    <n v="0"/>
    <m/>
    <n v="0"/>
    <n v="0"/>
    <m/>
  </r>
  <r>
    <n v="2549"/>
    <x v="0"/>
    <x v="0"/>
    <x v="0"/>
    <x v="0"/>
    <m/>
    <m/>
    <x v="0"/>
    <x v="0"/>
    <x v="0"/>
    <m/>
    <x v="0"/>
    <m/>
    <m/>
    <n v="0"/>
    <m/>
    <n v="0"/>
    <n v="0"/>
    <n v="0"/>
    <n v="0"/>
    <m/>
    <n v="0"/>
    <m/>
    <n v="0"/>
    <n v="0"/>
    <m/>
    <n v="0"/>
    <n v="0"/>
    <m/>
  </r>
  <r>
    <n v="2550"/>
    <x v="0"/>
    <x v="0"/>
    <x v="0"/>
    <x v="0"/>
    <m/>
    <m/>
    <x v="0"/>
    <x v="0"/>
    <x v="0"/>
    <m/>
    <x v="0"/>
    <m/>
    <m/>
    <n v="0"/>
    <m/>
    <n v="0"/>
    <n v="0"/>
    <n v="0"/>
    <n v="0"/>
    <m/>
    <n v="0"/>
    <m/>
    <n v="0"/>
    <n v="0"/>
    <m/>
    <n v="0"/>
    <n v="0"/>
    <m/>
  </r>
  <r>
    <n v="2551"/>
    <x v="0"/>
    <x v="0"/>
    <x v="0"/>
    <x v="0"/>
    <m/>
    <m/>
    <x v="0"/>
    <x v="0"/>
    <x v="0"/>
    <m/>
    <x v="0"/>
    <m/>
    <m/>
    <n v="0"/>
    <m/>
    <n v="0"/>
    <n v="0"/>
    <n v="0"/>
    <n v="0"/>
    <m/>
    <n v="0"/>
    <m/>
    <n v="0"/>
    <n v="0"/>
    <m/>
    <n v="0"/>
    <n v="0"/>
    <m/>
  </r>
  <r>
    <n v="2552"/>
    <x v="0"/>
    <x v="0"/>
    <x v="0"/>
    <x v="0"/>
    <m/>
    <m/>
    <x v="0"/>
    <x v="0"/>
    <x v="0"/>
    <m/>
    <x v="0"/>
    <m/>
    <m/>
    <n v="0"/>
    <m/>
    <n v="0"/>
    <n v="0"/>
    <n v="0"/>
    <n v="0"/>
    <m/>
    <n v="0"/>
    <m/>
    <n v="0"/>
    <n v="0"/>
    <m/>
    <n v="0"/>
    <n v="0"/>
    <m/>
  </r>
  <r>
    <n v="2553"/>
    <x v="0"/>
    <x v="0"/>
    <x v="0"/>
    <x v="0"/>
    <m/>
    <m/>
    <x v="0"/>
    <x v="0"/>
    <x v="0"/>
    <m/>
    <x v="0"/>
    <m/>
    <m/>
    <n v="0"/>
    <m/>
    <n v="0"/>
    <n v="0"/>
    <n v="0"/>
    <n v="0"/>
    <m/>
    <n v="0"/>
    <m/>
    <n v="0"/>
    <n v="0"/>
    <m/>
    <n v="0"/>
    <n v="0"/>
    <m/>
  </r>
  <r>
    <n v="2554"/>
    <x v="0"/>
    <x v="0"/>
    <x v="0"/>
    <x v="0"/>
    <m/>
    <m/>
    <x v="0"/>
    <x v="0"/>
    <x v="0"/>
    <m/>
    <x v="0"/>
    <m/>
    <m/>
    <n v="0"/>
    <m/>
    <n v="0"/>
    <n v="0"/>
    <n v="0"/>
    <n v="0"/>
    <m/>
    <n v="0"/>
    <m/>
    <n v="0"/>
    <n v="0"/>
    <m/>
    <n v="0"/>
    <n v="0"/>
    <m/>
  </r>
  <r>
    <n v="2555"/>
    <x v="0"/>
    <x v="0"/>
    <x v="0"/>
    <x v="0"/>
    <m/>
    <m/>
    <x v="0"/>
    <x v="0"/>
    <x v="0"/>
    <m/>
    <x v="0"/>
    <m/>
    <m/>
    <n v="0"/>
    <m/>
    <n v="0"/>
    <n v="0"/>
    <n v="0"/>
    <n v="0"/>
    <m/>
    <n v="0"/>
    <m/>
    <n v="0"/>
    <n v="0"/>
    <m/>
    <n v="0"/>
    <n v="0"/>
    <m/>
  </r>
  <r>
    <n v="2556"/>
    <x v="0"/>
    <x v="0"/>
    <x v="0"/>
    <x v="0"/>
    <m/>
    <m/>
    <x v="0"/>
    <x v="0"/>
    <x v="0"/>
    <m/>
    <x v="0"/>
    <m/>
    <m/>
    <n v="0"/>
    <m/>
    <n v="0"/>
    <n v="0"/>
    <n v="0"/>
    <n v="0"/>
    <m/>
    <n v="0"/>
    <m/>
    <n v="0"/>
    <n v="0"/>
    <m/>
    <n v="0"/>
    <n v="0"/>
    <m/>
  </r>
  <r>
    <n v="2557"/>
    <x v="0"/>
    <x v="0"/>
    <x v="0"/>
    <x v="0"/>
    <m/>
    <m/>
    <x v="0"/>
    <x v="0"/>
    <x v="0"/>
    <m/>
    <x v="0"/>
    <m/>
    <m/>
    <n v="0"/>
    <m/>
    <n v="0"/>
    <n v="0"/>
    <n v="0"/>
    <n v="0"/>
    <m/>
    <n v="0"/>
    <m/>
    <n v="0"/>
    <n v="0"/>
    <m/>
    <n v="0"/>
    <n v="0"/>
    <m/>
  </r>
  <r>
    <n v="2558"/>
    <x v="0"/>
    <x v="0"/>
    <x v="0"/>
    <x v="0"/>
    <m/>
    <m/>
    <x v="0"/>
    <x v="0"/>
    <x v="0"/>
    <m/>
    <x v="0"/>
    <m/>
    <m/>
    <n v="0"/>
    <m/>
    <n v="0"/>
    <n v="0"/>
    <n v="0"/>
    <n v="0"/>
    <m/>
    <n v="0"/>
    <m/>
    <n v="0"/>
    <n v="0"/>
    <m/>
    <n v="0"/>
    <n v="0"/>
    <m/>
  </r>
  <r>
    <n v="2559"/>
    <x v="0"/>
    <x v="0"/>
    <x v="0"/>
    <x v="0"/>
    <m/>
    <m/>
    <x v="0"/>
    <x v="0"/>
    <x v="0"/>
    <m/>
    <x v="0"/>
    <m/>
    <m/>
    <n v="0"/>
    <m/>
    <n v="0"/>
    <n v="0"/>
    <n v="0"/>
    <n v="0"/>
    <m/>
    <n v="0"/>
    <m/>
    <n v="0"/>
    <n v="0"/>
    <m/>
    <n v="0"/>
    <n v="0"/>
    <m/>
  </r>
  <r>
    <n v="2560"/>
    <x v="0"/>
    <x v="0"/>
    <x v="0"/>
    <x v="0"/>
    <m/>
    <m/>
    <x v="0"/>
    <x v="0"/>
    <x v="0"/>
    <m/>
    <x v="0"/>
    <m/>
    <m/>
    <n v="0"/>
    <m/>
    <n v="0"/>
    <n v="0"/>
    <n v="0"/>
    <n v="0"/>
    <m/>
    <n v="0"/>
    <m/>
    <n v="0"/>
    <n v="0"/>
    <m/>
    <n v="0"/>
    <n v="0"/>
    <m/>
  </r>
  <r>
    <n v="2561"/>
    <x v="0"/>
    <x v="0"/>
    <x v="0"/>
    <x v="0"/>
    <m/>
    <m/>
    <x v="0"/>
    <x v="0"/>
    <x v="0"/>
    <m/>
    <x v="0"/>
    <m/>
    <m/>
    <n v="0"/>
    <m/>
    <n v="0"/>
    <n v="0"/>
    <n v="0"/>
    <n v="0"/>
    <m/>
    <n v="0"/>
    <m/>
    <n v="0"/>
    <n v="0"/>
    <m/>
    <n v="0"/>
    <n v="0"/>
    <m/>
  </r>
  <r>
    <n v="2562"/>
    <x v="0"/>
    <x v="0"/>
    <x v="0"/>
    <x v="0"/>
    <m/>
    <m/>
    <x v="0"/>
    <x v="0"/>
    <x v="0"/>
    <m/>
    <x v="0"/>
    <m/>
    <m/>
    <n v="0"/>
    <m/>
    <n v="0"/>
    <n v="0"/>
    <n v="0"/>
    <n v="0"/>
    <m/>
    <n v="0"/>
    <m/>
    <n v="0"/>
    <n v="0"/>
    <m/>
    <n v="0"/>
    <n v="0"/>
    <m/>
  </r>
  <r>
    <n v="2563"/>
    <x v="0"/>
    <x v="0"/>
    <x v="0"/>
    <x v="0"/>
    <m/>
    <m/>
    <x v="0"/>
    <x v="0"/>
    <x v="0"/>
    <m/>
    <x v="0"/>
    <m/>
    <m/>
    <n v="0"/>
    <m/>
    <n v="0"/>
    <n v="0"/>
    <n v="0"/>
    <n v="0"/>
    <m/>
    <n v="0"/>
    <m/>
    <n v="0"/>
    <n v="0"/>
    <m/>
    <n v="0"/>
    <n v="0"/>
    <m/>
  </r>
  <r>
    <n v="2564"/>
    <x v="0"/>
    <x v="0"/>
    <x v="0"/>
    <x v="0"/>
    <m/>
    <m/>
    <x v="0"/>
    <x v="0"/>
    <x v="0"/>
    <m/>
    <x v="0"/>
    <m/>
    <m/>
    <n v="0"/>
    <m/>
    <n v="0"/>
    <n v="0"/>
    <n v="0"/>
    <n v="0"/>
    <m/>
    <n v="0"/>
    <m/>
    <n v="0"/>
    <n v="0"/>
    <m/>
    <n v="0"/>
    <n v="0"/>
    <m/>
  </r>
  <r>
    <n v="2565"/>
    <x v="0"/>
    <x v="0"/>
    <x v="0"/>
    <x v="0"/>
    <m/>
    <m/>
    <x v="0"/>
    <x v="0"/>
    <x v="0"/>
    <m/>
    <x v="0"/>
    <m/>
    <m/>
    <n v="0"/>
    <m/>
    <n v="0"/>
    <n v="0"/>
    <n v="0"/>
    <n v="0"/>
    <m/>
    <n v="0"/>
    <m/>
    <n v="0"/>
    <n v="0"/>
    <m/>
    <n v="0"/>
    <n v="0"/>
    <m/>
  </r>
  <r>
    <n v="2566"/>
    <x v="0"/>
    <x v="0"/>
    <x v="0"/>
    <x v="0"/>
    <m/>
    <m/>
    <x v="0"/>
    <x v="0"/>
    <x v="0"/>
    <m/>
    <x v="0"/>
    <m/>
    <m/>
    <n v="0"/>
    <m/>
    <n v="0"/>
    <n v="0"/>
    <n v="0"/>
    <n v="0"/>
    <m/>
    <n v="0"/>
    <m/>
    <n v="0"/>
    <n v="0"/>
    <m/>
    <n v="0"/>
    <n v="0"/>
    <m/>
  </r>
  <r>
    <n v="2567"/>
    <x v="0"/>
    <x v="0"/>
    <x v="0"/>
    <x v="0"/>
    <m/>
    <m/>
    <x v="0"/>
    <x v="0"/>
    <x v="0"/>
    <m/>
    <x v="0"/>
    <m/>
    <m/>
    <n v="0"/>
    <m/>
    <n v="0"/>
    <n v="0"/>
    <n v="0"/>
    <n v="0"/>
    <m/>
    <n v="0"/>
    <m/>
    <n v="0"/>
    <n v="0"/>
    <m/>
    <n v="0"/>
    <n v="0"/>
    <m/>
  </r>
  <r>
    <n v="2568"/>
    <x v="0"/>
    <x v="0"/>
    <x v="0"/>
    <x v="0"/>
    <m/>
    <m/>
    <x v="0"/>
    <x v="0"/>
    <x v="0"/>
    <m/>
    <x v="0"/>
    <m/>
    <m/>
    <n v="0"/>
    <m/>
    <n v="0"/>
    <n v="0"/>
    <n v="0"/>
    <n v="0"/>
    <m/>
    <n v="0"/>
    <m/>
    <n v="0"/>
    <n v="0"/>
    <m/>
    <n v="0"/>
    <n v="0"/>
    <m/>
  </r>
  <r>
    <n v="2569"/>
    <x v="0"/>
    <x v="0"/>
    <x v="0"/>
    <x v="0"/>
    <m/>
    <m/>
    <x v="0"/>
    <x v="0"/>
    <x v="0"/>
    <m/>
    <x v="0"/>
    <m/>
    <m/>
    <n v="0"/>
    <m/>
    <n v="0"/>
    <n v="0"/>
    <n v="0"/>
    <n v="0"/>
    <m/>
    <n v="0"/>
    <m/>
    <n v="0"/>
    <n v="0"/>
    <m/>
    <n v="0"/>
    <n v="0"/>
    <m/>
  </r>
  <r>
    <n v="2570"/>
    <x v="0"/>
    <x v="0"/>
    <x v="0"/>
    <x v="0"/>
    <m/>
    <m/>
    <x v="0"/>
    <x v="0"/>
    <x v="0"/>
    <m/>
    <x v="0"/>
    <m/>
    <m/>
    <n v="0"/>
    <m/>
    <n v="0"/>
    <n v="0"/>
    <n v="0"/>
    <n v="0"/>
    <m/>
    <n v="0"/>
    <m/>
    <n v="0"/>
    <n v="0"/>
    <m/>
    <n v="0"/>
    <n v="0"/>
    <m/>
  </r>
  <r>
    <n v="2571"/>
    <x v="0"/>
    <x v="0"/>
    <x v="0"/>
    <x v="0"/>
    <m/>
    <m/>
    <x v="0"/>
    <x v="0"/>
    <x v="0"/>
    <m/>
    <x v="0"/>
    <m/>
    <m/>
    <n v="0"/>
    <m/>
    <n v="0"/>
    <n v="0"/>
    <n v="0"/>
    <n v="0"/>
    <m/>
    <n v="0"/>
    <m/>
    <n v="0"/>
    <n v="0"/>
    <m/>
    <n v="0"/>
    <n v="0"/>
    <m/>
  </r>
  <r>
    <n v="2572"/>
    <x v="0"/>
    <x v="0"/>
    <x v="0"/>
    <x v="0"/>
    <m/>
    <m/>
    <x v="0"/>
    <x v="0"/>
    <x v="0"/>
    <m/>
    <x v="0"/>
    <m/>
    <m/>
    <n v="0"/>
    <m/>
    <n v="0"/>
    <n v="0"/>
    <n v="0"/>
    <n v="0"/>
    <m/>
    <n v="0"/>
    <m/>
    <n v="0"/>
    <n v="0"/>
    <m/>
    <n v="0"/>
    <n v="0"/>
    <m/>
  </r>
  <r>
    <n v="2573"/>
    <x v="0"/>
    <x v="0"/>
    <x v="0"/>
    <x v="0"/>
    <m/>
    <m/>
    <x v="0"/>
    <x v="0"/>
    <x v="0"/>
    <m/>
    <x v="0"/>
    <m/>
    <m/>
    <n v="0"/>
    <m/>
    <n v="0"/>
    <n v="0"/>
    <n v="0"/>
    <n v="0"/>
    <m/>
    <n v="0"/>
    <m/>
    <n v="0"/>
    <n v="0"/>
    <m/>
    <n v="0"/>
    <n v="0"/>
    <m/>
  </r>
  <r>
    <n v="2574"/>
    <x v="0"/>
    <x v="0"/>
    <x v="0"/>
    <x v="0"/>
    <m/>
    <m/>
    <x v="0"/>
    <x v="0"/>
    <x v="0"/>
    <m/>
    <x v="0"/>
    <m/>
    <m/>
    <n v="0"/>
    <m/>
    <n v="0"/>
    <n v="0"/>
    <n v="0"/>
    <n v="0"/>
    <m/>
    <n v="0"/>
    <m/>
    <n v="0"/>
    <n v="0"/>
    <m/>
    <n v="0"/>
    <n v="0"/>
    <m/>
  </r>
  <r>
    <n v="2575"/>
    <x v="0"/>
    <x v="0"/>
    <x v="0"/>
    <x v="0"/>
    <m/>
    <m/>
    <x v="0"/>
    <x v="0"/>
    <x v="0"/>
    <m/>
    <x v="0"/>
    <m/>
    <m/>
    <n v="0"/>
    <m/>
    <n v="0"/>
    <n v="0"/>
    <n v="0"/>
    <n v="0"/>
    <m/>
    <n v="0"/>
    <m/>
    <n v="0"/>
    <n v="0"/>
    <m/>
    <n v="0"/>
    <n v="0"/>
    <m/>
  </r>
  <r>
    <n v="2576"/>
    <x v="0"/>
    <x v="0"/>
    <x v="0"/>
    <x v="0"/>
    <m/>
    <m/>
    <x v="0"/>
    <x v="0"/>
    <x v="0"/>
    <m/>
    <x v="0"/>
    <m/>
    <m/>
    <n v="0"/>
    <m/>
    <n v="0"/>
    <n v="0"/>
    <n v="0"/>
    <n v="0"/>
    <m/>
    <n v="0"/>
    <m/>
    <n v="0"/>
    <n v="0"/>
    <m/>
    <n v="0"/>
    <n v="0"/>
    <m/>
  </r>
  <r>
    <n v="2577"/>
    <x v="0"/>
    <x v="0"/>
    <x v="0"/>
    <x v="0"/>
    <m/>
    <m/>
    <x v="0"/>
    <x v="0"/>
    <x v="0"/>
    <m/>
    <x v="0"/>
    <m/>
    <m/>
    <n v="0"/>
    <m/>
    <n v="0"/>
    <n v="0"/>
    <n v="0"/>
    <n v="0"/>
    <m/>
    <n v="0"/>
    <m/>
    <n v="0"/>
    <n v="0"/>
    <m/>
    <n v="0"/>
    <n v="0"/>
    <m/>
  </r>
  <r>
    <n v="2578"/>
    <x v="0"/>
    <x v="0"/>
    <x v="0"/>
    <x v="0"/>
    <m/>
    <m/>
    <x v="0"/>
    <x v="0"/>
    <x v="0"/>
    <m/>
    <x v="0"/>
    <m/>
    <m/>
    <n v="0"/>
    <m/>
    <n v="0"/>
    <n v="0"/>
    <n v="0"/>
    <n v="0"/>
    <m/>
    <n v="0"/>
    <m/>
    <n v="0"/>
    <n v="0"/>
    <m/>
    <n v="0"/>
    <n v="0"/>
    <m/>
  </r>
  <r>
    <n v="2579"/>
    <x v="0"/>
    <x v="0"/>
    <x v="0"/>
    <x v="0"/>
    <m/>
    <m/>
    <x v="0"/>
    <x v="0"/>
    <x v="0"/>
    <m/>
    <x v="0"/>
    <m/>
    <m/>
    <n v="0"/>
    <m/>
    <n v="0"/>
    <n v="0"/>
    <n v="0"/>
    <n v="0"/>
    <m/>
    <n v="0"/>
    <m/>
    <n v="0"/>
    <n v="0"/>
    <m/>
    <n v="0"/>
    <n v="0"/>
    <m/>
  </r>
  <r>
    <n v="2580"/>
    <x v="0"/>
    <x v="0"/>
    <x v="0"/>
    <x v="0"/>
    <m/>
    <m/>
    <x v="0"/>
    <x v="0"/>
    <x v="0"/>
    <m/>
    <x v="0"/>
    <m/>
    <m/>
    <n v="0"/>
    <m/>
    <n v="0"/>
    <n v="0"/>
    <n v="0"/>
    <n v="0"/>
    <m/>
    <n v="0"/>
    <m/>
    <n v="0"/>
    <n v="0"/>
    <m/>
    <n v="0"/>
    <n v="0"/>
    <m/>
  </r>
  <r>
    <n v="2581"/>
    <x v="0"/>
    <x v="0"/>
    <x v="0"/>
    <x v="0"/>
    <m/>
    <m/>
    <x v="0"/>
    <x v="0"/>
    <x v="0"/>
    <m/>
    <x v="0"/>
    <m/>
    <m/>
    <n v="0"/>
    <m/>
    <n v="0"/>
    <n v="0"/>
    <n v="0"/>
    <n v="0"/>
    <m/>
    <n v="0"/>
    <m/>
    <n v="0"/>
    <n v="0"/>
    <m/>
    <n v="0"/>
    <n v="0"/>
    <m/>
  </r>
  <r>
    <n v="2582"/>
    <x v="0"/>
    <x v="0"/>
    <x v="0"/>
    <x v="0"/>
    <m/>
    <m/>
    <x v="0"/>
    <x v="0"/>
    <x v="0"/>
    <m/>
    <x v="0"/>
    <m/>
    <m/>
    <n v="0"/>
    <m/>
    <n v="0"/>
    <n v="0"/>
    <n v="0"/>
    <n v="0"/>
    <m/>
    <n v="0"/>
    <m/>
    <n v="0"/>
    <n v="0"/>
    <m/>
    <n v="0"/>
    <n v="0"/>
    <m/>
  </r>
  <r>
    <n v="2583"/>
    <x v="0"/>
    <x v="0"/>
    <x v="0"/>
    <x v="0"/>
    <m/>
    <m/>
    <x v="0"/>
    <x v="0"/>
    <x v="0"/>
    <m/>
    <x v="0"/>
    <m/>
    <m/>
    <n v="0"/>
    <m/>
    <n v="0"/>
    <n v="0"/>
    <n v="0"/>
    <n v="0"/>
    <m/>
    <n v="0"/>
    <m/>
    <n v="0"/>
    <n v="0"/>
    <m/>
    <n v="0"/>
    <n v="0"/>
    <m/>
  </r>
  <r>
    <n v="2584"/>
    <x v="0"/>
    <x v="0"/>
    <x v="0"/>
    <x v="0"/>
    <m/>
    <m/>
    <x v="0"/>
    <x v="0"/>
    <x v="0"/>
    <m/>
    <x v="0"/>
    <m/>
    <m/>
    <n v="0"/>
    <m/>
    <n v="0"/>
    <n v="0"/>
    <n v="0"/>
    <n v="0"/>
    <m/>
    <n v="0"/>
    <m/>
    <n v="0"/>
    <n v="0"/>
    <m/>
    <n v="0"/>
    <n v="0"/>
    <m/>
  </r>
  <r>
    <n v="2585"/>
    <x v="0"/>
    <x v="0"/>
    <x v="0"/>
    <x v="0"/>
    <m/>
    <m/>
    <x v="0"/>
    <x v="0"/>
    <x v="0"/>
    <m/>
    <x v="0"/>
    <m/>
    <m/>
    <n v="0"/>
    <m/>
    <n v="0"/>
    <n v="0"/>
    <n v="0"/>
    <n v="0"/>
    <m/>
    <n v="0"/>
    <m/>
    <n v="0"/>
    <n v="0"/>
    <m/>
    <n v="0"/>
    <n v="0"/>
    <m/>
  </r>
  <r>
    <n v="2586"/>
    <x v="0"/>
    <x v="0"/>
    <x v="0"/>
    <x v="0"/>
    <m/>
    <m/>
    <x v="0"/>
    <x v="0"/>
    <x v="0"/>
    <m/>
    <x v="0"/>
    <m/>
    <m/>
    <n v="0"/>
    <m/>
    <n v="0"/>
    <n v="0"/>
    <n v="0"/>
    <n v="0"/>
    <m/>
    <n v="0"/>
    <m/>
    <n v="0"/>
    <n v="0"/>
    <m/>
    <n v="0"/>
    <n v="0"/>
    <m/>
  </r>
  <r>
    <n v="2587"/>
    <x v="0"/>
    <x v="0"/>
    <x v="0"/>
    <x v="0"/>
    <m/>
    <m/>
    <x v="0"/>
    <x v="0"/>
    <x v="0"/>
    <m/>
    <x v="0"/>
    <m/>
    <m/>
    <n v="0"/>
    <m/>
    <n v="0"/>
    <n v="0"/>
    <n v="0"/>
    <n v="0"/>
    <m/>
    <n v="0"/>
    <m/>
    <n v="0"/>
    <n v="0"/>
    <m/>
    <n v="0"/>
    <n v="0"/>
    <m/>
  </r>
  <r>
    <n v="2588"/>
    <x v="0"/>
    <x v="0"/>
    <x v="0"/>
    <x v="0"/>
    <m/>
    <m/>
    <x v="0"/>
    <x v="0"/>
    <x v="0"/>
    <m/>
    <x v="0"/>
    <m/>
    <m/>
    <n v="0"/>
    <m/>
    <n v="0"/>
    <n v="0"/>
    <n v="0"/>
    <n v="0"/>
    <m/>
    <n v="0"/>
    <m/>
    <n v="0"/>
    <n v="0"/>
    <m/>
    <n v="0"/>
    <n v="0"/>
    <m/>
  </r>
  <r>
    <n v="2589"/>
    <x v="0"/>
    <x v="0"/>
    <x v="0"/>
    <x v="0"/>
    <m/>
    <m/>
    <x v="0"/>
    <x v="0"/>
    <x v="0"/>
    <m/>
    <x v="0"/>
    <m/>
    <m/>
    <n v="0"/>
    <m/>
    <n v="0"/>
    <n v="0"/>
    <n v="0"/>
    <n v="0"/>
    <m/>
    <n v="0"/>
    <m/>
    <n v="0"/>
    <n v="0"/>
    <m/>
    <n v="0"/>
    <n v="0"/>
    <m/>
  </r>
  <r>
    <n v="2590"/>
    <x v="0"/>
    <x v="0"/>
    <x v="0"/>
    <x v="0"/>
    <m/>
    <m/>
    <x v="0"/>
    <x v="0"/>
    <x v="0"/>
    <m/>
    <x v="0"/>
    <m/>
    <m/>
    <n v="0"/>
    <m/>
    <n v="0"/>
    <n v="0"/>
    <n v="0"/>
    <n v="0"/>
    <m/>
    <n v="0"/>
    <m/>
    <n v="0"/>
    <n v="0"/>
    <m/>
    <n v="0"/>
    <n v="0"/>
    <m/>
  </r>
  <r>
    <n v="2591"/>
    <x v="0"/>
    <x v="0"/>
    <x v="0"/>
    <x v="0"/>
    <m/>
    <m/>
    <x v="0"/>
    <x v="0"/>
    <x v="0"/>
    <m/>
    <x v="0"/>
    <m/>
    <m/>
    <n v="0"/>
    <m/>
    <n v="0"/>
    <n v="0"/>
    <n v="0"/>
    <n v="0"/>
    <m/>
    <n v="0"/>
    <m/>
    <n v="0"/>
    <n v="0"/>
    <m/>
    <n v="0"/>
    <n v="0"/>
    <m/>
  </r>
  <r>
    <n v="2592"/>
    <x v="0"/>
    <x v="0"/>
    <x v="0"/>
    <x v="0"/>
    <m/>
    <m/>
    <x v="0"/>
    <x v="0"/>
    <x v="0"/>
    <m/>
    <x v="0"/>
    <m/>
    <m/>
    <n v="0"/>
    <m/>
    <n v="0"/>
    <n v="0"/>
    <n v="0"/>
    <n v="0"/>
    <m/>
    <n v="0"/>
    <m/>
    <n v="0"/>
    <n v="0"/>
    <m/>
    <n v="0"/>
    <n v="0"/>
    <m/>
  </r>
  <r>
    <n v="2593"/>
    <x v="0"/>
    <x v="0"/>
    <x v="0"/>
    <x v="0"/>
    <m/>
    <m/>
    <x v="0"/>
    <x v="0"/>
    <x v="0"/>
    <m/>
    <x v="0"/>
    <m/>
    <m/>
    <n v="0"/>
    <m/>
    <n v="0"/>
    <n v="0"/>
    <n v="0"/>
    <n v="0"/>
    <m/>
    <n v="0"/>
    <m/>
    <n v="0"/>
    <n v="0"/>
    <m/>
    <n v="0"/>
    <n v="0"/>
    <m/>
  </r>
  <r>
    <n v="2594"/>
    <x v="0"/>
    <x v="0"/>
    <x v="0"/>
    <x v="0"/>
    <m/>
    <m/>
    <x v="0"/>
    <x v="0"/>
    <x v="0"/>
    <m/>
    <x v="0"/>
    <m/>
    <m/>
    <n v="0"/>
    <m/>
    <n v="0"/>
    <n v="0"/>
    <n v="0"/>
    <n v="0"/>
    <m/>
    <n v="0"/>
    <m/>
    <n v="0"/>
    <n v="0"/>
    <m/>
    <n v="0"/>
    <n v="0"/>
    <m/>
  </r>
  <r>
    <n v="2595"/>
    <x v="0"/>
    <x v="0"/>
    <x v="0"/>
    <x v="0"/>
    <m/>
    <m/>
    <x v="0"/>
    <x v="0"/>
    <x v="0"/>
    <m/>
    <x v="0"/>
    <m/>
    <m/>
    <n v="0"/>
    <m/>
    <n v="0"/>
    <n v="0"/>
    <n v="0"/>
    <n v="0"/>
    <m/>
    <n v="0"/>
    <m/>
    <n v="0"/>
    <n v="0"/>
    <m/>
    <n v="0"/>
    <n v="0"/>
    <m/>
  </r>
  <r>
    <n v="2596"/>
    <x v="0"/>
    <x v="0"/>
    <x v="0"/>
    <x v="0"/>
    <m/>
    <m/>
    <x v="0"/>
    <x v="0"/>
    <x v="0"/>
    <m/>
    <x v="0"/>
    <m/>
    <m/>
    <n v="0"/>
    <m/>
    <n v="0"/>
    <n v="0"/>
    <n v="0"/>
    <n v="0"/>
    <m/>
    <n v="0"/>
    <m/>
    <n v="0"/>
    <n v="0"/>
    <m/>
    <n v="0"/>
    <n v="0"/>
    <m/>
  </r>
  <r>
    <n v="2597"/>
    <x v="0"/>
    <x v="0"/>
    <x v="0"/>
    <x v="0"/>
    <m/>
    <m/>
    <x v="0"/>
    <x v="0"/>
    <x v="0"/>
    <m/>
    <x v="0"/>
    <m/>
    <m/>
    <n v="0"/>
    <m/>
    <n v="0"/>
    <n v="0"/>
    <n v="0"/>
    <n v="0"/>
    <m/>
    <n v="0"/>
    <m/>
    <n v="0"/>
    <n v="0"/>
    <m/>
    <n v="0"/>
    <n v="0"/>
    <m/>
  </r>
  <r>
    <n v="2598"/>
    <x v="0"/>
    <x v="0"/>
    <x v="0"/>
    <x v="0"/>
    <m/>
    <m/>
    <x v="0"/>
    <x v="0"/>
    <x v="0"/>
    <m/>
    <x v="0"/>
    <m/>
    <m/>
    <n v="0"/>
    <m/>
    <n v="0"/>
    <n v="0"/>
    <n v="0"/>
    <n v="0"/>
    <m/>
    <n v="0"/>
    <m/>
    <n v="0"/>
    <n v="0"/>
    <m/>
    <n v="0"/>
    <n v="0"/>
    <m/>
  </r>
  <r>
    <n v="2599"/>
    <x v="0"/>
    <x v="0"/>
    <x v="0"/>
    <x v="0"/>
    <m/>
    <m/>
    <x v="0"/>
    <x v="0"/>
    <x v="0"/>
    <m/>
    <x v="0"/>
    <m/>
    <m/>
    <n v="0"/>
    <m/>
    <n v="0"/>
    <n v="0"/>
    <n v="0"/>
    <n v="0"/>
    <m/>
    <n v="0"/>
    <m/>
    <n v="0"/>
    <n v="0"/>
    <m/>
    <n v="0"/>
    <n v="0"/>
    <m/>
  </r>
  <r>
    <n v="2600"/>
    <x v="0"/>
    <x v="0"/>
    <x v="0"/>
    <x v="0"/>
    <m/>
    <m/>
    <x v="0"/>
    <x v="0"/>
    <x v="0"/>
    <m/>
    <x v="0"/>
    <m/>
    <m/>
    <n v="0"/>
    <m/>
    <n v="0"/>
    <n v="0"/>
    <n v="0"/>
    <n v="0"/>
    <m/>
    <n v="0"/>
    <m/>
    <n v="0"/>
    <n v="0"/>
    <m/>
    <n v="0"/>
    <n v="0"/>
    <m/>
  </r>
  <r>
    <n v="2601"/>
    <x v="0"/>
    <x v="0"/>
    <x v="0"/>
    <x v="0"/>
    <m/>
    <m/>
    <x v="0"/>
    <x v="0"/>
    <x v="0"/>
    <m/>
    <x v="0"/>
    <m/>
    <m/>
    <n v="0"/>
    <m/>
    <n v="0"/>
    <n v="0"/>
    <n v="0"/>
    <n v="0"/>
    <m/>
    <n v="0"/>
    <m/>
    <n v="0"/>
    <n v="0"/>
    <m/>
    <n v="0"/>
    <n v="0"/>
    <m/>
  </r>
  <r>
    <n v="2602"/>
    <x v="0"/>
    <x v="0"/>
    <x v="0"/>
    <x v="0"/>
    <m/>
    <m/>
    <x v="0"/>
    <x v="0"/>
    <x v="0"/>
    <m/>
    <x v="0"/>
    <m/>
    <m/>
    <n v="0"/>
    <m/>
    <n v="0"/>
    <n v="0"/>
    <n v="0"/>
    <n v="0"/>
    <m/>
    <n v="0"/>
    <m/>
    <n v="0"/>
    <n v="0"/>
    <m/>
    <n v="0"/>
    <n v="0"/>
    <m/>
  </r>
  <r>
    <n v="2603"/>
    <x v="0"/>
    <x v="0"/>
    <x v="0"/>
    <x v="0"/>
    <m/>
    <m/>
    <x v="0"/>
    <x v="0"/>
    <x v="0"/>
    <m/>
    <x v="0"/>
    <m/>
    <m/>
    <n v="0"/>
    <m/>
    <n v="0"/>
    <n v="0"/>
    <n v="0"/>
    <n v="0"/>
    <m/>
    <n v="0"/>
    <m/>
    <n v="0"/>
    <n v="0"/>
    <m/>
    <n v="0"/>
    <n v="0"/>
    <m/>
  </r>
  <r>
    <n v="2604"/>
    <x v="0"/>
    <x v="0"/>
    <x v="0"/>
    <x v="0"/>
    <m/>
    <m/>
    <x v="0"/>
    <x v="0"/>
    <x v="0"/>
    <m/>
    <x v="0"/>
    <m/>
    <m/>
    <n v="0"/>
    <m/>
    <n v="0"/>
    <n v="0"/>
    <n v="0"/>
    <n v="0"/>
    <m/>
    <n v="0"/>
    <m/>
    <n v="0"/>
    <n v="0"/>
    <m/>
    <n v="0"/>
    <n v="0"/>
    <m/>
  </r>
  <r>
    <n v="2605"/>
    <x v="0"/>
    <x v="0"/>
    <x v="0"/>
    <x v="0"/>
    <m/>
    <m/>
    <x v="0"/>
    <x v="0"/>
    <x v="0"/>
    <m/>
    <x v="0"/>
    <m/>
    <m/>
    <n v="0"/>
    <m/>
    <n v="0"/>
    <n v="0"/>
    <n v="0"/>
    <n v="0"/>
    <m/>
    <n v="0"/>
    <m/>
    <n v="0"/>
    <n v="0"/>
    <m/>
    <n v="0"/>
    <n v="0"/>
    <m/>
  </r>
  <r>
    <n v="2606"/>
    <x v="0"/>
    <x v="0"/>
    <x v="0"/>
    <x v="0"/>
    <m/>
    <m/>
    <x v="0"/>
    <x v="0"/>
    <x v="0"/>
    <m/>
    <x v="0"/>
    <m/>
    <m/>
    <n v="0"/>
    <m/>
    <n v="0"/>
    <n v="0"/>
    <n v="0"/>
    <n v="0"/>
    <m/>
    <n v="0"/>
    <m/>
    <n v="0"/>
    <n v="0"/>
    <m/>
    <n v="0"/>
    <n v="0"/>
    <m/>
  </r>
  <r>
    <n v="2607"/>
    <x v="0"/>
    <x v="0"/>
    <x v="0"/>
    <x v="0"/>
    <m/>
    <m/>
    <x v="0"/>
    <x v="0"/>
    <x v="0"/>
    <m/>
    <x v="0"/>
    <m/>
    <m/>
    <n v="0"/>
    <m/>
    <n v="0"/>
    <n v="0"/>
    <n v="0"/>
    <n v="0"/>
    <m/>
    <n v="0"/>
    <m/>
    <n v="0"/>
    <n v="0"/>
    <m/>
    <n v="0"/>
    <n v="0"/>
    <m/>
  </r>
  <r>
    <n v="2608"/>
    <x v="0"/>
    <x v="0"/>
    <x v="0"/>
    <x v="0"/>
    <m/>
    <m/>
    <x v="0"/>
    <x v="0"/>
    <x v="0"/>
    <m/>
    <x v="0"/>
    <m/>
    <m/>
    <n v="0"/>
    <m/>
    <n v="0"/>
    <n v="0"/>
    <n v="0"/>
    <n v="0"/>
    <m/>
    <n v="0"/>
    <m/>
    <n v="0"/>
    <n v="0"/>
    <m/>
    <n v="0"/>
    <n v="0"/>
    <m/>
  </r>
  <r>
    <n v="2609"/>
    <x v="0"/>
    <x v="0"/>
    <x v="0"/>
    <x v="0"/>
    <m/>
    <m/>
    <x v="0"/>
    <x v="0"/>
    <x v="0"/>
    <m/>
    <x v="0"/>
    <m/>
    <m/>
    <n v="0"/>
    <m/>
    <n v="0"/>
    <n v="0"/>
    <n v="0"/>
    <n v="0"/>
    <m/>
    <n v="0"/>
    <m/>
    <n v="0"/>
    <n v="0"/>
    <m/>
    <n v="0"/>
    <n v="0"/>
    <m/>
  </r>
  <r>
    <n v="2610"/>
    <x v="0"/>
    <x v="0"/>
    <x v="0"/>
    <x v="0"/>
    <m/>
    <m/>
    <x v="0"/>
    <x v="0"/>
    <x v="0"/>
    <m/>
    <x v="0"/>
    <m/>
    <m/>
    <n v="0"/>
    <m/>
    <n v="0"/>
    <n v="0"/>
    <n v="0"/>
    <n v="0"/>
    <m/>
    <n v="0"/>
    <m/>
    <n v="0"/>
    <n v="0"/>
    <m/>
    <n v="0"/>
    <n v="0"/>
    <m/>
  </r>
  <r>
    <n v="2611"/>
    <x v="0"/>
    <x v="0"/>
    <x v="0"/>
    <x v="0"/>
    <m/>
    <m/>
    <x v="0"/>
    <x v="0"/>
    <x v="0"/>
    <m/>
    <x v="0"/>
    <m/>
    <m/>
    <n v="0"/>
    <m/>
    <n v="0"/>
    <n v="0"/>
    <n v="0"/>
    <n v="0"/>
    <m/>
    <n v="0"/>
    <m/>
    <n v="0"/>
    <n v="0"/>
    <m/>
    <n v="0"/>
    <n v="0"/>
    <m/>
  </r>
  <r>
    <n v="2612"/>
    <x v="0"/>
    <x v="0"/>
    <x v="0"/>
    <x v="0"/>
    <m/>
    <m/>
    <x v="0"/>
    <x v="0"/>
    <x v="0"/>
    <m/>
    <x v="0"/>
    <m/>
    <m/>
    <n v="0"/>
    <m/>
    <n v="0"/>
    <n v="0"/>
    <n v="0"/>
    <n v="0"/>
    <m/>
    <n v="0"/>
    <m/>
    <n v="0"/>
    <n v="0"/>
    <m/>
    <n v="0"/>
    <n v="0"/>
    <m/>
  </r>
  <r>
    <n v="2613"/>
    <x v="0"/>
    <x v="0"/>
    <x v="0"/>
    <x v="0"/>
    <m/>
    <m/>
    <x v="0"/>
    <x v="0"/>
    <x v="0"/>
    <m/>
    <x v="0"/>
    <m/>
    <m/>
    <n v="0"/>
    <m/>
    <n v="0"/>
    <n v="0"/>
    <n v="0"/>
    <n v="0"/>
    <m/>
    <n v="0"/>
    <m/>
    <n v="0"/>
    <n v="0"/>
    <m/>
    <n v="0"/>
    <n v="0"/>
    <m/>
  </r>
  <r>
    <n v="2614"/>
    <x v="0"/>
    <x v="0"/>
    <x v="0"/>
    <x v="0"/>
    <m/>
    <m/>
    <x v="0"/>
    <x v="0"/>
    <x v="0"/>
    <m/>
    <x v="0"/>
    <m/>
    <m/>
    <n v="0"/>
    <m/>
    <n v="0"/>
    <n v="0"/>
    <n v="0"/>
    <n v="0"/>
    <m/>
    <n v="0"/>
    <m/>
    <n v="0"/>
    <n v="0"/>
    <m/>
    <n v="0"/>
    <n v="0"/>
    <m/>
  </r>
  <r>
    <n v="2615"/>
    <x v="0"/>
    <x v="0"/>
    <x v="0"/>
    <x v="0"/>
    <m/>
    <m/>
    <x v="0"/>
    <x v="0"/>
    <x v="0"/>
    <m/>
    <x v="0"/>
    <m/>
    <m/>
    <n v="0"/>
    <m/>
    <n v="0"/>
    <n v="0"/>
    <n v="0"/>
    <n v="0"/>
    <m/>
    <n v="0"/>
    <m/>
    <n v="0"/>
    <n v="0"/>
    <m/>
    <n v="0"/>
    <n v="0"/>
    <m/>
  </r>
  <r>
    <n v="2616"/>
    <x v="0"/>
    <x v="0"/>
    <x v="0"/>
    <x v="0"/>
    <m/>
    <m/>
    <x v="0"/>
    <x v="0"/>
    <x v="0"/>
    <m/>
    <x v="0"/>
    <m/>
    <m/>
    <n v="0"/>
    <m/>
    <n v="0"/>
    <n v="0"/>
    <n v="0"/>
    <n v="0"/>
    <m/>
    <n v="0"/>
    <m/>
    <n v="0"/>
    <n v="0"/>
    <m/>
    <n v="0"/>
    <n v="0"/>
    <m/>
  </r>
  <r>
    <n v="2617"/>
    <x v="0"/>
    <x v="0"/>
    <x v="0"/>
    <x v="0"/>
    <m/>
    <m/>
    <x v="0"/>
    <x v="0"/>
    <x v="0"/>
    <m/>
    <x v="0"/>
    <m/>
    <m/>
    <n v="0"/>
    <m/>
    <n v="0"/>
    <n v="0"/>
    <n v="0"/>
    <n v="0"/>
    <m/>
    <n v="0"/>
    <m/>
    <n v="0"/>
    <n v="0"/>
    <m/>
    <n v="0"/>
    <n v="0"/>
    <m/>
  </r>
  <r>
    <n v="2618"/>
    <x v="0"/>
    <x v="0"/>
    <x v="0"/>
    <x v="0"/>
    <m/>
    <m/>
    <x v="0"/>
    <x v="0"/>
    <x v="0"/>
    <m/>
    <x v="0"/>
    <m/>
    <m/>
    <n v="0"/>
    <m/>
    <n v="0"/>
    <n v="0"/>
    <n v="0"/>
    <n v="0"/>
    <m/>
    <n v="0"/>
    <m/>
    <n v="0"/>
    <n v="0"/>
    <m/>
    <n v="0"/>
    <n v="0"/>
    <m/>
  </r>
  <r>
    <n v="2619"/>
    <x v="0"/>
    <x v="0"/>
    <x v="0"/>
    <x v="0"/>
    <m/>
    <m/>
    <x v="0"/>
    <x v="0"/>
    <x v="0"/>
    <m/>
    <x v="0"/>
    <m/>
    <m/>
    <n v="0"/>
    <m/>
    <n v="0"/>
    <n v="0"/>
    <n v="0"/>
    <n v="0"/>
    <m/>
    <n v="0"/>
    <m/>
    <n v="0"/>
    <n v="0"/>
    <m/>
    <n v="0"/>
    <n v="0"/>
    <m/>
  </r>
  <r>
    <n v="2620"/>
    <x v="0"/>
    <x v="0"/>
    <x v="0"/>
    <x v="0"/>
    <m/>
    <m/>
    <x v="0"/>
    <x v="0"/>
    <x v="0"/>
    <m/>
    <x v="0"/>
    <m/>
    <m/>
    <n v="0"/>
    <m/>
    <n v="0"/>
    <n v="0"/>
    <n v="0"/>
    <n v="0"/>
    <m/>
    <n v="0"/>
    <m/>
    <n v="0"/>
    <n v="0"/>
    <m/>
    <n v="0"/>
    <n v="0"/>
    <m/>
  </r>
  <r>
    <n v="2621"/>
    <x v="0"/>
    <x v="0"/>
    <x v="0"/>
    <x v="0"/>
    <m/>
    <m/>
    <x v="0"/>
    <x v="0"/>
    <x v="0"/>
    <m/>
    <x v="0"/>
    <m/>
    <m/>
    <n v="0"/>
    <m/>
    <n v="0"/>
    <n v="0"/>
    <n v="0"/>
    <n v="0"/>
    <m/>
    <n v="0"/>
    <m/>
    <n v="0"/>
    <n v="0"/>
    <m/>
    <n v="0"/>
    <n v="0"/>
    <m/>
  </r>
  <r>
    <n v="2622"/>
    <x v="0"/>
    <x v="0"/>
    <x v="0"/>
    <x v="0"/>
    <m/>
    <m/>
    <x v="0"/>
    <x v="0"/>
    <x v="0"/>
    <m/>
    <x v="0"/>
    <m/>
    <m/>
    <n v="0"/>
    <m/>
    <n v="0"/>
    <n v="0"/>
    <n v="0"/>
    <n v="0"/>
    <m/>
    <n v="0"/>
    <m/>
    <n v="0"/>
    <n v="0"/>
    <m/>
    <n v="0"/>
    <n v="0"/>
    <m/>
  </r>
  <r>
    <n v="2623"/>
    <x v="0"/>
    <x v="0"/>
    <x v="0"/>
    <x v="0"/>
    <m/>
    <m/>
    <x v="0"/>
    <x v="0"/>
    <x v="0"/>
    <m/>
    <x v="0"/>
    <m/>
    <m/>
    <n v="0"/>
    <m/>
    <n v="0"/>
    <n v="0"/>
    <n v="0"/>
    <n v="0"/>
    <m/>
    <n v="0"/>
    <m/>
    <n v="0"/>
    <n v="0"/>
    <m/>
    <n v="0"/>
    <n v="0"/>
    <m/>
  </r>
  <r>
    <n v="2624"/>
    <x v="0"/>
    <x v="0"/>
    <x v="0"/>
    <x v="0"/>
    <m/>
    <m/>
    <x v="0"/>
    <x v="0"/>
    <x v="0"/>
    <m/>
    <x v="0"/>
    <m/>
    <m/>
    <n v="0"/>
    <m/>
    <n v="0"/>
    <n v="0"/>
    <n v="0"/>
    <n v="0"/>
    <m/>
    <n v="0"/>
    <m/>
    <n v="0"/>
    <n v="0"/>
    <m/>
    <n v="0"/>
    <n v="0"/>
    <m/>
  </r>
  <r>
    <n v="2625"/>
    <x v="0"/>
    <x v="0"/>
    <x v="0"/>
    <x v="0"/>
    <m/>
    <m/>
    <x v="0"/>
    <x v="0"/>
    <x v="0"/>
    <m/>
    <x v="0"/>
    <m/>
    <m/>
    <n v="0"/>
    <m/>
    <n v="0"/>
    <n v="0"/>
    <n v="0"/>
    <n v="0"/>
    <m/>
    <n v="0"/>
    <m/>
    <n v="0"/>
    <n v="0"/>
    <m/>
    <n v="0"/>
    <n v="0"/>
    <m/>
  </r>
  <r>
    <n v="2626"/>
    <x v="0"/>
    <x v="0"/>
    <x v="0"/>
    <x v="0"/>
    <m/>
    <m/>
    <x v="0"/>
    <x v="0"/>
    <x v="0"/>
    <m/>
    <x v="0"/>
    <m/>
    <m/>
    <n v="0"/>
    <m/>
    <n v="0"/>
    <n v="0"/>
    <n v="0"/>
    <n v="0"/>
    <m/>
    <n v="0"/>
    <m/>
    <n v="0"/>
    <n v="0"/>
    <m/>
    <n v="0"/>
    <n v="0"/>
    <m/>
  </r>
  <r>
    <n v="2627"/>
    <x v="0"/>
    <x v="0"/>
    <x v="0"/>
    <x v="0"/>
    <m/>
    <m/>
    <x v="0"/>
    <x v="0"/>
    <x v="0"/>
    <m/>
    <x v="0"/>
    <m/>
    <m/>
    <n v="0"/>
    <m/>
    <n v="0"/>
    <n v="0"/>
    <n v="0"/>
    <n v="0"/>
    <m/>
    <n v="0"/>
    <m/>
    <n v="0"/>
    <n v="0"/>
    <m/>
    <n v="0"/>
    <n v="0"/>
    <m/>
  </r>
  <r>
    <n v="2628"/>
    <x v="0"/>
    <x v="0"/>
    <x v="0"/>
    <x v="0"/>
    <m/>
    <m/>
    <x v="0"/>
    <x v="0"/>
    <x v="0"/>
    <m/>
    <x v="0"/>
    <m/>
    <m/>
    <n v="0"/>
    <m/>
    <n v="0"/>
    <n v="0"/>
    <n v="0"/>
    <n v="0"/>
    <m/>
    <n v="0"/>
    <m/>
    <n v="0"/>
    <n v="0"/>
    <m/>
    <n v="0"/>
    <n v="0"/>
    <m/>
  </r>
  <r>
    <n v="2629"/>
    <x v="0"/>
    <x v="0"/>
    <x v="0"/>
    <x v="0"/>
    <m/>
    <m/>
    <x v="0"/>
    <x v="0"/>
    <x v="0"/>
    <m/>
    <x v="0"/>
    <m/>
    <m/>
    <n v="0"/>
    <m/>
    <n v="0"/>
    <n v="0"/>
    <n v="0"/>
    <n v="0"/>
    <m/>
    <n v="0"/>
    <m/>
    <n v="0"/>
    <n v="0"/>
    <m/>
    <n v="0"/>
    <n v="0"/>
    <m/>
  </r>
  <r>
    <n v="2630"/>
    <x v="0"/>
    <x v="0"/>
    <x v="0"/>
    <x v="0"/>
    <m/>
    <m/>
    <x v="0"/>
    <x v="0"/>
    <x v="0"/>
    <m/>
    <x v="0"/>
    <m/>
    <m/>
    <n v="0"/>
    <m/>
    <n v="0"/>
    <n v="0"/>
    <n v="0"/>
    <n v="0"/>
    <m/>
    <n v="0"/>
    <m/>
    <n v="0"/>
    <n v="0"/>
    <m/>
    <n v="0"/>
    <n v="0"/>
    <m/>
  </r>
  <r>
    <n v="2631"/>
    <x v="0"/>
    <x v="0"/>
    <x v="0"/>
    <x v="0"/>
    <m/>
    <m/>
    <x v="0"/>
    <x v="0"/>
    <x v="0"/>
    <m/>
    <x v="0"/>
    <m/>
    <m/>
    <n v="0"/>
    <m/>
    <n v="0"/>
    <n v="0"/>
    <n v="0"/>
    <n v="0"/>
    <m/>
    <n v="0"/>
    <m/>
    <n v="0"/>
    <n v="0"/>
    <m/>
    <n v="0"/>
    <n v="0"/>
    <m/>
  </r>
  <r>
    <n v="2632"/>
    <x v="0"/>
    <x v="0"/>
    <x v="0"/>
    <x v="0"/>
    <m/>
    <m/>
    <x v="0"/>
    <x v="0"/>
    <x v="0"/>
    <m/>
    <x v="0"/>
    <m/>
    <m/>
    <n v="0"/>
    <m/>
    <n v="0"/>
    <n v="0"/>
    <n v="0"/>
    <n v="0"/>
    <m/>
    <n v="0"/>
    <m/>
    <n v="0"/>
    <n v="0"/>
    <m/>
    <n v="0"/>
    <n v="0"/>
    <m/>
  </r>
  <r>
    <n v="2633"/>
    <x v="0"/>
    <x v="0"/>
    <x v="0"/>
    <x v="0"/>
    <m/>
    <m/>
    <x v="0"/>
    <x v="0"/>
    <x v="0"/>
    <m/>
    <x v="0"/>
    <m/>
    <m/>
    <n v="0"/>
    <m/>
    <n v="0"/>
    <n v="0"/>
    <n v="0"/>
    <n v="0"/>
    <m/>
    <n v="0"/>
    <m/>
    <n v="0"/>
    <n v="0"/>
    <m/>
    <n v="0"/>
    <n v="0"/>
    <m/>
  </r>
  <r>
    <n v="2634"/>
    <x v="0"/>
    <x v="0"/>
    <x v="0"/>
    <x v="0"/>
    <m/>
    <m/>
    <x v="0"/>
    <x v="0"/>
    <x v="0"/>
    <m/>
    <x v="0"/>
    <m/>
    <m/>
    <n v="0"/>
    <m/>
    <n v="0"/>
    <n v="0"/>
    <n v="0"/>
    <n v="0"/>
    <m/>
    <n v="0"/>
    <m/>
    <n v="0"/>
    <n v="0"/>
    <m/>
    <n v="0"/>
    <n v="0"/>
    <m/>
  </r>
  <r>
    <n v="2635"/>
    <x v="0"/>
    <x v="0"/>
    <x v="0"/>
    <x v="0"/>
    <m/>
    <m/>
    <x v="0"/>
    <x v="0"/>
    <x v="0"/>
    <m/>
    <x v="0"/>
    <m/>
    <m/>
    <n v="0"/>
    <m/>
    <n v="0"/>
    <n v="0"/>
    <n v="0"/>
    <n v="0"/>
    <m/>
    <n v="0"/>
    <m/>
    <n v="0"/>
    <n v="0"/>
    <m/>
    <n v="0"/>
    <n v="0"/>
    <m/>
  </r>
  <r>
    <n v="2636"/>
    <x v="0"/>
    <x v="0"/>
    <x v="0"/>
    <x v="0"/>
    <m/>
    <m/>
    <x v="0"/>
    <x v="0"/>
    <x v="0"/>
    <m/>
    <x v="0"/>
    <m/>
    <m/>
    <n v="0"/>
    <m/>
    <n v="0"/>
    <n v="0"/>
    <n v="0"/>
    <n v="0"/>
    <m/>
    <n v="0"/>
    <m/>
    <n v="0"/>
    <n v="0"/>
    <m/>
    <n v="0"/>
    <n v="0"/>
    <m/>
  </r>
  <r>
    <n v="2637"/>
    <x v="0"/>
    <x v="0"/>
    <x v="0"/>
    <x v="0"/>
    <m/>
    <m/>
    <x v="0"/>
    <x v="0"/>
    <x v="0"/>
    <m/>
    <x v="0"/>
    <m/>
    <m/>
    <n v="0"/>
    <m/>
    <n v="0"/>
    <n v="0"/>
    <n v="0"/>
    <n v="0"/>
    <m/>
    <n v="0"/>
    <m/>
    <n v="0"/>
    <n v="0"/>
    <m/>
    <n v="0"/>
    <n v="0"/>
    <m/>
  </r>
  <r>
    <n v="2638"/>
    <x v="0"/>
    <x v="0"/>
    <x v="0"/>
    <x v="0"/>
    <m/>
    <m/>
    <x v="0"/>
    <x v="0"/>
    <x v="0"/>
    <m/>
    <x v="0"/>
    <m/>
    <m/>
    <n v="0"/>
    <m/>
    <n v="0"/>
    <n v="0"/>
    <n v="0"/>
    <n v="0"/>
    <m/>
    <n v="0"/>
    <m/>
    <n v="0"/>
    <n v="0"/>
    <m/>
    <n v="0"/>
    <n v="0"/>
    <m/>
  </r>
  <r>
    <n v="2639"/>
    <x v="0"/>
    <x v="0"/>
    <x v="0"/>
    <x v="0"/>
    <m/>
    <m/>
    <x v="0"/>
    <x v="0"/>
    <x v="0"/>
    <m/>
    <x v="0"/>
    <m/>
    <m/>
    <n v="0"/>
    <m/>
    <n v="0"/>
    <n v="0"/>
    <n v="0"/>
    <n v="0"/>
    <m/>
    <n v="0"/>
    <m/>
    <n v="0"/>
    <n v="0"/>
    <m/>
    <n v="0"/>
    <n v="0"/>
    <m/>
  </r>
  <r>
    <n v="2640"/>
    <x v="0"/>
    <x v="0"/>
    <x v="0"/>
    <x v="0"/>
    <m/>
    <m/>
    <x v="0"/>
    <x v="0"/>
    <x v="0"/>
    <m/>
    <x v="0"/>
    <m/>
    <m/>
    <n v="0"/>
    <m/>
    <n v="0"/>
    <n v="0"/>
    <n v="0"/>
    <n v="0"/>
    <m/>
    <n v="0"/>
    <m/>
    <n v="0"/>
    <n v="0"/>
    <m/>
    <n v="0"/>
    <n v="0"/>
    <m/>
  </r>
  <r>
    <n v="2641"/>
    <x v="0"/>
    <x v="0"/>
    <x v="0"/>
    <x v="0"/>
    <m/>
    <m/>
    <x v="0"/>
    <x v="0"/>
    <x v="0"/>
    <m/>
    <x v="0"/>
    <m/>
    <m/>
    <n v="0"/>
    <m/>
    <n v="0"/>
    <n v="0"/>
    <n v="0"/>
    <n v="0"/>
    <m/>
    <n v="0"/>
    <m/>
    <n v="0"/>
    <n v="0"/>
    <m/>
    <n v="0"/>
    <n v="0"/>
    <m/>
  </r>
  <r>
    <n v="2642"/>
    <x v="0"/>
    <x v="0"/>
    <x v="0"/>
    <x v="0"/>
    <m/>
    <m/>
    <x v="0"/>
    <x v="0"/>
    <x v="0"/>
    <m/>
    <x v="0"/>
    <m/>
    <m/>
    <n v="0"/>
    <m/>
    <n v="0"/>
    <n v="0"/>
    <n v="0"/>
    <n v="0"/>
    <m/>
    <n v="0"/>
    <m/>
    <n v="0"/>
    <n v="0"/>
    <m/>
    <n v="0"/>
    <n v="0"/>
    <m/>
  </r>
  <r>
    <n v="2643"/>
    <x v="0"/>
    <x v="0"/>
    <x v="0"/>
    <x v="0"/>
    <m/>
    <m/>
    <x v="0"/>
    <x v="0"/>
    <x v="0"/>
    <m/>
    <x v="0"/>
    <m/>
    <m/>
    <n v="0"/>
    <m/>
    <n v="0"/>
    <n v="0"/>
    <n v="0"/>
    <n v="0"/>
    <m/>
    <n v="0"/>
    <m/>
    <n v="0"/>
    <n v="0"/>
    <m/>
    <n v="0"/>
    <n v="0"/>
    <m/>
  </r>
  <r>
    <n v="2644"/>
    <x v="0"/>
    <x v="0"/>
    <x v="0"/>
    <x v="0"/>
    <m/>
    <m/>
    <x v="0"/>
    <x v="0"/>
    <x v="0"/>
    <m/>
    <x v="0"/>
    <m/>
    <m/>
    <n v="0"/>
    <m/>
    <n v="0"/>
    <n v="0"/>
    <n v="0"/>
    <n v="0"/>
    <m/>
    <n v="0"/>
    <m/>
    <n v="0"/>
    <n v="0"/>
    <m/>
    <n v="0"/>
    <n v="0"/>
    <m/>
  </r>
  <r>
    <n v="2645"/>
    <x v="0"/>
    <x v="0"/>
    <x v="0"/>
    <x v="0"/>
    <m/>
    <m/>
    <x v="0"/>
    <x v="0"/>
    <x v="0"/>
    <m/>
    <x v="0"/>
    <m/>
    <m/>
    <n v="0"/>
    <m/>
    <n v="0"/>
    <n v="0"/>
    <n v="0"/>
    <n v="0"/>
    <m/>
    <n v="0"/>
    <m/>
    <n v="0"/>
    <n v="0"/>
    <m/>
    <n v="0"/>
    <n v="0"/>
    <m/>
  </r>
  <r>
    <n v="2646"/>
    <x v="0"/>
    <x v="0"/>
    <x v="0"/>
    <x v="0"/>
    <m/>
    <m/>
    <x v="0"/>
    <x v="0"/>
    <x v="0"/>
    <m/>
    <x v="0"/>
    <m/>
    <m/>
    <n v="0"/>
    <m/>
    <n v="0"/>
    <n v="0"/>
    <n v="0"/>
    <n v="0"/>
    <m/>
    <n v="0"/>
    <m/>
    <n v="0"/>
    <n v="0"/>
    <m/>
    <n v="0"/>
    <n v="0"/>
    <m/>
  </r>
  <r>
    <n v="2647"/>
    <x v="0"/>
    <x v="0"/>
    <x v="0"/>
    <x v="0"/>
    <m/>
    <m/>
    <x v="0"/>
    <x v="0"/>
    <x v="0"/>
    <m/>
    <x v="0"/>
    <m/>
    <m/>
    <n v="0"/>
    <m/>
    <n v="0"/>
    <n v="0"/>
    <n v="0"/>
    <n v="0"/>
    <m/>
    <n v="0"/>
    <m/>
    <n v="0"/>
    <n v="0"/>
    <m/>
    <n v="0"/>
    <n v="0"/>
    <m/>
  </r>
  <r>
    <n v="2648"/>
    <x v="0"/>
    <x v="0"/>
    <x v="0"/>
    <x v="0"/>
    <m/>
    <m/>
    <x v="0"/>
    <x v="0"/>
    <x v="0"/>
    <m/>
    <x v="0"/>
    <m/>
    <m/>
    <n v="0"/>
    <m/>
    <n v="0"/>
    <n v="0"/>
    <n v="0"/>
    <n v="0"/>
    <m/>
    <n v="0"/>
    <m/>
    <n v="0"/>
    <n v="0"/>
    <m/>
    <n v="0"/>
    <n v="0"/>
    <m/>
  </r>
  <r>
    <n v="2649"/>
    <x v="0"/>
    <x v="0"/>
    <x v="0"/>
    <x v="0"/>
    <m/>
    <m/>
    <x v="0"/>
    <x v="0"/>
    <x v="0"/>
    <m/>
    <x v="0"/>
    <m/>
    <m/>
    <n v="0"/>
    <m/>
    <n v="0"/>
    <n v="0"/>
    <n v="0"/>
    <n v="0"/>
    <m/>
    <n v="0"/>
    <m/>
    <n v="0"/>
    <n v="0"/>
    <m/>
    <n v="0"/>
    <n v="0"/>
    <m/>
  </r>
  <r>
    <n v="2650"/>
    <x v="0"/>
    <x v="0"/>
    <x v="0"/>
    <x v="0"/>
    <m/>
    <m/>
    <x v="0"/>
    <x v="0"/>
    <x v="0"/>
    <m/>
    <x v="0"/>
    <m/>
    <m/>
    <n v="0"/>
    <m/>
    <n v="0"/>
    <n v="0"/>
    <n v="0"/>
    <n v="0"/>
    <m/>
    <n v="0"/>
    <m/>
    <n v="0"/>
    <n v="0"/>
    <m/>
    <n v="0"/>
    <n v="0"/>
    <m/>
  </r>
  <r>
    <n v="2651"/>
    <x v="0"/>
    <x v="0"/>
    <x v="0"/>
    <x v="0"/>
    <m/>
    <m/>
    <x v="0"/>
    <x v="0"/>
    <x v="0"/>
    <m/>
    <x v="0"/>
    <m/>
    <m/>
    <n v="0"/>
    <m/>
    <n v="0"/>
    <n v="0"/>
    <n v="0"/>
    <n v="0"/>
    <m/>
    <n v="0"/>
    <m/>
    <n v="0"/>
    <n v="0"/>
    <m/>
    <n v="0"/>
    <n v="0"/>
    <m/>
  </r>
  <r>
    <n v="2652"/>
    <x v="0"/>
    <x v="0"/>
    <x v="0"/>
    <x v="0"/>
    <m/>
    <m/>
    <x v="0"/>
    <x v="0"/>
    <x v="0"/>
    <m/>
    <x v="0"/>
    <m/>
    <m/>
    <n v="0"/>
    <m/>
    <n v="0"/>
    <n v="0"/>
    <n v="0"/>
    <n v="0"/>
    <m/>
    <n v="0"/>
    <m/>
    <n v="0"/>
    <n v="0"/>
    <m/>
    <n v="0"/>
    <n v="0"/>
    <m/>
  </r>
  <r>
    <n v="2653"/>
    <x v="0"/>
    <x v="0"/>
    <x v="0"/>
    <x v="0"/>
    <m/>
    <m/>
    <x v="0"/>
    <x v="0"/>
    <x v="0"/>
    <m/>
    <x v="0"/>
    <m/>
    <m/>
    <n v="0"/>
    <m/>
    <n v="0"/>
    <n v="0"/>
    <n v="0"/>
    <n v="0"/>
    <m/>
    <n v="0"/>
    <m/>
    <n v="0"/>
    <n v="0"/>
    <m/>
    <n v="0"/>
    <n v="0"/>
    <m/>
  </r>
  <r>
    <n v="2654"/>
    <x v="0"/>
    <x v="0"/>
    <x v="0"/>
    <x v="0"/>
    <m/>
    <m/>
    <x v="0"/>
    <x v="0"/>
    <x v="0"/>
    <m/>
    <x v="0"/>
    <m/>
    <m/>
    <n v="0"/>
    <m/>
    <n v="0"/>
    <n v="0"/>
    <n v="0"/>
    <n v="0"/>
    <m/>
    <n v="0"/>
    <m/>
    <n v="0"/>
    <n v="0"/>
    <m/>
    <n v="0"/>
    <n v="0"/>
    <m/>
  </r>
  <r>
    <n v="2655"/>
    <x v="0"/>
    <x v="0"/>
    <x v="0"/>
    <x v="0"/>
    <m/>
    <m/>
    <x v="0"/>
    <x v="0"/>
    <x v="0"/>
    <m/>
    <x v="0"/>
    <m/>
    <m/>
    <n v="0"/>
    <m/>
    <n v="0"/>
    <n v="0"/>
    <n v="0"/>
    <n v="0"/>
    <m/>
    <n v="0"/>
    <m/>
    <n v="0"/>
    <n v="0"/>
    <m/>
    <n v="0"/>
    <n v="0"/>
    <m/>
  </r>
  <r>
    <n v="2656"/>
    <x v="0"/>
    <x v="0"/>
    <x v="0"/>
    <x v="0"/>
    <m/>
    <m/>
    <x v="0"/>
    <x v="0"/>
    <x v="0"/>
    <m/>
    <x v="0"/>
    <m/>
    <m/>
    <n v="0"/>
    <m/>
    <n v="0"/>
    <n v="0"/>
    <n v="0"/>
    <n v="0"/>
    <m/>
    <n v="0"/>
    <m/>
    <n v="0"/>
    <n v="0"/>
    <m/>
    <n v="0"/>
    <n v="0"/>
    <m/>
  </r>
  <r>
    <n v="2657"/>
    <x v="0"/>
    <x v="0"/>
    <x v="0"/>
    <x v="0"/>
    <m/>
    <m/>
    <x v="0"/>
    <x v="0"/>
    <x v="0"/>
    <m/>
    <x v="0"/>
    <m/>
    <m/>
    <n v="0"/>
    <m/>
    <n v="0"/>
    <n v="0"/>
    <n v="0"/>
    <n v="0"/>
    <m/>
    <n v="0"/>
    <m/>
    <n v="0"/>
    <n v="0"/>
    <m/>
    <n v="0"/>
    <n v="0"/>
    <m/>
  </r>
  <r>
    <n v="2658"/>
    <x v="0"/>
    <x v="0"/>
    <x v="0"/>
    <x v="0"/>
    <m/>
    <m/>
    <x v="0"/>
    <x v="0"/>
    <x v="0"/>
    <m/>
    <x v="0"/>
    <m/>
    <m/>
    <n v="0"/>
    <m/>
    <n v="0"/>
    <n v="0"/>
    <n v="0"/>
    <n v="0"/>
    <m/>
    <n v="0"/>
    <m/>
    <n v="0"/>
    <n v="0"/>
    <m/>
    <n v="0"/>
    <n v="0"/>
    <m/>
  </r>
  <r>
    <n v="2659"/>
    <x v="0"/>
    <x v="0"/>
    <x v="0"/>
    <x v="0"/>
    <m/>
    <m/>
    <x v="0"/>
    <x v="0"/>
    <x v="0"/>
    <m/>
    <x v="0"/>
    <m/>
    <m/>
    <n v="0"/>
    <m/>
    <n v="0"/>
    <n v="0"/>
    <n v="0"/>
    <n v="0"/>
    <m/>
    <n v="0"/>
    <m/>
    <n v="0"/>
    <n v="0"/>
    <m/>
    <n v="0"/>
    <n v="0"/>
    <m/>
  </r>
  <r>
    <n v="2660"/>
    <x v="0"/>
    <x v="0"/>
    <x v="0"/>
    <x v="0"/>
    <m/>
    <m/>
    <x v="0"/>
    <x v="0"/>
    <x v="0"/>
    <m/>
    <x v="0"/>
    <m/>
    <m/>
    <n v="0"/>
    <m/>
    <n v="0"/>
    <n v="0"/>
    <n v="0"/>
    <n v="0"/>
    <m/>
    <n v="0"/>
    <m/>
    <n v="0"/>
    <n v="0"/>
    <m/>
    <n v="0"/>
    <n v="0"/>
    <m/>
  </r>
  <r>
    <n v="2661"/>
    <x v="0"/>
    <x v="0"/>
    <x v="0"/>
    <x v="0"/>
    <m/>
    <m/>
    <x v="0"/>
    <x v="0"/>
    <x v="0"/>
    <m/>
    <x v="0"/>
    <m/>
    <m/>
    <n v="0"/>
    <m/>
    <n v="0"/>
    <n v="0"/>
    <n v="0"/>
    <n v="0"/>
    <m/>
    <n v="0"/>
    <m/>
    <n v="0"/>
    <n v="0"/>
    <m/>
    <n v="0"/>
    <n v="0"/>
    <m/>
  </r>
  <r>
    <n v="2662"/>
    <x v="0"/>
    <x v="0"/>
    <x v="0"/>
    <x v="0"/>
    <m/>
    <m/>
    <x v="0"/>
    <x v="0"/>
    <x v="0"/>
    <m/>
    <x v="0"/>
    <m/>
    <m/>
    <n v="0"/>
    <m/>
    <n v="0"/>
    <n v="0"/>
    <n v="0"/>
    <n v="0"/>
    <m/>
    <n v="0"/>
    <m/>
    <n v="0"/>
    <n v="0"/>
    <m/>
    <n v="0"/>
    <n v="0"/>
    <m/>
  </r>
  <r>
    <n v="2663"/>
    <x v="0"/>
    <x v="0"/>
    <x v="0"/>
    <x v="0"/>
    <m/>
    <m/>
    <x v="0"/>
    <x v="0"/>
    <x v="0"/>
    <m/>
    <x v="0"/>
    <m/>
    <m/>
    <n v="0"/>
    <m/>
    <n v="0"/>
    <n v="0"/>
    <n v="0"/>
    <n v="0"/>
    <m/>
    <n v="0"/>
    <m/>
    <n v="0"/>
    <n v="0"/>
    <m/>
    <n v="0"/>
    <n v="0"/>
    <m/>
  </r>
  <r>
    <n v="2664"/>
    <x v="0"/>
    <x v="0"/>
    <x v="0"/>
    <x v="0"/>
    <m/>
    <m/>
    <x v="0"/>
    <x v="0"/>
    <x v="0"/>
    <m/>
    <x v="0"/>
    <m/>
    <m/>
    <n v="0"/>
    <m/>
    <n v="0"/>
    <n v="0"/>
    <n v="0"/>
    <n v="0"/>
    <m/>
    <n v="0"/>
    <m/>
    <n v="0"/>
    <n v="0"/>
    <m/>
    <n v="0"/>
    <n v="0"/>
    <m/>
  </r>
  <r>
    <n v="2665"/>
    <x v="0"/>
    <x v="0"/>
    <x v="0"/>
    <x v="0"/>
    <m/>
    <m/>
    <x v="0"/>
    <x v="0"/>
    <x v="0"/>
    <m/>
    <x v="0"/>
    <m/>
    <m/>
    <n v="0"/>
    <m/>
    <n v="0"/>
    <n v="0"/>
    <n v="0"/>
    <n v="0"/>
    <m/>
    <n v="0"/>
    <m/>
    <n v="0"/>
    <n v="0"/>
    <m/>
    <n v="0"/>
    <n v="0"/>
    <m/>
  </r>
  <r>
    <n v="2666"/>
    <x v="0"/>
    <x v="0"/>
    <x v="0"/>
    <x v="0"/>
    <m/>
    <m/>
    <x v="0"/>
    <x v="0"/>
    <x v="0"/>
    <m/>
    <x v="0"/>
    <m/>
    <m/>
    <n v="0"/>
    <m/>
    <n v="0"/>
    <n v="0"/>
    <n v="0"/>
    <n v="0"/>
    <m/>
    <n v="0"/>
    <m/>
    <n v="0"/>
    <n v="0"/>
    <m/>
    <n v="0"/>
    <n v="0"/>
    <m/>
  </r>
  <r>
    <n v="2667"/>
    <x v="0"/>
    <x v="0"/>
    <x v="0"/>
    <x v="0"/>
    <m/>
    <m/>
    <x v="0"/>
    <x v="0"/>
    <x v="0"/>
    <m/>
    <x v="0"/>
    <m/>
    <m/>
    <n v="0"/>
    <m/>
    <n v="0"/>
    <n v="0"/>
    <n v="0"/>
    <n v="0"/>
    <m/>
    <n v="0"/>
    <m/>
    <n v="0"/>
    <n v="0"/>
    <m/>
    <n v="0"/>
    <n v="0"/>
    <m/>
  </r>
  <r>
    <n v="2668"/>
    <x v="0"/>
    <x v="0"/>
    <x v="0"/>
    <x v="0"/>
    <m/>
    <m/>
    <x v="0"/>
    <x v="0"/>
    <x v="0"/>
    <m/>
    <x v="0"/>
    <m/>
    <m/>
    <n v="0"/>
    <m/>
    <n v="0"/>
    <n v="0"/>
    <n v="0"/>
    <n v="0"/>
    <m/>
    <n v="0"/>
    <m/>
    <n v="0"/>
    <n v="0"/>
    <m/>
    <n v="0"/>
    <n v="0"/>
    <m/>
  </r>
  <r>
    <n v="2669"/>
    <x v="0"/>
    <x v="0"/>
    <x v="0"/>
    <x v="0"/>
    <m/>
    <m/>
    <x v="0"/>
    <x v="0"/>
    <x v="0"/>
    <m/>
    <x v="0"/>
    <m/>
    <m/>
    <n v="0"/>
    <m/>
    <n v="0"/>
    <n v="0"/>
    <n v="0"/>
    <n v="0"/>
    <m/>
    <n v="0"/>
    <m/>
    <n v="0"/>
    <n v="0"/>
    <m/>
    <n v="0"/>
    <n v="0"/>
    <m/>
  </r>
  <r>
    <n v="2670"/>
    <x v="0"/>
    <x v="0"/>
    <x v="0"/>
    <x v="0"/>
    <m/>
    <m/>
    <x v="0"/>
    <x v="0"/>
    <x v="0"/>
    <m/>
    <x v="0"/>
    <m/>
    <m/>
    <n v="0"/>
    <m/>
    <n v="0"/>
    <n v="0"/>
    <n v="0"/>
    <n v="0"/>
    <m/>
    <n v="0"/>
    <m/>
    <n v="0"/>
    <n v="0"/>
    <m/>
    <n v="0"/>
    <n v="0"/>
    <m/>
  </r>
  <r>
    <n v="2671"/>
    <x v="0"/>
    <x v="0"/>
    <x v="0"/>
    <x v="0"/>
    <m/>
    <m/>
    <x v="0"/>
    <x v="0"/>
    <x v="0"/>
    <m/>
    <x v="0"/>
    <m/>
    <m/>
    <n v="0"/>
    <m/>
    <n v="0"/>
    <n v="0"/>
    <n v="0"/>
    <n v="0"/>
    <m/>
    <n v="0"/>
    <m/>
    <n v="0"/>
    <n v="0"/>
    <m/>
    <n v="0"/>
    <n v="0"/>
    <m/>
  </r>
  <r>
    <n v="2672"/>
    <x v="0"/>
    <x v="0"/>
    <x v="0"/>
    <x v="0"/>
    <m/>
    <m/>
    <x v="0"/>
    <x v="0"/>
    <x v="0"/>
    <m/>
    <x v="0"/>
    <m/>
    <m/>
    <n v="0"/>
    <m/>
    <n v="0"/>
    <n v="0"/>
    <n v="0"/>
    <n v="0"/>
    <m/>
    <n v="0"/>
    <m/>
    <n v="0"/>
    <n v="0"/>
    <m/>
    <n v="0"/>
    <n v="0"/>
    <m/>
  </r>
  <r>
    <n v="2673"/>
    <x v="0"/>
    <x v="0"/>
    <x v="0"/>
    <x v="0"/>
    <m/>
    <m/>
    <x v="0"/>
    <x v="0"/>
    <x v="0"/>
    <m/>
    <x v="0"/>
    <m/>
    <m/>
    <n v="0"/>
    <m/>
    <n v="0"/>
    <n v="0"/>
    <n v="0"/>
    <n v="0"/>
    <m/>
    <n v="0"/>
    <m/>
    <n v="0"/>
    <n v="0"/>
    <m/>
    <n v="0"/>
    <n v="0"/>
    <m/>
  </r>
  <r>
    <n v="2674"/>
    <x v="0"/>
    <x v="0"/>
    <x v="0"/>
    <x v="0"/>
    <m/>
    <m/>
    <x v="0"/>
    <x v="0"/>
    <x v="0"/>
    <m/>
    <x v="0"/>
    <m/>
    <m/>
    <n v="0"/>
    <m/>
    <n v="0"/>
    <n v="0"/>
    <n v="0"/>
    <n v="0"/>
    <m/>
    <n v="0"/>
    <m/>
    <n v="0"/>
    <n v="0"/>
    <m/>
    <n v="0"/>
    <n v="0"/>
    <m/>
  </r>
  <r>
    <n v="2675"/>
    <x v="0"/>
    <x v="0"/>
    <x v="0"/>
    <x v="0"/>
    <m/>
    <m/>
    <x v="0"/>
    <x v="0"/>
    <x v="0"/>
    <m/>
    <x v="0"/>
    <m/>
    <m/>
    <n v="0"/>
    <m/>
    <n v="0"/>
    <n v="0"/>
    <n v="0"/>
    <n v="0"/>
    <m/>
    <n v="0"/>
    <m/>
    <n v="0"/>
    <n v="0"/>
    <m/>
    <n v="0"/>
    <n v="0"/>
    <m/>
  </r>
  <r>
    <n v="2676"/>
    <x v="0"/>
    <x v="0"/>
    <x v="0"/>
    <x v="0"/>
    <m/>
    <m/>
    <x v="0"/>
    <x v="0"/>
    <x v="0"/>
    <m/>
    <x v="0"/>
    <m/>
    <m/>
    <n v="0"/>
    <m/>
    <n v="0"/>
    <n v="0"/>
    <n v="0"/>
    <n v="0"/>
    <m/>
    <n v="0"/>
    <m/>
    <n v="0"/>
    <n v="0"/>
    <m/>
    <n v="0"/>
    <n v="0"/>
    <m/>
  </r>
  <r>
    <n v="2677"/>
    <x v="0"/>
    <x v="0"/>
    <x v="0"/>
    <x v="0"/>
    <m/>
    <m/>
    <x v="0"/>
    <x v="0"/>
    <x v="0"/>
    <m/>
    <x v="0"/>
    <m/>
    <m/>
    <n v="0"/>
    <m/>
    <n v="0"/>
    <n v="0"/>
    <n v="0"/>
    <n v="0"/>
    <m/>
    <n v="0"/>
    <m/>
    <n v="0"/>
    <n v="0"/>
    <m/>
    <n v="0"/>
    <n v="0"/>
    <m/>
  </r>
  <r>
    <n v="2678"/>
    <x v="0"/>
    <x v="0"/>
    <x v="0"/>
    <x v="0"/>
    <m/>
    <m/>
    <x v="0"/>
    <x v="0"/>
    <x v="0"/>
    <m/>
    <x v="0"/>
    <m/>
    <m/>
    <n v="0"/>
    <m/>
    <n v="0"/>
    <n v="0"/>
    <n v="0"/>
    <n v="0"/>
    <m/>
    <n v="0"/>
    <m/>
    <n v="0"/>
    <n v="0"/>
    <m/>
    <n v="0"/>
    <n v="0"/>
    <m/>
  </r>
  <r>
    <n v="2679"/>
    <x v="0"/>
    <x v="0"/>
    <x v="0"/>
    <x v="0"/>
    <m/>
    <m/>
    <x v="0"/>
    <x v="0"/>
    <x v="0"/>
    <m/>
    <x v="0"/>
    <m/>
    <m/>
    <n v="0"/>
    <m/>
    <n v="0"/>
    <n v="0"/>
    <n v="0"/>
    <n v="0"/>
    <m/>
    <n v="0"/>
    <m/>
    <n v="0"/>
    <n v="0"/>
    <m/>
    <n v="0"/>
    <n v="0"/>
    <m/>
  </r>
  <r>
    <n v="2680"/>
    <x v="0"/>
    <x v="0"/>
    <x v="0"/>
    <x v="0"/>
    <m/>
    <m/>
    <x v="0"/>
    <x v="0"/>
    <x v="0"/>
    <m/>
    <x v="0"/>
    <m/>
    <m/>
    <n v="0"/>
    <m/>
    <n v="0"/>
    <n v="0"/>
    <n v="0"/>
    <n v="0"/>
    <m/>
    <n v="0"/>
    <m/>
    <n v="0"/>
    <n v="0"/>
    <m/>
    <n v="0"/>
    <n v="0"/>
    <m/>
  </r>
  <r>
    <n v="2681"/>
    <x v="0"/>
    <x v="0"/>
    <x v="0"/>
    <x v="0"/>
    <m/>
    <m/>
    <x v="0"/>
    <x v="0"/>
    <x v="0"/>
    <m/>
    <x v="0"/>
    <m/>
    <m/>
    <n v="0"/>
    <m/>
    <n v="0"/>
    <n v="0"/>
    <n v="0"/>
    <n v="0"/>
    <m/>
    <n v="0"/>
    <m/>
    <n v="0"/>
    <n v="0"/>
    <m/>
    <n v="0"/>
    <n v="0"/>
    <m/>
  </r>
  <r>
    <n v="2682"/>
    <x v="0"/>
    <x v="0"/>
    <x v="0"/>
    <x v="0"/>
    <m/>
    <m/>
    <x v="0"/>
    <x v="0"/>
    <x v="0"/>
    <m/>
    <x v="0"/>
    <m/>
    <m/>
    <n v="0"/>
    <m/>
    <n v="0"/>
    <n v="0"/>
    <n v="0"/>
    <n v="0"/>
    <m/>
    <n v="0"/>
    <m/>
    <n v="0"/>
    <n v="0"/>
    <m/>
    <n v="0"/>
    <n v="0"/>
    <m/>
  </r>
  <r>
    <n v="2683"/>
    <x v="0"/>
    <x v="0"/>
    <x v="0"/>
    <x v="0"/>
    <m/>
    <m/>
    <x v="0"/>
    <x v="0"/>
    <x v="0"/>
    <m/>
    <x v="0"/>
    <m/>
    <m/>
    <n v="0"/>
    <m/>
    <n v="0"/>
    <n v="0"/>
    <n v="0"/>
    <n v="0"/>
    <m/>
    <n v="0"/>
    <m/>
    <n v="0"/>
    <n v="0"/>
    <m/>
    <n v="0"/>
    <n v="0"/>
    <m/>
  </r>
  <r>
    <n v="2684"/>
    <x v="0"/>
    <x v="0"/>
    <x v="0"/>
    <x v="0"/>
    <m/>
    <m/>
    <x v="0"/>
    <x v="0"/>
    <x v="0"/>
    <m/>
    <x v="0"/>
    <m/>
    <m/>
    <n v="0"/>
    <m/>
    <n v="0"/>
    <n v="0"/>
    <n v="0"/>
    <n v="0"/>
    <m/>
    <n v="0"/>
    <m/>
    <n v="0"/>
    <n v="0"/>
    <m/>
    <n v="0"/>
    <n v="0"/>
    <m/>
  </r>
  <r>
    <n v="2685"/>
    <x v="0"/>
    <x v="0"/>
    <x v="0"/>
    <x v="0"/>
    <m/>
    <m/>
    <x v="0"/>
    <x v="0"/>
    <x v="0"/>
    <m/>
    <x v="0"/>
    <m/>
    <m/>
    <n v="0"/>
    <m/>
    <n v="0"/>
    <n v="0"/>
    <n v="0"/>
    <n v="0"/>
    <m/>
    <n v="0"/>
    <m/>
    <n v="0"/>
    <n v="0"/>
    <m/>
    <n v="0"/>
    <n v="0"/>
    <m/>
  </r>
  <r>
    <n v="2686"/>
    <x v="0"/>
    <x v="0"/>
    <x v="0"/>
    <x v="0"/>
    <m/>
    <m/>
    <x v="0"/>
    <x v="0"/>
    <x v="0"/>
    <m/>
    <x v="0"/>
    <m/>
    <m/>
    <n v="0"/>
    <m/>
    <n v="0"/>
    <n v="0"/>
    <n v="0"/>
    <n v="0"/>
    <m/>
    <n v="0"/>
    <m/>
    <n v="0"/>
    <n v="0"/>
    <m/>
    <n v="0"/>
    <n v="0"/>
    <m/>
  </r>
  <r>
    <n v="2687"/>
    <x v="0"/>
    <x v="0"/>
    <x v="0"/>
    <x v="0"/>
    <m/>
    <m/>
    <x v="0"/>
    <x v="0"/>
    <x v="0"/>
    <m/>
    <x v="0"/>
    <m/>
    <m/>
    <n v="0"/>
    <m/>
    <n v="0"/>
    <n v="0"/>
    <n v="0"/>
    <n v="0"/>
    <m/>
    <n v="0"/>
    <m/>
    <n v="0"/>
    <n v="0"/>
    <m/>
    <n v="0"/>
    <n v="0"/>
    <m/>
  </r>
  <r>
    <n v="2688"/>
    <x v="0"/>
    <x v="0"/>
    <x v="0"/>
    <x v="0"/>
    <m/>
    <m/>
    <x v="0"/>
    <x v="0"/>
    <x v="0"/>
    <m/>
    <x v="0"/>
    <m/>
    <m/>
    <n v="0"/>
    <m/>
    <n v="0"/>
    <n v="0"/>
    <n v="0"/>
    <n v="0"/>
    <m/>
    <n v="0"/>
    <m/>
    <n v="0"/>
    <n v="0"/>
    <m/>
    <n v="0"/>
    <n v="0"/>
    <m/>
  </r>
  <r>
    <n v="2689"/>
    <x v="0"/>
    <x v="0"/>
    <x v="0"/>
    <x v="0"/>
    <m/>
    <m/>
    <x v="0"/>
    <x v="0"/>
    <x v="0"/>
    <m/>
    <x v="0"/>
    <m/>
    <m/>
    <n v="0"/>
    <m/>
    <n v="0"/>
    <n v="0"/>
    <n v="0"/>
    <n v="0"/>
    <m/>
    <n v="0"/>
    <m/>
    <n v="0"/>
    <n v="0"/>
    <m/>
    <n v="0"/>
    <n v="0"/>
    <m/>
  </r>
  <r>
    <n v="2690"/>
    <x v="0"/>
    <x v="0"/>
    <x v="0"/>
    <x v="0"/>
    <m/>
    <m/>
    <x v="0"/>
    <x v="0"/>
    <x v="0"/>
    <m/>
    <x v="0"/>
    <m/>
    <m/>
    <n v="0"/>
    <m/>
    <n v="0"/>
    <n v="0"/>
    <n v="0"/>
    <n v="0"/>
    <m/>
    <n v="0"/>
    <m/>
    <n v="0"/>
    <n v="0"/>
    <m/>
    <n v="0"/>
    <n v="0"/>
    <m/>
  </r>
  <r>
    <n v="2691"/>
    <x v="0"/>
    <x v="0"/>
    <x v="0"/>
    <x v="0"/>
    <m/>
    <m/>
    <x v="0"/>
    <x v="0"/>
    <x v="0"/>
    <m/>
    <x v="0"/>
    <m/>
    <m/>
    <n v="0"/>
    <m/>
    <n v="0"/>
    <n v="0"/>
    <n v="0"/>
    <n v="0"/>
    <m/>
    <n v="0"/>
    <m/>
    <n v="0"/>
    <n v="0"/>
    <m/>
    <n v="0"/>
    <n v="0"/>
    <m/>
  </r>
  <r>
    <n v="2692"/>
    <x v="0"/>
    <x v="0"/>
    <x v="0"/>
    <x v="0"/>
    <m/>
    <m/>
    <x v="0"/>
    <x v="0"/>
    <x v="0"/>
    <m/>
    <x v="0"/>
    <m/>
    <m/>
    <n v="0"/>
    <m/>
    <n v="0"/>
    <n v="0"/>
    <n v="0"/>
    <n v="0"/>
    <m/>
    <n v="0"/>
    <m/>
    <n v="0"/>
    <n v="0"/>
    <m/>
    <n v="0"/>
    <n v="0"/>
    <m/>
  </r>
  <r>
    <n v="2693"/>
    <x v="0"/>
    <x v="0"/>
    <x v="0"/>
    <x v="0"/>
    <m/>
    <m/>
    <x v="0"/>
    <x v="0"/>
    <x v="0"/>
    <m/>
    <x v="0"/>
    <m/>
    <m/>
    <n v="0"/>
    <m/>
    <n v="0"/>
    <n v="0"/>
    <n v="0"/>
    <n v="0"/>
    <m/>
    <n v="0"/>
    <m/>
    <n v="0"/>
    <n v="0"/>
    <m/>
    <n v="0"/>
    <n v="0"/>
    <m/>
  </r>
  <r>
    <n v="2694"/>
    <x v="0"/>
    <x v="0"/>
    <x v="0"/>
    <x v="0"/>
    <m/>
    <m/>
    <x v="0"/>
    <x v="0"/>
    <x v="0"/>
    <m/>
    <x v="0"/>
    <m/>
    <m/>
    <n v="0"/>
    <m/>
    <n v="0"/>
    <n v="0"/>
    <n v="0"/>
    <n v="0"/>
    <m/>
    <n v="0"/>
    <m/>
    <n v="0"/>
    <n v="0"/>
    <m/>
    <n v="0"/>
    <n v="0"/>
    <m/>
  </r>
  <r>
    <n v="2695"/>
    <x v="0"/>
    <x v="0"/>
    <x v="0"/>
    <x v="0"/>
    <m/>
    <m/>
    <x v="0"/>
    <x v="0"/>
    <x v="0"/>
    <m/>
    <x v="0"/>
    <m/>
    <m/>
    <n v="0"/>
    <m/>
    <n v="0"/>
    <n v="0"/>
    <n v="0"/>
    <n v="0"/>
    <m/>
    <n v="0"/>
    <m/>
    <n v="0"/>
    <n v="0"/>
    <m/>
    <n v="0"/>
    <n v="0"/>
    <m/>
  </r>
  <r>
    <n v="2696"/>
    <x v="0"/>
    <x v="0"/>
    <x v="0"/>
    <x v="0"/>
    <m/>
    <m/>
    <x v="0"/>
    <x v="0"/>
    <x v="0"/>
    <m/>
    <x v="0"/>
    <m/>
    <m/>
    <n v="0"/>
    <m/>
    <n v="0"/>
    <n v="0"/>
    <n v="0"/>
    <n v="0"/>
    <m/>
    <n v="0"/>
    <m/>
    <n v="0"/>
    <n v="0"/>
    <m/>
    <n v="0"/>
    <n v="0"/>
    <m/>
  </r>
  <r>
    <n v="2697"/>
    <x v="0"/>
    <x v="0"/>
    <x v="0"/>
    <x v="0"/>
    <m/>
    <m/>
    <x v="0"/>
    <x v="0"/>
    <x v="0"/>
    <m/>
    <x v="0"/>
    <m/>
    <m/>
    <n v="0"/>
    <m/>
    <n v="0"/>
    <n v="0"/>
    <n v="0"/>
    <n v="0"/>
    <m/>
    <n v="0"/>
    <m/>
    <n v="0"/>
    <n v="0"/>
    <m/>
    <n v="0"/>
    <n v="0"/>
    <m/>
  </r>
  <r>
    <n v="2698"/>
    <x v="0"/>
    <x v="0"/>
    <x v="0"/>
    <x v="0"/>
    <m/>
    <m/>
    <x v="0"/>
    <x v="0"/>
    <x v="0"/>
    <m/>
    <x v="0"/>
    <m/>
    <m/>
    <n v="0"/>
    <m/>
    <n v="0"/>
    <n v="0"/>
    <n v="0"/>
    <n v="0"/>
    <m/>
    <n v="0"/>
    <m/>
    <n v="0"/>
    <n v="0"/>
    <m/>
    <n v="0"/>
    <n v="0"/>
    <m/>
  </r>
  <r>
    <n v="2699"/>
    <x v="0"/>
    <x v="0"/>
    <x v="0"/>
    <x v="0"/>
    <m/>
    <m/>
    <x v="0"/>
    <x v="0"/>
    <x v="0"/>
    <m/>
    <x v="0"/>
    <m/>
    <m/>
    <n v="0"/>
    <m/>
    <n v="0"/>
    <n v="0"/>
    <n v="0"/>
    <n v="0"/>
    <m/>
    <n v="0"/>
    <m/>
    <n v="0"/>
    <n v="0"/>
    <m/>
    <n v="0"/>
    <n v="0"/>
    <m/>
  </r>
  <r>
    <n v="2700"/>
    <x v="0"/>
    <x v="0"/>
    <x v="0"/>
    <x v="0"/>
    <m/>
    <m/>
    <x v="0"/>
    <x v="0"/>
    <x v="0"/>
    <m/>
    <x v="0"/>
    <m/>
    <m/>
    <n v="0"/>
    <m/>
    <n v="0"/>
    <n v="0"/>
    <n v="0"/>
    <n v="0"/>
    <m/>
    <n v="0"/>
    <m/>
    <n v="0"/>
    <n v="0"/>
    <m/>
    <n v="0"/>
    <n v="0"/>
    <m/>
  </r>
  <r>
    <n v="2701"/>
    <x v="0"/>
    <x v="0"/>
    <x v="0"/>
    <x v="0"/>
    <m/>
    <m/>
    <x v="0"/>
    <x v="0"/>
    <x v="0"/>
    <m/>
    <x v="0"/>
    <m/>
    <m/>
    <n v="0"/>
    <m/>
    <n v="0"/>
    <n v="0"/>
    <n v="0"/>
    <n v="0"/>
    <m/>
    <n v="0"/>
    <m/>
    <n v="0"/>
    <n v="0"/>
    <m/>
    <n v="0"/>
    <n v="0"/>
    <m/>
  </r>
  <r>
    <n v="2702"/>
    <x v="0"/>
    <x v="0"/>
    <x v="0"/>
    <x v="0"/>
    <m/>
    <m/>
    <x v="0"/>
    <x v="0"/>
    <x v="0"/>
    <m/>
    <x v="0"/>
    <m/>
    <m/>
    <n v="0"/>
    <m/>
    <n v="0"/>
    <n v="0"/>
    <n v="0"/>
    <n v="0"/>
    <m/>
    <n v="0"/>
    <m/>
    <n v="0"/>
    <n v="0"/>
    <m/>
    <n v="0"/>
    <n v="0"/>
    <m/>
  </r>
  <r>
    <n v="2703"/>
    <x v="0"/>
    <x v="0"/>
    <x v="0"/>
    <x v="0"/>
    <m/>
    <m/>
    <x v="0"/>
    <x v="0"/>
    <x v="0"/>
    <m/>
    <x v="0"/>
    <m/>
    <m/>
    <n v="0"/>
    <m/>
    <n v="0"/>
    <n v="0"/>
    <n v="0"/>
    <n v="0"/>
    <m/>
    <n v="0"/>
    <m/>
    <n v="0"/>
    <n v="0"/>
    <m/>
    <n v="0"/>
    <n v="0"/>
    <m/>
  </r>
  <r>
    <n v="2704"/>
    <x v="0"/>
    <x v="0"/>
    <x v="0"/>
    <x v="0"/>
    <m/>
    <m/>
    <x v="0"/>
    <x v="0"/>
    <x v="0"/>
    <m/>
    <x v="0"/>
    <m/>
    <m/>
    <n v="0"/>
    <m/>
    <n v="0"/>
    <n v="0"/>
    <n v="0"/>
    <n v="0"/>
    <m/>
    <n v="0"/>
    <m/>
    <n v="0"/>
    <n v="0"/>
    <m/>
    <n v="0"/>
    <n v="0"/>
    <m/>
  </r>
  <r>
    <n v="2705"/>
    <x v="0"/>
    <x v="0"/>
    <x v="0"/>
    <x v="0"/>
    <m/>
    <m/>
    <x v="0"/>
    <x v="0"/>
    <x v="0"/>
    <m/>
    <x v="0"/>
    <m/>
    <m/>
    <n v="0"/>
    <m/>
    <n v="0"/>
    <n v="0"/>
    <n v="0"/>
    <n v="0"/>
    <m/>
    <n v="0"/>
    <m/>
    <n v="0"/>
    <n v="0"/>
    <m/>
    <n v="0"/>
    <n v="0"/>
    <m/>
  </r>
  <r>
    <n v="2706"/>
    <x v="0"/>
    <x v="0"/>
    <x v="0"/>
    <x v="0"/>
    <m/>
    <m/>
    <x v="0"/>
    <x v="0"/>
    <x v="0"/>
    <m/>
    <x v="0"/>
    <m/>
    <m/>
    <n v="0"/>
    <m/>
    <n v="0"/>
    <n v="0"/>
    <n v="0"/>
    <n v="0"/>
    <m/>
    <n v="0"/>
    <m/>
    <n v="0"/>
    <n v="0"/>
    <m/>
    <n v="0"/>
    <n v="0"/>
    <m/>
  </r>
  <r>
    <n v="2707"/>
    <x v="0"/>
    <x v="0"/>
    <x v="0"/>
    <x v="0"/>
    <m/>
    <m/>
    <x v="0"/>
    <x v="0"/>
    <x v="0"/>
    <m/>
    <x v="0"/>
    <m/>
    <m/>
    <n v="0"/>
    <m/>
    <n v="0"/>
    <n v="0"/>
    <n v="0"/>
    <n v="0"/>
    <m/>
    <n v="0"/>
    <m/>
    <n v="0"/>
    <n v="0"/>
    <m/>
    <n v="0"/>
    <n v="0"/>
    <m/>
  </r>
  <r>
    <n v="2708"/>
    <x v="0"/>
    <x v="0"/>
    <x v="0"/>
    <x v="0"/>
    <m/>
    <m/>
    <x v="0"/>
    <x v="0"/>
    <x v="0"/>
    <m/>
    <x v="0"/>
    <m/>
    <m/>
    <n v="0"/>
    <m/>
    <n v="0"/>
    <n v="0"/>
    <n v="0"/>
    <n v="0"/>
    <m/>
    <n v="0"/>
    <m/>
    <n v="0"/>
    <n v="0"/>
    <m/>
    <n v="0"/>
    <n v="0"/>
    <m/>
  </r>
  <r>
    <n v="2709"/>
    <x v="0"/>
    <x v="0"/>
    <x v="0"/>
    <x v="0"/>
    <m/>
    <m/>
    <x v="0"/>
    <x v="0"/>
    <x v="0"/>
    <m/>
    <x v="0"/>
    <m/>
    <m/>
    <n v="0"/>
    <m/>
    <n v="0"/>
    <n v="0"/>
    <n v="0"/>
    <n v="0"/>
    <m/>
    <n v="0"/>
    <m/>
    <n v="0"/>
    <n v="0"/>
    <m/>
    <n v="0"/>
    <n v="0"/>
    <m/>
  </r>
  <r>
    <n v="2710"/>
    <x v="0"/>
    <x v="0"/>
    <x v="0"/>
    <x v="0"/>
    <m/>
    <m/>
    <x v="0"/>
    <x v="0"/>
    <x v="0"/>
    <m/>
    <x v="0"/>
    <m/>
    <m/>
    <n v="0"/>
    <m/>
    <n v="0"/>
    <n v="0"/>
    <n v="0"/>
    <n v="0"/>
    <m/>
    <n v="0"/>
    <m/>
    <n v="0"/>
    <n v="0"/>
    <m/>
    <n v="0"/>
    <n v="0"/>
    <m/>
  </r>
  <r>
    <n v="2711"/>
    <x v="0"/>
    <x v="0"/>
    <x v="0"/>
    <x v="0"/>
    <m/>
    <m/>
    <x v="0"/>
    <x v="0"/>
    <x v="0"/>
    <m/>
    <x v="0"/>
    <m/>
    <m/>
    <n v="0"/>
    <m/>
    <n v="0"/>
    <n v="0"/>
    <n v="0"/>
    <n v="0"/>
    <m/>
    <n v="0"/>
    <m/>
    <n v="0"/>
    <n v="0"/>
    <m/>
    <n v="0"/>
    <n v="0"/>
    <m/>
  </r>
  <r>
    <n v="2712"/>
    <x v="0"/>
    <x v="0"/>
    <x v="0"/>
    <x v="0"/>
    <m/>
    <m/>
    <x v="0"/>
    <x v="0"/>
    <x v="0"/>
    <m/>
    <x v="0"/>
    <m/>
    <m/>
    <n v="0"/>
    <m/>
    <n v="0"/>
    <n v="0"/>
    <n v="0"/>
    <n v="0"/>
    <m/>
    <n v="0"/>
    <m/>
    <n v="0"/>
    <n v="0"/>
    <m/>
    <n v="0"/>
    <n v="0"/>
    <m/>
  </r>
  <r>
    <n v="2713"/>
    <x v="0"/>
    <x v="0"/>
    <x v="0"/>
    <x v="0"/>
    <m/>
    <m/>
    <x v="0"/>
    <x v="0"/>
    <x v="0"/>
    <m/>
    <x v="0"/>
    <m/>
    <m/>
    <n v="0"/>
    <m/>
    <n v="0"/>
    <n v="0"/>
    <n v="0"/>
    <n v="0"/>
    <m/>
    <n v="0"/>
    <m/>
    <n v="0"/>
    <n v="0"/>
    <m/>
    <n v="0"/>
    <n v="0"/>
    <m/>
  </r>
  <r>
    <n v="2714"/>
    <x v="0"/>
    <x v="0"/>
    <x v="0"/>
    <x v="0"/>
    <m/>
    <m/>
    <x v="0"/>
    <x v="0"/>
    <x v="0"/>
    <m/>
    <x v="0"/>
    <m/>
    <m/>
    <n v="0"/>
    <m/>
    <n v="0"/>
    <n v="0"/>
    <n v="0"/>
    <n v="0"/>
    <m/>
    <n v="0"/>
    <m/>
    <n v="0"/>
    <n v="0"/>
    <m/>
    <n v="0"/>
    <n v="0"/>
    <m/>
  </r>
  <r>
    <n v="2715"/>
    <x v="0"/>
    <x v="0"/>
    <x v="0"/>
    <x v="0"/>
    <m/>
    <m/>
    <x v="0"/>
    <x v="0"/>
    <x v="0"/>
    <m/>
    <x v="0"/>
    <m/>
    <m/>
    <n v="0"/>
    <m/>
    <n v="0"/>
    <n v="0"/>
    <n v="0"/>
    <n v="0"/>
    <m/>
    <n v="0"/>
    <m/>
    <n v="0"/>
    <n v="0"/>
    <m/>
    <n v="0"/>
    <n v="0"/>
    <m/>
  </r>
  <r>
    <n v="2716"/>
    <x v="0"/>
    <x v="0"/>
    <x v="0"/>
    <x v="0"/>
    <m/>
    <m/>
    <x v="0"/>
    <x v="0"/>
    <x v="0"/>
    <m/>
    <x v="0"/>
    <m/>
    <m/>
    <n v="0"/>
    <m/>
    <n v="0"/>
    <n v="0"/>
    <n v="0"/>
    <n v="0"/>
    <m/>
    <n v="0"/>
    <m/>
    <n v="0"/>
    <n v="0"/>
    <m/>
    <n v="0"/>
    <n v="0"/>
    <m/>
  </r>
  <r>
    <n v="2717"/>
    <x v="0"/>
    <x v="0"/>
    <x v="0"/>
    <x v="0"/>
    <m/>
    <m/>
    <x v="0"/>
    <x v="0"/>
    <x v="0"/>
    <m/>
    <x v="0"/>
    <m/>
    <m/>
    <n v="0"/>
    <m/>
    <n v="0"/>
    <n v="0"/>
    <n v="0"/>
    <n v="0"/>
    <m/>
    <n v="0"/>
    <m/>
    <n v="0"/>
    <n v="0"/>
    <m/>
    <n v="0"/>
    <n v="0"/>
    <m/>
  </r>
  <r>
    <n v="2718"/>
    <x v="0"/>
    <x v="0"/>
    <x v="0"/>
    <x v="0"/>
    <m/>
    <m/>
    <x v="0"/>
    <x v="0"/>
    <x v="0"/>
    <m/>
    <x v="0"/>
    <m/>
    <m/>
    <n v="0"/>
    <m/>
    <n v="0"/>
    <n v="0"/>
    <n v="0"/>
    <n v="0"/>
    <m/>
    <n v="0"/>
    <m/>
    <n v="0"/>
    <n v="0"/>
    <m/>
    <n v="0"/>
    <n v="0"/>
    <m/>
  </r>
  <r>
    <n v="2719"/>
    <x v="0"/>
    <x v="0"/>
    <x v="0"/>
    <x v="0"/>
    <m/>
    <m/>
    <x v="0"/>
    <x v="0"/>
    <x v="0"/>
    <m/>
    <x v="0"/>
    <m/>
    <m/>
    <n v="0"/>
    <m/>
    <n v="0"/>
    <n v="0"/>
    <n v="0"/>
    <n v="0"/>
    <m/>
    <n v="0"/>
    <m/>
    <n v="0"/>
    <n v="0"/>
    <m/>
    <n v="0"/>
    <n v="0"/>
    <m/>
  </r>
  <r>
    <n v="2720"/>
    <x v="0"/>
    <x v="0"/>
    <x v="0"/>
    <x v="0"/>
    <m/>
    <m/>
    <x v="0"/>
    <x v="0"/>
    <x v="0"/>
    <m/>
    <x v="0"/>
    <m/>
    <m/>
    <n v="0"/>
    <m/>
    <n v="0"/>
    <n v="0"/>
    <n v="0"/>
    <n v="0"/>
    <m/>
    <n v="0"/>
    <m/>
    <n v="0"/>
    <n v="0"/>
    <m/>
    <n v="0"/>
    <n v="0"/>
    <m/>
  </r>
  <r>
    <n v="2721"/>
    <x v="0"/>
    <x v="0"/>
    <x v="0"/>
    <x v="0"/>
    <m/>
    <m/>
    <x v="0"/>
    <x v="0"/>
    <x v="0"/>
    <m/>
    <x v="0"/>
    <m/>
    <m/>
    <n v="0"/>
    <m/>
    <n v="0"/>
    <n v="0"/>
    <n v="0"/>
    <n v="0"/>
    <m/>
    <n v="0"/>
    <m/>
    <n v="0"/>
    <n v="0"/>
    <m/>
    <n v="0"/>
    <n v="0"/>
    <m/>
  </r>
  <r>
    <n v="2722"/>
    <x v="0"/>
    <x v="0"/>
    <x v="0"/>
    <x v="0"/>
    <m/>
    <m/>
    <x v="0"/>
    <x v="0"/>
    <x v="0"/>
    <m/>
    <x v="0"/>
    <m/>
    <m/>
    <n v="0"/>
    <m/>
    <n v="0"/>
    <n v="0"/>
    <n v="0"/>
    <n v="0"/>
    <m/>
    <n v="0"/>
    <m/>
    <n v="0"/>
    <n v="0"/>
    <m/>
    <n v="0"/>
    <n v="0"/>
    <m/>
  </r>
  <r>
    <n v="2723"/>
    <x v="0"/>
    <x v="0"/>
    <x v="0"/>
    <x v="0"/>
    <m/>
    <m/>
    <x v="0"/>
    <x v="0"/>
    <x v="0"/>
    <m/>
    <x v="0"/>
    <m/>
    <m/>
    <n v="0"/>
    <m/>
    <n v="0"/>
    <n v="0"/>
    <n v="0"/>
    <n v="0"/>
    <m/>
    <n v="0"/>
    <m/>
    <n v="0"/>
    <n v="0"/>
    <m/>
    <n v="0"/>
    <n v="0"/>
    <m/>
  </r>
  <r>
    <n v="2724"/>
    <x v="0"/>
    <x v="0"/>
    <x v="0"/>
    <x v="0"/>
    <m/>
    <m/>
    <x v="0"/>
    <x v="0"/>
    <x v="0"/>
    <m/>
    <x v="0"/>
    <m/>
    <m/>
    <n v="0"/>
    <m/>
    <n v="0"/>
    <n v="0"/>
    <n v="0"/>
    <n v="0"/>
    <m/>
    <n v="0"/>
    <m/>
    <n v="0"/>
    <n v="0"/>
    <m/>
    <n v="0"/>
    <n v="0"/>
    <m/>
  </r>
  <r>
    <n v="2725"/>
    <x v="0"/>
    <x v="0"/>
    <x v="0"/>
    <x v="0"/>
    <m/>
    <m/>
    <x v="0"/>
    <x v="0"/>
    <x v="0"/>
    <m/>
    <x v="0"/>
    <m/>
    <m/>
    <n v="0"/>
    <m/>
    <n v="0"/>
    <n v="0"/>
    <n v="0"/>
    <n v="0"/>
    <m/>
    <n v="0"/>
    <m/>
    <n v="0"/>
    <n v="0"/>
    <m/>
    <n v="0"/>
    <n v="0"/>
    <m/>
  </r>
  <r>
    <n v="2726"/>
    <x v="0"/>
    <x v="0"/>
    <x v="0"/>
    <x v="0"/>
    <m/>
    <m/>
    <x v="0"/>
    <x v="0"/>
    <x v="0"/>
    <m/>
    <x v="0"/>
    <m/>
    <m/>
    <n v="0"/>
    <m/>
    <n v="0"/>
    <n v="0"/>
    <n v="0"/>
    <n v="0"/>
    <m/>
    <n v="0"/>
    <m/>
    <n v="0"/>
    <n v="0"/>
    <m/>
    <n v="0"/>
    <n v="0"/>
    <m/>
  </r>
  <r>
    <n v="2727"/>
    <x v="0"/>
    <x v="0"/>
    <x v="0"/>
    <x v="0"/>
    <m/>
    <m/>
    <x v="0"/>
    <x v="0"/>
    <x v="0"/>
    <m/>
    <x v="0"/>
    <m/>
    <m/>
    <n v="0"/>
    <m/>
    <n v="0"/>
    <n v="0"/>
    <n v="0"/>
    <n v="0"/>
    <m/>
    <n v="0"/>
    <m/>
    <n v="0"/>
    <n v="0"/>
    <m/>
    <n v="0"/>
    <n v="0"/>
    <m/>
  </r>
  <r>
    <n v="2728"/>
    <x v="0"/>
    <x v="0"/>
    <x v="0"/>
    <x v="0"/>
    <m/>
    <m/>
    <x v="0"/>
    <x v="0"/>
    <x v="0"/>
    <m/>
    <x v="0"/>
    <m/>
    <m/>
    <n v="0"/>
    <m/>
    <n v="0"/>
    <n v="0"/>
    <n v="0"/>
    <n v="0"/>
    <m/>
    <n v="0"/>
    <m/>
    <n v="0"/>
    <n v="0"/>
    <m/>
    <n v="0"/>
    <n v="0"/>
    <m/>
  </r>
  <r>
    <n v="2729"/>
    <x v="0"/>
    <x v="0"/>
    <x v="0"/>
    <x v="0"/>
    <m/>
    <m/>
    <x v="0"/>
    <x v="0"/>
    <x v="0"/>
    <m/>
    <x v="0"/>
    <m/>
    <m/>
    <n v="0"/>
    <m/>
    <n v="0"/>
    <n v="0"/>
    <n v="0"/>
    <n v="0"/>
    <m/>
    <n v="0"/>
    <m/>
    <n v="0"/>
    <n v="0"/>
    <m/>
    <n v="0"/>
    <n v="0"/>
    <m/>
  </r>
  <r>
    <n v="2730"/>
    <x v="0"/>
    <x v="0"/>
    <x v="0"/>
    <x v="0"/>
    <m/>
    <m/>
    <x v="0"/>
    <x v="0"/>
    <x v="0"/>
    <m/>
    <x v="0"/>
    <m/>
    <m/>
    <n v="0"/>
    <m/>
    <n v="0"/>
    <n v="0"/>
    <n v="0"/>
    <n v="0"/>
    <m/>
    <n v="0"/>
    <m/>
    <n v="0"/>
    <n v="0"/>
    <m/>
    <n v="0"/>
    <n v="0"/>
    <m/>
  </r>
  <r>
    <n v="2731"/>
    <x v="0"/>
    <x v="0"/>
    <x v="0"/>
    <x v="0"/>
    <m/>
    <m/>
    <x v="0"/>
    <x v="0"/>
    <x v="0"/>
    <m/>
    <x v="0"/>
    <m/>
    <m/>
    <n v="0"/>
    <m/>
    <n v="0"/>
    <n v="0"/>
    <n v="0"/>
    <n v="0"/>
    <m/>
    <n v="0"/>
    <m/>
    <n v="0"/>
    <n v="0"/>
    <m/>
    <n v="0"/>
    <n v="0"/>
    <m/>
  </r>
  <r>
    <n v="2732"/>
    <x v="0"/>
    <x v="0"/>
    <x v="0"/>
    <x v="0"/>
    <m/>
    <m/>
    <x v="0"/>
    <x v="0"/>
    <x v="0"/>
    <m/>
    <x v="0"/>
    <m/>
    <m/>
    <n v="0"/>
    <m/>
    <n v="0"/>
    <n v="0"/>
    <n v="0"/>
    <n v="0"/>
    <m/>
    <n v="0"/>
    <m/>
    <n v="0"/>
    <n v="0"/>
    <m/>
    <n v="0"/>
    <n v="0"/>
    <m/>
  </r>
  <r>
    <n v="2733"/>
    <x v="0"/>
    <x v="0"/>
    <x v="0"/>
    <x v="0"/>
    <m/>
    <m/>
    <x v="0"/>
    <x v="0"/>
    <x v="0"/>
    <m/>
    <x v="0"/>
    <m/>
    <m/>
    <n v="0"/>
    <m/>
    <n v="0"/>
    <n v="0"/>
    <n v="0"/>
    <n v="0"/>
    <m/>
    <n v="0"/>
    <m/>
    <n v="0"/>
    <n v="0"/>
    <m/>
    <n v="0"/>
    <n v="0"/>
    <m/>
  </r>
  <r>
    <n v="2734"/>
    <x v="0"/>
    <x v="0"/>
    <x v="0"/>
    <x v="0"/>
    <m/>
    <m/>
    <x v="0"/>
    <x v="0"/>
    <x v="0"/>
    <m/>
    <x v="0"/>
    <m/>
    <m/>
    <n v="0"/>
    <m/>
    <n v="0"/>
    <n v="0"/>
    <n v="0"/>
    <n v="0"/>
    <m/>
    <n v="0"/>
    <m/>
    <n v="0"/>
    <n v="0"/>
    <m/>
    <n v="0"/>
    <n v="0"/>
    <m/>
  </r>
  <r>
    <n v="2735"/>
    <x v="0"/>
    <x v="0"/>
    <x v="0"/>
    <x v="0"/>
    <m/>
    <m/>
    <x v="0"/>
    <x v="0"/>
    <x v="0"/>
    <m/>
    <x v="0"/>
    <m/>
    <m/>
    <n v="0"/>
    <m/>
    <n v="0"/>
    <n v="0"/>
    <n v="0"/>
    <n v="0"/>
    <m/>
    <n v="0"/>
    <m/>
    <n v="0"/>
    <n v="0"/>
    <m/>
    <n v="0"/>
    <n v="0"/>
    <m/>
  </r>
  <r>
    <n v="2736"/>
    <x v="0"/>
    <x v="0"/>
    <x v="0"/>
    <x v="0"/>
    <m/>
    <m/>
    <x v="0"/>
    <x v="0"/>
    <x v="0"/>
    <m/>
    <x v="0"/>
    <m/>
    <m/>
    <n v="0"/>
    <m/>
    <n v="0"/>
    <n v="0"/>
    <n v="0"/>
    <n v="0"/>
    <m/>
    <n v="0"/>
    <m/>
    <n v="0"/>
    <n v="0"/>
    <m/>
    <n v="0"/>
    <n v="0"/>
    <m/>
  </r>
  <r>
    <n v="2737"/>
    <x v="0"/>
    <x v="0"/>
    <x v="0"/>
    <x v="0"/>
    <m/>
    <m/>
    <x v="0"/>
    <x v="0"/>
    <x v="0"/>
    <m/>
    <x v="0"/>
    <m/>
    <m/>
    <n v="0"/>
    <m/>
    <n v="0"/>
    <n v="0"/>
    <n v="0"/>
    <n v="0"/>
    <m/>
    <n v="0"/>
    <m/>
    <n v="0"/>
    <n v="0"/>
    <m/>
    <n v="0"/>
    <n v="0"/>
    <m/>
  </r>
  <r>
    <n v="2738"/>
    <x v="0"/>
    <x v="0"/>
    <x v="0"/>
    <x v="0"/>
    <m/>
    <m/>
    <x v="0"/>
    <x v="0"/>
    <x v="0"/>
    <m/>
    <x v="0"/>
    <m/>
    <m/>
    <n v="0"/>
    <m/>
    <n v="0"/>
    <n v="0"/>
    <n v="0"/>
    <n v="0"/>
    <m/>
    <n v="0"/>
    <m/>
    <n v="0"/>
    <n v="0"/>
    <m/>
    <n v="0"/>
    <n v="0"/>
    <m/>
  </r>
  <r>
    <n v="2739"/>
    <x v="0"/>
    <x v="0"/>
    <x v="0"/>
    <x v="0"/>
    <m/>
    <m/>
    <x v="0"/>
    <x v="0"/>
    <x v="0"/>
    <m/>
    <x v="0"/>
    <m/>
    <m/>
    <n v="0"/>
    <m/>
    <n v="0"/>
    <n v="0"/>
    <n v="0"/>
    <n v="0"/>
    <m/>
    <n v="0"/>
    <m/>
    <n v="0"/>
    <n v="0"/>
    <m/>
    <n v="0"/>
    <n v="0"/>
    <m/>
  </r>
  <r>
    <n v="2740"/>
    <x v="0"/>
    <x v="0"/>
    <x v="0"/>
    <x v="0"/>
    <m/>
    <m/>
    <x v="0"/>
    <x v="0"/>
    <x v="0"/>
    <m/>
    <x v="0"/>
    <m/>
    <m/>
    <n v="0"/>
    <m/>
    <n v="0"/>
    <n v="0"/>
    <n v="0"/>
    <n v="0"/>
    <m/>
    <n v="0"/>
    <m/>
    <n v="0"/>
    <n v="0"/>
    <m/>
    <n v="0"/>
    <n v="0"/>
    <m/>
  </r>
  <r>
    <n v="2741"/>
    <x v="0"/>
    <x v="0"/>
    <x v="0"/>
    <x v="0"/>
    <m/>
    <m/>
    <x v="0"/>
    <x v="0"/>
    <x v="0"/>
    <m/>
    <x v="0"/>
    <m/>
    <m/>
    <n v="0"/>
    <m/>
    <n v="0"/>
    <n v="0"/>
    <n v="0"/>
    <n v="0"/>
    <m/>
    <n v="0"/>
    <m/>
    <n v="0"/>
    <n v="0"/>
    <m/>
    <n v="0"/>
    <n v="0"/>
    <m/>
  </r>
  <r>
    <n v="2742"/>
    <x v="0"/>
    <x v="0"/>
    <x v="0"/>
    <x v="0"/>
    <m/>
    <m/>
    <x v="0"/>
    <x v="0"/>
    <x v="0"/>
    <m/>
    <x v="0"/>
    <m/>
    <m/>
    <n v="0"/>
    <m/>
    <n v="0"/>
    <n v="0"/>
    <n v="0"/>
    <n v="0"/>
    <m/>
    <n v="0"/>
    <m/>
    <n v="0"/>
    <n v="0"/>
    <m/>
    <n v="0"/>
    <n v="0"/>
    <m/>
  </r>
  <r>
    <n v="2743"/>
    <x v="0"/>
    <x v="0"/>
    <x v="0"/>
    <x v="0"/>
    <m/>
    <m/>
    <x v="0"/>
    <x v="0"/>
    <x v="0"/>
    <m/>
    <x v="0"/>
    <m/>
    <m/>
    <n v="0"/>
    <m/>
    <n v="0"/>
    <n v="0"/>
    <n v="0"/>
    <n v="0"/>
    <m/>
    <n v="0"/>
    <m/>
    <n v="0"/>
    <n v="0"/>
    <m/>
    <n v="0"/>
    <n v="0"/>
    <m/>
  </r>
  <r>
    <n v="2744"/>
    <x v="0"/>
    <x v="0"/>
    <x v="0"/>
    <x v="0"/>
    <m/>
    <m/>
    <x v="0"/>
    <x v="0"/>
    <x v="0"/>
    <m/>
    <x v="0"/>
    <m/>
    <m/>
    <n v="0"/>
    <m/>
    <n v="0"/>
    <n v="0"/>
    <n v="0"/>
    <n v="0"/>
    <m/>
    <n v="0"/>
    <m/>
    <n v="0"/>
    <n v="0"/>
    <m/>
    <n v="0"/>
    <n v="0"/>
    <m/>
  </r>
  <r>
    <n v="2745"/>
    <x v="0"/>
    <x v="0"/>
    <x v="0"/>
    <x v="0"/>
    <m/>
    <m/>
    <x v="0"/>
    <x v="0"/>
    <x v="0"/>
    <m/>
    <x v="0"/>
    <m/>
    <m/>
    <n v="0"/>
    <m/>
    <n v="0"/>
    <n v="0"/>
    <n v="0"/>
    <n v="0"/>
    <m/>
    <n v="0"/>
    <m/>
    <n v="0"/>
    <n v="0"/>
    <m/>
    <n v="0"/>
    <n v="0"/>
    <m/>
  </r>
  <r>
    <n v="2746"/>
    <x v="0"/>
    <x v="0"/>
    <x v="0"/>
    <x v="0"/>
    <m/>
    <m/>
    <x v="0"/>
    <x v="0"/>
    <x v="0"/>
    <m/>
    <x v="0"/>
    <m/>
    <m/>
    <n v="0"/>
    <m/>
    <n v="0"/>
    <n v="0"/>
    <n v="0"/>
    <n v="0"/>
    <m/>
    <n v="0"/>
    <m/>
    <n v="0"/>
    <n v="0"/>
    <m/>
    <n v="0"/>
    <n v="0"/>
    <m/>
  </r>
  <r>
    <n v="2747"/>
    <x v="0"/>
    <x v="0"/>
    <x v="0"/>
    <x v="0"/>
    <m/>
    <m/>
    <x v="0"/>
    <x v="0"/>
    <x v="0"/>
    <m/>
    <x v="0"/>
    <m/>
    <m/>
    <n v="0"/>
    <m/>
    <n v="0"/>
    <n v="0"/>
    <n v="0"/>
    <n v="0"/>
    <m/>
    <n v="0"/>
    <m/>
    <n v="0"/>
    <n v="0"/>
    <m/>
    <n v="0"/>
    <n v="0"/>
    <m/>
  </r>
  <r>
    <n v="2748"/>
    <x v="0"/>
    <x v="0"/>
    <x v="0"/>
    <x v="0"/>
    <m/>
    <m/>
    <x v="0"/>
    <x v="0"/>
    <x v="0"/>
    <m/>
    <x v="0"/>
    <m/>
    <m/>
    <n v="0"/>
    <m/>
    <n v="0"/>
    <n v="0"/>
    <n v="0"/>
    <n v="0"/>
    <m/>
    <n v="0"/>
    <m/>
    <n v="0"/>
    <n v="0"/>
    <m/>
    <n v="0"/>
    <n v="0"/>
    <m/>
  </r>
  <r>
    <n v="2749"/>
    <x v="0"/>
    <x v="0"/>
    <x v="0"/>
    <x v="0"/>
    <m/>
    <m/>
    <x v="0"/>
    <x v="0"/>
    <x v="0"/>
    <m/>
    <x v="0"/>
    <m/>
    <m/>
    <n v="0"/>
    <m/>
    <n v="0"/>
    <n v="0"/>
    <n v="0"/>
    <n v="0"/>
    <m/>
    <n v="0"/>
    <m/>
    <n v="0"/>
    <n v="0"/>
    <m/>
    <n v="0"/>
    <n v="0"/>
    <m/>
  </r>
  <r>
    <n v="2750"/>
    <x v="0"/>
    <x v="0"/>
    <x v="0"/>
    <x v="0"/>
    <m/>
    <m/>
    <x v="0"/>
    <x v="0"/>
    <x v="0"/>
    <m/>
    <x v="0"/>
    <m/>
    <m/>
    <n v="0"/>
    <m/>
    <n v="0"/>
    <n v="0"/>
    <n v="0"/>
    <n v="0"/>
    <m/>
    <n v="0"/>
    <m/>
    <n v="0"/>
    <n v="0"/>
    <m/>
    <n v="0"/>
    <n v="0"/>
    <m/>
  </r>
  <r>
    <n v="2751"/>
    <x v="0"/>
    <x v="0"/>
    <x v="0"/>
    <x v="0"/>
    <m/>
    <m/>
    <x v="0"/>
    <x v="0"/>
    <x v="0"/>
    <m/>
    <x v="0"/>
    <m/>
    <m/>
    <n v="0"/>
    <m/>
    <n v="0"/>
    <n v="0"/>
    <n v="0"/>
    <n v="0"/>
    <m/>
    <n v="0"/>
    <m/>
    <n v="0"/>
    <n v="0"/>
    <m/>
    <n v="0"/>
    <n v="0"/>
    <m/>
  </r>
  <r>
    <n v="2752"/>
    <x v="0"/>
    <x v="0"/>
    <x v="0"/>
    <x v="0"/>
    <m/>
    <m/>
    <x v="0"/>
    <x v="0"/>
    <x v="0"/>
    <m/>
    <x v="0"/>
    <m/>
    <m/>
    <n v="0"/>
    <m/>
    <n v="0"/>
    <n v="0"/>
    <n v="0"/>
    <n v="0"/>
    <m/>
    <n v="0"/>
    <m/>
    <n v="0"/>
    <n v="0"/>
    <m/>
    <n v="0"/>
    <n v="0"/>
    <m/>
  </r>
  <r>
    <n v="2753"/>
    <x v="0"/>
    <x v="0"/>
    <x v="0"/>
    <x v="0"/>
    <m/>
    <m/>
    <x v="0"/>
    <x v="0"/>
    <x v="0"/>
    <m/>
    <x v="0"/>
    <m/>
    <m/>
    <n v="0"/>
    <m/>
    <n v="0"/>
    <n v="0"/>
    <n v="0"/>
    <n v="0"/>
    <m/>
    <n v="0"/>
    <m/>
    <n v="0"/>
    <n v="0"/>
    <m/>
    <n v="0"/>
    <n v="0"/>
    <m/>
  </r>
  <r>
    <n v="2754"/>
    <x v="0"/>
    <x v="0"/>
    <x v="0"/>
    <x v="0"/>
    <m/>
    <m/>
    <x v="0"/>
    <x v="0"/>
    <x v="0"/>
    <m/>
    <x v="0"/>
    <m/>
    <m/>
    <n v="0"/>
    <m/>
    <n v="0"/>
    <n v="0"/>
    <n v="0"/>
    <n v="0"/>
    <m/>
    <n v="0"/>
    <m/>
    <n v="0"/>
    <n v="0"/>
    <m/>
    <n v="0"/>
    <n v="0"/>
    <m/>
  </r>
  <r>
    <n v="2755"/>
    <x v="0"/>
    <x v="0"/>
    <x v="0"/>
    <x v="0"/>
    <m/>
    <m/>
    <x v="0"/>
    <x v="0"/>
    <x v="0"/>
    <m/>
    <x v="0"/>
    <m/>
    <m/>
    <n v="0"/>
    <m/>
    <n v="0"/>
    <n v="0"/>
    <n v="0"/>
    <n v="0"/>
    <m/>
    <n v="0"/>
    <m/>
    <n v="0"/>
    <n v="0"/>
    <m/>
    <n v="0"/>
    <n v="0"/>
    <m/>
  </r>
  <r>
    <n v="2756"/>
    <x v="0"/>
    <x v="0"/>
    <x v="0"/>
    <x v="0"/>
    <m/>
    <m/>
    <x v="0"/>
    <x v="0"/>
    <x v="0"/>
    <m/>
    <x v="0"/>
    <m/>
    <m/>
    <n v="0"/>
    <m/>
    <n v="0"/>
    <n v="0"/>
    <n v="0"/>
    <n v="0"/>
    <m/>
    <n v="0"/>
    <m/>
    <n v="0"/>
    <n v="0"/>
    <m/>
    <n v="0"/>
    <n v="0"/>
    <m/>
  </r>
  <r>
    <n v="2757"/>
    <x v="0"/>
    <x v="0"/>
    <x v="0"/>
    <x v="0"/>
    <m/>
    <m/>
    <x v="0"/>
    <x v="0"/>
    <x v="0"/>
    <m/>
    <x v="0"/>
    <m/>
    <m/>
    <n v="0"/>
    <m/>
    <n v="0"/>
    <n v="0"/>
    <n v="0"/>
    <n v="0"/>
    <m/>
    <n v="0"/>
    <m/>
    <n v="0"/>
    <n v="0"/>
    <m/>
    <n v="0"/>
    <n v="0"/>
    <m/>
  </r>
  <r>
    <n v="2758"/>
    <x v="0"/>
    <x v="0"/>
    <x v="0"/>
    <x v="0"/>
    <m/>
    <m/>
    <x v="0"/>
    <x v="0"/>
    <x v="0"/>
    <m/>
    <x v="0"/>
    <m/>
    <m/>
    <n v="0"/>
    <m/>
    <n v="0"/>
    <n v="0"/>
    <n v="0"/>
    <n v="0"/>
    <m/>
    <n v="0"/>
    <m/>
    <n v="0"/>
    <n v="0"/>
    <m/>
    <n v="0"/>
    <n v="0"/>
    <m/>
  </r>
  <r>
    <n v="2759"/>
    <x v="0"/>
    <x v="0"/>
    <x v="0"/>
    <x v="0"/>
    <m/>
    <m/>
    <x v="0"/>
    <x v="0"/>
    <x v="0"/>
    <m/>
    <x v="0"/>
    <m/>
    <m/>
    <n v="0"/>
    <m/>
    <n v="0"/>
    <n v="0"/>
    <n v="0"/>
    <n v="0"/>
    <m/>
    <n v="0"/>
    <m/>
    <n v="0"/>
    <n v="0"/>
    <m/>
    <n v="0"/>
    <n v="0"/>
    <m/>
  </r>
  <r>
    <n v="2760"/>
    <x v="0"/>
    <x v="0"/>
    <x v="0"/>
    <x v="0"/>
    <m/>
    <m/>
    <x v="0"/>
    <x v="0"/>
    <x v="0"/>
    <m/>
    <x v="0"/>
    <m/>
    <m/>
    <n v="0"/>
    <m/>
    <n v="0"/>
    <n v="0"/>
    <n v="0"/>
    <n v="0"/>
    <m/>
    <n v="0"/>
    <m/>
    <n v="0"/>
    <n v="0"/>
    <m/>
    <n v="0"/>
    <n v="0"/>
    <m/>
  </r>
  <r>
    <n v="2761"/>
    <x v="0"/>
    <x v="0"/>
    <x v="0"/>
    <x v="0"/>
    <m/>
    <m/>
    <x v="0"/>
    <x v="0"/>
    <x v="0"/>
    <m/>
    <x v="0"/>
    <m/>
    <m/>
    <n v="0"/>
    <m/>
    <n v="0"/>
    <n v="0"/>
    <n v="0"/>
    <n v="0"/>
    <m/>
    <n v="0"/>
    <m/>
    <n v="0"/>
    <n v="0"/>
    <m/>
    <n v="0"/>
    <n v="0"/>
    <m/>
  </r>
  <r>
    <n v="2762"/>
    <x v="0"/>
    <x v="0"/>
    <x v="0"/>
    <x v="0"/>
    <m/>
    <m/>
    <x v="0"/>
    <x v="0"/>
    <x v="0"/>
    <m/>
    <x v="0"/>
    <m/>
    <m/>
    <n v="0"/>
    <m/>
    <n v="0"/>
    <n v="0"/>
    <n v="0"/>
    <n v="0"/>
    <m/>
    <n v="0"/>
    <m/>
    <n v="0"/>
    <n v="0"/>
    <m/>
    <n v="0"/>
    <n v="0"/>
    <m/>
  </r>
  <r>
    <n v="2763"/>
    <x v="0"/>
    <x v="0"/>
    <x v="0"/>
    <x v="0"/>
    <m/>
    <m/>
    <x v="0"/>
    <x v="0"/>
    <x v="0"/>
    <m/>
    <x v="0"/>
    <m/>
    <m/>
    <n v="0"/>
    <m/>
    <n v="0"/>
    <n v="0"/>
    <n v="0"/>
    <n v="0"/>
    <m/>
    <n v="0"/>
    <m/>
    <n v="0"/>
    <n v="0"/>
    <m/>
    <n v="0"/>
    <n v="0"/>
    <m/>
  </r>
  <r>
    <n v="2764"/>
    <x v="0"/>
    <x v="0"/>
    <x v="0"/>
    <x v="0"/>
    <m/>
    <m/>
    <x v="0"/>
    <x v="0"/>
    <x v="0"/>
    <m/>
    <x v="0"/>
    <m/>
    <m/>
    <n v="0"/>
    <m/>
    <n v="0"/>
    <n v="0"/>
    <n v="0"/>
    <n v="0"/>
    <m/>
    <n v="0"/>
    <m/>
    <n v="0"/>
    <n v="0"/>
    <m/>
    <n v="0"/>
    <n v="0"/>
    <m/>
  </r>
  <r>
    <n v="2765"/>
    <x v="0"/>
    <x v="0"/>
    <x v="0"/>
    <x v="0"/>
    <m/>
    <m/>
    <x v="0"/>
    <x v="0"/>
    <x v="0"/>
    <m/>
    <x v="0"/>
    <m/>
    <m/>
    <n v="0"/>
    <m/>
    <n v="0"/>
    <n v="0"/>
    <n v="0"/>
    <n v="0"/>
    <m/>
    <n v="0"/>
    <m/>
    <n v="0"/>
    <n v="0"/>
    <m/>
    <n v="0"/>
    <n v="0"/>
    <m/>
  </r>
  <r>
    <n v="2766"/>
    <x v="0"/>
    <x v="0"/>
    <x v="0"/>
    <x v="0"/>
    <m/>
    <m/>
    <x v="0"/>
    <x v="0"/>
    <x v="0"/>
    <m/>
    <x v="0"/>
    <m/>
    <m/>
    <n v="0"/>
    <m/>
    <n v="0"/>
    <n v="0"/>
    <n v="0"/>
    <n v="0"/>
    <m/>
    <n v="0"/>
    <m/>
    <n v="0"/>
    <n v="0"/>
    <m/>
    <n v="0"/>
    <n v="0"/>
    <m/>
  </r>
  <r>
    <n v="2767"/>
    <x v="0"/>
    <x v="0"/>
    <x v="0"/>
    <x v="0"/>
    <m/>
    <m/>
    <x v="0"/>
    <x v="0"/>
    <x v="0"/>
    <m/>
    <x v="0"/>
    <m/>
    <m/>
    <n v="0"/>
    <m/>
    <n v="0"/>
    <n v="0"/>
    <n v="0"/>
    <n v="0"/>
    <m/>
    <n v="0"/>
    <m/>
    <n v="0"/>
    <n v="0"/>
    <m/>
    <n v="0"/>
    <n v="0"/>
    <m/>
  </r>
  <r>
    <n v="2768"/>
    <x v="0"/>
    <x v="0"/>
    <x v="0"/>
    <x v="0"/>
    <m/>
    <m/>
    <x v="0"/>
    <x v="0"/>
    <x v="0"/>
    <m/>
    <x v="0"/>
    <m/>
    <m/>
    <n v="0"/>
    <m/>
    <n v="0"/>
    <n v="0"/>
    <n v="0"/>
    <n v="0"/>
    <m/>
    <n v="0"/>
    <m/>
    <n v="0"/>
    <n v="0"/>
    <m/>
    <n v="0"/>
    <n v="0"/>
    <m/>
  </r>
  <r>
    <n v="2769"/>
    <x v="0"/>
    <x v="0"/>
    <x v="0"/>
    <x v="0"/>
    <m/>
    <m/>
    <x v="0"/>
    <x v="0"/>
    <x v="0"/>
    <m/>
    <x v="0"/>
    <m/>
    <m/>
    <n v="0"/>
    <m/>
    <n v="0"/>
    <n v="0"/>
    <n v="0"/>
    <n v="0"/>
    <m/>
    <n v="0"/>
    <m/>
    <n v="0"/>
    <n v="0"/>
    <m/>
    <n v="0"/>
    <n v="0"/>
    <m/>
  </r>
  <r>
    <n v="2770"/>
    <x v="0"/>
    <x v="0"/>
    <x v="0"/>
    <x v="0"/>
    <m/>
    <m/>
    <x v="0"/>
    <x v="0"/>
    <x v="0"/>
    <m/>
    <x v="0"/>
    <m/>
    <m/>
    <n v="0"/>
    <m/>
    <n v="0"/>
    <n v="0"/>
    <n v="0"/>
    <n v="0"/>
    <m/>
    <n v="0"/>
    <m/>
    <n v="0"/>
    <n v="0"/>
    <m/>
    <n v="0"/>
    <n v="0"/>
    <m/>
  </r>
  <r>
    <n v="2771"/>
    <x v="0"/>
    <x v="0"/>
    <x v="0"/>
    <x v="0"/>
    <m/>
    <m/>
    <x v="0"/>
    <x v="0"/>
    <x v="0"/>
    <m/>
    <x v="0"/>
    <m/>
    <m/>
    <n v="0"/>
    <m/>
    <n v="0"/>
    <n v="0"/>
    <n v="0"/>
    <n v="0"/>
    <m/>
    <n v="0"/>
    <m/>
    <n v="0"/>
    <n v="0"/>
    <m/>
    <n v="0"/>
    <n v="0"/>
    <m/>
  </r>
  <r>
    <n v="2772"/>
    <x v="0"/>
    <x v="0"/>
    <x v="0"/>
    <x v="0"/>
    <m/>
    <m/>
    <x v="0"/>
    <x v="0"/>
    <x v="0"/>
    <m/>
    <x v="0"/>
    <m/>
    <m/>
    <n v="0"/>
    <m/>
    <n v="0"/>
    <n v="0"/>
    <n v="0"/>
    <n v="0"/>
    <m/>
    <n v="0"/>
    <m/>
    <n v="0"/>
    <n v="0"/>
    <m/>
    <n v="0"/>
    <n v="0"/>
    <m/>
  </r>
  <r>
    <n v="2773"/>
    <x v="0"/>
    <x v="0"/>
    <x v="0"/>
    <x v="0"/>
    <m/>
    <m/>
    <x v="0"/>
    <x v="0"/>
    <x v="0"/>
    <m/>
    <x v="0"/>
    <m/>
    <m/>
    <n v="0"/>
    <m/>
    <n v="0"/>
    <n v="0"/>
    <n v="0"/>
    <n v="0"/>
    <m/>
    <n v="0"/>
    <m/>
    <n v="0"/>
    <n v="0"/>
    <m/>
    <n v="0"/>
    <n v="0"/>
    <m/>
  </r>
  <r>
    <n v="2774"/>
    <x v="0"/>
    <x v="0"/>
    <x v="0"/>
    <x v="0"/>
    <m/>
    <m/>
    <x v="0"/>
    <x v="0"/>
    <x v="0"/>
    <m/>
    <x v="0"/>
    <m/>
    <m/>
    <n v="0"/>
    <m/>
    <n v="0"/>
    <n v="0"/>
    <n v="0"/>
    <n v="0"/>
    <m/>
    <n v="0"/>
    <m/>
    <n v="0"/>
    <n v="0"/>
    <m/>
    <n v="0"/>
    <n v="0"/>
    <m/>
  </r>
  <r>
    <n v="2775"/>
    <x v="0"/>
    <x v="0"/>
    <x v="0"/>
    <x v="0"/>
    <m/>
    <m/>
    <x v="0"/>
    <x v="0"/>
    <x v="0"/>
    <m/>
    <x v="0"/>
    <m/>
    <m/>
    <n v="0"/>
    <m/>
    <n v="0"/>
    <n v="0"/>
    <n v="0"/>
    <n v="0"/>
    <m/>
    <n v="0"/>
    <m/>
    <n v="0"/>
    <n v="0"/>
    <m/>
    <n v="0"/>
    <n v="0"/>
    <m/>
  </r>
  <r>
    <n v="2776"/>
    <x v="0"/>
    <x v="0"/>
    <x v="0"/>
    <x v="0"/>
    <m/>
    <m/>
    <x v="0"/>
    <x v="0"/>
    <x v="0"/>
    <m/>
    <x v="0"/>
    <m/>
    <m/>
    <n v="0"/>
    <m/>
    <n v="0"/>
    <n v="0"/>
    <n v="0"/>
    <n v="0"/>
    <m/>
    <n v="0"/>
    <m/>
    <n v="0"/>
    <n v="0"/>
    <m/>
    <n v="0"/>
    <n v="0"/>
    <m/>
  </r>
  <r>
    <n v="2777"/>
    <x v="0"/>
    <x v="0"/>
    <x v="0"/>
    <x v="0"/>
    <m/>
    <m/>
    <x v="0"/>
    <x v="0"/>
    <x v="0"/>
    <m/>
    <x v="0"/>
    <m/>
    <m/>
    <n v="0"/>
    <m/>
    <n v="0"/>
    <n v="0"/>
    <n v="0"/>
    <n v="0"/>
    <m/>
    <n v="0"/>
    <m/>
    <n v="0"/>
    <n v="0"/>
    <m/>
    <n v="0"/>
    <n v="0"/>
    <m/>
  </r>
  <r>
    <n v="2778"/>
    <x v="0"/>
    <x v="0"/>
    <x v="0"/>
    <x v="0"/>
    <m/>
    <m/>
    <x v="0"/>
    <x v="0"/>
    <x v="0"/>
    <m/>
    <x v="0"/>
    <m/>
    <m/>
    <n v="0"/>
    <m/>
    <n v="0"/>
    <n v="0"/>
    <n v="0"/>
    <n v="0"/>
    <m/>
    <n v="0"/>
    <m/>
    <n v="0"/>
    <n v="0"/>
    <m/>
    <n v="0"/>
    <n v="0"/>
    <m/>
  </r>
  <r>
    <n v="2779"/>
    <x v="0"/>
    <x v="0"/>
    <x v="0"/>
    <x v="0"/>
    <m/>
    <m/>
    <x v="0"/>
    <x v="0"/>
    <x v="0"/>
    <m/>
    <x v="0"/>
    <m/>
    <m/>
    <n v="0"/>
    <m/>
    <n v="0"/>
    <n v="0"/>
    <n v="0"/>
    <n v="0"/>
    <m/>
    <n v="0"/>
    <m/>
    <n v="0"/>
    <n v="0"/>
    <m/>
    <n v="0"/>
    <n v="0"/>
    <m/>
  </r>
  <r>
    <n v="2780"/>
    <x v="0"/>
    <x v="0"/>
    <x v="0"/>
    <x v="0"/>
    <m/>
    <m/>
    <x v="0"/>
    <x v="0"/>
    <x v="0"/>
    <m/>
    <x v="0"/>
    <m/>
    <m/>
    <n v="0"/>
    <m/>
    <n v="0"/>
    <n v="0"/>
    <n v="0"/>
    <n v="0"/>
    <m/>
    <n v="0"/>
    <m/>
    <n v="0"/>
    <n v="0"/>
    <m/>
    <n v="0"/>
    <n v="0"/>
    <m/>
  </r>
  <r>
    <n v="2781"/>
    <x v="0"/>
    <x v="0"/>
    <x v="0"/>
    <x v="0"/>
    <m/>
    <m/>
    <x v="0"/>
    <x v="0"/>
    <x v="0"/>
    <m/>
    <x v="0"/>
    <m/>
    <m/>
    <n v="0"/>
    <m/>
    <n v="0"/>
    <n v="0"/>
    <n v="0"/>
    <n v="0"/>
    <m/>
    <n v="0"/>
    <m/>
    <n v="0"/>
    <n v="0"/>
    <m/>
    <n v="0"/>
    <n v="0"/>
    <m/>
  </r>
  <r>
    <n v="2782"/>
    <x v="0"/>
    <x v="0"/>
    <x v="0"/>
    <x v="0"/>
    <m/>
    <m/>
    <x v="0"/>
    <x v="0"/>
    <x v="0"/>
    <m/>
    <x v="0"/>
    <m/>
    <m/>
    <n v="0"/>
    <m/>
    <n v="0"/>
    <n v="0"/>
    <n v="0"/>
    <n v="0"/>
    <m/>
    <n v="0"/>
    <m/>
    <n v="0"/>
    <n v="0"/>
    <m/>
    <n v="0"/>
    <n v="0"/>
    <m/>
  </r>
  <r>
    <n v="2783"/>
    <x v="0"/>
    <x v="0"/>
    <x v="0"/>
    <x v="0"/>
    <m/>
    <m/>
    <x v="0"/>
    <x v="0"/>
    <x v="0"/>
    <m/>
    <x v="0"/>
    <m/>
    <m/>
    <n v="0"/>
    <m/>
    <n v="0"/>
    <n v="0"/>
    <n v="0"/>
    <n v="0"/>
    <m/>
    <n v="0"/>
    <m/>
    <n v="0"/>
    <n v="0"/>
    <m/>
    <n v="0"/>
    <n v="0"/>
    <m/>
  </r>
  <r>
    <n v="2784"/>
    <x v="0"/>
    <x v="0"/>
    <x v="0"/>
    <x v="0"/>
    <m/>
    <m/>
    <x v="0"/>
    <x v="0"/>
    <x v="0"/>
    <m/>
    <x v="0"/>
    <m/>
    <m/>
    <n v="0"/>
    <m/>
    <n v="0"/>
    <n v="0"/>
    <n v="0"/>
    <n v="0"/>
    <m/>
    <n v="0"/>
    <m/>
    <n v="0"/>
    <n v="0"/>
    <m/>
    <n v="0"/>
    <n v="0"/>
    <m/>
  </r>
  <r>
    <n v="2785"/>
    <x v="0"/>
    <x v="0"/>
    <x v="0"/>
    <x v="0"/>
    <m/>
    <m/>
    <x v="0"/>
    <x v="0"/>
    <x v="0"/>
    <m/>
    <x v="0"/>
    <m/>
    <m/>
    <n v="0"/>
    <m/>
    <n v="0"/>
    <n v="0"/>
    <n v="0"/>
    <n v="0"/>
    <m/>
    <n v="0"/>
    <m/>
    <n v="0"/>
    <n v="0"/>
    <m/>
    <n v="0"/>
    <n v="0"/>
    <m/>
  </r>
  <r>
    <n v="2786"/>
    <x v="0"/>
    <x v="0"/>
    <x v="0"/>
    <x v="0"/>
    <m/>
    <m/>
    <x v="0"/>
    <x v="0"/>
    <x v="0"/>
    <m/>
    <x v="0"/>
    <m/>
    <m/>
    <n v="0"/>
    <m/>
    <n v="0"/>
    <n v="0"/>
    <n v="0"/>
    <n v="0"/>
    <m/>
    <n v="0"/>
    <m/>
    <n v="0"/>
    <n v="0"/>
    <m/>
    <n v="0"/>
    <n v="0"/>
    <m/>
  </r>
  <r>
    <n v="2787"/>
    <x v="0"/>
    <x v="0"/>
    <x v="0"/>
    <x v="0"/>
    <m/>
    <m/>
    <x v="0"/>
    <x v="0"/>
    <x v="0"/>
    <m/>
    <x v="0"/>
    <m/>
    <m/>
    <n v="0"/>
    <m/>
    <n v="0"/>
    <n v="0"/>
    <n v="0"/>
    <n v="0"/>
    <m/>
    <n v="0"/>
    <m/>
    <n v="0"/>
    <n v="0"/>
    <m/>
    <n v="0"/>
    <n v="0"/>
    <m/>
  </r>
  <r>
    <n v="2788"/>
    <x v="0"/>
    <x v="0"/>
    <x v="0"/>
    <x v="0"/>
    <m/>
    <m/>
    <x v="0"/>
    <x v="0"/>
    <x v="0"/>
    <m/>
    <x v="0"/>
    <m/>
    <m/>
    <n v="0"/>
    <m/>
    <n v="0"/>
    <n v="0"/>
    <n v="0"/>
    <n v="0"/>
    <m/>
    <n v="0"/>
    <m/>
    <n v="0"/>
    <n v="0"/>
    <m/>
    <n v="0"/>
    <n v="0"/>
    <m/>
  </r>
  <r>
    <n v="2789"/>
    <x v="0"/>
    <x v="0"/>
    <x v="0"/>
    <x v="0"/>
    <m/>
    <m/>
    <x v="0"/>
    <x v="0"/>
    <x v="0"/>
    <m/>
    <x v="0"/>
    <m/>
    <m/>
    <n v="0"/>
    <m/>
    <n v="0"/>
    <n v="0"/>
    <n v="0"/>
    <n v="0"/>
    <m/>
    <n v="0"/>
    <m/>
    <n v="0"/>
    <n v="0"/>
    <m/>
    <n v="0"/>
    <n v="0"/>
    <m/>
  </r>
  <r>
    <n v="2790"/>
    <x v="0"/>
    <x v="0"/>
    <x v="0"/>
    <x v="0"/>
    <m/>
    <m/>
    <x v="0"/>
    <x v="0"/>
    <x v="0"/>
    <m/>
    <x v="0"/>
    <m/>
    <m/>
    <n v="0"/>
    <m/>
    <n v="0"/>
    <n v="0"/>
    <n v="0"/>
    <n v="0"/>
    <m/>
    <n v="0"/>
    <m/>
    <n v="0"/>
    <n v="0"/>
    <m/>
    <n v="0"/>
    <n v="0"/>
    <m/>
  </r>
  <r>
    <n v="2791"/>
    <x v="0"/>
    <x v="0"/>
    <x v="0"/>
    <x v="0"/>
    <m/>
    <m/>
    <x v="0"/>
    <x v="0"/>
    <x v="0"/>
    <m/>
    <x v="0"/>
    <m/>
    <m/>
    <n v="0"/>
    <m/>
    <n v="0"/>
    <n v="0"/>
    <n v="0"/>
    <n v="0"/>
    <m/>
    <n v="0"/>
    <m/>
    <n v="0"/>
    <n v="0"/>
    <m/>
    <n v="0"/>
    <n v="0"/>
    <m/>
  </r>
  <r>
    <n v="2792"/>
    <x v="0"/>
    <x v="0"/>
    <x v="0"/>
    <x v="0"/>
    <m/>
    <m/>
    <x v="0"/>
    <x v="0"/>
    <x v="0"/>
    <m/>
    <x v="0"/>
    <m/>
    <m/>
    <n v="0"/>
    <m/>
    <n v="0"/>
    <n v="0"/>
    <n v="0"/>
    <n v="0"/>
    <m/>
    <n v="0"/>
    <m/>
    <n v="0"/>
    <n v="0"/>
    <m/>
    <n v="0"/>
    <n v="0"/>
    <m/>
  </r>
  <r>
    <n v="2793"/>
    <x v="0"/>
    <x v="0"/>
    <x v="0"/>
    <x v="0"/>
    <m/>
    <m/>
    <x v="0"/>
    <x v="0"/>
    <x v="0"/>
    <m/>
    <x v="0"/>
    <m/>
    <m/>
    <n v="0"/>
    <m/>
    <n v="0"/>
    <n v="0"/>
    <n v="0"/>
    <n v="0"/>
    <m/>
    <n v="0"/>
    <m/>
    <n v="0"/>
    <n v="0"/>
    <m/>
    <n v="0"/>
    <n v="0"/>
    <m/>
  </r>
  <r>
    <n v="2794"/>
    <x v="0"/>
    <x v="0"/>
    <x v="0"/>
    <x v="0"/>
    <m/>
    <m/>
    <x v="0"/>
    <x v="0"/>
    <x v="0"/>
    <m/>
    <x v="0"/>
    <m/>
    <m/>
    <n v="0"/>
    <m/>
    <n v="0"/>
    <n v="0"/>
    <n v="0"/>
    <n v="0"/>
    <m/>
    <n v="0"/>
    <m/>
    <n v="0"/>
    <n v="0"/>
    <m/>
    <n v="0"/>
    <n v="0"/>
    <m/>
  </r>
  <r>
    <n v="2795"/>
    <x v="0"/>
    <x v="0"/>
    <x v="0"/>
    <x v="0"/>
    <m/>
    <m/>
    <x v="0"/>
    <x v="0"/>
    <x v="0"/>
    <m/>
    <x v="0"/>
    <m/>
    <m/>
    <n v="0"/>
    <m/>
    <n v="0"/>
    <n v="0"/>
    <n v="0"/>
    <n v="0"/>
    <m/>
    <n v="0"/>
    <m/>
    <n v="0"/>
    <n v="0"/>
    <m/>
    <n v="0"/>
    <n v="0"/>
    <m/>
  </r>
  <r>
    <n v="2796"/>
    <x v="0"/>
    <x v="0"/>
    <x v="0"/>
    <x v="0"/>
    <m/>
    <m/>
    <x v="0"/>
    <x v="0"/>
    <x v="0"/>
    <m/>
    <x v="0"/>
    <m/>
    <m/>
    <n v="0"/>
    <m/>
    <n v="0"/>
    <n v="0"/>
    <n v="0"/>
    <n v="0"/>
    <m/>
    <n v="0"/>
    <m/>
    <n v="0"/>
    <n v="0"/>
    <m/>
    <n v="0"/>
    <n v="0"/>
    <m/>
  </r>
  <r>
    <n v="2797"/>
    <x v="0"/>
    <x v="0"/>
    <x v="0"/>
    <x v="0"/>
    <m/>
    <m/>
    <x v="0"/>
    <x v="0"/>
    <x v="0"/>
    <m/>
    <x v="0"/>
    <m/>
    <m/>
    <n v="0"/>
    <m/>
    <n v="0"/>
    <n v="0"/>
    <n v="0"/>
    <n v="0"/>
    <m/>
    <n v="0"/>
    <m/>
    <n v="0"/>
    <n v="0"/>
    <m/>
    <n v="0"/>
    <n v="0"/>
    <m/>
  </r>
  <r>
    <n v="2798"/>
    <x v="0"/>
    <x v="0"/>
    <x v="0"/>
    <x v="0"/>
    <m/>
    <m/>
    <x v="0"/>
    <x v="0"/>
    <x v="0"/>
    <m/>
    <x v="0"/>
    <m/>
    <m/>
    <n v="0"/>
    <m/>
    <n v="0"/>
    <n v="0"/>
    <n v="0"/>
    <n v="0"/>
    <m/>
    <n v="0"/>
    <m/>
    <n v="0"/>
    <n v="0"/>
    <m/>
    <n v="0"/>
    <n v="0"/>
    <m/>
  </r>
  <r>
    <n v="2799"/>
    <x v="0"/>
    <x v="0"/>
    <x v="0"/>
    <x v="0"/>
    <m/>
    <m/>
    <x v="0"/>
    <x v="0"/>
    <x v="0"/>
    <m/>
    <x v="0"/>
    <m/>
    <m/>
    <n v="0"/>
    <m/>
    <n v="0"/>
    <n v="0"/>
    <n v="0"/>
    <n v="0"/>
    <m/>
    <n v="0"/>
    <m/>
    <n v="0"/>
    <n v="0"/>
    <m/>
    <n v="0"/>
    <n v="0"/>
    <m/>
  </r>
  <r>
    <n v="2800"/>
    <x v="0"/>
    <x v="0"/>
    <x v="0"/>
    <x v="0"/>
    <m/>
    <m/>
    <x v="0"/>
    <x v="0"/>
    <x v="0"/>
    <m/>
    <x v="0"/>
    <m/>
    <m/>
    <n v="0"/>
    <m/>
    <n v="0"/>
    <n v="0"/>
    <n v="0"/>
    <n v="0"/>
    <m/>
    <n v="0"/>
    <m/>
    <n v="0"/>
    <n v="0"/>
    <m/>
    <n v="0"/>
    <n v="0"/>
    <m/>
  </r>
  <r>
    <n v="2801"/>
    <x v="0"/>
    <x v="0"/>
    <x v="0"/>
    <x v="0"/>
    <m/>
    <m/>
    <x v="0"/>
    <x v="0"/>
    <x v="0"/>
    <m/>
    <x v="0"/>
    <m/>
    <m/>
    <n v="0"/>
    <m/>
    <n v="0"/>
    <n v="0"/>
    <n v="0"/>
    <n v="0"/>
    <m/>
    <n v="0"/>
    <m/>
    <n v="0"/>
    <n v="0"/>
    <m/>
    <n v="0"/>
    <n v="0"/>
    <m/>
  </r>
  <r>
    <n v="2802"/>
    <x v="0"/>
    <x v="0"/>
    <x v="0"/>
    <x v="0"/>
    <m/>
    <m/>
    <x v="0"/>
    <x v="0"/>
    <x v="0"/>
    <m/>
    <x v="0"/>
    <m/>
    <m/>
    <n v="0"/>
    <m/>
    <n v="0"/>
    <n v="0"/>
    <n v="0"/>
    <n v="0"/>
    <m/>
    <n v="0"/>
    <m/>
    <n v="0"/>
    <n v="0"/>
    <m/>
    <n v="0"/>
    <n v="0"/>
    <m/>
  </r>
  <r>
    <n v="2803"/>
    <x v="0"/>
    <x v="0"/>
    <x v="0"/>
    <x v="0"/>
    <m/>
    <m/>
    <x v="0"/>
    <x v="0"/>
    <x v="0"/>
    <m/>
    <x v="0"/>
    <m/>
    <m/>
    <n v="0"/>
    <m/>
    <n v="0"/>
    <n v="0"/>
    <n v="0"/>
    <n v="0"/>
    <m/>
    <n v="0"/>
    <m/>
    <n v="0"/>
    <n v="0"/>
    <m/>
    <n v="0"/>
    <n v="0"/>
    <m/>
  </r>
  <r>
    <n v="2804"/>
    <x v="0"/>
    <x v="0"/>
    <x v="0"/>
    <x v="0"/>
    <m/>
    <m/>
    <x v="0"/>
    <x v="0"/>
    <x v="0"/>
    <m/>
    <x v="0"/>
    <m/>
    <m/>
    <n v="0"/>
    <m/>
    <n v="0"/>
    <n v="0"/>
    <n v="0"/>
    <n v="0"/>
    <m/>
    <n v="0"/>
    <m/>
    <n v="0"/>
    <n v="0"/>
    <m/>
    <n v="0"/>
    <n v="0"/>
    <m/>
  </r>
  <r>
    <n v="2805"/>
    <x v="0"/>
    <x v="0"/>
    <x v="0"/>
    <x v="0"/>
    <m/>
    <m/>
    <x v="0"/>
    <x v="0"/>
    <x v="0"/>
    <m/>
    <x v="0"/>
    <m/>
    <m/>
    <n v="0"/>
    <m/>
    <n v="0"/>
    <n v="0"/>
    <n v="0"/>
    <n v="0"/>
    <m/>
    <n v="0"/>
    <m/>
    <n v="0"/>
    <n v="0"/>
    <m/>
    <n v="0"/>
    <n v="0"/>
    <m/>
  </r>
  <r>
    <n v="2806"/>
    <x v="0"/>
    <x v="0"/>
    <x v="0"/>
    <x v="0"/>
    <m/>
    <m/>
    <x v="0"/>
    <x v="0"/>
    <x v="0"/>
    <m/>
    <x v="0"/>
    <m/>
    <m/>
    <n v="0"/>
    <m/>
    <n v="0"/>
    <n v="0"/>
    <n v="0"/>
    <n v="0"/>
    <m/>
    <n v="0"/>
    <m/>
    <n v="0"/>
    <n v="0"/>
    <m/>
    <n v="0"/>
    <n v="0"/>
    <m/>
  </r>
  <r>
    <n v="2807"/>
    <x v="0"/>
    <x v="0"/>
    <x v="0"/>
    <x v="0"/>
    <m/>
    <m/>
    <x v="0"/>
    <x v="0"/>
    <x v="0"/>
    <m/>
    <x v="0"/>
    <m/>
    <m/>
    <n v="0"/>
    <m/>
    <n v="0"/>
    <n v="0"/>
    <n v="0"/>
    <n v="0"/>
    <m/>
    <n v="0"/>
    <m/>
    <n v="0"/>
    <n v="0"/>
    <m/>
    <n v="0"/>
    <n v="0"/>
    <m/>
  </r>
  <r>
    <n v="2808"/>
    <x v="0"/>
    <x v="0"/>
    <x v="0"/>
    <x v="0"/>
    <m/>
    <m/>
    <x v="0"/>
    <x v="0"/>
    <x v="0"/>
    <m/>
    <x v="0"/>
    <m/>
    <m/>
    <n v="0"/>
    <m/>
    <n v="0"/>
    <n v="0"/>
    <n v="0"/>
    <n v="0"/>
    <m/>
    <n v="0"/>
    <m/>
    <n v="0"/>
    <n v="0"/>
    <m/>
    <n v="0"/>
    <n v="0"/>
    <m/>
  </r>
  <r>
    <n v="2809"/>
    <x v="0"/>
    <x v="0"/>
    <x v="0"/>
    <x v="0"/>
    <m/>
    <m/>
    <x v="0"/>
    <x v="0"/>
    <x v="0"/>
    <m/>
    <x v="0"/>
    <m/>
    <m/>
    <n v="0"/>
    <m/>
    <n v="0"/>
    <n v="0"/>
    <n v="0"/>
    <n v="0"/>
    <m/>
    <n v="0"/>
    <m/>
    <n v="0"/>
    <n v="0"/>
    <m/>
    <n v="0"/>
    <n v="0"/>
    <m/>
  </r>
  <r>
    <n v="2810"/>
    <x v="0"/>
    <x v="0"/>
    <x v="0"/>
    <x v="0"/>
    <m/>
    <m/>
    <x v="0"/>
    <x v="0"/>
    <x v="0"/>
    <m/>
    <x v="0"/>
    <m/>
    <m/>
    <n v="0"/>
    <m/>
    <n v="0"/>
    <n v="0"/>
    <n v="0"/>
    <n v="0"/>
    <m/>
    <n v="0"/>
    <m/>
    <n v="0"/>
    <n v="0"/>
    <m/>
    <n v="0"/>
    <n v="0"/>
    <m/>
  </r>
  <r>
    <n v="2811"/>
    <x v="0"/>
    <x v="0"/>
    <x v="0"/>
    <x v="0"/>
    <m/>
    <m/>
    <x v="0"/>
    <x v="0"/>
    <x v="0"/>
    <m/>
    <x v="0"/>
    <m/>
    <m/>
    <n v="0"/>
    <m/>
    <n v="0"/>
    <n v="0"/>
    <n v="0"/>
    <n v="0"/>
    <m/>
    <n v="0"/>
    <m/>
    <n v="0"/>
    <n v="0"/>
    <m/>
    <n v="0"/>
    <n v="0"/>
    <m/>
  </r>
  <r>
    <n v="2812"/>
    <x v="0"/>
    <x v="0"/>
    <x v="0"/>
    <x v="0"/>
    <m/>
    <m/>
    <x v="0"/>
    <x v="0"/>
    <x v="0"/>
    <m/>
    <x v="0"/>
    <m/>
    <m/>
    <n v="0"/>
    <m/>
    <n v="0"/>
    <n v="0"/>
    <n v="0"/>
    <n v="0"/>
    <m/>
    <n v="0"/>
    <m/>
    <n v="0"/>
    <n v="0"/>
    <m/>
    <n v="0"/>
    <n v="0"/>
    <m/>
  </r>
  <r>
    <n v="2813"/>
    <x v="0"/>
    <x v="0"/>
    <x v="0"/>
    <x v="0"/>
    <m/>
    <m/>
    <x v="0"/>
    <x v="0"/>
    <x v="0"/>
    <m/>
    <x v="0"/>
    <m/>
    <m/>
    <n v="0"/>
    <m/>
    <n v="0"/>
    <n v="0"/>
    <n v="0"/>
    <n v="0"/>
    <m/>
    <n v="0"/>
    <m/>
    <n v="0"/>
    <n v="0"/>
    <m/>
    <n v="0"/>
    <n v="0"/>
    <m/>
  </r>
  <r>
    <n v="2814"/>
    <x v="0"/>
    <x v="0"/>
    <x v="0"/>
    <x v="0"/>
    <m/>
    <m/>
    <x v="0"/>
    <x v="0"/>
    <x v="0"/>
    <m/>
    <x v="0"/>
    <m/>
    <m/>
    <n v="0"/>
    <m/>
    <n v="0"/>
    <n v="0"/>
    <n v="0"/>
    <n v="0"/>
    <m/>
    <n v="0"/>
    <m/>
    <n v="0"/>
    <n v="0"/>
    <m/>
    <n v="0"/>
    <n v="0"/>
    <m/>
  </r>
  <r>
    <n v="2815"/>
    <x v="0"/>
    <x v="0"/>
    <x v="0"/>
    <x v="0"/>
    <m/>
    <m/>
    <x v="0"/>
    <x v="0"/>
    <x v="0"/>
    <m/>
    <x v="0"/>
    <m/>
    <m/>
    <n v="0"/>
    <m/>
    <n v="0"/>
    <n v="0"/>
    <n v="0"/>
    <n v="0"/>
    <m/>
    <n v="0"/>
    <m/>
    <n v="0"/>
    <n v="0"/>
    <m/>
    <n v="0"/>
    <n v="0"/>
    <m/>
  </r>
  <r>
    <n v="2816"/>
    <x v="0"/>
    <x v="0"/>
    <x v="0"/>
    <x v="0"/>
    <m/>
    <m/>
    <x v="0"/>
    <x v="0"/>
    <x v="0"/>
    <m/>
    <x v="0"/>
    <m/>
    <m/>
    <n v="0"/>
    <m/>
    <n v="0"/>
    <n v="0"/>
    <n v="0"/>
    <n v="0"/>
    <m/>
    <n v="0"/>
    <m/>
    <n v="0"/>
    <n v="0"/>
    <m/>
    <n v="0"/>
    <n v="0"/>
    <m/>
  </r>
  <r>
    <n v="2817"/>
    <x v="0"/>
    <x v="0"/>
    <x v="0"/>
    <x v="0"/>
    <m/>
    <m/>
    <x v="0"/>
    <x v="0"/>
    <x v="0"/>
    <m/>
    <x v="0"/>
    <m/>
    <m/>
    <n v="0"/>
    <m/>
    <n v="0"/>
    <n v="0"/>
    <n v="0"/>
    <n v="0"/>
    <m/>
    <n v="0"/>
    <m/>
    <n v="0"/>
    <n v="0"/>
    <m/>
    <n v="0"/>
    <n v="0"/>
    <m/>
  </r>
  <r>
    <n v="2818"/>
    <x v="0"/>
    <x v="0"/>
    <x v="0"/>
    <x v="0"/>
    <m/>
    <m/>
    <x v="0"/>
    <x v="0"/>
    <x v="0"/>
    <m/>
    <x v="0"/>
    <m/>
    <m/>
    <n v="0"/>
    <m/>
    <n v="0"/>
    <n v="0"/>
    <n v="0"/>
    <n v="0"/>
    <m/>
    <n v="0"/>
    <m/>
    <n v="0"/>
    <n v="0"/>
    <m/>
    <n v="0"/>
    <n v="0"/>
    <m/>
  </r>
  <r>
    <n v="2819"/>
    <x v="0"/>
    <x v="0"/>
    <x v="0"/>
    <x v="0"/>
    <m/>
    <m/>
    <x v="0"/>
    <x v="0"/>
    <x v="0"/>
    <m/>
    <x v="0"/>
    <m/>
    <m/>
    <n v="0"/>
    <m/>
    <n v="0"/>
    <n v="0"/>
    <n v="0"/>
    <n v="0"/>
    <m/>
    <n v="0"/>
    <m/>
    <n v="0"/>
    <n v="0"/>
    <m/>
    <n v="0"/>
    <n v="0"/>
    <m/>
  </r>
  <r>
    <n v="2820"/>
    <x v="0"/>
    <x v="0"/>
    <x v="0"/>
    <x v="0"/>
    <m/>
    <m/>
    <x v="0"/>
    <x v="0"/>
    <x v="0"/>
    <m/>
    <x v="0"/>
    <m/>
    <m/>
    <n v="0"/>
    <m/>
    <n v="0"/>
    <n v="0"/>
    <n v="0"/>
    <n v="0"/>
    <m/>
    <n v="0"/>
    <m/>
    <n v="0"/>
    <n v="0"/>
    <m/>
    <n v="0"/>
    <n v="0"/>
    <m/>
  </r>
  <r>
    <n v="2821"/>
    <x v="0"/>
    <x v="0"/>
    <x v="0"/>
    <x v="0"/>
    <m/>
    <m/>
    <x v="0"/>
    <x v="0"/>
    <x v="0"/>
    <m/>
    <x v="0"/>
    <m/>
    <m/>
    <n v="0"/>
    <m/>
    <n v="0"/>
    <n v="0"/>
    <n v="0"/>
    <n v="0"/>
    <m/>
    <n v="0"/>
    <m/>
    <n v="0"/>
    <n v="0"/>
    <m/>
    <n v="0"/>
    <n v="0"/>
    <m/>
  </r>
  <r>
    <n v="2822"/>
    <x v="0"/>
    <x v="0"/>
    <x v="0"/>
    <x v="0"/>
    <m/>
    <m/>
    <x v="0"/>
    <x v="0"/>
    <x v="0"/>
    <m/>
    <x v="0"/>
    <m/>
    <m/>
    <n v="0"/>
    <m/>
    <n v="0"/>
    <n v="0"/>
    <n v="0"/>
    <n v="0"/>
    <m/>
    <n v="0"/>
    <m/>
    <n v="0"/>
    <n v="0"/>
    <m/>
    <n v="0"/>
    <n v="0"/>
    <m/>
  </r>
  <r>
    <n v="2823"/>
    <x v="0"/>
    <x v="0"/>
    <x v="0"/>
    <x v="0"/>
    <m/>
    <m/>
    <x v="0"/>
    <x v="0"/>
    <x v="0"/>
    <m/>
    <x v="0"/>
    <m/>
    <m/>
    <n v="0"/>
    <m/>
    <n v="0"/>
    <n v="0"/>
    <n v="0"/>
    <n v="0"/>
    <m/>
    <n v="0"/>
    <m/>
    <n v="0"/>
    <n v="0"/>
    <m/>
    <n v="0"/>
    <n v="0"/>
    <m/>
  </r>
  <r>
    <n v="2824"/>
    <x v="0"/>
    <x v="0"/>
    <x v="0"/>
    <x v="0"/>
    <m/>
    <m/>
    <x v="0"/>
    <x v="0"/>
    <x v="0"/>
    <m/>
    <x v="0"/>
    <m/>
    <m/>
    <n v="0"/>
    <m/>
    <n v="0"/>
    <n v="0"/>
    <n v="0"/>
    <n v="0"/>
    <m/>
    <n v="0"/>
    <m/>
    <n v="0"/>
    <n v="0"/>
    <m/>
    <n v="0"/>
    <n v="0"/>
    <m/>
  </r>
  <r>
    <n v="2825"/>
    <x v="0"/>
    <x v="0"/>
    <x v="0"/>
    <x v="0"/>
    <m/>
    <m/>
    <x v="0"/>
    <x v="0"/>
    <x v="0"/>
    <m/>
    <x v="0"/>
    <m/>
    <m/>
    <n v="0"/>
    <m/>
    <n v="0"/>
    <n v="0"/>
    <n v="0"/>
    <n v="0"/>
    <m/>
    <n v="0"/>
    <m/>
    <n v="0"/>
    <n v="0"/>
    <m/>
    <n v="0"/>
    <n v="0"/>
    <m/>
  </r>
  <r>
    <n v="2826"/>
    <x v="0"/>
    <x v="0"/>
    <x v="0"/>
    <x v="0"/>
    <m/>
    <m/>
    <x v="0"/>
    <x v="0"/>
    <x v="0"/>
    <m/>
    <x v="0"/>
    <m/>
    <m/>
    <n v="0"/>
    <m/>
    <n v="0"/>
    <n v="0"/>
    <n v="0"/>
    <n v="0"/>
    <m/>
    <n v="0"/>
    <m/>
    <n v="0"/>
    <n v="0"/>
    <m/>
    <n v="0"/>
    <n v="0"/>
    <m/>
  </r>
  <r>
    <n v="2827"/>
    <x v="0"/>
    <x v="0"/>
    <x v="0"/>
    <x v="0"/>
    <m/>
    <m/>
    <x v="0"/>
    <x v="0"/>
    <x v="0"/>
    <m/>
    <x v="0"/>
    <m/>
    <m/>
    <n v="0"/>
    <m/>
    <n v="0"/>
    <n v="0"/>
    <n v="0"/>
    <n v="0"/>
    <m/>
    <n v="0"/>
    <m/>
    <n v="0"/>
    <n v="0"/>
    <m/>
    <n v="0"/>
    <n v="0"/>
    <m/>
  </r>
  <r>
    <n v="2828"/>
    <x v="0"/>
    <x v="0"/>
    <x v="0"/>
    <x v="0"/>
    <m/>
    <m/>
    <x v="0"/>
    <x v="0"/>
    <x v="0"/>
    <m/>
    <x v="0"/>
    <m/>
    <m/>
    <n v="0"/>
    <m/>
    <n v="0"/>
    <n v="0"/>
    <n v="0"/>
    <n v="0"/>
    <m/>
    <n v="0"/>
    <m/>
    <n v="0"/>
    <n v="0"/>
    <m/>
    <n v="0"/>
    <n v="0"/>
    <m/>
  </r>
  <r>
    <n v="2829"/>
    <x v="0"/>
    <x v="0"/>
    <x v="0"/>
    <x v="0"/>
    <m/>
    <m/>
    <x v="0"/>
    <x v="0"/>
    <x v="0"/>
    <m/>
    <x v="0"/>
    <m/>
    <m/>
    <n v="0"/>
    <m/>
    <n v="0"/>
    <n v="0"/>
    <n v="0"/>
    <n v="0"/>
    <m/>
    <n v="0"/>
    <m/>
    <n v="0"/>
    <n v="0"/>
    <m/>
    <n v="0"/>
    <n v="0"/>
    <m/>
  </r>
  <r>
    <n v="2830"/>
    <x v="0"/>
    <x v="0"/>
    <x v="0"/>
    <x v="0"/>
    <m/>
    <m/>
    <x v="0"/>
    <x v="0"/>
    <x v="0"/>
    <m/>
    <x v="0"/>
    <m/>
    <m/>
    <n v="0"/>
    <m/>
    <n v="0"/>
    <n v="0"/>
    <n v="0"/>
    <n v="0"/>
    <m/>
    <n v="0"/>
    <m/>
    <n v="0"/>
    <n v="0"/>
    <m/>
    <n v="0"/>
    <n v="0"/>
    <m/>
  </r>
  <r>
    <n v="2831"/>
    <x v="0"/>
    <x v="0"/>
    <x v="0"/>
    <x v="0"/>
    <m/>
    <m/>
    <x v="0"/>
    <x v="0"/>
    <x v="0"/>
    <m/>
    <x v="0"/>
    <m/>
    <m/>
    <n v="0"/>
    <m/>
    <n v="0"/>
    <n v="0"/>
    <n v="0"/>
    <n v="0"/>
    <m/>
    <n v="0"/>
    <m/>
    <n v="0"/>
    <n v="0"/>
    <m/>
    <n v="0"/>
    <n v="0"/>
    <m/>
  </r>
  <r>
    <n v="2832"/>
    <x v="0"/>
    <x v="0"/>
    <x v="0"/>
    <x v="0"/>
    <m/>
    <m/>
    <x v="0"/>
    <x v="0"/>
    <x v="0"/>
    <m/>
    <x v="0"/>
    <m/>
    <m/>
    <n v="0"/>
    <m/>
    <n v="0"/>
    <n v="0"/>
    <n v="0"/>
    <n v="0"/>
    <m/>
    <n v="0"/>
    <m/>
    <n v="0"/>
    <n v="0"/>
    <m/>
    <n v="0"/>
    <n v="0"/>
    <m/>
  </r>
  <r>
    <n v="2833"/>
    <x v="0"/>
    <x v="0"/>
    <x v="0"/>
    <x v="0"/>
    <m/>
    <m/>
    <x v="0"/>
    <x v="0"/>
    <x v="0"/>
    <m/>
    <x v="0"/>
    <m/>
    <m/>
    <n v="0"/>
    <m/>
    <n v="0"/>
    <n v="0"/>
    <n v="0"/>
    <n v="0"/>
    <m/>
    <n v="0"/>
    <m/>
    <n v="0"/>
    <n v="0"/>
    <m/>
    <n v="0"/>
    <n v="0"/>
    <m/>
  </r>
  <r>
    <n v="2834"/>
    <x v="0"/>
    <x v="0"/>
    <x v="0"/>
    <x v="0"/>
    <m/>
    <m/>
    <x v="0"/>
    <x v="0"/>
    <x v="0"/>
    <m/>
    <x v="0"/>
    <m/>
    <m/>
    <n v="0"/>
    <m/>
    <n v="0"/>
    <n v="0"/>
    <n v="0"/>
    <n v="0"/>
    <m/>
    <n v="0"/>
    <m/>
    <n v="0"/>
    <n v="0"/>
    <m/>
    <n v="0"/>
    <n v="0"/>
    <m/>
  </r>
  <r>
    <n v="2835"/>
    <x v="0"/>
    <x v="0"/>
    <x v="0"/>
    <x v="0"/>
    <m/>
    <m/>
    <x v="0"/>
    <x v="0"/>
    <x v="0"/>
    <m/>
    <x v="0"/>
    <m/>
    <m/>
    <n v="0"/>
    <m/>
    <n v="0"/>
    <n v="0"/>
    <n v="0"/>
    <n v="0"/>
    <m/>
    <n v="0"/>
    <m/>
    <n v="0"/>
    <n v="0"/>
    <m/>
    <n v="0"/>
    <n v="0"/>
    <m/>
  </r>
  <r>
    <n v="2836"/>
    <x v="0"/>
    <x v="0"/>
    <x v="0"/>
    <x v="0"/>
    <m/>
    <m/>
    <x v="0"/>
    <x v="0"/>
    <x v="0"/>
    <m/>
    <x v="0"/>
    <m/>
    <m/>
    <n v="0"/>
    <m/>
    <n v="0"/>
    <n v="0"/>
    <n v="0"/>
    <n v="0"/>
    <m/>
    <n v="0"/>
    <m/>
    <n v="0"/>
    <n v="0"/>
    <m/>
    <n v="0"/>
    <n v="0"/>
    <m/>
  </r>
  <r>
    <n v="2837"/>
    <x v="0"/>
    <x v="0"/>
    <x v="0"/>
    <x v="0"/>
    <m/>
    <m/>
    <x v="0"/>
    <x v="0"/>
    <x v="0"/>
    <m/>
    <x v="0"/>
    <m/>
    <m/>
    <n v="0"/>
    <m/>
    <n v="0"/>
    <n v="0"/>
    <n v="0"/>
    <n v="0"/>
    <m/>
    <n v="0"/>
    <m/>
    <n v="0"/>
    <n v="0"/>
    <m/>
    <n v="0"/>
    <n v="0"/>
    <m/>
  </r>
  <r>
    <n v="2838"/>
    <x v="0"/>
    <x v="0"/>
    <x v="0"/>
    <x v="0"/>
    <m/>
    <m/>
    <x v="0"/>
    <x v="0"/>
    <x v="0"/>
    <m/>
    <x v="0"/>
    <m/>
    <m/>
    <n v="0"/>
    <m/>
    <n v="0"/>
    <n v="0"/>
    <n v="0"/>
    <n v="0"/>
    <m/>
    <n v="0"/>
    <m/>
    <n v="0"/>
    <n v="0"/>
    <m/>
    <n v="0"/>
    <n v="0"/>
    <m/>
  </r>
  <r>
    <n v="2839"/>
    <x v="0"/>
    <x v="0"/>
    <x v="0"/>
    <x v="0"/>
    <m/>
    <m/>
    <x v="0"/>
    <x v="0"/>
    <x v="0"/>
    <m/>
    <x v="0"/>
    <m/>
    <m/>
    <n v="0"/>
    <m/>
    <n v="0"/>
    <n v="0"/>
    <n v="0"/>
    <n v="0"/>
    <m/>
    <n v="0"/>
    <m/>
    <n v="0"/>
    <n v="0"/>
    <m/>
    <n v="0"/>
    <n v="0"/>
    <m/>
  </r>
  <r>
    <n v="2840"/>
    <x v="0"/>
    <x v="0"/>
    <x v="0"/>
    <x v="0"/>
    <m/>
    <m/>
    <x v="0"/>
    <x v="0"/>
    <x v="0"/>
    <m/>
    <x v="0"/>
    <m/>
    <m/>
    <n v="0"/>
    <m/>
    <n v="0"/>
    <n v="0"/>
    <n v="0"/>
    <n v="0"/>
    <m/>
    <n v="0"/>
    <m/>
    <n v="0"/>
    <n v="0"/>
    <m/>
    <n v="0"/>
    <n v="0"/>
    <m/>
  </r>
  <r>
    <n v="2841"/>
    <x v="0"/>
    <x v="0"/>
    <x v="0"/>
    <x v="0"/>
    <m/>
    <m/>
    <x v="0"/>
    <x v="0"/>
    <x v="0"/>
    <m/>
    <x v="0"/>
    <m/>
    <m/>
    <n v="0"/>
    <m/>
    <n v="0"/>
    <n v="0"/>
    <n v="0"/>
    <n v="0"/>
    <m/>
    <n v="0"/>
    <m/>
    <n v="0"/>
    <n v="0"/>
    <m/>
    <n v="0"/>
    <n v="0"/>
    <m/>
  </r>
  <r>
    <n v="2842"/>
    <x v="0"/>
    <x v="0"/>
    <x v="0"/>
    <x v="0"/>
    <m/>
    <m/>
    <x v="0"/>
    <x v="0"/>
    <x v="0"/>
    <m/>
    <x v="0"/>
    <m/>
    <m/>
    <n v="0"/>
    <m/>
    <n v="0"/>
    <n v="0"/>
    <n v="0"/>
    <n v="0"/>
    <m/>
    <n v="0"/>
    <m/>
    <n v="0"/>
    <n v="0"/>
    <m/>
    <n v="0"/>
    <n v="0"/>
    <m/>
  </r>
  <r>
    <n v="2843"/>
    <x v="0"/>
    <x v="0"/>
    <x v="0"/>
    <x v="0"/>
    <m/>
    <m/>
    <x v="0"/>
    <x v="0"/>
    <x v="0"/>
    <m/>
    <x v="0"/>
    <m/>
    <m/>
    <n v="0"/>
    <m/>
    <n v="0"/>
    <n v="0"/>
    <n v="0"/>
    <n v="0"/>
    <m/>
    <n v="0"/>
    <m/>
    <n v="0"/>
    <n v="0"/>
    <m/>
    <n v="0"/>
    <n v="0"/>
    <m/>
  </r>
  <r>
    <n v="2844"/>
    <x v="0"/>
    <x v="0"/>
    <x v="0"/>
    <x v="0"/>
    <m/>
    <m/>
    <x v="0"/>
    <x v="0"/>
    <x v="0"/>
    <m/>
    <x v="0"/>
    <m/>
    <m/>
    <n v="0"/>
    <m/>
    <n v="0"/>
    <n v="0"/>
    <n v="0"/>
    <n v="0"/>
    <m/>
    <n v="0"/>
    <m/>
    <n v="0"/>
    <n v="0"/>
    <m/>
    <n v="0"/>
    <n v="0"/>
    <m/>
  </r>
  <r>
    <n v="2845"/>
    <x v="0"/>
    <x v="0"/>
    <x v="0"/>
    <x v="0"/>
    <m/>
    <m/>
    <x v="0"/>
    <x v="0"/>
    <x v="0"/>
    <m/>
    <x v="0"/>
    <m/>
    <m/>
    <n v="0"/>
    <m/>
    <n v="0"/>
    <n v="0"/>
    <n v="0"/>
    <n v="0"/>
    <m/>
    <n v="0"/>
    <m/>
    <n v="0"/>
    <n v="0"/>
    <m/>
    <n v="0"/>
    <n v="0"/>
    <m/>
  </r>
  <r>
    <n v="2846"/>
    <x v="0"/>
    <x v="0"/>
    <x v="0"/>
    <x v="0"/>
    <m/>
    <m/>
    <x v="0"/>
    <x v="0"/>
    <x v="0"/>
    <m/>
    <x v="0"/>
    <m/>
    <m/>
    <n v="0"/>
    <m/>
    <n v="0"/>
    <n v="0"/>
    <n v="0"/>
    <n v="0"/>
    <m/>
    <n v="0"/>
    <m/>
    <n v="0"/>
    <n v="0"/>
    <m/>
    <n v="0"/>
    <n v="0"/>
    <m/>
  </r>
  <r>
    <n v="2847"/>
    <x v="0"/>
    <x v="0"/>
    <x v="0"/>
    <x v="0"/>
    <m/>
    <m/>
    <x v="0"/>
    <x v="0"/>
    <x v="0"/>
    <m/>
    <x v="0"/>
    <m/>
    <m/>
    <n v="0"/>
    <m/>
    <n v="0"/>
    <n v="0"/>
    <n v="0"/>
    <n v="0"/>
    <m/>
    <n v="0"/>
    <m/>
    <n v="0"/>
    <n v="0"/>
    <m/>
    <n v="0"/>
    <n v="0"/>
    <m/>
  </r>
  <r>
    <n v="2848"/>
    <x v="0"/>
    <x v="0"/>
    <x v="0"/>
    <x v="0"/>
    <m/>
    <m/>
    <x v="0"/>
    <x v="0"/>
    <x v="0"/>
    <m/>
    <x v="0"/>
    <m/>
    <m/>
    <n v="0"/>
    <m/>
    <n v="0"/>
    <n v="0"/>
    <n v="0"/>
    <n v="0"/>
    <m/>
    <n v="0"/>
    <m/>
    <n v="0"/>
    <n v="0"/>
    <m/>
    <n v="0"/>
    <n v="0"/>
    <m/>
  </r>
  <r>
    <n v="2849"/>
    <x v="0"/>
    <x v="0"/>
    <x v="0"/>
    <x v="0"/>
    <m/>
    <m/>
    <x v="0"/>
    <x v="0"/>
    <x v="0"/>
    <m/>
    <x v="0"/>
    <m/>
    <m/>
    <n v="0"/>
    <m/>
    <n v="0"/>
    <n v="0"/>
    <n v="0"/>
    <n v="0"/>
    <m/>
    <n v="0"/>
    <m/>
    <n v="0"/>
    <n v="0"/>
    <m/>
    <n v="0"/>
    <n v="0"/>
    <m/>
  </r>
  <r>
    <n v="2850"/>
    <x v="0"/>
    <x v="0"/>
    <x v="0"/>
    <x v="0"/>
    <m/>
    <m/>
    <x v="0"/>
    <x v="0"/>
    <x v="0"/>
    <m/>
    <x v="0"/>
    <m/>
    <m/>
    <n v="0"/>
    <m/>
    <n v="0"/>
    <n v="0"/>
    <n v="0"/>
    <n v="0"/>
    <m/>
    <n v="0"/>
    <m/>
    <n v="0"/>
    <n v="0"/>
    <m/>
    <n v="0"/>
    <n v="0"/>
    <m/>
  </r>
  <r>
    <n v="2851"/>
    <x v="0"/>
    <x v="0"/>
    <x v="0"/>
    <x v="0"/>
    <m/>
    <m/>
    <x v="0"/>
    <x v="0"/>
    <x v="0"/>
    <m/>
    <x v="0"/>
    <m/>
    <m/>
    <n v="0"/>
    <m/>
    <n v="0"/>
    <n v="0"/>
    <n v="0"/>
    <n v="0"/>
    <m/>
    <n v="0"/>
    <m/>
    <n v="0"/>
    <n v="0"/>
    <m/>
    <n v="0"/>
    <n v="0"/>
    <m/>
  </r>
  <r>
    <n v="2852"/>
    <x v="0"/>
    <x v="0"/>
    <x v="0"/>
    <x v="0"/>
    <m/>
    <m/>
    <x v="0"/>
    <x v="0"/>
    <x v="0"/>
    <m/>
    <x v="0"/>
    <m/>
    <m/>
    <n v="0"/>
    <m/>
    <n v="0"/>
    <n v="0"/>
    <n v="0"/>
    <n v="0"/>
    <m/>
    <n v="0"/>
    <m/>
    <n v="0"/>
    <n v="0"/>
    <m/>
    <n v="0"/>
    <n v="0"/>
    <m/>
  </r>
  <r>
    <n v="2853"/>
    <x v="0"/>
    <x v="0"/>
    <x v="0"/>
    <x v="0"/>
    <m/>
    <m/>
    <x v="0"/>
    <x v="0"/>
    <x v="0"/>
    <m/>
    <x v="0"/>
    <m/>
    <m/>
    <n v="0"/>
    <m/>
    <n v="0"/>
    <n v="0"/>
    <n v="0"/>
    <n v="0"/>
    <m/>
    <n v="0"/>
    <m/>
    <n v="0"/>
    <n v="0"/>
    <m/>
    <n v="0"/>
    <n v="0"/>
    <m/>
  </r>
  <r>
    <n v="2854"/>
    <x v="0"/>
    <x v="0"/>
    <x v="0"/>
    <x v="0"/>
    <m/>
    <m/>
    <x v="0"/>
    <x v="0"/>
    <x v="0"/>
    <m/>
    <x v="0"/>
    <m/>
    <m/>
    <n v="0"/>
    <m/>
    <n v="0"/>
    <n v="0"/>
    <n v="0"/>
    <n v="0"/>
    <m/>
    <n v="0"/>
    <m/>
    <n v="0"/>
    <n v="0"/>
    <m/>
    <n v="0"/>
    <n v="0"/>
    <m/>
  </r>
  <r>
    <n v="2855"/>
    <x v="0"/>
    <x v="0"/>
    <x v="0"/>
    <x v="0"/>
    <m/>
    <m/>
    <x v="0"/>
    <x v="0"/>
    <x v="0"/>
    <m/>
    <x v="0"/>
    <m/>
    <m/>
    <n v="0"/>
    <m/>
    <n v="0"/>
    <n v="0"/>
    <n v="0"/>
    <n v="0"/>
    <m/>
    <n v="0"/>
    <m/>
    <n v="0"/>
    <n v="0"/>
    <m/>
    <n v="0"/>
    <n v="0"/>
    <m/>
  </r>
  <r>
    <n v="2856"/>
    <x v="0"/>
    <x v="0"/>
    <x v="0"/>
    <x v="0"/>
    <m/>
    <m/>
    <x v="0"/>
    <x v="0"/>
    <x v="0"/>
    <m/>
    <x v="0"/>
    <m/>
    <m/>
    <n v="0"/>
    <m/>
    <n v="0"/>
    <n v="0"/>
    <n v="0"/>
    <n v="0"/>
    <m/>
    <n v="0"/>
    <m/>
    <n v="0"/>
    <n v="0"/>
    <m/>
    <n v="0"/>
    <n v="0"/>
    <m/>
  </r>
  <r>
    <n v="2857"/>
    <x v="0"/>
    <x v="0"/>
    <x v="0"/>
    <x v="0"/>
    <m/>
    <m/>
    <x v="0"/>
    <x v="0"/>
    <x v="0"/>
    <m/>
    <x v="0"/>
    <m/>
    <m/>
    <n v="0"/>
    <m/>
    <n v="0"/>
    <n v="0"/>
    <n v="0"/>
    <n v="0"/>
    <m/>
    <n v="0"/>
    <m/>
    <n v="0"/>
    <n v="0"/>
    <m/>
    <n v="0"/>
    <n v="0"/>
    <m/>
  </r>
  <r>
    <n v="2858"/>
    <x v="0"/>
    <x v="0"/>
    <x v="0"/>
    <x v="0"/>
    <m/>
    <m/>
    <x v="0"/>
    <x v="0"/>
    <x v="0"/>
    <m/>
    <x v="0"/>
    <m/>
    <m/>
    <n v="0"/>
    <m/>
    <n v="0"/>
    <n v="0"/>
    <n v="0"/>
    <n v="0"/>
    <m/>
    <n v="0"/>
    <m/>
    <n v="0"/>
    <n v="0"/>
    <m/>
    <n v="0"/>
    <n v="0"/>
    <m/>
  </r>
  <r>
    <n v="2859"/>
    <x v="0"/>
    <x v="0"/>
    <x v="0"/>
    <x v="0"/>
    <m/>
    <m/>
    <x v="0"/>
    <x v="0"/>
    <x v="0"/>
    <m/>
    <x v="0"/>
    <m/>
    <m/>
    <n v="0"/>
    <m/>
    <n v="0"/>
    <n v="0"/>
    <n v="0"/>
    <n v="0"/>
    <m/>
    <n v="0"/>
    <m/>
    <n v="0"/>
    <n v="0"/>
    <m/>
    <n v="0"/>
    <n v="0"/>
    <m/>
  </r>
  <r>
    <n v="2860"/>
    <x v="0"/>
    <x v="0"/>
    <x v="0"/>
    <x v="0"/>
    <m/>
    <m/>
    <x v="0"/>
    <x v="0"/>
    <x v="0"/>
    <m/>
    <x v="0"/>
    <m/>
    <m/>
    <n v="0"/>
    <m/>
    <n v="0"/>
    <n v="0"/>
    <n v="0"/>
    <n v="0"/>
    <m/>
    <n v="0"/>
    <m/>
    <n v="0"/>
    <n v="0"/>
    <m/>
    <n v="0"/>
    <n v="0"/>
    <m/>
  </r>
  <r>
    <n v="2861"/>
    <x v="0"/>
    <x v="0"/>
    <x v="0"/>
    <x v="0"/>
    <m/>
    <m/>
    <x v="0"/>
    <x v="0"/>
    <x v="0"/>
    <m/>
    <x v="0"/>
    <m/>
    <m/>
    <n v="0"/>
    <m/>
    <n v="0"/>
    <n v="0"/>
    <n v="0"/>
    <n v="0"/>
    <m/>
    <n v="0"/>
    <m/>
    <n v="0"/>
    <n v="0"/>
    <m/>
    <n v="0"/>
    <n v="0"/>
    <m/>
  </r>
  <r>
    <n v="2862"/>
    <x v="0"/>
    <x v="0"/>
    <x v="0"/>
    <x v="0"/>
    <m/>
    <m/>
    <x v="0"/>
    <x v="0"/>
    <x v="0"/>
    <m/>
    <x v="0"/>
    <m/>
    <m/>
    <n v="0"/>
    <m/>
    <n v="0"/>
    <n v="0"/>
    <n v="0"/>
    <n v="0"/>
    <m/>
    <n v="0"/>
    <m/>
    <n v="0"/>
    <n v="0"/>
    <m/>
    <n v="0"/>
    <n v="0"/>
    <m/>
  </r>
  <r>
    <n v="2863"/>
    <x v="0"/>
    <x v="0"/>
    <x v="0"/>
    <x v="0"/>
    <m/>
    <m/>
    <x v="0"/>
    <x v="0"/>
    <x v="0"/>
    <m/>
    <x v="0"/>
    <m/>
    <m/>
    <n v="0"/>
    <m/>
    <n v="0"/>
    <n v="0"/>
    <n v="0"/>
    <n v="0"/>
    <m/>
    <n v="0"/>
    <m/>
    <n v="0"/>
    <n v="0"/>
    <m/>
    <n v="0"/>
    <n v="0"/>
    <m/>
  </r>
  <r>
    <n v="2864"/>
    <x v="0"/>
    <x v="0"/>
    <x v="0"/>
    <x v="0"/>
    <m/>
    <m/>
    <x v="0"/>
    <x v="0"/>
    <x v="0"/>
    <m/>
    <x v="0"/>
    <m/>
    <m/>
    <n v="0"/>
    <m/>
    <n v="0"/>
    <n v="0"/>
    <n v="0"/>
    <n v="0"/>
    <m/>
    <n v="0"/>
    <m/>
    <n v="0"/>
    <n v="0"/>
    <m/>
    <n v="0"/>
    <n v="0"/>
    <m/>
  </r>
  <r>
    <n v="2865"/>
    <x v="0"/>
    <x v="0"/>
    <x v="0"/>
    <x v="0"/>
    <m/>
    <m/>
    <x v="0"/>
    <x v="0"/>
    <x v="0"/>
    <m/>
    <x v="0"/>
    <m/>
    <m/>
    <n v="0"/>
    <m/>
    <n v="0"/>
    <n v="0"/>
    <n v="0"/>
    <n v="0"/>
    <m/>
    <n v="0"/>
    <m/>
    <n v="0"/>
    <n v="0"/>
    <m/>
    <n v="0"/>
    <n v="0"/>
    <m/>
  </r>
  <r>
    <n v="2866"/>
    <x v="0"/>
    <x v="0"/>
    <x v="0"/>
    <x v="0"/>
    <m/>
    <m/>
    <x v="0"/>
    <x v="0"/>
    <x v="0"/>
    <m/>
    <x v="0"/>
    <m/>
    <m/>
    <n v="0"/>
    <m/>
    <n v="0"/>
    <n v="0"/>
    <n v="0"/>
    <n v="0"/>
    <m/>
    <n v="0"/>
    <m/>
    <n v="0"/>
    <n v="0"/>
    <m/>
    <n v="0"/>
    <n v="0"/>
    <m/>
  </r>
  <r>
    <n v="2867"/>
    <x v="0"/>
    <x v="0"/>
    <x v="0"/>
    <x v="0"/>
    <m/>
    <m/>
    <x v="0"/>
    <x v="0"/>
    <x v="0"/>
    <m/>
    <x v="0"/>
    <m/>
    <m/>
    <n v="0"/>
    <m/>
    <n v="0"/>
    <n v="0"/>
    <n v="0"/>
    <n v="0"/>
    <m/>
    <n v="0"/>
    <m/>
    <n v="0"/>
    <n v="0"/>
    <m/>
    <n v="0"/>
    <n v="0"/>
    <m/>
  </r>
  <r>
    <n v="2868"/>
    <x v="0"/>
    <x v="0"/>
    <x v="0"/>
    <x v="0"/>
    <m/>
    <m/>
    <x v="0"/>
    <x v="0"/>
    <x v="0"/>
    <m/>
    <x v="0"/>
    <m/>
    <m/>
    <n v="0"/>
    <m/>
    <n v="0"/>
    <n v="0"/>
    <n v="0"/>
    <n v="0"/>
    <m/>
    <n v="0"/>
    <m/>
    <n v="0"/>
    <n v="0"/>
    <m/>
    <n v="0"/>
    <n v="0"/>
    <m/>
  </r>
  <r>
    <n v="2869"/>
    <x v="0"/>
    <x v="0"/>
    <x v="0"/>
    <x v="0"/>
    <m/>
    <m/>
    <x v="0"/>
    <x v="0"/>
    <x v="0"/>
    <m/>
    <x v="0"/>
    <m/>
    <m/>
    <n v="0"/>
    <m/>
    <n v="0"/>
    <n v="0"/>
    <n v="0"/>
    <n v="0"/>
    <m/>
    <n v="0"/>
    <m/>
    <n v="0"/>
    <n v="0"/>
    <m/>
    <n v="0"/>
    <n v="0"/>
    <m/>
  </r>
  <r>
    <n v="2870"/>
    <x v="0"/>
    <x v="0"/>
    <x v="0"/>
    <x v="0"/>
    <m/>
    <m/>
    <x v="0"/>
    <x v="0"/>
    <x v="0"/>
    <m/>
    <x v="0"/>
    <m/>
    <m/>
    <n v="0"/>
    <m/>
    <n v="0"/>
    <n v="0"/>
    <n v="0"/>
    <n v="0"/>
    <m/>
    <n v="0"/>
    <m/>
    <n v="0"/>
    <n v="0"/>
    <m/>
    <n v="0"/>
    <n v="0"/>
    <m/>
  </r>
  <r>
    <n v="2871"/>
    <x v="0"/>
    <x v="0"/>
    <x v="0"/>
    <x v="0"/>
    <m/>
    <m/>
    <x v="0"/>
    <x v="0"/>
    <x v="0"/>
    <m/>
    <x v="0"/>
    <m/>
    <m/>
    <n v="0"/>
    <m/>
    <n v="0"/>
    <n v="0"/>
    <n v="0"/>
    <n v="0"/>
    <m/>
    <n v="0"/>
    <m/>
    <n v="0"/>
    <n v="0"/>
    <m/>
    <n v="0"/>
    <n v="0"/>
    <m/>
  </r>
  <r>
    <n v="2872"/>
    <x v="0"/>
    <x v="0"/>
    <x v="0"/>
    <x v="0"/>
    <m/>
    <m/>
    <x v="0"/>
    <x v="0"/>
    <x v="0"/>
    <m/>
    <x v="0"/>
    <m/>
    <m/>
    <n v="0"/>
    <m/>
    <n v="0"/>
    <n v="0"/>
    <n v="0"/>
    <n v="0"/>
    <m/>
    <n v="0"/>
    <m/>
    <n v="0"/>
    <n v="0"/>
    <m/>
    <n v="0"/>
    <n v="0"/>
    <m/>
  </r>
  <r>
    <n v="2873"/>
    <x v="0"/>
    <x v="0"/>
    <x v="0"/>
    <x v="0"/>
    <m/>
    <m/>
    <x v="0"/>
    <x v="0"/>
    <x v="0"/>
    <m/>
    <x v="0"/>
    <m/>
    <m/>
    <n v="0"/>
    <m/>
    <n v="0"/>
    <n v="0"/>
    <n v="0"/>
    <n v="0"/>
    <m/>
    <n v="0"/>
    <m/>
    <n v="0"/>
    <n v="0"/>
    <m/>
    <n v="0"/>
    <n v="0"/>
    <m/>
  </r>
  <r>
    <n v="2874"/>
    <x v="0"/>
    <x v="0"/>
    <x v="0"/>
    <x v="0"/>
    <m/>
    <m/>
    <x v="0"/>
    <x v="0"/>
    <x v="0"/>
    <m/>
    <x v="0"/>
    <m/>
    <m/>
    <n v="0"/>
    <m/>
    <n v="0"/>
    <n v="0"/>
    <n v="0"/>
    <n v="0"/>
    <m/>
    <n v="0"/>
    <m/>
    <n v="0"/>
    <n v="0"/>
    <m/>
    <n v="0"/>
    <n v="0"/>
    <m/>
  </r>
  <r>
    <n v="2875"/>
    <x v="0"/>
    <x v="0"/>
    <x v="0"/>
    <x v="0"/>
    <m/>
    <m/>
    <x v="0"/>
    <x v="0"/>
    <x v="0"/>
    <m/>
    <x v="0"/>
    <m/>
    <m/>
    <n v="0"/>
    <m/>
    <n v="0"/>
    <n v="0"/>
    <n v="0"/>
    <n v="0"/>
    <m/>
    <n v="0"/>
    <m/>
    <n v="0"/>
    <n v="0"/>
    <m/>
    <n v="0"/>
    <n v="0"/>
    <m/>
  </r>
  <r>
    <n v="2876"/>
    <x v="0"/>
    <x v="0"/>
    <x v="0"/>
    <x v="0"/>
    <m/>
    <m/>
    <x v="0"/>
    <x v="0"/>
    <x v="0"/>
    <m/>
    <x v="0"/>
    <m/>
    <m/>
    <n v="0"/>
    <m/>
    <n v="0"/>
    <n v="0"/>
    <n v="0"/>
    <n v="0"/>
    <m/>
    <n v="0"/>
    <m/>
    <n v="0"/>
    <n v="0"/>
    <m/>
    <n v="0"/>
    <n v="0"/>
    <m/>
  </r>
  <r>
    <n v="2877"/>
    <x v="0"/>
    <x v="0"/>
    <x v="0"/>
    <x v="0"/>
    <m/>
    <m/>
    <x v="0"/>
    <x v="0"/>
    <x v="0"/>
    <m/>
    <x v="0"/>
    <m/>
    <m/>
    <n v="0"/>
    <m/>
    <n v="0"/>
    <n v="0"/>
    <n v="0"/>
    <n v="0"/>
    <m/>
    <n v="0"/>
    <m/>
    <n v="0"/>
    <n v="0"/>
    <m/>
    <n v="0"/>
    <n v="0"/>
    <m/>
  </r>
  <r>
    <n v="2878"/>
    <x v="0"/>
    <x v="0"/>
    <x v="0"/>
    <x v="0"/>
    <m/>
    <m/>
    <x v="0"/>
    <x v="0"/>
    <x v="0"/>
    <m/>
    <x v="0"/>
    <m/>
    <m/>
    <n v="0"/>
    <m/>
    <n v="0"/>
    <n v="0"/>
    <n v="0"/>
    <n v="0"/>
    <m/>
    <n v="0"/>
    <m/>
    <n v="0"/>
    <n v="0"/>
    <m/>
    <n v="0"/>
    <n v="0"/>
    <m/>
  </r>
  <r>
    <n v="2879"/>
    <x v="0"/>
    <x v="0"/>
    <x v="0"/>
    <x v="0"/>
    <m/>
    <m/>
    <x v="0"/>
    <x v="0"/>
    <x v="0"/>
    <m/>
    <x v="0"/>
    <m/>
    <m/>
    <n v="0"/>
    <m/>
    <n v="0"/>
    <n v="0"/>
    <n v="0"/>
    <n v="0"/>
    <m/>
    <n v="0"/>
    <m/>
    <n v="0"/>
    <n v="0"/>
    <m/>
    <n v="0"/>
    <n v="0"/>
    <m/>
  </r>
  <r>
    <n v="2880"/>
    <x v="0"/>
    <x v="0"/>
    <x v="0"/>
    <x v="0"/>
    <m/>
    <m/>
    <x v="0"/>
    <x v="0"/>
    <x v="0"/>
    <m/>
    <x v="0"/>
    <m/>
    <m/>
    <n v="0"/>
    <m/>
    <n v="0"/>
    <n v="0"/>
    <n v="0"/>
    <n v="0"/>
    <m/>
    <n v="0"/>
    <m/>
    <n v="0"/>
    <n v="0"/>
    <m/>
    <n v="0"/>
    <n v="0"/>
    <m/>
  </r>
  <r>
    <n v="2881"/>
    <x v="0"/>
    <x v="0"/>
    <x v="0"/>
    <x v="0"/>
    <m/>
    <m/>
    <x v="0"/>
    <x v="0"/>
    <x v="0"/>
    <m/>
    <x v="0"/>
    <m/>
    <m/>
    <n v="0"/>
    <m/>
    <n v="0"/>
    <n v="0"/>
    <n v="0"/>
    <n v="0"/>
    <m/>
    <n v="0"/>
    <m/>
    <n v="0"/>
    <n v="0"/>
    <m/>
    <n v="0"/>
    <n v="0"/>
    <m/>
  </r>
  <r>
    <n v="2882"/>
    <x v="0"/>
    <x v="0"/>
    <x v="0"/>
    <x v="0"/>
    <m/>
    <m/>
    <x v="0"/>
    <x v="0"/>
    <x v="0"/>
    <m/>
    <x v="0"/>
    <m/>
    <m/>
    <n v="0"/>
    <m/>
    <n v="0"/>
    <n v="0"/>
    <n v="0"/>
    <n v="0"/>
    <m/>
    <n v="0"/>
    <m/>
    <n v="0"/>
    <n v="0"/>
    <m/>
    <n v="0"/>
    <n v="0"/>
    <m/>
  </r>
  <r>
    <n v="2883"/>
    <x v="0"/>
    <x v="0"/>
    <x v="0"/>
    <x v="0"/>
    <m/>
    <m/>
    <x v="0"/>
    <x v="0"/>
    <x v="0"/>
    <m/>
    <x v="0"/>
    <m/>
    <m/>
    <n v="0"/>
    <m/>
    <n v="0"/>
    <n v="0"/>
    <n v="0"/>
    <n v="0"/>
    <m/>
    <n v="0"/>
    <m/>
    <n v="0"/>
    <n v="0"/>
    <m/>
    <n v="0"/>
    <n v="0"/>
    <m/>
  </r>
  <r>
    <n v="2884"/>
    <x v="0"/>
    <x v="0"/>
    <x v="0"/>
    <x v="0"/>
    <m/>
    <m/>
    <x v="0"/>
    <x v="0"/>
    <x v="0"/>
    <m/>
    <x v="0"/>
    <m/>
    <m/>
    <n v="0"/>
    <m/>
    <n v="0"/>
    <n v="0"/>
    <n v="0"/>
    <n v="0"/>
    <m/>
    <n v="0"/>
    <m/>
    <n v="0"/>
    <n v="0"/>
    <m/>
    <n v="0"/>
    <n v="0"/>
    <m/>
  </r>
  <r>
    <n v="2885"/>
    <x v="0"/>
    <x v="0"/>
    <x v="0"/>
    <x v="0"/>
    <m/>
    <m/>
    <x v="0"/>
    <x v="0"/>
    <x v="0"/>
    <m/>
    <x v="0"/>
    <m/>
    <m/>
    <n v="0"/>
    <m/>
    <n v="0"/>
    <n v="0"/>
    <n v="0"/>
    <n v="0"/>
    <m/>
    <n v="0"/>
    <m/>
    <n v="0"/>
    <n v="0"/>
    <m/>
    <n v="0"/>
    <n v="0"/>
    <m/>
  </r>
  <r>
    <n v="2886"/>
    <x v="0"/>
    <x v="0"/>
    <x v="0"/>
    <x v="0"/>
    <m/>
    <m/>
    <x v="0"/>
    <x v="0"/>
    <x v="0"/>
    <m/>
    <x v="0"/>
    <m/>
    <m/>
    <n v="0"/>
    <m/>
    <n v="0"/>
    <n v="0"/>
    <n v="0"/>
    <n v="0"/>
    <m/>
    <n v="0"/>
    <m/>
    <n v="0"/>
    <n v="0"/>
    <m/>
    <n v="0"/>
    <n v="0"/>
    <m/>
  </r>
  <r>
    <n v="2887"/>
    <x v="0"/>
    <x v="0"/>
    <x v="0"/>
    <x v="0"/>
    <m/>
    <m/>
    <x v="0"/>
    <x v="0"/>
    <x v="0"/>
    <m/>
    <x v="0"/>
    <m/>
    <m/>
    <n v="0"/>
    <m/>
    <n v="0"/>
    <n v="0"/>
    <n v="0"/>
    <n v="0"/>
    <m/>
    <n v="0"/>
    <m/>
    <n v="0"/>
    <n v="0"/>
    <m/>
    <n v="0"/>
    <n v="0"/>
    <m/>
  </r>
  <r>
    <n v="2888"/>
    <x v="0"/>
    <x v="0"/>
    <x v="0"/>
    <x v="0"/>
    <m/>
    <m/>
    <x v="0"/>
    <x v="0"/>
    <x v="0"/>
    <m/>
    <x v="0"/>
    <m/>
    <m/>
    <n v="0"/>
    <m/>
    <n v="0"/>
    <n v="0"/>
    <n v="0"/>
    <n v="0"/>
    <m/>
    <n v="0"/>
    <m/>
    <n v="0"/>
    <n v="0"/>
    <m/>
    <n v="0"/>
    <n v="0"/>
    <m/>
  </r>
  <r>
    <n v="2889"/>
    <x v="0"/>
    <x v="0"/>
    <x v="0"/>
    <x v="0"/>
    <m/>
    <m/>
    <x v="0"/>
    <x v="0"/>
    <x v="0"/>
    <m/>
    <x v="0"/>
    <m/>
    <m/>
    <n v="0"/>
    <m/>
    <n v="0"/>
    <n v="0"/>
    <n v="0"/>
    <n v="0"/>
    <m/>
    <n v="0"/>
    <m/>
    <n v="0"/>
    <n v="0"/>
    <m/>
    <n v="0"/>
    <n v="0"/>
    <m/>
  </r>
  <r>
    <n v="2890"/>
    <x v="0"/>
    <x v="0"/>
    <x v="0"/>
    <x v="0"/>
    <m/>
    <m/>
    <x v="0"/>
    <x v="0"/>
    <x v="0"/>
    <m/>
    <x v="0"/>
    <m/>
    <m/>
    <n v="0"/>
    <m/>
    <n v="0"/>
    <n v="0"/>
    <n v="0"/>
    <n v="0"/>
    <m/>
    <n v="0"/>
    <m/>
    <n v="0"/>
    <n v="0"/>
    <m/>
    <n v="0"/>
    <n v="0"/>
    <m/>
  </r>
  <r>
    <n v="2891"/>
    <x v="0"/>
    <x v="0"/>
    <x v="0"/>
    <x v="0"/>
    <m/>
    <m/>
    <x v="0"/>
    <x v="0"/>
    <x v="0"/>
    <m/>
    <x v="0"/>
    <m/>
    <m/>
    <n v="0"/>
    <m/>
    <n v="0"/>
    <n v="0"/>
    <n v="0"/>
    <n v="0"/>
    <m/>
    <n v="0"/>
    <m/>
    <n v="0"/>
    <n v="0"/>
    <m/>
    <n v="0"/>
    <n v="0"/>
    <m/>
  </r>
  <r>
    <n v="2892"/>
    <x v="0"/>
    <x v="0"/>
    <x v="0"/>
    <x v="0"/>
    <m/>
    <m/>
    <x v="0"/>
    <x v="0"/>
    <x v="0"/>
    <m/>
    <x v="0"/>
    <m/>
    <m/>
    <n v="0"/>
    <m/>
    <n v="0"/>
    <n v="0"/>
    <n v="0"/>
    <n v="0"/>
    <m/>
    <n v="0"/>
    <m/>
    <n v="0"/>
    <n v="0"/>
    <m/>
    <n v="0"/>
    <n v="0"/>
    <m/>
  </r>
  <r>
    <n v="2893"/>
    <x v="0"/>
    <x v="0"/>
    <x v="0"/>
    <x v="0"/>
    <m/>
    <m/>
    <x v="0"/>
    <x v="0"/>
    <x v="0"/>
    <m/>
    <x v="0"/>
    <m/>
    <m/>
    <n v="0"/>
    <m/>
    <n v="0"/>
    <n v="0"/>
    <n v="0"/>
    <n v="0"/>
    <m/>
    <n v="0"/>
    <m/>
    <n v="0"/>
    <n v="0"/>
    <m/>
    <n v="0"/>
    <n v="0"/>
    <m/>
  </r>
  <r>
    <n v="2894"/>
    <x v="0"/>
    <x v="0"/>
    <x v="0"/>
    <x v="0"/>
    <m/>
    <m/>
    <x v="0"/>
    <x v="0"/>
    <x v="0"/>
    <m/>
    <x v="0"/>
    <m/>
    <m/>
    <n v="0"/>
    <m/>
    <n v="0"/>
    <n v="0"/>
    <n v="0"/>
    <n v="0"/>
    <m/>
    <n v="0"/>
    <m/>
    <n v="0"/>
    <n v="0"/>
    <m/>
    <n v="0"/>
    <n v="0"/>
    <m/>
  </r>
  <r>
    <n v="2895"/>
    <x v="0"/>
    <x v="0"/>
    <x v="0"/>
    <x v="0"/>
    <m/>
    <m/>
    <x v="0"/>
    <x v="0"/>
    <x v="0"/>
    <m/>
    <x v="0"/>
    <m/>
    <m/>
    <n v="0"/>
    <m/>
    <n v="0"/>
    <n v="0"/>
    <n v="0"/>
    <n v="0"/>
    <m/>
    <n v="0"/>
    <m/>
    <n v="0"/>
    <n v="0"/>
    <m/>
    <n v="0"/>
    <n v="0"/>
    <m/>
  </r>
  <r>
    <n v="2896"/>
    <x v="0"/>
    <x v="0"/>
    <x v="0"/>
    <x v="0"/>
    <m/>
    <m/>
    <x v="0"/>
    <x v="0"/>
    <x v="0"/>
    <m/>
    <x v="0"/>
    <m/>
    <m/>
    <n v="0"/>
    <m/>
    <n v="0"/>
    <n v="0"/>
    <n v="0"/>
    <n v="0"/>
    <m/>
    <n v="0"/>
    <m/>
    <n v="0"/>
    <n v="0"/>
    <m/>
    <n v="0"/>
    <n v="0"/>
    <m/>
  </r>
  <r>
    <n v="2897"/>
    <x v="0"/>
    <x v="0"/>
    <x v="0"/>
    <x v="0"/>
    <m/>
    <m/>
    <x v="0"/>
    <x v="0"/>
    <x v="0"/>
    <m/>
    <x v="0"/>
    <m/>
    <m/>
    <n v="0"/>
    <m/>
    <n v="0"/>
    <n v="0"/>
    <n v="0"/>
    <n v="0"/>
    <m/>
    <n v="0"/>
    <m/>
    <n v="0"/>
    <n v="0"/>
    <m/>
    <n v="0"/>
    <n v="0"/>
    <m/>
  </r>
  <r>
    <n v="2898"/>
    <x v="0"/>
    <x v="0"/>
    <x v="0"/>
    <x v="0"/>
    <m/>
    <m/>
    <x v="0"/>
    <x v="0"/>
    <x v="0"/>
    <m/>
    <x v="0"/>
    <m/>
    <m/>
    <n v="0"/>
    <m/>
    <n v="0"/>
    <n v="0"/>
    <n v="0"/>
    <n v="0"/>
    <m/>
    <n v="0"/>
    <m/>
    <n v="0"/>
    <n v="0"/>
    <m/>
    <n v="0"/>
    <n v="0"/>
    <m/>
  </r>
  <r>
    <n v="2899"/>
    <x v="0"/>
    <x v="0"/>
    <x v="0"/>
    <x v="0"/>
    <m/>
    <m/>
    <x v="0"/>
    <x v="0"/>
    <x v="0"/>
    <m/>
    <x v="0"/>
    <m/>
    <m/>
    <n v="0"/>
    <m/>
    <n v="0"/>
    <n v="0"/>
    <n v="0"/>
    <n v="0"/>
    <m/>
    <n v="0"/>
    <m/>
    <n v="0"/>
    <n v="0"/>
    <m/>
    <n v="0"/>
    <n v="0"/>
    <m/>
  </r>
  <r>
    <n v="2900"/>
    <x v="0"/>
    <x v="0"/>
    <x v="0"/>
    <x v="0"/>
    <m/>
    <m/>
    <x v="0"/>
    <x v="0"/>
    <x v="0"/>
    <m/>
    <x v="0"/>
    <m/>
    <m/>
    <n v="0"/>
    <m/>
    <n v="0"/>
    <n v="0"/>
    <n v="0"/>
    <n v="0"/>
    <m/>
    <n v="0"/>
    <m/>
    <n v="0"/>
    <n v="0"/>
    <m/>
    <n v="0"/>
    <n v="0"/>
    <m/>
  </r>
  <r>
    <n v="2901"/>
    <x v="0"/>
    <x v="0"/>
    <x v="0"/>
    <x v="0"/>
    <m/>
    <m/>
    <x v="0"/>
    <x v="0"/>
    <x v="0"/>
    <m/>
    <x v="0"/>
    <m/>
    <m/>
    <n v="0"/>
    <m/>
    <n v="0"/>
    <n v="0"/>
    <n v="0"/>
    <n v="0"/>
    <m/>
    <n v="0"/>
    <m/>
    <n v="0"/>
    <n v="0"/>
    <m/>
    <n v="0"/>
    <n v="0"/>
    <m/>
  </r>
  <r>
    <n v="2902"/>
    <x v="0"/>
    <x v="0"/>
    <x v="0"/>
    <x v="0"/>
    <m/>
    <m/>
    <x v="0"/>
    <x v="0"/>
    <x v="0"/>
    <m/>
    <x v="0"/>
    <m/>
    <m/>
    <n v="0"/>
    <m/>
    <n v="0"/>
    <n v="0"/>
    <n v="0"/>
    <n v="0"/>
    <m/>
    <n v="0"/>
    <m/>
    <n v="0"/>
    <n v="0"/>
    <m/>
    <n v="0"/>
    <n v="0"/>
    <m/>
  </r>
  <r>
    <n v="2903"/>
    <x v="0"/>
    <x v="0"/>
    <x v="0"/>
    <x v="0"/>
    <m/>
    <m/>
    <x v="0"/>
    <x v="0"/>
    <x v="0"/>
    <m/>
    <x v="0"/>
    <m/>
    <m/>
    <n v="0"/>
    <m/>
    <n v="0"/>
    <n v="0"/>
    <n v="0"/>
    <n v="0"/>
    <m/>
    <n v="0"/>
    <m/>
    <n v="0"/>
    <n v="0"/>
    <m/>
    <n v="0"/>
    <n v="0"/>
    <m/>
  </r>
  <r>
    <n v="2904"/>
    <x v="0"/>
    <x v="0"/>
    <x v="0"/>
    <x v="0"/>
    <m/>
    <m/>
    <x v="0"/>
    <x v="0"/>
    <x v="0"/>
    <m/>
    <x v="0"/>
    <m/>
    <m/>
    <n v="0"/>
    <m/>
    <n v="0"/>
    <n v="0"/>
    <n v="0"/>
    <n v="0"/>
    <m/>
    <n v="0"/>
    <m/>
    <n v="0"/>
    <n v="0"/>
    <m/>
    <n v="0"/>
    <n v="0"/>
    <m/>
  </r>
  <r>
    <n v="2905"/>
    <x v="0"/>
    <x v="0"/>
    <x v="0"/>
    <x v="0"/>
    <m/>
    <m/>
    <x v="0"/>
    <x v="0"/>
    <x v="0"/>
    <m/>
    <x v="0"/>
    <m/>
    <m/>
    <n v="0"/>
    <m/>
    <n v="0"/>
    <n v="0"/>
    <n v="0"/>
    <n v="0"/>
    <m/>
    <n v="0"/>
    <m/>
    <n v="0"/>
    <n v="0"/>
    <m/>
    <n v="0"/>
    <n v="0"/>
    <m/>
  </r>
  <r>
    <n v="2906"/>
    <x v="0"/>
    <x v="0"/>
    <x v="0"/>
    <x v="0"/>
    <m/>
    <m/>
    <x v="0"/>
    <x v="0"/>
    <x v="0"/>
    <m/>
    <x v="0"/>
    <m/>
    <m/>
    <n v="0"/>
    <m/>
    <n v="0"/>
    <n v="0"/>
    <n v="0"/>
    <n v="0"/>
    <m/>
    <n v="0"/>
    <m/>
    <n v="0"/>
    <n v="0"/>
    <m/>
    <n v="0"/>
    <n v="0"/>
    <m/>
  </r>
  <r>
    <n v="2907"/>
    <x v="0"/>
    <x v="0"/>
    <x v="0"/>
    <x v="0"/>
    <m/>
    <m/>
    <x v="0"/>
    <x v="0"/>
    <x v="0"/>
    <m/>
    <x v="0"/>
    <m/>
    <m/>
    <n v="0"/>
    <m/>
    <n v="0"/>
    <n v="0"/>
    <n v="0"/>
    <n v="0"/>
    <m/>
    <n v="0"/>
    <m/>
    <n v="0"/>
    <n v="0"/>
    <m/>
    <n v="0"/>
    <n v="0"/>
    <m/>
  </r>
  <r>
    <n v="2908"/>
    <x v="0"/>
    <x v="0"/>
    <x v="0"/>
    <x v="0"/>
    <m/>
    <m/>
    <x v="0"/>
    <x v="0"/>
    <x v="0"/>
    <m/>
    <x v="0"/>
    <m/>
    <m/>
    <n v="0"/>
    <m/>
    <n v="0"/>
    <n v="0"/>
    <n v="0"/>
    <n v="0"/>
    <m/>
    <n v="0"/>
    <m/>
    <n v="0"/>
    <n v="0"/>
    <m/>
    <n v="0"/>
    <n v="0"/>
    <m/>
  </r>
  <r>
    <n v="2909"/>
    <x v="0"/>
    <x v="0"/>
    <x v="0"/>
    <x v="0"/>
    <m/>
    <m/>
    <x v="0"/>
    <x v="0"/>
    <x v="0"/>
    <m/>
    <x v="0"/>
    <m/>
    <m/>
    <n v="0"/>
    <m/>
    <n v="0"/>
    <n v="0"/>
    <n v="0"/>
    <n v="0"/>
    <m/>
    <n v="0"/>
    <m/>
    <n v="0"/>
    <n v="0"/>
    <m/>
    <n v="0"/>
    <n v="0"/>
    <m/>
  </r>
  <r>
    <n v="2910"/>
    <x v="0"/>
    <x v="0"/>
    <x v="0"/>
    <x v="0"/>
    <m/>
    <m/>
    <x v="0"/>
    <x v="0"/>
    <x v="0"/>
    <m/>
    <x v="0"/>
    <m/>
    <m/>
    <n v="0"/>
    <m/>
    <n v="0"/>
    <n v="0"/>
    <n v="0"/>
    <n v="0"/>
    <m/>
    <n v="0"/>
    <m/>
    <n v="0"/>
    <n v="0"/>
    <m/>
    <n v="0"/>
    <n v="0"/>
    <m/>
  </r>
  <r>
    <n v="2911"/>
    <x v="0"/>
    <x v="0"/>
    <x v="0"/>
    <x v="0"/>
    <m/>
    <m/>
    <x v="0"/>
    <x v="0"/>
    <x v="0"/>
    <m/>
    <x v="0"/>
    <m/>
    <m/>
    <n v="0"/>
    <m/>
    <n v="0"/>
    <n v="0"/>
    <n v="0"/>
    <n v="0"/>
    <m/>
    <n v="0"/>
    <m/>
    <n v="0"/>
    <n v="0"/>
    <m/>
    <n v="0"/>
    <n v="0"/>
    <m/>
  </r>
  <r>
    <n v="2912"/>
    <x v="0"/>
    <x v="0"/>
    <x v="0"/>
    <x v="0"/>
    <m/>
    <m/>
    <x v="0"/>
    <x v="0"/>
    <x v="0"/>
    <m/>
    <x v="0"/>
    <m/>
    <m/>
    <n v="0"/>
    <m/>
    <n v="0"/>
    <n v="0"/>
    <n v="0"/>
    <n v="0"/>
    <m/>
    <n v="0"/>
    <m/>
    <n v="0"/>
    <n v="0"/>
    <m/>
    <n v="0"/>
    <n v="0"/>
    <m/>
  </r>
  <r>
    <n v="2913"/>
    <x v="0"/>
    <x v="0"/>
    <x v="0"/>
    <x v="0"/>
    <m/>
    <m/>
    <x v="0"/>
    <x v="0"/>
    <x v="0"/>
    <m/>
    <x v="0"/>
    <m/>
    <m/>
    <n v="0"/>
    <m/>
    <n v="0"/>
    <n v="0"/>
    <n v="0"/>
    <n v="0"/>
    <m/>
    <n v="0"/>
    <m/>
    <n v="0"/>
    <n v="0"/>
    <m/>
    <n v="0"/>
    <n v="0"/>
    <m/>
  </r>
  <r>
    <n v="2914"/>
    <x v="0"/>
    <x v="0"/>
    <x v="0"/>
    <x v="0"/>
    <m/>
    <m/>
    <x v="0"/>
    <x v="0"/>
    <x v="0"/>
    <m/>
    <x v="0"/>
    <m/>
    <m/>
    <n v="0"/>
    <m/>
    <n v="0"/>
    <n v="0"/>
    <n v="0"/>
    <n v="0"/>
    <m/>
    <n v="0"/>
    <m/>
    <n v="0"/>
    <n v="0"/>
    <m/>
    <n v="0"/>
    <n v="0"/>
    <m/>
  </r>
  <r>
    <n v="2915"/>
    <x v="0"/>
    <x v="0"/>
    <x v="0"/>
    <x v="0"/>
    <m/>
    <m/>
    <x v="0"/>
    <x v="0"/>
    <x v="0"/>
    <m/>
    <x v="0"/>
    <m/>
    <m/>
    <n v="0"/>
    <m/>
    <n v="0"/>
    <n v="0"/>
    <n v="0"/>
    <n v="0"/>
    <m/>
    <n v="0"/>
    <m/>
    <n v="0"/>
    <n v="0"/>
    <m/>
    <n v="0"/>
    <n v="0"/>
    <m/>
  </r>
  <r>
    <n v="2916"/>
    <x v="0"/>
    <x v="0"/>
    <x v="0"/>
    <x v="0"/>
    <m/>
    <m/>
    <x v="0"/>
    <x v="0"/>
    <x v="0"/>
    <m/>
    <x v="0"/>
    <m/>
    <m/>
    <n v="0"/>
    <m/>
    <n v="0"/>
    <n v="0"/>
    <n v="0"/>
    <n v="0"/>
    <m/>
    <n v="0"/>
    <m/>
    <n v="0"/>
    <n v="0"/>
    <m/>
    <n v="0"/>
    <n v="0"/>
    <m/>
  </r>
  <r>
    <n v="2917"/>
    <x v="0"/>
    <x v="0"/>
    <x v="0"/>
    <x v="0"/>
    <m/>
    <m/>
    <x v="0"/>
    <x v="0"/>
    <x v="0"/>
    <m/>
    <x v="0"/>
    <m/>
    <m/>
    <n v="0"/>
    <m/>
    <n v="0"/>
    <n v="0"/>
    <n v="0"/>
    <n v="0"/>
    <m/>
    <n v="0"/>
    <m/>
    <n v="0"/>
    <n v="0"/>
    <m/>
    <n v="0"/>
    <n v="0"/>
    <m/>
  </r>
  <r>
    <n v="2918"/>
    <x v="0"/>
    <x v="0"/>
    <x v="0"/>
    <x v="0"/>
    <m/>
    <m/>
    <x v="0"/>
    <x v="0"/>
    <x v="0"/>
    <m/>
    <x v="0"/>
    <m/>
    <m/>
    <n v="0"/>
    <m/>
    <n v="0"/>
    <n v="0"/>
    <n v="0"/>
    <n v="0"/>
    <m/>
    <n v="0"/>
    <m/>
    <n v="0"/>
    <n v="0"/>
    <m/>
    <n v="0"/>
    <n v="0"/>
    <m/>
  </r>
  <r>
    <n v="2919"/>
    <x v="0"/>
    <x v="0"/>
    <x v="0"/>
    <x v="0"/>
    <m/>
    <m/>
    <x v="0"/>
    <x v="0"/>
    <x v="0"/>
    <m/>
    <x v="0"/>
    <m/>
    <m/>
    <n v="0"/>
    <m/>
    <n v="0"/>
    <n v="0"/>
    <n v="0"/>
    <n v="0"/>
    <m/>
    <n v="0"/>
    <m/>
    <n v="0"/>
    <n v="0"/>
    <m/>
    <n v="0"/>
    <n v="0"/>
    <m/>
  </r>
  <r>
    <n v="2920"/>
    <x v="0"/>
    <x v="0"/>
    <x v="0"/>
    <x v="0"/>
    <m/>
    <m/>
    <x v="0"/>
    <x v="0"/>
    <x v="0"/>
    <m/>
    <x v="0"/>
    <m/>
    <m/>
    <n v="0"/>
    <m/>
    <n v="0"/>
    <n v="0"/>
    <n v="0"/>
    <n v="0"/>
    <m/>
    <n v="0"/>
    <m/>
    <n v="0"/>
    <n v="0"/>
    <m/>
    <n v="0"/>
    <n v="0"/>
    <m/>
  </r>
  <r>
    <n v="2921"/>
    <x v="0"/>
    <x v="0"/>
    <x v="0"/>
    <x v="0"/>
    <m/>
    <m/>
    <x v="0"/>
    <x v="0"/>
    <x v="0"/>
    <m/>
    <x v="0"/>
    <m/>
    <m/>
    <n v="0"/>
    <m/>
    <n v="0"/>
    <n v="0"/>
    <n v="0"/>
    <n v="0"/>
    <m/>
    <n v="0"/>
    <m/>
    <n v="0"/>
    <n v="0"/>
    <m/>
    <n v="0"/>
    <n v="0"/>
    <m/>
  </r>
  <r>
    <n v="2922"/>
    <x v="0"/>
    <x v="0"/>
    <x v="0"/>
    <x v="0"/>
    <m/>
    <m/>
    <x v="0"/>
    <x v="0"/>
    <x v="0"/>
    <m/>
    <x v="0"/>
    <m/>
    <m/>
    <n v="0"/>
    <m/>
    <n v="0"/>
    <n v="0"/>
    <n v="0"/>
    <n v="0"/>
    <m/>
    <n v="0"/>
    <m/>
    <n v="0"/>
    <n v="0"/>
    <m/>
    <n v="0"/>
    <n v="0"/>
    <m/>
  </r>
  <r>
    <n v="2923"/>
    <x v="0"/>
    <x v="0"/>
    <x v="0"/>
    <x v="0"/>
    <m/>
    <m/>
    <x v="0"/>
    <x v="0"/>
    <x v="0"/>
    <m/>
    <x v="0"/>
    <m/>
    <m/>
    <n v="0"/>
    <m/>
    <n v="0"/>
    <n v="0"/>
    <n v="0"/>
    <n v="0"/>
    <m/>
    <n v="0"/>
    <m/>
    <n v="0"/>
    <n v="0"/>
    <m/>
    <n v="0"/>
    <n v="0"/>
    <m/>
  </r>
  <r>
    <n v="2924"/>
    <x v="0"/>
    <x v="0"/>
    <x v="0"/>
    <x v="0"/>
    <m/>
    <m/>
    <x v="0"/>
    <x v="0"/>
    <x v="0"/>
    <m/>
    <x v="0"/>
    <m/>
    <m/>
    <n v="0"/>
    <m/>
    <n v="0"/>
    <n v="0"/>
    <n v="0"/>
    <n v="0"/>
    <m/>
    <n v="0"/>
    <m/>
    <n v="0"/>
    <n v="0"/>
    <m/>
    <n v="0"/>
    <n v="0"/>
    <m/>
  </r>
  <r>
    <n v="2925"/>
    <x v="0"/>
    <x v="0"/>
    <x v="0"/>
    <x v="0"/>
    <m/>
    <m/>
    <x v="0"/>
    <x v="0"/>
    <x v="0"/>
    <m/>
    <x v="0"/>
    <m/>
    <m/>
    <n v="0"/>
    <m/>
    <n v="0"/>
    <n v="0"/>
    <n v="0"/>
    <n v="0"/>
    <m/>
    <n v="0"/>
    <m/>
    <n v="0"/>
    <n v="0"/>
    <m/>
    <n v="0"/>
    <n v="0"/>
    <m/>
  </r>
  <r>
    <n v="2926"/>
    <x v="0"/>
    <x v="0"/>
    <x v="0"/>
    <x v="0"/>
    <m/>
    <m/>
    <x v="0"/>
    <x v="0"/>
    <x v="0"/>
    <m/>
    <x v="0"/>
    <m/>
    <m/>
    <n v="0"/>
    <m/>
    <n v="0"/>
    <n v="0"/>
    <n v="0"/>
    <n v="0"/>
    <m/>
    <n v="0"/>
    <m/>
    <n v="0"/>
    <n v="0"/>
    <m/>
    <n v="0"/>
    <n v="0"/>
    <m/>
  </r>
  <r>
    <n v="2927"/>
    <x v="0"/>
    <x v="0"/>
    <x v="0"/>
    <x v="0"/>
    <m/>
    <m/>
    <x v="0"/>
    <x v="0"/>
    <x v="0"/>
    <m/>
    <x v="0"/>
    <m/>
    <m/>
    <n v="0"/>
    <m/>
    <n v="0"/>
    <n v="0"/>
    <n v="0"/>
    <n v="0"/>
    <m/>
    <n v="0"/>
    <m/>
    <n v="0"/>
    <n v="0"/>
    <m/>
    <n v="0"/>
    <n v="0"/>
    <m/>
  </r>
  <r>
    <n v="2928"/>
    <x v="0"/>
    <x v="0"/>
    <x v="0"/>
    <x v="0"/>
    <m/>
    <m/>
    <x v="0"/>
    <x v="0"/>
    <x v="0"/>
    <m/>
    <x v="0"/>
    <m/>
    <m/>
    <n v="0"/>
    <m/>
    <n v="0"/>
    <n v="0"/>
    <n v="0"/>
    <n v="0"/>
    <m/>
    <n v="0"/>
    <m/>
    <n v="0"/>
    <n v="0"/>
    <m/>
    <n v="0"/>
    <n v="0"/>
    <m/>
  </r>
  <r>
    <n v="2929"/>
    <x v="0"/>
    <x v="0"/>
    <x v="0"/>
    <x v="0"/>
    <m/>
    <m/>
    <x v="0"/>
    <x v="0"/>
    <x v="0"/>
    <m/>
    <x v="0"/>
    <m/>
    <m/>
    <n v="0"/>
    <m/>
    <n v="0"/>
    <n v="0"/>
    <n v="0"/>
    <n v="0"/>
    <m/>
    <n v="0"/>
    <m/>
    <n v="0"/>
    <n v="0"/>
    <m/>
    <n v="0"/>
    <n v="0"/>
    <m/>
  </r>
  <r>
    <n v="2930"/>
    <x v="0"/>
    <x v="0"/>
    <x v="0"/>
    <x v="0"/>
    <m/>
    <m/>
    <x v="0"/>
    <x v="0"/>
    <x v="0"/>
    <m/>
    <x v="0"/>
    <m/>
    <m/>
    <n v="0"/>
    <m/>
    <n v="0"/>
    <n v="0"/>
    <n v="0"/>
    <n v="0"/>
    <m/>
    <n v="0"/>
    <m/>
    <n v="0"/>
    <n v="0"/>
    <m/>
    <n v="0"/>
    <n v="0"/>
    <m/>
  </r>
  <r>
    <n v="2931"/>
    <x v="0"/>
    <x v="0"/>
    <x v="0"/>
    <x v="0"/>
    <m/>
    <m/>
    <x v="0"/>
    <x v="0"/>
    <x v="0"/>
    <m/>
    <x v="0"/>
    <m/>
    <m/>
    <n v="0"/>
    <m/>
    <n v="0"/>
    <n v="0"/>
    <n v="0"/>
    <n v="0"/>
    <m/>
    <n v="0"/>
    <m/>
    <n v="0"/>
    <n v="0"/>
    <m/>
    <n v="0"/>
    <n v="0"/>
    <m/>
  </r>
  <r>
    <n v="2932"/>
    <x v="0"/>
    <x v="0"/>
    <x v="0"/>
    <x v="0"/>
    <m/>
    <m/>
    <x v="0"/>
    <x v="0"/>
    <x v="0"/>
    <m/>
    <x v="0"/>
    <m/>
    <m/>
    <n v="0"/>
    <m/>
    <n v="0"/>
    <n v="0"/>
    <n v="0"/>
    <n v="0"/>
    <m/>
    <n v="0"/>
    <m/>
    <n v="0"/>
    <n v="0"/>
    <m/>
    <n v="0"/>
    <n v="0"/>
    <m/>
  </r>
  <r>
    <n v="2933"/>
    <x v="0"/>
    <x v="0"/>
    <x v="0"/>
    <x v="0"/>
    <m/>
    <m/>
    <x v="0"/>
    <x v="0"/>
    <x v="0"/>
    <m/>
    <x v="0"/>
    <m/>
    <m/>
    <n v="0"/>
    <m/>
    <n v="0"/>
    <n v="0"/>
    <n v="0"/>
    <n v="0"/>
    <m/>
    <n v="0"/>
    <m/>
    <n v="0"/>
    <n v="0"/>
    <m/>
    <n v="0"/>
    <n v="0"/>
    <m/>
  </r>
  <r>
    <n v="2934"/>
    <x v="0"/>
    <x v="0"/>
    <x v="0"/>
    <x v="0"/>
    <m/>
    <m/>
    <x v="0"/>
    <x v="0"/>
    <x v="0"/>
    <m/>
    <x v="0"/>
    <m/>
    <m/>
    <n v="0"/>
    <m/>
    <n v="0"/>
    <n v="0"/>
    <n v="0"/>
    <n v="0"/>
    <m/>
    <n v="0"/>
    <m/>
    <n v="0"/>
    <n v="0"/>
    <m/>
    <n v="0"/>
    <n v="0"/>
    <m/>
  </r>
  <r>
    <n v="2935"/>
    <x v="0"/>
    <x v="0"/>
    <x v="0"/>
    <x v="0"/>
    <m/>
    <m/>
    <x v="0"/>
    <x v="0"/>
    <x v="0"/>
    <m/>
    <x v="0"/>
    <m/>
    <m/>
    <n v="0"/>
    <m/>
    <n v="0"/>
    <n v="0"/>
    <n v="0"/>
    <n v="0"/>
    <m/>
    <n v="0"/>
    <m/>
    <n v="0"/>
    <n v="0"/>
    <m/>
    <n v="0"/>
    <n v="0"/>
    <m/>
  </r>
  <r>
    <n v="2936"/>
    <x v="0"/>
    <x v="0"/>
    <x v="0"/>
    <x v="0"/>
    <m/>
    <m/>
    <x v="0"/>
    <x v="0"/>
    <x v="0"/>
    <m/>
    <x v="0"/>
    <m/>
    <m/>
    <n v="0"/>
    <m/>
    <n v="0"/>
    <n v="0"/>
    <n v="0"/>
    <n v="0"/>
    <m/>
    <n v="0"/>
    <m/>
    <n v="0"/>
    <n v="0"/>
    <m/>
    <n v="0"/>
    <n v="0"/>
    <m/>
  </r>
  <r>
    <n v="2937"/>
    <x v="0"/>
    <x v="0"/>
    <x v="0"/>
    <x v="0"/>
    <m/>
    <m/>
    <x v="0"/>
    <x v="0"/>
    <x v="0"/>
    <m/>
    <x v="0"/>
    <m/>
    <m/>
    <n v="0"/>
    <m/>
    <n v="0"/>
    <n v="0"/>
    <n v="0"/>
    <n v="0"/>
    <m/>
    <n v="0"/>
    <m/>
    <n v="0"/>
    <n v="0"/>
    <m/>
    <n v="0"/>
    <n v="0"/>
    <m/>
  </r>
  <r>
    <n v="2938"/>
    <x v="0"/>
    <x v="0"/>
    <x v="0"/>
    <x v="0"/>
    <m/>
    <m/>
    <x v="0"/>
    <x v="0"/>
    <x v="0"/>
    <m/>
    <x v="0"/>
    <m/>
    <m/>
    <n v="0"/>
    <m/>
    <n v="0"/>
    <n v="0"/>
    <n v="0"/>
    <n v="0"/>
    <m/>
    <n v="0"/>
    <m/>
    <n v="0"/>
    <n v="0"/>
    <m/>
    <n v="0"/>
    <n v="0"/>
    <m/>
  </r>
  <r>
    <n v="2939"/>
    <x v="0"/>
    <x v="0"/>
    <x v="0"/>
    <x v="0"/>
    <m/>
    <m/>
    <x v="0"/>
    <x v="0"/>
    <x v="0"/>
    <m/>
    <x v="0"/>
    <m/>
    <m/>
    <n v="0"/>
    <m/>
    <n v="0"/>
    <n v="0"/>
    <n v="0"/>
    <n v="0"/>
    <m/>
    <n v="0"/>
    <m/>
    <n v="0"/>
    <n v="0"/>
    <m/>
    <n v="0"/>
    <n v="0"/>
    <m/>
  </r>
  <r>
    <n v="2940"/>
    <x v="0"/>
    <x v="0"/>
    <x v="0"/>
    <x v="0"/>
    <m/>
    <m/>
    <x v="0"/>
    <x v="0"/>
    <x v="0"/>
    <m/>
    <x v="0"/>
    <m/>
    <m/>
    <n v="0"/>
    <m/>
    <n v="0"/>
    <n v="0"/>
    <n v="0"/>
    <n v="0"/>
    <m/>
    <n v="0"/>
    <m/>
    <n v="0"/>
    <n v="0"/>
    <m/>
    <n v="0"/>
    <n v="0"/>
    <m/>
  </r>
  <r>
    <n v="2941"/>
    <x v="0"/>
    <x v="0"/>
    <x v="0"/>
    <x v="0"/>
    <m/>
    <m/>
    <x v="0"/>
    <x v="0"/>
    <x v="0"/>
    <m/>
    <x v="0"/>
    <m/>
    <m/>
    <n v="0"/>
    <m/>
    <n v="0"/>
    <n v="0"/>
    <n v="0"/>
    <n v="0"/>
    <m/>
    <n v="0"/>
    <m/>
    <n v="0"/>
    <n v="0"/>
    <m/>
    <n v="0"/>
    <n v="0"/>
    <m/>
  </r>
  <r>
    <n v="2942"/>
    <x v="0"/>
    <x v="0"/>
    <x v="0"/>
    <x v="0"/>
    <m/>
    <m/>
    <x v="0"/>
    <x v="0"/>
    <x v="0"/>
    <m/>
    <x v="0"/>
    <m/>
    <m/>
    <n v="0"/>
    <m/>
    <n v="0"/>
    <n v="0"/>
    <n v="0"/>
    <n v="0"/>
    <m/>
    <n v="0"/>
    <m/>
    <n v="0"/>
    <n v="0"/>
    <m/>
    <n v="0"/>
    <n v="0"/>
    <m/>
  </r>
  <r>
    <n v="2943"/>
    <x v="0"/>
    <x v="0"/>
    <x v="0"/>
    <x v="0"/>
    <m/>
    <m/>
    <x v="0"/>
    <x v="0"/>
    <x v="0"/>
    <m/>
    <x v="0"/>
    <m/>
    <m/>
    <n v="0"/>
    <m/>
    <n v="0"/>
    <n v="0"/>
    <n v="0"/>
    <n v="0"/>
    <m/>
    <n v="0"/>
    <m/>
    <n v="0"/>
    <n v="0"/>
    <m/>
    <n v="0"/>
    <n v="0"/>
    <m/>
  </r>
  <r>
    <n v="2944"/>
    <x v="0"/>
    <x v="0"/>
    <x v="0"/>
    <x v="0"/>
    <m/>
    <m/>
    <x v="0"/>
    <x v="0"/>
    <x v="0"/>
    <m/>
    <x v="0"/>
    <m/>
    <m/>
    <n v="0"/>
    <m/>
    <n v="0"/>
    <n v="0"/>
    <n v="0"/>
    <n v="0"/>
    <m/>
    <n v="0"/>
    <m/>
    <n v="0"/>
    <n v="0"/>
    <m/>
    <n v="0"/>
    <n v="0"/>
    <m/>
  </r>
  <r>
    <n v="2945"/>
    <x v="0"/>
    <x v="0"/>
    <x v="0"/>
    <x v="0"/>
    <m/>
    <m/>
    <x v="0"/>
    <x v="0"/>
    <x v="0"/>
    <m/>
    <x v="0"/>
    <m/>
    <m/>
    <n v="0"/>
    <m/>
    <n v="0"/>
    <n v="0"/>
    <n v="0"/>
    <n v="0"/>
    <m/>
    <n v="0"/>
    <m/>
    <n v="0"/>
    <n v="0"/>
    <m/>
    <n v="0"/>
    <n v="0"/>
    <m/>
  </r>
  <r>
    <n v="2946"/>
    <x v="0"/>
    <x v="0"/>
    <x v="0"/>
    <x v="0"/>
    <m/>
    <m/>
    <x v="0"/>
    <x v="0"/>
    <x v="0"/>
    <m/>
    <x v="0"/>
    <m/>
    <m/>
    <n v="0"/>
    <m/>
    <n v="0"/>
    <n v="0"/>
    <n v="0"/>
    <n v="0"/>
    <m/>
    <n v="0"/>
    <m/>
    <n v="0"/>
    <n v="0"/>
    <m/>
    <n v="0"/>
    <n v="0"/>
    <m/>
  </r>
  <r>
    <n v="2947"/>
    <x v="0"/>
    <x v="0"/>
    <x v="0"/>
    <x v="0"/>
    <m/>
    <m/>
    <x v="0"/>
    <x v="0"/>
    <x v="0"/>
    <m/>
    <x v="0"/>
    <m/>
    <m/>
    <n v="0"/>
    <m/>
    <n v="0"/>
    <n v="0"/>
    <n v="0"/>
    <n v="0"/>
    <m/>
    <n v="0"/>
    <m/>
    <n v="0"/>
    <n v="0"/>
    <m/>
    <n v="0"/>
    <n v="0"/>
    <m/>
  </r>
  <r>
    <n v="2948"/>
    <x v="0"/>
    <x v="0"/>
    <x v="0"/>
    <x v="0"/>
    <m/>
    <m/>
    <x v="0"/>
    <x v="0"/>
    <x v="0"/>
    <m/>
    <x v="0"/>
    <m/>
    <m/>
    <n v="0"/>
    <m/>
    <n v="0"/>
    <n v="0"/>
    <n v="0"/>
    <n v="0"/>
    <m/>
    <n v="0"/>
    <m/>
    <n v="0"/>
    <n v="0"/>
    <m/>
    <n v="0"/>
    <n v="0"/>
    <m/>
  </r>
  <r>
    <n v="2949"/>
    <x v="0"/>
    <x v="0"/>
    <x v="0"/>
    <x v="0"/>
    <m/>
    <m/>
    <x v="0"/>
    <x v="0"/>
    <x v="0"/>
    <m/>
    <x v="0"/>
    <m/>
    <m/>
    <n v="0"/>
    <m/>
    <n v="0"/>
    <n v="0"/>
    <n v="0"/>
    <n v="0"/>
    <m/>
    <n v="0"/>
    <m/>
    <n v="0"/>
    <n v="0"/>
    <m/>
    <n v="0"/>
    <n v="0"/>
    <m/>
  </r>
  <r>
    <n v="2950"/>
    <x v="0"/>
    <x v="0"/>
    <x v="0"/>
    <x v="0"/>
    <m/>
    <m/>
    <x v="0"/>
    <x v="0"/>
    <x v="0"/>
    <m/>
    <x v="0"/>
    <m/>
    <m/>
    <n v="0"/>
    <m/>
    <n v="0"/>
    <n v="0"/>
    <n v="0"/>
    <n v="0"/>
    <m/>
    <n v="0"/>
    <m/>
    <n v="0"/>
    <n v="0"/>
    <m/>
    <n v="0"/>
    <n v="0"/>
    <m/>
  </r>
  <r>
    <n v="2951"/>
    <x v="0"/>
    <x v="0"/>
    <x v="0"/>
    <x v="0"/>
    <m/>
    <m/>
    <x v="0"/>
    <x v="0"/>
    <x v="0"/>
    <m/>
    <x v="0"/>
    <m/>
    <m/>
    <n v="0"/>
    <m/>
    <n v="0"/>
    <n v="0"/>
    <n v="0"/>
    <n v="0"/>
    <m/>
    <n v="0"/>
    <m/>
    <n v="0"/>
    <n v="0"/>
    <m/>
    <n v="0"/>
    <n v="0"/>
    <m/>
  </r>
  <r>
    <n v="2952"/>
    <x v="0"/>
    <x v="0"/>
    <x v="0"/>
    <x v="0"/>
    <m/>
    <m/>
    <x v="0"/>
    <x v="0"/>
    <x v="0"/>
    <m/>
    <x v="0"/>
    <m/>
    <m/>
    <n v="0"/>
    <m/>
    <n v="0"/>
    <n v="0"/>
    <n v="0"/>
    <n v="0"/>
    <m/>
    <n v="0"/>
    <m/>
    <n v="0"/>
    <n v="0"/>
    <m/>
    <n v="0"/>
    <n v="0"/>
    <m/>
  </r>
  <r>
    <n v="2953"/>
    <x v="0"/>
    <x v="0"/>
    <x v="0"/>
    <x v="0"/>
    <m/>
    <m/>
    <x v="0"/>
    <x v="0"/>
    <x v="0"/>
    <m/>
    <x v="0"/>
    <m/>
    <m/>
    <n v="0"/>
    <m/>
    <n v="0"/>
    <n v="0"/>
    <n v="0"/>
    <n v="0"/>
    <m/>
    <n v="0"/>
    <m/>
    <n v="0"/>
    <n v="0"/>
    <m/>
    <n v="0"/>
    <n v="0"/>
    <m/>
  </r>
  <r>
    <n v="2954"/>
    <x v="0"/>
    <x v="0"/>
    <x v="0"/>
    <x v="0"/>
    <m/>
    <m/>
    <x v="0"/>
    <x v="0"/>
    <x v="0"/>
    <m/>
    <x v="0"/>
    <m/>
    <m/>
    <n v="0"/>
    <m/>
    <n v="0"/>
    <n v="0"/>
    <n v="0"/>
    <n v="0"/>
    <m/>
    <n v="0"/>
    <m/>
    <n v="0"/>
    <n v="0"/>
    <m/>
    <n v="0"/>
    <n v="0"/>
    <m/>
  </r>
  <r>
    <n v="2955"/>
    <x v="0"/>
    <x v="0"/>
    <x v="0"/>
    <x v="0"/>
    <m/>
    <m/>
    <x v="0"/>
    <x v="0"/>
    <x v="0"/>
    <m/>
    <x v="0"/>
    <m/>
    <m/>
    <n v="0"/>
    <m/>
    <n v="0"/>
    <n v="0"/>
    <n v="0"/>
    <n v="0"/>
    <m/>
    <n v="0"/>
    <m/>
    <n v="0"/>
    <n v="0"/>
    <m/>
    <n v="0"/>
    <n v="0"/>
    <m/>
  </r>
  <r>
    <n v="2956"/>
    <x v="0"/>
    <x v="0"/>
    <x v="0"/>
    <x v="0"/>
    <m/>
    <m/>
    <x v="0"/>
    <x v="0"/>
    <x v="0"/>
    <m/>
    <x v="0"/>
    <m/>
    <m/>
    <n v="0"/>
    <m/>
    <n v="0"/>
    <n v="0"/>
    <n v="0"/>
    <n v="0"/>
    <m/>
    <n v="0"/>
    <m/>
    <n v="0"/>
    <n v="0"/>
    <m/>
    <n v="0"/>
    <n v="0"/>
    <m/>
  </r>
  <r>
    <n v="2957"/>
    <x v="0"/>
    <x v="0"/>
    <x v="0"/>
    <x v="0"/>
    <m/>
    <m/>
    <x v="0"/>
    <x v="0"/>
    <x v="0"/>
    <m/>
    <x v="0"/>
    <m/>
    <m/>
    <n v="0"/>
    <m/>
    <n v="0"/>
    <n v="0"/>
    <n v="0"/>
    <n v="0"/>
    <m/>
    <n v="0"/>
    <m/>
    <n v="0"/>
    <n v="0"/>
    <m/>
    <n v="0"/>
    <n v="0"/>
    <m/>
  </r>
  <r>
    <n v="2958"/>
    <x v="0"/>
    <x v="0"/>
    <x v="0"/>
    <x v="0"/>
    <m/>
    <m/>
    <x v="0"/>
    <x v="0"/>
    <x v="0"/>
    <m/>
    <x v="0"/>
    <m/>
    <m/>
    <n v="0"/>
    <m/>
    <n v="0"/>
    <n v="0"/>
    <n v="0"/>
    <n v="0"/>
    <m/>
    <n v="0"/>
    <m/>
    <n v="0"/>
    <n v="0"/>
    <m/>
    <n v="0"/>
    <n v="0"/>
    <m/>
  </r>
  <r>
    <n v="2959"/>
    <x v="0"/>
    <x v="0"/>
    <x v="0"/>
    <x v="0"/>
    <m/>
    <m/>
    <x v="0"/>
    <x v="0"/>
    <x v="0"/>
    <m/>
    <x v="0"/>
    <m/>
    <m/>
    <n v="0"/>
    <m/>
    <n v="0"/>
    <n v="0"/>
    <n v="0"/>
    <n v="0"/>
    <m/>
    <n v="0"/>
    <m/>
    <n v="0"/>
    <n v="0"/>
    <m/>
    <n v="0"/>
    <n v="0"/>
    <m/>
  </r>
  <r>
    <n v="2960"/>
    <x v="0"/>
    <x v="0"/>
    <x v="0"/>
    <x v="0"/>
    <m/>
    <m/>
    <x v="0"/>
    <x v="0"/>
    <x v="0"/>
    <m/>
    <x v="0"/>
    <m/>
    <m/>
    <n v="0"/>
    <m/>
    <n v="0"/>
    <n v="0"/>
    <n v="0"/>
    <n v="0"/>
    <m/>
    <n v="0"/>
    <m/>
    <n v="0"/>
    <n v="0"/>
    <m/>
    <n v="0"/>
    <n v="0"/>
    <m/>
  </r>
  <r>
    <n v="2961"/>
    <x v="0"/>
    <x v="0"/>
    <x v="0"/>
    <x v="0"/>
    <m/>
    <m/>
    <x v="0"/>
    <x v="0"/>
    <x v="0"/>
    <m/>
    <x v="0"/>
    <m/>
    <m/>
    <n v="0"/>
    <m/>
    <n v="0"/>
    <n v="0"/>
    <n v="0"/>
    <n v="0"/>
    <m/>
    <n v="0"/>
    <m/>
    <n v="0"/>
    <n v="0"/>
    <m/>
    <n v="0"/>
    <n v="0"/>
    <m/>
  </r>
  <r>
    <n v="2962"/>
    <x v="0"/>
    <x v="0"/>
    <x v="0"/>
    <x v="0"/>
    <m/>
    <m/>
    <x v="0"/>
    <x v="0"/>
    <x v="0"/>
    <m/>
    <x v="0"/>
    <m/>
    <m/>
    <n v="0"/>
    <m/>
    <n v="0"/>
    <n v="0"/>
    <n v="0"/>
    <n v="0"/>
    <m/>
    <n v="0"/>
    <m/>
    <n v="0"/>
    <n v="0"/>
    <m/>
    <n v="0"/>
    <n v="0"/>
    <m/>
  </r>
  <r>
    <n v="2963"/>
    <x v="0"/>
    <x v="0"/>
    <x v="0"/>
    <x v="0"/>
    <m/>
    <m/>
    <x v="0"/>
    <x v="0"/>
    <x v="0"/>
    <m/>
    <x v="0"/>
    <m/>
    <m/>
    <n v="0"/>
    <m/>
    <n v="0"/>
    <n v="0"/>
    <n v="0"/>
    <n v="0"/>
    <m/>
    <n v="0"/>
    <m/>
    <n v="0"/>
    <n v="0"/>
    <m/>
    <n v="0"/>
    <n v="0"/>
    <m/>
  </r>
  <r>
    <n v="2964"/>
    <x v="0"/>
    <x v="0"/>
    <x v="0"/>
    <x v="0"/>
    <m/>
    <m/>
    <x v="0"/>
    <x v="0"/>
    <x v="0"/>
    <m/>
    <x v="0"/>
    <m/>
    <m/>
    <n v="0"/>
    <m/>
    <n v="0"/>
    <n v="0"/>
    <n v="0"/>
    <n v="0"/>
    <m/>
    <n v="0"/>
    <m/>
    <n v="0"/>
    <n v="0"/>
    <m/>
    <n v="0"/>
    <n v="0"/>
    <m/>
  </r>
  <r>
    <n v="2965"/>
    <x v="0"/>
    <x v="0"/>
    <x v="0"/>
    <x v="0"/>
    <m/>
    <m/>
    <x v="0"/>
    <x v="0"/>
    <x v="0"/>
    <m/>
    <x v="0"/>
    <m/>
    <m/>
    <n v="0"/>
    <m/>
    <n v="0"/>
    <n v="0"/>
    <n v="0"/>
    <n v="0"/>
    <m/>
    <n v="0"/>
    <m/>
    <n v="0"/>
    <n v="0"/>
    <m/>
    <n v="0"/>
    <n v="0"/>
    <m/>
  </r>
  <r>
    <n v="2966"/>
    <x v="0"/>
    <x v="0"/>
    <x v="0"/>
    <x v="0"/>
    <m/>
    <m/>
    <x v="0"/>
    <x v="0"/>
    <x v="0"/>
    <m/>
    <x v="0"/>
    <m/>
    <m/>
    <n v="0"/>
    <m/>
    <n v="0"/>
    <n v="0"/>
    <n v="0"/>
    <n v="0"/>
    <m/>
    <n v="0"/>
    <m/>
    <n v="0"/>
    <n v="0"/>
    <m/>
    <n v="0"/>
    <n v="0"/>
    <m/>
  </r>
  <r>
    <n v="2967"/>
    <x v="0"/>
    <x v="0"/>
    <x v="0"/>
    <x v="0"/>
    <m/>
    <m/>
    <x v="0"/>
    <x v="0"/>
    <x v="0"/>
    <m/>
    <x v="0"/>
    <m/>
    <m/>
    <n v="0"/>
    <m/>
    <n v="0"/>
    <n v="0"/>
    <n v="0"/>
    <n v="0"/>
    <m/>
    <n v="0"/>
    <m/>
    <n v="0"/>
    <n v="0"/>
    <m/>
    <n v="0"/>
    <n v="0"/>
    <m/>
  </r>
  <r>
    <n v="2968"/>
    <x v="0"/>
    <x v="0"/>
    <x v="0"/>
    <x v="0"/>
    <m/>
    <m/>
    <x v="0"/>
    <x v="0"/>
    <x v="0"/>
    <m/>
    <x v="0"/>
    <m/>
    <m/>
    <n v="0"/>
    <m/>
    <n v="0"/>
    <n v="0"/>
    <n v="0"/>
    <n v="0"/>
    <m/>
    <n v="0"/>
    <m/>
    <n v="0"/>
    <n v="0"/>
    <m/>
    <n v="0"/>
    <n v="0"/>
    <m/>
  </r>
  <r>
    <n v="2969"/>
    <x v="0"/>
    <x v="0"/>
    <x v="0"/>
    <x v="0"/>
    <m/>
    <m/>
    <x v="0"/>
    <x v="0"/>
    <x v="0"/>
    <m/>
    <x v="0"/>
    <m/>
    <m/>
    <n v="0"/>
    <m/>
    <n v="0"/>
    <n v="0"/>
    <n v="0"/>
    <n v="0"/>
    <m/>
    <n v="0"/>
    <m/>
    <n v="0"/>
    <n v="0"/>
    <m/>
    <n v="0"/>
    <n v="0"/>
    <m/>
  </r>
  <r>
    <n v="2970"/>
    <x v="0"/>
    <x v="0"/>
    <x v="0"/>
    <x v="0"/>
    <m/>
    <m/>
    <x v="0"/>
    <x v="0"/>
    <x v="0"/>
    <m/>
    <x v="0"/>
    <m/>
    <m/>
    <n v="0"/>
    <m/>
    <n v="0"/>
    <n v="0"/>
    <n v="0"/>
    <n v="0"/>
    <m/>
    <n v="0"/>
    <m/>
    <n v="0"/>
    <n v="0"/>
    <m/>
    <n v="0"/>
    <n v="0"/>
    <m/>
  </r>
  <r>
    <n v="2971"/>
    <x v="0"/>
    <x v="0"/>
    <x v="0"/>
    <x v="0"/>
    <m/>
    <m/>
    <x v="0"/>
    <x v="0"/>
    <x v="0"/>
    <m/>
    <x v="0"/>
    <m/>
    <m/>
    <n v="0"/>
    <m/>
    <n v="0"/>
    <n v="0"/>
    <n v="0"/>
    <n v="0"/>
    <m/>
    <n v="0"/>
    <m/>
    <n v="0"/>
    <n v="0"/>
    <m/>
    <n v="0"/>
    <n v="0"/>
    <m/>
  </r>
  <r>
    <n v="2972"/>
    <x v="0"/>
    <x v="0"/>
    <x v="0"/>
    <x v="0"/>
    <m/>
    <m/>
    <x v="0"/>
    <x v="0"/>
    <x v="0"/>
    <m/>
    <x v="0"/>
    <m/>
    <m/>
    <n v="0"/>
    <m/>
    <n v="0"/>
    <n v="0"/>
    <n v="0"/>
    <n v="0"/>
    <m/>
    <n v="0"/>
    <m/>
    <n v="0"/>
    <n v="0"/>
    <m/>
    <n v="0"/>
    <n v="0"/>
    <m/>
  </r>
  <r>
    <n v="2973"/>
    <x v="0"/>
    <x v="0"/>
    <x v="0"/>
    <x v="0"/>
    <m/>
    <m/>
    <x v="0"/>
    <x v="0"/>
    <x v="0"/>
    <m/>
    <x v="0"/>
    <m/>
    <m/>
    <n v="0"/>
    <m/>
    <n v="0"/>
    <n v="0"/>
    <n v="0"/>
    <n v="0"/>
    <m/>
    <n v="0"/>
    <m/>
    <n v="0"/>
    <n v="0"/>
    <m/>
    <n v="0"/>
    <n v="0"/>
    <m/>
  </r>
  <r>
    <n v="2974"/>
    <x v="0"/>
    <x v="0"/>
    <x v="0"/>
    <x v="0"/>
    <m/>
    <m/>
    <x v="0"/>
    <x v="0"/>
    <x v="0"/>
    <m/>
    <x v="0"/>
    <m/>
    <m/>
    <n v="0"/>
    <m/>
    <n v="0"/>
    <n v="0"/>
    <n v="0"/>
    <n v="0"/>
    <m/>
    <n v="0"/>
    <m/>
    <n v="0"/>
    <n v="0"/>
    <m/>
    <n v="0"/>
    <n v="0"/>
    <m/>
  </r>
  <r>
    <n v="2975"/>
    <x v="0"/>
    <x v="0"/>
    <x v="0"/>
    <x v="0"/>
    <m/>
    <m/>
    <x v="0"/>
    <x v="0"/>
    <x v="0"/>
    <m/>
    <x v="0"/>
    <m/>
    <m/>
    <n v="0"/>
    <m/>
    <n v="0"/>
    <n v="0"/>
    <n v="0"/>
    <n v="0"/>
    <m/>
    <n v="0"/>
    <m/>
    <n v="0"/>
    <n v="0"/>
    <m/>
    <n v="0"/>
    <n v="0"/>
    <m/>
  </r>
  <r>
    <n v="2976"/>
    <x v="0"/>
    <x v="0"/>
    <x v="0"/>
    <x v="0"/>
    <m/>
    <m/>
    <x v="0"/>
    <x v="0"/>
    <x v="0"/>
    <m/>
    <x v="0"/>
    <m/>
    <m/>
    <n v="0"/>
    <m/>
    <n v="0"/>
    <n v="0"/>
    <n v="0"/>
    <n v="0"/>
    <m/>
    <n v="0"/>
    <m/>
    <n v="0"/>
    <n v="0"/>
    <m/>
    <n v="0"/>
    <n v="0"/>
    <m/>
  </r>
  <r>
    <n v="2977"/>
    <x v="0"/>
    <x v="0"/>
    <x v="0"/>
    <x v="0"/>
    <m/>
    <m/>
    <x v="0"/>
    <x v="0"/>
    <x v="0"/>
    <m/>
    <x v="0"/>
    <m/>
    <m/>
    <n v="0"/>
    <m/>
    <n v="0"/>
    <n v="0"/>
    <n v="0"/>
    <n v="0"/>
    <m/>
    <n v="0"/>
    <m/>
    <n v="0"/>
    <n v="0"/>
    <m/>
    <n v="0"/>
    <n v="0"/>
    <m/>
  </r>
  <r>
    <n v="2978"/>
    <x v="0"/>
    <x v="0"/>
    <x v="0"/>
    <x v="0"/>
    <m/>
    <m/>
    <x v="0"/>
    <x v="0"/>
    <x v="0"/>
    <m/>
    <x v="0"/>
    <m/>
    <m/>
    <n v="0"/>
    <m/>
    <n v="0"/>
    <n v="0"/>
    <n v="0"/>
    <n v="0"/>
    <m/>
    <n v="0"/>
    <m/>
    <n v="0"/>
    <n v="0"/>
    <m/>
    <n v="0"/>
    <n v="0"/>
    <m/>
  </r>
  <r>
    <n v="2979"/>
    <x v="0"/>
    <x v="0"/>
    <x v="0"/>
    <x v="0"/>
    <m/>
    <m/>
    <x v="0"/>
    <x v="0"/>
    <x v="0"/>
    <m/>
    <x v="0"/>
    <m/>
    <m/>
    <n v="0"/>
    <m/>
    <n v="0"/>
    <n v="0"/>
    <n v="0"/>
    <n v="0"/>
    <m/>
    <n v="0"/>
    <m/>
    <n v="0"/>
    <n v="0"/>
    <m/>
    <n v="0"/>
    <n v="0"/>
    <m/>
  </r>
  <r>
    <n v="2980"/>
    <x v="0"/>
    <x v="0"/>
    <x v="0"/>
    <x v="0"/>
    <m/>
    <m/>
    <x v="0"/>
    <x v="0"/>
    <x v="0"/>
    <m/>
    <x v="0"/>
    <m/>
    <m/>
    <n v="0"/>
    <m/>
    <n v="0"/>
    <n v="0"/>
    <n v="0"/>
    <n v="0"/>
    <m/>
    <n v="0"/>
    <m/>
    <n v="0"/>
    <n v="0"/>
    <m/>
    <n v="0"/>
    <n v="0"/>
    <m/>
  </r>
  <r>
    <n v="2981"/>
    <x v="0"/>
    <x v="0"/>
    <x v="0"/>
    <x v="0"/>
    <m/>
    <m/>
    <x v="0"/>
    <x v="0"/>
    <x v="0"/>
    <m/>
    <x v="0"/>
    <m/>
    <m/>
    <n v="0"/>
    <m/>
    <n v="0"/>
    <n v="0"/>
    <n v="0"/>
    <n v="0"/>
    <m/>
    <n v="0"/>
    <m/>
    <n v="0"/>
    <n v="0"/>
    <m/>
    <n v="0"/>
    <n v="0"/>
    <m/>
  </r>
  <r>
    <n v="2982"/>
    <x v="0"/>
    <x v="0"/>
    <x v="0"/>
    <x v="0"/>
    <m/>
    <m/>
    <x v="0"/>
    <x v="0"/>
    <x v="0"/>
    <m/>
    <x v="0"/>
    <m/>
    <m/>
    <n v="0"/>
    <m/>
    <n v="0"/>
    <n v="0"/>
    <n v="0"/>
    <n v="0"/>
    <m/>
    <n v="0"/>
    <m/>
    <n v="0"/>
    <n v="0"/>
    <m/>
    <n v="0"/>
    <n v="0"/>
    <m/>
  </r>
  <r>
    <n v="2983"/>
    <x v="0"/>
    <x v="0"/>
    <x v="0"/>
    <x v="0"/>
    <m/>
    <m/>
    <x v="0"/>
    <x v="0"/>
    <x v="0"/>
    <m/>
    <x v="0"/>
    <m/>
    <m/>
    <n v="0"/>
    <m/>
    <n v="0"/>
    <n v="0"/>
    <n v="0"/>
    <n v="0"/>
    <m/>
    <n v="0"/>
    <m/>
    <n v="0"/>
    <n v="0"/>
    <m/>
    <n v="0"/>
    <n v="0"/>
    <m/>
  </r>
  <r>
    <n v="2984"/>
    <x v="0"/>
    <x v="0"/>
    <x v="0"/>
    <x v="0"/>
    <m/>
    <m/>
    <x v="0"/>
    <x v="0"/>
    <x v="0"/>
    <m/>
    <x v="0"/>
    <m/>
    <m/>
    <n v="0"/>
    <m/>
    <n v="0"/>
    <n v="0"/>
    <n v="0"/>
    <n v="0"/>
    <m/>
    <n v="0"/>
    <m/>
    <n v="0"/>
    <n v="0"/>
    <m/>
    <n v="0"/>
    <n v="0"/>
    <m/>
  </r>
  <r>
    <n v="2985"/>
    <x v="0"/>
    <x v="0"/>
    <x v="0"/>
    <x v="0"/>
    <m/>
    <m/>
    <x v="0"/>
    <x v="0"/>
    <x v="0"/>
    <m/>
    <x v="0"/>
    <m/>
    <m/>
    <n v="0"/>
    <m/>
    <n v="0"/>
    <n v="0"/>
    <n v="0"/>
    <n v="0"/>
    <m/>
    <n v="0"/>
    <m/>
    <n v="0"/>
    <n v="0"/>
    <m/>
    <n v="0"/>
    <n v="0"/>
    <m/>
  </r>
  <r>
    <n v="2986"/>
    <x v="0"/>
    <x v="0"/>
    <x v="0"/>
    <x v="0"/>
    <m/>
    <m/>
    <x v="0"/>
    <x v="0"/>
    <x v="0"/>
    <m/>
    <x v="0"/>
    <m/>
    <m/>
    <n v="0"/>
    <m/>
    <n v="0"/>
    <n v="0"/>
    <n v="0"/>
    <n v="0"/>
    <m/>
    <n v="0"/>
    <m/>
    <n v="0"/>
    <n v="0"/>
    <m/>
    <n v="0"/>
    <n v="0"/>
    <m/>
  </r>
  <r>
    <n v="2987"/>
    <x v="0"/>
    <x v="0"/>
    <x v="0"/>
    <x v="0"/>
    <m/>
    <m/>
    <x v="0"/>
    <x v="0"/>
    <x v="0"/>
    <m/>
    <x v="0"/>
    <m/>
    <m/>
    <n v="0"/>
    <m/>
    <n v="0"/>
    <n v="0"/>
    <n v="0"/>
    <n v="0"/>
    <m/>
    <n v="0"/>
    <m/>
    <n v="0"/>
    <n v="0"/>
    <m/>
    <n v="0"/>
    <n v="0"/>
    <m/>
  </r>
  <r>
    <n v="2988"/>
    <x v="0"/>
    <x v="0"/>
    <x v="0"/>
    <x v="0"/>
    <m/>
    <m/>
    <x v="0"/>
    <x v="0"/>
    <x v="0"/>
    <m/>
    <x v="0"/>
    <m/>
    <m/>
    <n v="0"/>
    <m/>
    <n v="0"/>
    <n v="0"/>
    <n v="0"/>
    <n v="0"/>
    <m/>
    <n v="0"/>
    <m/>
    <n v="0"/>
    <n v="0"/>
    <m/>
    <n v="0"/>
    <n v="0"/>
    <m/>
  </r>
  <r>
    <n v="2989"/>
    <x v="0"/>
    <x v="0"/>
    <x v="0"/>
    <x v="0"/>
    <m/>
    <m/>
    <x v="0"/>
    <x v="0"/>
    <x v="0"/>
    <m/>
    <x v="0"/>
    <m/>
    <m/>
    <n v="0"/>
    <m/>
    <n v="0"/>
    <n v="0"/>
    <n v="0"/>
    <n v="0"/>
    <m/>
    <n v="0"/>
    <m/>
    <n v="0"/>
    <n v="0"/>
    <m/>
    <n v="0"/>
    <n v="0"/>
    <m/>
  </r>
  <r>
    <n v="2990"/>
    <x v="0"/>
    <x v="0"/>
    <x v="0"/>
    <x v="0"/>
    <m/>
    <m/>
    <x v="0"/>
    <x v="0"/>
    <x v="0"/>
    <m/>
    <x v="0"/>
    <m/>
    <m/>
    <n v="0"/>
    <m/>
    <n v="0"/>
    <n v="0"/>
    <n v="0"/>
    <n v="0"/>
    <m/>
    <n v="0"/>
    <m/>
    <n v="0"/>
    <n v="0"/>
    <m/>
    <n v="0"/>
    <n v="0"/>
    <m/>
  </r>
  <r>
    <n v="2991"/>
    <x v="0"/>
    <x v="0"/>
    <x v="0"/>
    <x v="0"/>
    <m/>
    <m/>
    <x v="0"/>
    <x v="0"/>
    <x v="0"/>
    <m/>
    <x v="0"/>
    <m/>
    <m/>
    <n v="0"/>
    <m/>
    <n v="0"/>
    <n v="0"/>
    <n v="0"/>
    <n v="0"/>
    <m/>
    <n v="0"/>
    <m/>
    <n v="0"/>
    <n v="0"/>
    <m/>
    <n v="0"/>
    <n v="0"/>
    <m/>
  </r>
  <r>
    <n v="2992"/>
    <x v="0"/>
    <x v="0"/>
    <x v="0"/>
    <x v="0"/>
    <m/>
    <m/>
    <x v="0"/>
    <x v="0"/>
    <x v="0"/>
    <m/>
    <x v="0"/>
    <m/>
    <m/>
    <n v="0"/>
    <m/>
    <n v="0"/>
    <n v="0"/>
    <n v="0"/>
    <n v="0"/>
    <m/>
    <n v="0"/>
    <m/>
    <n v="0"/>
    <n v="0"/>
    <m/>
    <n v="0"/>
    <n v="0"/>
    <m/>
  </r>
  <r>
    <n v="2993"/>
    <x v="0"/>
    <x v="0"/>
    <x v="0"/>
    <x v="0"/>
    <m/>
    <m/>
    <x v="0"/>
    <x v="0"/>
    <x v="0"/>
    <m/>
    <x v="0"/>
    <m/>
    <m/>
    <n v="0"/>
    <m/>
    <n v="0"/>
    <n v="0"/>
    <n v="0"/>
    <n v="0"/>
    <m/>
    <n v="0"/>
    <m/>
    <n v="0"/>
    <n v="0"/>
    <m/>
    <n v="0"/>
    <n v="0"/>
    <m/>
  </r>
  <r>
    <n v="2994"/>
    <x v="0"/>
    <x v="0"/>
    <x v="0"/>
    <x v="0"/>
    <m/>
    <m/>
    <x v="0"/>
    <x v="0"/>
    <x v="0"/>
    <m/>
    <x v="0"/>
    <m/>
    <m/>
    <n v="0"/>
    <m/>
    <n v="0"/>
    <n v="0"/>
    <n v="0"/>
    <n v="0"/>
    <m/>
    <n v="0"/>
    <m/>
    <n v="0"/>
    <n v="0"/>
    <m/>
    <n v="0"/>
    <n v="0"/>
    <m/>
  </r>
  <r>
    <n v="2995"/>
    <x v="0"/>
    <x v="0"/>
    <x v="0"/>
    <x v="0"/>
    <m/>
    <m/>
    <x v="0"/>
    <x v="0"/>
    <x v="0"/>
    <m/>
    <x v="0"/>
    <m/>
    <m/>
    <n v="0"/>
    <m/>
    <n v="0"/>
    <n v="0"/>
    <n v="0"/>
    <n v="0"/>
    <m/>
    <n v="0"/>
    <m/>
    <n v="0"/>
    <n v="0"/>
    <m/>
    <n v="0"/>
    <n v="0"/>
    <m/>
  </r>
  <r>
    <n v="2996"/>
    <x v="0"/>
    <x v="0"/>
    <x v="0"/>
    <x v="0"/>
    <m/>
    <m/>
    <x v="0"/>
    <x v="0"/>
    <x v="0"/>
    <m/>
    <x v="0"/>
    <m/>
    <m/>
    <n v="0"/>
    <m/>
    <n v="0"/>
    <n v="0"/>
    <n v="0"/>
    <n v="0"/>
    <m/>
    <n v="0"/>
    <m/>
    <n v="0"/>
    <n v="0"/>
    <m/>
    <n v="0"/>
    <n v="0"/>
    <m/>
  </r>
  <r>
    <n v="2997"/>
    <x v="0"/>
    <x v="0"/>
    <x v="0"/>
    <x v="0"/>
    <m/>
    <m/>
    <x v="0"/>
    <x v="0"/>
    <x v="0"/>
    <m/>
    <x v="0"/>
    <m/>
    <m/>
    <n v="0"/>
    <m/>
    <n v="0"/>
    <n v="0"/>
    <n v="0"/>
    <n v="0"/>
    <m/>
    <n v="0"/>
    <m/>
    <n v="0"/>
    <n v="0"/>
    <m/>
    <n v="0"/>
    <n v="0"/>
    <m/>
  </r>
  <r>
    <n v="2998"/>
    <x v="0"/>
    <x v="0"/>
    <x v="0"/>
    <x v="0"/>
    <m/>
    <m/>
    <x v="0"/>
    <x v="0"/>
    <x v="0"/>
    <m/>
    <x v="0"/>
    <m/>
    <m/>
    <n v="0"/>
    <m/>
    <n v="0"/>
    <n v="0"/>
    <n v="0"/>
    <n v="0"/>
    <m/>
    <n v="0"/>
    <m/>
    <n v="0"/>
    <n v="0"/>
    <m/>
    <n v="0"/>
    <n v="0"/>
    <m/>
  </r>
  <r>
    <n v="2999"/>
    <x v="0"/>
    <x v="0"/>
    <x v="0"/>
    <x v="0"/>
    <m/>
    <m/>
    <x v="0"/>
    <x v="0"/>
    <x v="0"/>
    <m/>
    <x v="0"/>
    <m/>
    <m/>
    <n v="0"/>
    <m/>
    <n v="0"/>
    <n v="0"/>
    <n v="0"/>
    <n v="0"/>
    <m/>
    <n v="0"/>
    <m/>
    <n v="0"/>
    <n v="0"/>
    <m/>
    <n v="0"/>
    <n v="0"/>
    <m/>
  </r>
  <r>
    <n v="3000"/>
    <x v="0"/>
    <x v="0"/>
    <x v="0"/>
    <x v="0"/>
    <m/>
    <m/>
    <x v="0"/>
    <x v="0"/>
    <x v="0"/>
    <m/>
    <x v="0"/>
    <m/>
    <m/>
    <n v="0"/>
    <m/>
    <n v="0"/>
    <n v="0"/>
    <n v="0"/>
    <n v="0"/>
    <m/>
    <n v="0"/>
    <m/>
    <n v="0"/>
    <n v="0"/>
    <m/>
    <n v="0"/>
    <n v="0"/>
    <m/>
  </r>
  <r>
    <n v="3001"/>
    <x v="0"/>
    <x v="0"/>
    <x v="0"/>
    <x v="0"/>
    <m/>
    <m/>
    <x v="0"/>
    <x v="0"/>
    <x v="0"/>
    <m/>
    <x v="0"/>
    <m/>
    <m/>
    <n v="0"/>
    <m/>
    <n v="0"/>
    <n v="0"/>
    <n v="0"/>
    <n v="0"/>
    <m/>
    <n v="0"/>
    <m/>
    <n v="0"/>
    <n v="0"/>
    <m/>
    <n v="0"/>
    <n v="0"/>
    <m/>
  </r>
  <r>
    <n v="3002"/>
    <x v="0"/>
    <x v="0"/>
    <x v="0"/>
    <x v="0"/>
    <m/>
    <m/>
    <x v="0"/>
    <x v="0"/>
    <x v="0"/>
    <m/>
    <x v="0"/>
    <m/>
    <m/>
    <n v="0"/>
    <m/>
    <n v="0"/>
    <n v="0"/>
    <n v="0"/>
    <n v="0"/>
    <m/>
    <n v="0"/>
    <m/>
    <n v="0"/>
    <n v="0"/>
    <m/>
    <n v="0"/>
    <n v="0"/>
    <m/>
  </r>
  <r>
    <n v="3003"/>
    <x v="0"/>
    <x v="0"/>
    <x v="0"/>
    <x v="0"/>
    <m/>
    <m/>
    <x v="0"/>
    <x v="0"/>
    <x v="0"/>
    <m/>
    <x v="0"/>
    <m/>
    <m/>
    <n v="0"/>
    <m/>
    <n v="0"/>
    <n v="0"/>
    <n v="0"/>
    <n v="0"/>
    <m/>
    <n v="0"/>
    <m/>
    <n v="0"/>
    <n v="0"/>
    <m/>
    <n v="0"/>
    <n v="0"/>
    <m/>
  </r>
  <r>
    <n v="3004"/>
    <x v="0"/>
    <x v="0"/>
    <x v="0"/>
    <x v="0"/>
    <m/>
    <m/>
    <x v="0"/>
    <x v="0"/>
    <x v="0"/>
    <m/>
    <x v="0"/>
    <m/>
    <m/>
    <n v="0"/>
    <m/>
    <n v="0"/>
    <n v="0"/>
    <n v="0"/>
    <n v="0"/>
    <m/>
    <n v="0"/>
    <m/>
    <n v="0"/>
    <n v="0"/>
    <m/>
    <n v="0"/>
    <n v="0"/>
    <m/>
  </r>
  <r>
    <n v="3005"/>
    <x v="0"/>
    <x v="0"/>
    <x v="0"/>
    <x v="0"/>
    <m/>
    <m/>
    <x v="0"/>
    <x v="0"/>
    <x v="0"/>
    <m/>
    <x v="0"/>
    <m/>
    <m/>
    <n v="0"/>
    <m/>
    <n v="0"/>
    <n v="0"/>
    <n v="0"/>
    <n v="0"/>
    <m/>
    <n v="0"/>
    <m/>
    <n v="0"/>
    <n v="0"/>
    <m/>
    <n v="0"/>
    <n v="0"/>
    <m/>
  </r>
  <r>
    <n v="3006"/>
    <x v="0"/>
    <x v="0"/>
    <x v="0"/>
    <x v="0"/>
    <m/>
    <m/>
    <x v="0"/>
    <x v="0"/>
    <x v="0"/>
    <m/>
    <x v="0"/>
    <m/>
    <m/>
    <n v="0"/>
    <m/>
    <n v="0"/>
    <n v="0"/>
    <n v="0"/>
    <n v="0"/>
    <m/>
    <n v="0"/>
    <m/>
    <n v="0"/>
    <n v="0"/>
    <m/>
    <n v="0"/>
    <n v="0"/>
    <m/>
  </r>
  <r>
    <n v="3007"/>
    <x v="0"/>
    <x v="0"/>
    <x v="0"/>
    <x v="0"/>
    <m/>
    <m/>
    <x v="0"/>
    <x v="0"/>
    <x v="0"/>
    <m/>
    <x v="0"/>
    <m/>
    <m/>
    <n v="0"/>
    <m/>
    <n v="0"/>
    <n v="0"/>
    <n v="0"/>
    <n v="0"/>
    <m/>
    <n v="0"/>
    <m/>
    <n v="0"/>
    <n v="0"/>
    <m/>
    <n v="0"/>
    <n v="0"/>
    <m/>
  </r>
  <r>
    <n v="3008"/>
    <x v="0"/>
    <x v="0"/>
    <x v="0"/>
    <x v="0"/>
    <m/>
    <m/>
    <x v="0"/>
    <x v="0"/>
    <x v="0"/>
    <m/>
    <x v="0"/>
    <m/>
    <m/>
    <n v="0"/>
    <m/>
    <n v="0"/>
    <n v="0"/>
    <n v="0"/>
    <n v="0"/>
    <m/>
    <n v="0"/>
    <m/>
    <n v="0"/>
    <n v="0"/>
    <m/>
    <n v="0"/>
    <n v="0"/>
    <m/>
  </r>
  <r>
    <n v="3009"/>
    <x v="0"/>
    <x v="0"/>
    <x v="0"/>
    <x v="0"/>
    <m/>
    <m/>
    <x v="0"/>
    <x v="0"/>
    <x v="0"/>
    <m/>
    <x v="0"/>
    <m/>
    <m/>
    <n v="0"/>
    <m/>
    <n v="0"/>
    <n v="0"/>
    <n v="0"/>
    <n v="0"/>
    <m/>
    <n v="0"/>
    <m/>
    <n v="0"/>
    <n v="0"/>
    <m/>
    <n v="0"/>
    <n v="0"/>
    <m/>
  </r>
  <r>
    <n v="3010"/>
    <x v="0"/>
    <x v="0"/>
    <x v="0"/>
    <x v="0"/>
    <m/>
    <m/>
    <x v="0"/>
    <x v="0"/>
    <x v="0"/>
    <m/>
    <x v="0"/>
    <m/>
    <m/>
    <n v="0"/>
    <m/>
    <n v="0"/>
    <n v="0"/>
    <n v="0"/>
    <n v="0"/>
    <m/>
    <n v="0"/>
    <m/>
    <n v="0"/>
    <n v="0"/>
    <m/>
    <n v="0"/>
    <n v="0"/>
    <m/>
  </r>
  <r>
    <n v="3011"/>
    <x v="0"/>
    <x v="0"/>
    <x v="0"/>
    <x v="0"/>
    <m/>
    <m/>
    <x v="0"/>
    <x v="0"/>
    <x v="0"/>
    <m/>
    <x v="0"/>
    <m/>
    <m/>
    <n v="0"/>
    <m/>
    <n v="0"/>
    <n v="0"/>
    <n v="0"/>
    <n v="0"/>
    <m/>
    <n v="0"/>
    <m/>
    <n v="0"/>
    <n v="0"/>
    <m/>
    <n v="0"/>
    <n v="0"/>
    <m/>
  </r>
  <r>
    <n v="3012"/>
    <x v="0"/>
    <x v="0"/>
    <x v="0"/>
    <x v="0"/>
    <m/>
    <m/>
    <x v="0"/>
    <x v="0"/>
    <x v="0"/>
    <m/>
    <x v="0"/>
    <m/>
    <m/>
    <n v="0"/>
    <m/>
    <n v="0"/>
    <n v="0"/>
    <n v="0"/>
    <n v="0"/>
    <m/>
    <n v="0"/>
    <m/>
    <n v="0"/>
    <n v="0"/>
    <m/>
    <n v="0"/>
    <n v="0"/>
    <m/>
  </r>
  <r>
    <n v="3013"/>
    <x v="0"/>
    <x v="0"/>
    <x v="0"/>
    <x v="0"/>
    <m/>
    <m/>
    <x v="0"/>
    <x v="0"/>
    <x v="0"/>
    <m/>
    <x v="0"/>
    <m/>
    <m/>
    <n v="0"/>
    <m/>
    <n v="0"/>
    <n v="0"/>
    <n v="0"/>
    <n v="0"/>
    <m/>
    <n v="0"/>
    <m/>
    <n v="0"/>
    <n v="0"/>
    <m/>
    <n v="0"/>
    <n v="0"/>
    <m/>
  </r>
  <r>
    <n v="3014"/>
    <x v="0"/>
    <x v="0"/>
    <x v="0"/>
    <x v="0"/>
    <m/>
    <m/>
    <x v="0"/>
    <x v="0"/>
    <x v="0"/>
    <m/>
    <x v="0"/>
    <m/>
    <m/>
    <n v="0"/>
    <m/>
    <n v="0"/>
    <n v="0"/>
    <n v="0"/>
    <n v="0"/>
    <m/>
    <n v="0"/>
    <m/>
    <n v="0"/>
    <n v="0"/>
    <m/>
    <n v="0"/>
    <n v="0"/>
    <m/>
  </r>
  <r>
    <n v="3015"/>
    <x v="0"/>
    <x v="0"/>
    <x v="0"/>
    <x v="0"/>
    <m/>
    <m/>
    <x v="0"/>
    <x v="0"/>
    <x v="0"/>
    <m/>
    <x v="0"/>
    <m/>
    <m/>
    <n v="0"/>
    <m/>
    <n v="0"/>
    <n v="0"/>
    <n v="0"/>
    <n v="0"/>
    <m/>
    <n v="0"/>
    <m/>
    <n v="0"/>
    <n v="0"/>
    <m/>
    <n v="0"/>
    <n v="0"/>
    <m/>
  </r>
  <r>
    <n v="3016"/>
    <x v="0"/>
    <x v="0"/>
    <x v="0"/>
    <x v="0"/>
    <m/>
    <m/>
    <x v="0"/>
    <x v="0"/>
    <x v="0"/>
    <m/>
    <x v="0"/>
    <m/>
    <m/>
    <n v="0"/>
    <m/>
    <n v="0"/>
    <n v="0"/>
    <n v="0"/>
    <n v="0"/>
    <m/>
    <n v="0"/>
    <m/>
    <n v="0"/>
    <n v="0"/>
    <m/>
    <n v="0"/>
    <n v="0"/>
    <m/>
  </r>
  <r>
    <n v="3017"/>
    <x v="0"/>
    <x v="0"/>
    <x v="0"/>
    <x v="0"/>
    <m/>
    <m/>
    <x v="0"/>
    <x v="0"/>
    <x v="0"/>
    <m/>
    <x v="0"/>
    <m/>
    <m/>
    <n v="0"/>
    <m/>
    <n v="0"/>
    <n v="0"/>
    <n v="0"/>
    <n v="0"/>
    <m/>
    <n v="0"/>
    <m/>
    <n v="0"/>
    <n v="0"/>
    <m/>
    <n v="0"/>
    <n v="0"/>
    <m/>
  </r>
  <r>
    <n v="3018"/>
    <x v="0"/>
    <x v="0"/>
    <x v="0"/>
    <x v="0"/>
    <m/>
    <m/>
    <x v="0"/>
    <x v="0"/>
    <x v="0"/>
    <m/>
    <x v="0"/>
    <m/>
    <m/>
    <n v="0"/>
    <m/>
    <n v="0"/>
    <n v="0"/>
    <n v="0"/>
    <n v="0"/>
    <m/>
    <n v="0"/>
    <m/>
    <n v="0"/>
    <n v="0"/>
    <m/>
    <n v="0"/>
    <n v="0"/>
    <m/>
  </r>
  <r>
    <n v="3019"/>
    <x v="0"/>
    <x v="0"/>
    <x v="0"/>
    <x v="0"/>
    <m/>
    <m/>
    <x v="0"/>
    <x v="0"/>
    <x v="0"/>
    <m/>
    <x v="0"/>
    <m/>
    <m/>
    <n v="0"/>
    <m/>
    <n v="0"/>
    <n v="0"/>
    <n v="0"/>
    <n v="0"/>
    <m/>
    <n v="0"/>
    <m/>
    <n v="0"/>
    <n v="0"/>
    <m/>
    <n v="0"/>
    <n v="0"/>
    <m/>
  </r>
  <r>
    <n v="3020"/>
    <x v="0"/>
    <x v="0"/>
    <x v="0"/>
    <x v="0"/>
    <m/>
    <m/>
    <x v="0"/>
    <x v="0"/>
    <x v="0"/>
    <m/>
    <x v="0"/>
    <m/>
    <m/>
    <n v="0"/>
    <m/>
    <n v="0"/>
    <n v="0"/>
    <n v="0"/>
    <n v="0"/>
    <m/>
    <n v="0"/>
    <m/>
    <n v="0"/>
    <n v="0"/>
    <m/>
    <n v="0"/>
    <n v="0"/>
    <m/>
  </r>
  <r>
    <n v="3021"/>
    <x v="0"/>
    <x v="0"/>
    <x v="0"/>
    <x v="0"/>
    <m/>
    <m/>
    <x v="0"/>
    <x v="0"/>
    <x v="0"/>
    <m/>
    <x v="0"/>
    <m/>
    <m/>
    <n v="0"/>
    <m/>
    <n v="0"/>
    <n v="0"/>
    <n v="0"/>
    <n v="0"/>
    <m/>
    <n v="0"/>
    <m/>
    <n v="0"/>
    <n v="0"/>
    <m/>
    <n v="0"/>
    <n v="0"/>
    <m/>
  </r>
  <r>
    <n v="3022"/>
    <x v="0"/>
    <x v="0"/>
    <x v="0"/>
    <x v="0"/>
    <m/>
    <m/>
    <x v="0"/>
    <x v="0"/>
    <x v="0"/>
    <m/>
    <x v="0"/>
    <m/>
    <m/>
    <n v="0"/>
    <m/>
    <n v="0"/>
    <n v="0"/>
    <n v="0"/>
    <n v="0"/>
    <m/>
    <n v="0"/>
    <m/>
    <n v="0"/>
    <n v="0"/>
    <m/>
    <n v="0"/>
    <n v="0"/>
    <m/>
  </r>
  <r>
    <n v="3023"/>
    <x v="0"/>
    <x v="0"/>
    <x v="0"/>
    <x v="0"/>
    <m/>
    <m/>
    <x v="0"/>
    <x v="0"/>
    <x v="0"/>
    <m/>
    <x v="0"/>
    <m/>
    <m/>
    <n v="0"/>
    <m/>
    <n v="0"/>
    <n v="0"/>
    <n v="0"/>
    <n v="0"/>
    <m/>
    <n v="0"/>
    <m/>
    <n v="0"/>
    <n v="0"/>
    <m/>
    <n v="0"/>
    <n v="0"/>
    <m/>
  </r>
  <r>
    <n v="3024"/>
    <x v="0"/>
    <x v="0"/>
    <x v="0"/>
    <x v="0"/>
    <m/>
    <m/>
    <x v="0"/>
    <x v="0"/>
    <x v="0"/>
    <m/>
    <x v="0"/>
    <m/>
    <m/>
    <n v="0"/>
    <m/>
    <n v="0"/>
    <n v="0"/>
    <n v="0"/>
    <n v="0"/>
    <m/>
    <n v="0"/>
    <m/>
    <n v="0"/>
    <n v="0"/>
    <m/>
    <n v="0"/>
    <n v="0"/>
    <m/>
  </r>
  <r>
    <n v="3025"/>
    <x v="0"/>
    <x v="0"/>
    <x v="0"/>
    <x v="0"/>
    <m/>
    <m/>
    <x v="0"/>
    <x v="0"/>
    <x v="0"/>
    <m/>
    <x v="0"/>
    <m/>
    <m/>
    <n v="0"/>
    <m/>
    <n v="0"/>
    <n v="0"/>
    <n v="0"/>
    <n v="0"/>
    <m/>
    <n v="0"/>
    <m/>
    <n v="0"/>
    <n v="0"/>
    <m/>
    <n v="0"/>
    <n v="0"/>
    <m/>
  </r>
  <r>
    <n v="3026"/>
    <x v="0"/>
    <x v="0"/>
    <x v="0"/>
    <x v="0"/>
    <m/>
    <m/>
    <x v="0"/>
    <x v="0"/>
    <x v="0"/>
    <m/>
    <x v="0"/>
    <m/>
    <m/>
    <n v="0"/>
    <m/>
    <n v="0"/>
    <n v="0"/>
    <n v="0"/>
    <n v="0"/>
    <m/>
    <n v="0"/>
    <m/>
    <n v="0"/>
    <n v="0"/>
    <m/>
    <n v="0"/>
    <n v="0"/>
    <m/>
  </r>
  <r>
    <n v="3027"/>
    <x v="0"/>
    <x v="0"/>
    <x v="0"/>
    <x v="0"/>
    <m/>
    <m/>
    <x v="0"/>
    <x v="0"/>
    <x v="0"/>
    <m/>
    <x v="0"/>
    <m/>
    <m/>
    <n v="0"/>
    <m/>
    <n v="0"/>
    <n v="0"/>
    <n v="0"/>
    <n v="0"/>
    <m/>
    <n v="0"/>
    <m/>
    <n v="0"/>
    <n v="0"/>
    <m/>
    <n v="0"/>
    <n v="0"/>
    <m/>
  </r>
  <r>
    <n v="3028"/>
    <x v="0"/>
    <x v="0"/>
    <x v="0"/>
    <x v="0"/>
    <m/>
    <m/>
    <x v="0"/>
    <x v="0"/>
    <x v="0"/>
    <m/>
    <x v="0"/>
    <m/>
    <m/>
    <n v="0"/>
    <m/>
    <n v="0"/>
    <n v="0"/>
    <n v="0"/>
    <n v="0"/>
    <m/>
    <n v="0"/>
    <m/>
    <n v="0"/>
    <n v="0"/>
    <m/>
    <n v="0"/>
    <n v="0"/>
    <m/>
  </r>
  <r>
    <n v="3029"/>
    <x v="0"/>
    <x v="0"/>
    <x v="0"/>
    <x v="0"/>
    <m/>
    <m/>
    <x v="0"/>
    <x v="0"/>
    <x v="0"/>
    <m/>
    <x v="0"/>
    <m/>
    <m/>
    <n v="0"/>
    <m/>
    <n v="0"/>
    <n v="0"/>
    <n v="0"/>
    <n v="0"/>
    <m/>
    <n v="0"/>
    <m/>
    <n v="0"/>
    <n v="0"/>
    <m/>
    <n v="0"/>
    <n v="0"/>
    <m/>
  </r>
  <r>
    <n v="3030"/>
    <x v="0"/>
    <x v="0"/>
    <x v="0"/>
    <x v="0"/>
    <m/>
    <m/>
    <x v="0"/>
    <x v="0"/>
    <x v="0"/>
    <m/>
    <x v="0"/>
    <m/>
    <m/>
    <n v="0"/>
    <m/>
    <n v="0"/>
    <n v="0"/>
    <n v="0"/>
    <n v="0"/>
    <m/>
    <n v="0"/>
    <m/>
    <n v="0"/>
    <n v="0"/>
    <m/>
    <n v="0"/>
    <n v="0"/>
    <m/>
  </r>
  <r>
    <n v="3031"/>
    <x v="0"/>
    <x v="0"/>
    <x v="0"/>
    <x v="0"/>
    <m/>
    <m/>
    <x v="0"/>
    <x v="0"/>
    <x v="0"/>
    <m/>
    <x v="0"/>
    <m/>
    <m/>
    <n v="0"/>
    <m/>
    <n v="0"/>
    <n v="0"/>
    <n v="0"/>
    <n v="0"/>
    <m/>
    <n v="0"/>
    <m/>
    <n v="0"/>
    <n v="0"/>
    <m/>
    <n v="0"/>
    <n v="0"/>
    <m/>
  </r>
  <r>
    <n v="3032"/>
    <x v="0"/>
    <x v="0"/>
    <x v="0"/>
    <x v="0"/>
    <m/>
    <m/>
    <x v="0"/>
    <x v="0"/>
    <x v="0"/>
    <m/>
    <x v="0"/>
    <m/>
    <m/>
    <n v="0"/>
    <m/>
    <n v="0"/>
    <n v="0"/>
    <n v="0"/>
    <n v="0"/>
    <m/>
    <n v="0"/>
    <m/>
    <n v="0"/>
    <n v="0"/>
    <m/>
    <n v="0"/>
    <n v="0"/>
    <m/>
  </r>
  <r>
    <n v="3033"/>
    <x v="0"/>
    <x v="0"/>
    <x v="0"/>
    <x v="0"/>
    <m/>
    <m/>
    <x v="0"/>
    <x v="0"/>
    <x v="0"/>
    <m/>
    <x v="0"/>
    <m/>
    <m/>
    <n v="0"/>
    <m/>
    <n v="0"/>
    <n v="0"/>
    <n v="0"/>
    <n v="0"/>
    <m/>
    <n v="0"/>
    <m/>
    <n v="0"/>
    <n v="0"/>
    <m/>
    <n v="0"/>
    <n v="0"/>
    <m/>
  </r>
  <r>
    <n v="3034"/>
    <x v="0"/>
    <x v="0"/>
    <x v="0"/>
    <x v="0"/>
    <m/>
    <m/>
    <x v="0"/>
    <x v="0"/>
    <x v="0"/>
    <m/>
    <x v="0"/>
    <m/>
    <m/>
    <n v="0"/>
    <m/>
    <n v="0"/>
    <n v="0"/>
    <n v="0"/>
    <n v="0"/>
    <m/>
    <n v="0"/>
    <m/>
    <n v="0"/>
    <n v="0"/>
    <m/>
    <n v="0"/>
    <n v="0"/>
    <m/>
  </r>
  <r>
    <n v="3035"/>
    <x v="0"/>
    <x v="0"/>
    <x v="0"/>
    <x v="0"/>
    <m/>
    <m/>
    <x v="0"/>
    <x v="0"/>
    <x v="0"/>
    <m/>
    <x v="0"/>
    <m/>
    <m/>
    <n v="0"/>
    <m/>
    <n v="0"/>
    <n v="0"/>
    <n v="0"/>
    <n v="0"/>
    <m/>
    <n v="0"/>
    <m/>
    <n v="0"/>
    <n v="0"/>
    <m/>
    <n v="0"/>
    <n v="0"/>
    <m/>
  </r>
  <r>
    <n v="3036"/>
    <x v="0"/>
    <x v="0"/>
    <x v="0"/>
    <x v="0"/>
    <m/>
    <m/>
    <x v="0"/>
    <x v="0"/>
    <x v="0"/>
    <m/>
    <x v="0"/>
    <m/>
    <m/>
    <n v="0"/>
    <m/>
    <n v="0"/>
    <n v="0"/>
    <n v="0"/>
    <n v="0"/>
    <m/>
    <n v="0"/>
    <m/>
    <n v="0"/>
    <n v="0"/>
    <m/>
    <n v="0"/>
    <n v="0"/>
    <m/>
  </r>
  <r>
    <n v="3037"/>
    <x v="0"/>
    <x v="0"/>
    <x v="0"/>
    <x v="0"/>
    <m/>
    <m/>
    <x v="0"/>
    <x v="0"/>
    <x v="0"/>
    <m/>
    <x v="0"/>
    <m/>
    <m/>
    <n v="0"/>
    <m/>
    <n v="0"/>
    <n v="0"/>
    <n v="0"/>
    <n v="0"/>
    <m/>
    <n v="0"/>
    <m/>
    <n v="0"/>
    <n v="0"/>
    <m/>
    <n v="0"/>
    <n v="0"/>
    <m/>
  </r>
  <r>
    <n v="3038"/>
    <x v="0"/>
    <x v="0"/>
    <x v="0"/>
    <x v="0"/>
    <m/>
    <m/>
    <x v="0"/>
    <x v="0"/>
    <x v="0"/>
    <m/>
    <x v="0"/>
    <m/>
    <m/>
    <n v="0"/>
    <m/>
    <n v="0"/>
    <n v="0"/>
    <n v="0"/>
    <n v="0"/>
    <m/>
    <n v="0"/>
    <m/>
    <n v="0"/>
    <n v="0"/>
    <m/>
    <n v="0"/>
    <n v="0"/>
    <m/>
  </r>
  <r>
    <n v="3039"/>
    <x v="0"/>
    <x v="0"/>
    <x v="0"/>
    <x v="0"/>
    <m/>
    <m/>
    <x v="0"/>
    <x v="0"/>
    <x v="0"/>
    <m/>
    <x v="0"/>
    <m/>
    <m/>
    <n v="0"/>
    <m/>
    <n v="0"/>
    <n v="0"/>
    <n v="0"/>
    <n v="0"/>
    <m/>
    <n v="0"/>
    <m/>
    <n v="0"/>
    <n v="0"/>
    <m/>
    <n v="0"/>
    <n v="0"/>
    <m/>
  </r>
  <r>
    <n v="3040"/>
    <x v="0"/>
    <x v="0"/>
    <x v="0"/>
    <x v="0"/>
    <m/>
    <m/>
    <x v="0"/>
    <x v="0"/>
    <x v="0"/>
    <m/>
    <x v="0"/>
    <m/>
    <m/>
    <n v="0"/>
    <m/>
    <n v="0"/>
    <n v="0"/>
    <n v="0"/>
    <n v="0"/>
    <m/>
    <n v="0"/>
    <m/>
    <n v="0"/>
    <n v="0"/>
    <m/>
    <n v="0"/>
    <n v="0"/>
    <m/>
  </r>
  <r>
    <n v="3041"/>
    <x v="0"/>
    <x v="0"/>
    <x v="0"/>
    <x v="0"/>
    <m/>
    <m/>
    <x v="0"/>
    <x v="0"/>
    <x v="0"/>
    <m/>
    <x v="0"/>
    <m/>
    <m/>
    <n v="0"/>
    <m/>
    <n v="0"/>
    <n v="0"/>
    <n v="0"/>
    <n v="0"/>
    <m/>
    <n v="0"/>
    <m/>
    <n v="0"/>
    <n v="0"/>
    <m/>
    <n v="0"/>
    <n v="0"/>
    <m/>
  </r>
  <r>
    <n v="3042"/>
    <x v="0"/>
    <x v="0"/>
    <x v="0"/>
    <x v="0"/>
    <m/>
    <m/>
    <x v="0"/>
    <x v="0"/>
    <x v="0"/>
    <m/>
    <x v="0"/>
    <m/>
    <m/>
    <n v="0"/>
    <m/>
    <n v="0"/>
    <n v="0"/>
    <n v="0"/>
    <n v="0"/>
    <m/>
    <n v="0"/>
    <m/>
    <n v="0"/>
    <n v="0"/>
    <m/>
    <n v="0"/>
    <n v="0"/>
    <m/>
  </r>
  <r>
    <n v="3043"/>
    <x v="0"/>
    <x v="0"/>
    <x v="0"/>
    <x v="0"/>
    <m/>
    <m/>
    <x v="0"/>
    <x v="0"/>
    <x v="0"/>
    <m/>
    <x v="0"/>
    <m/>
    <m/>
    <n v="0"/>
    <m/>
    <n v="0"/>
    <n v="0"/>
    <n v="0"/>
    <n v="0"/>
    <m/>
    <n v="0"/>
    <m/>
    <n v="0"/>
    <n v="0"/>
    <m/>
    <n v="0"/>
    <n v="0"/>
    <m/>
  </r>
  <r>
    <n v="3044"/>
    <x v="0"/>
    <x v="0"/>
    <x v="0"/>
    <x v="0"/>
    <m/>
    <m/>
    <x v="0"/>
    <x v="0"/>
    <x v="0"/>
    <m/>
    <x v="0"/>
    <m/>
    <m/>
    <n v="0"/>
    <m/>
    <n v="0"/>
    <n v="0"/>
    <n v="0"/>
    <n v="0"/>
    <m/>
    <n v="0"/>
    <m/>
    <n v="0"/>
    <n v="0"/>
    <m/>
    <n v="0"/>
    <n v="0"/>
    <m/>
  </r>
  <r>
    <n v="3045"/>
    <x v="0"/>
    <x v="0"/>
    <x v="0"/>
    <x v="0"/>
    <m/>
    <m/>
    <x v="0"/>
    <x v="0"/>
    <x v="0"/>
    <m/>
    <x v="0"/>
    <m/>
    <m/>
    <n v="0"/>
    <m/>
    <n v="0"/>
    <n v="0"/>
    <n v="0"/>
    <n v="0"/>
    <m/>
    <n v="0"/>
    <m/>
    <n v="0"/>
    <n v="0"/>
    <m/>
    <n v="0"/>
    <n v="0"/>
    <m/>
  </r>
  <r>
    <n v="3046"/>
    <x v="0"/>
    <x v="0"/>
    <x v="0"/>
    <x v="0"/>
    <m/>
    <m/>
    <x v="0"/>
    <x v="0"/>
    <x v="0"/>
    <m/>
    <x v="0"/>
    <m/>
    <m/>
    <n v="0"/>
    <m/>
    <n v="0"/>
    <n v="0"/>
    <n v="0"/>
    <n v="0"/>
    <m/>
    <n v="0"/>
    <m/>
    <n v="0"/>
    <n v="0"/>
    <m/>
    <n v="0"/>
    <n v="0"/>
    <m/>
  </r>
  <r>
    <n v="3047"/>
    <x v="0"/>
    <x v="0"/>
    <x v="0"/>
    <x v="0"/>
    <m/>
    <m/>
    <x v="0"/>
    <x v="0"/>
    <x v="0"/>
    <m/>
    <x v="0"/>
    <m/>
    <m/>
    <n v="0"/>
    <m/>
    <n v="0"/>
    <n v="0"/>
    <n v="0"/>
    <n v="0"/>
    <m/>
    <n v="0"/>
    <m/>
    <n v="0"/>
    <n v="0"/>
    <m/>
    <n v="0"/>
    <n v="0"/>
    <m/>
  </r>
  <r>
    <n v="3048"/>
    <x v="0"/>
    <x v="0"/>
    <x v="0"/>
    <x v="0"/>
    <m/>
    <m/>
    <x v="0"/>
    <x v="0"/>
    <x v="0"/>
    <m/>
    <x v="0"/>
    <m/>
    <m/>
    <n v="0"/>
    <m/>
    <n v="0"/>
    <n v="0"/>
    <n v="0"/>
    <n v="0"/>
    <m/>
    <n v="0"/>
    <m/>
    <n v="0"/>
    <n v="0"/>
    <m/>
    <n v="0"/>
    <n v="0"/>
    <m/>
  </r>
  <r>
    <n v="3049"/>
    <x v="0"/>
    <x v="0"/>
    <x v="0"/>
    <x v="0"/>
    <m/>
    <m/>
    <x v="0"/>
    <x v="0"/>
    <x v="0"/>
    <m/>
    <x v="0"/>
    <m/>
    <m/>
    <n v="0"/>
    <m/>
    <n v="0"/>
    <n v="0"/>
    <n v="0"/>
    <n v="0"/>
    <m/>
    <n v="0"/>
    <m/>
    <n v="0"/>
    <n v="0"/>
    <m/>
    <n v="0"/>
    <n v="0"/>
    <m/>
  </r>
  <r>
    <n v="3050"/>
    <x v="0"/>
    <x v="0"/>
    <x v="0"/>
    <x v="0"/>
    <m/>
    <m/>
    <x v="0"/>
    <x v="0"/>
    <x v="0"/>
    <m/>
    <x v="0"/>
    <m/>
    <m/>
    <n v="0"/>
    <m/>
    <n v="0"/>
    <n v="0"/>
    <n v="0"/>
    <n v="0"/>
    <m/>
    <n v="0"/>
    <m/>
    <n v="0"/>
    <n v="0"/>
    <m/>
    <n v="0"/>
    <n v="0"/>
    <m/>
  </r>
  <r>
    <n v="3051"/>
    <x v="0"/>
    <x v="0"/>
    <x v="0"/>
    <x v="0"/>
    <m/>
    <m/>
    <x v="0"/>
    <x v="0"/>
    <x v="0"/>
    <m/>
    <x v="0"/>
    <m/>
    <m/>
    <n v="0"/>
    <m/>
    <n v="0"/>
    <n v="0"/>
    <n v="0"/>
    <n v="0"/>
    <m/>
    <n v="0"/>
    <m/>
    <n v="0"/>
    <n v="0"/>
    <m/>
    <n v="0"/>
    <n v="0"/>
    <m/>
  </r>
  <r>
    <n v="3052"/>
    <x v="0"/>
    <x v="0"/>
    <x v="0"/>
    <x v="0"/>
    <m/>
    <m/>
    <x v="0"/>
    <x v="0"/>
    <x v="0"/>
    <m/>
    <x v="0"/>
    <m/>
    <m/>
    <n v="0"/>
    <m/>
    <n v="0"/>
    <n v="0"/>
    <n v="0"/>
    <n v="0"/>
    <m/>
    <n v="0"/>
    <m/>
    <n v="0"/>
    <n v="0"/>
    <m/>
    <n v="0"/>
    <n v="0"/>
    <m/>
  </r>
  <r>
    <n v="3053"/>
    <x v="0"/>
    <x v="0"/>
    <x v="0"/>
    <x v="0"/>
    <m/>
    <m/>
    <x v="0"/>
    <x v="0"/>
    <x v="0"/>
    <m/>
    <x v="0"/>
    <m/>
    <m/>
    <n v="0"/>
    <m/>
    <n v="0"/>
    <n v="0"/>
    <n v="0"/>
    <n v="0"/>
    <m/>
    <n v="0"/>
    <m/>
    <n v="0"/>
    <n v="0"/>
    <m/>
    <n v="0"/>
    <n v="0"/>
    <m/>
  </r>
  <r>
    <n v="3054"/>
    <x v="0"/>
    <x v="0"/>
    <x v="0"/>
    <x v="0"/>
    <m/>
    <m/>
    <x v="0"/>
    <x v="0"/>
    <x v="0"/>
    <m/>
    <x v="0"/>
    <m/>
    <m/>
    <n v="0"/>
    <m/>
    <n v="0"/>
    <n v="0"/>
    <n v="0"/>
    <n v="0"/>
    <m/>
    <n v="0"/>
    <m/>
    <n v="0"/>
    <n v="0"/>
    <m/>
    <n v="0"/>
    <n v="0"/>
    <m/>
  </r>
  <r>
    <n v="3055"/>
    <x v="0"/>
    <x v="0"/>
    <x v="0"/>
    <x v="0"/>
    <m/>
    <m/>
    <x v="0"/>
    <x v="0"/>
    <x v="0"/>
    <m/>
    <x v="0"/>
    <m/>
    <m/>
    <n v="0"/>
    <m/>
    <n v="0"/>
    <n v="0"/>
    <n v="0"/>
    <n v="0"/>
    <m/>
    <n v="0"/>
    <m/>
    <n v="0"/>
    <n v="0"/>
    <m/>
    <n v="0"/>
    <n v="0"/>
    <m/>
  </r>
  <r>
    <n v="3056"/>
    <x v="0"/>
    <x v="0"/>
    <x v="0"/>
    <x v="0"/>
    <m/>
    <m/>
    <x v="0"/>
    <x v="0"/>
    <x v="0"/>
    <m/>
    <x v="0"/>
    <m/>
    <m/>
    <n v="0"/>
    <m/>
    <n v="0"/>
    <n v="0"/>
    <n v="0"/>
    <n v="0"/>
    <m/>
    <n v="0"/>
    <m/>
    <n v="0"/>
    <n v="0"/>
    <m/>
    <n v="0"/>
    <n v="0"/>
    <m/>
  </r>
  <r>
    <n v="3057"/>
    <x v="0"/>
    <x v="0"/>
    <x v="0"/>
    <x v="0"/>
    <m/>
    <m/>
    <x v="0"/>
    <x v="0"/>
    <x v="0"/>
    <m/>
    <x v="0"/>
    <m/>
    <m/>
    <n v="0"/>
    <m/>
    <n v="0"/>
    <n v="0"/>
    <n v="0"/>
    <n v="0"/>
    <m/>
    <n v="0"/>
    <m/>
    <n v="0"/>
    <n v="0"/>
    <m/>
    <n v="0"/>
    <n v="0"/>
    <m/>
  </r>
  <r>
    <n v="3058"/>
    <x v="0"/>
    <x v="0"/>
    <x v="0"/>
    <x v="0"/>
    <m/>
    <m/>
    <x v="0"/>
    <x v="0"/>
    <x v="0"/>
    <m/>
    <x v="0"/>
    <m/>
    <m/>
    <n v="0"/>
    <m/>
    <n v="0"/>
    <n v="0"/>
    <n v="0"/>
    <n v="0"/>
    <m/>
    <n v="0"/>
    <m/>
    <n v="0"/>
    <n v="0"/>
    <m/>
    <n v="0"/>
    <n v="0"/>
    <m/>
  </r>
  <r>
    <n v="3059"/>
    <x v="0"/>
    <x v="0"/>
    <x v="0"/>
    <x v="0"/>
    <m/>
    <m/>
    <x v="0"/>
    <x v="0"/>
    <x v="0"/>
    <m/>
    <x v="0"/>
    <m/>
    <m/>
    <n v="0"/>
    <m/>
    <n v="0"/>
    <n v="0"/>
    <n v="0"/>
    <n v="0"/>
    <m/>
    <n v="0"/>
    <m/>
    <n v="0"/>
    <n v="0"/>
    <m/>
    <n v="0"/>
    <n v="0"/>
    <m/>
  </r>
  <r>
    <n v="3060"/>
    <x v="0"/>
    <x v="0"/>
    <x v="0"/>
    <x v="0"/>
    <m/>
    <m/>
    <x v="0"/>
    <x v="0"/>
    <x v="0"/>
    <m/>
    <x v="0"/>
    <m/>
    <m/>
    <n v="0"/>
    <m/>
    <n v="0"/>
    <n v="0"/>
    <n v="0"/>
    <n v="0"/>
    <m/>
    <n v="0"/>
    <m/>
    <n v="0"/>
    <n v="0"/>
    <m/>
    <n v="0"/>
    <n v="0"/>
    <m/>
  </r>
  <r>
    <n v="3061"/>
    <x v="0"/>
    <x v="0"/>
    <x v="0"/>
    <x v="0"/>
    <m/>
    <m/>
    <x v="0"/>
    <x v="0"/>
    <x v="0"/>
    <m/>
    <x v="0"/>
    <m/>
    <m/>
    <n v="0"/>
    <m/>
    <n v="0"/>
    <n v="0"/>
    <n v="0"/>
    <n v="0"/>
    <m/>
    <n v="0"/>
    <m/>
    <n v="0"/>
    <n v="0"/>
    <m/>
    <n v="0"/>
    <n v="0"/>
    <m/>
  </r>
  <r>
    <n v="3062"/>
    <x v="0"/>
    <x v="0"/>
    <x v="0"/>
    <x v="0"/>
    <m/>
    <m/>
    <x v="0"/>
    <x v="0"/>
    <x v="0"/>
    <m/>
    <x v="0"/>
    <m/>
    <m/>
    <n v="0"/>
    <m/>
    <n v="0"/>
    <n v="0"/>
    <n v="0"/>
    <n v="0"/>
    <m/>
    <n v="0"/>
    <m/>
    <n v="0"/>
    <n v="0"/>
    <m/>
    <n v="0"/>
    <n v="0"/>
    <m/>
  </r>
  <r>
    <n v="3063"/>
    <x v="0"/>
    <x v="0"/>
    <x v="0"/>
    <x v="0"/>
    <m/>
    <m/>
    <x v="0"/>
    <x v="0"/>
    <x v="0"/>
    <m/>
    <x v="0"/>
    <m/>
    <m/>
    <n v="0"/>
    <m/>
    <n v="0"/>
    <n v="0"/>
    <n v="0"/>
    <n v="0"/>
    <m/>
    <n v="0"/>
    <m/>
    <n v="0"/>
    <n v="0"/>
    <m/>
    <n v="0"/>
    <n v="0"/>
    <m/>
  </r>
  <r>
    <n v="3064"/>
    <x v="0"/>
    <x v="0"/>
    <x v="0"/>
    <x v="0"/>
    <m/>
    <m/>
    <x v="0"/>
    <x v="0"/>
    <x v="0"/>
    <m/>
    <x v="0"/>
    <m/>
    <m/>
    <n v="0"/>
    <m/>
    <n v="0"/>
    <n v="0"/>
    <n v="0"/>
    <n v="0"/>
    <m/>
    <n v="0"/>
    <m/>
    <n v="0"/>
    <n v="0"/>
    <m/>
    <n v="0"/>
    <n v="0"/>
    <m/>
  </r>
  <r>
    <n v="3065"/>
    <x v="0"/>
    <x v="0"/>
    <x v="0"/>
    <x v="0"/>
    <m/>
    <m/>
    <x v="0"/>
    <x v="0"/>
    <x v="0"/>
    <m/>
    <x v="0"/>
    <m/>
    <m/>
    <n v="0"/>
    <m/>
    <n v="0"/>
    <n v="0"/>
    <n v="0"/>
    <n v="0"/>
    <m/>
    <n v="0"/>
    <m/>
    <n v="0"/>
    <n v="0"/>
    <m/>
    <n v="0"/>
    <n v="0"/>
    <m/>
  </r>
  <r>
    <n v="3066"/>
    <x v="0"/>
    <x v="0"/>
    <x v="0"/>
    <x v="0"/>
    <m/>
    <m/>
    <x v="0"/>
    <x v="0"/>
    <x v="0"/>
    <m/>
    <x v="0"/>
    <m/>
    <m/>
    <n v="0"/>
    <m/>
    <n v="0"/>
    <n v="0"/>
    <n v="0"/>
    <n v="0"/>
    <m/>
    <n v="0"/>
    <m/>
    <n v="0"/>
    <n v="0"/>
    <m/>
    <n v="0"/>
    <n v="0"/>
    <m/>
  </r>
  <r>
    <n v="3067"/>
    <x v="0"/>
    <x v="0"/>
    <x v="0"/>
    <x v="0"/>
    <m/>
    <m/>
    <x v="0"/>
    <x v="0"/>
    <x v="0"/>
    <m/>
    <x v="0"/>
    <m/>
    <m/>
    <n v="0"/>
    <m/>
    <n v="0"/>
    <n v="0"/>
    <n v="0"/>
    <n v="0"/>
    <m/>
    <n v="0"/>
    <m/>
    <n v="0"/>
    <n v="0"/>
    <m/>
    <n v="0"/>
    <n v="0"/>
    <m/>
  </r>
  <r>
    <n v="3068"/>
    <x v="0"/>
    <x v="0"/>
    <x v="0"/>
    <x v="0"/>
    <m/>
    <m/>
    <x v="0"/>
    <x v="0"/>
    <x v="0"/>
    <m/>
    <x v="0"/>
    <m/>
    <m/>
    <n v="0"/>
    <m/>
    <n v="0"/>
    <n v="0"/>
    <n v="0"/>
    <n v="0"/>
    <m/>
    <n v="0"/>
    <m/>
    <n v="0"/>
    <n v="0"/>
    <m/>
    <n v="0"/>
    <n v="0"/>
    <m/>
  </r>
  <r>
    <n v="3069"/>
    <x v="0"/>
    <x v="0"/>
    <x v="0"/>
    <x v="0"/>
    <m/>
    <m/>
    <x v="0"/>
    <x v="0"/>
    <x v="0"/>
    <m/>
    <x v="0"/>
    <m/>
    <m/>
    <n v="0"/>
    <m/>
    <n v="0"/>
    <n v="0"/>
    <n v="0"/>
    <n v="0"/>
    <m/>
    <n v="0"/>
    <m/>
    <n v="0"/>
    <n v="0"/>
    <m/>
    <n v="0"/>
    <n v="0"/>
    <m/>
  </r>
  <r>
    <n v="3070"/>
    <x v="0"/>
    <x v="0"/>
    <x v="0"/>
    <x v="0"/>
    <m/>
    <m/>
    <x v="0"/>
    <x v="0"/>
    <x v="0"/>
    <m/>
    <x v="0"/>
    <m/>
    <m/>
    <n v="0"/>
    <m/>
    <n v="0"/>
    <n v="0"/>
    <n v="0"/>
    <n v="0"/>
    <m/>
    <n v="0"/>
    <m/>
    <n v="0"/>
    <n v="0"/>
    <m/>
    <n v="0"/>
    <n v="0"/>
    <m/>
  </r>
  <r>
    <n v="3071"/>
    <x v="0"/>
    <x v="0"/>
    <x v="0"/>
    <x v="0"/>
    <m/>
    <m/>
    <x v="0"/>
    <x v="0"/>
    <x v="0"/>
    <m/>
    <x v="0"/>
    <m/>
    <m/>
    <n v="0"/>
    <m/>
    <n v="0"/>
    <n v="0"/>
    <n v="0"/>
    <n v="0"/>
    <m/>
    <n v="0"/>
    <m/>
    <n v="0"/>
    <n v="0"/>
    <m/>
    <n v="0"/>
    <n v="0"/>
    <m/>
  </r>
  <r>
    <n v="3072"/>
    <x v="0"/>
    <x v="0"/>
    <x v="0"/>
    <x v="0"/>
    <m/>
    <m/>
    <x v="0"/>
    <x v="0"/>
    <x v="0"/>
    <m/>
    <x v="0"/>
    <m/>
    <m/>
    <n v="0"/>
    <m/>
    <n v="0"/>
    <n v="0"/>
    <n v="0"/>
    <n v="0"/>
    <m/>
    <n v="0"/>
    <m/>
    <n v="0"/>
    <n v="0"/>
    <m/>
    <n v="0"/>
    <n v="0"/>
    <m/>
  </r>
  <r>
    <n v="3073"/>
    <x v="0"/>
    <x v="0"/>
    <x v="0"/>
    <x v="0"/>
    <m/>
    <m/>
    <x v="0"/>
    <x v="0"/>
    <x v="0"/>
    <m/>
    <x v="0"/>
    <m/>
    <m/>
    <n v="0"/>
    <m/>
    <n v="0"/>
    <n v="0"/>
    <n v="0"/>
    <n v="0"/>
    <m/>
    <n v="0"/>
    <m/>
    <n v="0"/>
    <n v="0"/>
    <m/>
    <n v="0"/>
    <n v="0"/>
    <m/>
  </r>
  <r>
    <n v="3074"/>
    <x v="0"/>
    <x v="0"/>
    <x v="0"/>
    <x v="0"/>
    <m/>
    <m/>
    <x v="0"/>
    <x v="0"/>
    <x v="0"/>
    <m/>
    <x v="0"/>
    <m/>
    <m/>
    <n v="0"/>
    <m/>
    <n v="0"/>
    <n v="0"/>
    <n v="0"/>
    <n v="0"/>
    <m/>
    <n v="0"/>
    <m/>
    <n v="0"/>
    <n v="0"/>
    <m/>
    <n v="0"/>
    <n v="0"/>
    <m/>
  </r>
  <r>
    <n v="3075"/>
    <x v="0"/>
    <x v="0"/>
    <x v="0"/>
    <x v="0"/>
    <m/>
    <m/>
    <x v="0"/>
    <x v="0"/>
    <x v="0"/>
    <m/>
    <x v="0"/>
    <m/>
    <m/>
    <n v="0"/>
    <m/>
    <n v="0"/>
    <n v="0"/>
    <n v="0"/>
    <n v="0"/>
    <m/>
    <n v="0"/>
    <m/>
    <n v="0"/>
    <n v="0"/>
    <m/>
    <n v="0"/>
    <n v="0"/>
    <m/>
  </r>
  <r>
    <n v="3076"/>
    <x v="0"/>
    <x v="0"/>
    <x v="0"/>
    <x v="0"/>
    <m/>
    <m/>
    <x v="0"/>
    <x v="0"/>
    <x v="0"/>
    <m/>
    <x v="0"/>
    <m/>
    <m/>
    <n v="0"/>
    <m/>
    <n v="0"/>
    <n v="0"/>
    <n v="0"/>
    <n v="0"/>
    <m/>
    <n v="0"/>
    <m/>
    <n v="0"/>
    <n v="0"/>
    <m/>
    <n v="0"/>
    <n v="0"/>
    <m/>
  </r>
  <r>
    <n v="3077"/>
    <x v="0"/>
    <x v="0"/>
    <x v="0"/>
    <x v="0"/>
    <m/>
    <m/>
    <x v="0"/>
    <x v="0"/>
    <x v="0"/>
    <m/>
    <x v="0"/>
    <m/>
    <m/>
    <n v="0"/>
    <m/>
    <n v="0"/>
    <n v="0"/>
    <n v="0"/>
    <n v="0"/>
    <m/>
    <n v="0"/>
    <m/>
    <n v="0"/>
    <n v="0"/>
    <m/>
    <n v="0"/>
    <n v="0"/>
    <m/>
  </r>
  <r>
    <n v="3078"/>
    <x v="0"/>
    <x v="0"/>
    <x v="0"/>
    <x v="0"/>
    <m/>
    <m/>
    <x v="0"/>
    <x v="0"/>
    <x v="0"/>
    <m/>
    <x v="0"/>
    <m/>
    <m/>
    <n v="0"/>
    <m/>
    <n v="0"/>
    <n v="0"/>
    <n v="0"/>
    <n v="0"/>
    <m/>
    <n v="0"/>
    <m/>
    <n v="0"/>
    <n v="0"/>
    <m/>
    <n v="0"/>
    <n v="0"/>
    <m/>
  </r>
  <r>
    <n v="3079"/>
    <x v="0"/>
    <x v="0"/>
    <x v="0"/>
    <x v="0"/>
    <m/>
    <m/>
    <x v="0"/>
    <x v="0"/>
    <x v="0"/>
    <m/>
    <x v="0"/>
    <m/>
    <m/>
    <n v="0"/>
    <m/>
    <n v="0"/>
    <n v="0"/>
    <n v="0"/>
    <n v="0"/>
    <m/>
    <n v="0"/>
    <m/>
    <n v="0"/>
    <n v="0"/>
    <m/>
    <n v="0"/>
    <n v="0"/>
    <m/>
  </r>
  <r>
    <n v="3080"/>
    <x v="0"/>
    <x v="0"/>
    <x v="0"/>
    <x v="0"/>
    <m/>
    <m/>
    <x v="0"/>
    <x v="0"/>
    <x v="0"/>
    <m/>
    <x v="0"/>
    <m/>
    <m/>
    <n v="0"/>
    <m/>
    <n v="0"/>
    <n v="0"/>
    <n v="0"/>
    <n v="0"/>
    <m/>
    <n v="0"/>
    <m/>
    <n v="0"/>
    <n v="0"/>
    <m/>
    <n v="0"/>
    <n v="0"/>
    <m/>
  </r>
  <r>
    <n v="3081"/>
    <x v="0"/>
    <x v="0"/>
    <x v="0"/>
    <x v="0"/>
    <m/>
    <m/>
    <x v="0"/>
    <x v="0"/>
    <x v="0"/>
    <m/>
    <x v="0"/>
    <m/>
    <m/>
    <n v="0"/>
    <m/>
    <n v="0"/>
    <n v="0"/>
    <n v="0"/>
    <n v="0"/>
    <m/>
    <n v="0"/>
    <m/>
    <n v="0"/>
    <n v="0"/>
    <m/>
    <n v="0"/>
    <n v="0"/>
    <m/>
  </r>
  <r>
    <n v="3082"/>
    <x v="0"/>
    <x v="0"/>
    <x v="0"/>
    <x v="0"/>
    <m/>
    <m/>
    <x v="0"/>
    <x v="0"/>
    <x v="0"/>
    <m/>
    <x v="0"/>
    <m/>
    <m/>
    <n v="0"/>
    <m/>
    <n v="0"/>
    <n v="0"/>
    <n v="0"/>
    <n v="0"/>
    <m/>
    <n v="0"/>
    <m/>
    <n v="0"/>
    <n v="0"/>
    <m/>
    <n v="0"/>
    <n v="0"/>
    <m/>
  </r>
  <r>
    <n v="3083"/>
    <x v="0"/>
    <x v="0"/>
    <x v="0"/>
    <x v="0"/>
    <m/>
    <m/>
    <x v="0"/>
    <x v="0"/>
    <x v="0"/>
    <m/>
    <x v="0"/>
    <m/>
    <m/>
    <n v="0"/>
    <m/>
    <n v="0"/>
    <n v="0"/>
    <n v="0"/>
    <n v="0"/>
    <m/>
    <n v="0"/>
    <m/>
    <n v="0"/>
    <n v="0"/>
    <m/>
    <n v="0"/>
    <n v="0"/>
    <m/>
  </r>
  <r>
    <n v="3084"/>
    <x v="0"/>
    <x v="0"/>
    <x v="0"/>
    <x v="0"/>
    <m/>
    <m/>
    <x v="0"/>
    <x v="0"/>
    <x v="0"/>
    <m/>
    <x v="0"/>
    <m/>
    <m/>
    <n v="0"/>
    <m/>
    <n v="0"/>
    <n v="0"/>
    <n v="0"/>
    <n v="0"/>
    <m/>
    <n v="0"/>
    <m/>
    <n v="0"/>
    <n v="0"/>
    <m/>
    <n v="0"/>
    <n v="0"/>
    <m/>
  </r>
  <r>
    <n v="3085"/>
    <x v="0"/>
    <x v="0"/>
    <x v="0"/>
    <x v="0"/>
    <m/>
    <m/>
    <x v="0"/>
    <x v="0"/>
    <x v="0"/>
    <m/>
    <x v="0"/>
    <m/>
    <m/>
    <n v="0"/>
    <m/>
    <n v="0"/>
    <n v="0"/>
    <n v="0"/>
    <n v="0"/>
    <m/>
    <n v="0"/>
    <m/>
    <n v="0"/>
    <n v="0"/>
    <m/>
    <n v="0"/>
    <n v="0"/>
    <m/>
  </r>
  <r>
    <n v="3086"/>
    <x v="0"/>
    <x v="0"/>
    <x v="0"/>
    <x v="0"/>
    <m/>
    <m/>
    <x v="0"/>
    <x v="0"/>
    <x v="0"/>
    <m/>
    <x v="0"/>
    <m/>
    <m/>
    <n v="0"/>
    <m/>
    <n v="0"/>
    <n v="0"/>
    <n v="0"/>
    <n v="0"/>
    <m/>
    <n v="0"/>
    <m/>
    <n v="0"/>
    <n v="0"/>
    <m/>
    <n v="0"/>
    <n v="0"/>
    <m/>
  </r>
  <r>
    <n v="3087"/>
    <x v="0"/>
    <x v="0"/>
    <x v="0"/>
    <x v="0"/>
    <m/>
    <m/>
    <x v="0"/>
    <x v="0"/>
    <x v="0"/>
    <m/>
    <x v="0"/>
    <m/>
    <m/>
    <n v="0"/>
    <m/>
    <n v="0"/>
    <n v="0"/>
    <n v="0"/>
    <n v="0"/>
    <m/>
    <n v="0"/>
    <m/>
    <n v="0"/>
    <n v="0"/>
    <m/>
    <n v="0"/>
    <n v="0"/>
    <m/>
  </r>
  <r>
    <n v="3088"/>
    <x v="0"/>
    <x v="0"/>
    <x v="0"/>
    <x v="0"/>
    <m/>
    <m/>
    <x v="0"/>
    <x v="0"/>
    <x v="0"/>
    <m/>
    <x v="0"/>
    <m/>
    <m/>
    <n v="0"/>
    <m/>
    <n v="0"/>
    <n v="0"/>
    <n v="0"/>
    <n v="0"/>
    <m/>
    <n v="0"/>
    <m/>
    <n v="0"/>
    <n v="0"/>
    <m/>
    <n v="0"/>
    <n v="0"/>
    <m/>
  </r>
  <r>
    <n v="3089"/>
    <x v="0"/>
    <x v="0"/>
    <x v="0"/>
    <x v="0"/>
    <m/>
    <m/>
    <x v="0"/>
    <x v="0"/>
    <x v="0"/>
    <m/>
    <x v="0"/>
    <m/>
    <m/>
    <n v="0"/>
    <m/>
    <n v="0"/>
    <n v="0"/>
    <n v="0"/>
    <n v="0"/>
    <m/>
    <n v="0"/>
    <m/>
    <n v="0"/>
    <n v="0"/>
    <m/>
    <n v="0"/>
    <n v="0"/>
    <m/>
  </r>
  <r>
    <n v="3090"/>
    <x v="0"/>
    <x v="0"/>
    <x v="0"/>
    <x v="0"/>
    <m/>
    <m/>
    <x v="0"/>
    <x v="0"/>
    <x v="0"/>
    <m/>
    <x v="0"/>
    <m/>
    <m/>
    <n v="0"/>
    <m/>
    <n v="0"/>
    <n v="0"/>
    <n v="0"/>
    <n v="0"/>
    <m/>
    <n v="0"/>
    <m/>
    <n v="0"/>
    <n v="0"/>
    <m/>
    <n v="0"/>
    <n v="0"/>
    <m/>
  </r>
  <r>
    <n v="3091"/>
    <x v="0"/>
    <x v="0"/>
    <x v="0"/>
    <x v="0"/>
    <m/>
    <m/>
    <x v="0"/>
    <x v="0"/>
    <x v="0"/>
    <m/>
    <x v="0"/>
    <m/>
    <m/>
    <n v="0"/>
    <m/>
    <n v="0"/>
    <n v="0"/>
    <n v="0"/>
    <n v="0"/>
    <m/>
    <n v="0"/>
    <m/>
    <n v="0"/>
    <n v="0"/>
    <m/>
    <n v="0"/>
    <n v="0"/>
    <m/>
  </r>
  <r>
    <n v="3092"/>
    <x v="0"/>
    <x v="0"/>
    <x v="0"/>
    <x v="0"/>
    <m/>
    <m/>
    <x v="0"/>
    <x v="0"/>
    <x v="0"/>
    <m/>
    <x v="0"/>
    <m/>
    <m/>
    <n v="0"/>
    <m/>
    <n v="0"/>
    <n v="0"/>
    <n v="0"/>
    <n v="0"/>
    <m/>
    <n v="0"/>
    <m/>
    <n v="0"/>
    <n v="0"/>
    <m/>
    <n v="0"/>
    <n v="0"/>
    <m/>
  </r>
  <r>
    <n v="3093"/>
    <x v="0"/>
    <x v="0"/>
    <x v="0"/>
    <x v="0"/>
    <m/>
    <m/>
    <x v="0"/>
    <x v="0"/>
    <x v="0"/>
    <m/>
    <x v="0"/>
    <m/>
    <m/>
    <n v="0"/>
    <m/>
    <n v="0"/>
    <n v="0"/>
    <n v="0"/>
    <n v="0"/>
    <m/>
    <n v="0"/>
    <m/>
    <n v="0"/>
    <n v="0"/>
    <m/>
    <n v="0"/>
    <n v="0"/>
    <m/>
  </r>
  <r>
    <n v="3094"/>
    <x v="0"/>
    <x v="0"/>
    <x v="0"/>
    <x v="0"/>
    <m/>
    <m/>
    <x v="0"/>
    <x v="0"/>
    <x v="0"/>
    <m/>
    <x v="0"/>
    <m/>
    <m/>
    <n v="0"/>
    <m/>
    <n v="0"/>
    <n v="0"/>
    <n v="0"/>
    <n v="0"/>
    <m/>
    <n v="0"/>
    <m/>
    <n v="0"/>
    <n v="0"/>
    <m/>
    <n v="0"/>
    <n v="0"/>
    <m/>
  </r>
  <r>
    <n v="3095"/>
    <x v="0"/>
    <x v="0"/>
    <x v="0"/>
    <x v="0"/>
    <m/>
    <m/>
    <x v="0"/>
    <x v="0"/>
    <x v="0"/>
    <m/>
    <x v="0"/>
    <m/>
    <m/>
    <n v="0"/>
    <m/>
    <n v="0"/>
    <n v="0"/>
    <n v="0"/>
    <n v="0"/>
    <m/>
    <n v="0"/>
    <m/>
    <n v="0"/>
    <n v="0"/>
    <m/>
    <n v="0"/>
    <n v="0"/>
    <m/>
  </r>
  <r>
    <n v="3096"/>
    <x v="0"/>
    <x v="0"/>
    <x v="0"/>
    <x v="0"/>
    <m/>
    <m/>
    <x v="0"/>
    <x v="0"/>
    <x v="0"/>
    <m/>
    <x v="0"/>
    <m/>
    <m/>
    <n v="0"/>
    <m/>
    <n v="0"/>
    <n v="0"/>
    <n v="0"/>
    <n v="0"/>
    <m/>
    <n v="0"/>
    <m/>
    <n v="0"/>
    <n v="0"/>
    <m/>
    <n v="0"/>
    <n v="0"/>
    <m/>
  </r>
  <r>
    <n v="3097"/>
    <x v="0"/>
    <x v="0"/>
    <x v="0"/>
    <x v="0"/>
    <m/>
    <m/>
    <x v="0"/>
    <x v="0"/>
    <x v="0"/>
    <m/>
    <x v="0"/>
    <m/>
    <m/>
    <n v="0"/>
    <m/>
    <n v="0"/>
    <n v="0"/>
    <n v="0"/>
    <n v="0"/>
    <m/>
    <n v="0"/>
    <m/>
    <n v="0"/>
    <n v="0"/>
    <m/>
    <n v="0"/>
    <n v="0"/>
    <m/>
  </r>
  <r>
    <n v="3098"/>
    <x v="0"/>
    <x v="0"/>
    <x v="0"/>
    <x v="0"/>
    <m/>
    <m/>
    <x v="0"/>
    <x v="0"/>
    <x v="0"/>
    <m/>
    <x v="0"/>
    <m/>
    <m/>
    <n v="0"/>
    <m/>
    <n v="0"/>
    <n v="0"/>
    <n v="0"/>
    <n v="0"/>
    <m/>
    <n v="0"/>
    <m/>
    <n v="0"/>
    <n v="0"/>
    <m/>
    <n v="0"/>
    <n v="0"/>
    <m/>
  </r>
  <r>
    <n v="3099"/>
    <x v="0"/>
    <x v="0"/>
    <x v="0"/>
    <x v="0"/>
    <m/>
    <m/>
    <x v="0"/>
    <x v="0"/>
    <x v="0"/>
    <m/>
    <x v="0"/>
    <m/>
    <m/>
    <n v="0"/>
    <m/>
    <n v="0"/>
    <n v="0"/>
    <n v="0"/>
    <n v="0"/>
    <m/>
    <n v="0"/>
    <m/>
    <n v="0"/>
    <n v="0"/>
    <m/>
    <n v="0"/>
    <n v="0"/>
    <m/>
  </r>
  <r>
    <n v="3100"/>
    <x v="0"/>
    <x v="0"/>
    <x v="0"/>
    <x v="0"/>
    <m/>
    <m/>
    <x v="0"/>
    <x v="0"/>
    <x v="0"/>
    <m/>
    <x v="0"/>
    <m/>
    <m/>
    <n v="0"/>
    <m/>
    <n v="0"/>
    <n v="0"/>
    <n v="0"/>
    <n v="0"/>
    <m/>
    <n v="0"/>
    <m/>
    <n v="0"/>
    <n v="0"/>
    <m/>
    <n v="0"/>
    <n v="0"/>
    <m/>
  </r>
  <r>
    <n v="3101"/>
    <x v="0"/>
    <x v="0"/>
    <x v="0"/>
    <x v="0"/>
    <m/>
    <m/>
    <x v="0"/>
    <x v="0"/>
    <x v="0"/>
    <m/>
    <x v="0"/>
    <m/>
    <m/>
    <n v="0"/>
    <m/>
    <n v="0"/>
    <n v="0"/>
    <n v="0"/>
    <n v="0"/>
    <m/>
    <n v="0"/>
    <m/>
    <n v="0"/>
    <n v="0"/>
    <m/>
    <n v="0"/>
    <n v="0"/>
    <m/>
  </r>
  <r>
    <n v="3102"/>
    <x v="0"/>
    <x v="0"/>
    <x v="0"/>
    <x v="0"/>
    <m/>
    <m/>
    <x v="0"/>
    <x v="0"/>
    <x v="0"/>
    <m/>
    <x v="0"/>
    <m/>
    <m/>
    <n v="0"/>
    <m/>
    <n v="0"/>
    <n v="0"/>
    <n v="0"/>
    <n v="0"/>
    <m/>
    <n v="0"/>
    <m/>
    <n v="0"/>
    <n v="0"/>
    <m/>
    <n v="0"/>
    <n v="0"/>
    <m/>
  </r>
  <r>
    <n v="3103"/>
    <x v="0"/>
    <x v="0"/>
    <x v="0"/>
    <x v="0"/>
    <m/>
    <m/>
    <x v="0"/>
    <x v="0"/>
    <x v="0"/>
    <m/>
    <x v="0"/>
    <m/>
    <m/>
    <n v="0"/>
    <m/>
    <n v="0"/>
    <n v="0"/>
    <n v="0"/>
    <n v="0"/>
    <m/>
    <n v="0"/>
    <m/>
    <n v="0"/>
    <n v="0"/>
    <m/>
    <n v="0"/>
    <n v="0"/>
    <m/>
  </r>
  <r>
    <n v="3104"/>
    <x v="0"/>
    <x v="0"/>
    <x v="0"/>
    <x v="0"/>
    <m/>
    <m/>
    <x v="0"/>
    <x v="0"/>
    <x v="0"/>
    <m/>
    <x v="0"/>
    <m/>
    <m/>
    <n v="0"/>
    <m/>
    <n v="0"/>
    <n v="0"/>
    <n v="0"/>
    <n v="0"/>
    <m/>
    <n v="0"/>
    <m/>
    <n v="0"/>
    <n v="0"/>
    <m/>
    <n v="0"/>
    <n v="0"/>
    <m/>
  </r>
  <r>
    <n v="3105"/>
    <x v="0"/>
    <x v="0"/>
    <x v="0"/>
    <x v="0"/>
    <m/>
    <m/>
    <x v="0"/>
    <x v="0"/>
    <x v="0"/>
    <m/>
    <x v="0"/>
    <m/>
    <m/>
    <n v="0"/>
    <m/>
    <n v="0"/>
    <n v="0"/>
    <n v="0"/>
    <n v="0"/>
    <m/>
    <n v="0"/>
    <m/>
    <n v="0"/>
    <n v="0"/>
    <m/>
    <n v="0"/>
    <n v="0"/>
    <m/>
  </r>
  <r>
    <n v="3106"/>
    <x v="0"/>
    <x v="0"/>
    <x v="0"/>
    <x v="0"/>
    <m/>
    <m/>
    <x v="0"/>
    <x v="0"/>
    <x v="0"/>
    <m/>
    <x v="0"/>
    <m/>
    <m/>
    <n v="0"/>
    <m/>
    <n v="0"/>
    <n v="0"/>
    <n v="0"/>
    <n v="0"/>
    <m/>
    <n v="0"/>
    <m/>
    <n v="0"/>
    <n v="0"/>
    <m/>
    <n v="0"/>
    <n v="0"/>
    <m/>
  </r>
  <r>
    <n v="3107"/>
    <x v="0"/>
    <x v="0"/>
    <x v="0"/>
    <x v="0"/>
    <m/>
    <m/>
    <x v="0"/>
    <x v="0"/>
    <x v="0"/>
    <m/>
    <x v="0"/>
    <m/>
    <m/>
    <n v="0"/>
    <m/>
    <n v="0"/>
    <n v="0"/>
    <n v="0"/>
    <n v="0"/>
    <m/>
    <n v="0"/>
    <m/>
    <n v="0"/>
    <n v="0"/>
    <m/>
    <n v="0"/>
    <n v="0"/>
    <m/>
  </r>
  <r>
    <n v="3108"/>
    <x v="0"/>
    <x v="0"/>
    <x v="0"/>
    <x v="0"/>
    <m/>
    <m/>
    <x v="0"/>
    <x v="0"/>
    <x v="0"/>
    <m/>
    <x v="0"/>
    <m/>
    <m/>
    <n v="0"/>
    <m/>
    <n v="0"/>
    <n v="0"/>
    <n v="0"/>
    <n v="0"/>
    <m/>
    <n v="0"/>
    <m/>
    <n v="0"/>
    <n v="0"/>
    <m/>
    <n v="0"/>
    <n v="0"/>
    <m/>
  </r>
  <r>
    <n v="3109"/>
    <x v="0"/>
    <x v="0"/>
    <x v="0"/>
    <x v="0"/>
    <m/>
    <m/>
    <x v="0"/>
    <x v="0"/>
    <x v="0"/>
    <m/>
    <x v="0"/>
    <m/>
    <m/>
    <n v="0"/>
    <m/>
    <n v="0"/>
    <n v="0"/>
    <n v="0"/>
    <n v="0"/>
    <m/>
    <n v="0"/>
    <m/>
    <n v="0"/>
    <n v="0"/>
    <m/>
    <n v="0"/>
    <n v="0"/>
    <m/>
  </r>
  <r>
    <n v="3110"/>
    <x v="0"/>
    <x v="0"/>
    <x v="0"/>
    <x v="0"/>
    <m/>
    <m/>
    <x v="0"/>
    <x v="0"/>
    <x v="0"/>
    <m/>
    <x v="0"/>
    <m/>
    <m/>
    <n v="0"/>
    <m/>
    <n v="0"/>
    <n v="0"/>
    <n v="0"/>
    <n v="0"/>
    <m/>
    <n v="0"/>
    <m/>
    <n v="0"/>
    <n v="0"/>
    <m/>
    <n v="0"/>
    <n v="0"/>
    <m/>
  </r>
  <r>
    <n v="3111"/>
    <x v="0"/>
    <x v="0"/>
    <x v="0"/>
    <x v="0"/>
    <m/>
    <m/>
    <x v="0"/>
    <x v="0"/>
    <x v="0"/>
    <m/>
    <x v="0"/>
    <m/>
    <m/>
    <n v="0"/>
    <m/>
    <n v="0"/>
    <n v="0"/>
    <n v="0"/>
    <n v="0"/>
    <m/>
    <n v="0"/>
    <m/>
    <n v="0"/>
    <n v="0"/>
    <m/>
    <n v="0"/>
    <n v="0"/>
    <m/>
  </r>
  <r>
    <n v="3112"/>
    <x v="0"/>
    <x v="0"/>
    <x v="0"/>
    <x v="0"/>
    <m/>
    <m/>
    <x v="0"/>
    <x v="0"/>
    <x v="0"/>
    <m/>
    <x v="0"/>
    <m/>
    <m/>
    <n v="0"/>
    <m/>
    <n v="0"/>
    <n v="0"/>
    <n v="0"/>
    <n v="0"/>
    <m/>
    <n v="0"/>
    <m/>
    <n v="0"/>
    <n v="0"/>
    <m/>
    <n v="0"/>
    <n v="0"/>
    <m/>
  </r>
  <r>
    <n v="3113"/>
    <x v="0"/>
    <x v="0"/>
    <x v="0"/>
    <x v="0"/>
    <m/>
    <m/>
    <x v="0"/>
    <x v="0"/>
    <x v="0"/>
    <m/>
    <x v="0"/>
    <m/>
    <m/>
    <n v="0"/>
    <m/>
    <n v="0"/>
    <n v="0"/>
    <n v="0"/>
    <n v="0"/>
    <m/>
    <n v="0"/>
    <m/>
    <n v="0"/>
    <n v="0"/>
    <m/>
    <n v="0"/>
    <n v="0"/>
    <m/>
  </r>
  <r>
    <n v="3114"/>
    <x v="0"/>
    <x v="0"/>
    <x v="0"/>
    <x v="0"/>
    <m/>
    <m/>
    <x v="0"/>
    <x v="0"/>
    <x v="0"/>
    <m/>
    <x v="0"/>
    <m/>
    <m/>
    <n v="0"/>
    <m/>
    <n v="0"/>
    <n v="0"/>
    <n v="0"/>
    <n v="0"/>
    <m/>
    <n v="0"/>
    <m/>
    <n v="0"/>
    <n v="0"/>
    <m/>
    <n v="0"/>
    <n v="0"/>
    <m/>
  </r>
  <r>
    <n v="3115"/>
    <x v="0"/>
    <x v="0"/>
    <x v="0"/>
    <x v="0"/>
    <m/>
    <m/>
    <x v="0"/>
    <x v="0"/>
    <x v="0"/>
    <m/>
    <x v="0"/>
    <m/>
    <m/>
    <n v="0"/>
    <m/>
    <n v="0"/>
    <n v="0"/>
    <n v="0"/>
    <n v="0"/>
    <m/>
    <n v="0"/>
    <m/>
    <n v="0"/>
    <n v="0"/>
    <m/>
    <n v="0"/>
    <n v="0"/>
    <m/>
  </r>
  <r>
    <n v="3116"/>
    <x v="0"/>
    <x v="0"/>
    <x v="0"/>
    <x v="0"/>
    <m/>
    <m/>
    <x v="0"/>
    <x v="0"/>
    <x v="0"/>
    <m/>
    <x v="0"/>
    <m/>
    <m/>
    <n v="0"/>
    <m/>
    <n v="0"/>
    <n v="0"/>
    <n v="0"/>
    <n v="0"/>
    <m/>
    <n v="0"/>
    <m/>
    <n v="0"/>
    <n v="0"/>
    <m/>
    <n v="0"/>
    <n v="0"/>
    <m/>
  </r>
  <r>
    <n v="3117"/>
    <x v="0"/>
    <x v="0"/>
    <x v="0"/>
    <x v="0"/>
    <m/>
    <m/>
    <x v="0"/>
    <x v="0"/>
    <x v="0"/>
    <m/>
    <x v="0"/>
    <m/>
    <m/>
    <n v="0"/>
    <m/>
    <n v="0"/>
    <n v="0"/>
    <n v="0"/>
    <n v="0"/>
    <m/>
    <n v="0"/>
    <m/>
    <n v="0"/>
    <n v="0"/>
    <m/>
    <n v="0"/>
    <n v="0"/>
    <m/>
  </r>
  <r>
    <n v="3118"/>
    <x v="0"/>
    <x v="0"/>
    <x v="0"/>
    <x v="0"/>
    <m/>
    <m/>
    <x v="0"/>
    <x v="0"/>
    <x v="0"/>
    <m/>
    <x v="0"/>
    <m/>
    <m/>
    <n v="0"/>
    <m/>
    <n v="0"/>
    <n v="0"/>
    <n v="0"/>
    <n v="0"/>
    <m/>
    <n v="0"/>
    <m/>
    <n v="0"/>
    <n v="0"/>
    <m/>
    <n v="0"/>
    <n v="0"/>
    <m/>
  </r>
  <r>
    <n v="3119"/>
    <x v="0"/>
    <x v="0"/>
    <x v="0"/>
    <x v="0"/>
    <m/>
    <m/>
    <x v="0"/>
    <x v="0"/>
    <x v="0"/>
    <m/>
    <x v="0"/>
    <m/>
    <m/>
    <n v="0"/>
    <m/>
    <n v="0"/>
    <n v="0"/>
    <n v="0"/>
    <n v="0"/>
    <m/>
    <n v="0"/>
    <m/>
    <n v="0"/>
    <n v="0"/>
    <m/>
    <n v="0"/>
    <n v="0"/>
    <m/>
  </r>
  <r>
    <n v="3120"/>
    <x v="0"/>
    <x v="0"/>
    <x v="0"/>
    <x v="0"/>
    <m/>
    <m/>
    <x v="0"/>
    <x v="0"/>
    <x v="0"/>
    <m/>
    <x v="0"/>
    <m/>
    <m/>
    <n v="0"/>
    <m/>
    <n v="0"/>
    <n v="0"/>
    <n v="0"/>
    <n v="0"/>
    <m/>
    <n v="0"/>
    <m/>
    <n v="0"/>
    <n v="0"/>
    <m/>
    <n v="0"/>
    <n v="0"/>
    <m/>
  </r>
  <r>
    <n v="3121"/>
    <x v="0"/>
    <x v="0"/>
    <x v="0"/>
    <x v="0"/>
    <m/>
    <m/>
    <x v="0"/>
    <x v="0"/>
    <x v="0"/>
    <m/>
    <x v="0"/>
    <m/>
    <m/>
    <n v="0"/>
    <m/>
    <n v="0"/>
    <n v="0"/>
    <n v="0"/>
    <n v="0"/>
    <m/>
    <n v="0"/>
    <m/>
    <n v="0"/>
    <n v="0"/>
    <m/>
    <n v="0"/>
    <n v="0"/>
    <m/>
  </r>
  <r>
    <n v="3122"/>
    <x v="0"/>
    <x v="0"/>
    <x v="0"/>
    <x v="0"/>
    <m/>
    <m/>
    <x v="0"/>
    <x v="0"/>
    <x v="0"/>
    <m/>
    <x v="0"/>
    <m/>
    <m/>
    <n v="0"/>
    <m/>
    <n v="0"/>
    <n v="0"/>
    <n v="0"/>
    <n v="0"/>
    <m/>
    <n v="0"/>
    <m/>
    <n v="0"/>
    <n v="0"/>
    <m/>
    <n v="0"/>
    <n v="0"/>
    <m/>
  </r>
  <r>
    <n v="3123"/>
    <x v="0"/>
    <x v="0"/>
    <x v="0"/>
    <x v="0"/>
    <m/>
    <m/>
    <x v="0"/>
    <x v="0"/>
    <x v="0"/>
    <m/>
    <x v="0"/>
    <m/>
    <m/>
    <n v="0"/>
    <m/>
    <n v="0"/>
    <n v="0"/>
    <n v="0"/>
    <n v="0"/>
    <m/>
    <n v="0"/>
    <m/>
    <n v="0"/>
    <n v="0"/>
    <m/>
    <n v="0"/>
    <n v="0"/>
    <m/>
  </r>
  <r>
    <n v="3124"/>
    <x v="0"/>
    <x v="0"/>
    <x v="0"/>
    <x v="0"/>
    <m/>
    <m/>
    <x v="0"/>
    <x v="0"/>
    <x v="0"/>
    <m/>
    <x v="0"/>
    <m/>
    <m/>
    <n v="0"/>
    <m/>
    <n v="0"/>
    <n v="0"/>
    <n v="0"/>
    <n v="0"/>
    <m/>
    <n v="0"/>
    <m/>
    <n v="0"/>
    <n v="0"/>
    <m/>
    <n v="0"/>
    <n v="0"/>
    <m/>
  </r>
  <r>
    <n v="3125"/>
    <x v="0"/>
    <x v="0"/>
    <x v="0"/>
    <x v="0"/>
    <m/>
    <m/>
    <x v="0"/>
    <x v="0"/>
    <x v="0"/>
    <m/>
    <x v="0"/>
    <m/>
    <m/>
    <n v="0"/>
    <m/>
    <n v="0"/>
    <n v="0"/>
    <n v="0"/>
    <n v="0"/>
    <m/>
    <n v="0"/>
    <m/>
    <n v="0"/>
    <n v="0"/>
    <m/>
    <n v="0"/>
    <n v="0"/>
    <m/>
  </r>
  <r>
    <n v="3126"/>
    <x v="0"/>
    <x v="0"/>
    <x v="0"/>
    <x v="0"/>
    <m/>
    <m/>
    <x v="0"/>
    <x v="0"/>
    <x v="0"/>
    <m/>
    <x v="0"/>
    <m/>
    <m/>
    <n v="0"/>
    <m/>
    <n v="0"/>
    <n v="0"/>
    <n v="0"/>
    <n v="0"/>
    <m/>
    <n v="0"/>
    <m/>
    <n v="0"/>
    <n v="0"/>
    <m/>
    <n v="0"/>
    <n v="0"/>
    <m/>
  </r>
  <r>
    <n v="3127"/>
    <x v="0"/>
    <x v="0"/>
    <x v="0"/>
    <x v="0"/>
    <m/>
    <m/>
    <x v="0"/>
    <x v="0"/>
    <x v="0"/>
    <m/>
    <x v="0"/>
    <m/>
    <m/>
    <n v="0"/>
    <m/>
    <n v="0"/>
    <n v="0"/>
    <n v="0"/>
    <n v="0"/>
    <m/>
    <n v="0"/>
    <m/>
    <n v="0"/>
    <n v="0"/>
    <m/>
    <n v="0"/>
    <n v="0"/>
    <m/>
  </r>
  <r>
    <n v="3128"/>
    <x v="0"/>
    <x v="0"/>
    <x v="0"/>
    <x v="0"/>
    <m/>
    <m/>
    <x v="0"/>
    <x v="0"/>
    <x v="0"/>
    <m/>
    <x v="0"/>
    <m/>
    <m/>
    <n v="0"/>
    <m/>
    <n v="0"/>
    <n v="0"/>
    <n v="0"/>
    <n v="0"/>
    <m/>
    <n v="0"/>
    <m/>
    <n v="0"/>
    <n v="0"/>
    <m/>
    <n v="0"/>
    <n v="0"/>
    <m/>
  </r>
  <r>
    <n v="3129"/>
    <x v="0"/>
    <x v="0"/>
    <x v="0"/>
    <x v="0"/>
    <m/>
    <m/>
    <x v="0"/>
    <x v="0"/>
    <x v="0"/>
    <m/>
    <x v="0"/>
    <m/>
    <m/>
    <n v="0"/>
    <m/>
    <n v="0"/>
    <n v="0"/>
    <n v="0"/>
    <n v="0"/>
    <m/>
    <n v="0"/>
    <m/>
    <n v="0"/>
    <n v="0"/>
    <m/>
    <n v="0"/>
    <n v="0"/>
    <m/>
  </r>
  <r>
    <n v="3130"/>
    <x v="0"/>
    <x v="0"/>
    <x v="0"/>
    <x v="0"/>
    <m/>
    <m/>
    <x v="0"/>
    <x v="0"/>
    <x v="0"/>
    <m/>
    <x v="0"/>
    <m/>
    <m/>
    <n v="0"/>
    <m/>
    <n v="0"/>
    <n v="0"/>
    <n v="0"/>
    <n v="0"/>
    <m/>
    <n v="0"/>
    <m/>
    <n v="0"/>
    <n v="0"/>
    <m/>
    <n v="0"/>
    <n v="0"/>
    <m/>
  </r>
  <r>
    <n v="3131"/>
    <x v="0"/>
    <x v="0"/>
    <x v="0"/>
    <x v="0"/>
    <m/>
    <m/>
    <x v="0"/>
    <x v="0"/>
    <x v="0"/>
    <m/>
    <x v="0"/>
    <m/>
    <m/>
    <n v="0"/>
    <m/>
    <n v="0"/>
    <n v="0"/>
    <n v="0"/>
    <n v="0"/>
    <m/>
    <n v="0"/>
    <m/>
    <n v="0"/>
    <n v="0"/>
    <m/>
    <n v="0"/>
    <n v="0"/>
    <m/>
  </r>
  <r>
    <n v="3132"/>
    <x v="0"/>
    <x v="0"/>
    <x v="0"/>
    <x v="0"/>
    <m/>
    <m/>
    <x v="0"/>
    <x v="0"/>
    <x v="0"/>
    <m/>
    <x v="0"/>
    <m/>
    <m/>
    <n v="0"/>
    <m/>
    <n v="0"/>
    <n v="0"/>
    <n v="0"/>
    <n v="0"/>
    <m/>
    <n v="0"/>
    <m/>
    <n v="0"/>
    <n v="0"/>
    <m/>
    <n v="0"/>
    <n v="0"/>
    <m/>
  </r>
  <r>
    <n v="3133"/>
    <x v="0"/>
    <x v="0"/>
    <x v="0"/>
    <x v="0"/>
    <m/>
    <m/>
    <x v="0"/>
    <x v="0"/>
    <x v="0"/>
    <m/>
    <x v="0"/>
    <m/>
    <m/>
    <n v="0"/>
    <m/>
    <n v="0"/>
    <n v="0"/>
    <n v="0"/>
    <n v="0"/>
    <m/>
    <n v="0"/>
    <m/>
    <n v="0"/>
    <n v="0"/>
    <m/>
    <n v="0"/>
    <n v="0"/>
    <m/>
  </r>
  <r>
    <n v="3134"/>
    <x v="0"/>
    <x v="0"/>
    <x v="0"/>
    <x v="0"/>
    <m/>
    <m/>
    <x v="0"/>
    <x v="0"/>
    <x v="0"/>
    <m/>
    <x v="0"/>
    <m/>
    <m/>
    <n v="0"/>
    <m/>
    <n v="0"/>
    <n v="0"/>
    <n v="0"/>
    <n v="0"/>
    <m/>
    <n v="0"/>
    <m/>
    <n v="0"/>
    <n v="0"/>
    <m/>
    <n v="0"/>
    <n v="0"/>
    <m/>
  </r>
  <r>
    <n v="3135"/>
    <x v="0"/>
    <x v="0"/>
    <x v="0"/>
    <x v="0"/>
    <m/>
    <m/>
    <x v="0"/>
    <x v="0"/>
    <x v="0"/>
    <m/>
    <x v="0"/>
    <m/>
    <m/>
    <n v="0"/>
    <m/>
    <n v="0"/>
    <n v="0"/>
    <n v="0"/>
    <n v="0"/>
    <m/>
    <n v="0"/>
    <m/>
    <n v="0"/>
    <n v="0"/>
    <m/>
    <n v="0"/>
    <n v="0"/>
    <m/>
  </r>
  <r>
    <n v="3136"/>
    <x v="0"/>
    <x v="0"/>
    <x v="0"/>
    <x v="0"/>
    <m/>
    <m/>
    <x v="0"/>
    <x v="0"/>
    <x v="0"/>
    <m/>
    <x v="0"/>
    <m/>
    <m/>
    <n v="0"/>
    <m/>
    <n v="0"/>
    <n v="0"/>
    <n v="0"/>
    <n v="0"/>
    <m/>
    <n v="0"/>
    <m/>
    <n v="0"/>
    <n v="0"/>
    <m/>
    <n v="0"/>
    <n v="0"/>
    <m/>
  </r>
  <r>
    <n v="3137"/>
    <x v="0"/>
    <x v="0"/>
    <x v="0"/>
    <x v="0"/>
    <m/>
    <m/>
    <x v="0"/>
    <x v="0"/>
    <x v="0"/>
    <m/>
    <x v="0"/>
    <m/>
    <m/>
    <n v="0"/>
    <m/>
    <n v="0"/>
    <n v="0"/>
    <n v="0"/>
    <n v="0"/>
    <m/>
    <n v="0"/>
    <m/>
    <n v="0"/>
    <n v="0"/>
    <m/>
    <n v="0"/>
    <n v="0"/>
    <m/>
  </r>
  <r>
    <n v="3138"/>
    <x v="0"/>
    <x v="0"/>
    <x v="0"/>
    <x v="0"/>
    <m/>
    <m/>
    <x v="0"/>
    <x v="0"/>
    <x v="0"/>
    <m/>
    <x v="0"/>
    <m/>
    <m/>
    <n v="0"/>
    <m/>
    <n v="0"/>
    <n v="0"/>
    <n v="0"/>
    <n v="0"/>
    <m/>
    <n v="0"/>
    <m/>
    <n v="0"/>
    <n v="0"/>
    <m/>
    <n v="0"/>
    <n v="0"/>
    <m/>
  </r>
  <r>
    <n v="3139"/>
    <x v="0"/>
    <x v="0"/>
    <x v="0"/>
    <x v="0"/>
    <m/>
    <m/>
    <x v="0"/>
    <x v="0"/>
    <x v="0"/>
    <m/>
    <x v="0"/>
    <m/>
    <m/>
    <n v="0"/>
    <m/>
    <n v="0"/>
    <n v="0"/>
    <n v="0"/>
    <n v="0"/>
    <m/>
    <n v="0"/>
    <m/>
    <n v="0"/>
    <n v="0"/>
    <m/>
    <n v="0"/>
    <n v="0"/>
    <m/>
  </r>
  <r>
    <n v="3140"/>
    <x v="0"/>
    <x v="0"/>
    <x v="0"/>
    <x v="0"/>
    <m/>
    <m/>
    <x v="0"/>
    <x v="0"/>
    <x v="0"/>
    <m/>
    <x v="0"/>
    <m/>
    <m/>
    <n v="0"/>
    <m/>
    <n v="0"/>
    <n v="0"/>
    <n v="0"/>
    <n v="0"/>
    <m/>
    <n v="0"/>
    <m/>
    <n v="0"/>
    <n v="0"/>
    <m/>
    <n v="0"/>
    <n v="0"/>
    <m/>
  </r>
  <r>
    <n v="3141"/>
    <x v="0"/>
    <x v="0"/>
    <x v="0"/>
    <x v="0"/>
    <m/>
    <m/>
    <x v="0"/>
    <x v="0"/>
    <x v="0"/>
    <m/>
    <x v="0"/>
    <m/>
    <m/>
    <n v="0"/>
    <m/>
    <n v="0"/>
    <n v="0"/>
    <n v="0"/>
    <n v="0"/>
    <m/>
    <n v="0"/>
    <m/>
    <n v="0"/>
    <n v="0"/>
    <m/>
    <n v="0"/>
    <n v="0"/>
    <m/>
  </r>
  <r>
    <n v="3142"/>
    <x v="0"/>
    <x v="0"/>
    <x v="0"/>
    <x v="0"/>
    <m/>
    <m/>
    <x v="0"/>
    <x v="0"/>
    <x v="0"/>
    <m/>
    <x v="0"/>
    <m/>
    <m/>
    <n v="0"/>
    <m/>
    <n v="0"/>
    <n v="0"/>
    <n v="0"/>
    <n v="0"/>
    <m/>
    <n v="0"/>
    <m/>
    <n v="0"/>
    <n v="0"/>
    <m/>
    <n v="0"/>
    <n v="0"/>
    <m/>
  </r>
  <r>
    <n v="3143"/>
    <x v="0"/>
    <x v="0"/>
    <x v="0"/>
    <x v="0"/>
    <m/>
    <m/>
    <x v="0"/>
    <x v="0"/>
    <x v="0"/>
    <m/>
    <x v="0"/>
    <m/>
    <m/>
    <n v="0"/>
    <m/>
    <n v="0"/>
    <n v="0"/>
    <n v="0"/>
    <n v="0"/>
    <m/>
    <n v="0"/>
    <m/>
    <n v="0"/>
    <n v="0"/>
    <m/>
    <n v="0"/>
    <n v="0"/>
    <m/>
  </r>
  <r>
    <n v="3144"/>
    <x v="0"/>
    <x v="0"/>
    <x v="0"/>
    <x v="0"/>
    <m/>
    <m/>
    <x v="0"/>
    <x v="0"/>
    <x v="0"/>
    <m/>
    <x v="0"/>
    <m/>
    <m/>
    <n v="0"/>
    <m/>
    <n v="0"/>
    <n v="0"/>
    <n v="0"/>
    <n v="0"/>
    <m/>
    <n v="0"/>
    <m/>
    <n v="0"/>
    <n v="0"/>
    <m/>
    <n v="0"/>
    <n v="0"/>
    <m/>
  </r>
  <r>
    <n v="3145"/>
    <x v="0"/>
    <x v="0"/>
    <x v="0"/>
    <x v="0"/>
    <m/>
    <m/>
    <x v="0"/>
    <x v="0"/>
    <x v="0"/>
    <m/>
    <x v="0"/>
    <m/>
    <m/>
    <n v="0"/>
    <m/>
    <n v="0"/>
    <n v="0"/>
    <n v="0"/>
    <n v="0"/>
    <m/>
    <n v="0"/>
    <m/>
    <n v="0"/>
    <n v="0"/>
    <m/>
    <n v="0"/>
    <n v="0"/>
    <m/>
  </r>
  <r>
    <n v="3146"/>
    <x v="0"/>
    <x v="0"/>
    <x v="0"/>
    <x v="0"/>
    <m/>
    <m/>
    <x v="0"/>
    <x v="0"/>
    <x v="0"/>
    <m/>
    <x v="0"/>
    <m/>
    <m/>
    <n v="0"/>
    <m/>
    <n v="0"/>
    <n v="0"/>
    <n v="0"/>
    <n v="0"/>
    <m/>
    <n v="0"/>
    <m/>
    <n v="0"/>
    <n v="0"/>
    <m/>
    <n v="0"/>
    <n v="0"/>
    <m/>
  </r>
  <r>
    <n v="3147"/>
    <x v="0"/>
    <x v="0"/>
    <x v="0"/>
    <x v="0"/>
    <m/>
    <m/>
    <x v="0"/>
    <x v="0"/>
    <x v="0"/>
    <m/>
    <x v="0"/>
    <m/>
    <m/>
    <n v="0"/>
    <m/>
    <n v="0"/>
    <n v="0"/>
    <n v="0"/>
    <n v="0"/>
    <m/>
    <n v="0"/>
    <m/>
    <n v="0"/>
    <n v="0"/>
    <m/>
    <n v="0"/>
    <n v="0"/>
    <m/>
  </r>
  <r>
    <n v="3148"/>
    <x v="0"/>
    <x v="0"/>
    <x v="0"/>
    <x v="0"/>
    <m/>
    <m/>
    <x v="0"/>
    <x v="0"/>
    <x v="0"/>
    <m/>
    <x v="0"/>
    <m/>
    <m/>
    <n v="0"/>
    <m/>
    <n v="0"/>
    <n v="0"/>
    <n v="0"/>
    <n v="0"/>
    <m/>
    <n v="0"/>
    <m/>
    <n v="0"/>
    <n v="0"/>
    <m/>
    <n v="0"/>
    <n v="0"/>
    <m/>
  </r>
  <r>
    <n v="3149"/>
    <x v="0"/>
    <x v="0"/>
    <x v="0"/>
    <x v="0"/>
    <m/>
    <m/>
    <x v="0"/>
    <x v="0"/>
    <x v="0"/>
    <m/>
    <x v="0"/>
    <m/>
    <m/>
    <n v="0"/>
    <m/>
    <n v="0"/>
    <n v="0"/>
    <n v="0"/>
    <n v="0"/>
    <m/>
    <n v="0"/>
    <m/>
    <n v="0"/>
    <n v="0"/>
    <m/>
    <n v="0"/>
    <n v="0"/>
    <m/>
  </r>
  <r>
    <n v="3150"/>
    <x v="0"/>
    <x v="0"/>
    <x v="0"/>
    <x v="0"/>
    <m/>
    <m/>
    <x v="0"/>
    <x v="0"/>
    <x v="0"/>
    <m/>
    <x v="0"/>
    <m/>
    <m/>
    <n v="0"/>
    <m/>
    <n v="0"/>
    <n v="0"/>
    <n v="0"/>
    <n v="0"/>
    <m/>
    <n v="0"/>
    <m/>
    <n v="0"/>
    <n v="0"/>
    <m/>
    <n v="0"/>
    <n v="0"/>
    <m/>
  </r>
  <r>
    <n v="3151"/>
    <x v="0"/>
    <x v="0"/>
    <x v="0"/>
    <x v="0"/>
    <m/>
    <m/>
    <x v="0"/>
    <x v="0"/>
    <x v="0"/>
    <m/>
    <x v="0"/>
    <m/>
    <m/>
    <n v="0"/>
    <m/>
    <n v="0"/>
    <n v="0"/>
    <n v="0"/>
    <n v="0"/>
    <m/>
    <n v="0"/>
    <m/>
    <n v="0"/>
    <n v="0"/>
    <m/>
    <n v="0"/>
    <n v="0"/>
    <m/>
  </r>
  <r>
    <n v="3152"/>
    <x v="0"/>
    <x v="0"/>
    <x v="0"/>
    <x v="0"/>
    <m/>
    <m/>
    <x v="0"/>
    <x v="0"/>
    <x v="0"/>
    <m/>
    <x v="0"/>
    <m/>
    <m/>
    <n v="0"/>
    <m/>
    <n v="0"/>
    <n v="0"/>
    <n v="0"/>
    <n v="0"/>
    <m/>
    <n v="0"/>
    <m/>
    <n v="0"/>
    <n v="0"/>
    <m/>
    <n v="0"/>
    <n v="0"/>
    <m/>
  </r>
  <r>
    <n v="3153"/>
    <x v="0"/>
    <x v="0"/>
    <x v="0"/>
    <x v="0"/>
    <m/>
    <m/>
    <x v="0"/>
    <x v="0"/>
    <x v="0"/>
    <m/>
    <x v="0"/>
    <m/>
    <m/>
    <n v="0"/>
    <m/>
    <n v="0"/>
    <n v="0"/>
    <n v="0"/>
    <n v="0"/>
    <m/>
    <n v="0"/>
    <m/>
    <n v="0"/>
    <n v="0"/>
    <m/>
    <n v="0"/>
    <n v="0"/>
    <m/>
  </r>
  <r>
    <n v="3154"/>
    <x v="0"/>
    <x v="0"/>
    <x v="0"/>
    <x v="0"/>
    <m/>
    <m/>
    <x v="0"/>
    <x v="0"/>
    <x v="0"/>
    <m/>
    <x v="0"/>
    <m/>
    <m/>
    <n v="0"/>
    <m/>
    <n v="0"/>
    <n v="0"/>
    <n v="0"/>
    <n v="0"/>
    <m/>
    <n v="0"/>
    <m/>
    <n v="0"/>
    <n v="0"/>
    <m/>
    <n v="0"/>
    <n v="0"/>
    <m/>
  </r>
  <r>
    <n v="3155"/>
    <x v="0"/>
    <x v="0"/>
    <x v="0"/>
    <x v="0"/>
    <m/>
    <m/>
    <x v="0"/>
    <x v="0"/>
    <x v="0"/>
    <m/>
    <x v="0"/>
    <m/>
    <m/>
    <n v="0"/>
    <m/>
    <n v="0"/>
    <n v="0"/>
    <n v="0"/>
    <n v="0"/>
    <m/>
    <n v="0"/>
    <m/>
    <n v="0"/>
    <n v="0"/>
    <m/>
    <n v="0"/>
    <n v="0"/>
    <m/>
  </r>
  <r>
    <n v="3156"/>
    <x v="0"/>
    <x v="0"/>
    <x v="0"/>
    <x v="0"/>
    <m/>
    <m/>
    <x v="0"/>
    <x v="0"/>
    <x v="0"/>
    <m/>
    <x v="0"/>
    <m/>
    <m/>
    <n v="0"/>
    <m/>
    <n v="0"/>
    <n v="0"/>
    <n v="0"/>
    <n v="0"/>
    <m/>
    <n v="0"/>
    <m/>
    <n v="0"/>
    <n v="0"/>
    <m/>
    <n v="0"/>
    <n v="0"/>
    <m/>
  </r>
  <r>
    <n v="3157"/>
    <x v="0"/>
    <x v="0"/>
    <x v="0"/>
    <x v="0"/>
    <m/>
    <m/>
    <x v="0"/>
    <x v="0"/>
    <x v="0"/>
    <m/>
    <x v="0"/>
    <m/>
    <m/>
    <n v="0"/>
    <m/>
    <n v="0"/>
    <n v="0"/>
    <n v="0"/>
    <n v="0"/>
    <m/>
    <n v="0"/>
    <m/>
    <n v="0"/>
    <n v="0"/>
    <m/>
    <n v="0"/>
    <n v="0"/>
    <m/>
  </r>
  <r>
    <n v="3158"/>
    <x v="0"/>
    <x v="0"/>
    <x v="0"/>
    <x v="0"/>
    <m/>
    <m/>
    <x v="0"/>
    <x v="0"/>
    <x v="0"/>
    <m/>
    <x v="0"/>
    <m/>
    <m/>
    <n v="0"/>
    <m/>
    <n v="0"/>
    <n v="0"/>
    <n v="0"/>
    <n v="0"/>
    <m/>
    <n v="0"/>
    <m/>
    <n v="0"/>
    <n v="0"/>
    <m/>
    <n v="0"/>
    <n v="0"/>
    <m/>
  </r>
  <r>
    <n v="3159"/>
    <x v="0"/>
    <x v="0"/>
    <x v="0"/>
    <x v="0"/>
    <m/>
    <m/>
    <x v="0"/>
    <x v="0"/>
    <x v="0"/>
    <m/>
    <x v="0"/>
    <m/>
    <m/>
    <n v="0"/>
    <m/>
    <n v="0"/>
    <n v="0"/>
    <n v="0"/>
    <n v="0"/>
    <m/>
    <n v="0"/>
    <m/>
    <n v="0"/>
    <n v="0"/>
    <m/>
    <n v="0"/>
    <n v="0"/>
    <m/>
  </r>
  <r>
    <n v="3160"/>
    <x v="0"/>
    <x v="0"/>
    <x v="0"/>
    <x v="0"/>
    <m/>
    <m/>
    <x v="0"/>
    <x v="0"/>
    <x v="0"/>
    <m/>
    <x v="0"/>
    <m/>
    <m/>
    <n v="0"/>
    <m/>
    <n v="0"/>
    <n v="0"/>
    <n v="0"/>
    <n v="0"/>
    <m/>
    <n v="0"/>
    <m/>
    <n v="0"/>
    <n v="0"/>
    <m/>
    <n v="0"/>
    <n v="0"/>
    <m/>
  </r>
  <r>
    <n v="3161"/>
    <x v="0"/>
    <x v="0"/>
    <x v="0"/>
    <x v="0"/>
    <m/>
    <m/>
    <x v="0"/>
    <x v="0"/>
    <x v="0"/>
    <m/>
    <x v="0"/>
    <m/>
    <m/>
    <n v="0"/>
    <m/>
    <n v="0"/>
    <n v="0"/>
    <n v="0"/>
    <n v="0"/>
    <m/>
    <n v="0"/>
    <m/>
    <n v="0"/>
    <n v="0"/>
    <m/>
    <n v="0"/>
    <n v="0"/>
    <m/>
  </r>
  <r>
    <n v="3162"/>
    <x v="0"/>
    <x v="0"/>
    <x v="0"/>
    <x v="0"/>
    <m/>
    <m/>
    <x v="0"/>
    <x v="0"/>
    <x v="0"/>
    <m/>
    <x v="0"/>
    <m/>
    <m/>
    <n v="0"/>
    <m/>
    <n v="0"/>
    <n v="0"/>
    <n v="0"/>
    <n v="0"/>
    <m/>
    <n v="0"/>
    <m/>
    <n v="0"/>
    <n v="0"/>
    <m/>
    <n v="0"/>
    <n v="0"/>
    <m/>
  </r>
  <r>
    <n v="3163"/>
    <x v="0"/>
    <x v="0"/>
    <x v="0"/>
    <x v="0"/>
    <m/>
    <m/>
    <x v="0"/>
    <x v="0"/>
    <x v="0"/>
    <m/>
    <x v="0"/>
    <m/>
    <m/>
    <n v="0"/>
    <m/>
    <n v="0"/>
    <n v="0"/>
    <n v="0"/>
    <n v="0"/>
    <m/>
    <n v="0"/>
    <m/>
    <n v="0"/>
    <n v="0"/>
    <m/>
    <n v="0"/>
    <n v="0"/>
    <m/>
  </r>
  <r>
    <n v="3164"/>
    <x v="0"/>
    <x v="0"/>
    <x v="0"/>
    <x v="0"/>
    <m/>
    <m/>
    <x v="0"/>
    <x v="0"/>
    <x v="0"/>
    <m/>
    <x v="0"/>
    <m/>
    <m/>
    <n v="0"/>
    <m/>
    <n v="0"/>
    <n v="0"/>
    <n v="0"/>
    <n v="0"/>
    <m/>
    <n v="0"/>
    <m/>
    <n v="0"/>
    <n v="0"/>
    <m/>
    <n v="0"/>
    <n v="0"/>
    <m/>
  </r>
  <r>
    <n v="3165"/>
    <x v="0"/>
    <x v="0"/>
    <x v="0"/>
    <x v="0"/>
    <m/>
    <m/>
    <x v="0"/>
    <x v="0"/>
    <x v="0"/>
    <m/>
    <x v="0"/>
    <m/>
    <m/>
    <n v="0"/>
    <m/>
    <n v="0"/>
    <n v="0"/>
    <n v="0"/>
    <n v="0"/>
    <m/>
    <n v="0"/>
    <m/>
    <n v="0"/>
    <n v="0"/>
    <m/>
    <n v="0"/>
    <n v="0"/>
    <m/>
  </r>
  <r>
    <n v="3166"/>
    <x v="0"/>
    <x v="0"/>
    <x v="0"/>
    <x v="0"/>
    <m/>
    <m/>
    <x v="0"/>
    <x v="0"/>
    <x v="0"/>
    <m/>
    <x v="0"/>
    <m/>
    <m/>
    <n v="0"/>
    <m/>
    <n v="0"/>
    <n v="0"/>
    <n v="0"/>
    <n v="0"/>
    <m/>
    <n v="0"/>
    <m/>
    <n v="0"/>
    <n v="0"/>
    <m/>
    <n v="0"/>
    <n v="0"/>
    <m/>
  </r>
  <r>
    <n v="3167"/>
    <x v="0"/>
    <x v="0"/>
    <x v="0"/>
    <x v="0"/>
    <m/>
    <m/>
    <x v="0"/>
    <x v="0"/>
    <x v="0"/>
    <m/>
    <x v="0"/>
    <m/>
    <m/>
    <n v="0"/>
    <m/>
    <n v="0"/>
    <n v="0"/>
    <n v="0"/>
    <n v="0"/>
    <m/>
    <n v="0"/>
    <m/>
    <n v="0"/>
    <n v="0"/>
    <m/>
    <n v="0"/>
    <n v="0"/>
    <m/>
  </r>
  <r>
    <n v="3168"/>
    <x v="0"/>
    <x v="0"/>
    <x v="0"/>
    <x v="0"/>
    <m/>
    <m/>
    <x v="0"/>
    <x v="0"/>
    <x v="0"/>
    <m/>
    <x v="0"/>
    <m/>
    <m/>
    <n v="0"/>
    <m/>
    <n v="0"/>
    <n v="0"/>
    <n v="0"/>
    <n v="0"/>
    <m/>
    <n v="0"/>
    <m/>
    <n v="0"/>
    <n v="0"/>
    <m/>
    <n v="0"/>
    <n v="0"/>
    <m/>
  </r>
  <r>
    <n v="3169"/>
    <x v="0"/>
    <x v="0"/>
    <x v="0"/>
    <x v="0"/>
    <m/>
    <m/>
    <x v="0"/>
    <x v="0"/>
    <x v="0"/>
    <m/>
    <x v="0"/>
    <m/>
    <m/>
    <n v="0"/>
    <m/>
    <n v="0"/>
    <n v="0"/>
    <n v="0"/>
    <n v="0"/>
    <m/>
    <n v="0"/>
    <m/>
    <n v="0"/>
    <n v="0"/>
    <m/>
    <n v="0"/>
    <n v="0"/>
    <m/>
  </r>
  <r>
    <n v="3170"/>
    <x v="0"/>
    <x v="0"/>
    <x v="0"/>
    <x v="0"/>
    <m/>
    <m/>
    <x v="0"/>
    <x v="0"/>
    <x v="0"/>
    <m/>
    <x v="0"/>
    <m/>
    <m/>
    <n v="0"/>
    <m/>
    <n v="0"/>
    <n v="0"/>
    <n v="0"/>
    <n v="0"/>
    <m/>
    <n v="0"/>
    <m/>
    <n v="0"/>
    <n v="0"/>
    <m/>
    <n v="0"/>
    <n v="0"/>
    <m/>
  </r>
  <r>
    <n v="3171"/>
    <x v="0"/>
    <x v="0"/>
    <x v="0"/>
    <x v="0"/>
    <m/>
    <m/>
    <x v="0"/>
    <x v="0"/>
    <x v="0"/>
    <m/>
    <x v="0"/>
    <m/>
    <m/>
    <n v="0"/>
    <m/>
    <n v="0"/>
    <n v="0"/>
    <n v="0"/>
    <n v="0"/>
    <m/>
    <n v="0"/>
    <m/>
    <n v="0"/>
    <n v="0"/>
    <m/>
    <n v="0"/>
    <n v="0"/>
    <m/>
  </r>
  <r>
    <n v="3172"/>
    <x v="0"/>
    <x v="0"/>
    <x v="0"/>
    <x v="0"/>
    <m/>
    <m/>
    <x v="0"/>
    <x v="0"/>
    <x v="0"/>
    <m/>
    <x v="0"/>
    <m/>
    <m/>
    <n v="0"/>
    <m/>
    <n v="0"/>
    <n v="0"/>
    <n v="0"/>
    <n v="0"/>
    <m/>
    <n v="0"/>
    <m/>
    <n v="0"/>
    <n v="0"/>
    <m/>
    <n v="0"/>
    <n v="0"/>
    <m/>
  </r>
  <r>
    <n v="3173"/>
    <x v="0"/>
    <x v="0"/>
    <x v="0"/>
    <x v="0"/>
    <m/>
    <m/>
    <x v="0"/>
    <x v="0"/>
    <x v="0"/>
    <m/>
    <x v="0"/>
    <m/>
    <m/>
    <n v="0"/>
    <m/>
    <n v="0"/>
    <n v="0"/>
    <n v="0"/>
    <n v="0"/>
    <m/>
    <n v="0"/>
    <m/>
    <n v="0"/>
    <n v="0"/>
    <m/>
    <n v="0"/>
    <n v="0"/>
    <m/>
  </r>
  <r>
    <n v="3174"/>
    <x v="0"/>
    <x v="0"/>
    <x v="0"/>
    <x v="0"/>
    <m/>
    <m/>
    <x v="0"/>
    <x v="0"/>
    <x v="0"/>
    <m/>
    <x v="0"/>
    <m/>
    <m/>
    <n v="0"/>
    <m/>
    <n v="0"/>
    <n v="0"/>
    <n v="0"/>
    <n v="0"/>
    <m/>
    <n v="0"/>
    <m/>
    <n v="0"/>
    <n v="0"/>
    <m/>
    <n v="0"/>
    <n v="0"/>
    <m/>
  </r>
  <r>
    <n v="3175"/>
    <x v="0"/>
    <x v="0"/>
    <x v="0"/>
    <x v="0"/>
    <m/>
    <m/>
    <x v="0"/>
    <x v="0"/>
    <x v="0"/>
    <m/>
    <x v="0"/>
    <m/>
    <m/>
    <n v="0"/>
    <m/>
    <n v="0"/>
    <n v="0"/>
    <n v="0"/>
    <n v="0"/>
    <m/>
    <n v="0"/>
    <m/>
    <n v="0"/>
    <n v="0"/>
    <m/>
    <n v="0"/>
    <n v="0"/>
    <m/>
  </r>
  <r>
    <n v="3176"/>
    <x v="0"/>
    <x v="0"/>
    <x v="0"/>
    <x v="0"/>
    <m/>
    <m/>
    <x v="0"/>
    <x v="0"/>
    <x v="0"/>
    <m/>
    <x v="0"/>
    <m/>
    <m/>
    <n v="0"/>
    <m/>
    <n v="0"/>
    <n v="0"/>
    <n v="0"/>
    <n v="0"/>
    <m/>
    <n v="0"/>
    <m/>
    <n v="0"/>
    <n v="0"/>
    <m/>
    <n v="0"/>
    <n v="0"/>
    <m/>
  </r>
  <r>
    <n v="3177"/>
    <x v="0"/>
    <x v="0"/>
    <x v="0"/>
    <x v="0"/>
    <m/>
    <m/>
    <x v="0"/>
    <x v="0"/>
    <x v="0"/>
    <m/>
    <x v="0"/>
    <m/>
    <m/>
    <n v="0"/>
    <m/>
    <n v="0"/>
    <n v="0"/>
    <n v="0"/>
    <n v="0"/>
    <m/>
    <n v="0"/>
    <m/>
    <n v="0"/>
    <n v="0"/>
    <m/>
    <n v="0"/>
    <n v="0"/>
    <m/>
  </r>
  <r>
    <n v="3178"/>
    <x v="0"/>
    <x v="0"/>
    <x v="0"/>
    <x v="0"/>
    <m/>
    <m/>
    <x v="0"/>
    <x v="0"/>
    <x v="0"/>
    <m/>
    <x v="0"/>
    <m/>
    <m/>
    <n v="0"/>
    <m/>
    <n v="0"/>
    <n v="0"/>
    <n v="0"/>
    <n v="0"/>
    <m/>
    <n v="0"/>
    <m/>
    <n v="0"/>
    <n v="0"/>
    <m/>
    <n v="0"/>
    <n v="0"/>
    <m/>
  </r>
  <r>
    <n v="3179"/>
    <x v="0"/>
    <x v="0"/>
    <x v="0"/>
    <x v="0"/>
    <m/>
    <m/>
    <x v="0"/>
    <x v="0"/>
    <x v="0"/>
    <m/>
    <x v="0"/>
    <m/>
    <m/>
    <n v="0"/>
    <m/>
    <n v="0"/>
    <n v="0"/>
    <n v="0"/>
    <n v="0"/>
    <m/>
    <n v="0"/>
    <m/>
    <n v="0"/>
    <n v="0"/>
    <m/>
    <n v="0"/>
    <n v="0"/>
    <m/>
  </r>
  <r>
    <n v="3180"/>
    <x v="0"/>
    <x v="0"/>
    <x v="0"/>
    <x v="0"/>
    <m/>
    <m/>
    <x v="0"/>
    <x v="0"/>
    <x v="0"/>
    <m/>
    <x v="0"/>
    <m/>
    <m/>
    <n v="0"/>
    <m/>
    <n v="0"/>
    <n v="0"/>
    <n v="0"/>
    <n v="0"/>
    <m/>
    <n v="0"/>
    <m/>
    <n v="0"/>
    <n v="0"/>
    <m/>
    <n v="0"/>
    <n v="0"/>
    <m/>
  </r>
  <r>
    <n v="3181"/>
    <x v="0"/>
    <x v="0"/>
    <x v="0"/>
    <x v="0"/>
    <m/>
    <m/>
    <x v="0"/>
    <x v="0"/>
    <x v="0"/>
    <m/>
    <x v="0"/>
    <m/>
    <m/>
    <n v="0"/>
    <m/>
    <n v="0"/>
    <n v="0"/>
    <n v="0"/>
    <n v="0"/>
    <m/>
    <n v="0"/>
    <m/>
    <n v="0"/>
    <n v="0"/>
    <m/>
    <n v="0"/>
    <n v="0"/>
    <m/>
  </r>
  <r>
    <n v="3182"/>
    <x v="0"/>
    <x v="0"/>
    <x v="0"/>
    <x v="0"/>
    <m/>
    <m/>
    <x v="0"/>
    <x v="0"/>
    <x v="0"/>
    <m/>
    <x v="0"/>
    <m/>
    <m/>
    <n v="0"/>
    <m/>
    <n v="0"/>
    <n v="0"/>
    <n v="0"/>
    <n v="0"/>
    <m/>
    <n v="0"/>
    <m/>
    <n v="0"/>
    <n v="0"/>
    <m/>
    <n v="0"/>
    <n v="0"/>
    <m/>
  </r>
  <r>
    <n v="3183"/>
    <x v="0"/>
    <x v="0"/>
    <x v="0"/>
    <x v="0"/>
    <m/>
    <m/>
    <x v="0"/>
    <x v="0"/>
    <x v="0"/>
    <m/>
    <x v="0"/>
    <m/>
    <m/>
    <n v="0"/>
    <m/>
    <n v="0"/>
    <n v="0"/>
    <n v="0"/>
    <n v="0"/>
    <m/>
    <n v="0"/>
    <m/>
    <n v="0"/>
    <n v="0"/>
    <m/>
    <n v="0"/>
    <n v="0"/>
    <m/>
  </r>
  <r>
    <n v="3184"/>
    <x v="0"/>
    <x v="0"/>
    <x v="0"/>
    <x v="0"/>
    <m/>
    <m/>
    <x v="0"/>
    <x v="0"/>
    <x v="0"/>
    <m/>
    <x v="0"/>
    <m/>
    <m/>
    <n v="0"/>
    <m/>
    <n v="0"/>
    <n v="0"/>
    <n v="0"/>
    <n v="0"/>
    <m/>
    <n v="0"/>
    <m/>
    <n v="0"/>
    <n v="0"/>
    <m/>
    <n v="0"/>
    <n v="0"/>
    <m/>
  </r>
  <r>
    <n v="3185"/>
    <x v="0"/>
    <x v="0"/>
    <x v="0"/>
    <x v="0"/>
    <m/>
    <m/>
    <x v="0"/>
    <x v="0"/>
    <x v="0"/>
    <m/>
    <x v="0"/>
    <m/>
    <m/>
    <n v="0"/>
    <m/>
    <n v="0"/>
    <n v="0"/>
    <n v="0"/>
    <n v="0"/>
    <m/>
    <n v="0"/>
    <m/>
    <n v="0"/>
    <n v="0"/>
    <m/>
    <n v="0"/>
    <n v="0"/>
    <m/>
  </r>
  <r>
    <n v="3186"/>
    <x v="0"/>
    <x v="0"/>
    <x v="0"/>
    <x v="0"/>
    <m/>
    <m/>
    <x v="0"/>
    <x v="0"/>
    <x v="0"/>
    <m/>
    <x v="0"/>
    <m/>
    <m/>
    <n v="0"/>
    <m/>
    <n v="0"/>
    <n v="0"/>
    <n v="0"/>
    <n v="0"/>
    <m/>
    <n v="0"/>
    <m/>
    <n v="0"/>
    <n v="0"/>
    <m/>
    <n v="0"/>
    <n v="0"/>
    <m/>
  </r>
  <r>
    <n v="3187"/>
    <x v="0"/>
    <x v="0"/>
    <x v="0"/>
    <x v="0"/>
    <m/>
    <m/>
    <x v="0"/>
    <x v="0"/>
    <x v="0"/>
    <m/>
    <x v="0"/>
    <m/>
    <m/>
    <n v="0"/>
    <m/>
    <n v="0"/>
    <n v="0"/>
    <n v="0"/>
    <n v="0"/>
    <m/>
    <n v="0"/>
    <m/>
    <n v="0"/>
    <n v="0"/>
    <m/>
    <n v="0"/>
    <n v="0"/>
    <m/>
  </r>
  <r>
    <n v="3188"/>
    <x v="0"/>
    <x v="0"/>
    <x v="0"/>
    <x v="0"/>
    <m/>
    <m/>
    <x v="0"/>
    <x v="0"/>
    <x v="0"/>
    <m/>
    <x v="0"/>
    <m/>
    <m/>
    <n v="0"/>
    <m/>
    <n v="0"/>
    <n v="0"/>
    <n v="0"/>
    <n v="0"/>
    <m/>
    <n v="0"/>
    <m/>
    <n v="0"/>
    <n v="0"/>
    <m/>
    <n v="0"/>
    <n v="0"/>
    <m/>
  </r>
  <r>
    <n v="3189"/>
    <x v="0"/>
    <x v="0"/>
    <x v="0"/>
    <x v="0"/>
    <m/>
    <m/>
    <x v="0"/>
    <x v="0"/>
    <x v="0"/>
    <m/>
    <x v="0"/>
    <m/>
    <m/>
    <n v="0"/>
    <m/>
    <n v="0"/>
    <n v="0"/>
    <n v="0"/>
    <n v="0"/>
    <m/>
    <n v="0"/>
    <m/>
    <n v="0"/>
    <n v="0"/>
    <m/>
    <n v="0"/>
    <n v="0"/>
    <m/>
  </r>
  <r>
    <n v="3190"/>
    <x v="0"/>
    <x v="0"/>
    <x v="0"/>
    <x v="0"/>
    <m/>
    <m/>
    <x v="0"/>
    <x v="0"/>
    <x v="0"/>
    <m/>
    <x v="0"/>
    <m/>
    <m/>
    <n v="0"/>
    <m/>
    <n v="0"/>
    <n v="0"/>
    <n v="0"/>
    <n v="0"/>
    <m/>
    <n v="0"/>
    <m/>
    <n v="0"/>
    <n v="0"/>
    <m/>
    <n v="0"/>
    <n v="0"/>
    <m/>
  </r>
  <r>
    <n v="3191"/>
    <x v="0"/>
    <x v="0"/>
    <x v="0"/>
    <x v="0"/>
    <m/>
    <m/>
    <x v="0"/>
    <x v="0"/>
    <x v="0"/>
    <m/>
    <x v="0"/>
    <m/>
    <m/>
    <n v="0"/>
    <m/>
    <n v="0"/>
    <n v="0"/>
    <n v="0"/>
    <n v="0"/>
    <m/>
    <n v="0"/>
    <m/>
    <n v="0"/>
    <n v="0"/>
    <m/>
    <n v="0"/>
    <n v="0"/>
    <m/>
  </r>
  <r>
    <n v="3192"/>
    <x v="0"/>
    <x v="0"/>
    <x v="0"/>
    <x v="0"/>
    <m/>
    <m/>
    <x v="0"/>
    <x v="0"/>
    <x v="0"/>
    <m/>
    <x v="0"/>
    <m/>
    <m/>
    <n v="0"/>
    <m/>
    <n v="0"/>
    <n v="0"/>
    <n v="0"/>
    <n v="0"/>
    <m/>
    <n v="0"/>
    <m/>
    <n v="0"/>
    <n v="0"/>
    <m/>
    <n v="0"/>
    <n v="0"/>
    <m/>
  </r>
  <r>
    <n v="3193"/>
    <x v="0"/>
    <x v="0"/>
    <x v="0"/>
    <x v="0"/>
    <m/>
    <m/>
    <x v="0"/>
    <x v="0"/>
    <x v="0"/>
    <m/>
    <x v="0"/>
    <m/>
    <m/>
    <n v="0"/>
    <m/>
    <n v="0"/>
    <n v="0"/>
    <n v="0"/>
    <n v="0"/>
    <m/>
    <n v="0"/>
    <m/>
    <n v="0"/>
    <n v="0"/>
    <m/>
    <n v="0"/>
    <n v="0"/>
    <m/>
  </r>
  <r>
    <n v="3194"/>
    <x v="0"/>
    <x v="0"/>
    <x v="0"/>
    <x v="0"/>
    <m/>
    <m/>
    <x v="0"/>
    <x v="0"/>
    <x v="0"/>
    <m/>
    <x v="0"/>
    <m/>
    <m/>
    <n v="0"/>
    <m/>
    <n v="0"/>
    <n v="0"/>
    <n v="0"/>
    <n v="0"/>
    <m/>
    <n v="0"/>
    <m/>
    <n v="0"/>
    <n v="0"/>
    <m/>
    <n v="0"/>
    <n v="0"/>
    <m/>
  </r>
  <r>
    <n v="3195"/>
    <x v="0"/>
    <x v="0"/>
    <x v="0"/>
    <x v="0"/>
    <m/>
    <m/>
    <x v="0"/>
    <x v="0"/>
    <x v="0"/>
    <m/>
    <x v="0"/>
    <m/>
    <m/>
    <n v="0"/>
    <m/>
    <n v="0"/>
    <n v="0"/>
    <n v="0"/>
    <n v="0"/>
    <m/>
    <n v="0"/>
    <m/>
    <n v="0"/>
    <n v="0"/>
    <m/>
    <n v="0"/>
    <n v="0"/>
    <m/>
  </r>
  <r>
    <n v="3196"/>
    <x v="0"/>
    <x v="0"/>
    <x v="0"/>
    <x v="0"/>
    <m/>
    <m/>
    <x v="0"/>
    <x v="0"/>
    <x v="0"/>
    <m/>
    <x v="0"/>
    <m/>
    <m/>
    <n v="0"/>
    <m/>
    <n v="0"/>
    <n v="0"/>
    <n v="0"/>
    <n v="0"/>
    <m/>
    <n v="0"/>
    <m/>
    <n v="0"/>
    <n v="0"/>
    <m/>
    <n v="0"/>
    <n v="0"/>
    <m/>
  </r>
  <r>
    <n v="3197"/>
    <x v="0"/>
    <x v="0"/>
    <x v="0"/>
    <x v="0"/>
    <m/>
    <m/>
    <x v="0"/>
    <x v="0"/>
    <x v="0"/>
    <m/>
    <x v="0"/>
    <m/>
    <m/>
    <n v="0"/>
    <m/>
    <n v="0"/>
    <n v="0"/>
    <n v="0"/>
    <n v="0"/>
    <m/>
    <n v="0"/>
    <m/>
    <n v="0"/>
    <n v="0"/>
    <m/>
    <n v="0"/>
    <n v="0"/>
    <m/>
  </r>
  <r>
    <n v="3198"/>
    <x v="0"/>
    <x v="0"/>
    <x v="0"/>
    <x v="0"/>
    <m/>
    <m/>
    <x v="0"/>
    <x v="0"/>
    <x v="0"/>
    <m/>
    <x v="0"/>
    <m/>
    <m/>
    <n v="0"/>
    <m/>
    <n v="0"/>
    <n v="0"/>
    <n v="0"/>
    <n v="0"/>
    <m/>
    <n v="0"/>
    <m/>
    <n v="0"/>
    <n v="0"/>
    <m/>
    <n v="0"/>
    <n v="0"/>
    <m/>
  </r>
  <r>
    <n v="3199"/>
    <x v="0"/>
    <x v="0"/>
    <x v="0"/>
    <x v="0"/>
    <m/>
    <m/>
    <x v="0"/>
    <x v="0"/>
    <x v="0"/>
    <m/>
    <x v="0"/>
    <m/>
    <m/>
    <n v="0"/>
    <m/>
    <n v="0"/>
    <n v="0"/>
    <n v="0"/>
    <n v="0"/>
    <m/>
    <n v="0"/>
    <m/>
    <n v="0"/>
    <n v="0"/>
    <m/>
    <n v="0"/>
    <n v="0"/>
    <m/>
  </r>
  <r>
    <n v="3200"/>
    <x v="0"/>
    <x v="0"/>
    <x v="0"/>
    <x v="0"/>
    <m/>
    <m/>
    <x v="0"/>
    <x v="0"/>
    <x v="0"/>
    <m/>
    <x v="0"/>
    <m/>
    <m/>
    <n v="0"/>
    <m/>
    <n v="0"/>
    <n v="0"/>
    <n v="0"/>
    <n v="0"/>
    <m/>
    <n v="0"/>
    <m/>
    <n v="0"/>
    <n v="0"/>
    <m/>
    <n v="0"/>
    <n v="0"/>
    <m/>
  </r>
  <r>
    <n v="3201"/>
    <x v="0"/>
    <x v="0"/>
    <x v="0"/>
    <x v="0"/>
    <m/>
    <m/>
    <x v="0"/>
    <x v="0"/>
    <x v="0"/>
    <m/>
    <x v="0"/>
    <m/>
    <m/>
    <n v="0"/>
    <m/>
    <n v="0"/>
    <n v="0"/>
    <n v="0"/>
    <n v="0"/>
    <m/>
    <n v="0"/>
    <m/>
    <n v="0"/>
    <n v="0"/>
    <m/>
    <n v="0"/>
    <n v="0"/>
    <m/>
  </r>
  <r>
    <n v="3202"/>
    <x v="0"/>
    <x v="0"/>
    <x v="0"/>
    <x v="0"/>
    <m/>
    <m/>
    <x v="0"/>
    <x v="0"/>
    <x v="0"/>
    <m/>
    <x v="0"/>
    <m/>
    <m/>
    <n v="0"/>
    <m/>
    <n v="0"/>
    <n v="0"/>
    <n v="0"/>
    <n v="0"/>
    <m/>
    <n v="0"/>
    <m/>
    <n v="0"/>
    <n v="0"/>
    <m/>
    <n v="0"/>
    <n v="0"/>
    <m/>
  </r>
  <r>
    <n v="3203"/>
    <x v="0"/>
    <x v="0"/>
    <x v="0"/>
    <x v="0"/>
    <m/>
    <m/>
    <x v="0"/>
    <x v="0"/>
    <x v="0"/>
    <m/>
    <x v="0"/>
    <m/>
    <m/>
    <n v="0"/>
    <m/>
    <n v="0"/>
    <n v="0"/>
    <n v="0"/>
    <n v="0"/>
    <m/>
    <n v="0"/>
    <m/>
    <n v="0"/>
    <n v="0"/>
    <m/>
    <n v="0"/>
    <n v="0"/>
    <m/>
  </r>
  <r>
    <n v="3204"/>
    <x v="0"/>
    <x v="0"/>
    <x v="0"/>
    <x v="0"/>
    <m/>
    <m/>
    <x v="0"/>
    <x v="0"/>
    <x v="0"/>
    <m/>
    <x v="0"/>
    <m/>
    <m/>
    <n v="0"/>
    <m/>
    <n v="0"/>
    <n v="0"/>
    <n v="0"/>
    <n v="0"/>
    <m/>
    <n v="0"/>
    <m/>
    <n v="0"/>
    <n v="0"/>
    <m/>
    <n v="0"/>
    <n v="0"/>
    <m/>
  </r>
  <r>
    <n v="3205"/>
    <x v="0"/>
    <x v="0"/>
    <x v="0"/>
    <x v="0"/>
    <m/>
    <m/>
    <x v="0"/>
    <x v="0"/>
    <x v="0"/>
    <m/>
    <x v="0"/>
    <m/>
    <m/>
    <n v="0"/>
    <m/>
    <n v="0"/>
    <n v="0"/>
    <n v="0"/>
    <n v="0"/>
    <m/>
    <n v="0"/>
    <m/>
    <n v="0"/>
    <n v="0"/>
    <m/>
    <n v="0"/>
    <n v="0"/>
    <m/>
  </r>
  <r>
    <n v="3206"/>
    <x v="0"/>
    <x v="0"/>
    <x v="0"/>
    <x v="0"/>
    <m/>
    <m/>
    <x v="0"/>
    <x v="0"/>
    <x v="0"/>
    <m/>
    <x v="0"/>
    <m/>
    <m/>
    <n v="0"/>
    <m/>
    <n v="0"/>
    <n v="0"/>
    <n v="0"/>
    <n v="0"/>
    <m/>
    <n v="0"/>
    <m/>
    <n v="0"/>
    <n v="0"/>
    <m/>
    <n v="0"/>
    <n v="0"/>
    <m/>
  </r>
  <r>
    <n v="3207"/>
    <x v="0"/>
    <x v="0"/>
    <x v="0"/>
    <x v="0"/>
    <m/>
    <m/>
    <x v="0"/>
    <x v="0"/>
    <x v="0"/>
    <m/>
    <x v="0"/>
    <m/>
    <m/>
    <n v="0"/>
    <m/>
    <n v="0"/>
    <n v="0"/>
    <n v="0"/>
    <n v="0"/>
    <m/>
    <n v="0"/>
    <m/>
    <n v="0"/>
    <n v="0"/>
    <m/>
    <n v="0"/>
    <n v="0"/>
    <m/>
  </r>
  <r>
    <n v="3208"/>
    <x v="0"/>
    <x v="0"/>
    <x v="0"/>
    <x v="0"/>
    <m/>
    <m/>
    <x v="0"/>
    <x v="0"/>
    <x v="0"/>
    <m/>
    <x v="0"/>
    <m/>
    <m/>
    <n v="0"/>
    <m/>
    <n v="0"/>
    <n v="0"/>
    <n v="0"/>
    <n v="0"/>
    <m/>
    <n v="0"/>
    <m/>
    <n v="0"/>
    <n v="0"/>
    <m/>
    <n v="0"/>
    <n v="0"/>
    <m/>
  </r>
  <r>
    <n v="3209"/>
    <x v="0"/>
    <x v="0"/>
    <x v="0"/>
    <x v="0"/>
    <m/>
    <m/>
    <x v="0"/>
    <x v="0"/>
    <x v="0"/>
    <m/>
    <x v="0"/>
    <m/>
    <m/>
    <n v="0"/>
    <m/>
    <n v="0"/>
    <n v="0"/>
    <n v="0"/>
    <n v="0"/>
    <m/>
    <n v="0"/>
    <m/>
    <n v="0"/>
    <n v="0"/>
    <m/>
    <n v="0"/>
    <n v="0"/>
    <m/>
  </r>
  <r>
    <n v="3210"/>
    <x v="0"/>
    <x v="0"/>
    <x v="0"/>
    <x v="0"/>
    <m/>
    <m/>
    <x v="0"/>
    <x v="0"/>
    <x v="0"/>
    <m/>
    <x v="0"/>
    <m/>
    <m/>
    <n v="0"/>
    <m/>
    <n v="0"/>
    <n v="0"/>
    <n v="0"/>
    <n v="0"/>
    <m/>
    <n v="0"/>
    <m/>
    <n v="0"/>
    <n v="0"/>
    <m/>
    <n v="0"/>
    <n v="0"/>
    <m/>
  </r>
  <r>
    <n v="3211"/>
    <x v="0"/>
    <x v="0"/>
    <x v="0"/>
    <x v="0"/>
    <m/>
    <m/>
    <x v="0"/>
    <x v="0"/>
    <x v="0"/>
    <m/>
    <x v="0"/>
    <m/>
    <m/>
    <n v="0"/>
    <m/>
    <n v="0"/>
    <n v="0"/>
    <n v="0"/>
    <n v="0"/>
    <m/>
    <n v="0"/>
    <m/>
    <n v="0"/>
    <n v="0"/>
    <m/>
    <n v="0"/>
    <n v="0"/>
    <m/>
  </r>
  <r>
    <n v="3212"/>
    <x v="0"/>
    <x v="0"/>
    <x v="0"/>
    <x v="0"/>
    <m/>
    <m/>
    <x v="0"/>
    <x v="0"/>
    <x v="0"/>
    <m/>
    <x v="0"/>
    <m/>
    <m/>
    <n v="0"/>
    <m/>
    <n v="0"/>
    <n v="0"/>
    <n v="0"/>
    <n v="0"/>
    <m/>
    <n v="0"/>
    <m/>
    <n v="0"/>
    <n v="0"/>
    <m/>
    <n v="0"/>
    <n v="0"/>
    <m/>
  </r>
  <r>
    <n v="3213"/>
    <x v="0"/>
    <x v="0"/>
    <x v="0"/>
    <x v="0"/>
    <m/>
    <m/>
    <x v="0"/>
    <x v="0"/>
    <x v="0"/>
    <m/>
    <x v="0"/>
    <m/>
    <m/>
    <n v="0"/>
    <m/>
    <n v="0"/>
    <n v="0"/>
    <n v="0"/>
    <n v="0"/>
    <m/>
    <n v="0"/>
    <m/>
    <n v="0"/>
    <n v="0"/>
    <m/>
    <n v="0"/>
    <n v="0"/>
    <m/>
  </r>
  <r>
    <n v="3214"/>
    <x v="0"/>
    <x v="0"/>
    <x v="0"/>
    <x v="0"/>
    <m/>
    <m/>
    <x v="0"/>
    <x v="0"/>
    <x v="0"/>
    <m/>
    <x v="0"/>
    <m/>
    <m/>
    <n v="0"/>
    <m/>
    <n v="0"/>
    <n v="0"/>
    <n v="0"/>
    <n v="0"/>
    <m/>
    <n v="0"/>
    <m/>
    <n v="0"/>
    <n v="0"/>
    <m/>
    <n v="0"/>
    <n v="0"/>
    <m/>
  </r>
  <r>
    <n v="3215"/>
    <x v="0"/>
    <x v="0"/>
    <x v="0"/>
    <x v="0"/>
    <m/>
    <m/>
    <x v="0"/>
    <x v="0"/>
    <x v="0"/>
    <m/>
    <x v="0"/>
    <m/>
    <m/>
    <n v="0"/>
    <m/>
    <n v="0"/>
    <n v="0"/>
    <n v="0"/>
    <n v="0"/>
    <m/>
    <n v="0"/>
    <m/>
    <n v="0"/>
    <n v="0"/>
    <m/>
    <n v="0"/>
    <n v="0"/>
    <m/>
  </r>
  <r>
    <n v="3216"/>
    <x v="0"/>
    <x v="0"/>
    <x v="0"/>
    <x v="0"/>
    <m/>
    <m/>
    <x v="0"/>
    <x v="0"/>
    <x v="0"/>
    <m/>
    <x v="0"/>
    <m/>
    <m/>
    <n v="0"/>
    <m/>
    <n v="0"/>
    <n v="0"/>
    <n v="0"/>
    <n v="0"/>
    <m/>
    <n v="0"/>
    <m/>
    <n v="0"/>
    <n v="0"/>
    <m/>
    <n v="0"/>
    <n v="0"/>
    <m/>
  </r>
  <r>
    <n v="3217"/>
    <x v="0"/>
    <x v="0"/>
    <x v="0"/>
    <x v="0"/>
    <m/>
    <m/>
    <x v="0"/>
    <x v="0"/>
    <x v="0"/>
    <m/>
    <x v="0"/>
    <m/>
    <m/>
    <n v="0"/>
    <m/>
    <n v="0"/>
    <n v="0"/>
    <n v="0"/>
    <n v="0"/>
    <m/>
    <n v="0"/>
    <m/>
    <n v="0"/>
    <n v="0"/>
    <m/>
    <n v="0"/>
    <n v="0"/>
    <m/>
  </r>
  <r>
    <n v="3218"/>
    <x v="0"/>
    <x v="0"/>
    <x v="0"/>
    <x v="0"/>
    <m/>
    <m/>
    <x v="0"/>
    <x v="0"/>
    <x v="0"/>
    <m/>
    <x v="0"/>
    <m/>
    <m/>
    <n v="0"/>
    <m/>
    <n v="0"/>
    <n v="0"/>
    <n v="0"/>
    <n v="0"/>
    <m/>
    <n v="0"/>
    <m/>
    <n v="0"/>
    <n v="0"/>
    <m/>
    <n v="0"/>
    <n v="0"/>
    <m/>
  </r>
  <r>
    <n v="3219"/>
    <x v="0"/>
    <x v="0"/>
    <x v="0"/>
    <x v="0"/>
    <m/>
    <m/>
    <x v="0"/>
    <x v="0"/>
    <x v="0"/>
    <m/>
    <x v="0"/>
    <m/>
    <m/>
    <n v="0"/>
    <m/>
    <n v="0"/>
    <n v="0"/>
    <n v="0"/>
    <n v="0"/>
    <m/>
    <n v="0"/>
    <m/>
    <n v="0"/>
    <n v="0"/>
    <m/>
    <n v="0"/>
    <n v="0"/>
    <m/>
  </r>
  <r>
    <n v="3220"/>
    <x v="0"/>
    <x v="0"/>
    <x v="0"/>
    <x v="0"/>
    <m/>
    <m/>
    <x v="0"/>
    <x v="0"/>
    <x v="0"/>
    <m/>
    <x v="0"/>
    <m/>
    <m/>
    <n v="0"/>
    <m/>
    <n v="0"/>
    <n v="0"/>
    <n v="0"/>
    <n v="0"/>
    <m/>
    <n v="0"/>
    <m/>
    <n v="0"/>
    <n v="0"/>
    <m/>
    <n v="0"/>
    <n v="0"/>
    <m/>
  </r>
  <r>
    <n v="3221"/>
    <x v="0"/>
    <x v="0"/>
    <x v="0"/>
    <x v="0"/>
    <m/>
    <m/>
    <x v="0"/>
    <x v="0"/>
    <x v="0"/>
    <m/>
    <x v="0"/>
    <m/>
    <m/>
    <n v="0"/>
    <m/>
    <n v="0"/>
    <n v="0"/>
    <n v="0"/>
    <n v="0"/>
    <m/>
    <n v="0"/>
    <m/>
    <n v="0"/>
    <n v="0"/>
    <m/>
    <n v="0"/>
    <n v="0"/>
    <m/>
  </r>
  <r>
    <n v="3222"/>
    <x v="0"/>
    <x v="0"/>
    <x v="0"/>
    <x v="0"/>
    <m/>
    <m/>
    <x v="0"/>
    <x v="0"/>
    <x v="0"/>
    <m/>
    <x v="0"/>
    <m/>
    <m/>
    <n v="0"/>
    <m/>
    <n v="0"/>
    <n v="0"/>
    <n v="0"/>
    <n v="0"/>
    <m/>
    <n v="0"/>
    <m/>
    <n v="0"/>
    <n v="0"/>
    <m/>
    <n v="0"/>
    <n v="0"/>
    <m/>
  </r>
  <r>
    <n v="3223"/>
    <x v="0"/>
    <x v="0"/>
    <x v="0"/>
    <x v="0"/>
    <m/>
    <m/>
    <x v="0"/>
    <x v="0"/>
    <x v="0"/>
    <m/>
    <x v="0"/>
    <m/>
    <m/>
    <n v="0"/>
    <m/>
    <n v="0"/>
    <n v="0"/>
    <n v="0"/>
    <n v="0"/>
    <m/>
    <n v="0"/>
    <m/>
    <n v="0"/>
    <n v="0"/>
    <m/>
    <n v="0"/>
    <n v="0"/>
    <m/>
  </r>
  <r>
    <n v="3224"/>
    <x v="0"/>
    <x v="0"/>
    <x v="0"/>
    <x v="0"/>
    <m/>
    <m/>
    <x v="0"/>
    <x v="0"/>
    <x v="0"/>
    <m/>
    <x v="0"/>
    <m/>
    <m/>
    <n v="0"/>
    <m/>
    <n v="0"/>
    <n v="0"/>
    <n v="0"/>
    <n v="0"/>
    <m/>
    <n v="0"/>
    <m/>
    <n v="0"/>
    <n v="0"/>
    <m/>
    <n v="0"/>
    <n v="0"/>
    <m/>
  </r>
  <r>
    <n v="3225"/>
    <x v="0"/>
    <x v="0"/>
    <x v="0"/>
    <x v="0"/>
    <m/>
    <m/>
    <x v="0"/>
    <x v="0"/>
    <x v="0"/>
    <m/>
    <x v="0"/>
    <m/>
    <m/>
    <n v="0"/>
    <m/>
    <n v="0"/>
    <n v="0"/>
    <n v="0"/>
    <n v="0"/>
    <m/>
    <n v="0"/>
    <m/>
    <n v="0"/>
    <n v="0"/>
    <m/>
    <n v="0"/>
    <n v="0"/>
    <m/>
  </r>
  <r>
    <n v="3226"/>
    <x v="0"/>
    <x v="0"/>
    <x v="0"/>
    <x v="0"/>
    <m/>
    <m/>
    <x v="0"/>
    <x v="0"/>
    <x v="0"/>
    <m/>
    <x v="0"/>
    <m/>
    <m/>
    <n v="0"/>
    <m/>
    <n v="0"/>
    <n v="0"/>
    <n v="0"/>
    <n v="0"/>
    <m/>
    <n v="0"/>
    <m/>
    <n v="0"/>
    <n v="0"/>
    <m/>
    <n v="0"/>
    <n v="0"/>
    <m/>
  </r>
  <r>
    <n v="3227"/>
    <x v="0"/>
    <x v="0"/>
    <x v="0"/>
    <x v="0"/>
    <m/>
    <m/>
    <x v="0"/>
    <x v="0"/>
    <x v="0"/>
    <m/>
    <x v="0"/>
    <m/>
    <m/>
    <n v="0"/>
    <m/>
    <n v="0"/>
    <n v="0"/>
    <n v="0"/>
    <n v="0"/>
    <m/>
    <n v="0"/>
    <m/>
    <n v="0"/>
    <n v="0"/>
    <m/>
    <n v="0"/>
    <n v="0"/>
    <m/>
  </r>
  <r>
    <n v="3228"/>
    <x v="0"/>
    <x v="0"/>
    <x v="0"/>
    <x v="0"/>
    <m/>
    <m/>
    <x v="0"/>
    <x v="0"/>
    <x v="0"/>
    <m/>
    <x v="0"/>
    <m/>
    <m/>
    <n v="0"/>
    <m/>
    <n v="0"/>
    <n v="0"/>
    <n v="0"/>
    <n v="0"/>
    <m/>
    <n v="0"/>
    <m/>
    <n v="0"/>
    <n v="0"/>
    <m/>
    <n v="0"/>
    <n v="0"/>
    <m/>
  </r>
  <r>
    <n v="3229"/>
    <x v="0"/>
    <x v="0"/>
    <x v="0"/>
    <x v="0"/>
    <m/>
    <m/>
    <x v="0"/>
    <x v="0"/>
    <x v="0"/>
    <m/>
    <x v="0"/>
    <m/>
    <m/>
    <n v="0"/>
    <m/>
    <n v="0"/>
    <n v="0"/>
    <n v="0"/>
    <n v="0"/>
    <m/>
    <n v="0"/>
    <m/>
    <n v="0"/>
    <n v="0"/>
    <m/>
    <n v="0"/>
    <n v="0"/>
    <m/>
  </r>
  <r>
    <n v="3230"/>
    <x v="0"/>
    <x v="0"/>
    <x v="0"/>
    <x v="0"/>
    <m/>
    <m/>
    <x v="0"/>
    <x v="0"/>
    <x v="0"/>
    <m/>
    <x v="0"/>
    <m/>
    <m/>
    <n v="0"/>
    <m/>
    <n v="0"/>
    <n v="0"/>
    <n v="0"/>
    <n v="0"/>
    <m/>
    <n v="0"/>
    <m/>
    <n v="0"/>
    <n v="0"/>
    <m/>
    <n v="0"/>
    <n v="0"/>
    <m/>
  </r>
  <r>
    <n v="3231"/>
    <x v="0"/>
    <x v="0"/>
    <x v="0"/>
    <x v="0"/>
    <m/>
    <m/>
    <x v="0"/>
    <x v="0"/>
    <x v="0"/>
    <m/>
    <x v="0"/>
    <m/>
    <m/>
    <n v="0"/>
    <m/>
    <n v="0"/>
    <n v="0"/>
    <n v="0"/>
    <n v="0"/>
    <m/>
    <n v="0"/>
    <m/>
    <n v="0"/>
    <n v="0"/>
    <m/>
    <n v="0"/>
    <n v="0"/>
    <m/>
  </r>
  <r>
    <n v="3232"/>
    <x v="0"/>
    <x v="0"/>
    <x v="0"/>
    <x v="0"/>
    <m/>
    <m/>
    <x v="0"/>
    <x v="0"/>
    <x v="0"/>
    <m/>
    <x v="0"/>
    <m/>
    <m/>
    <n v="0"/>
    <m/>
    <n v="0"/>
    <n v="0"/>
    <n v="0"/>
    <n v="0"/>
    <m/>
    <n v="0"/>
    <m/>
    <n v="0"/>
    <n v="0"/>
    <m/>
    <n v="0"/>
    <n v="0"/>
    <m/>
  </r>
  <r>
    <n v="3233"/>
    <x v="0"/>
    <x v="0"/>
    <x v="0"/>
    <x v="0"/>
    <m/>
    <m/>
    <x v="0"/>
    <x v="0"/>
    <x v="0"/>
    <m/>
    <x v="0"/>
    <m/>
    <m/>
    <n v="0"/>
    <m/>
    <n v="0"/>
    <n v="0"/>
    <n v="0"/>
    <n v="0"/>
    <m/>
    <n v="0"/>
    <m/>
    <n v="0"/>
    <n v="0"/>
    <m/>
    <n v="0"/>
    <n v="0"/>
    <m/>
  </r>
  <r>
    <n v="3234"/>
    <x v="0"/>
    <x v="0"/>
    <x v="0"/>
    <x v="0"/>
    <m/>
    <m/>
    <x v="0"/>
    <x v="0"/>
    <x v="0"/>
    <m/>
    <x v="0"/>
    <m/>
    <m/>
    <n v="0"/>
    <m/>
    <n v="0"/>
    <n v="0"/>
    <n v="0"/>
    <n v="0"/>
    <m/>
    <n v="0"/>
    <m/>
    <n v="0"/>
    <n v="0"/>
    <m/>
    <n v="0"/>
    <n v="0"/>
    <m/>
  </r>
  <r>
    <n v="3235"/>
    <x v="0"/>
    <x v="0"/>
    <x v="0"/>
    <x v="0"/>
    <m/>
    <m/>
    <x v="0"/>
    <x v="0"/>
    <x v="0"/>
    <m/>
    <x v="0"/>
    <m/>
    <m/>
    <n v="0"/>
    <m/>
    <n v="0"/>
    <n v="0"/>
    <n v="0"/>
    <n v="0"/>
    <m/>
    <n v="0"/>
    <m/>
    <n v="0"/>
    <n v="0"/>
    <m/>
    <n v="0"/>
    <n v="0"/>
    <m/>
  </r>
  <r>
    <n v="3236"/>
    <x v="0"/>
    <x v="0"/>
    <x v="0"/>
    <x v="0"/>
    <m/>
    <m/>
    <x v="0"/>
    <x v="0"/>
    <x v="0"/>
    <m/>
    <x v="0"/>
    <m/>
    <m/>
    <n v="0"/>
    <m/>
    <n v="0"/>
    <n v="0"/>
    <n v="0"/>
    <n v="0"/>
    <m/>
    <n v="0"/>
    <m/>
    <n v="0"/>
    <n v="0"/>
    <m/>
    <n v="0"/>
    <n v="0"/>
    <m/>
  </r>
  <r>
    <n v="3237"/>
    <x v="0"/>
    <x v="0"/>
    <x v="0"/>
    <x v="0"/>
    <m/>
    <m/>
    <x v="0"/>
    <x v="0"/>
    <x v="0"/>
    <m/>
    <x v="0"/>
    <m/>
    <m/>
    <n v="0"/>
    <m/>
    <n v="0"/>
    <n v="0"/>
    <n v="0"/>
    <n v="0"/>
    <m/>
    <n v="0"/>
    <m/>
    <n v="0"/>
    <n v="0"/>
    <m/>
    <n v="0"/>
    <n v="0"/>
    <m/>
  </r>
  <r>
    <n v="3238"/>
    <x v="0"/>
    <x v="0"/>
    <x v="0"/>
    <x v="0"/>
    <m/>
    <m/>
    <x v="0"/>
    <x v="0"/>
    <x v="0"/>
    <m/>
    <x v="0"/>
    <m/>
    <m/>
    <n v="0"/>
    <m/>
    <n v="0"/>
    <n v="0"/>
    <n v="0"/>
    <n v="0"/>
    <m/>
    <n v="0"/>
    <m/>
    <n v="0"/>
    <n v="0"/>
    <m/>
    <n v="0"/>
    <n v="0"/>
    <m/>
  </r>
  <r>
    <n v="3239"/>
    <x v="0"/>
    <x v="0"/>
    <x v="0"/>
    <x v="0"/>
    <m/>
    <m/>
    <x v="0"/>
    <x v="0"/>
    <x v="0"/>
    <m/>
    <x v="0"/>
    <m/>
    <m/>
    <n v="0"/>
    <m/>
    <n v="0"/>
    <n v="0"/>
    <n v="0"/>
    <n v="0"/>
    <m/>
    <n v="0"/>
    <m/>
    <n v="0"/>
    <n v="0"/>
    <m/>
    <n v="0"/>
    <n v="0"/>
    <m/>
  </r>
  <r>
    <n v="3240"/>
    <x v="0"/>
    <x v="0"/>
    <x v="0"/>
    <x v="0"/>
    <m/>
    <m/>
    <x v="0"/>
    <x v="0"/>
    <x v="0"/>
    <m/>
    <x v="0"/>
    <m/>
    <m/>
    <n v="0"/>
    <m/>
    <n v="0"/>
    <n v="0"/>
    <n v="0"/>
    <n v="0"/>
    <m/>
    <n v="0"/>
    <m/>
    <n v="0"/>
    <n v="0"/>
    <m/>
    <n v="0"/>
    <n v="0"/>
    <m/>
  </r>
  <r>
    <n v="3241"/>
    <x v="0"/>
    <x v="0"/>
    <x v="0"/>
    <x v="0"/>
    <m/>
    <m/>
    <x v="0"/>
    <x v="0"/>
    <x v="0"/>
    <m/>
    <x v="0"/>
    <m/>
    <m/>
    <n v="0"/>
    <m/>
    <n v="0"/>
    <n v="0"/>
    <n v="0"/>
    <n v="0"/>
    <m/>
    <n v="0"/>
    <m/>
    <n v="0"/>
    <n v="0"/>
    <m/>
    <n v="0"/>
    <n v="0"/>
    <m/>
  </r>
  <r>
    <n v="3242"/>
    <x v="0"/>
    <x v="0"/>
    <x v="0"/>
    <x v="0"/>
    <m/>
    <m/>
    <x v="0"/>
    <x v="0"/>
    <x v="0"/>
    <m/>
    <x v="0"/>
    <m/>
    <m/>
    <n v="0"/>
    <m/>
    <n v="0"/>
    <n v="0"/>
    <n v="0"/>
    <n v="0"/>
    <m/>
    <n v="0"/>
    <m/>
    <n v="0"/>
    <n v="0"/>
    <m/>
    <n v="0"/>
    <n v="0"/>
    <m/>
  </r>
  <r>
    <n v="3243"/>
    <x v="0"/>
    <x v="0"/>
    <x v="0"/>
    <x v="0"/>
    <m/>
    <m/>
    <x v="0"/>
    <x v="0"/>
    <x v="0"/>
    <m/>
    <x v="0"/>
    <m/>
    <m/>
    <n v="0"/>
    <m/>
    <n v="0"/>
    <n v="0"/>
    <n v="0"/>
    <n v="0"/>
    <m/>
    <n v="0"/>
    <m/>
    <n v="0"/>
    <n v="0"/>
    <m/>
    <n v="0"/>
    <n v="0"/>
    <m/>
  </r>
  <r>
    <n v="3244"/>
    <x v="0"/>
    <x v="0"/>
    <x v="0"/>
    <x v="0"/>
    <m/>
    <m/>
    <x v="0"/>
    <x v="0"/>
    <x v="0"/>
    <m/>
    <x v="0"/>
    <m/>
    <m/>
    <n v="0"/>
    <m/>
    <n v="0"/>
    <n v="0"/>
    <n v="0"/>
    <n v="0"/>
    <m/>
    <n v="0"/>
    <m/>
    <n v="0"/>
    <n v="0"/>
    <m/>
    <n v="0"/>
    <n v="0"/>
    <m/>
  </r>
  <r>
    <n v="3245"/>
    <x v="0"/>
    <x v="0"/>
    <x v="0"/>
    <x v="0"/>
    <m/>
    <m/>
    <x v="0"/>
    <x v="0"/>
    <x v="0"/>
    <m/>
    <x v="0"/>
    <m/>
    <m/>
    <n v="0"/>
    <m/>
    <n v="0"/>
    <n v="0"/>
    <n v="0"/>
    <n v="0"/>
    <m/>
    <n v="0"/>
    <m/>
    <n v="0"/>
    <n v="0"/>
    <m/>
    <n v="0"/>
    <n v="0"/>
    <m/>
  </r>
  <r>
    <n v="3246"/>
    <x v="0"/>
    <x v="0"/>
    <x v="0"/>
    <x v="0"/>
    <m/>
    <m/>
    <x v="0"/>
    <x v="0"/>
    <x v="0"/>
    <m/>
    <x v="0"/>
    <m/>
    <m/>
    <n v="0"/>
    <m/>
    <n v="0"/>
    <n v="0"/>
    <n v="0"/>
    <n v="0"/>
    <m/>
    <n v="0"/>
    <m/>
    <n v="0"/>
    <n v="0"/>
    <m/>
    <n v="0"/>
    <n v="0"/>
    <m/>
  </r>
  <r>
    <n v="3247"/>
    <x v="0"/>
    <x v="0"/>
    <x v="0"/>
    <x v="0"/>
    <m/>
    <m/>
    <x v="0"/>
    <x v="0"/>
    <x v="0"/>
    <m/>
    <x v="0"/>
    <m/>
    <m/>
    <n v="0"/>
    <m/>
    <n v="0"/>
    <n v="0"/>
    <n v="0"/>
    <n v="0"/>
    <m/>
    <n v="0"/>
    <m/>
    <n v="0"/>
    <n v="0"/>
    <m/>
    <n v="0"/>
    <n v="0"/>
    <m/>
  </r>
  <r>
    <n v="3248"/>
    <x v="0"/>
    <x v="0"/>
    <x v="0"/>
    <x v="0"/>
    <m/>
    <m/>
    <x v="0"/>
    <x v="0"/>
    <x v="0"/>
    <m/>
    <x v="0"/>
    <m/>
    <m/>
    <n v="0"/>
    <m/>
    <n v="0"/>
    <n v="0"/>
    <n v="0"/>
    <n v="0"/>
    <m/>
    <n v="0"/>
    <m/>
    <n v="0"/>
    <n v="0"/>
    <m/>
    <n v="0"/>
    <n v="0"/>
    <m/>
  </r>
  <r>
    <n v="3249"/>
    <x v="0"/>
    <x v="0"/>
    <x v="0"/>
    <x v="0"/>
    <m/>
    <m/>
    <x v="0"/>
    <x v="0"/>
    <x v="0"/>
    <m/>
    <x v="0"/>
    <m/>
    <m/>
    <n v="0"/>
    <m/>
    <n v="0"/>
    <n v="0"/>
    <n v="0"/>
    <n v="0"/>
    <m/>
    <n v="0"/>
    <m/>
    <n v="0"/>
    <n v="0"/>
    <m/>
    <n v="0"/>
    <n v="0"/>
    <m/>
  </r>
  <r>
    <n v="3250"/>
    <x v="0"/>
    <x v="0"/>
    <x v="0"/>
    <x v="0"/>
    <m/>
    <m/>
    <x v="0"/>
    <x v="0"/>
    <x v="0"/>
    <m/>
    <x v="0"/>
    <m/>
    <m/>
    <n v="0"/>
    <m/>
    <n v="0"/>
    <n v="0"/>
    <n v="0"/>
    <n v="0"/>
    <m/>
    <n v="0"/>
    <m/>
    <n v="0"/>
    <n v="0"/>
    <m/>
    <n v="0"/>
    <n v="0"/>
    <m/>
  </r>
  <r>
    <n v="3251"/>
    <x v="0"/>
    <x v="0"/>
    <x v="0"/>
    <x v="0"/>
    <m/>
    <m/>
    <x v="0"/>
    <x v="0"/>
    <x v="0"/>
    <m/>
    <x v="0"/>
    <m/>
    <m/>
    <n v="0"/>
    <m/>
    <n v="0"/>
    <n v="0"/>
    <n v="0"/>
    <n v="0"/>
    <m/>
    <n v="0"/>
    <m/>
    <n v="0"/>
    <n v="0"/>
    <m/>
    <n v="0"/>
    <n v="0"/>
    <m/>
  </r>
  <r>
    <n v="3252"/>
    <x v="0"/>
    <x v="0"/>
    <x v="0"/>
    <x v="0"/>
    <m/>
    <m/>
    <x v="0"/>
    <x v="0"/>
    <x v="0"/>
    <m/>
    <x v="0"/>
    <m/>
    <m/>
    <n v="0"/>
    <m/>
    <n v="0"/>
    <n v="0"/>
    <n v="0"/>
    <n v="0"/>
    <m/>
    <n v="0"/>
    <m/>
    <n v="0"/>
    <n v="0"/>
    <m/>
    <n v="0"/>
    <n v="0"/>
    <m/>
  </r>
  <r>
    <n v="3253"/>
    <x v="0"/>
    <x v="0"/>
    <x v="0"/>
    <x v="0"/>
    <m/>
    <m/>
    <x v="0"/>
    <x v="0"/>
    <x v="0"/>
    <m/>
    <x v="0"/>
    <m/>
    <m/>
    <n v="0"/>
    <m/>
    <n v="0"/>
    <n v="0"/>
    <n v="0"/>
    <n v="0"/>
    <m/>
    <n v="0"/>
    <m/>
    <n v="0"/>
    <n v="0"/>
    <m/>
    <n v="0"/>
    <n v="0"/>
    <m/>
  </r>
  <r>
    <n v="3254"/>
    <x v="0"/>
    <x v="0"/>
    <x v="0"/>
    <x v="0"/>
    <m/>
    <m/>
    <x v="0"/>
    <x v="0"/>
    <x v="0"/>
    <m/>
    <x v="0"/>
    <m/>
    <m/>
    <n v="0"/>
    <m/>
    <n v="0"/>
    <n v="0"/>
    <n v="0"/>
    <n v="0"/>
    <m/>
    <n v="0"/>
    <m/>
    <n v="0"/>
    <n v="0"/>
    <m/>
    <n v="0"/>
    <n v="0"/>
    <m/>
  </r>
  <r>
    <n v="3255"/>
    <x v="0"/>
    <x v="0"/>
    <x v="0"/>
    <x v="0"/>
    <m/>
    <m/>
    <x v="0"/>
    <x v="0"/>
    <x v="0"/>
    <m/>
    <x v="0"/>
    <m/>
    <m/>
    <n v="0"/>
    <m/>
    <n v="0"/>
    <n v="0"/>
    <n v="0"/>
    <n v="0"/>
    <m/>
    <n v="0"/>
    <m/>
    <n v="0"/>
    <n v="0"/>
    <m/>
    <n v="0"/>
    <n v="0"/>
    <m/>
  </r>
  <r>
    <n v="3256"/>
    <x v="0"/>
    <x v="0"/>
    <x v="0"/>
    <x v="0"/>
    <m/>
    <m/>
    <x v="0"/>
    <x v="0"/>
    <x v="0"/>
    <m/>
    <x v="0"/>
    <m/>
    <m/>
    <n v="0"/>
    <m/>
    <n v="0"/>
    <n v="0"/>
    <n v="0"/>
    <n v="0"/>
    <m/>
    <n v="0"/>
    <m/>
    <n v="0"/>
    <n v="0"/>
    <m/>
    <n v="0"/>
    <n v="0"/>
    <m/>
  </r>
  <r>
    <n v="3257"/>
    <x v="0"/>
    <x v="0"/>
    <x v="0"/>
    <x v="0"/>
    <m/>
    <m/>
    <x v="0"/>
    <x v="0"/>
    <x v="0"/>
    <m/>
    <x v="0"/>
    <m/>
    <m/>
    <n v="0"/>
    <m/>
    <n v="0"/>
    <n v="0"/>
    <n v="0"/>
    <n v="0"/>
    <m/>
    <n v="0"/>
    <m/>
    <n v="0"/>
    <n v="0"/>
    <m/>
    <n v="0"/>
    <n v="0"/>
    <m/>
  </r>
  <r>
    <n v="3258"/>
    <x v="0"/>
    <x v="0"/>
    <x v="0"/>
    <x v="0"/>
    <m/>
    <m/>
    <x v="0"/>
    <x v="0"/>
    <x v="0"/>
    <m/>
    <x v="0"/>
    <m/>
    <m/>
    <n v="0"/>
    <m/>
    <n v="0"/>
    <n v="0"/>
    <n v="0"/>
    <n v="0"/>
    <m/>
    <n v="0"/>
    <m/>
    <n v="0"/>
    <n v="0"/>
    <m/>
    <n v="0"/>
    <n v="0"/>
    <m/>
  </r>
  <r>
    <n v="3259"/>
    <x v="0"/>
    <x v="0"/>
    <x v="0"/>
    <x v="0"/>
    <m/>
    <m/>
    <x v="0"/>
    <x v="0"/>
    <x v="0"/>
    <m/>
    <x v="0"/>
    <m/>
    <m/>
    <n v="0"/>
    <m/>
    <n v="0"/>
    <n v="0"/>
    <n v="0"/>
    <n v="0"/>
    <m/>
    <n v="0"/>
    <m/>
    <n v="0"/>
    <n v="0"/>
    <m/>
    <n v="0"/>
    <n v="0"/>
    <m/>
  </r>
  <r>
    <n v="3260"/>
    <x v="0"/>
    <x v="0"/>
    <x v="0"/>
    <x v="0"/>
    <m/>
    <m/>
    <x v="0"/>
    <x v="0"/>
    <x v="0"/>
    <m/>
    <x v="0"/>
    <m/>
    <m/>
    <n v="0"/>
    <m/>
    <n v="0"/>
    <n v="0"/>
    <n v="0"/>
    <n v="0"/>
    <m/>
    <n v="0"/>
    <m/>
    <n v="0"/>
    <n v="0"/>
    <m/>
    <n v="0"/>
    <n v="0"/>
    <m/>
  </r>
  <r>
    <n v="3261"/>
    <x v="0"/>
    <x v="0"/>
    <x v="0"/>
    <x v="0"/>
    <m/>
    <m/>
    <x v="0"/>
    <x v="0"/>
    <x v="0"/>
    <m/>
    <x v="0"/>
    <m/>
    <m/>
    <n v="0"/>
    <m/>
    <n v="0"/>
    <n v="0"/>
    <n v="0"/>
    <n v="0"/>
    <m/>
    <n v="0"/>
    <m/>
    <n v="0"/>
    <n v="0"/>
    <m/>
    <n v="0"/>
    <n v="0"/>
    <m/>
  </r>
  <r>
    <n v="3262"/>
    <x v="0"/>
    <x v="0"/>
    <x v="0"/>
    <x v="0"/>
    <m/>
    <m/>
    <x v="0"/>
    <x v="0"/>
    <x v="0"/>
    <m/>
    <x v="0"/>
    <m/>
    <m/>
    <n v="0"/>
    <m/>
    <n v="0"/>
    <n v="0"/>
    <n v="0"/>
    <n v="0"/>
    <m/>
    <n v="0"/>
    <m/>
    <n v="0"/>
    <n v="0"/>
    <m/>
    <n v="0"/>
    <n v="0"/>
    <m/>
  </r>
  <r>
    <n v="3263"/>
    <x v="0"/>
    <x v="0"/>
    <x v="0"/>
    <x v="0"/>
    <m/>
    <m/>
    <x v="0"/>
    <x v="0"/>
    <x v="0"/>
    <m/>
    <x v="0"/>
    <m/>
    <m/>
    <n v="0"/>
    <m/>
    <n v="0"/>
    <n v="0"/>
    <n v="0"/>
    <n v="0"/>
    <m/>
    <n v="0"/>
    <m/>
    <n v="0"/>
    <n v="0"/>
    <m/>
    <n v="0"/>
    <n v="0"/>
    <m/>
  </r>
  <r>
    <n v="3264"/>
    <x v="0"/>
    <x v="0"/>
    <x v="0"/>
    <x v="0"/>
    <m/>
    <m/>
    <x v="0"/>
    <x v="0"/>
    <x v="0"/>
    <m/>
    <x v="0"/>
    <m/>
    <m/>
    <n v="0"/>
    <m/>
    <n v="0"/>
    <n v="0"/>
    <n v="0"/>
    <n v="0"/>
    <m/>
    <n v="0"/>
    <m/>
    <n v="0"/>
    <n v="0"/>
    <m/>
    <n v="0"/>
    <n v="0"/>
    <m/>
  </r>
  <r>
    <n v="3265"/>
    <x v="0"/>
    <x v="0"/>
    <x v="0"/>
    <x v="0"/>
    <m/>
    <m/>
    <x v="0"/>
    <x v="0"/>
    <x v="0"/>
    <m/>
    <x v="0"/>
    <m/>
    <m/>
    <n v="0"/>
    <m/>
    <n v="0"/>
    <n v="0"/>
    <n v="0"/>
    <n v="0"/>
    <m/>
    <n v="0"/>
    <m/>
    <n v="0"/>
    <n v="0"/>
    <m/>
    <n v="0"/>
    <n v="0"/>
    <m/>
  </r>
  <r>
    <n v="3266"/>
    <x v="0"/>
    <x v="0"/>
    <x v="0"/>
    <x v="0"/>
    <m/>
    <m/>
    <x v="0"/>
    <x v="0"/>
    <x v="0"/>
    <m/>
    <x v="0"/>
    <m/>
    <m/>
    <n v="0"/>
    <m/>
    <n v="0"/>
    <n v="0"/>
    <n v="0"/>
    <n v="0"/>
    <m/>
    <n v="0"/>
    <m/>
    <n v="0"/>
    <n v="0"/>
    <m/>
    <n v="0"/>
    <n v="0"/>
    <m/>
  </r>
  <r>
    <n v="3267"/>
    <x v="0"/>
    <x v="0"/>
    <x v="0"/>
    <x v="0"/>
    <m/>
    <m/>
    <x v="0"/>
    <x v="0"/>
    <x v="0"/>
    <m/>
    <x v="0"/>
    <m/>
    <m/>
    <n v="0"/>
    <m/>
    <n v="0"/>
    <n v="0"/>
    <n v="0"/>
    <n v="0"/>
    <m/>
    <n v="0"/>
    <m/>
    <n v="0"/>
    <n v="0"/>
    <m/>
    <n v="0"/>
    <n v="0"/>
    <m/>
  </r>
  <r>
    <n v="3268"/>
    <x v="0"/>
    <x v="0"/>
    <x v="0"/>
    <x v="0"/>
    <m/>
    <m/>
    <x v="0"/>
    <x v="0"/>
    <x v="0"/>
    <m/>
    <x v="0"/>
    <m/>
    <m/>
    <n v="0"/>
    <m/>
    <n v="0"/>
    <n v="0"/>
    <n v="0"/>
    <n v="0"/>
    <m/>
    <n v="0"/>
    <m/>
    <n v="0"/>
    <n v="0"/>
    <m/>
    <n v="0"/>
    <n v="0"/>
    <m/>
  </r>
  <r>
    <n v="3269"/>
    <x v="0"/>
    <x v="0"/>
    <x v="0"/>
    <x v="0"/>
    <m/>
    <m/>
    <x v="0"/>
    <x v="0"/>
    <x v="0"/>
    <m/>
    <x v="0"/>
    <m/>
    <m/>
    <n v="0"/>
    <m/>
    <n v="0"/>
    <n v="0"/>
    <n v="0"/>
    <n v="0"/>
    <m/>
    <n v="0"/>
    <m/>
    <n v="0"/>
    <n v="0"/>
    <m/>
    <n v="0"/>
    <n v="0"/>
    <m/>
  </r>
  <r>
    <n v="3270"/>
    <x v="0"/>
    <x v="0"/>
    <x v="0"/>
    <x v="0"/>
    <m/>
    <m/>
    <x v="0"/>
    <x v="0"/>
    <x v="0"/>
    <m/>
    <x v="0"/>
    <m/>
    <m/>
    <n v="0"/>
    <m/>
    <n v="0"/>
    <n v="0"/>
    <n v="0"/>
    <n v="0"/>
    <m/>
    <n v="0"/>
    <m/>
    <n v="0"/>
    <n v="0"/>
    <m/>
    <n v="0"/>
    <n v="0"/>
    <m/>
  </r>
  <r>
    <n v="3271"/>
    <x v="0"/>
    <x v="0"/>
    <x v="0"/>
    <x v="0"/>
    <m/>
    <m/>
    <x v="0"/>
    <x v="0"/>
    <x v="0"/>
    <m/>
    <x v="0"/>
    <m/>
    <m/>
    <n v="0"/>
    <m/>
    <n v="0"/>
    <n v="0"/>
    <n v="0"/>
    <n v="0"/>
    <m/>
    <n v="0"/>
    <m/>
    <n v="0"/>
    <n v="0"/>
    <m/>
    <n v="0"/>
    <n v="0"/>
    <m/>
  </r>
  <r>
    <n v="3272"/>
    <x v="0"/>
    <x v="0"/>
    <x v="0"/>
    <x v="0"/>
    <m/>
    <m/>
    <x v="0"/>
    <x v="0"/>
    <x v="0"/>
    <m/>
    <x v="0"/>
    <m/>
    <m/>
    <n v="0"/>
    <m/>
    <n v="0"/>
    <n v="0"/>
    <n v="0"/>
    <n v="0"/>
    <m/>
    <n v="0"/>
    <m/>
    <n v="0"/>
    <n v="0"/>
    <m/>
    <n v="0"/>
    <n v="0"/>
    <m/>
  </r>
  <r>
    <n v="3273"/>
    <x v="0"/>
    <x v="0"/>
    <x v="0"/>
    <x v="0"/>
    <m/>
    <m/>
    <x v="0"/>
    <x v="0"/>
    <x v="0"/>
    <m/>
    <x v="0"/>
    <m/>
    <m/>
    <n v="0"/>
    <m/>
    <n v="0"/>
    <n v="0"/>
    <n v="0"/>
    <n v="0"/>
    <m/>
    <n v="0"/>
    <m/>
    <n v="0"/>
    <n v="0"/>
    <m/>
    <n v="0"/>
    <n v="0"/>
    <m/>
  </r>
  <r>
    <n v="3274"/>
    <x v="0"/>
    <x v="0"/>
    <x v="0"/>
    <x v="0"/>
    <m/>
    <m/>
    <x v="0"/>
    <x v="0"/>
    <x v="0"/>
    <m/>
    <x v="0"/>
    <m/>
    <m/>
    <n v="0"/>
    <m/>
    <n v="0"/>
    <n v="0"/>
    <n v="0"/>
    <n v="0"/>
    <m/>
    <n v="0"/>
    <m/>
    <n v="0"/>
    <n v="0"/>
    <m/>
    <n v="0"/>
    <n v="0"/>
    <m/>
  </r>
  <r>
    <n v="3275"/>
    <x v="0"/>
    <x v="0"/>
    <x v="0"/>
    <x v="0"/>
    <m/>
    <m/>
    <x v="0"/>
    <x v="0"/>
    <x v="0"/>
    <m/>
    <x v="0"/>
    <m/>
    <m/>
    <n v="0"/>
    <m/>
    <n v="0"/>
    <n v="0"/>
    <n v="0"/>
    <n v="0"/>
    <m/>
    <n v="0"/>
    <m/>
    <n v="0"/>
    <n v="0"/>
    <m/>
    <n v="0"/>
    <n v="0"/>
    <m/>
  </r>
  <r>
    <n v="3276"/>
    <x v="0"/>
    <x v="0"/>
    <x v="0"/>
    <x v="0"/>
    <m/>
    <m/>
    <x v="0"/>
    <x v="0"/>
    <x v="0"/>
    <m/>
    <x v="0"/>
    <m/>
    <m/>
    <n v="0"/>
    <m/>
    <n v="0"/>
    <n v="0"/>
    <n v="0"/>
    <n v="0"/>
    <m/>
    <n v="0"/>
    <m/>
    <n v="0"/>
    <n v="0"/>
    <m/>
    <n v="0"/>
    <n v="0"/>
    <m/>
  </r>
  <r>
    <n v="3277"/>
    <x v="0"/>
    <x v="0"/>
    <x v="0"/>
    <x v="0"/>
    <m/>
    <m/>
    <x v="0"/>
    <x v="0"/>
    <x v="0"/>
    <m/>
    <x v="0"/>
    <m/>
    <m/>
    <n v="0"/>
    <m/>
    <n v="0"/>
    <n v="0"/>
    <n v="0"/>
    <n v="0"/>
    <m/>
    <n v="0"/>
    <m/>
    <n v="0"/>
    <n v="0"/>
    <m/>
    <n v="0"/>
    <n v="0"/>
    <m/>
  </r>
  <r>
    <n v="3278"/>
    <x v="0"/>
    <x v="0"/>
    <x v="0"/>
    <x v="0"/>
    <m/>
    <m/>
    <x v="0"/>
    <x v="0"/>
    <x v="0"/>
    <m/>
    <x v="0"/>
    <m/>
    <m/>
    <n v="0"/>
    <m/>
    <n v="0"/>
    <n v="0"/>
    <n v="0"/>
    <n v="0"/>
    <m/>
    <n v="0"/>
    <m/>
    <n v="0"/>
    <n v="0"/>
    <m/>
    <n v="0"/>
    <n v="0"/>
    <m/>
  </r>
  <r>
    <n v="3279"/>
    <x v="0"/>
    <x v="0"/>
    <x v="0"/>
    <x v="0"/>
    <m/>
    <m/>
    <x v="0"/>
    <x v="0"/>
    <x v="0"/>
    <m/>
    <x v="0"/>
    <m/>
    <m/>
    <n v="0"/>
    <m/>
    <n v="0"/>
    <n v="0"/>
    <n v="0"/>
    <n v="0"/>
    <m/>
    <n v="0"/>
    <m/>
    <n v="0"/>
    <n v="0"/>
    <m/>
    <n v="0"/>
    <n v="0"/>
    <m/>
  </r>
  <r>
    <n v="3280"/>
    <x v="0"/>
    <x v="0"/>
    <x v="0"/>
    <x v="0"/>
    <m/>
    <m/>
    <x v="0"/>
    <x v="0"/>
    <x v="0"/>
    <m/>
    <x v="0"/>
    <m/>
    <m/>
    <n v="0"/>
    <m/>
    <n v="0"/>
    <n v="0"/>
    <n v="0"/>
    <n v="0"/>
    <m/>
    <n v="0"/>
    <m/>
    <n v="0"/>
    <n v="0"/>
    <m/>
    <n v="0"/>
    <n v="0"/>
    <m/>
  </r>
  <r>
    <n v="3281"/>
    <x v="0"/>
    <x v="0"/>
    <x v="0"/>
    <x v="0"/>
    <m/>
    <m/>
    <x v="0"/>
    <x v="0"/>
    <x v="0"/>
    <m/>
    <x v="0"/>
    <m/>
    <m/>
    <n v="0"/>
    <m/>
    <n v="0"/>
    <n v="0"/>
    <n v="0"/>
    <n v="0"/>
    <m/>
    <n v="0"/>
    <m/>
    <n v="0"/>
    <n v="0"/>
    <m/>
    <n v="0"/>
    <n v="0"/>
    <m/>
  </r>
  <r>
    <n v="3282"/>
    <x v="0"/>
    <x v="0"/>
    <x v="0"/>
    <x v="0"/>
    <m/>
    <m/>
    <x v="0"/>
    <x v="0"/>
    <x v="0"/>
    <m/>
    <x v="0"/>
    <m/>
    <m/>
    <n v="0"/>
    <m/>
    <n v="0"/>
    <n v="0"/>
    <n v="0"/>
    <n v="0"/>
    <m/>
    <n v="0"/>
    <m/>
    <n v="0"/>
    <n v="0"/>
    <m/>
    <n v="0"/>
    <n v="0"/>
    <m/>
  </r>
  <r>
    <n v="3283"/>
    <x v="0"/>
    <x v="0"/>
    <x v="0"/>
    <x v="0"/>
    <m/>
    <m/>
    <x v="0"/>
    <x v="0"/>
    <x v="0"/>
    <m/>
    <x v="0"/>
    <m/>
    <m/>
    <n v="0"/>
    <m/>
    <n v="0"/>
    <n v="0"/>
    <n v="0"/>
    <n v="0"/>
    <m/>
    <n v="0"/>
    <m/>
    <n v="0"/>
    <n v="0"/>
    <m/>
    <n v="0"/>
    <n v="0"/>
    <m/>
  </r>
  <r>
    <n v="3284"/>
    <x v="0"/>
    <x v="0"/>
    <x v="0"/>
    <x v="0"/>
    <m/>
    <m/>
    <x v="0"/>
    <x v="0"/>
    <x v="0"/>
    <m/>
    <x v="0"/>
    <m/>
    <m/>
    <n v="0"/>
    <m/>
    <n v="0"/>
    <n v="0"/>
    <n v="0"/>
    <n v="0"/>
    <m/>
    <n v="0"/>
    <m/>
    <n v="0"/>
    <n v="0"/>
    <m/>
    <n v="0"/>
    <n v="0"/>
    <m/>
  </r>
  <r>
    <n v="3285"/>
    <x v="0"/>
    <x v="0"/>
    <x v="0"/>
    <x v="0"/>
    <m/>
    <m/>
    <x v="0"/>
    <x v="0"/>
    <x v="0"/>
    <m/>
    <x v="0"/>
    <m/>
    <m/>
    <n v="0"/>
    <m/>
    <n v="0"/>
    <n v="0"/>
    <n v="0"/>
    <n v="0"/>
    <m/>
    <n v="0"/>
    <m/>
    <n v="0"/>
    <n v="0"/>
    <m/>
    <n v="0"/>
    <n v="0"/>
    <m/>
  </r>
  <r>
    <n v="3286"/>
    <x v="0"/>
    <x v="0"/>
    <x v="0"/>
    <x v="0"/>
    <m/>
    <m/>
    <x v="0"/>
    <x v="0"/>
    <x v="0"/>
    <m/>
    <x v="0"/>
    <m/>
    <m/>
    <n v="0"/>
    <m/>
    <n v="0"/>
    <n v="0"/>
    <n v="0"/>
    <n v="0"/>
    <m/>
    <n v="0"/>
    <m/>
    <n v="0"/>
    <n v="0"/>
    <m/>
    <n v="0"/>
    <n v="0"/>
    <m/>
  </r>
  <r>
    <n v="3287"/>
    <x v="0"/>
    <x v="0"/>
    <x v="0"/>
    <x v="0"/>
    <m/>
    <m/>
    <x v="0"/>
    <x v="0"/>
    <x v="0"/>
    <m/>
    <x v="0"/>
    <m/>
    <m/>
    <n v="0"/>
    <m/>
    <n v="0"/>
    <n v="0"/>
    <n v="0"/>
    <n v="0"/>
    <m/>
    <n v="0"/>
    <m/>
    <n v="0"/>
    <n v="0"/>
    <m/>
    <n v="0"/>
    <n v="0"/>
    <m/>
  </r>
  <r>
    <n v="3288"/>
    <x v="0"/>
    <x v="0"/>
    <x v="0"/>
    <x v="0"/>
    <m/>
    <m/>
    <x v="0"/>
    <x v="0"/>
    <x v="0"/>
    <m/>
    <x v="0"/>
    <m/>
    <m/>
    <n v="0"/>
    <m/>
    <n v="0"/>
    <n v="0"/>
    <n v="0"/>
    <n v="0"/>
    <m/>
    <n v="0"/>
    <m/>
    <n v="0"/>
    <n v="0"/>
    <m/>
    <n v="0"/>
    <n v="0"/>
    <m/>
  </r>
  <r>
    <n v="3289"/>
    <x v="0"/>
    <x v="0"/>
    <x v="0"/>
    <x v="0"/>
    <m/>
    <m/>
    <x v="0"/>
    <x v="0"/>
    <x v="0"/>
    <m/>
    <x v="0"/>
    <m/>
    <m/>
    <n v="0"/>
    <m/>
    <n v="0"/>
    <n v="0"/>
    <n v="0"/>
    <n v="0"/>
    <m/>
    <n v="0"/>
    <m/>
    <n v="0"/>
    <n v="0"/>
    <m/>
    <n v="0"/>
    <n v="0"/>
    <m/>
  </r>
  <r>
    <n v="3290"/>
    <x v="0"/>
    <x v="0"/>
    <x v="0"/>
    <x v="0"/>
    <m/>
    <m/>
    <x v="0"/>
    <x v="0"/>
    <x v="0"/>
    <m/>
    <x v="0"/>
    <m/>
    <m/>
    <n v="0"/>
    <m/>
    <n v="0"/>
    <n v="0"/>
    <n v="0"/>
    <n v="0"/>
    <m/>
    <n v="0"/>
    <m/>
    <n v="0"/>
    <n v="0"/>
    <m/>
    <n v="0"/>
    <n v="0"/>
    <m/>
  </r>
  <r>
    <n v="3291"/>
    <x v="0"/>
    <x v="0"/>
    <x v="0"/>
    <x v="0"/>
    <m/>
    <m/>
    <x v="0"/>
    <x v="0"/>
    <x v="0"/>
    <m/>
    <x v="0"/>
    <m/>
    <m/>
    <n v="0"/>
    <m/>
    <n v="0"/>
    <n v="0"/>
    <n v="0"/>
    <n v="0"/>
    <m/>
    <n v="0"/>
    <m/>
    <n v="0"/>
    <n v="0"/>
    <m/>
    <n v="0"/>
    <n v="0"/>
    <m/>
  </r>
  <r>
    <n v="3292"/>
    <x v="0"/>
    <x v="0"/>
    <x v="0"/>
    <x v="0"/>
    <m/>
    <m/>
    <x v="0"/>
    <x v="0"/>
    <x v="0"/>
    <m/>
    <x v="0"/>
    <m/>
    <m/>
    <n v="0"/>
    <m/>
    <n v="0"/>
    <n v="0"/>
    <n v="0"/>
    <n v="0"/>
    <m/>
    <n v="0"/>
    <m/>
    <n v="0"/>
    <n v="0"/>
    <m/>
    <n v="0"/>
    <n v="0"/>
    <m/>
  </r>
  <r>
    <n v="3293"/>
    <x v="0"/>
    <x v="0"/>
    <x v="0"/>
    <x v="0"/>
    <m/>
    <m/>
    <x v="0"/>
    <x v="0"/>
    <x v="0"/>
    <m/>
    <x v="0"/>
    <m/>
    <m/>
    <n v="0"/>
    <m/>
    <n v="0"/>
    <n v="0"/>
    <n v="0"/>
    <n v="0"/>
    <m/>
    <n v="0"/>
    <m/>
    <n v="0"/>
    <n v="0"/>
    <m/>
    <n v="0"/>
    <n v="0"/>
    <m/>
  </r>
  <r>
    <n v="3294"/>
    <x v="0"/>
    <x v="0"/>
    <x v="0"/>
    <x v="0"/>
    <m/>
    <m/>
    <x v="0"/>
    <x v="0"/>
    <x v="0"/>
    <m/>
    <x v="0"/>
    <m/>
    <m/>
    <n v="0"/>
    <m/>
    <n v="0"/>
    <n v="0"/>
    <n v="0"/>
    <n v="0"/>
    <m/>
    <n v="0"/>
    <m/>
    <n v="0"/>
    <n v="0"/>
    <m/>
    <n v="0"/>
    <n v="0"/>
    <m/>
  </r>
  <r>
    <n v="3295"/>
    <x v="0"/>
    <x v="0"/>
    <x v="0"/>
    <x v="0"/>
    <m/>
    <m/>
    <x v="0"/>
    <x v="0"/>
    <x v="0"/>
    <m/>
    <x v="0"/>
    <m/>
    <m/>
    <n v="0"/>
    <m/>
    <n v="0"/>
    <n v="0"/>
    <n v="0"/>
    <n v="0"/>
    <m/>
    <n v="0"/>
    <m/>
    <n v="0"/>
    <n v="0"/>
    <m/>
    <n v="0"/>
    <n v="0"/>
    <m/>
  </r>
  <r>
    <n v="3296"/>
    <x v="0"/>
    <x v="0"/>
    <x v="0"/>
    <x v="0"/>
    <m/>
    <m/>
    <x v="0"/>
    <x v="0"/>
    <x v="0"/>
    <m/>
    <x v="0"/>
    <m/>
    <m/>
    <n v="0"/>
    <m/>
    <n v="0"/>
    <n v="0"/>
    <n v="0"/>
    <n v="0"/>
    <m/>
    <n v="0"/>
    <m/>
    <n v="0"/>
    <n v="0"/>
    <m/>
    <n v="0"/>
    <n v="0"/>
    <m/>
  </r>
  <r>
    <n v="3297"/>
    <x v="0"/>
    <x v="0"/>
    <x v="0"/>
    <x v="0"/>
    <m/>
    <m/>
    <x v="0"/>
    <x v="0"/>
    <x v="0"/>
    <m/>
    <x v="0"/>
    <m/>
    <m/>
    <n v="0"/>
    <m/>
    <n v="0"/>
    <n v="0"/>
    <n v="0"/>
    <n v="0"/>
    <m/>
    <n v="0"/>
    <m/>
    <n v="0"/>
    <n v="0"/>
    <m/>
    <n v="0"/>
    <n v="0"/>
    <m/>
  </r>
  <r>
    <n v="3298"/>
    <x v="0"/>
    <x v="0"/>
    <x v="0"/>
    <x v="0"/>
    <m/>
    <m/>
    <x v="0"/>
    <x v="0"/>
    <x v="0"/>
    <m/>
    <x v="0"/>
    <m/>
    <m/>
    <n v="0"/>
    <m/>
    <n v="0"/>
    <n v="0"/>
    <n v="0"/>
    <n v="0"/>
    <m/>
    <n v="0"/>
    <m/>
    <n v="0"/>
    <n v="0"/>
    <m/>
    <n v="0"/>
    <n v="0"/>
    <m/>
  </r>
  <r>
    <n v="3299"/>
    <x v="0"/>
    <x v="0"/>
    <x v="0"/>
    <x v="0"/>
    <m/>
    <m/>
    <x v="0"/>
    <x v="0"/>
    <x v="0"/>
    <m/>
    <x v="0"/>
    <m/>
    <m/>
    <n v="0"/>
    <m/>
    <n v="0"/>
    <n v="0"/>
    <n v="0"/>
    <n v="0"/>
    <m/>
    <n v="0"/>
    <m/>
    <n v="0"/>
    <n v="0"/>
    <m/>
    <n v="0"/>
    <n v="0"/>
    <m/>
  </r>
  <r>
    <n v="3300"/>
    <x v="0"/>
    <x v="0"/>
    <x v="0"/>
    <x v="0"/>
    <m/>
    <m/>
    <x v="0"/>
    <x v="0"/>
    <x v="0"/>
    <m/>
    <x v="0"/>
    <m/>
    <m/>
    <n v="0"/>
    <m/>
    <n v="0"/>
    <n v="0"/>
    <n v="0"/>
    <n v="0"/>
    <m/>
    <n v="0"/>
    <m/>
    <n v="0"/>
    <n v="0"/>
    <m/>
    <n v="0"/>
    <n v="0"/>
    <m/>
  </r>
  <r>
    <n v="3301"/>
    <x v="0"/>
    <x v="0"/>
    <x v="0"/>
    <x v="0"/>
    <m/>
    <m/>
    <x v="0"/>
    <x v="0"/>
    <x v="0"/>
    <m/>
    <x v="0"/>
    <m/>
    <m/>
    <n v="0"/>
    <m/>
    <n v="0"/>
    <n v="0"/>
    <n v="0"/>
    <n v="0"/>
    <m/>
    <n v="0"/>
    <m/>
    <n v="0"/>
    <n v="0"/>
    <m/>
    <n v="0"/>
    <n v="0"/>
    <m/>
  </r>
  <r>
    <n v="3302"/>
    <x v="0"/>
    <x v="0"/>
    <x v="0"/>
    <x v="0"/>
    <m/>
    <m/>
    <x v="0"/>
    <x v="0"/>
    <x v="0"/>
    <m/>
    <x v="0"/>
    <m/>
    <m/>
    <n v="0"/>
    <m/>
    <n v="0"/>
    <n v="0"/>
    <n v="0"/>
    <n v="0"/>
    <m/>
    <n v="0"/>
    <m/>
    <n v="0"/>
    <n v="0"/>
    <m/>
    <n v="0"/>
    <n v="0"/>
    <m/>
  </r>
  <r>
    <n v="3303"/>
    <x v="0"/>
    <x v="0"/>
    <x v="0"/>
    <x v="0"/>
    <m/>
    <m/>
    <x v="0"/>
    <x v="0"/>
    <x v="0"/>
    <m/>
    <x v="0"/>
    <m/>
    <m/>
    <n v="0"/>
    <m/>
    <n v="0"/>
    <n v="0"/>
    <n v="0"/>
    <n v="0"/>
    <m/>
    <n v="0"/>
    <m/>
    <n v="0"/>
    <n v="0"/>
    <m/>
    <n v="0"/>
    <n v="0"/>
    <m/>
  </r>
  <r>
    <n v="3304"/>
    <x v="0"/>
    <x v="0"/>
    <x v="0"/>
    <x v="0"/>
    <m/>
    <m/>
    <x v="0"/>
    <x v="0"/>
    <x v="0"/>
    <m/>
    <x v="0"/>
    <m/>
    <m/>
    <n v="0"/>
    <m/>
    <n v="0"/>
    <n v="0"/>
    <n v="0"/>
    <n v="0"/>
    <m/>
    <n v="0"/>
    <m/>
    <n v="0"/>
    <n v="0"/>
    <m/>
    <n v="0"/>
    <n v="0"/>
    <m/>
  </r>
  <r>
    <n v="3305"/>
    <x v="0"/>
    <x v="0"/>
    <x v="0"/>
    <x v="0"/>
    <m/>
    <m/>
    <x v="0"/>
    <x v="0"/>
    <x v="0"/>
    <m/>
    <x v="0"/>
    <m/>
    <m/>
    <n v="0"/>
    <m/>
    <n v="0"/>
    <n v="0"/>
    <n v="0"/>
    <n v="0"/>
    <m/>
    <n v="0"/>
    <m/>
    <n v="0"/>
    <n v="0"/>
    <m/>
    <n v="0"/>
    <n v="0"/>
    <m/>
  </r>
  <r>
    <n v="3306"/>
    <x v="0"/>
    <x v="0"/>
    <x v="0"/>
    <x v="0"/>
    <m/>
    <m/>
    <x v="0"/>
    <x v="0"/>
    <x v="0"/>
    <m/>
    <x v="0"/>
    <m/>
    <m/>
    <n v="0"/>
    <m/>
    <n v="0"/>
    <n v="0"/>
    <n v="0"/>
    <n v="0"/>
    <m/>
    <n v="0"/>
    <m/>
    <n v="0"/>
    <n v="0"/>
    <m/>
    <n v="0"/>
    <n v="0"/>
    <m/>
  </r>
  <r>
    <n v="3307"/>
    <x v="0"/>
    <x v="0"/>
    <x v="0"/>
    <x v="0"/>
    <m/>
    <m/>
    <x v="0"/>
    <x v="0"/>
    <x v="0"/>
    <m/>
    <x v="0"/>
    <m/>
    <m/>
    <n v="0"/>
    <m/>
    <n v="0"/>
    <n v="0"/>
    <n v="0"/>
    <n v="0"/>
    <m/>
    <n v="0"/>
    <m/>
    <n v="0"/>
    <n v="0"/>
    <m/>
    <n v="0"/>
    <n v="0"/>
    <m/>
  </r>
  <r>
    <n v="3308"/>
    <x v="0"/>
    <x v="0"/>
    <x v="0"/>
    <x v="0"/>
    <m/>
    <m/>
    <x v="0"/>
    <x v="0"/>
    <x v="0"/>
    <m/>
    <x v="0"/>
    <m/>
    <m/>
    <n v="0"/>
    <m/>
    <n v="0"/>
    <n v="0"/>
    <n v="0"/>
    <n v="0"/>
    <m/>
    <n v="0"/>
    <m/>
    <n v="0"/>
    <n v="0"/>
    <m/>
    <n v="0"/>
    <n v="0"/>
    <m/>
  </r>
  <r>
    <n v="3309"/>
    <x v="0"/>
    <x v="0"/>
    <x v="0"/>
    <x v="0"/>
    <m/>
    <m/>
    <x v="0"/>
    <x v="0"/>
    <x v="0"/>
    <m/>
    <x v="0"/>
    <m/>
    <m/>
    <n v="0"/>
    <m/>
    <n v="0"/>
    <n v="0"/>
    <n v="0"/>
    <n v="0"/>
    <m/>
    <n v="0"/>
    <m/>
    <n v="0"/>
    <n v="0"/>
    <m/>
    <n v="0"/>
    <n v="0"/>
    <m/>
  </r>
  <r>
    <n v="3310"/>
    <x v="0"/>
    <x v="0"/>
    <x v="0"/>
    <x v="0"/>
    <m/>
    <m/>
    <x v="0"/>
    <x v="0"/>
    <x v="0"/>
    <m/>
    <x v="0"/>
    <m/>
    <m/>
    <n v="0"/>
    <m/>
    <n v="0"/>
    <n v="0"/>
    <n v="0"/>
    <n v="0"/>
    <m/>
    <n v="0"/>
    <m/>
    <n v="0"/>
    <n v="0"/>
    <m/>
    <n v="0"/>
    <n v="0"/>
    <m/>
  </r>
  <r>
    <n v="3311"/>
    <x v="0"/>
    <x v="0"/>
    <x v="0"/>
    <x v="0"/>
    <m/>
    <m/>
    <x v="0"/>
    <x v="0"/>
    <x v="0"/>
    <m/>
    <x v="0"/>
    <m/>
    <m/>
    <n v="0"/>
    <m/>
    <n v="0"/>
    <n v="0"/>
    <n v="0"/>
    <n v="0"/>
    <m/>
    <n v="0"/>
    <m/>
    <n v="0"/>
    <n v="0"/>
    <m/>
    <n v="0"/>
    <n v="0"/>
    <m/>
  </r>
  <r>
    <n v="3312"/>
    <x v="0"/>
    <x v="0"/>
    <x v="0"/>
    <x v="0"/>
    <m/>
    <m/>
    <x v="0"/>
    <x v="0"/>
    <x v="0"/>
    <m/>
    <x v="0"/>
    <m/>
    <m/>
    <n v="0"/>
    <m/>
    <n v="0"/>
    <n v="0"/>
    <n v="0"/>
    <n v="0"/>
    <m/>
    <n v="0"/>
    <m/>
    <n v="0"/>
    <n v="0"/>
    <m/>
    <n v="0"/>
    <n v="0"/>
    <m/>
  </r>
  <r>
    <n v="3313"/>
    <x v="0"/>
    <x v="0"/>
    <x v="0"/>
    <x v="0"/>
    <m/>
    <m/>
    <x v="0"/>
    <x v="0"/>
    <x v="0"/>
    <m/>
    <x v="0"/>
    <m/>
    <m/>
    <n v="0"/>
    <m/>
    <n v="0"/>
    <n v="0"/>
    <n v="0"/>
    <n v="0"/>
    <m/>
    <n v="0"/>
    <m/>
    <n v="0"/>
    <n v="0"/>
    <m/>
    <n v="0"/>
    <n v="0"/>
    <m/>
  </r>
  <r>
    <n v="3314"/>
    <x v="0"/>
    <x v="0"/>
    <x v="0"/>
    <x v="0"/>
    <m/>
    <m/>
    <x v="0"/>
    <x v="0"/>
    <x v="0"/>
    <m/>
    <x v="0"/>
    <m/>
    <m/>
    <n v="0"/>
    <m/>
    <n v="0"/>
    <n v="0"/>
    <n v="0"/>
    <n v="0"/>
    <m/>
    <n v="0"/>
    <m/>
    <n v="0"/>
    <n v="0"/>
    <m/>
    <n v="0"/>
    <n v="0"/>
    <m/>
  </r>
  <r>
    <n v="3315"/>
    <x v="0"/>
    <x v="0"/>
    <x v="0"/>
    <x v="0"/>
    <m/>
    <m/>
    <x v="0"/>
    <x v="0"/>
    <x v="0"/>
    <m/>
    <x v="0"/>
    <m/>
    <m/>
    <n v="0"/>
    <m/>
    <n v="0"/>
    <n v="0"/>
    <n v="0"/>
    <n v="0"/>
    <m/>
    <n v="0"/>
    <m/>
    <n v="0"/>
    <n v="0"/>
    <m/>
    <n v="0"/>
    <n v="0"/>
    <m/>
  </r>
  <r>
    <n v="3316"/>
    <x v="0"/>
    <x v="0"/>
    <x v="0"/>
    <x v="0"/>
    <m/>
    <m/>
    <x v="0"/>
    <x v="0"/>
    <x v="0"/>
    <m/>
    <x v="0"/>
    <m/>
    <m/>
    <n v="0"/>
    <m/>
    <n v="0"/>
    <n v="0"/>
    <n v="0"/>
    <n v="0"/>
    <m/>
    <n v="0"/>
    <m/>
    <n v="0"/>
    <n v="0"/>
    <m/>
    <n v="0"/>
    <n v="0"/>
    <m/>
  </r>
  <r>
    <n v="3317"/>
    <x v="0"/>
    <x v="0"/>
    <x v="0"/>
    <x v="0"/>
    <m/>
    <m/>
    <x v="0"/>
    <x v="0"/>
    <x v="0"/>
    <m/>
    <x v="0"/>
    <m/>
    <m/>
    <n v="0"/>
    <m/>
    <n v="0"/>
    <n v="0"/>
    <n v="0"/>
    <n v="0"/>
    <m/>
    <n v="0"/>
    <m/>
    <n v="0"/>
    <n v="0"/>
    <m/>
    <n v="0"/>
    <n v="0"/>
    <m/>
  </r>
  <r>
    <n v="3318"/>
    <x v="0"/>
    <x v="0"/>
    <x v="0"/>
    <x v="0"/>
    <m/>
    <m/>
    <x v="0"/>
    <x v="0"/>
    <x v="0"/>
    <m/>
    <x v="0"/>
    <m/>
    <m/>
    <n v="0"/>
    <m/>
    <n v="0"/>
    <n v="0"/>
    <n v="0"/>
    <n v="0"/>
    <m/>
    <n v="0"/>
    <m/>
    <n v="0"/>
    <n v="0"/>
    <m/>
    <n v="0"/>
    <n v="0"/>
    <m/>
  </r>
  <r>
    <n v="3319"/>
    <x v="0"/>
    <x v="0"/>
    <x v="0"/>
    <x v="0"/>
    <m/>
    <m/>
    <x v="0"/>
    <x v="0"/>
    <x v="0"/>
    <m/>
    <x v="0"/>
    <m/>
    <m/>
    <n v="0"/>
    <m/>
    <n v="0"/>
    <n v="0"/>
    <n v="0"/>
    <n v="0"/>
    <m/>
    <n v="0"/>
    <m/>
    <n v="0"/>
    <n v="0"/>
    <m/>
    <n v="0"/>
    <n v="0"/>
    <m/>
  </r>
  <r>
    <n v="3320"/>
    <x v="0"/>
    <x v="0"/>
    <x v="0"/>
    <x v="0"/>
    <m/>
    <m/>
    <x v="0"/>
    <x v="0"/>
    <x v="0"/>
    <m/>
    <x v="0"/>
    <m/>
    <m/>
    <n v="0"/>
    <m/>
    <n v="0"/>
    <n v="0"/>
    <n v="0"/>
    <n v="0"/>
    <m/>
    <n v="0"/>
    <m/>
    <n v="0"/>
    <n v="0"/>
    <m/>
    <n v="0"/>
    <n v="0"/>
    <m/>
  </r>
  <r>
    <n v="3321"/>
    <x v="0"/>
    <x v="0"/>
    <x v="0"/>
    <x v="0"/>
    <m/>
    <m/>
    <x v="0"/>
    <x v="0"/>
    <x v="0"/>
    <m/>
    <x v="0"/>
    <m/>
    <m/>
    <n v="0"/>
    <m/>
    <n v="0"/>
    <n v="0"/>
    <n v="0"/>
    <n v="0"/>
    <m/>
    <n v="0"/>
    <m/>
    <n v="0"/>
    <n v="0"/>
    <m/>
    <n v="0"/>
    <n v="0"/>
    <m/>
  </r>
  <r>
    <n v="3322"/>
    <x v="0"/>
    <x v="0"/>
    <x v="0"/>
    <x v="0"/>
    <m/>
    <m/>
    <x v="0"/>
    <x v="0"/>
    <x v="0"/>
    <m/>
    <x v="0"/>
    <m/>
    <m/>
    <n v="0"/>
    <m/>
    <n v="0"/>
    <n v="0"/>
    <n v="0"/>
    <n v="0"/>
    <m/>
    <n v="0"/>
    <m/>
    <n v="0"/>
    <n v="0"/>
    <m/>
    <n v="0"/>
    <n v="0"/>
    <m/>
  </r>
  <r>
    <n v="3323"/>
    <x v="0"/>
    <x v="0"/>
    <x v="0"/>
    <x v="0"/>
    <m/>
    <m/>
    <x v="0"/>
    <x v="0"/>
    <x v="0"/>
    <m/>
    <x v="0"/>
    <m/>
    <m/>
    <n v="0"/>
    <m/>
    <n v="0"/>
    <n v="0"/>
    <n v="0"/>
    <n v="0"/>
    <m/>
    <n v="0"/>
    <m/>
    <n v="0"/>
    <n v="0"/>
    <m/>
    <n v="0"/>
    <n v="0"/>
    <m/>
  </r>
  <r>
    <n v="3324"/>
    <x v="0"/>
    <x v="0"/>
    <x v="0"/>
    <x v="0"/>
    <m/>
    <m/>
    <x v="0"/>
    <x v="0"/>
    <x v="0"/>
    <m/>
    <x v="0"/>
    <m/>
    <m/>
    <n v="0"/>
    <m/>
    <n v="0"/>
    <n v="0"/>
    <n v="0"/>
    <n v="0"/>
    <m/>
    <n v="0"/>
    <m/>
    <n v="0"/>
    <n v="0"/>
    <m/>
    <n v="0"/>
    <n v="0"/>
    <m/>
  </r>
  <r>
    <n v="3325"/>
    <x v="0"/>
    <x v="0"/>
    <x v="0"/>
    <x v="0"/>
    <m/>
    <m/>
    <x v="0"/>
    <x v="0"/>
    <x v="0"/>
    <m/>
    <x v="0"/>
    <m/>
    <m/>
    <n v="0"/>
    <m/>
    <n v="0"/>
    <n v="0"/>
    <n v="0"/>
    <n v="0"/>
    <m/>
    <n v="0"/>
    <m/>
    <n v="0"/>
    <n v="0"/>
    <m/>
    <n v="0"/>
    <n v="0"/>
    <m/>
  </r>
  <r>
    <n v="3326"/>
    <x v="0"/>
    <x v="0"/>
    <x v="0"/>
    <x v="0"/>
    <m/>
    <m/>
    <x v="0"/>
    <x v="0"/>
    <x v="0"/>
    <m/>
    <x v="0"/>
    <m/>
    <m/>
    <n v="0"/>
    <m/>
    <n v="0"/>
    <n v="0"/>
    <n v="0"/>
    <n v="0"/>
    <m/>
    <n v="0"/>
    <m/>
    <n v="0"/>
    <n v="0"/>
    <m/>
    <n v="0"/>
    <n v="0"/>
    <m/>
  </r>
  <r>
    <n v="3327"/>
    <x v="0"/>
    <x v="0"/>
    <x v="0"/>
    <x v="0"/>
    <m/>
    <m/>
    <x v="0"/>
    <x v="0"/>
    <x v="0"/>
    <m/>
    <x v="0"/>
    <m/>
    <m/>
    <n v="0"/>
    <m/>
    <n v="0"/>
    <n v="0"/>
    <n v="0"/>
    <n v="0"/>
    <m/>
    <n v="0"/>
    <m/>
    <n v="0"/>
    <n v="0"/>
    <m/>
    <n v="0"/>
    <n v="0"/>
    <m/>
  </r>
  <r>
    <n v="3328"/>
    <x v="0"/>
    <x v="0"/>
    <x v="0"/>
    <x v="0"/>
    <m/>
    <m/>
    <x v="0"/>
    <x v="0"/>
    <x v="0"/>
    <m/>
    <x v="0"/>
    <m/>
    <m/>
    <n v="0"/>
    <m/>
    <n v="0"/>
    <n v="0"/>
    <n v="0"/>
    <n v="0"/>
    <m/>
    <n v="0"/>
    <m/>
    <n v="0"/>
    <n v="0"/>
    <m/>
    <n v="0"/>
    <n v="0"/>
    <m/>
  </r>
  <r>
    <n v="3329"/>
    <x v="0"/>
    <x v="0"/>
    <x v="0"/>
    <x v="0"/>
    <m/>
    <m/>
    <x v="0"/>
    <x v="0"/>
    <x v="0"/>
    <m/>
    <x v="0"/>
    <m/>
    <m/>
    <n v="0"/>
    <m/>
    <n v="0"/>
    <n v="0"/>
    <n v="0"/>
    <n v="0"/>
    <m/>
    <n v="0"/>
    <m/>
    <n v="0"/>
    <n v="0"/>
    <m/>
    <n v="0"/>
    <n v="0"/>
    <m/>
  </r>
  <r>
    <n v="3330"/>
    <x v="0"/>
    <x v="0"/>
    <x v="0"/>
    <x v="0"/>
    <m/>
    <m/>
    <x v="0"/>
    <x v="0"/>
    <x v="0"/>
    <m/>
    <x v="0"/>
    <m/>
    <m/>
    <n v="0"/>
    <m/>
    <n v="0"/>
    <n v="0"/>
    <n v="0"/>
    <n v="0"/>
    <m/>
    <n v="0"/>
    <m/>
    <n v="0"/>
    <n v="0"/>
    <m/>
    <n v="0"/>
    <n v="0"/>
    <m/>
  </r>
  <r>
    <n v="3331"/>
    <x v="0"/>
    <x v="0"/>
    <x v="0"/>
    <x v="0"/>
    <m/>
    <m/>
    <x v="0"/>
    <x v="0"/>
    <x v="0"/>
    <m/>
    <x v="0"/>
    <m/>
    <m/>
    <n v="0"/>
    <m/>
    <n v="0"/>
    <n v="0"/>
    <n v="0"/>
    <n v="0"/>
    <m/>
    <n v="0"/>
    <m/>
    <n v="0"/>
    <n v="0"/>
    <m/>
    <n v="0"/>
    <n v="0"/>
    <m/>
  </r>
  <r>
    <n v="3332"/>
    <x v="0"/>
    <x v="0"/>
    <x v="0"/>
    <x v="0"/>
    <m/>
    <m/>
    <x v="0"/>
    <x v="0"/>
    <x v="0"/>
    <m/>
    <x v="0"/>
    <m/>
    <m/>
    <n v="0"/>
    <m/>
    <n v="0"/>
    <n v="0"/>
    <n v="0"/>
    <n v="0"/>
    <m/>
    <n v="0"/>
    <m/>
    <n v="0"/>
    <n v="0"/>
    <m/>
    <n v="0"/>
    <n v="0"/>
    <m/>
  </r>
  <r>
    <n v="3333"/>
    <x v="0"/>
    <x v="0"/>
    <x v="0"/>
    <x v="0"/>
    <m/>
    <m/>
    <x v="0"/>
    <x v="0"/>
    <x v="0"/>
    <m/>
    <x v="0"/>
    <m/>
    <m/>
    <n v="0"/>
    <m/>
    <n v="0"/>
    <n v="0"/>
    <n v="0"/>
    <n v="0"/>
    <m/>
    <n v="0"/>
    <m/>
    <n v="0"/>
    <n v="0"/>
    <m/>
    <n v="0"/>
    <n v="0"/>
    <m/>
  </r>
  <r>
    <n v="3334"/>
    <x v="0"/>
    <x v="0"/>
    <x v="0"/>
    <x v="0"/>
    <m/>
    <m/>
    <x v="0"/>
    <x v="0"/>
    <x v="0"/>
    <m/>
    <x v="0"/>
    <m/>
    <m/>
    <n v="0"/>
    <m/>
    <n v="0"/>
    <n v="0"/>
    <n v="0"/>
    <n v="0"/>
    <m/>
    <n v="0"/>
    <m/>
    <n v="0"/>
    <n v="0"/>
    <m/>
    <n v="0"/>
    <n v="0"/>
    <m/>
  </r>
  <r>
    <n v="3335"/>
    <x v="0"/>
    <x v="0"/>
    <x v="0"/>
    <x v="0"/>
    <m/>
    <m/>
    <x v="0"/>
    <x v="0"/>
    <x v="0"/>
    <m/>
    <x v="0"/>
    <m/>
    <m/>
    <n v="0"/>
    <m/>
    <n v="0"/>
    <n v="0"/>
    <n v="0"/>
    <n v="0"/>
    <m/>
    <n v="0"/>
    <m/>
    <n v="0"/>
    <n v="0"/>
    <m/>
    <n v="0"/>
    <n v="0"/>
    <m/>
  </r>
  <r>
    <n v="3336"/>
    <x v="0"/>
    <x v="0"/>
    <x v="0"/>
    <x v="0"/>
    <m/>
    <m/>
    <x v="0"/>
    <x v="0"/>
    <x v="0"/>
    <m/>
    <x v="0"/>
    <m/>
    <m/>
    <n v="0"/>
    <m/>
    <n v="0"/>
    <n v="0"/>
    <n v="0"/>
    <n v="0"/>
    <m/>
    <n v="0"/>
    <m/>
    <n v="0"/>
    <n v="0"/>
    <m/>
    <n v="0"/>
    <n v="0"/>
    <m/>
  </r>
  <r>
    <n v="3337"/>
    <x v="0"/>
    <x v="0"/>
    <x v="0"/>
    <x v="0"/>
    <m/>
    <m/>
    <x v="0"/>
    <x v="0"/>
    <x v="0"/>
    <m/>
    <x v="0"/>
    <m/>
    <m/>
    <n v="0"/>
    <m/>
    <n v="0"/>
    <n v="0"/>
    <n v="0"/>
    <n v="0"/>
    <m/>
    <n v="0"/>
    <m/>
    <n v="0"/>
    <n v="0"/>
    <m/>
    <n v="0"/>
    <n v="0"/>
    <m/>
  </r>
  <r>
    <n v="3338"/>
    <x v="0"/>
    <x v="0"/>
    <x v="0"/>
    <x v="0"/>
    <m/>
    <m/>
    <x v="0"/>
    <x v="0"/>
    <x v="0"/>
    <m/>
    <x v="0"/>
    <m/>
    <m/>
    <n v="0"/>
    <m/>
    <n v="0"/>
    <n v="0"/>
    <n v="0"/>
    <n v="0"/>
    <m/>
    <n v="0"/>
    <m/>
    <n v="0"/>
    <n v="0"/>
    <m/>
    <n v="0"/>
    <n v="0"/>
    <m/>
  </r>
  <r>
    <n v="3339"/>
    <x v="0"/>
    <x v="0"/>
    <x v="0"/>
    <x v="0"/>
    <m/>
    <m/>
    <x v="0"/>
    <x v="0"/>
    <x v="0"/>
    <m/>
    <x v="0"/>
    <m/>
    <m/>
    <n v="0"/>
    <m/>
    <n v="0"/>
    <n v="0"/>
    <n v="0"/>
    <n v="0"/>
    <m/>
    <n v="0"/>
    <m/>
    <n v="0"/>
    <n v="0"/>
    <m/>
    <n v="0"/>
    <n v="0"/>
    <m/>
  </r>
  <r>
    <n v="3340"/>
    <x v="0"/>
    <x v="0"/>
    <x v="0"/>
    <x v="0"/>
    <m/>
    <m/>
    <x v="0"/>
    <x v="0"/>
    <x v="0"/>
    <m/>
    <x v="0"/>
    <m/>
    <m/>
    <n v="0"/>
    <m/>
    <n v="0"/>
    <n v="0"/>
    <n v="0"/>
    <n v="0"/>
    <m/>
    <n v="0"/>
    <m/>
    <n v="0"/>
    <n v="0"/>
    <m/>
    <n v="0"/>
    <n v="0"/>
    <m/>
  </r>
  <r>
    <n v="3341"/>
    <x v="0"/>
    <x v="0"/>
    <x v="0"/>
    <x v="0"/>
    <m/>
    <m/>
    <x v="0"/>
    <x v="0"/>
    <x v="0"/>
    <m/>
    <x v="0"/>
    <m/>
    <m/>
    <n v="0"/>
    <m/>
    <n v="0"/>
    <n v="0"/>
    <n v="0"/>
    <n v="0"/>
    <m/>
    <n v="0"/>
    <m/>
    <n v="0"/>
    <n v="0"/>
    <m/>
    <n v="0"/>
    <n v="0"/>
    <m/>
  </r>
  <r>
    <n v="3342"/>
    <x v="0"/>
    <x v="0"/>
    <x v="0"/>
    <x v="0"/>
    <m/>
    <m/>
    <x v="0"/>
    <x v="0"/>
    <x v="0"/>
    <m/>
    <x v="0"/>
    <m/>
    <m/>
    <n v="0"/>
    <m/>
    <n v="0"/>
    <n v="0"/>
    <n v="0"/>
    <n v="0"/>
    <m/>
    <n v="0"/>
    <m/>
    <n v="0"/>
    <n v="0"/>
    <m/>
    <n v="0"/>
    <n v="0"/>
    <m/>
  </r>
  <r>
    <n v="3343"/>
    <x v="0"/>
    <x v="0"/>
    <x v="0"/>
    <x v="0"/>
    <m/>
    <m/>
    <x v="0"/>
    <x v="0"/>
    <x v="0"/>
    <m/>
    <x v="0"/>
    <m/>
    <m/>
    <n v="0"/>
    <m/>
    <n v="0"/>
    <n v="0"/>
    <n v="0"/>
    <n v="0"/>
    <m/>
    <n v="0"/>
    <m/>
    <n v="0"/>
    <n v="0"/>
    <m/>
    <n v="0"/>
    <n v="0"/>
    <m/>
  </r>
  <r>
    <n v="3344"/>
    <x v="0"/>
    <x v="0"/>
    <x v="0"/>
    <x v="0"/>
    <m/>
    <m/>
    <x v="0"/>
    <x v="0"/>
    <x v="0"/>
    <m/>
    <x v="0"/>
    <m/>
    <m/>
    <n v="0"/>
    <m/>
    <n v="0"/>
    <n v="0"/>
    <n v="0"/>
    <n v="0"/>
    <m/>
    <n v="0"/>
    <m/>
    <n v="0"/>
    <n v="0"/>
    <m/>
    <n v="0"/>
    <n v="0"/>
    <m/>
  </r>
  <r>
    <n v="3345"/>
    <x v="0"/>
    <x v="0"/>
    <x v="0"/>
    <x v="0"/>
    <m/>
    <m/>
    <x v="0"/>
    <x v="0"/>
    <x v="0"/>
    <m/>
    <x v="0"/>
    <m/>
    <m/>
    <n v="0"/>
    <m/>
    <n v="0"/>
    <n v="0"/>
    <n v="0"/>
    <n v="0"/>
    <m/>
    <n v="0"/>
    <m/>
    <n v="0"/>
    <n v="0"/>
    <m/>
    <n v="0"/>
    <n v="0"/>
    <m/>
  </r>
  <r>
    <n v="3346"/>
    <x v="0"/>
    <x v="0"/>
    <x v="0"/>
    <x v="0"/>
    <m/>
    <m/>
    <x v="0"/>
    <x v="0"/>
    <x v="0"/>
    <m/>
    <x v="0"/>
    <m/>
    <m/>
    <n v="0"/>
    <m/>
    <n v="0"/>
    <n v="0"/>
    <n v="0"/>
    <n v="0"/>
    <m/>
    <n v="0"/>
    <m/>
    <n v="0"/>
    <n v="0"/>
    <m/>
    <n v="0"/>
    <n v="0"/>
    <m/>
  </r>
  <r>
    <n v="3347"/>
    <x v="0"/>
    <x v="0"/>
    <x v="0"/>
    <x v="0"/>
    <m/>
    <m/>
    <x v="0"/>
    <x v="0"/>
    <x v="0"/>
    <m/>
    <x v="0"/>
    <m/>
    <m/>
    <n v="0"/>
    <m/>
    <n v="0"/>
    <n v="0"/>
    <n v="0"/>
    <n v="0"/>
    <m/>
    <n v="0"/>
    <m/>
    <n v="0"/>
    <n v="0"/>
    <m/>
    <n v="0"/>
    <n v="0"/>
    <m/>
  </r>
  <r>
    <n v="3348"/>
    <x v="0"/>
    <x v="0"/>
    <x v="0"/>
    <x v="0"/>
    <m/>
    <m/>
    <x v="0"/>
    <x v="0"/>
    <x v="0"/>
    <m/>
    <x v="0"/>
    <m/>
    <m/>
    <n v="0"/>
    <m/>
    <n v="0"/>
    <n v="0"/>
    <n v="0"/>
    <n v="0"/>
    <m/>
    <n v="0"/>
    <m/>
    <n v="0"/>
    <n v="0"/>
    <m/>
    <n v="0"/>
    <n v="0"/>
    <m/>
  </r>
  <r>
    <n v="3349"/>
    <x v="0"/>
    <x v="0"/>
    <x v="0"/>
    <x v="0"/>
    <m/>
    <m/>
    <x v="0"/>
    <x v="0"/>
    <x v="0"/>
    <m/>
    <x v="0"/>
    <m/>
    <m/>
    <n v="0"/>
    <m/>
    <n v="0"/>
    <n v="0"/>
    <n v="0"/>
    <n v="0"/>
    <m/>
    <n v="0"/>
    <m/>
    <n v="0"/>
    <n v="0"/>
    <m/>
    <n v="0"/>
    <n v="0"/>
    <m/>
  </r>
  <r>
    <n v="3350"/>
    <x v="0"/>
    <x v="0"/>
    <x v="0"/>
    <x v="0"/>
    <m/>
    <m/>
    <x v="0"/>
    <x v="0"/>
    <x v="0"/>
    <m/>
    <x v="0"/>
    <m/>
    <m/>
    <n v="0"/>
    <m/>
    <n v="0"/>
    <n v="0"/>
    <n v="0"/>
    <n v="0"/>
    <m/>
    <n v="0"/>
    <m/>
    <n v="0"/>
    <n v="0"/>
    <m/>
    <n v="0"/>
    <n v="0"/>
    <m/>
  </r>
  <r>
    <n v="3351"/>
    <x v="0"/>
    <x v="0"/>
    <x v="0"/>
    <x v="0"/>
    <m/>
    <m/>
    <x v="0"/>
    <x v="0"/>
    <x v="0"/>
    <m/>
    <x v="0"/>
    <m/>
    <m/>
    <n v="0"/>
    <m/>
    <n v="0"/>
    <n v="0"/>
    <n v="0"/>
    <n v="0"/>
    <m/>
    <n v="0"/>
    <m/>
    <n v="0"/>
    <n v="0"/>
    <m/>
    <n v="0"/>
    <n v="0"/>
    <m/>
  </r>
  <r>
    <n v="3352"/>
    <x v="0"/>
    <x v="0"/>
    <x v="0"/>
    <x v="0"/>
    <m/>
    <m/>
    <x v="0"/>
    <x v="0"/>
    <x v="0"/>
    <m/>
    <x v="0"/>
    <m/>
    <m/>
    <n v="0"/>
    <m/>
    <n v="0"/>
    <n v="0"/>
    <n v="0"/>
    <n v="0"/>
    <m/>
    <n v="0"/>
    <m/>
    <n v="0"/>
    <n v="0"/>
    <m/>
    <n v="0"/>
    <n v="0"/>
    <m/>
  </r>
  <r>
    <n v="3353"/>
    <x v="0"/>
    <x v="0"/>
    <x v="0"/>
    <x v="0"/>
    <m/>
    <m/>
    <x v="0"/>
    <x v="0"/>
    <x v="0"/>
    <m/>
    <x v="0"/>
    <m/>
    <m/>
    <n v="0"/>
    <m/>
    <n v="0"/>
    <n v="0"/>
    <n v="0"/>
    <n v="0"/>
    <m/>
    <n v="0"/>
    <m/>
    <n v="0"/>
    <n v="0"/>
    <m/>
    <n v="0"/>
    <n v="0"/>
    <m/>
  </r>
  <r>
    <n v="3354"/>
    <x v="0"/>
    <x v="0"/>
    <x v="0"/>
    <x v="0"/>
    <m/>
    <m/>
    <x v="0"/>
    <x v="0"/>
    <x v="0"/>
    <m/>
    <x v="0"/>
    <m/>
    <m/>
    <n v="0"/>
    <m/>
    <n v="0"/>
    <n v="0"/>
    <n v="0"/>
    <n v="0"/>
    <m/>
    <n v="0"/>
    <m/>
    <n v="0"/>
    <n v="0"/>
    <m/>
    <n v="0"/>
    <n v="0"/>
    <m/>
  </r>
  <r>
    <n v="3355"/>
    <x v="0"/>
    <x v="0"/>
    <x v="0"/>
    <x v="0"/>
    <m/>
    <m/>
    <x v="0"/>
    <x v="0"/>
    <x v="0"/>
    <m/>
    <x v="0"/>
    <m/>
    <m/>
    <n v="0"/>
    <m/>
    <n v="0"/>
    <n v="0"/>
    <n v="0"/>
    <n v="0"/>
    <m/>
    <n v="0"/>
    <m/>
    <n v="0"/>
    <n v="0"/>
    <m/>
    <n v="0"/>
    <n v="0"/>
    <m/>
  </r>
  <r>
    <n v="3356"/>
    <x v="0"/>
    <x v="0"/>
    <x v="0"/>
    <x v="0"/>
    <m/>
    <m/>
    <x v="0"/>
    <x v="0"/>
    <x v="0"/>
    <m/>
    <x v="0"/>
    <m/>
    <m/>
    <n v="0"/>
    <m/>
    <n v="0"/>
    <n v="0"/>
    <n v="0"/>
    <n v="0"/>
    <m/>
    <n v="0"/>
    <m/>
    <n v="0"/>
    <n v="0"/>
    <m/>
    <n v="0"/>
    <n v="0"/>
    <m/>
  </r>
  <r>
    <n v="3357"/>
    <x v="0"/>
    <x v="0"/>
    <x v="0"/>
    <x v="0"/>
    <m/>
    <m/>
    <x v="0"/>
    <x v="0"/>
    <x v="0"/>
    <m/>
    <x v="0"/>
    <m/>
    <m/>
    <n v="0"/>
    <m/>
    <n v="0"/>
    <n v="0"/>
    <n v="0"/>
    <n v="0"/>
    <m/>
    <n v="0"/>
    <m/>
    <n v="0"/>
    <n v="0"/>
    <m/>
    <n v="0"/>
    <n v="0"/>
    <m/>
  </r>
  <r>
    <n v="3358"/>
    <x v="0"/>
    <x v="0"/>
    <x v="0"/>
    <x v="0"/>
    <m/>
    <m/>
    <x v="0"/>
    <x v="0"/>
    <x v="0"/>
    <m/>
    <x v="0"/>
    <m/>
    <m/>
    <n v="0"/>
    <m/>
    <n v="0"/>
    <n v="0"/>
    <n v="0"/>
    <n v="0"/>
    <m/>
    <n v="0"/>
    <m/>
    <n v="0"/>
    <n v="0"/>
    <m/>
    <n v="0"/>
    <n v="0"/>
    <m/>
  </r>
  <r>
    <n v="3359"/>
    <x v="0"/>
    <x v="0"/>
    <x v="0"/>
    <x v="0"/>
    <m/>
    <m/>
    <x v="0"/>
    <x v="0"/>
    <x v="0"/>
    <m/>
    <x v="0"/>
    <m/>
    <m/>
    <n v="0"/>
    <m/>
    <n v="0"/>
    <n v="0"/>
    <n v="0"/>
    <n v="0"/>
    <m/>
    <n v="0"/>
    <m/>
    <n v="0"/>
    <n v="0"/>
    <m/>
    <n v="0"/>
    <n v="0"/>
    <m/>
  </r>
  <r>
    <n v="3360"/>
    <x v="0"/>
    <x v="0"/>
    <x v="0"/>
    <x v="0"/>
    <m/>
    <m/>
    <x v="0"/>
    <x v="0"/>
    <x v="0"/>
    <m/>
    <x v="0"/>
    <m/>
    <m/>
    <n v="0"/>
    <m/>
    <n v="0"/>
    <n v="0"/>
    <n v="0"/>
    <n v="0"/>
    <m/>
    <n v="0"/>
    <m/>
    <n v="0"/>
    <n v="0"/>
    <m/>
    <n v="0"/>
    <n v="0"/>
    <m/>
  </r>
  <r>
    <n v="3361"/>
    <x v="0"/>
    <x v="0"/>
    <x v="0"/>
    <x v="0"/>
    <m/>
    <m/>
    <x v="0"/>
    <x v="0"/>
    <x v="0"/>
    <m/>
    <x v="0"/>
    <m/>
    <m/>
    <n v="0"/>
    <m/>
    <n v="0"/>
    <n v="0"/>
    <n v="0"/>
    <n v="0"/>
    <m/>
    <n v="0"/>
    <m/>
    <n v="0"/>
    <n v="0"/>
    <m/>
    <n v="0"/>
    <n v="0"/>
    <m/>
  </r>
  <r>
    <n v="3362"/>
    <x v="0"/>
    <x v="0"/>
    <x v="0"/>
    <x v="0"/>
    <m/>
    <m/>
    <x v="0"/>
    <x v="0"/>
    <x v="0"/>
    <m/>
    <x v="0"/>
    <m/>
    <m/>
    <n v="0"/>
    <m/>
    <n v="0"/>
    <n v="0"/>
    <n v="0"/>
    <n v="0"/>
    <m/>
    <n v="0"/>
    <m/>
    <n v="0"/>
    <n v="0"/>
    <m/>
    <n v="0"/>
    <n v="0"/>
    <m/>
  </r>
  <r>
    <n v="3363"/>
    <x v="0"/>
    <x v="0"/>
    <x v="0"/>
    <x v="0"/>
    <m/>
    <m/>
    <x v="0"/>
    <x v="0"/>
    <x v="0"/>
    <m/>
    <x v="0"/>
    <m/>
    <m/>
    <n v="0"/>
    <m/>
    <n v="0"/>
    <n v="0"/>
    <n v="0"/>
    <n v="0"/>
    <m/>
    <n v="0"/>
    <m/>
    <n v="0"/>
    <n v="0"/>
    <m/>
    <n v="0"/>
    <n v="0"/>
    <m/>
  </r>
  <r>
    <n v="3364"/>
    <x v="0"/>
    <x v="0"/>
    <x v="0"/>
    <x v="0"/>
    <m/>
    <m/>
    <x v="0"/>
    <x v="0"/>
    <x v="0"/>
    <m/>
    <x v="0"/>
    <m/>
    <m/>
    <n v="0"/>
    <m/>
    <n v="0"/>
    <n v="0"/>
    <n v="0"/>
    <n v="0"/>
    <m/>
    <n v="0"/>
    <m/>
    <n v="0"/>
    <n v="0"/>
    <m/>
    <n v="0"/>
    <n v="0"/>
    <m/>
  </r>
  <r>
    <n v="3365"/>
    <x v="0"/>
    <x v="0"/>
    <x v="0"/>
    <x v="0"/>
    <m/>
    <m/>
    <x v="0"/>
    <x v="0"/>
    <x v="0"/>
    <m/>
    <x v="0"/>
    <m/>
    <m/>
    <n v="0"/>
    <m/>
    <n v="0"/>
    <n v="0"/>
    <n v="0"/>
    <n v="0"/>
    <m/>
    <n v="0"/>
    <m/>
    <n v="0"/>
    <n v="0"/>
    <m/>
    <n v="0"/>
    <n v="0"/>
    <m/>
  </r>
  <r>
    <n v="3366"/>
    <x v="0"/>
    <x v="0"/>
    <x v="0"/>
    <x v="0"/>
    <m/>
    <m/>
    <x v="0"/>
    <x v="0"/>
    <x v="0"/>
    <m/>
    <x v="0"/>
    <m/>
    <m/>
    <n v="0"/>
    <m/>
    <n v="0"/>
    <n v="0"/>
    <n v="0"/>
    <n v="0"/>
    <m/>
    <n v="0"/>
    <m/>
    <n v="0"/>
    <n v="0"/>
    <m/>
    <n v="0"/>
    <n v="0"/>
    <m/>
  </r>
  <r>
    <n v="3367"/>
    <x v="0"/>
    <x v="0"/>
    <x v="0"/>
    <x v="0"/>
    <m/>
    <m/>
    <x v="0"/>
    <x v="0"/>
    <x v="0"/>
    <m/>
    <x v="0"/>
    <m/>
    <m/>
    <n v="0"/>
    <m/>
    <n v="0"/>
    <n v="0"/>
    <n v="0"/>
    <n v="0"/>
    <m/>
    <n v="0"/>
    <m/>
    <n v="0"/>
    <n v="0"/>
    <m/>
    <n v="0"/>
    <n v="0"/>
    <m/>
  </r>
  <r>
    <n v="3368"/>
    <x v="0"/>
    <x v="0"/>
    <x v="0"/>
    <x v="0"/>
    <m/>
    <m/>
    <x v="0"/>
    <x v="0"/>
    <x v="0"/>
    <m/>
    <x v="0"/>
    <m/>
    <m/>
    <n v="0"/>
    <m/>
    <n v="0"/>
    <n v="0"/>
    <n v="0"/>
    <n v="0"/>
    <m/>
    <n v="0"/>
    <m/>
    <n v="0"/>
    <n v="0"/>
    <m/>
    <n v="0"/>
    <n v="0"/>
    <m/>
  </r>
  <r>
    <n v="3369"/>
    <x v="0"/>
    <x v="0"/>
    <x v="0"/>
    <x v="0"/>
    <m/>
    <m/>
    <x v="0"/>
    <x v="0"/>
    <x v="0"/>
    <m/>
    <x v="0"/>
    <m/>
    <m/>
    <n v="0"/>
    <m/>
    <n v="0"/>
    <n v="0"/>
    <n v="0"/>
    <n v="0"/>
    <m/>
    <n v="0"/>
    <m/>
    <n v="0"/>
    <n v="0"/>
    <m/>
    <n v="0"/>
    <n v="0"/>
    <m/>
  </r>
  <r>
    <n v="3370"/>
    <x v="0"/>
    <x v="0"/>
    <x v="0"/>
    <x v="0"/>
    <m/>
    <m/>
    <x v="0"/>
    <x v="0"/>
    <x v="0"/>
    <m/>
    <x v="0"/>
    <m/>
    <m/>
    <n v="0"/>
    <m/>
    <n v="0"/>
    <n v="0"/>
    <n v="0"/>
    <n v="0"/>
    <m/>
    <n v="0"/>
    <m/>
    <n v="0"/>
    <n v="0"/>
    <m/>
    <n v="0"/>
    <n v="0"/>
    <m/>
  </r>
  <r>
    <n v="3371"/>
    <x v="0"/>
    <x v="0"/>
    <x v="0"/>
    <x v="0"/>
    <m/>
    <m/>
    <x v="0"/>
    <x v="0"/>
    <x v="0"/>
    <m/>
    <x v="0"/>
    <m/>
    <m/>
    <n v="0"/>
    <m/>
    <n v="0"/>
    <n v="0"/>
    <n v="0"/>
    <n v="0"/>
    <m/>
    <n v="0"/>
    <m/>
    <n v="0"/>
    <n v="0"/>
    <m/>
    <n v="0"/>
    <n v="0"/>
    <m/>
  </r>
  <r>
    <n v="3372"/>
    <x v="0"/>
    <x v="0"/>
    <x v="0"/>
    <x v="0"/>
    <m/>
    <m/>
    <x v="0"/>
    <x v="0"/>
    <x v="0"/>
    <m/>
    <x v="0"/>
    <m/>
    <m/>
    <n v="0"/>
    <m/>
    <n v="0"/>
    <n v="0"/>
    <n v="0"/>
    <n v="0"/>
    <m/>
    <n v="0"/>
    <m/>
    <n v="0"/>
    <n v="0"/>
    <m/>
    <n v="0"/>
    <n v="0"/>
    <m/>
  </r>
  <r>
    <n v="3373"/>
    <x v="0"/>
    <x v="0"/>
    <x v="0"/>
    <x v="0"/>
    <m/>
    <m/>
    <x v="0"/>
    <x v="0"/>
    <x v="0"/>
    <m/>
    <x v="0"/>
    <m/>
    <m/>
    <n v="0"/>
    <m/>
    <n v="0"/>
    <n v="0"/>
    <n v="0"/>
    <n v="0"/>
    <m/>
    <n v="0"/>
    <m/>
    <n v="0"/>
    <n v="0"/>
    <m/>
    <n v="0"/>
    <n v="0"/>
    <m/>
  </r>
  <r>
    <n v="3374"/>
    <x v="0"/>
    <x v="0"/>
    <x v="0"/>
    <x v="0"/>
    <m/>
    <m/>
    <x v="0"/>
    <x v="0"/>
    <x v="0"/>
    <m/>
    <x v="0"/>
    <m/>
    <m/>
    <n v="0"/>
    <m/>
    <n v="0"/>
    <n v="0"/>
    <n v="0"/>
    <n v="0"/>
    <m/>
    <n v="0"/>
    <m/>
    <n v="0"/>
    <n v="0"/>
    <m/>
    <n v="0"/>
    <n v="0"/>
    <m/>
  </r>
  <r>
    <n v="3375"/>
    <x v="0"/>
    <x v="0"/>
    <x v="0"/>
    <x v="0"/>
    <m/>
    <m/>
    <x v="0"/>
    <x v="0"/>
    <x v="0"/>
    <m/>
    <x v="0"/>
    <m/>
    <m/>
    <n v="0"/>
    <m/>
    <n v="0"/>
    <n v="0"/>
    <n v="0"/>
    <n v="0"/>
    <m/>
    <n v="0"/>
    <m/>
    <n v="0"/>
    <n v="0"/>
    <m/>
    <n v="0"/>
    <n v="0"/>
    <m/>
  </r>
  <r>
    <n v="3376"/>
    <x v="0"/>
    <x v="0"/>
    <x v="0"/>
    <x v="0"/>
    <m/>
    <m/>
    <x v="0"/>
    <x v="0"/>
    <x v="0"/>
    <m/>
    <x v="0"/>
    <m/>
    <m/>
    <n v="0"/>
    <m/>
    <n v="0"/>
    <n v="0"/>
    <n v="0"/>
    <n v="0"/>
    <m/>
    <n v="0"/>
    <m/>
    <n v="0"/>
    <n v="0"/>
    <m/>
    <n v="0"/>
    <n v="0"/>
    <m/>
  </r>
  <r>
    <n v="3377"/>
    <x v="0"/>
    <x v="0"/>
    <x v="0"/>
    <x v="0"/>
    <m/>
    <m/>
    <x v="0"/>
    <x v="0"/>
    <x v="0"/>
    <m/>
    <x v="0"/>
    <m/>
    <m/>
    <n v="0"/>
    <m/>
    <n v="0"/>
    <n v="0"/>
    <n v="0"/>
    <n v="0"/>
    <m/>
    <n v="0"/>
    <m/>
    <n v="0"/>
    <n v="0"/>
    <m/>
    <n v="0"/>
    <n v="0"/>
    <m/>
  </r>
  <r>
    <n v="3378"/>
    <x v="0"/>
    <x v="0"/>
    <x v="0"/>
    <x v="0"/>
    <m/>
    <m/>
    <x v="0"/>
    <x v="0"/>
    <x v="0"/>
    <m/>
    <x v="0"/>
    <m/>
    <m/>
    <n v="0"/>
    <m/>
    <n v="0"/>
    <n v="0"/>
    <n v="0"/>
    <n v="0"/>
    <m/>
    <n v="0"/>
    <m/>
    <n v="0"/>
    <n v="0"/>
    <m/>
    <n v="0"/>
    <n v="0"/>
    <m/>
  </r>
  <r>
    <n v="3379"/>
    <x v="0"/>
    <x v="0"/>
    <x v="0"/>
    <x v="0"/>
    <m/>
    <m/>
    <x v="0"/>
    <x v="0"/>
    <x v="0"/>
    <m/>
    <x v="0"/>
    <m/>
    <m/>
    <n v="0"/>
    <m/>
    <n v="0"/>
    <n v="0"/>
    <n v="0"/>
    <n v="0"/>
    <m/>
    <n v="0"/>
    <m/>
    <n v="0"/>
    <n v="0"/>
    <m/>
    <n v="0"/>
    <n v="0"/>
    <m/>
  </r>
  <r>
    <n v="3380"/>
    <x v="0"/>
    <x v="0"/>
    <x v="0"/>
    <x v="0"/>
    <m/>
    <m/>
    <x v="0"/>
    <x v="0"/>
    <x v="0"/>
    <m/>
    <x v="0"/>
    <m/>
    <m/>
    <n v="0"/>
    <m/>
    <n v="0"/>
    <n v="0"/>
    <n v="0"/>
    <n v="0"/>
    <m/>
    <n v="0"/>
    <m/>
    <n v="0"/>
    <n v="0"/>
    <m/>
    <n v="0"/>
    <n v="0"/>
    <m/>
  </r>
  <r>
    <n v="3381"/>
    <x v="0"/>
    <x v="0"/>
    <x v="0"/>
    <x v="0"/>
    <m/>
    <m/>
    <x v="0"/>
    <x v="0"/>
    <x v="0"/>
    <m/>
    <x v="0"/>
    <m/>
    <m/>
    <n v="0"/>
    <m/>
    <n v="0"/>
    <n v="0"/>
    <n v="0"/>
    <n v="0"/>
    <m/>
    <n v="0"/>
    <m/>
    <n v="0"/>
    <n v="0"/>
    <m/>
    <n v="0"/>
    <n v="0"/>
    <m/>
  </r>
  <r>
    <n v="3382"/>
    <x v="0"/>
    <x v="0"/>
    <x v="0"/>
    <x v="0"/>
    <m/>
    <m/>
    <x v="0"/>
    <x v="0"/>
    <x v="0"/>
    <m/>
    <x v="0"/>
    <m/>
    <m/>
    <n v="0"/>
    <m/>
    <n v="0"/>
    <n v="0"/>
    <n v="0"/>
    <n v="0"/>
    <m/>
    <n v="0"/>
    <m/>
    <n v="0"/>
    <n v="0"/>
    <m/>
    <n v="0"/>
    <n v="0"/>
    <m/>
  </r>
  <r>
    <n v="3383"/>
    <x v="0"/>
    <x v="0"/>
    <x v="0"/>
    <x v="0"/>
    <m/>
    <m/>
    <x v="0"/>
    <x v="0"/>
    <x v="0"/>
    <m/>
    <x v="0"/>
    <m/>
    <m/>
    <n v="0"/>
    <m/>
    <n v="0"/>
    <n v="0"/>
    <n v="0"/>
    <n v="0"/>
    <m/>
    <n v="0"/>
    <m/>
    <n v="0"/>
    <n v="0"/>
    <m/>
    <n v="0"/>
    <n v="0"/>
    <m/>
  </r>
  <r>
    <n v="3384"/>
    <x v="0"/>
    <x v="0"/>
    <x v="0"/>
    <x v="0"/>
    <m/>
    <m/>
    <x v="0"/>
    <x v="0"/>
    <x v="0"/>
    <m/>
    <x v="0"/>
    <m/>
    <m/>
    <n v="0"/>
    <m/>
    <n v="0"/>
    <n v="0"/>
    <n v="0"/>
    <n v="0"/>
    <m/>
    <n v="0"/>
    <m/>
    <n v="0"/>
    <n v="0"/>
    <m/>
    <n v="0"/>
    <n v="0"/>
    <m/>
  </r>
  <r>
    <n v="3385"/>
    <x v="0"/>
    <x v="0"/>
    <x v="0"/>
    <x v="0"/>
    <m/>
    <m/>
    <x v="0"/>
    <x v="0"/>
    <x v="0"/>
    <m/>
    <x v="0"/>
    <m/>
    <m/>
    <n v="0"/>
    <m/>
    <n v="0"/>
    <n v="0"/>
    <n v="0"/>
    <n v="0"/>
    <m/>
    <n v="0"/>
    <m/>
    <n v="0"/>
    <n v="0"/>
    <m/>
    <n v="0"/>
    <n v="0"/>
    <m/>
  </r>
  <r>
    <n v="3386"/>
    <x v="0"/>
    <x v="0"/>
    <x v="0"/>
    <x v="0"/>
    <m/>
    <m/>
    <x v="0"/>
    <x v="0"/>
    <x v="0"/>
    <m/>
    <x v="0"/>
    <m/>
    <m/>
    <n v="0"/>
    <m/>
    <n v="0"/>
    <n v="0"/>
    <n v="0"/>
    <n v="0"/>
    <m/>
    <n v="0"/>
    <m/>
    <n v="0"/>
    <n v="0"/>
    <m/>
    <n v="0"/>
    <n v="0"/>
    <m/>
  </r>
  <r>
    <n v="3387"/>
    <x v="0"/>
    <x v="0"/>
    <x v="0"/>
    <x v="0"/>
    <m/>
    <m/>
    <x v="0"/>
    <x v="0"/>
    <x v="0"/>
    <m/>
    <x v="0"/>
    <m/>
    <m/>
    <n v="0"/>
    <m/>
    <n v="0"/>
    <n v="0"/>
    <n v="0"/>
    <n v="0"/>
    <m/>
    <n v="0"/>
    <m/>
    <n v="0"/>
    <n v="0"/>
    <m/>
    <n v="0"/>
    <n v="0"/>
    <m/>
  </r>
  <r>
    <n v="3388"/>
    <x v="0"/>
    <x v="0"/>
    <x v="0"/>
    <x v="0"/>
    <m/>
    <m/>
    <x v="0"/>
    <x v="0"/>
    <x v="0"/>
    <m/>
    <x v="0"/>
    <m/>
    <m/>
    <n v="0"/>
    <m/>
    <n v="0"/>
    <n v="0"/>
    <n v="0"/>
    <n v="0"/>
    <m/>
    <n v="0"/>
    <m/>
    <n v="0"/>
    <n v="0"/>
    <m/>
    <n v="0"/>
    <n v="0"/>
    <m/>
  </r>
  <r>
    <n v="3389"/>
    <x v="0"/>
    <x v="0"/>
    <x v="0"/>
    <x v="0"/>
    <m/>
    <m/>
    <x v="0"/>
    <x v="0"/>
    <x v="0"/>
    <m/>
    <x v="0"/>
    <m/>
    <m/>
    <n v="0"/>
    <m/>
    <n v="0"/>
    <n v="0"/>
    <n v="0"/>
    <n v="0"/>
    <m/>
    <n v="0"/>
    <m/>
    <n v="0"/>
    <n v="0"/>
    <m/>
    <n v="0"/>
    <n v="0"/>
    <m/>
  </r>
  <r>
    <n v="3390"/>
    <x v="0"/>
    <x v="0"/>
    <x v="0"/>
    <x v="0"/>
    <m/>
    <m/>
    <x v="0"/>
    <x v="0"/>
    <x v="0"/>
    <m/>
    <x v="0"/>
    <m/>
    <m/>
    <n v="0"/>
    <m/>
    <n v="0"/>
    <n v="0"/>
    <n v="0"/>
    <n v="0"/>
    <m/>
    <n v="0"/>
    <m/>
    <n v="0"/>
    <n v="0"/>
    <m/>
    <n v="0"/>
    <n v="0"/>
    <m/>
  </r>
  <r>
    <n v="3391"/>
    <x v="0"/>
    <x v="0"/>
    <x v="0"/>
    <x v="0"/>
    <m/>
    <m/>
    <x v="0"/>
    <x v="0"/>
    <x v="0"/>
    <m/>
    <x v="0"/>
    <m/>
    <m/>
    <n v="0"/>
    <m/>
    <n v="0"/>
    <n v="0"/>
    <n v="0"/>
    <n v="0"/>
    <m/>
    <n v="0"/>
    <m/>
    <n v="0"/>
    <n v="0"/>
    <m/>
    <n v="0"/>
    <n v="0"/>
    <m/>
  </r>
  <r>
    <n v="3392"/>
    <x v="0"/>
    <x v="0"/>
    <x v="0"/>
    <x v="0"/>
    <m/>
    <m/>
    <x v="0"/>
    <x v="0"/>
    <x v="0"/>
    <m/>
    <x v="0"/>
    <m/>
    <m/>
    <n v="0"/>
    <m/>
    <n v="0"/>
    <n v="0"/>
    <n v="0"/>
    <n v="0"/>
    <m/>
    <n v="0"/>
    <m/>
    <n v="0"/>
    <n v="0"/>
    <m/>
    <n v="0"/>
    <n v="0"/>
    <m/>
  </r>
  <r>
    <n v="3393"/>
    <x v="0"/>
    <x v="0"/>
    <x v="0"/>
    <x v="0"/>
    <m/>
    <m/>
    <x v="0"/>
    <x v="0"/>
    <x v="0"/>
    <m/>
    <x v="0"/>
    <m/>
    <m/>
    <n v="0"/>
    <m/>
    <n v="0"/>
    <n v="0"/>
    <n v="0"/>
    <n v="0"/>
    <m/>
    <n v="0"/>
    <m/>
    <n v="0"/>
    <n v="0"/>
    <m/>
    <n v="0"/>
    <n v="0"/>
    <m/>
  </r>
  <r>
    <n v="3394"/>
    <x v="0"/>
    <x v="0"/>
    <x v="0"/>
    <x v="0"/>
    <m/>
    <m/>
    <x v="0"/>
    <x v="0"/>
    <x v="0"/>
    <m/>
    <x v="0"/>
    <m/>
    <m/>
    <n v="0"/>
    <m/>
    <n v="0"/>
    <n v="0"/>
    <n v="0"/>
    <n v="0"/>
    <m/>
    <n v="0"/>
    <m/>
    <n v="0"/>
    <n v="0"/>
    <m/>
    <n v="0"/>
    <n v="0"/>
    <m/>
  </r>
  <r>
    <n v="3395"/>
    <x v="0"/>
    <x v="0"/>
    <x v="0"/>
    <x v="0"/>
    <m/>
    <m/>
    <x v="0"/>
    <x v="0"/>
    <x v="0"/>
    <m/>
    <x v="0"/>
    <m/>
    <m/>
    <n v="0"/>
    <m/>
    <n v="0"/>
    <n v="0"/>
    <n v="0"/>
    <n v="0"/>
    <m/>
    <n v="0"/>
    <m/>
    <n v="0"/>
    <n v="0"/>
    <m/>
    <n v="0"/>
    <n v="0"/>
    <m/>
  </r>
  <r>
    <n v="3396"/>
    <x v="0"/>
    <x v="0"/>
    <x v="0"/>
    <x v="0"/>
    <m/>
    <m/>
    <x v="0"/>
    <x v="0"/>
    <x v="0"/>
    <m/>
    <x v="0"/>
    <m/>
    <m/>
    <n v="0"/>
    <m/>
    <n v="0"/>
    <n v="0"/>
    <n v="0"/>
    <n v="0"/>
    <m/>
    <n v="0"/>
    <m/>
    <n v="0"/>
    <n v="0"/>
    <m/>
    <n v="0"/>
    <n v="0"/>
    <m/>
  </r>
  <r>
    <n v="3397"/>
    <x v="0"/>
    <x v="0"/>
    <x v="0"/>
    <x v="0"/>
    <m/>
    <m/>
    <x v="0"/>
    <x v="0"/>
    <x v="0"/>
    <m/>
    <x v="0"/>
    <m/>
    <m/>
    <n v="0"/>
    <m/>
    <n v="0"/>
    <n v="0"/>
    <n v="0"/>
    <n v="0"/>
    <m/>
    <n v="0"/>
    <m/>
    <n v="0"/>
    <n v="0"/>
    <m/>
    <n v="0"/>
    <n v="0"/>
    <m/>
  </r>
  <r>
    <n v="3398"/>
    <x v="0"/>
    <x v="0"/>
    <x v="0"/>
    <x v="0"/>
    <m/>
    <m/>
    <x v="0"/>
    <x v="0"/>
    <x v="0"/>
    <m/>
    <x v="0"/>
    <m/>
    <m/>
    <n v="0"/>
    <m/>
    <n v="0"/>
    <n v="0"/>
    <n v="0"/>
    <n v="0"/>
    <m/>
    <n v="0"/>
    <m/>
    <n v="0"/>
    <n v="0"/>
    <m/>
    <n v="0"/>
    <n v="0"/>
    <m/>
  </r>
  <r>
    <n v="3399"/>
    <x v="0"/>
    <x v="0"/>
    <x v="0"/>
    <x v="0"/>
    <m/>
    <m/>
    <x v="0"/>
    <x v="0"/>
    <x v="0"/>
    <m/>
    <x v="0"/>
    <m/>
    <m/>
    <n v="0"/>
    <m/>
    <n v="0"/>
    <n v="0"/>
    <n v="0"/>
    <n v="0"/>
    <m/>
    <n v="0"/>
    <m/>
    <n v="0"/>
    <n v="0"/>
    <m/>
    <n v="0"/>
    <n v="0"/>
    <m/>
  </r>
  <r>
    <n v="3400"/>
    <x v="0"/>
    <x v="0"/>
    <x v="0"/>
    <x v="0"/>
    <m/>
    <m/>
    <x v="0"/>
    <x v="0"/>
    <x v="0"/>
    <m/>
    <x v="0"/>
    <m/>
    <m/>
    <n v="0"/>
    <m/>
    <n v="0"/>
    <n v="0"/>
    <n v="0"/>
    <n v="0"/>
    <m/>
    <n v="0"/>
    <m/>
    <n v="0"/>
    <n v="0"/>
    <m/>
    <n v="0"/>
    <n v="0"/>
    <m/>
  </r>
  <r>
    <n v="3401"/>
    <x v="0"/>
    <x v="0"/>
    <x v="0"/>
    <x v="0"/>
    <m/>
    <m/>
    <x v="0"/>
    <x v="0"/>
    <x v="0"/>
    <m/>
    <x v="0"/>
    <m/>
    <m/>
    <n v="0"/>
    <m/>
    <n v="0"/>
    <n v="0"/>
    <n v="0"/>
    <n v="0"/>
    <m/>
    <n v="0"/>
    <m/>
    <n v="0"/>
    <n v="0"/>
    <m/>
    <n v="0"/>
    <n v="0"/>
    <m/>
  </r>
  <r>
    <n v="3402"/>
    <x v="0"/>
    <x v="0"/>
    <x v="0"/>
    <x v="0"/>
    <m/>
    <m/>
    <x v="0"/>
    <x v="0"/>
    <x v="0"/>
    <m/>
    <x v="0"/>
    <m/>
    <m/>
    <n v="0"/>
    <m/>
    <n v="0"/>
    <n v="0"/>
    <n v="0"/>
    <n v="0"/>
    <m/>
    <n v="0"/>
    <m/>
    <n v="0"/>
    <n v="0"/>
    <m/>
    <n v="0"/>
    <n v="0"/>
    <m/>
  </r>
  <r>
    <n v="3403"/>
    <x v="0"/>
    <x v="0"/>
    <x v="0"/>
    <x v="0"/>
    <m/>
    <m/>
    <x v="0"/>
    <x v="0"/>
    <x v="0"/>
    <m/>
    <x v="0"/>
    <m/>
    <m/>
    <n v="0"/>
    <m/>
    <n v="0"/>
    <n v="0"/>
    <n v="0"/>
    <n v="0"/>
    <m/>
    <n v="0"/>
    <m/>
    <n v="0"/>
    <n v="0"/>
    <m/>
    <n v="0"/>
    <n v="0"/>
    <m/>
  </r>
  <r>
    <n v="3404"/>
    <x v="0"/>
    <x v="0"/>
    <x v="0"/>
    <x v="0"/>
    <m/>
    <m/>
    <x v="0"/>
    <x v="0"/>
    <x v="0"/>
    <m/>
    <x v="0"/>
    <m/>
    <m/>
    <n v="0"/>
    <m/>
    <n v="0"/>
    <n v="0"/>
    <n v="0"/>
    <n v="0"/>
    <m/>
    <n v="0"/>
    <m/>
    <n v="0"/>
    <n v="0"/>
    <m/>
    <n v="0"/>
    <n v="0"/>
    <m/>
  </r>
  <r>
    <n v="3405"/>
    <x v="0"/>
    <x v="0"/>
    <x v="0"/>
    <x v="0"/>
    <m/>
    <m/>
    <x v="0"/>
    <x v="0"/>
    <x v="0"/>
    <m/>
    <x v="0"/>
    <m/>
    <m/>
    <n v="0"/>
    <m/>
    <n v="0"/>
    <n v="0"/>
    <n v="0"/>
    <n v="0"/>
    <m/>
    <n v="0"/>
    <m/>
    <n v="0"/>
    <n v="0"/>
    <m/>
    <n v="0"/>
    <n v="0"/>
    <m/>
  </r>
  <r>
    <n v="3406"/>
    <x v="0"/>
    <x v="0"/>
    <x v="0"/>
    <x v="0"/>
    <m/>
    <m/>
    <x v="0"/>
    <x v="0"/>
    <x v="0"/>
    <m/>
    <x v="0"/>
    <m/>
    <m/>
    <n v="0"/>
    <m/>
    <n v="0"/>
    <n v="0"/>
    <n v="0"/>
    <n v="0"/>
    <m/>
    <n v="0"/>
    <m/>
    <n v="0"/>
    <n v="0"/>
    <m/>
    <n v="0"/>
    <n v="0"/>
    <m/>
  </r>
  <r>
    <n v="3407"/>
    <x v="0"/>
    <x v="0"/>
    <x v="0"/>
    <x v="0"/>
    <m/>
    <m/>
    <x v="0"/>
    <x v="0"/>
    <x v="0"/>
    <m/>
    <x v="0"/>
    <m/>
    <m/>
    <n v="0"/>
    <m/>
    <n v="0"/>
    <n v="0"/>
    <n v="0"/>
    <n v="0"/>
    <m/>
    <n v="0"/>
    <m/>
    <n v="0"/>
    <n v="0"/>
    <m/>
    <n v="0"/>
    <n v="0"/>
    <m/>
  </r>
  <r>
    <n v="3408"/>
    <x v="0"/>
    <x v="0"/>
    <x v="0"/>
    <x v="0"/>
    <m/>
    <m/>
    <x v="0"/>
    <x v="0"/>
    <x v="0"/>
    <m/>
    <x v="0"/>
    <m/>
    <m/>
    <n v="0"/>
    <m/>
    <n v="0"/>
    <n v="0"/>
    <n v="0"/>
    <n v="0"/>
    <m/>
    <n v="0"/>
    <m/>
    <n v="0"/>
    <n v="0"/>
    <m/>
    <n v="0"/>
    <n v="0"/>
    <m/>
  </r>
  <r>
    <n v="3409"/>
    <x v="0"/>
    <x v="0"/>
    <x v="0"/>
    <x v="0"/>
    <m/>
    <m/>
    <x v="0"/>
    <x v="0"/>
    <x v="0"/>
    <m/>
    <x v="0"/>
    <m/>
    <m/>
    <n v="0"/>
    <m/>
    <n v="0"/>
    <n v="0"/>
    <n v="0"/>
    <n v="0"/>
    <m/>
    <n v="0"/>
    <m/>
    <n v="0"/>
    <n v="0"/>
    <m/>
    <n v="0"/>
    <n v="0"/>
    <m/>
  </r>
  <r>
    <n v="3410"/>
    <x v="0"/>
    <x v="0"/>
    <x v="0"/>
    <x v="0"/>
    <m/>
    <m/>
    <x v="0"/>
    <x v="0"/>
    <x v="0"/>
    <m/>
    <x v="0"/>
    <m/>
    <m/>
    <n v="0"/>
    <m/>
    <n v="0"/>
    <n v="0"/>
    <n v="0"/>
    <n v="0"/>
    <m/>
    <n v="0"/>
    <m/>
    <n v="0"/>
    <n v="0"/>
    <m/>
    <n v="0"/>
    <n v="0"/>
    <m/>
  </r>
  <r>
    <n v="3411"/>
    <x v="0"/>
    <x v="0"/>
    <x v="0"/>
    <x v="0"/>
    <m/>
    <m/>
    <x v="0"/>
    <x v="0"/>
    <x v="0"/>
    <m/>
    <x v="0"/>
    <m/>
    <m/>
    <n v="0"/>
    <m/>
    <n v="0"/>
    <n v="0"/>
    <n v="0"/>
    <n v="0"/>
    <m/>
    <n v="0"/>
    <m/>
    <n v="0"/>
    <n v="0"/>
    <m/>
    <n v="0"/>
    <n v="0"/>
    <m/>
  </r>
  <r>
    <n v="3412"/>
    <x v="0"/>
    <x v="0"/>
    <x v="0"/>
    <x v="0"/>
    <m/>
    <m/>
    <x v="0"/>
    <x v="0"/>
    <x v="0"/>
    <m/>
    <x v="0"/>
    <m/>
    <m/>
    <n v="0"/>
    <m/>
    <n v="0"/>
    <n v="0"/>
    <n v="0"/>
    <n v="0"/>
    <m/>
    <n v="0"/>
    <m/>
    <n v="0"/>
    <n v="0"/>
    <m/>
    <n v="0"/>
    <n v="0"/>
    <m/>
  </r>
  <r>
    <n v="3413"/>
    <x v="0"/>
    <x v="0"/>
    <x v="0"/>
    <x v="0"/>
    <m/>
    <m/>
    <x v="0"/>
    <x v="0"/>
    <x v="0"/>
    <m/>
    <x v="0"/>
    <m/>
    <m/>
    <n v="0"/>
    <m/>
    <n v="0"/>
    <n v="0"/>
    <n v="0"/>
    <n v="0"/>
    <m/>
    <n v="0"/>
    <m/>
    <n v="0"/>
    <n v="0"/>
    <m/>
    <n v="0"/>
    <n v="0"/>
    <m/>
  </r>
  <r>
    <n v="3414"/>
    <x v="0"/>
    <x v="0"/>
    <x v="0"/>
    <x v="0"/>
    <m/>
    <m/>
    <x v="0"/>
    <x v="0"/>
    <x v="0"/>
    <m/>
    <x v="0"/>
    <m/>
    <m/>
    <n v="0"/>
    <m/>
    <n v="0"/>
    <n v="0"/>
    <n v="0"/>
    <n v="0"/>
    <m/>
    <n v="0"/>
    <m/>
    <n v="0"/>
    <n v="0"/>
    <m/>
    <n v="0"/>
    <n v="0"/>
    <m/>
  </r>
  <r>
    <n v="3415"/>
    <x v="0"/>
    <x v="0"/>
    <x v="0"/>
    <x v="0"/>
    <m/>
    <m/>
    <x v="0"/>
    <x v="0"/>
    <x v="0"/>
    <m/>
    <x v="0"/>
    <m/>
    <m/>
    <n v="0"/>
    <m/>
    <n v="0"/>
    <n v="0"/>
    <n v="0"/>
    <n v="0"/>
    <m/>
    <n v="0"/>
    <m/>
    <n v="0"/>
    <n v="0"/>
    <m/>
    <n v="0"/>
    <n v="0"/>
    <m/>
  </r>
  <r>
    <n v="3416"/>
    <x v="0"/>
    <x v="0"/>
    <x v="0"/>
    <x v="0"/>
    <m/>
    <m/>
    <x v="0"/>
    <x v="0"/>
    <x v="0"/>
    <m/>
    <x v="0"/>
    <m/>
    <m/>
    <n v="0"/>
    <m/>
    <n v="0"/>
    <n v="0"/>
    <n v="0"/>
    <n v="0"/>
    <m/>
    <n v="0"/>
    <m/>
    <n v="0"/>
    <n v="0"/>
    <m/>
    <n v="0"/>
    <n v="0"/>
    <m/>
  </r>
  <r>
    <n v="3417"/>
    <x v="0"/>
    <x v="0"/>
    <x v="0"/>
    <x v="0"/>
    <m/>
    <m/>
    <x v="0"/>
    <x v="0"/>
    <x v="0"/>
    <m/>
    <x v="0"/>
    <m/>
    <m/>
    <n v="0"/>
    <m/>
    <n v="0"/>
    <n v="0"/>
    <n v="0"/>
    <n v="0"/>
    <m/>
    <n v="0"/>
    <m/>
    <n v="0"/>
    <n v="0"/>
    <m/>
    <n v="0"/>
    <n v="0"/>
    <m/>
  </r>
  <r>
    <n v="3418"/>
    <x v="0"/>
    <x v="0"/>
    <x v="0"/>
    <x v="0"/>
    <m/>
    <m/>
    <x v="0"/>
    <x v="0"/>
    <x v="0"/>
    <m/>
    <x v="0"/>
    <m/>
    <m/>
    <n v="0"/>
    <m/>
    <n v="0"/>
    <n v="0"/>
    <n v="0"/>
    <n v="0"/>
    <m/>
    <n v="0"/>
    <m/>
    <n v="0"/>
    <n v="0"/>
    <m/>
    <n v="0"/>
    <n v="0"/>
    <m/>
  </r>
  <r>
    <n v="3419"/>
    <x v="0"/>
    <x v="0"/>
    <x v="0"/>
    <x v="0"/>
    <m/>
    <m/>
    <x v="0"/>
    <x v="0"/>
    <x v="0"/>
    <m/>
    <x v="0"/>
    <m/>
    <m/>
    <n v="0"/>
    <m/>
    <n v="0"/>
    <n v="0"/>
    <n v="0"/>
    <n v="0"/>
    <m/>
    <n v="0"/>
    <m/>
    <n v="0"/>
    <n v="0"/>
    <m/>
    <n v="0"/>
    <n v="0"/>
    <m/>
  </r>
  <r>
    <n v="3420"/>
    <x v="0"/>
    <x v="0"/>
    <x v="0"/>
    <x v="0"/>
    <m/>
    <m/>
    <x v="0"/>
    <x v="0"/>
    <x v="0"/>
    <m/>
    <x v="0"/>
    <m/>
    <m/>
    <n v="0"/>
    <m/>
    <n v="0"/>
    <n v="0"/>
    <n v="0"/>
    <n v="0"/>
    <m/>
    <n v="0"/>
    <m/>
    <n v="0"/>
    <n v="0"/>
    <m/>
    <n v="0"/>
    <n v="0"/>
    <m/>
  </r>
  <r>
    <n v="3421"/>
    <x v="0"/>
    <x v="0"/>
    <x v="0"/>
    <x v="0"/>
    <m/>
    <m/>
    <x v="0"/>
    <x v="0"/>
    <x v="0"/>
    <m/>
    <x v="0"/>
    <m/>
    <m/>
    <n v="0"/>
    <m/>
    <n v="0"/>
    <n v="0"/>
    <n v="0"/>
    <n v="0"/>
    <m/>
    <n v="0"/>
    <m/>
    <n v="0"/>
    <n v="0"/>
    <m/>
    <n v="0"/>
    <n v="0"/>
    <m/>
  </r>
  <r>
    <n v="3422"/>
    <x v="0"/>
    <x v="0"/>
    <x v="0"/>
    <x v="0"/>
    <m/>
    <m/>
    <x v="0"/>
    <x v="0"/>
    <x v="0"/>
    <m/>
    <x v="0"/>
    <m/>
    <m/>
    <n v="0"/>
    <m/>
    <n v="0"/>
    <n v="0"/>
    <n v="0"/>
    <n v="0"/>
    <m/>
    <n v="0"/>
    <m/>
    <n v="0"/>
    <n v="0"/>
    <m/>
    <n v="0"/>
    <n v="0"/>
    <m/>
  </r>
  <r>
    <n v="3423"/>
    <x v="0"/>
    <x v="0"/>
    <x v="0"/>
    <x v="0"/>
    <m/>
    <m/>
    <x v="0"/>
    <x v="0"/>
    <x v="0"/>
    <m/>
    <x v="0"/>
    <m/>
    <m/>
    <n v="0"/>
    <m/>
    <n v="0"/>
    <n v="0"/>
    <n v="0"/>
    <n v="0"/>
    <m/>
    <n v="0"/>
    <m/>
    <n v="0"/>
    <n v="0"/>
    <m/>
    <n v="0"/>
    <n v="0"/>
    <m/>
  </r>
  <r>
    <n v="3424"/>
    <x v="0"/>
    <x v="0"/>
    <x v="0"/>
    <x v="0"/>
    <m/>
    <m/>
    <x v="0"/>
    <x v="0"/>
    <x v="0"/>
    <m/>
    <x v="0"/>
    <m/>
    <m/>
    <n v="0"/>
    <m/>
    <n v="0"/>
    <n v="0"/>
    <n v="0"/>
    <n v="0"/>
    <m/>
    <n v="0"/>
    <m/>
    <n v="0"/>
    <n v="0"/>
    <m/>
    <n v="0"/>
    <n v="0"/>
    <m/>
  </r>
  <r>
    <n v="3425"/>
    <x v="0"/>
    <x v="0"/>
    <x v="0"/>
    <x v="0"/>
    <m/>
    <m/>
    <x v="0"/>
    <x v="0"/>
    <x v="0"/>
    <m/>
    <x v="0"/>
    <m/>
    <m/>
    <n v="0"/>
    <m/>
    <n v="0"/>
    <n v="0"/>
    <n v="0"/>
    <n v="0"/>
    <m/>
    <n v="0"/>
    <m/>
    <n v="0"/>
    <n v="0"/>
    <m/>
    <n v="0"/>
    <n v="0"/>
    <m/>
  </r>
  <r>
    <n v="3426"/>
    <x v="0"/>
    <x v="0"/>
    <x v="0"/>
    <x v="0"/>
    <m/>
    <m/>
    <x v="0"/>
    <x v="0"/>
    <x v="0"/>
    <m/>
    <x v="0"/>
    <m/>
    <m/>
    <n v="0"/>
    <m/>
    <n v="0"/>
    <n v="0"/>
    <n v="0"/>
    <n v="0"/>
    <m/>
    <n v="0"/>
    <m/>
    <n v="0"/>
    <n v="0"/>
    <m/>
    <n v="0"/>
    <n v="0"/>
    <m/>
  </r>
  <r>
    <n v="3427"/>
    <x v="0"/>
    <x v="0"/>
    <x v="0"/>
    <x v="0"/>
    <m/>
    <m/>
    <x v="0"/>
    <x v="0"/>
    <x v="0"/>
    <m/>
    <x v="0"/>
    <m/>
    <m/>
    <n v="0"/>
    <m/>
    <n v="0"/>
    <n v="0"/>
    <n v="0"/>
    <n v="0"/>
    <m/>
    <n v="0"/>
    <m/>
    <n v="0"/>
    <n v="0"/>
    <m/>
    <n v="0"/>
    <n v="0"/>
    <m/>
  </r>
  <r>
    <n v="3428"/>
    <x v="0"/>
    <x v="0"/>
    <x v="0"/>
    <x v="0"/>
    <m/>
    <m/>
    <x v="0"/>
    <x v="0"/>
    <x v="0"/>
    <m/>
    <x v="0"/>
    <m/>
    <m/>
    <n v="0"/>
    <m/>
    <n v="0"/>
    <n v="0"/>
    <n v="0"/>
    <n v="0"/>
    <m/>
    <n v="0"/>
    <m/>
    <n v="0"/>
    <n v="0"/>
    <m/>
    <n v="0"/>
    <n v="0"/>
    <m/>
  </r>
  <r>
    <n v="3429"/>
    <x v="0"/>
    <x v="0"/>
    <x v="0"/>
    <x v="0"/>
    <m/>
    <m/>
    <x v="0"/>
    <x v="0"/>
    <x v="0"/>
    <m/>
    <x v="0"/>
    <m/>
    <m/>
    <n v="0"/>
    <m/>
    <n v="0"/>
    <n v="0"/>
    <n v="0"/>
    <n v="0"/>
    <m/>
    <n v="0"/>
    <m/>
    <n v="0"/>
    <n v="0"/>
    <m/>
    <n v="0"/>
    <n v="0"/>
    <m/>
  </r>
  <r>
    <n v="3430"/>
    <x v="0"/>
    <x v="0"/>
    <x v="0"/>
    <x v="0"/>
    <m/>
    <m/>
    <x v="0"/>
    <x v="0"/>
    <x v="0"/>
    <m/>
    <x v="0"/>
    <m/>
    <m/>
    <n v="0"/>
    <m/>
    <n v="0"/>
    <n v="0"/>
    <n v="0"/>
    <n v="0"/>
    <m/>
    <n v="0"/>
    <m/>
    <n v="0"/>
    <n v="0"/>
    <m/>
    <n v="0"/>
    <n v="0"/>
    <m/>
  </r>
  <r>
    <n v="3431"/>
    <x v="0"/>
    <x v="0"/>
    <x v="0"/>
    <x v="0"/>
    <m/>
    <m/>
    <x v="0"/>
    <x v="0"/>
    <x v="0"/>
    <m/>
    <x v="0"/>
    <m/>
    <m/>
    <n v="0"/>
    <m/>
    <n v="0"/>
    <n v="0"/>
    <n v="0"/>
    <n v="0"/>
    <m/>
    <n v="0"/>
    <m/>
    <n v="0"/>
    <n v="0"/>
    <m/>
    <n v="0"/>
    <n v="0"/>
    <m/>
  </r>
  <r>
    <n v="3432"/>
    <x v="0"/>
    <x v="0"/>
    <x v="0"/>
    <x v="0"/>
    <m/>
    <m/>
    <x v="0"/>
    <x v="0"/>
    <x v="0"/>
    <m/>
    <x v="0"/>
    <m/>
    <m/>
    <n v="0"/>
    <m/>
    <n v="0"/>
    <n v="0"/>
    <n v="0"/>
    <n v="0"/>
    <m/>
    <n v="0"/>
    <m/>
    <n v="0"/>
    <n v="0"/>
    <m/>
    <n v="0"/>
    <n v="0"/>
    <m/>
  </r>
  <r>
    <n v="3433"/>
    <x v="0"/>
    <x v="0"/>
    <x v="0"/>
    <x v="0"/>
    <m/>
    <m/>
    <x v="0"/>
    <x v="0"/>
    <x v="0"/>
    <m/>
    <x v="0"/>
    <m/>
    <m/>
    <n v="0"/>
    <m/>
    <n v="0"/>
    <n v="0"/>
    <n v="0"/>
    <n v="0"/>
    <m/>
    <n v="0"/>
    <m/>
    <n v="0"/>
    <n v="0"/>
    <m/>
    <n v="0"/>
    <n v="0"/>
    <m/>
  </r>
  <r>
    <n v="3434"/>
    <x v="0"/>
    <x v="0"/>
    <x v="0"/>
    <x v="0"/>
    <m/>
    <m/>
    <x v="0"/>
    <x v="0"/>
    <x v="0"/>
    <m/>
    <x v="0"/>
    <m/>
    <m/>
    <n v="0"/>
    <m/>
    <n v="0"/>
    <n v="0"/>
    <n v="0"/>
    <n v="0"/>
    <m/>
    <n v="0"/>
    <m/>
    <n v="0"/>
    <n v="0"/>
    <m/>
    <n v="0"/>
    <n v="0"/>
    <m/>
  </r>
  <r>
    <n v="3435"/>
    <x v="0"/>
    <x v="0"/>
    <x v="0"/>
    <x v="0"/>
    <m/>
    <m/>
    <x v="0"/>
    <x v="0"/>
    <x v="0"/>
    <m/>
    <x v="0"/>
    <m/>
    <m/>
    <n v="0"/>
    <m/>
    <n v="0"/>
    <n v="0"/>
    <n v="0"/>
    <n v="0"/>
    <m/>
    <n v="0"/>
    <m/>
    <n v="0"/>
    <n v="0"/>
    <m/>
    <n v="0"/>
    <n v="0"/>
    <m/>
  </r>
  <r>
    <n v="3436"/>
    <x v="0"/>
    <x v="0"/>
    <x v="0"/>
    <x v="0"/>
    <m/>
    <m/>
    <x v="0"/>
    <x v="0"/>
    <x v="0"/>
    <m/>
    <x v="0"/>
    <m/>
    <m/>
    <n v="0"/>
    <m/>
    <n v="0"/>
    <n v="0"/>
    <n v="0"/>
    <n v="0"/>
    <m/>
    <n v="0"/>
    <m/>
    <n v="0"/>
    <n v="0"/>
    <m/>
    <n v="0"/>
    <n v="0"/>
    <m/>
  </r>
  <r>
    <n v="3437"/>
    <x v="0"/>
    <x v="0"/>
    <x v="0"/>
    <x v="0"/>
    <m/>
    <m/>
    <x v="0"/>
    <x v="0"/>
    <x v="0"/>
    <m/>
    <x v="0"/>
    <m/>
    <m/>
    <n v="0"/>
    <m/>
    <n v="0"/>
    <n v="0"/>
    <n v="0"/>
    <n v="0"/>
    <m/>
    <n v="0"/>
    <m/>
    <n v="0"/>
    <n v="0"/>
    <m/>
    <n v="0"/>
    <n v="0"/>
    <m/>
  </r>
  <r>
    <n v="3438"/>
    <x v="0"/>
    <x v="0"/>
    <x v="0"/>
    <x v="0"/>
    <m/>
    <m/>
    <x v="0"/>
    <x v="0"/>
    <x v="0"/>
    <m/>
    <x v="0"/>
    <m/>
    <m/>
    <n v="0"/>
    <m/>
    <n v="0"/>
    <n v="0"/>
    <n v="0"/>
    <n v="0"/>
    <m/>
    <n v="0"/>
    <m/>
    <n v="0"/>
    <n v="0"/>
    <m/>
    <n v="0"/>
    <n v="0"/>
    <m/>
  </r>
  <r>
    <n v="3439"/>
    <x v="0"/>
    <x v="0"/>
    <x v="0"/>
    <x v="0"/>
    <m/>
    <m/>
    <x v="0"/>
    <x v="0"/>
    <x v="0"/>
    <m/>
    <x v="0"/>
    <m/>
    <m/>
    <n v="0"/>
    <m/>
    <n v="0"/>
    <n v="0"/>
    <n v="0"/>
    <n v="0"/>
    <m/>
    <n v="0"/>
    <m/>
    <n v="0"/>
    <n v="0"/>
    <m/>
    <n v="0"/>
    <n v="0"/>
    <m/>
  </r>
  <r>
    <n v="3440"/>
    <x v="0"/>
    <x v="0"/>
    <x v="0"/>
    <x v="0"/>
    <m/>
    <m/>
    <x v="0"/>
    <x v="0"/>
    <x v="0"/>
    <m/>
    <x v="0"/>
    <m/>
    <m/>
    <n v="0"/>
    <m/>
    <n v="0"/>
    <n v="0"/>
    <n v="0"/>
    <n v="0"/>
    <m/>
    <n v="0"/>
    <m/>
    <n v="0"/>
    <n v="0"/>
    <m/>
    <n v="0"/>
    <n v="0"/>
    <m/>
  </r>
  <r>
    <n v="3441"/>
    <x v="0"/>
    <x v="0"/>
    <x v="0"/>
    <x v="0"/>
    <m/>
    <m/>
    <x v="0"/>
    <x v="0"/>
    <x v="0"/>
    <m/>
    <x v="0"/>
    <m/>
    <m/>
    <n v="0"/>
    <m/>
    <n v="0"/>
    <n v="0"/>
    <n v="0"/>
    <n v="0"/>
    <m/>
    <n v="0"/>
    <m/>
    <n v="0"/>
    <n v="0"/>
    <m/>
    <n v="0"/>
    <n v="0"/>
    <m/>
  </r>
  <r>
    <n v="3442"/>
    <x v="0"/>
    <x v="0"/>
    <x v="0"/>
    <x v="0"/>
    <m/>
    <m/>
    <x v="0"/>
    <x v="0"/>
    <x v="0"/>
    <m/>
    <x v="0"/>
    <m/>
    <m/>
    <n v="0"/>
    <m/>
    <n v="0"/>
    <n v="0"/>
    <n v="0"/>
    <n v="0"/>
    <m/>
    <n v="0"/>
    <m/>
    <n v="0"/>
    <n v="0"/>
    <m/>
    <n v="0"/>
    <n v="0"/>
    <m/>
  </r>
  <r>
    <n v="3443"/>
    <x v="0"/>
    <x v="0"/>
    <x v="0"/>
    <x v="0"/>
    <m/>
    <m/>
    <x v="0"/>
    <x v="0"/>
    <x v="0"/>
    <m/>
    <x v="0"/>
    <m/>
    <m/>
    <n v="0"/>
    <m/>
    <n v="0"/>
    <n v="0"/>
    <n v="0"/>
    <n v="0"/>
    <m/>
    <n v="0"/>
    <m/>
    <n v="0"/>
    <n v="0"/>
    <m/>
    <n v="0"/>
    <n v="0"/>
    <m/>
  </r>
  <r>
    <n v="3444"/>
    <x v="0"/>
    <x v="0"/>
    <x v="0"/>
    <x v="0"/>
    <m/>
    <m/>
    <x v="0"/>
    <x v="0"/>
    <x v="0"/>
    <m/>
    <x v="0"/>
    <m/>
    <m/>
    <n v="0"/>
    <m/>
    <n v="0"/>
    <n v="0"/>
    <n v="0"/>
    <n v="0"/>
    <m/>
    <n v="0"/>
    <m/>
    <n v="0"/>
    <n v="0"/>
    <m/>
    <n v="0"/>
    <n v="0"/>
    <m/>
  </r>
  <r>
    <n v="3445"/>
    <x v="0"/>
    <x v="0"/>
    <x v="0"/>
    <x v="0"/>
    <m/>
    <m/>
    <x v="0"/>
    <x v="0"/>
    <x v="0"/>
    <m/>
    <x v="0"/>
    <m/>
    <m/>
    <n v="0"/>
    <m/>
    <n v="0"/>
    <n v="0"/>
    <n v="0"/>
    <n v="0"/>
    <m/>
    <n v="0"/>
    <m/>
    <n v="0"/>
    <n v="0"/>
    <m/>
    <n v="0"/>
    <n v="0"/>
    <m/>
  </r>
  <r>
    <n v="3446"/>
    <x v="0"/>
    <x v="0"/>
    <x v="0"/>
    <x v="0"/>
    <m/>
    <m/>
    <x v="0"/>
    <x v="0"/>
    <x v="0"/>
    <m/>
    <x v="0"/>
    <m/>
    <m/>
    <n v="0"/>
    <m/>
    <n v="0"/>
    <n v="0"/>
    <n v="0"/>
    <n v="0"/>
    <m/>
    <n v="0"/>
    <m/>
    <n v="0"/>
    <n v="0"/>
    <m/>
    <n v="0"/>
    <n v="0"/>
    <m/>
  </r>
  <r>
    <n v="3447"/>
    <x v="0"/>
    <x v="0"/>
    <x v="0"/>
    <x v="0"/>
    <m/>
    <m/>
    <x v="0"/>
    <x v="0"/>
    <x v="0"/>
    <m/>
    <x v="0"/>
    <m/>
    <m/>
    <n v="0"/>
    <m/>
    <n v="0"/>
    <n v="0"/>
    <n v="0"/>
    <n v="0"/>
    <m/>
    <n v="0"/>
    <m/>
    <n v="0"/>
    <n v="0"/>
    <m/>
    <n v="0"/>
    <n v="0"/>
    <m/>
  </r>
  <r>
    <n v="3448"/>
    <x v="0"/>
    <x v="0"/>
    <x v="0"/>
    <x v="0"/>
    <m/>
    <m/>
    <x v="0"/>
    <x v="0"/>
    <x v="0"/>
    <m/>
    <x v="0"/>
    <m/>
    <m/>
    <n v="0"/>
    <m/>
    <n v="0"/>
    <n v="0"/>
    <n v="0"/>
    <n v="0"/>
    <m/>
    <n v="0"/>
    <m/>
    <n v="0"/>
    <n v="0"/>
    <m/>
    <n v="0"/>
    <n v="0"/>
    <m/>
  </r>
  <r>
    <n v="3449"/>
    <x v="0"/>
    <x v="0"/>
    <x v="0"/>
    <x v="0"/>
    <m/>
    <m/>
    <x v="0"/>
    <x v="0"/>
    <x v="0"/>
    <m/>
    <x v="0"/>
    <m/>
    <m/>
    <n v="0"/>
    <m/>
    <n v="0"/>
    <n v="0"/>
    <n v="0"/>
    <n v="0"/>
    <m/>
    <n v="0"/>
    <m/>
    <n v="0"/>
    <n v="0"/>
    <m/>
    <n v="0"/>
    <n v="0"/>
    <m/>
  </r>
  <r>
    <n v="3450"/>
    <x v="0"/>
    <x v="0"/>
    <x v="0"/>
    <x v="0"/>
    <m/>
    <m/>
    <x v="0"/>
    <x v="0"/>
    <x v="0"/>
    <m/>
    <x v="0"/>
    <m/>
    <m/>
    <n v="0"/>
    <m/>
    <n v="0"/>
    <n v="0"/>
    <n v="0"/>
    <n v="0"/>
    <m/>
    <n v="0"/>
    <m/>
    <n v="0"/>
    <n v="0"/>
    <m/>
    <n v="0"/>
    <n v="0"/>
    <m/>
  </r>
  <r>
    <n v="3451"/>
    <x v="0"/>
    <x v="0"/>
    <x v="0"/>
    <x v="0"/>
    <m/>
    <m/>
    <x v="0"/>
    <x v="0"/>
    <x v="0"/>
    <m/>
    <x v="0"/>
    <m/>
    <m/>
    <n v="0"/>
    <m/>
    <n v="0"/>
    <n v="0"/>
    <n v="0"/>
    <n v="0"/>
    <m/>
    <n v="0"/>
    <m/>
    <n v="0"/>
    <n v="0"/>
    <m/>
    <n v="0"/>
    <n v="0"/>
    <m/>
  </r>
  <r>
    <n v="3452"/>
    <x v="0"/>
    <x v="0"/>
    <x v="0"/>
    <x v="0"/>
    <m/>
    <m/>
    <x v="0"/>
    <x v="0"/>
    <x v="0"/>
    <m/>
    <x v="0"/>
    <m/>
    <m/>
    <n v="0"/>
    <m/>
    <n v="0"/>
    <n v="0"/>
    <n v="0"/>
    <n v="0"/>
    <m/>
    <n v="0"/>
    <m/>
    <n v="0"/>
    <n v="0"/>
    <m/>
    <n v="0"/>
    <n v="0"/>
    <m/>
  </r>
  <r>
    <n v="3453"/>
    <x v="0"/>
    <x v="0"/>
    <x v="0"/>
    <x v="0"/>
    <m/>
    <m/>
    <x v="0"/>
    <x v="0"/>
    <x v="0"/>
    <m/>
    <x v="0"/>
    <m/>
    <m/>
    <n v="0"/>
    <m/>
    <n v="0"/>
    <n v="0"/>
    <n v="0"/>
    <n v="0"/>
    <m/>
    <n v="0"/>
    <m/>
    <n v="0"/>
    <n v="0"/>
    <m/>
    <n v="0"/>
    <n v="0"/>
    <m/>
  </r>
  <r>
    <n v="3454"/>
    <x v="0"/>
    <x v="0"/>
    <x v="0"/>
    <x v="0"/>
    <m/>
    <m/>
    <x v="0"/>
    <x v="0"/>
    <x v="0"/>
    <m/>
    <x v="0"/>
    <m/>
    <m/>
    <n v="0"/>
    <m/>
    <n v="0"/>
    <n v="0"/>
    <n v="0"/>
    <n v="0"/>
    <m/>
    <n v="0"/>
    <m/>
    <n v="0"/>
    <n v="0"/>
    <m/>
    <n v="0"/>
    <n v="0"/>
    <m/>
  </r>
  <r>
    <n v="3455"/>
    <x v="0"/>
    <x v="0"/>
    <x v="0"/>
    <x v="0"/>
    <m/>
    <m/>
    <x v="0"/>
    <x v="0"/>
    <x v="0"/>
    <m/>
    <x v="0"/>
    <m/>
    <m/>
    <n v="0"/>
    <m/>
    <n v="0"/>
    <n v="0"/>
    <n v="0"/>
    <n v="0"/>
    <m/>
    <n v="0"/>
    <m/>
    <n v="0"/>
    <n v="0"/>
    <m/>
    <n v="0"/>
    <n v="0"/>
    <m/>
  </r>
  <r>
    <n v="3456"/>
    <x v="0"/>
    <x v="0"/>
    <x v="0"/>
    <x v="0"/>
    <m/>
    <m/>
    <x v="0"/>
    <x v="0"/>
    <x v="0"/>
    <m/>
    <x v="0"/>
    <m/>
    <m/>
    <n v="0"/>
    <m/>
    <n v="0"/>
    <n v="0"/>
    <n v="0"/>
    <n v="0"/>
    <m/>
    <n v="0"/>
    <m/>
    <n v="0"/>
    <n v="0"/>
    <m/>
    <n v="0"/>
    <n v="0"/>
    <m/>
  </r>
  <r>
    <n v="3457"/>
    <x v="0"/>
    <x v="0"/>
    <x v="0"/>
    <x v="0"/>
    <m/>
    <m/>
    <x v="0"/>
    <x v="0"/>
    <x v="0"/>
    <m/>
    <x v="0"/>
    <m/>
    <m/>
    <n v="0"/>
    <m/>
    <n v="0"/>
    <n v="0"/>
    <n v="0"/>
    <n v="0"/>
    <m/>
    <n v="0"/>
    <m/>
    <n v="0"/>
    <n v="0"/>
    <m/>
    <n v="0"/>
    <n v="0"/>
    <m/>
  </r>
  <r>
    <n v="3458"/>
    <x v="0"/>
    <x v="0"/>
    <x v="0"/>
    <x v="0"/>
    <m/>
    <m/>
    <x v="0"/>
    <x v="0"/>
    <x v="0"/>
    <m/>
    <x v="0"/>
    <m/>
    <m/>
    <n v="0"/>
    <m/>
    <n v="0"/>
    <n v="0"/>
    <n v="0"/>
    <n v="0"/>
    <m/>
    <n v="0"/>
    <m/>
    <n v="0"/>
    <n v="0"/>
    <m/>
    <n v="0"/>
    <n v="0"/>
    <m/>
  </r>
  <r>
    <n v="3459"/>
    <x v="0"/>
    <x v="0"/>
    <x v="0"/>
    <x v="0"/>
    <m/>
    <m/>
    <x v="0"/>
    <x v="0"/>
    <x v="0"/>
    <m/>
    <x v="0"/>
    <m/>
    <m/>
    <n v="0"/>
    <m/>
    <n v="0"/>
    <n v="0"/>
    <n v="0"/>
    <n v="0"/>
    <m/>
    <n v="0"/>
    <m/>
    <n v="0"/>
    <n v="0"/>
    <m/>
    <n v="0"/>
    <n v="0"/>
    <m/>
  </r>
  <r>
    <n v="3460"/>
    <x v="0"/>
    <x v="0"/>
    <x v="0"/>
    <x v="0"/>
    <m/>
    <m/>
    <x v="0"/>
    <x v="0"/>
    <x v="0"/>
    <m/>
    <x v="0"/>
    <m/>
    <m/>
    <n v="0"/>
    <m/>
    <n v="0"/>
    <n v="0"/>
    <n v="0"/>
    <n v="0"/>
    <m/>
    <n v="0"/>
    <m/>
    <n v="0"/>
    <n v="0"/>
    <m/>
    <n v="0"/>
    <n v="0"/>
    <m/>
  </r>
  <r>
    <n v="3461"/>
    <x v="0"/>
    <x v="0"/>
    <x v="0"/>
    <x v="0"/>
    <m/>
    <m/>
    <x v="0"/>
    <x v="0"/>
    <x v="0"/>
    <m/>
    <x v="0"/>
    <m/>
    <m/>
    <n v="0"/>
    <m/>
    <n v="0"/>
    <n v="0"/>
    <n v="0"/>
    <n v="0"/>
    <m/>
    <n v="0"/>
    <m/>
    <n v="0"/>
    <n v="0"/>
    <m/>
    <n v="0"/>
    <n v="0"/>
    <m/>
  </r>
  <r>
    <n v="3462"/>
    <x v="0"/>
    <x v="0"/>
    <x v="0"/>
    <x v="0"/>
    <m/>
    <m/>
    <x v="0"/>
    <x v="0"/>
    <x v="0"/>
    <m/>
    <x v="0"/>
    <m/>
    <m/>
    <n v="0"/>
    <m/>
    <n v="0"/>
    <n v="0"/>
    <n v="0"/>
    <n v="0"/>
    <m/>
    <n v="0"/>
    <m/>
    <n v="0"/>
    <n v="0"/>
    <m/>
    <n v="0"/>
    <n v="0"/>
    <m/>
  </r>
  <r>
    <n v="3463"/>
    <x v="0"/>
    <x v="0"/>
    <x v="0"/>
    <x v="0"/>
    <m/>
    <m/>
    <x v="0"/>
    <x v="0"/>
    <x v="0"/>
    <m/>
    <x v="0"/>
    <m/>
    <m/>
    <n v="0"/>
    <m/>
    <n v="0"/>
    <n v="0"/>
    <n v="0"/>
    <n v="0"/>
    <m/>
    <n v="0"/>
    <m/>
    <n v="0"/>
    <n v="0"/>
    <m/>
    <n v="0"/>
    <n v="0"/>
    <m/>
  </r>
  <r>
    <n v="3464"/>
    <x v="0"/>
    <x v="0"/>
    <x v="0"/>
    <x v="0"/>
    <m/>
    <m/>
    <x v="0"/>
    <x v="0"/>
    <x v="0"/>
    <m/>
    <x v="0"/>
    <m/>
    <m/>
    <n v="0"/>
    <m/>
    <n v="0"/>
    <n v="0"/>
    <n v="0"/>
    <n v="0"/>
    <m/>
    <n v="0"/>
    <m/>
    <n v="0"/>
    <n v="0"/>
    <m/>
    <n v="0"/>
    <n v="0"/>
    <m/>
  </r>
  <r>
    <n v="3465"/>
    <x v="0"/>
    <x v="0"/>
    <x v="0"/>
    <x v="0"/>
    <m/>
    <m/>
    <x v="0"/>
    <x v="0"/>
    <x v="0"/>
    <m/>
    <x v="0"/>
    <m/>
    <m/>
    <n v="0"/>
    <m/>
    <n v="0"/>
    <n v="0"/>
    <n v="0"/>
    <n v="0"/>
    <m/>
    <n v="0"/>
    <m/>
    <n v="0"/>
    <n v="0"/>
    <m/>
    <n v="0"/>
    <n v="0"/>
    <m/>
  </r>
  <r>
    <n v="3466"/>
    <x v="0"/>
    <x v="0"/>
    <x v="0"/>
    <x v="0"/>
    <m/>
    <m/>
    <x v="0"/>
    <x v="0"/>
    <x v="0"/>
    <m/>
    <x v="0"/>
    <m/>
    <m/>
    <n v="0"/>
    <m/>
    <n v="0"/>
    <n v="0"/>
    <n v="0"/>
    <n v="0"/>
    <m/>
    <n v="0"/>
    <m/>
    <n v="0"/>
    <n v="0"/>
    <m/>
    <n v="0"/>
    <n v="0"/>
    <m/>
  </r>
  <r>
    <n v="3467"/>
    <x v="0"/>
    <x v="0"/>
    <x v="0"/>
    <x v="0"/>
    <m/>
    <m/>
    <x v="0"/>
    <x v="0"/>
    <x v="0"/>
    <m/>
    <x v="0"/>
    <m/>
    <m/>
    <n v="0"/>
    <m/>
    <n v="0"/>
    <n v="0"/>
    <n v="0"/>
    <n v="0"/>
    <m/>
    <n v="0"/>
    <m/>
    <n v="0"/>
    <n v="0"/>
    <m/>
    <n v="0"/>
    <n v="0"/>
    <m/>
  </r>
  <r>
    <n v="3468"/>
    <x v="0"/>
    <x v="0"/>
    <x v="0"/>
    <x v="0"/>
    <m/>
    <m/>
    <x v="0"/>
    <x v="0"/>
    <x v="0"/>
    <m/>
    <x v="0"/>
    <m/>
    <m/>
    <n v="0"/>
    <m/>
    <n v="0"/>
    <n v="0"/>
    <n v="0"/>
    <n v="0"/>
    <m/>
    <n v="0"/>
    <m/>
    <n v="0"/>
    <n v="0"/>
    <m/>
    <n v="0"/>
    <n v="0"/>
    <m/>
  </r>
  <r>
    <n v="3469"/>
    <x v="0"/>
    <x v="0"/>
    <x v="0"/>
    <x v="0"/>
    <m/>
    <m/>
    <x v="0"/>
    <x v="0"/>
    <x v="0"/>
    <m/>
    <x v="0"/>
    <m/>
    <m/>
    <n v="0"/>
    <m/>
    <n v="0"/>
    <n v="0"/>
    <n v="0"/>
    <n v="0"/>
    <m/>
    <n v="0"/>
    <m/>
    <n v="0"/>
    <n v="0"/>
    <m/>
    <n v="0"/>
    <n v="0"/>
    <m/>
  </r>
  <r>
    <n v="3470"/>
    <x v="0"/>
    <x v="0"/>
    <x v="0"/>
    <x v="0"/>
    <m/>
    <m/>
    <x v="0"/>
    <x v="0"/>
    <x v="0"/>
    <m/>
    <x v="0"/>
    <m/>
    <m/>
    <n v="0"/>
    <m/>
    <n v="0"/>
    <n v="0"/>
    <n v="0"/>
    <n v="0"/>
    <m/>
    <n v="0"/>
    <m/>
    <n v="0"/>
    <n v="0"/>
    <m/>
    <n v="0"/>
    <n v="0"/>
    <m/>
  </r>
  <r>
    <n v="3471"/>
    <x v="0"/>
    <x v="0"/>
    <x v="0"/>
    <x v="0"/>
    <m/>
    <m/>
    <x v="0"/>
    <x v="0"/>
    <x v="0"/>
    <m/>
    <x v="0"/>
    <m/>
    <m/>
    <n v="0"/>
    <m/>
    <n v="0"/>
    <n v="0"/>
    <n v="0"/>
    <n v="0"/>
    <m/>
    <n v="0"/>
    <m/>
    <n v="0"/>
    <n v="0"/>
    <m/>
    <n v="0"/>
    <n v="0"/>
    <m/>
  </r>
  <r>
    <n v="3472"/>
    <x v="0"/>
    <x v="0"/>
    <x v="0"/>
    <x v="0"/>
    <m/>
    <m/>
    <x v="0"/>
    <x v="0"/>
    <x v="0"/>
    <m/>
    <x v="0"/>
    <m/>
    <m/>
    <n v="0"/>
    <m/>
    <n v="0"/>
    <n v="0"/>
    <n v="0"/>
    <n v="0"/>
    <m/>
    <n v="0"/>
    <m/>
    <n v="0"/>
    <n v="0"/>
    <m/>
    <n v="0"/>
    <n v="0"/>
    <m/>
  </r>
  <r>
    <n v="3473"/>
    <x v="0"/>
    <x v="0"/>
    <x v="0"/>
    <x v="0"/>
    <m/>
    <m/>
    <x v="0"/>
    <x v="0"/>
    <x v="0"/>
    <m/>
    <x v="0"/>
    <m/>
    <m/>
    <n v="0"/>
    <m/>
    <n v="0"/>
    <n v="0"/>
    <n v="0"/>
    <n v="0"/>
    <m/>
    <n v="0"/>
    <m/>
    <n v="0"/>
    <n v="0"/>
    <m/>
    <n v="0"/>
    <n v="0"/>
    <m/>
  </r>
  <r>
    <n v="3474"/>
    <x v="0"/>
    <x v="0"/>
    <x v="0"/>
    <x v="0"/>
    <m/>
    <m/>
    <x v="0"/>
    <x v="0"/>
    <x v="0"/>
    <m/>
    <x v="0"/>
    <m/>
    <m/>
    <n v="0"/>
    <m/>
    <n v="0"/>
    <n v="0"/>
    <n v="0"/>
    <n v="0"/>
    <m/>
    <n v="0"/>
    <m/>
    <n v="0"/>
    <n v="0"/>
    <m/>
    <n v="0"/>
    <n v="0"/>
    <m/>
  </r>
  <r>
    <n v="3475"/>
    <x v="0"/>
    <x v="0"/>
    <x v="0"/>
    <x v="0"/>
    <m/>
    <m/>
    <x v="0"/>
    <x v="0"/>
    <x v="0"/>
    <m/>
    <x v="0"/>
    <m/>
    <m/>
    <n v="0"/>
    <m/>
    <n v="0"/>
    <n v="0"/>
    <n v="0"/>
    <n v="0"/>
    <m/>
    <n v="0"/>
    <m/>
    <n v="0"/>
    <n v="0"/>
    <m/>
    <n v="0"/>
    <n v="0"/>
    <m/>
  </r>
  <r>
    <n v="3476"/>
    <x v="0"/>
    <x v="0"/>
    <x v="0"/>
    <x v="0"/>
    <m/>
    <m/>
    <x v="0"/>
    <x v="0"/>
    <x v="0"/>
    <m/>
    <x v="0"/>
    <m/>
    <m/>
    <n v="0"/>
    <m/>
    <n v="0"/>
    <n v="0"/>
    <n v="0"/>
    <n v="0"/>
    <m/>
    <n v="0"/>
    <m/>
    <n v="0"/>
    <n v="0"/>
    <m/>
    <n v="0"/>
    <n v="0"/>
    <m/>
  </r>
  <r>
    <n v="3477"/>
    <x v="0"/>
    <x v="0"/>
    <x v="0"/>
    <x v="0"/>
    <m/>
    <m/>
    <x v="0"/>
    <x v="0"/>
    <x v="0"/>
    <m/>
    <x v="0"/>
    <m/>
    <m/>
    <n v="0"/>
    <m/>
    <n v="0"/>
    <n v="0"/>
    <n v="0"/>
    <n v="0"/>
    <m/>
    <n v="0"/>
    <m/>
    <n v="0"/>
    <n v="0"/>
    <m/>
    <n v="0"/>
    <n v="0"/>
    <m/>
  </r>
  <r>
    <n v="3478"/>
    <x v="0"/>
    <x v="0"/>
    <x v="0"/>
    <x v="0"/>
    <m/>
    <m/>
    <x v="0"/>
    <x v="0"/>
    <x v="0"/>
    <m/>
    <x v="0"/>
    <m/>
    <m/>
    <n v="0"/>
    <m/>
    <n v="0"/>
    <n v="0"/>
    <n v="0"/>
    <n v="0"/>
    <m/>
    <n v="0"/>
    <m/>
    <n v="0"/>
    <n v="0"/>
    <m/>
    <n v="0"/>
    <n v="0"/>
    <m/>
  </r>
  <r>
    <n v="3479"/>
    <x v="0"/>
    <x v="0"/>
    <x v="0"/>
    <x v="0"/>
    <m/>
    <m/>
    <x v="0"/>
    <x v="0"/>
    <x v="0"/>
    <m/>
    <x v="0"/>
    <m/>
    <m/>
    <n v="0"/>
    <m/>
    <n v="0"/>
    <n v="0"/>
    <n v="0"/>
    <n v="0"/>
    <m/>
    <n v="0"/>
    <m/>
    <n v="0"/>
    <n v="0"/>
    <m/>
    <n v="0"/>
    <n v="0"/>
    <m/>
  </r>
  <r>
    <n v="3480"/>
    <x v="0"/>
    <x v="0"/>
    <x v="0"/>
    <x v="0"/>
    <m/>
    <m/>
    <x v="0"/>
    <x v="0"/>
    <x v="0"/>
    <m/>
    <x v="0"/>
    <m/>
    <m/>
    <n v="0"/>
    <m/>
    <n v="0"/>
    <n v="0"/>
    <n v="0"/>
    <n v="0"/>
    <m/>
    <n v="0"/>
    <m/>
    <n v="0"/>
    <n v="0"/>
    <m/>
    <n v="0"/>
    <n v="0"/>
    <m/>
  </r>
  <r>
    <n v="3481"/>
    <x v="0"/>
    <x v="0"/>
    <x v="0"/>
    <x v="0"/>
    <m/>
    <m/>
    <x v="0"/>
    <x v="0"/>
    <x v="0"/>
    <m/>
    <x v="0"/>
    <m/>
    <m/>
    <n v="0"/>
    <m/>
    <n v="0"/>
    <n v="0"/>
    <n v="0"/>
    <n v="0"/>
    <m/>
    <n v="0"/>
    <m/>
    <n v="0"/>
    <n v="0"/>
    <m/>
    <n v="0"/>
    <n v="0"/>
    <m/>
  </r>
  <r>
    <n v="3482"/>
    <x v="0"/>
    <x v="0"/>
    <x v="0"/>
    <x v="0"/>
    <m/>
    <m/>
    <x v="0"/>
    <x v="0"/>
    <x v="0"/>
    <m/>
    <x v="0"/>
    <m/>
    <m/>
    <n v="0"/>
    <m/>
    <n v="0"/>
    <n v="0"/>
    <n v="0"/>
    <n v="0"/>
    <m/>
    <n v="0"/>
    <m/>
    <n v="0"/>
    <n v="0"/>
    <m/>
    <n v="0"/>
    <n v="0"/>
    <m/>
  </r>
  <r>
    <n v="3483"/>
    <x v="0"/>
    <x v="0"/>
    <x v="0"/>
    <x v="0"/>
    <m/>
    <m/>
    <x v="0"/>
    <x v="0"/>
    <x v="0"/>
    <m/>
    <x v="0"/>
    <m/>
    <m/>
    <n v="0"/>
    <m/>
    <n v="0"/>
    <n v="0"/>
    <n v="0"/>
    <n v="0"/>
    <m/>
    <n v="0"/>
    <m/>
    <n v="0"/>
    <n v="0"/>
    <m/>
    <n v="0"/>
    <n v="0"/>
    <m/>
  </r>
  <r>
    <n v="3484"/>
    <x v="0"/>
    <x v="0"/>
    <x v="0"/>
    <x v="0"/>
    <m/>
    <m/>
    <x v="0"/>
    <x v="0"/>
    <x v="0"/>
    <m/>
    <x v="0"/>
    <m/>
    <m/>
    <n v="0"/>
    <m/>
    <n v="0"/>
    <n v="0"/>
    <n v="0"/>
    <n v="0"/>
    <m/>
    <n v="0"/>
    <m/>
    <n v="0"/>
    <n v="0"/>
    <m/>
    <n v="0"/>
    <n v="0"/>
    <m/>
  </r>
  <r>
    <n v="3485"/>
    <x v="0"/>
    <x v="0"/>
    <x v="0"/>
    <x v="0"/>
    <m/>
    <m/>
    <x v="0"/>
    <x v="0"/>
    <x v="0"/>
    <m/>
    <x v="0"/>
    <m/>
    <m/>
    <n v="0"/>
    <m/>
    <n v="0"/>
    <n v="0"/>
    <n v="0"/>
    <n v="0"/>
    <m/>
    <n v="0"/>
    <m/>
    <n v="0"/>
    <n v="0"/>
    <m/>
    <n v="0"/>
    <n v="0"/>
    <m/>
  </r>
  <r>
    <n v="3486"/>
    <x v="0"/>
    <x v="0"/>
    <x v="0"/>
    <x v="0"/>
    <m/>
    <m/>
    <x v="0"/>
    <x v="0"/>
    <x v="0"/>
    <m/>
    <x v="0"/>
    <m/>
    <m/>
    <n v="0"/>
    <m/>
    <n v="0"/>
    <n v="0"/>
    <n v="0"/>
    <n v="0"/>
    <m/>
    <n v="0"/>
    <m/>
    <n v="0"/>
    <n v="0"/>
    <m/>
    <n v="0"/>
    <n v="0"/>
    <m/>
  </r>
  <r>
    <n v="3487"/>
    <x v="0"/>
    <x v="0"/>
    <x v="0"/>
    <x v="0"/>
    <m/>
    <m/>
    <x v="0"/>
    <x v="0"/>
    <x v="0"/>
    <m/>
    <x v="0"/>
    <m/>
    <m/>
    <n v="0"/>
    <m/>
    <n v="0"/>
    <n v="0"/>
    <n v="0"/>
    <n v="0"/>
    <m/>
    <n v="0"/>
    <m/>
    <n v="0"/>
    <n v="0"/>
    <m/>
    <n v="0"/>
    <n v="0"/>
    <m/>
  </r>
  <r>
    <n v="3488"/>
    <x v="0"/>
    <x v="0"/>
    <x v="0"/>
    <x v="0"/>
    <m/>
    <m/>
    <x v="0"/>
    <x v="0"/>
    <x v="0"/>
    <m/>
    <x v="0"/>
    <m/>
    <m/>
    <n v="0"/>
    <m/>
    <n v="0"/>
    <n v="0"/>
    <n v="0"/>
    <n v="0"/>
    <m/>
    <n v="0"/>
    <m/>
    <n v="0"/>
    <n v="0"/>
    <m/>
    <n v="0"/>
    <n v="0"/>
    <m/>
  </r>
  <r>
    <n v="3489"/>
    <x v="0"/>
    <x v="0"/>
    <x v="0"/>
    <x v="0"/>
    <m/>
    <m/>
    <x v="0"/>
    <x v="0"/>
    <x v="0"/>
    <m/>
    <x v="0"/>
    <m/>
    <m/>
    <n v="0"/>
    <m/>
    <n v="0"/>
    <n v="0"/>
    <n v="0"/>
    <n v="0"/>
    <m/>
    <n v="0"/>
    <m/>
    <n v="0"/>
    <n v="0"/>
    <m/>
    <n v="0"/>
    <n v="0"/>
    <m/>
  </r>
  <r>
    <n v="3490"/>
    <x v="0"/>
    <x v="0"/>
    <x v="0"/>
    <x v="0"/>
    <m/>
    <m/>
    <x v="0"/>
    <x v="0"/>
    <x v="0"/>
    <m/>
    <x v="0"/>
    <m/>
    <m/>
    <n v="0"/>
    <m/>
    <n v="0"/>
    <n v="0"/>
    <n v="0"/>
    <n v="0"/>
    <m/>
    <n v="0"/>
    <m/>
    <n v="0"/>
    <n v="0"/>
    <m/>
    <n v="0"/>
    <n v="0"/>
    <m/>
  </r>
  <r>
    <n v="3491"/>
    <x v="0"/>
    <x v="0"/>
    <x v="0"/>
    <x v="0"/>
    <m/>
    <m/>
    <x v="0"/>
    <x v="0"/>
    <x v="0"/>
    <m/>
    <x v="0"/>
    <m/>
    <m/>
    <n v="0"/>
    <m/>
    <n v="0"/>
    <n v="0"/>
    <n v="0"/>
    <n v="0"/>
    <m/>
    <n v="0"/>
    <m/>
    <n v="0"/>
    <n v="0"/>
    <m/>
    <n v="0"/>
    <n v="0"/>
    <m/>
  </r>
  <r>
    <n v="3492"/>
    <x v="0"/>
    <x v="0"/>
    <x v="0"/>
    <x v="0"/>
    <m/>
    <m/>
    <x v="0"/>
    <x v="0"/>
    <x v="0"/>
    <m/>
    <x v="0"/>
    <m/>
    <m/>
    <n v="0"/>
    <m/>
    <n v="0"/>
    <n v="0"/>
    <n v="0"/>
    <n v="0"/>
    <m/>
    <n v="0"/>
    <m/>
    <n v="0"/>
    <n v="0"/>
    <m/>
    <n v="0"/>
    <n v="0"/>
    <m/>
  </r>
  <r>
    <n v="3493"/>
    <x v="0"/>
    <x v="0"/>
    <x v="0"/>
    <x v="0"/>
    <m/>
    <m/>
    <x v="0"/>
    <x v="0"/>
    <x v="0"/>
    <m/>
    <x v="0"/>
    <m/>
    <m/>
    <n v="0"/>
    <m/>
    <n v="0"/>
    <n v="0"/>
    <n v="0"/>
    <n v="0"/>
    <m/>
    <n v="0"/>
    <m/>
    <n v="0"/>
    <n v="0"/>
    <m/>
    <n v="0"/>
    <n v="0"/>
    <m/>
  </r>
  <r>
    <n v="3494"/>
    <x v="0"/>
    <x v="0"/>
    <x v="0"/>
    <x v="0"/>
    <m/>
    <m/>
    <x v="0"/>
    <x v="0"/>
    <x v="0"/>
    <m/>
    <x v="0"/>
    <m/>
    <m/>
    <n v="0"/>
    <m/>
    <n v="0"/>
    <n v="0"/>
    <n v="0"/>
    <n v="0"/>
    <m/>
    <n v="0"/>
    <m/>
    <n v="0"/>
    <n v="0"/>
    <m/>
    <n v="0"/>
    <n v="0"/>
    <m/>
  </r>
  <r>
    <n v="3495"/>
    <x v="0"/>
    <x v="0"/>
    <x v="0"/>
    <x v="0"/>
    <m/>
    <m/>
    <x v="0"/>
    <x v="0"/>
    <x v="0"/>
    <m/>
    <x v="0"/>
    <m/>
    <m/>
    <n v="0"/>
    <m/>
    <n v="0"/>
    <n v="0"/>
    <n v="0"/>
    <n v="0"/>
    <m/>
    <n v="0"/>
    <m/>
    <n v="0"/>
    <n v="0"/>
    <m/>
    <n v="0"/>
    <n v="0"/>
    <m/>
  </r>
  <r>
    <n v="3496"/>
    <x v="0"/>
    <x v="0"/>
    <x v="0"/>
    <x v="0"/>
    <m/>
    <m/>
    <x v="0"/>
    <x v="0"/>
    <x v="0"/>
    <m/>
    <x v="0"/>
    <m/>
    <m/>
    <n v="0"/>
    <m/>
    <n v="0"/>
    <n v="0"/>
    <n v="0"/>
    <n v="0"/>
    <m/>
    <n v="0"/>
    <m/>
    <n v="0"/>
    <n v="0"/>
    <m/>
    <n v="0"/>
    <n v="0"/>
    <m/>
  </r>
  <r>
    <n v="3497"/>
    <x v="0"/>
    <x v="0"/>
    <x v="0"/>
    <x v="0"/>
    <m/>
    <m/>
    <x v="0"/>
    <x v="0"/>
    <x v="0"/>
    <m/>
    <x v="0"/>
    <m/>
    <m/>
    <n v="0"/>
    <m/>
    <n v="0"/>
    <n v="0"/>
    <n v="0"/>
    <n v="0"/>
    <m/>
    <n v="0"/>
    <m/>
    <n v="0"/>
    <n v="0"/>
    <m/>
    <n v="0"/>
    <n v="0"/>
    <m/>
  </r>
  <r>
    <n v="3498"/>
    <x v="0"/>
    <x v="0"/>
    <x v="0"/>
    <x v="0"/>
    <m/>
    <m/>
    <x v="0"/>
    <x v="0"/>
    <x v="0"/>
    <m/>
    <x v="0"/>
    <m/>
    <m/>
    <n v="0"/>
    <m/>
    <n v="0"/>
    <n v="0"/>
    <n v="0"/>
    <n v="0"/>
    <m/>
    <n v="0"/>
    <m/>
    <n v="0"/>
    <n v="0"/>
    <m/>
    <n v="0"/>
    <n v="0"/>
    <m/>
  </r>
  <r>
    <n v="3499"/>
    <x v="0"/>
    <x v="0"/>
    <x v="0"/>
    <x v="0"/>
    <m/>
    <m/>
    <x v="0"/>
    <x v="0"/>
    <x v="0"/>
    <m/>
    <x v="0"/>
    <m/>
    <m/>
    <n v="0"/>
    <m/>
    <n v="0"/>
    <n v="0"/>
    <n v="0"/>
    <n v="0"/>
    <m/>
    <n v="0"/>
    <m/>
    <n v="0"/>
    <n v="0"/>
    <m/>
    <n v="0"/>
    <n v="0"/>
    <m/>
  </r>
  <r>
    <n v="3500"/>
    <x v="0"/>
    <x v="0"/>
    <x v="0"/>
    <x v="0"/>
    <m/>
    <m/>
    <x v="0"/>
    <x v="0"/>
    <x v="0"/>
    <m/>
    <x v="0"/>
    <m/>
    <m/>
    <n v="0"/>
    <m/>
    <n v="0"/>
    <n v="0"/>
    <n v="0"/>
    <n v="0"/>
    <m/>
    <n v="0"/>
    <m/>
    <n v="0"/>
    <n v="0"/>
    <m/>
    <n v="0"/>
    <n v="0"/>
    <m/>
  </r>
  <r>
    <n v="3501"/>
    <x v="0"/>
    <x v="0"/>
    <x v="0"/>
    <x v="0"/>
    <m/>
    <m/>
    <x v="0"/>
    <x v="0"/>
    <x v="0"/>
    <m/>
    <x v="0"/>
    <m/>
    <m/>
    <n v="0"/>
    <m/>
    <n v="0"/>
    <n v="0"/>
    <n v="0"/>
    <n v="0"/>
    <m/>
    <n v="0"/>
    <m/>
    <n v="0"/>
    <n v="0"/>
    <m/>
    <n v="0"/>
    <n v="0"/>
    <m/>
  </r>
  <r>
    <n v="3502"/>
    <x v="0"/>
    <x v="0"/>
    <x v="0"/>
    <x v="0"/>
    <m/>
    <m/>
    <x v="0"/>
    <x v="0"/>
    <x v="0"/>
    <m/>
    <x v="0"/>
    <m/>
    <m/>
    <n v="0"/>
    <m/>
    <n v="0"/>
    <n v="0"/>
    <n v="0"/>
    <n v="0"/>
    <m/>
    <n v="0"/>
    <m/>
    <n v="0"/>
    <n v="0"/>
    <m/>
    <n v="0"/>
    <n v="0"/>
    <m/>
  </r>
  <r>
    <n v="3503"/>
    <x v="0"/>
    <x v="0"/>
    <x v="0"/>
    <x v="0"/>
    <m/>
    <m/>
    <x v="0"/>
    <x v="0"/>
    <x v="0"/>
    <m/>
    <x v="0"/>
    <m/>
    <m/>
    <n v="0"/>
    <m/>
    <n v="0"/>
    <n v="0"/>
    <n v="0"/>
    <n v="0"/>
    <m/>
    <n v="0"/>
    <m/>
    <n v="0"/>
    <n v="0"/>
    <m/>
    <n v="0"/>
    <n v="0"/>
    <m/>
  </r>
  <r>
    <n v="3504"/>
    <x v="0"/>
    <x v="0"/>
    <x v="0"/>
    <x v="0"/>
    <m/>
    <m/>
    <x v="0"/>
    <x v="0"/>
    <x v="0"/>
    <m/>
    <x v="0"/>
    <m/>
    <m/>
    <n v="0"/>
    <m/>
    <n v="0"/>
    <n v="0"/>
    <n v="0"/>
    <n v="0"/>
    <m/>
    <n v="0"/>
    <m/>
    <n v="0"/>
    <n v="0"/>
    <m/>
    <n v="0"/>
    <n v="0"/>
    <m/>
  </r>
  <r>
    <n v="3505"/>
    <x v="0"/>
    <x v="0"/>
    <x v="0"/>
    <x v="0"/>
    <m/>
    <m/>
    <x v="0"/>
    <x v="0"/>
    <x v="0"/>
    <m/>
    <x v="0"/>
    <m/>
    <m/>
    <n v="0"/>
    <m/>
    <n v="0"/>
    <n v="0"/>
    <n v="0"/>
    <n v="0"/>
    <m/>
    <n v="0"/>
    <m/>
    <n v="0"/>
    <n v="0"/>
    <m/>
    <n v="0"/>
    <n v="0"/>
    <m/>
  </r>
  <r>
    <n v="3506"/>
    <x v="0"/>
    <x v="0"/>
    <x v="0"/>
    <x v="0"/>
    <m/>
    <m/>
    <x v="0"/>
    <x v="0"/>
    <x v="0"/>
    <m/>
    <x v="0"/>
    <m/>
    <m/>
    <n v="0"/>
    <m/>
    <n v="0"/>
    <n v="0"/>
    <n v="0"/>
    <n v="0"/>
    <m/>
    <n v="0"/>
    <m/>
    <n v="0"/>
    <n v="0"/>
    <m/>
    <n v="0"/>
    <n v="0"/>
    <m/>
  </r>
  <r>
    <n v="3507"/>
    <x v="0"/>
    <x v="0"/>
    <x v="0"/>
    <x v="0"/>
    <m/>
    <m/>
    <x v="0"/>
    <x v="0"/>
    <x v="0"/>
    <m/>
    <x v="0"/>
    <m/>
    <m/>
    <n v="0"/>
    <m/>
    <n v="0"/>
    <n v="0"/>
    <n v="0"/>
    <n v="0"/>
    <m/>
    <n v="0"/>
    <m/>
    <n v="0"/>
    <n v="0"/>
    <m/>
    <n v="0"/>
    <n v="0"/>
    <m/>
  </r>
  <r>
    <n v="3508"/>
    <x v="0"/>
    <x v="0"/>
    <x v="0"/>
    <x v="0"/>
    <m/>
    <m/>
    <x v="0"/>
    <x v="0"/>
    <x v="0"/>
    <m/>
    <x v="0"/>
    <m/>
    <m/>
    <n v="0"/>
    <m/>
    <n v="0"/>
    <n v="0"/>
    <n v="0"/>
    <n v="0"/>
    <m/>
    <n v="0"/>
    <m/>
    <n v="0"/>
    <n v="0"/>
    <m/>
    <n v="0"/>
    <n v="0"/>
    <m/>
  </r>
  <r>
    <n v="3509"/>
    <x v="0"/>
    <x v="0"/>
    <x v="0"/>
    <x v="0"/>
    <m/>
    <m/>
    <x v="0"/>
    <x v="0"/>
    <x v="0"/>
    <m/>
    <x v="0"/>
    <m/>
    <m/>
    <n v="0"/>
    <m/>
    <n v="0"/>
    <n v="0"/>
    <n v="0"/>
    <n v="0"/>
    <m/>
    <n v="0"/>
    <m/>
    <n v="0"/>
    <n v="0"/>
    <m/>
    <n v="0"/>
    <n v="0"/>
    <m/>
  </r>
  <r>
    <n v="3510"/>
    <x v="0"/>
    <x v="0"/>
    <x v="0"/>
    <x v="0"/>
    <m/>
    <m/>
    <x v="0"/>
    <x v="0"/>
    <x v="0"/>
    <m/>
    <x v="0"/>
    <m/>
    <m/>
    <n v="0"/>
    <m/>
    <n v="0"/>
    <n v="0"/>
    <n v="0"/>
    <n v="0"/>
    <m/>
    <n v="0"/>
    <m/>
    <n v="0"/>
    <n v="0"/>
    <m/>
    <n v="0"/>
    <n v="0"/>
    <m/>
  </r>
  <r>
    <n v="3511"/>
    <x v="0"/>
    <x v="0"/>
    <x v="0"/>
    <x v="0"/>
    <m/>
    <m/>
    <x v="0"/>
    <x v="0"/>
    <x v="0"/>
    <m/>
    <x v="0"/>
    <m/>
    <m/>
    <n v="0"/>
    <m/>
    <n v="0"/>
    <n v="0"/>
    <n v="0"/>
    <n v="0"/>
    <m/>
    <n v="0"/>
    <m/>
    <n v="0"/>
    <n v="0"/>
    <m/>
    <n v="0"/>
    <n v="0"/>
    <m/>
  </r>
  <r>
    <n v="3512"/>
    <x v="0"/>
    <x v="0"/>
    <x v="0"/>
    <x v="0"/>
    <m/>
    <m/>
    <x v="0"/>
    <x v="0"/>
    <x v="0"/>
    <m/>
    <x v="0"/>
    <m/>
    <m/>
    <n v="0"/>
    <m/>
    <n v="0"/>
    <n v="0"/>
    <n v="0"/>
    <n v="0"/>
    <m/>
    <n v="0"/>
    <m/>
    <n v="0"/>
    <n v="0"/>
    <m/>
    <n v="0"/>
    <n v="0"/>
    <m/>
  </r>
  <r>
    <n v="3513"/>
    <x v="0"/>
    <x v="0"/>
    <x v="0"/>
    <x v="0"/>
    <m/>
    <m/>
    <x v="0"/>
    <x v="0"/>
    <x v="0"/>
    <m/>
    <x v="0"/>
    <m/>
    <m/>
    <n v="0"/>
    <m/>
    <n v="0"/>
    <n v="0"/>
    <n v="0"/>
    <n v="0"/>
    <m/>
    <n v="0"/>
    <m/>
    <n v="0"/>
    <n v="0"/>
    <m/>
    <n v="0"/>
    <n v="0"/>
    <m/>
  </r>
  <r>
    <n v="3514"/>
    <x v="0"/>
    <x v="0"/>
    <x v="0"/>
    <x v="0"/>
    <m/>
    <m/>
    <x v="0"/>
    <x v="0"/>
    <x v="0"/>
    <m/>
    <x v="0"/>
    <m/>
    <m/>
    <n v="0"/>
    <m/>
    <n v="0"/>
    <n v="0"/>
    <n v="0"/>
    <n v="0"/>
    <m/>
    <n v="0"/>
    <m/>
    <n v="0"/>
    <n v="0"/>
    <m/>
    <n v="0"/>
    <n v="0"/>
    <m/>
  </r>
  <r>
    <n v="3515"/>
    <x v="0"/>
    <x v="0"/>
    <x v="0"/>
    <x v="0"/>
    <m/>
    <m/>
    <x v="0"/>
    <x v="0"/>
    <x v="0"/>
    <m/>
    <x v="0"/>
    <m/>
    <m/>
    <n v="0"/>
    <m/>
    <n v="0"/>
    <n v="0"/>
    <n v="0"/>
    <n v="0"/>
    <m/>
    <n v="0"/>
    <m/>
    <n v="0"/>
    <n v="0"/>
    <m/>
    <n v="0"/>
    <n v="0"/>
    <m/>
  </r>
  <r>
    <n v="3516"/>
    <x v="0"/>
    <x v="0"/>
    <x v="0"/>
    <x v="0"/>
    <m/>
    <m/>
    <x v="0"/>
    <x v="0"/>
    <x v="0"/>
    <m/>
    <x v="0"/>
    <m/>
    <m/>
    <n v="0"/>
    <m/>
    <n v="0"/>
    <n v="0"/>
    <n v="0"/>
    <n v="0"/>
    <m/>
    <n v="0"/>
    <m/>
    <n v="0"/>
    <n v="0"/>
    <m/>
    <n v="0"/>
    <n v="0"/>
    <m/>
  </r>
  <r>
    <n v="3517"/>
    <x v="0"/>
    <x v="0"/>
    <x v="0"/>
    <x v="0"/>
    <m/>
    <m/>
    <x v="0"/>
    <x v="0"/>
    <x v="0"/>
    <m/>
    <x v="0"/>
    <m/>
    <m/>
    <n v="0"/>
    <m/>
    <n v="0"/>
    <n v="0"/>
    <n v="0"/>
    <n v="0"/>
    <m/>
    <n v="0"/>
    <m/>
    <n v="0"/>
    <n v="0"/>
    <m/>
    <n v="0"/>
    <n v="0"/>
    <m/>
  </r>
  <r>
    <n v="3518"/>
    <x v="0"/>
    <x v="0"/>
    <x v="0"/>
    <x v="0"/>
    <m/>
    <m/>
    <x v="0"/>
    <x v="0"/>
    <x v="0"/>
    <m/>
    <x v="0"/>
    <m/>
    <m/>
    <n v="0"/>
    <m/>
    <n v="0"/>
    <n v="0"/>
    <n v="0"/>
    <n v="0"/>
    <m/>
    <n v="0"/>
    <m/>
    <n v="0"/>
    <n v="0"/>
    <m/>
    <n v="0"/>
    <n v="0"/>
    <m/>
  </r>
  <r>
    <n v="3519"/>
    <x v="0"/>
    <x v="0"/>
    <x v="0"/>
    <x v="0"/>
    <m/>
    <m/>
    <x v="0"/>
    <x v="0"/>
    <x v="0"/>
    <m/>
    <x v="0"/>
    <m/>
    <m/>
    <n v="0"/>
    <m/>
    <n v="0"/>
    <n v="0"/>
    <n v="0"/>
    <n v="0"/>
    <m/>
    <n v="0"/>
    <m/>
    <n v="0"/>
    <n v="0"/>
    <m/>
    <n v="0"/>
    <n v="0"/>
    <m/>
  </r>
  <r>
    <n v="3520"/>
    <x v="0"/>
    <x v="0"/>
    <x v="0"/>
    <x v="0"/>
    <m/>
    <m/>
    <x v="0"/>
    <x v="0"/>
    <x v="0"/>
    <m/>
    <x v="0"/>
    <m/>
    <m/>
    <n v="0"/>
    <m/>
    <n v="0"/>
    <n v="0"/>
    <n v="0"/>
    <n v="0"/>
    <m/>
    <n v="0"/>
    <m/>
    <n v="0"/>
    <n v="0"/>
    <m/>
    <n v="0"/>
    <n v="0"/>
    <m/>
  </r>
  <r>
    <n v="3521"/>
    <x v="0"/>
    <x v="0"/>
    <x v="0"/>
    <x v="0"/>
    <m/>
    <m/>
    <x v="0"/>
    <x v="0"/>
    <x v="0"/>
    <m/>
    <x v="0"/>
    <m/>
    <m/>
    <n v="0"/>
    <m/>
    <n v="0"/>
    <n v="0"/>
    <n v="0"/>
    <n v="0"/>
    <m/>
    <n v="0"/>
    <m/>
    <n v="0"/>
    <n v="0"/>
    <m/>
    <n v="0"/>
    <n v="0"/>
    <m/>
  </r>
  <r>
    <n v="3522"/>
    <x v="0"/>
    <x v="0"/>
    <x v="0"/>
    <x v="0"/>
    <m/>
    <m/>
    <x v="0"/>
    <x v="0"/>
    <x v="0"/>
    <m/>
    <x v="0"/>
    <m/>
    <m/>
    <n v="0"/>
    <m/>
    <n v="0"/>
    <n v="0"/>
    <n v="0"/>
    <n v="0"/>
    <m/>
    <n v="0"/>
    <m/>
    <n v="0"/>
    <n v="0"/>
    <m/>
    <n v="0"/>
    <n v="0"/>
    <m/>
  </r>
  <r>
    <n v="3523"/>
    <x v="0"/>
    <x v="0"/>
    <x v="0"/>
    <x v="0"/>
    <m/>
    <m/>
    <x v="0"/>
    <x v="0"/>
    <x v="0"/>
    <m/>
    <x v="0"/>
    <m/>
    <m/>
    <n v="0"/>
    <m/>
    <n v="0"/>
    <n v="0"/>
    <n v="0"/>
    <n v="0"/>
    <m/>
    <n v="0"/>
    <m/>
    <n v="0"/>
    <n v="0"/>
    <m/>
    <n v="0"/>
    <n v="0"/>
    <m/>
  </r>
  <r>
    <n v="3524"/>
    <x v="0"/>
    <x v="0"/>
    <x v="0"/>
    <x v="0"/>
    <m/>
    <m/>
    <x v="0"/>
    <x v="0"/>
    <x v="0"/>
    <m/>
    <x v="0"/>
    <m/>
    <m/>
    <n v="0"/>
    <m/>
    <n v="0"/>
    <n v="0"/>
    <n v="0"/>
    <n v="0"/>
    <m/>
    <n v="0"/>
    <m/>
    <n v="0"/>
    <n v="0"/>
    <m/>
    <n v="0"/>
    <n v="0"/>
    <m/>
  </r>
  <r>
    <n v="3525"/>
    <x v="0"/>
    <x v="0"/>
    <x v="0"/>
    <x v="0"/>
    <m/>
    <m/>
    <x v="0"/>
    <x v="0"/>
    <x v="0"/>
    <m/>
    <x v="0"/>
    <m/>
    <m/>
    <n v="0"/>
    <m/>
    <n v="0"/>
    <n v="0"/>
    <n v="0"/>
    <n v="0"/>
    <m/>
    <n v="0"/>
    <m/>
    <n v="0"/>
    <n v="0"/>
    <m/>
    <n v="0"/>
    <n v="0"/>
    <m/>
  </r>
  <r>
    <n v="3526"/>
    <x v="0"/>
    <x v="0"/>
    <x v="0"/>
    <x v="0"/>
    <m/>
    <m/>
    <x v="0"/>
    <x v="0"/>
    <x v="0"/>
    <m/>
    <x v="0"/>
    <m/>
    <m/>
    <n v="0"/>
    <m/>
    <n v="0"/>
    <n v="0"/>
    <n v="0"/>
    <n v="0"/>
    <m/>
    <n v="0"/>
    <m/>
    <n v="0"/>
    <n v="0"/>
    <m/>
    <n v="0"/>
    <n v="0"/>
    <m/>
  </r>
  <r>
    <n v="3527"/>
    <x v="0"/>
    <x v="0"/>
    <x v="0"/>
    <x v="0"/>
    <m/>
    <m/>
    <x v="0"/>
    <x v="0"/>
    <x v="0"/>
    <m/>
    <x v="0"/>
    <m/>
    <m/>
    <n v="0"/>
    <m/>
    <n v="0"/>
    <n v="0"/>
    <n v="0"/>
    <n v="0"/>
    <m/>
    <n v="0"/>
    <m/>
    <n v="0"/>
    <n v="0"/>
    <m/>
    <n v="0"/>
    <n v="0"/>
    <m/>
  </r>
  <r>
    <n v="3528"/>
    <x v="0"/>
    <x v="0"/>
    <x v="0"/>
    <x v="0"/>
    <m/>
    <m/>
    <x v="0"/>
    <x v="0"/>
    <x v="0"/>
    <m/>
    <x v="0"/>
    <m/>
    <m/>
    <n v="0"/>
    <m/>
    <n v="0"/>
    <n v="0"/>
    <n v="0"/>
    <n v="0"/>
    <m/>
    <n v="0"/>
    <m/>
    <n v="0"/>
    <n v="0"/>
    <m/>
    <n v="0"/>
    <n v="0"/>
    <m/>
  </r>
  <r>
    <n v="3529"/>
    <x v="0"/>
    <x v="0"/>
    <x v="0"/>
    <x v="0"/>
    <m/>
    <m/>
    <x v="0"/>
    <x v="0"/>
    <x v="0"/>
    <m/>
    <x v="0"/>
    <m/>
    <m/>
    <n v="0"/>
    <m/>
    <n v="0"/>
    <n v="0"/>
    <n v="0"/>
    <n v="0"/>
    <m/>
    <n v="0"/>
    <m/>
    <n v="0"/>
    <n v="0"/>
    <m/>
    <n v="0"/>
    <n v="0"/>
    <m/>
  </r>
  <r>
    <n v="3530"/>
    <x v="0"/>
    <x v="0"/>
    <x v="0"/>
    <x v="0"/>
    <m/>
    <m/>
    <x v="0"/>
    <x v="0"/>
    <x v="0"/>
    <m/>
    <x v="0"/>
    <m/>
    <m/>
    <n v="0"/>
    <m/>
    <n v="0"/>
    <n v="0"/>
    <n v="0"/>
    <n v="0"/>
    <m/>
    <n v="0"/>
    <m/>
    <n v="0"/>
    <n v="0"/>
    <m/>
    <n v="0"/>
    <n v="0"/>
    <m/>
  </r>
  <r>
    <n v="3531"/>
    <x v="0"/>
    <x v="0"/>
    <x v="0"/>
    <x v="0"/>
    <m/>
    <m/>
    <x v="0"/>
    <x v="0"/>
    <x v="0"/>
    <m/>
    <x v="0"/>
    <m/>
    <m/>
    <n v="0"/>
    <m/>
    <n v="0"/>
    <n v="0"/>
    <n v="0"/>
    <n v="0"/>
    <m/>
    <n v="0"/>
    <m/>
    <n v="0"/>
    <n v="0"/>
    <m/>
    <n v="0"/>
    <n v="0"/>
    <m/>
  </r>
  <r>
    <n v="3532"/>
    <x v="0"/>
    <x v="0"/>
    <x v="0"/>
    <x v="0"/>
    <m/>
    <m/>
    <x v="0"/>
    <x v="0"/>
    <x v="0"/>
    <m/>
    <x v="0"/>
    <m/>
    <m/>
    <n v="0"/>
    <m/>
    <n v="0"/>
    <n v="0"/>
    <n v="0"/>
    <n v="0"/>
    <m/>
    <n v="0"/>
    <m/>
    <n v="0"/>
    <n v="0"/>
    <m/>
    <n v="0"/>
    <n v="0"/>
    <m/>
  </r>
  <r>
    <n v="3533"/>
    <x v="0"/>
    <x v="0"/>
    <x v="0"/>
    <x v="0"/>
    <m/>
    <m/>
    <x v="0"/>
    <x v="0"/>
    <x v="0"/>
    <m/>
    <x v="0"/>
    <m/>
    <m/>
    <n v="0"/>
    <m/>
    <n v="0"/>
    <n v="0"/>
    <n v="0"/>
    <n v="0"/>
    <m/>
    <n v="0"/>
    <m/>
    <n v="0"/>
    <n v="0"/>
    <m/>
    <n v="0"/>
    <n v="0"/>
    <m/>
  </r>
  <r>
    <n v="3534"/>
    <x v="0"/>
    <x v="0"/>
    <x v="0"/>
    <x v="0"/>
    <m/>
    <m/>
    <x v="0"/>
    <x v="0"/>
    <x v="0"/>
    <m/>
    <x v="0"/>
    <m/>
    <m/>
    <n v="0"/>
    <m/>
    <n v="0"/>
    <n v="0"/>
    <n v="0"/>
    <n v="0"/>
    <m/>
    <n v="0"/>
    <m/>
    <n v="0"/>
    <n v="0"/>
    <m/>
    <n v="0"/>
    <n v="0"/>
    <m/>
  </r>
  <r>
    <n v="3535"/>
    <x v="0"/>
    <x v="0"/>
    <x v="0"/>
    <x v="0"/>
    <m/>
    <m/>
    <x v="0"/>
    <x v="0"/>
    <x v="0"/>
    <m/>
    <x v="0"/>
    <m/>
    <m/>
    <n v="0"/>
    <m/>
    <n v="0"/>
    <n v="0"/>
    <n v="0"/>
    <n v="0"/>
    <m/>
    <n v="0"/>
    <m/>
    <n v="0"/>
    <n v="0"/>
    <m/>
    <n v="0"/>
    <n v="0"/>
    <m/>
  </r>
  <r>
    <n v="3536"/>
    <x v="0"/>
    <x v="0"/>
    <x v="0"/>
    <x v="0"/>
    <m/>
    <m/>
    <x v="0"/>
    <x v="0"/>
    <x v="0"/>
    <m/>
    <x v="0"/>
    <m/>
    <m/>
    <n v="0"/>
    <m/>
    <n v="0"/>
    <n v="0"/>
    <n v="0"/>
    <n v="0"/>
    <m/>
    <n v="0"/>
    <m/>
    <n v="0"/>
    <n v="0"/>
    <m/>
    <n v="0"/>
    <n v="0"/>
    <m/>
  </r>
  <r>
    <n v="3537"/>
    <x v="0"/>
    <x v="0"/>
    <x v="0"/>
    <x v="0"/>
    <m/>
    <m/>
    <x v="0"/>
    <x v="0"/>
    <x v="0"/>
    <m/>
    <x v="0"/>
    <m/>
    <m/>
    <n v="0"/>
    <m/>
    <n v="0"/>
    <n v="0"/>
    <n v="0"/>
    <n v="0"/>
    <m/>
    <n v="0"/>
    <m/>
    <n v="0"/>
    <n v="0"/>
    <m/>
    <n v="0"/>
    <n v="0"/>
    <m/>
  </r>
  <r>
    <n v="3538"/>
    <x v="0"/>
    <x v="0"/>
    <x v="0"/>
    <x v="0"/>
    <m/>
    <m/>
    <x v="0"/>
    <x v="0"/>
    <x v="0"/>
    <m/>
    <x v="0"/>
    <m/>
    <m/>
    <n v="0"/>
    <m/>
    <n v="0"/>
    <n v="0"/>
    <n v="0"/>
    <n v="0"/>
    <m/>
    <n v="0"/>
    <m/>
    <n v="0"/>
    <n v="0"/>
    <m/>
    <n v="0"/>
    <n v="0"/>
    <m/>
  </r>
  <r>
    <n v="3539"/>
    <x v="0"/>
    <x v="0"/>
    <x v="0"/>
    <x v="0"/>
    <m/>
    <m/>
    <x v="0"/>
    <x v="0"/>
    <x v="0"/>
    <m/>
    <x v="0"/>
    <m/>
    <m/>
    <n v="0"/>
    <m/>
    <n v="0"/>
    <n v="0"/>
    <n v="0"/>
    <n v="0"/>
    <m/>
    <n v="0"/>
    <m/>
    <n v="0"/>
    <n v="0"/>
    <m/>
    <n v="0"/>
    <n v="0"/>
    <m/>
  </r>
  <r>
    <n v="3540"/>
    <x v="0"/>
    <x v="0"/>
    <x v="0"/>
    <x v="0"/>
    <m/>
    <m/>
    <x v="0"/>
    <x v="0"/>
    <x v="0"/>
    <m/>
    <x v="0"/>
    <m/>
    <m/>
    <n v="0"/>
    <m/>
    <n v="0"/>
    <n v="0"/>
    <n v="0"/>
    <n v="0"/>
    <m/>
    <n v="0"/>
    <m/>
    <n v="0"/>
    <n v="0"/>
    <m/>
    <n v="0"/>
    <n v="0"/>
    <m/>
  </r>
  <r>
    <n v="3541"/>
    <x v="0"/>
    <x v="0"/>
    <x v="0"/>
    <x v="0"/>
    <m/>
    <m/>
    <x v="0"/>
    <x v="0"/>
    <x v="0"/>
    <m/>
    <x v="0"/>
    <m/>
    <m/>
    <n v="0"/>
    <m/>
    <n v="0"/>
    <n v="0"/>
    <n v="0"/>
    <n v="0"/>
    <m/>
    <n v="0"/>
    <m/>
    <n v="0"/>
    <n v="0"/>
    <m/>
    <n v="0"/>
    <n v="0"/>
    <m/>
  </r>
  <r>
    <n v="3542"/>
    <x v="0"/>
    <x v="0"/>
    <x v="0"/>
    <x v="0"/>
    <m/>
    <m/>
    <x v="0"/>
    <x v="0"/>
    <x v="0"/>
    <m/>
    <x v="0"/>
    <m/>
    <m/>
    <n v="0"/>
    <m/>
    <n v="0"/>
    <n v="0"/>
    <n v="0"/>
    <n v="0"/>
    <m/>
    <n v="0"/>
    <m/>
    <n v="0"/>
    <n v="0"/>
    <m/>
    <n v="0"/>
    <n v="0"/>
    <m/>
  </r>
  <r>
    <n v="3543"/>
    <x v="0"/>
    <x v="0"/>
    <x v="0"/>
    <x v="0"/>
    <m/>
    <m/>
    <x v="0"/>
    <x v="0"/>
    <x v="0"/>
    <m/>
    <x v="0"/>
    <m/>
    <m/>
    <n v="0"/>
    <m/>
    <n v="0"/>
    <n v="0"/>
    <n v="0"/>
    <n v="0"/>
    <m/>
    <n v="0"/>
    <m/>
    <n v="0"/>
    <n v="0"/>
    <m/>
    <n v="0"/>
    <n v="0"/>
    <m/>
  </r>
  <r>
    <n v="3544"/>
    <x v="0"/>
    <x v="0"/>
    <x v="0"/>
    <x v="0"/>
    <m/>
    <m/>
    <x v="0"/>
    <x v="0"/>
    <x v="0"/>
    <m/>
    <x v="0"/>
    <m/>
    <m/>
    <n v="0"/>
    <m/>
    <n v="0"/>
    <n v="0"/>
    <n v="0"/>
    <n v="0"/>
    <m/>
    <n v="0"/>
    <m/>
    <n v="0"/>
    <n v="0"/>
    <m/>
    <n v="0"/>
    <n v="0"/>
    <m/>
  </r>
  <r>
    <n v="3545"/>
    <x v="0"/>
    <x v="0"/>
    <x v="0"/>
    <x v="0"/>
    <m/>
    <m/>
    <x v="0"/>
    <x v="0"/>
    <x v="0"/>
    <m/>
    <x v="0"/>
    <m/>
    <m/>
    <n v="0"/>
    <m/>
    <n v="0"/>
    <n v="0"/>
    <n v="0"/>
    <n v="0"/>
    <m/>
    <n v="0"/>
    <m/>
    <n v="0"/>
    <n v="0"/>
    <m/>
    <n v="0"/>
    <n v="0"/>
    <m/>
  </r>
  <r>
    <n v="3546"/>
    <x v="0"/>
    <x v="0"/>
    <x v="0"/>
    <x v="0"/>
    <m/>
    <m/>
    <x v="0"/>
    <x v="0"/>
    <x v="0"/>
    <m/>
    <x v="0"/>
    <m/>
    <m/>
    <n v="0"/>
    <m/>
    <n v="0"/>
    <n v="0"/>
    <n v="0"/>
    <n v="0"/>
    <m/>
    <n v="0"/>
    <m/>
    <n v="0"/>
    <n v="0"/>
    <m/>
    <n v="0"/>
    <n v="0"/>
    <m/>
  </r>
  <r>
    <n v="3547"/>
    <x v="0"/>
    <x v="0"/>
    <x v="0"/>
    <x v="0"/>
    <m/>
    <m/>
    <x v="0"/>
    <x v="0"/>
    <x v="0"/>
    <m/>
    <x v="0"/>
    <m/>
    <m/>
    <n v="0"/>
    <m/>
    <n v="0"/>
    <n v="0"/>
    <n v="0"/>
    <n v="0"/>
    <m/>
    <n v="0"/>
    <m/>
    <n v="0"/>
    <n v="0"/>
    <m/>
    <n v="0"/>
    <n v="0"/>
    <m/>
  </r>
  <r>
    <n v="3548"/>
    <x v="0"/>
    <x v="0"/>
    <x v="0"/>
    <x v="0"/>
    <m/>
    <m/>
    <x v="0"/>
    <x v="0"/>
    <x v="0"/>
    <m/>
    <x v="0"/>
    <m/>
    <m/>
    <n v="0"/>
    <m/>
    <n v="0"/>
    <n v="0"/>
    <n v="0"/>
    <n v="0"/>
    <m/>
    <n v="0"/>
    <m/>
    <n v="0"/>
    <n v="0"/>
    <m/>
    <n v="0"/>
    <n v="0"/>
    <m/>
  </r>
  <r>
    <n v="3549"/>
    <x v="0"/>
    <x v="0"/>
    <x v="0"/>
    <x v="0"/>
    <m/>
    <m/>
    <x v="0"/>
    <x v="0"/>
    <x v="0"/>
    <m/>
    <x v="0"/>
    <m/>
    <m/>
    <n v="0"/>
    <m/>
    <n v="0"/>
    <n v="0"/>
    <n v="0"/>
    <n v="0"/>
    <m/>
    <n v="0"/>
    <m/>
    <n v="0"/>
    <n v="0"/>
    <m/>
    <n v="0"/>
    <n v="0"/>
    <m/>
  </r>
  <r>
    <n v="3550"/>
    <x v="0"/>
    <x v="0"/>
    <x v="0"/>
    <x v="0"/>
    <m/>
    <m/>
    <x v="0"/>
    <x v="0"/>
    <x v="0"/>
    <m/>
    <x v="0"/>
    <m/>
    <m/>
    <n v="0"/>
    <m/>
    <n v="0"/>
    <n v="0"/>
    <n v="0"/>
    <n v="0"/>
    <m/>
    <n v="0"/>
    <m/>
    <n v="0"/>
    <n v="0"/>
    <m/>
    <n v="0"/>
    <n v="0"/>
    <m/>
  </r>
  <r>
    <n v="3551"/>
    <x v="0"/>
    <x v="0"/>
    <x v="0"/>
    <x v="0"/>
    <m/>
    <m/>
    <x v="0"/>
    <x v="0"/>
    <x v="0"/>
    <m/>
    <x v="0"/>
    <m/>
    <m/>
    <n v="0"/>
    <m/>
    <n v="0"/>
    <n v="0"/>
    <n v="0"/>
    <n v="0"/>
    <m/>
    <n v="0"/>
    <m/>
    <n v="0"/>
    <n v="0"/>
    <m/>
    <n v="0"/>
    <n v="0"/>
    <m/>
  </r>
  <r>
    <n v="3552"/>
    <x v="0"/>
    <x v="0"/>
    <x v="0"/>
    <x v="0"/>
    <m/>
    <m/>
    <x v="0"/>
    <x v="0"/>
    <x v="0"/>
    <m/>
    <x v="0"/>
    <m/>
    <m/>
    <n v="0"/>
    <m/>
    <n v="0"/>
    <n v="0"/>
    <n v="0"/>
    <n v="0"/>
    <m/>
    <n v="0"/>
    <m/>
    <n v="0"/>
    <n v="0"/>
    <m/>
    <n v="0"/>
    <n v="0"/>
    <m/>
  </r>
  <r>
    <n v="3553"/>
    <x v="0"/>
    <x v="0"/>
    <x v="0"/>
    <x v="0"/>
    <m/>
    <m/>
    <x v="0"/>
    <x v="0"/>
    <x v="0"/>
    <m/>
    <x v="0"/>
    <m/>
    <m/>
    <n v="0"/>
    <m/>
    <n v="0"/>
    <n v="0"/>
    <n v="0"/>
    <n v="0"/>
    <m/>
    <n v="0"/>
    <m/>
    <n v="0"/>
    <n v="0"/>
    <m/>
    <n v="0"/>
    <n v="0"/>
    <m/>
  </r>
  <r>
    <n v="3554"/>
    <x v="0"/>
    <x v="0"/>
    <x v="0"/>
    <x v="0"/>
    <m/>
    <m/>
    <x v="0"/>
    <x v="0"/>
    <x v="0"/>
    <m/>
    <x v="0"/>
    <m/>
    <m/>
    <n v="0"/>
    <m/>
    <n v="0"/>
    <n v="0"/>
    <n v="0"/>
    <n v="0"/>
    <m/>
    <n v="0"/>
    <m/>
    <n v="0"/>
    <n v="0"/>
    <m/>
    <n v="0"/>
    <n v="0"/>
    <m/>
  </r>
  <r>
    <n v="3555"/>
    <x v="0"/>
    <x v="0"/>
    <x v="0"/>
    <x v="0"/>
    <m/>
    <m/>
    <x v="0"/>
    <x v="0"/>
    <x v="0"/>
    <m/>
    <x v="0"/>
    <m/>
    <m/>
    <n v="0"/>
    <m/>
    <n v="0"/>
    <n v="0"/>
    <n v="0"/>
    <n v="0"/>
    <m/>
    <n v="0"/>
    <m/>
    <n v="0"/>
    <n v="0"/>
    <m/>
    <n v="0"/>
    <n v="0"/>
    <m/>
  </r>
  <r>
    <n v="3556"/>
    <x v="0"/>
    <x v="0"/>
    <x v="0"/>
    <x v="0"/>
    <m/>
    <m/>
    <x v="0"/>
    <x v="0"/>
    <x v="0"/>
    <m/>
    <x v="0"/>
    <m/>
    <m/>
    <n v="0"/>
    <m/>
    <n v="0"/>
    <n v="0"/>
    <n v="0"/>
    <n v="0"/>
    <m/>
    <n v="0"/>
    <m/>
    <n v="0"/>
    <n v="0"/>
    <m/>
    <n v="0"/>
    <n v="0"/>
    <m/>
  </r>
  <r>
    <n v="3557"/>
    <x v="0"/>
    <x v="0"/>
    <x v="0"/>
    <x v="0"/>
    <m/>
    <m/>
    <x v="0"/>
    <x v="0"/>
    <x v="0"/>
    <m/>
    <x v="0"/>
    <m/>
    <m/>
    <n v="0"/>
    <m/>
    <n v="0"/>
    <n v="0"/>
    <n v="0"/>
    <n v="0"/>
    <m/>
    <n v="0"/>
    <m/>
    <n v="0"/>
    <n v="0"/>
    <m/>
    <n v="0"/>
    <n v="0"/>
    <m/>
  </r>
  <r>
    <n v="3558"/>
    <x v="0"/>
    <x v="0"/>
    <x v="0"/>
    <x v="0"/>
    <m/>
    <m/>
    <x v="0"/>
    <x v="0"/>
    <x v="0"/>
    <m/>
    <x v="0"/>
    <m/>
    <m/>
    <n v="0"/>
    <m/>
    <n v="0"/>
    <n v="0"/>
    <n v="0"/>
    <n v="0"/>
    <m/>
    <n v="0"/>
    <m/>
    <n v="0"/>
    <n v="0"/>
    <m/>
    <n v="0"/>
    <n v="0"/>
    <m/>
  </r>
  <r>
    <n v="3559"/>
    <x v="0"/>
    <x v="0"/>
    <x v="0"/>
    <x v="0"/>
    <m/>
    <m/>
    <x v="0"/>
    <x v="0"/>
    <x v="0"/>
    <m/>
    <x v="0"/>
    <m/>
    <m/>
    <n v="0"/>
    <m/>
    <n v="0"/>
    <n v="0"/>
    <n v="0"/>
    <n v="0"/>
    <m/>
    <n v="0"/>
    <m/>
    <n v="0"/>
    <n v="0"/>
    <m/>
    <n v="0"/>
    <n v="0"/>
    <m/>
  </r>
  <r>
    <n v="3560"/>
    <x v="0"/>
    <x v="0"/>
    <x v="0"/>
    <x v="0"/>
    <m/>
    <m/>
    <x v="0"/>
    <x v="0"/>
    <x v="0"/>
    <m/>
    <x v="0"/>
    <m/>
    <m/>
    <n v="0"/>
    <m/>
    <n v="0"/>
    <n v="0"/>
    <n v="0"/>
    <n v="0"/>
    <m/>
    <n v="0"/>
    <m/>
    <n v="0"/>
    <n v="0"/>
    <m/>
    <n v="0"/>
    <n v="0"/>
    <m/>
  </r>
  <r>
    <n v="3561"/>
    <x v="0"/>
    <x v="0"/>
    <x v="0"/>
    <x v="0"/>
    <m/>
    <m/>
    <x v="0"/>
    <x v="0"/>
    <x v="0"/>
    <m/>
    <x v="0"/>
    <m/>
    <m/>
    <n v="0"/>
    <m/>
    <n v="0"/>
    <n v="0"/>
    <n v="0"/>
    <n v="0"/>
    <m/>
    <n v="0"/>
    <m/>
    <n v="0"/>
    <n v="0"/>
    <m/>
    <n v="0"/>
    <n v="0"/>
    <m/>
  </r>
  <r>
    <n v="3562"/>
    <x v="0"/>
    <x v="0"/>
    <x v="0"/>
    <x v="0"/>
    <m/>
    <m/>
    <x v="0"/>
    <x v="0"/>
    <x v="0"/>
    <m/>
    <x v="0"/>
    <m/>
    <m/>
    <n v="0"/>
    <m/>
    <n v="0"/>
    <n v="0"/>
    <n v="0"/>
    <n v="0"/>
    <m/>
    <n v="0"/>
    <m/>
    <n v="0"/>
    <n v="0"/>
    <m/>
    <n v="0"/>
    <n v="0"/>
    <m/>
  </r>
  <r>
    <n v="3563"/>
    <x v="0"/>
    <x v="0"/>
    <x v="0"/>
    <x v="0"/>
    <m/>
    <m/>
    <x v="0"/>
    <x v="0"/>
    <x v="0"/>
    <m/>
    <x v="0"/>
    <m/>
    <m/>
    <n v="0"/>
    <m/>
    <n v="0"/>
    <n v="0"/>
    <n v="0"/>
    <n v="0"/>
    <m/>
    <n v="0"/>
    <m/>
    <n v="0"/>
    <n v="0"/>
    <m/>
    <n v="0"/>
    <n v="0"/>
    <m/>
  </r>
  <r>
    <n v="3564"/>
    <x v="0"/>
    <x v="0"/>
    <x v="0"/>
    <x v="0"/>
    <m/>
    <m/>
    <x v="0"/>
    <x v="0"/>
    <x v="0"/>
    <m/>
    <x v="0"/>
    <m/>
    <m/>
    <n v="0"/>
    <m/>
    <n v="0"/>
    <n v="0"/>
    <n v="0"/>
    <n v="0"/>
    <m/>
    <n v="0"/>
    <m/>
    <n v="0"/>
    <n v="0"/>
    <m/>
    <n v="0"/>
    <n v="0"/>
    <m/>
  </r>
  <r>
    <n v="3565"/>
    <x v="0"/>
    <x v="0"/>
    <x v="0"/>
    <x v="0"/>
    <m/>
    <m/>
    <x v="0"/>
    <x v="0"/>
    <x v="0"/>
    <m/>
    <x v="0"/>
    <m/>
    <m/>
    <n v="0"/>
    <m/>
    <n v="0"/>
    <n v="0"/>
    <n v="0"/>
    <n v="0"/>
    <m/>
    <n v="0"/>
    <m/>
    <n v="0"/>
    <n v="0"/>
    <m/>
    <n v="0"/>
    <n v="0"/>
    <m/>
  </r>
  <r>
    <n v="3566"/>
    <x v="0"/>
    <x v="0"/>
    <x v="0"/>
    <x v="0"/>
    <m/>
    <m/>
    <x v="0"/>
    <x v="0"/>
    <x v="0"/>
    <m/>
    <x v="0"/>
    <m/>
    <m/>
    <n v="0"/>
    <m/>
    <n v="0"/>
    <n v="0"/>
    <n v="0"/>
    <n v="0"/>
    <m/>
    <n v="0"/>
    <m/>
    <n v="0"/>
    <n v="0"/>
    <m/>
    <n v="0"/>
    <n v="0"/>
    <m/>
  </r>
  <r>
    <n v="3567"/>
    <x v="0"/>
    <x v="0"/>
    <x v="0"/>
    <x v="0"/>
    <m/>
    <m/>
    <x v="0"/>
    <x v="0"/>
    <x v="0"/>
    <m/>
    <x v="0"/>
    <m/>
    <m/>
    <n v="0"/>
    <m/>
    <n v="0"/>
    <n v="0"/>
    <n v="0"/>
    <n v="0"/>
    <m/>
    <n v="0"/>
    <m/>
    <n v="0"/>
    <n v="0"/>
    <m/>
    <n v="0"/>
    <n v="0"/>
    <m/>
  </r>
  <r>
    <n v="3568"/>
    <x v="0"/>
    <x v="0"/>
    <x v="0"/>
    <x v="0"/>
    <m/>
    <m/>
    <x v="0"/>
    <x v="0"/>
    <x v="0"/>
    <m/>
    <x v="0"/>
    <m/>
    <m/>
    <n v="0"/>
    <m/>
    <n v="0"/>
    <n v="0"/>
    <n v="0"/>
    <n v="0"/>
    <m/>
    <n v="0"/>
    <m/>
    <n v="0"/>
    <n v="0"/>
    <m/>
    <n v="0"/>
    <n v="0"/>
    <m/>
  </r>
  <r>
    <n v="3569"/>
    <x v="0"/>
    <x v="0"/>
    <x v="0"/>
    <x v="0"/>
    <m/>
    <m/>
    <x v="0"/>
    <x v="0"/>
    <x v="0"/>
    <m/>
    <x v="0"/>
    <m/>
    <m/>
    <n v="0"/>
    <m/>
    <n v="0"/>
    <n v="0"/>
    <n v="0"/>
    <n v="0"/>
    <m/>
    <n v="0"/>
    <m/>
    <n v="0"/>
    <n v="0"/>
    <m/>
    <n v="0"/>
    <n v="0"/>
    <m/>
  </r>
  <r>
    <n v="3570"/>
    <x v="0"/>
    <x v="0"/>
    <x v="0"/>
    <x v="0"/>
    <m/>
    <m/>
    <x v="0"/>
    <x v="0"/>
    <x v="0"/>
    <m/>
    <x v="0"/>
    <m/>
    <m/>
    <n v="0"/>
    <m/>
    <n v="0"/>
    <n v="0"/>
    <n v="0"/>
    <n v="0"/>
    <m/>
    <n v="0"/>
    <m/>
    <n v="0"/>
    <n v="0"/>
    <m/>
    <n v="0"/>
    <n v="0"/>
    <m/>
  </r>
  <r>
    <n v="3571"/>
    <x v="0"/>
    <x v="0"/>
    <x v="0"/>
    <x v="0"/>
    <m/>
    <m/>
    <x v="0"/>
    <x v="0"/>
    <x v="0"/>
    <m/>
    <x v="0"/>
    <m/>
    <m/>
    <n v="0"/>
    <m/>
    <n v="0"/>
    <n v="0"/>
    <n v="0"/>
    <n v="0"/>
    <m/>
    <n v="0"/>
    <m/>
    <n v="0"/>
    <n v="0"/>
    <m/>
    <n v="0"/>
    <n v="0"/>
    <m/>
  </r>
  <r>
    <n v="3572"/>
    <x v="0"/>
    <x v="0"/>
    <x v="0"/>
    <x v="0"/>
    <m/>
    <m/>
    <x v="0"/>
    <x v="0"/>
    <x v="0"/>
    <m/>
    <x v="0"/>
    <m/>
    <m/>
    <n v="0"/>
    <m/>
    <n v="0"/>
    <n v="0"/>
    <n v="0"/>
    <n v="0"/>
    <m/>
    <n v="0"/>
    <m/>
    <n v="0"/>
    <n v="0"/>
    <m/>
    <n v="0"/>
    <n v="0"/>
    <m/>
  </r>
  <r>
    <n v="3573"/>
    <x v="0"/>
    <x v="0"/>
    <x v="0"/>
    <x v="0"/>
    <m/>
    <m/>
    <x v="0"/>
    <x v="0"/>
    <x v="0"/>
    <m/>
    <x v="0"/>
    <m/>
    <m/>
    <n v="0"/>
    <m/>
    <n v="0"/>
    <n v="0"/>
    <n v="0"/>
    <n v="0"/>
    <m/>
    <n v="0"/>
    <m/>
    <n v="0"/>
    <n v="0"/>
    <m/>
    <n v="0"/>
    <n v="0"/>
    <m/>
  </r>
  <r>
    <n v="3574"/>
    <x v="0"/>
    <x v="0"/>
    <x v="0"/>
    <x v="0"/>
    <m/>
    <m/>
    <x v="0"/>
    <x v="0"/>
    <x v="0"/>
    <m/>
    <x v="0"/>
    <m/>
    <m/>
    <n v="0"/>
    <m/>
    <n v="0"/>
    <n v="0"/>
    <n v="0"/>
    <n v="0"/>
    <m/>
    <n v="0"/>
    <m/>
    <n v="0"/>
    <n v="0"/>
    <m/>
    <n v="0"/>
    <n v="0"/>
    <m/>
  </r>
  <r>
    <n v="3575"/>
    <x v="0"/>
    <x v="0"/>
    <x v="0"/>
    <x v="0"/>
    <m/>
    <m/>
    <x v="0"/>
    <x v="0"/>
    <x v="0"/>
    <m/>
    <x v="0"/>
    <m/>
    <m/>
    <n v="0"/>
    <m/>
    <n v="0"/>
    <n v="0"/>
    <n v="0"/>
    <n v="0"/>
    <m/>
    <n v="0"/>
    <m/>
    <n v="0"/>
    <n v="0"/>
    <m/>
    <n v="0"/>
    <n v="0"/>
    <m/>
  </r>
  <r>
    <n v="3576"/>
    <x v="0"/>
    <x v="0"/>
    <x v="0"/>
    <x v="0"/>
    <m/>
    <m/>
    <x v="0"/>
    <x v="0"/>
    <x v="0"/>
    <m/>
    <x v="0"/>
    <m/>
    <m/>
    <n v="0"/>
    <m/>
    <n v="0"/>
    <n v="0"/>
    <n v="0"/>
    <n v="0"/>
    <m/>
    <n v="0"/>
    <m/>
    <n v="0"/>
    <n v="0"/>
    <m/>
    <n v="0"/>
    <n v="0"/>
    <m/>
  </r>
  <r>
    <n v="3577"/>
    <x v="0"/>
    <x v="0"/>
    <x v="0"/>
    <x v="0"/>
    <m/>
    <m/>
    <x v="0"/>
    <x v="0"/>
    <x v="0"/>
    <m/>
    <x v="0"/>
    <m/>
    <m/>
    <n v="0"/>
    <m/>
    <n v="0"/>
    <n v="0"/>
    <n v="0"/>
    <n v="0"/>
    <m/>
    <n v="0"/>
    <m/>
    <n v="0"/>
    <n v="0"/>
    <m/>
    <n v="0"/>
    <n v="0"/>
    <m/>
  </r>
  <r>
    <n v="3578"/>
    <x v="0"/>
    <x v="0"/>
    <x v="0"/>
    <x v="0"/>
    <m/>
    <m/>
    <x v="0"/>
    <x v="0"/>
    <x v="0"/>
    <m/>
    <x v="0"/>
    <m/>
    <m/>
    <n v="0"/>
    <m/>
    <n v="0"/>
    <n v="0"/>
    <n v="0"/>
    <n v="0"/>
    <m/>
    <n v="0"/>
    <m/>
    <n v="0"/>
    <n v="0"/>
    <m/>
    <n v="0"/>
    <n v="0"/>
    <m/>
  </r>
  <r>
    <n v="3579"/>
    <x v="0"/>
    <x v="0"/>
    <x v="0"/>
    <x v="0"/>
    <m/>
    <m/>
    <x v="0"/>
    <x v="0"/>
    <x v="0"/>
    <m/>
    <x v="0"/>
    <m/>
    <m/>
    <n v="0"/>
    <m/>
    <n v="0"/>
    <n v="0"/>
    <n v="0"/>
    <n v="0"/>
    <m/>
    <n v="0"/>
    <m/>
    <n v="0"/>
    <n v="0"/>
    <m/>
    <n v="0"/>
    <n v="0"/>
    <m/>
  </r>
  <r>
    <n v="3580"/>
    <x v="0"/>
    <x v="0"/>
    <x v="0"/>
    <x v="0"/>
    <m/>
    <m/>
    <x v="0"/>
    <x v="0"/>
    <x v="0"/>
    <m/>
    <x v="0"/>
    <m/>
    <m/>
    <n v="0"/>
    <m/>
    <n v="0"/>
    <n v="0"/>
    <n v="0"/>
    <n v="0"/>
    <m/>
    <n v="0"/>
    <m/>
    <n v="0"/>
    <n v="0"/>
    <m/>
    <n v="0"/>
    <n v="0"/>
    <m/>
  </r>
  <r>
    <n v="3581"/>
    <x v="0"/>
    <x v="0"/>
    <x v="0"/>
    <x v="0"/>
    <m/>
    <m/>
    <x v="0"/>
    <x v="0"/>
    <x v="0"/>
    <m/>
    <x v="0"/>
    <m/>
    <m/>
    <n v="0"/>
    <m/>
    <n v="0"/>
    <n v="0"/>
    <n v="0"/>
    <n v="0"/>
    <m/>
    <n v="0"/>
    <m/>
    <n v="0"/>
    <n v="0"/>
    <m/>
    <n v="0"/>
    <n v="0"/>
    <m/>
  </r>
  <r>
    <n v="3582"/>
    <x v="0"/>
    <x v="0"/>
    <x v="0"/>
    <x v="0"/>
    <m/>
    <m/>
    <x v="0"/>
    <x v="0"/>
    <x v="0"/>
    <m/>
    <x v="0"/>
    <m/>
    <m/>
    <n v="0"/>
    <m/>
    <n v="0"/>
    <n v="0"/>
    <n v="0"/>
    <n v="0"/>
    <m/>
    <n v="0"/>
    <m/>
    <n v="0"/>
    <n v="0"/>
    <m/>
    <n v="0"/>
    <n v="0"/>
    <m/>
  </r>
  <r>
    <n v="3583"/>
    <x v="0"/>
    <x v="0"/>
    <x v="0"/>
    <x v="0"/>
    <m/>
    <m/>
    <x v="0"/>
    <x v="0"/>
    <x v="0"/>
    <m/>
    <x v="0"/>
    <m/>
    <m/>
    <n v="0"/>
    <m/>
    <n v="0"/>
    <n v="0"/>
    <n v="0"/>
    <n v="0"/>
    <m/>
    <n v="0"/>
    <m/>
    <n v="0"/>
    <n v="0"/>
    <m/>
    <n v="0"/>
    <n v="0"/>
    <m/>
  </r>
  <r>
    <n v="3584"/>
    <x v="0"/>
    <x v="0"/>
    <x v="0"/>
    <x v="0"/>
    <m/>
    <m/>
    <x v="0"/>
    <x v="0"/>
    <x v="0"/>
    <m/>
    <x v="0"/>
    <m/>
    <m/>
    <n v="0"/>
    <m/>
    <n v="0"/>
    <n v="0"/>
    <n v="0"/>
    <n v="0"/>
    <m/>
    <n v="0"/>
    <m/>
    <n v="0"/>
    <n v="0"/>
    <m/>
    <n v="0"/>
    <n v="0"/>
    <m/>
  </r>
  <r>
    <n v="3585"/>
    <x v="0"/>
    <x v="0"/>
    <x v="0"/>
    <x v="0"/>
    <m/>
    <m/>
    <x v="0"/>
    <x v="0"/>
    <x v="0"/>
    <m/>
    <x v="0"/>
    <m/>
    <m/>
    <n v="0"/>
    <m/>
    <n v="0"/>
    <n v="0"/>
    <n v="0"/>
    <n v="0"/>
    <m/>
    <n v="0"/>
    <m/>
    <n v="0"/>
    <n v="0"/>
    <m/>
    <n v="0"/>
    <n v="0"/>
    <m/>
  </r>
  <r>
    <n v="3586"/>
    <x v="0"/>
    <x v="0"/>
    <x v="0"/>
    <x v="0"/>
    <m/>
    <m/>
    <x v="0"/>
    <x v="0"/>
    <x v="0"/>
    <m/>
    <x v="0"/>
    <m/>
    <m/>
    <n v="0"/>
    <m/>
    <n v="0"/>
    <n v="0"/>
    <n v="0"/>
    <n v="0"/>
    <m/>
    <n v="0"/>
    <m/>
    <n v="0"/>
    <n v="0"/>
    <m/>
    <n v="0"/>
    <n v="0"/>
    <m/>
  </r>
  <r>
    <n v="3587"/>
    <x v="0"/>
    <x v="0"/>
    <x v="0"/>
    <x v="0"/>
    <m/>
    <m/>
    <x v="0"/>
    <x v="0"/>
    <x v="0"/>
    <m/>
    <x v="0"/>
    <m/>
    <m/>
    <n v="0"/>
    <m/>
    <n v="0"/>
    <n v="0"/>
    <n v="0"/>
    <n v="0"/>
    <m/>
    <n v="0"/>
    <m/>
    <n v="0"/>
    <n v="0"/>
    <m/>
    <n v="0"/>
    <n v="0"/>
    <m/>
  </r>
  <r>
    <n v="3588"/>
    <x v="0"/>
    <x v="0"/>
    <x v="0"/>
    <x v="0"/>
    <m/>
    <m/>
    <x v="0"/>
    <x v="0"/>
    <x v="0"/>
    <m/>
    <x v="0"/>
    <m/>
    <m/>
    <n v="0"/>
    <m/>
    <n v="0"/>
    <n v="0"/>
    <n v="0"/>
    <n v="0"/>
    <m/>
    <n v="0"/>
    <m/>
    <n v="0"/>
    <n v="0"/>
    <m/>
    <n v="0"/>
    <n v="0"/>
    <m/>
  </r>
  <r>
    <n v="3589"/>
    <x v="0"/>
    <x v="0"/>
    <x v="0"/>
    <x v="0"/>
    <m/>
    <m/>
    <x v="0"/>
    <x v="0"/>
    <x v="0"/>
    <m/>
    <x v="0"/>
    <m/>
    <m/>
    <n v="0"/>
    <m/>
    <n v="0"/>
    <n v="0"/>
    <n v="0"/>
    <n v="0"/>
    <m/>
    <n v="0"/>
    <m/>
    <n v="0"/>
    <n v="0"/>
    <m/>
    <n v="0"/>
    <n v="0"/>
    <m/>
  </r>
  <r>
    <n v="3590"/>
    <x v="0"/>
    <x v="0"/>
    <x v="0"/>
    <x v="0"/>
    <m/>
    <m/>
    <x v="0"/>
    <x v="0"/>
    <x v="0"/>
    <m/>
    <x v="0"/>
    <m/>
    <m/>
    <n v="0"/>
    <m/>
    <n v="0"/>
    <n v="0"/>
    <n v="0"/>
    <n v="0"/>
    <m/>
    <n v="0"/>
    <m/>
    <n v="0"/>
    <n v="0"/>
    <m/>
    <n v="0"/>
    <n v="0"/>
    <m/>
  </r>
  <r>
    <n v="3591"/>
    <x v="0"/>
    <x v="0"/>
    <x v="0"/>
    <x v="0"/>
    <m/>
    <m/>
    <x v="0"/>
    <x v="0"/>
    <x v="0"/>
    <m/>
    <x v="0"/>
    <m/>
    <m/>
    <n v="0"/>
    <m/>
    <n v="0"/>
    <n v="0"/>
    <n v="0"/>
    <n v="0"/>
    <m/>
    <n v="0"/>
    <m/>
    <n v="0"/>
    <n v="0"/>
    <m/>
    <n v="0"/>
    <n v="0"/>
    <m/>
  </r>
  <r>
    <n v="3592"/>
    <x v="0"/>
    <x v="0"/>
    <x v="0"/>
    <x v="0"/>
    <m/>
    <m/>
    <x v="0"/>
    <x v="0"/>
    <x v="0"/>
    <m/>
    <x v="0"/>
    <m/>
    <m/>
    <n v="0"/>
    <m/>
    <n v="0"/>
    <n v="0"/>
    <n v="0"/>
    <n v="0"/>
    <m/>
    <n v="0"/>
    <m/>
    <n v="0"/>
    <n v="0"/>
    <m/>
    <n v="0"/>
    <n v="0"/>
    <m/>
  </r>
  <r>
    <n v="3593"/>
    <x v="0"/>
    <x v="0"/>
    <x v="0"/>
    <x v="0"/>
    <m/>
    <m/>
    <x v="0"/>
    <x v="0"/>
    <x v="0"/>
    <m/>
    <x v="0"/>
    <m/>
    <m/>
    <n v="0"/>
    <m/>
    <n v="0"/>
    <n v="0"/>
    <n v="0"/>
    <n v="0"/>
    <m/>
    <n v="0"/>
    <m/>
    <n v="0"/>
    <n v="0"/>
    <m/>
    <n v="0"/>
    <n v="0"/>
    <m/>
  </r>
  <r>
    <n v="3594"/>
    <x v="0"/>
    <x v="0"/>
    <x v="0"/>
    <x v="0"/>
    <m/>
    <m/>
    <x v="0"/>
    <x v="0"/>
    <x v="0"/>
    <m/>
    <x v="0"/>
    <m/>
    <m/>
    <n v="0"/>
    <m/>
    <n v="0"/>
    <n v="0"/>
    <n v="0"/>
    <n v="0"/>
    <m/>
    <n v="0"/>
    <m/>
    <n v="0"/>
    <n v="0"/>
    <m/>
    <n v="0"/>
    <n v="0"/>
    <m/>
  </r>
  <r>
    <n v="3595"/>
    <x v="0"/>
    <x v="0"/>
    <x v="0"/>
    <x v="0"/>
    <m/>
    <m/>
    <x v="0"/>
    <x v="0"/>
    <x v="0"/>
    <m/>
    <x v="0"/>
    <m/>
    <m/>
    <n v="0"/>
    <m/>
    <n v="0"/>
    <n v="0"/>
    <n v="0"/>
    <n v="0"/>
    <m/>
    <n v="0"/>
    <m/>
    <n v="0"/>
    <n v="0"/>
    <m/>
    <n v="0"/>
    <n v="0"/>
    <m/>
  </r>
  <r>
    <n v="3596"/>
    <x v="0"/>
    <x v="0"/>
    <x v="0"/>
    <x v="0"/>
    <m/>
    <m/>
    <x v="0"/>
    <x v="0"/>
    <x v="0"/>
    <m/>
    <x v="0"/>
    <m/>
    <m/>
    <n v="0"/>
    <m/>
    <n v="0"/>
    <n v="0"/>
    <n v="0"/>
    <n v="0"/>
    <m/>
    <n v="0"/>
    <m/>
    <n v="0"/>
    <n v="0"/>
    <m/>
    <n v="0"/>
    <n v="0"/>
    <m/>
  </r>
  <r>
    <n v="3597"/>
    <x v="0"/>
    <x v="0"/>
    <x v="0"/>
    <x v="0"/>
    <m/>
    <m/>
    <x v="0"/>
    <x v="0"/>
    <x v="0"/>
    <m/>
    <x v="0"/>
    <m/>
    <m/>
    <n v="0"/>
    <m/>
    <n v="0"/>
    <n v="0"/>
    <n v="0"/>
    <n v="0"/>
    <m/>
    <n v="0"/>
    <m/>
    <n v="0"/>
    <n v="0"/>
    <m/>
    <n v="0"/>
    <n v="0"/>
    <m/>
  </r>
  <r>
    <n v="3598"/>
    <x v="0"/>
    <x v="0"/>
    <x v="0"/>
    <x v="0"/>
    <m/>
    <m/>
    <x v="0"/>
    <x v="0"/>
    <x v="0"/>
    <m/>
    <x v="0"/>
    <m/>
    <m/>
    <n v="0"/>
    <m/>
    <n v="0"/>
    <n v="0"/>
    <n v="0"/>
    <n v="0"/>
    <m/>
    <n v="0"/>
    <m/>
    <n v="0"/>
    <n v="0"/>
    <m/>
    <n v="0"/>
    <n v="0"/>
    <m/>
  </r>
  <r>
    <n v="3599"/>
    <x v="0"/>
    <x v="0"/>
    <x v="0"/>
    <x v="0"/>
    <m/>
    <m/>
    <x v="0"/>
    <x v="0"/>
    <x v="0"/>
    <m/>
    <x v="0"/>
    <m/>
    <m/>
    <n v="0"/>
    <m/>
    <n v="0"/>
    <n v="0"/>
    <n v="0"/>
    <n v="0"/>
    <m/>
    <n v="0"/>
    <m/>
    <n v="0"/>
    <n v="0"/>
    <m/>
    <n v="0"/>
    <n v="0"/>
    <m/>
  </r>
  <r>
    <n v="3600"/>
    <x v="0"/>
    <x v="0"/>
    <x v="0"/>
    <x v="0"/>
    <m/>
    <m/>
    <x v="0"/>
    <x v="0"/>
    <x v="0"/>
    <m/>
    <x v="0"/>
    <m/>
    <m/>
    <n v="0"/>
    <m/>
    <n v="0"/>
    <n v="0"/>
    <n v="0"/>
    <n v="0"/>
    <m/>
    <n v="0"/>
    <m/>
    <n v="0"/>
    <n v="0"/>
    <m/>
    <n v="0"/>
    <n v="0"/>
    <m/>
  </r>
  <r>
    <n v="3601"/>
    <x v="0"/>
    <x v="0"/>
    <x v="0"/>
    <x v="0"/>
    <m/>
    <m/>
    <x v="0"/>
    <x v="0"/>
    <x v="0"/>
    <m/>
    <x v="0"/>
    <m/>
    <m/>
    <n v="0"/>
    <m/>
    <n v="0"/>
    <n v="0"/>
    <n v="0"/>
    <n v="0"/>
    <m/>
    <n v="0"/>
    <m/>
    <n v="0"/>
    <n v="0"/>
    <m/>
    <n v="0"/>
    <n v="0"/>
    <m/>
  </r>
  <r>
    <n v="3602"/>
    <x v="0"/>
    <x v="0"/>
    <x v="0"/>
    <x v="0"/>
    <m/>
    <m/>
    <x v="0"/>
    <x v="0"/>
    <x v="0"/>
    <m/>
    <x v="0"/>
    <m/>
    <m/>
    <n v="0"/>
    <m/>
    <n v="0"/>
    <n v="0"/>
    <n v="0"/>
    <n v="0"/>
    <m/>
    <n v="0"/>
    <m/>
    <n v="0"/>
    <n v="0"/>
    <m/>
    <n v="0"/>
    <n v="0"/>
    <m/>
  </r>
  <r>
    <n v="3603"/>
    <x v="0"/>
    <x v="0"/>
    <x v="0"/>
    <x v="0"/>
    <m/>
    <m/>
    <x v="0"/>
    <x v="0"/>
    <x v="0"/>
    <m/>
    <x v="0"/>
    <m/>
    <m/>
    <n v="0"/>
    <m/>
    <n v="0"/>
    <n v="0"/>
    <n v="0"/>
    <n v="0"/>
    <m/>
    <n v="0"/>
    <m/>
    <n v="0"/>
    <n v="0"/>
    <m/>
    <n v="0"/>
    <n v="0"/>
    <m/>
  </r>
  <r>
    <n v="3604"/>
    <x v="0"/>
    <x v="0"/>
    <x v="0"/>
    <x v="0"/>
    <m/>
    <m/>
    <x v="0"/>
    <x v="0"/>
    <x v="0"/>
    <m/>
    <x v="0"/>
    <m/>
    <m/>
    <n v="0"/>
    <m/>
    <n v="0"/>
    <n v="0"/>
    <n v="0"/>
    <n v="0"/>
    <m/>
    <n v="0"/>
    <m/>
    <n v="0"/>
    <n v="0"/>
    <m/>
    <n v="0"/>
    <n v="0"/>
    <m/>
  </r>
  <r>
    <n v="3605"/>
    <x v="0"/>
    <x v="0"/>
    <x v="0"/>
    <x v="0"/>
    <m/>
    <m/>
    <x v="0"/>
    <x v="0"/>
    <x v="0"/>
    <m/>
    <x v="0"/>
    <m/>
    <m/>
    <n v="0"/>
    <m/>
    <n v="0"/>
    <n v="0"/>
    <n v="0"/>
    <n v="0"/>
    <m/>
    <n v="0"/>
    <m/>
    <n v="0"/>
    <n v="0"/>
    <m/>
    <n v="0"/>
    <n v="0"/>
    <m/>
  </r>
  <r>
    <n v="3606"/>
    <x v="0"/>
    <x v="0"/>
    <x v="0"/>
    <x v="0"/>
    <m/>
    <m/>
    <x v="0"/>
    <x v="0"/>
    <x v="0"/>
    <m/>
    <x v="0"/>
    <m/>
    <m/>
    <n v="0"/>
    <m/>
    <n v="0"/>
    <n v="0"/>
    <n v="0"/>
    <n v="0"/>
    <m/>
    <n v="0"/>
    <m/>
    <n v="0"/>
    <n v="0"/>
    <m/>
    <n v="0"/>
    <n v="0"/>
    <m/>
  </r>
  <r>
    <n v="3607"/>
    <x v="0"/>
    <x v="0"/>
    <x v="0"/>
    <x v="0"/>
    <m/>
    <m/>
    <x v="0"/>
    <x v="0"/>
    <x v="0"/>
    <m/>
    <x v="0"/>
    <m/>
    <m/>
    <n v="0"/>
    <m/>
    <n v="0"/>
    <n v="0"/>
    <n v="0"/>
    <n v="0"/>
    <m/>
    <n v="0"/>
    <m/>
    <n v="0"/>
    <n v="0"/>
    <m/>
    <n v="0"/>
    <n v="0"/>
    <m/>
  </r>
  <r>
    <n v="3608"/>
    <x v="0"/>
    <x v="0"/>
    <x v="0"/>
    <x v="0"/>
    <m/>
    <m/>
    <x v="0"/>
    <x v="0"/>
    <x v="0"/>
    <m/>
    <x v="0"/>
    <m/>
    <m/>
    <n v="0"/>
    <m/>
    <n v="0"/>
    <n v="0"/>
    <n v="0"/>
    <n v="0"/>
    <m/>
    <n v="0"/>
    <m/>
    <n v="0"/>
    <n v="0"/>
    <m/>
    <n v="0"/>
    <n v="0"/>
    <m/>
  </r>
  <r>
    <n v="3609"/>
    <x v="0"/>
    <x v="0"/>
    <x v="0"/>
    <x v="0"/>
    <m/>
    <m/>
    <x v="0"/>
    <x v="0"/>
    <x v="0"/>
    <m/>
    <x v="0"/>
    <m/>
    <m/>
    <n v="0"/>
    <m/>
    <n v="0"/>
    <n v="0"/>
    <n v="0"/>
    <n v="0"/>
    <m/>
    <n v="0"/>
    <m/>
    <n v="0"/>
    <n v="0"/>
    <m/>
    <n v="0"/>
    <n v="0"/>
    <m/>
  </r>
  <r>
    <n v="3610"/>
    <x v="0"/>
    <x v="0"/>
    <x v="0"/>
    <x v="0"/>
    <m/>
    <m/>
    <x v="0"/>
    <x v="0"/>
    <x v="0"/>
    <m/>
    <x v="0"/>
    <m/>
    <m/>
    <n v="0"/>
    <m/>
    <n v="0"/>
    <n v="0"/>
    <n v="0"/>
    <n v="0"/>
    <m/>
    <n v="0"/>
    <m/>
    <n v="0"/>
    <n v="0"/>
    <m/>
    <n v="0"/>
    <n v="0"/>
    <m/>
  </r>
  <r>
    <n v="3611"/>
    <x v="0"/>
    <x v="0"/>
    <x v="0"/>
    <x v="0"/>
    <m/>
    <m/>
    <x v="0"/>
    <x v="0"/>
    <x v="0"/>
    <m/>
    <x v="0"/>
    <m/>
    <m/>
    <n v="0"/>
    <m/>
    <n v="0"/>
    <n v="0"/>
    <n v="0"/>
    <n v="0"/>
    <m/>
    <n v="0"/>
    <m/>
    <n v="0"/>
    <n v="0"/>
    <m/>
    <n v="0"/>
    <n v="0"/>
    <m/>
  </r>
  <r>
    <n v="3612"/>
    <x v="0"/>
    <x v="0"/>
    <x v="0"/>
    <x v="0"/>
    <m/>
    <m/>
    <x v="0"/>
    <x v="0"/>
    <x v="0"/>
    <m/>
    <x v="0"/>
    <m/>
    <m/>
    <n v="0"/>
    <m/>
    <n v="0"/>
    <n v="0"/>
    <n v="0"/>
    <n v="0"/>
    <m/>
    <n v="0"/>
    <m/>
    <n v="0"/>
    <n v="0"/>
    <m/>
    <n v="0"/>
    <n v="0"/>
    <m/>
  </r>
  <r>
    <n v="3613"/>
    <x v="0"/>
    <x v="0"/>
    <x v="0"/>
    <x v="0"/>
    <m/>
    <m/>
    <x v="0"/>
    <x v="0"/>
    <x v="0"/>
    <m/>
    <x v="0"/>
    <m/>
    <m/>
    <n v="0"/>
    <m/>
    <n v="0"/>
    <n v="0"/>
    <n v="0"/>
    <n v="0"/>
    <m/>
    <n v="0"/>
    <m/>
    <n v="0"/>
    <n v="0"/>
    <m/>
    <n v="0"/>
    <n v="0"/>
    <m/>
  </r>
  <r>
    <n v="3614"/>
    <x v="0"/>
    <x v="0"/>
    <x v="0"/>
    <x v="0"/>
    <m/>
    <m/>
    <x v="0"/>
    <x v="0"/>
    <x v="0"/>
    <m/>
    <x v="0"/>
    <m/>
    <m/>
    <n v="0"/>
    <m/>
    <n v="0"/>
    <n v="0"/>
    <n v="0"/>
    <n v="0"/>
    <m/>
    <n v="0"/>
    <m/>
    <n v="0"/>
    <n v="0"/>
    <m/>
    <n v="0"/>
    <n v="0"/>
    <m/>
  </r>
  <r>
    <n v="3615"/>
    <x v="0"/>
    <x v="0"/>
    <x v="0"/>
    <x v="0"/>
    <m/>
    <m/>
    <x v="0"/>
    <x v="0"/>
    <x v="0"/>
    <m/>
    <x v="0"/>
    <m/>
    <m/>
    <n v="0"/>
    <m/>
    <n v="0"/>
    <n v="0"/>
    <n v="0"/>
    <n v="0"/>
    <m/>
    <n v="0"/>
    <m/>
    <n v="0"/>
    <n v="0"/>
    <m/>
    <n v="0"/>
    <n v="0"/>
    <m/>
  </r>
  <r>
    <n v="3616"/>
    <x v="0"/>
    <x v="0"/>
    <x v="0"/>
    <x v="0"/>
    <m/>
    <m/>
    <x v="0"/>
    <x v="0"/>
    <x v="0"/>
    <m/>
    <x v="0"/>
    <m/>
    <m/>
    <n v="0"/>
    <m/>
    <n v="0"/>
    <n v="0"/>
    <n v="0"/>
    <n v="0"/>
    <m/>
    <n v="0"/>
    <m/>
    <n v="0"/>
    <n v="0"/>
    <m/>
    <n v="0"/>
    <n v="0"/>
    <m/>
  </r>
  <r>
    <n v="3617"/>
    <x v="0"/>
    <x v="0"/>
    <x v="0"/>
    <x v="0"/>
    <m/>
    <m/>
    <x v="0"/>
    <x v="0"/>
    <x v="0"/>
    <m/>
    <x v="0"/>
    <m/>
    <m/>
    <n v="0"/>
    <m/>
    <n v="0"/>
    <n v="0"/>
    <n v="0"/>
    <n v="0"/>
    <m/>
    <n v="0"/>
    <m/>
    <n v="0"/>
    <n v="0"/>
    <m/>
    <n v="0"/>
    <n v="0"/>
    <m/>
  </r>
  <r>
    <n v="3618"/>
    <x v="0"/>
    <x v="0"/>
    <x v="0"/>
    <x v="0"/>
    <m/>
    <m/>
    <x v="0"/>
    <x v="0"/>
    <x v="0"/>
    <m/>
    <x v="0"/>
    <m/>
    <m/>
    <n v="0"/>
    <m/>
    <n v="0"/>
    <n v="0"/>
    <n v="0"/>
    <n v="0"/>
    <m/>
    <n v="0"/>
    <m/>
    <n v="0"/>
    <n v="0"/>
    <m/>
    <n v="0"/>
    <n v="0"/>
    <m/>
  </r>
  <r>
    <n v="3619"/>
    <x v="0"/>
    <x v="0"/>
    <x v="0"/>
    <x v="0"/>
    <m/>
    <m/>
    <x v="0"/>
    <x v="0"/>
    <x v="0"/>
    <m/>
    <x v="0"/>
    <m/>
    <m/>
    <n v="0"/>
    <m/>
    <n v="0"/>
    <n v="0"/>
    <n v="0"/>
    <n v="0"/>
    <m/>
    <n v="0"/>
    <m/>
    <n v="0"/>
    <n v="0"/>
    <m/>
    <n v="0"/>
    <n v="0"/>
    <m/>
  </r>
  <r>
    <n v="3620"/>
    <x v="0"/>
    <x v="0"/>
    <x v="0"/>
    <x v="0"/>
    <m/>
    <m/>
    <x v="0"/>
    <x v="0"/>
    <x v="0"/>
    <m/>
    <x v="0"/>
    <m/>
    <m/>
    <n v="0"/>
    <m/>
    <n v="0"/>
    <n v="0"/>
    <n v="0"/>
    <n v="0"/>
    <m/>
    <n v="0"/>
    <m/>
    <n v="0"/>
    <n v="0"/>
    <m/>
    <n v="0"/>
    <n v="0"/>
    <m/>
  </r>
  <r>
    <n v="3621"/>
    <x v="0"/>
    <x v="0"/>
    <x v="0"/>
    <x v="0"/>
    <m/>
    <m/>
    <x v="0"/>
    <x v="0"/>
    <x v="0"/>
    <m/>
    <x v="0"/>
    <m/>
    <m/>
    <n v="0"/>
    <m/>
    <n v="0"/>
    <n v="0"/>
    <n v="0"/>
    <n v="0"/>
    <m/>
    <n v="0"/>
    <m/>
    <n v="0"/>
    <n v="0"/>
    <m/>
    <n v="0"/>
    <n v="0"/>
    <m/>
  </r>
  <r>
    <n v="3622"/>
    <x v="0"/>
    <x v="0"/>
    <x v="0"/>
    <x v="0"/>
    <m/>
    <m/>
    <x v="0"/>
    <x v="0"/>
    <x v="0"/>
    <m/>
    <x v="0"/>
    <m/>
    <m/>
    <n v="0"/>
    <m/>
    <n v="0"/>
    <n v="0"/>
    <n v="0"/>
    <n v="0"/>
    <m/>
    <n v="0"/>
    <m/>
    <n v="0"/>
    <n v="0"/>
    <m/>
    <n v="0"/>
    <n v="0"/>
    <m/>
  </r>
  <r>
    <n v="3623"/>
    <x v="0"/>
    <x v="0"/>
    <x v="0"/>
    <x v="0"/>
    <m/>
    <m/>
    <x v="0"/>
    <x v="0"/>
    <x v="0"/>
    <m/>
    <x v="0"/>
    <m/>
    <m/>
    <n v="0"/>
    <m/>
    <n v="0"/>
    <n v="0"/>
    <n v="0"/>
    <n v="0"/>
    <m/>
    <n v="0"/>
    <m/>
    <n v="0"/>
    <n v="0"/>
    <m/>
    <n v="0"/>
    <n v="0"/>
    <m/>
  </r>
  <r>
    <n v="3624"/>
    <x v="0"/>
    <x v="0"/>
    <x v="0"/>
    <x v="0"/>
    <m/>
    <m/>
    <x v="0"/>
    <x v="0"/>
    <x v="0"/>
    <m/>
    <x v="0"/>
    <m/>
    <m/>
    <n v="0"/>
    <m/>
    <n v="0"/>
    <n v="0"/>
    <n v="0"/>
    <n v="0"/>
    <m/>
    <n v="0"/>
    <m/>
    <n v="0"/>
    <n v="0"/>
    <m/>
    <n v="0"/>
    <n v="0"/>
    <m/>
  </r>
  <r>
    <n v="3625"/>
    <x v="0"/>
    <x v="0"/>
    <x v="0"/>
    <x v="0"/>
    <m/>
    <m/>
    <x v="0"/>
    <x v="0"/>
    <x v="0"/>
    <m/>
    <x v="0"/>
    <m/>
    <m/>
    <n v="0"/>
    <m/>
    <n v="0"/>
    <n v="0"/>
    <n v="0"/>
    <n v="0"/>
    <m/>
    <n v="0"/>
    <m/>
    <n v="0"/>
    <n v="0"/>
    <m/>
    <n v="0"/>
    <n v="0"/>
    <m/>
  </r>
  <r>
    <n v="3626"/>
    <x v="0"/>
    <x v="0"/>
    <x v="0"/>
    <x v="0"/>
    <m/>
    <m/>
    <x v="0"/>
    <x v="0"/>
    <x v="0"/>
    <m/>
    <x v="0"/>
    <m/>
    <m/>
    <n v="0"/>
    <m/>
    <n v="0"/>
    <n v="0"/>
    <n v="0"/>
    <n v="0"/>
    <m/>
    <n v="0"/>
    <m/>
    <n v="0"/>
    <n v="0"/>
    <m/>
    <n v="0"/>
    <n v="0"/>
    <m/>
  </r>
  <r>
    <n v="3627"/>
    <x v="0"/>
    <x v="0"/>
    <x v="0"/>
    <x v="0"/>
    <m/>
    <m/>
    <x v="0"/>
    <x v="0"/>
    <x v="0"/>
    <m/>
    <x v="0"/>
    <m/>
    <m/>
    <n v="0"/>
    <m/>
    <n v="0"/>
    <n v="0"/>
    <n v="0"/>
    <n v="0"/>
    <m/>
    <n v="0"/>
    <m/>
    <n v="0"/>
    <n v="0"/>
    <m/>
    <n v="0"/>
    <n v="0"/>
    <m/>
  </r>
  <r>
    <n v="3628"/>
    <x v="0"/>
    <x v="0"/>
    <x v="0"/>
    <x v="0"/>
    <m/>
    <m/>
    <x v="0"/>
    <x v="0"/>
    <x v="0"/>
    <m/>
    <x v="0"/>
    <m/>
    <m/>
    <n v="0"/>
    <m/>
    <n v="0"/>
    <n v="0"/>
    <n v="0"/>
    <n v="0"/>
    <m/>
    <n v="0"/>
    <m/>
    <n v="0"/>
    <n v="0"/>
    <m/>
    <n v="0"/>
    <n v="0"/>
    <m/>
  </r>
  <r>
    <n v="3629"/>
    <x v="0"/>
    <x v="0"/>
    <x v="0"/>
    <x v="0"/>
    <m/>
    <m/>
    <x v="0"/>
    <x v="0"/>
    <x v="0"/>
    <m/>
    <x v="0"/>
    <m/>
    <m/>
    <n v="0"/>
    <m/>
    <n v="0"/>
    <n v="0"/>
    <n v="0"/>
    <n v="0"/>
    <m/>
    <n v="0"/>
    <m/>
    <n v="0"/>
    <n v="0"/>
    <m/>
    <n v="0"/>
    <n v="0"/>
    <m/>
  </r>
  <r>
    <n v="3630"/>
    <x v="0"/>
    <x v="0"/>
    <x v="0"/>
    <x v="0"/>
    <m/>
    <m/>
    <x v="0"/>
    <x v="0"/>
    <x v="0"/>
    <m/>
    <x v="0"/>
    <m/>
    <m/>
    <n v="0"/>
    <m/>
    <n v="0"/>
    <n v="0"/>
    <n v="0"/>
    <n v="0"/>
    <m/>
    <n v="0"/>
    <m/>
    <n v="0"/>
    <n v="0"/>
    <m/>
    <n v="0"/>
    <n v="0"/>
    <m/>
  </r>
  <r>
    <n v="3631"/>
    <x v="0"/>
    <x v="0"/>
    <x v="0"/>
    <x v="0"/>
    <m/>
    <m/>
    <x v="0"/>
    <x v="0"/>
    <x v="0"/>
    <m/>
    <x v="0"/>
    <m/>
    <m/>
    <n v="0"/>
    <m/>
    <n v="0"/>
    <n v="0"/>
    <n v="0"/>
    <n v="0"/>
    <m/>
    <n v="0"/>
    <m/>
    <n v="0"/>
    <n v="0"/>
    <m/>
    <n v="0"/>
    <n v="0"/>
    <m/>
  </r>
  <r>
    <n v="3632"/>
    <x v="0"/>
    <x v="0"/>
    <x v="0"/>
    <x v="0"/>
    <m/>
    <m/>
    <x v="0"/>
    <x v="0"/>
    <x v="0"/>
    <m/>
    <x v="0"/>
    <m/>
    <m/>
    <n v="0"/>
    <m/>
    <n v="0"/>
    <n v="0"/>
    <n v="0"/>
    <n v="0"/>
    <m/>
    <n v="0"/>
    <m/>
    <n v="0"/>
    <n v="0"/>
    <m/>
    <n v="0"/>
    <n v="0"/>
    <m/>
  </r>
  <r>
    <n v="3633"/>
    <x v="0"/>
    <x v="0"/>
    <x v="0"/>
    <x v="0"/>
    <m/>
    <m/>
    <x v="0"/>
    <x v="0"/>
    <x v="0"/>
    <m/>
    <x v="0"/>
    <m/>
    <m/>
    <n v="0"/>
    <m/>
    <n v="0"/>
    <n v="0"/>
    <n v="0"/>
    <n v="0"/>
    <m/>
    <n v="0"/>
    <m/>
    <n v="0"/>
    <n v="0"/>
    <m/>
    <n v="0"/>
    <n v="0"/>
    <m/>
  </r>
  <r>
    <n v="3634"/>
    <x v="0"/>
    <x v="0"/>
    <x v="0"/>
    <x v="0"/>
    <m/>
    <m/>
    <x v="0"/>
    <x v="0"/>
    <x v="0"/>
    <m/>
    <x v="0"/>
    <m/>
    <m/>
    <n v="0"/>
    <m/>
    <n v="0"/>
    <n v="0"/>
    <n v="0"/>
    <n v="0"/>
    <m/>
    <n v="0"/>
    <m/>
    <n v="0"/>
    <n v="0"/>
    <m/>
    <n v="0"/>
    <n v="0"/>
    <m/>
  </r>
  <r>
    <n v="3635"/>
    <x v="0"/>
    <x v="0"/>
    <x v="0"/>
    <x v="0"/>
    <m/>
    <m/>
    <x v="0"/>
    <x v="0"/>
    <x v="0"/>
    <m/>
    <x v="0"/>
    <m/>
    <m/>
    <n v="0"/>
    <m/>
    <n v="0"/>
    <n v="0"/>
    <n v="0"/>
    <n v="0"/>
    <m/>
    <n v="0"/>
    <m/>
    <n v="0"/>
    <n v="0"/>
    <m/>
    <n v="0"/>
    <n v="0"/>
    <m/>
  </r>
  <r>
    <n v="3636"/>
    <x v="0"/>
    <x v="0"/>
    <x v="0"/>
    <x v="0"/>
    <m/>
    <m/>
    <x v="0"/>
    <x v="0"/>
    <x v="0"/>
    <m/>
    <x v="0"/>
    <m/>
    <m/>
    <n v="0"/>
    <m/>
    <n v="0"/>
    <n v="0"/>
    <n v="0"/>
    <n v="0"/>
    <m/>
    <n v="0"/>
    <m/>
    <n v="0"/>
    <n v="0"/>
    <m/>
    <n v="0"/>
    <n v="0"/>
    <m/>
  </r>
  <r>
    <n v="3637"/>
    <x v="0"/>
    <x v="0"/>
    <x v="0"/>
    <x v="0"/>
    <m/>
    <m/>
    <x v="0"/>
    <x v="0"/>
    <x v="0"/>
    <m/>
    <x v="0"/>
    <m/>
    <m/>
    <n v="0"/>
    <m/>
    <n v="0"/>
    <n v="0"/>
    <n v="0"/>
    <n v="0"/>
    <m/>
    <n v="0"/>
    <m/>
    <n v="0"/>
    <n v="0"/>
    <m/>
    <n v="0"/>
    <n v="0"/>
    <m/>
  </r>
  <r>
    <n v="3638"/>
    <x v="0"/>
    <x v="0"/>
    <x v="0"/>
    <x v="0"/>
    <m/>
    <m/>
    <x v="0"/>
    <x v="0"/>
    <x v="0"/>
    <m/>
    <x v="0"/>
    <m/>
    <m/>
    <n v="0"/>
    <m/>
    <n v="0"/>
    <n v="0"/>
    <n v="0"/>
    <n v="0"/>
    <m/>
    <n v="0"/>
    <m/>
    <n v="0"/>
    <n v="0"/>
    <m/>
    <n v="0"/>
    <n v="0"/>
    <m/>
  </r>
  <r>
    <n v="3639"/>
    <x v="0"/>
    <x v="0"/>
    <x v="0"/>
    <x v="0"/>
    <m/>
    <m/>
    <x v="0"/>
    <x v="0"/>
    <x v="0"/>
    <m/>
    <x v="0"/>
    <m/>
    <m/>
    <n v="0"/>
    <m/>
    <n v="0"/>
    <n v="0"/>
    <n v="0"/>
    <n v="0"/>
    <m/>
    <n v="0"/>
    <m/>
    <n v="0"/>
    <n v="0"/>
    <m/>
    <n v="0"/>
    <n v="0"/>
    <m/>
  </r>
  <r>
    <n v="3640"/>
    <x v="0"/>
    <x v="0"/>
    <x v="0"/>
    <x v="0"/>
    <m/>
    <m/>
    <x v="0"/>
    <x v="0"/>
    <x v="0"/>
    <m/>
    <x v="0"/>
    <m/>
    <m/>
    <n v="0"/>
    <m/>
    <n v="0"/>
    <n v="0"/>
    <n v="0"/>
    <n v="0"/>
    <m/>
    <n v="0"/>
    <m/>
    <n v="0"/>
    <n v="0"/>
    <m/>
    <n v="0"/>
    <n v="0"/>
    <m/>
  </r>
  <r>
    <n v="3641"/>
    <x v="0"/>
    <x v="0"/>
    <x v="0"/>
    <x v="0"/>
    <m/>
    <m/>
    <x v="0"/>
    <x v="0"/>
    <x v="0"/>
    <m/>
    <x v="0"/>
    <m/>
    <m/>
    <n v="0"/>
    <m/>
    <n v="0"/>
    <n v="0"/>
    <n v="0"/>
    <n v="0"/>
    <m/>
    <n v="0"/>
    <m/>
    <n v="0"/>
    <n v="0"/>
    <m/>
    <n v="0"/>
    <n v="0"/>
    <m/>
  </r>
  <r>
    <n v="3642"/>
    <x v="0"/>
    <x v="0"/>
    <x v="0"/>
    <x v="0"/>
    <m/>
    <m/>
    <x v="0"/>
    <x v="0"/>
    <x v="0"/>
    <m/>
    <x v="0"/>
    <m/>
    <m/>
    <n v="0"/>
    <m/>
    <n v="0"/>
    <n v="0"/>
    <n v="0"/>
    <n v="0"/>
    <m/>
    <n v="0"/>
    <m/>
    <n v="0"/>
    <n v="0"/>
    <m/>
    <n v="0"/>
    <n v="0"/>
    <m/>
  </r>
  <r>
    <n v="3643"/>
    <x v="0"/>
    <x v="0"/>
    <x v="0"/>
    <x v="0"/>
    <m/>
    <m/>
    <x v="0"/>
    <x v="0"/>
    <x v="0"/>
    <m/>
    <x v="0"/>
    <m/>
    <m/>
    <n v="0"/>
    <m/>
    <n v="0"/>
    <n v="0"/>
    <n v="0"/>
    <n v="0"/>
    <m/>
    <n v="0"/>
    <m/>
    <n v="0"/>
    <n v="0"/>
    <m/>
    <n v="0"/>
    <n v="0"/>
    <m/>
  </r>
  <r>
    <n v="3644"/>
    <x v="0"/>
    <x v="0"/>
    <x v="0"/>
    <x v="0"/>
    <m/>
    <m/>
    <x v="0"/>
    <x v="0"/>
    <x v="0"/>
    <m/>
    <x v="0"/>
    <m/>
    <m/>
    <n v="0"/>
    <m/>
    <n v="0"/>
    <n v="0"/>
    <n v="0"/>
    <n v="0"/>
    <m/>
    <n v="0"/>
    <m/>
    <n v="0"/>
    <n v="0"/>
    <m/>
    <n v="0"/>
    <n v="0"/>
    <m/>
  </r>
  <r>
    <n v="3645"/>
    <x v="0"/>
    <x v="0"/>
    <x v="0"/>
    <x v="0"/>
    <m/>
    <m/>
    <x v="0"/>
    <x v="0"/>
    <x v="0"/>
    <m/>
    <x v="0"/>
    <m/>
    <m/>
    <n v="0"/>
    <m/>
    <n v="0"/>
    <n v="0"/>
    <n v="0"/>
    <n v="0"/>
    <m/>
    <n v="0"/>
    <m/>
    <n v="0"/>
    <n v="0"/>
    <m/>
    <n v="0"/>
    <n v="0"/>
    <m/>
  </r>
  <r>
    <n v="3646"/>
    <x v="0"/>
    <x v="0"/>
    <x v="0"/>
    <x v="0"/>
    <m/>
    <m/>
    <x v="0"/>
    <x v="0"/>
    <x v="0"/>
    <m/>
    <x v="0"/>
    <m/>
    <m/>
    <n v="0"/>
    <m/>
    <n v="0"/>
    <n v="0"/>
    <n v="0"/>
    <n v="0"/>
    <m/>
    <n v="0"/>
    <m/>
    <n v="0"/>
    <n v="0"/>
    <m/>
    <n v="0"/>
    <n v="0"/>
    <m/>
  </r>
  <r>
    <n v="3647"/>
    <x v="0"/>
    <x v="0"/>
    <x v="0"/>
    <x v="0"/>
    <m/>
    <m/>
    <x v="0"/>
    <x v="0"/>
    <x v="0"/>
    <m/>
    <x v="0"/>
    <m/>
    <m/>
    <n v="0"/>
    <m/>
    <n v="0"/>
    <n v="0"/>
    <n v="0"/>
    <n v="0"/>
    <m/>
    <n v="0"/>
    <m/>
    <n v="0"/>
    <n v="0"/>
    <m/>
    <n v="0"/>
    <n v="0"/>
    <m/>
  </r>
  <r>
    <n v="3648"/>
    <x v="0"/>
    <x v="0"/>
    <x v="0"/>
    <x v="0"/>
    <m/>
    <m/>
    <x v="0"/>
    <x v="0"/>
    <x v="0"/>
    <m/>
    <x v="0"/>
    <m/>
    <m/>
    <n v="0"/>
    <m/>
    <n v="0"/>
    <n v="0"/>
    <n v="0"/>
    <n v="0"/>
    <m/>
    <n v="0"/>
    <m/>
    <n v="0"/>
    <n v="0"/>
    <m/>
    <n v="0"/>
    <n v="0"/>
    <m/>
  </r>
  <r>
    <n v="3649"/>
    <x v="0"/>
    <x v="0"/>
    <x v="0"/>
    <x v="0"/>
    <m/>
    <m/>
    <x v="0"/>
    <x v="0"/>
    <x v="0"/>
    <m/>
    <x v="0"/>
    <m/>
    <m/>
    <n v="0"/>
    <m/>
    <n v="0"/>
    <n v="0"/>
    <n v="0"/>
    <n v="0"/>
    <m/>
    <n v="0"/>
    <m/>
    <n v="0"/>
    <n v="0"/>
    <m/>
    <n v="0"/>
    <n v="0"/>
    <m/>
  </r>
  <r>
    <n v="3650"/>
    <x v="0"/>
    <x v="0"/>
    <x v="0"/>
    <x v="0"/>
    <m/>
    <m/>
    <x v="0"/>
    <x v="0"/>
    <x v="0"/>
    <m/>
    <x v="0"/>
    <m/>
    <m/>
    <n v="0"/>
    <m/>
    <n v="0"/>
    <n v="0"/>
    <n v="0"/>
    <n v="0"/>
    <m/>
    <n v="0"/>
    <m/>
    <n v="0"/>
    <n v="0"/>
    <m/>
    <n v="0"/>
    <n v="0"/>
    <m/>
  </r>
  <r>
    <n v="3651"/>
    <x v="0"/>
    <x v="0"/>
    <x v="0"/>
    <x v="0"/>
    <m/>
    <m/>
    <x v="0"/>
    <x v="0"/>
    <x v="0"/>
    <m/>
    <x v="0"/>
    <m/>
    <m/>
    <n v="0"/>
    <m/>
    <n v="0"/>
    <n v="0"/>
    <n v="0"/>
    <n v="0"/>
    <m/>
    <n v="0"/>
    <m/>
    <n v="0"/>
    <n v="0"/>
    <m/>
    <n v="0"/>
    <n v="0"/>
    <m/>
  </r>
  <r>
    <n v="3652"/>
    <x v="0"/>
    <x v="0"/>
    <x v="0"/>
    <x v="0"/>
    <m/>
    <m/>
    <x v="0"/>
    <x v="0"/>
    <x v="0"/>
    <m/>
    <x v="0"/>
    <m/>
    <m/>
    <n v="0"/>
    <m/>
    <n v="0"/>
    <n v="0"/>
    <n v="0"/>
    <n v="0"/>
    <m/>
    <n v="0"/>
    <m/>
    <n v="0"/>
    <n v="0"/>
    <m/>
    <n v="0"/>
    <n v="0"/>
    <m/>
  </r>
  <r>
    <n v="3653"/>
    <x v="0"/>
    <x v="0"/>
    <x v="0"/>
    <x v="0"/>
    <m/>
    <m/>
    <x v="0"/>
    <x v="0"/>
    <x v="0"/>
    <m/>
    <x v="0"/>
    <m/>
    <m/>
    <n v="0"/>
    <m/>
    <n v="0"/>
    <n v="0"/>
    <n v="0"/>
    <n v="0"/>
    <m/>
    <n v="0"/>
    <m/>
    <n v="0"/>
    <n v="0"/>
    <m/>
    <n v="0"/>
    <n v="0"/>
    <m/>
  </r>
  <r>
    <n v="3654"/>
    <x v="0"/>
    <x v="0"/>
    <x v="0"/>
    <x v="0"/>
    <m/>
    <m/>
    <x v="0"/>
    <x v="0"/>
    <x v="0"/>
    <m/>
    <x v="0"/>
    <m/>
    <m/>
    <n v="0"/>
    <m/>
    <n v="0"/>
    <n v="0"/>
    <n v="0"/>
    <n v="0"/>
    <m/>
    <n v="0"/>
    <m/>
    <n v="0"/>
    <n v="0"/>
    <m/>
    <n v="0"/>
    <n v="0"/>
    <m/>
  </r>
  <r>
    <n v="3655"/>
    <x v="0"/>
    <x v="0"/>
    <x v="0"/>
    <x v="0"/>
    <m/>
    <m/>
    <x v="0"/>
    <x v="0"/>
    <x v="0"/>
    <m/>
    <x v="0"/>
    <m/>
    <m/>
    <n v="0"/>
    <m/>
    <n v="0"/>
    <n v="0"/>
    <n v="0"/>
    <n v="0"/>
    <m/>
    <n v="0"/>
    <m/>
    <n v="0"/>
    <n v="0"/>
    <m/>
    <n v="0"/>
    <n v="0"/>
    <m/>
  </r>
  <r>
    <n v="3656"/>
    <x v="0"/>
    <x v="0"/>
    <x v="0"/>
    <x v="0"/>
    <m/>
    <m/>
    <x v="0"/>
    <x v="0"/>
    <x v="0"/>
    <m/>
    <x v="0"/>
    <m/>
    <m/>
    <n v="0"/>
    <m/>
    <n v="0"/>
    <n v="0"/>
    <n v="0"/>
    <n v="0"/>
    <m/>
    <n v="0"/>
    <m/>
    <n v="0"/>
    <n v="0"/>
    <m/>
    <n v="0"/>
    <n v="0"/>
    <m/>
  </r>
  <r>
    <n v="3657"/>
    <x v="0"/>
    <x v="0"/>
    <x v="0"/>
    <x v="0"/>
    <m/>
    <m/>
    <x v="0"/>
    <x v="0"/>
    <x v="0"/>
    <m/>
    <x v="0"/>
    <m/>
    <m/>
    <n v="0"/>
    <m/>
    <n v="0"/>
    <n v="0"/>
    <n v="0"/>
    <n v="0"/>
    <m/>
    <n v="0"/>
    <m/>
    <n v="0"/>
    <n v="0"/>
    <m/>
    <n v="0"/>
    <n v="0"/>
    <m/>
  </r>
  <r>
    <n v="3658"/>
    <x v="0"/>
    <x v="0"/>
    <x v="0"/>
    <x v="0"/>
    <m/>
    <m/>
    <x v="0"/>
    <x v="0"/>
    <x v="0"/>
    <m/>
    <x v="0"/>
    <m/>
    <m/>
    <n v="0"/>
    <m/>
    <n v="0"/>
    <n v="0"/>
    <n v="0"/>
    <n v="0"/>
    <m/>
    <n v="0"/>
    <m/>
    <n v="0"/>
    <n v="0"/>
    <m/>
    <n v="0"/>
    <n v="0"/>
    <m/>
  </r>
  <r>
    <n v="3659"/>
    <x v="0"/>
    <x v="0"/>
    <x v="0"/>
    <x v="0"/>
    <m/>
    <m/>
    <x v="0"/>
    <x v="0"/>
    <x v="0"/>
    <m/>
    <x v="0"/>
    <m/>
    <m/>
    <n v="0"/>
    <m/>
    <n v="0"/>
    <n v="0"/>
    <n v="0"/>
    <n v="0"/>
    <m/>
    <n v="0"/>
    <m/>
    <n v="0"/>
    <n v="0"/>
    <m/>
    <n v="0"/>
    <n v="0"/>
    <m/>
  </r>
  <r>
    <n v="3660"/>
    <x v="0"/>
    <x v="0"/>
    <x v="0"/>
    <x v="0"/>
    <m/>
    <m/>
    <x v="0"/>
    <x v="0"/>
    <x v="0"/>
    <m/>
    <x v="0"/>
    <m/>
    <m/>
    <n v="0"/>
    <m/>
    <n v="0"/>
    <n v="0"/>
    <n v="0"/>
    <n v="0"/>
    <m/>
    <n v="0"/>
    <m/>
    <n v="0"/>
    <n v="0"/>
    <m/>
    <n v="0"/>
    <n v="0"/>
    <m/>
  </r>
  <r>
    <n v="3661"/>
    <x v="0"/>
    <x v="0"/>
    <x v="0"/>
    <x v="0"/>
    <m/>
    <m/>
    <x v="0"/>
    <x v="0"/>
    <x v="0"/>
    <m/>
    <x v="0"/>
    <m/>
    <m/>
    <n v="0"/>
    <m/>
    <n v="0"/>
    <n v="0"/>
    <n v="0"/>
    <n v="0"/>
    <m/>
    <n v="0"/>
    <m/>
    <n v="0"/>
    <n v="0"/>
    <m/>
    <n v="0"/>
    <n v="0"/>
    <m/>
  </r>
  <r>
    <n v="3662"/>
    <x v="0"/>
    <x v="0"/>
    <x v="0"/>
    <x v="0"/>
    <m/>
    <m/>
    <x v="0"/>
    <x v="0"/>
    <x v="0"/>
    <m/>
    <x v="0"/>
    <m/>
    <m/>
    <n v="0"/>
    <m/>
    <n v="0"/>
    <n v="0"/>
    <n v="0"/>
    <n v="0"/>
    <m/>
    <n v="0"/>
    <m/>
    <n v="0"/>
    <n v="0"/>
    <m/>
    <n v="0"/>
    <n v="0"/>
    <m/>
  </r>
  <r>
    <n v="3663"/>
    <x v="0"/>
    <x v="0"/>
    <x v="0"/>
    <x v="0"/>
    <m/>
    <m/>
    <x v="0"/>
    <x v="0"/>
    <x v="0"/>
    <m/>
    <x v="0"/>
    <m/>
    <m/>
    <n v="0"/>
    <m/>
    <n v="0"/>
    <n v="0"/>
    <n v="0"/>
    <n v="0"/>
    <m/>
    <n v="0"/>
    <m/>
    <n v="0"/>
    <n v="0"/>
    <m/>
    <n v="0"/>
    <n v="0"/>
    <m/>
  </r>
  <r>
    <n v="3664"/>
    <x v="0"/>
    <x v="0"/>
    <x v="0"/>
    <x v="0"/>
    <m/>
    <m/>
    <x v="0"/>
    <x v="0"/>
    <x v="0"/>
    <m/>
    <x v="0"/>
    <m/>
    <m/>
    <n v="0"/>
    <m/>
    <n v="0"/>
    <n v="0"/>
    <n v="0"/>
    <n v="0"/>
    <m/>
    <n v="0"/>
    <m/>
    <n v="0"/>
    <n v="0"/>
    <m/>
    <n v="0"/>
    <n v="0"/>
    <m/>
  </r>
  <r>
    <n v="3665"/>
    <x v="0"/>
    <x v="0"/>
    <x v="0"/>
    <x v="0"/>
    <m/>
    <m/>
    <x v="0"/>
    <x v="0"/>
    <x v="0"/>
    <m/>
    <x v="0"/>
    <m/>
    <m/>
    <n v="0"/>
    <m/>
    <n v="0"/>
    <n v="0"/>
    <n v="0"/>
    <n v="0"/>
    <m/>
    <n v="0"/>
    <m/>
    <n v="0"/>
    <n v="0"/>
    <m/>
    <n v="0"/>
    <n v="0"/>
    <m/>
  </r>
  <r>
    <n v="3666"/>
    <x v="0"/>
    <x v="0"/>
    <x v="0"/>
    <x v="0"/>
    <m/>
    <m/>
    <x v="0"/>
    <x v="0"/>
    <x v="0"/>
    <m/>
    <x v="0"/>
    <m/>
    <m/>
    <n v="0"/>
    <m/>
    <n v="0"/>
    <n v="0"/>
    <n v="0"/>
    <n v="0"/>
    <m/>
    <n v="0"/>
    <m/>
    <n v="0"/>
    <n v="0"/>
    <m/>
    <n v="0"/>
    <n v="0"/>
    <m/>
  </r>
  <r>
    <n v="3667"/>
    <x v="0"/>
    <x v="0"/>
    <x v="0"/>
    <x v="0"/>
    <m/>
    <m/>
    <x v="0"/>
    <x v="0"/>
    <x v="0"/>
    <m/>
    <x v="0"/>
    <m/>
    <m/>
    <n v="0"/>
    <m/>
    <n v="0"/>
    <n v="0"/>
    <n v="0"/>
    <n v="0"/>
    <m/>
    <n v="0"/>
    <m/>
    <n v="0"/>
    <n v="0"/>
    <m/>
    <n v="0"/>
    <n v="0"/>
    <m/>
  </r>
  <r>
    <n v="3668"/>
    <x v="0"/>
    <x v="0"/>
    <x v="0"/>
    <x v="0"/>
    <m/>
    <m/>
    <x v="0"/>
    <x v="0"/>
    <x v="0"/>
    <m/>
    <x v="0"/>
    <m/>
    <m/>
    <n v="0"/>
    <m/>
    <n v="0"/>
    <n v="0"/>
    <n v="0"/>
    <n v="0"/>
    <m/>
    <n v="0"/>
    <m/>
    <n v="0"/>
    <n v="0"/>
    <m/>
    <n v="0"/>
    <n v="0"/>
    <m/>
  </r>
  <r>
    <n v="3669"/>
    <x v="0"/>
    <x v="0"/>
    <x v="0"/>
    <x v="0"/>
    <m/>
    <m/>
    <x v="0"/>
    <x v="0"/>
    <x v="0"/>
    <m/>
    <x v="0"/>
    <m/>
    <m/>
    <n v="0"/>
    <m/>
    <n v="0"/>
    <n v="0"/>
    <n v="0"/>
    <n v="0"/>
    <m/>
    <n v="0"/>
    <m/>
    <n v="0"/>
    <n v="0"/>
    <m/>
    <n v="0"/>
    <n v="0"/>
    <m/>
  </r>
  <r>
    <n v="3670"/>
    <x v="0"/>
    <x v="0"/>
    <x v="0"/>
    <x v="0"/>
    <m/>
    <m/>
    <x v="0"/>
    <x v="0"/>
    <x v="0"/>
    <m/>
    <x v="0"/>
    <m/>
    <m/>
    <n v="0"/>
    <m/>
    <n v="0"/>
    <n v="0"/>
    <n v="0"/>
    <n v="0"/>
    <m/>
    <n v="0"/>
    <m/>
    <n v="0"/>
    <n v="0"/>
    <m/>
    <n v="0"/>
    <n v="0"/>
    <m/>
  </r>
  <r>
    <n v="3671"/>
    <x v="0"/>
    <x v="0"/>
    <x v="0"/>
    <x v="0"/>
    <m/>
    <m/>
    <x v="0"/>
    <x v="0"/>
    <x v="0"/>
    <m/>
    <x v="0"/>
    <m/>
    <m/>
    <n v="0"/>
    <m/>
    <n v="0"/>
    <n v="0"/>
    <n v="0"/>
    <n v="0"/>
    <m/>
    <n v="0"/>
    <m/>
    <n v="0"/>
    <n v="0"/>
    <m/>
    <n v="0"/>
    <n v="0"/>
    <m/>
  </r>
  <r>
    <n v="3672"/>
    <x v="0"/>
    <x v="0"/>
    <x v="0"/>
    <x v="0"/>
    <m/>
    <m/>
    <x v="0"/>
    <x v="0"/>
    <x v="0"/>
    <m/>
    <x v="0"/>
    <m/>
    <m/>
    <n v="0"/>
    <m/>
    <n v="0"/>
    <n v="0"/>
    <n v="0"/>
    <n v="0"/>
    <m/>
    <n v="0"/>
    <m/>
    <n v="0"/>
    <n v="0"/>
    <m/>
    <n v="0"/>
    <n v="0"/>
    <m/>
  </r>
  <r>
    <n v="3673"/>
    <x v="0"/>
    <x v="0"/>
    <x v="0"/>
    <x v="0"/>
    <m/>
    <m/>
    <x v="0"/>
    <x v="0"/>
    <x v="0"/>
    <m/>
    <x v="0"/>
    <m/>
    <m/>
    <n v="0"/>
    <m/>
    <n v="0"/>
    <n v="0"/>
    <n v="0"/>
    <n v="0"/>
    <m/>
    <n v="0"/>
    <m/>
    <n v="0"/>
    <n v="0"/>
    <m/>
    <n v="0"/>
    <n v="0"/>
    <m/>
  </r>
  <r>
    <n v="3674"/>
    <x v="0"/>
    <x v="0"/>
    <x v="0"/>
    <x v="0"/>
    <m/>
    <m/>
    <x v="0"/>
    <x v="0"/>
    <x v="0"/>
    <m/>
    <x v="0"/>
    <m/>
    <m/>
    <n v="0"/>
    <m/>
    <n v="0"/>
    <n v="0"/>
    <n v="0"/>
    <n v="0"/>
    <m/>
    <n v="0"/>
    <m/>
    <n v="0"/>
    <n v="0"/>
    <m/>
    <n v="0"/>
    <n v="0"/>
    <m/>
  </r>
  <r>
    <n v="3675"/>
    <x v="0"/>
    <x v="0"/>
    <x v="0"/>
    <x v="0"/>
    <m/>
    <m/>
    <x v="0"/>
    <x v="0"/>
    <x v="0"/>
    <m/>
    <x v="0"/>
    <m/>
    <m/>
    <n v="0"/>
    <m/>
    <n v="0"/>
    <n v="0"/>
    <n v="0"/>
    <n v="0"/>
    <m/>
    <n v="0"/>
    <m/>
    <n v="0"/>
    <n v="0"/>
    <m/>
    <n v="0"/>
    <n v="0"/>
    <m/>
  </r>
  <r>
    <n v="3676"/>
    <x v="0"/>
    <x v="0"/>
    <x v="0"/>
    <x v="0"/>
    <m/>
    <m/>
    <x v="0"/>
    <x v="0"/>
    <x v="0"/>
    <m/>
    <x v="0"/>
    <m/>
    <m/>
    <n v="0"/>
    <m/>
    <n v="0"/>
    <n v="0"/>
    <n v="0"/>
    <n v="0"/>
    <m/>
    <n v="0"/>
    <m/>
    <n v="0"/>
    <n v="0"/>
    <m/>
    <n v="0"/>
    <n v="0"/>
    <m/>
  </r>
  <r>
    <n v="3677"/>
    <x v="0"/>
    <x v="0"/>
    <x v="0"/>
    <x v="0"/>
    <m/>
    <m/>
    <x v="0"/>
    <x v="0"/>
    <x v="0"/>
    <m/>
    <x v="0"/>
    <m/>
    <m/>
    <n v="0"/>
    <m/>
    <n v="0"/>
    <n v="0"/>
    <n v="0"/>
    <n v="0"/>
    <m/>
    <n v="0"/>
    <m/>
    <n v="0"/>
    <n v="0"/>
    <m/>
    <n v="0"/>
    <n v="0"/>
    <m/>
  </r>
  <r>
    <n v="3678"/>
    <x v="0"/>
    <x v="0"/>
    <x v="0"/>
    <x v="0"/>
    <m/>
    <m/>
    <x v="0"/>
    <x v="0"/>
    <x v="0"/>
    <m/>
    <x v="0"/>
    <m/>
    <m/>
    <n v="0"/>
    <m/>
    <n v="0"/>
    <n v="0"/>
    <n v="0"/>
    <n v="0"/>
    <m/>
    <n v="0"/>
    <m/>
    <n v="0"/>
    <n v="0"/>
    <m/>
    <n v="0"/>
    <n v="0"/>
    <m/>
  </r>
  <r>
    <n v="3679"/>
    <x v="0"/>
    <x v="0"/>
    <x v="0"/>
    <x v="0"/>
    <m/>
    <m/>
    <x v="0"/>
    <x v="0"/>
    <x v="0"/>
    <m/>
    <x v="0"/>
    <m/>
    <m/>
    <n v="0"/>
    <m/>
    <n v="0"/>
    <n v="0"/>
    <n v="0"/>
    <n v="0"/>
    <m/>
    <n v="0"/>
    <m/>
    <n v="0"/>
    <n v="0"/>
    <m/>
    <n v="0"/>
    <n v="0"/>
    <m/>
  </r>
  <r>
    <n v="3680"/>
    <x v="0"/>
    <x v="0"/>
    <x v="0"/>
    <x v="0"/>
    <m/>
    <m/>
    <x v="0"/>
    <x v="0"/>
    <x v="0"/>
    <m/>
    <x v="0"/>
    <m/>
    <m/>
    <n v="0"/>
    <m/>
    <n v="0"/>
    <n v="0"/>
    <n v="0"/>
    <n v="0"/>
    <m/>
    <n v="0"/>
    <m/>
    <n v="0"/>
    <n v="0"/>
    <m/>
    <n v="0"/>
    <n v="0"/>
    <m/>
  </r>
  <r>
    <n v="3681"/>
    <x v="0"/>
    <x v="0"/>
    <x v="0"/>
    <x v="0"/>
    <m/>
    <m/>
    <x v="0"/>
    <x v="0"/>
    <x v="0"/>
    <m/>
    <x v="0"/>
    <m/>
    <m/>
    <n v="0"/>
    <m/>
    <n v="0"/>
    <n v="0"/>
    <n v="0"/>
    <n v="0"/>
    <m/>
    <n v="0"/>
    <m/>
    <n v="0"/>
    <n v="0"/>
    <m/>
    <n v="0"/>
    <n v="0"/>
    <m/>
  </r>
  <r>
    <n v="3682"/>
    <x v="0"/>
    <x v="0"/>
    <x v="0"/>
    <x v="0"/>
    <m/>
    <m/>
    <x v="0"/>
    <x v="0"/>
    <x v="0"/>
    <m/>
    <x v="0"/>
    <m/>
    <m/>
    <n v="0"/>
    <m/>
    <n v="0"/>
    <n v="0"/>
    <n v="0"/>
    <n v="0"/>
    <m/>
    <n v="0"/>
    <m/>
    <n v="0"/>
    <n v="0"/>
    <m/>
    <n v="0"/>
    <n v="0"/>
    <m/>
  </r>
  <r>
    <n v="3683"/>
    <x v="0"/>
    <x v="0"/>
    <x v="0"/>
    <x v="0"/>
    <m/>
    <m/>
    <x v="0"/>
    <x v="0"/>
    <x v="0"/>
    <m/>
    <x v="0"/>
    <m/>
    <m/>
    <n v="0"/>
    <m/>
    <n v="0"/>
    <n v="0"/>
    <n v="0"/>
    <n v="0"/>
    <m/>
    <n v="0"/>
    <m/>
    <n v="0"/>
    <n v="0"/>
    <m/>
    <n v="0"/>
    <n v="0"/>
    <m/>
  </r>
  <r>
    <n v="3684"/>
    <x v="0"/>
    <x v="0"/>
    <x v="0"/>
    <x v="0"/>
    <m/>
    <m/>
    <x v="0"/>
    <x v="0"/>
    <x v="0"/>
    <m/>
    <x v="0"/>
    <m/>
    <m/>
    <n v="0"/>
    <m/>
    <n v="0"/>
    <n v="0"/>
    <n v="0"/>
    <n v="0"/>
    <m/>
    <n v="0"/>
    <m/>
    <n v="0"/>
    <n v="0"/>
    <m/>
    <n v="0"/>
    <n v="0"/>
    <m/>
  </r>
  <r>
    <n v="3685"/>
    <x v="0"/>
    <x v="0"/>
    <x v="0"/>
    <x v="0"/>
    <m/>
    <m/>
    <x v="0"/>
    <x v="0"/>
    <x v="0"/>
    <m/>
    <x v="0"/>
    <m/>
    <m/>
    <n v="0"/>
    <m/>
    <n v="0"/>
    <n v="0"/>
    <n v="0"/>
    <n v="0"/>
    <m/>
    <n v="0"/>
    <m/>
    <n v="0"/>
    <n v="0"/>
    <m/>
    <n v="0"/>
    <n v="0"/>
    <m/>
  </r>
  <r>
    <n v="3686"/>
    <x v="0"/>
    <x v="0"/>
    <x v="0"/>
    <x v="0"/>
    <m/>
    <m/>
    <x v="0"/>
    <x v="0"/>
    <x v="0"/>
    <m/>
    <x v="0"/>
    <m/>
    <m/>
    <n v="0"/>
    <m/>
    <n v="0"/>
    <n v="0"/>
    <n v="0"/>
    <n v="0"/>
    <m/>
    <n v="0"/>
    <m/>
    <n v="0"/>
    <n v="0"/>
    <m/>
    <n v="0"/>
    <n v="0"/>
    <m/>
  </r>
  <r>
    <n v="3687"/>
    <x v="0"/>
    <x v="0"/>
    <x v="0"/>
    <x v="0"/>
    <m/>
    <m/>
    <x v="0"/>
    <x v="0"/>
    <x v="0"/>
    <m/>
    <x v="0"/>
    <m/>
    <m/>
    <n v="0"/>
    <m/>
    <n v="0"/>
    <n v="0"/>
    <n v="0"/>
    <n v="0"/>
    <m/>
    <n v="0"/>
    <m/>
    <n v="0"/>
    <n v="0"/>
    <m/>
    <n v="0"/>
    <n v="0"/>
    <m/>
  </r>
  <r>
    <n v="3688"/>
    <x v="0"/>
    <x v="0"/>
    <x v="0"/>
    <x v="0"/>
    <m/>
    <m/>
    <x v="0"/>
    <x v="0"/>
    <x v="0"/>
    <m/>
    <x v="0"/>
    <m/>
    <m/>
    <n v="0"/>
    <m/>
    <n v="0"/>
    <n v="0"/>
    <n v="0"/>
    <n v="0"/>
    <m/>
    <n v="0"/>
    <m/>
    <n v="0"/>
    <n v="0"/>
    <m/>
    <n v="0"/>
    <n v="0"/>
    <m/>
  </r>
  <r>
    <n v="3689"/>
    <x v="0"/>
    <x v="0"/>
    <x v="0"/>
    <x v="0"/>
    <m/>
    <m/>
    <x v="0"/>
    <x v="0"/>
    <x v="0"/>
    <m/>
    <x v="0"/>
    <m/>
    <m/>
    <n v="0"/>
    <m/>
    <n v="0"/>
    <n v="0"/>
    <n v="0"/>
    <n v="0"/>
    <m/>
    <n v="0"/>
    <m/>
    <n v="0"/>
    <n v="0"/>
    <m/>
    <n v="0"/>
    <n v="0"/>
    <m/>
  </r>
  <r>
    <n v="3690"/>
    <x v="0"/>
    <x v="0"/>
    <x v="0"/>
    <x v="0"/>
    <m/>
    <m/>
    <x v="0"/>
    <x v="0"/>
    <x v="0"/>
    <m/>
    <x v="0"/>
    <m/>
    <m/>
    <n v="0"/>
    <m/>
    <n v="0"/>
    <n v="0"/>
    <n v="0"/>
    <n v="0"/>
    <m/>
    <n v="0"/>
    <m/>
    <n v="0"/>
    <n v="0"/>
    <m/>
    <n v="0"/>
    <n v="0"/>
    <m/>
  </r>
  <r>
    <n v="3691"/>
    <x v="0"/>
    <x v="0"/>
    <x v="0"/>
    <x v="0"/>
    <m/>
    <m/>
    <x v="0"/>
    <x v="0"/>
    <x v="0"/>
    <m/>
    <x v="0"/>
    <m/>
    <m/>
    <n v="0"/>
    <m/>
    <n v="0"/>
    <n v="0"/>
    <n v="0"/>
    <n v="0"/>
    <m/>
    <n v="0"/>
    <m/>
    <n v="0"/>
    <n v="0"/>
    <m/>
    <n v="0"/>
    <n v="0"/>
    <m/>
  </r>
  <r>
    <n v="3692"/>
    <x v="0"/>
    <x v="0"/>
    <x v="0"/>
    <x v="0"/>
    <m/>
    <m/>
    <x v="0"/>
    <x v="0"/>
    <x v="0"/>
    <m/>
    <x v="0"/>
    <m/>
    <m/>
    <n v="0"/>
    <m/>
    <n v="0"/>
    <n v="0"/>
    <n v="0"/>
    <n v="0"/>
    <m/>
    <n v="0"/>
    <m/>
    <n v="0"/>
    <n v="0"/>
    <m/>
    <n v="0"/>
    <n v="0"/>
    <m/>
  </r>
  <r>
    <n v="3693"/>
    <x v="0"/>
    <x v="0"/>
    <x v="0"/>
    <x v="0"/>
    <m/>
    <m/>
    <x v="0"/>
    <x v="0"/>
    <x v="0"/>
    <m/>
    <x v="0"/>
    <m/>
    <m/>
    <n v="0"/>
    <m/>
    <n v="0"/>
    <n v="0"/>
    <n v="0"/>
    <n v="0"/>
    <m/>
    <n v="0"/>
    <m/>
    <n v="0"/>
    <n v="0"/>
    <m/>
    <n v="0"/>
    <n v="0"/>
    <m/>
  </r>
  <r>
    <n v="3694"/>
    <x v="0"/>
    <x v="0"/>
    <x v="0"/>
    <x v="0"/>
    <m/>
    <m/>
    <x v="0"/>
    <x v="0"/>
    <x v="0"/>
    <m/>
    <x v="0"/>
    <m/>
    <m/>
    <n v="0"/>
    <m/>
    <n v="0"/>
    <n v="0"/>
    <n v="0"/>
    <n v="0"/>
    <m/>
    <n v="0"/>
    <m/>
    <n v="0"/>
    <n v="0"/>
    <m/>
    <n v="0"/>
    <n v="0"/>
    <m/>
  </r>
  <r>
    <n v="3695"/>
    <x v="0"/>
    <x v="0"/>
    <x v="0"/>
    <x v="0"/>
    <m/>
    <m/>
    <x v="0"/>
    <x v="0"/>
    <x v="0"/>
    <m/>
    <x v="0"/>
    <m/>
    <m/>
    <n v="0"/>
    <m/>
    <n v="0"/>
    <n v="0"/>
    <n v="0"/>
    <n v="0"/>
    <m/>
    <n v="0"/>
    <m/>
    <n v="0"/>
    <n v="0"/>
    <m/>
    <n v="0"/>
    <n v="0"/>
    <m/>
  </r>
  <r>
    <n v="3696"/>
    <x v="0"/>
    <x v="0"/>
    <x v="0"/>
    <x v="0"/>
    <m/>
    <m/>
    <x v="0"/>
    <x v="0"/>
    <x v="0"/>
    <m/>
    <x v="0"/>
    <m/>
    <m/>
    <n v="0"/>
    <m/>
    <n v="0"/>
    <n v="0"/>
    <n v="0"/>
    <n v="0"/>
    <m/>
    <n v="0"/>
    <m/>
    <n v="0"/>
    <n v="0"/>
    <m/>
    <n v="0"/>
    <n v="0"/>
    <m/>
  </r>
  <r>
    <n v="3697"/>
    <x v="0"/>
    <x v="0"/>
    <x v="0"/>
    <x v="0"/>
    <m/>
    <m/>
    <x v="0"/>
    <x v="0"/>
    <x v="0"/>
    <m/>
    <x v="0"/>
    <m/>
    <m/>
    <n v="0"/>
    <m/>
    <n v="0"/>
    <n v="0"/>
    <n v="0"/>
    <n v="0"/>
    <m/>
    <n v="0"/>
    <m/>
    <n v="0"/>
    <n v="0"/>
    <m/>
    <n v="0"/>
    <n v="0"/>
    <m/>
  </r>
  <r>
    <n v="3698"/>
    <x v="0"/>
    <x v="0"/>
    <x v="0"/>
    <x v="0"/>
    <m/>
    <m/>
    <x v="0"/>
    <x v="0"/>
    <x v="0"/>
    <m/>
    <x v="0"/>
    <m/>
    <m/>
    <n v="0"/>
    <m/>
    <n v="0"/>
    <n v="0"/>
    <n v="0"/>
    <n v="0"/>
    <m/>
    <n v="0"/>
    <m/>
    <n v="0"/>
    <n v="0"/>
    <m/>
    <n v="0"/>
    <n v="0"/>
    <m/>
  </r>
  <r>
    <n v="3699"/>
    <x v="0"/>
    <x v="0"/>
    <x v="0"/>
    <x v="0"/>
    <m/>
    <m/>
    <x v="0"/>
    <x v="0"/>
    <x v="0"/>
    <m/>
    <x v="0"/>
    <m/>
    <m/>
    <n v="0"/>
    <m/>
    <n v="0"/>
    <n v="0"/>
    <n v="0"/>
    <n v="0"/>
    <m/>
    <n v="0"/>
    <m/>
    <n v="0"/>
    <n v="0"/>
    <m/>
    <n v="0"/>
    <n v="0"/>
    <m/>
  </r>
  <r>
    <n v="3700"/>
    <x v="0"/>
    <x v="0"/>
    <x v="0"/>
    <x v="0"/>
    <m/>
    <m/>
    <x v="0"/>
    <x v="0"/>
    <x v="0"/>
    <m/>
    <x v="0"/>
    <m/>
    <m/>
    <n v="0"/>
    <m/>
    <n v="0"/>
    <n v="0"/>
    <n v="0"/>
    <n v="0"/>
    <m/>
    <n v="0"/>
    <m/>
    <n v="0"/>
    <n v="0"/>
    <m/>
    <n v="0"/>
    <n v="0"/>
    <m/>
  </r>
  <r>
    <n v="3701"/>
    <x v="0"/>
    <x v="0"/>
    <x v="0"/>
    <x v="0"/>
    <m/>
    <m/>
    <x v="0"/>
    <x v="0"/>
    <x v="0"/>
    <m/>
    <x v="0"/>
    <m/>
    <m/>
    <n v="0"/>
    <m/>
    <n v="0"/>
    <n v="0"/>
    <n v="0"/>
    <n v="0"/>
    <m/>
    <n v="0"/>
    <m/>
    <n v="0"/>
    <n v="0"/>
    <m/>
    <n v="0"/>
    <n v="0"/>
    <m/>
  </r>
  <r>
    <n v="3702"/>
    <x v="0"/>
    <x v="0"/>
    <x v="0"/>
    <x v="0"/>
    <m/>
    <m/>
    <x v="0"/>
    <x v="0"/>
    <x v="0"/>
    <m/>
    <x v="0"/>
    <m/>
    <m/>
    <n v="0"/>
    <m/>
    <n v="0"/>
    <n v="0"/>
    <n v="0"/>
    <n v="0"/>
    <m/>
    <n v="0"/>
    <m/>
    <n v="0"/>
    <n v="0"/>
    <m/>
    <n v="0"/>
    <n v="0"/>
    <m/>
  </r>
  <r>
    <n v="3703"/>
    <x v="0"/>
    <x v="0"/>
    <x v="0"/>
    <x v="0"/>
    <m/>
    <m/>
    <x v="0"/>
    <x v="0"/>
    <x v="0"/>
    <m/>
    <x v="0"/>
    <m/>
    <m/>
    <n v="0"/>
    <m/>
    <n v="0"/>
    <n v="0"/>
    <n v="0"/>
    <n v="0"/>
    <m/>
    <n v="0"/>
    <m/>
    <n v="0"/>
    <n v="0"/>
    <m/>
    <n v="0"/>
    <n v="0"/>
    <m/>
  </r>
  <r>
    <n v="3704"/>
    <x v="0"/>
    <x v="0"/>
    <x v="0"/>
    <x v="0"/>
    <m/>
    <m/>
    <x v="0"/>
    <x v="0"/>
    <x v="0"/>
    <m/>
    <x v="0"/>
    <m/>
    <m/>
    <n v="0"/>
    <m/>
    <n v="0"/>
    <n v="0"/>
    <n v="0"/>
    <n v="0"/>
    <m/>
    <n v="0"/>
    <m/>
    <n v="0"/>
    <n v="0"/>
    <m/>
    <n v="0"/>
    <n v="0"/>
    <m/>
  </r>
  <r>
    <n v="3705"/>
    <x v="0"/>
    <x v="0"/>
    <x v="0"/>
    <x v="0"/>
    <m/>
    <m/>
    <x v="0"/>
    <x v="0"/>
    <x v="0"/>
    <m/>
    <x v="0"/>
    <m/>
    <m/>
    <n v="0"/>
    <m/>
    <n v="0"/>
    <n v="0"/>
    <n v="0"/>
    <n v="0"/>
    <m/>
    <n v="0"/>
    <m/>
    <n v="0"/>
    <n v="0"/>
    <m/>
    <n v="0"/>
    <n v="0"/>
    <m/>
  </r>
  <r>
    <n v="3706"/>
    <x v="0"/>
    <x v="0"/>
    <x v="0"/>
    <x v="0"/>
    <m/>
    <m/>
    <x v="0"/>
    <x v="0"/>
    <x v="0"/>
    <m/>
    <x v="0"/>
    <m/>
    <m/>
    <n v="0"/>
    <m/>
    <n v="0"/>
    <n v="0"/>
    <n v="0"/>
    <n v="0"/>
    <m/>
    <n v="0"/>
    <m/>
    <n v="0"/>
    <n v="0"/>
    <m/>
    <n v="0"/>
    <n v="0"/>
    <m/>
  </r>
  <r>
    <n v="3707"/>
    <x v="0"/>
    <x v="0"/>
    <x v="0"/>
    <x v="0"/>
    <m/>
    <m/>
    <x v="0"/>
    <x v="0"/>
    <x v="0"/>
    <m/>
    <x v="0"/>
    <m/>
    <m/>
    <n v="0"/>
    <m/>
    <n v="0"/>
    <n v="0"/>
    <n v="0"/>
    <n v="0"/>
    <m/>
    <n v="0"/>
    <m/>
    <n v="0"/>
    <n v="0"/>
    <m/>
    <n v="0"/>
    <n v="0"/>
    <m/>
  </r>
  <r>
    <n v="3708"/>
    <x v="0"/>
    <x v="0"/>
    <x v="0"/>
    <x v="0"/>
    <m/>
    <m/>
    <x v="0"/>
    <x v="0"/>
    <x v="0"/>
    <m/>
    <x v="0"/>
    <m/>
    <m/>
    <n v="0"/>
    <m/>
    <n v="0"/>
    <n v="0"/>
    <n v="0"/>
    <n v="0"/>
    <m/>
    <n v="0"/>
    <m/>
    <n v="0"/>
    <n v="0"/>
    <m/>
    <n v="0"/>
    <n v="0"/>
    <m/>
  </r>
  <r>
    <n v="3709"/>
    <x v="0"/>
    <x v="0"/>
    <x v="0"/>
    <x v="0"/>
    <m/>
    <m/>
    <x v="0"/>
    <x v="0"/>
    <x v="0"/>
    <m/>
    <x v="0"/>
    <m/>
    <m/>
    <n v="0"/>
    <m/>
    <n v="0"/>
    <n v="0"/>
    <n v="0"/>
    <n v="0"/>
    <m/>
    <n v="0"/>
    <m/>
    <n v="0"/>
    <n v="0"/>
    <m/>
    <n v="0"/>
    <n v="0"/>
    <m/>
  </r>
  <r>
    <n v="3710"/>
    <x v="0"/>
    <x v="0"/>
    <x v="0"/>
    <x v="0"/>
    <m/>
    <m/>
    <x v="0"/>
    <x v="0"/>
    <x v="0"/>
    <m/>
    <x v="0"/>
    <m/>
    <m/>
    <n v="0"/>
    <m/>
    <n v="0"/>
    <n v="0"/>
    <n v="0"/>
    <n v="0"/>
    <m/>
    <n v="0"/>
    <m/>
    <n v="0"/>
    <n v="0"/>
    <m/>
    <n v="0"/>
    <n v="0"/>
    <m/>
  </r>
  <r>
    <n v="3711"/>
    <x v="0"/>
    <x v="0"/>
    <x v="0"/>
    <x v="0"/>
    <m/>
    <m/>
    <x v="0"/>
    <x v="0"/>
    <x v="0"/>
    <m/>
    <x v="0"/>
    <m/>
    <m/>
    <n v="0"/>
    <m/>
    <n v="0"/>
    <n v="0"/>
    <n v="0"/>
    <n v="0"/>
    <m/>
    <n v="0"/>
    <m/>
    <n v="0"/>
    <n v="0"/>
    <m/>
    <n v="0"/>
    <n v="0"/>
    <m/>
  </r>
  <r>
    <n v="3712"/>
    <x v="0"/>
    <x v="0"/>
    <x v="0"/>
    <x v="0"/>
    <m/>
    <m/>
    <x v="0"/>
    <x v="0"/>
    <x v="0"/>
    <m/>
    <x v="0"/>
    <m/>
    <m/>
    <n v="0"/>
    <m/>
    <n v="0"/>
    <n v="0"/>
    <n v="0"/>
    <n v="0"/>
    <m/>
    <n v="0"/>
    <m/>
    <n v="0"/>
    <n v="0"/>
    <m/>
    <n v="0"/>
    <n v="0"/>
    <m/>
  </r>
  <r>
    <n v="3713"/>
    <x v="0"/>
    <x v="0"/>
    <x v="0"/>
    <x v="0"/>
    <m/>
    <m/>
    <x v="0"/>
    <x v="0"/>
    <x v="0"/>
    <m/>
    <x v="0"/>
    <m/>
    <m/>
    <n v="0"/>
    <m/>
    <n v="0"/>
    <n v="0"/>
    <n v="0"/>
    <n v="0"/>
    <m/>
    <n v="0"/>
    <m/>
    <n v="0"/>
    <n v="0"/>
    <m/>
    <n v="0"/>
    <n v="0"/>
    <m/>
  </r>
  <r>
    <n v="3714"/>
    <x v="0"/>
    <x v="0"/>
    <x v="0"/>
    <x v="0"/>
    <m/>
    <m/>
    <x v="0"/>
    <x v="0"/>
    <x v="0"/>
    <m/>
    <x v="0"/>
    <m/>
    <m/>
    <n v="0"/>
    <m/>
    <n v="0"/>
    <n v="0"/>
    <n v="0"/>
    <n v="0"/>
    <m/>
    <n v="0"/>
    <m/>
    <n v="0"/>
    <n v="0"/>
    <m/>
    <n v="0"/>
    <n v="0"/>
    <m/>
  </r>
  <r>
    <n v="3715"/>
    <x v="0"/>
    <x v="0"/>
    <x v="0"/>
    <x v="0"/>
    <m/>
    <m/>
    <x v="0"/>
    <x v="0"/>
    <x v="0"/>
    <m/>
    <x v="0"/>
    <m/>
    <m/>
    <n v="0"/>
    <m/>
    <n v="0"/>
    <n v="0"/>
    <n v="0"/>
    <n v="0"/>
    <m/>
    <n v="0"/>
    <m/>
    <n v="0"/>
    <n v="0"/>
    <m/>
    <n v="0"/>
    <n v="0"/>
    <m/>
  </r>
  <r>
    <n v="3716"/>
    <x v="0"/>
    <x v="0"/>
    <x v="0"/>
    <x v="0"/>
    <m/>
    <m/>
    <x v="0"/>
    <x v="0"/>
    <x v="0"/>
    <m/>
    <x v="0"/>
    <m/>
    <m/>
    <n v="0"/>
    <m/>
    <n v="0"/>
    <n v="0"/>
    <n v="0"/>
    <n v="0"/>
    <m/>
    <n v="0"/>
    <m/>
    <n v="0"/>
    <n v="0"/>
    <m/>
    <n v="0"/>
    <n v="0"/>
    <m/>
  </r>
  <r>
    <n v="3717"/>
    <x v="0"/>
    <x v="0"/>
    <x v="0"/>
    <x v="0"/>
    <m/>
    <m/>
    <x v="0"/>
    <x v="0"/>
    <x v="0"/>
    <m/>
    <x v="0"/>
    <m/>
    <m/>
    <n v="0"/>
    <m/>
    <n v="0"/>
    <n v="0"/>
    <n v="0"/>
    <n v="0"/>
    <m/>
    <n v="0"/>
    <m/>
    <n v="0"/>
    <n v="0"/>
    <m/>
    <n v="0"/>
    <n v="0"/>
    <m/>
  </r>
  <r>
    <n v="3718"/>
    <x v="0"/>
    <x v="0"/>
    <x v="0"/>
    <x v="0"/>
    <m/>
    <m/>
    <x v="0"/>
    <x v="0"/>
    <x v="0"/>
    <m/>
    <x v="0"/>
    <m/>
    <m/>
    <n v="0"/>
    <m/>
    <n v="0"/>
    <n v="0"/>
    <n v="0"/>
    <n v="0"/>
    <m/>
    <n v="0"/>
    <m/>
    <n v="0"/>
    <n v="0"/>
    <m/>
    <n v="0"/>
    <n v="0"/>
    <m/>
  </r>
  <r>
    <n v="3719"/>
    <x v="0"/>
    <x v="0"/>
    <x v="0"/>
    <x v="0"/>
    <m/>
    <m/>
    <x v="0"/>
    <x v="0"/>
    <x v="0"/>
    <m/>
    <x v="0"/>
    <m/>
    <m/>
    <n v="0"/>
    <m/>
    <n v="0"/>
    <n v="0"/>
    <n v="0"/>
    <n v="0"/>
    <m/>
    <n v="0"/>
    <m/>
    <n v="0"/>
    <n v="0"/>
    <m/>
    <n v="0"/>
    <n v="0"/>
    <m/>
  </r>
  <r>
    <n v="3720"/>
    <x v="0"/>
    <x v="0"/>
    <x v="0"/>
    <x v="0"/>
    <m/>
    <m/>
    <x v="0"/>
    <x v="0"/>
    <x v="0"/>
    <m/>
    <x v="0"/>
    <m/>
    <m/>
    <n v="0"/>
    <m/>
    <n v="0"/>
    <n v="0"/>
    <n v="0"/>
    <n v="0"/>
    <m/>
    <n v="0"/>
    <m/>
    <n v="0"/>
    <n v="0"/>
    <m/>
    <n v="0"/>
    <n v="0"/>
    <m/>
  </r>
  <r>
    <n v="3721"/>
    <x v="0"/>
    <x v="0"/>
    <x v="0"/>
    <x v="0"/>
    <m/>
    <m/>
    <x v="0"/>
    <x v="0"/>
    <x v="0"/>
    <m/>
    <x v="0"/>
    <m/>
    <m/>
    <n v="0"/>
    <m/>
    <n v="0"/>
    <n v="0"/>
    <n v="0"/>
    <n v="0"/>
    <m/>
    <n v="0"/>
    <m/>
    <n v="0"/>
    <n v="0"/>
    <m/>
    <n v="0"/>
    <n v="0"/>
    <m/>
  </r>
  <r>
    <n v="3722"/>
    <x v="0"/>
    <x v="0"/>
    <x v="0"/>
    <x v="0"/>
    <m/>
    <m/>
    <x v="0"/>
    <x v="0"/>
    <x v="0"/>
    <m/>
    <x v="0"/>
    <m/>
    <m/>
    <n v="0"/>
    <m/>
    <n v="0"/>
    <n v="0"/>
    <n v="0"/>
    <n v="0"/>
    <m/>
    <n v="0"/>
    <m/>
    <n v="0"/>
    <n v="0"/>
    <m/>
    <n v="0"/>
    <n v="0"/>
    <m/>
  </r>
  <r>
    <n v="3723"/>
    <x v="0"/>
    <x v="0"/>
    <x v="0"/>
    <x v="0"/>
    <m/>
    <m/>
    <x v="0"/>
    <x v="0"/>
    <x v="0"/>
    <m/>
    <x v="0"/>
    <m/>
    <m/>
    <n v="0"/>
    <m/>
    <n v="0"/>
    <n v="0"/>
    <n v="0"/>
    <n v="0"/>
    <m/>
    <n v="0"/>
    <m/>
    <n v="0"/>
    <n v="0"/>
    <m/>
    <n v="0"/>
    <n v="0"/>
    <m/>
  </r>
  <r>
    <n v="3724"/>
    <x v="0"/>
    <x v="0"/>
    <x v="0"/>
    <x v="0"/>
    <m/>
    <m/>
    <x v="0"/>
    <x v="0"/>
    <x v="0"/>
    <m/>
    <x v="0"/>
    <m/>
    <m/>
    <n v="0"/>
    <m/>
    <n v="0"/>
    <n v="0"/>
    <n v="0"/>
    <n v="0"/>
    <m/>
    <n v="0"/>
    <m/>
    <n v="0"/>
    <n v="0"/>
    <m/>
    <n v="0"/>
    <n v="0"/>
    <m/>
  </r>
  <r>
    <n v="3725"/>
    <x v="0"/>
    <x v="0"/>
    <x v="0"/>
    <x v="0"/>
    <m/>
    <m/>
    <x v="0"/>
    <x v="0"/>
    <x v="0"/>
    <m/>
    <x v="0"/>
    <m/>
    <m/>
    <n v="0"/>
    <m/>
    <n v="0"/>
    <n v="0"/>
    <n v="0"/>
    <n v="0"/>
    <m/>
    <n v="0"/>
    <m/>
    <n v="0"/>
    <n v="0"/>
    <m/>
    <n v="0"/>
    <n v="0"/>
    <m/>
  </r>
  <r>
    <n v="3726"/>
    <x v="0"/>
    <x v="0"/>
    <x v="0"/>
    <x v="0"/>
    <m/>
    <m/>
    <x v="0"/>
    <x v="0"/>
    <x v="0"/>
    <m/>
    <x v="0"/>
    <m/>
    <m/>
    <n v="0"/>
    <m/>
    <n v="0"/>
    <n v="0"/>
    <n v="0"/>
    <n v="0"/>
    <m/>
    <n v="0"/>
    <m/>
    <n v="0"/>
    <n v="0"/>
    <m/>
    <n v="0"/>
    <n v="0"/>
    <m/>
  </r>
  <r>
    <n v="3727"/>
    <x v="0"/>
    <x v="0"/>
    <x v="0"/>
    <x v="0"/>
    <m/>
    <m/>
    <x v="0"/>
    <x v="0"/>
    <x v="0"/>
    <m/>
    <x v="0"/>
    <m/>
    <m/>
    <n v="0"/>
    <m/>
    <n v="0"/>
    <n v="0"/>
    <n v="0"/>
    <n v="0"/>
    <m/>
    <n v="0"/>
    <m/>
    <n v="0"/>
    <n v="0"/>
    <m/>
    <n v="0"/>
    <n v="0"/>
    <m/>
  </r>
  <r>
    <n v="3728"/>
    <x v="0"/>
    <x v="0"/>
    <x v="0"/>
    <x v="0"/>
    <m/>
    <m/>
    <x v="0"/>
    <x v="0"/>
    <x v="0"/>
    <m/>
    <x v="0"/>
    <m/>
    <m/>
    <n v="0"/>
    <m/>
    <n v="0"/>
    <n v="0"/>
    <n v="0"/>
    <n v="0"/>
    <m/>
    <n v="0"/>
    <m/>
    <n v="0"/>
    <n v="0"/>
    <m/>
    <n v="0"/>
    <n v="0"/>
    <m/>
  </r>
  <r>
    <n v="3729"/>
    <x v="0"/>
    <x v="0"/>
    <x v="0"/>
    <x v="0"/>
    <m/>
    <m/>
    <x v="0"/>
    <x v="0"/>
    <x v="0"/>
    <m/>
    <x v="0"/>
    <m/>
    <m/>
    <n v="0"/>
    <m/>
    <n v="0"/>
    <n v="0"/>
    <n v="0"/>
    <n v="0"/>
    <m/>
    <n v="0"/>
    <m/>
    <n v="0"/>
    <n v="0"/>
    <m/>
    <n v="0"/>
    <n v="0"/>
    <m/>
  </r>
  <r>
    <n v="3730"/>
    <x v="0"/>
    <x v="0"/>
    <x v="0"/>
    <x v="0"/>
    <m/>
    <m/>
    <x v="0"/>
    <x v="0"/>
    <x v="0"/>
    <m/>
    <x v="0"/>
    <m/>
    <m/>
    <n v="0"/>
    <m/>
    <n v="0"/>
    <n v="0"/>
    <n v="0"/>
    <n v="0"/>
    <m/>
    <n v="0"/>
    <m/>
    <n v="0"/>
    <n v="0"/>
    <m/>
    <n v="0"/>
    <n v="0"/>
    <m/>
  </r>
  <r>
    <n v="3731"/>
    <x v="0"/>
    <x v="0"/>
    <x v="0"/>
    <x v="0"/>
    <m/>
    <m/>
    <x v="0"/>
    <x v="0"/>
    <x v="0"/>
    <m/>
    <x v="0"/>
    <m/>
    <m/>
    <n v="0"/>
    <m/>
    <n v="0"/>
    <n v="0"/>
    <n v="0"/>
    <n v="0"/>
    <m/>
    <n v="0"/>
    <m/>
    <n v="0"/>
    <n v="0"/>
    <m/>
    <n v="0"/>
    <n v="0"/>
    <m/>
  </r>
  <r>
    <n v="3732"/>
    <x v="0"/>
    <x v="0"/>
    <x v="0"/>
    <x v="0"/>
    <m/>
    <m/>
    <x v="0"/>
    <x v="0"/>
    <x v="0"/>
    <m/>
    <x v="0"/>
    <m/>
    <m/>
    <n v="0"/>
    <m/>
    <n v="0"/>
    <n v="0"/>
    <n v="0"/>
    <n v="0"/>
    <m/>
    <n v="0"/>
    <m/>
    <n v="0"/>
    <n v="0"/>
    <m/>
    <n v="0"/>
    <n v="0"/>
    <m/>
  </r>
  <r>
    <n v="3733"/>
    <x v="0"/>
    <x v="0"/>
    <x v="0"/>
    <x v="0"/>
    <m/>
    <m/>
    <x v="0"/>
    <x v="0"/>
    <x v="0"/>
    <m/>
    <x v="0"/>
    <m/>
    <m/>
    <n v="0"/>
    <m/>
    <n v="0"/>
    <n v="0"/>
    <n v="0"/>
    <n v="0"/>
    <m/>
    <n v="0"/>
    <m/>
    <n v="0"/>
    <n v="0"/>
    <m/>
    <n v="0"/>
    <n v="0"/>
    <m/>
  </r>
  <r>
    <n v="3734"/>
    <x v="0"/>
    <x v="0"/>
    <x v="0"/>
    <x v="0"/>
    <m/>
    <m/>
    <x v="0"/>
    <x v="0"/>
    <x v="0"/>
    <m/>
    <x v="0"/>
    <m/>
    <m/>
    <n v="0"/>
    <m/>
    <n v="0"/>
    <n v="0"/>
    <n v="0"/>
    <n v="0"/>
    <m/>
    <n v="0"/>
    <m/>
    <n v="0"/>
    <n v="0"/>
    <m/>
    <n v="0"/>
    <n v="0"/>
    <m/>
  </r>
  <r>
    <n v="3735"/>
    <x v="0"/>
    <x v="0"/>
    <x v="0"/>
    <x v="0"/>
    <m/>
    <m/>
    <x v="0"/>
    <x v="0"/>
    <x v="0"/>
    <m/>
    <x v="0"/>
    <m/>
    <m/>
    <n v="0"/>
    <m/>
    <n v="0"/>
    <n v="0"/>
    <n v="0"/>
    <n v="0"/>
    <m/>
    <n v="0"/>
    <m/>
    <n v="0"/>
    <n v="0"/>
    <m/>
    <n v="0"/>
    <n v="0"/>
    <m/>
  </r>
  <r>
    <n v="3736"/>
    <x v="0"/>
    <x v="0"/>
    <x v="0"/>
    <x v="0"/>
    <m/>
    <m/>
    <x v="0"/>
    <x v="0"/>
    <x v="0"/>
    <m/>
    <x v="0"/>
    <m/>
    <m/>
    <n v="0"/>
    <m/>
    <n v="0"/>
    <n v="0"/>
    <n v="0"/>
    <n v="0"/>
    <m/>
    <n v="0"/>
    <m/>
    <n v="0"/>
    <n v="0"/>
    <m/>
    <n v="0"/>
    <n v="0"/>
    <m/>
  </r>
  <r>
    <n v="3737"/>
    <x v="0"/>
    <x v="0"/>
    <x v="0"/>
    <x v="0"/>
    <m/>
    <m/>
    <x v="0"/>
    <x v="0"/>
    <x v="0"/>
    <m/>
    <x v="0"/>
    <m/>
    <m/>
    <n v="0"/>
    <m/>
    <n v="0"/>
    <n v="0"/>
    <n v="0"/>
    <n v="0"/>
    <m/>
    <n v="0"/>
    <m/>
    <n v="0"/>
    <n v="0"/>
    <m/>
    <n v="0"/>
    <n v="0"/>
    <m/>
  </r>
  <r>
    <n v="3738"/>
    <x v="0"/>
    <x v="0"/>
    <x v="0"/>
    <x v="0"/>
    <m/>
    <m/>
    <x v="0"/>
    <x v="0"/>
    <x v="0"/>
    <m/>
    <x v="0"/>
    <m/>
    <m/>
    <n v="0"/>
    <m/>
    <n v="0"/>
    <n v="0"/>
    <n v="0"/>
    <n v="0"/>
    <m/>
    <n v="0"/>
    <m/>
    <n v="0"/>
    <n v="0"/>
    <m/>
    <n v="0"/>
    <n v="0"/>
    <m/>
  </r>
  <r>
    <n v="3739"/>
    <x v="0"/>
    <x v="0"/>
    <x v="0"/>
    <x v="0"/>
    <m/>
    <m/>
    <x v="0"/>
    <x v="0"/>
    <x v="0"/>
    <m/>
    <x v="0"/>
    <m/>
    <m/>
    <n v="0"/>
    <m/>
    <n v="0"/>
    <n v="0"/>
    <n v="0"/>
    <n v="0"/>
    <m/>
    <n v="0"/>
    <m/>
    <n v="0"/>
    <n v="0"/>
    <m/>
    <n v="0"/>
    <n v="0"/>
    <m/>
  </r>
  <r>
    <n v="3740"/>
    <x v="0"/>
    <x v="0"/>
    <x v="0"/>
    <x v="0"/>
    <m/>
    <m/>
    <x v="0"/>
    <x v="0"/>
    <x v="0"/>
    <m/>
    <x v="0"/>
    <m/>
    <m/>
    <n v="0"/>
    <m/>
    <n v="0"/>
    <n v="0"/>
    <n v="0"/>
    <n v="0"/>
    <m/>
    <n v="0"/>
    <m/>
    <n v="0"/>
    <n v="0"/>
    <m/>
    <n v="0"/>
    <n v="0"/>
    <m/>
  </r>
  <r>
    <n v="3741"/>
    <x v="0"/>
    <x v="0"/>
    <x v="0"/>
    <x v="0"/>
    <m/>
    <m/>
    <x v="0"/>
    <x v="0"/>
    <x v="0"/>
    <m/>
    <x v="0"/>
    <m/>
    <m/>
    <n v="0"/>
    <m/>
    <n v="0"/>
    <n v="0"/>
    <n v="0"/>
    <n v="0"/>
    <m/>
    <n v="0"/>
    <m/>
    <n v="0"/>
    <n v="0"/>
    <m/>
    <n v="0"/>
    <n v="0"/>
    <m/>
  </r>
  <r>
    <n v="3742"/>
    <x v="0"/>
    <x v="0"/>
    <x v="0"/>
    <x v="0"/>
    <m/>
    <m/>
    <x v="0"/>
    <x v="0"/>
    <x v="0"/>
    <m/>
    <x v="0"/>
    <m/>
    <m/>
    <n v="0"/>
    <m/>
    <n v="0"/>
    <n v="0"/>
    <n v="0"/>
    <n v="0"/>
    <m/>
    <n v="0"/>
    <m/>
    <n v="0"/>
    <n v="0"/>
    <m/>
    <n v="0"/>
    <n v="0"/>
    <m/>
  </r>
  <r>
    <n v="3743"/>
    <x v="0"/>
    <x v="0"/>
    <x v="0"/>
    <x v="0"/>
    <m/>
    <m/>
    <x v="0"/>
    <x v="0"/>
    <x v="0"/>
    <m/>
    <x v="0"/>
    <m/>
    <m/>
    <n v="0"/>
    <m/>
    <n v="0"/>
    <n v="0"/>
    <n v="0"/>
    <n v="0"/>
    <m/>
    <n v="0"/>
    <m/>
    <n v="0"/>
    <n v="0"/>
    <m/>
    <n v="0"/>
    <n v="0"/>
    <m/>
  </r>
  <r>
    <n v="3744"/>
    <x v="0"/>
    <x v="0"/>
    <x v="0"/>
    <x v="0"/>
    <m/>
    <m/>
    <x v="0"/>
    <x v="0"/>
    <x v="0"/>
    <m/>
    <x v="0"/>
    <m/>
    <m/>
    <n v="0"/>
    <m/>
    <n v="0"/>
    <n v="0"/>
    <n v="0"/>
    <n v="0"/>
    <m/>
    <n v="0"/>
    <m/>
    <n v="0"/>
    <n v="0"/>
    <m/>
    <n v="0"/>
    <n v="0"/>
    <m/>
  </r>
  <r>
    <n v="3745"/>
    <x v="0"/>
    <x v="0"/>
    <x v="0"/>
    <x v="0"/>
    <m/>
    <m/>
    <x v="0"/>
    <x v="0"/>
    <x v="0"/>
    <m/>
    <x v="0"/>
    <m/>
    <m/>
    <n v="0"/>
    <m/>
    <n v="0"/>
    <n v="0"/>
    <n v="0"/>
    <n v="0"/>
    <m/>
    <n v="0"/>
    <m/>
    <n v="0"/>
    <n v="0"/>
    <m/>
    <n v="0"/>
    <n v="0"/>
    <m/>
  </r>
  <r>
    <n v="3746"/>
    <x v="0"/>
    <x v="0"/>
    <x v="0"/>
    <x v="0"/>
    <m/>
    <m/>
    <x v="0"/>
    <x v="0"/>
    <x v="0"/>
    <m/>
    <x v="0"/>
    <m/>
    <m/>
    <n v="0"/>
    <m/>
    <n v="0"/>
    <n v="0"/>
    <n v="0"/>
    <n v="0"/>
    <m/>
    <n v="0"/>
    <m/>
    <n v="0"/>
    <n v="0"/>
    <m/>
    <n v="0"/>
    <n v="0"/>
    <m/>
  </r>
  <r>
    <n v="3747"/>
    <x v="0"/>
    <x v="0"/>
    <x v="0"/>
    <x v="0"/>
    <m/>
    <m/>
    <x v="0"/>
    <x v="0"/>
    <x v="0"/>
    <m/>
    <x v="0"/>
    <m/>
    <m/>
    <n v="0"/>
    <m/>
    <n v="0"/>
    <n v="0"/>
    <n v="0"/>
    <n v="0"/>
    <m/>
    <n v="0"/>
    <m/>
    <n v="0"/>
    <n v="0"/>
    <m/>
    <n v="0"/>
    <n v="0"/>
    <m/>
  </r>
  <r>
    <n v="3748"/>
    <x v="0"/>
    <x v="0"/>
    <x v="0"/>
    <x v="0"/>
    <m/>
    <m/>
    <x v="0"/>
    <x v="0"/>
    <x v="0"/>
    <m/>
    <x v="0"/>
    <m/>
    <m/>
    <n v="0"/>
    <m/>
    <n v="0"/>
    <n v="0"/>
    <n v="0"/>
    <n v="0"/>
    <m/>
    <n v="0"/>
    <m/>
    <n v="0"/>
    <n v="0"/>
    <m/>
    <n v="0"/>
    <n v="0"/>
    <m/>
  </r>
  <r>
    <n v="3749"/>
    <x v="0"/>
    <x v="0"/>
    <x v="0"/>
    <x v="0"/>
    <m/>
    <m/>
    <x v="0"/>
    <x v="0"/>
    <x v="0"/>
    <m/>
    <x v="0"/>
    <m/>
    <m/>
    <n v="0"/>
    <m/>
    <n v="0"/>
    <n v="0"/>
    <n v="0"/>
    <n v="0"/>
    <m/>
    <n v="0"/>
    <m/>
    <n v="0"/>
    <n v="0"/>
    <m/>
    <n v="0"/>
    <n v="0"/>
    <m/>
  </r>
  <r>
    <n v="3750"/>
    <x v="0"/>
    <x v="0"/>
    <x v="0"/>
    <x v="0"/>
    <m/>
    <m/>
    <x v="0"/>
    <x v="0"/>
    <x v="0"/>
    <m/>
    <x v="0"/>
    <m/>
    <m/>
    <n v="0"/>
    <m/>
    <n v="0"/>
    <n v="0"/>
    <n v="0"/>
    <n v="0"/>
    <m/>
    <n v="0"/>
    <m/>
    <n v="0"/>
    <n v="0"/>
    <m/>
    <n v="0"/>
    <n v="0"/>
    <m/>
  </r>
  <r>
    <n v="3751"/>
    <x v="0"/>
    <x v="0"/>
    <x v="0"/>
    <x v="0"/>
    <m/>
    <m/>
    <x v="0"/>
    <x v="0"/>
    <x v="0"/>
    <m/>
    <x v="0"/>
    <m/>
    <m/>
    <n v="0"/>
    <m/>
    <n v="0"/>
    <n v="0"/>
    <n v="0"/>
    <n v="0"/>
    <m/>
    <n v="0"/>
    <m/>
    <n v="0"/>
    <n v="0"/>
    <m/>
    <n v="0"/>
    <n v="0"/>
    <m/>
  </r>
  <r>
    <n v="3752"/>
    <x v="0"/>
    <x v="0"/>
    <x v="0"/>
    <x v="0"/>
    <m/>
    <m/>
    <x v="0"/>
    <x v="0"/>
    <x v="0"/>
    <m/>
    <x v="0"/>
    <m/>
    <m/>
    <n v="0"/>
    <m/>
    <n v="0"/>
    <n v="0"/>
    <n v="0"/>
    <n v="0"/>
    <m/>
    <n v="0"/>
    <m/>
    <n v="0"/>
    <n v="0"/>
    <m/>
    <n v="0"/>
    <n v="0"/>
    <m/>
  </r>
  <r>
    <n v="3753"/>
    <x v="0"/>
    <x v="0"/>
    <x v="0"/>
    <x v="0"/>
    <m/>
    <m/>
    <x v="0"/>
    <x v="0"/>
    <x v="0"/>
    <m/>
    <x v="0"/>
    <m/>
    <m/>
    <n v="0"/>
    <m/>
    <n v="0"/>
    <n v="0"/>
    <n v="0"/>
    <n v="0"/>
    <m/>
    <n v="0"/>
    <m/>
    <n v="0"/>
    <n v="0"/>
    <m/>
    <n v="0"/>
    <n v="0"/>
    <m/>
  </r>
  <r>
    <n v="3754"/>
    <x v="0"/>
    <x v="0"/>
    <x v="0"/>
    <x v="0"/>
    <m/>
    <m/>
    <x v="0"/>
    <x v="0"/>
    <x v="0"/>
    <m/>
    <x v="0"/>
    <m/>
    <m/>
    <n v="0"/>
    <m/>
    <n v="0"/>
    <n v="0"/>
    <n v="0"/>
    <n v="0"/>
    <m/>
    <n v="0"/>
    <m/>
    <n v="0"/>
    <n v="0"/>
    <m/>
    <n v="0"/>
    <n v="0"/>
    <m/>
  </r>
  <r>
    <n v="3755"/>
    <x v="0"/>
    <x v="0"/>
    <x v="0"/>
    <x v="0"/>
    <m/>
    <m/>
    <x v="0"/>
    <x v="0"/>
    <x v="0"/>
    <m/>
    <x v="0"/>
    <m/>
    <m/>
    <n v="0"/>
    <m/>
    <n v="0"/>
    <n v="0"/>
    <n v="0"/>
    <n v="0"/>
    <m/>
    <n v="0"/>
    <m/>
    <n v="0"/>
    <n v="0"/>
    <m/>
    <n v="0"/>
    <n v="0"/>
    <m/>
  </r>
  <r>
    <n v="3756"/>
    <x v="0"/>
    <x v="0"/>
    <x v="0"/>
    <x v="0"/>
    <m/>
    <m/>
    <x v="0"/>
    <x v="0"/>
    <x v="0"/>
    <m/>
    <x v="0"/>
    <m/>
    <m/>
    <n v="0"/>
    <m/>
    <n v="0"/>
    <n v="0"/>
    <n v="0"/>
    <n v="0"/>
    <m/>
    <n v="0"/>
    <m/>
    <n v="0"/>
    <n v="0"/>
    <m/>
    <n v="0"/>
    <n v="0"/>
    <m/>
  </r>
  <r>
    <n v="3757"/>
    <x v="0"/>
    <x v="0"/>
    <x v="0"/>
    <x v="0"/>
    <m/>
    <m/>
    <x v="0"/>
    <x v="0"/>
    <x v="0"/>
    <m/>
    <x v="0"/>
    <m/>
    <m/>
    <n v="0"/>
    <m/>
    <n v="0"/>
    <n v="0"/>
    <n v="0"/>
    <n v="0"/>
    <m/>
    <n v="0"/>
    <m/>
    <n v="0"/>
    <n v="0"/>
    <m/>
    <n v="0"/>
    <n v="0"/>
    <m/>
  </r>
  <r>
    <n v="3758"/>
    <x v="0"/>
    <x v="0"/>
    <x v="0"/>
    <x v="0"/>
    <m/>
    <m/>
    <x v="0"/>
    <x v="0"/>
    <x v="0"/>
    <m/>
    <x v="0"/>
    <m/>
    <m/>
    <n v="0"/>
    <m/>
    <n v="0"/>
    <n v="0"/>
    <n v="0"/>
    <n v="0"/>
    <m/>
    <n v="0"/>
    <m/>
    <n v="0"/>
    <n v="0"/>
    <m/>
    <n v="0"/>
    <n v="0"/>
    <m/>
  </r>
  <r>
    <n v="3759"/>
    <x v="0"/>
    <x v="0"/>
    <x v="0"/>
    <x v="0"/>
    <m/>
    <m/>
    <x v="0"/>
    <x v="0"/>
    <x v="0"/>
    <m/>
    <x v="0"/>
    <m/>
    <m/>
    <n v="0"/>
    <m/>
    <n v="0"/>
    <n v="0"/>
    <n v="0"/>
    <n v="0"/>
    <m/>
    <n v="0"/>
    <m/>
    <n v="0"/>
    <n v="0"/>
    <m/>
    <n v="0"/>
    <n v="0"/>
    <m/>
  </r>
  <r>
    <n v="3760"/>
    <x v="0"/>
    <x v="0"/>
    <x v="0"/>
    <x v="0"/>
    <m/>
    <m/>
    <x v="0"/>
    <x v="0"/>
    <x v="0"/>
    <m/>
    <x v="0"/>
    <m/>
    <m/>
    <n v="0"/>
    <m/>
    <n v="0"/>
    <n v="0"/>
    <n v="0"/>
    <n v="0"/>
    <m/>
    <n v="0"/>
    <m/>
    <n v="0"/>
    <n v="0"/>
    <m/>
    <n v="0"/>
    <n v="0"/>
    <m/>
  </r>
  <r>
    <n v="3761"/>
    <x v="0"/>
    <x v="0"/>
    <x v="0"/>
    <x v="0"/>
    <m/>
    <m/>
    <x v="0"/>
    <x v="0"/>
    <x v="0"/>
    <m/>
    <x v="0"/>
    <m/>
    <m/>
    <n v="0"/>
    <m/>
    <n v="0"/>
    <n v="0"/>
    <n v="0"/>
    <n v="0"/>
    <m/>
    <n v="0"/>
    <m/>
    <n v="0"/>
    <n v="0"/>
    <m/>
    <n v="0"/>
    <n v="0"/>
    <m/>
  </r>
  <r>
    <n v="3762"/>
    <x v="0"/>
    <x v="0"/>
    <x v="0"/>
    <x v="0"/>
    <m/>
    <m/>
    <x v="0"/>
    <x v="0"/>
    <x v="0"/>
    <m/>
    <x v="0"/>
    <m/>
    <m/>
    <n v="0"/>
    <m/>
    <n v="0"/>
    <n v="0"/>
    <n v="0"/>
    <n v="0"/>
    <m/>
    <n v="0"/>
    <m/>
    <n v="0"/>
    <n v="0"/>
    <m/>
    <n v="0"/>
    <n v="0"/>
    <m/>
  </r>
  <r>
    <n v="3763"/>
    <x v="0"/>
    <x v="0"/>
    <x v="0"/>
    <x v="0"/>
    <m/>
    <m/>
    <x v="0"/>
    <x v="0"/>
    <x v="0"/>
    <m/>
    <x v="0"/>
    <m/>
    <m/>
    <n v="0"/>
    <m/>
    <n v="0"/>
    <n v="0"/>
    <n v="0"/>
    <n v="0"/>
    <m/>
    <n v="0"/>
    <m/>
    <n v="0"/>
    <n v="0"/>
    <m/>
    <n v="0"/>
    <n v="0"/>
    <m/>
  </r>
  <r>
    <n v="3764"/>
    <x v="0"/>
    <x v="0"/>
    <x v="0"/>
    <x v="0"/>
    <m/>
    <m/>
    <x v="0"/>
    <x v="0"/>
    <x v="0"/>
    <m/>
    <x v="0"/>
    <m/>
    <m/>
    <n v="0"/>
    <m/>
    <n v="0"/>
    <n v="0"/>
    <n v="0"/>
    <n v="0"/>
    <m/>
    <n v="0"/>
    <m/>
    <n v="0"/>
    <n v="0"/>
    <m/>
    <n v="0"/>
    <n v="0"/>
    <m/>
  </r>
  <r>
    <n v="3765"/>
    <x v="0"/>
    <x v="0"/>
    <x v="0"/>
    <x v="0"/>
    <m/>
    <m/>
    <x v="0"/>
    <x v="0"/>
    <x v="0"/>
    <m/>
    <x v="0"/>
    <m/>
    <m/>
    <n v="0"/>
    <m/>
    <n v="0"/>
    <n v="0"/>
    <n v="0"/>
    <n v="0"/>
    <m/>
    <n v="0"/>
    <m/>
    <n v="0"/>
    <n v="0"/>
    <m/>
    <n v="0"/>
    <n v="0"/>
    <m/>
  </r>
  <r>
    <n v="3766"/>
    <x v="0"/>
    <x v="0"/>
    <x v="0"/>
    <x v="0"/>
    <m/>
    <m/>
    <x v="0"/>
    <x v="0"/>
    <x v="0"/>
    <m/>
    <x v="0"/>
    <m/>
    <m/>
    <n v="0"/>
    <m/>
    <n v="0"/>
    <n v="0"/>
    <n v="0"/>
    <n v="0"/>
    <m/>
    <n v="0"/>
    <m/>
    <n v="0"/>
    <n v="0"/>
    <m/>
    <n v="0"/>
    <n v="0"/>
    <m/>
  </r>
  <r>
    <n v="3767"/>
    <x v="0"/>
    <x v="0"/>
    <x v="0"/>
    <x v="0"/>
    <m/>
    <m/>
    <x v="0"/>
    <x v="0"/>
    <x v="0"/>
    <m/>
    <x v="0"/>
    <m/>
    <m/>
    <n v="0"/>
    <m/>
    <n v="0"/>
    <n v="0"/>
    <n v="0"/>
    <n v="0"/>
    <m/>
    <n v="0"/>
    <m/>
    <n v="0"/>
    <n v="0"/>
    <m/>
    <n v="0"/>
    <n v="0"/>
    <m/>
  </r>
  <r>
    <n v="3768"/>
    <x v="0"/>
    <x v="0"/>
    <x v="0"/>
    <x v="0"/>
    <m/>
    <m/>
    <x v="0"/>
    <x v="0"/>
    <x v="0"/>
    <m/>
    <x v="0"/>
    <m/>
    <m/>
    <n v="0"/>
    <m/>
    <n v="0"/>
    <n v="0"/>
    <n v="0"/>
    <n v="0"/>
    <m/>
    <n v="0"/>
    <m/>
    <n v="0"/>
    <n v="0"/>
    <m/>
    <n v="0"/>
    <n v="0"/>
    <m/>
  </r>
  <r>
    <n v="3769"/>
    <x v="0"/>
    <x v="0"/>
    <x v="0"/>
    <x v="0"/>
    <m/>
    <m/>
    <x v="0"/>
    <x v="0"/>
    <x v="0"/>
    <m/>
    <x v="0"/>
    <m/>
    <m/>
    <n v="0"/>
    <m/>
    <n v="0"/>
    <n v="0"/>
    <n v="0"/>
    <n v="0"/>
    <m/>
    <n v="0"/>
    <m/>
    <n v="0"/>
    <n v="0"/>
    <m/>
    <n v="0"/>
    <n v="0"/>
    <m/>
  </r>
  <r>
    <n v="3770"/>
    <x v="0"/>
    <x v="0"/>
    <x v="0"/>
    <x v="0"/>
    <m/>
    <m/>
    <x v="0"/>
    <x v="0"/>
    <x v="0"/>
    <m/>
    <x v="0"/>
    <m/>
    <m/>
    <n v="0"/>
    <m/>
    <n v="0"/>
    <n v="0"/>
    <n v="0"/>
    <n v="0"/>
    <m/>
    <n v="0"/>
    <m/>
    <n v="0"/>
    <n v="0"/>
    <m/>
    <n v="0"/>
    <n v="0"/>
    <m/>
  </r>
  <r>
    <n v="3771"/>
    <x v="0"/>
    <x v="0"/>
    <x v="0"/>
    <x v="0"/>
    <m/>
    <m/>
    <x v="0"/>
    <x v="0"/>
    <x v="0"/>
    <m/>
    <x v="0"/>
    <m/>
    <m/>
    <n v="0"/>
    <m/>
    <n v="0"/>
    <n v="0"/>
    <n v="0"/>
    <n v="0"/>
    <m/>
    <n v="0"/>
    <m/>
    <n v="0"/>
    <n v="0"/>
    <m/>
    <n v="0"/>
    <n v="0"/>
    <m/>
  </r>
  <r>
    <n v="3772"/>
    <x v="0"/>
    <x v="0"/>
    <x v="0"/>
    <x v="0"/>
    <m/>
    <m/>
    <x v="0"/>
    <x v="0"/>
    <x v="0"/>
    <m/>
    <x v="0"/>
    <m/>
    <m/>
    <n v="0"/>
    <m/>
    <n v="0"/>
    <n v="0"/>
    <n v="0"/>
    <n v="0"/>
    <m/>
    <n v="0"/>
    <m/>
    <n v="0"/>
    <n v="0"/>
    <m/>
    <n v="0"/>
    <n v="0"/>
    <m/>
  </r>
  <r>
    <n v="3773"/>
    <x v="0"/>
    <x v="0"/>
    <x v="0"/>
    <x v="0"/>
    <m/>
    <m/>
    <x v="0"/>
    <x v="0"/>
    <x v="0"/>
    <m/>
    <x v="0"/>
    <m/>
    <m/>
    <n v="0"/>
    <m/>
    <n v="0"/>
    <n v="0"/>
    <n v="0"/>
    <n v="0"/>
    <m/>
    <n v="0"/>
    <m/>
    <n v="0"/>
    <n v="0"/>
    <m/>
    <n v="0"/>
    <n v="0"/>
    <m/>
  </r>
  <r>
    <n v="3774"/>
    <x v="0"/>
    <x v="0"/>
    <x v="0"/>
    <x v="0"/>
    <m/>
    <m/>
    <x v="0"/>
    <x v="0"/>
    <x v="0"/>
    <m/>
    <x v="0"/>
    <m/>
    <m/>
    <n v="0"/>
    <m/>
    <n v="0"/>
    <n v="0"/>
    <n v="0"/>
    <n v="0"/>
    <m/>
    <n v="0"/>
    <m/>
    <n v="0"/>
    <n v="0"/>
    <m/>
    <n v="0"/>
    <n v="0"/>
    <m/>
  </r>
  <r>
    <n v="3775"/>
    <x v="0"/>
    <x v="0"/>
    <x v="0"/>
    <x v="0"/>
    <m/>
    <m/>
    <x v="0"/>
    <x v="0"/>
    <x v="0"/>
    <m/>
    <x v="0"/>
    <m/>
    <m/>
    <n v="0"/>
    <m/>
    <n v="0"/>
    <n v="0"/>
    <n v="0"/>
    <n v="0"/>
    <m/>
    <n v="0"/>
    <m/>
    <n v="0"/>
    <n v="0"/>
    <m/>
    <n v="0"/>
    <n v="0"/>
    <m/>
  </r>
  <r>
    <n v="3776"/>
    <x v="0"/>
    <x v="0"/>
    <x v="0"/>
    <x v="0"/>
    <m/>
    <m/>
    <x v="0"/>
    <x v="0"/>
    <x v="0"/>
    <m/>
    <x v="0"/>
    <m/>
    <m/>
    <n v="0"/>
    <m/>
    <n v="0"/>
    <n v="0"/>
    <n v="0"/>
    <n v="0"/>
    <m/>
    <n v="0"/>
    <m/>
    <n v="0"/>
    <n v="0"/>
    <m/>
    <n v="0"/>
    <n v="0"/>
    <m/>
  </r>
  <r>
    <n v="3777"/>
    <x v="0"/>
    <x v="0"/>
    <x v="0"/>
    <x v="0"/>
    <m/>
    <m/>
    <x v="0"/>
    <x v="0"/>
    <x v="0"/>
    <m/>
    <x v="0"/>
    <m/>
    <m/>
    <n v="0"/>
    <m/>
    <n v="0"/>
    <n v="0"/>
    <n v="0"/>
    <n v="0"/>
    <m/>
    <n v="0"/>
    <m/>
    <n v="0"/>
    <n v="0"/>
    <m/>
    <n v="0"/>
    <n v="0"/>
    <m/>
  </r>
  <r>
    <n v="3778"/>
    <x v="0"/>
    <x v="0"/>
    <x v="0"/>
    <x v="0"/>
    <m/>
    <m/>
    <x v="0"/>
    <x v="0"/>
    <x v="0"/>
    <m/>
    <x v="0"/>
    <m/>
    <m/>
    <n v="0"/>
    <m/>
    <n v="0"/>
    <n v="0"/>
    <n v="0"/>
    <n v="0"/>
    <m/>
    <n v="0"/>
    <m/>
    <n v="0"/>
    <n v="0"/>
    <m/>
    <n v="0"/>
    <n v="0"/>
    <m/>
  </r>
  <r>
    <n v="3779"/>
    <x v="0"/>
    <x v="0"/>
    <x v="0"/>
    <x v="0"/>
    <m/>
    <m/>
    <x v="0"/>
    <x v="0"/>
    <x v="0"/>
    <m/>
    <x v="0"/>
    <m/>
    <m/>
    <n v="0"/>
    <m/>
    <n v="0"/>
    <n v="0"/>
    <n v="0"/>
    <n v="0"/>
    <m/>
    <n v="0"/>
    <m/>
    <n v="0"/>
    <n v="0"/>
    <m/>
    <n v="0"/>
    <n v="0"/>
    <m/>
  </r>
  <r>
    <n v="3780"/>
    <x v="0"/>
    <x v="0"/>
    <x v="0"/>
    <x v="0"/>
    <m/>
    <m/>
    <x v="0"/>
    <x v="0"/>
    <x v="0"/>
    <m/>
    <x v="0"/>
    <m/>
    <m/>
    <n v="0"/>
    <m/>
    <n v="0"/>
    <n v="0"/>
    <n v="0"/>
    <n v="0"/>
    <m/>
    <n v="0"/>
    <m/>
    <n v="0"/>
    <n v="0"/>
    <m/>
    <n v="0"/>
    <n v="0"/>
    <m/>
  </r>
  <r>
    <n v="3781"/>
    <x v="0"/>
    <x v="0"/>
    <x v="0"/>
    <x v="0"/>
    <m/>
    <m/>
    <x v="0"/>
    <x v="0"/>
    <x v="0"/>
    <m/>
    <x v="0"/>
    <m/>
    <m/>
    <n v="0"/>
    <m/>
    <n v="0"/>
    <n v="0"/>
    <n v="0"/>
    <n v="0"/>
    <m/>
    <n v="0"/>
    <m/>
    <n v="0"/>
    <n v="0"/>
    <m/>
    <n v="0"/>
    <n v="0"/>
    <m/>
  </r>
  <r>
    <n v="3782"/>
    <x v="0"/>
    <x v="0"/>
    <x v="0"/>
    <x v="0"/>
    <m/>
    <m/>
    <x v="0"/>
    <x v="0"/>
    <x v="0"/>
    <m/>
    <x v="0"/>
    <m/>
    <m/>
    <n v="0"/>
    <m/>
    <n v="0"/>
    <n v="0"/>
    <n v="0"/>
    <n v="0"/>
    <m/>
    <n v="0"/>
    <m/>
    <n v="0"/>
    <n v="0"/>
    <m/>
    <n v="0"/>
    <n v="0"/>
    <m/>
  </r>
  <r>
    <n v="3783"/>
    <x v="0"/>
    <x v="0"/>
    <x v="0"/>
    <x v="0"/>
    <m/>
    <m/>
    <x v="0"/>
    <x v="0"/>
    <x v="0"/>
    <m/>
    <x v="0"/>
    <m/>
    <m/>
    <n v="0"/>
    <m/>
    <n v="0"/>
    <n v="0"/>
    <n v="0"/>
    <n v="0"/>
    <m/>
    <n v="0"/>
    <m/>
    <n v="0"/>
    <n v="0"/>
    <m/>
    <n v="0"/>
    <n v="0"/>
    <m/>
  </r>
  <r>
    <n v="3784"/>
    <x v="0"/>
    <x v="0"/>
    <x v="0"/>
    <x v="0"/>
    <m/>
    <m/>
    <x v="0"/>
    <x v="0"/>
    <x v="0"/>
    <m/>
    <x v="0"/>
    <m/>
    <m/>
    <n v="0"/>
    <m/>
    <n v="0"/>
    <n v="0"/>
    <n v="0"/>
    <n v="0"/>
    <m/>
    <n v="0"/>
    <m/>
    <n v="0"/>
    <n v="0"/>
    <m/>
    <n v="0"/>
    <n v="0"/>
    <m/>
  </r>
  <r>
    <n v="3785"/>
    <x v="0"/>
    <x v="0"/>
    <x v="0"/>
    <x v="0"/>
    <m/>
    <m/>
    <x v="0"/>
    <x v="0"/>
    <x v="0"/>
    <m/>
    <x v="0"/>
    <m/>
    <m/>
    <n v="0"/>
    <m/>
    <n v="0"/>
    <n v="0"/>
    <n v="0"/>
    <n v="0"/>
    <m/>
    <n v="0"/>
    <m/>
    <n v="0"/>
    <n v="0"/>
    <m/>
    <n v="0"/>
    <n v="0"/>
    <m/>
  </r>
  <r>
    <n v="3786"/>
    <x v="0"/>
    <x v="0"/>
    <x v="0"/>
    <x v="0"/>
    <m/>
    <m/>
    <x v="0"/>
    <x v="0"/>
    <x v="0"/>
    <m/>
    <x v="0"/>
    <m/>
    <m/>
    <n v="0"/>
    <m/>
    <n v="0"/>
    <n v="0"/>
    <n v="0"/>
    <n v="0"/>
    <m/>
    <n v="0"/>
    <m/>
    <n v="0"/>
    <n v="0"/>
    <m/>
    <n v="0"/>
    <n v="0"/>
    <m/>
  </r>
  <r>
    <n v="3787"/>
    <x v="0"/>
    <x v="0"/>
    <x v="0"/>
    <x v="0"/>
    <m/>
    <m/>
    <x v="0"/>
    <x v="0"/>
    <x v="0"/>
    <m/>
    <x v="0"/>
    <m/>
    <m/>
    <n v="0"/>
    <m/>
    <n v="0"/>
    <n v="0"/>
    <n v="0"/>
    <n v="0"/>
    <m/>
    <n v="0"/>
    <m/>
    <n v="0"/>
    <n v="0"/>
    <m/>
    <n v="0"/>
    <n v="0"/>
    <m/>
  </r>
  <r>
    <n v="3788"/>
    <x v="0"/>
    <x v="0"/>
    <x v="0"/>
    <x v="0"/>
    <m/>
    <m/>
    <x v="0"/>
    <x v="0"/>
    <x v="0"/>
    <m/>
    <x v="0"/>
    <m/>
    <m/>
    <n v="0"/>
    <m/>
    <n v="0"/>
    <n v="0"/>
    <n v="0"/>
    <n v="0"/>
    <m/>
    <n v="0"/>
    <m/>
    <n v="0"/>
    <n v="0"/>
    <m/>
    <n v="0"/>
    <n v="0"/>
    <m/>
  </r>
  <r>
    <n v="3789"/>
    <x v="0"/>
    <x v="0"/>
    <x v="0"/>
    <x v="0"/>
    <m/>
    <m/>
    <x v="0"/>
    <x v="0"/>
    <x v="0"/>
    <m/>
    <x v="0"/>
    <m/>
    <m/>
    <n v="0"/>
    <m/>
    <n v="0"/>
    <n v="0"/>
    <n v="0"/>
    <n v="0"/>
    <m/>
    <n v="0"/>
    <m/>
    <n v="0"/>
    <n v="0"/>
    <m/>
    <n v="0"/>
    <n v="0"/>
    <m/>
  </r>
  <r>
    <n v="3790"/>
    <x v="0"/>
    <x v="0"/>
    <x v="0"/>
    <x v="0"/>
    <m/>
    <m/>
    <x v="0"/>
    <x v="0"/>
    <x v="0"/>
    <m/>
    <x v="0"/>
    <m/>
    <m/>
    <n v="0"/>
    <m/>
    <n v="0"/>
    <n v="0"/>
    <n v="0"/>
    <n v="0"/>
    <m/>
    <n v="0"/>
    <m/>
    <n v="0"/>
    <n v="0"/>
    <m/>
    <n v="0"/>
    <n v="0"/>
    <m/>
  </r>
  <r>
    <n v="3791"/>
    <x v="0"/>
    <x v="0"/>
    <x v="0"/>
    <x v="0"/>
    <m/>
    <m/>
    <x v="0"/>
    <x v="0"/>
    <x v="0"/>
    <m/>
    <x v="0"/>
    <m/>
    <m/>
    <n v="0"/>
    <m/>
    <n v="0"/>
    <n v="0"/>
    <n v="0"/>
    <n v="0"/>
    <m/>
    <n v="0"/>
    <m/>
    <n v="0"/>
    <n v="0"/>
    <m/>
    <n v="0"/>
    <n v="0"/>
    <m/>
  </r>
  <r>
    <n v="3792"/>
    <x v="0"/>
    <x v="0"/>
    <x v="0"/>
    <x v="0"/>
    <m/>
    <m/>
    <x v="0"/>
    <x v="0"/>
    <x v="0"/>
    <m/>
    <x v="0"/>
    <m/>
    <m/>
    <n v="0"/>
    <m/>
    <n v="0"/>
    <n v="0"/>
    <n v="0"/>
    <n v="0"/>
    <m/>
    <n v="0"/>
    <m/>
    <n v="0"/>
    <n v="0"/>
    <m/>
    <n v="0"/>
    <n v="0"/>
    <m/>
  </r>
  <r>
    <n v="3793"/>
    <x v="0"/>
    <x v="0"/>
    <x v="0"/>
    <x v="0"/>
    <m/>
    <m/>
    <x v="0"/>
    <x v="0"/>
    <x v="0"/>
    <m/>
    <x v="0"/>
    <m/>
    <m/>
    <n v="0"/>
    <m/>
    <n v="0"/>
    <n v="0"/>
    <n v="0"/>
    <n v="0"/>
    <m/>
    <n v="0"/>
    <m/>
    <n v="0"/>
    <n v="0"/>
    <m/>
    <n v="0"/>
    <n v="0"/>
    <m/>
  </r>
  <r>
    <n v="3794"/>
    <x v="0"/>
    <x v="0"/>
    <x v="0"/>
    <x v="0"/>
    <m/>
    <m/>
    <x v="0"/>
    <x v="0"/>
    <x v="0"/>
    <m/>
    <x v="0"/>
    <m/>
    <m/>
    <n v="0"/>
    <m/>
    <n v="0"/>
    <n v="0"/>
    <n v="0"/>
    <n v="0"/>
    <m/>
    <n v="0"/>
    <m/>
    <n v="0"/>
    <n v="0"/>
    <m/>
    <n v="0"/>
    <n v="0"/>
    <m/>
  </r>
  <r>
    <n v="3795"/>
    <x v="0"/>
    <x v="0"/>
    <x v="0"/>
    <x v="0"/>
    <m/>
    <m/>
    <x v="0"/>
    <x v="0"/>
    <x v="0"/>
    <m/>
    <x v="0"/>
    <m/>
    <m/>
    <n v="0"/>
    <m/>
    <n v="0"/>
    <n v="0"/>
    <n v="0"/>
    <n v="0"/>
    <m/>
    <n v="0"/>
    <m/>
    <n v="0"/>
    <n v="0"/>
    <m/>
    <n v="0"/>
    <n v="0"/>
    <m/>
  </r>
  <r>
    <n v="3796"/>
    <x v="0"/>
    <x v="0"/>
    <x v="0"/>
    <x v="0"/>
    <m/>
    <m/>
    <x v="0"/>
    <x v="0"/>
    <x v="0"/>
    <m/>
    <x v="0"/>
    <m/>
    <m/>
    <n v="0"/>
    <m/>
    <n v="0"/>
    <n v="0"/>
    <n v="0"/>
    <n v="0"/>
    <m/>
    <n v="0"/>
    <m/>
    <n v="0"/>
    <n v="0"/>
    <m/>
    <n v="0"/>
    <n v="0"/>
    <m/>
  </r>
  <r>
    <n v="3797"/>
    <x v="0"/>
    <x v="0"/>
    <x v="0"/>
    <x v="0"/>
    <m/>
    <m/>
    <x v="0"/>
    <x v="0"/>
    <x v="0"/>
    <m/>
    <x v="0"/>
    <m/>
    <m/>
    <n v="0"/>
    <m/>
    <n v="0"/>
    <n v="0"/>
    <n v="0"/>
    <n v="0"/>
    <m/>
    <n v="0"/>
    <m/>
    <n v="0"/>
    <n v="0"/>
    <m/>
    <n v="0"/>
    <n v="0"/>
    <m/>
  </r>
  <r>
    <n v="3798"/>
    <x v="0"/>
    <x v="0"/>
    <x v="0"/>
    <x v="0"/>
    <m/>
    <m/>
    <x v="0"/>
    <x v="0"/>
    <x v="0"/>
    <m/>
    <x v="0"/>
    <m/>
    <m/>
    <n v="0"/>
    <m/>
    <n v="0"/>
    <n v="0"/>
    <n v="0"/>
    <n v="0"/>
    <m/>
    <n v="0"/>
    <m/>
    <n v="0"/>
    <n v="0"/>
    <m/>
    <n v="0"/>
    <n v="0"/>
    <m/>
  </r>
  <r>
    <n v="3799"/>
    <x v="0"/>
    <x v="0"/>
    <x v="0"/>
    <x v="0"/>
    <m/>
    <m/>
    <x v="0"/>
    <x v="0"/>
    <x v="0"/>
    <m/>
    <x v="0"/>
    <m/>
    <m/>
    <n v="0"/>
    <m/>
    <n v="0"/>
    <n v="0"/>
    <n v="0"/>
    <n v="0"/>
    <m/>
    <n v="0"/>
    <m/>
    <n v="0"/>
    <n v="0"/>
    <m/>
    <n v="0"/>
    <n v="0"/>
    <m/>
  </r>
  <r>
    <n v="3800"/>
    <x v="0"/>
    <x v="0"/>
    <x v="0"/>
    <x v="0"/>
    <m/>
    <m/>
    <x v="0"/>
    <x v="0"/>
    <x v="0"/>
    <m/>
    <x v="0"/>
    <m/>
    <m/>
    <n v="0"/>
    <m/>
    <n v="0"/>
    <n v="0"/>
    <n v="0"/>
    <n v="0"/>
    <m/>
    <n v="0"/>
    <m/>
    <n v="0"/>
    <n v="0"/>
    <m/>
    <n v="0"/>
    <n v="0"/>
    <m/>
  </r>
  <r>
    <n v="3801"/>
    <x v="0"/>
    <x v="0"/>
    <x v="0"/>
    <x v="0"/>
    <m/>
    <m/>
    <x v="0"/>
    <x v="0"/>
    <x v="0"/>
    <m/>
    <x v="0"/>
    <m/>
    <m/>
    <n v="0"/>
    <m/>
    <n v="0"/>
    <n v="0"/>
    <n v="0"/>
    <n v="0"/>
    <m/>
    <n v="0"/>
    <m/>
    <n v="0"/>
    <n v="0"/>
    <m/>
    <n v="0"/>
    <n v="0"/>
    <m/>
  </r>
  <r>
    <n v="3802"/>
    <x v="0"/>
    <x v="0"/>
    <x v="0"/>
    <x v="0"/>
    <m/>
    <m/>
    <x v="0"/>
    <x v="0"/>
    <x v="0"/>
    <m/>
    <x v="0"/>
    <m/>
    <m/>
    <n v="0"/>
    <m/>
    <n v="0"/>
    <n v="0"/>
    <n v="0"/>
    <n v="0"/>
    <m/>
    <n v="0"/>
    <m/>
    <n v="0"/>
    <n v="0"/>
    <m/>
    <n v="0"/>
    <n v="0"/>
    <m/>
  </r>
  <r>
    <n v="3803"/>
    <x v="0"/>
    <x v="0"/>
    <x v="0"/>
    <x v="0"/>
    <m/>
    <m/>
    <x v="0"/>
    <x v="0"/>
    <x v="0"/>
    <m/>
    <x v="0"/>
    <m/>
    <m/>
    <n v="0"/>
    <m/>
    <n v="0"/>
    <n v="0"/>
    <n v="0"/>
    <n v="0"/>
    <m/>
    <n v="0"/>
    <m/>
    <n v="0"/>
    <n v="0"/>
    <m/>
    <n v="0"/>
    <n v="0"/>
    <m/>
  </r>
  <r>
    <n v="3804"/>
    <x v="0"/>
    <x v="0"/>
    <x v="0"/>
    <x v="0"/>
    <m/>
    <m/>
    <x v="0"/>
    <x v="0"/>
    <x v="0"/>
    <m/>
    <x v="0"/>
    <m/>
    <m/>
    <n v="0"/>
    <m/>
    <n v="0"/>
    <n v="0"/>
    <n v="0"/>
    <n v="0"/>
    <m/>
    <n v="0"/>
    <m/>
    <n v="0"/>
    <n v="0"/>
    <m/>
    <n v="0"/>
    <n v="0"/>
    <m/>
  </r>
  <r>
    <n v="3805"/>
    <x v="0"/>
    <x v="0"/>
    <x v="0"/>
    <x v="0"/>
    <m/>
    <m/>
    <x v="0"/>
    <x v="0"/>
    <x v="0"/>
    <m/>
    <x v="0"/>
    <m/>
    <m/>
    <n v="0"/>
    <m/>
    <n v="0"/>
    <n v="0"/>
    <n v="0"/>
    <n v="0"/>
    <m/>
    <n v="0"/>
    <m/>
    <n v="0"/>
    <n v="0"/>
    <m/>
    <n v="0"/>
    <n v="0"/>
    <m/>
  </r>
  <r>
    <n v="3806"/>
    <x v="0"/>
    <x v="0"/>
    <x v="0"/>
    <x v="0"/>
    <m/>
    <m/>
    <x v="0"/>
    <x v="0"/>
    <x v="0"/>
    <m/>
    <x v="0"/>
    <m/>
    <m/>
    <n v="0"/>
    <m/>
    <n v="0"/>
    <n v="0"/>
    <n v="0"/>
    <n v="0"/>
    <m/>
    <n v="0"/>
    <m/>
    <n v="0"/>
    <n v="0"/>
    <m/>
    <n v="0"/>
    <n v="0"/>
    <m/>
  </r>
  <r>
    <n v="3807"/>
    <x v="0"/>
    <x v="0"/>
    <x v="0"/>
    <x v="0"/>
    <m/>
    <m/>
    <x v="0"/>
    <x v="0"/>
    <x v="0"/>
    <m/>
    <x v="0"/>
    <m/>
    <m/>
    <n v="0"/>
    <m/>
    <n v="0"/>
    <n v="0"/>
    <n v="0"/>
    <n v="0"/>
    <m/>
    <n v="0"/>
    <m/>
    <n v="0"/>
    <n v="0"/>
    <m/>
    <n v="0"/>
    <n v="0"/>
    <m/>
  </r>
  <r>
    <n v="3808"/>
    <x v="0"/>
    <x v="0"/>
    <x v="0"/>
    <x v="0"/>
    <m/>
    <m/>
    <x v="0"/>
    <x v="0"/>
    <x v="0"/>
    <m/>
    <x v="0"/>
    <m/>
    <m/>
    <n v="0"/>
    <m/>
    <n v="0"/>
    <n v="0"/>
    <n v="0"/>
    <n v="0"/>
    <m/>
    <n v="0"/>
    <m/>
    <n v="0"/>
    <n v="0"/>
    <m/>
    <n v="0"/>
    <n v="0"/>
    <m/>
  </r>
  <r>
    <n v="3809"/>
    <x v="0"/>
    <x v="0"/>
    <x v="0"/>
    <x v="0"/>
    <m/>
    <m/>
    <x v="0"/>
    <x v="0"/>
    <x v="0"/>
    <m/>
    <x v="0"/>
    <m/>
    <m/>
    <n v="0"/>
    <m/>
    <n v="0"/>
    <n v="0"/>
    <n v="0"/>
    <n v="0"/>
    <m/>
    <n v="0"/>
    <m/>
    <n v="0"/>
    <n v="0"/>
    <m/>
    <n v="0"/>
    <n v="0"/>
    <m/>
  </r>
  <r>
    <n v="3810"/>
    <x v="0"/>
    <x v="0"/>
    <x v="0"/>
    <x v="0"/>
    <m/>
    <m/>
    <x v="0"/>
    <x v="0"/>
    <x v="0"/>
    <m/>
    <x v="0"/>
    <m/>
    <m/>
    <n v="0"/>
    <m/>
    <n v="0"/>
    <n v="0"/>
    <n v="0"/>
    <n v="0"/>
    <m/>
    <n v="0"/>
    <m/>
    <n v="0"/>
    <n v="0"/>
    <m/>
    <n v="0"/>
    <n v="0"/>
    <m/>
  </r>
  <r>
    <n v="3811"/>
    <x v="0"/>
    <x v="0"/>
    <x v="0"/>
    <x v="0"/>
    <m/>
    <m/>
    <x v="0"/>
    <x v="0"/>
    <x v="0"/>
    <m/>
    <x v="0"/>
    <m/>
    <m/>
    <n v="0"/>
    <m/>
    <n v="0"/>
    <n v="0"/>
    <n v="0"/>
    <n v="0"/>
    <m/>
    <n v="0"/>
    <m/>
    <n v="0"/>
    <n v="0"/>
    <m/>
    <n v="0"/>
    <n v="0"/>
    <m/>
  </r>
  <r>
    <n v="3812"/>
    <x v="0"/>
    <x v="0"/>
    <x v="0"/>
    <x v="0"/>
    <m/>
    <m/>
    <x v="0"/>
    <x v="0"/>
    <x v="0"/>
    <m/>
    <x v="0"/>
    <m/>
    <m/>
    <n v="0"/>
    <m/>
    <n v="0"/>
    <n v="0"/>
    <n v="0"/>
    <n v="0"/>
    <m/>
    <n v="0"/>
    <m/>
    <n v="0"/>
    <n v="0"/>
    <m/>
    <n v="0"/>
    <n v="0"/>
    <m/>
  </r>
  <r>
    <n v="3813"/>
    <x v="0"/>
    <x v="0"/>
    <x v="0"/>
    <x v="0"/>
    <m/>
    <m/>
    <x v="0"/>
    <x v="0"/>
    <x v="0"/>
    <m/>
    <x v="0"/>
    <m/>
    <m/>
    <n v="0"/>
    <m/>
    <n v="0"/>
    <n v="0"/>
    <n v="0"/>
    <n v="0"/>
    <m/>
    <n v="0"/>
    <m/>
    <n v="0"/>
    <n v="0"/>
    <m/>
    <n v="0"/>
    <n v="0"/>
    <m/>
  </r>
  <r>
    <n v="3814"/>
    <x v="0"/>
    <x v="0"/>
    <x v="0"/>
    <x v="0"/>
    <m/>
    <m/>
    <x v="0"/>
    <x v="0"/>
    <x v="0"/>
    <m/>
    <x v="0"/>
    <m/>
    <m/>
    <n v="0"/>
    <m/>
    <n v="0"/>
    <n v="0"/>
    <n v="0"/>
    <n v="0"/>
    <m/>
    <n v="0"/>
    <m/>
    <n v="0"/>
    <n v="0"/>
    <m/>
    <n v="0"/>
    <n v="0"/>
    <m/>
  </r>
  <r>
    <n v="3815"/>
    <x v="0"/>
    <x v="0"/>
    <x v="0"/>
    <x v="0"/>
    <m/>
    <m/>
    <x v="0"/>
    <x v="0"/>
    <x v="0"/>
    <m/>
    <x v="0"/>
    <m/>
    <m/>
    <n v="0"/>
    <m/>
    <n v="0"/>
    <n v="0"/>
    <n v="0"/>
    <n v="0"/>
    <m/>
    <n v="0"/>
    <m/>
    <n v="0"/>
    <n v="0"/>
    <m/>
    <n v="0"/>
    <n v="0"/>
    <m/>
  </r>
  <r>
    <n v="3816"/>
    <x v="0"/>
    <x v="0"/>
    <x v="0"/>
    <x v="0"/>
    <m/>
    <m/>
    <x v="0"/>
    <x v="0"/>
    <x v="0"/>
    <m/>
    <x v="0"/>
    <m/>
    <m/>
    <n v="0"/>
    <m/>
    <n v="0"/>
    <n v="0"/>
    <n v="0"/>
    <n v="0"/>
    <m/>
    <n v="0"/>
    <m/>
    <n v="0"/>
    <n v="0"/>
    <m/>
    <n v="0"/>
    <n v="0"/>
    <m/>
  </r>
  <r>
    <n v="3817"/>
    <x v="0"/>
    <x v="0"/>
    <x v="0"/>
    <x v="0"/>
    <m/>
    <m/>
    <x v="0"/>
    <x v="0"/>
    <x v="0"/>
    <m/>
    <x v="0"/>
    <m/>
    <m/>
    <n v="0"/>
    <m/>
    <n v="0"/>
    <n v="0"/>
    <n v="0"/>
    <n v="0"/>
    <m/>
    <n v="0"/>
    <m/>
    <n v="0"/>
    <n v="0"/>
    <m/>
    <n v="0"/>
    <n v="0"/>
    <m/>
  </r>
  <r>
    <n v="3818"/>
    <x v="0"/>
    <x v="0"/>
    <x v="0"/>
    <x v="0"/>
    <m/>
    <m/>
    <x v="0"/>
    <x v="0"/>
    <x v="0"/>
    <m/>
    <x v="0"/>
    <m/>
    <m/>
    <n v="0"/>
    <m/>
    <n v="0"/>
    <n v="0"/>
    <n v="0"/>
    <n v="0"/>
    <m/>
    <n v="0"/>
    <m/>
    <n v="0"/>
    <n v="0"/>
    <m/>
    <n v="0"/>
    <n v="0"/>
    <m/>
  </r>
  <r>
    <n v="3819"/>
    <x v="0"/>
    <x v="0"/>
    <x v="0"/>
    <x v="0"/>
    <m/>
    <m/>
    <x v="0"/>
    <x v="0"/>
    <x v="0"/>
    <m/>
    <x v="0"/>
    <m/>
    <m/>
    <n v="0"/>
    <m/>
    <n v="0"/>
    <n v="0"/>
    <n v="0"/>
    <n v="0"/>
    <m/>
    <n v="0"/>
    <m/>
    <n v="0"/>
    <n v="0"/>
    <m/>
    <n v="0"/>
    <n v="0"/>
    <m/>
  </r>
  <r>
    <n v="3820"/>
    <x v="0"/>
    <x v="0"/>
    <x v="0"/>
    <x v="0"/>
    <m/>
    <m/>
    <x v="0"/>
    <x v="0"/>
    <x v="0"/>
    <m/>
    <x v="0"/>
    <m/>
    <m/>
    <n v="0"/>
    <m/>
    <n v="0"/>
    <n v="0"/>
    <n v="0"/>
    <n v="0"/>
    <m/>
    <n v="0"/>
    <m/>
    <n v="0"/>
    <n v="0"/>
    <m/>
    <n v="0"/>
    <n v="0"/>
    <m/>
  </r>
  <r>
    <n v="3821"/>
    <x v="0"/>
    <x v="0"/>
    <x v="0"/>
    <x v="0"/>
    <m/>
    <m/>
    <x v="0"/>
    <x v="0"/>
    <x v="0"/>
    <m/>
    <x v="0"/>
    <m/>
    <m/>
    <n v="0"/>
    <m/>
    <n v="0"/>
    <n v="0"/>
    <n v="0"/>
    <n v="0"/>
    <m/>
    <n v="0"/>
    <m/>
    <n v="0"/>
    <n v="0"/>
    <m/>
    <n v="0"/>
    <n v="0"/>
    <m/>
  </r>
  <r>
    <n v="3822"/>
    <x v="0"/>
    <x v="0"/>
    <x v="0"/>
    <x v="0"/>
    <m/>
    <m/>
    <x v="0"/>
    <x v="0"/>
    <x v="0"/>
    <m/>
    <x v="0"/>
    <m/>
    <m/>
    <n v="0"/>
    <m/>
    <n v="0"/>
    <n v="0"/>
    <n v="0"/>
    <n v="0"/>
    <m/>
    <n v="0"/>
    <m/>
    <n v="0"/>
    <n v="0"/>
    <m/>
    <n v="0"/>
    <n v="0"/>
    <m/>
  </r>
  <r>
    <n v="3823"/>
    <x v="0"/>
    <x v="0"/>
    <x v="0"/>
    <x v="0"/>
    <m/>
    <m/>
    <x v="0"/>
    <x v="0"/>
    <x v="0"/>
    <m/>
    <x v="0"/>
    <m/>
    <m/>
    <n v="0"/>
    <m/>
    <n v="0"/>
    <n v="0"/>
    <n v="0"/>
    <n v="0"/>
    <m/>
    <n v="0"/>
    <m/>
    <n v="0"/>
    <n v="0"/>
    <m/>
    <n v="0"/>
    <n v="0"/>
    <m/>
  </r>
  <r>
    <n v="3824"/>
    <x v="0"/>
    <x v="0"/>
    <x v="0"/>
    <x v="0"/>
    <m/>
    <m/>
    <x v="0"/>
    <x v="0"/>
    <x v="0"/>
    <m/>
    <x v="0"/>
    <m/>
    <m/>
    <n v="0"/>
    <m/>
    <n v="0"/>
    <n v="0"/>
    <n v="0"/>
    <n v="0"/>
    <m/>
    <n v="0"/>
    <m/>
    <n v="0"/>
    <n v="0"/>
    <m/>
    <n v="0"/>
    <n v="0"/>
    <m/>
  </r>
  <r>
    <n v="3825"/>
    <x v="0"/>
    <x v="0"/>
    <x v="0"/>
    <x v="0"/>
    <m/>
    <m/>
    <x v="0"/>
    <x v="0"/>
    <x v="0"/>
    <m/>
    <x v="0"/>
    <m/>
    <m/>
    <n v="0"/>
    <m/>
    <n v="0"/>
    <n v="0"/>
    <n v="0"/>
    <n v="0"/>
    <m/>
    <n v="0"/>
    <m/>
    <n v="0"/>
    <n v="0"/>
    <m/>
    <n v="0"/>
    <n v="0"/>
    <m/>
  </r>
  <r>
    <n v="3826"/>
    <x v="0"/>
    <x v="0"/>
    <x v="0"/>
    <x v="0"/>
    <m/>
    <m/>
    <x v="0"/>
    <x v="0"/>
    <x v="0"/>
    <m/>
    <x v="0"/>
    <m/>
    <m/>
    <n v="0"/>
    <m/>
    <n v="0"/>
    <n v="0"/>
    <n v="0"/>
    <n v="0"/>
    <m/>
    <n v="0"/>
    <m/>
    <n v="0"/>
    <n v="0"/>
    <m/>
    <n v="0"/>
    <n v="0"/>
    <m/>
  </r>
  <r>
    <n v="3827"/>
    <x v="0"/>
    <x v="0"/>
    <x v="0"/>
    <x v="0"/>
    <m/>
    <m/>
    <x v="0"/>
    <x v="0"/>
    <x v="0"/>
    <m/>
    <x v="0"/>
    <m/>
    <m/>
    <n v="0"/>
    <m/>
    <n v="0"/>
    <n v="0"/>
    <n v="0"/>
    <n v="0"/>
    <m/>
    <n v="0"/>
    <m/>
    <n v="0"/>
    <n v="0"/>
    <m/>
    <n v="0"/>
    <n v="0"/>
    <m/>
  </r>
  <r>
    <n v="3828"/>
    <x v="0"/>
    <x v="0"/>
    <x v="0"/>
    <x v="0"/>
    <m/>
    <m/>
    <x v="0"/>
    <x v="0"/>
    <x v="0"/>
    <m/>
    <x v="0"/>
    <m/>
    <m/>
    <n v="0"/>
    <m/>
    <n v="0"/>
    <n v="0"/>
    <n v="0"/>
    <n v="0"/>
    <m/>
    <n v="0"/>
    <m/>
    <n v="0"/>
    <n v="0"/>
    <m/>
    <n v="0"/>
    <n v="0"/>
    <m/>
  </r>
  <r>
    <n v="3829"/>
    <x v="0"/>
    <x v="0"/>
    <x v="0"/>
    <x v="0"/>
    <m/>
    <m/>
    <x v="0"/>
    <x v="0"/>
    <x v="0"/>
    <m/>
    <x v="0"/>
    <m/>
    <m/>
    <n v="0"/>
    <m/>
    <n v="0"/>
    <n v="0"/>
    <n v="0"/>
    <n v="0"/>
    <m/>
    <n v="0"/>
    <m/>
    <n v="0"/>
    <n v="0"/>
    <m/>
    <n v="0"/>
    <n v="0"/>
    <m/>
  </r>
  <r>
    <n v="3830"/>
    <x v="0"/>
    <x v="0"/>
    <x v="0"/>
    <x v="0"/>
    <m/>
    <m/>
    <x v="0"/>
    <x v="0"/>
    <x v="0"/>
    <m/>
    <x v="0"/>
    <m/>
    <m/>
    <n v="0"/>
    <m/>
    <n v="0"/>
    <n v="0"/>
    <n v="0"/>
    <n v="0"/>
    <m/>
    <n v="0"/>
    <m/>
    <n v="0"/>
    <n v="0"/>
    <m/>
    <n v="0"/>
    <n v="0"/>
    <m/>
  </r>
  <r>
    <n v="3831"/>
    <x v="0"/>
    <x v="0"/>
    <x v="0"/>
    <x v="0"/>
    <m/>
    <m/>
    <x v="0"/>
    <x v="0"/>
    <x v="0"/>
    <m/>
    <x v="0"/>
    <m/>
    <m/>
    <n v="0"/>
    <m/>
    <n v="0"/>
    <n v="0"/>
    <n v="0"/>
    <n v="0"/>
    <m/>
    <n v="0"/>
    <m/>
    <n v="0"/>
    <n v="0"/>
    <m/>
    <n v="0"/>
    <n v="0"/>
    <m/>
  </r>
  <r>
    <n v="3832"/>
    <x v="0"/>
    <x v="0"/>
    <x v="0"/>
    <x v="0"/>
    <m/>
    <m/>
    <x v="0"/>
    <x v="0"/>
    <x v="0"/>
    <m/>
    <x v="0"/>
    <m/>
    <m/>
    <n v="0"/>
    <m/>
    <n v="0"/>
    <n v="0"/>
    <n v="0"/>
    <n v="0"/>
    <m/>
    <n v="0"/>
    <m/>
    <n v="0"/>
    <n v="0"/>
    <m/>
    <n v="0"/>
    <n v="0"/>
    <m/>
  </r>
  <r>
    <n v="3833"/>
    <x v="0"/>
    <x v="0"/>
    <x v="0"/>
    <x v="0"/>
    <m/>
    <m/>
    <x v="0"/>
    <x v="0"/>
    <x v="0"/>
    <m/>
    <x v="0"/>
    <m/>
    <m/>
    <n v="0"/>
    <m/>
    <n v="0"/>
    <n v="0"/>
    <n v="0"/>
    <n v="0"/>
    <m/>
    <n v="0"/>
    <m/>
    <n v="0"/>
    <n v="0"/>
    <m/>
    <n v="0"/>
    <n v="0"/>
    <m/>
  </r>
  <r>
    <n v="3834"/>
    <x v="0"/>
    <x v="0"/>
    <x v="0"/>
    <x v="0"/>
    <m/>
    <m/>
    <x v="0"/>
    <x v="0"/>
    <x v="0"/>
    <m/>
    <x v="0"/>
    <m/>
    <m/>
    <n v="0"/>
    <m/>
    <n v="0"/>
    <n v="0"/>
    <n v="0"/>
    <n v="0"/>
    <m/>
    <n v="0"/>
    <m/>
    <n v="0"/>
    <n v="0"/>
    <m/>
    <n v="0"/>
    <n v="0"/>
    <m/>
  </r>
  <r>
    <n v="3835"/>
    <x v="0"/>
    <x v="0"/>
    <x v="0"/>
    <x v="0"/>
    <m/>
    <m/>
    <x v="0"/>
    <x v="0"/>
    <x v="0"/>
    <m/>
    <x v="0"/>
    <m/>
    <m/>
    <n v="0"/>
    <m/>
    <n v="0"/>
    <n v="0"/>
    <n v="0"/>
    <n v="0"/>
    <m/>
    <n v="0"/>
    <m/>
    <n v="0"/>
    <n v="0"/>
    <m/>
    <n v="0"/>
    <n v="0"/>
    <m/>
  </r>
  <r>
    <n v="3836"/>
    <x v="0"/>
    <x v="0"/>
    <x v="0"/>
    <x v="0"/>
    <m/>
    <m/>
    <x v="0"/>
    <x v="0"/>
    <x v="0"/>
    <m/>
    <x v="0"/>
    <m/>
    <m/>
    <n v="0"/>
    <m/>
    <n v="0"/>
    <n v="0"/>
    <n v="0"/>
    <n v="0"/>
    <m/>
    <n v="0"/>
    <m/>
    <n v="0"/>
    <n v="0"/>
    <m/>
    <n v="0"/>
    <n v="0"/>
    <m/>
  </r>
  <r>
    <n v="3837"/>
    <x v="0"/>
    <x v="0"/>
    <x v="0"/>
    <x v="0"/>
    <m/>
    <m/>
    <x v="0"/>
    <x v="0"/>
    <x v="0"/>
    <m/>
    <x v="0"/>
    <m/>
    <m/>
    <n v="0"/>
    <m/>
    <n v="0"/>
    <n v="0"/>
    <n v="0"/>
    <n v="0"/>
    <m/>
    <n v="0"/>
    <m/>
    <n v="0"/>
    <n v="0"/>
    <m/>
    <n v="0"/>
    <n v="0"/>
    <m/>
  </r>
  <r>
    <n v="3838"/>
    <x v="0"/>
    <x v="0"/>
    <x v="0"/>
    <x v="0"/>
    <m/>
    <m/>
    <x v="0"/>
    <x v="0"/>
    <x v="0"/>
    <m/>
    <x v="0"/>
    <m/>
    <m/>
    <n v="0"/>
    <m/>
    <n v="0"/>
    <n v="0"/>
    <n v="0"/>
    <n v="0"/>
    <m/>
    <n v="0"/>
    <m/>
    <n v="0"/>
    <n v="0"/>
    <m/>
    <n v="0"/>
    <n v="0"/>
    <m/>
  </r>
  <r>
    <n v="3839"/>
    <x v="0"/>
    <x v="0"/>
    <x v="0"/>
    <x v="0"/>
    <m/>
    <m/>
    <x v="0"/>
    <x v="0"/>
    <x v="0"/>
    <m/>
    <x v="0"/>
    <m/>
    <m/>
    <n v="0"/>
    <m/>
    <n v="0"/>
    <n v="0"/>
    <n v="0"/>
    <n v="0"/>
    <m/>
    <n v="0"/>
    <m/>
    <n v="0"/>
    <n v="0"/>
    <m/>
    <n v="0"/>
    <n v="0"/>
    <m/>
  </r>
  <r>
    <n v="3840"/>
    <x v="0"/>
    <x v="0"/>
    <x v="0"/>
    <x v="0"/>
    <m/>
    <m/>
    <x v="0"/>
    <x v="0"/>
    <x v="0"/>
    <m/>
    <x v="0"/>
    <m/>
    <m/>
    <n v="0"/>
    <m/>
    <n v="0"/>
    <n v="0"/>
    <n v="0"/>
    <n v="0"/>
    <m/>
    <n v="0"/>
    <m/>
    <n v="0"/>
    <n v="0"/>
    <m/>
    <n v="0"/>
    <n v="0"/>
    <m/>
  </r>
  <r>
    <n v="3841"/>
    <x v="0"/>
    <x v="0"/>
    <x v="0"/>
    <x v="0"/>
    <m/>
    <m/>
    <x v="0"/>
    <x v="0"/>
    <x v="0"/>
    <m/>
    <x v="0"/>
    <m/>
    <m/>
    <n v="0"/>
    <m/>
    <n v="0"/>
    <n v="0"/>
    <n v="0"/>
    <n v="0"/>
    <m/>
    <n v="0"/>
    <m/>
    <n v="0"/>
    <n v="0"/>
    <m/>
    <n v="0"/>
    <n v="0"/>
    <m/>
  </r>
  <r>
    <n v="3842"/>
    <x v="0"/>
    <x v="0"/>
    <x v="0"/>
    <x v="0"/>
    <m/>
    <m/>
    <x v="0"/>
    <x v="0"/>
    <x v="0"/>
    <m/>
    <x v="0"/>
    <m/>
    <m/>
    <n v="0"/>
    <m/>
    <n v="0"/>
    <n v="0"/>
    <n v="0"/>
    <n v="0"/>
    <m/>
    <n v="0"/>
    <m/>
    <n v="0"/>
    <n v="0"/>
    <m/>
    <n v="0"/>
    <n v="0"/>
    <m/>
  </r>
  <r>
    <n v="3843"/>
    <x v="0"/>
    <x v="0"/>
    <x v="0"/>
    <x v="0"/>
    <m/>
    <m/>
    <x v="0"/>
    <x v="0"/>
    <x v="0"/>
    <m/>
    <x v="0"/>
    <m/>
    <m/>
    <n v="0"/>
    <m/>
    <n v="0"/>
    <n v="0"/>
    <n v="0"/>
    <n v="0"/>
    <m/>
    <n v="0"/>
    <m/>
    <n v="0"/>
    <n v="0"/>
    <m/>
    <n v="0"/>
    <n v="0"/>
    <m/>
  </r>
  <r>
    <n v="3844"/>
    <x v="0"/>
    <x v="0"/>
    <x v="0"/>
    <x v="0"/>
    <m/>
    <m/>
    <x v="0"/>
    <x v="0"/>
    <x v="0"/>
    <m/>
    <x v="0"/>
    <m/>
    <m/>
    <n v="0"/>
    <m/>
    <n v="0"/>
    <n v="0"/>
    <n v="0"/>
    <n v="0"/>
    <m/>
    <n v="0"/>
    <m/>
    <n v="0"/>
    <n v="0"/>
    <m/>
    <n v="0"/>
    <n v="0"/>
    <m/>
  </r>
  <r>
    <n v="3845"/>
    <x v="0"/>
    <x v="0"/>
    <x v="0"/>
    <x v="0"/>
    <m/>
    <m/>
    <x v="0"/>
    <x v="0"/>
    <x v="0"/>
    <m/>
    <x v="0"/>
    <m/>
    <m/>
    <n v="0"/>
    <m/>
    <n v="0"/>
    <n v="0"/>
    <n v="0"/>
    <n v="0"/>
    <m/>
    <n v="0"/>
    <m/>
    <n v="0"/>
    <n v="0"/>
    <m/>
    <n v="0"/>
    <n v="0"/>
    <m/>
  </r>
  <r>
    <n v="3846"/>
    <x v="0"/>
    <x v="0"/>
    <x v="0"/>
    <x v="0"/>
    <m/>
    <m/>
    <x v="0"/>
    <x v="0"/>
    <x v="0"/>
    <m/>
    <x v="0"/>
    <m/>
    <m/>
    <n v="0"/>
    <m/>
    <n v="0"/>
    <n v="0"/>
    <n v="0"/>
    <n v="0"/>
    <m/>
    <n v="0"/>
    <m/>
    <n v="0"/>
    <n v="0"/>
    <m/>
    <n v="0"/>
    <n v="0"/>
    <m/>
  </r>
  <r>
    <n v="3847"/>
    <x v="0"/>
    <x v="0"/>
    <x v="0"/>
    <x v="0"/>
    <m/>
    <m/>
    <x v="0"/>
    <x v="0"/>
    <x v="0"/>
    <m/>
    <x v="0"/>
    <m/>
    <m/>
    <n v="0"/>
    <m/>
    <n v="0"/>
    <n v="0"/>
    <n v="0"/>
    <n v="0"/>
    <m/>
    <n v="0"/>
    <m/>
    <n v="0"/>
    <n v="0"/>
    <m/>
    <n v="0"/>
    <n v="0"/>
    <m/>
  </r>
  <r>
    <n v="3848"/>
    <x v="0"/>
    <x v="0"/>
    <x v="0"/>
    <x v="0"/>
    <m/>
    <m/>
    <x v="0"/>
    <x v="0"/>
    <x v="0"/>
    <m/>
    <x v="0"/>
    <m/>
    <m/>
    <n v="0"/>
    <m/>
    <n v="0"/>
    <n v="0"/>
    <n v="0"/>
    <n v="0"/>
    <m/>
    <n v="0"/>
    <m/>
    <n v="0"/>
    <n v="0"/>
    <m/>
    <n v="0"/>
    <n v="0"/>
    <m/>
  </r>
  <r>
    <n v="3849"/>
    <x v="0"/>
    <x v="0"/>
    <x v="0"/>
    <x v="0"/>
    <m/>
    <m/>
    <x v="0"/>
    <x v="0"/>
    <x v="0"/>
    <m/>
    <x v="0"/>
    <m/>
    <m/>
    <n v="0"/>
    <m/>
    <n v="0"/>
    <n v="0"/>
    <n v="0"/>
    <n v="0"/>
    <m/>
    <n v="0"/>
    <m/>
    <n v="0"/>
    <n v="0"/>
    <m/>
    <n v="0"/>
    <n v="0"/>
    <m/>
  </r>
  <r>
    <n v="3850"/>
    <x v="0"/>
    <x v="0"/>
    <x v="0"/>
    <x v="0"/>
    <m/>
    <m/>
    <x v="0"/>
    <x v="0"/>
    <x v="0"/>
    <m/>
    <x v="0"/>
    <m/>
    <m/>
    <n v="0"/>
    <m/>
    <n v="0"/>
    <n v="0"/>
    <n v="0"/>
    <n v="0"/>
    <m/>
    <n v="0"/>
    <m/>
    <n v="0"/>
    <n v="0"/>
    <m/>
    <n v="0"/>
    <n v="0"/>
    <m/>
  </r>
  <r>
    <n v="3851"/>
    <x v="0"/>
    <x v="0"/>
    <x v="0"/>
    <x v="0"/>
    <m/>
    <m/>
    <x v="0"/>
    <x v="0"/>
    <x v="0"/>
    <m/>
    <x v="0"/>
    <m/>
    <m/>
    <n v="0"/>
    <m/>
    <n v="0"/>
    <n v="0"/>
    <n v="0"/>
    <n v="0"/>
    <m/>
    <n v="0"/>
    <m/>
    <n v="0"/>
    <n v="0"/>
    <m/>
    <n v="0"/>
    <n v="0"/>
    <m/>
  </r>
  <r>
    <n v="3852"/>
    <x v="0"/>
    <x v="0"/>
    <x v="0"/>
    <x v="0"/>
    <m/>
    <m/>
    <x v="0"/>
    <x v="0"/>
    <x v="0"/>
    <m/>
    <x v="0"/>
    <m/>
    <m/>
    <n v="0"/>
    <m/>
    <n v="0"/>
    <n v="0"/>
    <n v="0"/>
    <n v="0"/>
    <m/>
    <n v="0"/>
    <m/>
    <n v="0"/>
    <n v="0"/>
    <m/>
    <n v="0"/>
    <n v="0"/>
    <m/>
  </r>
  <r>
    <n v="3853"/>
    <x v="0"/>
    <x v="0"/>
    <x v="0"/>
    <x v="0"/>
    <m/>
    <m/>
    <x v="0"/>
    <x v="0"/>
    <x v="0"/>
    <m/>
    <x v="0"/>
    <m/>
    <m/>
    <n v="0"/>
    <m/>
    <n v="0"/>
    <n v="0"/>
    <n v="0"/>
    <n v="0"/>
    <m/>
    <n v="0"/>
    <m/>
    <n v="0"/>
    <n v="0"/>
    <m/>
    <n v="0"/>
    <n v="0"/>
    <m/>
  </r>
  <r>
    <n v="3854"/>
    <x v="0"/>
    <x v="0"/>
    <x v="0"/>
    <x v="0"/>
    <m/>
    <m/>
    <x v="0"/>
    <x v="0"/>
    <x v="0"/>
    <m/>
    <x v="0"/>
    <m/>
    <m/>
    <n v="0"/>
    <m/>
    <n v="0"/>
    <n v="0"/>
    <n v="0"/>
    <n v="0"/>
    <m/>
    <n v="0"/>
    <m/>
    <n v="0"/>
    <n v="0"/>
    <m/>
    <n v="0"/>
    <n v="0"/>
    <m/>
  </r>
  <r>
    <n v="3855"/>
    <x v="0"/>
    <x v="0"/>
    <x v="0"/>
    <x v="0"/>
    <m/>
    <m/>
    <x v="0"/>
    <x v="0"/>
    <x v="0"/>
    <m/>
    <x v="0"/>
    <m/>
    <m/>
    <n v="0"/>
    <m/>
    <n v="0"/>
    <n v="0"/>
    <n v="0"/>
    <n v="0"/>
    <m/>
    <n v="0"/>
    <m/>
    <n v="0"/>
    <n v="0"/>
    <m/>
    <n v="0"/>
    <n v="0"/>
    <m/>
  </r>
  <r>
    <n v="3856"/>
    <x v="0"/>
    <x v="0"/>
    <x v="0"/>
    <x v="0"/>
    <m/>
    <m/>
    <x v="0"/>
    <x v="0"/>
    <x v="0"/>
    <m/>
    <x v="0"/>
    <m/>
    <m/>
    <n v="0"/>
    <m/>
    <n v="0"/>
    <n v="0"/>
    <n v="0"/>
    <n v="0"/>
    <m/>
    <n v="0"/>
    <m/>
    <n v="0"/>
    <n v="0"/>
    <m/>
    <n v="0"/>
    <n v="0"/>
    <m/>
  </r>
  <r>
    <n v="3857"/>
    <x v="0"/>
    <x v="0"/>
    <x v="0"/>
    <x v="0"/>
    <m/>
    <m/>
    <x v="0"/>
    <x v="0"/>
    <x v="0"/>
    <m/>
    <x v="0"/>
    <m/>
    <m/>
    <n v="0"/>
    <m/>
    <n v="0"/>
    <n v="0"/>
    <n v="0"/>
    <n v="0"/>
    <m/>
    <n v="0"/>
    <m/>
    <n v="0"/>
    <n v="0"/>
    <m/>
    <n v="0"/>
    <n v="0"/>
    <m/>
  </r>
  <r>
    <n v="3858"/>
    <x v="0"/>
    <x v="0"/>
    <x v="0"/>
    <x v="0"/>
    <m/>
    <m/>
    <x v="0"/>
    <x v="0"/>
    <x v="0"/>
    <m/>
    <x v="0"/>
    <m/>
    <m/>
    <n v="0"/>
    <m/>
    <n v="0"/>
    <n v="0"/>
    <n v="0"/>
    <n v="0"/>
    <m/>
    <n v="0"/>
    <m/>
    <n v="0"/>
    <n v="0"/>
    <m/>
    <n v="0"/>
    <n v="0"/>
    <m/>
  </r>
  <r>
    <n v="3859"/>
    <x v="0"/>
    <x v="0"/>
    <x v="0"/>
    <x v="0"/>
    <m/>
    <m/>
    <x v="0"/>
    <x v="0"/>
    <x v="0"/>
    <m/>
    <x v="0"/>
    <m/>
    <m/>
    <n v="0"/>
    <m/>
    <n v="0"/>
    <n v="0"/>
    <n v="0"/>
    <n v="0"/>
    <m/>
    <n v="0"/>
    <m/>
    <n v="0"/>
    <n v="0"/>
    <m/>
    <n v="0"/>
    <n v="0"/>
    <m/>
  </r>
  <r>
    <n v="3860"/>
    <x v="0"/>
    <x v="0"/>
    <x v="0"/>
    <x v="0"/>
    <m/>
    <m/>
    <x v="0"/>
    <x v="0"/>
    <x v="0"/>
    <m/>
    <x v="0"/>
    <m/>
    <m/>
    <n v="0"/>
    <m/>
    <n v="0"/>
    <n v="0"/>
    <n v="0"/>
    <n v="0"/>
    <m/>
    <n v="0"/>
    <m/>
    <n v="0"/>
    <n v="0"/>
    <m/>
    <n v="0"/>
    <n v="0"/>
    <m/>
  </r>
  <r>
    <n v="3861"/>
    <x v="0"/>
    <x v="0"/>
    <x v="0"/>
    <x v="0"/>
    <m/>
    <m/>
    <x v="0"/>
    <x v="0"/>
    <x v="0"/>
    <m/>
    <x v="0"/>
    <m/>
    <m/>
    <n v="0"/>
    <m/>
    <n v="0"/>
    <n v="0"/>
    <n v="0"/>
    <n v="0"/>
    <m/>
    <n v="0"/>
    <m/>
    <n v="0"/>
    <n v="0"/>
    <m/>
    <n v="0"/>
    <n v="0"/>
    <m/>
  </r>
  <r>
    <n v="3862"/>
    <x v="0"/>
    <x v="0"/>
    <x v="0"/>
    <x v="0"/>
    <m/>
    <m/>
    <x v="0"/>
    <x v="0"/>
    <x v="0"/>
    <m/>
    <x v="0"/>
    <m/>
    <m/>
    <n v="0"/>
    <m/>
    <n v="0"/>
    <n v="0"/>
    <n v="0"/>
    <n v="0"/>
    <m/>
    <n v="0"/>
    <m/>
    <n v="0"/>
    <n v="0"/>
    <m/>
    <n v="0"/>
    <n v="0"/>
    <m/>
  </r>
  <r>
    <n v="3863"/>
    <x v="0"/>
    <x v="0"/>
    <x v="0"/>
    <x v="0"/>
    <m/>
    <m/>
    <x v="0"/>
    <x v="0"/>
    <x v="0"/>
    <m/>
    <x v="0"/>
    <m/>
    <m/>
    <n v="0"/>
    <m/>
    <n v="0"/>
    <n v="0"/>
    <n v="0"/>
    <n v="0"/>
    <m/>
    <n v="0"/>
    <m/>
    <n v="0"/>
    <n v="0"/>
    <m/>
    <n v="0"/>
    <n v="0"/>
    <m/>
  </r>
  <r>
    <n v="3864"/>
    <x v="0"/>
    <x v="0"/>
    <x v="0"/>
    <x v="0"/>
    <m/>
    <m/>
    <x v="0"/>
    <x v="0"/>
    <x v="0"/>
    <m/>
    <x v="0"/>
    <m/>
    <m/>
    <n v="0"/>
    <m/>
    <n v="0"/>
    <n v="0"/>
    <n v="0"/>
    <n v="0"/>
    <m/>
    <n v="0"/>
    <m/>
    <n v="0"/>
    <n v="0"/>
    <m/>
    <n v="0"/>
    <n v="0"/>
    <m/>
  </r>
  <r>
    <n v="3865"/>
    <x v="0"/>
    <x v="0"/>
    <x v="0"/>
    <x v="0"/>
    <m/>
    <m/>
    <x v="0"/>
    <x v="0"/>
    <x v="0"/>
    <m/>
    <x v="0"/>
    <m/>
    <m/>
    <n v="0"/>
    <m/>
    <n v="0"/>
    <n v="0"/>
    <n v="0"/>
    <n v="0"/>
    <m/>
    <n v="0"/>
    <m/>
    <n v="0"/>
    <n v="0"/>
    <m/>
    <n v="0"/>
    <n v="0"/>
    <m/>
  </r>
  <r>
    <n v="3866"/>
    <x v="0"/>
    <x v="0"/>
    <x v="0"/>
    <x v="0"/>
    <m/>
    <m/>
    <x v="0"/>
    <x v="0"/>
    <x v="0"/>
    <m/>
    <x v="0"/>
    <m/>
    <m/>
    <n v="0"/>
    <m/>
    <n v="0"/>
    <n v="0"/>
    <n v="0"/>
    <n v="0"/>
    <m/>
    <n v="0"/>
    <m/>
    <n v="0"/>
    <n v="0"/>
    <m/>
    <n v="0"/>
    <n v="0"/>
    <m/>
  </r>
  <r>
    <n v="3867"/>
    <x v="0"/>
    <x v="0"/>
    <x v="0"/>
    <x v="0"/>
    <m/>
    <m/>
    <x v="0"/>
    <x v="0"/>
    <x v="0"/>
    <m/>
    <x v="0"/>
    <m/>
    <m/>
    <n v="0"/>
    <m/>
    <n v="0"/>
    <n v="0"/>
    <n v="0"/>
    <n v="0"/>
    <m/>
    <n v="0"/>
    <m/>
    <n v="0"/>
    <n v="0"/>
    <m/>
    <n v="0"/>
    <n v="0"/>
    <m/>
  </r>
  <r>
    <n v="3868"/>
    <x v="0"/>
    <x v="0"/>
    <x v="0"/>
    <x v="0"/>
    <m/>
    <m/>
    <x v="0"/>
    <x v="0"/>
    <x v="0"/>
    <m/>
    <x v="0"/>
    <m/>
    <m/>
    <n v="0"/>
    <m/>
    <n v="0"/>
    <n v="0"/>
    <n v="0"/>
    <n v="0"/>
    <m/>
    <n v="0"/>
    <m/>
    <n v="0"/>
    <n v="0"/>
    <m/>
    <n v="0"/>
    <n v="0"/>
    <m/>
  </r>
  <r>
    <n v="3869"/>
    <x v="0"/>
    <x v="0"/>
    <x v="0"/>
    <x v="0"/>
    <m/>
    <m/>
    <x v="0"/>
    <x v="0"/>
    <x v="0"/>
    <m/>
    <x v="0"/>
    <m/>
    <m/>
    <n v="0"/>
    <m/>
    <n v="0"/>
    <n v="0"/>
    <n v="0"/>
    <n v="0"/>
    <m/>
    <n v="0"/>
    <m/>
    <n v="0"/>
    <n v="0"/>
    <m/>
    <n v="0"/>
    <n v="0"/>
    <m/>
  </r>
  <r>
    <n v="3870"/>
    <x v="0"/>
    <x v="0"/>
    <x v="0"/>
    <x v="0"/>
    <m/>
    <m/>
    <x v="0"/>
    <x v="0"/>
    <x v="0"/>
    <m/>
    <x v="0"/>
    <m/>
    <m/>
    <n v="0"/>
    <m/>
    <n v="0"/>
    <n v="0"/>
    <n v="0"/>
    <n v="0"/>
    <m/>
    <n v="0"/>
    <m/>
    <n v="0"/>
    <n v="0"/>
    <m/>
    <n v="0"/>
    <n v="0"/>
    <m/>
  </r>
  <r>
    <n v="3871"/>
    <x v="0"/>
    <x v="0"/>
    <x v="0"/>
    <x v="0"/>
    <m/>
    <m/>
    <x v="0"/>
    <x v="0"/>
    <x v="0"/>
    <m/>
    <x v="0"/>
    <m/>
    <m/>
    <n v="0"/>
    <m/>
    <n v="0"/>
    <n v="0"/>
    <n v="0"/>
    <n v="0"/>
    <m/>
    <n v="0"/>
    <m/>
    <n v="0"/>
    <n v="0"/>
    <m/>
    <n v="0"/>
    <n v="0"/>
    <m/>
  </r>
  <r>
    <n v="3872"/>
    <x v="0"/>
    <x v="0"/>
    <x v="0"/>
    <x v="0"/>
    <m/>
    <m/>
    <x v="0"/>
    <x v="0"/>
    <x v="0"/>
    <m/>
    <x v="0"/>
    <m/>
    <m/>
    <n v="0"/>
    <m/>
    <n v="0"/>
    <n v="0"/>
    <n v="0"/>
    <n v="0"/>
    <m/>
    <n v="0"/>
    <m/>
    <n v="0"/>
    <n v="0"/>
    <m/>
    <n v="0"/>
    <n v="0"/>
    <m/>
  </r>
  <r>
    <n v="3873"/>
    <x v="0"/>
    <x v="0"/>
    <x v="0"/>
    <x v="0"/>
    <m/>
    <m/>
    <x v="0"/>
    <x v="0"/>
    <x v="0"/>
    <m/>
    <x v="0"/>
    <m/>
    <m/>
    <n v="0"/>
    <m/>
    <n v="0"/>
    <n v="0"/>
    <n v="0"/>
    <n v="0"/>
    <m/>
    <n v="0"/>
    <m/>
    <n v="0"/>
    <n v="0"/>
    <m/>
    <n v="0"/>
    <n v="0"/>
    <m/>
  </r>
  <r>
    <n v="3874"/>
    <x v="0"/>
    <x v="0"/>
    <x v="0"/>
    <x v="0"/>
    <m/>
    <m/>
    <x v="0"/>
    <x v="0"/>
    <x v="0"/>
    <m/>
    <x v="0"/>
    <m/>
    <m/>
    <n v="0"/>
    <m/>
    <n v="0"/>
    <n v="0"/>
    <n v="0"/>
    <n v="0"/>
    <m/>
    <n v="0"/>
    <m/>
    <n v="0"/>
    <n v="0"/>
    <m/>
    <n v="0"/>
    <n v="0"/>
    <m/>
  </r>
  <r>
    <n v="3875"/>
    <x v="0"/>
    <x v="0"/>
    <x v="0"/>
    <x v="0"/>
    <m/>
    <m/>
    <x v="0"/>
    <x v="0"/>
    <x v="0"/>
    <m/>
    <x v="0"/>
    <m/>
    <m/>
    <n v="0"/>
    <m/>
    <n v="0"/>
    <n v="0"/>
    <n v="0"/>
    <n v="0"/>
    <m/>
    <n v="0"/>
    <m/>
    <n v="0"/>
    <n v="0"/>
    <m/>
    <n v="0"/>
    <n v="0"/>
    <m/>
  </r>
  <r>
    <n v="3876"/>
    <x v="0"/>
    <x v="0"/>
    <x v="0"/>
    <x v="0"/>
    <m/>
    <m/>
    <x v="0"/>
    <x v="0"/>
    <x v="0"/>
    <m/>
    <x v="0"/>
    <m/>
    <m/>
    <n v="0"/>
    <m/>
    <n v="0"/>
    <n v="0"/>
    <n v="0"/>
    <n v="0"/>
    <m/>
    <n v="0"/>
    <m/>
    <n v="0"/>
    <n v="0"/>
    <m/>
    <n v="0"/>
    <n v="0"/>
    <m/>
  </r>
  <r>
    <n v="3877"/>
    <x v="0"/>
    <x v="0"/>
    <x v="0"/>
    <x v="0"/>
    <m/>
    <m/>
    <x v="0"/>
    <x v="0"/>
    <x v="0"/>
    <m/>
    <x v="0"/>
    <m/>
    <m/>
    <n v="0"/>
    <m/>
    <n v="0"/>
    <n v="0"/>
    <n v="0"/>
    <n v="0"/>
    <m/>
    <n v="0"/>
    <m/>
    <n v="0"/>
    <n v="0"/>
    <m/>
    <n v="0"/>
    <n v="0"/>
    <m/>
  </r>
  <r>
    <n v="3878"/>
    <x v="0"/>
    <x v="0"/>
    <x v="0"/>
    <x v="0"/>
    <m/>
    <m/>
    <x v="0"/>
    <x v="0"/>
    <x v="0"/>
    <m/>
    <x v="0"/>
    <m/>
    <m/>
    <n v="0"/>
    <m/>
    <n v="0"/>
    <n v="0"/>
    <n v="0"/>
    <n v="0"/>
    <m/>
    <n v="0"/>
    <m/>
    <n v="0"/>
    <n v="0"/>
    <m/>
    <n v="0"/>
    <n v="0"/>
    <m/>
  </r>
  <r>
    <n v="3879"/>
    <x v="0"/>
    <x v="0"/>
    <x v="0"/>
    <x v="0"/>
    <m/>
    <m/>
    <x v="0"/>
    <x v="0"/>
    <x v="0"/>
    <m/>
    <x v="0"/>
    <m/>
    <m/>
    <n v="0"/>
    <m/>
    <n v="0"/>
    <n v="0"/>
    <n v="0"/>
    <n v="0"/>
    <m/>
    <n v="0"/>
    <m/>
    <n v="0"/>
    <n v="0"/>
    <m/>
    <n v="0"/>
    <n v="0"/>
    <m/>
  </r>
  <r>
    <n v="3880"/>
    <x v="0"/>
    <x v="0"/>
    <x v="0"/>
    <x v="0"/>
    <m/>
    <m/>
    <x v="0"/>
    <x v="0"/>
    <x v="0"/>
    <m/>
    <x v="0"/>
    <m/>
    <m/>
    <n v="0"/>
    <m/>
    <n v="0"/>
    <n v="0"/>
    <n v="0"/>
    <n v="0"/>
    <m/>
    <n v="0"/>
    <m/>
    <n v="0"/>
    <n v="0"/>
    <m/>
    <n v="0"/>
    <n v="0"/>
    <m/>
  </r>
  <r>
    <n v="3881"/>
    <x v="0"/>
    <x v="0"/>
    <x v="0"/>
    <x v="0"/>
    <m/>
    <m/>
    <x v="0"/>
    <x v="0"/>
    <x v="0"/>
    <m/>
    <x v="0"/>
    <m/>
    <m/>
    <n v="0"/>
    <m/>
    <n v="0"/>
    <n v="0"/>
    <n v="0"/>
    <n v="0"/>
    <m/>
    <n v="0"/>
    <m/>
    <n v="0"/>
    <n v="0"/>
    <m/>
    <n v="0"/>
    <n v="0"/>
    <m/>
  </r>
  <r>
    <n v="3882"/>
    <x v="0"/>
    <x v="0"/>
    <x v="0"/>
    <x v="0"/>
    <m/>
    <m/>
    <x v="0"/>
    <x v="0"/>
    <x v="0"/>
    <m/>
    <x v="0"/>
    <m/>
    <m/>
    <n v="0"/>
    <m/>
    <n v="0"/>
    <n v="0"/>
    <n v="0"/>
    <n v="0"/>
    <m/>
    <n v="0"/>
    <m/>
    <n v="0"/>
    <n v="0"/>
    <m/>
    <n v="0"/>
    <n v="0"/>
    <m/>
  </r>
  <r>
    <n v="3883"/>
    <x v="0"/>
    <x v="0"/>
    <x v="0"/>
    <x v="0"/>
    <m/>
    <m/>
    <x v="0"/>
    <x v="0"/>
    <x v="0"/>
    <m/>
    <x v="0"/>
    <m/>
    <m/>
    <n v="0"/>
    <m/>
    <n v="0"/>
    <n v="0"/>
    <n v="0"/>
    <n v="0"/>
    <m/>
    <n v="0"/>
    <m/>
    <n v="0"/>
    <n v="0"/>
    <m/>
    <n v="0"/>
    <n v="0"/>
    <m/>
  </r>
  <r>
    <n v="3884"/>
    <x v="0"/>
    <x v="0"/>
    <x v="0"/>
    <x v="0"/>
    <m/>
    <m/>
    <x v="0"/>
    <x v="0"/>
    <x v="0"/>
    <m/>
    <x v="0"/>
    <m/>
    <m/>
    <n v="0"/>
    <m/>
    <n v="0"/>
    <n v="0"/>
    <n v="0"/>
    <n v="0"/>
    <m/>
    <n v="0"/>
    <m/>
    <n v="0"/>
    <n v="0"/>
    <m/>
    <n v="0"/>
    <n v="0"/>
    <m/>
  </r>
  <r>
    <n v="3885"/>
    <x v="0"/>
    <x v="0"/>
    <x v="0"/>
    <x v="0"/>
    <m/>
    <m/>
    <x v="0"/>
    <x v="0"/>
    <x v="0"/>
    <m/>
    <x v="0"/>
    <m/>
    <m/>
    <n v="0"/>
    <m/>
    <n v="0"/>
    <n v="0"/>
    <n v="0"/>
    <n v="0"/>
    <m/>
    <n v="0"/>
    <m/>
    <n v="0"/>
    <n v="0"/>
    <m/>
    <n v="0"/>
    <n v="0"/>
    <m/>
  </r>
  <r>
    <n v="3886"/>
    <x v="0"/>
    <x v="0"/>
    <x v="0"/>
    <x v="0"/>
    <m/>
    <m/>
    <x v="0"/>
    <x v="0"/>
    <x v="0"/>
    <m/>
    <x v="0"/>
    <m/>
    <m/>
    <n v="0"/>
    <m/>
    <n v="0"/>
    <n v="0"/>
    <n v="0"/>
    <n v="0"/>
    <m/>
    <n v="0"/>
    <m/>
    <n v="0"/>
    <n v="0"/>
    <m/>
    <n v="0"/>
    <n v="0"/>
    <m/>
  </r>
  <r>
    <n v="3887"/>
    <x v="0"/>
    <x v="0"/>
    <x v="0"/>
    <x v="0"/>
    <m/>
    <m/>
    <x v="0"/>
    <x v="0"/>
    <x v="0"/>
    <m/>
    <x v="0"/>
    <m/>
    <m/>
    <n v="0"/>
    <m/>
    <n v="0"/>
    <n v="0"/>
    <n v="0"/>
    <n v="0"/>
    <m/>
    <n v="0"/>
    <m/>
    <n v="0"/>
    <n v="0"/>
    <m/>
    <n v="0"/>
    <n v="0"/>
    <m/>
  </r>
  <r>
    <n v="3888"/>
    <x v="0"/>
    <x v="0"/>
    <x v="0"/>
    <x v="0"/>
    <m/>
    <m/>
    <x v="0"/>
    <x v="0"/>
    <x v="0"/>
    <m/>
    <x v="0"/>
    <m/>
    <m/>
    <n v="0"/>
    <m/>
    <n v="0"/>
    <n v="0"/>
    <n v="0"/>
    <n v="0"/>
    <m/>
    <n v="0"/>
    <m/>
    <n v="0"/>
    <n v="0"/>
    <m/>
    <n v="0"/>
    <n v="0"/>
    <m/>
  </r>
  <r>
    <n v="3889"/>
    <x v="0"/>
    <x v="0"/>
    <x v="0"/>
    <x v="0"/>
    <m/>
    <m/>
    <x v="0"/>
    <x v="0"/>
    <x v="0"/>
    <m/>
    <x v="0"/>
    <m/>
    <m/>
    <n v="0"/>
    <m/>
    <n v="0"/>
    <n v="0"/>
    <n v="0"/>
    <n v="0"/>
    <m/>
    <n v="0"/>
    <m/>
    <n v="0"/>
    <n v="0"/>
    <m/>
    <n v="0"/>
    <n v="0"/>
    <m/>
  </r>
  <r>
    <n v="3890"/>
    <x v="0"/>
    <x v="0"/>
    <x v="0"/>
    <x v="0"/>
    <m/>
    <m/>
    <x v="0"/>
    <x v="0"/>
    <x v="0"/>
    <m/>
    <x v="0"/>
    <m/>
    <m/>
    <n v="0"/>
    <m/>
    <n v="0"/>
    <n v="0"/>
    <n v="0"/>
    <n v="0"/>
    <m/>
    <n v="0"/>
    <m/>
    <n v="0"/>
    <n v="0"/>
    <m/>
    <n v="0"/>
    <n v="0"/>
    <m/>
  </r>
  <r>
    <n v="3891"/>
    <x v="0"/>
    <x v="0"/>
    <x v="0"/>
    <x v="0"/>
    <m/>
    <m/>
    <x v="0"/>
    <x v="0"/>
    <x v="0"/>
    <m/>
    <x v="0"/>
    <m/>
    <m/>
    <n v="0"/>
    <m/>
    <n v="0"/>
    <n v="0"/>
    <n v="0"/>
    <n v="0"/>
    <m/>
    <n v="0"/>
    <m/>
    <n v="0"/>
    <n v="0"/>
    <m/>
    <n v="0"/>
    <n v="0"/>
    <m/>
  </r>
  <r>
    <n v="3892"/>
    <x v="0"/>
    <x v="0"/>
    <x v="0"/>
    <x v="0"/>
    <m/>
    <m/>
    <x v="0"/>
    <x v="0"/>
    <x v="0"/>
    <m/>
    <x v="0"/>
    <m/>
    <m/>
    <n v="0"/>
    <m/>
    <n v="0"/>
    <n v="0"/>
    <n v="0"/>
    <n v="0"/>
    <m/>
    <n v="0"/>
    <m/>
    <n v="0"/>
    <n v="0"/>
    <m/>
    <n v="0"/>
    <n v="0"/>
    <m/>
  </r>
  <r>
    <n v="3893"/>
    <x v="0"/>
    <x v="0"/>
    <x v="0"/>
    <x v="0"/>
    <m/>
    <m/>
    <x v="0"/>
    <x v="0"/>
    <x v="0"/>
    <m/>
    <x v="0"/>
    <m/>
    <m/>
    <n v="0"/>
    <m/>
    <n v="0"/>
    <n v="0"/>
    <n v="0"/>
    <n v="0"/>
    <m/>
    <n v="0"/>
    <m/>
    <n v="0"/>
    <n v="0"/>
    <m/>
    <n v="0"/>
    <n v="0"/>
    <m/>
  </r>
  <r>
    <n v="3894"/>
    <x v="0"/>
    <x v="0"/>
    <x v="0"/>
    <x v="0"/>
    <m/>
    <m/>
    <x v="0"/>
    <x v="0"/>
    <x v="0"/>
    <m/>
    <x v="0"/>
    <m/>
    <m/>
    <n v="0"/>
    <m/>
    <n v="0"/>
    <n v="0"/>
    <n v="0"/>
    <n v="0"/>
    <m/>
    <n v="0"/>
    <m/>
    <n v="0"/>
    <n v="0"/>
    <m/>
    <n v="0"/>
    <n v="0"/>
    <m/>
  </r>
  <r>
    <n v="3895"/>
    <x v="0"/>
    <x v="0"/>
    <x v="0"/>
    <x v="0"/>
    <m/>
    <m/>
    <x v="0"/>
    <x v="0"/>
    <x v="0"/>
    <m/>
    <x v="0"/>
    <m/>
    <m/>
    <n v="0"/>
    <m/>
    <n v="0"/>
    <n v="0"/>
    <n v="0"/>
    <n v="0"/>
    <m/>
    <n v="0"/>
    <m/>
    <n v="0"/>
    <n v="0"/>
    <m/>
    <n v="0"/>
    <n v="0"/>
    <m/>
  </r>
  <r>
    <n v="3896"/>
    <x v="0"/>
    <x v="0"/>
    <x v="0"/>
    <x v="0"/>
    <m/>
    <m/>
    <x v="0"/>
    <x v="0"/>
    <x v="0"/>
    <m/>
    <x v="0"/>
    <m/>
    <m/>
    <n v="0"/>
    <m/>
    <n v="0"/>
    <n v="0"/>
    <n v="0"/>
    <n v="0"/>
    <m/>
    <n v="0"/>
    <m/>
    <n v="0"/>
    <n v="0"/>
    <m/>
    <n v="0"/>
    <n v="0"/>
    <m/>
  </r>
  <r>
    <n v="3897"/>
    <x v="0"/>
    <x v="0"/>
    <x v="0"/>
    <x v="0"/>
    <m/>
    <m/>
    <x v="0"/>
    <x v="0"/>
    <x v="0"/>
    <m/>
    <x v="0"/>
    <m/>
    <m/>
    <n v="0"/>
    <m/>
    <n v="0"/>
    <n v="0"/>
    <n v="0"/>
    <n v="0"/>
    <m/>
    <n v="0"/>
    <m/>
    <n v="0"/>
    <n v="0"/>
    <m/>
    <n v="0"/>
    <n v="0"/>
    <m/>
  </r>
  <r>
    <n v="3898"/>
    <x v="0"/>
    <x v="0"/>
    <x v="0"/>
    <x v="0"/>
    <m/>
    <m/>
    <x v="0"/>
    <x v="0"/>
    <x v="0"/>
    <m/>
    <x v="0"/>
    <m/>
    <m/>
    <n v="0"/>
    <m/>
    <n v="0"/>
    <n v="0"/>
    <n v="0"/>
    <n v="0"/>
    <m/>
    <n v="0"/>
    <m/>
    <n v="0"/>
    <n v="0"/>
    <m/>
    <n v="0"/>
    <n v="0"/>
    <m/>
  </r>
  <r>
    <n v="3899"/>
    <x v="0"/>
    <x v="0"/>
    <x v="0"/>
    <x v="0"/>
    <m/>
    <m/>
    <x v="0"/>
    <x v="0"/>
    <x v="0"/>
    <m/>
    <x v="0"/>
    <m/>
    <m/>
    <n v="0"/>
    <m/>
    <n v="0"/>
    <n v="0"/>
    <n v="0"/>
    <n v="0"/>
    <m/>
    <n v="0"/>
    <m/>
    <n v="0"/>
    <n v="0"/>
    <m/>
    <n v="0"/>
    <n v="0"/>
    <m/>
  </r>
  <r>
    <n v="3900"/>
    <x v="0"/>
    <x v="0"/>
    <x v="0"/>
    <x v="0"/>
    <m/>
    <m/>
    <x v="0"/>
    <x v="0"/>
    <x v="0"/>
    <m/>
    <x v="0"/>
    <m/>
    <m/>
    <n v="0"/>
    <m/>
    <n v="0"/>
    <n v="0"/>
    <n v="0"/>
    <n v="0"/>
    <m/>
    <n v="0"/>
    <m/>
    <n v="0"/>
    <n v="0"/>
    <m/>
    <n v="0"/>
    <n v="0"/>
    <m/>
  </r>
  <r>
    <n v="3901"/>
    <x v="0"/>
    <x v="0"/>
    <x v="0"/>
    <x v="0"/>
    <m/>
    <m/>
    <x v="0"/>
    <x v="0"/>
    <x v="0"/>
    <m/>
    <x v="0"/>
    <m/>
    <m/>
    <n v="0"/>
    <m/>
    <n v="0"/>
    <n v="0"/>
    <n v="0"/>
    <n v="0"/>
    <m/>
    <n v="0"/>
    <m/>
    <n v="0"/>
    <n v="0"/>
    <m/>
    <n v="0"/>
    <n v="0"/>
    <m/>
  </r>
  <r>
    <n v="3902"/>
    <x v="0"/>
    <x v="0"/>
    <x v="0"/>
    <x v="0"/>
    <m/>
    <m/>
    <x v="0"/>
    <x v="0"/>
    <x v="0"/>
    <m/>
    <x v="0"/>
    <m/>
    <m/>
    <n v="0"/>
    <m/>
    <n v="0"/>
    <n v="0"/>
    <n v="0"/>
    <n v="0"/>
    <m/>
    <n v="0"/>
    <m/>
    <n v="0"/>
    <n v="0"/>
    <m/>
    <n v="0"/>
    <n v="0"/>
    <m/>
  </r>
  <r>
    <n v="3903"/>
    <x v="0"/>
    <x v="0"/>
    <x v="0"/>
    <x v="0"/>
    <m/>
    <m/>
    <x v="0"/>
    <x v="0"/>
    <x v="0"/>
    <m/>
    <x v="0"/>
    <m/>
    <m/>
    <n v="0"/>
    <m/>
    <n v="0"/>
    <n v="0"/>
    <n v="0"/>
    <n v="0"/>
    <m/>
    <n v="0"/>
    <m/>
    <n v="0"/>
    <n v="0"/>
    <m/>
    <n v="0"/>
    <n v="0"/>
    <m/>
  </r>
  <r>
    <n v="3904"/>
    <x v="0"/>
    <x v="0"/>
    <x v="0"/>
    <x v="0"/>
    <m/>
    <m/>
    <x v="0"/>
    <x v="0"/>
    <x v="0"/>
    <m/>
    <x v="0"/>
    <m/>
    <m/>
    <n v="0"/>
    <m/>
    <n v="0"/>
    <n v="0"/>
    <n v="0"/>
    <n v="0"/>
    <m/>
    <n v="0"/>
    <m/>
    <n v="0"/>
    <n v="0"/>
    <m/>
    <n v="0"/>
    <n v="0"/>
    <m/>
  </r>
  <r>
    <n v="3905"/>
    <x v="0"/>
    <x v="0"/>
    <x v="0"/>
    <x v="0"/>
    <m/>
    <m/>
    <x v="0"/>
    <x v="0"/>
    <x v="0"/>
    <m/>
    <x v="0"/>
    <m/>
    <m/>
    <n v="0"/>
    <m/>
    <n v="0"/>
    <n v="0"/>
    <n v="0"/>
    <n v="0"/>
    <m/>
    <n v="0"/>
    <m/>
    <n v="0"/>
    <n v="0"/>
    <m/>
    <n v="0"/>
    <n v="0"/>
    <m/>
  </r>
  <r>
    <n v="3906"/>
    <x v="0"/>
    <x v="0"/>
    <x v="0"/>
    <x v="0"/>
    <m/>
    <m/>
    <x v="0"/>
    <x v="0"/>
    <x v="0"/>
    <m/>
    <x v="0"/>
    <m/>
    <m/>
    <n v="0"/>
    <m/>
    <n v="0"/>
    <n v="0"/>
    <n v="0"/>
    <n v="0"/>
    <m/>
    <n v="0"/>
    <m/>
    <n v="0"/>
    <n v="0"/>
    <m/>
    <n v="0"/>
    <n v="0"/>
    <m/>
  </r>
  <r>
    <n v="3907"/>
    <x v="0"/>
    <x v="0"/>
    <x v="0"/>
    <x v="0"/>
    <m/>
    <m/>
    <x v="0"/>
    <x v="0"/>
    <x v="0"/>
    <m/>
    <x v="0"/>
    <m/>
    <m/>
    <n v="0"/>
    <m/>
    <n v="0"/>
    <n v="0"/>
    <n v="0"/>
    <n v="0"/>
    <m/>
    <n v="0"/>
    <m/>
    <n v="0"/>
    <n v="0"/>
    <m/>
    <n v="0"/>
    <n v="0"/>
    <m/>
  </r>
  <r>
    <n v="3908"/>
    <x v="0"/>
    <x v="0"/>
    <x v="0"/>
    <x v="0"/>
    <m/>
    <m/>
    <x v="0"/>
    <x v="0"/>
    <x v="0"/>
    <m/>
    <x v="0"/>
    <m/>
    <m/>
    <n v="0"/>
    <m/>
    <n v="0"/>
    <n v="0"/>
    <n v="0"/>
    <n v="0"/>
    <m/>
    <n v="0"/>
    <m/>
    <n v="0"/>
    <n v="0"/>
    <m/>
    <n v="0"/>
    <n v="0"/>
    <m/>
  </r>
  <r>
    <n v="3909"/>
    <x v="0"/>
    <x v="0"/>
    <x v="0"/>
    <x v="0"/>
    <m/>
    <m/>
    <x v="0"/>
    <x v="0"/>
    <x v="0"/>
    <m/>
    <x v="0"/>
    <m/>
    <m/>
    <n v="0"/>
    <m/>
    <n v="0"/>
    <n v="0"/>
    <n v="0"/>
    <n v="0"/>
    <m/>
    <n v="0"/>
    <m/>
    <n v="0"/>
    <n v="0"/>
    <m/>
    <n v="0"/>
    <n v="0"/>
    <m/>
  </r>
  <r>
    <n v="3910"/>
    <x v="0"/>
    <x v="0"/>
    <x v="0"/>
    <x v="0"/>
    <m/>
    <m/>
    <x v="0"/>
    <x v="0"/>
    <x v="0"/>
    <m/>
    <x v="0"/>
    <m/>
    <m/>
    <n v="0"/>
    <m/>
    <n v="0"/>
    <n v="0"/>
    <n v="0"/>
    <n v="0"/>
    <m/>
    <n v="0"/>
    <m/>
    <n v="0"/>
    <n v="0"/>
    <m/>
    <n v="0"/>
    <n v="0"/>
    <m/>
  </r>
  <r>
    <n v="3911"/>
    <x v="0"/>
    <x v="0"/>
    <x v="0"/>
    <x v="0"/>
    <m/>
    <m/>
    <x v="0"/>
    <x v="0"/>
    <x v="0"/>
    <m/>
    <x v="0"/>
    <m/>
    <m/>
    <n v="0"/>
    <m/>
    <n v="0"/>
    <n v="0"/>
    <n v="0"/>
    <n v="0"/>
    <m/>
    <n v="0"/>
    <m/>
    <n v="0"/>
    <n v="0"/>
    <m/>
    <n v="0"/>
    <n v="0"/>
    <m/>
  </r>
  <r>
    <n v="3912"/>
    <x v="0"/>
    <x v="0"/>
    <x v="0"/>
    <x v="0"/>
    <m/>
    <m/>
    <x v="0"/>
    <x v="0"/>
    <x v="0"/>
    <m/>
    <x v="0"/>
    <m/>
    <m/>
    <n v="0"/>
    <m/>
    <n v="0"/>
    <n v="0"/>
    <n v="0"/>
    <n v="0"/>
    <m/>
    <n v="0"/>
    <m/>
    <n v="0"/>
    <n v="0"/>
    <m/>
    <n v="0"/>
    <n v="0"/>
    <m/>
  </r>
  <r>
    <n v="3913"/>
    <x v="0"/>
    <x v="0"/>
    <x v="0"/>
    <x v="0"/>
    <m/>
    <m/>
    <x v="0"/>
    <x v="0"/>
    <x v="0"/>
    <m/>
    <x v="0"/>
    <m/>
    <m/>
    <n v="0"/>
    <m/>
    <n v="0"/>
    <n v="0"/>
    <n v="0"/>
    <n v="0"/>
    <m/>
    <n v="0"/>
    <m/>
    <n v="0"/>
    <n v="0"/>
    <m/>
    <n v="0"/>
    <n v="0"/>
    <m/>
  </r>
  <r>
    <n v="3914"/>
    <x v="0"/>
    <x v="0"/>
    <x v="0"/>
    <x v="0"/>
    <m/>
    <m/>
    <x v="0"/>
    <x v="0"/>
    <x v="0"/>
    <m/>
    <x v="0"/>
    <m/>
    <m/>
    <n v="0"/>
    <m/>
    <n v="0"/>
    <n v="0"/>
    <n v="0"/>
    <n v="0"/>
    <m/>
    <n v="0"/>
    <m/>
    <n v="0"/>
    <n v="0"/>
    <m/>
    <n v="0"/>
    <n v="0"/>
    <m/>
  </r>
  <r>
    <n v="3915"/>
    <x v="0"/>
    <x v="0"/>
    <x v="0"/>
    <x v="0"/>
    <m/>
    <m/>
    <x v="0"/>
    <x v="0"/>
    <x v="0"/>
    <m/>
    <x v="0"/>
    <m/>
    <m/>
    <n v="0"/>
    <m/>
    <n v="0"/>
    <n v="0"/>
    <n v="0"/>
    <n v="0"/>
    <m/>
    <n v="0"/>
    <m/>
    <n v="0"/>
    <n v="0"/>
    <m/>
    <n v="0"/>
    <n v="0"/>
    <m/>
  </r>
  <r>
    <n v="3916"/>
    <x v="0"/>
    <x v="0"/>
    <x v="0"/>
    <x v="0"/>
    <m/>
    <m/>
    <x v="0"/>
    <x v="0"/>
    <x v="0"/>
    <m/>
    <x v="0"/>
    <m/>
    <m/>
    <n v="0"/>
    <m/>
    <n v="0"/>
    <n v="0"/>
    <n v="0"/>
    <n v="0"/>
    <m/>
    <n v="0"/>
    <m/>
    <n v="0"/>
    <n v="0"/>
    <m/>
    <n v="0"/>
    <n v="0"/>
    <m/>
  </r>
  <r>
    <n v="3917"/>
    <x v="0"/>
    <x v="0"/>
    <x v="0"/>
    <x v="0"/>
    <m/>
    <m/>
    <x v="0"/>
    <x v="0"/>
    <x v="0"/>
    <m/>
    <x v="0"/>
    <m/>
    <m/>
    <n v="0"/>
    <m/>
    <n v="0"/>
    <n v="0"/>
    <n v="0"/>
    <n v="0"/>
    <m/>
    <n v="0"/>
    <m/>
    <n v="0"/>
    <n v="0"/>
    <m/>
    <n v="0"/>
    <n v="0"/>
    <m/>
  </r>
  <r>
    <n v="3918"/>
    <x v="0"/>
    <x v="0"/>
    <x v="0"/>
    <x v="0"/>
    <m/>
    <m/>
    <x v="0"/>
    <x v="0"/>
    <x v="0"/>
    <m/>
    <x v="0"/>
    <m/>
    <m/>
    <n v="0"/>
    <m/>
    <n v="0"/>
    <n v="0"/>
    <n v="0"/>
    <n v="0"/>
    <m/>
    <n v="0"/>
    <m/>
    <n v="0"/>
    <n v="0"/>
    <m/>
    <n v="0"/>
    <n v="0"/>
    <m/>
  </r>
  <r>
    <n v="3919"/>
    <x v="0"/>
    <x v="0"/>
    <x v="0"/>
    <x v="0"/>
    <m/>
    <m/>
    <x v="0"/>
    <x v="0"/>
    <x v="0"/>
    <m/>
    <x v="0"/>
    <m/>
    <m/>
    <n v="0"/>
    <m/>
    <n v="0"/>
    <n v="0"/>
    <n v="0"/>
    <n v="0"/>
    <m/>
    <n v="0"/>
    <m/>
    <n v="0"/>
    <n v="0"/>
    <m/>
    <n v="0"/>
    <n v="0"/>
    <m/>
  </r>
  <r>
    <n v="3920"/>
    <x v="0"/>
    <x v="0"/>
    <x v="0"/>
    <x v="0"/>
    <m/>
    <m/>
    <x v="0"/>
    <x v="0"/>
    <x v="0"/>
    <m/>
    <x v="0"/>
    <m/>
    <m/>
    <n v="0"/>
    <m/>
    <n v="0"/>
    <n v="0"/>
    <n v="0"/>
    <n v="0"/>
    <m/>
    <n v="0"/>
    <m/>
    <n v="0"/>
    <n v="0"/>
    <m/>
    <n v="0"/>
    <n v="0"/>
    <m/>
  </r>
  <r>
    <n v="3921"/>
    <x v="0"/>
    <x v="0"/>
    <x v="0"/>
    <x v="0"/>
    <m/>
    <m/>
    <x v="0"/>
    <x v="0"/>
    <x v="0"/>
    <m/>
    <x v="0"/>
    <m/>
    <m/>
    <n v="0"/>
    <m/>
    <n v="0"/>
    <n v="0"/>
    <n v="0"/>
    <n v="0"/>
    <m/>
    <n v="0"/>
    <m/>
    <n v="0"/>
    <n v="0"/>
    <m/>
    <n v="0"/>
    <n v="0"/>
    <m/>
  </r>
  <r>
    <n v="3922"/>
    <x v="0"/>
    <x v="0"/>
    <x v="0"/>
    <x v="0"/>
    <m/>
    <m/>
    <x v="0"/>
    <x v="0"/>
    <x v="0"/>
    <m/>
    <x v="0"/>
    <m/>
    <m/>
    <n v="0"/>
    <m/>
    <n v="0"/>
    <n v="0"/>
    <n v="0"/>
    <n v="0"/>
    <m/>
    <n v="0"/>
    <m/>
    <n v="0"/>
    <n v="0"/>
    <m/>
    <n v="0"/>
    <n v="0"/>
    <m/>
  </r>
  <r>
    <n v="3923"/>
    <x v="0"/>
    <x v="0"/>
    <x v="0"/>
    <x v="0"/>
    <m/>
    <m/>
    <x v="0"/>
    <x v="0"/>
    <x v="0"/>
    <m/>
    <x v="0"/>
    <m/>
    <m/>
    <n v="0"/>
    <m/>
    <n v="0"/>
    <n v="0"/>
    <n v="0"/>
    <n v="0"/>
    <m/>
    <n v="0"/>
    <m/>
    <n v="0"/>
    <n v="0"/>
    <m/>
    <n v="0"/>
    <n v="0"/>
    <m/>
  </r>
  <r>
    <n v="3924"/>
    <x v="0"/>
    <x v="0"/>
    <x v="0"/>
    <x v="0"/>
    <m/>
    <m/>
    <x v="0"/>
    <x v="0"/>
    <x v="0"/>
    <m/>
    <x v="0"/>
    <m/>
    <m/>
    <n v="0"/>
    <m/>
    <n v="0"/>
    <n v="0"/>
    <n v="0"/>
    <n v="0"/>
    <m/>
    <n v="0"/>
    <m/>
    <n v="0"/>
    <n v="0"/>
    <m/>
    <n v="0"/>
    <n v="0"/>
    <m/>
  </r>
  <r>
    <n v="3925"/>
    <x v="0"/>
    <x v="0"/>
    <x v="0"/>
    <x v="0"/>
    <m/>
    <m/>
    <x v="0"/>
    <x v="0"/>
    <x v="0"/>
    <m/>
    <x v="0"/>
    <m/>
    <m/>
    <n v="0"/>
    <m/>
    <n v="0"/>
    <n v="0"/>
    <n v="0"/>
    <n v="0"/>
    <m/>
    <n v="0"/>
    <m/>
    <n v="0"/>
    <n v="0"/>
    <m/>
    <n v="0"/>
    <n v="0"/>
    <m/>
  </r>
  <r>
    <n v="3926"/>
    <x v="0"/>
    <x v="0"/>
    <x v="0"/>
    <x v="0"/>
    <m/>
    <m/>
    <x v="0"/>
    <x v="0"/>
    <x v="0"/>
    <m/>
    <x v="0"/>
    <m/>
    <m/>
    <n v="0"/>
    <m/>
    <n v="0"/>
    <n v="0"/>
    <n v="0"/>
    <n v="0"/>
    <m/>
    <n v="0"/>
    <m/>
    <n v="0"/>
    <n v="0"/>
    <m/>
    <n v="0"/>
    <n v="0"/>
    <m/>
  </r>
  <r>
    <n v="3927"/>
    <x v="0"/>
    <x v="0"/>
    <x v="0"/>
    <x v="0"/>
    <m/>
    <m/>
    <x v="0"/>
    <x v="0"/>
    <x v="0"/>
    <m/>
    <x v="0"/>
    <m/>
    <m/>
    <n v="0"/>
    <m/>
    <n v="0"/>
    <n v="0"/>
    <n v="0"/>
    <n v="0"/>
    <m/>
    <n v="0"/>
    <m/>
    <n v="0"/>
    <n v="0"/>
    <m/>
    <n v="0"/>
    <n v="0"/>
    <m/>
  </r>
  <r>
    <n v="3928"/>
    <x v="0"/>
    <x v="0"/>
    <x v="0"/>
    <x v="0"/>
    <m/>
    <m/>
    <x v="0"/>
    <x v="0"/>
    <x v="0"/>
    <m/>
    <x v="0"/>
    <m/>
    <m/>
    <n v="0"/>
    <m/>
    <n v="0"/>
    <n v="0"/>
    <n v="0"/>
    <n v="0"/>
    <m/>
    <n v="0"/>
    <m/>
    <n v="0"/>
    <n v="0"/>
    <m/>
    <n v="0"/>
    <n v="0"/>
    <m/>
  </r>
  <r>
    <n v="3929"/>
    <x v="0"/>
    <x v="0"/>
    <x v="0"/>
    <x v="0"/>
    <m/>
    <m/>
    <x v="0"/>
    <x v="0"/>
    <x v="0"/>
    <m/>
    <x v="0"/>
    <m/>
    <m/>
    <n v="0"/>
    <m/>
    <n v="0"/>
    <n v="0"/>
    <n v="0"/>
    <n v="0"/>
    <m/>
    <n v="0"/>
    <m/>
    <n v="0"/>
    <n v="0"/>
    <m/>
    <n v="0"/>
    <n v="0"/>
    <m/>
  </r>
  <r>
    <n v="3930"/>
    <x v="0"/>
    <x v="0"/>
    <x v="0"/>
    <x v="0"/>
    <m/>
    <m/>
    <x v="0"/>
    <x v="0"/>
    <x v="0"/>
    <m/>
    <x v="0"/>
    <m/>
    <m/>
    <n v="0"/>
    <m/>
    <n v="0"/>
    <n v="0"/>
    <n v="0"/>
    <n v="0"/>
    <m/>
    <n v="0"/>
    <m/>
    <n v="0"/>
    <n v="0"/>
    <m/>
    <n v="0"/>
    <n v="0"/>
    <m/>
  </r>
  <r>
    <n v="3931"/>
    <x v="0"/>
    <x v="0"/>
    <x v="0"/>
    <x v="0"/>
    <m/>
    <m/>
    <x v="0"/>
    <x v="0"/>
    <x v="0"/>
    <m/>
    <x v="0"/>
    <m/>
    <m/>
    <n v="0"/>
    <m/>
    <n v="0"/>
    <n v="0"/>
    <n v="0"/>
    <n v="0"/>
    <m/>
    <n v="0"/>
    <m/>
    <n v="0"/>
    <n v="0"/>
    <m/>
    <n v="0"/>
    <n v="0"/>
    <m/>
  </r>
  <r>
    <n v="3932"/>
    <x v="0"/>
    <x v="0"/>
    <x v="0"/>
    <x v="0"/>
    <m/>
    <m/>
    <x v="0"/>
    <x v="0"/>
    <x v="0"/>
    <m/>
    <x v="0"/>
    <m/>
    <m/>
    <n v="0"/>
    <m/>
    <n v="0"/>
    <n v="0"/>
    <n v="0"/>
    <n v="0"/>
    <m/>
    <n v="0"/>
    <m/>
    <n v="0"/>
    <n v="0"/>
    <m/>
    <n v="0"/>
    <n v="0"/>
    <m/>
  </r>
  <r>
    <n v="3933"/>
    <x v="0"/>
    <x v="0"/>
    <x v="0"/>
    <x v="0"/>
    <m/>
    <m/>
    <x v="0"/>
    <x v="0"/>
    <x v="0"/>
    <m/>
    <x v="0"/>
    <m/>
    <m/>
    <n v="0"/>
    <m/>
    <n v="0"/>
    <n v="0"/>
    <n v="0"/>
    <n v="0"/>
    <m/>
    <n v="0"/>
    <m/>
    <n v="0"/>
    <n v="0"/>
    <m/>
    <n v="0"/>
    <n v="0"/>
    <m/>
  </r>
  <r>
    <n v="3934"/>
    <x v="0"/>
    <x v="0"/>
    <x v="0"/>
    <x v="0"/>
    <m/>
    <m/>
    <x v="0"/>
    <x v="0"/>
    <x v="0"/>
    <m/>
    <x v="0"/>
    <m/>
    <m/>
    <n v="0"/>
    <m/>
    <n v="0"/>
    <n v="0"/>
    <n v="0"/>
    <n v="0"/>
    <m/>
    <n v="0"/>
    <m/>
    <n v="0"/>
    <n v="0"/>
    <m/>
    <n v="0"/>
    <n v="0"/>
    <m/>
  </r>
  <r>
    <n v="3935"/>
    <x v="0"/>
    <x v="0"/>
    <x v="0"/>
    <x v="0"/>
    <m/>
    <m/>
    <x v="0"/>
    <x v="0"/>
    <x v="0"/>
    <m/>
    <x v="0"/>
    <m/>
    <m/>
    <n v="0"/>
    <m/>
    <n v="0"/>
    <n v="0"/>
    <n v="0"/>
    <n v="0"/>
    <m/>
    <n v="0"/>
    <m/>
    <n v="0"/>
    <n v="0"/>
    <m/>
    <n v="0"/>
    <n v="0"/>
    <m/>
  </r>
  <r>
    <n v="3936"/>
    <x v="0"/>
    <x v="0"/>
    <x v="0"/>
    <x v="0"/>
    <m/>
    <m/>
    <x v="0"/>
    <x v="0"/>
    <x v="0"/>
    <m/>
    <x v="0"/>
    <m/>
    <m/>
    <n v="0"/>
    <m/>
    <n v="0"/>
    <n v="0"/>
    <n v="0"/>
    <n v="0"/>
    <m/>
    <n v="0"/>
    <m/>
    <n v="0"/>
    <n v="0"/>
    <m/>
    <n v="0"/>
    <n v="0"/>
    <m/>
  </r>
  <r>
    <n v="3937"/>
    <x v="0"/>
    <x v="0"/>
    <x v="0"/>
    <x v="0"/>
    <m/>
    <m/>
    <x v="0"/>
    <x v="0"/>
    <x v="0"/>
    <m/>
    <x v="0"/>
    <m/>
    <m/>
    <n v="0"/>
    <m/>
    <n v="0"/>
    <n v="0"/>
    <n v="0"/>
    <n v="0"/>
    <m/>
    <n v="0"/>
    <m/>
    <n v="0"/>
    <n v="0"/>
    <m/>
    <n v="0"/>
    <n v="0"/>
    <m/>
  </r>
  <r>
    <n v="3938"/>
    <x v="0"/>
    <x v="0"/>
    <x v="0"/>
    <x v="0"/>
    <m/>
    <m/>
    <x v="0"/>
    <x v="0"/>
    <x v="0"/>
    <m/>
    <x v="0"/>
    <m/>
    <m/>
    <n v="0"/>
    <m/>
    <n v="0"/>
    <n v="0"/>
    <n v="0"/>
    <n v="0"/>
    <m/>
    <n v="0"/>
    <m/>
    <n v="0"/>
    <n v="0"/>
    <m/>
    <n v="0"/>
    <n v="0"/>
    <m/>
  </r>
  <r>
    <n v="3939"/>
    <x v="0"/>
    <x v="0"/>
    <x v="0"/>
    <x v="0"/>
    <m/>
    <m/>
    <x v="0"/>
    <x v="0"/>
    <x v="0"/>
    <m/>
    <x v="0"/>
    <m/>
    <m/>
    <n v="0"/>
    <m/>
    <n v="0"/>
    <n v="0"/>
    <n v="0"/>
    <n v="0"/>
    <m/>
    <n v="0"/>
    <m/>
    <n v="0"/>
    <n v="0"/>
    <m/>
    <n v="0"/>
    <n v="0"/>
    <m/>
  </r>
  <r>
    <n v="3940"/>
    <x v="0"/>
    <x v="0"/>
    <x v="0"/>
    <x v="0"/>
    <m/>
    <m/>
    <x v="0"/>
    <x v="0"/>
    <x v="0"/>
    <m/>
    <x v="0"/>
    <m/>
    <m/>
    <n v="0"/>
    <m/>
    <n v="0"/>
    <n v="0"/>
    <n v="0"/>
    <n v="0"/>
    <m/>
    <n v="0"/>
    <m/>
    <n v="0"/>
    <n v="0"/>
    <m/>
    <n v="0"/>
    <n v="0"/>
    <m/>
  </r>
  <r>
    <n v="3941"/>
    <x v="0"/>
    <x v="0"/>
    <x v="0"/>
    <x v="0"/>
    <m/>
    <m/>
    <x v="0"/>
    <x v="0"/>
    <x v="0"/>
    <m/>
    <x v="0"/>
    <m/>
    <m/>
    <n v="0"/>
    <m/>
    <n v="0"/>
    <n v="0"/>
    <n v="0"/>
    <n v="0"/>
    <m/>
    <n v="0"/>
    <m/>
    <n v="0"/>
    <n v="0"/>
    <m/>
    <n v="0"/>
    <n v="0"/>
    <m/>
  </r>
  <r>
    <n v="3942"/>
    <x v="0"/>
    <x v="0"/>
    <x v="0"/>
    <x v="0"/>
    <m/>
    <m/>
    <x v="0"/>
    <x v="0"/>
    <x v="0"/>
    <m/>
    <x v="0"/>
    <m/>
    <m/>
    <n v="0"/>
    <m/>
    <n v="0"/>
    <n v="0"/>
    <n v="0"/>
    <n v="0"/>
    <m/>
    <n v="0"/>
    <m/>
    <n v="0"/>
    <n v="0"/>
    <m/>
    <n v="0"/>
    <n v="0"/>
    <m/>
  </r>
  <r>
    <n v="3943"/>
    <x v="0"/>
    <x v="0"/>
    <x v="0"/>
    <x v="0"/>
    <m/>
    <m/>
    <x v="0"/>
    <x v="0"/>
    <x v="0"/>
    <m/>
    <x v="0"/>
    <m/>
    <m/>
    <n v="0"/>
    <m/>
    <n v="0"/>
    <n v="0"/>
    <n v="0"/>
    <n v="0"/>
    <m/>
    <n v="0"/>
    <m/>
    <n v="0"/>
    <n v="0"/>
    <m/>
    <n v="0"/>
    <n v="0"/>
    <m/>
  </r>
  <r>
    <n v="3944"/>
    <x v="0"/>
    <x v="0"/>
    <x v="0"/>
    <x v="0"/>
    <m/>
    <m/>
    <x v="0"/>
    <x v="0"/>
    <x v="0"/>
    <m/>
    <x v="0"/>
    <m/>
    <m/>
    <n v="0"/>
    <m/>
    <n v="0"/>
    <n v="0"/>
    <n v="0"/>
    <n v="0"/>
    <m/>
    <n v="0"/>
    <m/>
    <n v="0"/>
    <n v="0"/>
    <m/>
    <n v="0"/>
    <n v="0"/>
    <m/>
  </r>
  <r>
    <n v="3945"/>
    <x v="0"/>
    <x v="0"/>
    <x v="0"/>
    <x v="0"/>
    <m/>
    <m/>
    <x v="0"/>
    <x v="0"/>
    <x v="0"/>
    <m/>
    <x v="0"/>
    <m/>
    <m/>
    <n v="0"/>
    <m/>
    <n v="0"/>
    <n v="0"/>
    <n v="0"/>
    <n v="0"/>
    <m/>
    <n v="0"/>
    <m/>
    <n v="0"/>
    <n v="0"/>
    <m/>
    <n v="0"/>
    <n v="0"/>
    <m/>
  </r>
  <r>
    <n v="3946"/>
    <x v="0"/>
    <x v="0"/>
    <x v="0"/>
    <x v="0"/>
    <m/>
    <m/>
    <x v="0"/>
    <x v="0"/>
    <x v="0"/>
    <m/>
    <x v="0"/>
    <m/>
    <m/>
    <n v="0"/>
    <m/>
    <n v="0"/>
    <n v="0"/>
    <n v="0"/>
    <n v="0"/>
    <m/>
    <n v="0"/>
    <m/>
    <n v="0"/>
    <n v="0"/>
    <m/>
    <n v="0"/>
    <n v="0"/>
    <m/>
  </r>
  <r>
    <n v="3947"/>
    <x v="0"/>
    <x v="0"/>
    <x v="0"/>
    <x v="0"/>
    <m/>
    <m/>
    <x v="0"/>
    <x v="0"/>
    <x v="0"/>
    <m/>
    <x v="0"/>
    <m/>
    <m/>
    <n v="0"/>
    <m/>
    <n v="0"/>
    <n v="0"/>
    <n v="0"/>
    <n v="0"/>
    <m/>
    <n v="0"/>
    <m/>
    <n v="0"/>
    <n v="0"/>
    <m/>
    <n v="0"/>
    <n v="0"/>
    <m/>
  </r>
  <r>
    <n v="3948"/>
    <x v="0"/>
    <x v="0"/>
    <x v="0"/>
    <x v="0"/>
    <m/>
    <m/>
    <x v="0"/>
    <x v="0"/>
    <x v="0"/>
    <m/>
    <x v="0"/>
    <m/>
    <m/>
    <n v="0"/>
    <m/>
    <n v="0"/>
    <n v="0"/>
    <n v="0"/>
    <n v="0"/>
    <m/>
    <n v="0"/>
    <m/>
    <n v="0"/>
    <n v="0"/>
    <m/>
    <n v="0"/>
    <n v="0"/>
    <m/>
  </r>
  <r>
    <n v="3949"/>
    <x v="0"/>
    <x v="0"/>
    <x v="0"/>
    <x v="0"/>
    <m/>
    <m/>
    <x v="0"/>
    <x v="0"/>
    <x v="0"/>
    <m/>
    <x v="0"/>
    <m/>
    <m/>
    <n v="0"/>
    <m/>
    <n v="0"/>
    <n v="0"/>
    <n v="0"/>
    <n v="0"/>
    <m/>
    <n v="0"/>
    <m/>
    <n v="0"/>
    <n v="0"/>
    <m/>
    <n v="0"/>
    <n v="0"/>
    <m/>
  </r>
  <r>
    <n v="3950"/>
    <x v="0"/>
    <x v="0"/>
    <x v="0"/>
    <x v="0"/>
    <m/>
    <m/>
    <x v="0"/>
    <x v="0"/>
    <x v="0"/>
    <m/>
    <x v="0"/>
    <m/>
    <m/>
    <n v="0"/>
    <m/>
    <n v="0"/>
    <n v="0"/>
    <n v="0"/>
    <n v="0"/>
    <m/>
    <n v="0"/>
    <m/>
    <n v="0"/>
    <n v="0"/>
    <m/>
    <n v="0"/>
    <n v="0"/>
    <m/>
  </r>
  <r>
    <n v="3951"/>
    <x v="0"/>
    <x v="0"/>
    <x v="0"/>
    <x v="0"/>
    <m/>
    <m/>
    <x v="0"/>
    <x v="0"/>
    <x v="0"/>
    <m/>
    <x v="0"/>
    <m/>
    <m/>
    <n v="0"/>
    <m/>
    <n v="0"/>
    <n v="0"/>
    <n v="0"/>
    <n v="0"/>
    <m/>
    <n v="0"/>
    <m/>
    <n v="0"/>
    <n v="0"/>
    <m/>
    <n v="0"/>
    <n v="0"/>
    <m/>
  </r>
  <r>
    <n v="3952"/>
    <x v="0"/>
    <x v="0"/>
    <x v="0"/>
    <x v="0"/>
    <m/>
    <m/>
    <x v="0"/>
    <x v="0"/>
    <x v="0"/>
    <m/>
    <x v="0"/>
    <m/>
    <m/>
    <n v="0"/>
    <m/>
    <n v="0"/>
    <n v="0"/>
    <n v="0"/>
    <n v="0"/>
    <m/>
    <n v="0"/>
    <m/>
    <n v="0"/>
    <n v="0"/>
    <m/>
    <n v="0"/>
    <n v="0"/>
    <m/>
  </r>
  <r>
    <n v="3953"/>
    <x v="0"/>
    <x v="0"/>
    <x v="0"/>
    <x v="0"/>
    <m/>
    <m/>
    <x v="0"/>
    <x v="0"/>
    <x v="0"/>
    <m/>
    <x v="0"/>
    <m/>
    <m/>
    <n v="0"/>
    <m/>
    <n v="0"/>
    <n v="0"/>
    <n v="0"/>
    <n v="0"/>
    <m/>
    <n v="0"/>
    <m/>
    <n v="0"/>
    <n v="0"/>
    <m/>
    <n v="0"/>
    <n v="0"/>
    <m/>
  </r>
  <r>
    <n v="3954"/>
    <x v="0"/>
    <x v="0"/>
    <x v="0"/>
    <x v="0"/>
    <m/>
    <m/>
    <x v="0"/>
    <x v="0"/>
    <x v="0"/>
    <m/>
    <x v="0"/>
    <m/>
    <m/>
    <n v="0"/>
    <m/>
    <n v="0"/>
    <n v="0"/>
    <n v="0"/>
    <n v="0"/>
    <m/>
    <n v="0"/>
    <m/>
    <n v="0"/>
    <n v="0"/>
    <m/>
    <n v="0"/>
    <n v="0"/>
    <m/>
  </r>
  <r>
    <n v="3955"/>
    <x v="0"/>
    <x v="0"/>
    <x v="0"/>
    <x v="0"/>
    <m/>
    <m/>
    <x v="0"/>
    <x v="0"/>
    <x v="0"/>
    <m/>
    <x v="0"/>
    <m/>
    <m/>
    <n v="0"/>
    <m/>
    <n v="0"/>
    <n v="0"/>
    <n v="0"/>
    <n v="0"/>
    <m/>
    <n v="0"/>
    <m/>
    <n v="0"/>
    <n v="0"/>
    <m/>
    <n v="0"/>
    <n v="0"/>
    <m/>
  </r>
  <r>
    <n v="3956"/>
    <x v="0"/>
    <x v="0"/>
    <x v="0"/>
    <x v="0"/>
    <m/>
    <m/>
    <x v="0"/>
    <x v="0"/>
    <x v="0"/>
    <m/>
    <x v="0"/>
    <m/>
    <m/>
    <n v="0"/>
    <m/>
    <n v="0"/>
    <n v="0"/>
    <n v="0"/>
    <n v="0"/>
    <m/>
    <n v="0"/>
    <m/>
    <n v="0"/>
    <n v="0"/>
    <m/>
    <n v="0"/>
    <n v="0"/>
    <m/>
  </r>
  <r>
    <n v="3957"/>
    <x v="0"/>
    <x v="0"/>
    <x v="0"/>
    <x v="0"/>
    <m/>
    <m/>
    <x v="0"/>
    <x v="0"/>
    <x v="0"/>
    <m/>
    <x v="0"/>
    <m/>
    <m/>
    <n v="0"/>
    <m/>
    <n v="0"/>
    <n v="0"/>
    <n v="0"/>
    <n v="0"/>
    <m/>
    <n v="0"/>
    <m/>
    <n v="0"/>
    <n v="0"/>
    <m/>
    <n v="0"/>
    <n v="0"/>
    <m/>
  </r>
  <r>
    <n v="3958"/>
    <x v="0"/>
    <x v="0"/>
    <x v="0"/>
    <x v="0"/>
    <m/>
    <m/>
    <x v="0"/>
    <x v="0"/>
    <x v="0"/>
    <m/>
    <x v="0"/>
    <m/>
    <m/>
    <n v="0"/>
    <m/>
    <n v="0"/>
    <n v="0"/>
    <n v="0"/>
    <n v="0"/>
    <m/>
    <n v="0"/>
    <m/>
    <n v="0"/>
    <n v="0"/>
    <m/>
    <n v="0"/>
    <n v="0"/>
    <m/>
  </r>
  <r>
    <n v="3959"/>
    <x v="0"/>
    <x v="0"/>
    <x v="0"/>
    <x v="0"/>
    <m/>
    <m/>
    <x v="0"/>
    <x v="0"/>
    <x v="0"/>
    <m/>
    <x v="0"/>
    <m/>
    <m/>
    <n v="0"/>
    <m/>
    <n v="0"/>
    <n v="0"/>
    <n v="0"/>
    <n v="0"/>
    <m/>
    <n v="0"/>
    <m/>
    <n v="0"/>
    <n v="0"/>
    <m/>
    <n v="0"/>
    <n v="0"/>
    <m/>
  </r>
  <r>
    <n v="3960"/>
    <x v="0"/>
    <x v="0"/>
    <x v="0"/>
    <x v="0"/>
    <m/>
    <m/>
    <x v="0"/>
    <x v="0"/>
    <x v="0"/>
    <m/>
    <x v="0"/>
    <m/>
    <m/>
    <n v="0"/>
    <m/>
    <n v="0"/>
    <n v="0"/>
    <n v="0"/>
    <n v="0"/>
    <m/>
    <n v="0"/>
    <m/>
    <n v="0"/>
    <n v="0"/>
    <m/>
    <n v="0"/>
    <n v="0"/>
    <m/>
  </r>
  <r>
    <n v="3961"/>
    <x v="0"/>
    <x v="0"/>
    <x v="0"/>
    <x v="0"/>
    <m/>
    <m/>
    <x v="0"/>
    <x v="0"/>
    <x v="0"/>
    <m/>
    <x v="0"/>
    <m/>
    <m/>
    <n v="0"/>
    <m/>
    <n v="0"/>
    <n v="0"/>
    <n v="0"/>
    <n v="0"/>
    <m/>
    <n v="0"/>
    <m/>
    <n v="0"/>
    <n v="0"/>
    <m/>
    <n v="0"/>
    <n v="0"/>
    <m/>
  </r>
  <r>
    <n v="3962"/>
    <x v="0"/>
    <x v="0"/>
    <x v="0"/>
    <x v="0"/>
    <m/>
    <m/>
    <x v="0"/>
    <x v="0"/>
    <x v="0"/>
    <m/>
    <x v="0"/>
    <m/>
    <m/>
    <n v="0"/>
    <m/>
    <n v="0"/>
    <n v="0"/>
    <n v="0"/>
    <n v="0"/>
    <m/>
    <n v="0"/>
    <m/>
    <n v="0"/>
    <n v="0"/>
    <m/>
    <n v="0"/>
    <n v="0"/>
    <m/>
  </r>
  <r>
    <n v="3963"/>
    <x v="0"/>
    <x v="0"/>
    <x v="0"/>
    <x v="0"/>
    <m/>
    <m/>
    <x v="0"/>
    <x v="0"/>
    <x v="0"/>
    <m/>
    <x v="0"/>
    <m/>
    <m/>
    <n v="0"/>
    <m/>
    <n v="0"/>
    <n v="0"/>
    <n v="0"/>
    <n v="0"/>
    <m/>
    <n v="0"/>
    <m/>
    <n v="0"/>
    <n v="0"/>
    <m/>
    <n v="0"/>
    <n v="0"/>
    <m/>
  </r>
  <r>
    <n v="3964"/>
    <x v="0"/>
    <x v="0"/>
    <x v="0"/>
    <x v="0"/>
    <m/>
    <m/>
    <x v="0"/>
    <x v="0"/>
    <x v="0"/>
    <m/>
    <x v="0"/>
    <m/>
    <m/>
    <n v="0"/>
    <m/>
    <n v="0"/>
    <n v="0"/>
    <n v="0"/>
    <n v="0"/>
    <m/>
    <n v="0"/>
    <m/>
    <n v="0"/>
    <n v="0"/>
    <m/>
    <n v="0"/>
    <n v="0"/>
    <m/>
  </r>
  <r>
    <n v="3965"/>
    <x v="0"/>
    <x v="0"/>
    <x v="0"/>
    <x v="0"/>
    <m/>
    <m/>
    <x v="0"/>
    <x v="0"/>
    <x v="0"/>
    <m/>
    <x v="0"/>
    <m/>
    <m/>
    <n v="0"/>
    <m/>
    <n v="0"/>
    <n v="0"/>
    <n v="0"/>
    <n v="0"/>
    <m/>
    <n v="0"/>
    <m/>
    <n v="0"/>
    <n v="0"/>
    <m/>
    <n v="0"/>
    <n v="0"/>
    <m/>
  </r>
  <r>
    <n v="3966"/>
    <x v="0"/>
    <x v="0"/>
    <x v="0"/>
    <x v="0"/>
    <m/>
    <m/>
    <x v="0"/>
    <x v="0"/>
    <x v="0"/>
    <m/>
    <x v="0"/>
    <m/>
    <m/>
    <n v="0"/>
    <m/>
    <n v="0"/>
    <n v="0"/>
    <n v="0"/>
    <n v="0"/>
    <m/>
    <n v="0"/>
    <m/>
    <n v="0"/>
    <n v="0"/>
    <m/>
    <n v="0"/>
    <n v="0"/>
    <m/>
  </r>
  <r>
    <n v="3967"/>
    <x v="0"/>
    <x v="0"/>
    <x v="0"/>
    <x v="0"/>
    <m/>
    <m/>
    <x v="0"/>
    <x v="0"/>
    <x v="0"/>
    <m/>
    <x v="0"/>
    <m/>
    <m/>
    <n v="0"/>
    <m/>
    <n v="0"/>
    <n v="0"/>
    <n v="0"/>
    <n v="0"/>
    <m/>
    <n v="0"/>
    <m/>
    <n v="0"/>
    <n v="0"/>
    <m/>
    <n v="0"/>
    <n v="0"/>
    <m/>
  </r>
  <r>
    <n v="3968"/>
    <x v="0"/>
    <x v="0"/>
    <x v="0"/>
    <x v="0"/>
    <m/>
    <m/>
    <x v="0"/>
    <x v="0"/>
    <x v="0"/>
    <m/>
    <x v="0"/>
    <m/>
    <m/>
    <n v="0"/>
    <m/>
    <n v="0"/>
    <n v="0"/>
    <n v="0"/>
    <n v="0"/>
    <m/>
    <n v="0"/>
    <m/>
    <n v="0"/>
    <n v="0"/>
    <m/>
    <n v="0"/>
    <n v="0"/>
    <m/>
  </r>
  <r>
    <n v="3969"/>
    <x v="0"/>
    <x v="0"/>
    <x v="0"/>
    <x v="0"/>
    <m/>
    <m/>
    <x v="0"/>
    <x v="0"/>
    <x v="0"/>
    <m/>
    <x v="0"/>
    <m/>
    <m/>
    <n v="0"/>
    <m/>
    <n v="0"/>
    <n v="0"/>
    <n v="0"/>
    <n v="0"/>
    <m/>
    <n v="0"/>
    <m/>
    <n v="0"/>
    <n v="0"/>
    <m/>
    <n v="0"/>
    <n v="0"/>
    <m/>
  </r>
  <r>
    <n v="3970"/>
    <x v="0"/>
    <x v="0"/>
    <x v="0"/>
    <x v="0"/>
    <m/>
    <m/>
    <x v="0"/>
    <x v="0"/>
    <x v="0"/>
    <m/>
    <x v="0"/>
    <m/>
    <m/>
    <n v="0"/>
    <m/>
    <n v="0"/>
    <n v="0"/>
    <n v="0"/>
    <n v="0"/>
    <m/>
    <n v="0"/>
    <m/>
    <n v="0"/>
    <n v="0"/>
    <m/>
    <n v="0"/>
    <n v="0"/>
    <m/>
  </r>
  <r>
    <n v="3971"/>
    <x v="0"/>
    <x v="0"/>
    <x v="0"/>
    <x v="0"/>
    <m/>
    <m/>
    <x v="0"/>
    <x v="0"/>
    <x v="0"/>
    <m/>
    <x v="0"/>
    <m/>
    <m/>
    <n v="0"/>
    <m/>
    <n v="0"/>
    <n v="0"/>
    <n v="0"/>
    <n v="0"/>
    <m/>
    <n v="0"/>
    <m/>
    <n v="0"/>
    <n v="0"/>
    <m/>
    <n v="0"/>
    <n v="0"/>
    <m/>
  </r>
  <r>
    <n v="3972"/>
    <x v="0"/>
    <x v="0"/>
    <x v="0"/>
    <x v="0"/>
    <m/>
    <m/>
    <x v="0"/>
    <x v="0"/>
    <x v="0"/>
    <m/>
    <x v="0"/>
    <m/>
    <m/>
    <n v="0"/>
    <m/>
    <n v="0"/>
    <n v="0"/>
    <n v="0"/>
    <n v="0"/>
    <m/>
    <n v="0"/>
    <m/>
    <n v="0"/>
    <n v="0"/>
    <m/>
    <n v="0"/>
    <n v="0"/>
    <m/>
  </r>
  <r>
    <n v="3973"/>
    <x v="0"/>
    <x v="0"/>
    <x v="0"/>
    <x v="0"/>
    <m/>
    <m/>
    <x v="0"/>
    <x v="0"/>
    <x v="0"/>
    <m/>
    <x v="0"/>
    <m/>
    <m/>
    <n v="0"/>
    <m/>
    <n v="0"/>
    <n v="0"/>
    <n v="0"/>
    <n v="0"/>
    <m/>
    <n v="0"/>
    <m/>
    <n v="0"/>
    <n v="0"/>
    <m/>
    <n v="0"/>
    <n v="0"/>
    <m/>
  </r>
  <r>
    <n v="3974"/>
    <x v="0"/>
    <x v="0"/>
    <x v="0"/>
    <x v="0"/>
    <m/>
    <m/>
    <x v="0"/>
    <x v="0"/>
    <x v="0"/>
    <m/>
    <x v="0"/>
    <m/>
    <m/>
    <n v="0"/>
    <m/>
    <n v="0"/>
    <n v="0"/>
    <n v="0"/>
    <n v="0"/>
    <m/>
    <n v="0"/>
    <m/>
    <n v="0"/>
    <n v="0"/>
    <m/>
    <n v="0"/>
    <n v="0"/>
    <m/>
  </r>
  <r>
    <n v="3975"/>
    <x v="0"/>
    <x v="0"/>
    <x v="0"/>
    <x v="0"/>
    <m/>
    <m/>
    <x v="0"/>
    <x v="0"/>
    <x v="0"/>
    <m/>
    <x v="0"/>
    <m/>
    <m/>
    <n v="0"/>
    <m/>
    <n v="0"/>
    <n v="0"/>
    <n v="0"/>
    <n v="0"/>
    <m/>
    <n v="0"/>
    <m/>
    <n v="0"/>
    <n v="0"/>
    <m/>
    <n v="0"/>
    <n v="0"/>
    <m/>
  </r>
  <r>
    <n v="3976"/>
    <x v="0"/>
    <x v="0"/>
    <x v="0"/>
    <x v="0"/>
    <m/>
    <m/>
    <x v="0"/>
    <x v="0"/>
    <x v="0"/>
    <m/>
    <x v="0"/>
    <m/>
    <m/>
    <n v="0"/>
    <m/>
    <n v="0"/>
    <n v="0"/>
    <n v="0"/>
    <n v="0"/>
    <m/>
    <n v="0"/>
    <m/>
    <n v="0"/>
    <n v="0"/>
    <m/>
    <n v="0"/>
    <n v="0"/>
    <m/>
  </r>
  <r>
    <n v="3977"/>
    <x v="0"/>
    <x v="0"/>
    <x v="0"/>
    <x v="0"/>
    <m/>
    <m/>
    <x v="0"/>
    <x v="0"/>
    <x v="0"/>
    <m/>
    <x v="0"/>
    <m/>
    <m/>
    <n v="0"/>
    <m/>
    <n v="0"/>
    <n v="0"/>
    <n v="0"/>
    <n v="0"/>
    <m/>
    <n v="0"/>
    <m/>
    <n v="0"/>
    <n v="0"/>
    <m/>
    <n v="0"/>
    <n v="0"/>
    <m/>
  </r>
  <r>
    <n v="3978"/>
    <x v="0"/>
    <x v="0"/>
    <x v="0"/>
    <x v="0"/>
    <m/>
    <m/>
    <x v="0"/>
    <x v="0"/>
    <x v="0"/>
    <m/>
    <x v="0"/>
    <m/>
    <m/>
    <n v="0"/>
    <m/>
    <n v="0"/>
    <n v="0"/>
    <n v="0"/>
    <n v="0"/>
    <m/>
    <n v="0"/>
    <m/>
    <n v="0"/>
    <n v="0"/>
    <m/>
    <n v="0"/>
    <n v="0"/>
    <m/>
  </r>
  <r>
    <n v="3979"/>
    <x v="0"/>
    <x v="0"/>
    <x v="0"/>
    <x v="0"/>
    <m/>
    <m/>
    <x v="0"/>
    <x v="0"/>
    <x v="0"/>
    <m/>
    <x v="0"/>
    <m/>
    <m/>
    <n v="0"/>
    <m/>
    <n v="0"/>
    <n v="0"/>
    <n v="0"/>
    <n v="0"/>
    <m/>
    <n v="0"/>
    <m/>
    <n v="0"/>
    <n v="0"/>
    <m/>
    <n v="0"/>
    <n v="0"/>
    <m/>
  </r>
  <r>
    <n v="3980"/>
    <x v="0"/>
    <x v="0"/>
    <x v="0"/>
    <x v="0"/>
    <m/>
    <m/>
    <x v="0"/>
    <x v="0"/>
    <x v="0"/>
    <m/>
    <x v="0"/>
    <m/>
    <m/>
    <n v="0"/>
    <m/>
    <n v="0"/>
    <n v="0"/>
    <n v="0"/>
    <n v="0"/>
    <m/>
    <n v="0"/>
    <m/>
    <n v="0"/>
    <n v="0"/>
    <m/>
    <n v="0"/>
    <n v="0"/>
    <m/>
  </r>
  <r>
    <n v="3981"/>
    <x v="0"/>
    <x v="0"/>
    <x v="0"/>
    <x v="0"/>
    <m/>
    <m/>
    <x v="0"/>
    <x v="0"/>
    <x v="0"/>
    <m/>
    <x v="0"/>
    <m/>
    <m/>
    <n v="0"/>
    <m/>
    <n v="0"/>
    <n v="0"/>
    <n v="0"/>
    <n v="0"/>
    <m/>
    <n v="0"/>
    <m/>
    <n v="0"/>
    <n v="0"/>
    <m/>
    <n v="0"/>
    <n v="0"/>
    <m/>
  </r>
  <r>
    <n v="3982"/>
    <x v="0"/>
    <x v="0"/>
    <x v="0"/>
    <x v="0"/>
    <m/>
    <m/>
    <x v="0"/>
    <x v="0"/>
    <x v="0"/>
    <m/>
    <x v="0"/>
    <m/>
    <m/>
    <n v="0"/>
    <m/>
    <n v="0"/>
    <n v="0"/>
    <n v="0"/>
    <n v="0"/>
    <m/>
    <n v="0"/>
    <m/>
    <n v="0"/>
    <n v="0"/>
    <m/>
    <n v="0"/>
    <n v="0"/>
    <m/>
  </r>
  <r>
    <n v="3983"/>
    <x v="0"/>
    <x v="0"/>
    <x v="0"/>
    <x v="0"/>
    <m/>
    <m/>
    <x v="0"/>
    <x v="0"/>
    <x v="0"/>
    <m/>
    <x v="0"/>
    <m/>
    <m/>
    <n v="0"/>
    <m/>
    <n v="0"/>
    <n v="0"/>
    <n v="0"/>
    <n v="0"/>
    <m/>
    <n v="0"/>
    <m/>
    <n v="0"/>
    <n v="0"/>
    <m/>
    <n v="0"/>
    <n v="0"/>
    <m/>
  </r>
  <r>
    <n v="3984"/>
    <x v="0"/>
    <x v="0"/>
    <x v="0"/>
    <x v="0"/>
    <m/>
    <m/>
    <x v="0"/>
    <x v="0"/>
    <x v="0"/>
    <m/>
    <x v="0"/>
    <m/>
    <m/>
    <n v="0"/>
    <m/>
    <n v="0"/>
    <n v="0"/>
    <n v="0"/>
    <n v="0"/>
    <m/>
    <n v="0"/>
    <m/>
    <n v="0"/>
    <n v="0"/>
    <m/>
    <n v="0"/>
    <n v="0"/>
    <m/>
  </r>
  <r>
    <n v="3985"/>
    <x v="0"/>
    <x v="0"/>
    <x v="0"/>
    <x v="0"/>
    <m/>
    <m/>
    <x v="0"/>
    <x v="0"/>
    <x v="0"/>
    <m/>
    <x v="0"/>
    <m/>
    <m/>
    <n v="0"/>
    <m/>
    <n v="0"/>
    <n v="0"/>
    <n v="0"/>
    <n v="0"/>
    <m/>
    <n v="0"/>
    <m/>
    <n v="0"/>
    <n v="0"/>
    <m/>
    <n v="0"/>
    <n v="0"/>
    <m/>
  </r>
  <r>
    <n v="3986"/>
    <x v="0"/>
    <x v="0"/>
    <x v="0"/>
    <x v="0"/>
    <m/>
    <m/>
    <x v="0"/>
    <x v="0"/>
    <x v="0"/>
    <m/>
    <x v="0"/>
    <m/>
    <m/>
    <n v="0"/>
    <m/>
    <n v="0"/>
    <n v="0"/>
    <n v="0"/>
    <n v="0"/>
    <m/>
    <n v="0"/>
    <m/>
    <n v="0"/>
    <n v="0"/>
    <m/>
    <n v="0"/>
    <n v="0"/>
    <m/>
  </r>
  <r>
    <n v="3987"/>
    <x v="0"/>
    <x v="0"/>
    <x v="0"/>
    <x v="0"/>
    <m/>
    <m/>
    <x v="0"/>
    <x v="0"/>
    <x v="0"/>
    <m/>
    <x v="0"/>
    <m/>
    <m/>
    <n v="0"/>
    <m/>
    <n v="0"/>
    <n v="0"/>
    <n v="0"/>
    <n v="0"/>
    <m/>
    <n v="0"/>
    <m/>
    <n v="0"/>
    <n v="0"/>
    <m/>
    <n v="0"/>
    <n v="0"/>
    <m/>
  </r>
  <r>
    <n v="3988"/>
    <x v="0"/>
    <x v="0"/>
    <x v="0"/>
    <x v="0"/>
    <m/>
    <m/>
    <x v="0"/>
    <x v="0"/>
    <x v="0"/>
    <m/>
    <x v="0"/>
    <m/>
    <m/>
    <n v="0"/>
    <m/>
    <n v="0"/>
    <n v="0"/>
    <n v="0"/>
    <n v="0"/>
    <m/>
    <n v="0"/>
    <m/>
    <n v="0"/>
    <n v="0"/>
    <m/>
    <n v="0"/>
    <n v="0"/>
    <m/>
  </r>
  <r>
    <n v="3989"/>
    <x v="0"/>
    <x v="0"/>
    <x v="0"/>
    <x v="0"/>
    <m/>
    <m/>
    <x v="0"/>
    <x v="0"/>
    <x v="0"/>
    <m/>
    <x v="0"/>
    <m/>
    <m/>
    <n v="0"/>
    <m/>
    <n v="0"/>
    <n v="0"/>
    <n v="0"/>
    <n v="0"/>
    <m/>
    <n v="0"/>
    <m/>
    <n v="0"/>
    <n v="0"/>
    <m/>
    <n v="0"/>
    <n v="0"/>
    <m/>
  </r>
  <r>
    <n v="3990"/>
    <x v="0"/>
    <x v="0"/>
    <x v="0"/>
    <x v="0"/>
    <m/>
    <m/>
    <x v="0"/>
    <x v="0"/>
    <x v="0"/>
    <m/>
    <x v="0"/>
    <m/>
    <m/>
    <n v="0"/>
    <m/>
    <n v="0"/>
    <n v="0"/>
    <n v="0"/>
    <n v="0"/>
    <m/>
    <n v="0"/>
    <m/>
    <n v="0"/>
    <n v="0"/>
    <m/>
    <n v="0"/>
    <n v="0"/>
    <m/>
  </r>
  <r>
    <n v="3991"/>
    <x v="0"/>
    <x v="0"/>
    <x v="0"/>
    <x v="0"/>
    <m/>
    <m/>
    <x v="0"/>
    <x v="0"/>
    <x v="0"/>
    <m/>
    <x v="0"/>
    <m/>
    <m/>
    <n v="0"/>
    <m/>
    <n v="0"/>
    <n v="0"/>
    <n v="0"/>
    <n v="0"/>
    <m/>
    <n v="0"/>
    <m/>
    <n v="0"/>
    <n v="0"/>
    <m/>
    <n v="0"/>
    <n v="0"/>
    <m/>
  </r>
  <r>
    <n v="3992"/>
    <x v="0"/>
    <x v="0"/>
    <x v="0"/>
    <x v="0"/>
    <m/>
    <m/>
    <x v="0"/>
    <x v="0"/>
    <x v="0"/>
    <m/>
    <x v="0"/>
    <m/>
    <m/>
    <n v="0"/>
    <m/>
    <n v="0"/>
    <n v="0"/>
    <n v="0"/>
    <n v="0"/>
    <m/>
    <n v="0"/>
    <m/>
    <n v="0"/>
    <n v="0"/>
    <m/>
    <n v="0"/>
    <n v="0"/>
    <m/>
  </r>
  <r>
    <n v="3993"/>
    <x v="0"/>
    <x v="0"/>
    <x v="0"/>
    <x v="0"/>
    <m/>
    <m/>
    <x v="0"/>
    <x v="0"/>
    <x v="0"/>
    <m/>
    <x v="0"/>
    <m/>
    <m/>
    <n v="0"/>
    <m/>
    <n v="0"/>
    <n v="0"/>
    <n v="0"/>
    <n v="0"/>
    <m/>
    <n v="0"/>
    <m/>
    <n v="0"/>
    <n v="0"/>
    <m/>
    <n v="0"/>
    <n v="0"/>
    <m/>
  </r>
  <r>
    <n v="3994"/>
    <x v="0"/>
    <x v="0"/>
    <x v="0"/>
    <x v="0"/>
    <m/>
    <m/>
    <x v="0"/>
    <x v="0"/>
    <x v="0"/>
    <m/>
    <x v="0"/>
    <m/>
    <m/>
    <n v="0"/>
    <m/>
    <n v="0"/>
    <n v="0"/>
    <n v="0"/>
    <n v="0"/>
    <m/>
    <n v="0"/>
    <m/>
    <n v="0"/>
    <n v="0"/>
    <m/>
    <n v="0"/>
    <n v="0"/>
    <m/>
  </r>
  <r>
    <n v="3995"/>
    <x v="0"/>
    <x v="0"/>
    <x v="0"/>
    <x v="0"/>
    <m/>
    <m/>
    <x v="0"/>
    <x v="0"/>
    <x v="0"/>
    <m/>
    <x v="0"/>
    <m/>
    <m/>
    <n v="0"/>
    <m/>
    <n v="0"/>
    <n v="0"/>
    <n v="0"/>
    <n v="0"/>
    <m/>
    <n v="0"/>
    <m/>
    <n v="0"/>
    <n v="0"/>
    <m/>
    <n v="0"/>
    <n v="0"/>
    <m/>
  </r>
  <r>
    <n v="3996"/>
    <x v="0"/>
    <x v="0"/>
    <x v="0"/>
    <x v="0"/>
    <m/>
    <m/>
    <x v="0"/>
    <x v="0"/>
    <x v="0"/>
    <m/>
    <x v="0"/>
    <m/>
    <m/>
    <n v="0"/>
    <m/>
    <n v="0"/>
    <n v="0"/>
    <n v="0"/>
    <n v="0"/>
    <m/>
    <n v="0"/>
    <m/>
    <n v="0"/>
    <n v="0"/>
    <m/>
    <n v="0"/>
    <n v="0"/>
    <m/>
  </r>
  <r>
    <n v="3997"/>
    <x v="0"/>
    <x v="0"/>
    <x v="0"/>
    <x v="0"/>
    <m/>
    <m/>
    <x v="0"/>
    <x v="0"/>
    <x v="0"/>
    <m/>
    <x v="0"/>
    <m/>
    <m/>
    <n v="0"/>
    <m/>
    <n v="0"/>
    <n v="0"/>
    <n v="0"/>
    <n v="0"/>
    <m/>
    <n v="0"/>
    <m/>
    <n v="0"/>
    <n v="0"/>
    <m/>
    <n v="0"/>
    <n v="0"/>
    <m/>
  </r>
  <r>
    <n v="3998"/>
    <x v="0"/>
    <x v="0"/>
    <x v="0"/>
    <x v="0"/>
    <m/>
    <m/>
    <x v="0"/>
    <x v="0"/>
    <x v="0"/>
    <m/>
    <x v="0"/>
    <m/>
    <m/>
    <n v="0"/>
    <m/>
    <n v="0"/>
    <n v="0"/>
    <n v="0"/>
    <n v="0"/>
    <m/>
    <n v="0"/>
    <m/>
    <n v="0"/>
    <n v="0"/>
    <m/>
    <n v="0"/>
    <n v="0"/>
    <m/>
  </r>
  <r>
    <n v="3999"/>
    <x v="0"/>
    <x v="0"/>
    <x v="0"/>
    <x v="0"/>
    <m/>
    <m/>
    <x v="0"/>
    <x v="0"/>
    <x v="0"/>
    <m/>
    <x v="0"/>
    <m/>
    <m/>
    <n v="0"/>
    <m/>
    <n v="0"/>
    <n v="0"/>
    <n v="0"/>
    <n v="0"/>
    <m/>
    <n v="0"/>
    <m/>
    <n v="0"/>
    <n v="0"/>
    <m/>
    <n v="0"/>
    <n v="0"/>
    <m/>
  </r>
  <r>
    <n v="4000"/>
    <x v="0"/>
    <x v="0"/>
    <x v="0"/>
    <x v="0"/>
    <m/>
    <m/>
    <x v="0"/>
    <x v="0"/>
    <x v="0"/>
    <m/>
    <x v="0"/>
    <m/>
    <m/>
    <n v="0"/>
    <m/>
    <n v="0"/>
    <n v="0"/>
    <n v="0"/>
    <n v="0"/>
    <m/>
    <n v="0"/>
    <m/>
    <n v="0"/>
    <n v="0"/>
    <m/>
    <n v="0"/>
    <n v="0"/>
    <m/>
  </r>
  <r>
    <n v="4001"/>
    <x v="0"/>
    <x v="0"/>
    <x v="0"/>
    <x v="0"/>
    <m/>
    <m/>
    <x v="0"/>
    <x v="0"/>
    <x v="0"/>
    <m/>
    <x v="0"/>
    <m/>
    <m/>
    <n v="0"/>
    <m/>
    <n v="0"/>
    <n v="0"/>
    <n v="0"/>
    <n v="0"/>
    <m/>
    <n v="0"/>
    <m/>
    <n v="0"/>
    <n v="0"/>
    <m/>
    <n v="0"/>
    <n v="0"/>
    <m/>
  </r>
  <r>
    <n v="4002"/>
    <x v="0"/>
    <x v="0"/>
    <x v="0"/>
    <x v="0"/>
    <m/>
    <m/>
    <x v="0"/>
    <x v="0"/>
    <x v="0"/>
    <m/>
    <x v="0"/>
    <m/>
    <m/>
    <n v="0"/>
    <m/>
    <n v="0"/>
    <n v="0"/>
    <n v="0"/>
    <n v="0"/>
    <m/>
    <n v="0"/>
    <m/>
    <n v="0"/>
    <n v="0"/>
    <m/>
    <n v="0"/>
    <n v="0"/>
    <m/>
  </r>
  <r>
    <n v="4003"/>
    <x v="0"/>
    <x v="0"/>
    <x v="0"/>
    <x v="0"/>
    <m/>
    <m/>
    <x v="0"/>
    <x v="0"/>
    <x v="0"/>
    <m/>
    <x v="0"/>
    <m/>
    <m/>
    <n v="0"/>
    <m/>
    <n v="0"/>
    <n v="0"/>
    <n v="0"/>
    <n v="0"/>
    <m/>
    <n v="0"/>
    <m/>
    <n v="0"/>
    <n v="0"/>
    <m/>
    <n v="0"/>
    <n v="0"/>
    <m/>
  </r>
  <r>
    <n v="4004"/>
    <x v="0"/>
    <x v="0"/>
    <x v="0"/>
    <x v="0"/>
    <m/>
    <m/>
    <x v="0"/>
    <x v="0"/>
    <x v="0"/>
    <m/>
    <x v="0"/>
    <m/>
    <m/>
    <n v="0"/>
    <m/>
    <n v="0"/>
    <n v="0"/>
    <n v="0"/>
    <n v="0"/>
    <m/>
    <n v="0"/>
    <m/>
    <n v="0"/>
    <n v="0"/>
    <m/>
    <n v="0"/>
    <n v="0"/>
    <m/>
  </r>
  <r>
    <n v="4005"/>
    <x v="0"/>
    <x v="0"/>
    <x v="0"/>
    <x v="0"/>
    <m/>
    <m/>
    <x v="0"/>
    <x v="0"/>
    <x v="0"/>
    <m/>
    <x v="0"/>
    <m/>
    <m/>
    <n v="0"/>
    <m/>
    <n v="0"/>
    <n v="0"/>
    <n v="0"/>
    <n v="0"/>
    <m/>
    <n v="0"/>
    <m/>
    <n v="0"/>
    <n v="0"/>
    <m/>
    <n v="0"/>
    <n v="0"/>
    <m/>
  </r>
  <r>
    <n v="4006"/>
    <x v="0"/>
    <x v="0"/>
    <x v="0"/>
    <x v="0"/>
    <m/>
    <m/>
    <x v="0"/>
    <x v="0"/>
    <x v="0"/>
    <m/>
    <x v="0"/>
    <m/>
    <m/>
    <n v="0"/>
    <m/>
    <n v="0"/>
    <n v="0"/>
    <n v="0"/>
    <n v="0"/>
    <m/>
    <n v="0"/>
    <m/>
    <n v="0"/>
    <n v="0"/>
    <m/>
    <n v="0"/>
    <n v="0"/>
    <m/>
  </r>
  <r>
    <n v="4007"/>
    <x v="0"/>
    <x v="0"/>
    <x v="0"/>
    <x v="0"/>
    <m/>
    <m/>
    <x v="0"/>
    <x v="0"/>
    <x v="0"/>
    <m/>
    <x v="0"/>
    <m/>
    <m/>
    <n v="0"/>
    <m/>
    <n v="0"/>
    <n v="0"/>
    <n v="0"/>
    <n v="0"/>
    <m/>
    <n v="0"/>
    <m/>
    <n v="0"/>
    <n v="0"/>
    <m/>
    <n v="0"/>
    <n v="0"/>
    <m/>
  </r>
  <r>
    <n v="4008"/>
    <x v="0"/>
    <x v="0"/>
    <x v="0"/>
    <x v="0"/>
    <m/>
    <m/>
    <x v="0"/>
    <x v="0"/>
    <x v="0"/>
    <m/>
    <x v="0"/>
    <m/>
    <m/>
    <n v="0"/>
    <m/>
    <n v="0"/>
    <n v="0"/>
    <n v="0"/>
    <n v="0"/>
    <m/>
    <n v="0"/>
    <m/>
    <n v="0"/>
    <n v="0"/>
    <m/>
    <n v="0"/>
    <n v="0"/>
    <m/>
  </r>
  <r>
    <n v="4009"/>
    <x v="0"/>
    <x v="0"/>
    <x v="0"/>
    <x v="0"/>
    <m/>
    <m/>
    <x v="0"/>
    <x v="0"/>
    <x v="0"/>
    <m/>
    <x v="0"/>
    <m/>
    <m/>
    <n v="0"/>
    <m/>
    <n v="0"/>
    <n v="0"/>
    <n v="0"/>
    <n v="0"/>
    <m/>
    <n v="0"/>
    <m/>
    <n v="0"/>
    <n v="0"/>
    <m/>
    <n v="0"/>
    <n v="0"/>
    <m/>
  </r>
  <r>
    <n v="4010"/>
    <x v="0"/>
    <x v="0"/>
    <x v="0"/>
    <x v="0"/>
    <m/>
    <m/>
    <x v="0"/>
    <x v="0"/>
    <x v="0"/>
    <m/>
    <x v="0"/>
    <m/>
    <m/>
    <n v="0"/>
    <m/>
    <n v="0"/>
    <n v="0"/>
    <n v="0"/>
    <n v="0"/>
    <m/>
    <n v="0"/>
    <m/>
    <n v="0"/>
    <n v="0"/>
    <m/>
    <n v="0"/>
    <n v="0"/>
    <m/>
  </r>
  <r>
    <n v="4011"/>
    <x v="0"/>
    <x v="0"/>
    <x v="0"/>
    <x v="0"/>
    <m/>
    <m/>
    <x v="0"/>
    <x v="0"/>
    <x v="0"/>
    <m/>
    <x v="0"/>
    <m/>
    <m/>
    <n v="0"/>
    <m/>
    <n v="0"/>
    <n v="0"/>
    <n v="0"/>
    <n v="0"/>
    <m/>
    <n v="0"/>
    <m/>
    <n v="0"/>
    <n v="0"/>
    <m/>
    <n v="0"/>
    <n v="0"/>
    <m/>
  </r>
  <r>
    <n v="4012"/>
    <x v="0"/>
    <x v="0"/>
    <x v="0"/>
    <x v="0"/>
    <m/>
    <m/>
    <x v="0"/>
    <x v="0"/>
    <x v="0"/>
    <m/>
    <x v="0"/>
    <m/>
    <m/>
    <n v="0"/>
    <m/>
    <n v="0"/>
    <n v="0"/>
    <n v="0"/>
    <n v="0"/>
    <m/>
    <n v="0"/>
    <m/>
    <n v="0"/>
    <n v="0"/>
    <m/>
    <n v="0"/>
    <n v="0"/>
    <m/>
  </r>
  <r>
    <n v="4013"/>
    <x v="0"/>
    <x v="0"/>
    <x v="0"/>
    <x v="0"/>
    <m/>
    <m/>
    <x v="0"/>
    <x v="0"/>
    <x v="0"/>
    <m/>
    <x v="0"/>
    <m/>
    <m/>
    <n v="0"/>
    <m/>
    <n v="0"/>
    <n v="0"/>
    <n v="0"/>
    <n v="0"/>
    <m/>
    <n v="0"/>
    <m/>
    <n v="0"/>
    <n v="0"/>
    <m/>
    <n v="0"/>
    <n v="0"/>
    <m/>
  </r>
  <r>
    <n v="4014"/>
    <x v="0"/>
    <x v="0"/>
    <x v="0"/>
    <x v="0"/>
    <m/>
    <m/>
    <x v="0"/>
    <x v="0"/>
    <x v="0"/>
    <m/>
    <x v="0"/>
    <m/>
    <m/>
    <n v="0"/>
    <m/>
    <n v="0"/>
    <n v="0"/>
    <n v="0"/>
    <n v="0"/>
    <m/>
    <n v="0"/>
    <m/>
    <n v="0"/>
    <n v="0"/>
    <m/>
    <n v="0"/>
    <n v="0"/>
    <m/>
  </r>
  <r>
    <n v="4015"/>
    <x v="0"/>
    <x v="0"/>
    <x v="0"/>
    <x v="0"/>
    <m/>
    <m/>
    <x v="0"/>
    <x v="0"/>
    <x v="0"/>
    <m/>
    <x v="0"/>
    <m/>
    <m/>
    <n v="0"/>
    <m/>
    <n v="0"/>
    <n v="0"/>
    <n v="0"/>
    <n v="0"/>
    <m/>
    <n v="0"/>
    <m/>
    <n v="0"/>
    <n v="0"/>
    <m/>
    <n v="0"/>
    <n v="0"/>
    <m/>
  </r>
  <r>
    <n v="4016"/>
    <x v="0"/>
    <x v="0"/>
    <x v="0"/>
    <x v="0"/>
    <m/>
    <m/>
    <x v="0"/>
    <x v="0"/>
    <x v="0"/>
    <m/>
    <x v="0"/>
    <m/>
    <m/>
    <n v="0"/>
    <m/>
    <n v="0"/>
    <n v="0"/>
    <n v="0"/>
    <n v="0"/>
    <m/>
    <n v="0"/>
    <m/>
    <n v="0"/>
    <n v="0"/>
    <m/>
    <n v="0"/>
    <n v="0"/>
    <m/>
  </r>
  <r>
    <n v="4017"/>
    <x v="0"/>
    <x v="0"/>
    <x v="0"/>
    <x v="0"/>
    <m/>
    <m/>
    <x v="0"/>
    <x v="0"/>
    <x v="0"/>
    <m/>
    <x v="0"/>
    <m/>
    <m/>
    <n v="0"/>
    <m/>
    <n v="0"/>
    <n v="0"/>
    <n v="0"/>
    <n v="0"/>
    <m/>
    <n v="0"/>
    <m/>
    <n v="0"/>
    <n v="0"/>
    <m/>
    <n v="0"/>
    <n v="0"/>
    <m/>
  </r>
  <r>
    <n v="4018"/>
    <x v="0"/>
    <x v="0"/>
    <x v="0"/>
    <x v="0"/>
    <m/>
    <m/>
    <x v="0"/>
    <x v="0"/>
    <x v="0"/>
    <m/>
    <x v="0"/>
    <m/>
    <m/>
    <n v="0"/>
    <m/>
    <n v="0"/>
    <n v="0"/>
    <n v="0"/>
    <n v="0"/>
    <m/>
    <n v="0"/>
    <m/>
    <n v="0"/>
    <n v="0"/>
    <m/>
    <n v="0"/>
    <n v="0"/>
    <m/>
  </r>
  <r>
    <n v="4019"/>
    <x v="0"/>
    <x v="0"/>
    <x v="0"/>
    <x v="0"/>
    <m/>
    <m/>
    <x v="0"/>
    <x v="0"/>
    <x v="0"/>
    <m/>
    <x v="0"/>
    <m/>
    <m/>
    <n v="0"/>
    <m/>
    <n v="0"/>
    <n v="0"/>
    <n v="0"/>
    <n v="0"/>
    <m/>
    <n v="0"/>
    <m/>
    <n v="0"/>
    <n v="0"/>
    <m/>
    <n v="0"/>
    <n v="0"/>
    <m/>
  </r>
  <r>
    <n v="4020"/>
    <x v="0"/>
    <x v="0"/>
    <x v="0"/>
    <x v="0"/>
    <m/>
    <m/>
    <x v="0"/>
    <x v="0"/>
    <x v="0"/>
    <m/>
    <x v="0"/>
    <m/>
    <m/>
    <n v="0"/>
    <m/>
    <n v="0"/>
    <n v="0"/>
    <n v="0"/>
    <n v="0"/>
    <m/>
    <n v="0"/>
    <m/>
    <n v="0"/>
    <n v="0"/>
    <m/>
    <n v="0"/>
    <n v="0"/>
    <m/>
  </r>
  <r>
    <n v="4021"/>
    <x v="0"/>
    <x v="0"/>
    <x v="0"/>
    <x v="0"/>
    <m/>
    <m/>
    <x v="0"/>
    <x v="0"/>
    <x v="0"/>
    <m/>
    <x v="0"/>
    <m/>
    <m/>
    <n v="0"/>
    <m/>
    <n v="0"/>
    <n v="0"/>
    <n v="0"/>
    <n v="0"/>
    <m/>
    <n v="0"/>
    <m/>
    <n v="0"/>
    <n v="0"/>
    <m/>
    <n v="0"/>
    <n v="0"/>
    <m/>
  </r>
  <r>
    <n v="4022"/>
    <x v="0"/>
    <x v="0"/>
    <x v="0"/>
    <x v="0"/>
    <m/>
    <m/>
    <x v="0"/>
    <x v="0"/>
    <x v="0"/>
    <m/>
    <x v="0"/>
    <m/>
    <m/>
    <n v="0"/>
    <m/>
    <n v="0"/>
    <n v="0"/>
    <n v="0"/>
    <n v="0"/>
    <m/>
    <n v="0"/>
    <m/>
    <n v="0"/>
    <n v="0"/>
    <m/>
    <n v="0"/>
    <n v="0"/>
    <m/>
  </r>
  <r>
    <n v="4023"/>
    <x v="0"/>
    <x v="0"/>
    <x v="0"/>
    <x v="0"/>
    <m/>
    <m/>
    <x v="0"/>
    <x v="0"/>
    <x v="0"/>
    <m/>
    <x v="0"/>
    <m/>
    <m/>
    <n v="0"/>
    <m/>
    <n v="0"/>
    <n v="0"/>
    <n v="0"/>
    <n v="0"/>
    <m/>
    <n v="0"/>
    <m/>
    <n v="0"/>
    <n v="0"/>
    <m/>
    <n v="0"/>
    <n v="0"/>
    <m/>
  </r>
  <r>
    <n v="4024"/>
    <x v="0"/>
    <x v="0"/>
    <x v="0"/>
    <x v="0"/>
    <m/>
    <m/>
    <x v="0"/>
    <x v="0"/>
    <x v="0"/>
    <m/>
    <x v="0"/>
    <m/>
    <m/>
    <n v="0"/>
    <m/>
    <n v="0"/>
    <n v="0"/>
    <n v="0"/>
    <n v="0"/>
    <m/>
    <n v="0"/>
    <m/>
    <n v="0"/>
    <n v="0"/>
    <m/>
    <n v="0"/>
    <n v="0"/>
    <m/>
  </r>
  <r>
    <n v="4025"/>
    <x v="0"/>
    <x v="0"/>
    <x v="0"/>
    <x v="0"/>
    <m/>
    <m/>
    <x v="0"/>
    <x v="0"/>
    <x v="0"/>
    <m/>
    <x v="0"/>
    <m/>
    <m/>
    <n v="0"/>
    <m/>
    <n v="0"/>
    <n v="0"/>
    <n v="0"/>
    <n v="0"/>
    <m/>
    <n v="0"/>
    <m/>
    <n v="0"/>
    <n v="0"/>
    <m/>
    <n v="0"/>
    <n v="0"/>
    <m/>
  </r>
  <r>
    <n v="4026"/>
    <x v="0"/>
    <x v="0"/>
    <x v="0"/>
    <x v="0"/>
    <m/>
    <m/>
    <x v="0"/>
    <x v="0"/>
    <x v="0"/>
    <m/>
    <x v="0"/>
    <m/>
    <m/>
    <n v="0"/>
    <m/>
    <n v="0"/>
    <n v="0"/>
    <n v="0"/>
    <n v="0"/>
    <m/>
    <n v="0"/>
    <m/>
    <n v="0"/>
    <n v="0"/>
    <m/>
    <n v="0"/>
    <n v="0"/>
    <m/>
  </r>
  <r>
    <n v="4027"/>
    <x v="0"/>
    <x v="0"/>
    <x v="0"/>
    <x v="0"/>
    <m/>
    <m/>
    <x v="0"/>
    <x v="0"/>
    <x v="0"/>
    <m/>
    <x v="0"/>
    <m/>
    <m/>
    <n v="0"/>
    <m/>
    <n v="0"/>
    <n v="0"/>
    <n v="0"/>
    <n v="0"/>
    <m/>
    <n v="0"/>
    <m/>
    <n v="0"/>
    <n v="0"/>
    <m/>
    <n v="0"/>
    <n v="0"/>
    <m/>
  </r>
  <r>
    <n v="4028"/>
    <x v="0"/>
    <x v="0"/>
    <x v="0"/>
    <x v="0"/>
    <m/>
    <m/>
    <x v="0"/>
    <x v="0"/>
    <x v="0"/>
    <m/>
    <x v="0"/>
    <m/>
    <m/>
    <n v="0"/>
    <m/>
    <n v="0"/>
    <n v="0"/>
    <n v="0"/>
    <n v="0"/>
    <m/>
    <n v="0"/>
    <m/>
    <n v="0"/>
    <n v="0"/>
    <m/>
    <n v="0"/>
    <n v="0"/>
    <m/>
  </r>
  <r>
    <n v="4029"/>
    <x v="0"/>
    <x v="0"/>
    <x v="0"/>
    <x v="0"/>
    <m/>
    <m/>
    <x v="0"/>
    <x v="0"/>
    <x v="0"/>
    <m/>
    <x v="0"/>
    <m/>
    <m/>
    <n v="0"/>
    <m/>
    <n v="0"/>
    <n v="0"/>
    <n v="0"/>
    <n v="0"/>
    <m/>
    <n v="0"/>
    <m/>
    <n v="0"/>
    <n v="0"/>
    <m/>
    <n v="0"/>
    <n v="0"/>
    <m/>
  </r>
  <r>
    <n v="4030"/>
    <x v="0"/>
    <x v="0"/>
    <x v="0"/>
    <x v="0"/>
    <m/>
    <m/>
    <x v="0"/>
    <x v="0"/>
    <x v="0"/>
    <m/>
    <x v="0"/>
    <m/>
    <m/>
    <n v="0"/>
    <m/>
    <n v="0"/>
    <n v="0"/>
    <n v="0"/>
    <n v="0"/>
    <m/>
    <n v="0"/>
    <m/>
    <n v="0"/>
    <n v="0"/>
    <m/>
    <n v="0"/>
    <n v="0"/>
    <m/>
  </r>
  <r>
    <n v="4031"/>
    <x v="0"/>
    <x v="0"/>
    <x v="0"/>
    <x v="0"/>
    <m/>
    <m/>
    <x v="0"/>
    <x v="0"/>
    <x v="0"/>
    <m/>
    <x v="0"/>
    <m/>
    <m/>
    <n v="0"/>
    <m/>
    <n v="0"/>
    <n v="0"/>
    <n v="0"/>
    <n v="0"/>
    <m/>
    <n v="0"/>
    <m/>
    <n v="0"/>
    <n v="0"/>
    <m/>
    <n v="0"/>
    <n v="0"/>
    <m/>
  </r>
  <r>
    <n v="4032"/>
    <x v="0"/>
    <x v="0"/>
    <x v="0"/>
    <x v="0"/>
    <m/>
    <m/>
    <x v="0"/>
    <x v="0"/>
    <x v="0"/>
    <m/>
    <x v="0"/>
    <m/>
    <m/>
    <n v="0"/>
    <m/>
    <n v="0"/>
    <n v="0"/>
    <n v="0"/>
    <n v="0"/>
    <m/>
    <n v="0"/>
    <m/>
    <n v="0"/>
    <n v="0"/>
    <m/>
    <n v="0"/>
    <n v="0"/>
    <m/>
  </r>
  <r>
    <n v="4033"/>
    <x v="0"/>
    <x v="0"/>
    <x v="0"/>
    <x v="0"/>
    <m/>
    <m/>
    <x v="0"/>
    <x v="0"/>
    <x v="0"/>
    <m/>
    <x v="0"/>
    <m/>
    <m/>
    <n v="0"/>
    <m/>
    <n v="0"/>
    <n v="0"/>
    <n v="0"/>
    <n v="0"/>
    <m/>
    <n v="0"/>
    <m/>
    <n v="0"/>
    <n v="0"/>
    <m/>
    <n v="0"/>
    <n v="0"/>
    <m/>
  </r>
  <r>
    <n v="4034"/>
    <x v="0"/>
    <x v="0"/>
    <x v="0"/>
    <x v="0"/>
    <m/>
    <m/>
    <x v="0"/>
    <x v="0"/>
    <x v="0"/>
    <m/>
    <x v="0"/>
    <m/>
    <m/>
    <n v="0"/>
    <m/>
    <n v="0"/>
    <n v="0"/>
    <n v="0"/>
    <n v="0"/>
    <m/>
    <n v="0"/>
    <m/>
    <n v="0"/>
    <n v="0"/>
    <m/>
    <n v="0"/>
    <n v="0"/>
    <m/>
  </r>
  <r>
    <n v="4035"/>
    <x v="0"/>
    <x v="0"/>
    <x v="0"/>
    <x v="0"/>
    <m/>
    <m/>
    <x v="0"/>
    <x v="0"/>
    <x v="0"/>
    <m/>
    <x v="0"/>
    <m/>
    <m/>
    <n v="0"/>
    <m/>
    <n v="0"/>
    <n v="0"/>
    <n v="0"/>
    <n v="0"/>
    <m/>
    <n v="0"/>
    <m/>
    <n v="0"/>
    <n v="0"/>
    <m/>
    <n v="0"/>
    <n v="0"/>
    <m/>
  </r>
  <r>
    <n v="4036"/>
    <x v="0"/>
    <x v="0"/>
    <x v="0"/>
    <x v="0"/>
    <m/>
    <m/>
    <x v="0"/>
    <x v="0"/>
    <x v="0"/>
    <m/>
    <x v="0"/>
    <m/>
    <m/>
    <n v="0"/>
    <m/>
    <n v="0"/>
    <n v="0"/>
    <n v="0"/>
    <n v="0"/>
    <m/>
    <n v="0"/>
    <m/>
    <n v="0"/>
    <n v="0"/>
    <m/>
    <n v="0"/>
    <n v="0"/>
    <m/>
  </r>
  <r>
    <n v="4037"/>
    <x v="0"/>
    <x v="0"/>
    <x v="0"/>
    <x v="0"/>
    <m/>
    <m/>
    <x v="0"/>
    <x v="0"/>
    <x v="0"/>
    <m/>
    <x v="0"/>
    <m/>
    <m/>
    <n v="0"/>
    <m/>
    <n v="0"/>
    <n v="0"/>
    <n v="0"/>
    <n v="0"/>
    <m/>
    <n v="0"/>
    <m/>
    <n v="0"/>
    <n v="0"/>
    <m/>
    <n v="0"/>
    <n v="0"/>
    <m/>
  </r>
  <r>
    <n v="4038"/>
    <x v="0"/>
    <x v="0"/>
    <x v="0"/>
    <x v="0"/>
    <m/>
    <m/>
    <x v="0"/>
    <x v="0"/>
    <x v="0"/>
    <m/>
    <x v="0"/>
    <m/>
    <m/>
    <n v="0"/>
    <m/>
    <n v="0"/>
    <n v="0"/>
    <n v="0"/>
    <n v="0"/>
    <m/>
    <n v="0"/>
    <m/>
    <n v="0"/>
    <n v="0"/>
    <m/>
    <n v="0"/>
    <n v="0"/>
    <m/>
  </r>
  <r>
    <n v="4039"/>
    <x v="0"/>
    <x v="0"/>
    <x v="0"/>
    <x v="0"/>
    <m/>
    <m/>
    <x v="0"/>
    <x v="0"/>
    <x v="0"/>
    <m/>
    <x v="0"/>
    <m/>
    <m/>
    <n v="0"/>
    <m/>
    <n v="0"/>
    <n v="0"/>
    <n v="0"/>
    <n v="0"/>
    <m/>
    <n v="0"/>
    <m/>
    <n v="0"/>
    <n v="0"/>
    <m/>
    <n v="0"/>
    <n v="0"/>
    <m/>
  </r>
  <r>
    <n v="4040"/>
    <x v="0"/>
    <x v="0"/>
    <x v="0"/>
    <x v="0"/>
    <m/>
    <m/>
    <x v="0"/>
    <x v="0"/>
    <x v="0"/>
    <m/>
    <x v="0"/>
    <m/>
    <m/>
    <n v="0"/>
    <m/>
    <n v="0"/>
    <n v="0"/>
    <n v="0"/>
    <n v="0"/>
    <m/>
    <n v="0"/>
    <m/>
    <n v="0"/>
    <n v="0"/>
    <m/>
    <n v="0"/>
    <n v="0"/>
    <m/>
  </r>
  <r>
    <n v="4041"/>
    <x v="0"/>
    <x v="0"/>
    <x v="0"/>
    <x v="0"/>
    <m/>
    <m/>
    <x v="0"/>
    <x v="0"/>
    <x v="0"/>
    <m/>
    <x v="0"/>
    <m/>
    <m/>
    <n v="0"/>
    <m/>
    <n v="0"/>
    <n v="0"/>
    <n v="0"/>
    <n v="0"/>
    <m/>
    <n v="0"/>
    <m/>
    <n v="0"/>
    <n v="0"/>
    <m/>
    <n v="0"/>
    <n v="0"/>
    <m/>
  </r>
  <r>
    <n v="4042"/>
    <x v="0"/>
    <x v="0"/>
    <x v="0"/>
    <x v="0"/>
    <m/>
    <m/>
    <x v="0"/>
    <x v="0"/>
    <x v="0"/>
    <m/>
    <x v="0"/>
    <m/>
    <m/>
    <n v="0"/>
    <m/>
    <n v="0"/>
    <n v="0"/>
    <n v="0"/>
    <n v="0"/>
    <m/>
    <n v="0"/>
    <m/>
    <n v="0"/>
    <n v="0"/>
    <m/>
    <n v="0"/>
    <n v="0"/>
    <m/>
  </r>
  <r>
    <n v="4043"/>
    <x v="0"/>
    <x v="0"/>
    <x v="0"/>
    <x v="0"/>
    <m/>
    <m/>
    <x v="0"/>
    <x v="0"/>
    <x v="0"/>
    <m/>
    <x v="0"/>
    <m/>
    <m/>
    <n v="0"/>
    <m/>
    <n v="0"/>
    <n v="0"/>
    <n v="0"/>
    <n v="0"/>
    <m/>
    <n v="0"/>
    <m/>
    <n v="0"/>
    <n v="0"/>
    <m/>
    <n v="0"/>
    <n v="0"/>
    <m/>
  </r>
  <r>
    <n v="4044"/>
    <x v="0"/>
    <x v="0"/>
    <x v="0"/>
    <x v="0"/>
    <m/>
    <m/>
    <x v="0"/>
    <x v="0"/>
    <x v="0"/>
    <m/>
    <x v="0"/>
    <m/>
    <m/>
    <n v="0"/>
    <m/>
    <n v="0"/>
    <n v="0"/>
    <n v="0"/>
    <n v="0"/>
    <m/>
    <n v="0"/>
    <m/>
    <n v="0"/>
    <n v="0"/>
    <m/>
    <n v="0"/>
    <n v="0"/>
    <m/>
  </r>
  <r>
    <n v="4045"/>
    <x v="0"/>
    <x v="0"/>
    <x v="0"/>
    <x v="0"/>
    <m/>
    <m/>
    <x v="0"/>
    <x v="0"/>
    <x v="0"/>
    <m/>
    <x v="0"/>
    <m/>
    <m/>
    <n v="0"/>
    <m/>
    <n v="0"/>
    <n v="0"/>
    <n v="0"/>
    <n v="0"/>
    <m/>
    <n v="0"/>
    <m/>
    <n v="0"/>
    <n v="0"/>
    <m/>
    <n v="0"/>
    <n v="0"/>
    <m/>
  </r>
  <r>
    <n v="4046"/>
    <x v="0"/>
    <x v="0"/>
    <x v="0"/>
    <x v="0"/>
    <m/>
    <m/>
    <x v="0"/>
    <x v="0"/>
    <x v="0"/>
    <m/>
    <x v="0"/>
    <m/>
    <m/>
    <n v="0"/>
    <m/>
    <n v="0"/>
    <n v="0"/>
    <n v="0"/>
    <n v="0"/>
    <m/>
    <n v="0"/>
    <m/>
    <n v="0"/>
    <n v="0"/>
    <m/>
    <n v="0"/>
    <n v="0"/>
    <m/>
  </r>
  <r>
    <n v="4047"/>
    <x v="0"/>
    <x v="0"/>
    <x v="0"/>
    <x v="0"/>
    <m/>
    <m/>
    <x v="0"/>
    <x v="0"/>
    <x v="0"/>
    <m/>
    <x v="0"/>
    <m/>
    <m/>
    <n v="0"/>
    <m/>
    <n v="0"/>
    <n v="0"/>
    <n v="0"/>
    <n v="0"/>
    <m/>
    <n v="0"/>
    <m/>
    <n v="0"/>
    <n v="0"/>
    <m/>
    <n v="0"/>
    <n v="0"/>
    <m/>
  </r>
  <r>
    <n v="4048"/>
    <x v="0"/>
    <x v="0"/>
    <x v="0"/>
    <x v="0"/>
    <m/>
    <m/>
    <x v="0"/>
    <x v="0"/>
    <x v="0"/>
    <m/>
    <x v="0"/>
    <m/>
    <m/>
    <n v="0"/>
    <m/>
    <n v="0"/>
    <n v="0"/>
    <n v="0"/>
    <n v="0"/>
    <m/>
    <n v="0"/>
    <m/>
    <n v="0"/>
    <n v="0"/>
    <m/>
    <n v="0"/>
    <n v="0"/>
    <m/>
  </r>
  <r>
    <n v="4049"/>
    <x v="0"/>
    <x v="0"/>
    <x v="0"/>
    <x v="0"/>
    <m/>
    <m/>
    <x v="0"/>
    <x v="0"/>
    <x v="0"/>
    <m/>
    <x v="0"/>
    <m/>
    <m/>
    <n v="0"/>
    <m/>
    <n v="0"/>
    <n v="0"/>
    <n v="0"/>
    <n v="0"/>
    <m/>
    <n v="0"/>
    <m/>
    <n v="0"/>
    <n v="0"/>
    <m/>
    <n v="0"/>
    <n v="0"/>
    <m/>
  </r>
  <r>
    <n v="4050"/>
    <x v="0"/>
    <x v="0"/>
    <x v="0"/>
    <x v="0"/>
    <m/>
    <m/>
    <x v="0"/>
    <x v="0"/>
    <x v="0"/>
    <m/>
    <x v="0"/>
    <m/>
    <m/>
    <n v="0"/>
    <m/>
    <n v="0"/>
    <n v="0"/>
    <n v="0"/>
    <n v="0"/>
    <m/>
    <n v="0"/>
    <m/>
    <n v="0"/>
    <n v="0"/>
    <m/>
    <n v="0"/>
    <n v="0"/>
    <m/>
  </r>
  <r>
    <n v="4051"/>
    <x v="0"/>
    <x v="0"/>
    <x v="0"/>
    <x v="0"/>
    <m/>
    <m/>
    <x v="0"/>
    <x v="0"/>
    <x v="0"/>
    <m/>
    <x v="0"/>
    <m/>
    <m/>
    <n v="0"/>
    <m/>
    <n v="0"/>
    <n v="0"/>
    <n v="0"/>
    <n v="0"/>
    <m/>
    <n v="0"/>
    <m/>
    <n v="0"/>
    <n v="0"/>
    <m/>
    <n v="0"/>
    <n v="0"/>
    <m/>
  </r>
  <r>
    <n v="4052"/>
    <x v="0"/>
    <x v="0"/>
    <x v="0"/>
    <x v="0"/>
    <m/>
    <m/>
    <x v="0"/>
    <x v="0"/>
    <x v="0"/>
    <m/>
    <x v="0"/>
    <m/>
    <m/>
    <n v="0"/>
    <m/>
    <n v="0"/>
    <n v="0"/>
    <n v="0"/>
    <n v="0"/>
    <m/>
    <n v="0"/>
    <m/>
    <n v="0"/>
    <n v="0"/>
    <m/>
    <n v="0"/>
    <n v="0"/>
    <m/>
  </r>
  <r>
    <n v="4053"/>
    <x v="0"/>
    <x v="0"/>
    <x v="0"/>
    <x v="0"/>
    <m/>
    <m/>
    <x v="0"/>
    <x v="0"/>
    <x v="0"/>
    <m/>
    <x v="0"/>
    <m/>
    <m/>
    <n v="0"/>
    <m/>
    <n v="0"/>
    <n v="0"/>
    <n v="0"/>
    <n v="0"/>
    <m/>
    <n v="0"/>
    <m/>
    <n v="0"/>
    <n v="0"/>
    <m/>
    <n v="0"/>
    <n v="0"/>
    <m/>
  </r>
  <r>
    <n v="4054"/>
    <x v="0"/>
    <x v="0"/>
    <x v="0"/>
    <x v="0"/>
    <m/>
    <m/>
    <x v="0"/>
    <x v="0"/>
    <x v="0"/>
    <m/>
    <x v="0"/>
    <m/>
    <m/>
    <n v="0"/>
    <m/>
    <n v="0"/>
    <n v="0"/>
    <n v="0"/>
    <n v="0"/>
    <m/>
    <n v="0"/>
    <m/>
    <n v="0"/>
    <n v="0"/>
    <m/>
    <n v="0"/>
    <n v="0"/>
    <m/>
  </r>
  <r>
    <n v="4055"/>
    <x v="0"/>
    <x v="0"/>
    <x v="0"/>
    <x v="0"/>
    <m/>
    <m/>
    <x v="0"/>
    <x v="0"/>
    <x v="0"/>
    <m/>
    <x v="0"/>
    <m/>
    <m/>
    <n v="0"/>
    <m/>
    <n v="0"/>
    <n v="0"/>
    <n v="0"/>
    <n v="0"/>
    <m/>
    <n v="0"/>
    <m/>
    <n v="0"/>
    <n v="0"/>
    <m/>
    <n v="0"/>
    <n v="0"/>
    <m/>
  </r>
  <r>
    <n v="4056"/>
    <x v="0"/>
    <x v="0"/>
    <x v="0"/>
    <x v="0"/>
    <m/>
    <m/>
    <x v="0"/>
    <x v="0"/>
    <x v="0"/>
    <m/>
    <x v="0"/>
    <m/>
    <m/>
    <n v="0"/>
    <m/>
    <n v="0"/>
    <n v="0"/>
    <n v="0"/>
    <n v="0"/>
    <m/>
    <n v="0"/>
    <m/>
    <n v="0"/>
    <n v="0"/>
    <m/>
    <n v="0"/>
    <n v="0"/>
    <m/>
  </r>
  <r>
    <n v="4057"/>
    <x v="0"/>
    <x v="0"/>
    <x v="0"/>
    <x v="0"/>
    <m/>
    <m/>
    <x v="0"/>
    <x v="0"/>
    <x v="0"/>
    <m/>
    <x v="0"/>
    <m/>
    <m/>
    <n v="0"/>
    <m/>
    <n v="0"/>
    <n v="0"/>
    <n v="0"/>
    <n v="0"/>
    <m/>
    <n v="0"/>
    <m/>
    <n v="0"/>
    <n v="0"/>
    <m/>
    <n v="0"/>
    <n v="0"/>
    <m/>
  </r>
  <r>
    <n v="4058"/>
    <x v="0"/>
    <x v="0"/>
    <x v="0"/>
    <x v="0"/>
    <m/>
    <m/>
    <x v="0"/>
    <x v="0"/>
    <x v="0"/>
    <m/>
    <x v="0"/>
    <m/>
    <m/>
    <n v="0"/>
    <m/>
    <n v="0"/>
    <n v="0"/>
    <n v="0"/>
    <n v="0"/>
    <m/>
    <n v="0"/>
    <m/>
    <n v="0"/>
    <n v="0"/>
    <m/>
    <n v="0"/>
    <n v="0"/>
    <m/>
  </r>
  <r>
    <n v="4059"/>
    <x v="0"/>
    <x v="0"/>
    <x v="0"/>
    <x v="0"/>
    <m/>
    <m/>
    <x v="0"/>
    <x v="0"/>
    <x v="0"/>
    <m/>
    <x v="0"/>
    <m/>
    <m/>
    <n v="0"/>
    <m/>
    <n v="0"/>
    <n v="0"/>
    <n v="0"/>
    <n v="0"/>
    <m/>
    <n v="0"/>
    <m/>
    <n v="0"/>
    <n v="0"/>
    <m/>
    <n v="0"/>
    <n v="0"/>
    <m/>
  </r>
  <r>
    <n v="4060"/>
    <x v="0"/>
    <x v="0"/>
    <x v="0"/>
    <x v="0"/>
    <m/>
    <m/>
    <x v="0"/>
    <x v="0"/>
    <x v="0"/>
    <m/>
    <x v="0"/>
    <m/>
    <m/>
    <n v="0"/>
    <m/>
    <n v="0"/>
    <n v="0"/>
    <n v="0"/>
    <n v="0"/>
    <m/>
    <n v="0"/>
    <m/>
    <n v="0"/>
    <n v="0"/>
    <m/>
    <n v="0"/>
    <n v="0"/>
    <m/>
  </r>
  <r>
    <n v="4061"/>
    <x v="0"/>
    <x v="0"/>
    <x v="0"/>
    <x v="0"/>
    <m/>
    <m/>
    <x v="0"/>
    <x v="0"/>
    <x v="0"/>
    <m/>
    <x v="0"/>
    <m/>
    <m/>
    <n v="0"/>
    <m/>
    <n v="0"/>
    <n v="0"/>
    <n v="0"/>
    <n v="0"/>
    <m/>
    <n v="0"/>
    <m/>
    <n v="0"/>
    <n v="0"/>
    <m/>
    <n v="0"/>
    <n v="0"/>
    <m/>
  </r>
  <r>
    <n v="4062"/>
    <x v="0"/>
    <x v="0"/>
    <x v="0"/>
    <x v="0"/>
    <m/>
    <m/>
    <x v="0"/>
    <x v="0"/>
    <x v="0"/>
    <m/>
    <x v="0"/>
    <m/>
    <m/>
    <n v="0"/>
    <m/>
    <n v="0"/>
    <n v="0"/>
    <n v="0"/>
    <n v="0"/>
    <m/>
    <n v="0"/>
    <m/>
    <n v="0"/>
    <n v="0"/>
    <m/>
    <n v="0"/>
    <n v="0"/>
    <m/>
  </r>
  <r>
    <n v="4063"/>
    <x v="0"/>
    <x v="0"/>
    <x v="0"/>
    <x v="0"/>
    <m/>
    <m/>
    <x v="0"/>
    <x v="0"/>
    <x v="0"/>
    <m/>
    <x v="0"/>
    <m/>
    <m/>
    <n v="0"/>
    <m/>
    <n v="0"/>
    <n v="0"/>
    <n v="0"/>
    <n v="0"/>
    <m/>
    <n v="0"/>
    <m/>
    <n v="0"/>
    <n v="0"/>
    <m/>
    <n v="0"/>
    <n v="0"/>
    <m/>
  </r>
  <r>
    <n v="4064"/>
    <x v="0"/>
    <x v="0"/>
    <x v="0"/>
    <x v="0"/>
    <m/>
    <m/>
    <x v="0"/>
    <x v="0"/>
    <x v="0"/>
    <m/>
    <x v="0"/>
    <m/>
    <m/>
    <n v="0"/>
    <m/>
    <n v="0"/>
    <n v="0"/>
    <n v="0"/>
    <n v="0"/>
    <m/>
    <n v="0"/>
    <m/>
    <n v="0"/>
    <n v="0"/>
    <m/>
    <n v="0"/>
    <n v="0"/>
    <m/>
  </r>
  <r>
    <n v="4065"/>
    <x v="0"/>
    <x v="0"/>
    <x v="0"/>
    <x v="0"/>
    <m/>
    <m/>
    <x v="0"/>
    <x v="0"/>
    <x v="0"/>
    <m/>
    <x v="0"/>
    <m/>
    <m/>
    <n v="0"/>
    <m/>
    <n v="0"/>
    <n v="0"/>
    <n v="0"/>
    <n v="0"/>
    <m/>
    <n v="0"/>
    <m/>
    <n v="0"/>
    <n v="0"/>
    <m/>
    <n v="0"/>
    <n v="0"/>
    <m/>
  </r>
  <r>
    <n v="4066"/>
    <x v="0"/>
    <x v="0"/>
    <x v="0"/>
    <x v="0"/>
    <m/>
    <m/>
    <x v="0"/>
    <x v="0"/>
    <x v="0"/>
    <m/>
    <x v="0"/>
    <m/>
    <m/>
    <n v="0"/>
    <m/>
    <n v="0"/>
    <n v="0"/>
    <n v="0"/>
    <n v="0"/>
    <m/>
    <n v="0"/>
    <m/>
    <n v="0"/>
    <n v="0"/>
    <m/>
    <n v="0"/>
    <n v="0"/>
    <m/>
  </r>
  <r>
    <n v="4067"/>
    <x v="0"/>
    <x v="0"/>
    <x v="0"/>
    <x v="0"/>
    <m/>
    <m/>
    <x v="0"/>
    <x v="0"/>
    <x v="0"/>
    <m/>
    <x v="0"/>
    <m/>
    <m/>
    <n v="0"/>
    <m/>
    <n v="0"/>
    <n v="0"/>
    <n v="0"/>
    <n v="0"/>
    <m/>
    <n v="0"/>
    <m/>
    <n v="0"/>
    <n v="0"/>
    <m/>
    <n v="0"/>
    <n v="0"/>
    <m/>
  </r>
  <r>
    <n v="4068"/>
    <x v="0"/>
    <x v="0"/>
    <x v="0"/>
    <x v="0"/>
    <m/>
    <m/>
    <x v="0"/>
    <x v="0"/>
    <x v="0"/>
    <m/>
    <x v="0"/>
    <m/>
    <m/>
    <n v="0"/>
    <m/>
    <n v="0"/>
    <n v="0"/>
    <n v="0"/>
    <n v="0"/>
    <m/>
    <n v="0"/>
    <m/>
    <n v="0"/>
    <n v="0"/>
    <m/>
    <n v="0"/>
    <n v="0"/>
    <m/>
  </r>
  <r>
    <n v="4069"/>
    <x v="0"/>
    <x v="0"/>
    <x v="0"/>
    <x v="0"/>
    <m/>
    <m/>
    <x v="0"/>
    <x v="0"/>
    <x v="0"/>
    <m/>
    <x v="0"/>
    <m/>
    <m/>
    <n v="0"/>
    <m/>
    <n v="0"/>
    <n v="0"/>
    <n v="0"/>
    <n v="0"/>
    <m/>
    <n v="0"/>
    <m/>
    <n v="0"/>
    <n v="0"/>
    <m/>
    <n v="0"/>
    <n v="0"/>
    <m/>
  </r>
  <r>
    <n v="4070"/>
    <x v="0"/>
    <x v="0"/>
    <x v="0"/>
    <x v="0"/>
    <m/>
    <m/>
    <x v="0"/>
    <x v="0"/>
    <x v="0"/>
    <m/>
    <x v="0"/>
    <m/>
    <m/>
    <n v="0"/>
    <m/>
    <n v="0"/>
    <n v="0"/>
    <n v="0"/>
    <n v="0"/>
    <m/>
    <n v="0"/>
    <m/>
    <n v="0"/>
    <n v="0"/>
    <m/>
    <n v="0"/>
    <n v="0"/>
    <m/>
  </r>
  <r>
    <n v="4071"/>
    <x v="0"/>
    <x v="0"/>
    <x v="0"/>
    <x v="0"/>
    <m/>
    <m/>
    <x v="0"/>
    <x v="0"/>
    <x v="0"/>
    <m/>
    <x v="0"/>
    <m/>
    <m/>
    <n v="0"/>
    <m/>
    <n v="0"/>
    <n v="0"/>
    <n v="0"/>
    <n v="0"/>
    <m/>
    <n v="0"/>
    <m/>
    <n v="0"/>
    <n v="0"/>
    <m/>
    <n v="0"/>
    <n v="0"/>
    <m/>
  </r>
  <r>
    <n v="4072"/>
    <x v="0"/>
    <x v="0"/>
    <x v="0"/>
    <x v="0"/>
    <m/>
    <m/>
    <x v="0"/>
    <x v="0"/>
    <x v="0"/>
    <m/>
    <x v="0"/>
    <m/>
    <m/>
    <n v="0"/>
    <m/>
    <n v="0"/>
    <n v="0"/>
    <n v="0"/>
    <n v="0"/>
    <m/>
    <n v="0"/>
    <m/>
    <n v="0"/>
    <n v="0"/>
    <m/>
    <n v="0"/>
    <n v="0"/>
    <m/>
  </r>
  <r>
    <n v="4073"/>
    <x v="0"/>
    <x v="0"/>
    <x v="0"/>
    <x v="0"/>
    <m/>
    <m/>
    <x v="0"/>
    <x v="0"/>
    <x v="0"/>
    <m/>
    <x v="0"/>
    <m/>
    <m/>
    <n v="0"/>
    <m/>
    <n v="0"/>
    <n v="0"/>
    <n v="0"/>
    <n v="0"/>
    <m/>
    <n v="0"/>
    <m/>
    <n v="0"/>
    <n v="0"/>
    <m/>
    <n v="0"/>
    <n v="0"/>
    <m/>
  </r>
  <r>
    <n v="4074"/>
    <x v="0"/>
    <x v="0"/>
    <x v="0"/>
    <x v="0"/>
    <m/>
    <m/>
    <x v="0"/>
    <x v="0"/>
    <x v="0"/>
    <m/>
    <x v="0"/>
    <m/>
    <m/>
    <n v="0"/>
    <m/>
    <n v="0"/>
    <n v="0"/>
    <n v="0"/>
    <n v="0"/>
    <m/>
    <n v="0"/>
    <m/>
    <n v="0"/>
    <n v="0"/>
    <m/>
    <n v="0"/>
    <n v="0"/>
    <m/>
  </r>
  <r>
    <n v="4075"/>
    <x v="0"/>
    <x v="0"/>
    <x v="0"/>
    <x v="0"/>
    <m/>
    <m/>
    <x v="0"/>
    <x v="0"/>
    <x v="0"/>
    <m/>
    <x v="0"/>
    <m/>
    <m/>
    <n v="0"/>
    <m/>
    <n v="0"/>
    <n v="0"/>
    <n v="0"/>
    <n v="0"/>
    <m/>
    <n v="0"/>
    <m/>
    <n v="0"/>
    <n v="0"/>
    <m/>
    <n v="0"/>
    <n v="0"/>
    <m/>
  </r>
  <r>
    <n v="4076"/>
    <x v="0"/>
    <x v="0"/>
    <x v="0"/>
    <x v="0"/>
    <m/>
    <m/>
    <x v="0"/>
    <x v="0"/>
    <x v="0"/>
    <m/>
    <x v="0"/>
    <m/>
    <m/>
    <n v="0"/>
    <m/>
    <n v="0"/>
    <n v="0"/>
    <n v="0"/>
    <n v="0"/>
    <m/>
    <n v="0"/>
    <m/>
    <n v="0"/>
    <n v="0"/>
    <m/>
    <n v="0"/>
    <n v="0"/>
    <m/>
  </r>
  <r>
    <n v="4077"/>
    <x v="0"/>
    <x v="0"/>
    <x v="0"/>
    <x v="0"/>
    <m/>
    <m/>
    <x v="0"/>
    <x v="0"/>
    <x v="0"/>
    <m/>
    <x v="0"/>
    <m/>
    <m/>
    <n v="0"/>
    <m/>
    <n v="0"/>
    <n v="0"/>
    <n v="0"/>
    <n v="0"/>
    <m/>
    <n v="0"/>
    <m/>
    <n v="0"/>
    <n v="0"/>
    <m/>
    <n v="0"/>
    <n v="0"/>
    <m/>
  </r>
  <r>
    <n v="4078"/>
    <x v="0"/>
    <x v="0"/>
    <x v="0"/>
    <x v="0"/>
    <m/>
    <m/>
    <x v="0"/>
    <x v="0"/>
    <x v="0"/>
    <m/>
    <x v="0"/>
    <m/>
    <m/>
    <n v="0"/>
    <m/>
    <n v="0"/>
    <n v="0"/>
    <n v="0"/>
    <n v="0"/>
    <m/>
    <n v="0"/>
    <m/>
    <n v="0"/>
    <n v="0"/>
    <m/>
    <n v="0"/>
    <n v="0"/>
    <m/>
  </r>
  <r>
    <n v="4079"/>
    <x v="0"/>
    <x v="0"/>
    <x v="0"/>
    <x v="0"/>
    <m/>
    <m/>
    <x v="0"/>
    <x v="0"/>
    <x v="0"/>
    <m/>
    <x v="0"/>
    <m/>
    <m/>
    <n v="0"/>
    <m/>
    <n v="0"/>
    <n v="0"/>
    <n v="0"/>
    <n v="0"/>
    <m/>
    <n v="0"/>
    <m/>
    <n v="0"/>
    <n v="0"/>
    <m/>
    <n v="0"/>
    <n v="0"/>
    <m/>
  </r>
  <r>
    <n v="4080"/>
    <x v="0"/>
    <x v="0"/>
    <x v="0"/>
    <x v="0"/>
    <m/>
    <m/>
    <x v="0"/>
    <x v="0"/>
    <x v="0"/>
    <m/>
    <x v="0"/>
    <m/>
    <m/>
    <n v="0"/>
    <m/>
    <n v="0"/>
    <n v="0"/>
    <n v="0"/>
    <n v="0"/>
    <m/>
    <n v="0"/>
    <m/>
    <n v="0"/>
    <n v="0"/>
    <m/>
    <n v="0"/>
    <n v="0"/>
    <m/>
  </r>
  <r>
    <n v="4081"/>
    <x v="0"/>
    <x v="0"/>
    <x v="0"/>
    <x v="0"/>
    <m/>
    <m/>
    <x v="0"/>
    <x v="0"/>
    <x v="0"/>
    <m/>
    <x v="0"/>
    <m/>
    <m/>
    <n v="0"/>
    <m/>
    <n v="0"/>
    <n v="0"/>
    <n v="0"/>
    <n v="0"/>
    <m/>
    <n v="0"/>
    <m/>
    <n v="0"/>
    <n v="0"/>
    <m/>
    <n v="0"/>
    <n v="0"/>
    <m/>
  </r>
  <r>
    <n v="4082"/>
    <x v="0"/>
    <x v="0"/>
    <x v="0"/>
    <x v="0"/>
    <m/>
    <m/>
    <x v="0"/>
    <x v="0"/>
    <x v="0"/>
    <m/>
    <x v="0"/>
    <m/>
    <m/>
    <n v="0"/>
    <m/>
    <n v="0"/>
    <n v="0"/>
    <n v="0"/>
    <n v="0"/>
    <m/>
    <n v="0"/>
    <m/>
    <n v="0"/>
    <n v="0"/>
    <m/>
    <n v="0"/>
    <n v="0"/>
    <m/>
  </r>
  <r>
    <n v="4083"/>
    <x v="0"/>
    <x v="0"/>
    <x v="0"/>
    <x v="0"/>
    <m/>
    <m/>
    <x v="0"/>
    <x v="0"/>
    <x v="0"/>
    <m/>
    <x v="0"/>
    <m/>
    <m/>
    <n v="0"/>
    <m/>
    <n v="0"/>
    <n v="0"/>
    <n v="0"/>
    <n v="0"/>
    <m/>
    <n v="0"/>
    <m/>
    <n v="0"/>
    <n v="0"/>
    <m/>
    <n v="0"/>
    <n v="0"/>
    <m/>
  </r>
  <r>
    <n v="4084"/>
    <x v="0"/>
    <x v="0"/>
    <x v="0"/>
    <x v="0"/>
    <m/>
    <m/>
    <x v="0"/>
    <x v="0"/>
    <x v="0"/>
    <m/>
    <x v="0"/>
    <m/>
    <m/>
    <n v="0"/>
    <m/>
    <n v="0"/>
    <n v="0"/>
    <n v="0"/>
    <n v="0"/>
    <m/>
    <n v="0"/>
    <m/>
    <n v="0"/>
    <n v="0"/>
    <m/>
    <n v="0"/>
    <n v="0"/>
    <m/>
  </r>
  <r>
    <n v="4085"/>
    <x v="0"/>
    <x v="0"/>
    <x v="0"/>
    <x v="0"/>
    <m/>
    <m/>
    <x v="0"/>
    <x v="0"/>
    <x v="0"/>
    <m/>
    <x v="0"/>
    <m/>
    <m/>
    <n v="0"/>
    <m/>
    <n v="0"/>
    <n v="0"/>
    <n v="0"/>
    <n v="0"/>
    <m/>
    <n v="0"/>
    <m/>
    <n v="0"/>
    <n v="0"/>
    <m/>
    <n v="0"/>
    <n v="0"/>
    <m/>
  </r>
  <r>
    <n v="4086"/>
    <x v="0"/>
    <x v="0"/>
    <x v="0"/>
    <x v="0"/>
    <m/>
    <m/>
    <x v="0"/>
    <x v="0"/>
    <x v="0"/>
    <m/>
    <x v="0"/>
    <m/>
    <m/>
    <n v="0"/>
    <m/>
    <n v="0"/>
    <n v="0"/>
    <n v="0"/>
    <n v="0"/>
    <m/>
    <n v="0"/>
    <m/>
    <n v="0"/>
    <n v="0"/>
    <m/>
    <n v="0"/>
    <n v="0"/>
    <m/>
  </r>
  <r>
    <n v="4087"/>
    <x v="0"/>
    <x v="0"/>
    <x v="0"/>
    <x v="0"/>
    <m/>
    <m/>
    <x v="0"/>
    <x v="0"/>
    <x v="0"/>
    <m/>
    <x v="0"/>
    <m/>
    <m/>
    <n v="0"/>
    <m/>
    <n v="0"/>
    <n v="0"/>
    <n v="0"/>
    <n v="0"/>
    <m/>
    <n v="0"/>
    <m/>
    <n v="0"/>
    <n v="0"/>
    <m/>
    <n v="0"/>
    <n v="0"/>
    <m/>
  </r>
  <r>
    <n v="4088"/>
    <x v="0"/>
    <x v="0"/>
    <x v="0"/>
    <x v="0"/>
    <m/>
    <m/>
    <x v="0"/>
    <x v="0"/>
    <x v="0"/>
    <m/>
    <x v="0"/>
    <m/>
    <m/>
    <n v="0"/>
    <m/>
    <n v="0"/>
    <n v="0"/>
    <n v="0"/>
    <n v="0"/>
    <m/>
    <n v="0"/>
    <m/>
    <n v="0"/>
    <n v="0"/>
    <m/>
    <n v="0"/>
    <n v="0"/>
    <m/>
  </r>
  <r>
    <n v="4089"/>
    <x v="0"/>
    <x v="0"/>
    <x v="0"/>
    <x v="0"/>
    <m/>
    <m/>
    <x v="0"/>
    <x v="0"/>
    <x v="0"/>
    <m/>
    <x v="0"/>
    <m/>
    <m/>
    <n v="0"/>
    <m/>
    <n v="0"/>
    <n v="0"/>
    <n v="0"/>
    <n v="0"/>
    <m/>
    <n v="0"/>
    <m/>
    <n v="0"/>
    <n v="0"/>
    <m/>
    <n v="0"/>
    <n v="0"/>
    <m/>
  </r>
  <r>
    <n v="4090"/>
    <x v="0"/>
    <x v="0"/>
    <x v="0"/>
    <x v="0"/>
    <m/>
    <m/>
    <x v="0"/>
    <x v="0"/>
    <x v="0"/>
    <m/>
    <x v="0"/>
    <m/>
    <m/>
    <n v="0"/>
    <m/>
    <n v="0"/>
    <n v="0"/>
    <n v="0"/>
    <n v="0"/>
    <m/>
    <n v="0"/>
    <m/>
    <n v="0"/>
    <n v="0"/>
    <m/>
    <n v="0"/>
    <n v="0"/>
    <m/>
  </r>
  <r>
    <n v="4091"/>
    <x v="0"/>
    <x v="0"/>
    <x v="0"/>
    <x v="0"/>
    <m/>
    <m/>
    <x v="0"/>
    <x v="0"/>
    <x v="0"/>
    <m/>
    <x v="0"/>
    <m/>
    <m/>
    <n v="0"/>
    <m/>
    <n v="0"/>
    <n v="0"/>
    <n v="0"/>
    <n v="0"/>
    <m/>
    <n v="0"/>
    <m/>
    <n v="0"/>
    <n v="0"/>
    <m/>
    <n v="0"/>
    <n v="0"/>
    <m/>
  </r>
  <r>
    <n v="4092"/>
    <x v="0"/>
    <x v="0"/>
    <x v="0"/>
    <x v="0"/>
    <m/>
    <m/>
    <x v="0"/>
    <x v="0"/>
    <x v="0"/>
    <m/>
    <x v="0"/>
    <m/>
    <m/>
    <n v="0"/>
    <m/>
    <n v="0"/>
    <n v="0"/>
    <n v="0"/>
    <n v="0"/>
    <m/>
    <n v="0"/>
    <m/>
    <n v="0"/>
    <n v="0"/>
    <m/>
    <n v="0"/>
    <n v="0"/>
    <m/>
  </r>
  <r>
    <n v="4093"/>
    <x v="0"/>
    <x v="0"/>
    <x v="0"/>
    <x v="0"/>
    <m/>
    <m/>
    <x v="0"/>
    <x v="0"/>
    <x v="0"/>
    <m/>
    <x v="0"/>
    <m/>
    <m/>
    <n v="0"/>
    <m/>
    <n v="0"/>
    <n v="0"/>
    <n v="0"/>
    <n v="0"/>
    <m/>
    <n v="0"/>
    <m/>
    <n v="0"/>
    <n v="0"/>
    <m/>
    <n v="0"/>
    <n v="0"/>
    <m/>
  </r>
  <r>
    <n v="4094"/>
    <x v="0"/>
    <x v="0"/>
    <x v="0"/>
    <x v="0"/>
    <m/>
    <m/>
    <x v="0"/>
    <x v="0"/>
    <x v="0"/>
    <m/>
    <x v="0"/>
    <m/>
    <m/>
    <n v="0"/>
    <m/>
    <n v="0"/>
    <n v="0"/>
    <n v="0"/>
    <n v="0"/>
    <m/>
    <n v="0"/>
    <m/>
    <n v="0"/>
    <n v="0"/>
    <m/>
    <n v="0"/>
    <n v="0"/>
    <m/>
  </r>
  <r>
    <n v="4095"/>
    <x v="0"/>
    <x v="0"/>
    <x v="0"/>
    <x v="0"/>
    <m/>
    <m/>
    <x v="0"/>
    <x v="0"/>
    <x v="0"/>
    <m/>
    <x v="0"/>
    <m/>
    <m/>
    <n v="0"/>
    <m/>
    <n v="0"/>
    <n v="0"/>
    <n v="0"/>
    <n v="0"/>
    <m/>
    <n v="0"/>
    <m/>
    <n v="0"/>
    <n v="0"/>
    <m/>
    <n v="0"/>
    <n v="0"/>
    <m/>
  </r>
  <r>
    <n v="4096"/>
    <x v="0"/>
    <x v="0"/>
    <x v="0"/>
    <x v="0"/>
    <m/>
    <m/>
    <x v="0"/>
    <x v="0"/>
    <x v="0"/>
    <m/>
    <x v="0"/>
    <m/>
    <m/>
    <n v="0"/>
    <m/>
    <n v="0"/>
    <n v="0"/>
    <n v="0"/>
    <n v="0"/>
    <m/>
    <n v="0"/>
    <m/>
    <n v="0"/>
    <n v="0"/>
    <m/>
    <n v="0"/>
    <n v="0"/>
    <m/>
  </r>
  <r>
    <n v="4097"/>
    <x v="0"/>
    <x v="0"/>
    <x v="0"/>
    <x v="0"/>
    <m/>
    <m/>
    <x v="0"/>
    <x v="0"/>
    <x v="0"/>
    <m/>
    <x v="0"/>
    <m/>
    <m/>
    <n v="0"/>
    <m/>
    <n v="0"/>
    <n v="0"/>
    <n v="0"/>
    <n v="0"/>
    <m/>
    <n v="0"/>
    <m/>
    <n v="0"/>
    <n v="0"/>
    <m/>
    <n v="0"/>
    <n v="0"/>
    <m/>
  </r>
  <r>
    <n v="4098"/>
    <x v="0"/>
    <x v="0"/>
    <x v="0"/>
    <x v="0"/>
    <m/>
    <m/>
    <x v="0"/>
    <x v="0"/>
    <x v="0"/>
    <m/>
    <x v="0"/>
    <m/>
    <m/>
    <n v="0"/>
    <m/>
    <n v="0"/>
    <n v="0"/>
    <n v="0"/>
    <n v="0"/>
    <m/>
    <n v="0"/>
    <m/>
    <n v="0"/>
    <n v="0"/>
    <m/>
    <n v="0"/>
    <n v="0"/>
    <m/>
  </r>
  <r>
    <n v="4099"/>
    <x v="0"/>
    <x v="0"/>
    <x v="0"/>
    <x v="0"/>
    <m/>
    <m/>
    <x v="0"/>
    <x v="0"/>
    <x v="0"/>
    <m/>
    <x v="0"/>
    <m/>
    <m/>
    <n v="0"/>
    <m/>
    <n v="0"/>
    <n v="0"/>
    <n v="0"/>
    <n v="0"/>
    <m/>
    <n v="0"/>
    <m/>
    <n v="0"/>
    <n v="0"/>
    <m/>
    <n v="0"/>
    <n v="0"/>
    <m/>
  </r>
  <r>
    <n v="4100"/>
    <x v="0"/>
    <x v="0"/>
    <x v="0"/>
    <x v="0"/>
    <m/>
    <m/>
    <x v="0"/>
    <x v="0"/>
    <x v="0"/>
    <m/>
    <x v="0"/>
    <m/>
    <m/>
    <n v="0"/>
    <m/>
    <n v="0"/>
    <n v="0"/>
    <n v="0"/>
    <n v="0"/>
    <m/>
    <n v="0"/>
    <m/>
    <n v="0"/>
    <n v="0"/>
    <m/>
    <n v="0"/>
    <n v="0"/>
    <m/>
  </r>
  <r>
    <n v="4101"/>
    <x v="0"/>
    <x v="0"/>
    <x v="0"/>
    <x v="0"/>
    <m/>
    <m/>
    <x v="0"/>
    <x v="0"/>
    <x v="0"/>
    <m/>
    <x v="0"/>
    <m/>
    <m/>
    <n v="0"/>
    <m/>
    <n v="0"/>
    <n v="0"/>
    <n v="0"/>
    <n v="0"/>
    <m/>
    <n v="0"/>
    <m/>
    <n v="0"/>
    <n v="0"/>
    <m/>
    <n v="0"/>
    <n v="0"/>
    <m/>
  </r>
  <r>
    <n v="4102"/>
    <x v="0"/>
    <x v="0"/>
    <x v="0"/>
    <x v="0"/>
    <m/>
    <m/>
    <x v="0"/>
    <x v="0"/>
    <x v="0"/>
    <m/>
    <x v="0"/>
    <m/>
    <m/>
    <n v="0"/>
    <m/>
    <n v="0"/>
    <n v="0"/>
    <n v="0"/>
    <n v="0"/>
    <m/>
    <n v="0"/>
    <m/>
    <n v="0"/>
    <n v="0"/>
    <m/>
    <n v="0"/>
    <n v="0"/>
    <m/>
  </r>
  <r>
    <n v="4103"/>
    <x v="0"/>
    <x v="0"/>
    <x v="0"/>
    <x v="0"/>
    <m/>
    <m/>
    <x v="0"/>
    <x v="0"/>
    <x v="0"/>
    <m/>
    <x v="0"/>
    <m/>
    <m/>
    <n v="0"/>
    <m/>
    <n v="0"/>
    <n v="0"/>
    <n v="0"/>
    <n v="0"/>
    <m/>
    <n v="0"/>
    <m/>
    <n v="0"/>
    <n v="0"/>
    <m/>
    <n v="0"/>
    <n v="0"/>
    <m/>
  </r>
  <r>
    <n v="4104"/>
    <x v="0"/>
    <x v="0"/>
    <x v="0"/>
    <x v="0"/>
    <m/>
    <m/>
    <x v="0"/>
    <x v="0"/>
    <x v="0"/>
    <m/>
    <x v="0"/>
    <m/>
    <m/>
    <n v="0"/>
    <m/>
    <n v="0"/>
    <n v="0"/>
    <n v="0"/>
    <n v="0"/>
    <m/>
    <n v="0"/>
    <m/>
    <n v="0"/>
    <n v="0"/>
    <m/>
    <n v="0"/>
    <n v="0"/>
    <m/>
  </r>
  <r>
    <n v="4105"/>
    <x v="0"/>
    <x v="0"/>
    <x v="0"/>
    <x v="0"/>
    <m/>
    <m/>
    <x v="0"/>
    <x v="0"/>
    <x v="0"/>
    <m/>
    <x v="0"/>
    <m/>
    <m/>
    <n v="0"/>
    <m/>
    <n v="0"/>
    <n v="0"/>
    <n v="0"/>
    <n v="0"/>
    <m/>
    <n v="0"/>
    <m/>
    <n v="0"/>
    <n v="0"/>
    <m/>
    <n v="0"/>
    <n v="0"/>
    <m/>
  </r>
  <r>
    <n v="4106"/>
    <x v="0"/>
    <x v="0"/>
    <x v="0"/>
    <x v="0"/>
    <m/>
    <m/>
    <x v="0"/>
    <x v="0"/>
    <x v="0"/>
    <m/>
    <x v="0"/>
    <m/>
    <m/>
    <n v="0"/>
    <m/>
    <n v="0"/>
    <n v="0"/>
    <n v="0"/>
    <n v="0"/>
    <m/>
    <n v="0"/>
    <m/>
    <n v="0"/>
    <n v="0"/>
    <m/>
    <n v="0"/>
    <n v="0"/>
    <m/>
  </r>
  <r>
    <n v="4107"/>
    <x v="0"/>
    <x v="0"/>
    <x v="0"/>
    <x v="0"/>
    <m/>
    <m/>
    <x v="0"/>
    <x v="0"/>
    <x v="0"/>
    <m/>
    <x v="0"/>
    <m/>
    <m/>
    <n v="0"/>
    <m/>
    <n v="0"/>
    <n v="0"/>
    <n v="0"/>
    <n v="0"/>
    <m/>
    <n v="0"/>
    <m/>
    <n v="0"/>
    <n v="0"/>
    <m/>
    <n v="0"/>
    <n v="0"/>
    <m/>
  </r>
  <r>
    <n v="4108"/>
    <x v="0"/>
    <x v="0"/>
    <x v="0"/>
    <x v="0"/>
    <m/>
    <m/>
    <x v="0"/>
    <x v="0"/>
    <x v="0"/>
    <m/>
    <x v="0"/>
    <m/>
    <m/>
    <n v="0"/>
    <m/>
    <n v="0"/>
    <n v="0"/>
    <n v="0"/>
    <n v="0"/>
    <m/>
    <n v="0"/>
    <m/>
    <n v="0"/>
    <n v="0"/>
    <m/>
    <n v="0"/>
    <n v="0"/>
    <m/>
  </r>
  <r>
    <n v="4109"/>
    <x v="0"/>
    <x v="0"/>
    <x v="0"/>
    <x v="0"/>
    <m/>
    <m/>
    <x v="0"/>
    <x v="0"/>
    <x v="0"/>
    <m/>
    <x v="0"/>
    <m/>
    <m/>
    <n v="0"/>
    <m/>
    <n v="0"/>
    <n v="0"/>
    <n v="0"/>
    <n v="0"/>
    <m/>
    <n v="0"/>
    <m/>
    <n v="0"/>
    <n v="0"/>
    <m/>
    <n v="0"/>
    <n v="0"/>
    <m/>
  </r>
  <r>
    <n v="4110"/>
    <x v="0"/>
    <x v="0"/>
    <x v="0"/>
    <x v="0"/>
    <m/>
    <m/>
    <x v="0"/>
    <x v="0"/>
    <x v="0"/>
    <m/>
    <x v="0"/>
    <m/>
    <m/>
    <n v="0"/>
    <m/>
    <n v="0"/>
    <n v="0"/>
    <n v="0"/>
    <n v="0"/>
    <m/>
    <n v="0"/>
    <m/>
    <n v="0"/>
    <n v="0"/>
    <m/>
    <n v="0"/>
    <n v="0"/>
    <m/>
  </r>
  <r>
    <n v="4111"/>
    <x v="0"/>
    <x v="0"/>
    <x v="0"/>
    <x v="0"/>
    <m/>
    <m/>
    <x v="0"/>
    <x v="0"/>
    <x v="0"/>
    <m/>
    <x v="0"/>
    <m/>
    <m/>
    <n v="0"/>
    <m/>
    <n v="0"/>
    <n v="0"/>
    <n v="0"/>
    <n v="0"/>
    <m/>
    <n v="0"/>
    <m/>
    <n v="0"/>
    <n v="0"/>
    <m/>
    <n v="0"/>
    <n v="0"/>
    <m/>
  </r>
  <r>
    <n v="4112"/>
    <x v="0"/>
    <x v="0"/>
    <x v="0"/>
    <x v="0"/>
    <m/>
    <m/>
    <x v="0"/>
    <x v="0"/>
    <x v="0"/>
    <m/>
    <x v="0"/>
    <m/>
    <m/>
    <n v="0"/>
    <m/>
    <n v="0"/>
    <n v="0"/>
    <n v="0"/>
    <n v="0"/>
    <m/>
    <n v="0"/>
    <m/>
    <n v="0"/>
    <n v="0"/>
    <m/>
    <n v="0"/>
    <n v="0"/>
    <m/>
  </r>
  <r>
    <n v="4113"/>
    <x v="0"/>
    <x v="0"/>
    <x v="0"/>
    <x v="0"/>
    <m/>
    <m/>
    <x v="0"/>
    <x v="0"/>
    <x v="0"/>
    <m/>
    <x v="0"/>
    <m/>
    <m/>
    <n v="0"/>
    <m/>
    <n v="0"/>
    <n v="0"/>
    <n v="0"/>
    <n v="0"/>
    <m/>
    <n v="0"/>
    <m/>
    <n v="0"/>
    <n v="0"/>
    <m/>
    <n v="0"/>
    <n v="0"/>
    <m/>
  </r>
  <r>
    <n v="4114"/>
    <x v="0"/>
    <x v="0"/>
    <x v="0"/>
    <x v="0"/>
    <m/>
    <m/>
    <x v="0"/>
    <x v="0"/>
    <x v="0"/>
    <m/>
    <x v="0"/>
    <m/>
    <m/>
    <n v="0"/>
    <m/>
    <n v="0"/>
    <n v="0"/>
    <n v="0"/>
    <n v="0"/>
    <m/>
    <n v="0"/>
    <m/>
    <n v="0"/>
    <n v="0"/>
    <m/>
    <n v="0"/>
    <n v="0"/>
    <m/>
  </r>
  <r>
    <n v="4115"/>
    <x v="0"/>
    <x v="0"/>
    <x v="0"/>
    <x v="0"/>
    <m/>
    <m/>
    <x v="0"/>
    <x v="0"/>
    <x v="0"/>
    <m/>
    <x v="0"/>
    <m/>
    <m/>
    <n v="0"/>
    <m/>
    <n v="0"/>
    <n v="0"/>
    <n v="0"/>
    <n v="0"/>
    <m/>
    <n v="0"/>
    <m/>
    <n v="0"/>
    <n v="0"/>
    <m/>
    <n v="0"/>
    <n v="0"/>
    <m/>
  </r>
  <r>
    <n v="4116"/>
    <x v="0"/>
    <x v="0"/>
    <x v="0"/>
    <x v="0"/>
    <m/>
    <m/>
    <x v="0"/>
    <x v="0"/>
    <x v="0"/>
    <m/>
    <x v="0"/>
    <m/>
    <m/>
    <n v="0"/>
    <m/>
    <n v="0"/>
    <n v="0"/>
    <n v="0"/>
    <n v="0"/>
    <m/>
    <n v="0"/>
    <m/>
    <n v="0"/>
    <n v="0"/>
    <m/>
    <n v="0"/>
    <n v="0"/>
    <m/>
  </r>
  <r>
    <n v="4117"/>
    <x v="0"/>
    <x v="0"/>
    <x v="0"/>
    <x v="0"/>
    <m/>
    <m/>
    <x v="0"/>
    <x v="0"/>
    <x v="0"/>
    <m/>
    <x v="0"/>
    <m/>
    <m/>
    <n v="0"/>
    <m/>
    <n v="0"/>
    <n v="0"/>
    <n v="0"/>
    <n v="0"/>
    <m/>
    <n v="0"/>
    <m/>
    <n v="0"/>
    <n v="0"/>
    <m/>
    <n v="0"/>
    <n v="0"/>
    <m/>
  </r>
  <r>
    <n v="4118"/>
    <x v="0"/>
    <x v="0"/>
    <x v="0"/>
    <x v="0"/>
    <m/>
    <m/>
    <x v="0"/>
    <x v="0"/>
    <x v="0"/>
    <m/>
    <x v="0"/>
    <m/>
    <m/>
    <n v="0"/>
    <m/>
    <n v="0"/>
    <n v="0"/>
    <n v="0"/>
    <n v="0"/>
    <m/>
    <n v="0"/>
    <m/>
    <n v="0"/>
    <n v="0"/>
    <m/>
    <n v="0"/>
    <n v="0"/>
    <m/>
  </r>
  <r>
    <n v="4119"/>
    <x v="0"/>
    <x v="0"/>
    <x v="0"/>
    <x v="0"/>
    <m/>
    <m/>
    <x v="0"/>
    <x v="0"/>
    <x v="0"/>
    <m/>
    <x v="0"/>
    <m/>
    <m/>
    <n v="0"/>
    <m/>
    <n v="0"/>
    <n v="0"/>
    <n v="0"/>
    <n v="0"/>
    <m/>
    <n v="0"/>
    <m/>
    <n v="0"/>
    <n v="0"/>
    <m/>
    <n v="0"/>
    <n v="0"/>
    <m/>
  </r>
  <r>
    <n v="4120"/>
    <x v="0"/>
    <x v="0"/>
    <x v="0"/>
    <x v="0"/>
    <m/>
    <m/>
    <x v="0"/>
    <x v="0"/>
    <x v="0"/>
    <m/>
    <x v="0"/>
    <m/>
    <m/>
    <n v="0"/>
    <m/>
    <n v="0"/>
    <n v="0"/>
    <n v="0"/>
    <n v="0"/>
    <m/>
    <n v="0"/>
    <m/>
    <n v="0"/>
    <n v="0"/>
    <m/>
    <n v="0"/>
    <n v="0"/>
    <m/>
  </r>
  <r>
    <n v="4121"/>
    <x v="0"/>
    <x v="0"/>
    <x v="0"/>
    <x v="0"/>
    <m/>
    <m/>
    <x v="0"/>
    <x v="0"/>
    <x v="0"/>
    <m/>
    <x v="0"/>
    <m/>
    <m/>
    <n v="0"/>
    <m/>
    <n v="0"/>
    <n v="0"/>
    <n v="0"/>
    <n v="0"/>
    <m/>
    <n v="0"/>
    <m/>
    <n v="0"/>
    <n v="0"/>
    <m/>
    <n v="0"/>
    <n v="0"/>
    <m/>
  </r>
  <r>
    <n v="4122"/>
    <x v="0"/>
    <x v="0"/>
    <x v="0"/>
    <x v="0"/>
    <m/>
    <m/>
    <x v="0"/>
    <x v="0"/>
    <x v="0"/>
    <m/>
    <x v="0"/>
    <m/>
    <m/>
    <n v="0"/>
    <m/>
    <n v="0"/>
    <n v="0"/>
    <n v="0"/>
    <n v="0"/>
    <m/>
    <n v="0"/>
    <m/>
    <n v="0"/>
    <n v="0"/>
    <m/>
    <n v="0"/>
    <n v="0"/>
    <m/>
  </r>
  <r>
    <n v="4123"/>
    <x v="0"/>
    <x v="0"/>
    <x v="0"/>
    <x v="0"/>
    <m/>
    <m/>
    <x v="0"/>
    <x v="0"/>
    <x v="0"/>
    <m/>
    <x v="0"/>
    <m/>
    <m/>
    <n v="0"/>
    <m/>
    <n v="0"/>
    <n v="0"/>
    <n v="0"/>
    <n v="0"/>
    <m/>
    <n v="0"/>
    <m/>
    <n v="0"/>
    <n v="0"/>
    <m/>
    <n v="0"/>
    <n v="0"/>
    <m/>
  </r>
  <r>
    <n v="4124"/>
    <x v="0"/>
    <x v="0"/>
    <x v="0"/>
    <x v="0"/>
    <m/>
    <m/>
    <x v="0"/>
    <x v="0"/>
    <x v="0"/>
    <m/>
    <x v="0"/>
    <m/>
    <m/>
    <n v="0"/>
    <m/>
    <n v="0"/>
    <n v="0"/>
    <n v="0"/>
    <n v="0"/>
    <m/>
    <n v="0"/>
    <m/>
    <n v="0"/>
    <n v="0"/>
    <m/>
    <n v="0"/>
    <n v="0"/>
    <m/>
  </r>
  <r>
    <n v="4125"/>
    <x v="0"/>
    <x v="0"/>
    <x v="0"/>
    <x v="0"/>
    <m/>
    <m/>
    <x v="0"/>
    <x v="0"/>
    <x v="0"/>
    <m/>
    <x v="0"/>
    <m/>
    <m/>
    <n v="0"/>
    <m/>
    <n v="0"/>
    <n v="0"/>
    <n v="0"/>
    <n v="0"/>
    <m/>
    <n v="0"/>
    <m/>
    <n v="0"/>
    <n v="0"/>
    <m/>
    <n v="0"/>
    <n v="0"/>
    <m/>
  </r>
  <r>
    <n v="4126"/>
    <x v="0"/>
    <x v="0"/>
    <x v="0"/>
    <x v="0"/>
    <m/>
    <m/>
    <x v="0"/>
    <x v="0"/>
    <x v="0"/>
    <m/>
    <x v="0"/>
    <m/>
    <m/>
    <n v="0"/>
    <m/>
    <n v="0"/>
    <n v="0"/>
    <n v="0"/>
    <n v="0"/>
    <m/>
    <n v="0"/>
    <m/>
    <n v="0"/>
    <n v="0"/>
    <m/>
    <n v="0"/>
    <n v="0"/>
    <m/>
  </r>
  <r>
    <n v="4127"/>
    <x v="0"/>
    <x v="0"/>
    <x v="0"/>
    <x v="0"/>
    <m/>
    <m/>
    <x v="0"/>
    <x v="0"/>
    <x v="0"/>
    <m/>
    <x v="0"/>
    <m/>
    <m/>
    <n v="0"/>
    <m/>
    <n v="0"/>
    <n v="0"/>
    <n v="0"/>
    <n v="0"/>
    <m/>
    <n v="0"/>
    <m/>
    <n v="0"/>
    <n v="0"/>
    <m/>
    <n v="0"/>
    <n v="0"/>
    <m/>
  </r>
  <r>
    <n v="4128"/>
    <x v="0"/>
    <x v="0"/>
    <x v="0"/>
    <x v="0"/>
    <m/>
    <m/>
    <x v="0"/>
    <x v="0"/>
    <x v="0"/>
    <m/>
    <x v="0"/>
    <m/>
    <m/>
    <n v="0"/>
    <m/>
    <n v="0"/>
    <n v="0"/>
    <n v="0"/>
    <n v="0"/>
    <m/>
    <n v="0"/>
    <m/>
    <n v="0"/>
    <n v="0"/>
    <m/>
    <n v="0"/>
    <n v="0"/>
    <m/>
  </r>
  <r>
    <n v="4129"/>
    <x v="0"/>
    <x v="0"/>
    <x v="0"/>
    <x v="0"/>
    <m/>
    <m/>
    <x v="0"/>
    <x v="0"/>
    <x v="0"/>
    <m/>
    <x v="0"/>
    <m/>
    <m/>
    <n v="0"/>
    <m/>
    <n v="0"/>
    <n v="0"/>
    <n v="0"/>
    <n v="0"/>
    <m/>
    <n v="0"/>
    <m/>
    <n v="0"/>
    <n v="0"/>
    <m/>
    <n v="0"/>
    <n v="0"/>
    <m/>
  </r>
  <r>
    <n v="4130"/>
    <x v="0"/>
    <x v="0"/>
    <x v="0"/>
    <x v="0"/>
    <m/>
    <m/>
    <x v="0"/>
    <x v="0"/>
    <x v="0"/>
    <m/>
    <x v="0"/>
    <m/>
    <m/>
    <n v="0"/>
    <m/>
    <n v="0"/>
    <n v="0"/>
    <n v="0"/>
    <n v="0"/>
    <m/>
    <n v="0"/>
    <m/>
    <n v="0"/>
    <n v="0"/>
    <m/>
    <n v="0"/>
    <n v="0"/>
    <m/>
  </r>
  <r>
    <n v="4131"/>
    <x v="0"/>
    <x v="0"/>
    <x v="0"/>
    <x v="0"/>
    <m/>
    <m/>
    <x v="0"/>
    <x v="0"/>
    <x v="0"/>
    <m/>
    <x v="0"/>
    <m/>
    <m/>
    <n v="0"/>
    <m/>
    <n v="0"/>
    <n v="0"/>
    <n v="0"/>
    <n v="0"/>
    <m/>
    <n v="0"/>
    <m/>
    <n v="0"/>
    <n v="0"/>
    <m/>
    <n v="0"/>
    <n v="0"/>
    <m/>
  </r>
  <r>
    <n v="4132"/>
    <x v="0"/>
    <x v="0"/>
    <x v="0"/>
    <x v="0"/>
    <m/>
    <m/>
    <x v="0"/>
    <x v="0"/>
    <x v="0"/>
    <m/>
    <x v="0"/>
    <m/>
    <m/>
    <n v="0"/>
    <m/>
    <n v="0"/>
    <n v="0"/>
    <n v="0"/>
    <n v="0"/>
    <m/>
    <n v="0"/>
    <m/>
    <n v="0"/>
    <n v="0"/>
    <m/>
    <n v="0"/>
    <n v="0"/>
    <m/>
  </r>
  <r>
    <n v="4133"/>
    <x v="0"/>
    <x v="0"/>
    <x v="0"/>
    <x v="0"/>
    <m/>
    <m/>
    <x v="0"/>
    <x v="0"/>
    <x v="0"/>
    <m/>
    <x v="0"/>
    <m/>
    <m/>
    <n v="0"/>
    <m/>
    <n v="0"/>
    <n v="0"/>
    <n v="0"/>
    <n v="0"/>
    <m/>
    <n v="0"/>
    <m/>
    <n v="0"/>
    <n v="0"/>
    <m/>
    <n v="0"/>
    <n v="0"/>
    <m/>
  </r>
  <r>
    <n v="4134"/>
    <x v="0"/>
    <x v="0"/>
    <x v="0"/>
    <x v="0"/>
    <m/>
    <m/>
    <x v="0"/>
    <x v="0"/>
    <x v="0"/>
    <m/>
    <x v="0"/>
    <m/>
    <m/>
    <n v="0"/>
    <m/>
    <n v="0"/>
    <n v="0"/>
    <n v="0"/>
    <n v="0"/>
    <m/>
    <n v="0"/>
    <m/>
    <n v="0"/>
    <n v="0"/>
    <m/>
    <n v="0"/>
    <n v="0"/>
    <m/>
  </r>
  <r>
    <n v="4135"/>
    <x v="0"/>
    <x v="0"/>
    <x v="0"/>
    <x v="0"/>
    <m/>
    <m/>
    <x v="0"/>
    <x v="0"/>
    <x v="0"/>
    <m/>
    <x v="0"/>
    <m/>
    <m/>
    <n v="0"/>
    <m/>
    <n v="0"/>
    <n v="0"/>
    <n v="0"/>
    <n v="0"/>
    <m/>
    <n v="0"/>
    <m/>
    <n v="0"/>
    <n v="0"/>
    <m/>
    <n v="0"/>
    <n v="0"/>
    <m/>
  </r>
  <r>
    <n v="4136"/>
    <x v="0"/>
    <x v="0"/>
    <x v="0"/>
    <x v="0"/>
    <m/>
    <m/>
    <x v="0"/>
    <x v="0"/>
    <x v="0"/>
    <m/>
    <x v="0"/>
    <m/>
    <m/>
    <n v="0"/>
    <m/>
    <n v="0"/>
    <n v="0"/>
    <n v="0"/>
    <n v="0"/>
    <m/>
    <n v="0"/>
    <m/>
    <n v="0"/>
    <n v="0"/>
    <m/>
    <n v="0"/>
    <n v="0"/>
    <m/>
  </r>
  <r>
    <n v="4137"/>
    <x v="0"/>
    <x v="0"/>
    <x v="0"/>
    <x v="0"/>
    <m/>
    <m/>
    <x v="0"/>
    <x v="0"/>
    <x v="0"/>
    <m/>
    <x v="0"/>
    <m/>
    <m/>
    <n v="0"/>
    <m/>
    <n v="0"/>
    <n v="0"/>
    <n v="0"/>
    <n v="0"/>
    <m/>
    <n v="0"/>
    <m/>
    <n v="0"/>
    <n v="0"/>
    <m/>
    <n v="0"/>
    <n v="0"/>
    <m/>
  </r>
  <r>
    <n v="4138"/>
    <x v="0"/>
    <x v="0"/>
    <x v="0"/>
    <x v="0"/>
    <m/>
    <m/>
    <x v="0"/>
    <x v="0"/>
    <x v="0"/>
    <m/>
    <x v="0"/>
    <m/>
    <m/>
    <n v="0"/>
    <m/>
    <n v="0"/>
    <n v="0"/>
    <n v="0"/>
    <n v="0"/>
    <m/>
    <n v="0"/>
    <m/>
    <n v="0"/>
    <n v="0"/>
    <m/>
    <n v="0"/>
    <n v="0"/>
    <m/>
  </r>
  <r>
    <n v="4139"/>
    <x v="0"/>
    <x v="0"/>
    <x v="0"/>
    <x v="0"/>
    <m/>
    <m/>
    <x v="0"/>
    <x v="0"/>
    <x v="0"/>
    <m/>
    <x v="0"/>
    <m/>
    <m/>
    <n v="0"/>
    <m/>
    <n v="0"/>
    <n v="0"/>
    <n v="0"/>
    <n v="0"/>
    <m/>
    <n v="0"/>
    <m/>
    <n v="0"/>
    <n v="0"/>
    <m/>
    <n v="0"/>
    <n v="0"/>
    <m/>
  </r>
  <r>
    <n v="4140"/>
    <x v="0"/>
    <x v="0"/>
    <x v="0"/>
    <x v="0"/>
    <m/>
    <m/>
    <x v="0"/>
    <x v="0"/>
    <x v="0"/>
    <m/>
    <x v="0"/>
    <m/>
    <m/>
    <n v="0"/>
    <m/>
    <n v="0"/>
    <n v="0"/>
    <n v="0"/>
    <n v="0"/>
    <m/>
    <n v="0"/>
    <m/>
    <n v="0"/>
    <n v="0"/>
    <m/>
    <n v="0"/>
    <n v="0"/>
    <m/>
  </r>
  <r>
    <n v="4141"/>
    <x v="0"/>
    <x v="0"/>
    <x v="0"/>
    <x v="0"/>
    <m/>
    <m/>
    <x v="0"/>
    <x v="0"/>
    <x v="0"/>
    <m/>
    <x v="0"/>
    <m/>
    <m/>
    <n v="0"/>
    <m/>
    <n v="0"/>
    <n v="0"/>
    <n v="0"/>
    <n v="0"/>
    <m/>
    <n v="0"/>
    <m/>
    <n v="0"/>
    <n v="0"/>
    <m/>
    <n v="0"/>
    <n v="0"/>
    <m/>
  </r>
  <r>
    <n v="4142"/>
    <x v="0"/>
    <x v="0"/>
    <x v="0"/>
    <x v="0"/>
    <m/>
    <m/>
    <x v="0"/>
    <x v="0"/>
    <x v="0"/>
    <m/>
    <x v="0"/>
    <m/>
    <m/>
    <n v="0"/>
    <m/>
    <n v="0"/>
    <n v="0"/>
    <n v="0"/>
    <n v="0"/>
    <m/>
    <n v="0"/>
    <m/>
    <n v="0"/>
    <n v="0"/>
    <m/>
    <n v="0"/>
    <n v="0"/>
    <m/>
  </r>
  <r>
    <n v="4143"/>
    <x v="0"/>
    <x v="0"/>
    <x v="0"/>
    <x v="0"/>
    <m/>
    <m/>
    <x v="0"/>
    <x v="0"/>
    <x v="0"/>
    <m/>
    <x v="0"/>
    <m/>
    <m/>
    <n v="0"/>
    <m/>
    <n v="0"/>
    <n v="0"/>
    <n v="0"/>
    <n v="0"/>
    <m/>
    <n v="0"/>
    <m/>
    <n v="0"/>
    <n v="0"/>
    <m/>
    <n v="0"/>
    <n v="0"/>
    <m/>
  </r>
  <r>
    <n v="4144"/>
    <x v="0"/>
    <x v="0"/>
    <x v="0"/>
    <x v="0"/>
    <m/>
    <m/>
    <x v="0"/>
    <x v="0"/>
    <x v="0"/>
    <m/>
    <x v="0"/>
    <m/>
    <m/>
    <n v="0"/>
    <m/>
    <n v="0"/>
    <n v="0"/>
    <n v="0"/>
    <n v="0"/>
    <m/>
    <n v="0"/>
    <m/>
    <n v="0"/>
    <n v="0"/>
    <m/>
    <n v="0"/>
    <n v="0"/>
    <m/>
  </r>
  <r>
    <n v="4145"/>
    <x v="0"/>
    <x v="0"/>
    <x v="0"/>
    <x v="0"/>
    <m/>
    <m/>
    <x v="0"/>
    <x v="0"/>
    <x v="0"/>
    <m/>
    <x v="0"/>
    <m/>
    <m/>
    <n v="0"/>
    <m/>
    <n v="0"/>
    <n v="0"/>
    <n v="0"/>
    <n v="0"/>
    <m/>
    <n v="0"/>
    <m/>
    <n v="0"/>
    <n v="0"/>
    <m/>
    <n v="0"/>
    <n v="0"/>
    <m/>
  </r>
  <r>
    <n v="4146"/>
    <x v="0"/>
    <x v="0"/>
    <x v="0"/>
    <x v="0"/>
    <m/>
    <m/>
    <x v="0"/>
    <x v="0"/>
    <x v="0"/>
    <m/>
    <x v="0"/>
    <m/>
    <m/>
    <n v="0"/>
    <m/>
    <n v="0"/>
    <n v="0"/>
    <n v="0"/>
    <n v="0"/>
    <m/>
    <n v="0"/>
    <m/>
    <n v="0"/>
    <n v="0"/>
    <m/>
    <n v="0"/>
    <n v="0"/>
    <m/>
  </r>
  <r>
    <n v="4147"/>
    <x v="0"/>
    <x v="0"/>
    <x v="0"/>
    <x v="0"/>
    <m/>
    <m/>
    <x v="0"/>
    <x v="0"/>
    <x v="0"/>
    <m/>
    <x v="0"/>
    <m/>
    <m/>
    <n v="0"/>
    <m/>
    <n v="0"/>
    <n v="0"/>
    <n v="0"/>
    <n v="0"/>
    <m/>
    <n v="0"/>
    <m/>
    <n v="0"/>
    <n v="0"/>
    <m/>
    <n v="0"/>
    <n v="0"/>
    <m/>
  </r>
  <r>
    <n v="4148"/>
    <x v="0"/>
    <x v="0"/>
    <x v="0"/>
    <x v="0"/>
    <m/>
    <m/>
    <x v="0"/>
    <x v="0"/>
    <x v="0"/>
    <m/>
    <x v="0"/>
    <m/>
    <m/>
    <n v="0"/>
    <m/>
    <n v="0"/>
    <n v="0"/>
    <n v="0"/>
    <n v="0"/>
    <m/>
    <n v="0"/>
    <m/>
    <n v="0"/>
    <n v="0"/>
    <m/>
    <n v="0"/>
    <n v="0"/>
    <m/>
  </r>
  <r>
    <n v="4149"/>
    <x v="0"/>
    <x v="0"/>
    <x v="0"/>
    <x v="0"/>
    <m/>
    <m/>
    <x v="0"/>
    <x v="0"/>
    <x v="0"/>
    <m/>
    <x v="0"/>
    <m/>
    <m/>
    <n v="0"/>
    <m/>
    <n v="0"/>
    <n v="0"/>
    <n v="0"/>
    <n v="0"/>
    <m/>
    <n v="0"/>
    <m/>
    <n v="0"/>
    <n v="0"/>
    <m/>
    <n v="0"/>
    <n v="0"/>
    <m/>
  </r>
  <r>
    <n v="4150"/>
    <x v="0"/>
    <x v="0"/>
    <x v="0"/>
    <x v="0"/>
    <m/>
    <m/>
    <x v="0"/>
    <x v="0"/>
    <x v="0"/>
    <m/>
    <x v="0"/>
    <m/>
    <m/>
    <n v="0"/>
    <m/>
    <n v="0"/>
    <n v="0"/>
    <n v="0"/>
    <n v="0"/>
    <m/>
    <n v="0"/>
    <m/>
    <n v="0"/>
    <n v="0"/>
    <m/>
    <n v="0"/>
    <n v="0"/>
    <m/>
  </r>
  <r>
    <n v="4151"/>
    <x v="0"/>
    <x v="0"/>
    <x v="0"/>
    <x v="0"/>
    <m/>
    <m/>
    <x v="0"/>
    <x v="0"/>
    <x v="0"/>
    <m/>
    <x v="0"/>
    <m/>
    <m/>
    <n v="0"/>
    <m/>
    <n v="0"/>
    <n v="0"/>
    <n v="0"/>
    <n v="0"/>
    <m/>
    <n v="0"/>
    <m/>
    <n v="0"/>
    <n v="0"/>
    <m/>
    <n v="0"/>
    <n v="0"/>
    <m/>
  </r>
  <r>
    <n v="4152"/>
    <x v="0"/>
    <x v="0"/>
    <x v="0"/>
    <x v="0"/>
    <m/>
    <m/>
    <x v="0"/>
    <x v="0"/>
    <x v="0"/>
    <m/>
    <x v="0"/>
    <m/>
    <m/>
    <n v="0"/>
    <m/>
    <n v="0"/>
    <n v="0"/>
    <n v="0"/>
    <n v="0"/>
    <m/>
    <n v="0"/>
    <m/>
    <n v="0"/>
    <n v="0"/>
    <m/>
    <n v="0"/>
    <n v="0"/>
    <m/>
  </r>
  <r>
    <n v="4153"/>
    <x v="0"/>
    <x v="0"/>
    <x v="0"/>
    <x v="0"/>
    <m/>
    <m/>
    <x v="0"/>
    <x v="0"/>
    <x v="0"/>
    <m/>
    <x v="0"/>
    <m/>
    <m/>
    <n v="0"/>
    <m/>
    <n v="0"/>
    <n v="0"/>
    <n v="0"/>
    <n v="0"/>
    <m/>
    <n v="0"/>
    <m/>
    <n v="0"/>
    <n v="0"/>
    <m/>
    <n v="0"/>
    <n v="0"/>
    <m/>
  </r>
  <r>
    <n v="4154"/>
    <x v="0"/>
    <x v="0"/>
    <x v="0"/>
    <x v="0"/>
    <m/>
    <m/>
    <x v="0"/>
    <x v="0"/>
    <x v="0"/>
    <m/>
    <x v="0"/>
    <m/>
    <m/>
    <n v="0"/>
    <m/>
    <n v="0"/>
    <n v="0"/>
    <n v="0"/>
    <n v="0"/>
    <m/>
    <n v="0"/>
    <m/>
    <n v="0"/>
    <n v="0"/>
    <m/>
    <n v="0"/>
    <n v="0"/>
    <m/>
  </r>
  <r>
    <n v="4155"/>
    <x v="0"/>
    <x v="0"/>
    <x v="0"/>
    <x v="0"/>
    <m/>
    <m/>
    <x v="0"/>
    <x v="0"/>
    <x v="0"/>
    <m/>
    <x v="0"/>
    <m/>
    <m/>
    <n v="0"/>
    <m/>
    <n v="0"/>
    <n v="0"/>
    <n v="0"/>
    <n v="0"/>
    <m/>
    <n v="0"/>
    <m/>
    <n v="0"/>
    <n v="0"/>
    <m/>
    <n v="0"/>
    <n v="0"/>
    <m/>
  </r>
  <r>
    <n v="4156"/>
    <x v="0"/>
    <x v="0"/>
    <x v="0"/>
    <x v="0"/>
    <m/>
    <m/>
    <x v="0"/>
    <x v="0"/>
    <x v="0"/>
    <m/>
    <x v="0"/>
    <m/>
    <m/>
    <n v="0"/>
    <m/>
    <n v="0"/>
    <n v="0"/>
    <n v="0"/>
    <n v="0"/>
    <m/>
    <n v="0"/>
    <m/>
    <n v="0"/>
    <n v="0"/>
    <m/>
    <n v="0"/>
    <n v="0"/>
    <m/>
  </r>
  <r>
    <n v="4157"/>
    <x v="0"/>
    <x v="0"/>
    <x v="0"/>
    <x v="0"/>
    <m/>
    <m/>
    <x v="0"/>
    <x v="0"/>
    <x v="0"/>
    <m/>
    <x v="0"/>
    <m/>
    <m/>
    <n v="0"/>
    <m/>
    <n v="0"/>
    <n v="0"/>
    <n v="0"/>
    <n v="0"/>
    <m/>
    <n v="0"/>
    <m/>
    <n v="0"/>
    <n v="0"/>
    <m/>
    <n v="0"/>
    <n v="0"/>
    <m/>
  </r>
  <r>
    <n v="4158"/>
    <x v="0"/>
    <x v="0"/>
    <x v="0"/>
    <x v="0"/>
    <m/>
    <m/>
    <x v="0"/>
    <x v="0"/>
    <x v="0"/>
    <m/>
    <x v="0"/>
    <m/>
    <m/>
    <n v="0"/>
    <m/>
    <n v="0"/>
    <n v="0"/>
    <n v="0"/>
    <n v="0"/>
    <m/>
    <n v="0"/>
    <m/>
    <n v="0"/>
    <n v="0"/>
    <m/>
    <n v="0"/>
    <n v="0"/>
    <m/>
  </r>
  <r>
    <n v="4159"/>
    <x v="0"/>
    <x v="0"/>
    <x v="0"/>
    <x v="0"/>
    <m/>
    <m/>
    <x v="0"/>
    <x v="0"/>
    <x v="0"/>
    <m/>
    <x v="0"/>
    <m/>
    <m/>
    <n v="0"/>
    <m/>
    <n v="0"/>
    <n v="0"/>
    <n v="0"/>
    <n v="0"/>
    <m/>
    <n v="0"/>
    <m/>
    <n v="0"/>
    <n v="0"/>
    <m/>
    <n v="0"/>
    <n v="0"/>
    <m/>
  </r>
  <r>
    <n v="4160"/>
    <x v="0"/>
    <x v="0"/>
    <x v="0"/>
    <x v="0"/>
    <m/>
    <m/>
    <x v="0"/>
    <x v="0"/>
    <x v="0"/>
    <m/>
    <x v="0"/>
    <m/>
    <m/>
    <n v="0"/>
    <m/>
    <n v="0"/>
    <n v="0"/>
    <n v="0"/>
    <n v="0"/>
    <m/>
    <n v="0"/>
    <m/>
    <n v="0"/>
    <n v="0"/>
    <m/>
    <n v="0"/>
    <n v="0"/>
    <m/>
  </r>
  <r>
    <n v="4161"/>
    <x v="0"/>
    <x v="0"/>
    <x v="0"/>
    <x v="0"/>
    <m/>
    <m/>
    <x v="0"/>
    <x v="0"/>
    <x v="0"/>
    <m/>
    <x v="0"/>
    <m/>
    <m/>
    <n v="0"/>
    <m/>
    <n v="0"/>
    <n v="0"/>
    <n v="0"/>
    <n v="0"/>
    <m/>
    <n v="0"/>
    <m/>
    <n v="0"/>
    <n v="0"/>
    <m/>
    <n v="0"/>
    <n v="0"/>
    <m/>
  </r>
  <r>
    <n v="4162"/>
    <x v="0"/>
    <x v="0"/>
    <x v="0"/>
    <x v="0"/>
    <m/>
    <m/>
    <x v="0"/>
    <x v="0"/>
    <x v="0"/>
    <m/>
    <x v="0"/>
    <m/>
    <m/>
    <n v="0"/>
    <m/>
    <n v="0"/>
    <n v="0"/>
    <n v="0"/>
    <n v="0"/>
    <m/>
    <n v="0"/>
    <m/>
    <n v="0"/>
    <n v="0"/>
    <m/>
    <n v="0"/>
    <n v="0"/>
    <m/>
  </r>
  <r>
    <n v="4163"/>
    <x v="0"/>
    <x v="0"/>
    <x v="0"/>
    <x v="0"/>
    <m/>
    <m/>
    <x v="0"/>
    <x v="0"/>
    <x v="0"/>
    <m/>
    <x v="0"/>
    <m/>
    <m/>
    <n v="0"/>
    <m/>
    <n v="0"/>
    <n v="0"/>
    <n v="0"/>
    <n v="0"/>
    <m/>
    <n v="0"/>
    <m/>
    <n v="0"/>
    <n v="0"/>
    <m/>
    <n v="0"/>
    <n v="0"/>
    <m/>
  </r>
  <r>
    <n v="4164"/>
    <x v="0"/>
    <x v="0"/>
    <x v="0"/>
    <x v="0"/>
    <m/>
    <m/>
    <x v="0"/>
    <x v="0"/>
    <x v="0"/>
    <m/>
    <x v="0"/>
    <m/>
    <m/>
    <n v="0"/>
    <m/>
    <n v="0"/>
    <n v="0"/>
    <n v="0"/>
    <n v="0"/>
    <m/>
    <n v="0"/>
    <m/>
    <n v="0"/>
    <n v="0"/>
    <m/>
    <n v="0"/>
    <n v="0"/>
    <m/>
  </r>
  <r>
    <n v="4165"/>
    <x v="0"/>
    <x v="0"/>
    <x v="0"/>
    <x v="0"/>
    <m/>
    <m/>
    <x v="0"/>
    <x v="0"/>
    <x v="0"/>
    <m/>
    <x v="0"/>
    <m/>
    <m/>
    <n v="0"/>
    <m/>
    <n v="0"/>
    <n v="0"/>
    <n v="0"/>
    <n v="0"/>
    <m/>
    <n v="0"/>
    <m/>
    <n v="0"/>
    <n v="0"/>
    <m/>
    <n v="0"/>
    <n v="0"/>
    <m/>
  </r>
  <r>
    <n v="4166"/>
    <x v="0"/>
    <x v="0"/>
    <x v="0"/>
    <x v="0"/>
    <m/>
    <m/>
    <x v="0"/>
    <x v="0"/>
    <x v="0"/>
    <m/>
    <x v="0"/>
    <m/>
    <m/>
    <n v="0"/>
    <m/>
    <n v="0"/>
    <n v="0"/>
    <n v="0"/>
    <n v="0"/>
    <m/>
    <n v="0"/>
    <m/>
    <n v="0"/>
    <n v="0"/>
    <m/>
    <n v="0"/>
    <n v="0"/>
    <m/>
  </r>
  <r>
    <n v="4167"/>
    <x v="0"/>
    <x v="0"/>
    <x v="0"/>
    <x v="0"/>
    <m/>
    <m/>
    <x v="0"/>
    <x v="0"/>
    <x v="0"/>
    <m/>
    <x v="0"/>
    <m/>
    <m/>
    <n v="0"/>
    <m/>
    <n v="0"/>
    <n v="0"/>
    <n v="0"/>
    <n v="0"/>
    <m/>
    <n v="0"/>
    <m/>
    <n v="0"/>
    <n v="0"/>
    <m/>
    <n v="0"/>
    <n v="0"/>
    <m/>
  </r>
  <r>
    <n v="4168"/>
    <x v="0"/>
    <x v="0"/>
    <x v="0"/>
    <x v="0"/>
    <m/>
    <m/>
    <x v="0"/>
    <x v="0"/>
    <x v="0"/>
    <m/>
    <x v="0"/>
    <m/>
    <m/>
    <n v="0"/>
    <m/>
    <n v="0"/>
    <n v="0"/>
    <n v="0"/>
    <n v="0"/>
    <m/>
    <n v="0"/>
    <m/>
    <n v="0"/>
    <n v="0"/>
    <m/>
    <n v="0"/>
    <n v="0"/>
    <m/>
  </r>
  <r>
    <n v="4169"/>
    <x v="0"/>
    <x v="0"/>
    <x v="0"/>
    <x v="0"/>
    <m/>
    <m/>
    <x v="0"/>
    <x v="0"/>
    <x v="0"/>
    <m/>
    <x v="0"/>
    <m/>
    <m/>
    <n v="0"/>
    <m/>
    <n v="0"/>
    <n v="0"/>
    <n v="0"/>
    <n v="0"/>
    <m/>
    <n v="0"/>
    <m/>
    <n v="0"/>
    <n v="0"/>
    <m/>
    <n v="0"/>
    <n v="0"/>
    <m/>
  </r>
  <r>
    <n v="4170"/>
    <x v="0"/>
    <x v="0"/>
    <x v="0"/>
    <x v="0"/>
    <m/>
    <m/>
    <x v="0"/>
    <x v="0"/>
    <x v="0"/>
    <m/>
    <x v="0"/>
    <m/>
    <m/>
    <n v="0"/>
    <m/>
    <n v="0"/>
    <n v="0"/>
    <n v="0"/>
    <n v="0"/>
    <m/>
    <n v="0"/>
    <m/>
    <n v="0"/>
    <n v="0"/>
    <m/>
    <n v="0"/>
    <n v="0"/>
    <m/>
  </r>
  <r>
    <n v="4171"/>
    <x v="0"/>
    <x v="0"/>
    <x v="0"/>
    <x v="0"/>
    <m/>
    <m/>
    <x v="0"/>
    <x v="0"/>
    <x v="0"/>
    <m/>
    <x v="0"/>
    <m/>
    <m/>
    <n v="0"/>
    <m/>
    <n v="0"/>
    <n v="0"/>
    <n v="0"/>
    <n v="0"/>
    <m/>
    <n v="0"/>
    <m/>
    <n v="0"/>
    <n v="0"/>
    <m/>
    <n v="0"/>
    <n v="0"/>
    <m/>
  </r>
  <r>
    <n v="4172"/>
    <x v="0"/>
    <x v="0"/>
    <x v="0"/>
    <x v="0"/>
    <m/>
    <m/>
    <x v="0"/>
    <x v="0"/>
    <x v="0"/>
    <m/>
    <x v="0"/>
    <m/>
    <m/>
    <n v="0"/>
    <m/>
    <n v="0"/>
    <n v="0"/>
    <n v="0"/>
    <n v="0"/>
    <m/>
    <n v="0"/>
    <m/>
    <n v="0"/>
    <n v="0"/>
    <m/>
    <n v="0"/>
    <n v="0"/>
    <m/>
  </r>
  <r>
    <n v="4173"/>
    <x v="0"/>
    <x v="0"/>
    <x v="0"/>
    <x v="0"/>
    <m/>
    <m/>
    <x v="0"/>
    <x v="0"/>
    <x v="0"/>
    <m/>
    <x v="0"/>
    <m/>
    <m/>
    <n v="0"/>
    <m/>
    <n v="0"/>
    <n v="0"/>
    <n v="0"/>
    <n v="0"/>
    <m/>
    <n v="0"/>
    <m/>
    <n v="0"/>
    <n v="0"/>
    <m/>
    <n v="0"/>
    <n v="0"/>
    <m/>
  </r>
  <r>
    <n v="4174"/>
    <x v="0"/>
    <x v="0"/>
    <x v="0"/>
    <x v="0"/>
    <m/>
    <m/>
    <x v="0"/>
    <x v="0"/>
    <x v="0"/>
    <m/>
    <x v="0"/>
    <m/>
    <m/>
    <n v="0"/>
    <m/>
    <n v="0"/>
    <n v="0"/>
    <n v="0"/>
    <n v="0"/>
    <m/>
    <n v="0"/>
    <m/>
    <n v="0"/>
    <n v="0"/>
    <m/>
    <n v="0"/>
    <n v="0"/>
    <m/>
  </r>
  <r>
    <n v="4175"/>
    <x v="0"/>
    <x v="0"/>
    <x v="0"/>
    <x v="0"/>
    <m/>
    <m/>
    <x v="0"/>
    <x v="0"/>
    <x v="0"/>
    <m/>
    <x v="0"/>
    <m/>
    <m/>
    <n v="0"/>
    <m/>
    <n v="0"/>
    <n v="0"/>
    <n v="0"/>
    <n v="0"/>
    <m/>
    <n v="0"/>
    <m/>
    <n v="0"/>
    <n v="0"/>
    <m/>
    <n v="0"/>
    <n v="0"/>
    <m/>
  </r>
  <r>
    <n v="4176"/>
    <x v="0"/>
    <x v="0"/>
    <x v="0"/>
    <x v="0"/>
    <m/>
    <m/>
    <x v="0"/>
    <x v="0"/>
    <x v="0"/>
    <m/>
    <x v="0"/>
    <m/>
    <m/>
    <n v="0"/>
    <m/>
    <n v="0"/>
    <n v="0"/>
    <n v="0"/>
    <n v="0"/>
    <m/>
    <n v="0"/>
    <m/>
    <n v="0"/>
    <n v="0"/>
    <m/>
    <n v="0"/>
    <n v="0"/>
    <m/>
  </r>
  <r>
    <n v="4177"/>
    <x v="0"/>
    <x v="0"/>
    <x v="0"/>
    <x v="0"/>
    <m/>
    <m/>
    <x v="0"/>
    <x v="0"/>
    <x v="0"/>
    <m/>
    <x v="0"/>
    <m/>
    <m/>
    <n v="0"/>
    <m/>
    <n v="0"/>
    <n v="0"/>
    <n v="0"/>
    <n v="0"/>
    <m/>
    <n v="0"/>
    <m/>
    <n v="0"/>
    <n v="0"/>
    <m/>
    <n v="0"/>
    <n v="0"/>
    <m/>
  </r>
  <r>
    <n v="4178"/>
    <x v="0"/>
    <x v="0"/>
    <x v="0"/>
    <x v="0"/>
    <m/>
    <m/>
    <x v="0"/>
    <x v="0"/>
    <x v="0"/>
    <m/>
    <x v="0"/>
    <m/>
    <m/>
    <n v="0"/>
    <m/>
    <n v="0"/>
    <n v="0"/>
    <n v="0"/>
    <n v="0"/>
    <m/>
    <n v="0"/>
    <m/>
    <n v="0"/>
    <n v="0"/>
    <m/>
    <n v="0"/>
    <n v="0"/>
    <m/>
  </r>
  <r>
    <n v="4179"/>
    <x v="0"/>
    <x v="0"/>
    <x v="0"/>
    <x v="0"/>
    <m/>
    <m/>
    <x v="0"/>
    <x v="0"/>
    <x v="0"/>
    <m/>
    <x v="0"/>
    <m/>
    <m/>
    <n v="0"/>
    <m/>
    <n v="0"/>
    <n v="0"/>
    <n v="0"/>
    <n v="0"/>
    <m/>
    <n v="0"/>
    <m/>
    <n v="0"/>
    <n v="0"/>
    <m/>
    <n v="0"/>
    <n v="0"/>
    <m/>
  </r>
  <r>
    <n v="4180"/>
    <x v="0"/>
    <x v="0"/>
    <x v="0"/>
    <x v="0"/>
    <m/>
    <m/>
    <x v="0"/>
    <x v="0"/>
    <x v="0"/>
    <m/>
    <x v="0"/>
    <m/>
    <m/>
    <n v="0"/>
    <m/>
    <n v="0"/>
    <n v="0"/>
    <n v="0"/>
    <n v="0"/>
    <m/>
    <n v="0"/>
    <m/>
    <n v="0"/>
    <n v="0"/>
    <m/>
    <n v="0"/>
    <n v="0"/>
    <m/>
  </r>
  <r>
    <n v="4181"/>
    <x v="0"/>
    <x v="0"/>
    <x v="0"/>
    <x v="0"/>
    <m/>
    <m/>
    <x v="0"/>
    <x v="0"/>
    <x v="0"/>
    <m/>
    <x v="0"/>
    <m/>
    <m/>
    <n v="0"/>
    <m/>
    <n v="0"/>
    <n v="0"/>
    <n v="0"/>
    <n v="0"/>
    <m/>
    <n v="0"/>
    <m/>
    <n v="0"/>
    <n v="0"/>
    <m/>
    <n v="0"/>
    <n v="0"/>
    <m/>
  </r>
  <r>
    <n v="4182"/>
    <x v="0"/>
    <x v="0"/>
    <x v="0"/>
    <x v="0"/>
    <m/>
    <m/>
    <x v="0"/>
    <x v="0"/>
    <x v="0"/>
    <m/>
    <x v="0"/>
    <m/>
    <m/>
    <n v="0"/>
    <m/>
    <n v="0"/>
    <n v="0"/>
    <n v="0"/>
    <n v="0"/>
    <m/>
    <n v="0"/>
    <m/>
    <n v="0"/>
    <n v="0"/>
    <m/>
    <n v="0"/>
    <n v="0"/>
    <m/>
  </r>
  <r>
    <n v="4183"/>
    <x v="0"/>
    <x v="0"/>
    <x v="0"/>
    <x v="0"/>
    <m/>
    <m/>
    <x v="0"/>
    <x v="0"/>
    <x v="0"/>
    <m/>
    <x v="0"/>
    <m/>
    <m/>
    <n v="0"/>
    <m/>
    <n v="0"/>
    <n v="0"/>
    <n v="0"/>
    <n v="0"/>
    <m/>
    <n v="0"/>
    <m/>
    <n v="0"/>
    <n v="0"/>
    <m/>
    <n v="0"/>
    <n v="0"/>
    <m/>
  </r>
  <r>
    <n v="4184"/>
    <x v="0"/>
    <x v="0"/>
    <x v="0"/>
    <x v="0"/>
    <m/>
    <m/>
    <x v="0"/>
    <x v="0"/>
    <x v="0"/>
    <m/>
    <x v="0"/>
    <m/>
    <m/>
    <n v="0"/>
    <m/>
    <n v="0"/>
    <n v="0"/>
    <n v="0"/>
    <n v="0"/>
    <m/>
    <n v="0"/>
    <m/>
    <n v="0"/>
    <n v="0"/>
    <m/>
    <n v="0"/>
    <n v="0"/>
    <m/>
  </r>
  <r>
    <n v="4185"/>
    <x v="0"/>
    <x v="0"/>
    <x v="0"/>
    <x v="0"/>
    <m/>
    <m/>
    <x v="0"/>
    <x v="0"/>
    <x v="0"/>
    <m/>
    <x v="0"/>
    <m/>
    <m/>
    <n v="0"/>
    <m/>
    <n v="0"/>
    <n v="0"/>
    <n v="0"/>
    <n v="0"/>
    <m/>
    <n v="0"/>
    <m/>
    <n v="0"/>
    <n v="0"/>
    <m/>
    <n v="0"/>
    <n v="0"/>
    <m/>
  </r>
  <r>
    <n v="4186"/>
    <x v="0"/>
    <x v="0"/>
    <x v="0"/>
    <x v="0"/>
    <m/>
    <m/>
    <x v="0"/>
    <x v="0"/>
    <x v="0"/>
    <m/>
    <x v="0"/>
    <m/>
    <m/>
    <n v="0"/>
    <m/>
    <n v="0"/>
    <n v="0"/>
    <n v="0"/>
    <n v="0"/>
    <m/>
    <n v="0"/>
    <m/>
    <n v="0"/>
    <n v="0"/>
    <m/>
    <n v="0"/>
    <n v="0"/>
    <m/>
  </r>
  <r>
    <n v="4187"/>
    <x v="0"/>
    <x v="0"/>
    <x v="0"/>
    <x v="0"/>
    <m/>
    <m/>
    <x v="0"/>
    <x v="0"/>
    <x v="0"/>
    <m/>
    <x v="0"/>
    <m/>
    <m/>
    <n v="0"/>
    <m/>
    <n v="0"/>
    <n v="0"/>
    <n v="0"/>
    <n v="0"/>
    <m/>
    <n v="0"/>
    <m/>
    <n v="0"/>
    <n v="0"/>
    <m/>
    <n v="0"/>
    <n v="0"/>
    <m/>
  </r>
  <r>
    <n v="4188"/>
    <x v="0"/>
    <x v="0"/>
    <x v="0"/>
    <x v="0"/>
    <m/>
    <m/>
    <x v="0"/>
    <x v="0"/>
    <x v="0"/>
    <m/>
    <x v="0"/>
    <m/>
    <m/>
    <n v="0"/>
    <m/>
    <n v="0"/>
    <n v="0"/>
    <n v="0"/>
    <n v="0"/>
    <m/>
    <n v="0"/>
    <m/>
    <n v="0"/>
    <n v="0"/>
    <m/>
    <n v="0"/>
    <n v="0"/>
    <m/>
  </r>
  <r>
    <n v="4189"/>
    <x v="0"/>
    <x v="0"/>
    <x v="0"/>
    <x v="0"/>
    <m/>
    <m/>
    <x v="0"/>
    <x v="0"/>
    <x v="0"/>
    <m/>
    <x v="0"/>
    <m/>
    <m/>
    <n v="0"/>
    <m/>
    <n v="0"/>
    <n v="0"/>
    <n v="0"/>
    <n v="0"/>
    <m/>
    <n v="0"/>
    <m/>
    <n v="0"/>
    <n v="0"/>
    <m/>
    <n v="0"/>
    <n v="0"/>
    <m/>
  </r>
  <r>
    <n v="4190"/>
    <x v="0"/>
    <x v="0"/>
    <x v="0"/>
    <x v="0"/>
    <m/>
    <m/>
    <x v="0"/>
    <x v="0"/>
    <x v="0"/>
    <m/>
    <x v="0"/>
    <m/>
    <m/>
    <n v="0"/>
    <m/>
    <n v="0"/>
    <n v="0"/>
    <n v="0"/>
    <n v="0"/>
    <m/>
    <n v="0"/>
    <m/>
    <n v="0"/>
    <n v="0"/>
    <m/>
    <n v="0"/>
    <n v="0"/>
    <m/>
  </r>
  <r>
    <n v="4191"/>
    <x v="0"/>
    <x v="0"/>
    <x v="0"/>
    <x v="0"/>
    <m/>
    <m/>
    <x v="0"/>
    <x v="0"/>
    <x v="0"/>
    <m/>
    <x v="0"/>
    <m/>
    <m/>
    <n v="0"/>
    <m/>
    <n v="0"/>
    <n v="0"/>
    <n v="0"/>
    <n v="0"/>
    <m/>
    <n v="0"/>
    <m/>
    <n v="0"/>
    <n v="0"/>
    <m/>
    <n v="0"/>
    <n v="0"/>
    <m/>
  </r>
  <r>
    <n v="4192"/>
    <x v="0"/>
    <x v="0"/>
    <x v="0"/>
    <x v="0"/>
    <m/>
    <m/>
    <x v="0"/>
    <x v="0"/>
    <x v="0"/>
    <m/>
    <x v="0"/>
    <m/>
    <m/>
    <n v="0"/>
    <m/>
    <n v="0"/>
    <n v="0"/>
    <n v="0"/>
    <n v="0"/>
    <m/>
    <n v="0"/>
    <m/>
    <n v="0"/>
    <n v="0"/>
    <m/>
    <n v="0"/>
    <n v="0"/>
    <m/>
  </r>
  <r>
    <n v="4193"/>
    <x v="0"/>
    <x v="0"/>
    <x v="0"/>
    <x v="0"/>
    <m/>
    <m/>
    <x v="0"/>
    <x v="0"/>
    <x v="0"/>
    <m/>
    <x v="0"/>
    <m/>
    <m/>
    <n v="0"/>
    <m/>
    <n v="0"/>
    <n v="0"/>
    <n v="0"/>
    <n v="0"/>
    <m/>
    <n v="0"/>
    <m/>
    <n v="0"/>
    <n v="0"/>
    <m/>
    <n v="0"/>
    <n v="0"/>
    <m/>
  </r>
  <r>
    <n v="4194"/>
    <x v="0"/>
    <x v="0"/>
    <x v="0"/>
    <x v="0"/>
    <m/>
    <m/>
    <x v="0"/>
    <x v="0"/>
    <x v="0"/>
    <m/>
    <x v="0"/>
    <m/>
    <m/>
    <n v="0"/>
    <m/>
    <n v="0"/>
    <n v="0"/>
    <n v="0"/>
    <n v="0"/>
    <m/>
    <n v="0"/>
    <m/>
    <n v="0"/>
    <n v="0"/>
    <m/>
    <n v="0"/>
    <n v="0"/>
    <m/>
  </r>
  <r>
    <n v="4195"/>
    <x v="0"/>
    <x v="0"/>
    <x v="0"/>
    <x v="0"/>
    <m/>
    <m/>
    <x v="0"/>
    <x v="0"/>
    <x v="0"/>
    <m/>
    <x v="0"/>
    <m/>
    <m/>
    <n v="0"/>
    <m/>
    <n v="0"/>
    <n v="0"/>
    <n v="0"/>
    <n v="0"/>
    <m/>
    <n v="0"/>
    <m/>
    <n v="0"/>
    <n v="0"/>
    <m/>
    <n v="0"/>
    <n v="0"/>
    <m/>
  </r>
  <r>
    <n v="4196"/>
    <x v="0"/>
    <x v="0"/>
    <x v="0"/>
    <x v="0"/>
    <m/>
    <m/>
    <x v="0"/>
    <x v="0"/>
    <x v="0"/>
    <m/>
    <x v="0"/>
    <m/>
    <m/>
    <n v="0"/>
    <m/>
    <n v="0"/>
    <n v="0"/>
    <n v="0"/>
    <n v="0"/>
    <m/>
    <n v="0"/>
    <m/>
    <n v="0"/>
    <n v="0"/>
    <m/>
    <n v="0"/>
    <n v="0"/>
    <m/>
  </r>
  <r>
    <n v="4197"/>
    <x v="0"/>
    <x v="0"/>
    <x v="0"/>
    <x v="0"/>
    <m/>
    <m/>
    <x v="0"/>
    <x v="0"/>
    <x v="0"/>
    <m/>
    <x v="0"/>
    <m/>
    <m/>
    <n v="0"/>
    <m/>
    <n v="0"/>
    <n v="0"/>
    <n v="0"/>
    <n v="0"/>
    <m/>
    <n v="0"/>
    <m/>
    <n v="0"/>
    <n v="0"/>
    <m/>
    <n v="0"/>
    <n v="0"/>
    <m/>
  </r>
  <r>
    <n v="4198"/>
    <x v="0"/>
    <x v="0"/>
    <x v="0"/>
    <x v="0"/>
    <m/>
    <m/>
    <x v="0"/>
    <x v="0"/>
    <x v="0"/>
    <m/>
    <x v="0"/>
    <m/>
    <m/>
    <n v="0"/>
    <m/>
    <n v="0"/>
    <n v="0"/>
    <n v="0"/>
    <n v="0"/>
    <m/>
    <n v="0"/>
    <m/>
    <n v="0"/>
    <n v="0"/>
    <m/>
    <n v="0"/>
    <n v="0"/>
    <m/>
  </r>
  <r>
    <n v="4199"/>
    <x v="0"/>
    <x v="0"/>
    <x v="0"/>
    <x v="0"/>
    <m/>
    <m/>
    <x v="0"/>
    <x v="0"/>
    <x v="0"/>
    <m/>
    <x v="0"/>
    <m/>
    <m/>
    <n v="0"/>
    <m/>
    <n v="0"/>
    <n v="0"/>
    <n v="0"/>
    <n v="0"/>
    <m/>
    <n v="0"/>
    <m/>
    <n v="0"/>
    <n v="0"/>
    <m/>
    <n v="0"/>
    <n v="0"/>
    <m/>
  </r>
  <r>
    <n v="4200"/>
    <x v="0"/>
    <x v="0"/>
    <x v="0"/>
    <x v="0"/>
    <m/>
    <m/>
    <x v="0"/>
    <x v="0"/>
    <x v="0"/>
    <m/>
    <x v="0"/>
    <m/>
    <m/>
    <n v="0"/>
    <m/>
    <n v="0"/>
    <n v="0"/>
    <n v="0"/>
    <n v="0"/>
    <m/>
    <n v="0"/>
    <m/>
    <n v="0"/>
    <n v="0"/>
    <m/>
    <n v="0"/>
    <n v="0"/>
    <m/>
  </r>
  <r>
    <n v="4201"/>
    <x v="0"/>
    <x v="0"/>
    <x v="0"/>
    <x v="0"/>
    <m/>
    <m/>
    <x v="0"/>
    <x v="0"/>
    <x v="0"/>
    <m/>
    <x v="0"/>
    <m/>
    <m/>
    <n v="0"/>
    <m/>
    <n v="0"/>
    <n v="0"/>
    <n v="0"/>
    <n v="0"/>
    <m/>
    <n v="0"/>
    <m/>
    <n v="0"/>
    <n v="0"/>
    <m/>
    <n v="0"/>
    <n v="0"/>
    <m/>
  </r>
  <r>
    <n v="4202"/>
    <x v="0"/>
    <x v="0"/>
    <x v="0"/>
    <x v="0"/>
    <m/>
    <m/>
    <x v="0"/>
    <x v="0"/>
    <x v="0"/>
    <m/>
    <x v="0"/>
    <m/>
    <m/>
    <n v="0"/>
    <m/>
    <n v="0"/>
    <n v="0"/>
    <n v="0"/>
    <n v="0"/>
    <m/>
    <n v="0"/>
    <m/>
    <n v="0"/>
    <n v="0"/>
    <m/>
    <n v="0"/>
    <n v="0"/>
    <m/>
  </r>
  <r>
    <n v="4203"/>
    <x v="0"/>
    <x v="0"/>
    <x v="0"/>
    <x v="0"/>
    <m/>
    <m/>
    <x v="0"/>
    <x v="0"/>
    <x v="0"/>
    <m/>
    <x v="0"/>
    <m/>
    <m/>
    <n v="0"/>
    <m/>
    <n v="0"/>
    <n v="0"/>
    <n v="0"/>
    <n v="0"/>
    <m/>
    <n v="0"/>
    <m/>
    <n v="0"/>
    <n v="0"/>
    <m/>
    <n v="0"/>
    <n v="0"/>
    <m/>
  </r>
  <r>
    <n v="4204"/>
    <x v="0"/>
    <x v="0"/>
    <x v="0"/>
    <x v="0"/>
    <m/>
    <m/>
    <x v="0"/>
    <x v="0"/>
    <x v="0"/>
    <m/>
    <x v="0"/>
    <m/>
    <m/>
    <n v="0"/>
    <m/>
    <n v="0"/>
    <n v="0"/>
    <n v="0"/>
    <n v="0"/>
    <m/>
    <n v="0"/>
    <m/>
    <n v="0"/>
    <n v="0"/>
    <m/>
    <n v="0"/>
    <n v="0"/>
    <m/>
  </r>
  <r>
    <n v="4205"/>
    <x v="0"/>
    <x v="0"/>
    <x v="0"/>
    <x v="0"/>
    <m/>
    <m/>
    <x v="0"/>
    <x v="0"/>
    <x v="0"/>
    <m/>
    <x v="0"/>
    <m/>
    <m/>
    <n v="0"/>
    <m/>
    <n v="0"/>
    <n v="0"/>
    <n v="0"/>
    <n v="0"/>
    <m/>
    <n v="0"/>
    <m/>
    <n v="0"/>
    <n v="0"/>
    <m/>
    <n v="0"/>
    <n v="0"/>
    <m/>
  </r>
  <r>
    <n v="4206"/>
    <x v="0"/>
    <x v="0"/>
    <x v="0"/>
    <x v="0"/>
    <m/>
    <m/>
    <x v="0"/>
    <x v="0"/>
    <x v="0"/>
    <m/>
    <x v="0"/>
    <m/>
    <m/>
    <n v="0"/>
    <m/>
    <n v="0"/>
    <n v="0"/>
    <n v="0"/>
    <n v="0"/>
    <m/>
    <n v="0"/>
    <m/>
    <n v="0"/>
    <n v="0"/>
    <m/>
    <n v="0"/>
    <n v="0"/>
    <m/>
  </r>
  <r>
    <n v="4207"/>
    <x v="0"/>
    <x v="0"/>
    <x v="0"/>
    <x v="0"/>
    <m/>
    <m/>
    <x v="0"/>
    <x v="0"/>
    <x v="0"/>
    <m/>
    <x v="0"/>
    <m/>
    <m/>
    <n v="0"/>
    <m/>
    <n v="0"/>
    <n v="0"/>
    <n v="0"/>
    <n v="0"/>
    <m/>
    <n v="0"/>
    <m/>
    <n v="0"/>
    <n v="0"/>
    <m/>
    <n v="0"/>
    <n v="0"/>
    <m/>
  </r>
  <r>
    <n v="4208"/>
    <x v="0"/>
    <x v="0"/>
    <x v="0"/>
    <x v="0"/>
    <m/>
    <m/>
    <x v="0"/>
    <x v="0"/>
    <x v="0"/>
    <m/>
    <x v="0"/>
    <m/>
    <m/>
    <n v="0"/>
    <m/>
    <n v="0"/>
    <n v="0"/>
    <n v="0"/>
    <n v="0"/>
    <m/>
    <n v="0"/>
    <m/>
    <n v="0"/>
    <n v="0"/>
    <m/>
    <n v="0"/>
    <n v="0"/>
    <m/>
  </r>
  <r>
    <n v="4209"/>
    <x v="0"/>
    <x v="0"/>
    <x v="0"/>
    <x v="0"/>
    <m/>
    <m/>
    <x v="0"/>
    <x v="0"/>
    <x v="0"/>
    <m/>
    <x v="0"/>
    <m/>
    <m/>
    <n v="0"/>
    <m/>
    <n v="0"/>
    <n v="0"/>
    <n v="0"/>
    <n v="0"/>
    <m/>
    <n v="0"/>
    <m/>
    <n v="0"/>
    <n v="0"/>
    <m/>
    <n v="0"/>
    <n v="0"/>
    <m/>
  </r>
  <r>
    <n v="4210"/>
    <x v="0"/>
    <x v="0"/>
    <x v="0"/>
    <x v="0"/>
    <m/>
    <m/>
    <x v="0"/>
    <x v="0"/>
    <x v="0"/>
    <m/>
    <x v="0"/>
    <m/>
    <m/>
    <n v="0"/>
    <m/>
    <n v="0"/>
    <n v="0"/>
    <n v="0"/>
    <n v="0"/>
    <m/>
    <n v="0"/>
    <m/>
    <n v="0"/>
    <n v="0"/>
    <m/>
    <n v="0"/>
    <n v="0"/>
    <m/>
  </r>
  <r>
    <n v="4211"/>
    <x v="0"/>
    <x v="0"/>
    <x v="0"/>
    <x v="0"/>
    <m/>
    <m/>
    <x v="0"/>
    <x v="0"/>
    <x v="0"/>
    <m/>
    <x v="0"/>
    <m/>
    <m/>
    <n v="0"/>
    <m/>
    <n v="0"/>
    <n v="0"/>
    <n v="0"/>
    <n v="0"/>
    <m/>
    <n v="0"/>
    <m/>
    <n v="0"/>
    <n v="0"/>
    <m/>
    <n v="0"/>
    <n v="0"/>
    <m/>
  </r>
  <r>
    <n v="4212"/>
    <x v="0"/>
    <x v="0"/>
    <x v="0"/>
    <x v="0"/>
    <m/>
    <m/>
    <x v="0"/>
    <x v="0"/>
    <x v="0"/>
    <m/>
    <x v="0"/>
    <m/>
    <m/>
    <n v="0"/>
    <m/>
    <n v="0"/>
    <n v="0"/>
    <n v="0"/>
    <n v="0"/>
    <m/>
    <n v="0"/>
    <m/>
    <n v="0"/>
    <n v="0"/>
    <m/>
    <n v="0"/>
    <n v="0"/>
    <m/>
  </r>
  <r>
    <n v="4213"/>
    <x v="0"/>
    <x v="0"/>
    <x v="0"/>
    <x v="0"/>
    <m/>
    <m/>
    <x v="0"/>
    <x v="0"/>
    <x v="0"/>
    <m/>
    <x v="0"/>
    <m/>
    <m/>
    <n v="0"/>
    <m/>
    <n v="0"/>
    <n v="0"/>
    <n v="0"/>
    <n v="0"/>
    <m/>
    <n v="0"/>
    <m/>
    <n v="0"/>
    <n v="0"/>
    <m/>
    <n v="0"/>
    <n v="0"/>
    <m/>
  </r>
  <r>
    <n v="4214"/>
    <x v="0"/>
    <x v="0"/>
    <x v="0"/>
    <x v="0"/>
    <m/>
    <m/>
    <x v="0"/>
    <x v="0"/>
    <x v="0"/>
    <m/>
    <x v="0"/>
    <m/>
    <m/>
    <n v="0"/>
    <m/>
    <n v="0"/>
    <n v="0"/>
    <n v="0"/>
    <n v="0"/>
    <m/>
    <n v="0"/>
    <m/>
    <n v="0"/>
    <n v="0"/>
    <m/>
    <n v="0"/>
    <n v="0"/>
    <m/>
  </r>
  <r>
    <n v="4215"/>
    <x v="0"/>
    <x v="0"/>
    <x v="0"/>
    <x v="0"/>
    <m/>
    <m/>
    <x v="0"/>
    <x v="0"/>
    <x v="0"/>
    <m/>
    <x v="0"/>
    <m/>
    <m/>
    <n v="0"/>
    <m/>
    <n v="0"/>
    <n v="0"/>
    <n v="0"/>
    <n v="0"/>
    <m/>
    <n v="0"/>
    <m/>
    <n v="0"/>
    <n v="0"/>
    <m/>
    <n v="0"/>
    <n v="0"/>
    <m/>
  </r>
  <r>
    <n v="4216"/>
    <x v="0"/>
    <x v="0"/>
    <x v="0"/>
    <x v="0"/>
    <m/>
    <m/>
    <x v="0"/>
    <x v="0"/>
    <x v="0"/>
    <m/>
    <x v="0"/>
    <m/>
    <m/>
    <n v="0"/>
    <m/>
    <n v="0"/>
    <n v="0"/>
    <n v="0"/>
    <n v="0"/>
    <m/>
    <n v="0"/>
    <m/>
    <n v="0"/>
    <n v="0"/>
    <m/>
    <n v="0"/>
    <n v="0"/>
    <m/>
  </r>
  <r>
    <n v="4217"/>
    <x v="0"/>
    <x v="0"/>
    <x v="0"/>
    <x v="0"/>
    <m/>
    <m/>
    <x v="0"/>
    <x v="0"/>
    <x v="0"/>
    <m/>
    <x v="0"/>
    <m/>
    <m/>
    <n v="0"/>
    <m/>
    <n v="0"/>
    <n v="0"/>
    <n v="0"/>
    <n v="0"/>
    <m/>
    <n v="0"/>
    <m/>
    <n v="0"/>
    <n v="0"/>
    <m/>
    <n v="0"/>
    <n v="0"/>
    <m/>
  </r>
  <r>
    <n v="4218"/>
    <x v="0"/>
    <x v="0"/>
    <x v="0"/>
    <x v="0"/>
    <m/>
    <m/>
    <x v="0"/>
    <x v="0"/>
    <x v="0"/>
    <m/>
    <x v="0"/>
    <m/>
    <m/>
    <n v="0"/>
    <m/>
    <n v="0"/>
    <n v="0"/>
    <n v="0"/>
    <n v="0"/>
    <m/>
    <n v="0"/>
    <m/>
    <n v="0"/>
    <n v="0"/>
    <m/>
    <n v="0"/>
    <n v="0"/>
    <m/>
  </r>
  <r>
    <n v="4219"/>
    <x v="0"/>
    <x v="0"/>
    <x v="0"/>
    <x v="0"/>
    <m/>
    <m/>
    <x v="0"/>
    <x v="0"/>
    <x v="0"/>
    <m/>
    <x v="0"/>
    <m/>
    <m/>
    <n v="0"/>
    <m/>
    <n v="0"/>
    <n v="0"/>
    <n v="0"/>
    <n v="0"/>
    <m/>
    <n v="0"/>
    <m/>
    <n v="0"/>
    <n v="0"/>
    <m/>
    <n v="0"/>
    <n v="0"/>
    <m/>
  </r>
  <r>
    <n v="4220"/>
    <x v="0"/>
    <x v="0"/>
    <x v="0"/>
    <x v="0"/>
    <m/>
    <m/>
    <x v="0"/>
    <x v="0"/>
    <x v="0"/>
    <m/>
    <x v="0"/>
    <m/>
    <m/>
    <n v="0"/>
    <m/>
    <n v="0"/>
    <n v="0"/>
    <n v="0"/>
    <n v="0"/>
    <m/>
    <n v="0"/>
    <m/>
    <n v="0"/>
    <n v="0"/>
    <m/>
    <n v="0"/>
    <n v="0"/>
    <m/>
  </r>
  <r>
    <n v="4221"/>
    <x v="0"/>
    <x v="0"/>
    <x v="0"/>
    <x v="0"/>
    <m/>
    <m/>
    <x v="0"/>
    <x v="0"/>
    <x v="0"/>
    <m/>
    <x v="0"/>
    <m/>
    <m/>
    <n v="0"/>
    <m/>
    <n v="0"/>
    <n v="0"/>
    <n v="0"/>
    <n v="0"/>
    <m/>
    <n v="0"/>
    <m/>
    <n v="0"/>
    <n v="0"/>
    <m/>
    <n v="0"/>
    <n v="0"/>
    <m/>
  </r>
  <r>
    <n v="4222"/>
    <x v="0"/>
    <x v="0"/>
    <x v="0"/>
    <x v="0"/>
    <m/>
    <m/>
    <x v="0"/>
    <x v="0"/>
    <x v="0"/>
    <m/>
    <x v="0"/>
    <m/>
    <m/>
    <n v="0"/>
    <m/>
    <n v="0"/>
    <n v="0"/>
    <n v="0"/>
    <n v="0"/>
    <m/>
    <n v="0"/>
    <m/>
    <n v="0"/>
    <n v="0"/>
    <m/>
    <n v="0"/>
    <n v="0"/>
    <m/>
  </r>
  <r>
    <n v="4223"/>
    <x v="0"/>
    <x v="0"/>
    <x v="0"/>
    <x v="0"/>
    <m/>
    <m/>
    <x v="0"/>
    <x v="0"/>
    <x v="0"/>
    <m/>
    <x v="0"/>
    <m/>
    <m/>
    <n v="0"/>
    <m/>
    <n v="0"/>
    <n v="0"/>
    <n v="0"/>
    <n v="0"/>
    <m/>
    <n v="0"/>
    <m/>
    <n v="0"/>
    <n v="0"/>
    <m/>
    <n v="0"/>
    <n v="0"/>
    <m/>
  </r>
  <r>
    <n v="4224"/>
    <x v="0"/>
    <x v="0"/>
    <x v="0"/>
    <x v="0"/>
    <m/>
    <m/>
    <x v="0"/>
    <x v="0"/>
    <x v="0"/>
    <m/>
    <x v="0"/>
    <m/>
    <m/>
    <n v="0"/>
    <m/>
    <n v="0"/>
    <n v="0"/>
    <n v="0"/>
    <n v="0"/>
    <m/>
    <n v="0"/>
    <m/>
    <n v="0"/>
    <n v="0"/>
    <m/>
    <n v="0"/>
    <n v="0"/>
    <m/>
  </r>
  <r>
    <n v="4225"/>
    <x v="0"/>
    <x v="0"/>
    <x v="0"/>
    <x v="0"/>
    <m/>
    <m/>
    <x v="0"/>
    <x v="0"/>
    <x v="0"/>
    <m/>
    <x v="0"/>
    <m/>
    <m/>
    <n v="0"/>
    <m/>
    <n v="0"/>
    <n v="0"/>
    <n v="0"/>
    <n v="0"/>
    <m/>
    <n v="0"/>
    <m/>
    <n v="0"/>
    <n v="0"/>
    <m/>
    <n v="0"/>
    <n v="0"/>
    <m/>
  </r>
  <r>
    <n v="4226"/>
    <x v="0"/>
    <x v="0"/>
    <x v="0"/>
    <x v="0"/>
    <m/>
    <m/>
    <x v="0"/>
    <x v="0"/>
    <x v="0"/>
    <m/>
    <x v="0"/>
    <m/>
    <m/>
    <n v="0"/>
    <m/>
    <n v="0"/>
    <n v="0"/>
    <n v="0"/>
    <n v="0"/>
    <m/>
    <n v="0"/>
    <m/>
    <n v="0"/>
    <n v="0"/>
    <m/>
    <n v="0"/>
    <n v="0"/>
    <m/>
  </r>
  <r>
    <n v="4227"/>
    <x v="0"/>
    <x v="0"/>
    <x v="0"/>
    <x v="0"/>
    <m/>
    <m/>
    <x v="0"/>
    <x v="0"/>
    <x v="0"/>
    <m/>
    <x v="0"/>
    <m/>
    <m/>
    <n v="0"/>
    <m/>
    <n v="0"/>
    <n v="0"/>
    <n v="0"/>
    <n v="0"/>
    <m/>
    <n v="0"/>
    <m/>
    <n v="0"/>
    <n v="0"/>
    <m/>
    <n v="0"/>
    <n v="0"/>
    <m/>
  </r>
  <r>
    <n v="4228"/>
    <x v="0"/>
    <x v="0"/>
    <x v="0"/>
    <x v="0"/>
    <m/>
    <m/>
    <x v="0"/>
    <x v="0"/>
    <x v="0"/>
    <m/>
    <x v="0"/>
    <m/>
    <m/>
    <n v="0"/>
    <m/>
    <n v="0"/>
    <n v="0"/>
    <n v="0"/>
    <n v="0"/>
    <m/>
    <n v="0"/>
    <m/>
    <n v="0"/>
    <n v="0"/>
    <m/>
    <n v="0"/>
    <n v="0"/>
    <m/>
  </r>
  <r>
    <n v="4229"/>
    <x v="0"/>
    <x v="0"/>
    <x v="0"/>
    <x v="0"/>
    <m/>
    <m/>
    <x v="0"/>
    <x v="0"/>
    <x v="0"/>
    <m/>
    <x v="0"/>
    <m/>
    <m/>
    <n v="0"/>
    <m/>
    <n v="0"/>
    <n v="0"/>
    <n v="0"/>
    <n v="0"/>
    <m/>
    <n v="0"/>
    <m/>
    <n v="0"/>
    <n v="0"/>
    <m/>
    <n v="0"/>
    <n v="0"/>
    <m/>
  </r>
  <r>
    <n v="4230"/>
    <x v="0"/>
    <x v="0"/>
    <x v="0"/>
    <x v="0"/>
    <m/>
    <m/>
    <x v="0"/>
    <x v="0"/>
    <x v="0"/>
    <m/>
    <x v="0"/>
    <m/>
    <m/>
    <n v="0"/>
    <m/>
    <n v="0"/>
    <n v="0"/>
    <n v="0"/>
    <n v="0"/>
    <m/>
    <n v="0"/>
    <m/>
    <n v="0"/>
    <n v="0"/>
    <m/>
    <n v="0"/>
    <n v="0"/>
    <m/>
  </r>
  <r>
    <n v="4231"/>
    <x v="0"/>
    <x v="0"/>
    <x v="0"/>
    <x v="0"/>
    <m/>
    <m/>
    <x v="0"/>
    <x v="0"/>
    <x v="0"/>
    <m/>
    <x v="0"/>
    <m/>
    <m/>
    <n v="0"/>
    <m/>
    <n v="0"/>
    <n v="0"/>
    <n v="0"/>
    <n v="0"/>
    <m/>
    <n v="0"/>
    <m/>
    <n v="0"/>
    <n v="0"/>
    <m/>
    <n v="0"/>
    <n v="0"/>
    <m/>
  </r>
  <r>
    <n v="4232"/>
    <x v="0"/>
    <x v="0"/>
    <x v="0"/>
    <x v="0"/>
    <m/>
    <m/>
    <x v="0"/>
    <x v="0"/>
    <x v="0"/>
    <m/>
    <x v="0"/>
    <m/>
    <m/>
    <n v="0"/>
    <m/>
    <n v="0"/>
    <n v="0"/>
    <n v="0"/>
    <n v="0"/>
    <m/>
    <n v="0"/>
    <m/>
    <n v="0"/>
    <n v="0"/>
    <m/>
    <n v="0"/>
    <n v="0"/>
    <m/>
  </r>
  <r>
    <n v="4233"/>
    <x v="0"/>
    <x v="0"/>
    <x v="0"/>
    <x v="0"/>
    <m/>
    <m/>
    <x v="0"/>
    <x v="0"/>
    <x v="0"/>
    <m/>
    <x v="0"/>
    <m/>
    <m/>
    <n v="0"/>
    <m/>
    <n v="0"/>
    <n v="0"/>
    <n v="0"/>
    <n v="0"/>
    <m/>
    <n v="0"/>
    <m/>
    <n v="0"/>
    <n v="0"/>
    <m/>
    <n v="0"/>
    <n v="0"/>
    <m/>
  </r>
  <r>
    <n v="4234"/>
    <x v="0"/>
    <x v="0"/>
    <x v="0"/>
    <x v="0"/>
    <m/>
    <m/>
    <x v="0"/>
    <x v="0"/>
    <x v="0"/>
    <m/>
    <x v="0"/>
    <m/>
    <m/>
    <n v="0"/>
    <m/>
    <n v="0"/>
    <n v="0"/>
    <n v="0"/>
    <n v="0"/>
    <m/>
    <n v="0"/>
    <m/>
    <n v="0"/>
    <n v="0"/>
    <m/>
    <n v="0"/>
    <n v="0"/>
    <m/>
  </r>
  <r>
    <n v="4235"/>
    <x v="0"/>
    <x v="0"/>
    <x v="0"/>
    <x v="0"/>
    <m/>
    <m/>
    <x v="0"/>
    <x v="0"/>
    <x v="0"/>
    <m/>
    <x v="0"/>
    <m/>
    <m/>
    <n v="0"/>
    <m/>
    <n v="0"/>
    <n v="0"/>
    <n v="0"/>
    <n v="0"/>
    <m/>
    <n v="0"/>
    <m/>
    <n v="0"/>
    <n v="0"/>
    <m/>
    <n v="0"/>
    <n v="0"/>
    <m/>
  </r>
  <r>
    <n v="4236"/>
    <x v="0"/>
    <x v="0"/>
    <x v="0"/>
    <x v="0"/>
    <m/>
    <m/>
    <x v="0"/>
    <x v="0"/>
    <x v="0"/>
    <m/>
    <x v="0"/>
    <m/>
    <m/>
    <n v="0"/>
    <m/>
    <n v="0"/>
    <n v="0"/>
    <n v="0"/>
    <n v="0"/>
    <m/>
    <n v="0"/>
    <m/>
    <n v="0"/>
    <n v="0"/>
    <m/>
    <n v="0"/>
    <n v="0"/>
    <m/>
  </r>
  <r>
    <n v="4237"/>
    <x v="0"/>
    <x v="0"/>
    <x v="0"/>
    <x v="0"/>
    <m/>
    <m/>
    <x v="0"/>
    <x v="0"/>
    <x v="0"/>
    <m/>
    <x v="0"/>
    <m/>
    <m/>
    <n v="0"/>
    <m/>
    <n v="0"/>
    <n v="0"/>
    <n v="0"/>
    <n v="0"/>
    <m/>
    <n v="0"/>
    <m/>
    <n v="0"/>
    <n v="0"/>
    <m/>
    <n v="0"/>
    <n v="0"/>
    <m/>
  </r>
  <r>
    <n v="4238"/>
    <x v="0"/>
    <x v="0"/>
    <x v="0"/>
    <x v="0"/>
    <m/>
    <m/>
    <x v="0"/>
    <x v="0"/>
    <x v="0"/>
    <m/>
    <x v="0"/>
    <m/>
    <m/>
    <n v="0"/>
    <m/>
    <n v="0"/>
    <n v="0"/>
    <n v="0"/>
    <n v="0"/>
    <m/>
    <n v="0"/>
    <m/>
    <n v="0"/>
    <n v="0"/>
    <m/>
    <n v="0"/>
    <n v="0"/>
    <m/>
  </r>
  <r>
    <n v="4239"/>
    <x v="0"/>
    <x v="0"/>
    <x v="0"/>
    <x v="0"/>
    <m/>
    <m/>
    <x v="0"/>
    <x v="0"/>
    <x v="0"/>
    <m/>
    <x v="0"/>
    <m/>
    <m/>
    <n v="0"/>
    <m/>
    <n v="0"/>
    <n v="0"/>
    <n v="0"/>
    <n v="0"/>
    <m/>
    <n v="0"/>
    <m/>
    <n v="0"/>
    <n v="0"/>
    <m/>
    <n v="0"/>
    <n v="0"/>
    <m/>
  </r>
  <r>
    <n v="4240"/>
    <x v="0"/>
    <x v="0"/>
    <x v="0"/>
    <x v="0"/>
    <m/>
    <m/>
    <x v="0"/>
    <x v="0"/>
    <x v="0"/>
    <m/>
    <x v="0"/>
    <m/>
    <m/>
    <n v="0"/>
    <m/>
    <n v="0"/>
    <n v="0"/>
    <n v="0"/>
    <n v="0"/>
    <m/>
    <n v="0"/>
    <m/>
    <n v="0"/>
    <n v="0"/>
    <m/>
    <n v="0"/>
    <n v="0"/>
    <m/>
  </r>
  <r>
    <n v="4241"/>
    <x v="0"/>
    <x v="0"/>
    <x v="0"/>
    <x v="0"/>
    <m/>
    <m/>
    <x v="0"/>
    <x v="0"/>
    <x v="0"/>
    <m/>
    <x v="0"/>
    <m/>
    <m/>
    <n v="0"/>
    <m/>
    <n v="0"/>
    <n v="0"/>
    <n v="0"/>
    <n v="0"/>
    <m/>
    <n v="0"/>
    <m/>
    <n v="0"/>
    <n v="0"/>
    <m/>
    <n v="0"/>
    <n v="0"/>
    <m/>
  </r>
  <r>
    <n v="4242"/>
    <x v="0"/>
    <x v="0"/>
    <x v="0"/>
    <x v="0"/>
    <m/>
    <m/>
    <x v="0"/>
    <x v="0"/>
    <x v="0"/>
    <m/>
    <x v="0"/>
    <m/>
    <m/>
    <n v="0"/>
    <m/>
    <n v="0"/>
    <n v="0"/>
    <n v="0"/>
    <n v="0"/>
    <m/>
    <n v="0"/>
    <m/>
    <n v="0"/>
    <n v="0"/>
    <m/>
    <n v="0"/>
    <n v="0"/>
    <m/>
  </r>
  <r>
    <n v="4243"/>
    <x v="0"/>
    <x v="0"/>
    <x v="0"/>
    <x v="0"/>
    <m/>
    <m/>
    <x v="0"/>
    <x v="0"/>
    <x v="0"/>
    <m/>
    <x v="0"/>
    <m/>
    <m/>
    <n v="0"/>
    <m/>
    <n v="0"/>
    <n v="0"/>
    <n v="0"/>
    <n v="0"/>
    <m/>
    <n v="0"/>
    <m/>
    <n v="0"/>
    <n v="0"/>
    <m/>
    <n v="0"/>
    <n v="0"/>
    <m/>
  </r>
  <r>
    <n v="4244"/>
    <x v="0"/>
    <x v="0"/>
    <x v="0"/>
    <x v="0"/>
    <m/>
    <m/>
    <x v="0"/>
    <x v="0"/>
    <x v="0"/>
    <m/>
    <x v="0"/>
    <m/>
    <m/>
    <n v="0"/>
    <m/>
    <n v="0"/>
    <n v="0"/>
    <n v="0"/>
    <n v="0"/>
    <m/>
    <n v="0"/>
    <m/>
    <n v="0"/>
    <n v="0"/>
    <m/>
    <n v="0"/>
    <n v="0"/>
    <m/>
  </r>
  <r>
    <n v="4245"/>
    <x v="0"/>
    <x v="0"/>
    <x v="0"/>
    <x v="0"/>
    <m/>
    <m/>
    <x v="0"/>
    <x v="0"/>
    <x v="0"/>
    <m/>
    <x v="0"/>
    <m/>
    <m/>
    <n v="0"/>
    <m/>
    <n v="0"/>
    <n v="0"/>
    <n v="0"/>
    <n v="0"/>
    <m/>
    <n v="0"/>
    <m/>
    <n v="0"/>
    <n v="0"/>
    <m/>
    <n v="0"/>
    <n v="0"/>
    <m/>
  </r>
  <r>
    <n v="4246"/>
    <x v="0"/>
    <x v="0"/>
    <x v="0"/>
    <x v="0"/>
    <m/>
    <m/>
    <x v="0"/>
    <x v="0"/>
    <x v="0"/>
    <m/>
    <x v="0"/>
    <m/>
    <m/>
    <n v="0"/>
    <m/>
    <n v="0"/>
    <n v="0"/>
    <n v="0"/>
    <n v="0"/>
    <m/>
    <n v="0"/>
    <m/>
    <n v="0"/>
    <n v="0"/>
    <m/>
    <n v="0"/>
    <n v="0"/>
    <m/>
  </r>
  <r>
    <n v="4247"/>
    <x v="0"/>
    <x v="0"/>
    <x v="0"/>
    <x v="0"/>
    <m/>
    <m/>
    <x v="0"/>
    <x v="0"/>
    <x v="0"/>
    <m/>
    <x v="0"/>
    <m/>
    <m/>
    <n v="0"/>
    <m/>
    <n v="0"/>
    <n v="0"/>
    <n v="0"/>
    <n v="0"/>
    <m/>
    <n v="0"/>
    <m/>
    <n v="0"/>
    <n v="0"/>
    <m/>
    <n v="0"/>
    <n v="0"/>
    <m/>
  </r>
  <r>
    <n v="4248"/>
    <x v="0"/>
    <x v="0"/>
    <x v="0"/>
    <x v="0"/>
    <m/>
    <m/>
    <x v="0"/>
    <x v="0"/>
    <x v="0"/>
    <m/>
    <x v="0"/>
    <m/>
    <m/>
    <n v="0"/>
    <m/>
    <n v="0"/>
    <n v="0"/>
    <n v="0"/>
    <n v="0"/>
    <m/>
    <n v="0"/>
    <m/>
    <n v="0"/>
    <n v="0"/>
    <m/>
    <n v="0"/>
    <n v="0"/>
    <m/>
  </r>
  <r>
    <n v="4249"/>
    <x v="0"/>
    <x v="0"/>
    <x v="0"/>
    <x v="0"/>
    <m/>
    <m/>
    <x v="0"/>
    <x v="0"/>
    <x v="0"/>
    <m/>
    <x v="0"/>
    <m/>
    <m/>
    <n v="0"/>
    <m/>
    <n v="0"/>
    <n v="0"/>
    <n v="0"/>
    <n v="0"/>
    <m/>
    <n v="0"/>
    <m/>
    <n v="0"/>
    <n v="0"/>
    <m/>
    <n v="0"/>
    <n v="0"/>
    <m/>
  </r>
  <r>
    <n v="4250"/>
    <x v="0"/>
    <x v="0"/>
    <x v="0"/>
    <x v="0"/>
    <m/>
    <m/>
    <x v="0"/>
    <x v="0"/>
    <x v="0"/>
    <m/>
    <x v="0"/>
    <m/>
    <m/>
    <n v="0"/>
    <m/>
    <n v="0"/>
    <n v="0"/>
    <n v="0"/>
    <n v="0"/>
    <m/>
    <n v="0"/>
    <m/>
    <n v="0"/>
    <n v="0"/>
    <m/>
    <n v="0"/>
    <n v="0"/>
    <m/>
  </r>
  <r>
    <n v="4251"/>
    <x v="0"/>
    <x v="0"/>
    <x v="0"/>
    <x v="0"/>
    <m/>
    <m/>
    <x v="0"/>
    <x v="0"/>
    <x v="0"/>
    <m/>
    <x v="0"/>
    <m/>
    <m/>
    <n v="0"/>
    <m/>
    <n v="0"/>
    <n v="0"/>
    <n v="0"/>
    <n v="0"/>
    <m/>
    <n v="0"/>
    <m/>
    <n v="0"/>
    <n v="0"/>
    <m/>
    <n v="0"/>
    <n v="0"/>
    <m/>
  </r>
  <r>
    <n v="4252"/>
    <x v="0"/>
    <x v="0"/>
    <x v="0"/>
    <x v="0"/>
    <m/>
    <m/>
    <x v="0"/>
    <x v="0"/>
    <x v="0"/>
    <m/>
    <x v="0"/>
    <m/>
    <m/>
    <n v="0"/>
    <m/>
    <n v="0"/>
    <n v="0"/>
    <n v="0"/>
    <n v="0"/>
    <m/>
    <n v="0"/>
    <m/>
    <n v="0"/>
    <n v="0"/>
    <m/>
    <n v="0"/>
    <n v="0"/>
    <m/>
  </r>
  <r>
    <n v="4253"/>
    <x v="0"/>
    <x v="0"/>
    <x v="0"/>
    <x v="0"/>
    <m/>
    <m/>
    <x v="0"/>
    <x v="0"/>
    <x v="0"/>
    <m/>
    <x v="0"/>
    <m/>
    <m/>
    <n v="0"/>
    <m/>
    <n v="0"/>
    <n v="0"/>
    <n v="0"/>
    <n v="0"/>
    <m/>
    <n v="0"/>
    <m/>
    <n v="0"/>
    <n v="0"/>
    <m/>
    <n v="0"/>
    <n v="0"/>
    <m/>
  </r>
  <r>
    <n v="4254"/>
    <x v="0"/>
    <x v="0"/>
    <x v="0"/>
    <x v="0"/>
    <m/>
    <m/>
    <x v="0"/>
    <x v="0"/>
    <x v="0"/>
    <m/>
    <x v="0"/>
    <m/>
    <m/>
    <n v="0"/>
    <m/>
    <n v="0"/>
    <n v="0"/>
    <n v="0"/>
    <n v="0"/>
    <m/>
    <n v="0"/>
    <m/>
    <n v="0"/>
    <n v="0"/>
    <m/>
    <n v="0"/>
    <n v="0"/>
    <m/>
  </r>
  <r>
    <n v="4255"/>
    <x v="0"/>
    <x v="0"/>
    <x v="0"/>
    <x v="0"/>
    <m/>
    <m/>
    <x v="0"/>
    <x v="0"/>
    <x v="0"/>
    <m/>
    <x v="0"/>
    <m/>
    <m/>
    <n v="0"/>
    <m/>
    <n v="0"/>
    <n v="0"/>
    <n v="0"/>
    <n v="0"/>
    <m/>
    <n v="0"/>
    <m/>
    <n v="0"/>
    <n v="0"/>
    <m/>
    <n v="0"/>
    <n v="0"/>
    <m/>
  </r>
  <r>
    <n v="4256"/>
    <x v="0"/>
    <x v="0"/>
    <x v="0"/>
    <x v="0"/>
    <m/>
    <m/>
    <x v="0"/>
    <x v="0"/>
    <x v="0"/>
    <m/>
    <x v="0"/>
    <m/>
    <m/>
    <n v="0"/>
    <m/>
    <n v="0"/>
    <n v="0"/>
    <n v="0"/>
    <n v="0"/>
    <m/>
    <n v="0"/>
    <m/>
    <n v="0"/>
    <n v="0"/>
    <m/>
    <n v="0"/>
    <n v="0"/>
    <m/>
  </r>
  <r>
    <n v="4257"/>
    <x v="0"/>
    <x v="0"/>
    <x v="0"/>
    <x v="0"/>
    <m/>
    <m/>
    <x v="0"/>
    <x v="0"/>
    <x v="0"/>
    <m/>
    <x v="0"/>
    <m/>
    <m/>
    <n v="0"/>
    <m/>
    <n v="0"/>
    <n v="0"/>
    <n v="0"/>
    <n v="0"/>
    <m/>
    <n v="0"/>
    <m/>
    <n v="0"/>
    <n v="0"/>
    <m/>
    <n v="0"/>
    <n v="0"/>
    <m/>
  </r>
  <r>
    <n v="4258"/>
    <x v="0"/>
    <x v="0"/>
    <x v="0"/>
    <x v="0"/>
    <m/>
    <m/>
    <x v="0"/>
    <x v="0"/>
    <x v="0"/>
    <m/>
    <x v="0"/>
    <m/>
    <m/>
    <n v="0"/>
    <m/>
    <n v="0"/>
    <n v="0"/>
    <n v="0"/>
    <n v="0"/>
    <m/>
    <n v="0"/>
    <m/>
    <n v="0"/>
    <n v="0"/>
    <m/>
    <n v="0"/>
    <n v="0"/>
    <m/>
  </r>
  <r>
    <n v="4259"/>
    <x v="0"/>
    <x v="0"/>
    <x v="0"/>
    <x v="0"/>
    <m/>
    <m/>
    <x v="0"/>
    <x v="0"/>
    <x v="0"/>
    <m/>
    <x v="0"/>
    <m/>
    <m/>
    <n v="0"/>
    <m/>
    <n v="0"/>
    <n v="0"/>
    <n v="0"/>
    <n v="0"/>
    <m/>
    <n v="0"/>
    <m/>
    <n v="0"/>
    <n v="0"/>
    <m/>
    <n v="0"/>
    <n v="0"/>
    <m/>
  </r>
  <r>
    <n v="4260"/>
    <x v="0"/>
    <x v="0"/>
    <x v="0"/>
    <x v="0"/>
    <m/>
    <m/>
    <x v="0"/>
    <x v="0"/>
    <x v="0"/>
    <m/>
    <x v="0"/>
    <m/>
    <m/>
    <n v="0"/>
    <m/>
    <n v="0"/>
    <n v="0"/>
    <n v="0"/>
    <n v="0"/>
    <m/>
    <n v="0"/>
    <m/>
    <n v="0"/>
    <n v="0"/>
    <m/>
    <n v="0"/>
    <n v="0"/>
    <m/>
  </r>
  <r>
    <n v="4261"/>
    <x v="0"/>
    <x v="0"/>
    <x v="0"/>
    <x v="0"/>
    <m/>
    <m/>
    <x v="0"/>
    <x v="0"/>
    <x v="0"/>
    <m/>
    <x v="0"/>
    <m/>
    <m/>
    <n v="0"/>
    <m/>
    <n v="0"/>
    <n v="0"/>
    <n v="0"/>
    <n v="0"/>
    <m/>
    <n v="0"/>
    <m/>
    <n v="0"/>
    <n v="0"/>
    <m/>
    <n v="0"/>
    <n v="0"/>
    <m/>
  </r>
  <r>
    <n v="4262"/>
    <x v="0"/>
    <x v="0"/>
    <x v="0"/>
    <x v="0"/>
    <m/>
    <m/>
    <x v="0"/>
    <x v="0"/>
    <x v="0"/>
    <m/>
    <x v="0"/>
    <m/>
    <m/>
    <n v="0"/>
    <m/>
    <n v="0"/>
    <n v="0"/>
    <n v="0"/>
    <n v="0"/>
    <m/>
    <n v="0"/>
    <m/>
    <n v="0"/>
    <n v="0"/>
    <m/>
    <n v="0"/>
    <n v="0"/>
    <m/>
  </r>
  <r>
    <n v="4263"/>
    <x v="0"/>
    <x v="0"/>
    <x v="0"/>
    <x v="0"/>
    <m/>
    <m/>
    <x v="0"/>
    <x v="0"/>
    <x v="0"/>
    <m/>
    <x v="0"/>
    <m/>
    <m/>
    <n v="0"/>
    <m/>
    <n v="0"/>
    <n v="0"/>
    <n v="0"/>
    <n v="0"/>
    <m/>
    <n v="0"/>
    <m/>
    <n v="0"/>
    <n v="0"/>
    <m/>
    <n v="0"/>
    <n v="0"/>
    <m/>
  </r>
  <r>
    <n v="4264"/>
    <x v="0"/>
    <x v="0"/>
    <x v="0"/>
    <x v="0"/>
    <m/>
    <m/>
    <x v="0"/>
    <x v="0"/>
    <x v="0"/>
    <m/>
    <x v="0"/>
    <m/>
    <m/>
    <n v="0"/>
    <m/>
    <n v="0"/>
    <n v="0"/>
    <n v="0"/>
    <n v="0"/>
    <m/>
    <n v="0"/>
    <m/>
    <n v="0"/>
    <n v="0"/>
    <m/>
    <n v="0"/>
    <n v="0"/>
    <m/>
  </r>
  <r>
    <n v="4265"/>
    <x v="0"/>
    <x v="0"/>
    <x v="0"/>
    <x v="0"/>
    <m/>
    <m/>
    <x v="0"/>
    <x v="0"/>
    <x v="0"/>
    <m/>
    <x v="0"/>
    <m/>
    <m/>
    <n v="0"/>
    <m/>
    <n v="0"/>
    <n v="0"/>
    <n v="0"/>
    <n v="0"/>
    <m/>
    <n v="0"/>
    <m/>
    <n v="0"/>
    <n v="0"/>
    <m/>
    <n v="0"/>
    <n v="0"/>
    <m/>
  </r>
  <r>
    <n v="4266"/>
    <x v="0"/>
    <x v="0"/>
    <x v="0"/>
    <x v="0"/>
    <m/>
    <m/>
    <x v="0"/>
    <x v="0"/>
    <x v="0"/>
    <m/>
    <x v="0"/>
    <m/>
    <m/>
    <n v="0"/>
    <m/>
    <n v="0"/>
    <n v="0"/>
    <n v="0"/>
    <n v="0"/>
    <m/>
    <n v="0"/>
    <m/>
    <n v="0"/>
    <n v="0"/>
    <m/>
    <n v="0"/>
    <n v="0"/>
    <m/>
  </r>
  <r>
    <n v="4267"/>
    <x v="0"/>
    <x v="0"/>
    <x v="0"/>
    <x v="0"/>
    <m/>
    <m/>
    <x v="0"/>
    <x v="0"/>
    <x v="0"/>
    <m/>
    <x v="0"/>
    <m/>
    <m/>
    <n v="0"/>
    <m/>
    <n v="0"/>
    <n v="0"/>
    <n v="0"/>
    <n v="0"/>
    <m/>
    <n v="0"/>
    <m/>
    <n v="0"/>
    <n v="0"/>
    <m/>
    <n v="0"/>
    <n v="0"/>
    <m/>
  </r>
  <r>
    <n v="4268"/>
    <x v="0"/>
    <x v="0"/>
    <x v="0"/>
    <x v="0"/>
    <m/>
    <m/>
    <x v="0"/>
    <x v="0"/>
    <x v="0"/>
    <m/>
    <x v="0"/>
    <m/>
    <m/>
    <n v="0"/>
    <m/>
    <n v="0"/>
    <n v="0"/>
    <n v="0"/>
    <n v="0"/>
    <m/>
    <n v="0"/>
    <m/>
    <n v="0"/>
    <n v="0"/>
    <m/>
    <n v="0"/>
    <n v="0"/>
    <m/>
  </r>
  <r>
    <n v="4269"/>
    <x v="0"/>
    <x v="0"/>
    <x v="0"/>
    <x v="0"/>
    <m/>
    <m/>
    <x v="0"/>
    <x v="0"/>
    <x v="0"/>
    <m/>
    <x v="0"/>
    <m/>
    <m/>
    <n v="0"/>
    <m/>
    <n v="0"/>
    <n v="0"/>
    <n v="0"/>
    <n v="0"/>
    <m/>
    <n v="0"/>
    <m/>
    <n v="0"/>
    <n v="0"/>
    <m/>
    <n v="0"/>
    <n v="0"/>
    <m/>
  </r>
  <r>
    <n v="4270"/>
    <x v="0"/>
    <x v="0"/>
    <x v="0"/>
    <x v="0"/>
    <m/>
    <m/>
    <x v="0"/>
    <x v="0"/>
    <x v="0"/>
    <m/>
    <x v="0"/>
    <m/>
    <m/>
    <n v="0"/>
    <m/>
    <n v="0"/>
    <n v="0"/>
    <n v="0"/>
    <n v="0"/>
    <m/>
    <n v="0"/>
    <m/>
    <n v="0"/>
    <n v="0"/>
    <m/>
    <n v="0"/>
    <n v="0"/>
    <m/>
  </r>
  <r>
    <n v="4271"/>
    <x v="0"/>
    <x v="0"/>
    <x v="0"/>
    <x v="0"/>
    <m/>
    <m/>
    <x v="0"/>
    <x v="0"/>
    <x v="0"/>
    <m/>
    <x v="0"/>
    <m/>
    <m/>
    <n v="0"/>
    <m/>
    <n v="0"/>
    <n v="0"/>
    <n v="0"/>
    <n v="0"/>
    <m/>
    <n v="0"/>
    <m/>
    <n v="0"/>
    <n v="0"/>
    <m/>
    <n v="0"/>
    <n v="0"/>
    <m/>
  </r>
  <r>
    <n v="4272"/>
    <x v="0"/>
    <x v="0"/>
    <x v="0"/>
    <x v="0"/>
    <m/>
    <m/>
    <x v="0"/>
    <x v="0"/>
    <x v="0"/>
    <m/>
    <x v="0"/>
    <m/>
    <m/>
    <n v="0"/>
    <m/>
    <n v="0"/>
    <n v="0"/>
    <n v="0"/>
    <n v="0"/>
    <m/>
    <n v="0"/>
    <m/>
    <n v="0"/>
    <n v="0"/>
    <m/>
    <n v="0"/>
    <n v="0"/>
    <m/>
  </r>
  <r>
    <n v="4273"/>
    <x v="0"/>
    <x v="0"/>
    <x v="0"/>
    <x v="0"/>
    <m/>
    <m/>
    <x v="0"/>
    <x v="0"/>
    <x v="0"/>
    <m/>
    <x v="0"/>
    <m/>
    <m/>
    <n v="0"/>
    <m/>
    <n v="0"/>
    <n v="0"/>
    <n v="0"/>
    <n v="0"/>
    <m/>
    <n v="0"/>
    <m/>
    <n v="0"/>
    <n v="0"/>
    <m/>
    <n v="0"/>
    <n v="0"/>
    <m/>
  </r>
  <r>
    <n v="4274"/>
    <x v="0"/>
    <x v="0"/>
    <x v="0"/>
    <x v="0"/>
    <m/>
    <m/>
    <x v="0"/>
    <x v="0"/>
    <x v="0"/>
    <m/>
    <x v="0"/>
    <m/>
    <m/>
    <n v="0"/>
    <m/>
    <n v="0"/>
    <n v="0"/>
    <n v="0"/>
    <n v="0"/>
    <m/>
    <n v="0"/>
    <m/>
    <n v="0"/>
    <n v="0"/>
    <m/>
    <n v="0"/>
    <n v="0"/>
    <m/>
  </r>
  <r>
    <n v="4275"/>
    <x v="0"/>
    <x v="0"/>
    <x v="0"/>
    <x v="0"/>
    <m/>
    <m/>
    <x v="0"/>
    <x v="0"/>
    <x v="0"/>
    <m/>
    <x v="0"/>
    <m/>
    <m/>
    <n v="0"/>
    <m/>
    <n v="0"/>
    <n v="0"/>
    <n v="0"/>
    <n v="0"/>
    <m/>
    <n v="0"/>
    <m/>
    <n v="0"/>
    <n v="0"/>
    <m/>
    <n v="0"/>
    <n v="0"/>
    <m/>
  </r>
  <r>
    <n v="4276"/>
    <x v="0"/>
    <x v="0"/>
    <x v="0"/>
    <x v="0"/>
    <m/>
    <m/>
    <x v="0"/>
    <x v="0"/>
    <x v="0"/>
    <m/>
    <x v="0"/>
    <m/>
    <m/>
    <n v="0"/>
    <m/>
    <n v="0"/>
    <n v="0"/>
    <n v="0"/>
    <n v="0"/>
    <m/>
    <n v="0"/>
    <m/>
    <n v="0"/>
    <n v="0"/>
    <m/>
    <n v="0"/>
    <n v="0"/>
    <m/>
  </r>
  <r>
    <n v="4277"/>
    <x v="0"/>
    <x v="0"/>
    <x v="0"/>
    <x v="0"/>
    <m/>
    <m/>
    <x v="0"/>
    <x v="0"/>
    <x v="0"/>
    <m/>
    <x v="0"/>
    <m/>
    <m/>
    <n v="0"/>
    <m/>
    <n v="0"/>
    <n v="0"/>
    <n v="0"/>
    <n v="0"/>
    <m/>
    <n v="0"/>
    <m/>
    <n v="0"/>
    <n v="0"/>
    <m/>
    <n v="0"/>
    <n v="0"/>
    <m/>
  </r>
  <r>
    <n v="4278"/>
    <x v="0"/>
    <x v="0"/>
    <x v="0"/>
    <x v="0"/>
    <m/>
    <m/>
    <x v="0"/>
    <x v="0"/>
    <x v="0"/>
    <m/>
    <x v="0"/>
    <m/>
    <m/>
    <n v="0"/>
    <m/>
    <n v="0"/>
    <n v="0"/>
    <n v="0"/>
    <n v="0"/>
    <m/>
    <n v="0"/>
    <m/>
    <n v="0"/>
    <n v="0"/>
    <m/>
    <n v="0"/>
    <n v="0"/>
    <m/>
  </r>
  <r>
    <n v="4279"/>
    <x v="0"/>
    <x v="0"/>
    <x v="0"/>
    <x v="0"/>
    <m/>
    <m/>
    <x v="0"/>
    <x v="0"/>
    <x v="0"/>
    <m/>
    <x v="0"/>
    <m/>
    <m/>
    <n v="0"/>
    <m/>
    <n v="0"/>
    <n v="0"/>
    <n v="0"/>
    <n v="0"/>
    <m/>
    <n v="0"/>
    <m/>
    <n v="0"/>
    <n v="0"/>
    <m/>
    <n v="0"/>
    <n v="0"/>
    <m/>
  </r>
  <r>
    <n v="4280"/>
    <x v="0"/>
    <x v="0"/>
    <x v="0"/>
    <x v="0"/>
    <m/>
    <m/>
    <x v="0"/>
    <x v="0"/>
    <x v="0"/>
    <m/>
    <x v="0"/>
    <m/>
    <m/>
    <n v="0"/>
    <m/>
    <n v="0"/>
    <n v="0"/>
    <n v="0"/>
    <n v="0"/>
    <m/>
    <n v="0"/>
    <m/>
    <n v="0"/>
    <n v="0"/>
    <m/>
    <n v="0"/>
    <n v="0"/>
    <m/>
  </r>
  <r>
    <n v="4281"/>
    <x v="0"/>
    <x v="0"/>
    <x v="0"/>
    <x v="0"/>
    <m/>
    <m/>
    <x v="0"/>
    <x v="0"/>
    <x v="0"/>
    <m/>
    <x v="0"/>
    <m/>
    <m/>
    <n v="0"/>
    <m/>
    <n v="0"/>
    <n v="0"/>
    <n v="0"/>
    <n v="0"/>
    <m/>
    <n v="0"/>
    <m/>
    <n v="0"/>
    <n v="0"/>
    <m/>
    <n v="0"/>
    <n v="0"/>
    <m/>
  </r>
  <r>
    <n v="4282"/>
    <x v="0"/>
    <x v="0"/>
    <x v="0"/>
    <x v="0"/>
    <m/>
    <m/>
    <x v="0"/>
    <x v="0"/>
    <x v="0"/>
    <m/>
    <x v="0"/>
    <m/>
    <m/>
    <n v="0"/>
    <m/>
    <n v="0"/>
    <n v="0"/>
    <n v="0"/>
    <n v="0"/>
    <m/>
    <n v="0"/>
    <m/>
    <n v="0"/>
    <n v="0"/>
    <m/>
    <n v="0"/>
    <n v="0"/>
    <m/>
  </r>
  <r>
    <n v="4283"/>
    <x v="0"/>
    <x v="0"/>
    <x v="0"/>
    <x v="0"/>
    <m/>
    <m/>
    <x v="0"/>
    <x v="0"/>
    <x v="0"/>
    <m/>
    <x v="0"/>
    <m/>
    <m/>
    <n v="0"/>
    <m/>
    <n v="0"/>
    <n v="0"/>
    <n v="0"/>
    <n v="0"/>
    <m/>
    <n v="0"/>
    <m/>
    <n v="0"/>
    <n v="0"/>
    <m/>
    <n v="0"/>
    <n v="0"/>
    <m/>
  </r>
  <r>
    <n v="4284"/>
    <x v="0"/>
    <x v="0"/>
    <x v="0"/>
    <x v="0"/>
    <m/>
    <m/>
    <x v="0"/>
    <x v="0"/>
    <x v="0"/>
    <m/>
    <x v="0"/>
    <m/>
    <m/>
    <n v="0"/>
    <m/>
    <n v="0"/>
    <n v="0"/>
    <n v="0"/>
    <n v="0"/>
    <m/>
    <n v="0"/>
    <m/>
    <n v="0"/>
    <n v="0"/>
    <m/>
    <n v="0"/>
    <n v="0"/>
    <m/>
  </r>
  <r>
    <n v="4285"/>
    <x v="0"/>
    <x v="0"/>
    <x v="0"/>
    <x v="0"/>
    <m/>
    <m/>
    <x v="0"/>
    <x v="0"/>
    <x v="0"/>
    <m/>
    <x v="0"/>
    <m/>
    <m/>
    <n v="0"/>
    <m/>
    <n v="0"/>
    <n v="0"/>
    <n v="0"/>
    <n v="0"/>
    <m/>
    <n v="0"/>
    <m/>
    <n v="0"/>
    <n v="0"/>
    <m/>
    <n v="0"/>
    <n v="0"/>
    <m/>
  </r>
  <r>
    <n v="4286"/>
    <x v="0"/>
    <x v="0"/>
    <x v="0"/>
    <x v="0"/>
    <m/>
    <m/>
    <x v="0"/>
    <x v="0"/>
    <x v="0"/>
    <m/>
    <x v="0"/>
    <m/>
    <m/>
    <n v="0"/>
    <m/>
    <n v="0"/>
    <n v="0"/>
    <n v="0"/>
    <n v="0"/>
    <m/>
    <n v="0"/>
    <m/>
    <n v="0"/>
    <n v="0"/>
    <m/>
    <n v="0"/>
    <n v="0"/>
    <m/>
  </r>
  <r>
    <n v="4287"/>
    <x v="0"/>
    <x v="0"/>
    <x v="0"/>
    <x v="0"/>
    <m/>
    <m/>
    <x v="0"/>
    <x v="0"/>
    <x v="0"/>
    <m/>
    <x v="0"/>
    <m/>
    <m/>
    <n v="0"/>
    <m/>
    <n v="0"/>
    <n v="0"/>
    <n v="0"/>
    <n v="0"/>
    <m/>
    <n v="0"/>
    <m/>
    <n v="0"/>
    <n v="0"/>
    <m/>
    <n v="0"/>
    <n v="0"/>
    <m/>
  </r>
  <r>
    <n v="4288"/>
    <x v="0"/>
    <x v="0"/>
    <x v="0"/>
    <x v="0"/>
    <m/>
    <m/>
    <x v="0"/>
    <x v="0"/>
    <x v="0"/>
    <m/>
    <x v="0"/>
    <m/>
    <m/>
    <n v="0"/>
    <m/>
    <n v="0"/>
    <n v="0"/>
    <n v="0"/>
    <n v="0"/>
    <m/>
    <n v="0"/>
    <m/>
    <n v="0"/>
    <n v="0"/>
    <m/>
    <n v="0"/>
    <n v="0"/>
    <m/>
  </r>
  <r>
    <n v="4289"/>
    <x v="0"/>
    <x v="0"/>
    <x v="0"/>
    <x v="0"/>
    <m/>
    <m/>
    <x v="0"/>
    <x v="0"/>
    <x v="0"/>
    <m/>
    <x v="0"/>
    <m/>
    <m/>
    <n v="0"/>
    <m/>
    <n v="0"/>
    <n v="0"/>
    <n v="0"/>
    <n v="0"/>
    <m/>
    <n v="0"/>
    <m/>
    <n v="0"/>
    <n v="0"/>
    <m/>
    <n v="0"/>
    <n v="0"/>
    <m/>
  </r>
  <r>
    <n v="4290"/>
    <x v="0"/>
    <x v="0"/>
    <x v="0"/>
    <x v="0"/>
    <m/>
    <m/>
    <x v="0"/>
    <x v="0"/>
    <x v="0"/>
    <m/>
    <x v="0"/>
    <m/>
    <m/>
    <n v="0"/>
    <m/>
    <n v="0"/>
    <n v="0"/>
    <n v="0"/>
    <n v="0"/>
    <m/>
    <n v="0"/>
    <m/>
    <n v="0"/>
    <n v="0"/>
    <m/>
    <n v="0"/>
    <n v="0"/>
    <m/>
  </r>
  <r>
    <n v="4291"/>
    <x v="0"/>
    <x v="0"/>
    <x v="0"/>
    <x v="0"/>
    <m/>
    <m/>
    <x v="0"/>
    <x v="0"/>
    <x v="0"/>
    <m/>
    <x v="0"/>
    <m/>
    <m/>
    <n v="0"/>
    <m/>
    <n v="0"/>
    <n v="0"/>
    <n v="0"/>
    <n v="0"/>
    <m/>
    <n v="0"/>
    <m/>
    <n v="0"/>
    <n v="0"/>
    <m/>
    <n v="0"/>
    <n v="0"/>
    <m/>
  </r>
  <r>
    <n v="4292"/>
    <x v="0"/>
    <x v="0"/>
    <x v="0"/>
    <x v="0"/>
    <m/>
    <m/>
    <x v="0"/>
    <x v="0"/>
    <x v="0"/>
    <m/>
    <x v="0"/>
    <m/>
    <m/>
    <n v="0"/>
    <m/>
    <n v="0"/>
    <n v="0"/>
    <n v="0"/>
    <n v="0"/>
    <m/>
    <n v="0"/>
    <m/>
    <n v="0"/>
    <n v="0"/>
    <m/>
    <n v="0"/>
    <n v="0"/>
    <m/>
  </r>
  <r>
    <n v="4293"/>
    <x v="0"/>
    <x v="0"/>
    <x v="0"/>
    <x v="0"/>
    <m/>
    <m/>
    <x v="0"/>
    <x v="0"/>
    <x v="0"/>
    <m/>
    <x v="0"/>
    <m/>
    <m/>
    <n v="0"/>
    <m/>
    <n v="0"/>
    <n v="0"/>
    <n v="0"/>
    <n v="0"/>
    <m/>
    <n v="0"/>
    <m/>
    <n v="0"/>
    <n v="0"/>
    <m/>
    <n v="0"/>
    <n v="0"/>
    <m/>
  </r>
  <r>
    <n v="4294"/>
    <x v="0"/>
    <x v="0"/>
    <x v="0"/>
    <x v="0"/>
    <m/>
    <m/>
    <x v="0"/>
    <x v="0"/>
    <x v="0"/>
    <m/>
    <x v="0"/>
    <m/>
    <m/>
    <n v="0"/>
    <m/>
    <n v="0"/>
    <n v="0"/>
    <n v="0"/>
    <n v="0"/>
    <m/>
    <n v="0"/>
    <m/>
    <n v="0"/>
    <n v="0"/>
    <m/>
    <n v="0"/>
    <n v="0"/>
    <m/>
  </r>
  <r>
    <n v="4295"/>
    <x v="0"/>
    <x v="0"/>
    <x v="0"/>
    <x v="0"/>
    <m/>
    <m/>
    <x v="0"/>
    <x v="0"/>
    <x v="0"/>
    <m/>
    <x v="0"/>
    <m/>
    <m/>
    <n v="0"/>
    <m/>
    <n v="0"/>
    <n v="0"/>
    <n v="0"/>
    <n v="0"/>
    <m/>
    <n v="0"/>
    <m/>
    <n v="0"/>
    <n v="0"/>
    <m/>
    <n v="0"/>
    <n v="0"/>
    <m/>
  </r>
  <r>
    <n v="4296"/>
    <x v="0"/>
    <x v="0"/>
    <x v="0"/>
    <x v="0"/>
    <m/>
    <m/>
    <x v="0"/>
    <x v="0"/>
    <x v="0"/>
    <m/>
    <x v="0"/>
    <m/>
    <m/>
    <n v="0"/>
    <m/>
    <n v="0"/>
    <n v="0"/>
    <n v="0"/>
    <n v="0"/>
    <m/>
    <n v="0"/>
    <m/>
    <n v="0"/>
    <n v="0"/>
    <m/>
    <n v="0"/>
    <n v="0"/>
    <m/>
  </r>
  <r>
    <n v="4297"/>
    <x v="0"/>
    <x v="0"/>
    <x v="0"/>
    <x v="0"/>
    <m/>
    <m/>
    <x v="0"/>
    <x v="0"/>
    <x v="0"/>
    <m/>
    <x v="0"/>
    <m/>
    <m/>
    <n v="0"/>
    <m/>
    <n v="0"/>
    <n v="0"/>
    <n v="0"/>
    <n v="0"/>
    <m/>
    <n v="0"/>
    <m/>
    <n v="0"/>
    <n v="0"/>
    <m/>
    <n v="0"/>
    <n v="0"/>
    <m/>
  </r>
  <r>
    <n v="4298"/>
    <x v="0"/>
    <x v="0"/>
    <x v="0"/>
    <x v="0"/>
    <m/>
    <m/>
    <x v="0"/>
    <x v="0"/>
    <x v="0"/>
    <m/>
    <x v="0"/>
    <m/>
    <m/>
    <n v="0"/>
    <m/>
    <n v="0"/>
    <n v="0"/>
    <n v="0"/>
    <n v="0"/>
    <m/>
    <n v="0"/>
    <m/>
    <n v="0"/>
    <n v="0"/>
    <m/>
    <n v="0"/>
    <n v="0"/>
    <m/>
  </r>
  <r>
    <n v="4299"/>
    <x v="0"/>
    <x v="0"/>
    <x v="0"/>
    <x v="0"/>
    <m/>
    <m/>
    <x v="0"/>
    <x v="0"/>
    <x v="0"/>
    <m/>
    <x v="0"/>
    <m/>
    <m/>
    <n v="0"/>
    <m/>
    <n v="0"/>
    <n v="0"/>
    <n v="0"/>
    <n v="0"/>
    <m/>
    <n v="0"/>
    <m/>
    <n v="0"/>
    <n v="0"/>
    <m/>
    <n v="0"/>
    <n v="0"/>
    <m/>
  </r>
  <r>
    <n v="4300"/>
    <x v="0"/>
    <x v="0"/>
    <x v="0"/>
    <x v="0"/>
    <m/>
    <m/>
    <x v="0"/>
    <x v="0"/>
    <x v="0"/>
    <m/>
    <x v="0"/>
    <m/>
    <m/>
    <n v="0"/>
    <m/>
    <n v="0"/>
    <n v="0"/>
    <n v="0"/>
    <n v="0"/>
    <m/>
    <n v="0"/>
    <m/>
    <n v="0"/>
    <n v="0"/>
    <m/>
    <n v="0"/>
    <n v="0"/>
    <m/>
  </r>
  <r>
    <n v="4301"/>
    <x v="0"/>
    <x v="0"/>
    <x v="0"/>
    <x v="0"/>
    <m/>
    <m/>
    <x v="0"/>
    <x v="0"/>
    <x v="0"/>
    <m/>
    <x v="0"/>
    <m/>
    <m/>
    <n v="0"/>
    <m/>
    <n v="0"/>
    <n v="0"/>
    <n v="0"/>
    <n v="0"/>
    <m/>
    <n v="0"/>
    <m/>
    <n v="0"/>
    <n v="0"/>
    <m/>
    <n v="0"/>
    <n v="0"/>
    <m/>
  </r>
  <r>
    <n v="4302"/>
    <x v="0"/>
    <x v="0"/>
    <x v="0"/>
    <x v="0"/>
    <m/>
    <m/>
    <x v="0"/>
    <x v="0"/>
    <x v="0"/>
    <m/>
    <x v="0"/>
    <m/>
    <m/>
    <n v="0"/>
    <m/>
    <n v="0"/>
    <n v="0"/>
    <n v="0"/>
    <n v="0"/>
    <m/>
    <n v="0"/>
    <m/>
    <n v="0"/>
    <n v="0"/>
    <m/>
    <n v="0"/>
    <n v="0"/>
    <m/>
  </r>
  <r>
    <n v="4303"/>
    <x v="0"/>
    <x v="0"/>
    <x v="0"/>
    <x v="0"/>
    <m/>
    <m/>
    <x v="0"/>
    <x v="0"/>
    <x v="0"/>
    <m/>
    <x v="0"/>
    <m/>
    <m/>
    <n v="0"/>
    <m/>
    <n v="0"/>
    <n v="0"/>
    <n v="0"/>
    <n v="0"/>
    <m/>
    <n v="0"/>
    <m/>
    <n v="0"/>
    <n v="0"/>
    <m/>
    <n v="0"/>
    <n v="0"/>
    <m/>
  </r>
  <r>
    <n v="4304"/>
    <x v="0"/>
    <x v="0"/>
    <x v="0"/>
    <x v="0"/>
    <m/>
    <m/>
    <x v="0"/>
    <x v="0"/>
    <x v="0"/>
    <m/>
    <x v="0"/>
    <m/>
    <m/>
    <n v="0"/>
    <m/>
    <n v="0"/>
    <n v="0"/>
    <n v="0"/>
    <n v="0"/>
    <m/>
    <n v="0"/>
    <m/>
    <n v="0"/>
    <n v="0"/>
    <m/>
    <n v="0"/>
    <n v="0"/>
    <m/>
  </r>
  <r>
    <n v="4305"/>
    <x v="0"/>
    <x v="0"/>
    <x v="0"/>
    <x v="0"/>
    <m/>
    <m/>
    <x v="0"/>
    <x v="0"/>
    <x v="0"/>
    <m/>
    <x v="0"/>
    <m/>
    <m/>
    <n v="0"/>
    <m/>
    <n v="0"/>
    <n v="0"/>
    <n v="0"/>
    <n v="0"/>
    <m/>
    <n v="0"/>
    <m/>
    <n v="0"/>
    <n v="0"/>
    <m/>
    <n v="0"/>
    <n v="0"/>
    <m/>
  </r>
  <r>
    <n v="4306"/>
    <x v="0"/>
    <x v="0"/>
    <x v="0"/>
    <x v="0"/>
    <m/>
    <m/>
    <x v="0"/>
    <x v="0"/>
    <x v="0"/>
    <m/>
    <x v="0"/>
    <m/>
    <m/>
    <n v="0"/>
    <m/>
    <n v="0"/>
    <n v="0"/>
    <n v="0"/>
    <n v="0"/>
    <m/>
    <n v="0"/>
    <m/>
    <n v="0"/>
    <n v="0"/>
    <m/>
    <n v="0"/>
    <n v="0"/>
    <m/>
  </r>
  <r>
    <n v="4307"/>
    <x v="0"/>
    <x v="0"/>
    <x v="0"/>
    <x v="0"/>
    <m/>
    <m/>
    <x v="0"/>
    <x v="0"/>
    <x v="0"/>
    <m/>
    <x v="0"/>
    <m/>
    <m/>
    <n v="0"/>
    <m/>
    <n v="0"/>
    <n v="0"/>
    <n v="0"/>
    <n v="0"/>
    <m/>
    <n v="0"/>
    <m/>
    <n v="0"/>
    <n v="0"/>
    <m/>
    <n v="0"/>
    <n v="0"/>
    <m/>
  </r>
  <r>
    <n v="4308"/>
    <x v="0"/>
    <x v="0"/>
    <x v="0"/>
    <x v="0"/>
    <m/>
    <m/>
    <x v="0"/>
    <x v="0"/>
    <x v="0"/>
    <m/>
    <x v="0"/>
    <m/>
    <m/>
    <n v="0"/>
    <m/>
    <n v="0"/>
    <n v="0"/>
    <n v="0"/>
    <n v="0"/>
    <m/>
    <n v="0"/>
    <m/>
    <n v="0"/>
    <n v="0"/>
    <m/>
    <n v="0"/>
    <n v="0"/>
    <m/>
  </r>
  <r>
    <n v="4309"/>
    <x v="0"/>
    <x v="0"/>
    <x v="0"/>
    <x v="0"/>
    <m/>
    <m/>
    <x v="0"/>
    <x v="0"/>
    <x v="0"/>
    <m/>
    <x v="0"/>
    <m/>
    <m/>
    <n v="0"/>
    <m/>
    <n v="0"/>
    <n v="0"/>
    <n v="0"/>
    <n v="0"/>
    <m/>
    <n v="0"/>
    <m/>
    <n v="0"/>
    <n v="0"/>
    <m/>
    <n v="0"/>
    <n v="0"/>
    <m/>
  </r>
  <r>
    <n v="4310"/>
    <x v="0"/>
    <x v="0"/>
    <x v="0"/>
    <x v="0"/>
    <m/>
    <m/>
    <x v="0"/>
    <x v="0"/>
    <x v="0"/>
    <m/>
    <x v="0"/>
    <m/>
    <m/>
    <n v="0"/>
    <m/>
    <n v="0"/>
    <n v="0"/>
    <n v="0"/>
    <n v="0"/>
    <m/>
    <n v="0"/>
    <m/>
    <n v="0"/>
    <n v="0"/>
    <m/>
    <n v="0"/>
    <n v="0"/>
    <m/>
  </r>
  <r>
    <n v="4311"/>
    <x v="0"/>
    <x v="0"/>
    <x v="0"/>
    <x v="0"/>
    <m/>
    <m/>
    <x v="0"/>
    <x v="0"/>
    <x v="0"/>
    <m/>
    <x v="0"/>
    <m/>
    <m/>
    <n v="0"/>
    <m/>
    <n v="0"/>
    <n v="0"/>
    <n v="0"/>
    <n v="0"/>
    <m/>
    <n v="0"/>
    <m/>
    <n v="0"/>
    <n v="0"/>
    <m/>
    <n v="0"/>
    <n v="0"/>
    <m/>
  </r>
  <r>
    <n v="4312"/>
    <x v="0"/>
    <x v="0"/>
    <x v="0"/>
    <x v="0"/>
    <m/>
    <m/>
    <x v="0"/>
    <x v="0"/>
    <x v="0"/>
    <m/>
    <x v="0"/>
    <m/>
    <m/>
    <n v="0"/>
    <m/>
    <n v="0"/>
    <n v="0"/>
    <n v="0"/>
    <n v="0"/>
    <m/>
    <n v="0"/>
    <m/>
    <n v="0"/>
    <n v="0"/>
    <m/>
    <n v="0"/>
    <n v="0"/>
    <m/>
  </r>
  <r>
    <n v="4313"/>
    <x v="0"/>
    <x v="0"/>
    <x v="0"/>
    <x v="0"/>
    <m/>
    <m/>
    <x v="0"/>
    <x v="0"/>
    <x v="0"/>
    <m/>
    <x v="0"/>
    <m/>
    <m/>
    <n v="0"/>
    <m/>
    <n v="0"/>
    <n v="0"/>
    <n v="0"/>
    <n v="0"/>
    <m/>
    <n v="0"/>
    <m/>
    <n v="0"/>
    <n v="0"/>
    <m/>
    <n v="0"/>
    <n v="0"/>
    <m/>
  </r>
  <r>
    <n v="4314"/>
    <x v="0"/>
    <x v="0"/>
    <x v="0"/>
    <x v="0"/>
    <m/>
    <m/>
    <x v="0"/>
    <x v="0"/>
    <x v="0"/>
    <m/>
    <x v="0"/>
    <m/>
    <m/>
    <n v="0"/>
    <m/>
    <n v="0"/>
    <n v="0"/>
    <n v="0"/>
    <n v="0"/>
    <m/>
    <n v="0"/>
    <m/>
    <n v="0"/>
    <n v="0"/>
    <m/>
    <n v="0"/>
    <n v="0"/>
    <m/>
  </r>
  <r>
    <n v="4315"/>
    <x v="0"/>
    <x v="0"/>
    <x v="0"/>
    <x v="0"/>
    <m/>
    <m/>
    <x v="0"/>
    <x v="0"/>
    <x v="0"/>
    <m/>
    <x v="0"/>
    <m/>
    <m/>
    <n v="0"/>
    <m/>
    <n v="0"/>
    <n v="0"/>
    <n v="0"/>
    <n v="0"/>
    <m/>
    <n v="0"/>
    <m/>
    <n v="0"/>
    <n v="0"/>
    <m/>
    <n v="0"/>
    <n v="0"/>
    <m/>
  </r>
  <r>
    <n v="4316"/>
    <x v="0"/>
    <x v="0"/>
    <x v="0"/>
    <x v="0"/>
    <m/>
    <m/>
    <x v="0"/>
    <x v="0"/>
    <x v="0"/>
    <m/>
    <x v="0"/>
    <m/>
    <m/>
    <n v="0"/>
    <m/>
    <n v="0"/>
    <n v="0"/>
    <n v="0"/>
    <n v="0"/>
    <m/>
    <n v="0"/>
    <m/>
    <n v="0"/>
    <n v="0"/>
    <m/>
    <n v="0"/>
    <n v="0"/>
    <m/>
  </r>
  <r>
    <n v="4317"/>
    <x v="0"/>
    <x v="0"/>
    <x v="0"/>
    <x v="0"/>
    <m/>
    <m/>
    <x v="0"/>
    <x v="0"/>
    <x v="0"/>
    <m/>
    <x v="0"/>
    <m/>
    <m/>
    <n v="0"/>
    <m/>
    <n v="0"/>
    <n v="0"/>
    <n v="0"/>
    <n v="0"/>
    <m/>
    <n v="0"/>
    <m/>
    <n v="0"/>
    <n v="0"/>
    <m/>
    <n v="0"/>
    <n v="0"/>
    <m/>
  </r>
  <r>
    <n v="4318"/>
    <x v="0"/>
    <x v="0"/>
    <x v="0"/>
    <x v="0"/>
    <m/>
    <m/>
    <x v="0"/>
    <x v="0"/>
    <x v="0"/>
    <m/>
    <x v="0"/>
    <m/>
    <m/>
    <n v="0"/>
    <m/>
    <n v="0"/>
    <n v="0"/>
    <n v="0"/>
    <n v="0"/>
    <m/>
    <n v="0"/>
    <m/>
    <n v="0"/>
    <n v="0"/>
    <m/>
    <n v="0"/>
    <n v="0"/>
    <m/>
  </r>
  <r>
    <n v="4319"/>
    <x v="0"/>
    <x v="0"/>
    <x v="0"/>
    <x v="0"/>
    <m/>
    <m/>
    <x v="0"/>
    <x v="0"/>
    <x v="0"/>
    <m/>
    <x v="0"/>
    <m/>
    <m/>
    <n v="0"/>
    <m/>
    <n v="0"/>
    <n v="0"/>
    <n v="0"/>
    <n v="0"/>
    <m/>
    <n v="0"/>
    <m/>
    <n v="0"/>
    <n v="0"/>
    <m/>
    <n v="0"/>
    <n v="0"/>
    <m/>
  </r>
  <r>
    <n v="4320"/>
    <x v="0"/>
    <x v="0"/>
    <x v="0"/>
    <x v="0"/>
    <m/>
    <m/>
    <x v="0"/>
    <x v="0"/>
    <x v="0"/>
    <m/>
    <x v="0"/>
    <m/>
    <m/>
    <n v="0"/>
    <m/>
    <n v="0"/>
    <n v="0"/>
    <n v="0"/>
    <n v="0"/>
    <m/>
    <n v="0"/>
    <m/>
    <n v="0"/>
    <n v="0"/>
    <m/>
    <n v="0"/>
    <n v="0"/>
    <m/>
  </r>
  <r>
    <n v="4321"/>
    <x v="0"/>
    <x v="0"/>
    <x v="0"/>
    <x v="0"/>
    <m/>
    <m/>
    <x v="0"/>
    <x v="0"/>
    <x v="0"/>
    <m/>
    <x v="0"/>
    <m/>
    <m/>
    <n v="0"/>
    <m/>
    <n v="0"/>
    <n v="0"/>
    <n v="0"/>
    <n v="0"/>
    <m/>
    <n v="0"/>
    <m/>
    <n v="0"/>
    <n v="0"/>
    <m/>
    <n v="0"/>
    <n v="0"/>
    <m/>
  </r>
  <r>
    <n v="4322"/>
    <x v="0"/>
    <x v="0"/>
    <x v="0"/>
    <x v="0"/>
    <m/>
    <m/>
    <x v="0"/>
    <x v="0"/>
    <x v="0"/>
    <m/>
    <x v="0"/>
    <m/>
    <m/>
    <n v="0"/>
    <m/>
    <n v="0"/>
    <n v="0"/>
    <n v="0"/>
    <n v="0"/>
    <m/>
    <n v="0"/>
    <m/>
    <n v="0"/>
    <n v="0"/>
    <m/>
    <n v="0"/>
    <n v="0"/>
    <m/>
  </r>
  <r>
    <n v="4323"/>
    <x v="0"/>
    <x v="0"/>
    <x v="0"/>
    <x v="0"/>
    <m/>
    <m/>
    <x v="0"/>
    <x v="0"/>
    <x v="0"/>
    <m/>
    <x v="0"/>
    <m/>
    <m/>
    <n v="0"/>
    <m/>
    <n v="0"/>
    <n v="0"/>
    <n v="0"/>
    <n v="0"/>
    <m/>
    <n v="0"/>
    <m/>
    <n v="0"/>
    <n v="0"/>
    <m/>
    <n v="0"/>
    <n v="0"/>
    <m/>
  </r>
  <r>
    <n v="4324"/>
    <x v="0"/>
    <x v="0"/>
    <x v="0"/>
    <x v="0"/>
    <m/>
    <m/>
    <x v="0"/>
    <x v="0"/>
    <x v="0"/>
    <m/>
    <x v="0"/>
    <m/>
    <m/>
    <n v="0"/>
    <m/>
    <n v="0"/>
    <n v="0"/>
    <n v="0"/>
    <n v="0"/>
    <m/>
    <n v="0"/>
    <m/>
    <n v="0"/>
    <n v="0"/>
    <m/>
    <n v="0"/>
    <n v="0"/>
    <m/>
  </r>
  <r>
    <n v="4325"/>
    <x v="0"/>
    <x v="0"/>
    <x v="0"/>
    <x v="0"/>
    <m/>
    <m/>
    <x v="0"/>
    <x v="0"/>
    <x v="0"/>
    <m/>
    <x v="0"/>
    <m/>
    <m/>
    <n v="0"/>
    <m/>
    <n v="0"/>
    <n v="0"/>
    <n v="0"/>
    <n v="0"/>
    <m/>
    <n v="0"/>
    <m/>
    <n v="0"/>
    <n v="0"/>
    <m/>
    <n v="0"/>
    <n v="0"/>
    <m/>
  </r>
  <r>
    <n v="4326"/>
    <x v="0"/>
    <x v="0"/>
    <x v="0"/>
    <x v="0"/>
    <m/>
    <m/>
    <x v="0"/>
    <x v="0"/>
    <x v="0"/>
    <m/>
    <x v="0"/>
    <m/>
    <m/>
    <n v="0"/>
    <m/>
    <n v="0"/>
    <n v="0"/>
    <n v="0"/>
    <n v="0"/>
    <m/>
    <n v="0"/>
    <m/>
    <n v="0"/>
    <n v="0"/>
    <m/>
    <n v="0"/>
    <n v="0"/>
    <m/>
  </r>
  <r>
    <n v="4327"/>
    <x v="0"/>
    <x v="0"/>
    <x v="0"/>
    <x v="0"/>
    <m/>
    <m/>
    <x v="0"/>
    <x v="0"/>
    <x v="0"/>
    <m/>
    <x v="0"/>
    <m/>
    <m/>
    <n v="0"/>
    <m/>
    <n v="0"/>
    <n v="0"/>
    <n v="0"/>
    <n v="0"/>
    <m/>
    <n v="0"/>
    <m/>
    <n v="0"/>
    <n v="0"/>
    <m/>
    <n v="0"/>
    <n v="0"/>
    <m/>
  </r>
  <r>
    <n v="4328"/>
    <x v="0"/>
    <x v="0"/>
    <x v="0"/>
    <x v="0"/>
    <m/>
    <m/>
    <x v="0"/>
    <x v="0"/>
    <x v="0"/>
    <m/>
    <x v="0"/>
    <m/>
    <m/>
    <n v="0"/>
    <m/>
    <n v="0"/>
    <n v="0"/>
    <n v="0"/>
    <n v="0"/>
    <m/>
    <n v="0"/>
    <m/>
    <n v="0"/>
    <n v="0"/>
    <m/>
    <n v="0"/>
    <n v="0"/>
    <m/>
  </r>
  <r>
    <n v="4329"/>
    <x v="0"/>
    <x v="0"/>
    <x v="0"/>
    <x v="0"/>
    <m/>
    <m/>
    <x v="0"/>
    <x v="0"/>
    <x v="0"/>
    <m/>
    <x v="0"/>
    <m/>
    <m/>
    <n v="0"/>
    <m/>
    <n v="0"/>
    <n v="0"/>
    <n v="0"/>
    <n v="0"/>
    <m/>
    <n v="0"/>
    <m/>
    <n v="0"/>
    <n v="0"/>
    <m/>
    <n v="0"/>
    <n v="0"/>
    <m/>
  </r>
  <r>
    <n v="4330"/>
    <x v="0"/>
    <x v="0"/>
    <x v="0"/>
    <x v="0"/>
    <m/>
    <m/>
    <x v="0"/>
    <x v="0"/>
    <x v="0"/>
    <m/>
    <x v="0"/>
    <m/>
    <m/>
    <n v="0"/>
    <m/>
    <n v="0"/>
    <n v="0"/>
    <n v="0"/>
    <n v="0"/>
    <m/>
    <n v="0"/>
    <m/>
    <n v="0"/>
    <n v="0"/>
    <m/>
    <n v="0"/>
    <n v="0"/>
    <m/>
  </r>
  <r>
    <n v="4331"/>
    <x v="0"/>
    <x v="0"/>
    <x v="0"/>
    <x v="0"/>
    <m/>
    <m/>
    <x v="0"/>
    <x v="0"/>
    <x v="0"/>
    <m/>
    <x v="0"/>
    <m/>
    <m/>
    <n v="0"/>
    <m/>
    <n v="0"/>
    <n v="0"/>
    <n v="0"/>
    <n v="0"/>
    <m/>
    <n v="0"/>
    <m/>
    <n v="0"/>
    <n v="0"/>
    <m/>
    <n v="0"/>
    <n v="0"/>
    <m/>
  </r>
  <r>
    <n v="4332"/>
    <x v="0"/>
    <x v="0"/>
    <x v="0"/>
    <x v="0"/>
    <m/>
    <m/>
    <x v="0"/>
    <x v="0"/>
    <x v="0"/>
    <m/>
    <x v="0"/>
    <m/>
    <m/>
    <n v="0"/>
    <m/>
    <n v="0"/>
    <n v="0"/>
    <n v="0"/>
    <n v="0"/>
    <m/>
    <n v="0"/>
    <m/>
    <n v="0"/>
    <n v="0"/>
    <m/>
    <n v="0"/>
    <n v="0"/>
    <m/>
  </r>
  <r>
    <n v="4333"/>
    <x v="0"/>
    <x v="0"/>
    <x v="0"/>
    <x v="0"/>
    <m/>
    <m/>
    <x v="0"/>
    <x v="0"/>
    <x v="0"/>
    <m/>
    <x v="0"/>
    <m/>
    <m/>
    <n v="0"/>
    <m/>
    <n v="0"/>
    <n v="0"/>
    <n v="0"/>
    <n v="0"/>
    <m/>
    <n v="0"/>
    <m/>
    <n v="0"/>
    <n v="0"/>
    <m/>
    <n v="0"/>
    <n v="0"/>
    <m/>
  </r>
  <r>
    <n v="4334"/>
    <x v="0"/>
    <x v="0"/>
    <x v="0"/>
    <x v="0"/>
    <m/>
    <m/>
    <x v="0"/>
    <x v="0"/>
    <x v="0"/>
    <m/>
    <x v="0"/>
    <m/>
    <m/>
    <n v="0"/>
    <m/>
    <n v="0"/>
    <n v="0"/>
    <n v="0"/>
    <n v="0"/>
    <m/>
    <n v="0"/>
    <m/>
    <n v="0"/>
    <n v="0"/>
    <m/>
    <n v="0"/>
    <n v="0"/>
    <m/>
  </r>
  <r>
    <n v="4335"/>
    <x v="0"/>
    <x v="0"/>
    <x v="0"/>
    <x v="0"/>
    <m/>
    <m/>
    <x v="0"/>
    <x v="0"/>
    <x v="0"/>
    <m/>
    <x v="0"/>
    <m/>
    <m/>
    <n v="0"/>
    <m/>
    <n v="0"/>
    <n v="0"/>
    <n v="0"/>
    <n v="0"/>
    <m/>
    <n v="0"/>
    <m/>
    <n v="0"/>
    <n v="0"/>
    <m/>
    <n v="0"/>
    <n v="0"/>
    <m/>
  </r>
  <r>
    <n v="4336"/>
    <x v="0"/>
    <x v="0"/>
    <x v="0"/>
    <x v="0"/>
    <m/>
    <m/>
    <x v="0"/>
    <x v="0"/>
    <x v="0"/>
    <m/>
    <x v="0"/>
    <m/>
    <m/>
    <n v="0"/>
    <m/>
    <n v="0"/>
    <n v="0"/>
    <n v="0"/>
    <n v="0"/>
    <m/>
    <n v="0"/>
    <m/>
    <n v="0"/>
    <n v="0"/>
    <m/>
    <n v="0"/>
    <n v="0"/>
    <m/>
  </r>
  <r>
    <n v="4337"/>
    <x v="0"/>
    <x v="0"/>
    <x v="0"/>
    <x v="0"/>
    <m/>
    <m/>
    <x v="0"/>
    <x v="0"/>
    <x v="0"/>
    <m/>
    <x v="0"/>
    <m/>
    <m/>
    <n v="0"/>
    <m/>
    <n v="0"/>
    <n v="0"/>
    <n v="0"/>
    <n v="0"/>
    <m/>
    <n v="0"/>
    <m/>
    <n v="0"/>
    <n v="0"/>
    <m/>
    <n v="0"/>
    <n v="0"/>
    <m/>
  </r>
  <r>
    <n v="4338"/>
    <x v="0"/>
    <x v="0"/>
    <x v="0"/>
    <x v="0"/>
    <m/>
    <m/>
    <x v="0"/>
    <x v="0"/>
    <x v="0"/>
    <m/>
    <x v="0"/>
    <m/>
    <m/>
    <n v="0"/>
    <m/>
    <n v="0"/>
    <n v="0"/>
    <n v="0"/>
    <n v="0"/>
    <m/>
    <n v="0"/>
    <m/>
    <n v="0"/>
    <n v="0"/>
    <m/>
    <n v="0"/>
    <n v="0"/>
    <m/>
  </r>
  <r>
    <n v="4339"/>
    <x v="0"/>
    <x v="0"/>
    <x v="0"/>
    <x v="0"/>
    <m/>
    <m/>
    <x v="0"/>
    <x v="0"/>
    <x v="0"/>
    <m/>
    <x v="0"/>
    <m/>
    <m/>
    <n v="0"/>
    <m/>
    <n v="0"/>
    <n v="0"/>
    <n v="0"/>
    <n v="0"/>
    <m/>
    <n v="0"/>
    <m/>
    <n v="0"/>
    <n v="0"/>
    <m/>
    <n v="0"/>
    <n v="0"/>
    <m/>
  </r>
  <r>
    <n v="4340"/>
    <x v="0"/>
    <x v="0"/>
    <x v="0"/>
    <x v="0"/>
    <m/>
    <m/>
    <x v="0"/>
    <x v="0"/>
    <x v="0"/>
    <m/>
    <x v="0"/>
    <m/>
    <m/>
    <n v="0"/>
    <m/>
    <n v="0"/>
    <n v="0"/>
    <n v="0"/>
    <n v="0"/>
    <m/>
    <n v="0"/>
    <m/>
    <n v="0"/>
    <n v="0"/>
    <m/>
    <n v="0"/>
    <n v="0"/>
    <m/>
  </r>
  <r>
    <n v="4341"/>
    <x v="0"/>
    <x v="0"/>
    <x v="0"/>
    <x v="0"/>
    <m/>
    <m/>
    <x v="0"/>
    <x v="0"/>
    <x v="0"/>
    <m/>
    <x v="0"/>
    <m/>
    <m/>
    <n v="0"/>
    <m/>
    <n v="0"/>
    <n v="0"/>
    <n v="0"/>
    <n v="0"/>
    <m/>
    <n v="0"/>
    <m/>
    <n v="0"/>
    <n v="0"/>
    <m/>
    <n v="0"/>
    <n v="0"/>
    <m/>
  </r>
  <r>
    <n v="4342"/>
    <x v="0"/>
    <x v="0"/>
    <x v="0"/>
    <x v="0"/>
    <m/>
    <m/>
    <x v="0"/>
    <x v="0"/>
    <x v="0"/>
    <m/>
    <x v="0"/>
    <m/>
    <m/>
    <n v="0"/>
    <m/>
    <n v="0"/>
    <n v="0"/>
    <n v="0"/>
    <n v="0"/>
    <m/>
    <n v="0"/>
    <m/>
    <n v="0"/>
    <n v="0"/>
    <m/>
    <n v="0"/>
    <n v="0"/>
    <m/>
  </r>
  <r>
    <n v="4343"/>
    <x v="0"/>
    <x v="0"/>
    <x v="0"/>
    <x v="0"/>
    <m/>
    <m/>
    <x v="0"/>
    <x v="0"/>
    <x v="0"/>
    <m/>
    <x v="0"/>
    <m/>
    <m/>
    <n v="0"/>
    <m/>
    <n v="0"/>
    <n v="0"/>
    <n v="0"/>
    <n v="0"/>
    <m/>
    <n v="0"/>
    <m/>
    <n v="0"/>
    <n v="0"/>
    <m/>
    <n v="0"/>
    <n v="0"/>
    <m/>
  </r>
  <r>
    <n v="4344"/>
    <x v="0"/>
    <x v="0"/>
    <x v="0"/>
    <x v="0"/>
    <m/>
    <m/>
    <x v="0"/>
    <x v="0"/>
    <x v="0"/>
    <m/>
    <x v="0"/>
    <m/>
    <m/>
    <n v="0"/>
    <m/>
    <n v="0"/>
    <n v="0"/>
    <n v="0"/>
    <n v="0"/>
    <m/>
    <n v="0"/>
    <m/>
    <n v="0"/>
    <n v="0"/>
    <m/>
    <n v="0"/>
    <n v="0"/>
    <m/>
  </r>
  <r>
    <n v="4345"/>
    <x v="0"/>
    <x v="0"/>
    <x v="0"/>
    <x v="0"/>
    <m/>
    <m/>
    <x v="0"/>
    <x v="0"/>
    <x v="0"/>
    <m/>
    <x v="0"/>
    <m/>
    <m/>
    <n v="0"/>
    <m/>
    <n v="0"/>
    <n v="0"/>
    <n v="0"/>
    <n v="0"/>
    <m/>
    <n v="0"/>
    <m/>
    <n v="0"/>
    <n v="0"/>
    <m/>
    <n v="0"/>
    <n v="0"/>
    <m/>
  </r>
  <r>
    <n v="4346"/>
    <x v="0"/>
    <x v="0"/>
    <x v="0"/>
    <x v="0"/>
    <m/>
    <m/>
    <x v="0"/>
    <x v="0"/>
    <x v="0"/>
    <m/>
    <x v="0"/>
    <m/>
    <m/>
    <n v="0"/>
    <m/>
    <n v="0"/>
    <n v="0"/>
    <n v="0"/>
    <n v="0"/>
    <m/>
    <n v="0"/>
    <m/>
    <n v="0"/>
    <n v="0"/>
    <m/>
    <n v="0"/>
    <n v="0"/>
    <m/>
  </r>
  <r>
    <n v="4347"/>
    <x v="0"/>
    <x v="0"/>
    <x v="0"/>
    <x v="0"/>
    <m/>
    <m/>
    <x v="0"/>
    <x v="0"/>
    <x v="0"/>
    <m/>
    <x v="0"/>
    <m/>
    <m/>
    <n v="0"/>
    <m/>
    <n v="0"/>
    <n v="0"/>
    <n v="0"/>
    <n v="0"/>
    <m/>
    <n v="0"/>
    <m/>
    <n v="0"/>
    <n v="0"/>
    <m/>
    <n v="0"/>
    <n v="0"/>
    <m/>
  </r>
  <r>
    <n v="4348"/>
    <x v="0"/>
    <x v="0"/>
    <x v="0"/>
    <x v="0"/>
    <m/>
    <m/>
    <x v="0"/>
    <x v="0"/>
    <x v="0"/>
    <m/>
    <x v="0"/>
    <m/>
    <m/>
    <n v="0"/>
    <m/>
    <n v="0"/>
    <n v="0"/>
    <n v="0"/>
    <n v="0"/>
    <m/>
    <n v="0"/>
    <m/>
    <n v="0"/>
    <n v="0"/>
    <m/>
    <n v="0"/>
    <n v="0"/>
    <m/>
  </r>
  <r>
    <n v="4349"/>
    <x v="0"/>
    <x v="0"/>
    <x v="0"/>
    <x v="0"/>
    <m/>
    <m/>
    <x v="0"/>
    <x v="0"/>
    <x v="0"/>
    <m/>
    <x v="0"/>
    <m/>
    <m/>
    <n v="0"/>
    <m/>
    <n v="0"/>
    <n v="0"/>
    <n v="0"/>
    <n v="0"/>
    <m/>
    <n v="0"/>
    <m/>
    <n v="0"/>
    <n v="0"/>
    <m/>
    <n v="0"/>
    <n v="0"/>
    <m/>
  </r>
  <r>
    <n v="4350"/>
    <x v="0"/>
    <x v="0"/>
    <x v="0"/>
    <x v="0"/>
    <m/>
    <m/>
    <x v="0"/>
    <x v="0"/>
    <x v="0"/>
    <m/>
    <x v="0"/>
    <m/>
    <m/>
    <n v="0"/>
    <m/>
    <n v="0"/>
    <n v="0"/>
    <n v="0"/>
    <n v="0"/>
    <m/>
    <n v="0"/>
    <m/>
    <n v="0"/>
    <n v="0"/>
    <m/>
    <n v="0"/>
    <n v="0"/>
    <m/>
  </r>
  <r>
    <n v="4351"/>
    <x v="0"/>
    <x v="0"/>
    <x v="0"/>
    <x v="0"/>
    <m/>
    <m/>
    <x v="0"/>
    <x v="0"/>
    <x v="0"/>
    <m/>
    <x v="0"/>
    <m/>
    <m/>
    <n v="0"/>
    <m/>
    <n v="0"/>
    <n v="0"/>
    <n v="0"/>
    <n v="0"/>
    <m/>
    <n v="0"/>
    <m/>
    <n v="0"/>
    <n v="0"/>
    <m/>
    <n v="0"/>
    <n v="0"/>
    <m/>
  </r>
  <r>
    <n v="4352"/>
    <x v="0"/>
    <x v="0"/>
    <x v="0"/>
    <x v="0"/>
    <m/>
    <m/>
    <x v="0"/>
    <x v="0"/>
    <x v="0"/>
    <m/>
    <x v="0"/>
    <m/>
    <m/>
    <n v="0"/>
    <m/>
    <n v="0"/>
    <n v="0"/>
    <n v="0"/>
    <n v="0"/>
    <m/>
    <n v="0"/>
    <m/>
    <n v="0"/>
    <n v="0"/>
    <m/>
    <n v="0"/>
    <n v="0"/>
    <m/>
  </r>
  <r>
    <n v="4353"/>
    <x v="0"/>
    <x v="0"/>
    <x v="0"/>
    <x v="0"/>
    <m/>
    <m/>
    <x v="0"/>
    <x v="0"/>
    <x v="0"/>
    <m/>
    <x v="0"/>
    <m/>
    <m/>
    <n v="0"/>
    <m/>
    <n v="0"/>
    <n v="0"/>
    <n v="0"/>
    <n v="0"/>
    <m/>
    <n v="0"/>
    <m/>
    <n v="0"/>
    <n v="0"/>
    <m/>
    <n v="0"/>
    <n v="0"/>
    <m/>
  </r>
  <r>
    <n v="4354"/>
    <x v="0"/>
    <x v="0"/>
    <x v="0"/>
    <x v="0"/>
    <m/>
    <m/>
    <x v="0"/>
    <x v="0"/>
    <x v="0"/>
    <m/>
    <x v="0"/>
    <m/>
    <m/>
    <n v="0"/>
    <m/>
    <n v="0"/>
    <n v="0"/>
    <n v="0"/>
    <n v="0"/>
    <m/>
    <n v="0"/>
    <m/>
    <n v="0"/>
    <n v="0"/>
    <m/>
    <n v="0"/>
    <n v="0"/>
    <m/>
  </r>
  <r>
    <n v="4355"/>
    <x v="0"/>
    <x v="0"/>
    <x v="0"/>
    <x v="0"/>
    <m/>
    <m/>
    <x v="0"/>
    <x v="0"/>
    <x v="0"/>
    <m/>
    <x v="0"/>
    <m/>
    <m/>
    <n v="0"/>
    <m/>
    <n v="0"/>
    <n v="0"/>
    <n v="0"/>
    <n v="0"/>
    <m/>
    <n v="0"/>
    <m/>
    <n v="0"/>
    <n v="0"/>
    <m/>
    <n v="0"/>
    <n v="0"/>
    <m/>
  </r>
  <r>
    <n v="4356"/>
    <x v="0"/>
    <x v="0"/>
    <x v="0"/>
    <x v="0"/>
    <m/>
    <m/>
    <x v="0"/>
    <x v="0"/>
    <x v="0"/>
    <m/>
    <x v="0"/>
    <m/>
    <m/>
    <n v="0"/>
    <m/>
    <n v="0"/>
    <n v="0"/>
    <n v="0"/>
    <n v="0"/>
    <m/>
    <n v="0"/>
    <m/>
    <n v="0"/>
    <n v="0"/>
    <m/>
    <n v="0"/>
    <n v="0"/>
    <m/>
  </r>
  <r>
    <n v="4357"/>
    <x v="0"/>
    <x v="0"/>
    <x v="0"/>
    <x v="0"/>
    <m/>
    <m/>
    <x v="0"/>
    <x v="0"/>
    <x v="0"/>
    <m/>
    <x v="0"/>
    <m/>
    <m/>
    <n v="0"/>
    <m/>
    <n v="0"/>
    <n v="0"/>
    <n v="0"/>
    <n v="0"/>
    <m/>
    <n v="0"/>
    <m/>
    <n v="0"/>
    <n v="0"/>
    <m/>
    <n v="0"/>
    <n v="0"/>
    <m/>
  </r>
  <r>
    <n v="4358"/>
    <x v="0"/>
    <x v="0"/>
    <x v="0"/>
    <x v="0"/>
    <m/>
    <m/>
    <x v="0"/>
    <x v="0"/>
    <x v="0"/>
    <m/>
    <x v="0"/>
    <m/>
    <m/>
    <n v="0"/>
    <m/>
    <n v="0"/>
    <n v="0"/>
    <n v="0"/>
    <n v="0"/>
    <m/>
    <n v="0"/>
    <m/>
    <n v="0"/>
    <n v="0"/>
    <m/>
    <n v="0"/>
    <n v="0"/>
    <m/>
  </r>
  <r>
    <n v="4359"/>
    <x v="0"/>
    <x v="0"/>
    <x v="0"/>
    <x v="0"/>
    <m/>
    <m/>
    <x v="0"/>
    <x v="0"/>
    <x v="0"/>
    <m/>
    <x v="0"/>
    <m/>
    <m/>
    <n v="0"/>
    <m/>
    <n v="0"/>
    <n v="0"/>
    <n v="0"/>
    <n v="0"/>
    <m/>
    <n v="0"/>
    <m/>
    <n v="0"/>
    <n v="0"/>
    <m/>
    <n v="0"/>
    <n v="0"/>
    <m/>
  </r>
  <r>
    <n v="4360"/>
    <x v="0"/>
    <x v="0"/>
    <x v="0"/>
    <x v="0"/>
    <m/>
    <m/>
    <x v="0"/>
    <x v="0"/>
    <x v="0"/>
    <m/>
    <x v="0"/>
    <m/>
    <m/>
    <n v="0"/>
    <m/>
    <n v="0"/>
    <n v="0"/>
    <n v="0"/>
    <n v="0"/>
    <m/>
    <n v="0"/>
    <m/>
    <n v="0"/>
    <n v="0"/>
    <m/>
    <n v="0"/>
    <n v="0"/>
    <m/>
  </r>
  <r>
    <n v="4361"/>
    <x v="0"/>
    <x v="0"/>
    <x v="0"/>
    <x v="0"/>
    <m/>
    <m/>
    <x v="0"/>
    <x v="0"/>
    <x v="0"/>
    <m/>
    <x v="0"/>
    <m/>
    <m/>
    <n v="0"/>
    <m/>
    <n v="0"/>
    <n v="0"/>
    <n v="0"/>
    <n v="0"/>
    <m/>
    <n v="0"/>
    <m/>
    <n v="0"/>
    <n v="0"/>
    <m/>
    <n v="0"/>
    <n v="0"/>
    <m/>
  </r>
  <r>
    <n v="4362"/>
    <x v="0"/>
    <x v="0"/>
    <x v="0"/>
    <x v="0"/>
    <m/>
    <m/>
    <x v="0"/>
    <x v="0"/>
    <x v="0"/>
    <m/>
    <x v="0"/>
    <m/>
    <m/>
    <n v="0"/>
    <m/>
    <n v="0"/>
    <n v="0"/>
    <n v="0"/>
    <n v="0"/>
    <m/>
    <n v="0"/>
    <m/>
    <n v="0"/>
    <n v="0"/>
    <m/>
    <n v="0"/>
    <n v="0"/>
    <m/>
  </r>
  <r>
    <n v="4363"/>
    <x v="0"/>
    <x v="0"/>
    <x v="0"/>
    <x v="0"/>
    <m/>
    <m/>
    <x v="0"/>
    <x v="0"/>
    <x v="0"/>
    <m/>
    <x v="0"/>
    <m/>
    <m/>
    <n v="0"/>
    <m/>
    <n v="0"/>
    <n v="0"/>
    <n v="0"/>
    <n v="0"/>
    <m/>
    <n v="0"/>
    <m/>
    <n v="0"/>
    <n v="0"/>
    <m/>
    <n v="0"/>
    <n v="0"/>
    <m/>
  </r>
  <r>
    <n v="4364"/>
    <x v="0"/>
    <x v="0"/>
    <x v="0"/>
    <x v="0"/>
    <m/>
    <m/>
    <x v="0"/>
    <x v="0"/>
    <x v="0"/>
    <m/>
    <x v="0"/>
    <m/>
    <m/>
    <n v="0"/>
    <m/>
    <n v="0"/>
    <n v="0"/>
    <n v="0"/>
    <n v="0"/>
    <m/>
    <n v="0"/>
    <m/>
    <n v="0"/>
    <n v="0"/>
    <m/>
    <n v="0"/>
    <n v="0"/>
    <m/>
  </r>
  <r>
    <n v="4365"/>
    <x v="0"/>
    <x v="0"/>
    <x v="0"/>
    <x v="0"/>
    <m/>
    <m/>
    <x v="0"/>
    <x v="0"/>
    <x v="0"/>
    <m/>
    <x v="0"/>
    <m/>
    <m/>
    <n v="0"/>
    <m/>
    <n v="0"/>
    <n v="0"/>
    <n v="0"/>
    <n v="0"/>
    <m/>
    <n v="0"/>
    <m/>
    <n v="0"/>
    <n v="0"/>
    <m/>
    <n v="0"/>
    <n v="0"/>
    <m/>
  </r>
  <r>
    <n v="4366"/>
    <x v="0"/>
    <x v="0"/>
    <x v="0"/>
    <x v="0"/>
    <m/>
    <m/>
    <x v="0"/>
    <x v="0"/>
    <x v="0"/>
    <m/>
    <x v="0"/>
    <m/>
    <m/>
    <n v="0"/>
    <m/>
    <n v="0"/>
    <n v="0"/>
    <n v="0"/>
    <n v="0"/>
    <m/>
    <n v="0"/>
    <m/>
    <n v="0"/>
    <n v="0"/>
    <m/>
    <n v="0"/>
    <n v="0"/>
    <m/>
  </r>
  <r>
    <n v="4367"/>
    <x v="0"/>
    <x v="0"/>
    <x v="0"/>
    <x v="0"/>
    <m/>
    <m/>
    <x v="0"/>
    <x v="0"/>
    <x v="0"/>
    <m/>
    <x v="0"/>
    <m/>
    <m/>
    <n v="0"/>
    <m/>
    <n v="0"/>
    <n v="0"/>
    <n v="0"/>
    <n v="0"/>
    <m/>
    <n v="0"/>
    <m/>
    <n v="0"/>
    <n v="0"/>
    <m/>
    <n v="0"/>
    <n v="0"/>
    <m/>
  </r>
  <r>
    <n v="4368"/>
    <x v="0"/>
    <x v="0"/>
    <x v="0"/>
    <x v="0"/>
    <m/>
    <m/>
    <x v="0"/>
    <x v="0"/>
    <x v="0"/>
    <m/>
    <x v="0"/>
    <m/>
    <m/>
    <n v="0"/>
    <m/>
    <n v="0"/>
    <n v="0"/>
    <n v="0"/>
    <n v="0"/>
    <m/>
    <n v="0"/>
    <m/>
    <n v="0"/>
    <n v="0"/>
    <m/>
    <n v="0"/>
    <n v="0"/>
    <m/>
  </r>
  <r>
    <n v="4369"/>
    <x v="0"/>
    <x v="0"/>
    <x v="0"/>
    <x v="0"/>
    <m/>
    <m/>
    <x v="0"/>
    <x v="0"/>
    <x v="0"/>
    <m/>
    <x v="0"/>
    <m/>
    <m/>
    <n v="0"/>
    <m/>
    <n v="0"/>
    <n v="0"/>
    <n v="0"/>
    <n v="0"/>
    <m/>
    <n v="0"/>
    <m/>
    <n v="0"/>
    <n v="0"/>
    <m/>
    <n v="0"/>
    <n v="0"/>
    <m/>
  </r>
  <r>
    <n v="4370"/>
    <x v="0"/>
    <x v="0"/>
    <x v="0"/>
    <x v="0"/>
    <m/>
    <m/>
    <x v="0"/>
    <x v="0"/>
    <x v="0"/>
    <m/>
    <x v="0"/>
    <m/>
    <m/>
    <n v="0"/>
    <m/>
    <n v="0"/>
    <n v="0"/>
    <n v="0"/>
    <n v="0"/>
    <m/>
    <n v="0"/>
    <m/>
    <n v="0"/>
    <n v="0"/>
    <m/>
    <n v="0"/>
    <n v="0"/>
    <m/>
  </r>
  <r>
    <n v="4371"/>
    <x v="0"/>
    <x v="0"/>
    <x v="0"/>
    <x v="0"/>
    <m/>
    <m/>
    <x v="0"/>
    <x v="0"/>
    <x v="0"/>
    <m/>
    <x v="0"/>
    <m/>
    <m/>
    <n v="0"/>
    <m/>
    <n v="0"/>
    <n v="0"/>
    <n v="0"/>
    <n v="0"/>
    <m/>
    <n v="0"/>
    <m/>
    <n v="0"/>
    <n v="0"/>
    <m/>
    <n v="0"/>
    <n v="0"/>
    <m/>
  </r>
  <r>
    <n v="4372"/>
    <x v="0"/>
    <x v="0"/>
    <x v="0"/>
    <x v="0"/>
    <m/>
    <m/>
    <x v="0"/>
    <x v="0"/>
    <x v="0"/>
    <m/>
    <x v="0"/>
    <m/>
    <m/>
    <n v="0"/>
    <m/>
    <n v="0"/>
    <n v="0"/>
    <n v="0"/>
    <n v="0"/>
    <m/>
    <n v="0"/>
    <m/>
    <n v="0"/>
    <n v="0"/>
    <m/>
    <n v="0"/>
    <n v="0"/>
    <m/>
  </r>
  <r>
    <n v="4373"/>
    <x v="0"/>
    <x v="0"/>
    <x v="0"/>
    <x v="0"/>
    <m/>
    <m/>
    <x v="0"/>
    <x v="0"/>
    <x v="0"/>
    <m/>
    <x v="0"/>
    <m/>
    <m/>
    <n v="0"/>
    <m/>
    <n v="0"/>
    <n v="0"/>
    <n v="0"/>
    <n v="0"/>
    <m/>
    <n v="0"/>
    <m/>
    <n v="0"/>
    <n v="0"/>
    <m/>
    <n v="0"/>
    <n v="0"/>
    <m/>
  </r>
  <r>
    <n v="4374"/>
    <x v="0"/>
    <x v="0"/>
    <x v="0"/>
    <x v="0"/>
    <m/>
    <m/>
    <x v="0"/>
    <x v="0"/>
    <x v="0"/>
    <m/>
    <x v="0"/>
    <m/>
    <m/>
    <n v="0"/>
    <m/>
    <n v="0"/>
    <n v="0"/>
    <n v="0"/>
    <n v="0"/>
    <m/>
    <n v="0"/>
    <m/>
    <n v="0"/>
    <n v="0"/>
    <m/>
    <n v="0"/>
    <n v="0"/>
    <m/>
  </r>
  <r>
    <n v="4375"/>
    <x v="0"/>
    <x v="0"/>
    <x v="0"/>
    <x v="0"/>
    <m/>
    <m/>
    <x v="0"/>
    <x v="0"/>
    <x v="0"/>
    <m/>
    <x v="0"/>
    <m/>
    <m/>
    <n v="0"/>
    <m/>
    <n v="0"/>
    <n v="0"/>
    <n v="0"/>
    <n v="0"/>
    <m/>
    <n v="0"/>
    <m/>
    <n v="0"/>
    <n v="0"/>
    <m/>
    <n v="0"/>
    <n v="0"/>
    <m/>
  </r>
  <r>
    <n v="4376"/>
    <x v="0"/>
    <x v="0"/>
    <x v="0"/>
    <x v="0"/>
    <m/>
    <m/>
    <x v="0"/>
    <x v="0"/>
    <x v="0"/>
    <m/>
    <x v="0"/>
    <m/>
    <m/>
    <n v="0"/>
    <m/>
    <n v="0"/>
    <n v="0"/>
    <n v="0"/>
    <n v="0"/>
    <m/>
    <n v="0"/>
    <m/>
    <n v="0"/>
    <n v="0"/>
    <m/>
    <n v="0"/>
    <n v="0"/>
    <m/>
  </r>
  <r>
    <n v="4377"/>
    <x v="0"/>
    <x v="0"/>
    <x v="0"/>
    <x v="0"/>
    <m/>
    <m/>
    <x v="0"/>
    <x v="0"/>
    <x v="0"/>
    <m/>
    <x v="0"/>
    <m/>
    <m/>
    <n v="0"/>
    <m/>
    <n v="0"/>
    <n v="0"/>
    <n v="0"/>
    <n v="0"/>
    <m/>
    <n v="0"/>
    <m/>
    <n v="0"/>
    <n v="0"/>
    <m/>
    <n v="0"/>
    <n v="0"/>
    <m/>
  </r>
  <r>
    <n v="4378"/>
    <x v="0"/>
    <x v="0"/>
    <x v="0"/>
    <x v="0"/>
    <m/>
    <m/>
    <x v="0"/>
    <x v="0"/>
    <x v="0"/>
    <m/>
    <x v="0"/>
    <m/>
    <m/>
    <n v="0"/>
    <m/>
    <n v="0"/>
    <n v="0"/>
    <n v="0"/>
    <n v="0"/>
    <m/>
    <n v="0"/>
    <m/>
    <n v="0"/>
    <n v="0"/>
    <m/>
    <n v="0"/>
    <n v="0"/>
    <m/>
  </r>
  <r>
    <n v="4379"/>
    <x v="0"/>
    <x v="0"/>
    <x v="0"/>
    <x v="0"/>
    <m/>
    <m/>
    <x v="0"/>
    <x v="0"/>
    <x v="0"/>
    <m/>
    <x v="0"/>
    <m/>
    <m/>
    <n v="0"/>
    <m/>
    <n v="0"/>
    <n v="0"/>
    <n v="0"/>
    <n v="0"/>
    <m/>
    <n v="0"/>
    <m/>
    <n v="0"/>
    <n v="0"/>
    <m/>
    <n v="0"/>
    <n v="0"/>
    <m/>
  </r>
  <r>
    <n v="4380"/>
    <x v="0"/>
    <x v="0"/>
    <x v="0"/>
    <x v="0"/>
    <m/>
    <m/>
    <x v="0"/>
    <x v="0"/>
    <x v="0"/>
    <m/>
    <x v="0"/>
    <m/>
    <m/>
    <n v="0"/>
    <m/>
    <n v="0"/>
    <n v="0"/>
    <n v="0"/>
    <n v="0"/>
    <m/>
    <n v="0"/>
    <m/>
    <n v="0"/>
    <n v="0"/>
    <m/>
    <n v="0"/>
    <n v="0"/>
    <m/>
  </r>
  <r>
    <n v="4381"/>
    <x v="0"/>
    <x v="0"/>
    <x v="0"/>
    <x v="0"/>
    <m/>
    <m/>
    <x v="0"/>
    <x v="0"/>
    <x v="0"/>
    <m/>
    <x v="0"/>
    <m/>
    <m/>
    <n v="0"/>
    <m/>
    <n v="0"/>
    <n v="0"/>
    <n v="0"/>
    <n v="0"/>
    <m/>
    <n v="0"/>
    <m/>
    <n v="0"/>
    <n v="0"/>
    <m/>
    <n v="0"/>
    <n v="0"/>
    <m/>
  </r>
  <r>
    <n v="4382"/>
    <x v="0"/>
    <x v="0"/>
    <x v="0"/>
    <x v="0"/>
    <m/>
    <m/>
    <x v="0"/>
    <x v="0"/>
    <x v="0"/>
    <m/>
    <x v="0"/>
    <m/>
    <m/>
    <n v="0"/>
    <m/>
    <n v="0"/>
    <n v="0"/>
    <n v="0"/>
    <n v="0"/>
    <m/>
    <n v="0"/>
    <m/>
    <n v="0"/>
    <n v="0"/>
    <m/>
    <n v="0"/>
    <n v="0"/>
    <m/>
  </r>
  <r>
    <n v="4383"/>
    <x v="0"/>
    <x v="0"/>
    <x v="0"/>
    <x v="0"/>
    <m/>
    <m/>
    <x v="0"/>
    <x v="0"/>
    <x v="0"/>
    <m/>
    <x v="0"/>
    <m/>
    <m/>
    <n v="0"/>
    <m/>
    <n v="0"/>
    <n v="0"/>
    <n v="0"/>
    <n v="0"/>
    <m/>
    <n v="0"/>
    <m/>
    <n v="0"/>
    <n v="0"/>
    <m/>
    <n v="0"/>
    <n v="0"/>
    <m/>
  </r>
  <r>
    <n v="4384"/>
    <x v="0"/>
    <x v="0"/>
    <x v="0"/>
    <x v="0"/>
    <m/>
    <m/>
    <x v="0"/>
    <x v="0"/>
    <x v="0"/>
    <m/>
    <x v="0"/>
    <m/>
    <m/>
    <n v="0"/>
    <m/>
    <n v="0"/>
    <n v="0"/>
    <n v="0"/>
    <n v="0"/>
    <m/>
    <n v="0"/>
    <m/>
    <n v="0"/>
    <n v="0"/>
    <m/>
    <n v="0"/>
    <n v="0"/>
    <m/>
  </r>
  <r>
    <n v="4385"/>
    <x v="0"/>
    <x v="0"/>
    <x v="0"/>
    <x v="0"/>
    <m/>
    <m/>
    <x v="0"/>
    <x v="0"/>
    <x v="0"/>
    <m/>
    <x v="0"/>
    <m/>
    <m/>
    <n v="0"/>
    <m/>
    <n v="0"/>
    <n v="0"/>
    <n v="0"/>
    <n v="0"/>
    <m/>
    <n v="0"/>
    <m/>
    <n v="0"/>
    <n v="0"/>
    <m/>
    <n v="0"/>
    <n v="0"/>
    <m/>
  </r>
  <r>
    <n v="4386"/>
    <x v="0"/>
    <x v="0"/>
    <x v="0"/>
    <x v="0"/>
    <m/>
    <m/>
    <x v="0"/>
    <x v="0"/>
    <x v="0"/>
    <m/>
    <x v="0"/>
    <m/>
    <m/>
    <n v="0"/>
    <m/>
    <n v="0"/>
    <n v="0"/>
    <n v="0"/>
    <n v="0"/>
    <m/>
    <n v="0"/>
    <m/>
    <n v="0"/>
    <n v="0"/>
    <m/>
    <n v="0"/>
    <n v="0"/>
    <m/>
  </r>
  <r>
    <n v="4387"/>
    <x v="0"/>
    <x v="0"/>
    <x v="0"/>
    <x v="0"/>
    <m/>
    <m/>
    <x v="0"/>
    <x v="0"/>
    <x v="0"/>
    <m/>
    <x v="0"/>
    <m/>
    <m/>
    <n v="0"/>
    <m/>
    <n v="0"/>
    <n v="0"/>
    <n v="0"/>
    <n v="0"/>
    <m/>
    <n v="0"/>
    <m/>
    <n v="0"/>
    <n v="0"/>
    <m/>
    <n v="0"/>
    <n v="0"/>
    <m/>
  </r>
  <r>
    <n v="4388"/>
    <x v="0"/>
    <x v="0"/>
    <x v="0"/>
    <x v="0"/>
    <m/>
    <m/>
    <x v="0"/>
    <x v="0"/>
    <x v="0"/>
    <m/>
    <x v="0"/>
    <m/>
    <m/>
    <n v="0"/>
    <m/>
    <n v="0"/>
    <n v="0"/>
    <n v="0"/>
    <n v="0"/>
    <m/>
    <n v="0"/>
    <m/>
    <n v="0"/>
    <n v="0"/>
    <m/>
    <n v="0"/>
    <n v="0"/>
    <m/>
  </r>
  <r>
    <n v="4389"/>
    <x v="0"/>
    <x v="0"/>
    <x v="0"/>
    <x v="0"/>
    <m/>
    <m/>
    <x v="0"/>
    <x v="0"/>
    <x v="0"/>
    <m/>
    <x v="0"/>
    <m/>
    <m/>
    <n v="0"/>
    <m/>
    <n v="0"/>
    <n v="0"/>
    <n v="0"/>
    <n v="0"/>
    <m/>
    <n v="0"/>
    <m/>
    <n v="0"/>
    <n v="0"/>
    <m/>
    <n v="0"/>
    <n v="0"/>
    <m/>
  </r>
  <r>
    <n v="4390"/>
    <x v="0"/>
    <x v="0"/>
    <x v="0"/>
    <x v="0"/>
    <m/>
    <m/>
    <x v="0"/>
    <x v="0"/>
    <x v="0"/>
    <m/>
    <x v="0"/>
    <m/>
    <m/>
    <n v="0"/>
    <m/>
    <n v="0"/>
    <n v="0"/>
    <n v="0"/>
    <n v="0"/>
    <m/>
    <n v="0"/>
    <m/>
    <n v="0"/>
    <n v="0"/>
    <m/>
    <n v="0"/>
    <n v="0"/>
    <m/>
  </r>
  <r>
    <n v="4391"/>
    <x v="0"/>
    <x v="0"/>
    <x v="0"/>
    <x v="0"/>
    <m/>
    <m/>
    <x v="0"/>
    <x v="0"/>
    <x v="0"/>
    <m/>
    <x v="0"/>
    <m/>
    <m/>
    <n v="0"/>
    <m/>
    <n v="0"/>
    <n v="0"/>
    <n v="0"/>
    <n v="0"/>
    <m/>
    <n v="0"/>
    <m/>
    <n v="0"/>
    <n v="0"/>
    <m/>
    <n v="0"/>
    <n v="0"/>
    <m/>
  </r>
  <r>
    <n v="4392"/>
    <x v="0"/>
    <x v="0"/>
    <x v="0"/>
    <x v="0"/>
    <m/>
    <m/>
    <x v="0"/>
    <x v="0"/>
    <x v="0"/>
    <m/>
    <x v="0"/>
    <m/>
    <m/>
    <n v="0"/>
    <m/>
    <n v="0"/>
    <n v="0"/>
    <n v="0"/>
    <n v="0"/>
    <m/>
    <n v="0"/>
    <m/>
    <n v="0"/>
    <n v="0"/>
    <m/>
    <n v="0"/>
    <n v="0"/>
    <m/>
  </r>
  <r>
    <n v="4393"/>
    <x v="0"/>
    <x v="0"/>
    <x v="0"/>
    <x v="0"/>
    <m/>
    <m/>
    <x v="0"/>
    <x v="0"/>
    <x v="0"/>
    <m/>
    <x v="0"/>
    <m/>
    <m/>
    <n v="0"/>
    <m/>
    <n v="0"/>
    <n v="0"/>
    <n v="0"/>
    <n v="0"/>
    <m/>
    <n v="0"/>
    <m/>
    <n v="0"/>
    <n v="0"/>
    <m/>
    <n v="0"/>
    <n v="0"/>
    <m/>
  </r>
  <r>
    <n v="4394"/>
    <x v="0"/>
    <x v="0"/>
    <x v="0"/>
    <x v="0"/>
    <m/>
    <m/>
    <x v="0"/>
    <x v="0"/>
    <x v="0"/>
    <m/>
    <x v="0"/>
    <m/>
    <m/>
    <n v="0"/>
    <m/>
    <n v="0"/>
    <n v="0"/>
    <n v="0"/>
    <n v="0"/>
    <m/>
    <n v="0"/>
    <m/>
    <n v="0"/>
    <n v="0"/>
    <m/>
    <n v="0"/>
    <n v="0"/>
    <m/>
  </r>
  <r>
    <n v="4395"/>
    <x v="0"/>
    <x v="0"/>
    <x v="0"/>
    <x v="0"/>
    <m/>
    <m/>
    <x v="0"/>
    <x v="0"/>
    <x v="0"/>
    <m/>
    <x v="0"/>
    <m/>
    <m/>
    <n v="0"/>
    <m/>
    <n v="0"/>
    <n v="0"/>
    <n v="0"/>
    <n v="0"/>
    <m/>
    <n v="0"/>
    <m/>
    <n v="0"/>
    <n v="0"/>
    <m/>
    <n v="0"/>
    <n v="0"/>
    <m/>
  </r>
  <r>
    <n v="4396"/>
    <x v="0"/>
    <x v="0"/>
    <x v="0"/>
    <x v="0"/>
    <m/>
    <m/>
    <x v="0"/>
    <x v="0"/>
    <x v="0"/>
    <m/>
    <x v="0"/>
    <m/>
    <m/>
    <n v="0"/>
    <m/>
    <n v="0"/>
    <n v="0"/>
    <n v="0"/>
    <n v="0"/>
    <m/>
    <n v="0"/>
    <m/>
    <n v="0"/>
    <n v="0"/>
    <m/>
    <n v="0"/>
    <n v="0"/>
    <m/>
  </r>
  <r>
    <n v="4397"/>
    <x v="0"/>
    <x v="0"/>
    <x v="0"/>
    <x v="0"/>
    <m/>
    <m/>
    <x v="0"/>
    <x v="0"/>
    <x v="0"/>
    <m/>
    <x v="0"/>
    <m/>
    <m/>
    <n v="0"/>
    <m/>
    <n v="0"/>
    <n v="0"/>
    <n v="0"/>
    <n v="0"/>
    <m/>
    <n v="0"/>
    <m/>
    <n v="0"/>
    <n v="0"/>
    <m/>
    <n v="0"/>
    <n v="0"/>
    <m/>
  </r>
  <r>
    <n v="4398"/>
    <x v="0"/>
    <x v="0"/>
    <x v="0"/>
    <x v="0"/>
    <m/>
    <m/>
    <x v="0"/>
    <x v="0"/>
    <x v="0"/>
    <m/>
    <x v="0"/>
    <m/>
    <m/>
    <n v="0"/>
    <m/>
    <n v="0"/>
    <n v="0"/>
    <n v="0"/>
    <n v="0"/>
    <m/>
    <n v="0"/>
    <m/>
    <n v="0"/>
    <n v="0"/>
    <m/>
    <n v="0"/>
    <n v="0"/>
    <m/>
  </r>
  <r>
    <n v="4399"/>
    <x v="0"/>
    <x v="0"/>
    <x v="0"/>
    <x v="0"/>
    <m/>
    <m/>
    <x v="0"/>
    <x v="0"/>
    <x v="0"/>
    <m/>
    <x v="0"/>
    <m/>
    <m/>
    <n v="0"/>
    <m/>
    <n v="0"/>
    <n v="0"/>
    <n v="0"/>
    <n v="0"/>
    <m/>
    <n v="0"/>
    <m/>
    <n v="0"/>
    <n v="0"/>
    <m/>
    <n v="0"/>
    <n v="0"/>
    <m/>
  </r>
  <r>
    <n v="4400"/>
    <x v="0"/>
    <x v="0"/>
    <x v="0"/>
    <x v="0"/>
    <m/>
    <m/>
    <x v="0"/>
    <x v="0"/>
    <x v="0"/>
    <m/>
    <x v="0"/>
    <m/>
    <m/>
    <n v="0"/>
    <m/>
    <n v="0"/>
    <n v="0"/>
    <n v="0"/>
    <n v="0"/>
    <m/>
    <n v="0"/>
    <m/>
    <n v="0"/>
    <n v="0"/>
    <m/>
    <n v="0"/>
    <n v="0"/>
    <m/>
  </r>
  <r>
    <n v="4401"/>
    <x v="0"/>
    <x v="0"/>
    <x v="0"/>
    <x v="0"/>
    <m/>
    <m/>
    <x v="0"/>
    <x v="0"/>
    <x v="0"/>
    <m/>
    <x v="0"/>
    <m/>
    <m/>
    <n v="0"/>
    <m/>
    <n v="0"/>
    <n v="0"/>
    <n v="0"/>
    <n v="0"/>
    <m/>
    <n v="0"/>
    <m/>
    <n v="0"/>
    <n v="0"/>
    <m/>
    <n v="0"/>
    <n v="0"/>
    <m/>
  </r>
  <r>
    <n v="4402"/>
    <x v="0"/>
    <x v="0"/>
    <x v="0"/>
    <x v="0"/>
    <m/>
    <m/>
    <x v="0"/>
    <x v="0"/>
    <x v="0"/>
    <m/>
    <x v="0"/>
    <m/>
    <m/>
    <n v="0"/>
    <m/>
    <n v="0"/>
    <n v="0"/>
    <n v="0"/>
    <n v="0"/>
    <m/>
    <n v="0"/>
    <m/>
    <n v="0"/>
    <n v="0"/>
    <m/>
    <n v="0"/>
    <n v="0"/>
    <m/>
  </r>
  <r>
    <n v="4403"/>
    <x v="0"/>
    <x v="0"/>
    <x v="0"/>
    <x v="0"/>
    <m/>
    <m/>
    <x v="0"/>
    <x v="0"/>
    <x v="0"/>
    <m/>
    <x v="0"/>
    <m/>
    <m/>
    <n v="0"/>
    <m/>
    <n v="0"/>
    <n v="0"/>
    <n v="0"/>
    <n v="0"/>
    <m/>
    <n v="0"/>
    <m/>
    <n v="0"/>
    <n v="0"/>
    <m/>
    <n v="0"/>
    <n v="0"/>
    <m/>
  </r>
  <r>
    <n v="4404"/>
    <x v="0"/>
    <x v="0"/>
    <x v="0"/>
    <x v="0"/>
    <m/>
    <m/>
    <x v="0"/>
    <x v="0"/>
    <x v="0"/>
    <m/>
    <x v="0"/>
    <m/>
    <m/>
    <n v="0"/>
    <m/>
    <n v="0"/>
    <n v="0"/>
    <n v="0"/>
    <n v="0"/>
    <m/>
    <n v="0"/>
    <m/>
    <n v="0"/>
    <n v="0"/>
    <m/>
    <n v="0"/>
    <n v="0"/>
    <m/>
  </r>
  <r>
    <n v="4405"/>
    <x v="0"/>
    <x v="0"/>
    <x v="0"/>
    <x v="0"/>
    <m/>
    <m/>
    <x v="0"/>
    <x v="0"/>
    <x v="0"/>
    <m/>
    <x v="0"/>
    <m/>
    <m/>
    <n v="0"/>
    <m/>
    <n v="0"/>
    <n v="0"/>
    <n v="0"/>
    <n v="0"/>
    <m/>
    <n v="0"/>
    <m/>
    <n v="0"/>
    <n v="0"/>
    <m/>
    <n v="0"/>
    <n v="0"/>
    <m/>
  </r>
  <r>
    <n v="4406"/>
    <x v="0"/>
    <x v="0"/>
    <x v="0"/>
    <x v="0"/>
    <m/>
    <m/>
    <x v="0"/>
    <x v="0"/>
    <x v="0"/>
    <m/>
    <x v="0"/>
    <m/>
    <m/>
    <n v="0"/>
    <m/>
    <n v="0"/>
    <n v="0"/>
    <n v="0"/>
    <n v="0"/>
    <m/>
    <n v="0"/>
    <m/>
    <n v="0"/>
    <n v="0"/>
    <m/>
    <n v="0"/>
    <n v="0"/>
    <m/>
  </r>
  <r>
    <n v="4407"/>
    <x v="0"/>
    <x v="0"/>
    <x v="0"/>
    <x v="0"/>
    <m/>
    <m/>
    <x v="0"/>
    <x v="0"/>
    <x v="0"/>
    <m/>
    <x v="0"/>
    <m/>
    <m/>
    <n v="0"/>
    <m/>
    <n v="0"/>
    <n v="0"/>
    <n v="0"/>
    <n v="0"/>
    <m/>
    <n v="0"/>
    <m/>
    <n v="0"/>
    <n v="0"/>
    <m/>
    <n v="0"/>
    <n v="0"/>
    <m/>
  </r>
  <r>
    <n v="4408"/>
    <x v="0"/>
    <x v="0"/>
    <x v="0"/>
    <x v="0"/>
    <m/>
    <m/>
    <x v="0"/>
    <x v="0"/>
    <x v="0"/>
    <m/>
    <x v="0"/>
    <m/>
    <m/>
    <n v="0"/>
    <m/>
    <n v="0"/>
    <n v="0"/>
    <n v="0"/>
    <n v="0"/>
    <m/>
    <n v="0"/>
    <m/>
    <n v="0"/>
    <n v="0"/>
    <m/>
    <n v="0"/>
    <n v="0"/>
    <m/>
  </r>
  <r>
    <n v="4409"/>
    <x v="0"/>
    <x v="0"/>
    <x v="0"/>
    <x v="0"/>
    <m/>
    <m/>
    <x v="0"/>
    <x v="0"/>
    <x v="0"/>
    <m/>
    <x v="0"/>
    <m/>
    <m/>
    <n v="0"/>
    <m/>
    <n v="0"/>
    <n v="0"/>
    <n v="0"/>
    <n v="0"/>
    <m/>
    <n v="0"/>
    <m/>
    <n v="0"/>
    <n v="0"/>
    <m/>
    <n v="0"/>
    <n v="0"/>
    <m/>
  </r>
  <r>
    <n v="4410"/>
    <x v="0"/>
    <x v="0"/>
    <x v="0"/>
    <x v="0"/>
    <m/>
    <m/>
    <x v="0"/>
    <x v="0"/>
    <x v="0"/>
    <m/>
    <x v="0"/>
    <m/>
    <m/>
    <n v="0"/>
    <m/>
    <n v="0"/>
    <n v="0"/>
    <n v="0"/>
    <n v="0"/>
    <m/>
    <n v="0"/>
    <m/>
    <n v="0"/>
    <n v="0"/>
    <m/>
    <n v="0"/>
    <n v="0"/>
    <m/>
  </r>
  <r>
    <n v="4411"/>
    <x v="0"/>
    <x v="0"/>
    <x v="0"/>
    <x v="0"/>
    <m/>
    <m/>
    <x v="0"/>
    <x v="0"/>
    <x v="0"/>
    <m/>
    <x v="0"/>
    <m/>
    <m/>
    <n v="0"/>
    <m/>
    <n v="0"/>
    <n v="0"/>
    <n v="0"/>
    <n v="0"/>
    <m/>
    <n v="0"/>
    <m/>
    <n v="0"/>
    <n v="0"/>
    <m/>
    <n v="0"/>
    <n v="0"/>
    <m/>
  </r>
  <r>
    <n v="4412"/>
    <x v="0"/>
    <x v="0"/>
    <x v="0"/>
    <x v="0"/>
    <m/>
    <m/>
    <x v="0"/>
    <x v="0"/>
    <x v="0"/>
    <m/>
    <x v="0"/>
    <m/>
    <m/>
    <n v="0"/>
    <m/>
    <n v="0"/>
    <n v="0"/>
    <n v="0"/>
    <n v="0"/>
    <m/>
    <n v="0"/>
    <m/>
    <n v="0"/>
    <n v="0"/>
    <m/>
    <n v="0"/>
    <n v="0"/>
    <m/>
  </r>
  <r>
    <n v="4413"/>
    <x v="0"/>
    <x v="0"/>
    <x v="0"/>
    <x v="0"/>
    <m/>
    <m/>
    <x v="0"/>
    <x v="0"/>
    <x v="0"/>
    <m/>
    <x v="0"/>
    <m/>
    <m/>
    <n v="0"/>
    <m/>
    <n v="0"/>
    <n v="0"/>
    <n v="0"/>
    <n v="0"/>
    <m/>
    <n v="0"/>
    <m/>
    <n v="0"/>
    <n v="0"/>
    <m/>
    <n v="0"/>
    <n v="0"/>
    <m/>
  </r>
  <r>
    <n v="4414"/>
    <x v="0"/>
    <x v="0"/>
    <x v="0"/>
    <x v="0"/>
    <m/>
    <m/>
    <x v="0"/>
    <x v="0"/>
    <x v="0"/>
    <m/>
    <x v="0"/>
    <m/>
    <m/>
    <n v="0"/>
    <m/>
    <n v="0"/>
    <n v="0"/>
    <n v="0"/>
    <n v="0"/>
    <m/>
    <n v="0"/>
    <m/>
    <n v="0"/>
    <n v="0"/>
    <m/>
    <n v="0"/>
    <n v="0"/>
    <m/>
  </r>
  <r>
    <n v="4415"/>
    <x v="0"/>
    <x v="0"/>
    <x v="0"/>
    <x v="0"/>
    <m/>
    <m/>
    <x v="0"/>
    <x v="0"/>
    <x v="0"/>
    <m/>
    <x v="0"/>
    <m/>
    <m/>
    <n v="0"/>
    <m/>
    <n v="0"/>
    <n v="0"/>
    <n v="0"/>
    <n v="0"/>
    <m/>
    <n v="0"/>
    <m/>
    <n v="0"/>
    <n v="0"/>
    <m/>
    <n v="0"/>
    <n v="0"/>
    <m/>
  </r>
  <r>
    <n v="4416"/>
    <x v="0"/>
    <x v="0"/>
    <x v="0"/>
    <x v="0"/>
    <m/>
    <m/>
    <x v="0"/>
    <x v="0"/>
    <x v="0"/>
    <m/>
    <x v="0"/>
    <m/>
    <m/>
    <n v="0"/>
    <m/>
    <n v="0"/>
    <n v="0"/>
    <n v="0"/>
    <n v="0"/>
    <m/>
    <n v="0"/>
    <m/>
    <n v="0"/>
    <n v="0"/>
    <m/>
    <n v="0"/>
    <n v="0"/>
    <m/>
  </r>
  <r>
    <n v="4417"/>
    <x v="0"/>
    <x v="0"/>
    <x v="0"/>
    <x v="0"/>
    <m/>
    <m/>
    <x v="0"/>
    <x v="0"/>
    <x v="0"/>
    <m/>
    <x v="0"/>
    <m/>
    <m/>
    <n v="0"/>
    <m/>
    <n v="0"/>
    <n v="0"/>
    <n v="0"/>
    <n v="0"/>
    <m/>
    <n v="0"/>
    <m/>
    <n v="0"/>
    <n v="0"/>
    <m/>
    <n v="0"/>
    <n v="0"/>
    <m/>
  </r>
  <r>
    <n v="4418"/>
    <x v="0"/>
    <x v="0"/>
    <x v="0"/>
    <x v="0"/>
    <m/>
    <m/>
    <x v="0"/>
    <x v="0"/>
    <x v="0"/>
    <m/>
    <x v="0"/>
    <m/>
    <m/>
    <n v="0"/>
    <m/>
    <n v="0"/>
    <n v="0"/>
    <n v="0"/>
    <n v="0"/>
    <m/>
    <n v="0"/>
    <m/>
    <n v="0"/>
    <n v="0"/>
    <m/>
    <n v="0"/>
    <n v="0"/>
    <m/>
  </r>
  <r>
    <n v="4419"/>
    <x v="0"/>
    <x v="0"/>
    <x v="0"/>
    <x v="0"/>
    <m/>
    <m/>
    <x v="0"/>
    <x v="0"/>
    <x v="0"/>
    <m/>
    <x v="0"/>
    <m/>
    <m/>
    <n v="0"/>
    <m/>
    <n v="0"/>
    <n v="0"/>
    <n v="0"/>
    <n v="0"/>
    <m/>
    <n v="0"/>
    <m/>
    <n v="0"/>
    <n v="0"/>
    <m/>
    <n v="0"/>
    <n v="0"/>
    <m/>
  </r>
  <r>
    <n v="4420"/>
    <x v="0"/>
    <x v="0"/>
    <x v="0"/>
    <x v="0"/>
    <m/>
    <m/>
    <x v="0"/>
    <x v="0"/>
    <x v="0"/>
    <m/>
    <x v="0"/>
    <m/>
    <m/>
    <n v="0"/>
    <m/>
    <n v="0"/>
    <n v="0"/>
    <n v="0"/>
    <n v="0"/>
    <m/>
    <n v="0"/>
    <m/>
    <n v="0"/>
    <n v="0"/>
    <m/>
    <n v="0"/>
    <n v="0"/>
    <m/>
  </r>
  <r>
    <n v="4421"/>
    <x v="0"/>
    <x v="0"/>
    <x v="0"/>
    <x v="0"/>
    <m/>
    <m/>
    <x v="0"/>
    <x v="0"/>
    <x v="0"/>
    <m/>
    <x v="0"/>
    <m/>
    <m/>
    <n v="0"/>
    <m/>
    <n v="0"/>
    <n v="0"/>
    <n v="0"/>
    <n v="0"/>
    <m/>
    <n v="0"/>
    <m/>
    <n v="0"/>
    <n v="0"/>
    <m/>
    <n v="0"/>
    <n v="0"/>
    <m/>
  </r>
  <r>
    <n v="4422"/>
    <x v="0"/>
    <x v="0"/>
    <x v="0"/>
    <x v="0"/>
    <m/>
    <m/>
    <x v="0"/>
    <x v="0"/>
    <x v="0"/>
    <m/>
    <x v="0"/>
    <m/>
    <m/>
    <n v="0"/>
    <m/>
    <n v="0"/>
    <n v="0"/>
    <n v="0"/>
    <n v="0"/>
    <m/>
    <n v="0"/>
    <m/>
    <n v="0"/>
    <n v="0"/>
    <m/>
    <n v="0"/>
    <n v="0"/>
    <m/>
  </r>
  <r>
    <n v="4423"/>
    <x v="0"/>
    <x v="0"/>
    <x v="0"/>
    <x v="0"/>
    <m/>
    <m/>
    <x v="0"/>
    <x v="0"/>
    <x v="0"/>
    <m/>
    <x v="0"/>
    <m/>
    <m/>
    <n v="0"/>
    <m/>
    <n v="0"/>
    <n v="0"/>
    <n v="0"/>
    <n v="0"/>
    <m/>
    <n v="0"/>
    <m/>
    <n v="0"/>
    <n v="0"/>
    <m/>
    <n v="0"/>
    <n v="0"/>
    <m/>
  </r>
  <r>
    <n v="4424"/>
    <x v="0"/>
    <x v="0"/>
    <x v="0"/>
    <x v="0"/>
    <m/>
    <m/>
    <x v="0"/>
    <x v="0"/>
    <x v="0"/>
    <m/>
    <x v="0"/>
    <m/>
    <m/>
    <n v="0"/>
    <m/>
    <n v="0"/>
    <n v="0"/>
    <n v="0"/>
    <n v="0"/>
    <m/>
    <n v="0"/>
    <m/>
    <n v="0"/>
    <n v="0"/>
    <m/>
    <n v="0"/>
    <n v="0"/>
    <m/>
  </r>
  <r>
    <n v="4425"/>
    <x v="0"/>
    <x v="0"/>
    <x v="0"/>
    <x v="0"/>
    <m/>
    <m/>
    <x v="0"/>
    <x v="0"/>
    <x v="0"/>
    <m/>
    <x v="0"/>
    <m/>
    <m/>
    <n v="0"/>
    <m/>
    <n v="0"/>
    <n v="0"/>
    <n v="0"/>
    <n v="0"/>
    <m/>
    <n v="0"/>
    <m/>
    <n v="0"/>
    <n v="0"/>
    <m/>
    <n v="0"/>
    <n v="0"/>
    <m/>
  </r>
  <r>
    <n v="4426"/>
    <x v="0"/>
    <x v="0"/>
    <x v="0"/>
    <x v="0"/>
    <m/>
    <m/>
    <x v="0"/>
    <x v="0"/>
    <x v="0"/>
    <m/>
    <x v="0"/>
    <m/>
    <m/>
    <n v="0"/>
    <m/>
    <n v="0"/>
    <n v="0"/>
    <n v="0"/>
    <n v="0"/>
    <m/>
    <n v="0"/>
    <m/>
    <n v="0"/>
    <n v="0"/>
    <m/>
    <n v="0"/>
    <n v="0"/>
    <m/>
  </r>
  <r>
    <n v="4427"/>
    <x v="0"/>
    <x v="0"/>
    <x v="0"/>
    <x v="0"/>
    <m/>
    <m/>
    <x v="0"/>
    <x v="0"/>
    <x v="0"/>
    <m/>
    <x v="0"/>
    <m/>
    <m/>
    <n v="0"/>
    <m/>
    <n v="0"/>
    <n v="0"/>
    <n v="0"/>
    <n v="0"/>
    <m/>
    <n v="0"/>
    <m/>
    <n v="0"/>
    <n v="0"/>
    <m/>
    <n v="0"/>
    <n v="0"/>
    <m/>
  </r>
  <r>
    <n v="4428"/>
    <x v="0"/>
    <x v="0"/>
    <x v="0"/>
    <x v="0"/>
    <m/>
    <m/>
    <x v="0"/>
    <x v="0"/>
    <x v="0"/>
    <m/>
    <x v="0"/>
    <m/>
    <m/>
    <n v="0"/>
    <m/>
    <n v="0"/>
    <n v="0"/>
    <n v="0"/>
    <n v="0"/>
    <m/>
    <n v="0"/>
    <m/>
    <n v="0"/>
    <n v="0"/>
    <m/>
    <n v="0"/>
    <n v="0"/>
    <m/>
  </r>
  <r>
    <n v="4429"/>
    <x v="0"/>
    <x v="0"/>
    <x v="0"/>
    <x v="0"/>
    <m/>
    <m/>
    <x v="0"/>
    <x v="0"/>
    <x v="0"/>
    <m/>
    <x v="0"/>
    <m/>
    <m/>
    <n v="0"/>
    <m/>
    <n v="0"/>
    <n v="0"/>
    <n v="0"/>
    <n v="0"/>
    <m/>
    <n v="0"/>
    <m/>
    <n v="0"/>
    <n v="0"/>
    <m/>
    <n v="0"/>
    <n v="0"/>
    <m/>
  </r>
  <r>
    <n v="4430"/>
    <x v="0"/>
    <x v="0"/>
    <x v="0"/>
    <x v="0"/>
    <m/>
    <m/>
    <x v="0"/>
    <x v="0"/>
    <x v="0"/>
    <m/>
    <x v="0"/>
    <m/>
    <m/>
    <n v="0"/>
    <m/>
    <n v="0"/>
    <n v="0"/>
    <n v="0"/>
    <n v="0"/>
    <m/>
    <n v="0"/>
    <m/>
    <n v="0"/>
    <n v="0"/>
    <m/>
    <n v="0"/>
    <n v="0"/>
    <m/>
  </r>
  <r>
    <n v="4431"/>
    <x v="0"/>
    <x v="0"/>
    <x v="0"/>
    <x v="0"/>
    <m/>
    <m/>
    <x v="0"/>
    <x v="0"/>
    <x v="0"/>
    <m/>
    <x v="0"/>
    <m/>
    <m/>
    <n v="0"/>
    <m/>
    <n v="0"/>
    <n v="0"/>
    <n v="0"/>
    <n v="0"/>
    <m/>
    <n v="0"/>
    <m/>
    <n v="0"/>
    <n v="0"/>
    <m/>
    <n v="0"/>
    <n v="0"/>
    <m/>
  </r>
  <r>
    <n v="4432"/>
    <x v="0"/>
    <x v="0"/>
    <x v="0"/>
    <x v="0"/>
    <m/>
    <m/>
    <x v="0"/>
    <x v="0"/>
    <x v="0"/>
    <m/>
    <x v="0"/>
    <m/>
    <m/>
    <n v="0"/>
    <m/>
    <n v="0"/>
    <n v="0"/>
    <n v="0"/>
    <n v="0"/>
    <m/>
    <n v="0"/>
    <m/>
    <n v="0"/>
    <n v="0"/>
    <m/>
    <n v="0"/>
    <n v="0"/>
    <m/>
  </r>
  <r>
    <n v="4433"/>
    <x v="0"/>
    <x v="0"/>
    <x v="0"/>
    <x v="0"/>
    <m/>
    <m/>
    <x v="0"/>
    <x v="0"/>
    <x v="0"/>
    <m/>
    <x v="0"/>
    <m/>
    <m/>
    <n v="0"/>
    <m/>
    <n v="0"/>
    <n v="0"/>
    <n v="0"/>
    <n v="0"/>
    <m/>
    <n v="0"/>
    <m/>
    <n v="0"/>
    <n v="0"/>
    <m/>
    <n v="0"/>
    <n v="0"/>
    <m/>
  </r>
  <r>
    <n v="4434"/>
    <x v="0"/>
    <x v="0"/>
    <x v="0"/>
    <x v="0"/>
    <m/>
    <m/>
    <x v="0"/>
    <x v="0"/>
    <x v="0"/>
    <m/>
    <x v="0"/>
    <m/>
    <m/>
    <n v="0"/>
    <m/>
    <n v="0"/>
    <n v="0"/>
    <n v="0"/>
    <n v="0"/>
    <m/>
    <n v="0"/>
    <m/>
    <n v="0"/>
    <n v="0"/>
    <m/>
    <n v="0"/>
    <n v="0"/>
    <m/>
  </r>
  <r>
    <n v="4435"/>
    <x v="0"/>
    <x v="0"/>
    <x v="0"/>
    <x v="0"/>
    <m/>
    <m/>
    <x v="0"/>
    <x v="0"/>
    <x v="0"/>
    <m/>
    <x v="0"/>
    <m/>
    <m/>
    <n v="0"/>
    <m/>
    <n v="0"/>
    <n v="0"/>
    <n v="0"/>
    <n v="0"/>
    <m/>
    <n v="0"/>
    <m/>
    <n v="0"/>
    <n v="0"/>
    <m/>
    <n v="0"/>
    <n v="0"/>
    <m/>
  </r>
  <r>
    <n v="4436"/>
    <x v="0"/>
    <x v="0"/>
    <x v="0"/>
    <x v="0"/>
    <m/>
    <m/>
    <x v="0"/>
    <x v="0"/>
    <x v="0"/>
    <m/>
    <x v="0"/>
    <m/>
    <m/>
    <n v="0"/>
    <m/>
    <n v="0"/>
    <n v="0"/>
    <n v="0"/>
    <n v="0"/>
    <m/>
    <n v="0"/>
    <m/>
    <n v="0"/>
    <n v="0"/>
    <m/>
    <n v="0"/>
    <n v="0"/>
    <m/>
  </r>
  <r>
    <n v="4437"/>
    <x v="0"/>
    <x v="0"/>
    <x v="0"/>
    <x v="0"/>
    <m/>
    <m/>
    <x v="0"/>
    <x v="0"/>
    <x v="0"/>
    <m/>
    <x v="0"/>
    <m/>
    <m/>
    <n v="0"/>
    <m/>
    <n v="0"/>
    <n v="0"/>
    <n v="0"/>
    <n v="0"/>
    <m/>
    <n v="0"/>
    <m/>
    <n v="0"/>
    <n v="0"/>
    <m/>
    <n v="0"/>
    <n v="0"/>
    <m/>
  </r>
  <r>
    <n v="4438"/>
    <x v="0"/>
    <x v="0"/>
    <x v="0"/>
    <x v="0"/>
    <m/>
    <m/>
    <x v="0"/>
    <x v="0"/>
    <x v="0"/>
    <m/>
    <x v="0"/>
    <m/>
    <m/>
    <n v="0"/>
    <m/>
    <n v="0"/>
    <n v="0"/>
    <n v="0"/>
    <n v="0"/>
    <m/>
    <n v="0"/>
    <m/>
    <n v="0"/>
    <n v="0"/>
    <m/>
    <n v="0"/>
    <n v="0"/>
    <m/>
  </r>
  <r>
    <n v="4439"/>
    <x v="0"/>
    <x v="0"/>
    <x v="0"/>
    <x v="0"/>
    <m/>
    <m/>
    <x v="0"/>
    <x v="0"/>
    <x v="0"/>
    <m/>
    <x v="0"/>
    <m/>
    <m/>
    <n v="0"/>
    <m/>
    <n v="0"/>
    <n v="0"/>
    <n v="0"/>
    <n v="0"/>
    <m/>
    <n v="0"/>
    <m/>
    <n v="0"/>
    <n v="0"/>
    <m/>
    <n v="0"/>
    <n v="0"/>
    <m/>
  </r>
  <r>
    <n v="4440"/>
    <x v="0"/>
    <x v="0"/>
    <x v="0"/>
    <x v="0"/>
    <m/>
    <m/>
    <x v="0"/>
    <x v="0"/>
    <x v="0"/>
    <m/>
    <x v="0"/>
    <m/>
    <m/>
    <n v="0"/>
    <m/>
    <n v="0"/>
    <n v="0"/>
    <n v="0"/>
    <n v="0"/>
    <m/>
    <n v="0"/>
    <m/>
    <n v="0"/>
    <n v="0"/>
    <m/>
    <n v="0"/>
    <n v="0"/>
    <m/>
  </r>
  <r>
    <n v="4441"/>
    <x v="0"/>
    <x v="0"/>
    <x v="0"/>
    <x v="0"/>
    <m/>
    <m/>
    <x v="0"/>
    <x v="0"/>
    <x v="0"/>
    <m/>
    <x v="0"/>
    <m/>
    <m/>
    <n v="0"/>
    <m/>
    <n v="0"/>
    <n v="0"/>
    <n v="0"/>
    <n v="0"/>
    <m/>
    <n v="0"/>
    <m/>
    <n v="0"/>
    <n v="0"/>
    <m/>
    <n v="0"/>
    <n v="0"/>
    <m/>
  </r>
  <r>
    <n v="4442"/>
    <x v="0"/>
    <x v="0"/>
    <x v="0"/>
    <x v="0"/>
    <m/>
    <m/>
    <x v="0"/>
    <x v="0"/>
    <x v="0"/>
    <m/>
    <x v="0"/>
    <m/>
    <m/>
    <n v="0"/>
    <m/>
    <n v="0"/>
    <n v="0"/>
    <n v="0"/>
    <n v="0"/>
    <m/>
    <n v="0"/>
    <m/>
    <n v="0"/>
    <n v="0"/>
    <m/>
    <n v="0"/>
    <n v="0"/>
    <m/>
  </r>
  <r>
    <n v="4443"/>
    <x v="0"/>
    <x v="0"/>
    <x v="0"/>
    <x v="0"/>
    <m/>
    <m/>
    <x v="0"/>
    <x v="0"/>
    <x v="0"/>
    <m/>
    <x v="0"/>
    <m/>
    <m/>
    <n v="0"/>
    <m/>
    <n v="0"/>
    <n v="0"/>
    <n v="0"/>
    <n v="0"/>
    <m/>
    <n v="0"/>
    <m/>
    <n v="0"/>
    <n v="0"/>
    <m/>
    <n v="0"/>
    <n v="0"/>
    <m/>
  </r>
  <r>
    <n v="4444"/>
    <x v="0"/>
    <x v="0"/>
    <x v="0"/>
    <x v="0"/>
    <m/>
    <m/>
    <x v="0"/>
    <x v="0"/>
    <x v="0"/>
    <m/>
    <x v="0"/>
    <m/>
    <m/>
    <n v="0"/>
    <m/>
    <n v="0"/>
    <n v="0"/>
    <n v="0"/>
    <n v="0"/>
    <m/>
    <n v="0"/>
    <m/>
    <n v="0"/>
    <n v="0"/>
    <m/>
    <n v="0"/>
    <n v="0"/>
    <m/>
  </r>
  <r>
    <n v="4445"/>
    <x v="0"/>
    <x v="0"/>
    <x v="0"/>
    <x v="0"/>
    <m/>
    <m/>
    <x v="0"/>
    <x v="0"/>
    <x v="0"/>
    <m/>
    <x v="0"/>
    <m/>
    <m/>
    <n v="0"/>
    <m/>
    <n v="0"/>
    <n v="0"/>
    <n v="0"/>
    <n v="0"/>
    <m/>
    <n v="0"/>
    <m/>
    <n v="0"/>
    <n v="0"/>
    <m/>
    <n v="0"/>
    <n v="0"/>
    <m/>
  </r>
  <r>
    <n v="4446"/>
    <x v="0"/>
    <x v="0"/>
    <x v="0"/>
    <x v="0"/>
    <m/>
    <m/>
    <x v="0"/>
    <x v="0"/>
    <x v="0"/>
    <m/>
    <x v="0"/>
    <m/>
    <m/>
    <n v="0"/>
    <m/>
    <n v="0"/>
    <n v="0"/>
    <n v="0"/>
    <n v="0"/>
    <m/>
    <n v="0"/>
    <m/>
    <n v="0"/>
    <n v="0"/>
    <m/>
    <n v="0"/>
    <n v="0"/>
    <m/>
  </r>
  <r>
    <n v="4447"/>
    <x v="0"/>
    <x v="0"/>
    <x v="0"/>
    <x v="0"/>
    <m/>
    <m/>
    <x v="0"/>
    <x v="0"/>
    <x v="0"/>
    <m/>
    <x v="0"/>
    <m/>
    <m/>
    <n v="0"/>
    <m/>
    <n v="0"/>
    <n v="0"/>
    <n v="0"/>
    <n v="0"/>
    <m/>
    <n v="0"/>
    <m/>
    <n v="0"/>
    <n v="0"/>
    <m/>
    <n v="0"/>
    <n v="0"/>
    <m/>
  </r>
  <r>
    <n v="4448"/>
    <x v="0"/>
    <x v="0"/>
    <x v="0"/>
    <x v="0"/>
    <m/>
    <m/>
    <x v="0"/>
    <x v="0"/>
    <x v="0"/>
    <m/>
    <x v="0"/>
    <m/>
    <m/>
    <n v="0"/>
    <m/>
    <n v="0"/>
    <n v="0"/>
    <n v="0"/>
    <n v="0"/>
    <m/>
    <n v="0"/>
    <m/>
    <n v="0"/>
    <n v="0"/>
    <m/>
    <n v="0"/>
    <n v="0"/>
    <m/>
  </r>
  <r>
    <n v="4449"/>
    <x v="0"/>
    <x v="0"/>
    <x v="0"/>
    <x v="0"/>
    <m/>
    <m/>
    <x v="0"/>
    <x v="0"/>
    <x v="0"/>
    <m/>
    <x v="0"/>
    <m/>
    <m/>
    <n v="0"/>
    <m/>
    <n v="0"/>
    <n v="0"/>
    <n v="0"/>
    <n v="0"/>
    <m/>
    <n v="0"/>
    <m/>
    <n v="0"/>
    <n v="0"/>
    <m/>
    <n v="0"/>
    <n v="0"/>
    <m/>
  </r>
  <r>
    <n v="4450"/>
    <x v="0"/>
    <x v="0"/>
    <x v="0"/>
    <x v="0"/>
    <m/>
    <m/>
    <x v="0"/>
    <x v="0"/>
    <x v="0"/>
    <m/>
    <x v="0"/>
    <m/>
    <m/>
    <n v="0"/>
    <m/>
    <n v="0"/>
    <n v="0"/>
    <n v="0"/>
    <n v="0"/>
    <m/>
    <n v="0"/>
    <m/>
    <n v="0"/>
    <n v="0"/>
    <m/>
    <n v="0"/>
    <n v="0"/>
    <m/>
  </r>
  <r>
    <n v="4451"/>
    <x v="0"/>
    <x v="0"/>
    <x v="0"/>
    <x v="0"/>
    <m/>
    <m/>
    <x v="0"/>
    <x v="0"/>
    <x v="0"/>
    <m/>
    <x v="0"/>
    <m/>
    <m/>
    <n v="0"/>
    <m/>
    <n v="0"/>
    <n v="0"/>
    <n v="0"/>
    <n v="0"/>
    <m/>
    <n v="0"/>
    <m/>
    <n v="0"/>
    <n v="0"/>
    <m/>
    <n v="0"/>
    <n v="0"/>
    <m/>
  </r>
  <r>
    <n v="4452"/>
    <x v="0"/>
    <x v="0"/>
    <x v="0"/>
    <x v="0"/>
    <m/>
    <m/>
    <x v="0"/>
    <x v="0"/>
    <x v="0"/>
    <m/>
    <x v="0"/>
    <m/>
    <m/>
    <n v="0"/>
    <m/>
    <n v="0"/>
    <n v="0"/>
    <n v="0"/>
    <n v="0"/>
    <m/>
    <n v="0"/>
    <m/>
    <n v="0"/>
    <n v="0"/>
    <m/>
    <n v="0"/>
    <n v="0"/>
    <m/>
  </r>
  <r>
    <n v="4453"/>
    <x v="0"/>
    <x v="0"/>
    <x v="0"/>
    <x v="0"/>
    <m/>
    <m/>
    <x v="0"/>
    <x v="0"/>
    <x v="0"/>
    <m/>
    <x v="0"/>
    <m/>
    <m/>
    <n v="0"/>
    <m/>
    <n v="0"/>
    <n v="0"/>
    <n v="0"/>
    <n v="0"/>
    <m/>
    <n v="0"/>
    <m/>
    <n v="0"/>
    <n v="0"/>
    <m/>
    <n v="0"/>
    <n v="0"/>
    <m/>
  </r>
  <r>
    <n v="4454"/>
    <x v="0"/>
    <x v="0"/>
    <x v="0"/>
    <x v="0"/>
    <m/>
    <m/>
    <x v="0"/>
    <x v="0"/>
    <x v="0"/>
    <m/>
    <x v="0"/>
    <m/>
    <m/>
    <n v="0"/>
    <m/>
    <n v="0"/>
    <n v="0"/>
    <n v="0"/>
    <n v="0"/>
    <m/>
    <n v="0"/>
    <m/>
    <n v="0"/>
    <n v="0"/>
    <m/>
    <n v="0"/>
    <n v="0"/>
    <m/>
  </r>
  <r>
    <n v="4455"/>
    <x v="0"/>
    <x v="0"/>
    <x v="0"/>
    <x v="0"/>
    <m/>
    <m/>
    <x v="0"/>
    <x v="0"/>
    <x v="0"/>
    <m/>
    <x v="0"/>
    <m/>
    <m/>
    <n v="0"/>
    <m/>
    <n v="0"/>
    <n v="0"/>
    <n v="0"/>
    <n v="0"/>
    <m/>
    <n v="0"/>
    <m/>
    <n v="0"/>
    <n v="0"/>
    <m/>
    <n v="0"/>
    <n v="0"/>
    <m/>
  </r>
  <r>
    <n v="4456"/>
    <x v="0"/>
    <x v="0"/>
    <x v="0"/>
    <x v="0"/>
    <m/>
    <m/>
    <x v="0"/>
    <x v="0"/>
    <x v="0"/>
    <m/>
    <x v="0"/>
    <m/>
    <m/>
    <n v="0"/>
    <m/>
    <n v="0"/>
    <n v="0"/>
    <n v="0"/>
    <n v="0"/>
    <m/>
    <n v="0"/>
    <m/>
    <n v="0"/>
    <n v="0"/>
    <m/>
    <n v="0"/>
    <n v="0"/>
    <m/>
  </r>
  <r>
    <n v="4457"/>
    <x v="0"/>
    <x v="0"/>
    <x v="0"/>
    <x v="0"/>
    <m/>
    <m/>
    <x v="0"/>
    <x v="0"/>
    <x v="0"/>
    <m/>
    <x v="0"/>
    <m/>
    <m/>
    <n v="0"/>
    <m/>
    <n v="0"/>
    <n v="0"/>
    <n v="0"/>
    <n v="0"/>
    <m/>
    <n v="0"/>
    <m/>
    <n v="0"/>
    <n v="0"/>
    <m/>
    <n v="0"/>
    <n v="0"/>
    <m/>
  </r>
  <r>
    <n v="4458"/>
    <x v="0"/>
    <x v="0"/>
    <x v="0"/>
    <x v="0"/>
    <m/>
    <m/>
    <x v="0"/>
    <x v="0"/>
    <x v="0"/>
    <m/>
    <x v="0"/>
    <m/>
    <m/>
    <n v="0"/>
    <m/>
    <n v="0"/>
    <n v="0"/>
    <n v="0"/>
    <n v="0"/>
    <m/>
    <n v="0"/>
    <m/>
    <n v="0"/>
    <n v="0"/>
    <m/>
    <n v="0"/>
    <n v="0"/>
    <m/>
  </r>
  <r>
    <n v="4459"/>
    <x v="0"/>
    <x v="0"/>
    <x v="0"/>
    <x v="0"/>
    <m/>
    <m/>
    <x v="0"/>
    <x v="0"/>
    <x v="0"/>
    <m/>
    <x v="0"/>
    <m/>
    <m/>
    <n v="0"/>
    <m/>
    <n v="0"/>
    <n v="0"/>
    <n v="0"/>
    <n v="0"/>
    <m/>
    <n v="0"/>
    <m/>
    <n v="0"/>
    <n v="0"/>
    <m/>
    <n v="0"/>
    <n v="0"/>
    <m/>
  </r>
  <r>
    <n v="4460"/>
    <x v="0"/>
    <x v="0"/>
    <x v="0"/>
    <x v="0"/>
    <m/>
    <m/>
    <x v="0"/>
    <x v="0"/>
    <x v="0"/>
    <m/>
    <x v="0"/>
    <m/>
    <m/>
    <n v="0"/>
    <m/>
    <n v="0"/>
    <n v="0"/>
    <n v="0"/>
    <n v="0"/>
    <m/>
    <n v="0"/>
    <m/>
    <n v="0"/>
    <n v="0"/>
    <m/>
    <n v="0"/>
    <n v="0"/>
    <m/>
  </r>
  <r>
    <n v="4461"/>
    <x v="0"/>
    <x v="0"/>
    <x v="0"/>
    <x v="0"/>
    <m/>
    <m/>
    <x v="0"/>
    <x v="0"/>
    <x v="0"/>
    <m/>
    <x v="0"/>
    <m/>
    <m/>
    <n v="0"/>
    <m/>
    <n v="0"/>
    <n v="0"/>
    <n v="0"/>
    <n v="0"/>
    <m/>
    <n v="0"/>
    <m/>
    <n v="0"/>
    <n v="0"/>
    <m/>
    <n v="0"/>
    <n v="0"/>
    <m/>
  </r>
  <r>
    <n v="4462"/>
    <x v="0"/>
    <x v="0"/>
    <x v="0"/>
    <x v="0"/>
    <m/>
    <m/>
    <x v="0"/>
    <x v="0"/>
    <x v="0"/>
    <m/>
    <x v="0"/>
    <m/>
    <m/>
    <n v="0"/>
    <m/>
    <n v="0"/>
    <n v="0"/>
    <n v="0"/>
    <n v="0"/>
    <m/>
    <n v="0"/>
    <m/>
    <n v="0"/>
    <n v="0"/>
    <m/>
    <n v="0"/>
    <n v="0"/>
    <m/>
  </r>
  <r>
    <n v="4463"/>
    <x v="0"/>
    <x v="0"/>
    <x v="0"/>
    <x v="0"/>
    <m/>
    <m/>
    <x v="0"/>
    <x v="0"/>
    <x v="0"/>
    <m/>
    <x v="0"/>
    <m/>
    <m/>
    <n v="0"/>
    <m/>
    <n v="0"/>
    <n v="0"/>
    <n v="0"/>
    <n v="0"/>
    <m/>
    <n v="0"/>
    <m/>
    <n v="0"/>
    <n v="0"/>
    <m/>
    <n v="0"/>
    <n v="0"/>
    <m/>
  </r>
  <r>
    <n v="4464"/>
    <x v="0"/>
    <x v="0"/>
    <x v="0"/>
    <x v="0"/>
    <m/>
    <m/>
    <x v="0"/>
    <x v="0"/>
    <x v="0"/>
    <m/>
    <x v="0"/>
    <m/>
    <m/>
    <n v="0"/>
    <m/>
    <n v="0"/>
    <n v="0"/>
    <n v="0"/>
    <n v="0"/>
    <m/>
    <n v="0"/>
    <m/>
    <n v="0"/>
    <n v="0"/>
    <m/>
    <n v="0"/>
    <n v="0"/>
    <m/>
  </r>
  <r>
    <n v="4465"/>
    <x v="0"/>
    <x v="0"/>
    <x v="0"/>
    <x v="0"/>
    <m/>
    <m/>
    <x v="0"/>
    <x v="0"/>
    <x v="0"/>
    <m/>
    <x v="0"/>
    <m/>
    <m/>
    <n v="0"/>
    <m/>
    <n v="0"/>
    <n v="0"/>
    <n v="0"/>
    <n v="0"/>
    <m/>
    <n v="0"/>
    <m/>
    <n v="0"/>
    <n v="0"/>
    <m/>
    <n v="0"/>
    <n v="0"/>
    <m/>
  </r>
  <r>
    <n v="4466"/>
    <x v="0"/>
    <x v="0"/>
    <x v="0"/>
    <x v="0"/>
    <m/>
    <m/>
    <x v="0"/>
    <x v="0"/>
    <x v="0"/>
    <m/>
    <x v="0"/>
    <m/>
    <m/>
    <n v="0"/>
    <m/>
    <n v="0"/>
    <n v="0"/>
    <n v="0"/>
    <n v="0"/>
    <m/>
    <n v="0"/>
    <m/>
    <n v="0"/>
    <n v="0"/>
    <m/>
    <n v="0"/>
    <n v="0"/>
    <m/>
  </r>
  <r>
    <n v="4467"/>
    <x v="0"/>
    <x v="0"/>
    <x v="0"/>
    <x v="0"/>
    <m/>
    <m/>
    <x v="0"/>
    <x v="0"/>
    <x v="0"/>
    <m/>
    <x v="0"/>
    <m/>
    <m/>
    <n v="0"/>
    <m/>
    <n v="0"/>
    <n v="0"/>
    <n v="0"/>
    <n v="0"/>
    <m/>
    <n v="0"/>
    <m/>
    <n v="0"/>
    <n v="0"/>
    <m/>
    <n v="0"/>
    <n v="0"/>
    <m/>
  </r>
  <r>
    <n v="4468"/>
    <x v="0"/>
    <x v="0"/>
    <x v="0"/>
    <x v="0"/>
    <m/>
    <m/>
    <x v="0"/>
    <x v="0"/>
    <x v="0"/>
    <m/>
    <x v="0"/>
    <m/>
    <m/>
    <n v="0"/>
    <m/>
    <n v="0"/>
    <n v="0"/>
    <n v="0"/>
    <n v="0"/>
    <m/>
    <n v="0"/>
    <m/>
    <n v="0"/>
    <n v="0"/>
    <m/>
    <n v="0"/>
    <n v="0"/>
    <m/>
  </r>
  <r>
    <n v="4469"/>
    <x v="0"/>
    <x v="0"/>
    <x v="0"/>
    <x v="0"/>
    <m/>
    <m/>
    <x v="0"/>
    <x v="0"/>
    <x v="0"/>
    <m/>
    <x v="0"/>
    <m/>
    <m/>
    <n v="0"/>
    <m/>
    <n v="0"/>
    <n v="0"/>
    <n v="0"/>
    <n v="0"/>
    <m/>
    <n v="0"/>
    <m/>
    <n v="0"/>
    <n v="0"/>
    <m/>
    <n v="0"/>
    <n v="0"/>
    <m/>
  </r>
  <r>
    <n v="4470"/>
    <x v="0"/>
    <x v="0"/>
    <x v="0"/>
    <x v="0"/>
    <m/>
    <m/>
    <x v="0"/>
    <x v="0"/>
    <x v="0"/>
    <m/>
    <x v="0"/>
    <m/>
    <m/>
    <n v="0"/>
    <m/>
    <n v="0"/>
    <n v="0"/>
    <n v="0"/>
    <n v="0"/>
    <m/>
    <n v="0"/>
    <m/>
    <n v="0"/>
    <n v="0"/>
    <m/>
    <n v="0"/>
    <n v="0"/>
    <m/>
  </r>
  <r>
    <n v="4471"/>
    <x v="0"/>
    <x v="0"/>
    <x v="0"/>
    <x v="0"/>
    <m/>
    <m/>
    <x v="0"/>
    <x v="0"/>
    <x v="0"/>
    <m/>
    <x v="0"/>
    <m/>
    <m/>
    <n v="0"/>
    <m/>
    <n v="0"/>
    <n v="0"/>
    <n v="0"/>
    <n v="0"/>
    <m/>
    <n v="0"/>
    <m/>
    <n v="0"/>
    <n v="0"/>
    <m/>
    <n v="0"/>
    <n v="0"/>
    <m/>
  </r>
  <r>
    <n v="4472"/>
    <x v="0"/>
    <x v="0"/>
    <x v="0"/>
    <x v="0"/>
    <m/>
    <m/>
    <x v="0"/>
    <x v="0"/>
    <x v="0"/>
    <m/>
    <x v="0"/>
    <m/>
    <m/>
    <n v="0"/>
    <m/>
    <n v="0"/>
    <n v="0"/>
    <n v="0"/>
    <n v="0"/>
    <m/>
    <n v="0"/>
    <m/>
    <n v="0"/>
    <n v="0"/>
    <m/>
    <n v="0"/>
    <n v="0"/>
    <m/>
  </r>
  <r>
    <n v="4473"/>
    <x v="0"/>
    <x v="0"/>
    <x v="0"/>
    <x v="0"/>
    <m/>
    <m/>
    <x v="0"/>
    <x v="0"/>
    <x v="0"/>
    <m/>
    <x v="0"/>
    <m/>
    <m/>
    <n v="0"/>
    <m/>
    <n v="0"/>
    <n v="0"/>
    <n v="0"/>
    <n v="0"/>
    <m/>
    <n v="0"/>
    <m/>
    <n v="0"/>
    <n v="0"/>
    <m/>
    <n v="0"/>
    <n v="0"/>
    <m/>
  </r>
  <r>
    <n v="4474"/>
    <x v="0"/>
    <x v="0"/>
    <x v="0"/>
    <x v="0"/>
    <m/>
    <m/>
    <x v="0"/>
    <x v="0"/>
    <x v="0"/>
    <m/>
    <x v="0"/>
    <m/>
    <m/>
    <n v="0"/>
    <m/>
    <n v="0"/>
    <n v="0"/>
    <n v="0"/>
    <n v="0"/>
    <m/>
    <n v="0"/>
    <m/>
    <n v="0"/>
    <n v="0"/>
    <m/>
    <n v="0"/>
    <n v="0"/>
    <m/>
  </r>
  <r>
    <n v="4475"/>
    <x v="0"/>
    <x v="0"/>
    <x v="0"/>
    <x v="0"/>
    <m/>
    <m/>
    <x v="0"/>
    <x v="0"/>
    <x v="0"/>
    <m/>
    <x v="0"/>
    <m/>
    <m/>
    <n v="0"/>
    <m/>
    <n v="0"/>
    <n v="0"/>
    <n v="0"/>
    <n v="0"/>
    <m/>
    <n v="0"/>
    <m/>
    <n v="0"/>
    <n v="0"/>
    <m/>
    <n v="0"/>
    <n v="0"/>
    <m/>
  </r>
  <r>
    <n v="4476"/>
    <x v="0"/>
    <x v="0"/>
    <x v="0"/>
    <x v="0"/>
    <m/>
    <m/>
    <x v="0"/>
    <x v="0"/>
    <x v="0"/>
    <m/>
    <x v="0"/>
    <m/>
    <m/>
    <n v="0"/>
    <m/>
    <n v="0"/>
    <n v="0"/>
    <n v="0"/>
    <n v="0"/>
    <m/>
    <n v="0"/>
    <m/>
    <n v="0"/>
    <n v="0"/>
    <m/>
    <n v="0"/>
    <n v="0"/>
    <m/>
  </r>
  <r>
    <n v="4477"/>
    <x v="0"/>
    <x v="0"/>
    <x v="0"/>
    <x v="0"/>
    <m/>
    <m/>
    <x v="0"/>
    <x v="0"/>
    <x v="0"/>
    <m/>
    <x v="0"/>
    <m/>
    <m/>
    <n v="0"/>
    <m/>
    <n v="0"/>
    <n v="0"/>
    <n v="0"/>
    <n v="0"/>
    <m/>
    <n v="0"/>
    <m/>
    <n v="0"/>
    <n v="0"/>
    <m/>
    <n v="0"/>
    <n v="0"/>
    <m/>
  </r>
  <r>
    <n v="4478"/>
    <x v="0"/>
    <x v="0"/>
    <x v="0"/>
    <x v="0"/>
    <m/>
    <m/>
    <x v="0"/>
    <x v="0"/>
    <x v="0"/>
    <m/>
    <x v="0"/>
    <m/>
    <m/>
    <n v="0"/>
    <m/>
    <n v="0"/>
    <n v="0"/>
    <n v="0"/>
    <n v="0"/>
    <m/>
    <n v="0"/>
    <m/>
    <n v="0"/>
    <n v="0"/>
    <m/>
    <n v="0"/>
    <n v="0"/>
    <m/>
  </r>
  <r>
    <n v="4479"/>
    <x v="0"/>
    <x v="0"/>
    <x v="0"/>
    <x v="0"/>
    <m/>
    <m/>
    <x v="0"/>
    <x v="0"/>
    <x v="0"/>
    <m/>
    <x v="0"/>
    <m/>
    <m/>
    <n v="0"/>
    <m/>
    <n v="0"/>
    <n v="0"/>
    <n v="0"/>
    <n v="0"/>
    <m/>
    <n v="0"/>
    <m/>
    <n v="0"/>
    <n v="0"/>
    <m/>
    <n v="0"/>
    <n v="0"/>
    <m/>
  </r>
  <r>
    <n v="4480"/>
    <x v="0"/>
    <x v="0"/>
    <x v="0"/>
    <x v="0"/>
    <m/>
    <m/>
    <x v="0"/>
    <x v="0"/>
    <x v="0"/>
    <m/>
    <x v="0"/>
    <m/>
    <m/>
    <n v="0"/>
    <m/>
    <n v="0"/>
    <n v="0"/>
    <n v="0"/>
    <n v="0"/>
    <m/>
    <n v="0"/>
    <m/>
    <n v="0"/>
    <n v="0"/>
    <m/>
    <n v="0"/>
    <n v="0"/>
    <m/>
  </r>
  <r>
    <n v="4481"/>
    <x v="0"/>
    <x v="0"/>
    <x v="0"/>
    <x v="0"/>
    <m/>
    <m/>
    <x v="0"/>
    <x v="0"/>
    <x v="0"/>
    <m/>
    <x v="0"/>
    <m/>
    <m/>
    <n v="0"/>
    <m/>
    <n v="0"/>
    <n v="0"/>
    <n v="0"/>
    <n v="0"/>
    <m/>
    <n v="0"/>
    <m/>
    <n v="0"/>
    <n v="0"/>
    <m/>
    <n v="0"/>
    <n v="0"/>
    <m/>
  </r>
  <r>
    <n v="4482"/>
    <x v="0"/>
    <x v="0"/>
    <x v="0"/>
    <x v="0"/>
    <m/>
    <m/>
    <x v="0"/>
    <x v="0"/>
    <x v="0"/>
    <m/>
    <x v="0"/>
    <m/>
    <m/>
    <n v="0"/>
    <m/>
    <n v="0"/>
    <n v="0"/>
    <n v="0"/>
    <n v="0"/>
    <m/>
    <n v="0"/>
    <m/>
    <n v="0"/>
    <n v="0"/>
    <m/>
    <n v="0"/>
    <n v="0"/>
    <m/>
  </r>
  <r>
    <n v="4483"/>
    <x v="0"/>
    <x v="0"/>
    <x v="0"/>
    <x v="0"/>
    <m/>
    <m/>
    <x v="0"/>
    <x v="0"/>
    <x v="0"/>
    <m/>
    <x v="0"/>
    <m/>
    <m/>
    <n v="0"/>
    <m/>
    <n v="0"/>
    <n v="0"/>
    <n v="0"/>
    <n v="0"/>
    <m/>
    <n v="0"/>
    <m/>
    <n v="0"/>
    <n v="0"/>
    <m/>
    <n v="0"/>
    <n v="0"/>
    <m/>
  </r>
  <r>
    <n v="4484"/>
    <x v="0"/>
    <x v="0"/>
    <x v="0"/>
    <x v="0"/>
    <m/>
    <m/>
    <x v="0"/>
    <x v="0"/>
    <x v="0"/>
    <m/>
    <x v="0"/>
    <m/>
    <m/>
    <n v="0"/>
    <m/>
    <n v="0"/>
    <n v="0"/>
    <n v="0"/>
    <n v="0"/>
    <m/>
    <n v="0"/>
    <m/>
    <n v="0"/>
    <n v="0"/>
    <m/>
    <n v="0"/>
    <n v="0"/>
    <m/>
  </r>
  <r>
    <n v="4485"/>
    <x v="0"/>
    <x v="0"/>
    <x v="0"/>
    <x v="0"/>
    <m/>
    <m/>
    <x v="0"/>
    <x v="0"/>
    <x v="0"/>
    <m/>
    <x v="0"/>
    <m/>
    <m/>
    <n v="0"/>
    <m/>
    <n v="0"/>
    <n v="0"/>
    <n v="0"/>
    <n v="0"/>
    <m/>
    <n v="0"/>
    <m/>
    <n v="0"/>
    <n v="0"/>
    <m/>
    <n v="0"/>
    <n v="0"/>
    <m/>
  </r>
  <r>
    <n v="4486"/>
    <x v="0"/>
    <x v="0"/>
    <x v="0"/>
    <x v="0"/>
    <m/>
    <m/>
    <x v="0"/>
    <x v="0"/>
    <x v="0"/>
    <m/>
    <x v="0"/>
    <m/>
    <m/>
    <n v="0"/>
    <m/>
    <n v="0"/>
    <n v="0"/>
    <n v="0"/>
    <n v="0"/>
    <m/>
    <n v="0"/>
    <m/>
    <n v="0"/>
    <n v="0"/>
    <m/>
    <n v="0"/>
    <n v="0"/>
    <m/>
  </r>
  <r>
    <n v="4487"/>
    <x v="0"/>
    <x v="0"/>
    <x v="0"/>
    <x v="0"/>
    <m/>
    <m/>
    <x v="0"/>
    <x v="0"/>
    <x v="0"/>
    <m/>
    <x v="0"/>
    <m/>
    <m/>
    <n v="0"/>
    <m/>
    <n v="0"/>
    <n v="0"/>
    <n v="0"/>
    <n v="0"/>
    <m/>
    <n v="0"/>
    <m/>
    <n v="0"/>
    <n v="0"/>
    <m/>
    <n v="0"/>
    <n v="0"/>
    <m/>
  </r>
  <r>
    <n v="4488"/>
    <x v="0"/>
    <x v="0"/>
    <x v="0"/>
    <x v="0"/>
    <m/>
    <m/>
    <x v="0"/>
    <x v="0"/>
    <x v="0"/>
    <m/>
    <x v="0"/>
    <m/>
    <m/>
    <n v="0"/>
    <m/>
    <n v="0"/>
    <n v="0"/>
    <n v="0"/>
    <n v="0"/>
    <m/>
    <n v="0"/>
    <m/>
    <n v="0"/>
    <n v="0"/>
    <m/>
    <n v="0"/>
    <n v="0"/>
    <m/>
  </r>
  <r>
    <n v="4489"/>
    <x v="0"/>
    <x v="0"/>
    <x v="0"/>
    <x v="0"/>
    <m/>
    <m/>
    <x v="0"/>
    <x v="0"/>
    <x v="0"/>
    <m/>
    <x v="0"/>
    <m/>
    <m/>
    <n v="0"/>
    <m/>
    <n v="0"/>
    <n v="0"/>
    <n v="0"/>
    <n v="0"/>
    <m/>
    <n v="0"/>
    <m/>
    <n v="0"/>
    <n v="0"/>
    <m/>
    <n v="0"/>
    <n v="0"/>
    <m/>
  </r>
  <r>
    <n v="4490"/>
    <x v="0"/>
    <x v="0"/>
    <x v="0"/>
    <x v="0"/>
    <m/>
    <m/>
    <x v="0"/>
    <x v="0"/>
    <x v="0"/>
    <m/>
    <x v="0"/>
    <m/>
    <m/>
    <n v="0"/>
    <m/>
    <n v="0"/>
    <n v="0"/>
    <n v="0"/>
    <n v="0"/>
    <m/>
    <n v="0"/>
    <m/>
    <n v="0"/>
    <n v="0"/>
    <m/>
    <n v="0"/>
    <n v="0"/>
    <m/>
  </r>
  <r>
    <n v="4491"/>
    <x v="0"/>
    <x v="0"/>
    <x v="0"/>
    <x v="0"/>
    <m/>
    <m/>
    <x v="0"/>
    <x v="0"/>
    <x v="0"/>
    <m/>
    <x v="0"/>
    <m/>
    <m/>
    <n v="0"/>
    <m/>
    <n v="0"/>
    <n v="0"/>
    <n v="0"/>
    <n v="0"/>
    <m/>
    <n v="0"/>
    <m/>
    <n v="0"/>
    <n v="0"/>
    <m/>
    <n v="0"/>
    <n v="0"/>
    <m/>
  </r>
  <r>
    <n v="4492"/>
    <x v="0"/>
    <x v="0"/>
    <x v="0"/>
    <x v="0"/>
    <m/>
    <m/>
    <x v="0"/>
    <x v="0"/>
    <x v="0"/>
    <m/>
    <x v="0"/>
    <m/>
    <m/>
    <n v="0"/>
    <m/>
    <n v="0"/>
    <n v="0"/>
    <n v="0"/>
    <n v="0"/>
    <m/>
    <n v="0"/>
    <m/>
    <n v="0"/>
    <n v="0"/>
    <m/>
    <n v="0"/>
    <n v="0"/>
    <m/>
  </r>
  <r>
    <n v="4493"/>
    <x v="0"/>
    <x v="0"/>
    <x v="0"/>
    <x v="0"/>
    <m/>
    <m/>
    <x v="0"/>
    <x v="0"/>
    <x v="0"/>
    <m/>
    <x v="0"/>
    <m/>
    <m/>
    <n v="0"/>
    <m/>
    <n v="0"/>
    <n v="0"/>
    <n v="0"/>
    <n v="0"/>
    <m/>
    <n v="0"/>
    <m/>
    <n v="0"/>
    <n v="0"/>
    <m/>
    <n v="0"/>
    <n v="0"/>
    <m/>
  </r>
  <r>
    <n v="4494"/>
    <x v="0"/>
    <x v="0"/>
    <x v="0"/>
    <x v="0"/>
    <m/>
    <m/>
    <x v="0"/>
    <x v="0"/>
    <x v="0"/>
    <m/>
    <x v="0"/>
    <m/>
    <m/>
    <n v="0"/>
    <m/>
    <n v="0"/>
    <n v="0"/>
    <n v="0"/>
    <n v="0"/>
    <m/>
    <n v="0"/>
    <m/>
    <n v="0"/>
    <n v="0"/>
    <m/>
    <n v="0"/>
    <n v="0"/>
    <m/>
  </r>
  <r>
    <n v="4495"/>
    <x v="0"/>
    <x v="0"/>
    <x v="0"/>
    <x v="0"/>
    <m/>
    <m/>
    <x v="0"/>
    <x v="0"/>
    <x v="0"/>
    <m/>
    <x v="0"/>
    <m/>
    <m/>
    <n v="0"/>
    <m/>
    <n v="0"/>
    <n v="0"/>
    <n v="0"/>
    <n v="0"/>
    <m/>
    <n v="0"/>
    <m/>
    <n v="0"/>
    <n v="0"/>
    <m/>
    <n v="0"/>
    <n v="0"/>
    <m/>
  </r>
  <r>
    <n v="4496"/>
    <x v="0"/>
    <x v="0"/>
    <x v="0"/>
    <x v="0"/>
    <m/>
    <m/>
    <x v="0"/>
    <x v="0"/>
    <x v="0"/>
    <m/>
    <x v="0"/>
    <m/>
    <m/>
    <n v="0"/>
    <m/>
    <n v="0"/>
    <n v="0"/>
    <n v="0"/>
    <n v="0"/>
    <m/>
    <n v="0"/>
    <m/>
    <n v="0"/>
    <n v="0"/>
    <m/>
    <n v="0"/>
    <n v="0"/>
    <m/>
  </r>
  <r>
    <n v="4497"/>
    <x v="0"/>
    <x v="0"/>
    <x v="0"/>
    <x v="0"/>
    <m/>
    <m/>
    <x v="0"/>
    <x v="0"/>
    <x v="0"/>
    <m/>
    <x v="0"/>
    <m/>
    <m/>
    <n v="0"/>
    <m/>
    <n v="0"/>
    <n v="0"/>
    <n v="0"/>
    <n v="0"/>
    <m/>
    <n v="0"/>
    <m/>
    <n v="0"/>
    <n v="0"/>
    <m/>
    <n v="0"/>
    <n v="0"/>
    <m/>
  </r>
  <r>
    <n v="4498"/>
    <x v="0"/>
    <x v="0"/>
    <x v="0"/>
    <x v="0"/>
    <m/>
    <m/>
    <x v="0"/>
    <x v="0"/>
    <x v="0"/>
    <m/>
    <x v="0"/>
    <m/>
    <m/>
    <n v="0"/>
    <m/>
    <n v="0"/>
    <n v="0"/>
    <n v="0"/>
    <n v="0"/>
    <m/>
    <n v="0"/>
    <m/>
    <n v="0"/>
    <n v="0"/>
    <m/>
    <n v="0"/>
    <n v="0"/>
    <m/>
  </r>
  <r>
    <n v="4499"/>
    <x v="0"/>
    <x v="0"/>
    <x v="0"/>
    <x v="0"/>
    <m/>
    <m/>
    <x v="0"/>
    <x v="0"/>
    <x v="0"/>
    <m/>
    <x v="0"/>
    <m/>
    <m/>
    <n v="0"/>
    <m/>
    <n v="0"/>
    <n v="0"/>
    <n v="0"/>
    <n v="0"/>
    <m/>
    <n v="0"/>
    <m/>
    <n v="0"/>
    <n v="0"/>
    <m/>
    <n v="0"/>
    <n v="0"/>
    <m/>
  </r>
  <r>
    <n v="4500"/>
    <x v="0"/>
    <x v="0"/>
    <x v="0"/>
    <x v="0"/>
    <m/>
    <m/>
    <x v="0"/>
    <x v="0"/>
    <x v="0"/>
    <m/>
    <x v="0"/>
    <m/>
    <m/>
    <n v="0"/>
    <m/>
    <n v="0"/>
    <n v="0"/>
    <n v="0"/>
    <n v="0"/>
    <m/>
    <n v="0"/>
    <m/>
    <n v="0"/>
    <n v="0"/>
    <m/>
    <n v="0"/>
    <n v="0"/>
    <m/>
  </r>
  <r>
    <n v="4501"/>
    <x v="0"/>
    <x v="0"/>
    <x v="0"/>
    <x v="0"/>
    <m/>
    <m/>
    <x v="0"/>
    <x v="0"/>
    <x v="0"/>
    <m/>
    <x v="0"/>
    <m/>
    <m/>
    <n v="0"/>
    <m/>
    <n v="0"/>
    <n v="0"/>
    <n v="0"/>
    <n v="0"/>
    <m/>
    <n v="0"/>
    <m/>
    <n v="0"/>
    <n v="0"/>
    <m/>
    <n v="0"/>
    <n v="0"/>
    <m/>
  </r>
  <r>
    <n v="4502"/>
    <x v="0"/>
    <x v="0"/>
    <x v="0"/>
    <x v="0"/>
    <m/>
    <m/>
    <x v="0"/>
    <x v="0"/>
    <x v="0"/>
    <m/>
    <x v="0"/>
    <m/>
    <m/>
    <n v="0"/>
    <m/>
    <n v="0"/>
    <n v="0"/>
    <n v="0"/>
    <n v="0"/>
    <m/>
    <n v="0"/>
    <m/>
    <n v="0"/>
    <n v="0"/>
    <m/>
    <n v="0"/>
    <n v="0"/>
    <m/>
  </r>
  <r>
    <n v="4503"/>
    <x v="0"/>
    <x v="0"/>
    <x v="0"/>
    <x v="0"/>
    <m/>
    <m/>
    <x v="0"/>
    <x v="0"/>
    <x v="0"/>
    <m/>
    <x v="0"/>
    <m/>
    <m/>
    <n v="0"/>
    <m/>
    <n v="0"/>
    <n v="0"/>
    <n v="0"/>
    <n v="0"/>
    <m/>
    <n v="0"/>
    <m/>
    <n v="0"/>
    <n v="0"/>
    <m/>
    <n v="0"/>
    <n v="0"/>
    <m/>
  </r>
  <r>
    <n v="4504"/>
    <x v="0"/>
    <x v="0"/>
    <x v="0"/>
    <x v="0"/>
    <m/>
    <m/>
    <x v="0"/>
    <x v="0"/>
    <x v="0"/>
    <m/>
    <x v="0"/>
    <m/>
    <m/>
    <n v="0"/>
    <m/>
    <n v="0"/>
    <n v="0"/>
    <n v="0"/>
    <n v="0"/>
    <m/>
    <n v="0"/>
    <m/>
    <n v="0"/>
    <n v="0"/>
    <m/>
    <n v="0"/>
    <n v="0"/>
    <m/>
  </r>
  <r>
    <n v="4505"/>
    <x v="0"/>
    <x v="0"/>
    <x v="0"/>
    <x v="0"/>
    <m/>
    <m/>
    <x v="0"/>
    <x v="0"/>
    <x v="0"/>
    <m/>
    <x v="0"/>
    <m/>
    <m/>
    <n v="0"/>
    <m/>
    <n v="0"/>
    <n v="0"/>
    <n v="0"/>
    <n v="0"/>
    <m/>
    <n v="0"/>
    <m/>
    <n v="0"/>
    <n v="0"/>
    <m/>
    <n v="0"/>
    <n v="0"/>
    <m/>
  </r>
  <r>
    <n v="4506"/>
    <x v="0"/>
    <x v="0"/>
    <x v="0"/>
    <x v="0"/>
    <m/>
    <m/>
    <x v="0"/>
    <x v="0"/>
    <x v="0"/>
    <m/>
    <x v="0"/>
    <m/>
    <m/>
    <n v="0"/>
    <m/>
    <n v="0"/>
    <n v="0"/>
    <n v="0"/>
    <n v="0"/>
    <m/>
    <n v="0"/>
    <m/>
    <n v="0"/>
    <n v="0"/>
    <m/>
    <n v="0"/>
    <n v="0"/>
    <m/>
  </r>
  <r>
    <n v="4507"/>
    <x v="0"/>
    <x v="0"/>
    <x v="0"/>
    <x v="0"/>
    <m/>
    <m/>
    <x v="0"/>
    <x v="0"/>
    <x v="0"/>
    <m/>
    <x v="0"/>
    <m/>
    <m/>
    <n v="0"/>
    <m/>
    <n v="0"/>
    <n v="0"/>
    <n v="0"/>
    <n v="0"/>
    <m/>
    <n v="0"/>
    <m/>
    <n v="0"/>
    <n v="0"/>
    <m/>
    <n v="0"/>
    <n v="0"/>
    <m/>
  </r>
  <r>
    <n v="4508"/>
    <x v="0"/>
    <x v="0"/>
    <x v="0"/>
    <x v="0"/>
    <m/>
    <m/>
    <x v="0"/>
    <x v="0"/>
    <x v="0"/>
    <m/>
    <x v="0"/>
    <m/>
    <m/>
    <n v="0"/>
    <m/>
    <n v="0"/>
    <n v="0"/>
    <n v="0"/>
    <n v="0"/>
    <m/>
    <n v="0"/>
    <m/>
    <n v="0"/>
    <n v="0"/>
    <m/>
    <n v="0"/>
    <n v="0"/>
    <m/>
  </r>
  <r>
    <n v="4509"/>
    <x v="0"/>
    <x v="0"/>
    <x v="0"/>
    <x v="0"/>
    <m/>
    <m/>
    <x v="0"/>
    <x v="0"/>
    <x v="0"/>
    <m/>
    <x v="0"/>
    <m/>
    <m/>
    <n v="0"/>
    <m/>
    <n v="0"/>
    <n v="0"/>
    <n v="0"/>
    <n v="0"/>
    <m/>
    <n v="0"/>
    <m/>
    <n v="0"/>
    <n v="0"/>
    <m/>
    <n v="0"/>
    <n v="0"/>
    <m/>
  </r>
  <r>
    <n v="4510"/>
    <x v="0"/>
    <x v="0"/>
    <x v="0"/>
    <x v="0"/>
    <m/>
    <m/>
    <x v="0"/>
    <x v="0"/>
    <x v="0"/>
    <m/>
    <x v="0"/>
    <m/>
    <m/>
    <n v="0"/>
    <m/>
    <n v="0"/>
    <n v="0"/>
    <n v="0"/>
    <n v="0"/>
    <m/>
    <n v="0"/>
    <m/>
    <n v="0"/>
    <n v="0"/>
    <m/>
    <n v="0"/>
    <n v="0"/>
    <m/>
  </r>
  <r>
    <n v="4511"/>
    <x v="0"/>
    <x v="0"/>
    <x v="0"/>
    <x v="0"/>
    <m/>
    <m/>
    <x v="0"/>
    <x v="0"/>
    <x v="0"/>
    <m/>
    <x v="0"/>
    <m/>
    <m/>
    <n v="0"/>
    <m/>
    <n v="0"/>
    <n v="0"/>
    <n v="0"/>
    <n v="0"/>
    <m/>
    <n v="0"/>
    <m/>
    <n v="0"/>
    <n v="0"/>
    <m/>
    <n v="0"/>
    <n v="0"/>
    <m/>
  </r>
  <r>
    <n v="4512"/>
    <x v="0"/>
    <x v="0"/>
    <x v="0"/>
    <x v="0"/>
    <m/>
    <m/>
    <x v="0"/>
    <x v="0"/>
    <x v="0"/>
    <m/>
    <x v="0"/>
    <m/>
    <m/>
    <n v="0"/>
    <m/>
    <n v="0"/>
    <n v="0"/>
    <n v="0"/>
    <n v="0"/>
    <m/>
    <n v="0"/>
    <m/>
    <n v="0"/>
    <n v="0"/>
    <m/>
    <n v="0"/>
    <n v="0"/>
    <m/>
  </r>
  <r>
    <n v="4513"/>
    <x v="0"/>
    <x v="0"/>
    <x v="0"/>
    <x v="0"/>
    <m/>
    <m/>
    <x v="0"/>
    <x v="0"/>
    <x v="0"/>
    <m/>
    <x v="0"/>
    <m/>
    <m/>
    <n v="0"/>
    <m/>
    <n v="0"/>
    <n v="0"/>
    <n v="0"/>
    <n v="0"/>
    <m/>
    <n v="0"/>
    <m/>
    <n v="0"/>
    <n v="0"/>
    <m/>
    <n v="0"/>
    <n v="0"/>
    <m/>
  </r>
  <r>
    <n v="4514"/>
    <x v="0"/>
    <x v="0"/>
    <x v="0"/>
    <x v="0"/>
    <m/>
    <m/>
    <x v="0"/>
    <x v="0"/>
    <x v="0"/>
    <m/>
    <x v="0"/>
    <m/>
    <m/>
    <n v="0"/>
    <m/>
    <n v="0"/>
    <n v="0"/>
    <n v="0"/>
    <n v="0"/>
    <m/>
    <n v="0"/>
    <m/>
    <n v="0"/>
    <n v="0"/>
    <m/>
    <n v="0"/>
    <n v="0"/>
    <m/>
  </r>
  <r>
    <n v="4515"/>
    <x v="0"/>
    <x v="0"/>
    <x v="0"/>
    <x v="0"/>
    <m/>
    <m/>
    <x v="0"/>
    <x v="0"/>
    <x v="0"/>
    <m/>
    <x v="0"/>
    <m/>
    <m/>
    <n v="0"/>
    <m/>
    <n v="0"/>
    <n v="0"/>
    <n v="0"/>
    <n v="0"/>
    <m/>
    <n v="0"/>
    <m/>
    <n v="0"/>
    <n v="0"/>
    <m/>
    <n v="0"/>
    <n v="0"/>
    <m/>
  </r>
  <r>
    <n v="4516"/>
    <x v="0"/>
    <x v="0"/>
    <x v="0"/>
    <x v="0"/>
    <m/>
    <m/>
    <x v="0"/>
    <x v="0"/>
    <x v="0"/>
    <m/>
    <x v="0"/>
    <m/>
    <m/>
    <n v="0"/>
    <m/>
    <n v="0"/>
    <n v="0"/>
    <n v="0"/>
    <n v="0"/>
    <m/>
    <n v="0"/>
    <m/>
    <n v="0"/>
    <n v="0"/>
    <m/>
    <n v="0"/>
    <n v="0"/>
    <m/>
  </r>
  <r>
    <n v="4517"/>
    <x v="0"/>
    <x v="0"/>
    <x v="0"/>
    <x v="0"/>
    <m/>
    <m/>
    <x v="0"/>
    <x v="0"/>
    <x v="0"/>
    <m/>
    <x v="0"/>
    <m/>
    <m/>
    <n v="0"/>
    <m/>
    <n v="0"/>
    <n v="0"/>
    <n v="0"/>
    <n v="0"/>
    <m/>
    <n v="0"/>
    <m/>
    <n v="0"/>
    <n v="0"/>
    <m/>
    <n v="0"/>
    <n v="0"/>
    <m/>
  </r>
  <r>
    <n v="4518"/>
    <x v="0"/>
    <x v="0"/>
    <x v="0"/>
    <x v="0"/>
    <m/>
    <m/>
    <x v="0"/>
    <x v="0"/>
    <x v="0"/>
    <m/>
    <x v="0"/>
    <m/>
    <m/>
    <n v="0"/>
    <m/>
    <n v="0"/>
    <n v="0"/>
    <n v="0"/>
    <n v="0"/>
    <m/>
    <n v="0"/>
    <m/>
    <n v="0"/>
    <n v="0"/>
    <m/>
    <n v="0"/>
    <n v="0"/>
    <m/>
  </r>
  <r>
    <n v="4519"/>
    <x v="0"/>
    <x v="0"/>
    <x v="0"/>
    <x v="0"/>
    <m/>
    <m/>
    <x v="0"/>
    <x v="0"/>
    <x v="0"/>
    <m/>
    <x v="0"/>
    <m/>
    <m/>
    <n v="0"/>
    <m/>
    <n v="0"/>
    <n v="0"/>
    <n v="0"/>
    <n v="0"/>
    <m/>
    <n v="0"/>
    <m/>
    <n v="0"/>
    <n v="0"/>
    <m/>
    <n v="0"/>
    <n v="0"/>
    <m/>
  </r>
  <r>
    <n v="4520"/>
    <x v="0"/>
    <x v="0"/>
    <x v="0"/>
    <x v="0"/>
    <m/>
    <m/>
    <x v="0"/>
    <x v="0"/>
    <x v="0"/>
    <m/>
    <x v="0"/>
    <m/>
    <m/>
    <n v="0"/>
    <m/>
    <n v="0"/>
    <n v="0"/>
    <n v="0"/>
    <n v="0"/>
    <m/>
    <n v="0"/>
    <m/>
    <n v="0"/>
    <n v="0"/>
    <m/>
    <n v="0"/>
    <n v="0"/>
    <m/>
  </r>
  <r>
    <n v="4521"/>
    <x v="0"/>
    <x v="0"/>
    <x v="0"/>
    <x v="0"/>
    <m/>
    <m/>
    <x v="0"/>
    <x v="0"/>
    <x v="0"/>
    <m/>
    <x v="0"/>
    <m/>
    <m/>
    <n v="0"/>
    <m/>
    <n v="0"/>
    <n v="0"/>
    <n v="0"/>
    <n v="0"/>
    <m/>
    <n v="0"/>
    <m/>
    <n v="0"/>
    <n v="0"/>
    <m/>
    <n v="0"/>
    <n v="0"/>
    <m/>
  </r>
  <r>
    <n v="4522"/>
    <x v="0"/>
    <x v="0"/>
    <x v="0"/>
    <x v="0"/>
    <m/>
    <m/>
    <x v="0"/>
    <x v="0"/>
    <x v="0"/>
    <m/>
    <x v="0"/>
    <m/>
    <m/>
    <n v="0"/>
    <m/>
    <n v="0"/>
    <n v="0"/>
    <n v="0"/>
    <n v="0"/>
    <m/>
    <n v="0"/>
    <m/>
    <n v="0"/>
    <n v="0"/>
    <m/>
    <n v="0"/>
    <n v="0"/>
    <m/>
  </r>
  <r>
    <n v="4523"/>
    <x v="0"/>
    <x v="0"/>
    <x v="0"/>
    <x v="0"/>
    <m/>
    <m/>
    <x v="0"/>
    <x v="0"/>
    <x v="0"/>
    <m/>
    <x v="0"/>
    <m/>
    <m/>
    <n v="0"/>
    <m/>
    <n v="0"/>
    <n v="0"/>
    <n v="0"/>
    <n v="0"/>
    <m/>
    <n v="0"/>
    <m/>
    <n v="0"/>
    <n v="0"/>
    <m/>
    <n v="0"/>
    <n v="0"/>
    <m/>
  </r>
  <r>
    <n v="4524"/>
    <x v="0"/>
    <x v="0"/>
    <x v="0"/>
    <x v="0"/>
    <m/>
    <m/>
    <x v="0"/>
    <x v="0"/>
    <x v="0"/>
    <m/>
    <x v="0"/>
    <m/>
    <m/>
    <n v="0"/>
    <m/>
    <n v="0"/>
    <n v="0"/>
    <n v="0"/>
    <n v="0"/>
    <m/>
    <n v="0"/>
    <m/>
    <n v="0"/>
    <n v="0"/>
    <m/>
    <n v="0"/>
    <n v="0"/>
    <m/>
  </r>
  <r>
    <n v="4525"/>
    <x v="0"/>
    <x v="0"/>
    <x v="0"/>
    <x v="0"/>
    <m/>
    <m/>
    <x v="0"/>
    <x v="0"/>
    <x v="0"/>
    <m/>
    <x v="0"/>
    <m/>
    <m/>
    <n v="0"/>
    <m/>
    <n v="0"/>
    <n v="0"/>
    <n v="0"/>
    <n v="0"/>
    <m/>
    <n v="0"/>
    <m/>
    <n v="0"/>
    <n v="0"/>
    <m/>
    <n v="0"/>
    <n v="0"/>
    <m/>
  </r>
  <r>
    <n v="4526"/>
    <x v="0"/>
    <x v="0"/>
    <x v="0"/>
    <x v="0"/>
    <m/>
    <m/>
    <x v="0"/>
    <x v="0"/>
    <x v="0"/>
    <m/>
    <x v="0"/>
    <m/>
    <m/>
    <n v="0"/>
    <m/>
    <n v="0"/>
    <n v="0"/>
    <n v="0"/>
    <n v="0"/>
    <m/>
    <n v="0"/>
    <m/>
    <n v="0"/>
    <n v="0"/>
    <m/>
    <n v="0"/>
    <n v="0"/>
    <m/>
  </r>
  <r>
    <n v="4527"/>
    <x v="0"/>
    <x v="0"/>
    <x v="0"/>
    <x v="0"/>
    <m/>
    <m/>
    <x v="0"/>
    <x v="0"/>
    <x v="0"/>
    <m/>
    <x v="0"/>
    <m/>
    <m/>
    <n v="0"/>
    <m/>
    <n v="0"/>
    <n v="0"/>
    <n v="0"/>
    <n v="0"/>
    <m/>
    <n v="0"/>
    <m/>
    <n v="0"/>
    <n v="0"/>
    <m/>
    <n v="0"/>
    <n v="0"/>
    <m/>
  </r>
  <r>
    <n v="4528"/>
    <x v="0"/>
    <x v="0"/>
    <x v="0"/>
    <x v="0"/>
    <m/>
    <m/>
    <x v="0"/>
    <x v="0"/>
    <x v="0"/>
    <m/>
    <x v="0"/>
    <m/>
    <m/>
    <n v="0"/>
    <m/>
    <n v="0"/>
    <n v="0"/>
    <n v="0"/>
    <n v="0"/>
    <m/>
    <n v="0"/>
    <m/>
    <n v="0"/>
    <n v="0"/>
    <m/>
    <n v="0"/>
    <n v="0"/>
    <m/>
  </r>
  <r>
    <n v="4529"/>
    <x v="0"/>
    <x v="0"/>
    <x v="0"/>
    <x v="0"/>
    <m/>
    <m/>
    <x v="0"/>
    <x v="0"/>
    <x v="0"/>
    <m/>
    <x v="0"/>
    <m/>
    <m/>
    <n v="0"/>
    <m/>
    <n v="0"/>
    <n v="0"/>
    <n v="0"/>
    <n v="0"/>
    <m/>
    <n v="0"/>
    <m/>
    <n v="0"/>
    <n v="0"/>
    <m/>
    <n v="0"/>
    <n v="0"/>
    <m/>
  </r>
  <r>
    <n v="4530"/>
    <x v="0"/>
    <x v="0"/>
    <x v="0"/>
    <x v="0"/>
    <m/>
    <m/>
    <x v="0"/>
    <x v="0"/>
    <x v="0"/>
    <m/>
    <x v="0"/>
    <m/>
    <m/>
    <n v="0"/>
    <m/>
    <n v="0"/>
    <n v="0"/>
    <n v="0"/>
    <n v="0"/>
    <m/>
    <n v="0"/>
    <m/>
    <n v="0"/>
    <n v="0"/>
    <m/>
    <n v="0"/>
    <n v="0"/>
    <m/>
  </r>
  <r>
    <n v="4531"/>
    <x v="0"/>
    <x v="0"/>
    <x v="0"/>
    <x v="0"/>
    <m/>
    <m/>
    <x v="0"/>
    <x v="0"/>
    <x v="0"/>
    <m/>
    <x v="0"/>
    <m/>
    <m/>
    <n v="0"/>
    <m/>
    <n v="0"/>
    <n v="0"/>
    <n v="0"/>
    <n v="0"/>
    <m/>
    <n v="0"/>
    <m/>
    <n v="0"/>
    <n v="0"/>
    <m/>
    <n v="0"/>
    <n v="0"/>
    <m/>
  </r>
  <r>
    <n v="4532"/>
    <x v="0"/>
    <x v="0"/>
    <x v="0"/>
    <x v="0"/>
    <m/>
    <m/>
    <x v="0"/>
    <x v="0"/>
    <x v="0"/>
    <m/>
    <x v="0"/>
    <m/>
    <m/>
    <n v="0"/>
    <m/>
    <n v="0"/>
    <n v="0"/>
    <n v="0"/>
    <n v="0"/>
    <m/>
    <n v="0"/>
    <m/>
    <n v="0"/>
    <n v="0"/>
    <m/>
    <n v="0"/>
    <n v="0"/>
    <m/>
  </r>
  <r>
    <n v="4533"/>
    <x v="0"/>
    <x v="0"/>
    <x v="0"/>
    <x v="0"/>
    <m/>
    <m/>
    <x v="0"/>
    <x v="0"/>
    <x v="0"/>
    <m/>
    <x v="0"/>
    <m/>
    <m/>
    <n v="0"/>
    <m/>
    <n v="0"/>
    <n v="0"/>
    <n v="0"/>
    <n v="0"/>
    <m/>
    <n v="0"/>
    <m/>
    <n v="0"/>
    <n v="0"/>
    <m/>
    <n v="0"/>
    <n v="0"/>
    <m/>
  </r>
  <r>
    <n v="4534"/>
    <x v="0"/>
    <x v="0"/>
    <x v="0"/>
    <x v="0"/>
    <m/>
    <m/>
    <x v="0"/>
    <x v="0"/>
    <x v="0"/>
    <m/>
    <x v="0"/>
    <m/>
    <m/>
    <n v="0"/>
    <m/>
    <n v="0"/>
    <n v="0"/>
    <n v="0"/>
    <n v="0"/>
    <m/>
    <n v="0"/>
    <m/>
    <n v="0"/>
    <n v="0"/>
    <m/>
    <n v="0"/>
    <n v="0"/>
    <m/>
  </r>
  <r>
    <n v="4535"/>
    <x v="0"/>
    <x v="0"/>
    <x v="0"/>
    <x v="0"/>
    <m/>
    <m/>
    <x v="0"/>
    <x v="0"/>
    <x v="0"/>
    <m/>
    <x v="0"/>
    <m/>
    <m/>
    <n v="0"/>
    <m/>
    <n v="0"/>
    <n v="0"/>
    <n v="0"/>
    <n v="0"/>
    <m/>
    <n v="0"/>
    <m/>
    <n v="0"/>
    <n v="0"/>
    <m/>
    <n v="0"/>
    <n v="0"/>
    <m/>
  </r>
  <r>
    <n v="4536"/>
    <x v="0"/>
    <x v="0"/>
    <x v="0"/>
    <x v="0"/>
    <m/>
    <m/>
    <x v="0"/>
    <x v="0"/>
    <x v="0"/>
    <m/>
    <x v="0"/>
    <m/>
    <m/>
    <n v="0"/>
    <m/>
    <n v="0"/>
    <n v="0"/>
    <n v="0"/>
    <n v="0"/>
    <m/>
    <n v="0"/>
    <m/>
    <n v="0"/>
    <n v="0"/>
    <m/>
    <n v="0"/>
    <n v="0"/>
    <m/>
  </r>
  <r>
    <n v="4537"/>
    <x v="0"/>
    <x v="0"/>
    <x v="0"/>
    <x v="0"/>
    <m/>
    <m/>
    <x v="0"/>
    <x v="0"/>
    <x v="0"/>
    <m/>
    <x v="0"/>
    <m/>
    <m/>
    <n v="0"/>
    <m/>
    <n v="0"/>
    <n v="0"/>
    <n v="0"/>
    <n v="0"/>
    <m/>
    <n v="0"/>
    <m/>
    <n v="0"/>
    <n v="0"/>
    <m/>
    <n v="0"/>
    <n v="0"/>
    <m/>
  </r>
  <r>
    <n v="4538"/>
    <x v="0"/>
    <x v="0"/>
    <x v="0"/>
    <x v="0"/>
    <m/>
    <m/>
    <x v="0"/>
    <x v="0"/>
    <x v="0"/>
    <m/>
    <x v="0"/>
    <m/>
    <m/>
    <n v="0"/>
    <m/>
    <n v="0"/>
    <n v="0"/>
    <n v="0"/>
    <n v="0"/>
    <m/>
    <n v="0"/>
    <m/>
    <n v="0"/>
    <n v="0"/>
    <m/>
    <n v="0"/>
    <n v="0"/>
    <m/>
  </r>
  <r>
    <n v="4539"/>
    <x v="0"/>
    <x v="0"/>
    <x v="0"/>
    <x v="0"/>
    <m/>
    <m/>
    <x v="0"/>
    <x v="0"/>
    <x v="0"/>
    <m/>
    <x v="0"/>
    <m/>
    <m/>
    <n v="0"/>
    <m/>
    <n v="0"/>
    <n v="0"/>
    <n v="0"/>
    <n v="0"/>
    <m/>
    <n v="0"/>
    <m/>
    <n v="0"/>
    <n v="0"/>
    <m/>
    <n v="0"/>
    <n v="0"/>
    <m/>
  </r>
  <r>
    <n v="4540"/>
    <x v="0"/>
    <x v="0"/>
    <x v="0"/>
    <x v="0"/>
    <m/>
    <m/>
    <x v="0"/>
    <x v="0"/>
    <x v="0"/>
    <m/>
    <x v="0"/>
    <m/>
    <m/>
    <n v="0"/>
    <m/>
    <n v="0"/>
    <n v="0"/>
    <n v="0"/>
    <n v="0"/>
    <m/>
    <n v="0"/>
    <m/>
    <n v="0"/>
    <n v="0"/>
    <m/>
    <n v="0"/>
    <n v="0"/>
    <m/>
  </r>
  <r>
    <n v="4541"/>
    <x v="0"/>
    <x v="0"/>
    <x v="0"/>
    <x v="0"/>
    <m/>
    <m/>
    <x v="0"/>
    <x v="0"/>
    <x v="0"/>
    <m/>
    <x v="0"/>
    <m/>
    <m/>
    <n v="0"/>
    <m/>
    <n v="0"/>
    <n v="0"/>
    <n v="0"/>
    <n v="0"/>
    <m/>
    <n v="0"/>
    <m/>
    <n v="0"/>
    <n v="0"/>
    <m/>
    <n v="0"/>
    <n v="0"/>
    <m/>
  </r>
  <r>
    <n v="4542"/>
    <x v="0"/>
    <x v="0"/>
    <x v="0"/>
    <x v="0"/>
    <m/>
    <m/>
    <x v="0"/>
    <x v="0"/>
    <x v="0"/>
    <m/>
    <x v="0"/>
    <m/>
    <m/>
    <n v="0"/>
    <m/>
    <n v="0"/>
    <n v="0"/>
    <n v="0"/>
    <n v="0"/>
    <m/>
    <n v="0"/>
    <m/>
    <n v="0"/>
    <n v="0"/>
    <m/>
    <n v="0"/>
    <n v="0"/>
    <m/>
  </r>
  <r>
    <n v="4543"/>
    <x v="0"/>
    <x v="0"/>
    <x v="0"/>
    <x v="0"/>
    <m/>
    <m/>
    <x v="0"/>
    <x v="0"/>
    <x v="0"/>
    <m/>
    <x v="0"/>
    <m/>
    <m/>
    <n v="0"/>
    <m/>
    <n v="0"/>
    <n v="0"/>
    <n v="0"/>
    <n v="0"/>
    <m/>
    <n v="0"/>
    <m/>
    <n v="0"/>
    <n v="0"/>
    <m/>
    <n v="0"/>
    <n v="0"/>
    <m/>
  </r>
  <r>
    <n v="4544"/>
    <x v="0"/>
    <x v="0"/>
    <x v="0"/>
    <x v="0"/>
    <m/>
    <m/>
    <x v="0"/>
    <x v="0"/>
    <x v="0"/>
    <m/>
    <x v="0"/>
    <m/>
    <m/>
    <n v="0"/>
    <m/>
    <n v="0"/>
    <n v="0"/>
    <n v="0"/>
    <n v="0"/>
    <m/>
    <n v="0"/>
    <m/>
    <n v="0"/>
    <n v="0"/>
    <m/>
    <n v="0"/>
    <n v="0"/>
    <m/>
  </r>
  <r>
    <n v="4545"/>
    <x v="0"/>
    <x v="0"/>
    <x v="0"/>
    <x v="0"/>
    <m/>
    <m/>
    <x v="0"/>
    <x v="0"/>
    <x v="0"/>
    <m/>
    <x v="0"/>
    <m/>
    <m/>
    <n v="0"/>
    <m/>
    <n v="0"/>
    <n v="0"/>
    <n v="0"/>
    <n v="0"/>
    <m/>
    <n v="0"/>
    <m/>
    <n v="0"/>
    <n v="0"/>
    <m/>
    <n v="0"/>
    <n v="0"/>
    <m/>
  </r>
  <r>
    <n v="4546"/>
    <x v="0"/>
    <x v="0"/>
    <x v="0"/>
    <x v="0"/>
    <m/>
    <m/>
    <x v="0"/>
    <x v="0"/>
    <x v="0"/>
    <m/>
    <x v="0"/>
    <m/>
    <m/>
    <n v="0"/>
    <m/>
    <n v="0"/>
    <n v="0"/>
    <n v="0"/>
    <n v="0"/>
    <m/>
    <n v="0"/>
    <m/>
    <n v="0"/>
    <n v="0"/>
    <m/>
    <n v="0"/>
    <n v="0"/>
    <m/>
  </r>
  <r>
    <n v="4547"/>
    <x v="0"/>
    <x v="0"/>
    <x v="0"/>
    <x v="0"/>
    <m/>
    <m/>
    <x v="0"/>
    <x v="0"/>
    <x v="0"/>
    <m/>
    <x v="0"/>
    <m/>
    <m/>
    <n v="0"/>
    <m/>
    <n v="0"/>
    <n v="0"/>
    <n v="0"/>
    <n v="0"/>
    <m/>
    <n v="0"/>
    <m/>
    <n v="0"/>
    <n v="0"/>
    <m/>
    <n v="0"/>
    <n v="0"/>
    <m/>
  </r>
  <r>
    <n v="4548"/>
    <x v="0"/>
    <x v="0"/>
    <x v="0"/>
    <x v="0"/>
    <m/>
    <m/>
    <x v="0"/>
    <x v="0"/>
    <x v="0"/>
    <m/>
    <x v="0"/>
    <m/>
    <m/>
    <n v="0"/>
    <m/>
    <n v="0"/>
    <n v="0"/>
    <n v="0"/>
    <n v="0"/>
    <m/>
    <n v="0"/>
    <m/>
    <n v="0"/>
    <n v="0"/>
    <m/>
    <n v="0"/>
    <n v="0"/>
    <m/>
  </r>
  <r>
    <n v="4549"/>
    <x v="0"/>
    <x v="0"/>
    <x v="0"/>
    <x v="0"/>
    <m/>
    <m/>
    <x v="0"/>
    <x v="0"/>
    <x v="0"/>
    <m/>
    <x v="0"/>
    <m/>
    <m/>
    <n v="0"/>
    <m/>
    <n v="0"/>
    <n v="0"/>
    <n v="0"/>
    <n v="0"/>
    <m/>
    <n v="0"/>
    <m/>
    <n v="0"/>
    <n v="0"/>
    <m/>
    <n v="0"/>
    <n v="0"/>
    <m/>
  </r>
  <r>
    <n v="4550"/>
    <x v="0"/>
    <x v="0"/>
    <x v="0"/>
    <x v="0"/>
    <m/>
    <m/>
    <x v="0"/>
    <x v="0"/>
    <x v="0"/>
    <m/>
    <x v="0"/>
    <m/>
    <m/>
    <n v="0"/>
    <m/>
    <n v="0"/>
    <n v="0"/>
    <n v="0"/>
    <n v="0"/>
    <m/>
    <n v="0"/>
    <m/>
    <n v="0"/>
    <n v="0"/>
    <m/>
    <n v="0"/>
    <n v="0"/>
    <m/>
  </r>
  <r>
    <n v="4551"/>
    <x v="0"/>
    <x v="0"/>
    <x v="0"/>
    <x v="0"/>
    <m/>
    <m/>
    <x v="0"/>
    <x v="0"/>
    <x v="0"/>
    <m/>
    <x v="0"/>
    <m/>
    <m/>
    <n v="0"/>
    <m/>
    <n v="0"/>
    <n v="0"/>
    <n v="0"/>
    <n v="0"/>
    <m/>
    <n v="0"/>
    <m/>
    <n v="0"/>
    <n v="0"/>
    <m/>
    <n v="0"/>
    <n v="0"/>
    <m/>
  </r>
  <r>
    <n v="4552"/>
    <x v="0"/>
    <x v="0"/>
    <x v="0"/>
    <x v="0"/>
    <m/>
    <m/>
    <x v="0"/>
    <x v="0"/>
    <x v="0"/>
    <m/>
    <x v="0"/>
    <m/>
    <m/>
    <n v="0"/>
    <m/>
    <n v="0"/>
    <n v="0"/>
    <n v="0"/>
    <n v="0"/>
    <m/>
    <n v="0"/>
    <m/>
    <n v="0"/>
    <n v="0"/>
    <m/>
    <n v="0"/>
    <n v="0"/>
    <m/>
  </r>
  <r>
    <n v="4553"/>
    <x v="0"/>
    <x v="0"/>
    <x v="0"/>
    <x v="0"/>
    <m/>
    <m/>
    <x v="0"/>
    <x v="0"/>
    <x v="0"/>
    <m/>
    <x v="0"/>
    <m/>
    <m/>
    <n v="0"/>
    <m/>
    <n v="0"/>
    <n v="0"/>
    <n v="0"/>
    <n v="0"/>
    <m/>
    <n v="0"/>
    <m/>
    <n v="0"/>
    <n v="0"/>
    <m/>
    <n v="0"/>
    <n v="0"/>
    <m/>
  </r>
  <r>
    <n v="4554"/>
    <x v="0"/>
    <x v="0"/>
    <x v="0"/>
    <x v="0"/>
    <m/>
    <m/>
    <x v="0"/>
    <x v="0"/>
    <x v="0"/>
    <m/>
    <x v="0"/>
    <m/>
    <m/>
    <n v="0"/>
    <m/>
    <n v="0"/>
    <n v="0"/>
    <n v="0"/>
    <n v="0"/>
    <m/>
    <n v="0"/>
    <m/>
    <n v="0"/>
    <n v="0"/>
    <m/>
    <n v="0"/>
    <n v="0"/>
    <m/>
  </r>
  <r>
    <n v="4555"/>
    <x v="0"/>
    <x v="0"/>
    <x v="0"/>
    <x v="0"/>
    <m/>
    <m/>
    <x v="0"/>
    <x v="0"/>
    <x v="0"/>
    <m/>
    <x v="0"/>
    <m/>
    <m/>
    <n v="0"/>
    <m/>
    <n v="0"/>
    <n v="0"/>
    <n v="0"/>
    <n v="0"/>
    <m/>
    <n v="0"/>
    <m/>
    <n v="0"/>
    <n v="0"/>
    <m/>
    <n v="0"/>
    <n v="0"/>
    <m/>
  </r>
  <r>
    <n v="4556"/>
    <x v="0"/>
    <x v="0"/>
    <x v="0"/>
    <x v="0"/>
    <m/>
    <m/>
    <x v="0"/>
    <x v="0"/>
    <x v="0"/>
    <m/>
    <x v="0"/>
    <m/>
    <m/>
    <n v="0"/>
    <m/>
    <n v="0"/>
    <n v="0"/>
    <n v="0"/>
    <n v="0"/>
    <m/>
    <n v="0"/>
    <m/>
    <n v="0"/>
    <n v="0"/>
    <m/>
    <n v="0"/>
    <n v="0"/>
    <m/>
  </r>
  <r>
    <n v="4557"/>
    <x v="0"/>
    <x v="0"/>
    <x v="0"/>
    <x v="0"/>
    <m/>
    <m/>
    <x v="0"/>
    <x v="0"/>
    <x v="0"/>
    <m/>
    <x v="0"/>
    <m/>
    <m/>
    <n v="0"/>
    <m/>
    <n v="0"/>
    <n v="0"/>
    <n v="0"/>
    <n v="0"/>
    <m/>
    <n v="0"/>
    <m/>
    <n v="0"/>
    <n v="0"/>
    <m/>
    <n v="0"/>
    <n v="0"/>
    <m/>
  </r>
  <r>
    <n v="4558"/>
    <x v="0"/>
    <x v="0"/>
    <x v="0"/>
    <x v="0"/>
    <m/>
    <m/>
    <x v="0"/>
    <x v="0"/>
    <x v="0"/>
    <m/>
    <x v="0"/>
    <m/>
    <m/>
    <n v="0"/>
    <m/>
    <n v="0"/>
    <n v="0"/>
    <n v="0"/>
    <n v="0"/>
    <m/>
    <n v="0"/>
    <m/>
    <n v="0"/>
    <n v="0"/>
    <m/>
    <n v="0"/>
    <n v="0"/>
    <m/>
  </r>
  <r>
    <n v="4559"/>
    <x v="0"/>
    <x v="0"/>
    <x v="0"/>
    <x v="0"/>
    <m/>
    <m/>
    <x v="0"/>
    <x v="0"/>
    <x v="0"/>
    <m/>
    <x v="0"/>
    <m/>
    <m/>
    <n v="0"/>
    <m/>
    <n v="0"/>
    <n v="0"/>
    <n v="0"/>
    <n v="0"/>
    <m/>
    <n v="0"/>
    <m/>
    <n v="0"/>
    <n v="0"/>
    <m/>
    <n v="0"/>
    <n v="0"/>
    <m/>
  </r>
  <r>
    <n v="4560"/>
    <x v="0"/>
    <x v="0"/>
    <x v="0"/>
    <x v="0"/>
    <m/>
    <m/>
    <x v="0"/>
    <x v="0"/>
    <x v="0"/>
    <m/>
    <x v="0"/>
    <m/>
    <m/>
    <n v="0"/>
    <m/>
    <n v="0"/>
    <n v="0"/>
    <n v="0"/>
    <n v="0"/>
    <m/>
    <n v="0"/>
    <m/>
    <n v="0"/>
    <n v="0"/>
    <m/>
    <n v="0"/>
    <n v="0"/>
    <m/>
  </r>
  <r>
    <n v="4561"/>
    <x v="0"/>
    <x v="0"/>
    <x v="0"/>
    <x v="0"/>
    <m/>
    <m/>
    <x v="0"/>
    <x v="0"/>
    <x v="0"/>
    <m/>
    <x v="0"/>
    <m/>
    <m/>
    <n v="0"/>
    <m/>
    <n v="0"/>
    <n v="0"/>
    <n v="0"/>
    <n v="0"/>
    <m/>
    <n v="0"/>
    <m/>
    <n v="0"/>
    <n v="0"/>
    <m/>
    <n v="0"/>
    <n v="0"/>
    <m/>
  </r>
  <r>
    <n v="4562"/>
    <x v="0"/>
    <x v="0"/>
    <x v="0"/>
    <x v="0"/>
    <m/>
    <m/>
    <x v="0"/>
    <x v="0"/>
    <x v="0"/>
    <m/>
    <x v="0"/>
    <m/>
    <m/>
    <n v="0"/>
    <m/>
    <n v="0"/>
    <n v="0"/>
    <n v="0"/>
    <n v="0"/>
    <m/>
    <n v="0"/>
    <m/>
    <n v="0"/>
    <n v="0"/>
    <m/>
    <n v="0"/>
    <n v="0"/>
    <m/>
  </r>
  <r>
    <n v="4563"/>
    <x v="0"/>
    <x v="0"/>
    <x v="0"/>
    <x v="0"/>
    <m/>
    <m/>
    <x v="0"/>
    <x v="0"/>
    <x v="0"/>
    <m/>
    <x v="0"/>
    <m/>
    <m/>
    <n v="0"/>
    <m/>
    <n v="0"/>
    <n v="0"/>
    <n v="0"/>
    <n v="0"/>
    <m/>
    <n v="0"/>
    <m/>
    <n v="0"/>
    <n v="0"/>
    <m/>
    <n v="0"/>
    <n v="0"/>
    <m/>
  </r>
  <r>
    <n v="4564"/>
    <x v="0"/>
    <x v="0"/>
    <x v="0"/>
    <x v="0"/>
    <m/>
    <m/>
    <x v="0"/>
    <x v="0"/>
    <x v="0"/>
    <m/>
    <x v="0"/>
    <m/>
    <m/>
    <n v="0"/>
    <m/>
    <n v="0"/>
    <n v="0"/>
    <n v="0"/>
    <n v="0"/>
    <m/>
    <n v="0"/>
    <m/>
    <n v="0"/>
    <n v="0"/>
    <m/>
    <n v="0"/>
    <n v="0"/>
    <m/>
  </r>
  <r>
    <n v="4565"/>
    <x v="0"/>
    <x v="0"/>
    <x v="0"/>
    <x v="0"/>
    <m/>
    <m/>
    <x v="0"/>
    <x v="0"/>
    <x v="0"/>
    <m/>
    <x v="0"/>
    <m/>
    <m/>
    <n v="0"/>
    <m/>
    <n v="0"/>
    <n v="0"/>
    <n v="0"/>
    <n v="0"/>
    <m/>
    <n v="0"/>
    <m/>
    <n v="0"/>
    <n v="0"/>
    <m/>
    <n v="0"/>
    <n v="0"/>
    <m/>
  </r>
  <r>
    <n v="4566"/>
    <x v="0"/>
    <x v="0"/>
    <x v="0"/>
    <x v="0"/>
    <m/>
    <m/>
    <x v="0"/>
    <x v="0"/>
    <x v="0"/>
    <m/>
    <x v="0"/>
    <m/>
    <m/>
    <n v="0"/>
    <m/>
    <n v="0"/>
    <n v="0"/>
    <n v="0"/>
    <n v="0"/>
    <m/>
    <n v="0"/>
    <m/>
    <n v="0"/>
    <n v="0"/>
    <m/>
    <n v="0"/>
    <n v="0"/>
    <m/>
  </r>
  <r>
    <n v="4567"/>
    <x v="0"/>
    <x v="0"/>
    <x v="0"/>
    <x v="0"/>
    <m/>
    <m/>
    <x v="0"/>
    <x v="0"/>
    <x v="0"/>
    <m/>
    <x v="0"/>
    <m/>
    <m/>
    <n v="0"/>
    <m/>
    <n v="0"/>
    <n v="0"/>
    <n v="0"/>
    <n v="0"/>
    <m/>
    <n v="0"/>
    <m/>
    <n v="0"/>
    <n v="0"/>
    <m/>
    <n v="0"/>
    <n v="0"/>
    <m/>
  </r>
  <r>
    <n v="4568"/>
    <x v="0"/>
    <x v="0"/>
    <x v="0"/>
    <x v="0"/>
    <m/>
    <m/>
    <x v="0"/>
    <x v="0"/>
    <x v="0"/>
    <m/>
    <x v="0"/>
    <m/>
    <m/>
    <n v="0"/>
    <m/>
    <n v="0"/>
    <n v="0"/>
    <n v="0"/>
    <n v="0"/>
    <m/>
    <n v="0"/>
    <m/>
    <n v="0"/>
    <n v="0"/>
    <m/>
    <n v="0"/>
    <n v="0"/>
    <m/>
  </r>
  <r>
    <n v="4569"/>
    <x v="0"/>
    <x v="0"/>
    <x v="0"/>
    <x v="0"/>
    <m/>
    <m/>
    <x v="0"/>
    <x v="0"/>
    <x v="0"/>
    <m/>
    <x v="0"/>
    <m/>
    <m/>
    <n v="0"/>
    <m/>
    <n v="0"/>
    <n v="0"/>
    <n v="0"/>
    <n v="0"/>
    <m/>
    <n v="0"/>
    <m/>
    <n v="0"/>
    <n v="0"/>
    <m/>
    <n v="0"/>
    <n v="0"/>
    <m/>
  </r>
  <r>
    <n v="4570"/>
    <x v="0"/>
    <x v="0"/>
    <x v="0"/>
    <x v="0"/>
    <m/>
    <m/>
    <x v="0"/>
    <x v="0"/>
    <x v="0"/>
    <m/>
    <x v="0"/>
    <m/>
    <m/>
    <n v="0"/>
    <m/>
    <n v="0"/>
    <n v="0"/>
    <n v="0"/>
    <n v="0"/>
    <m/>
    <n v="0"/>
    <m/>
    <n v="0"/>
    <n v="0"/>
    <m/>
    <n v="0"/>
    <n v="0"/>
    <m/>
  </r>
  <r>
    <n v="4571"/>
    <x v="0"/>
    <x v="0"/>
    <x v="0"/>
    <x v="0"/>
    <m/>
    <m/>
    <x v="0"/>
    <x v="0"/>
    <x v="0"/>
    <m/>
    <x v="0"/>
    <m/>
    <m/>
    <n v="0"/>
    <m/>
    <n v="0"/>
    <n v="0"/>
    <n v="0"/>
    <n v="0"/>
    <m/>
    <n v="0"/>
    <m/>
    <n v="0"/>
    <n v="0"/>
    <m/>
    <n v="0"/>
    <n v="0"/>
    <m/>
  </r>
  <r>
    <n v="4572"/>
    <x v="0"/>
    <x v="0"/>
    <x v="0"/>
    <x v="0"/>
    <m/>
    <m/>
    <x v="0"/>
    <x v="0"/>
    <x v="0"/>
    <m/>
    <x v="0"/>
    <m/>
    <m/>
    <n v="0"/>
    <m/>
    <n v="0"/>
    <n v="0"/>
    <n v="0"/>
    <n v="0"/>
    <m/>
    <n v="0"/>
    <m/>
    <n v="0"/>
    <n v="0"/>
    <m/>
    <n v="0"/>
    <n v="0"/>
    <m/>
  </r>
  <r>
    <n v="4573"/>
    <x v="0"/>
    <x v="0"/>
    <x v="0"/>
    <x v="0"/>
    <m/>
    <m/>
    <x v="0"/>
    <x v="0"/>
    <x v="0"/>
    <m/>
    <x v="0"/>
    <m/>
    <m/>
    <n v="0"/>
    <m/>
    <n v="0"/>
    <n v="0"/>
    <n v="0"/>
    <n v="0"/>
    <m/>
    <n v="0"/>
    <m/>
    <n v="0"/>
    <n v="0"/>
    <m/>
    <n v="0"/>
    <n v="0"/>
    <m/>
  </r>
  <r>
    <n v="4574"/>
    <x v="0"/>
    <x v="0"/>
    <x v="0"/>
    <x v="0"/>
    <m/>
    <m/>
    <x v="0"/>
    <x v="0"/>
    <x v="0"/>
    <m/>
    <x v="0"/>
    <m/>
    <m/>
    <n v="0"/>
    <m/>
    <n v="0"/>
    <n v="0"/>
    <n v="0"/>
    <n v="0"/>
    <m/>
    <n v="0"/>
    <m/>
    <n v="0"/>
    <n v="0"/>
    <m/>
    <n v="0"/>
    <n v="0"/>
    <m/>
  </r>
  <r>
    <n v="4575"/>
    <x v="0"/>
    <x v="0"/>
    <x v="0"/>
    <x v="0"/>
    <m/>
    <m/>
    <x v="0"/>
    <x v="0"/>
    <x v="0"/>
    <m/>
    <x v="0"/>
    <m/>
    <m/>
    <n v="0"/>
    <m/>
    <n v="0"/>
    <n v="0"/>
    <n v="0"/>
    <n v="0"/>
    <m/>
    <n v="0"/>
    <m/>
    <n v="0"/>
    <n v="0"/>
    <m/>
    <n v="0"/>
    <n v="0"/>
    <m/>
  </r>
  <r>
    <n v="4576"/>
    <x v="0"/>
    <x v="0"/>
    <x v="0"/>
    <x v="0"/>
    <m/>
    <m/>
    <x v="0"/>
    <x v="0"/>
    <x v="0"/>
    <m/>
    <x v="0"/>
    <m/>
    <m/>
    <n v="0"/>
    <m/>
    <n v="0"/>
    <n v="0"/>
    <n v="0"/>
    <n v="0"/>
    <m/>
    <n v="0"/>
    <m/>
    <n v="0"/>
    <n v="0"/>
    <m/>
    <n v="0"/>
    <n v="0"/>
    <m/>
  </r>
  <r>
    <n v="4577"/>
    <x v="0"/>
    <x v="0"/>
    <x v="0"/>
    <x v="0"/>
    <m/>
    <m/>
    <x v="0"/>
    <x v="0"/>
    <x v="0"/>
    <m/>
    <x v="0"/>
    <m/>
    <m/>
    <n v="0"/>
    <m/>
    <n v="0"/>
    <n v="0"/>
    <n v="0"/>
    <n v="0"/>
    <m/>
    <n v="0"/>
    <m/>
    <n v="0"/>
    <n v="0"/>
    <m/>
    <n v="0"/>
    <n v="0"/>
    <m/>
  </r>
  <r>
    <n v="4578"/>
    <x v="0"/>
    <x v="0"/>
    <x v="0"/>
    <x v="0"/>
    <m/>
    <m/>
    <x v="0"/>
    <x v="0"/>
    <x v="0"/>
    <m/>
    <x v="0"/>
    <m/>
    <m/>
    <n v="0"/>
    <m/>
    <n v="0"/>
    <n v="0"/>
    <n v="0"/>
    <n v="0"/>
    <m/>
    <n v="0"/>
    <m/>
    <n v="0"/>
    <n v="0"/>
    <m/>
    <n v="0"/>
    <n v="0"/>
    <m/>
  </r>
  <r>
    <n v="4579"/>
    <x v="0"/>
    <x v="0"/>
    <x v="0"/>
    <x v="0"/>
    <m/>
    <m/>
    <x v="0"/>
    <x v="0"/>
    <x v="0"/>
    <m/>
    <x v="0"/>
    <m/>
    <m/>
    <n v="0"/>
    <m/>
    <n v="0"/>
    <n v="0"/>
    <n v="0"/>
    <n v="0"/>
    <m/>
    <n v="0"/>
    <m/>
    <n v="0"/>
    <n v="0"/>
    <m/>
    <n v="0"/>
    <n v="0"/>
    <m/>
  </r>
  <r>
    <n v="4580"/>
    <x v="0"/>
    <x v="0"/>
    <x v="0"/>
    <x v="0"/>
    <m/>
    <m/>
    <x v="0"/>
    <x v="0"/>
    <x v="0"/>
    <m/>
    <x v="0"/>
    <m/>
    <m/>
    <n v="0"/>
    <m/>
    <n v="0"/>
    <n v="0"/>
    <n v="0"/>
    <n v="0"/>
    <m/>
    <n v="0"/>
    <m/>
    <n v="0"/>
    <n v="0"/>
    <m/>
    <n v="0"/>
    <n v="0"/>
    <m/>
  </r>
  <r>
    <n v="4581"/>
    <x v="0"/>
    <x v="0"/>
    <x v="0"/>
    <x v="0"/>
    <m/>
    <m/>
    <x v="0"/>
    <x v="0"/>
    <x v="0"/>
    <m/>
    <x v="0"/>
    <m/>
    <m/>
    <n v="0"/>
    <m/>
    <n v="0"/>
    <n v="0"/>
    <n v="0"/>
    <n v="0"/>
    <m/>
    <n v="0"/>
    <m/>
    <n v="0"/>
    <n v="0"/>
    <m/>
    <n v="0"/>
    <n v="0"/>
    <m/>
  </r>
  <r>
    <n v="4582"/>
    <x v="0"/>
    <x v="0"/>
    <x v="0"/>
    <x v="0"/>
    <m/>
    <m/>
    <x v="0"/>
    <x v="0"/>
    <x v="0"/>
    <m/>
    <x v="0"/>
    <m/>
    <m/>
    <n v="0"/>
    <m/>
    <n v="0"/>
    <n v="0"/>
    <n v="0"/>
    <n v="0"/>
    <m/>
    <n v="0"/>
    <m/>
    <n v="0"/>
    <n v="0"/>
    <m/>
    <n v="0"/>
    <n v="0"/>
    <m/>
  </r>
  <r>
    <n v="4583"/>
    <x v="0"/>
    <x v="0"/>
    <x v="0"/>
    <x v="0"/>
    <m/>
    <m/>
    <x v="0"/>
    <x v="0"/>
    <x v="0"/>
    <m/>
    <x v="0"/>
    <m/>
    <m/>
    <n v="0"/>
    <m/>
    <n v="0"/>
    <n v="0"/>
    <n v="0"/>
    <n v="0"/>
    <m/>
    <n v="0"/>
    <m/>
    <n v="0"/>
    <n v="0"/>
    <m/>
    <n v="0"/>
    <n v="0"/>
    <m/>
  </r>
  <r>
    <n v="4584"/>
    <x v="0"/>
    <x v="0"/>
    <x v="0"/>
    <x v="0"/>
    <m/>
    <m/>
    <x v="0"/>
    <x v="0"/>
    <x v="0"/>
    <m/>
    <x v="0"/>
    <m/>
    <m/>
    <n v="0"/>
    <m/>
    <n v="0"/>
    <n v="0"/>
    <n v="0"/>
    <n v="0"/>
    <m/>
    <n v="0"/>
    <m/>
    <n v="0"/>
    <n v="0"/>
    <m/>
    <n v="0"/>
    <n v="0"/>
    <m/>
  </r>
  <r>
    <n v="4585"/>
    <x v="0"/>
    <x v="0"/>
    <x v="0"/>
    <x v="0"/>
    <m/>
    <m/>
    <x v="0"/>
    <x v="0"/>
    <x v="0"/>
    <m/>
    <x v="0"/>
    <m/>
    <m/>
    <n v="0"/>
    <m/>
    <n v="0"/>
    <n v="0"/>
    <n v="0"/>
    <n v="0"/>
    <m/>
    <n v="0"/>
    <m/>
    <n v="0"/>
    <n v="0"/>
    <m/>
    <n v="0"/>
    <n v="0"/>
    <m/>
  </r>
  <r>
    <n v="4586"/>
    <x v="0"/>
    <x v="0"/>
    <x v="0"/>
    <x v="0"/>
    <m/>
    <m/>
    <x v="0"/>
    <x v="0"/>
    <x v="0"/>
    <m/>
    <x v="0"/>
    <m/>
    <m/>
    <n v="0"/>
    <m/>
    <n v="0"/>
    <n v="0"/>
    <n v="0"/>
    <n v="0"/>
    <m/>
    <n v="0"/>
    <m/>
    <n v="0"/>
    <n v="0"/>
    <m/>
    <n v="0"/>
    <n v="0"/>
    <m/>
  </r>
  <r>
    <n v="4587"/>
    <x v="0"/>
    <x v="0"/>
    <x v="0"/>
    <x v="0"/>
    <m/>
    <m/>
    <x v="0"/>
    <x v="0"/>
    <x v="0"/>
    <m/>
    <x v="0"/>
    <m/>
    <m/>
    <n v="0"/>
    <m/>
    <n v="0"/>
    <n v="0"/>
    <n v="0"/>
    <n v="0"/>
    <m/>
    <n v="0"/>
    <m/>
    <n v="0"/>
    <n v="0"/>
    <m/>
    <n v="0"/>
    <n v="0"/>
    <m/>
  </r>
  <r>
    <n v="4588"/>
    <x v="0"/>
    <x v="0"/>
    <x v="0"/>
    <x v="0"/>
    <m/>
    <m/>
    <x v="0"/>
    <x v="0"/>
    <x v="0"/>
    <m/>
    <x v="0"/>
    <m/>
    <m/>
    <n v="0"/>
    <m/>
    <n v="0"/>
    <n v="0"/>
    <n v="0"/>
    <n v="0"/>
    <m/>
    <n v="0"/>
    <m/>
    <n v="0"/>
    <n v="0"/>
    <m/>
    <n v="0"/>
    <n v="0"/>
    <m/>
  </r>
  <r>
    <n v="4589"/>
    <x v="0"/>
    <x v="0"/>
    <x v="0"/>
    <x v="0"/>
    <m/>
    <m/>
    <x v="0"/>
    <x v="0"/>
    <x v="0"/>
    <m/>
    <x v="0"/>
    <m/>
    <m/>
    <n v="0"/>
    <m/>
    <n v="0"/>
    <n v="0"/>
    <n v="0"/>
    <n v="0"/>
    <m/>
    <n v="0"/>
    <m/>
    <n v="0"/>
    <n v="0"/>
    <m/>
    <n v="0"/>
    <n v="0"/>
    <m/>
  </r>
  <r>
    <n v="4590"/>
    <x v="0"/>
    <x v="0"/>
    <x v="0"/>
    <x v="0"/>
    <m/>
    <m/>
    <x v="0"/>
    <x v="0"/>
    <x v="0"/>
    <m/>
    <x v="0"/>
    <m/>
    <m/>
    <n v="0"/>
    <m/>
    <n v="0"/>
    <n v="0"/>
    <n v="0"/>
    <n v="0"/>
    <m/>
    <n v="0"/>
    <m/>
    <n v="0"/>
    <n v="0"/>
    <m/>
    <n v="0"/>
    <n v="0"/>
    <m/>
  </r>
  <r>
    <n v="4591"/>
    <x v="0"/>
    <x v="0"/>
    <x v="0"/>
    <x v="0"/>
    <m/>
    <m/>
    <x v="0"/>
    <x v="0"/>
    <x v="0"/>
    <m/>
    <x v="0"/>
    <m/>
    <m/>
    <n v="0"/>
    <m/>
    <n v="0"/>
    <n v="0"/>
    <n v="0"/>
    <n v="0"/>
    <m/>
    <n v="0"/>
    <m/>
    <n v="0"/>
    <n v="0"/>
    <m/>
    <n v="0"/>
    <n v="0"/>
    <m/>
  </r>
  <r>
    <n v="4592"/>
    <x v="0"/>
    <x v="0"/>
    <x v="0"/>
    <x v="0"/>
    <m/>
    <m/>
    <x v="0"/>
    <x v="0"/>
    <x v="0"/>
    <m/>
    <x v="0"/>
    <m/>
    <m/>
    <n v="0"/>
    <m/>
    <n v="0"/>
    <n v="0"/>
    <n v="0"/>
    <n v="0"/>
    <m/>
    <n v="0"/>
    <m/>
    <n v="0"/>
    <n v="0"/>
    <m/>
    <n v="0"/>
    <n v="0"/>
    <m/>
  </r>
  <r>
    <n v="4593"/>
    <x v="0"/>
    <x v="0"/>
    <x v="0"/>
    <x v="0"/>
    <m/>
    <m/>
    <x v="0"/>
    <x v="0"/>
    <x v="0"/>
    <m/>
    <x v="0"/>
    <m/>
    <m/>
    <n v="0"/>
    <m/>
    <n v="0"/>
    <n v="0"/>
    <n v="0"/>
    <n v="0"/>
    <m/>
    <n v="0"/>
    <m/>
    <n v="0"/>
    <n v="0"/>
    <m/>
    <n v="0"/>
    <n v="0"/>
    <m/>
  </r>
  <r>
    <n v="4594"/>
    <x v="0"/>
    <x v="0"/>
    <x v="0"/>
    <x v="0"/>
    <m/>
    <m/>
    <x v="0"/>
    <x v="0"/>
    <x v="0"/>
    <m/>
    <x v="0"/>
    <m/>
    <m/>
    <n v="0"/>
    <m/>
    <n v="0"/>
    <n v="0"/>
    <n v="0"/>
    <n v="0"/>
    <m/>
    <n v="0"/>
    <m/>
    <n v="0"/>
    <n v="0"/>
    <m/>
    <n v="0"/>
    <n v="0"/>
    <m/>
  </r>
  <r>
    <n v="4595"/>
    <x v="0"/>
    <x v="0"/>
    <x v="0"/>
    <x v="0"/>
    <m/>
    <m/>
    <x v="0"/>
    <x v="0"/>
    <x v="0"/>
    <m/>
    <x v="0"/>
    <m/>
    <m/>
    <n v="0"/>
    <m/>
    <n v="0"/>
    <n v="0"/>
    <n v="0"/>
    <n v="0"/>
    <m/>
    <n v="0"/>
    <m/>
    <n v="0"/>
    <n v="0"/>
    <m/>
    <n v="0"/>
    <n v="0"/>
    <m/>
  </r>
  <r>
    <n v="4596"/>
    <x v="0"/>
    <x v="0"/>
    <x v="0"/>
    <x v="0"/>
    <m/>
    <m/>
    <x v="0"/>
    <x v="0"/>
    <x v="0"/>
    <m/>
    <x v="0"/>
    <m/>
    <m/>
    <n v="0"/>
    <m/>
    <n v="0"/>
    <n v="0"/>
    <n v="0"/>
    <n v="0"/>
    <m/>
    <n v="0"/>
    <m/>
    <n v="0"/>
    <n v="0"/>
    <m/>
    <n v="0"/>
    <n v="0"/>
    <m/>
  </r>
  <r>
    <n v="4597"/>
    <x v="0"/>
    <x v="0"/>
    <x v="0"/>
    <x v="0"/>
    <m/>
    <m/>
    <x v="0"/>
    <x v="0"/>
    <x v="0"/>
    <m/>
    <x v="0"/>
    <m/>
    <m/>
    <n v="0"/>
    <m/>
    <n v="0"/>
    <n v="0"/>
    <n v="0"/>
    <n v="0"/>
    <m/>
    <n v="0"/>
    <m/>
    <n v="0"/>
    <n v="0"/>
    <m/>
    <n v="0"/>
    <n v="0"/>
    <m/>
  </r>
  <r>
    <n v="4598"/>
    <x v="0"/>
    <x v="0"/>
    <x v="0"/>
    <x v="0"/>
    <m/>
    <m/>
    <x v="0"/>
    <x v="0"/>
    <x v="0"/>
    <m/>
    <x v="0"/>
    <m/>
    <m/>
    <n v="0"/>
    <m/>
    <n v="0"/>
    <n v="0"/>
    <n v="0"/>
    <n v="0"/>
    <m/>
    <n v="0"/>
    <m/>
    <n v="0"/>
    <n v="0"/>
    <m/>
    <n v="0"/>
    <n v="0"/>
    <m/>
  </r>
  <r>
    <n v="4599"/>
    <x v="0"/>
    <x v="0"/>
    <x v="0"/>
    <x v="0"/>
    <m/>
    <m/>
    <x v="0"/>
    <x v="0"/>
    <x v="0"/>
    <m/>
    <x v="0"/>
    <m/>
    <m/>
    <n v="0"/>
    <m/>
    <n v="0"/>
    <n v="0"/>
    <n v="0"/>
    <n v="0"/>
    <m/>
    <n v="0"/>
    <m/>
    <n v="0"/>
    <n v="0"/>
    <m/>
    <n v="0"/>
    <n v="0"/>
    <m/>
  </r>
  <r>
    <n v="4600"/>
    <x v="0"/>
    <x v="0"/>
    <x v="0"/>
    <x v="0"/>
    <m/>
    <m/>
    <x v="0"/>
    <x v="0"/>
    <x v="0"/>
    <m/>
    <x v="0"/>
    <m/>
    <m/>
    <n v="0"/>
    <m/>
    <n v="0"/>
    <n v="0"/>
    <n v="0"/>
    <n v="0"/>
    <m/>
    <n v="0"/>
    <m/>
    <n v="0"/>
    <n v="0"/>
    <m/>
    <n v="0"/>
    <n v="0"/>
    <m/>
  </r>
  <r>
    <n v="4601"/>
    <x v="0"/>
    <x v="0"/>
    <x v="0"/>
    <x v="0"/>
    <m/>
    <m/>
    <x v="0"/>
    <x v="0"/>
    <x v="0"/>
    <m/>
    <x v="0"/>
    <m/>
    <m/>
    <n v="0"/>
    <m/>
    <n v="0"/>
    <n v="0"/>
    <n v="0"/>
    <n v="0"/>
    <m/>
    <n v="0"/>
    <m/>
    <n v="0"/>
    <n v="0"/>
    <m/>
    <n v="0"/>
    <n v="0"/>
    <m/>
  </r>
  <r>
    <n v="4602"/>
    <x v="0"/>
    <x v="0"/>
    <x v="0"/>
    <x v="0"/>
    <m/>
    <m/>
    <x v="0"/>
    <x v="0"/>
    <x v="0"/>
    <m/>
    <x v="0"/>
    <m/>
    <m/>
    <n v="0"/>
    <m/>
    <n v="0"/>
    <n v="0"/>
    <n v="0"/>
    <n v="0"/>
    <m/>
    <n v="0"/>
    <m/>
    <n v="0"/>
    <n v="0"/>
    <m/>
    <n v="0"/>
    <n v="0"/>
    <m/>
  </r>
  <r>
    <n v="4603"/>
    <x v="0"/>
    <x v="0"/>
    <x v="0"/>
    <x v="0"/>
    <m/>
    <m/>
    <x v="0"/>
    <x v="0"/>
    <x v="0"/>
    <m/>
    <x v="0"/>
    <m/>
    <m/>
    <n v="0"/>
    <m/>
    <n v="0"/>
    <n v="0"/>
    <n v="0"/>
    <n v="0"/>
    <m/>
    <n v="0"/>
    <m/>
    <n v="0"/>
    <n v="0"/>
    <m/>
    <n v="0"/>
    <n v="0"/>
    <m/>
  </r>
  <r>
    <n v="4604"/>
    <x v="0"/>
    <x v="0"/>
    <x v="0"/>
    <x v="0"/>
    <m/>
    <m/>
    <x v="0"/>
    <x v="0"/>
    <x v="0"/>
    <m/>
    <x v="0"/>
    <m/>
    <m/>
    <n v="0"/>
    <m/>
    <n v="0"/>
    <n v="0"/>
    <n v="0"/>
    <n v="0"/>
    <m/>
    <n v="0"/>
    <m/>
    <n v="0"/>
    <n v="0"/>
    <m/>
    <n v="0"/>
    <n v="0"/>
    <m/>
  </r>
  <r>
    <n v="4605"/>
    <x v="0"/>
    <x v="0"/>
    <x v="0"/>
    <x v="0"/>
    <m/>
    <m/>
    <x v="0"/>
    <x v="0"/>
    <x v="0"/>
    <m/>
    <x v="0"/>
    <m/>
    <m/>
    <n v="0"/>
    <m/>
    <n v="0"/>
    <n v="0"/>
    <n v="0"/>
    <n v="0"/>
    <m/>
    <n v="0"/>
    <m/>
    <n v="0"/>
    <n v="0"/>
    <m/>
    <n v="0"/>
    <n v="0"/>
    <m/>
  </r>
  <r>
    <n v="4606"/>
    <x v="0"/>
    <x v="0"/>
    <x v="0"/>
    <x v="0"/>
    <m/>
    <m/>
    <x v="0"/>
    <x v="0"/>
    <x v="0"/>
    <m/>
    <x v="0"/>
    <m/>
    <m/>
    <n v="0"/>
    <m/>
    <n v="0"/>
    <n v="0"/>
    <n v="0"/>
    <n v="0"/>
    <m/>
    <n v="0"/>
    <m/>
    <n v="0"/>
    <n v="0"/>
    <m/>
    <n v="0"/>
    <n v="0"/>
    <m/>
  </r>
  <r>
    <n v="4607"/>
    <x v="0"/>
    <x v="0"/>
    <x v="0"/>
    <x v="0"/>
    <m/>
    <m/>
    <x v="0"/>
    <x v="0"/>
    <x v="0"/>
    <m/>
    <x v="0"/>
    <m/>
    <m/>
    <n v="0"/>
    <m/>
    <n v="0"/>
    <n v="0"/>
    <n v="0"/>
    <n v="0"/>
    <m/>
    <n v="0"/>
    <m/>
    <n v="0"/>
    <n v="0"/>
    <m/>
    <n v="0"/>
    <n v="0"/>
    <m/>
  </r>
  <r>
    <n v="4608"/>
    <x v="0"/>
    <x v="0"/>
    <x v="0"/>
    <x v="0"/>
    <m/>
    <m/>
    <x v="0"/>
    <x v="0"/>
    <x v="0"/>
    <m/>
    <x v="0"/>
    <m/>
    <m/>
    <n v="0"/>
    <m/>
    <n v="0"/>
    <n v="0"/>
    <n v="0"/>
    <n v="0"/>
    <m/>
    <n v="0"/>
    <m/>
    <n v="0"/>
    <n v="0"/>
    <m/>
    <n v="0"/>
    <n v="0"/>
    <m/>
  </r>
  <r>
    <n v="4609"/>
    <x v="0"/>
    <x v="0"/>
    <x v="0"/>
    <x v="0"/>
    <m/>
    <m/>
    <x v="0"/>
    <x v="0"/>
    <x v="0"/>
    <m/>
    <x v="0"/>
    <m/>
    <m/>
    <n v="0"/>
    <m/>
    <n v="0"/>
    <n v="0"/>
    <n v="0"/>
    <n v="0"/>
    <m/>
    <n v="0"/>
    <m/>
    <n v="0"/>
    <n v="0"/>
    <m/>
    <n v="0"/>
    <n v="0"/>
    <m/>
  </r>
  <r>
    <n v="4610"/>
    <x v="0"/>
    <x v="0"/>
    <x v="0"/>
    <x v="0"/>
    <m/>
    <m/>
    <x v="0"/>
    <x v="0"/>
    <x v="0"/>
    <m/>
    <x v="0"/>
    <m/>
    <m/>
    <n v="0"/>
    <m/>
    <n v="0"/>
    <n v="0"/>
    <n v="0"/>
    <n v="0"/>
    <m/>
    <n v="0"/>
    <m/>
    <n v="0"/>
    <n v="0"/>
    <m/>
    <n v="0"/>
    <n v="0"/>
    <m/>
  </r>
  <r>
    <n v="4611"/>
    <x v="0"/>
    <x v="0"/>
    <x v="0"/>
    <x v="0"/>
    <m/>
    <m/>
    <x v="0"/>
    <x v="0"/>
    <x v="0"/>
    <m/>
    <x v="0"/>
    <m/>
    <m/>
    <n v="0"/>
    <m/>
    <n v="0"/>
    <n v="0"/>
    <n v="0"/>
    <n v="0"/>
    <m/>
    <n v="0"/>
    <m/>
    <n v="0"/>
    <n v="0"/>
    <m/>
    <n v="0"/>
    <n v="0"/>
    <m/>
  </r>
  <r>
    <n v="4612"/>
    <x v="0"/>
    <x v="0"/>
    <x v="0"/>
    <x v="0"/>
    <m/>
    <m/>
    <x v="0"/>
    <x v="0"/>
    <x v="0"/>
    <m/>
    <x v="0"/>
    <m/>
    <m/>
    <n v="0"/>
    <m/>
    <n v="0"/>
    <n v="0"/>
    <n v="0"/>
    <n v="0"/>
    <m/>
    <n v="0"/>
    <m/>
    <n v="0"/>
    <n v="0"/>
    <m/>
    <n v="0"/>
    <n v="0"/>
    <m/>
  </r>
  <r>
    <n v="4613"/>
    <x v="0"/>
    <x v="0"/>
    <x v="0"/>
    <x v="0"/>
    <m/>
    <m/>
    <x v="0"/>
    <x v="0"/>
    <x v="0"/>
    <m/>
    <x v="0"/>
    <m/>
    <m/>
    <n v="0"/>
    <m/>
    <n v="0"/>
    <n v="0"/>
    <n v="0"/>
    <n v="0"/>
    <m/>
    <n v="0"/>
    <m/>
    <n v="0"/>
    <n v="0"/>
    <m/>
    <n v="0"/>
    <n v="0"/>
    <m/>
  </r>
  <r>
    <n v="4614"/>
    <x v="0"/>
    <x v="0"/>
    <x v="0"/>
    <x v="0"/>
    <m/>
    <m/>
    <x v="0"/>
    <x v="0"/>
    <x v="0"/>
    <m/>
    <x v="0"/>
    <m/>
    <m/>
    <n v="0"/>
    <m/>
    <n v="0"/>
    <n v="0"/>
    <n v="0"/>
    <n v="0"/>
    <m/>
    <n v="0"/>
    <m/>
    <n v="0"/>
    <n v="0"/>
    <m/>
    <n v="0"/>
    <n v="0"/>
    <m/>
  </r>
  <r>
    <n v="4615"/>
    <x v="0"/>
    <x v="0"/>
    <x v="0"/>
    <x v="0"/>
    <m/>
    <m/>
    <x v="0"/>
    <x v="0"/>
    <x v="0"/>
    <m/>
    <x v="0"/>
    <m/>
    <m/>
    <n v="0"/>
    <m/>
    <n v="0"/>
    <n v="0"/>
    <n v="0"/>
    <n v="0"/>
    <m/>
    <n v="0"/>
    <m/>
    <n v="0"/>
    <n v="0"/>
    <m/>
    <n v="0"/>
    <n v="0"/>
    <m/>
  </r>
  <r>
    <n v="4616"/>
    <x v="0"/>
    <x v="0"/>
    <x v="0"/>
    <x v="0"/>
    <m/>
    <m/>
    <x v="0"/>
    <x v="0"/>
    <x v="0"/>
    <m/>
    <x v="0"/>
    <m/>
    <m/>
    <n v="0"/>
    <m/>
    <n v="0"/>
    <n v="0"/>
    <n v="0"/>
    <n v="0"/>
    <m/>
    <n v="0"/>
    <m/>
    <n v="0"/>
    <n v="0"/>
    <m/>
    <n v="0"/>
    <n v="0"/>
    <m/>
  </r>
  <r>
    <n v="4617"/>
    <x v="0"/>
    <x v="0"/>
    <x v="0"/>
    <x v="0"/>
    <m/>
    <m/>
    <x v="0"/>
    <x v="0"/>
    <x v="0"/>
    <m/>
    <x v="0"/>
    <m/>
    <m/>
    <n v="0"/>
    <m/>
    <n v="0"/>
    <n v="0"/>
    <n v="0"/>
    <n v="0"/>
    <m/>
    <n v="0"/>
    <m/>
    <n v="0"/>
    <n v="0"/>
    <m/>
    <n v="0"/>
    <n v="0"/>
    <m/>
  </r>
  <r>
    <n v="4618"/>
    <x v="0"/>
    <x v="0"/>
    <x v="0"/>
    <x v="0"/>
    <m/>
    <m/>
    <x v="0"/>
    <x v="0"/>
    <x v="0"/>
    <m/>
    <x v="0"/>
    <m/>
    <m/>
    <n v="0"/>
    <m/>
    <n v="0"/>
    <n v="0"/>
    <n v="0"/>
    <n v="0"/>
    <m/>
    <n v="0"/>
    <m/>
    <n v="0"/>
    <n v="0"/>
    <m/>
    <n v="0"/>
    <n v="0"/>
    <m/>
  </r>
  <r>
    <n v="4619"/>
    <x v="0"/>
    <x v="0"/>
    <x v="0"/>
    <x v="0"/>
    <m/>
    <m/>
    <x v="0"/>
    <x v="0"/>
    <x v="0"/>
    <m/>
    <x v="0"/>
    <m/>
    <m/>
    <n v="0"/>
    <m/>
    <n v="0"/>
    <n v="0"/>
    <n v="0"/>
    <n v="0"/>
    <m/>
    <n v="0"/>
    <m/>
    <n v="0"/>
    <n v="0"/>
    <m/>
    <n v="0"/>
    <n v="0"/>
    <m/>
  </r>
  <r>
    <n v="4620"/>
    <x v="0"/>
    <x v="0"/>
    <x v="0"/>
    <x v="0"/>
    <m/>
    <m/>
    <x v="0"/>
    <x v="0"/>
    <x v="0"/>
    <m/>
    <x v="0"/>
    <m/>
    <m/>
    <n v="0"/>
    <m/>
    <n v="0"/>
    <n v="0"/>
    <n v="0"/>
    <n v="0"/>
    <m/>
    <n v="0"/>
    <m/>
    <n v="0"/>
    <n v="0"/>
    <m/>
    <n v="0"/>
    <n v="0"/>
    <m/>
  </r>
  <r>
    <n v="4621"/>
    <x v="0"/>
    <x v="0"/>
    <x v="0"/>
    <x v="0"/>
    <m/>
    <m/>
    <x v="0"/>
    <x v="0"/>
    <x v="0"/>
    <m/>
    <x v="0"/>
    <m/>
    <m/>
    <n v="0"/>
    <m/>
    <n v="0"/>
    <n v="0"/>
    <n v="0"/>
    <n v="0"/>
    <m/>
    <n v="0"/>
    <m/>
    <n v="0"/>
    <n v="0"/>
    <m/>
    <n v="0"/>
    <n v="0"/>
    <m/>
  </r>
  <r>
    <n v="4622"/>
    <x v="0"/>
    <x v="0"/>
    <x v="0"/>
    <x v="0"/>
    <m/>
    <m/>
    <x v="0"/>
    <x v="0"/>
    <x v="0"/>
    <m/>
    <x v="0"/>
    <m/>
    <m/>
    <n v="0"/>
    <m/>
    <n v="0"/>
    <n v="0"/>
    <n v="0"/>
    <n v="0"/>
    <m/>
    <n v="0"/>
    <m/>
    <n v="0"/>
    <n v="0"/>
    <m/>
    <n v="0"/>
    <n v="0"/>
    <m/>
  </r>
  <r>
    <n v="4623"/>
    <x v="0"/>
    <x v="0"/>
    <x v="0"/>
    <x v="0"/>
    <m/>
    <m/>
    <x v="0"/>
    <x v="0"/>
    <x v="0"/>
    <m/>
    <x v="0"/>
    <m/>
    <m/>
    <n v="0"/>
    <m/>
    <n v="0"/>
    <n v="0"/>
    <n v="0"/>
    <n v="0"/>
    <m/>
    <n v="0"/>
    <m/>
    <n v="0"/>
    <n v="0"/>
    <m/>
    <n v="0"/>
    <n v="0"/>
    <m/>
  </r>
  <r>
    <n v="4624"/>
    <x v="0"/>
    <x v="0"/>
    <x v="0"/>
    <x v="0"/>
    <m/>
    <m/>
    <x v="0"/>
    <x v="0"/>
    <x v="0"/>
    <m/>
    <x v="0"/>
    <m/>
    <m/>
    <n v="0"/>
    <m/>
    <n v="0"/>
    <n v="0"/>
    <n v="0"/>
    <n v="0"/>
    <m/>
    <n v="0"/>
    <m/>
    <n v="0"/>
    <n v="0"/>
    <m/>
    <n v="0"/>
    <n v="0"/>
    <m/>
  </r>
  <r>
    <n v="4625"/>
    <x v="0"/>
    <x v="0"/>
    <x v="0"/>
    <x v="0"/>
    <m/>
    <m/>
    <x v="0"/>
    <x v="0"/>
    <x v="0"/>
    <m/>
    <x v="0"/>
    <m/>
    <m/>
    <n v="0"/>
    <m/>
    <n v="0"/>
    <n v="0"/>
    <n v="0"/>
    <n v="0"/>
    <m/>
    <n v="0"/>
    <m/>
    <n v="0"/>
    <n v="0"/>
    <m/>
    <n v="0"/>
    <n v="0"/>
    <m/>
  </r>
  <r>
    <n v="4626"/>
    <x v="0"/>
    <x v="0"/>
    <x v="0"/>
    <x v="0"/>
    <m/>
    <m/>
    <x v="0"/>
    <x v="0"/>
    <x v="0"/>
    <m/>
    <x v="0"/>
    <m/>
    <m/>
    <n v="0"/>
    <m/>
    <n v="0"/>
    <n v="0"/>
    <n v="0"/>
    <n v="0"/>
    <m/>
    <n v="0"/>
    <m/>
    <n v="0"/>
    <n v="0"/>
    <m/>
    <n v="0"/>
    <n v="0"/>
    <m/>
  </r>
  <r>
    <n v="4627"/>
    <x v="0"/>
    <x v="0"/>
    <x v="0"/>
    <x v="0"/>
    <m/>
    <m/>
    <x v="0"/>
    <x v="0"/>
    <x v="0"/>
    <m/>
    <x v="0"/>
    <m/>
    <m/>
    <n v="0"/>
    <m/>
    <n v="0"/>
    <n v="0"/>
    <n v="0"/>
    <n v="0"/>
    <m/>
    <n v="0"/>
    <m/>
    <n v="0"/>
    <n v="0"/>
    <m/>
    <n v="0"/>
    <n v="0"/>
    <m/>
  </r>
  <r>
    <n v="4628"/>
    <x v="0"/>
    <x v="0"/>
    <x v="0"/>
    <x v="0"/>
    <m/>
    <m/>
    <x v="0"/>
    <x v="0"/>
    <x v="0"/>
    <m/>
    <x v="0"/>
    <m/>
    <m/>
    <n v="0"/>
    <m/>
    <n v="0"/>
    <n v="0"/>
    <n v="0"/>
    <n v="0"/>
    <m/>
    <n v="0"/>
    <m/>
    <n v="0"/>
    <n v="0"/>
    <m/>
    <n v="0"/>
    <n v="0"/>
    <m/>
  </r>
  <r>
    <n v="4629"/>
    <x v="0"/>
    <x v="0"/>
    <x v="0"/>
    <x v="0"/>
    <m/>
    <m/>
    <x v="0"/>
    <x v="0"/>
    <x v="0"/>
    <m/>
    <x v="0"/>
    <m/>
    <m/>
    <n v="0"/>
    <m/>
    <n v="0"/>
    <n v="0"/>
    <n v="0"/>
    <n v="0"/>
    <m/>
    <n v="0"/>
    <m/>
    <n v="0"/>
    <n v="0"/>
    <m/>
    <n v="0"/>
    <n v="0"/>
    <m/>
  </r>
  <r>
    <n v="4630"/>
    <x v="0"/>
    <x v="0"/>
    <x v="0"/>
    <x v="0"/>
    <m/>
    <m/>
    <x v="0"/>
    <x v="0"/>
    <x v="0"/>
    <m/>
    <x v="0"/>
    <m/>
    <m/>
    <n v="0"/>
    <m/>
    <n v="0"/>
    <n v="0"/>
    <n v="0"/>
    <n v="0"/>
    <m/>
    <n v="0"/>
    <m/>
    <n v="0"/>
    <n v="0"/>
    <m/>
    <n v="0"/>
    <n v="0"/>
    <m/>
  </r>
  <r>
    <n v="4631"/>
    <x v="0"/>
    <x v="0"/>
    <x v="0"/>
    <x v="0"/>
    <m/>
    <m/>
    <x v="0"/>
    <x v="0"/>
    <x v="0"/>
    <m/>
    <x v="0"/>
    <m/>
    <m/>
    <n v="0"/>
    <m/>
    <n v="0"/>
    <n v="0"/>
    <n v="0"/>
    <n v="0"/>
    <m/>
    <n v="0"/>
    <m/>
    <n v="0"/>
    <n v="0"/>
    <m/>
    <n v="0"/>
    <n v="0"/>
    <m/>
  </r>
  <r>
    <n v="4632"/>
    <x v="0"/>
    <x v="0"/>
    <x v="0"/>
    <x v="0"/>
    <m/>
    <m/>
    <x v="0"/>
    <x v="0"/>
    <x v="0"/>
    <m/>
    <x v="0"/>
    <m/>
    <m/>
    <n v="0"/>
    <m/>
    <n v="0"/>
    <n v="0"/>
    <n v="0"/>
    <n v="0"/>
    <m/>
    <n v="0"/>
    <m/>
    <n v="0"/>
    <n v="0"/>
    <m/>
    <n v="0"/>
    <n v="0"/>
    <m/>
  </r>
  <r>
    <n v="4633"/>
    <x v="0"/>
    <x v="0"/>
    <x v="0"/>
    <x v="0"/>
    <m/>
    <m/>
    <x v="0"/>
    <x v="0"/>
    <x v="0"/>
    <m/>
    <x v="0"/>
    <m/>
    <m/>
    <n v="0"/>
    <m/>
    <n v="0"/>
    <n v="0"/>
    <n v="0"/>
    <n v="0"/>
    <m/>
    <n v="0"/>
    <m/>
    <n v="0"/>
    <n v="0"/>
    <m/>
    <n v="0"/>
    <n v="0"/>
    <m/>
  </r>
  <r>
    <n v="4634"/>
    <x v="0"/>
    <x v="0"/>
    <x v="0"/>
    <x v="0"/>
    <m/>
    <m/>
    <x v="0"/>
    <x v="0"/>
    <x v="0"/>
    <m/>
    <x v="0"/>
    <m/>
    <m/>
    <n v="0"/>
    <m/>
    <n v="0"/>
    <n v="0"/>
    <n v="0"/>
    <n v="0"/>
    <m/>
    <n v="0"/>
    <m/>
    <n v="0"/>
    <n v="0"/>
    <m/>
    <n v="0"/>
    <n v="0"/>
    <m/>
  </r>
  <r>
    <n v="4635"/>
    <x v="0"/>
    <x v="0"/>
    <x v="0"/>
    <x v="0"/>
    <m/>
    <m/>
    <x v="0"/>
    <x v="0"/>
    <x v="0"/>
    <m/>
    <x v="0"/>
    <m/>
    <m/>
    <n v="0"/>
    <m/>
    <n v="0"/>
    <n v="0"/>
    <n v="0"/>
    <n v="0"/>
    <m/>
    <n v="0"/>
    <m/>
    <n v="0"/>
    <n v="0"/>
    <m/>
    <n v="0"/>
    <n v="0"/>
    <m/>
  </r>
  <r>
    <n v="4636"/>
    <x v="0"/>
    <x v="0"/>
    <x v="0"/>
    <x v="0"/>
    <m/>
    <m/>
    <x v="0"/>
    <x v="0"/>
    <x v="0"/>
    <m/>
    <x v="0"/>
    <m/>
    <m/>
    <n v="0"/>
    <m/>
    <n v="0"/>
    <n v="0"/>
    <n v="0"/>
    <n v="0"/>
    <m/>
    <n v="0"/>
    <m/>
    <n v="0"/>
    <n v="0"/>
    <m/>
    <n v="0"/>
    <n v="0"/>
    <m/>
  </r>
  <r>
    <n v="4637"/>
    <x v="0"/>
    <x v="0"/>
    <x v="0"/>
    <x v="0"/>
    <m/>
    <m/>
    <x v="0"/>
    <x v="0"/>
    <x v="0"/>
    <m/>
    <x v="0"/>
    <m/>
    <m/>
    <n v="0"/>
    <m/>
    <n v="0"/>
    <n v="0"/>
    <n v="0"/>
    <n v="0"/>
    <m/>
    <n v="0"/>
    <m/>
    <n v="0"/>
    <n v="0"/>
    <m/>
    <n v="0"/>
    <n v="0"/>
    <m/>
  </r>
  <r>
    <n v="4638"/>
    <x v="0"/>
    <x v="0"/>
    <x v="0"/>
    <x v="0"/>
    <m/>
    <m/>
    <x v="0"/>
    <x v="0"/>
    <x v="0"/>
    <m/>
    <x v="0"/>
    <m/>
    <m/>
    <n v="0"/>
    <m/>
    <n v="0"/>
    <n v="0"/>
    <n v="0"/>
    <n v="0"/>
    <m/>
    <n v="0"/>
    <m/>
    <n v="0"/>
    <n v="0"/>
    <m/>
    <n v="0"/>
    <n v="0"/>
    <m/>
  </r>
  <r>
    <n v="4639"/>
    <x v="0"/>
    <x v="0"/>
    <x v="0"/>
    <x v="0"/>
    <m/>
    <m/>
    <x v="0"/>
    <x v="0"/>
    <x v="0"/>
    <m/>
    <x v="0"/>
    <m/>
    <m/>
    <n v="0"/>
    <m/>
    <n v="0"/>
    <n v="0"/>
    <n v="0"/>
    <n v="0"/>
    <m/>
    <n v="0"/>
    <m/>
    <n v="0"/>
    <n v="0"/>
    <m/>
    <n v="0"/>
    <n v="0"/>
    <m/>
  </r>
  <r>
    <n v="4640"/>
    <x v="0"/>
    <x v="0"/>
    <x v="0"/>
    <x v="0"/>
    <m/>
    <m/>
    <x v="0"/>
    <x v="0"/>
    <x v="0"/>
    <m/>
    <x v="0"/>
    <m/>
    <m/>
    <n v="0"/>
    <m/>
    <n v="0"/>
    <n v="0"/>
    <n v="0"/>
    <n v="0"/>
    <m/>
    <n v="0"/>
    <m/>
    <n v="0"/>
    <n v="0"/>
    <m/>
    <n v="0"/>
    <n v="0"/>
    <m/>
  </r>
  <r>
    <n v="4641"/>
    <x v="0"/>
    <x v="0"/>
    <x v="0"/>
    <x v="0"/>
    <m/>
    <m/>
    <x v="0"/>
    <x v="0"/>
    <x v="0"/>
    <m/>
    <x v="0"/>
    <m/>
    <m/>
    <n v="0"/>
    <m/>
    <n v="0"/>
    <n v="0"/>
    <n v="0"/>
    <n v="0"/>
    <m/>
    <n v="0"/>
    <m/>
    <n v="0"/>
    <n v="0"/>
    <m/>
    <n v="0"/>
    <n v="0"/>
    <m/>
  </r>
  <r>
    <n v="4642"/>
    <x v="0"/>
    <x v="0"/>
    <x v="0"/>
    <x v="0"/>
    <m/>
    <m/>
    <x v="0"/>
    <x v="0"/>
    <x v="0"/>
    <m/>
    <x v="0"/>
    <m/>
    <m/>
    <n v="0"/>
    <m/>
    <n v="0"/>
    <n v="0"/>
    <n v="0"/>
    <n v="0"/>
    <m/>
    <n v="0"/>
    <m/>
    <n v="0"/>
    <n v="0"/>
    <m/>
    <n v="0"/>
    <n v="0"/>
    <m/>
  </r>
  <r>
    <n v="4643"/>
    <x v="0"/>
    <x v="0"/>
    <x v="0"/>
    <x v="0"/>
    <m/>
    <m/>
    <x v="0"/>
    <x v="0"/>
    <x v="0"/>
    <m/>
    <x v="0"/>
    <m/>
    <m/>
    <n v="0"/>
    <m/>
    <n v="0"/>
    <n v="0"/>
    <n v="0"/>
    <n v="0"/>
    <m/>
    <n v="0"/>
    <m/>
    <n v="0"/>
    <n v="0"/>
    <m/>
    <n v="0"/>
    <n v="0"/>
    <m/>
  </r>
  <r>
    <n v="4644"/>
    <x v="0"/>
    <x v="0"/>
    <x v="0"/>
    <x v="0"/>
    <m/>
    <m/>
    <x v="0"/>
    <x v="0"/>
    <x v="0"/>
    <m/>
    <x v="0"/>
    <m/>
    <m/>
    <n v="0"/>
    <m/>
    <n v="0"/>
    <n v="0"/>
    <n v="0"/>
    <n v="0"/>
    <m/>
    <n v="0"/>
    <m/>
    <n v="0"/>
    <n v="0"/>
    <m/>
    <n v="0"/>
    <n v="0"/>
    <m/>
  </r>
  <r>
    <n v="4645"/>
    <x v="0"/>
    <x v="0"/>
    <x v="0"/>
    <x v="0"/>
    <m/>
    <m/>
    <x v="0"/>
    <x v="0"/>
    <x v="0"/>
    <m/>
    <x v="0"/>
    <m/>
    <m/>
    <n v="0"/>
    <m/>
    <n v="0"/>
    <n v="0"/>
    <n v="0"/>
    <n v="0"/>
    <m/>
    <n v="0"/>
    <m/>
    <n v="0"/>
    <n v="0"/>
    <m/>
    <n v="0"/>
    <n v="0"/>
    <m/>
  </r>
  <r>
    <n v="4646"/>
    <x v="0"/>
    <x v="0"/>
    <x v="0"/>
    <x v="0"/>
    <m/>
    <m/>
    <x v="0"/>
    <x v="0"/>
    <x v="0"/>
    <m/>
    <x v="0"/>
    <m/>
    <m/>
    <n v="0"/>
    <m/>
    <n v="0"/>
    <n v="0"/>
    <n v="0"/>
    <n v="0"/>
    <m/>
    <n v="0"/>
    <m/>
    <n v="0"/>
    <n v="0"/>
    <m/>
    <n v="0"/>
    <n v="0"/>
    <m/>
  </r>
  <r>
    <n v="4647"/>
    <x v="0"/>
    <x v="0"/>
    <x v="0"/>
    <x v="0"/>
    <m/>
    <m/>
    <x v="0"/>
    <x v="0"/>
    <x v="0"/>
    <m/>
    <x v="0"/>
    <m/>
    <m/>
    <n v="0"/>
    <m/>
    <n v="0"/>
    <n v="0"/>
    <n v="0"/>
    <n v="0"/>
    <m/>
    <n v="0"/>
    <m/>
    <n v="0"/>
    <n v="0"/>
    <m/>
    <n v="0"/>
    <n v="0"/>
    <m/>
  </r>
  <r>
    <n v="4648"/>
    <x v="0"/>
    <x v="0"/>
    <x v="0"/>
    <x v="0"/>
    <m/>
    <m/>
    <x v="0"/>
    <x v="0"/>
    <x v="0"/>
    <m/>
    <x v="0"/>
    <m/>
    <m/>
    <n v="0"/>
    <m/>
    <n v="0"/>
    <n v="0"/>
    <n v="0"/>
    <n v="0"/>
    <m/>
    <n v="0"/>
    <m/>
    <n v="0"/>
    <n v="0"/>
    <m/>
    <n v="0"/>
    <n v="0"/>
    <m/>
  </r>
  <r>
    <n v="4649"/>
    <x v="0"/>
    <x v="0"/>
    <x v="0"/>
    <x v="0"/>
    <m/>
    <m/>
    <x v="0"/>
    <x v="0"/>
    <x v="0"/>
    <m/>
    <x v="0"/>
    <m/>
    <m/>
    <n v="0"/>
    <m/>
    <n v="0"/>
    <n v="0"/>
    <n v="0"/>
    <n v="0"/>
    <m/>
    <n v="0"/>
    <m/>
    <n v="0"/>
    <n v="0"/>
    <m/>
    <n v="0"/>
    <n v="0"/>
    <m/>
  </r>
  <r>
    <n v="4650"/>
    <x v="0"/>
    <x v="0"/>
    <x v="0"/>
    <x v="0"/>
    <m/>
    <m/>
    <x v="0"/>
    <x v="0"/>
    <x v="0"/>
    <m/>
    <x v="0"/>
    <m/>
    <m/>
    <n v="0"/>
    <m/>
    <n v="0"/>
    <n v="0"/>
    <n v="0"/>
    <n v="0"/>
    <m/>
    <n v="0"/>
    <m/>
    <n v="0"/>
    <n v="0"/>
    <m/>
    <n v="0"/>
    <n v="0"/>
    <m/>
  </r>
  <r>
    <n v="4651"/>
    <x v="0"/>
    <x v="0"/>
    <x v="0"/>
    <x v="0"/>
    <m/>
    <m/>
    <x v="0"/>
    <x v="0"/>
    <x v="0"/>
    <m/>
    <x v="0"/>
    <m/>
    <m/>
    <n v="0"/>
    <m/>
    <n v="0"/>
    <n v="0"/>
    <n v="0"/>
    <n v="0"/>
    <m/>
    <n v="0"/>
    <m/>
    <n v="0"/>
    <n v="0"/>
    <m/>
    <n v="0"/>
    <n v="0"/>
    <m/>
  </r>
  <r>
    <n v="4652"/>
    <x v="0"/>
    <x v="0"/>
    <x v="0"/>
    <x v="0"/>
    <m/>
    <m/>
    <x v="0"/>
    <x v="0"/>
    <x v="0"/>
    <m/>
    <x v="0"/>
    <m/>
    <m/>
    <n v="0"/>
    <m/>
    <n v="0"/>
    <n v="0"/>
    <n v="0"/>
    <n v="0"/>
    <m/>
    <n v="0"/>
    <m/>
    <n v="0"/>
    <n v="0"/>
    <m/>
    <n v="0"/>
    <n v="0"/>
    <m/>
  </r>
  <r>
    <n v="4653"/>
    <x v="0"/>
    <x v="0"/>
    <x v="0"/>
    <x v="0"/>
    <m/>
    <m/>
    <x v="0"/>
    <x v="0"/>
    <x v="0"/>
    <m/>
    <x v="0"/>
    <m/>
    <m/>
    <n v="0"/>
    <m/>
    <n v="0"/>
    <n v="0"/>
    <n v="0"/>
    <n v="0"/>
    <m/>
    <n v="0"/>
    <m/>
    <n v="0"/>
    <n v="0"/>
    <m/>
    <n v="0"/>
    <n v="0"/>
    <m/>
  </r>
  <r>
    <n v="4654"/>
    <x v="0"/>
    <x v="0"/>
    <x v="0"/>
    <x v="0"/>
    <m/>
    <m/>
    <x v="0"/>
    <x v="0"/>
    <x v="0"/>
    <m/>
    <x v="0"/>
    <m/>
    <m/>
    <n v="0"/>
    <m/>
    <n v="0"/>
    <n v="0"/>
    <n v="0"/>
    <n v="0"/>
    <m/>
    <n v="0"/>
    <m/>
    <n v="0"/>
    <n v="0"/>
    <m/>
    <n v="0"/>
    <n v="0"/>
    <m/>
  </r>
  <r>
    <n v="4655"/>
    <x v="0"/>
    <x v="0"/>
    <x v="0"/>
    <x v="0"/>
    <m/>
    <m/>
    <x v="0"/>
    <x v="0"/>
    <x v="0"/>
    <m/>
    <x v="0"/>
    <m/>
    <m/>
    <n v="0"/>
    <m/>
    <n v="0"/>
    <n v="0"/>
    <n v="0"/>
    <n v="0"/>
    <m/>
    <n v="0"/>
    <m/>
    <n v="0"/>
    <n v="0"/>
    <m/>
    <n v="0"/>
    <n v="0"/>
    <m/>
  </r>
  <r>
    <n v="4656"/>
    <x v="0"/>
    <x v="0"/>
    <x v="0"/>
    <x v="0"/>
    <m/>
    <m/>
    <x v="0"/>
    <x v="0"/>
    <x v="0"/>
    <m/>
    <x v="0"/>
    <m/>
    <m/>
    <n v="0"/>
    <m/>
    <n v="0"/>
    <n v="0"/>
    <n v="0"/>
    <n v="0"/>
    <m/>
    <n v="0"/>
    <m/>
    <n v="0"/>
    <n v="0"/>
    <m/>
    <n v="0"/>
    <n v="0"/>
    <m/>
  </r>
  <r>
    <n v="4657"/>
    <x v="0"/>
    <x v="0"/>
    <x v="0"/>
    <x v="0"/>
    <m/>
    <m/>
    <x v="0"/>
    <x v="0"/>
    <x v="0"/>
    <m/>
    <x v="0"/>
    <m/>
    <m/>
    <n v="0"/>
    <m/>
    <n v="0"/>
    <n v="0"/>
    <n v="0"/>
    <n v="0"/>
    <m/>
    <n v="0"/>
    <m/>
    <n v="0"/>
    <n v="0"/>
    <m/>
    <n v="0"/>
    <n v="0"/>
    <m/>
  </r>
  <r>
    <n v="4658"/>
    <x v="0"/>
    <x v="0"/>
    <x v="0"/>
    <x v="0"/>
    <m/>
    <m/>
    <x v="0"/>
    <x v="0"/>
    <x v="0"/>
    <m/>
    <x v="0"/>
    <m/>
    <m/>
    <n v="0"/>
    <m/>
    <n v="0"/>
    <n v="0"/>
    <n v="0"/>
    <n v="0"/>
    <m/>
    <n v="0"/>
    <m/>
    <n v="0"/>
    <n v="0"/>
    <m/>
    <n v="0"/>
    <n v="0"/>
    <m/>
  </r>
  <r>
    <n v="4659"/>
    <x v="0"/>
    <x v="0"/>
    <x v="0"/>
    <x v="0"/>
    <m/>
    <m/>
    <x v="0"/>
    <x v="0"/>
    <x v="0"/>
    <m/>
    <x v="0"/>
    <m/>
    <m/>
    <n v="0"/>
    <m/>
    <n v="0"/>
    <n v="0"/>
    <n v="0"/>
    <n v="0"/>
    <m/>
    <n v="0"/>
    <m/>
    <n v="0"/>
    <n v="0"/>
    <m/>
    <n v="0"/>
    <n v="0"/>
    <m/>
  </r>
  <r>
    <n v="4660"/>
    <x v="0"/>
    <x v="0"/>
    <x v="0"/>
    <x v="0"/>
    <m/>
    <m/>
    <x v="0"/>
    <x v="0"/>
    <x v="0"/>
    <m/>
    <x v="0"/>
    <m/>
    <m/>
    <n v="0"/>
    <m/>
    <n v="0"/>
    <n v="0"/>
    <n v="0"/>
    <n v="0"/>
    <m/>
    <n v="0"/>
    <m/>
    <n v="0"/>
    <n v="0"/>
    <m/>
    <n v="0"/>
    <n v="0"/>
    <m/>
  </r>
  <r>
    <n v="4661"/>
    <x v="0"/>
    <x v="0"/>
    <x v="0"/>
    <x v="0"/>
    <m/>
    <m/>
    <x v="0"/>
    <x v="0"/>
    <x v="0"/>
    <m/>
    <x v="0"/>
    <m/>
    <m/>
    <n v="0"/>
    <m/>
    <n v="0"/>
    <n v="0"/>
    <n v="0"/>
    <n v="0"/>
    <m/>
    <n v="0"/>
    <m/>
    <n v="0"/>
    <n v="0"/>
    <m/>
    <n v="0"/>
    <n v="0"/>
    <m/>
  </r>
  <r>
    <n v="4662"/>
    <x v="0"/>
    <x v="0"/>
    <x v="0"/>
    <x v="0"/>
    <m/>
    <m/>
    <x v="0"/>
    <x v="0"/>
    <x v="0"/>
    <m/>
    <x v="0"/>
    <m/>
    <m/>
    <n v="0"/>
    <m/>
    <n v="0"/>
    <n v="0"/>
    <n v="0"/>
    <n v="0"/>
    <m/>
    <n v="0"/>
    <m/>
    <n v="0"/>
    <n v="0"/>
    <m/>
    <n v="0"/>
    <n v="0"/>
    <m/>
  </r>
  <r>
    <n v="4663"/>
    <x v="0"/>
    <x v="0"/>
    <x v="0"/>
    <x v="0"/>
    <m/>
    <m/>
    <x v="0"/>
    <x v="0"/>
    <x v="0"/>
    <m/>
    <x v="0"/>
    <m/>
    <m/>
    <n v="0"/>
    <m/>
    <n v="0"/>
    <n v="0"/>
    <n v="0"/>
    <n v="0"/>
    <m/>
    <n v="0"/>
    <m/>
    <n v="0"/>
    <n v="0"/>
    <m/>
    <n v="0"/>
    <n v="0"/>
    <m/>
  </r>
  <r>
    <n v="4664"/>
    <x v="0"/>
    <x v="0"/>
    <x v="0"/>
    <x v="0"/>
    <m/>
    <m/>
    <x v="0"/>
    <x v="0"/>
    <x v="0"/>
    <m/>
    <x v="0"/>
    <m/>
    <m/>
    <n v="0"/>
    <m/>
    <n v="0"/>
    <n v="0"/>
    <n v="0"/>
    <n v="0"/>
    <m/>
    <n v="0"/>
    <m/>
    <n v="0"/>
    <n v="0"/>
    <m/>
    <n v="0"/>
    <n v="0"/>
    <m/>
  </r>
  <r>
    <n v="4665"/>
    <x v="0"/>
    <x v="0"/>
    <x v="0"/>
    <x v="0"/>
    <m/>
    <m/>
    <x v="0"/>
    <x v="0"/>
    <x v="0"/>
    <m/>
    <x v="0"/>
    <m/>
    <m/>
    <n v="0"/>
    <m/>
    <n v="0"/>
    <n v="0"/>
    <n v="0"/>
    <n v="0"/>
    <m/>
    <n v="0"/>
    <m/>
    <n v="0"/>
    <n v="0"/>
    <m/>
    <n v="0"/>
    <n v="0"/>
    <m/>
  </r>
  <r>
    <n v="4666"/>
    <x v="0"/>
    <x v="0"/>
    <x v="0"/>
    <x v="0"/>
    <m/>
    <m/>
    <x v="0"/>
    <x v="0"/>
    <x v="0"/>
    <m/>
    <x v="0"/>
    <m/>
    <m/>
    <n v="0"/>
    <m/>
    <n v="0"/>
    <n v="0"/>
    <n v="0"/>
    <n v="0"/>
    <m/>
    <n v="0"/>
    <m/>
    <n v="0"/>
    <n v="0"/>
    <m/>
    <n v="0"/>
    <n v="0"/>
    <m/>
  </r>
  <r>
    <n v="4667"/>
    <x v="0"/>
    <x v="0"/>
    <x v="0"/>
    <x v="0"/>
    <m/>
    <m/>
    <x v="0"/>
    <x v="0"/>
    <x v="0"/>
    <m/>
    <x v="0"/>
    <m/>
    <m/>
    <n v="0"/>
    <m/>
    <n v="0"/>
    <n v="0"/>
    <n v="0"/>
    <n v="0"/>
    <m/>
    <n v="0"/>
    <m/>
    <n v="0"/>
    <n v="0"/>
    <m/>
    <n v="0"/>
    <n v="0"/>
    <m/>
  </r>
  <r>
    <n v="4668"/>
    <x v="0"/>
    <x v="0"/>
    <x v="0"/>
    <x v="0"/>
    <m/>
    <m/>
    <x v="0"/>
    <x v="0"/>
    <x v="0"/>
    <m/>
    <x v="0"/>
    <m/>
    <m/>
    <n v="0"/>
    <m/>
    <n v="0"/>
    <n v="0"/>
    <n v="0"/>
    <n v="0"/>
    <m/>
    <n v="0"/>
    <m/>
    <n v="0"/>
    <n v="0"/>
    <m/>
    <n v="0"/>
    <n v="0"/>
    <m/>
  </r>
  <r>
    <n v="4669"/>
    <x v="0"/>
    <x v="0"/>
    <x v="0"/>
    <x v="0"/>
    <m/>
    <m/>
    <x v="0"/>
    <x v="0"/>
    <x v="0"/>
    <m/>
    <x v="0"/>
    <m/>
    <m/>
    <n v="0"/>
    <m/>
    <n v="0"/>
    <n v="0"/>
    <n v="0"/>
    <n v="0"/>
    <m/>
    <n v="0"/>
    <m/>
    <n v="0"/>
    <n v="0"/>
    <m/>
    <n v="0"/>
    <n v="0"/>
    <m/>
  </r>
  <r>
    <n v="4670"/>
    <x v="0"/>
    <x v="0"/>
    <x v="0"/>
    <x v="0"/>
    <m/>
    <m/>
    <x v="0"/>
    <x v="0"/>
    <x v="0"/>
    <m/>
    <x v="0"/>
    <m/>
    <m/>
    <n v="0"/>
    <m/>
    <n v="0"/>
    <n v="0"/>
    <n v="0"/>
    <n v="0"/>
    <m/>
    <n v="0"/>
    <m/>
    <n v="0"/>
    <n v="0"/>
    <m/>
    <n v="0"/>
    <n v="0"/>
    <m/>
  </r>
  <r>
    <n v="4671"/>
    <x v="0"/>
    <x v="0"/>
    <x v="0"/>
    <x v="0"/>
    <m/>
    <m/>
    <x v="0"/>
    <x v="0"/>
    <x v="0"/>
    <m/>
    <x v="0"/>
    <m/>
    <m/>
    <n v="0"/>
    <m/>
    <n v="0"/>
    <n v="0"/>
    <n v="0"/>
    <n v="0"/>
    <m/>
    <n v="0"/>
    <m/>
    <n v="0"/>
    <n v="0"/>
    <m/>
    <n v="0"/>
    <n v="0"/>
    <m/>
  </r>
  <r>
    <n v="4672"/>
    <x v="0"/>
    <x v="0"/>
    <x v="0"/>
    <x v="0"/>
    <m/>
    <m/>
    <x v="0"/>
    <x v="0"/>
    <x v="0"/>
    <m/>
    <x v="0"/>
    <m/>
    <m/>
    <n v="0"/>
    <m/>
    <n v="0"/>
    <n v="0"/>
    <n v="0"/>
    <n v="0"/>
    <m/>
    <n v="0"/>
    <m/>
    <n v="0"/>
    <n v="0"/>
    <m/>
    <n v="0"/>
    <n v="0"/>
    <m/>
  </r>
  <r>
    <n v="4673"/>
    <x v="0"/>
    <x v="0"/>
    <x v="0"/>
    <x v="0"/>
    <m/>
    <m/>
    <x v="0"/>
    <x v="0"/>
    <x v="0"/>
    <m/>
    <x v="0"/>
    <m/>
    <m/>
    <n v="0"/>
    <m/>
    <n v="0"/>
    <n v="0"/>
    <n v="0"/>
    <n v="0"/>
    <m/>
    <n v="0"/>
    <m/>
    <n v="0"/>
    <n v="0"/>
    <m/>
    <n v="0"/>
    <n v="0"/>
    <m/>
  </r>
  <r>
    <n v="4674"/>
    <x v="0"/>
    <x v="0"/>
    <x v="0"/>
    <x v="0"/>
    <m/>
    <m/>
    <x v="0"/>
    <x v="0"/>
    <x v="0"/>
    <m/>
    <x v="0"/>
    <m/>
    <m/>
    <n v="0"/>
    <m/>
    <n v="0"/>
    <n v="0"/>
    <n v="0"/>
    <n v="0"/>
    <m/>
    <n v="0"/>
    <m/>
    <n v="0"/>
    <n v="0"/>
    <m/>
    <n v="0"/>
    <n v="0"/>
    <m/>
  </r>
  <r>
    <n v="4675"/>
    <x v="0"/>
    <x v="0"/>
    <x v="0"/>
    <x v="0"/>
    <m/>
    <m/>
    <x v="0"/>
    <x v="0"/>
    <x v="0"/>
    <m/>
    <x v="0"/>
    <m/>
    <m/>
    <n v="0"/>
    <m/>
    <n v="0"/>
    <n v="0"/>
    <n v="0"/>
    <n v="0"/>
    <m/>
    <n v="0"/>
    <m/>
    <n v="0"/>
    <n v="0"/>
    <m/>
    <n v="0"/>
    <n v="0"/>
    <m/>
  </r>
  <r>
    <n v="4676"/>
    <x v="0"/>
    <x v="0"/>
    <x v="0"/>
    <x v="0"/>
    <m/>
    <m/>
    <x v="0"/>
    <x v="0"/>
    <x v="0"/>
    <m/>
    <x v="0"/>
    <m/>
    <m/>
    <n v="0"/>
    <m/>
    <n v="0"/>
    <n v="0"/>
    <n v="0"/>
    <n v="0"/>
    <m/>
    <n v="0"/>
    <m/>
    <n v="0"/>
    <n v="0"/>
    <m/>
    <n v="0"/>
    <n v="0"/>
    <m/>
  </r>
  <r>
    <n v="4677"/>
    <x v="0"/>
    <x v="0"/>
    <x v="0"/>
    <x v="0"/>
    <m/>
    <m/>
    <x v="0"/>
    <x v="0"/>
    <x v="0"/>
    <m/>
    <x v="0"/>
    <m/>
    <m/>
    <n v="0"/>
    <m/>
    <n v="0"/>
    <n v="0"/>
    <n v="0"/>
    <n v="0"/>
    <m/>
    <n v="0"/>
    <m/>
    <n v="0"/>
    <n v="0"/>
    <m/>
    <n v="0"/>
    <n v="0"/>
    <m/>
  </r>
  <r>
    <n v="4678"/>
    <x v="0"/>
    <x v="0"/>
    <x v="0"/>
    <x v="0"/>
    <m/>
    <m/>
    <x v="0"/>
    <x v="0"/>
    <x v="0"/>
    <m/>
    <x v="0"/>
    <m/>
    <m/>
    <n v="0"/>
    <m/>
    <n v="0"/>
    <n v="0"/>
    <n v="0"/>
    <n v="0"/>
    <m/>
    <n v="0"/>
    <m/>
    <n v="0"/>
    <n v="0"/>
    <m/>
    <n v="0"/>
    <n v="0"/>
    <m/>
  </r>
  <r>
    <n v="4679"/>
    <x v="0"/>
    <x v="0"/>
    <x v="0"/>
    <x v="0"/>
    <m/>
    <m/>
    <x v="0"/>
    <x v="0"/>
    <x v="0"/>
    <m/>
    <x v="0"/>
    <m/>
    <m/>
    <n v="0"/>
    <m/>
    <n v="0"/>
    <n v="0"/>
    <n v="0"/>
    <n v="0"/>
    <m/>
    <n v="0"/>
    <m/>
    <n v="0"/>
    <n v="0"/>
    <m/>
    <n v="0"/>
    <n v="0"/>
    <m/>
  </r>
  <r>
    <n v="4680"/>
    <x v="0"/>
    <x v="0"/>
    <x v="0"/>
    <x v="0"/>
    <m/>
    <m/>
    <x v="0"/>
    <x v="0"/>
    <x v="0"/>
    <m/>
    <x v="0"/>
    <m/>
    <m/>
    <n v="0"/>
    <m/>
    <n v="0"/>
    <n v="0"/>
    <n v="0"/>
    <n v="0"/>
    <m/>
    <n v="0"/>
    <m/>
    <n v="0"/>
    <n v="0"/>
    <m/>
    <n v="0"/>
    <n v="0"/>
    <m/>
  </r>
  <r>
    <n v="4681"/>
    <x v="0"/>
    <x v="0"/>
    <x v="0"/>
    <x v="0"/>
    <m/>
    <m/>
    <x v="0"/>
    <x v="0"/>
    <x v="0"/>
    <m/>
    <x v="0"/>
    <m/>
    <m/>
    <n v="0"/>
    <m/>
    <n v="0"/>
    <n v="0"/>
    <n v="0"/>
    <n v="0"/>
    <m/>
    <n v="0"/>
    <m/>
    <n v="0"/>
    <n v="0"/>
    <m/>
    <n v="0"/>
    <n v="0"/>
    <m/>
  </r>
  <r>
    <n v="4682"/>
    <x v="0"/>
    <x v="0"/>
    <x v="0"/>
    <x v="0"/>
    <m/>
    <m/>
    <x v="0"/>
    <x v="0"/>
    <x v="0"/>
    <m/>
    <x v="0"/>
    <m/>
    <m/>
    <n v="0"/>
    <m/>
    <n v="0"/>
    <n v="0"/>
    <n v="0"/>
    <n v="0"/>
    <m/>
    <n v="0"/>
    <m/>
    <n v="0"/>
    <n v="0"/>
    <m/>
    <n v="0"/>
    <n v="0"/>
    <m/>
  </r>
  <r>
    <n v="4683"/>
    <x v="0"/>
    <x v="0"/>
    <x v="0"/>
    <x v="0"/>
    <m/>
    <m/>
    <x v="0"/>
    <x v="0"/>
    <x v="0"/>
    <m/>
    <x v="0"/>
    <m/>
    <m/>
    <n v="0"/>
    <m/>
    <n v="0"/>
    <n v="0"/>
    <n v="0"/>
    <n v="0"/>
    <m/>
    <n v="0"/>
    <m/>
    <n v="0"/>
    <n v="0"/>
    <m/>
    <n v="0"/>
    <n v="0"/>
    <m/>
  </r>
  <r>
    <n v="4684"/>
    <x v="0"/>
    <x v="0"/>
    <x v="0"/>
    <x v="0"/>
    <m/>
    <m/>
    <x v="0"/>
    <x v="0"/>
    <x v="0"/>
    <m/>
    <x v="0"/>
    <m/>
    <m/>
    <n v="0"/>
    <m/>
    <n v="0"/>
    <n v="0"/>
    <n v="0"/>
    <n v="0"/>
    <m/>
    <n v="0"/>
    <m/>
    <n v="0"/>
    <n v="0"/>
    <m/>
    <n v="0"/>
    <n v="0"/>
    <m/>
  </r>
  <r>
    <n v="4685"/>
    <x v="0"/>
    <x v="0"/>
    <x v="0"/>
    <x v="0"/>
    <m/>
    <m/>
    <x v="0"/>
    <x v="0"/>
    <x v="0"/>
    <m/>
    <x v="0"/>
    <m/>
    <m/>
    <n v="0"/>
    <m/>
    <n v="0"/>
    <n v="0"/>
    <n v="0"/>
    <n v="0"/>
    <m/>
    <n v="0"/>
    <m/>
    <n v="0"/>
    <n v="0"/>
    <m/>
    <n v="0"/>
    <n v="0"/>
    <m/>
  </r>
  <r>
    <n v="4686"/>
    <x v="0"/>
    <x v="0"/>
    <x v="0"/>
    <x v="0"/>
    <m/>
    <m/>
    <x v="0"/>
    <x v="0"/>
    <x v="0"/>
    <m/>
    <x v="0"/>
    <m/>
    <m/>
    <n v="0"/>
    <m/>
    <n v="0"/>
    <n v="0"/>
    <n v="0"/>
    <n v="0"/>
    <m/>
    <n v="0"/>
    <m/>
    <n v="0"/>
    <n v="0"/>
    <m/>
    <n v="0"/>
    <n v="0"/>
    <m/>
  </r>
  <r>
    <n v="4687"/>
    <x v="0"/>
    <x v="0"/>
    <x v="0"/>
    <x v="0"/>
    <m/>
    <m/>
    <x v="0"/>
    <x v="0"/>
    <x v="0"/>
    <m/>
    <x v="0"/>
    <m/>
    <m/>
    <n v="0"/>
    <m/>
    <n v="0"/>
    <n v="0"/>
    <n v="0"/>
    <n v="0"/>
    <m/>
    <n v="0"/>
    <m/>
    <n v="0"/>
    <n v="0"/>
    <m/>
    <n v="0"/>
    <n v="0"/>
    <m/>
  </r>
  <r>
    <n v="4688"/>
    <x v="0"/>
    <x v="0"/>
    <x v="0"/>
    <x v="0"/>
    <m/>
    <m/>
    <x v="0"/>
    <x v="0"/>
    <x v="0"/>
    <m/>
    <x v="0"/>
    <m/>
    <m/>
    <n v="0"/>
    <m/>
    <n v="0"/>
    <n v="0"/>
    <n v="0"/>
    <n v="0"/>
    <m/>
    <n v="0"/>
    <m/>
    <n v="0"/>
    <n v="0"/>
    <m/>
    <n v="0"/>
    <n v="0"/>
    <m/>
  </r>
  <r>
    <n v="4689"/>
    <x v="0"/>
    <x v="0"/>
    <x v="0"/>
    <x v="0"/>
    <m/>
    <m/>
    <x v="0"/>
    <x v="0"/>
    <x v="0"/>
    <m/>
    <x v="0"/>
    <m/>
    <m/>
    <n v="0"/>
    <m/>
    <n v="0"/>
    <n v="0"/>
    <n v="0"/>
    <n v="0"/>
    <m/>
    <n v="0"/>
    <m/>
    <n v="0"/>
    <n v="0"/>
    <m/>
    <n v="0"/>
    <n v="0"/>
    <m/>
  </r>
  <r>
    <n v="4690"/>
    <x v="0"/>
    <x v="0"/>
    <x v="0"/>
    <x v="0"/>
    <m/>
    <m/>
    <x v="0"/>
    <x v="0"/>
    <x v="0"/>
    <m/>
    <x v="0"/>
    <m/>
    <m/>
    <n v="0"/>
    <m/>
    <n v="0"/>
    <n v="0"/>
    <n v="0"/>
    <n v="0"/>
    <m/>
    <n v="0"/>
    <m/>
    <n v="0"/>
    <n v="0"/>
    <m/>
    <n v="0"/>
    <n v="0"/>
    <m/>
  </r>
  <r>
    <n v="4691"/>
    <x v="0"/>
    <x v="0"/>
    <x v="0"/>
    <x v="0"/>
    <m/>
    <m/>
    <x v="0"/>
    <x v="0"/>
    <x v="0"/>
    <m/>
    <x v="0"/>
    <m/>
    <m/>
    <n v="0"/>
    <m/>
    <n v="0"/>
    <n v="0"/>
    <n v="0"/>
    <n v="0"/>
    <m/>
    <n v="0"/>
    <m/>
    <n v="0"/>
    <n v="0"/>
    <m/>
    <n v="0"/>
    <n v="0"/>
    <m/>
  </r>
  <r>
    <n v="4692"/>
    <x v="0"/>
    <x v="0"/>
    <x v="0"/>
    <x v="0"/>
    <m/>
    <m/>
    <x v="0"/>
    <x v="0"/>
    <x v="0"/>
    <m/>
    <x v="0"/>
    <m/>
    <m/>
    <n v="0"/>
    <m/>
    <n v="0"/>
    <n v="0"/>
    <n v="0"/>
    <n v="0"/>
    <m/>
    <n v="0"/>
    <m/>
    <n v="0"/>
    <n v="0"/>
    <m/>
    <n v="0"/>
    <n v="0"/>
    <m/>
  </r>
  <r>
    <n v="4693"/>
    <x v="0"/>
    <x v="0"/>
    <x v="0"/>
    <x v="0"/>
    <m/>
    <m/>
    <x v="0"/>
    <x v="0"/>
    <x v="0"/>
    <m/>
    <x v="0"/>
    <m/>
    <m/>
    <n v="0"/>
    <m/>
    <n v="0"/>
    <n v="0"/>
    <n v="0"/>
    <n v="0"/>
    <m/>
    <n v="0"/>
    <m/>
    <n v="0"/>
    <n v="0"/>
    <m/>
    <n v="0"/>
    <n v="0"/>
    <m/>
  </r>
  <r>
    <n v="4694"/>
    <x v="0"/>
    <x v="0"/>
    <x v="0"/>
    <x v="0"/>
    <m/>
    <m/>
    <x v="0"/>
    <x v="0"/>
    <x v="0"/>
    <m/>
    <x v="0"/>
    <m/>
    <m/>
    <n v="0"/>
    <m/>
    <n v="0"/>
    <n v="0"/>
    <n v="0"/>
    <n v="0"/>
    <m/>
    <n v="0"/>
    <m/>
    <n v="0"/>
    <n v="0"/>
    <m/>
    <n v="0"/>
    <n v="0"/>
    <m/>
  </r>
  <r>
    <n v="4695"/>
    <x v="0"/>
    <x v="0"/>
    <x v="0"/>
    <x v="0"/>
    <m/>
    <m/>
    <x v="0"/>
    <x v="0"/>
    <x v="0"/>
    <m/>
    <x v="0"/>
    <m/>
    <m/>
    <n v="0"/>
    <m/>
    <n v="0"/>
    <n v="0"/>
    <n v="0"/>
    <n v="0"/>
    <m/>
    <n v="0"/>
    <m/>
    <n v="0"/>
    <n v="0"/>
    <m/>
    <n v="0"/>
    <n v="0"/>
    <m/>
  </r>
  <r>
    <n v="4696"/>
    <x v="0"/>
    <x v="0"/>
    <x v="0"/>
    <x v="0"/>
    <m/>
    <m/>
    <x v="0"/>
    <x v="0"/>
    <x v="0"/>
    <m/>
    <x v="0"/>
    <m/>
    <m/>
    <n v="0"/>
    <m/>
    <n v="0"/>
    <n v="0"/>
    <n v="0"/>
    <n v="0"/>
    <m/>
    <n v="0"/>
    <m/>
    <n v="0"/>
    <n v="0"/>
    <m/>
    <n v="0"/>
    <n v="0"/>
    <m/>
  </r>
  <r>
    <n v="4697"/>
    <x v="0"/>
    <x v="0"/>
    <x v="0"/>
    <x v="0"/>
    <m/>
    <m/>
    <x v="0"/>
    <x v="0"/>
    <x v="0"/>
    <m/>
    <x v="0"/>
    <m/>
    <m/>
    <n v="0"/>
    <m/>
    <n v="0"/>
    <n v="0"/>
    <n v="0"/>
    <n v="0"/>
    <m/>
    <n v="0"/>
    <m/>
    <n v="0"/>
    <n v="0"/>
    <m/>
    <n v="0"/>
    <n v="0"/>
    <m/>
  </r>
  <r>
    <n v="4698"/>
    <x v="0"/>
    <x v="0"/>
    <x v="0"/>
    <x v="0"/>
    <m/>
    <m/>
    <x v="0"/>
    <x v="0"/>
    <x v="0"/>
    <m/>
    <x v="0"/>
    <m/>
    <m/>
    <n v="0"/>
    <m/>
    <n v="0"/>
    <n v="0"/>
    <n v="0"/>
    <n v="0"/>
    <m/>
    <n v="0"/>
    <m/>
    <n v="0"/>
    <n v="0"/>
    <m/>
    <n v="0"/>
    <n v="0"/>
    <m/>
  </r>
  <r>
    <n v="4699"/>
    <x v="0"/>
    <x v="0"/>
    <x v="0"/>
    <x v="0"/>
    <m/>
    <m/>
    <x v="0"/>
    <x v="0"/>
    <x v="0"/>
    <m/>
    <x v="0"/>
    <m/>
    <m/>
    <n v="0"/>
    <m/>
    <n v="0"/>
    <n v="0"/>
    <n v="0"/>
    <n v="0"/>
    <m/>
    <n v="0"/>
    <m/>
    <n v="0"/>
    <n v="0"/>
    <m/>
    <n v="0"/>
    <n v="0"/>
    <m/>
  </r>
  <r>
    <n v="4700"/>
    <x v="0"/>
    <x v="0"/>
    <x v="0"/>
    <x v="0"/>
    <m/>
    <m/>
    <x v="0"/>
    <x v="0"/>
    <x v="0"/>
    <m/>
    <x v="0"/>
    <m/>
    <m/>
    <n v="0"/>
    <m/>
    <n v="0"/>
    <n v="0"/>
    <n v="0"/>
    <n v="0"/>
    <m/>
    <n v="0"/>
    <m/>
    <n v="0"/>
    <n v="0"/>
    <m/>
    <n v="0"/>
    <n v="0"/>
    <m/>
  </r>
  <r>
    <n v="4701"/>
    <x v="0"/>
    <x v="0"/>
    <x v="0"/>
    <x v="0"/>
    <m/>
    <m/>
    <x v="0"/>
    <x v="0"/>
    <x v="0"/>
    <m/>
    <x v="0"/>
    <m/>
    <m/>
    <n v="0"/>
    <m/>
    <n v="0"/>
    <n v="0"/>
    <n v="0"/>
    <n v="0"/>
    <m/>
    <n v="0"/>
    <m/>
    <n v="0"/>
    <n v="0"/>
    <m/>
    <n v="0"/>
    <n v="0"/>
    <m/>
  </r>
  <r>
    <n v="4702"/>
    <x v="0"/>
    <x v="0"/>
    <x v="0"/>
    <x v="0"/>
    <m/>
    <m/>
    <x v="0"/>
    <x v="0"/>
    <x v="0"/>
    <m/>
    <x v="0"/>
    <m/>
    <m/>
    <n v="0"/>
    <m/>
    <n v="0"/>
    <n v="0"/>
    <n v="0"/>
    <n v="0"/>
    <m/>
    <n v="0"/>
    <m/>
    <n v="0"/>
    <n v="0"/>
    <m/>
    <n v="0"/>
    <n v="0"/>
    <m/>
  </r>
  <r>
    <n v="4703"/>
    <x v="0"/>
    <x v="0"/>
    <x v="0"/>
    <x v="0"/>
    <m/>
    <m/>
    <x v="0"/>
    <x v="0"/>
    <x v="0"/>
    <m/>
    <x v="0"/>
    <m/>
    <m/>
    <n v="0"/>
    <m/>
    <n v="0"/>
    <n v="0"/>
    <n v="0"/>
    <n v="0"/>
    <m/>
    <n v="0"/>
    <m/>
    <n v="0"/>
    <n v="0"/>
    <m/>
    <n v="0"/>
    <n v="0"/>
    <m/>
  </r>
  <r>
    <n v="4704"/>
    <x v="0"/>
    <x v="0"/>
    <x v="0"/>
    <x v="0"/>
    <m/>
    <m/>
    <x v="0"/>
    <x v="0"/>
    <x v="0"/>
    <m/>
    <x v="0"/>
    <m/>
    <m/>
    <n v="0"/>
    <m/>
    <n v="0"/>
    <n v="0"/>
    <n v="0"/>
    <n v="0"/>
    <m/>
    <n v="0"/>
    <m/>
    <n v="0"/>
    <n v="0"/>
    <m/>
    <n v="0"/>
    <n v="0"/>
    <m/>
  </r>
  <r>
    <n v="4705"/>
    <x v="0"/>
    <x v="0"/>
    <x v="0"/>
    <x v="0"/>
    <m/>
    <m/>
    <x v="0"/>
    <x v="0"/>
    <x v="0"/>
    <m/>
    <x v="0"/>
    <m/>
    <m/>
    <n v="0"/>
    <m/>
    <n v="0"/>
    <n v="0"/>
    <n v="0"/>
    <n v="0"/>
    <m/>
    <n v="0"/>
    <m/>
    <n v="0"/>
    <n v="0"/>
    <m/>
    <n v="0"/>
    <n v="0"/>
    <m/>
  </r>
  <r>
    <n v="4706"/>
    <x v="0"/>
    <x v="0"/>
    <x v="0"/>
    <x v="0"/>
    <m/>
    <m/>
    <x v="0"/>
    <x v="0"/>
    <x v="0"/>
    <m/>
    <x v="0"/>
    <m/>
    <m/>
    <n v="0"/>
    <m/>
    <n v="0"/>
    <n v="0"/>
    <n v="0"/>
    <n v="0"/>
    <m/>
    <n v="0"/>
    <m/>
    <n v="0"/>
    <n v="0"/>
    <m/>
    <n v="0"/>
    <n v="0"/>
    <m/>
  </r>
  <r>
    <n v="4707"/>
    <x v="0"/>
    <x v="0"/>
    <x v="0"/>
    <x v="0"/>
    <m/>
    <m/>
    <x v="0"/>
    <x v="0"/>
    <x v="0"/>
    <m/>
    <x v="0"/>
    <m/>
    <m/>
    <n v="0"/>
    <m/>
    <n v="0"/>
    <n v="0"/>
    <n v="0"/>
    <n v="0"/>
    <m/>
    <n v="0"/>
    <m/>
    <n v="0"/>
    <n v="0"/>
    <m/>
    <n v="0"/>
    <n v="0"/>
    <m/>
  </r>
  <r>
    <n v="4708"/>
    <x v="0"/>
    <x v="0"/>
    <x v="0"/>
    <x v="0"/>
    <m/>
    <m/>
    <x v="0"/>
    <x v="0"/>
    <x v="0"/>
    <m/>
    <x v="0"/>
    <m/>
    <m/>
    <n v="0"/>
    <m/>
    <n v="0"/>
    <n v="0"/>
    <n v="0"/>
    <n v="0"/>
    <m/>
    <n v="0"/>
    <m/>
    <n v="0"/>
    <n v="0"/>
    <m/>
    <n v="0"/>
    <n v="0"/>
    <m/>
  </r>
  <r>
    <n v="4709"/>
    <x v="0"/>
    <x v="0"/>
    <x v="0"/>
    <x v="0"/>
    <m/>
    <m/>
    <x v="0"/>
    <x v="0"/>
    <x v="0"/>
    <m/>
    <x v="0"/>
    <m/>
    <m/>
    <n v="0"/>
    <m/>
    <n v="0"/>
    <n v="0"/>
    <n v="0"/>
    <n v="0"/>
    <m/>
    <n v="0"/>
    <m/>
    <n v="0"/>
    <n v="0"/>
    <m/>
    <n v="0"/>
    <n v="0"/>
    <m/>
  </r>
  <r>
    <n v="4710"/>
    <x v="0"/>
    <x v="0"/>
    <x v="0"/>
    <x v="0"/>
    <m/>
    <m/>
    <x v="0"/>
    <x v="0"/>
    <x v="0"/>
    <m/>
    <x v="0"/>
    <m/>
    <m/>
    <n v="0"/>
    <m/>
    <n v="0"/>
    <n v="0"/>
    <n v="0"/>
    <n v="0"/>
    <m/>
    <n v="0"/>
    <m/>
    <n v="0"/>
    <n v="0"/>
    <m/>
    <n v="0"/>
    <n v="0"/>
    <m/>
  </r>
  <r>
    <n v="4711"/>
    <x v="0"/>
    <x v="0"/>
    <x v="0"/>
    <x v="0"/>
    <m/>
    <m/>
    <x v="0"/>
    <x v="0"/>
    <x v="0"/>
    <m/>
    <x v="0"/>
    <m/>
    <m/>
    <n v="0"/>
    <m/>
    <n v="0"/>
    <n v="0"/>
    <n v="0"/>
    <n v="0"/>
    <m/>
    <n v="0"/>
    <m/>
    <n v="0"/>
    <n v="0"/>
    <m/>
    <n v="0"/>
    <n v="0"/>
    <m/>
  </r>
  <r>
    <n v="4712"/>
    <x v="0"/>
    <x v="0"/>
    <x v="0"/>
    <x v="0"/>
    <m/>
    <m/>
    <x v="0"/>
    <x v="0"/>
    <x v="0"/>
    <m/>
    <x v="0"/>
    <m/>
    <m/>
    <n v="0"/>
    <m/>
    <n v="0"/>
    <n v="0"/>
    <n v="0"/>
    <n v="0"/>
    <m/>
    <n v="0"/>
    <m/>
    <n v="0"/>
    <n v="0"/>
    <m/>
    <n v="0"/>
    <n v="0"/>
    <m/>
  </r>
  <r>
    <n v="4713"/>
    <x v="0"/>
    <x v="0"/>
    <x v="0"/>
    <x v="0"/>
    <m/>
    <m/>
    <x v="0"/>
    <x v="0"/>
    <x v="0"/>
    <m/>
    <x v="0"/>
    <m/>
    <m/>
    <n v="0"/>
    <m/>
    <n v="0"/>
    <n v="0"/>
    <n v="0"/>
    <n v="0"/>
    <m/>
    <n v="0"/>
    <m/>
    <n v="0"/>
    <n v="0"/>
    <m/>
    <n v="0"/>
    <n v="0"/>
    <m/>
  </r>
  <r>
    <n v="4714"/>
    <x v="0"/>
    <x v="0"/>
    <x v="0"/>
    <x v="0"/>
    <m/>
    <m/>
    <x v="0"/>
    <x v="0"/>
    <x v="0"/>
    <m/>
    <x v="0"/>
    <m/>
    <m/>
    <n v="0"/>
    <m/>
    <n v="0"/>
    <n v="0"/>
    <n v="0"/>
    <n v="0"/>
    <m/>
    <n v="0"/>
    <m/>
    <n v="0"/>
    <n v="0"/>
    <m/>
    <n v="0"/>
    <n v="0"/>
    <m/>
  </r>
  <r>
    <n v="4715"/>
    <x v="0"/>
    <x v="0"/>
    <x v="0"/>
    <x v="0"/>
    <m/>
    <m/>
    <x v="0"/>
    <x v="0"/>
    <x v="0"/>
    <m/>
    <x v="0"/>
    <m/>
    <m/>
    <n v="0"/>
    <m/>
    <n v="0"/>
    <n v="0"/>
    <n v="0"/>
    <n v="0"/>
    <m/>
    <n v="0"/>
    <m/>
    <n v="0"/>
    <n v="0"/>
    <m/>
    <n v="0"/>
    <n v="0"/>
    <m/>
  </r>
  <r>
    <n v="4716"/>
    <x v="0"/>
    <x v="0"/>
    <x v="0"/>
    <x v="0"/>
    <m/>
    <m/>
    <x v="0"/>
    <x v="0"/>
    <x v="0"/>
    <m/>
    <x v="0"/>
    <m/>
    <m/>
    <n v="0"/>
    <m/>
    <n v="0"/>
    <n v="0"/>
    <n v="0"/>
    <n v="0"/>
    <m/>
    <n v="0"/>
    <m/>
    <n v="0"/>
    <n v="0"/>
    <m/>
    <n v="0"/>
    <n v="0"/>
    <m/>
  </r>
  <r>
    <n v="4717"/>
    <x v="0"/>
    <x v="0"/>
    <x v="0"/>
    <x v="0"/>
    <m/>
    <m/>
    <x v="0"/>
    <x v="0"/>
    <x v="0"/>
    <m/>
    <x v="0"/>
    <m/>
    <m/>
    <n v="0"/>
    <m/>
    <n v="0"/>
    <n v="0"/>
    <n v="0"/>
    <n v="0"/>
    <m/>
    <n v="0"/>
    <m/>
    <n v="0"/>
    <n v="0"/>
    <m/>
    <n v="0"/>
    <n v="0"/>
    <m/>
  </r>
  <r>
    <n v="4718"/>
    <x v="0"/>
    <x v="0"/>
    <x v="0"/>
    <x v="0"/>
    <m/>
    <m/>
    <x v="0"/>
    <x v="0"/>
    <x v="0"/>
    <m/>
    <x v="0"/>
    <m/>
    <m/>
    <n v="0"/>
    <m/>
    <n v="0"/>
    <n v="0"/>
    <n v="0"/>
    <n v="0"/>
    <m/>
    <n v="0"/>
    <m/>
    <n v="0"/>
    <n v="0"/>
    <m/>
    <n v="0"/>
    <n v="0"/>
    <m/>
  </r>
  <r>
    <n v="4719"/>
    <x v="0"/>
    <x v="0"/>
    <x v="0"/>
    <x v="0"/>
    <m/>
    <m/>
    <x v="0"/>
    <x v="0"/>
    <x v="0"/>
    <m/>
    <x v="0"/>
    <m/>
    <m/>
    <n v="0"/>
    <m/>
    <n v="0"/>
    <n v="0"/>
    <n v="0"/>
    <n v="0"/>
    <m/>
    <n v="0"/>
    <m/>
    <n v="0"/>
    <n v="0"/>
    <m/>
    <n v="0"/>
    <n v="0"/>
    <m/>
  </r>
  <r>
    <n v="4720"/>
    <x v="0"/>
    <x v="0"/>
    <x v="0"/>
    <x v="0"/>
    <m/>
    <m/>
    <x v="0"/>
    <x v="0"/>
    <x v="0"/>
    <m/>
    <x v="0"/>
    <m/>
    <m/>
    <n v="0"/>
    <m/>
    <n v="0"/>
    <n v="0"/>
    <n v="0"/>
    <n v="0"/>
    <m/>
    <n v="0"/>
    <m/>
    <n v="0"/>
    <n v="0"/>
    <m/>
    <n v="0"/>
    <n v="0"/>
    <m/>
  </r>
  <r>
    <n v="4721"/>
    <x v="0"/>
    <x v="0"/>
    <x v="0"/>
    <x v="0"/>
    <m/>
    <m/>
    <x v="0"/>
    <x v="0"/>
    <x v="0"/>
    <m/>
    <x v="0"/>
    <m/>
    <m/>
    <n v="0"/>
    <m/>
    <n v="0"/>
    <n v="0"/>
    <n v="0"/>
    <n v="0"/>
    <m/>
    <n v="0"/>
    <m/>
    <n v="0"/>
    <n v="0"/>
    <m/>
    <n v="0"/>
    <n v="0"/>
    <m/>
  </r>
  <r>
    <n v="4722"/>
    <x v="0"/>
    <x v="0"/>
    <x v="0"/>
    <x v="0"/>
    <m/>
    <m/>
    <x v="0"/>
    <x v="0"/>
    <x v="0"/>
    <m/>
    <x v="0"/>
    <m/>
    <m/>
    <n v="0"/>
    <m/>
    <n v="0"/>
    <n v="0"/>
    <n v="0"/>
    <n v="0"/>
    <m/>
    <n v="0"/>
    <m/>
    <n v="0"/>
    <n v="0"/>
    <m/>
    <n v="0"/>
    <n v="0"/>
    <m/>
  </r>
  <r>
    <n v="4723"/>
    <x v="0"/>
    <x v="0"/>
    <x v="0"/>
    <x v="0"/>
    <m/>
    <m/>
    <x v="0"/>
    <x v="0"/>
    <x v="0"/>
    <m/>
    <x v="0"/>
    <m/>
    <m/>
    <n v="0"/>
    <m/>
    <n v="0"/>
    <n v="0"/>
    <n v="0"/>
    <n v="0"/>
    <m/>
    <n v="0"/>
    <m/>
    <n v="0"/>
    <n v="0"/>
    <m/>
    <n v="0"/>
    <n v="0"/>
    <m/>
  </r>
  <r>
    <n v="4724"/>
    <x v="0"/>
    <x v="0"/>
    <x v="0"/>
    <x v="0"/>
    <m/>
    <m/>
    <x v="0"/>
    <x v="0"/>
    <x v="0"/>
    <m/>
    <x v="0"/>
    <m/>
    <m/>
    <n v="0"/>
    <m/>
    <n v="0"/>
    <n v="0"/>
    <n v="0"/>
    <n v="0"/>
    <m/>
    <n v="0"/>
    <m/>
    <n v="0"/>
    <n v="0"/>
    <m/>
    <n v="0"/>
    <n v="0"/>
    <m/>
  </r>
  <r>
    <n v="4725"/>
    <x v="0"/>
    <x v="0"/>
    <x v="0"/>
    <x v="0"/>
    <m/>
    <m/>
    <x v="0"/>
    <x v="0"/>
    <x v="0"/>
    <m/>
    <x v="0"/>
    <m/>
    <m/>
    <n v="0"/>
    <m/>
    <n v="0"/>
    <n v="0"/>
    <n v="0"/>
    <n v="0"/>
    <m/>
    <n v="0"/>
    <m/>
    <n v="0"/>
    <n v="0"/>
    <m/>
    <n v="0"/>
    <n v="0"/>
    <m/>
  </r>
  <r>
    <n v="4726"/>
    <x v="0"/>
    <x v="0"/>
    <x v="0"/>
    <x v="0"/>
    <m/>
    <m/>
    <x v="0"/>
    <x v="0"/>
    <x v="0"/>
    <m/>
    <x v="0"/>
    <m/>
    <m/>
    <n v="0"/>
    <m/>
    <n v="0"/>
    <n v="0"/>
    <n v="0"/>
    <n v="0"/>
    <m/>
    <n v="0"/>
    <m/>
    <n v="0"/>
    <n v="0"/>
    <m/>
    <n v="0"/>
    <n v="0"/>
    <m/>
  </r>
  <r>
    <n v="4727"/>
    <x v="0"/>
    <x v="0"/>
    <x v="0"/>
    <x v="0"/>
    <m/>
    <m/>
    <x v="0"/>
    <x v="0"/>
    <x v="0"/>
    <m/>
    <x v="0"/>
    <m/>
    <m/>
    <n v="0"/>
    <m/>
    <n v="0"/>
    <n v="0"/>
    <n v="0"/>
    <n v="0"/>
    <m/>
    <n v="0"/>
    <m/>
    <n v="0"/>
    <n v="0"/>
    <m/>
    <n v="0"/>
    <n v="0"/>
    <m/>
  </r>
  <r>
    <n v="4728"/>
    <x v="0"/>
    <x v="0"/>
    <x v="0"/>
    <x v="0"/>
    <m/>
    <m/>
    <x v="0"/>
    <x v="0"/>
    <x v="0"/>
    <m/>
    <x v="0"/>
    <m/>
    <m/>
    <n v="0"/>
    <m/>
    <n v="0"/>
    <n v="0"/>
    <n v="0"/>
    <n v="0"/>
    <m/>
    <n v="0"/>
    <m/>
    <n v="0"/>
    <n v="0"/>
    <m/>
    <n v="0"/>
    <n v="0"/>
    <m/>
  </r>
  <r>
    <n v="4729"/>
    <x v="0"/>
    <x v="0"/>
    <x v="0"/>
    <x v="0"/>
    <m/>
    <m/>
    <x v="0"/>
    <x v="0"/>
    <x v="0"/>
    <m/>
    <x v="0"/>
    <m/>
    <m/>
    <n v="0"/>
    <m/>
    <n v="0"/>
    <n v="0"/>
    <n v="0"/>
    <n v="0"/>
    <m/>
    <n v="0"/>
    <m/>
    <n v="0"/>
    <n v="0"/>
    <m/>
    <n v="0"/>
    <n v="0"/>
    <m/>
  </r>
  <r>
    <n v="4730"/>
    <x v="0"/>
    <x v="0"/>
    <x v="0"/>
    <x v="0"/>
    <m/>
    <m/>
    <x v="0"/>
    <x v="0"/>
    <x v="0"/>
    <m/>
    <x v="0"/>
    <m/>
    <m/>
    <n v="0"/>
    <m/>
    <n v="0"/>
    <n v="0"/>
    <n v="0"/>
    <n v="0"/>
    <m/>
    <n v="0"/>
    <m/>
    <n v="0"/>
    <n v="0"/>
    <m/>
    <n v="0"/>
    <n v="0"/>
    <m/>
  </r>
  <r>
    <n v="4731"/>
    <x v="0"/>
    <x v="0"/>
    <x v="0"/>
    <x v="0"/>
    <m/>
    <m/>
    <x v="0"/>
    <x v="0"/>
    <x v="0"/>
    <m/>
    <x v="0"/>
    <m/>
    <m/>
    <n v="0"/>
    <m/>
    <n v="0"/>
    <n v="0"/>
    <n v="0"/>
    <n v="0"/>
    <m/>
    <n v="0"/>
    <m/>
    <n v="0"/>
    <n v="0"/>
    <m/>
    <n v="0"/>
    <n v="0"/>
    <m/>
  </r>
  <r>
    <n v="4732"/>
    <x v="0"/>
    <x v="0"/>
    <x v="0"/>
    <x v="0"/>
    <m/>
    <m/>
    <x v="0"/>
    <x v="0"/>
    <x v="0"/>
    <m/>
    <x v="0"/>
    <m/>
    <m/>
    <n v="0"/>
    <m/>
    <n v="0"/>
    <n v="0"/>
    <n v="0"/>
    <n v="0"/>
    <m/>
    <n v="0"/>
    <m/>
    <n v="0"/>
    <n v="0"/>
    <m/>
    <n v="0"/>
    <n v="0"/>
    <m/>
  </r>
  <r>
    <n v="4733"/>
    <x v="0"/>
    <x v="0"/>
    <x v="0"/>
    <x v="0"/>
    <m/>
    <m/>
    <x v="0"/>
    <x v="0"/>
    <x v="0"/>
    <m/>
    <x v="0"/>
    <m/>
    <m/>
    <n v="0"/>
    <m/>
    <n v="0"/>
    <n v="0"/>
    <n v="0"/>
    <n v="0"/>
    <m/>
    <n v="0"/>
    <m/>
    <n v="0"/>
    <n v="0"/>
    <m/>
    <n v="0"/>
    <n v="0"/>
    <m/>
  </r>
  <r>
    <n v="4734"/>
    <x v="0"/>
    <x v="0"/>
    <x v="0"/>
    <x v="0"/>
    <m/>
    <m/>
    <x v="0"/>
    <x v="0"/>
    <x v="0"/>
    <m/>
    <x v="0"/>
    <m/>
    <m/>
    <n v="0"/>
    <m/>
    <n v="0"/>
    <n v="0"/>
    <n v="0"/>
    <n v="0"/>
    <m/>
    <n v="0"/>
    <m/>
    <n v="0"/>
    <n v="0"/>
    <m/>
    <n v="0"/>
    <n v="0"/>
    <m/>
  </r>
  <r>
    <n v="4735"/>
    <x v="0"/>
    <x v="0"/>
    <x v="0"/>
    <x v="0"/>
    <m/>
    <m/>
    <x v="0"/>
    <x v="0"/>
    <x v="0"/>
    <m/>
    <x v="0"/>
    <m/>
    <m/>
    <n v="0"/>
    <m/>
    <n v="0"/>
    <n v="0"/>
    <n v="0"/>
    <n v="0"/>
    <m/>
    <n v="0"/>
    <m/>
    <n v="0"/>
    <n v="0"/>
    <m/>
    <n v="0"/>
    <n v="0"/>
    <m/>
  </r>
  <r>
    <n v="4736"/>
    <x v="0"/>
    <x v="0"/>
    <x v="0"/>
    <x v="0"/>
    <m/>
    <m/>
    <x v="0"/>
    <x v="0"/>
    <x v="0"/>
    <m/>
    <x v="0"/>
    <m/>
    <m/>
    <n v="0"/>
    <m/>
    <n v="0"/>
    <n v="0"/>
    <n v="0"/>
    <n v="0"/>
    <m/>
    <n v="0"/>
    <m/>
    <n v="0"/>
    <n v="0"/>
    <m/>
    <n v="0"/>
    <n v="0"/>
    <m/>
  </r>
  <r>
    <n v="4737"/>
    <x v="0"/>
    <x v="0"/>
    <x v="0"/>
    <x v="0"/>
    <m/>
    <m/>
    <x v="0"/>
    <x v="0"/>
    <x v="0"/>
    <m/>
    <x v="0"/>
    <m/>
    <m/>
    <n v="0"/>
    <m/>
    <n v="0"/>
    <n v="0"/>
    <n v="0"/>
    <n v="0"/>
    <m/>
    <n v="0"/>
    <m/>
    <n v="0"/>
    <n v="0"/>
    <m/>
    <n v="0"/>
    <n v="0"/>
    <m/>
  </r>
  <r>
    <n v="4738"/>
    <x v="0"/>
    <x v="0"/>
    <x v="0"/>
    <x v="0"/>
    <m/>
    <m/>
    <x v="0"/>
    <x v="0"/>
    <x v="0"/>
    <m/>
    <x v="0"/>
    <m/>
    <m/>
    <n v="0"/>
    <m/>
    <n v="0"/>
    <n v="0"/>
    <n v="0"/>
    <n v="0"/>
    <m/>
    <n v="0"/>
    <m/>
    <n v="0"/>
    <n v="0"/>
    <m/>
    <n v="0"/>
    <n v="0"/>
    <m/>
  </r>
  <r>
    <n v="4739"/>
    <x v="0"/>
    <x v="0"/>
    <x v="0"/>
    <x v="0"/>
    <m/>
    <m/>
    <x v="0"/>
    <x v="0"/>
    <x v="0"/>
    <m/>
    <x v="0"/>
    <m/>
    <m/>
    <n v="0"/>
    <m/>
    <n v="0"/>
    <n v="0"/>
    <n v="0"/>
    <n v="0"/>
    <m/>
    <n v="0"/>
    <m/>
    <n v="0"/>
    <n v="0"/>
    <m/>
    <n v="0"/>
    <n v="0"/>
    <m/>
  </r>
  <r>
    <n v="4740"/>
    <x v="0"/>
    <x v="0"/>
    <x v="0"/>
    <x v="0"/>
    <m/>
    <m/>
    <x v="0"/>
    <x v="0"/>
    <x v="0"/>
    <m/>
    <x v="0"/>
    <m/>
    <m/>
    <n v="0"/>
    <m/>
    <n v="0"/>
    <n v="0"/>
    <n v="0"/>
    <n v="0"/>
    <m/>
    <n v="0"/>
    <m/>
    <n v="0"/>
    <n v="0"/>
    <m/>
    <n v="0"/>
    <n v="0"/>
    <m/>
  </r>
  <r>
    <n v="4741"/>
    <x v="0"/>
    <x v="0"/>
    <x v="0"/>
    <x v="0"/>
    <m/>
    <m/>
    <x v="0"/>
    <x v="0"/>
    <x v="0"/>
    <m/>
    <x v="0"/>
    <m/>
    <m/>
    <n v="0"/>
    <m/>
    <n v="0"/>
    <n v="0"/>
    <n v="0"/>
    <n v="0"/>
    <m/>
    <n v="0"/>
    <m/>
    <n v="0"/>
    <n v="0"/>
    <m/>
    <n v="0"/>
    <n v="0"/>
    <m/>
  </r>
  <r>
    <n v="4742"/>
    <x v="0"/>
    <x v="0"/>
    <x v="0"/>
    <x v="0"/>
    <m/>
    <m/>
    <x v="0"/>
    <x v="0"/>
    <x v="0"/>
    <m/>
    <x v="0"/>
    <m/>
    <m/>
    <n v="0"/>
    <m/>
    <n v="0"/>
    <n v="0"/>
    <n v="0"/>
    <n v="0"/>
    <m/>
    <n v="0"/>
    <m/>
    <n v="0"/>
    <n v="0"/>
    <m/>
    <n v="0"/>
    <n v="0"/>
    <m/>
  </r>
  <r>
    <n v="4743"/>
    <x v="0"/>
    <x v="0"/>
    <x v="0"/>
    <x v="0"/>
    <m/>
    <m/>
    <x v="0"/>
    <x v="0"/>
    <x v="0"/>
    <m/>
    <x v="0"/>
    <m/>
    <m/>
    <n v="0"/>
    <m/>
    <n v="0"/>
    <n v="0"/>
    <n v="0"/>
    <n v="0"/>
    <m/>
    <n v="0"/>
    <m/>
    <n v="0"/>
    <n v="0"/>
    <m/>
    <n v="0"/>
    <n v="0"/>
    <m/>
  </r>
  <r>
    <n v="4744"/>
    <x v="0"/>
    <x v="0"/>
    <x v="0"/>
    <x v="0"/>
    <m/>
    <m/>
    <x v="0"/>
    <x v="0"/>
    <x v="0"/>
    <m/>
    <x v="0"/>
    <m/>
    <m/>
    <n v="0"/>
    <m/>
    <n v="0"/>
    <n v="0"/>
    <n v="0"/>
    <n v="0"/>
    <m/>
    <n v="0"/>
    <m/>
    <n v="0"/>
    <n v="0"/>
    <m/>
    <n v="0"/>
    <n v="0"/>
    <m/>
  </r>
  <r>
    <n v="4745"/>
    <x v="0"/>
    <x v="0"/>
    <x v="0"/>
    <x v="0"/>
    <m/>
    <m/>
    <x v="0"/>
    <x v="0"/>
    <x v="0"/>
    <m/>
    <x v="0"/>
    <m/>
    <m/>
    <n v="0"/>
    <m/>
    <n v="0"/>
    <n v="0"/>
    <n v="0"/>
    <n v="0"/>
    <m/>
    <n v="0"/>
    <m/>
    <n v="0"/>
    <n v="0"/>
    <m/>
    <n v="0"/>
    <n v="0"/>
    <m/>
  </r>
  <r>
    <n v="4746"/>
    <x v="0"/>
    <x v="0"/>
    <x v="0"/>
    <x v="0"/>
    <m/>
    <m/>
    <x v="0"/>
    <x v="0"/>
    <x v="0"/>
    <m/>
    <x v="0"/>
    <m/>
    <m/>
    <n v="0"/>
    <m/>
    <n v="0"/>
    <n v="0"/>
    <n v="0"/>
    <n v="0"/>
    <m/>
    <n v="0"/>
    <m/>
    <n v="0"/>
    <n v="0"/>
    <m/>
    <n v="0"/>
    <n v="0"/>
    <m/>
  </r>
  <r>
    <n v="4747"/>
    <x v="0"/>
    <x v="0"/>
    <x v="0"/>
    <x v="0"/>
    <m/>
    <m/>
    <x v="0"/>
    <x v="0"/>
    <x v="0"/>
    <m/>
    <x v="0"/>
    <m/>
    <m/>
    <n v="0"/>
    <m/>
    <n v="0"/>
    <n v="0"/>
    <n v="0"/>
    <n v="0"/>
    <m/>
    <n v="0"/>
    <m/>
    <n v="0"/>
    <n v="0"/>
    <m/>
    <n v="0"/>
    <n v="0"/>
    <m/>
  </r>
  <r>
    <n v="4748"/>
    <x v="0"/>
    <x v="0"/>
    <x v="0"/>
    <x v="0"/>
    <m/>
    <m/>
    <x v="0"/>
    <x v="0"/>
    <x v="0"/>
    <m/>
    <x v="0"/>
    <m/>
    <m/>
    <n v="0"/>
    <m/>
    <n v="0"/>
    <n v="0"/>
    <n v="0"/>
    <n v="0"/>
    <m/>
    <n v="0"/>
    <m/>
    <n v="0"/>
    <n v="0"/>
    <m/>
    <n v="0"/>
    <n v="0"/>
    <m/>
  </r>
  <r>
    <n v="4749"/>
    <x v="0"/>
    <x v="0"/>
    <x v="0"/>
    <x v="0"/>
    <m/>
    <m/>
    <x v="0"/>
    <x v="0"/>
    <x v="0"/>
    <m/>
    <x v="0"/>
    <m/>
    <m/>
    <n v="0"/>
    <m/>
    <n v="0"/>
    <n v="0"/>
    <n v="0"/>
    <n v="0"/>
    <m/>
    <n v="0"/>
    <m/>
    <n v="0"/>
    <n v="0"/>
    <m/>
    <n v="0"/>
    <n v="0"/>
    <m/>
  </r>
  <r>
    <n v="4750"/>
    <x v="0"/>
    <x v="0"/>
    <x v="0"/>
    <x v="0"/>
    <m/>
    <m/>
    <x v="0"/>
    <x v="0"/>
    <x v="0"/>
    <m/>
    <x v="0"/>
    <m/>
    <m/>
    <n v="0"/>
    <m/>
    <n v="0"/>
    <n v="0"/>
    <n v="0"/>
    <n v="0"/>
    <m/>
    <n v="0"/>
    <m/>
    <n v="0"/>
    <n v="0"/>
    <m/>
    <n v="0"/>
    <n v="0"/>
    <m/>
  </r>
  <r>
    <n v="4751"/>
    <x v="0"/>
    <x v="0"/>
    <x v="0"/>
    <x v="0"/>
    <m/>
    <m/>
    <x v="0"/>
    <x v="0"/>
    <x v="0"/>
    <m/>
    <x v="0"/>
    <m/>
    <m/>
    <n v="0"/>
    <m/>
    <n v="0"/>
    <n v="0"/>
    <n v="0"/>
    <n v="0"/>
    <m/>
    <n v="0"/>
    <m/>
    <n v="0"/>
    <n v="0"/>
    <m/>
    <n v="0"/>
    <n v="0"/>
    <m/>
  </r>
  <r>
    <n v="4752"/>
    <x v="0"/>
    <x v="0"/>
    <x v="0"/>
    <x v="0"/>
    <m/>
    <m/>
    <x v="0"/>
    <x v="0"/>
    <x v="0"/>
    <m/>
    <x v="0"/>
    <m/>
    <m/>
    <n v="0"/>
    <m/>
    <n v="0"/>
    <n v="0"/>
    <n v="0"/>
    <n v="0"/>
    <m/>
    <n v="0"/>
    <m/>
    <n v="0"/>
    <n v="0"/>
    <m/>
    <n v="0"/>
    <n v="0"/>
    <m/>
  </r>
  <r>
    <n v="4753"/>
    <x v="0"/>
    <x v="0"/>
    <x v="0"/>
    <x v="0"/>
    <m/>
    <m/>
    <x v="0"/>
    <x v="0"/>
    <x v="0"/>
    <m/>
    <x v="0"/>
    <m/>
    <m/>
    <n v="0"/>
    <m/>
    <n v="0"/>
    <n v="0"/>
    <n v="0"/>
    <n v="0"/>
    <m/>
    <n v="0"/>
    <m/>
    <n v="0"/>
    <n v="0"/>
    <m/>
    <n v="0"/>
    <n v="0"/>
    <m/>
  </r>
  <r>
    <n v="4754"/>
    <x v="0"/>
    <x v="0"/>
    <x v="0"/>
    <x v="0"/>
    <m/>
    <m/>
    <x v="0"/>
    <x v="0"/>
    <x v="0"/>
    <m/>
    <x v="0"/>
    <m/>
    <m/>
    <n v="0"/>
    <m/>
    <n v="0"/>
    <n v="0"/>
    <n v="0"/>
    <n v="0"/>
    <m/>
    <n v="0"/>
    <m/>
    <n v="0"/>
    <n v="0"/>
    <m/>
    <n v="0"/>
    <n v="0"/>
    <m/>
  </r>
  <r>
    <n v="4755"/>
    <x v="0"/>
    <x v="0"/>
    <x v="0"/>
    <x v="0"/>
    <m/>
    <m/>
    <x v="0"/>
    <x v="0"/>
    <x v="0"/>
    <m/>
    <x v="0"/>
    <m/>
    <m/>
    <n v="0"/>
    <m/>
    <n v="0"/>
    <n v="0"/>
    <n v="0"/>
    <n v="0"/>
    <m/>
    <n v="0"/>
    <m/>
    <n v="0"/>
    <n v="0"/>
    <m/>
    <n v="0"/>
    <n v="0"/>
    <m/>
  </r>
  <r>
    <n v="4756"/>
    <x v="0"/>
    <x v="0"/>
    <x v="0"/>
    <x v="0"/>
    <m/>
    <m/>
    <x v="0"/>
    <x v="0"/>
    <x v="0"/>
    <m/>
    <x v="0"/>
    <m/>
    <m/>
    <n v="0"/>
    <m/>
    <n v="0"/>
    <n v="0"/>
    <n v="0"/>
    <n v="0"/>
    <m/>
    <n v="0"/>
    <m/>
    <n v="0"/>
    <n v="0"/>
    <m/>
    <n v="0"/>
    <n v="0"/>
    <m/>
  </r>
  <r>
    <n v="4757"/>
    <x v="0"/>
    <x v="0"/>
    <x v="0"/>
    <x v="0"/>
    <m/>
    <m/>
    <x v="0"/>
    <x v="0"/>
    <x v="0"/>
    <m/>
    <x v="0"/>
    <m/>
    <m/>
    <n v="0"/>
    <m/>
    <n v="0"/>
    <n v="0"/>
    <n v="0"/>
    <n v="0"/>
    <m/>
    <n v="0"/>
    <m/>
    <n v="0"/>
    <n v="0"/>
    <m/>
    <n v="0"/>
    <n v="0"/>
    <m/>
  </r>
  <r>
    <n v="4758"/>
    <x v="0"/>
    <x v="0"/>
    <x v="0"/>
    <x v="0"/>
    <m/>
    <m/>
    <x v="0"/>
    <x v="0"/>
    <x v="0"/>
    <m/>
    <x v="0"/>
    <m/>
    <m/>
    <n v="0"/>
    <m/>
    <n v="0"/>
    <n v="0"/>
    <n v="0"/>
    <n v="0"/>
    <m/>
    <n v="0"/>
    <m/>
    <n v="0"/>
    <n v="0"/>
    <m/>
    <n v="0"/>
    <n v="0"/>
    <m/>
  </r>
  <r>
    <n v="4759"/>
    <x v="0"/>
    <x v="0"/>
    <x v="0"/>
    <x v="0"/>
    <m/>
    <m/>
    <x v="0"/>
    <x v="0"/>
    <x v="0"/>
    <m/>
    <x v="0"/>
    <m/>
    <m/>
    <n v="0"/>
    <m/>
    <n v="0"/>
    <n v="0"/>
    <n v="0"/>
    <n v="0"/>
    <m/>
    <n v="0"/>
    <m/>
    <n v="0"/>
    <n v="0"/>
    <m/>
    <n v="0"/>
    <n v="0"/>
    <m/>
  </r>
  <r>
    <n v="4760"/>
    <x v="0"/>
    <x v="0"/>
    <x v="0"/>
    <x v="0"/>
    <m/>
    <m/>
    <x v="0"/>
    <x v="0"/>
    <x v="0"/>
    <m/>
    <x v="0"/>
    <m/>
    <m/>
    <n v="0"/>
    <m/>
    <n v="0"/>
    <n v="0"/>
    <n v="0"/>
    <n v="0"/>
    <m/>
    <n v="0"/>
    <m/>
    <n v="0"/>
    <n v="0"/>
    <m/>
    <n v="0"/>
    <n v="0"/>
    <m/>
  </r>
  <r>
    <n v="4761"/>
    <x v="0"/>
    <x v="0"/>
    <x v="0"/>
    <x v="0"/>
    <m/>
    <m/>
    <x v="0"/>
    <x v="0"/>
    <x v="0"/>
    <m/>
    <x v="0"/>
    <m/>
    <m/>
    <n v="0"/>
    <m/>
    <n v="0"/>
    <n v="0"/>
    <n v="0"/>
    <n v="0"/>
    <m/>
    <n v="0"/>
    <m/>
    <n v="0"/>
    <n v="0"/>
    <m/>
    <n v="0"/>
    <n v="0"/>
    <m/>
  </r>
  <r>
    <n v="4762"/>
    <x v="0"/>
    <x v="0"/>
    <x v="0"/>
    <x v="0"/>
    <m/>
    <m/>
    <x v="0"/>
    <x v="0"/>
    <x v="0"/>
    <m/>
    <x v="0"/>
    <m/>
    <m/>
    <n v="0"/>
    <m/>
    <n v="0"/>
    <n v="0"/>
    <n v="0"/>
    <n v="0"/>
    <m/>
    <n v="0"/>
    <m/>
    <n v="0"/>
    <n v="0"/>
    <m/>
    <n v="0"/>
    <n v="0"/>
    <m/>
  </r>
  <r>
    <n v="4763"/>
    <x v="0"/>
    <x v="0"/>
    <x v="0"/>
    <x v="0"/>
    <m/>
    <m/>
    <x v="0"/>
    <x v="0"/>
    <x v="0"/>
    <m/>
    <x v="0"/>
    <m/>
    <m/>
    <n v="0"/>
    <m/>
    <n v="0"/>
    <n v="0"/>
    <n v="0"/>
    <n v="0"/>
    <m/>
    <n v="0"/>
    <m/>
    <n v="0"/>
    <n v="0"/>
    <m/>
    <n v="0"/>
    <n v="0"/>
    <m/>
  </r>
  <r>
    <n v="4764"/>
    <x v="0"/>
    <x v="0"/>
    <x v="0"/>
    <x v="0"/>
    <m/>
    <m/>
    <x v="0"/>
    <x v="0"/>
    <x v="0"/>
    <m/>
    <x v="0"/>
    <m/>
    <m/>
    <n v="0"/>
    <m/>
    <n v="0"/>
    <n v="0"/>
    <n v="0"/>
    <n v="0"/>
    <m/>
    <n v="0"/>
    <m/>
    <n v="0"/>
    <n v="0"/>
    <m/>
    <n v="0"/>
    <n v="0"/>
    <m/>
  </r>
  <r>
    <n v="4765"/>
    <x v="0"/>
    <x v="0"/>
    <x v="0"/>
    <x v="0"/>
    <m/>
    <m/>
    <x v="0"/>
    <x v="0"/>
    <x v="0"/>
    <m/>
    <x v="0"/>
    <m/>
    <m/>
    <n v="0"/>
    <m/>
    <n v="0"/>
    <n v="0"/>
    <n v="0"/>
    <n v="0"/>
    <m/>
    <n v="0"/>
    <m/>
    <n v="0"/>
    <n v="0"/>
    <m/>
    <n v="0"/>
    <n v="0"/>
    <m/>
  </r>
  <r>
    <n v="4766"/>
    <x v="0"/>
    <x v="0"/>
    <x v="0"/>
    <x v="0"/>
    <m/>
    <m/>
    <x v="0"/>
    <x v="0"/>
    <x v="0"/>
    <m/>
    <x v="0"/>
    <m/>
    <m/>
    <n v="0"/>
    <m/>
    <n v="0"/>
    <n v="0"/>
    <n v="0"/>
    <n v="0"/>
    <m/>
    <n v="0"/>
    <m/>
    <n v="0"/>
    <n v="0"/>
    <m/>
    <n v="0"/>
    <n v="0"/>
    <m/>
  </r>
  <r>
    <n v="4767"/>
    <x v="0"/>
    <x v="0"/>
    <x v="0"/>
    <x v="0"/>
    <m/>
    <m/>
    <x v="0"/>
    <x v="0"/>
    <x v="0"/>
    <m/>
    <x v="0"/>
    <m/>
    <m/>
    <n v="0"/>
    <m/>
    <n v="0"/>
    <n v="0"/>
    <n v="0"/>
    <n v="0"/>
    <m/>
    <n v="0"/>
    <m/>
    <n v="0"/>
    <n v="0"/>
    <m/>
    <n v="0"/>
    <n v="0"/>
    <m/>
  </r>
  <r>
    <n v="4768"/>
    <x v="0"/>
    <x v="0"/>
    <x v="0"/>
    <x v="0"/>
    <m/>
    <m/>
    <x v="0"/>
    <x v="0"/>
    <x v="0"/>
    <m/>
    <x v="0"/>
    <m/>
    <m/>
    <n v="0"/>
    <m/>
    <n v="0"/>
    <n v="0"/>
    <n v="0"/>
    <n v="0"/>
    <m/>
    <n v="0"/>
    <m/>
    <n v="0"/>
    <n v="0"/>
    <m/>
    <n v="0"/>
    <n v="0"/>
    <m/>
  </r>
  <r>
    <n v="4769"/>
    <x v="0"/>
    <x v="0"/>
    <x v="0"/>
    <x v="0"/>
    <m/>
    <m/>
    <x v="0"/>
    <x v="0"/>
    <x v="0"/>
    <m/>
    <x v="0"/>
    <m/>
    <m/>
    <n v="0"/>
    <m/>
    <n v="0"/>
    <n v="0"/>
    <n v="0"/>
    <n v="0"/>
    <m/>
    <n v="0"/>
    <m/>
    <n v="0"/>
    <n v="0"/>
    <m/>
    <n v="0"/>
    <n v="0"/>
    <m/>
  </r>
  <r>
    <n v="4770"/>
    <x v="0"/>
    <x v="0"/>
    <x v="0"/>
    <x v="0"/>
    <m/>
    <m/>
    <x v="0"/>
    <x v="0"/>
    <x v="0"/>
    <m/>
    <x v="0"/>
    <m/>
    <m/>
    <n v="0"/>
    <m/>
    <n v="0"/>
    <n v="0"/>
    <n v="0"/>
    <n v="0"/>
    <m/>
    <n v="0"/>
    <m/>
    <n v="0"/>
    <n v="0"/>
    <m/>
    <n v="0"/>
    <n v="0"/>
    <m/>
  </r>
  <r>
    <n v="4771"/>
    <x v="0"/>
    <x v="0"/>
    <x v="0"/>
    <x v="0"/>
    <m/>
    <m/>
    <x v="0"/>
    <x v="0"/>
    <x v="0"/>
    <m/>
    <x v="0"/>
    <m/>
    <m/>
    <n v="0"/>
    <m/>
    <n v="0"/>
    <n v="0"/>
    <n v="0"/>
    <n v="0"/>
    <m/>
    <n v="0"/>
    <m/>
    <n v="0"/>
    <n v="0"/>
    <m/>
    <n v="0"/>
    <n v="0"/>
    <m/>
  </r>
  <r>
    <n v="4772"/>
    <x v="0"/>
    <x v="0"/>
    <x v="0"/>
    <x v="0"/>
    <m/>
    <m/>
    <x v="0"/>
    <x v="0"/>
    <x v="0"/>
    <m/>
    <x v="0"/>
    <m/>
    <m/>
    <n v="0"/>
    <m/>
    <n v="0"/>
    <n v="0"/>
    <n v="0"/>
    <n v="0"/>
    <m/>
    <n v="0"/>
    <m/>
    <n v="0"/>
    <n v="0"/>
    <m/>
    <n v="0"/>
    <n v="0"/>
    <m/>
  </r>
  <r>
    <n v="4773"/>
    <x v="0"/>
    <x v="0"/>
    <x v="0"/>
    <x v="0"/>
    <m/>
    <m/>
    <x v="0"/>
    <x v="0"/>
    <x v="0"/>
    <m/>
    <x v="0"/>
    <m/>
    <m/>
    <n v="0"/>
    <m/>
    <n v="0"/>
    <n v="0"/>
    <n v="0"/>
    <n v="0"/>
    <m/>
    <n v="0"/>
    <m/>
    <n v="0"/>
    <n v="0"/>
    <m/>
    <n v="0"/>
    <n v="0"/>
    <m/>
  </r>
  <r>
    <n v="4774"/>
    <x v="0"/>
    <x v="0"/>
    <x v="0"/>
    <x v="0"/>
    <m/>
    <m/>
    <x v="0"/>
    <x v="0"/>
    <x v="0"/>
    <m/>
    <x v="0"/>
    <m/>
    <m/>
    <n v="0"/>
    <m/>
    <n v="0"/>
    <n v="0"/>
    <n v="0"/>
    <n v="0"/>
    <m/>
    <n v="0"/>
    <m/>
    <n v="0"/>
    <n v="0"/>
    <m/>
    <n v="0"/>
    <n v="0"/>
    <m/>
  </r>
  <r>
    <n v="4775"/>
    <x v="0"/>
    <x v="0"/>
    <x v="0"/>
    <x v="0"/>
    <m/>
    <m/>
    <x v="0"/>
    <x v="0"/>
    <x v="0"/>
    <m/>
    <x v="0"/>
    <m/>
    <m/>
    <n v="0"/>
    <m/>
    <n v="0"/>
    <n v="0"/>
    <n v="0"/>
    <n v="0"/>
    <m/>
    <n v="0"/>
    <m/>
    <n v="0"/>
    <n v="0"/>
    <m/>
    <n v="0"/>
    <n v="0"/>
    <m/>
  </r>
  <r>
    <n v="4776"/>
    <x v="0"/>
    <x v="0"/>
    <x v="0"/>
    <x v="0"/>
    <m/>
    <m/>
    <x v="0"/>
    <x v="0"/>
    <x v="0"/>
    <m/>
    <x v="0"/>
    <m/>
    <m/>
    <n v="0"/>
    <m/>
    <n v="0"/>
    <n v="0"/>
    <n v="0"/>
    <n v="0"/>
    <m/>
    <n v="0"/>
    <m/>
    <n v="0"/>
    <n v="0"/>
    <m/>
    <n v="0"/>
    <n v="0"/>
    <m/>
  </r>
  <r>
    <n v="4777"/>
    <x v="0"/>
    <x v="0"/>
    <x v="0"/>
    <x v="0"/>
    <m/>
    <m/>
    <x v="0"/>
    <x v="0"/>
    <x v="0"/>
    <m/>
    <x v="0"/>
    <m/>
    <m/>
    <n v="0"/>
    <m/>
    <n v="0"/>
    <n v="0"/>
    <n v="0"/>
    <n v="0"/>
    <m/>
    <n v="0"/>
    <m/>
    <n v="0"/>
    <n v="0"/>
    <m/>
    <n v="0"/>
    <n v="0"/>
    <m/>
  </r>
  <r>
    <n v="4778"/>
    <x v="0"/>
    <x v="0"/>
    <x v="0"/>
    <x v="0"/>
    <m/>
    <m/>
    <x v="0"/>
    <x v="0"/>
    <x v="0"/>
    <m/>
    <x v="0"/>
    <m/>
    <m/>
    <n v="0"/>
    <m/>
    <n v="0"/>
    <n v="0"/>
    <n v="0"/>
    <n v="0"/>
    <m/>
    <n v="0"/>
    <m/>
    <n v="0"/>
    <n v="0"/>
    <m/>
    <n v="0"/>
    <n v="0"/>
    <m/>
  </r>
  <r>
    <n v="4779"/>
    <x v="0"/>
    <x v="0"/>
    <x v="0"/>
    <x v="0"/>
    <m/>
    <m/>
    <x v="0"/>
    <x v="0"/>
    <x v="0"/>
    <m/>
    <x v="0"/>
    <m/>
    <m/>
    <n v="0"/>
    <m/>
    <n v="0"/>
    <n v="0"/>
    <n v="0"/>
    <n v="0"/>
    <m/>
    <n v="0"/>
    <m/>
    <n v="0"/>
    <n v="0"/>
    <m/>
    <n v="0"/>
    <n v="0"/>
    <m/>
  </r>
  <r>
    <n v="4780"/>
    <x v="0"/>
    <x v="0"/>
    <x v="0"/>
    <x v="0"/>
    <m/>
    <m/>
    <x v="0"/>
    <x v="0"/>
    <x v="0"/>
    <m/>
    <x v="0"/>
    <m/>
    <m/>
    <n v="0"/>
    <m/>
    <n v="0"/>
    <n v="0"/>
    <n v="0"/>
    <n v="0"/>
    <m/>
    <n v="0"/>
    <m/>
    <n v="0"/>
    <n v="0"/>
    <m/>
    <n v="0"/>
    <n v="0"/>
    <m/>
  </r>
  <r>
    <n v="4781"/>
    <x v="0"/>
    <x v="0"/>
    <x v="0"/>
    <x v="0"/>
    <m/>
    <m/>
    <x v="0"/>
    <x v="0"/>
    <x v="0"/>
    <m/>
    <x v="0"/>
    <m/>
    <m/>
    <n v="0"/>
    <m/>
    <n v="0"/>
    <n v="0"/>
    <n v="0"/>
    <n v="0"/>
    <m/>
    <n v="0"/>
    <m/>
    <n v="0"/>
    <n v="0"/>
    <m/>
    <n v="0"/>
    <n v="0"/>
    <m/>
  </r>
  <r>
    <n v="4782"/>
    <x v="0"/>
    <x v="0"/>
    <x v="0"/>
    <x v="0"/>
    <m/>
    <m/>
    <x v="0"/>
    <x v="0"/>
    <x v="0"/>
    <m/>
    <x v="0"/>
    <m/>
    <m/>
    <n v="0"/>
    <m/>
    <n v="0"/>
    <n v="0"/>
    <n v="0"/>
    <n v="0"/>
    <m/>
    <n v="0"/>
    <m/>
    <n v="0"/>
    <n v="0"/>
    <m/>
    <n v="0"/>
    <n v="0"/>
    <m/>
  </r>
  <r>
    <n v="4783"/>
    <x v="0"/>
    <x v="0"/>
    <x v="0"/>
    <x v="0"/>
    <m/>
    <m/>
    <x v="0"/>
    <x v="0"/>
    <x v="0"/>
    <m/>
    <x v="0"/>
    <m/>
    <m/>
    <n v="0"/>
    <m/>
    <n v="0"/>
    <n v="0"/>
    <n v="0"/>
    <n v="0"/>
    <m/>
    <n v="0"/>
    <m/>
    <n v="0"/>
    <n v="0"/>
    <m/>
    <n v="0"/>
    <n v="0"/>
    <m/>
  </r>
  <r>
    <n v="4784"/>
    <x v="0"/>
    <x v="0"/>
    <x v="0"/>
    <x v="0"/>
    <m/>
    <m/>
    <x v="0"/>
    <x v="0"/>
    <x v="0"/>
    <m/>
    <x v="0"/>
    <m/>
    <m/>
    <n v="0"/>
    <m/>
    <n v="0"/>
    <n v="0"/>
    <n v="0"/>
    <n v="0"/>
    <m/>
    <n v="0"/>
    <m/>
    <n v="0"/>
    <n v="0"/>
    <m/>
    <n v="0"/>
    <n v="0"/>
    <m/>
  </r>
  <r>
    <n v="4785"/>
    <x v="0"/>
    <x v="0"/>
    <x v="0"/>
    <x v="0"/>
    <m/>
    <m/>
    <x v="0"/>
    <x v="0"/>
    <x v="0"/>
    <m/>
    <x v="0"/>
    <m/>
    <m/>
    <n v="0"/>
    <m/>
    <n v="0"/>
    <n v="0"/>
    <n v="0"/>
    <n v="0"/>
    <m/>
    <n v="0"/>
    <m/>
    <n v="0"/>
    <n v="0"/>
    <m/>
    <n v="0"/>
    <n v="0"/>
    <m/>
  </r>
  <r>
    <n v="4786"/>
    <x v="0"/>
    <x v="0"/>
    <x v="0"/>
    <x v="0"/>
    <m/>
    <m/>
    <x v="0"/>
    <x v="0"/>
    <x v="0"/>
    <m/>
    <x v="0"/>
    <m/>
    <m/>
    <n v="0"/>
    <m/>
    <n v="0"/>
    <n v="0"/>
    <n v="0"/>
    <n v="0"/>
    <m/>
    <n v="0"/>
    <m/>
    <n v="0"/>
    <n v="0"/>
    <m/>
    <n v="0"/>
    <n v="0"/>
    <m/>
  </r>
  <r>
    <n v="4787"/>
    <x v="0"/>
    <x v="0"/>
    <x v="0"/>
    <x v="0"/>
    <m/>
    <m/>
    <x v="0"/>
    <x v="0"/>
    <x v="0"/>
    <m/>
    <x v="0"/>
    <m/>
    <m/>
    <n v="0"/>
    <m/>
    <n v="0"/>
    <n v="0"/>
    <n v="0"/>
    <n v="0"/>
    <m/>
    <n v="0"/>
    <m/>
    <n v="0"/>
    <n v="0"/>
    <m/>
    <n v="0"/>
    <n v="0"/>
    <m/>
  </r>
  <r>
    <n v="4788"/>
    <x v="0"/>
    <x v="0"/>
    <x v="0"/>
    <x v="0"/>
    <m/>
    <m/>
    <x v="0"/>
    <x v="0"/>
    <x v="0"/>
    <m/>
    <x v="0"/>
    <m/>
    <m/>
    <n v="0"/>
    <m/>
    <n v="0"/>
    <n v="0"/>
    <n v="0"/>
    <n v="0"/>
    <m/>
    <n v="0"/>
    <m/>
    <n v="0"/>
    <n v="0"/>
    <m/>
    <n v="0"/>
    <n v="0"/>
    <m/>
  </r>
  <r>
    <n v="4789"/>
    <x v="0"/>
    <x v="0"/>
    <x v="0"/>
    <x v="0"/>
    <m/>
    <m/>
    <x v="0"/>
    <x v="0"/>
    <x v="0"/>
    <m/>
    <x v="0"/>
    <m/>
    <m/>
    <n v="0"/>
    <m/>
    <n v="0"/>
    <n v="0"/>
    <n v="0"/>
    <n v="0"/>
    <m/>
    <n v="0"/>
    <m/>
    <n v="0"/>
    <n v="0"/>
    <m/>
    <n v="0"/>
    <n v="0"/>
    <m/>
  </r>
  <r>
    <n v="4790"/>
    <x v="0"/>
    <x v="0"/>
    <x v="0"/>
    <x v="0"/>
    <m/>
    <m/>
    <x v="0"/>
    <x v="0"/>
    <x v="0"/>
    <m/>
    <x v="0"/>
    <m/>
    <m/>
    <n v="0"/>
    <m/>
    <n v="0"/>
    <n v="0"/>
    <n v="0"/>
    <n v="0"/>
    <m/>
    <n v="0"/>
    <m/>
    <n v="0"/>
    <n v="0"/>
    <m/>
    <n v="0"/>
    <n v="0"/>
    <m/>
  </r>
  <r>
    <n v="4791"/>
    <x v="0"/>
    <x v="0"/>
    <x v="0"/>
    <x v="0"/>
    <m/>
    <m/>
    <x v="0"/>
    <x v="0"/>
    <x v="0"/>
    <m/>
    <x v="0"/>
    <m/>
    <m/>
    <n v="0"/>
    <m/>
    <n v="0"/>
    <n v="0"/>
    <n v="0"/>
    <n v="0"/>
    <m/>
    <n v="0"/>
    <m/>
    <n v="0"/>
    <n v="0"/>
    <m/>
    <n v="0"/>
    <n v="0"/>
    <m/>
  </r>
  <r>
    <n v="4792"/>
    <x v="0"/>
    <x v="0"/>
    <x v="0"/>
    <x v="0"/>
    <m/>
    <m/>
    <x v="0"/>
    <x v="0"/>
    <x v="0"/>
    <m/>
    <x v="0"/>
    <m/>
    <m/>
    <n v="0"/>
    <m/>
    <n v="0"/>
    <n v="0"/>
    <n v="0"/>
    <n v="0"/>
    <m/>
    <n v="0"/>
    <m/>
    <n v="0"/>
    <n v="0"/>
    <m/>
    <n v="0"/>
    <n v="0"/>
    <m/>
  </r>
  <r>
    <n v="4793"/>
    <x v="0"/>
    <x v="0"/>
    <x v="0"/>
    <x v="0"/>
    <m/>
    <m/>
    <x v="0"/>
    <x v="0"/>
    <x v="0"/>
    <m/>
    <x v="0"/>
    <m/>
    <m/>
    <n v="0"/>
    <m/>
    <n v="0"/>
    <n v="0"/>
    <n v="0"/>
    <n v="0"/>
    <m/>
    <n v="0"/>
    <m/>
    <n v="0"/>
    <n v="0"/>
    <m/>
    <n v="0"/>
    <n v="0"/>
    <m/>
  </r>
  <r>
    <n v="4794"/>
    <x v="0"/>
    <x v="0"/>
    <x v="0"/>
    <x v="0"/>
    <m/>
    <m/>
    <x v="0"/>
    <x v="0"/>
    <x v="0"/>
    <m/>
    <x v="0"/>
    <m/>
    <m/>
    <n v="0"/>
    <m/>
    <n v="0"/>
    <n v="0"/>
    <n v="0"/>
    <n v="0"/>
    <m/>
    <n v="0"/>
    <m/>
    <n v="0"/>
    <n v="0"/>
    <m/>
    <n v="0"/>
    <n v="0"/>
    <m/>
  </r>
  <r>
    <n v="4795"/>
    <x v="0"/>
    <x v="0"/>
    <x v="0"/>
    <x v="0"/>
    <m/>
    <m/>
    <x v="0"/>
    <x v="0"/>
    <x v="0"/>
    <m/>
    <x v="0"/>
    <m/>
    <m/>
    <n v="0"/>
    <m/>
    <n v="0"/>
    <n v="0"/>
    <n v="0"/>
    <n v="0"/>
    <m/>
    <n v="0"/>
    <m/>
    <n v="0"/>
    <n v="0"/>
    <m/>
    <n v="0"/>
    <n v="0"/>
    <m/>
  </r>
  <r>
    <n v="4796"/>
    <x v="0"/>
    <x v="0"/>
    <x v="0"/>
    <x v="0"/>
    <m/>
    <m/>
    <x v="0"/>
    <x v="0"/>
    <x v="0"/>
    <m/>
    <x v="0"/>
    <m/>
    <m/>
    <n v="0"/>
    <m/>
    <n v="0"/>
    <n v="0"/>
    <n v="0"/>
    <n v="0"/>
    <m/>
    <n v="0"/>
    <m/>
    <n v="0"/>
    <n v="0"/>
    <m/>
    <n v="0"/>
    <n v="0"/>
    <m/>
  </r>
  <r>
    <n v="4797"/>
    <x v="0"/>
    <x v="0"/>
    <x v="0"/>
    <x v="0"/>
    <m/>
    <m/>
    <x v="0"/>
    <x v="0"/>
    <x v="0"/>
    <m/>
    <x v="0"/>
    <m/>
    <m/>
    <n v="0"/>
    <m/>
    <n v="0"/>
    <n v="0"/>
    <n v="0"/>
    <n v="0"/>
    <m/>
    <n v="0"/>
    <m/>
    <n v="0"/>
    <n v="0"/>
    <m/>
    <n v="0"/>
    <n v="0"/>
    <m/>
  </r>
  <r>
    <n v="4798"/>
    <x v="0"/>
    <x v="0"/>
    <x v="0"/>
    <x v="0"/>
    <m/>
    <m/>
    <x v="0"/>
    <x v="0"/>
    <x v="0"/>
    <m/>
    <x v="0"/>
    <m/>
    <m/>
    <n v="0"/>
    <m/>
    <n v="0"/>
    <n v="0"/>
    <n v="0"/>
    <n v="0"/>
    <m/>
    <n v="0"/>
    <m/>
    <n v="0"/>
    <n v="0"/>
    <m/>
    <n v="0"/>
    <n v="0"/>
    <m/>
  </r>
  <r>
    <n v="4799"/>
    <x v="0"/>
    <x v="0"/>
    <x v="0"/>
    <x v="0"/>
    <m/>
    <m/>
    <x v="0"/>
    <x v="0"/>
    <x v="0"/>
    <m/>
    <x v="0"/>
    <m/>
    <m/>
    <n v="0"/>
    <m/>
    <n v="0"/>
    <n v="0"/>
    <n v="0"/>
    <n v="0"/>
    <m/>
    <n v="0"/>
    <m/>
    <n v="0"/>
    <n v="0"/>
    <m/>
    <n v="0"/>
    <n v="0"/>
    <m/>
  </r>
  <r>
    <n v="4800"/>
    <x v="0"/>
    <x v="0"/>
    <x v="0"/>
    <x v="0"/>
    <m/>
    <m/>
    <x v="0"/>
    <x v="0"/>
    <x v="0"/>
    <m/>
    <x v="0"/>
    <m/>
    <m/>
    <n v="0"/>
    <m/>
    <n v="0"/>
    <n v="0"/>
    <n v="0"/>
    <n v="0"/>
    <m/>
    <n v="0"/>
    <m/>
    <n v="0"/>
    <n v="0"/>
    <m/>
    <n v="0"/>
    <n v="0"/>
    <m/>
  </r>
  <r>
    <n v="4801"/>
    <x v="0"/>
    <x v="0"/>
    <x v="0"/>
    <x v="0"/>
    <m/>
    <m/>
    <x v="0"/>
    <x v="0"/>
    <x v="0"/>
    <m/>
    <x v="0"/>
    <m/>
    <m/>
    <n v="0"/>
    <m/>
    <n v="0"/>
    <n v="0"/>
    <n v="0"/>
    <n v="0"/>
    <m/>
    <n v="0"/>
    <m/>
    <n v="0"/>
    <n v="0"/>
    <m/>
    <n v="0"/>
    <n v="0"/>
    <m/>
  </r>
  <r>
    <n v="4802"/>
    <x v="0"/>
    <x v="0"/>
    <x v="0"/>
    <x v="0"/>
    <m/>
    <m/>
    <x v="0"/>
    <x v="0"/>
    <x v="0"/>
    <m/>
    <x v="0"/>
    <m/>
    <m/>
    <n v="0"/>
    <m/>
    <n v="0"/>
    <n v="0"/>
    <n v="0"/>
    <n v="0"/>
    <m/>
    <n v="0"/>
    <m/>
    <n v="0"/>
    <n v="0"/>
    <m/>
    <n v="0"/>
    <n v="0"/>
    <m/>
  </r>
  <r>
    <n v="4803"/>
    <x v="0"/>
    <x v="0"/>
    <x v="0"/>
    <x v="0"/>
    <m/>
    <m/>
    <x v="0"/>
    <x v="0"/>
    <x v="0"/>
    <m/>
    <x v="0"/>
    <m/>
    <m/>
    <n v="0"/>
    <m/>
    <n v="0"/>
    <n v="0"/>
    <n v="0"/>
    <n v="0"/>
    <m/>
    <n v="0"/>
    <m/>
    <n v="0"/>
    <n v="0"/>
    <m/>
    <n v="0"/>
    <n v="0"/>
    <m/>
  </r>
  <r>
    <n v="4804"/>
    <x v="0"/>
    <x v="0"/>
    <x v="0"/>
    <x v="0"/>
    <m/>
    <m/>
    <x v="0"/>
    <x v="0"/>
    <x v="0"/>
    <m/>
    <x v="0"/>
    <m/>
    <m/>
    <n v="0"/>
    <m/>
    <n v="0"/>
    <n v="0"/>
    <n v="0"/>
    <n v="0"/>
    <m/>
    <n v="0"/>
    <m/>
    <n v="0"/>
    <n v="0"/>
    <m/>
    <n v="0"/>
    <n v="0"/>
    <m/>
  </r>
  <r>
    <n v="4805"/>
    <x v="0"/>
    <x v="0"/>
    <x v="0"/>
    <x v="0"/>
    <m/>
    <m/>
    <x v="0"/>
    <x v="0"/>
    <x v="0"/>
    <m/>
    <x v="0"/>
    <m/>
    <m/>
    <n v="0"/>
    <m/>
    <n v="0"/>
    <n v="0"/>
    <n v="0"/>
    <n v="0"/>
    <m/>
    <n v="0"/>
    <m/>
    <n v="0"/>
    <n v="0"/>
    <m/>
    <n v="0"/>
    <n v="0"/>
    <m/>
  </r>
  <r>
    <n v="4806"/>
    <x v="0"/>
    <x v="0"/>
    <x v="0"/>
    <x v="0"/>
    <m/>
    <m/>
    <x v="0"/>
    <x v="0"/>
    <x v="0"/>
    <m/>
    <x v="0"/>
    <m/>
    <m/>
    <n v="0"/>
    <m/>
    <n v="0"/>
    <n v="0"/>
    <n v="0"/>
    <n v="0"/>
    <m/>
    <n v="0"/>
    <m/>
    <n v="0"/>
    <n v="0"/>
    <m/>
    <n v="0"/>
    <n v="0"/>
    <m/>
  </r>
  <r>
    <n v="4807"/>
    <x v="0"/>
    <x v="0"/>
    <x v="0"/>
    <x v="0"/>
    <m/>
    <m/>
    <x v="0"/>
    <x v="0"/>
    <x v="0"/>
    <m/>
    <x v="0"/>
    <m/>
    <m/>
    <n v="0"/>
    <m/>
    <n v="0"/>
    <n v="0"/>
    <n v="0"/>
    <n v="0"/>
    <m/>
    <n v="0"/>
    <m/>
    <n v="0"/>
    <n v="0"/>
    <m/>
    <n v="0"/>
    <n v="0"/>
    <m/>
  </r>
  <r>
    <n v="4808"/>
    <x v="0"/>
    <x v="0"/>
    <x v="0"/>
    <x v="0"/>
    <m/>
    <m/>
    <x v="0"/>
    <x v="0"/>
    <x v="0"/>
    <m/>
    <x v="0"/>
    <m/>
    <m/>
    <n v="0"/>
    <m/>
    <n v="0"/>
    <n v="0"/>
    <n v="0"/>
    <n v="0"/>
    <m/>
    <n v="0"/>
    <m/>
    <n v="0"/>
    <n v="0"/>
    <m/>
    <n v="0"/>
    <n v="0"/>
    <m/>
  </r>
  <r>
    <n v="4809"/>
    <x v="0"/>
    <x v="0"/>
    <x v="0"/>
    <x v="0"/>
    <m/>
    <m/>
    <x v="0"/>
    <x v="0"/>
    <x v="0"/>
    <m/>
    <x v="0"/>
    <m/>
    <m/>
    <n v="0"/>
    <m/>
    <n v="0"/>
    <n v="0"/>
    <n v="0"/>
    <n v="0"/>
    <m/>
    <n v="0"/>
    <m/>
    <n v="0"/>
    <n v="0"/>
    <m/>
    <n v="0"/>
    <n v="0"/>
    <m/>
  </r>
  <r>
    <n v="4810"/>
    <x v="0"/>
    <x v="0"/>
    <x v="0"/>
    <x v="0"/>
    <m/>
    <m/>
    <x v="0"/>
    <x v="0"/>
    <x v="0"/>
    <m/>
    <x v="0"/>
    <m/>
    <m/>
    <n v="0"/>
    <m/>
    <n v="0"/>
    <n v="0"/>
    <n v="0"/>
    <n v="0"/>
    <m/>
    <n v="0"/>
    <m/>
    <n v="0"/>
    <n v="0"/>
    <m/>
    <n v="0"/>
    <n v="0"/>
    <m/>
  </r>
  <r>
    <n v="4811"/>
    <x v="0"/>
    <x v="0"/>
    <x v="0"/>
    <x v="0"/>
    <m/>
    <m/>
    <x v="0"/>
    <x v="0"/>
    <x v="0"/>
    <m/>
    <x v="0"/>
    <m/>
    <m/>
    <n v="0"/>
    <m/>
    <n v="0"/>
    <n v="0"/>
    <n v="0"/>
    <n v="0"/>
    <m/>
    <n v="0"/>
    <m/>
    <n v="0"/>
    <n v="0"/>
    <m/>
    <n v="0"/>
    <n v="0"/>
    <m/>
  </r>
  <r>
    <n v="4812"/>
    <x v="0"/>
    <x v="0"/>
    <x v="0"/>
    <x v="0"/>
    <m/>
    <m/>
    <x v="0"/>
    <x v="0"/>
    <x v="0"/>
    <m/>
    <x v="0"/>
    <m/>
    <m/>
    <n v="0"/>
    <m/>
    <n v="0"/>
    <n v="0"/>
    <n v="0"/>
    <n v="0"/>
    <m/>
    <n v="0"/>
    <m/>
    <n v="0"/>
    <n v="0"/>
    <m/>
    <n v="0"/>
    <n v="0"/>
    <m/>
  </r>
  <r>
    <n v="4813"/>
    <x v="0"/>
    <x v="0"/>
    <x v="0"/>
    <x v="0"/>
    <m/>
    <m/>
    <x v="0"/>
    <x v="0"/>
    <x v="0"/>
    <m/>
    <x v="0"/>
    <m/>
    <m/>
    <n v="0"/>
    <m/>
    <n v="0"/>
    <n v="0"/>
    <n v="0"/>
    <n v="0"/>
    <m/>
    <n v="0"/>
    <m/>
    <n v="0"/>
    <n v="0"/>
    <m/>
    <n v="0"/>
    <n v="0"/>
    <m/>
  </r>
  <r>
    <n v="4814"/>
    <x v="0"/>
    <x v="0"/>
    <x v="0"/>
    <x v="0"/>
    <m/>
    <m/>
    <x v="0"/>
    <x v="0"/>
    <x v="0"/>
    <m/>
    <x v="0"/>
    <m/>
    <m/>
    <n v="0"/>
    <m/>
    <n v="0"/>
    <n v="0"/>
    <n v="0"/>
    <n v="0"/>
    <m/>
    <n v="0"/>
    <m/>
    <n v="0"/>
    <n v="0"/>
    <m/>
    <n v="0"/>
    <n v="0"/>
    <m/>
  </r>
  <r>
    <n v="4815"/>
    <x v="0"/>
    <x v="0"/>
    <x v="0"/>
    <x v="0"/>
    <m/>
    <m/>
    <x v="0"/>
    <x v="0"/>
    <x v="0"/>
    <m/>
    <x v="0"/>
    <m/>
    <m/>
    <n v="0"/>
    <m/>
    <n v="0"/>
    <n v="0"/>
    <n v="0"/>
    <n v="0"/>
    <m/>
    <n v="0"/>
    <m/>
    <n v="0"/>
    <n v="0"/>
    <m/>
    <n v="0"/>
    <n v="0"/>
    <m/>
  </r>
  <r>
    <n v="4816"/>
    <x v="0"/>
    <x v="0"/>
    <x v="0"/>
    <x v="0"/>
    <m/>
    <m/>
    <x v="0"/>
    <x v="0"/>
    <x v="0"/>
    <m/>
    <x v="0"/>
    <m/>
    <m/>
    <n v="0"/>
    <m/>
    <n v="0"/>
    <n v="0"/>
    <n v="0"/>
    <n v="0"/>
    <m/>
    <n v="0"/>
    <m/>
    <n v="0"/>
    <n v="0"/>
    <m/>
    <n v="0"/>
    <n v="0"/>
    <m/>
  </r>
  <r>
    <n v="4817"/>
    <x v="0"/>
    <x v="0"/>
    <x v="0"/>
    <x v="0"/>
    <m/>
    <m/>
    <x v="0"/>
    <x v="0"/>
    <x v="0"/>
    <m/>
    <x v="0"/>
    <m/>
    <m/>
    <n v="0"/>
    <m/>
    <n v="0"/>
    <n v="0"/>
    <n v="0"/>
    <n v="0"/>
    <m/>
    <n v="0"/>
    <m/>
    <n v="0"/>
    <n v="0"/>
    <m/>
    <n v="0"/>
    <n v="0"/>
    <m/>
  </r>
  <r>
    <n v="4818"/>
    <x v="0"/>
    <x v="0"/>
    <x v="0"/>
    <x v="0"/>
    <m/>
    <m/>
    <x v="0"/>
    <x v="0"/>
    <x v="0"/>
    <m/>
    <x v="0"/>
    <m/>
    <m/>
    <n v="0"/>
    <m/>
    <n v="0"/>
    <n v="0"/>
    <n v="0"/>
    <n v="0"/>
    <m/>
    <n v="0"/>
    <m/>
    <n v="0"/>
    <n v="0"/>
    <m/>
    <n v="0"/>
    <n v="0"/>
    <m/>
  </r>
  <r>
    <n v="4819"/>
    <x v="0"/>
    <x v="0"/>
    <x v="0"/>
    <x v="0"/>
    <m/>
    <m/>
    <x v="0"/>
    <x v="0"/>
    <x v="0"/>
    <m/>
    <x v="0"/>
    <m/>
    <m/>
    <n v="0"/>
    <m/>
    <n v="0"/>
    <n v="0"/>
    <n v="0"/>
    <n v="0"/>
    <m/>
    <n v="0"/>
    <m/>
    <n v="0"/>
    <n v="0"/>
    <m/>
    <n v="0"/>
    <n v="0"/>
    <m/>
  </r>
  <r>
    <n v="4820"/>
    <x v="0"/>
    <x v="0"/>
    <x v="0"/>
    <x v="0"/>
    <m/>
    <m/>
    <x v="0"/>
    <x v="0"/>
    <x v="0"/>
    <m/>
    <x v="0"/>
    <m/>
    <m/>
    <n v="0"/>
    <m/>
    <n v="0"/>
    <n v="0"/>
    <n v="0"/>
    <n v="0"/>
    <m/>
    <n v="0"/>
    <m/>
    <n v="0"/>
    <n v="0"/>
    <m/>
    <n v="0"/>
    <n v="0"/>
    <m/>
  </r>
  <r>
    <n v="4821"/>
    <x v="0"/>
    <x v="0"/>
    <x v="0"/>
    <x v="0"/>
    <m/>
    <m/>
    <x v="0"/>
    <x v="0"/>
    <x v="0"/>
    <m/>
    <x v="0"/>
    <m/>
    <m/>
    <n v="0"/>
    <m/>
    <n v="0"/>
    <n v="0"/>
    <n v="0"/>
    <n v="0"/>
    <m/>
    <n v="0"/>
    <m/>
    <n v="0"/>
    <n v="0"/>
    <m/>
    <n v="0"/>
    <n v="0"/>
    <m/>
  </r>
  <r>
    <n v="4822"/>
    <x v="0"/>
    <x v="0"/>
    <x v="0"/>
    <x v="0"/>
    <m/>
    <m/>
    <x v="0"/>
    <x v="0"/>
    <x v="0"/>
    <m/>
    <x v="0"/>
    <m/>
    <m/>
    <n v="0"/>
    <m/>
    <n v="0"/>
    <n v="0"/>
    <n v="0"/>
    <n v="0"/>
    <m/>
    <n v="0"/>
    <m/>
    <n v="0"/>
    <n v="0"/>
    <m/>
    <n v="0"/>
    <n v="0"/>
    <m/>
  </r>
  <r>
    <n v="4823"/>
    <x v="0"/>
    <x v="0"/>
    <x v="0"/>
    <x v="0"/>
    <m/>
    <m/>
    <x v="0"/>
    <x v="0"/>
    <x v="0"/>
    <m/>
    <x v="0"/>
    <m/>
    <m/>
    <n v="0"/>
    <m/>
    <n v="0"/>
    <n v="0"/>
    <n v="0"/>
    <n v="0"/>
    <m/>
    <n v="0"/>
    <m/>
    <n v="0"/>
    <n v="0"/>
    <m/>
    <n v="0"/>
    <n v="0"/>
    <m/>
  </r>
  <r>
    <n v="4824"/>
    <x v="0"/>
    <x v="0"/>
    <x v="0"/>
    <x v="0"/>
    <m/>
    <m/>
    <x v="0"/>
    <x v="0"/>
    <x v="0"/>
    <m/>
    <x v="0"/>
    <m/>
    <m/>
    <n v="0"/>
    <m/>
    <n v="0"/>
    <n v="0"/>
    <n v="0"/>
    <n v="0"/>
    <m/>
    <n v="0"/>
    <m/>
    <n v="0"/>
    <n v="0"/>
    <m/>
    <n v="0"/>
    <n v="0"/>
    <m/>
  </r>
  <r>
    <n v="4825"/>
    <x v="0"/>
    <x v="0"/>
    <x v="0"/>
    <x v="0"/>
    <m/>
    <m/>
    <x v="0"/>
    <x v="0"/>
    <x v="0"/>
    <m/>
    <x v="0"/>
    <m/>
    <m/>
    <n v="0"/>
    <m/>
    <n v="0"/>
    <n v="0"/>
    <n v="0"/>
    <n v="0"/>
    <m/>
    <n v="0"/>
    <m/>
    <n v="0"/>
    <n v="0"/>
    <m/>
    <n v="0"/>
    <n v="0"/>
    <m/>
  </r>
  <r>
    <n v="4826"/>
    <x v="0"/>
    <x v="0"/>
    <x v="0"/>
    <x v="0"/>
    <m/>
    <m/>
    <x v="0"/>
    <x v="0"/>
    <x v="0"/>
    <m/>
    <x v="0"/>
    <m/>
    <m/>
    <n v="0"/>
    <m/>
    <n v="0"/>
    <n v="0"/>
    <n v="0"/>
    <n v="0"/>
    <m/>
    <n v="0"/>
    <m/>
    <n v="0"/>
    <n v="0"/>
    <m/>
    <n v="0"/>
    <n v="0"/>
    <m/>
  </r>
  <r>
    <n v="4827"/>
    <x v="0"/>
    <x v="0"/>
    <x v="0"/>
    <x v="0"/>
    <m/>
    <m/>
    <x v="0"/>
    <x v="0"/>
    <x v="0"/>
    <m/>
    <x v="0"/>
    <m/>
    <m/>
    <n v="0"/>
    <m/>
    <n v="0"/>
    <n v="0"/>
    <n v="0"/>
    <n v="0"/>
    <m/>
    <n v="0"/>
    <m/>
    <n v="0"/>
    <n v="0"/>
    <m/>
    <n v="0"/>
    <n v="0"/>
    <m/>
  </r>
  <r>
    <n v="4828"/>
    <x v="0"/>
    <x v="0"/>
    <x v="0"/>
    <x v="0"/>
    <m/>
    <m/>
    <x v="0"/>
    <x v="0"/>
    <x v="0"/>
    <m/>
    <x v="0"/>
    <m/>
    <m/>
    <n v="0"/>
    <m/>
    <n v="0"/>
    <n v="0"/>
    <n v="0"/>
    <n v="0"/>
    <m/>
    <n v="0"/>
    <m/>
    <n v="0"/>
    <n v="0"/>
    <m/>
    <n v="0"/>
    <n v="0"/>
    <m/>
  </r>
  <r>
    <n v="4829"/>
    <x v="0"/>
    <x v="0"/>
    <x v="0"/>
    <x v="0"/>
    <m/>
    <m/>
    <x v="0"/>
    <x v="0"/>
    <x v="0"/>
    <m/>
    <x v="0"/>
    <m/>
    <m/>
    <n v="0"/>
    <m/>
    <n v="0"/>
    <n v="0"/>
    <n v="0"/>
    <n v="0"/>
    <m/>
    <n v="0"/>
    <m/>
    <n v="0"/>
    <n v="0"/>
    <m/>
    <n v="0"/>
    <n v="0"/>
    <m/>
  </r>
  <r>
    <n v="4830"/>
    <x v="0"/>
    <x v="0"/>
    <x v="0"/>
    <x v="0"/>
    <m/>
    <m/>
    <x v="0"/>
    <x v="0"/>
    <x v="0"/>
    <m/>
    <x v="0"/>
    <m/>
    <m/>
    <n v="0"/>
    <m/>
    <n v="0"/>
    <n v="0"/>
    <n v="0"/>
    <n v="0"/>
    <m/>
    <n v="0"/>
    <m/>
    <n v="0"/>
    <n v="0"/>
    <m/>
    <n v="0"/>
    <n v="0"/>
    <m/>
  </r>
  <r>
    <n v="4831"/>
    <x v="0"/>
    <x v="0"/>
    <x v="0"/>
    <x v="0"/>
    <m/>
    <m/>
    <x v="0"/>
    <x v="0"/>
    <x v="0"/>
    <m/>
    <x v="0"/>
    <m/>
    <m/>
    <n v="0"/>
    <m/>
    <n v="0"/>
    <n v="0"/>
    <n v="0"/>
    <n v="0"/>
    <m/>
    <n v="0"/>
    <m/>
    <n v="0"/>
    <n v="0"/>
    <m/>
    <n v="0"/>
    <n v="0"/>
    <m/>
  </r>
  <r>
    <n v="4832"/>
    <x v="0"/>
    <x v="0"/>
    <x v="0"/>
    <x v="0"/>
    <m/>
    <m/>
    <x v="0"/>
    <x v="0"/>
    <x v="0"/>
    <m/>
    <x v="0"/>
    <m/>
    <m/>
    <n v="0"/>
    <m/>
    <n v="0"/>
    <n v="0"/>
    <n v="0"/>
    <n v="0"/>
    <m/>
    <n v="0"/>
    <m/>
    <n v="0"/>
    <n v="0"/>
    <m/>
    <n v="0"/>
    <n v="0"/>
    <m/>
  </r>
  <r>
    <n v="4833"/>
    <x v="0"/>
    <x v="0"/>
    <x v="0"/>
    <x v="0"/>
    <m/>
    <m/>
    <x v="0"/>
    <x v="0"/>
    <x v="0"/>
    <m/>
    <x v="0"/>
    <m/>
    <m/>
    <n v="0"/>
    <m/>
    <n v="0"/>
    <n v="0"/>
    <n v="0"/>
    <n v="0"/>
    <m/>
    <n v="0"/>
    <m/>
    <n v="0"/>
    <n v="0"/>
    <m/>
    <n v="0"/>
    <n v="0"/>
    <m/>
  </r>
  <r>
    <n v="4834"/>
    <x v="0"/>
    <x v="0"/>
    <x v="0"/>
    <x v="0"/>
    <m/>
    <m/>
    <x v="0"/>
    <x v="0"/>
    <x v="0"/>
    <m/>
    <x v="0"/>
    <m/>
    <m/>
    <n v="0"/>
    <m/>
    <n v="0"/>
    <n v="0"/>
    <n v="0"/>
    <n v="0"/>
    <m/>
    <n v="0"/>
    <m/>
    <n v="0"/>
    <n v="0"/>
    <m/>
    <n v="0"/>
    <n v="0"/>
    <m/>
  </r>
  <r>
    <n v="4835"/>
    <x v="0"/>
    <x v="0"/>
    <x v="0"/>
    <x v="0"/>
    <m/>
    <m/>
    <x v="0"/>
    <x v="0"/>
    <x v="0"/>
    <m/>
    <x v="0"/>
    <m/>
    <m/>
    <n v="0"/>
    <m/>
    <n v="0"/>
    <n v="0"/>
    <n v="0"/>
    <n v="0"/>
    <m/>
    <n v="0"/>
    <m/>
    <n v="0"/>
    <n v="0"/>
    <m/>
    <n v="0"/>
    <n v="0"/>
    <m/>
  </r>
  <r>
    <n v="4836"/>
    <x v="0"/>
    <x v="0"/>
    <x v="0"/>
    <x v="0"/>
    <m/>
    <m/>
    <x v="0"/>
    <x v="0"/>
    <x v="0"/>
    <m/>
    <x v="0"/>
    <m/>
    <m/>
    <n v="0"/>
    <m/>
    <n v="0"/>
    <n v="0"/>
    <n v="0"/>
    <n v="0"/>
    <m/>
    <n v="0"/>
    <m/>
    <n v="0"/>
    <n v="0"/>
    <m/>
    <n v="0"/>
    <n v="0"/>
    <m/>
  </r>
  <r>
    <n v="4837"/>
    <x v="0"/>
    <x v="0"/>
    <x v="0"/>
    <x v="0"/>
    <m/>
    <m/>
    <x v="0"/>
    <x v="0"/>
    <x v="0"/>
    <m/>
    <x v="0"/>
    <m/>
    <m/>
    <n v="0"/>
    <m/>
    <n v="0"/>
    <n v="0"/>
    <n v="0"/>
    <n v="0"/>
    <m/>
    <n v="0"/>
    <m/>
    <n v="0"/>
    <n v="0"/>
    <m/>
    <n v="0"/>
    <n v="0"/>
    <m/>
  </r>
  <r>
    <n v="4838"/>
    <x v="0"/>
    <x v="0"/>
    <x v="0"/>
    <x v="0"/>
    <m/>
    <m/>
    <x v="0"/>
    <x v="0"/>
    <x v="0"/>
    <m/>
    <x v="0"/>
    <m/>
    <m/>
    <n v="0"/>
    <m/>
    <n v="0"/>
    <n v="0"/>
    <n v="0"/>
    <n v="0"/>
    <m/>
    <n v="0"/>
    <m/>
    <n v="0"/>
    <n v="0"/>
    <m/>
    <n v="0"/>
    <n v="0"/>
    <m/>
  </r>
  <r>
    <n v="4839"/>
    <x v="0"/>
    <x v="0"/>
    <x v="0"/>
    <x v="0"/>
    <m/>
    <m/>
    <x v="0"/>
    <x v="0"/>
    <x v="0"/>
    <m/>
    <x v="0"/>
    <m/>
    <m/>
    <n v="0"/>
    <m/>
    <n v="0"/>
    <n v="0"/>
    <n v="0"/>
    <n v="0"/>
    <m/>
    <n v="0"/>
    <m/>
    <n v="0"/>
    <n v="0"/>
    <m/>
    <n v="0"/>
    <n v="0"/>
    <m/>
  </r>
  <r>
    <n v="4840"/>
    <x v="0"/>
    <x v="0"/>
    <x v="0"/>
    <x v="0"/>
    <m/>
    <m/>
    <x v="0"/>
    <x v="0"/>
    <x v="0"/>
    <m/>
    <x v="0"/>
    <m/>
    <m/>
    <n v="0"/>
    <m/>
    <n v="0"/>
    <n v="0"/>
    <n v="0"/>
    <n v="0"/>
    <m/>
    <n v="0"/>
    <m/>
    <n v="0"/>
    <n v="0"/>
    <m/>
    <n v="0"/>
    <n v="0"/>
    <m/>
  </r>
  <r>
    <n v="4841"/>
    <x v="0"/>
    <x v="0"/>
    <x v="0"/>
    <x v="0"/>
    <m/>
    <m/>
    <x v="0"/>
    <x v="0"/>
    <x v="0"/>
    <m/>
    <x v="0"/>
    <m/>
    <m/>
    <n v="0"/>
    <m/>
    <n v="0"/>
    <n v="0"/>
    <n v="0"/>
    <n v="0"/>
    <m/>
    <n v="0"/>
    <m/>
    <n v="0"/>
    <n v="0"/>
    <m/>
    <n v="0"/>
    <n v="0"/>
    <m/>
  </r>
  <r>
    <n v="4842"/>
    <x v="0"/>
    <x v="0"/>
    <x v="0"/>
    <x v="0"/>
    <m/>
    <m/>
    <x v="0"/>
    <x v="0"/>
    <x v="0"/>
    <m/>
    <x v="0"/>
    <m/>
    <m/>
    <n v="0"/>
    <m/>
    <n v="0"/>
    <n v="0"/>
    <n v="0"/>
    <n v="0"/>
    <m/>
    <n v="0"/>
    <m/>
    <n v="0"/>
    <n v="0"/>
    <m/>
    <n v="0"/>
    <n v="0"/>
    <m/>
  </r>
  <r>
    <n v="4843"/>
    <x v="0"/>
    <x v="0"/>
    <x v="0"/>
    <x v="0"/>
    <m/>
    <m/>
    <x v="0"/>
    <x v="0"/>
    <x v="0"/>
    <m/>
    <x v="0"/>
    <m/>
    <m/>
    <n v="0"/>
    <m/>
    <n v="0"/>
    <n v="0"/>
    <n v="0"/>
    <n v="0"/>
    <m/>
    <n v="0"/>
    <m/>
    <n v="0"/>
    <n v="0"/>
    <m/>
    <n v="0"/>
    <n v="0"/>
    <m/>
  </r>
  <r>
    <n v="4844"/>
    <x v="0"/>
    <x v="0"/>
    <x v="0"/>
    <x v="0"/>
    <m/>
    <m/>
    <x v="0"/>
    <x v="0"/>
    <x v="0"/>
    <m/>
    <x v="0"/>
    <m/>
    <m/>
    <n v="0"/>
    <m/>
    <n v="0"/>
    <n v="0"/>
    <n v="0"/>
    <n v="0"/>
    <m/>
    <n v="0"/>
    <m/>
    <n v="0"/>
    <n v="0"/>
    <m/>
    <n v="0"/>
    <n v="0"/>
    <m/>
  </r>
  <r>
    <n v="4845"/>
    <x v="0"/>
    <x v="0"/>
    <x v="0"/>
    <x v="0"/>
    <m/>
    <m/>
    <x v="0"/>
    <x v="0"/>
    <x v="0"/>
    <m/>
    <x v="0"/>
    <m/>
    <m/>
    <n v="0"/>
    <m/>
    <n v="0"/>
    <n v="0"/>
    <n v="0"/>
    <n v="0"/>
    <m/>
    <n v="0"/>
    <m/>
    <n v="0"/>
    <n v="0"/>
    <m/>
    <n v="0"/>
    <n v="0"/>
    <m/>
  </r>
  <r>
    <n v="4846"/>
    <x v="0"/>
    <x v="0"/>
    <x v="0"/>
    <x v="0"/>
    <m/>
    <m/>
    <x v="0"/>
    <x v="0"/>
    <x v="0"/>
    <m/>
    <x v="0"/>
    <m/>
    <m/>
    <n v="0"/>
    <m/>
    <n v="0"/>
    <n v="0"/>
    <n v="0"/>
    <n v="0"/>
    <m/>
    <n v="0"/>
    <m/>
    <n v="0"/>
    <n v="0"/>
    <m/>
    <n v="0"/>
    <n v="0"/>
    <m/>
  </r>
  <r>
    <n v="4847"/>
    <x v="0"/>
    <x v="0"/>
    <x v="0"/>
    <x v="0"/>
    <m/>
    <m/>
    <x v="0"/>
    <x v="0"/>
    <x v="0"/>
    <m/>
    <x v="0"/>
    <m/>
    <m/>
    <n v="0"/>
    <m/>
    <n v="0"/>
    <n v="0"/>
    <n v="0"/>
    <n v="0"/>
    <m/>
    <n v="0"/>
    <m/>
    <n v="0"/>
    <n v="0"/>
    <m/>
    <n v="0"/>
    <n v="0"/>
    <m/>
  </r>
  <r>
    <n v="4848"/>
    <x v="0"/>
    <x v="0"/>
    <x v="0"/>
    <x v="0"/>
    <m/>
    <m/>
    <x v="0"/>
    <x v="0"/>
    <x v="0"/>
    <m/>
    <x v="0"/>
    <m/>
    <m/>
    <n v="0"/>
    <m/>
    <n v="0"/>
    <n v="0"/>
    <n v="0"/>
    <n v="0"/>
    <m/>
    <n v="0"/>
    <m/>
    <n v="0"/>
    <n v="0"/>
    <m/>
    <n v="0"/>
    <n v="0"/>
    <m/>
  </r>
  <r>
    <n v="4849"/>
    <x v="0"/>
    <x v="0"/>
    <x v="0"/>
    <x v="0"/>
    <m/>
    <m/>
    <x v="0"/>
    <x v="0"/>
    <x v="0"/>
    <m/>
    <x v="0"/>
    <m/>
    <m/>
    <n v="0"/>
    <m/>
    <n v="0"/>
    <n v="0"/>
    <n v="0"/>
    <n v="0"/>
    <m/>
    <n v="0"/>
    <m/>
    <n v="0"/>
    <n v="0"/>
    <m/>
    <n v="0"/>
    <n v="0"/>
    <m/>
  </r>
  <r>
    <n v="4850"/>
    <x v="0"/>
    <x v="0"/>
    <x v="0"/>
    <x v="0"/>
    <m/>
    <m/>
    <x v="0"/>
    <x v="0"/>
    <x v="0"/>
    <m/>
    <x v="0"/>
    <m/>
    <m/>
    <n v="0"/>
    <m/>
    <n v="0"/>
    <n v="0"/>
    <n v="0"/>
    <n v="0"/>
    <m/>
    <n v="0"/>
    <m/>
    <n v="0"/>
    <n v="0"/>
    <m/>
    <n v="0"/>
    <n v="0"/>
    <m/>
  </r>
  <r>
    <n v="4851"/>
    <x v="0"/>
    <x v="0"/>
    <x v="0"/>
    <x v="0"/>
    <m/>
    <m/>
    <x v="0"/>
    <x v="0"/>
    <x v="0"/>
    <m/>
    <x v="0"/>
    <m/>
    <m/>
    <n v="0"/>
    <m/>
    <n v="0"/>
    <n v="0"/>
    <n v="0"/>
    <n v="0"/>
    <m/>
    <n v="0"/>
    <m/>
    <n v="0"/>
    <n v="0"/>
    <m/>
    <n v="0"/>
    <n v="0"/>
    <m/>
  </r>
  <r>
    <n v="4852"/>
    <x v="0"/>
    <x v="0"/>
    <x v="0"/>
    <x v="0"/>
    <m/>
    <m/>
    <x v="0"/>
    <x v="0"/>
    <x v="0"/>
    <m/>
    <x v="0"/>
    <m/>
    <m/>
    <n v="0"/>
    <m/>
    <n v="0"/>
    <n v="0"/>
    <n v="0"/>
    <n v="0"/>
    <m/>
    <n v="0"/>
    <m/>
    <n v="0"/>
    <n v="0"/>
    <m/>
    <n v="0"/>
    <n v="0"/>
    <m/>
  </r>
  <r>
    <n v="4853"/>
    <x v="0"/>
    <x v="0"/>
    <x v="0"/>
    <x v="0"/>
    <m/>
    <m/>
    <x v="0"/>
    <x v="0"/>
    <x v="0"/>
    <m/>
    <x v="0"/>
    <m/>
    <m/>
    <n v="0"/>
    <m/>
    <n v="0"/>
    <n v="0"/>
    <n v="0"/>
    <n v="0"/>
    <m/>
    <n v="0"/>
    <m/>
    <n v="0"/>
    <n v="0"/>
    <m/>
    <n v="0"/>
    <n v="0"/>
    <m/>
  </r>
  <r>
    <n v="4854"/>
    <x v="0"/>
    <x v="0"/>
    <x v="0"/>
    <x v="0"/>
    <m/>
    <m/>
    <x v="0"/>
    <x v="0"/>
    <x v="0"/>
    <m/>
    <x v="0"/>
    <m/>
    <m/>
    <n v="0"/>
    <m/>
    <n v="0"/>
    <n v="0"/>
    <n v="0"/>
    <n v="0"/>
    <m/>
    <n v="0"/>
    <m/>
    <n v="0"/>
    <n v="0"/>
    <m/>
    <n v="0"/>
    <n v="0"/>
    <m/>
  </r>
  <r>
    <n v="4855"/>
    <x v="0"/>
    <x v="0"/>
    <x v="0"/>
    <x v="0"/>
    <m/>
    <m/>
    <x v="0"/>
    <x v="0"/>
    <x v="0"/>
    <m/>
    <x v="0"/>
    <m/>
    <m/>
    <n v="0"/>
    <m/>
    <n v="0"/>
    <n v="0"/>
    <n v="0"/>
    <n v="0"/>
    <m/>
    <n v="0"/>
    <m/>
    <n v="0"/>
    <n v="0"/>
    <m/>
    <n v="0"/>
    <n v="0"/>
    <m/>
  </r>
  <r>
    <n v="4856"/>
    <x v="0"/>
    <x v="0"/>
    <x v="0"/>
    <x v="0"/>
    <m/>
    <m/>
    <x v="0"/>
    <x v="0"/>
    <x v="0"/>
    <m/>
    <x v="0"/>
    <m/>
    <m/>
    <n v="0"/>
    <m/>
    <n v="0"/>
    <n v="0"/>
    <n v="0"/>
    <n v="0"/>
    <m/>
    <n v="0"/>
    <m/>
    <n v="0"/>
    <n v="0"/>
    <m/>
    <n v="0"/>
    <n v="0"/>
    <m/>
  </r>
  <r>
    <n v="4857"/>
    <x v="0"/>
    <x v="0"/>
    <x v="0"/>
    <x v="0"/>
    <m/>
    <m/>
    <x v="0"/>
    <x v="0"/>
    <x v="0"/>
    <m/>
    <x v="0"/>
    <m/>
    <m/>
    <n v="0"/>
    <m/>
    <n v="0"/>
    <n v="0"/>
    <n v="0"/>
    <n v="0"/>
    <m/>
    <n v="0"/>
    <m/>
    <n v="0"/>
    <n v="0"/>
    <m/>
    <n v="0"/>
    <n v="0"/>
    <m/>
  </r>
  <r>
    <n v="4858"/>
    <x v="0"/>
    <x v="0"/>
    <x v="0"/>
    <x v="0"/>
    <m/>
    <m/>
    <x v="0"/>
    <x v="0"/>
    <x v="0"/>
    <m/>
    <x v="0"/>
    <m/>
    <m/>
    <n v="0"/>
    <m/>
    <n v="0"/>
    <n v="0"/>
    <n v="0"/>
    <n v="0"/>
    <m/>
    <n v="0"/>
    <m/>
    <n v="0"/>
    <n v="0"/>
    <m/>
    <n v="0"/>
    <n v="0"/>
    <m/>
  </r>
  <r>
    <n v="4859"/>
    <x v="0"/>
    <x v="0"/>
    <x v="0"/>
    <x v="0"/>
    <m/>
    <m/>
    <x v="0"/>
    <x v="0"/>
    <x v="0"/>
    <m/>
    <x v="0"/>
    <m/>
    <m/>
    <n v="0"/>
    <m/>
    <n v="0"/>
    <n v="0"/>
    <n v="0"/>
    <n v="0"/>
    <m/>
    <n v="0"/>
    <m/>
    <n v="0"/>
    <n v="0"/>
    <m/>
    <n v="0"/>
    <n v="0"/>
    <m/>
  </r>
  <r>
    <n v="4860"/>
    <x v="0"/>
    <x v="0"/>
    <x v="0"/>
    <x v="0"/>
    <m/>
    <m/>
    <x v="0"/>
    <x v="0"/>
    <x v="0"/>
    <m/>
    <x v="0"/>
    <m/>
    <m/>
    <n v="0"/>
    <m/>
    <n v="0"/>
    <n v="0"/>
    <n v="0"/>
    <n v="0"/>
    <m/>
    <n v="0"/>
    <m/>
    <n v="0"/>
    <n v="0"/>
    <m/>
    <n v="0"/>
    <n v="0"/>
    <m/>
  </r>
  <r>
    <n v="4861"/>
    <x v="0"/>
    <x v="0"/>
    <x v="0"/>
    <x v="0"/>
    <m/>
    <m/>
    <x v="0"/>
    <x v="0"/>
    <x v="0"/>
    <m/>
    <x v="0"/>
    <m/>
    <m/>
    <n v="0"/>
    <m/>
    <n v="0"/>
    <n v="0"/>
    <n v="0"/>
    <n v="0"/>
    <m/>
    <n v="0"/>
    <m/>
    <n v="0"/>
    <n v="0"/>
    <m/>
    <n v="0"/>
    <n v="0"/>
    <m/>
  </r>
  <r>
    <n v="4862"/>
    <x v="0"/>
    <x v="0"/>
    <x v="0"/>
    <x v="0"/>
    <m/>
    <m/>
    <x v="0"/>
    <x v="0"/>
    <x v="0"/>
    <m/>
    <x v="0"/>
    <m/>
    <m/>
    <n v="0"/>
    <m/>
    <n v="0"/>
    <n v="0"/>
    <n v="0"/>
    <n v="0"/>
    <m/>
    <n v="0"/>
    <m/>
    <n v="0"/>
    <n v="0"/>
    <m/>
    <n v="0"/>
    <n v="0"/>
    <m/>
  </r>
  <r>
    <n v="4863"/>
    <x v="0"/>
    <x v="0"/>
    <x v="0"/>
    <x v="0"/>
    <m/>
    <m/>
    <x v="0"/>
    <x v="0"/>
    <x v="0"/>
    <m/>
    <x v="0"/>
    <m/>
    <m/>
    <n v="0"/>
    <m/>
    <n v="0"/>
    <n v="0"/>
    <n v="0"/>
    <n v="0"/>
    <m/>
    <n v="0"/>
    <m/>
    <n v="0"/>
    <n v="0"/>
    <m/>
    <n v="0"/>
    <n v="0"/>
    <m/>
  </r>
  <r>
    <n v="4864"/>
    <x v="0"/>
    <x v="0"/>
    <x v="0"/>
    <x v="0"/>
    <m/>
    <m/>
    <x v="0"/>
    <x v="0"/>
    <x v="0"/>
    <m/>
    <x v="0"/>
    <m/>
    <m/>
    <n v="0"/>
    <m/>
    <n v="0"/>
    <n v="0"/>
    <n v="0"/>
    <n v="0"/>
    <m/>
    <n v="0"/>
    <m/>
    <n v="0"/>
    <n v="0"/>
    <m/>
    <n v="0"/>
    <n v="0"/>
    <m/>
  </r>
  <r>
    <n v="4865"/>
    <x v="0"/>
    <x v="0"/>
    <x v="0"/>
    <x v="0"/>
    <m/>
    <m/>
    <x v="0"/>
    <x v="0"/>
    <x v="0"/>
    <m/>
    <x v="0"/>
    <m/>
    <m/>
    <n v="0"/>
    <m/>
    <n v="0"/>
    <n v="0"/>
    <n v="0"/>
    <n v="0"/>
    <m/>
    <n v="0"/>
    <m/>
    <n v="0"/>
    <n v="0"/>
    <m/>
    <n v="0"/>
    <n v="0"/>
    <m/>
  </r>
  <r>
    <n v="4866"/>
    <x v="0"/>
    <x v="0"/>
    <x v="0"/>
    <x v="0"/>
    <m/>
    <m/>
    <x v="0"/>
    <x v="0"/>
    <x v="0"/>
    <m/>
    <x v="0"/>
    <m/>
    <m/>
    <n v="0"/>
    <m/>
    <n v="0"/>
    <n v="0"/>
    <n v="0"/>
    <n v="0"/>
    <m/>
    <n v="0"/>
    <m/>
    <n v="0"/>
    <n v="0"/>
    <m/>
    <n v="0"/>
    <n v="0"/>
    <m/>
  </r>
  <r>
    <n v="4867"/>
    <x v="0"/>
    <x v="0"/>
    <x v="0"/>
    <x v="0"/>
    <m/>
    <m/>
    <x v="0"/>
    <x v="0"/>
    <x v="0"/>
    <m/>
    <x v="0"/>
    <m/>
    <m/>
    <n v="0"/>
    <m/>
    <n v="0"/>
    <n v="0"/>
    <n v="0"/>
    <n v="0"/>
    <m/>
    <n v="0"/>
    <m/>
    <n v="0"/>
    <n v="0"/>
    <m/>
    <n v="0"/>
    <n v="0"/>
    <m/>
  </r>
  <r>
    <n v="4868"/>
    <x v="0"/>
    <x v="0"/>
    <x v="0"/>
    <x v="0"/>
    <m/>
    <m/>
    <x v="0"/>
    <x v="0"/>
    <x v="0"/>
    <m/>
    <x v="0"/>
    <m/>
    <m/>
    <n v="0"/>
    <m/>
    <n v="0"/>
    <n v="0"/>
    <n v="0"/>
    <n v="0"/>
    <m/>
    <n v="0"/>
    <m/>
    <n v="0"/>
    <n v="0"/>
    <m/>
    <n v="0"/>
    <n v="0"/>
    <m/>
  </r>
  <r>
    <n v="4869"/>
    <x v="0"/>
    <x v="0"/>
    <x v="0"/>
    <x v="0"/>
    <m/>
    <m/>
    <x v="0"/>
    <x v="0"/>
    <x v="0"/>
    <m/>
    <x v="0"/>
    <m/>
    <m/>
    <n v="0"/>
    <m/>
    <n v="0"/>
    <n v="0"/>
    <n v="0"/>
    <n v="0"/>
    <m/>
    <n v="0"/>
    <m/>
    <n v="0"/>
    <n v="0"/>
    <m/>
    <n v="0"/>
    <n v="0"/>
    <m/>
  </r>
  <r>
    <n v="4870"/>
    <x v="0"/>
    <x v="0"/>
    <x v="0"/>
    <x v="0"/>
    <m/>
    <m/>
    <x v="0"/>
    <x v="0"/>
    <x v="0"/>
    <m/>
    <x v="0"/>
    <m/>
    <m/>
    <n v="0"/>
    <m/>
    <n v="0"/>
    <n v="0"/>
    <n v="0"/>
    <n v="0"/>
    <m/>
    <n v="0"/>
    <m/>
    <n v="0"/>
    <n v="0"/>
    <m/>
    <n v="0"/>
    <n v="0"/>
    <m/>
  </r>
  <r>
    <n v="4871"/>
    <x v="0"/>
    <x v="0"/>
    <x v="0"/>
    <x v="0"/>
    <m/>
    <m/>
    <x v="0"/>
    <x v="0"/>
    <x v="0"/>
    <m/>
    <x v="0"/>
    <m/>
    <m/>
    <n v="0"/>
    <m/>
    <n v="0"/>
    <n v="0"/>
    <n v="0"/>
    <n v="0"/>
    <m/>
    <n v="0"/>
    <m/>
    <n v="0"/>
    <n v="0"/>
    <m/>
    <n v="0"/>
    <n v="0"/>
    <m/>
  </r>
  <r>
    <n v="4872"/>
    <x v="0"/>
    <x v="0"/>
    <x v="0"/>
    <x v="0"/>
    <m/>
    <m/>
    <x v="0"/>
    <x v="0"/>
    <x v="0"/>
    <m/>
    <x v="0"/>
    <m/>
    <m/>
    <n v="0"/>
    <m/>
    <n v="0"/>
    <n v="0"/>
    <n v="0"/>
    <n v="0"/>
    <m/>
    <n v="0"/>
    <m/>
    <n v="0"/>
    <n v="0"/>
    <m/>
    <n v="0"/>
    <n v="0"/>
    <m/>
  </r>
  <r>
    <n v="4873"/>
    <x v="0"/>
    <x v="0"/>
    <x v="0"/>
    <x v="0"/>
    <m/>
    <m/>
    <x v="0"/>
    <x v="0"/>
    <x v="0"/>
    <m/>
    <x v="0"/>
    <m/>
    <m/>
    <n v="0"/>
    <m/>
    <n v="0"/>
    <n v="0"/>
    <n v="0"/>
    <n v="0"/>
    <m/>
    <n v="0"/>
    <m/>
    <n v="0"/>
    <n v="0"/>
    <m/>
    <n v="0"/>
    <n v="0"/>
    <m/>
  </r>
  <r>
    <n v="4874"/>
    <x v="0"/>
    <x v="0"/>
    <x v="0"/>
    <x v="0"/>
    <m/>
    <m/>
    <x v="0"/>
    <x v="0"/>
    <x v="0"/>
    <m/>
    <x v="0"/>
    <m/>
    <m/>
    <n v="0"/>
    <m/>
    <n v="0"/>
    <n v="0"/>
    <n v="0"/>
    <n v="0"/>
    <m/>
    <n v="0"/>
    <m/>
    <n v="0"/>
    <n v="0"/>
    <m/>
    <n v="0"/>
    <n v="0"/>
    <m/>
  </r>
  <r>
    <n v="4875"/>
    <x v="0"/>
    <x v="0"/>
    <x v="0"/>
    <x v="0"/>
    <m/>
    <m/>
    <x v="0"/>
    <x v="0"/>
    <x v="0"/>
    <m/>
    <x v="0"/>
    <m/>
    <m/>
    <n v="0"/>
    <m/>
    <n v="0"/>
    <n v="0"/>
    <n v="0"/>
    <n v="0"/>
    <m/>
    <n v="0"/>
    <m/>
    <n v="0"/>
    <n v="0"/>
    <m/>
    <n v="0"/>
    <n v="0"/>
    <m/>
  </r>
  <r>
    <n v="4876"/>
    <x v="0"/>
    <x v="0"/>
    <x v="0"/>
    <x v="0"/>
    <m/>
    <m/>
    <x v="0"/>
    <x v="0"/>
    <x v="0"/>
    <m/>
    <x v="0"/>
    <m/>
    <m/>
    <n v="0"/>
    <m/>
    <n v="0"/>
    <n v="0"/>
    <n v="0"/>
    <n v="0"/>
    <m/>
    <n v="0"/>
    <m/>
    <n v="0"/>
    <n v="0"/>
    <m/>
    <n v="0"/>
    <n v="0"/>
    <m/>
  </r>
  <r>
    <n v="4877"/>
    <x v="0"/>
    <x v="0"/>
    <x v="0"/>
    <x v="0"/>
    <m/>
    <m/>
    <x v="0"/>
    <x v="0"/>
    <x v="0"/>
    <m/>
    <x v="0"/>
    <m/>
    <m/>
    <n v="0"/>
    <m/>
    <n v="0"/>
    <n v="0"/>
    <n v="0"/>
    <n v="0"/>
    <m/>
    <n v="0"/>
    <m/>
    <n v="0"/>
    <n v="0"/>
    <m/>
    <n v="0"/>
    <n v="0"/>
    <m/>
  </r>
  <r>
    <n v="4878"/>
    <x v="0"/>
    <x v="0"/>
    <x v="0"/>
    <x v="0"/>
    <m/>
    <m/>
    <x v="0"/>
    <x v="0"/>
    <x v="0"/>
    <m/>
    <x v="0"/>
    <m/>
    <m/>
    <n v="0"/>
    <m/>
    <n v="0"/>
    <n v="0"/>
    <n v="0"/>
    <n v="0"/>
    <m/>
    <n v="0"/>
    <m/>
    <n v="0"/>
    <n v="0"/>
    <m/>
    <n v="0"/>
    <n v="0"/>
    <m/>
  </r>
  <r>
    <n v="4879"/>
    <x v="0"/>
    <x v="0"/>
    <x v="0"/>
    <x v="0"/>
    <m/>
    <m/>
    <x v="0"/>
    <x v="0"/>
    <x v="0"/>
    <m/>
    <x v="0"/>
    <m/>
    <m/>
    <n v="0"/>
    <m/>
    <n v="0"/>
    <n v="0"/>
    <n v="0"/>
    <n v="0"/>
    <m/>
    <n v="0"/>
    <m/>
    <n v="0"/>
    <n v="0"/>
    <m/>
    <n v="0"/>
    <n v="0"/>
    <m/>
  </r>
  <r>
    <n v="4880"/>
    <x v="0"/>
    <x v="0"/>
    <x v="0"/>
    <x v="0"/>
    <m/>
    <m/>
    <x v="0"/>
    <x v="0"/>
    <x v="0"/>
    <m/>
    <x v="0"/>
    <m/>
    <m/>
    <n v="0"/>
    <m/>
    <n v="0"/>
    <n v="0"/>
    <n v="0"/>
    <n v="0"/>
    <m/>
    <n v="0"/>
    <m/>
    <n v="0"/>
    <n v="0"/>
    <m/>
    <n v="0"/>
    <n v="0"/>
    <m/>
  </r>
  <r>
    <n v="4881"/>
    <x v="0"/>
    <x v="0"/>
    <x v="0"/>
    <x v="0"/>
    <m/>
    <m/>
    <x v="0"/>
    <x v="0"/>
    <x v="0"/>
    <m/>
    <x v="0"/>
    <m/>
    <m/>
    <n v="0"/>
    <m/>
    <n v="0"/>
    <n v="0"/>
    <n v="0"/>
    <n v="0"/>
    <m/>
    <n v="0"/>
    <m/>
    <n v="0"/>
    <n v="0"/>
    <m/>
    <n v="0"/>
    <n v="0"/>
    <m/>
  </r>
  <r>
    <n v="4882"/>
    <x v="0"/>
    <x v="0"/>
    <x v="0"/>
    <x v="0"/>
    <m/>
    <m/>
    <x v="0"/>
    <x v="0"/>
    <x v="0"/>
    <m/>
    <x v="0"/>
    <m/>
    <m/>
    <n v="0"/>
    <m/>
    <n v="0"/>
    <n v="0"/>
    <n v="0"/>
    <n v="0"/>
    <m/>
    <n v="0"/>
    <m/>
    <n v="0"/>
    <n v="0"/>
    <m/>
    <n v="0"/>
    <n v="0"/>
    <m/>
  </r>
  <r>
    <n v="4883"/>
    <x v="0"/>
    <x v="0"/>
    <x v="0"/>
    <x v="0"/>
    <m/>
    <m/>
    <x v="0"/>
    <x v="0"/>
    <x v="0"/>
    <m/>
    <x v="0"/>
    <m/>
    <m/>
    <n v="0"/>
    <m/>
    <n v="0"/>
    <n v="0"/>
    <n v="0"/>
    <n v="0"/>
    <m/>
    <n v="0"/>
    <m/>
    <n v="0"/>
    <n v="0"/>
    <m/>
    <n v="0"/>
    <n v="0"/>
    <m/>
  </r>
  <r>
    <n v="4884"/>
    <x v="0"/>
    <x v="0"/>
    <x v="0"/>
    <x v="0"/>
    <m/>
    <m/>
    <x v="0"/>
    <x v="0"/>
    <x v="0"/>
    <m/>
    <x v="0"/>
    <m/>
    <m/>
    <n v="0"/>
    <m/>
    <n v="0"/>
    <n v="0"/>
    <n v="0"/>
    <n v="0"/>
    <m/>
    <n v="0"/>
    <m/>
    <n v="0"/>
    <n v="0"/>
    <m/>
    <n v="0"/>
    <n v="0"/>
    <m/>
  </r>
  <r>
    <n v="4885"/>
    <x v="0"/>
    <x v="0"/>
    <x v="0"/>
    <x v="0"/>
    <m/>
    <m/>
    <x v="0"/>
    <x v="0"/>
    <x v="0"/>
    <m/>
    <x v="0"/>
    <m/>
    <m/>
    <n v="0"/>
    <m/>
    <n v="0"/>
    <n v="0"/>
    <n v="0"/>
    <n v="0"/>
    <m/>
    <n v="0"/>
    <m/>
    <n v="0"/>
    <n v="0"/>
    <m/>
    <n v="0"/>
    <n v="0"/>
    <m/>
  </r>
  <r>
    <n v="4886"/>
    <x v="0"/>
    <x v="0"/>
    <x v="0"/>
    <x v="0"/>
    <m/>
    <m/>
    <x v="0"/>
    <x v="0"/>
    <x v="0"/>
    <m/>
    <x v="0"/>
    <m/>
    <m/>
    <n v="0"/>
    <m/>
    <n v="0"/>
    <n v="0"/>
    <n v="0"/>
    <n v="0"/>
    <m/>
    <n v="0"/>
    <m/>
    <n v="0"/>
    <n v="0"/>
    <m/>
    <n v="0"/>
    <n v="0"/>
    <m/>
  </r>
  <r>
    <n v="4887"/>
    <x v="0"/>
    <x v="0"/>
    <x v="0"/>
    <x v="0"/>
    <m/>
    <m/>
    <x v="0"/>
    <x v="0"/>
    <x v="0"/>
    <m/>
    <x v="0"/>
    <m/>
    <m/>
    <n v="0"/>
    <m/>
    <n v="0"/>
    <n v="0"/>
    <n v="0"/>
    <n v="0"/>
    <m/>
    <n v="0"/>
    <m/>
    <n v="0"/>
    <n v="0"/>
    <m/>
    <n v="0"/>
    <n v="0"/>
    <m/>
  </r>
  <r>
    <n v="4888"/>
    <x v="0"/>
    <x v="0"/>
    <x v="0"/>
    <x v="0"/>
    <m/>
    <m/>
    <x v="0"/>
    <x v="0"/>
    <x v="0"/>
    <m/>
    <x v="0"/>
    <m/>
    <m/>
    <n v="0"/>
    <m/>
    <n v="0"/>
    <n v="0"/>
    <n v="0"/>
    <n v="0"/>
    <m/>
    <n v="0"/>
    <m/>
    <n v="0"/>
    <n v="0"/>
    <m/>
    <n v="0"/>
    <n v="0"/>
    <m/>
  </r>
  <r>
    <n v="4889"/>
    <x v="0"/>
    <x v="0"/>
    <x v="0"/>
    <x v="0"/>
    <m/>
    <m/>
    <x v="0"/>
    <x v="0"/>
    <x v="0"/>
    <m/>
    <x v="0"/>
    <m/>
    <m/>
    <n v="0"/>
    <m/>
    <n v="0"/>
    <n v="0"/>
    <n v="0"/>
    <n v="0"/>
    <m/>
    <n v="0"/>
    <m/>
    <n v="0"/>
    <n v="0"/>
    <m/>
    <n v="0"/>
    <n v="0"/>
    <m/>
  </r>
  <r>
    <n v="4890"/>
    <x v="0"/>
    <x v="0"/>
    <x v="0"/>
    <x v="0"/>
    <m/>
    <m/>
    <x v="0"/>
    <x v="0"/>
    <x v="0"/>
    <m/>
    <x v="0"/>
    <m/>
    <m/>
    <n v="0"/>
    <m/>
    <n v="0"/>
    <n v="0"/>
    <n v="0"/>
    <n v="0"/>
    <m/>
    <n v="0"/>
    <m/>
    <n v="0"/>
    <n v="0"/>
    <m/>
    <n v="0"/>
    <n v="0"/>
    <m/>
  </r>
  <r>
    <n v="4891"/>
    <x v="0"/>
    <x v="0"/>
    <x v="0"/>
    <x v="0"/>
    <m/>
    <m/>
    <x v="0"/>
    <x v="0"/>
    <x v="0"/>
    <m/>
    <x v="0"/>
    <m/>
    <m/>
    <n v="0"/>
    <m/>
    <n v="0"/>
    <n v="0"/>
    <n v="0"/>
    <n v="0"/>
    <m/>
    <n v="0"/>
    <m/>
    <n v="0"/>
    <n v="0"/>
    <m/>
    <n v="0"/>
    <n v="0"/>
    <m/>
  </r>
  <r>
    <n v="4892"/>
    <x v="0"/>
    <x v="0"/>
    <x v="0"/>
    <x v="0"/>
    <m/>
    <m/>
    <x v="0"/>
    <x v="0"/>
    <x v="0"/>
    <m/>
    <x v="0"/>
    <m/>
    <m/>
    <n v="0"/>
    <m/>
    <n v="0"/>
    <n v="0"/>
    <n v="0"/>
    <n v="0"/>
    <m/>
    <n v="0"/>
    <m/>
    <n v="0"/>
    <n v="0"/>
    <m/>
    <n v="0"/>
    <n v="0"/>
    <m/>
  </r>
  <r>
    <n v="4893"/>
    <x v="0"/>
    <x v="0"/>
    <x v="0"/>
    <x v="0"/>
    <m/>
    <m/>
    <x v="0"/>
    <x v="0"/>
    <x v="0"/>
    <m/>
    <x v="0"/>
    <m/>
    <m/>
    <n v="0"/>
    <m/>
    <n v="0"/>
    <n v="0"/>
    <n v="0"/>
    <n v="0"/>
    <m/>
    <n v="0"/>
    <m/>
    <n v="0"/>
    <n v="0"/>
    <m/>
    <n v="0"/>
    <n v="0"/>
    <m/>
  </r>
  <r>
    <n v="4894"/>
    <x v="0"/>
    <x v="0"/>
    <x v="0"/>
    <x v="0"/>
    <m/>
    <m/>
    <x v="0"/>
    <x v="0"/>
    <x v="0"/>
    <m/>
    <x v="0"/>
    <m/>
    <m/>
    <n v="0"/>
    <m/>
    <n v="0"/>
    <n v="0"/>
    <n v="0"/>
    <n v="0"/>
    <m/>
    <n v="0"/>
    <m/>
    <n v="0"/>
    <n v="0"/>
    <m/>
    <n v="0"/>
    <n v="0"/>
    <m/>
  </r>
  <r>
    <n v="4895"/>
    <x v="0"/>
    <x v="0"/>
    <x v="0"/>
    <x v="0"/>
    <m/>
    <m/>
    <x v="0"/>
    <x v="0"/>
    <x v="0"/>
    <m/>
    <x v="0"/>
    <m/>
    <m/>
    <n v="0"/>
    <m/>
    <n v="0"/>
    <n v="0"/>
    <n v="0"/>
    <n v="0"/>
    <m/>
    <n v="0"/>
    <m/>
    <n v="0"/>
    <n v="0"/>
    <m/>
    <n v="0"/>
    <n v="0"/>
    <m/>
  </r>
  <r>
    <n v="4896"/>
    <x v="0"/>
    <x v="0"/>
    <x v="0"/>
    <x v="0"/>
    <m/>
    <m/>
    <x v="0"/>
    <x v="0"/>
    <x v="0"/>
    <m/>
    <x v="0"/>
    <m/>
    <m/>
    <n v="0"/>
    <m/>
    <n v="0"/>
    <n v="0"/>
    <n v="0"/>
    <n v="0"/>
    <m/>
    <n v="0"/>
    <m/>
    <n v="0"/>
    <n v="0"/>
    <m/>
    <n v="0"/>
    <n v="0"/>
    <m/>
  </r>
  <r>
    <n v="4897"/>
    <x v="0"/>
    <x v="0"/>
    <x v="0"/>
    <x v="0"/>
    <m/>
    <m/>
    <x v="0"/>
    <x v="0"/>
    <x v="0"/>
    <m/>
    <x v="0"/>
    <m/>
    <m/>
    <n v="0"/>
    <m/>
    <n v="0"/>
    <n v="0"/>
    <n v="0"/>
    <n v="0"/>
    <m/>
    <n v="0"/>
    <m/>
    <n v="0"/>
    <n v="0"/>
    <m/>
    <n v="0"/>
    <n v="0"/>
    <m/>
  </r>
  <r>
    <n v="4898"/>
    <x v="0"/>
    <x v="0"/>
    <x v="0"/>
    <x v="0"/>
    <m/>
    <m/>
    <x v="0"/>
    <x v="0"/>
    <x v="0"/>
    <m/>
    <x v="0"/>
    <m/>
    <m/>
    <n v="0"/>
    <m/>
    <n v="0"/>
    <n v="0"/>
    <n v="0"/>
    <n v="0"/>
    <m/>
    <n v="0"/>
    <m/>
    <n v="0"/>
    <n v="0"/>
    <m/>
    <n v="0"/>
    <n v="0"/>
    <m/>
  </r>
  <r>
    <n v="4899"/>
    <x v="0"/>
    <x v="0"/>
    <x v="0"/>
    <x v="0"/>
    <m/>
    <m/>
    <x v="0"/>
    <x v="0"/>
    <x v="0"/>
    <m/>
    <x v="0"/>
    <m/>
    <m/>
    <n v="0"/>
    <m/>
    <n v="0"/>
    <n v="0"/>
    <n v="0"/>
    <n v="0"/>
    <m/>
    <n v="0"/>
    <m/>
    <n v="0"/>
    <n v="0"/>
    <m/>
    <n v="0"/>
    <n v="0"/>
    <m/>
  </r>
  <r>
    <n v="4900"/>
    <x v="0"/>
    <x v="0"/>
    <x v="0"/>
    <x v="0"/>
    <m/>
    <m/>
    <x v="0"/>
    <x v="0"/>
    <x v="0"/>
    <m/>
    <x v="0"/>
    <m/>
    <m/>
    <n v="0"/>
    <m/>
    <n v="0"/>
    <n v="0"/>
    <n v="0"/>
    <n v="0"/>
    <m/>
    <n v="0"/>
    <m/>
    <n v="0"/>
    <n v="0"/>
    <m/>
    <n v="0"/>
    <n v="0"/>
    <m/>
  </r>
  <r>
    <n v="4901"/>
    <x v="0"/>
    <x v="0"/>
    <x v="0"/>
    <x v="0"/>
    <m/>
    <m/>
    <x v="0"/>
    <x v="0"/>
    <x v="0"/>
    <m/>
    <x v="0"/>
    <m/>
    <m/>
    <n v="0"/>
    <m/>
    <n v="0"/>
    <n v="0"/>
    <n v="0"/>
    <n v="0"/>
    <m/>
    <n v="0"/>
    <m/>
    <n v="0"/>
    <n v="0"/>
    <m/>
    <n v="0"/>
    <n v="0"/>
    <m/>
  </r>
  <r>
    <n v="4902"/>
    <x v="0"/>
    <x v="0"/>
    <x v="0"/>
    <x v="0"/>
    <m/>
    <m/>
    <x v="0"/>
    <x v="0"/>
    <x v="0"/>
    <m/>
    <x v="0"/>
    <m/>
    <m/>
    <n v="0"/>
    <m/>
    <n v="0"/>
    <n v="0"/>
    <n v="0"/>
    <n v="0"/>
    <m/>
    <n v="0"/>
    <m/>
    <n v="0"/>
    <n v="0"/>
    <m/>
    <n v="0"/>
    <n v="0"/>
    <m/>
  </r>
  <r>
    <n v="4903"/>
    <x v="0"/>
    <x v="0"/>
    <x v="0"/>
    <x v="0"/>
    <m/>
    <m/>
    <x v="0"/>
    <x v="0"/>
    <x v="0"/>
    <m/>
    <x v="0"/>
    <m/>
    <m/>
    <n v="0"/>
    <m/>
    <n v="0"/>
    <n v="0"/>
    <n v="0"/>
    <n v="0"/>
    <m/>
    <n v="0"/>
    <m/>
    <n v="0"/>
    <n v="0"/>
    <m/>
    <n v="0"/>
    <n v="0"/>
    <m/>
  </r>
  <r>
    <n v="4904"/>
    <x v="0"/>
    <x v="0"/>
    <x v="0"/>
    <x v="0"/>
    <m/>
    <m/>
    <x v="0"/>
    <x v="0"/>
    <x v="0"/>
    <m/>
    <x v="0"/>
    <m/>
    <m/>
    <n v="0"/>
    <m/>
    <n v="0"/>
    <n v="0"/>
    <n v="0"/>
    <n v="0"/>
    <m/>
    <n v="0"/>
    <m/>
    <n v="0"/>
    <n v="0"/>
    <m/>
    <n v="0"/>
    <n v="0"/>
    <m/>
  </r>
  <r>
    <n v="4905"/>
    <x v="0"/>
    <x v="0"/>
    <x v="0"/>
    <x v="0"/>
    <m/>
    <m/>
    <x v="0"/>
    <x v="0"/>
    <x v="0"/>
    <m/>
    <x v="0"/>
    <m/>
    <m/>
    <n v="0"/>
    <m/>
    <n v="0"/>
    <n v="0"/>
    <n v="0"/>
    <n v="0"/>
    <m/>
    <n v="0"/>
    <m/>
    <n v="0"/>
    <n v="0"/>
    <m/>
    <n v="0"/>
    <n v="0"/>
    <m/>
  </r>
  <r>
    <n v="4906"/>
    <x v="0"/>
    <x v="0"/>
    <x v="0"/>
    <x v="0"/>
    <m/>
    <m/>
    <x v="0"/>
    <x v="0"/>
    <x v="0"/>
    <m/>
    <x v="0"/>
    <m/>
    <m/>
    <n v="0"/>
    <m/>
    <n v="0"/>
    <n v="0"/>
    <n v="0"/>
    <n v="0"/>
    <m/>
    <n v="0"/>
    <m/>
    <n v="0"/>
    <n v="0"/>
    <m/>
    <n v="0"/>
    <n v="0"/>
    <m/>
  </r>
  <r>
    <n v="4907"/>
    <x v="0"/>
    <x v="0"/>
    <x v="0"/>
    <x v="0"/>
    <m/>
    <m/>
    <x v="0"/>
    <x v="0"/>
    <x v="0"/>
    <m/>
    <x v="0"/>
    <m/>
    <m/>
    <n v="0"/>
    <m/>
    <n v="0"/>
    <n v="0"/>
    <n v="0"/>
    <n v="0"/>
    <m/>
    <n v="0"/>
    <m/>
    <n v="0"/>
    <n v="0"/>
    <m/>
    <n v="0"/>
    <n v="0"/>
    <m/>
  </r>
  <r>
    <n v="4908"/>
    <x v="0"/>
    <x v="0"/>
    <x v="0"/>
    <x v="0"/>
    <m/>
    <m/>
    <x v="0"/>
    <x v="0"/>
    <x v="0"/>
    <m/>
    <x v="0"/>
    <m/>
    <m/>
    <n v="0"/>
    <m/>
    <n v="0"/>
    <n v="0"/>
    <n v="0"/>
    <n v="0"/>
    <m/>
    <n v="0"/>
    <m/>
    <n v="0"/>
    <n v="0"/>
    <m/>
    <n v="0"/>
    <n v="0"/>
    <m/>
  </r>
  <r>
    <n v="4909"/>
    <x v="0"/>
    <x v="0"/>
    <x v="0"/>
    <x v="0"/>
    <m/>
    <m/>
    <x v="0"/>
    <x v="0"/>
    <x v="0"/>
    <m/>
    <x v="0"/>
    <m/>
    <m/>
    <n v="0"/>
    <m/>
    <n v="0"/>
    <n v="0"/>
    <n v="0"/>
    <n v="0"/>
    <m/>
    <n v="0"/>
    <m/>
    <n v="0"/>
    <n v="0"/>
    <m/>
    <n v="0"/>
    <n v="0"/>
    <m/>
  </r>
  <r>
    <n v="4910"/>
    <x v="0"/>
    <x v="0"/>
    <x v="0"/>
    <x v="0"/>
    <m/>
    <m/>
    <x v="0"/>
    <x v="0"/>
    <x v="0"/>
    <m/>
    <x v="0"/>
    <m/>
    <m/>
    <n v="0"/>
    <m/>
    <n v="0"/>
    <n v="0"/>
    <n v="0"/>
    <n v="0"/>
    <m/>
    <n v="0"/>
    <m/>
    <n v="0"/>
    <n v="0"/>
    <m/>
    <n v="0"/>
    <n v="0"/>
    <m/>
  </r>
  <r>
    <n v="4911"/>
    <x v="0"/>
    <x v="0"/>
    <x v="0"/>
    <x v="0"/>
    <m/>
    <m/>
    <x v="0"/>
    <x v="0"/>
    <x v="0"/>
    <m/>
    <x v="0"/>
    <m/>
    <m/>
    <n v="0"/>
    <m/>
    <n v="0"/>
    <n v="0"/>
    <n v="0"/>
    <n v="0"/>
    <m/>
    <n v="0"/>
    <m/>
    <n v="0"/>
    <n v="0"/>
    <m/>
    <n v="0"/>
    <n v="0"/>
    <m/>
  </r>
  <r>
    <n v="4912"/>
    <x v="0"/>
    <x v="0"/>
    <x v="0"/>
    <x v="0"/>
    <m/>
    <m/>
    <x v="0"/>
    <x v="0"/>
    <x v="0"/>
    <m/>
    <x v="0"/>
    <m/>
    <m/>
    <n v="0"/>
    <m/>
    <n v="0"/>
    <n v="0"/>
    <n v="0"/>
    <n v="0"/>
    <m/>
    <n v="0"/>
    <m/>
    <n v="0"/>
    <n v="0"/>
    <m/>
    <n v="0"/>
    <n v="0"/>
    <m/>
  </r>
  <r>
    <n v="4913"/>
    <x v="0"/>
    <x v="0"/>
    <x v="0"/>
    <x v="0"/>
    <m/>
    <m/>
    <x v="0"/>
    <x v="0"/>
    <x v="0"/>
    <m/>
    <x v="0"/>
    <m/>
    <m/>
    <n v="0"/>
    <m/>
    <n v="0"/>
    <n v="0"/>
    <n v="0"/>
    <n v="0"/>
    <m/>
    <n v="0"/>
    <m/>
    <n v="0"/>
    <n v="0"/>
    <m/>
    <n v="0"/>
    <n v="0"/>
    <m/>
  </r>
  <r>
    <n v="4914"/>
    <x v="0"/>
    <x v="0"/>
    <x v="0"/>
    <x v="0"/>
    <m/>
    <m/>
    <x v="0"/>
    <x v="0"/>
    <x v="0"/>
    <m/>
    <x v="0"/>
    <m/>
    <m/>
    <n v="0"/>
    <m/>
    <n v="0"/>
    <n v="0"/>
    <n v="0"/>
    <n v="0"/>
    <m/>
    <n v="0"/>
    <m/>
    <n v="0"/>
    <n v="0"/>
    <m/>
    <n v="0"/>
    <n v="0"/>
    <m/>
  </r>
  <r>
    <n v="4915"/>
    <x v="0"/>
    <x v="0"/>
    <x v="0"/>
    <x v="0"/>
    <m/>
    <m/>
    <x v="0"/>
    <x v="0"/>
    <x v="0"/>
    <m/>
    <x v="0"/>
    <m/>
    <m/>
    <n v="0"/>
    <m/>
    <n v="0"/>
    <n v="0"/>
    <n v="0"/>
    <n v="0"/>
    <m/>
    <n v="0"/>
    <m/>
    <n v="0"/>
    <n v="0"/>
    <m/>
    <n v="0"/>
    <n v="0"/>
    <m/>
  </r>
  <r>
    <n v="4916"/>
    <x v="0"/>
    <x v="0"/>
    <x v="0"/>
    <x v="0"/>
    <m/>
    <m/>
    <x v="0"/>
    <x v="0"/>
    <x v="0"/>
    <m/>
    <x v="0"/>
    <m/>
    <m/>
    <n v="0"/>
    <m/>
    <n v="0"/>
    <n v="0"/>
    <n v="0"/>
    <n v="0"/>
    <m/>
    <n v="0"/>
    <m/>
    <n v="0"/>
    <n v="0"/>
    <m/>
    <n v="0"/>
    <n v="0"/>
    <m/>
  </r>
  <r>
    <n v="4917"/>
    <x v="0"/>
    <x v="0"/>
    <x v="0"/>
    <x v="0"/>
    <m/>
    <m/>
    <x v="0"/>
    <x v="0"/>
    <x v="0"/>
    <m/>
    <x v="0"/>
    <m/>
    <m/>
    <n v="0"/>
    <m/>
    <n v="0"/>
    <n v="0"/>
    <n v="0"/>
    <n v="0"/>
    <m/>
    <n v="0"/>
    <m/>
    <n v="0"/>
    <n v="0"/>
    <m/>
    <n v="0"/>
    <n v="0"/>
    <m/>
  </r>
  <r>
    <n v="4918"/>
    <x v="0"/>
    <x v="0"/>
    <x v="0"/>
    <x v="0"/>
    <m/>
    <m/>
    <x v="0"/>
    <x v="0"/>
    <x v="0"/>
    <m/>
    <x v="0"/>
    <m/>
    <m/>
    <n v="0"/>
    <m/>
    <n v="0"/>
    <n v="0"/>
    <n v="0"/>
    <n v="0"/>
    <m/>
    <n v="0"/>
    <m/>
    <n v="0"/>
    <n v="0"/>
    <m/>
    <n v="0"/>
    <n v="0"/>
    <m/>
  </r>
  <r>
    <n v="4919"/>
    <x v="0"/>
    <x v="0"/>
    <x v="0"/>
    <x v="0"/>
    <m/>
    <m/>
    <x v="0"/>
    <x v="0"/>
    <x v="0"/>
    <m/>
    <x v="0"/>
    <m/>
    <m/>
    <n v="0"/>
    <m/>
    <n v="0"/>
    <n v="0"/>
    <n v="0"/>
    <n v="0"/>
    <m/>
    <n v="0"/>
    <m/>
    <n v="0"/>
    <n v="0"/>
    <m/>
    <n v="0"/>
    <n v="0"/>
    <m/>
  </r>
  <r>
    <n v="4920"/>
    <x v="0"/>
    <x v="0"/>
    <x v="0"/>
    <x v="0"/>
    <m/>
    <m/>
    <x v="0"/>
    <x v="0"/>
    <x v="0"/>
    <m/>
    <x v="0"/>
    <m/>
    <m/>
    <n v="0"/>
    <m/>
    <n v="0"/>
    <n v="0"/>
    <n v="0"/>
    <n v="0"/>
    <m/>
    <n v="0"/>
    <m/>
    <n v="0"/>
    <n v="0"/>
    <m/>
    <n v="0"/>
    <n v="0"/>
    <m/>
  </r>
  <r>
    <n v="4921"/>
    <x v="0"/>
    <x v="0"/>
    <x v="0"/>
    <x v="0"/>
    <m/>
    <m/>
    <x v="0"/>
    <x v="0"/>
    <x v="0"/>
    <m/>
    <x v="0"/>
    <m/>
    <m/>
    <n v="0"/>
    <m/>
    <n v="0"/>
    <n v="0"/>
    <n v="0"/>
    <n v="0"/>
    <m/>
    <n v="0"/>
    <m/>
    <n v="0"/>
    <n v="0"/>
    <m/>
    <n v="0"/>
    <n v="0"/>
    <m/>
  </r>
  <r>
    <n v="4922"/>
    <x v="0"/>
    <x v="0"/>
    <x v="0"/>
    <x v="0"/>
    <m/>
    <m/>
    <x v="0"/>
    <x v="0"/>
    <x v="0"/>
    <m/>
    <x v="0"/>
    <m/>
    <m/>
    <n v="0"/>
    <m/>
    <n v="0"/>
    <n v="0"/>
    <n v="0"/>
    <n v="0"/>
    <m/>
    <n v="0"/>
    <m/>
    <n v="0"/>
    <n v="0"/>
    <m/>
    <n v="0"/>
    <n v="0"/>
    <m/>
  </r>
  <r>
    <n v="4923"/>
    <x v="0"/>
    <x v="0"/>
    <x v="0"/>
    <x v="0"/>
    <m/>
    <m/>
    <x v="0"/>
    <x v="0"/>
    <x v="0"/>
    <m/>
    <x v="0"/>
    <m/>
    <m/>
    <n v="0"/>
    <m/>
    <n v="0"/>
    <n v="0"/>
    <n v="0"/>
    <n v="0"/>
    <m/>
    <n v="0"/>
    <m/>
    <n v="0"/>
    <n v="0"/>
    <m/>
    <n v="0"/>
    <n v="0"/>
    <m/>
  </r>
  <r>
    <n v="4924"/>
    <x v="0"/>
    <x v="0"/>
    <x v="0"/>
    <x v="0"/>
    <m/>
    <m/>
    <x v="0"/>
    <x v="0"/>
    <x v="0"/>
    <m/>
    <x v="0"/>
    <m/>
    <m/>
    <n v="0"/>
    <m/>
    <n v="0"/>
    <n v="0"/>
    <n v="0"/>
    <n v="0"/>
    <m/>
    <n v="0"/>
    <m/>
    <n v="0"/>
    <n v="0"/>
    <m/>
    <n v="0"/>
    <n v="0"/>
    <m/>
  </r>
  <r>
    <n v="4925"/>
    <x v="0"/>
    <x v="0"/>
    <x v="0"/>
    <x v="0"/>
    <m/>
    <m/>
    <x v="0"/>
    <x v="0"/>
    <x v="0"/>
    <m/>
    <x v="0"/>
    <m/>
    <m/>
    <n v="0"/>
    <m/>
    <n v="0"/>
    <n v="0"/>
    <n v="0"/>
    <n v="0"/>
    <m/>
    <n v="0"/>
    <m/>
    <n v="0"/>
    <n v="0"/>
    <m/>
    <n v="0"/>
    <n v="0"/>
    <m/>
  </r>
  <r>
    <n v="4926"/>
    <x v="0"/>
    <x v="0"/>
    <x v="0"/>
    <x v="0"/>
    <m/>
    <m/>
    <x v="0"/>
    <x v="0"/>
    <x v="0"/>
    <m/>
    <x v="0"/>
    <m/>
    <m/>
    <n v="0"/>
    <m/>
    <n v="0"/>
    <n v="0"/>
    <n v="0"/>
    <n v="0"/>
    <m/>
    <n v="0"/>
    <m/>
    <n v="0"/>
    <n v="0"/>
    <m/>
    <n v="0"/>
    <n v="0"/>
    <m/>
  </r>
  <r>
    <n v="4927"/>
    <x v="0"/>
    <x v="0"/>
    <x v="0"/>
    <x v="0"/>
    <m/>
    <m/>
    <x v="0"/>
    <x v="0"/>
    <x v="0"/>
    <m/>
    <x v="0"/>
    <m/>
    <m/>
    <n v="0"/>
    <m/>
    <n v="0"/>
    <n v="0"/>
    <n v="0"/>
    <n v="0"/>
    <m/>
    <n v="0"/>
    <m/>
    <n v="0"/>
    <n v="0"/>
    <m/>
    <n v="0"/>
    <n v="0"/>
    <m/>
  </r>
  <r>
    <n v="4928"/>
    <x v="0"/>
    <x v="0"/>
    <x v="0"/>
    <x v="0"/>
    <m/>
    <m/>
    <x v="0"/>
    <x v="0"/>
    <x v="0"/>
    <m/>
    <x v="0"/>
    <m/>
    <m/>
    <n v="0"/>
    <m/>
    <n v="0"/>
    <n v="0"/>
    <n v="0"/>
    <n v="0"/>
    <m/>
    <n v="0"/>
    <m/>
    <n v="0"/>
    <n v="0"/>
    <m/>
    <n v="0"/>
    <n v="0"/>
    <m/>
  </r>
  <r>
    <n v="4929"/>
    <x v="0"/>
    <x v="0"/>
    <x v="0"/>
    <x v="0"/>
    <m/>
    <m/>
    <x v="0"/>
    <x v="0"/>
    <x v="0"/>
    <m/>
    <x v="0"/>
    <m/>
    <m/>
    <n v="0"/>
    <m/>
    <n v="0"/>
    <n v="0"/>
    <n v="0"/>
    <n v="0"/>
    <m/>
    <n v="0"/>
    <m/>
    <n v="0"/>
    <n v="0"/>
    <m/>
    <n v="0"/>
    <n v="0"/>
    <m/>
  </r>
  <r>
    <n v="4930"/>
    <x v="0"/>
    <x v="0"/>
    <x v="0"/>
    <x v="0"/>
    <m/>
    <m/>
    <x v="0"/>
    <x v="0"/>
    <x v="0"/>
    <m/>
    <x v="0"/>
    <m/>
    <m/>
    <n v="0"/>
    <m/>
    <n v="0"/>
    <n v="0"/>
    <n v="0"/>
    <n v="0"/>
    <m/>
    <n v="0"/>
    <m/>
    <n v="0"/>
    <n v="0"/>
    <m/>
    <n v="0"/>
    <n v="0"/>
    <m/>
  </r>
  <r>
    <n v="4931"/>
    <x v="0"/>
    <x v="0"/>
    <x v="0"/>
    <x v="0"/>
    <m/>
    <m/>
    <x v="0"/>
    <x v="0"/>
    <x v="0"/>
    <m/>
    <x v="0"/>
    <m/>
    <m/>
    <n v="0"/>
    <m/>
    <n v="0"/>
    <n v="0"/>
    <n v="0"/>
    <n v="0"/>
    <m/>
    <n v="0"/>
    <m/>
    <n v="0"/>
    <n v="0"/>
    <m/>
    <n v="0"/>
    <n v="0"/>
    <m/>
  </r>
  <r>
    <n v="4932"/>
    <x v="0"/>
    <x v="0"/>
    <x v="0"/>
    <x v="0"/>
    <m/>
    <m/>
    <x v="0"/>
    <x v="0"/>
    <x v="0"/>
    <m/>
    <x v="0"/>
    <m/>
    <m/>
    <n v="0"/>
    <m/>
    <n v="0"/>
    <n v="0"/>
    <n v="0"/>
    <n v="0"/>
    <m/>
    <n v="0"/>
    <m/>
    <n v="0"/>
    <n v="0"/>
    <m/>
    <n v="0"/>
    <n v="0"/>
    <m/>
  </r>
  <r>
    <n v="4933"/>
    <x v="0"/>
    <x v="0"/>
    <x v="0"/>
    <x v="0"/>
    <m/>
    <m/>
    <x v="0"/>
    <x v="0"/>
    <x v="0"/>
    <m/>
    <x v="0"/>
    <m/>
    <m/>
    <n v="0"/>
    <m/>
    <n v="0"/>
    <n v="0"/>
    <n v="0"/>
    <n v="0"/>
    <m/>
    <n v="0"/>
    <m/>
    <n v="0"/>
    <n v="0"/>
    <m/>
    <n v="0"/>
    <n v="0"/>
    <m/>
  </r>
  <r>
    <n v="4934"/>
    <x v="0"/>
    <x v="0"/>
    <x v="0"/>
    <x v="0"/>
    <m/>
    <m/>
    <x v="0"/>
    <x v="0"/>
    <x v="0"/>
    <m/>
    <x v="0"/>
    <m/>
    <m/>
    <n v="0"/>
    <m/>
    <n v="0"/>
    <n v="0"/>
    <n v="0"/>
    <n v="0"/>
    <m/>
    <n v="0"/>
    <m/>
    <n v="0"/>
    <n v="0"/>
    <m/>
    <n v="0"/>
    <n v="0"/>
    <m/>
  </r>
  <r>
    <n v="4935"/>
    <x v="0"/>
    <x v="0"/>
    <x v="0"/>
    <x v="0"/>
    <m/>
    <m/>
    <x v="0"/>
    <x v="0"/>
    <x v="0"/>
    <m/>
    <x v="0"/>
    <m/>
    <m/>
    <n v="0"/>
    <m/>
    <n v="0"/>
    <n v="0"/>
    <n v="0"/>
    <n v="0"/>
    <m/>
    <n v="0"/>
    <m/>
    <n v="0"/>
    <n v="0"/>
    <m/>
    <n v="0"/>
    <n v="0"/>
    <m/>
  </r>
  <r>
    <n v="4936"/>
    <x v="0"/>
    <x v="0"/>
    <x v="0"/>
    <x v="0"/>
    <m/>
    <m/>
    <x v="0"/>
    <x v="0"/>
    <x v="0"/>
    <m/>
    <x v="0"/>
    <m/>
    <m/>
    <n v="0"/>
    <m/>
    <n v="0"/>
    <n v="0"/>
    <n v="0"/>
    <n v="0"/>
    <m/>
    <n v="0"/>
    <m/>
    <n v="0"/>
    <n v="0"/>
    <m/>
    <n v="0"/>
    <n v="0"/>
    <m/>
  </r>
  <r>
    <n v="4937"/>
    <x v="0"/>
    <x v="0"/>
    <x v="0"/>
    <x v="0"/>
    <m/>
    <m/>
    <x v="0"/>
    <x v="0"/>
    <x v="0"/>
    <m/>
    <x v="0"/>
    <m/>
    <m/>
    <n v="0"/>
    <m/>
    <n v="0"/>
    <n v="0"/>
    <n v="0"/>
    <n v="0"/>
    <m/>
    <n v="0"/>
    <m/>
    <n v="0"/>
    <n v="0"/>
    <m/>
    <n v="0"/>
    <n v="0"/>
    <m/>
  </r>
  <r>
    <n v="4938"/>
    <x v="0"/>
    <x v="0"/>
    <x v="0"/>
    <x v="0"/>
    <m/>
    <m/>
    <x v="0"/>
    <x v="0"/>
    <x v="0"/>
    <m/>
    <x v="0"/>
    <m/>
    <m/>
    <n v="0"/>
    <m/>
    <n v="0"/>
    <n v="0"/>
    <n v="0"/>
    <n v="0"/>
    <m/>
    <n v="0"/>
    <m/>
    <n v="0"/>
    <n v="0"/>
    <m/>
    <n v="0"/>
    <n v="0"/>
    <m/>
  </r>
  <r>
    <n v="4939"/>
    <x v="0"/>
    <x v="0"/>
    <x v="0"/>
    <x v="0"/>
    <m/>
    <m/>
    <x v="0"/>
    <x v="0"/>
    <x v="0"/>
    <m/>
    <x v="0"/>
    <m/>
    <m/>
    <n v="0"/>
    <m/>
    <n v="0"/>
    <n v="0"/>
    <n v="0"/>
    <n v="0"/>
    <m/>
    <n v="0"/>
    <m/>
    <n v="0"/>
    <n v="0"/>
    <m/>
    <n v="0"/>
    <n v="0"/>
    <m/>
  </r>
  <r>
    <n v="4940"/>
    <x v="0"/>
    <x v="0"/>
    <x v="0"/>
    <x v="0"/>
    <m/>
    <m/>
    <x v="0"/>
    <x v="0"/>
    <x v="0"/>
    <m/>
    <x v="0"/>
    <m/>
    <m/>
    <n v="0"/>
    <m/>
    <n v="0"/>
    <n v="0"/>
    <n v="0"/>
    <n v="0"/>
    <m/>
    <n v="0"/>
    <m/>
    <n v="0"/>
    <n v="0"/>
    <m/>
    <n v="0"/>
    <n v="0"/>
    <m/>
  </r>
  <r>
    <n v="4941"/>
    <x v="0"/>
    <x v="0"/>
    <x v="0"/>
    <x v="0"/>
    <m/>
    <m/>
    <x v="0"/>
    <x v="0"/>
    <x v="0"/>
    <m/>
    <x v="0"/>
    <m/>
    <m/>
    <n v="0"/>
    <m/>
    <n v="0"/>
    <n v="0"/>
    <n v="0"/>
    <n v="0"/>
    <m/>
    <n v="0"/>
    <m/>
    <n v="0"/>
    <n v="0"/>
    <m/>
    <n v="0"/>
    <n v="0"/>
    <m/>
  </r>
  <r>
    <n v="4942"/>
    <x v="0"/>
    <x v="0"/>
    <x v="0"/>
    <x v="0"/>
    <m/>
    <m/>
    <x v="0"/>
    <x v="0"/>
    <x v="0"/>
    <m/>
    <x v="0"/>
    <m/>
    <m/>
    <n v="0"/>
    <m/>
    <n v="0"/>
    <n v="0"/>
    <n v="0"/>
    <n v="0"/>
    <m/>
    <n v="0"/>
    <m/>
    <n v="0"/>
    <n v="0"/>
    <m/>
    <n v="0"/>
    <n v="0"/>
    <m/>
  </r>
  <r>
    <n v="4943"/>
    <x v="0"/>
    <x v="0"/>
    <x v="0"/>
    <x v="0"/>
    <m/>
    <m/>
    <x v="0"/>
    <x v="0"/>
    <x v="0"/>
    <m/>
    <x v="0"/>
    <m/>
    <m/>
    <n v="0"/>
    <m/>
    <n v="0"/>
    <n v="0"/>
    <n v="0"/>
    <n v="0"/>
    <m/>
    <n v="0"/>
    <m/>
    <n v="0"/>
    <n v="0"/>
    <m/>
    <n v="0"/>
    <n v="0"/>
    <m/>
  </r>
  <r>
    <n v="4944"/>
    <x v="0"/>
    <x v="0"/>
    <x v="0"/>
    <x v="0"/>
    <m/>
    <m/>
    <x v="0"/>
    <x v="0"/>
    <x v="0"/>
    <m/>
    <x v="0"/>
    <m/>
    <m/>
    <n v="0"/>
    <m/>
    <n v="0"/>
    <n v="0"/>
    <n v="0"/>
    <n v="0"/>
    <m/>
    <n v="0"/>
    <m/>
    <n v="0"/>
    <n v="0"/>
    <m/>
    <n v="0"/>
    <n v="0"/>
    <m/>
  </r>
  <r>
    <n v="4945"/>
    <x v="0"/>
    <x v="0"/>
    <x v="0"/>
    <x v="0"/>
    <m/>
    <m/>
    <x v="0"/>
    <x v="0"/>
    <x v="0"/>
    <m/>
    <x v="0"/>
    <m/>
    <m/>
    <n v="0"/>
    <m/>
    <n v="0"/>
    <n v="0"/>
    <n v="0"/>
    <n v="0"/>
    <m/>
    <n v="0"/>
    <m/>
    <n v="0"/>
    <n v="0"/>
    <m/>
    <n v="0"/>
    <n v="0"/>
    <m/>
  </r>
  <r>
    <n v="4946"/>
    <x v="0"/>
    <x v="0"/>
    <x v="0"/>
    <x v="0"/>
    <m/>
    <m/>
    <x v="0"/>
    <x v="0"/>
    <x v="0"/>
    <m/>
    <x v="0"/>
    <m/>
    <m/>
    <n v="0"/>
    <m/>
    <n v="0"/>
    <n v="0"/>
    <n v="0"/>
    <n v="0"/>
    <m/>
    <n v="0"/>
    <m/>
    <n v="0"/>
    <n v="0"/>
    <m/>
    <n v="0"/>
    <n v="0"/>
    <m/>
  </r>
  <r>
    <n v="4947"/>
    <x v="0"/>
    <x v="0"/>
    <x v="0"/>
    <x v="0"/>
    <m/>
    <m/>
    <x v="0"/>
    <x v="0"/>
    <x v="0"/>
    <m/>
    <x v="0"/>
    <m/>
    <m/>
    <n v="0"/>
    <m/>
    <n v="0"/>
    <n v="0"/>
    <n v="0"/>
    <n v="0"/>
    <m/>
    <n v="0"/>
    <m/>
    <n v="0"/>
    <n v="0"/>
    <m/>
    <n v="0"/>
    <n v="0"/>
    <m/>
  </r>
  <r>
    <n v="4948"/>
    <x v="0"/>
    <x v="0"/>
    <x v="0"/>
    <x v="0"/>
    <m/>
    <m/>
    <x v="0"/>
    <x v="0"/>
    <x v="0"/>
    <m/>
    <x v="0"/>
    <m/>
    <m/>
    <n v="0"/>
    <m/>
    <n v="0"/>
    <n v="0"/>
    <n v="0"/>
    <n v="0"/>
    <m/>
    <n v="0"/>
    <m/>
    <n v="0"/>
    <n v="0"/>
    <m/>
    <n v="0"/>
    <n v="0"/>
    <m/>
  </r>
  <r>
    <n v="4949"/>
    <x v="0"/>
    <x v="0"/>
    <x v="0"/>
    <x v="0"/>
    <m/>
    <m/>
    <x v="0"/>
    <x v="0"/>
    <x v="0"/>
    <m/>
    <x v="0"/>
    <m/>
    <m/>
    <n v="0"/>
    <m/>
    <n v="0"/>
    <n v="0"/>
    <n v="0"/>
    <n v="0"/>
    <m/>
    <n v="0"/>
    <m/>
    <n v="0"/>
    <n v="0"/>
    <m/>
    <n v="0"/>
    <n v="0"/>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39">
  <r>
    <n v="1"/>
    <n v="2022"/>
    <s v="Oct"/>
    <s v="W4"/>
    <n v="27"/>
    <n v="590.46400000000006"/>
    <n v="1216"/>
    <s v="Sesame Catogery"/>
    <s v="Red-Sesame"/>
    <x v="0"/>
    <n v="500000000"/>
    <n v="846791.67569911107"/>
    <x v="0"/>
    <s v="SAYGA"/>
    <n v="0.09"/>
    <n v="45000000"/>
  </r>
  <r>
    <n v="2"/>
    <n v="2022"/>
    <s v="Nov"/>
    <s v="W1"/>
    <n v="3"/>
    <n v="589.00400000000002"/>
    <n v="1229"/>
    <s v="Peanut Catogery"/>
    <s v="GNO"/>
    <x v="1"/>
    <n v="428000000"/>
    <n v="726650.41323997802"/>
    <x v="1"/>
    <s v="SAYGA"/>
    <n v="0"/>
    <n v="0"/>
  </r>
  <r>
    <n v="3"/>
    <n v="2022"/>
    <s v="Nov"/>
    <s v="W1"/>
    <n v="6"/>
    <n v="588.77200000000005"/>
    <n v="1230"/>
    <s v="Sesame Catogery"/>
    <s v="Gadarif-Sesame"/>
    <x v="2"/>
    <n v="250000000"/>
    <n v="424612.5834788339"/>
    <x v="2"/>
    <s v="Omer Abdelgadir"/>
    <n v="0.09"/>
    <n v="22500000"/>
  </r>
  <r>
    <n v="4"/>
    <n v="2022"/>
    <s v="Nov"/>
    <s v="W2"/>
    <n v="6"/>
    <n v="588.77200000000005"/>
    <n v="1232"/>
    <s v="Peanut Catogery"/>
    <s v="GNO"/>
    <x v="1"/>
    <n v="639000000"/>
    <n v="1085309.7633718995"/>
    <x v="1"/>
    <s v="SAYGA"/>
    <n v="0"/>
    <n v="0"/>
  </r>
  <r>
    <n v="5"/>
    <n v="2022"/>
    <s v="Nov"/>
    <s v="W2"/>
    <n v="10"/>
    <n v="590.57299999999998"/>
    <n v="1231"/>
    <s v="Cotton Catogery"/>
    <s v="Raw-Cotton"/>
    <x v="3"/>
    <n v="200000000"/>
    <n v="338654.15452450421"/>
    <x v="0"/>
    <s v="SAYGA"/>
    <n v="0.09"/>
    <n v="18000000"/>
  </r>
  <r>
    <n v="6"/>
    <n v="2022"/>
    <s v="Nov"/>
    <s v="W2"/>
    <n v="10"/>
    <n v="590.57299999999998"/>
    <n v="1234"/>
    <s v="Sesame Catogery"/>
    <s v="Gadarif-Sesame"/>
    <x v="2"/>
    <n v="300000000"/>
    <n v="507981.23178675625"/>
    <x v="0"/>
    <s v="SAYGA"/>
    <n v="0.09"/>
    <n v="27000000"/>
  </r>
  <r>
    <n v="7"/>
    <n v="2022"/>
    <s v="Nov"/>
    <s v="W2"/>
    <n v="14"/>
    <n v="589.61599999999999"/>
    <n v="1234"/>
    <s v="Sesame Catogery"/>
    <s v="Gadarif-Sesame"/>
    <x v="2"/>
    <n v="67171928"/>
    <n v="113924.87313777102"/>
    <x v="2"/>
    <s v="Omer Abdelgadir"/>
    <n v="0.09"/>
    <n v="6045473.5199999996"/>
  </r>
  <r>
    <n v="8"/>
    <n v="2022"/>
    <s v="Nov"/>
    <s v="W2"/>
    <n v="14"/>
    <n v="589.61599999999999"/>
    <n v="1234"/>
    <s v="Sesame Catogery"/>
    <s v="Gadarif-Sesame"/>
    <x v="2"/>
    <n v="100000000"/>
    <n v="169601.91039591871"/>
    <x v="0"/>
    <s v="SAYGA"/>
    <n v="0.09"/>
    <n v="9000000"/>
  </r>
  <r>
    <n v="8"/>
    <n v="2022"/>
    <s v="Nov"/>
    <s v="W2"/>
    <n v="15"/>
    <n v="591"/>
    <n v="1234"/>
    <s v="Sesame Catogery"/>
    <s v="Gadarif-Sesame"/>
    <x v="2"/>
    <n v="100000000"/>
    <n v="169204.7377326565"/>
    <x v="0"/>
    <s v="SAYGA"/>
    <n v="0.09"/>
    <n v="9000000"/>
  </r>
  <r>
    <n v="9"/>
    <n v="2022"/>
    <s v="Nov"/>
    <s v="W2"/>
    <n v="15"/>
    <n v="591"/>
    <n v="1216"/>
    <s v="Sesame Catogery"/>
    <s v="Red-Sesame"/>
    <x v="0"/>
    <n v="150000000"/>
    <n v="253807.10659898477"/>
    <x v="0"/>
    <s v="SAYGA"/>
    <n v="0.09"/>
    <n v="13500000"/>
  </r>
  <r>
    <n v="10"/>
    <n v="2022"/>
    <s v="Nov"/>
    <s v="W2"/>
    <n v="16"/>
    <n v="592.4"/>
    <n v="1216"/>
    <s v="Sesame Catogery"/>
    <s v="Red-Sesame"/>
    <x v="0"/>
    <n v="100000000"/>
    <n v="168804.8615800135"/>
    <x v="0"/>
    <s v="SAYGA"/>
    <n v="0.09"/>
    <n v="9000000"/>
  </r>
  <r>
    <n v="11"/>
    <n v="2022"/>
    <s v="Nov"/>
    <s v="W2"/>
    <n v="16"/>
    <n v="592.4"/>
    <n v="1234"/>
    <s v="Sesame Catogery"/>
    <s v="Gadarif-Sesame"/>
    <x v="2"/>
    <n v="200000000"/>
    <n v="337609.723160027"/>
    <x v="0"/>
    <s v="SAYGA"/>
    <n v="0.09"/>
    <n v="18000000"/>
  </r>
  <r>
    <n v="12"/>
    <n v="2022"/>
    <s v="Nov"/>
    <s v="W2"/>
    <n v="16"/>
    <n v="592.4"/>
    <n v="1216"/>
    <s v="Sesame Catogery"/>
    <s v="Red-Sesame"/>
    <x v="0"/>
    <n v="136000000"/>
    <n v="229574.61174881837"/>
    <x v="0"/>
    <s v="SAYGA"/>
    <n v="0.09"/>
    <n v="12240000"/>
  </r>
  <r>
    <n v="13"/>
    <n v="2022"/>
    <s v="Nov"/>
    <s v="W2"/>
    <n v="17"/>
    <n v="593.15499999999997"/>
    <n v="1244"/>
    <s v="Peanut Catogery"/>
    <s v="Shelled-Peanut"/>
    <x v="4"/>
    <n v="300000000"/>
    <n v="505769.99266633514"/>
    <x v="0"/>
    <s v="SAYGA"/>
    <n v="0.09"/>
    <n v="27000000"/>
  </r>
  <r>
    <n v="14"/>
    <n v="2022"/>
    <s v="Nov"/>
    <s v="W2"/>
    <n v="17"/>
    <n v="593.15499999999997"/>
    <n v="1234"/>
    <s v="Sesame Catogery"/>
    <s v="Gadarif-Sesame"/>
    <x v="2"/>
    <n v="100000000"/>
    <n v="168589.99755544504"/>
    <x v="0"/>
    <s v="SAYGA"/>
    <n v="0.09"/>
    <n v="9000000"/>
  </r>
  <r>
    <n v="15"/>
    <n v="2022"/>
    <s v="Nov"/>
    <s v="W3"/>
    <n v="21"/>
    <n v="593.38400000000001"/>
    <n v="1216"/>
    <s v="Sesame Catogery"/>
    <s v="Red-Sesame"/>
    <x v="0"/>
    <n v="14000000"/>
    <n v="23593.490892912516"/>
    <x v="0"/>
    <s v="SAYGA"/>
    <n v="0.09"/>
    <n v="1260000"/>
  </r>
  <r>
    <n v="16"/>
    <n v="2022"/>
    <s v="Nov"/>
    <s v="W3"/>
    <n v="21"/>
    <n v="593.38400000000001"/>
    <n v="1237"/>
    <s v="Cotton Catogery"/>
    <s v="Raw-Cotton"/>
    <x v="5"/>
    <n v="250000000"/>
    <n v="421312.33737343777"/>
    <x v="0"/>
    <s v="SAYGA"/>
    <n v="0.09"/>
    <n v="22500000"/>
  </r>
  <r>
    <n v="17"/>
    <n v="2022"/>
    <s v="Nov"/>
    <s v="W3"/>
    <n v="21"/>
    <n v="593.38400000000001"/>
    <n v="1234"/>
    <s v="Sesame Catogery"/>
    <s v="Gadarif-Sesame"/>
    <x v="2"/>
    <n v="300000000"/>
    <n v="505574.80484812532"/>
    <x v="0"/>
    <s v="SAYGA"/>
    <n v="0.09"/>
    <n v="27000000"/>
  </r>
  <r>
    <n v="18"/>
    <n v="2022"/>
    <s v="Nov"/>
    <s v="W3"/>
    <n v="20"/>
    <n v="593.26199999999994"/>
    <n v="1244"/>
    <s v="Peanut Catogery"/>
    <s v="Shelled-Peanut"/>
    <x v="4"/>
    <n v="200000000"/>
    <n v="337119.18174432212"/>
    <x v="0"/>
    <s v="SAYGA"/>
    <n v="0.09"/>
    <n v="18000000"/>
  </r>
  <r>
    <n v="19"/>
    <n v="2022"/>
    <s v="Nov"/>
    <s v="W3"/>
    <n v="23"/>
    <n v="592.77599999999995"/>
    <n v="1234"/>
    <s v="Sesame Catogery"/>
    <s v="Gadarif-Sesame"/>
    <x v="2"/>
    <n v="250000000"/>
    <n v="421744.47008650826"/>
    <x v="2"/>
    <s v="Ibrahiem Elkhalifa"/>
    <n v="0.09"/>
    <n v="22500000"/>
  </r>
  <r>
    <n v="20"/>
    <n v="2022"/>
    <s v="Nov"/>
    <s v="W3"/>
    <n v="23"/>
    <n v="592.77599999999995"/>
    <n v="1216"/>
    <s v="Sesame Catogery"/>
    <s v="Red-Sesame"/>
    <x v="0"/>
    <n v="-250000000"/>
    <n v="-421744.47008650826"/>
    <x v="2"/>
    <s v="Mohammed Karmalla"/>
    <n v="0.09"/>
    <n v="-22500000"/>
  </r>
  <r>
    <n v="21"/>
    <n v="2022"/>
    <s v="Nov"/>
    <s v="W2"/>
    <n v="17"/>
    <n v="593.15499999999997"/>
    <n v="1216"/>
    <s v="Sesame Catogery"/>
    <s v="Red-Sesame"/>
    <x v="0"/>
    <n v="555213675.21000004"/>
    <n v="936034.72146403568"/>
    <x v="3"/>
    <s v="BOK"/>
    <m/>
    <n v="0"/>
  </r>
  <r>
    <n v="22"/>
    <n v="2022"/>
    <s v="Nov"/>
    <s v="W3"/>
    <n v="24"/>
    <n v="593.94899999999996"/>
    <n v="1245"/>
    <s v="Peanut Catogery"/>
    <s v="GNO"/>
    <x v="6"/>
    <n v="216000000"/>
    <n v="363667.58762115944"/>
    <x v="0"/>
    <s v="SAYGA"/>
    <n v="0.09"/>
    <n v="19440000"/>
  </r>
  <r>
    <n v="23"/>
    <n v="2022"/>
    <s v="Nov"/>
    <s v="W3"/>
    <n v="24"/>
    <n v="593.94899999999996"/>
    <n v="1234"/>
    <s v="Sesame Catogery"/>
    <s v="Gadarif-Sesame"/>
    <x v="2"/>
    <n v="200000000"/>
    <n v="336729.24779736984"/>
    <x v="0"/>
    <s v="SAYGA"/>
    <n v="0.09"/>
    <n v="18000000"/>
  </r>
  <r>
    <n v="24"/>
    <n v="2022"/>
    <s v="Nov"/>
    <s v="W3"/>
    <n v="21"/>
    <n v="593.38400000000001"/>
    <n v="1254"/>
    <s v="Peanut Catogery"/>
    <s v="GNO"/>
    <x v="1"/>
    <n v="763000000"/>
    <n v="1285845.253663732"/>
    <x v="1"/>
    <s v="SAYGA"/>
    <m/>
    <n v="0"/>
  </r>
  <r>
    <n v="25"/>
    <n v="2022"/>
    <s v="Dec"/>
    <s v="W1"/>
    <n v="1"/>
    <n v="589.54499999999996"/>
    <n v="1234"/>
    <s v="Sesame Catogery"/>
    <s v="Gadarif-Sesame"/>
    <x v="2"/>
    <n v="200000000"/>
    <n v="339244.67173837451"/>
    <x v="0"/>
    <s v="SAYGA"/>
    <n v="0.09"/>
    <n v="18000000"/>
  </r>
  <r>
    <n v="27"/>
    <n v="2022"/>
    <s v="Dec"/>
    <s v="W2"/>
    <n v="5"/>
    <n v="587.11099999999999"/>
    <n v="1269"/>
    <s v="Peanut Catogery"/>
    <s v="HPS-Peanut"/>
    <x v="6"/>
    <n v="298400000"/>
    <n v="508251.42094084423"/>
    <x v="3"/>
    <s v="BOK"/>
    <m/>
    <n v="0"/>
  </r>
  <r>
    <n v="28"/>
    <n v="2022"/>
    <s v="Dec"/>
    <s v="W2"/>
    <n v="6"/>
    <n v="588.09799999999996"/>
    <n v="1273"/>
    <s v="Peanut Catogery"/>
    <s v="GNO"/>
    <x v="1"/>
    <n v="525000000"/>
    <n v="892708.35813078785"/>
    <x v="0"/>
    <s v="SAYGA"/>
    <n v="0.09"/>
    <n v="47250000"/>
  </r>
  <r>
    <n v="29"/>
    <n v="2022"/>
    <s v="Dec"/>
    <s v="W2"/>
    <n v="5"/>
    <n v="587.11099999999999"/>
    <n v="1267"/>
    <s v="Sesame Catogery"/>
    <s v="Red-Sesame"/>
    <x v="0"/>
    <n v="297000000"/>
    <n v="505866.8633358939"/>
    <x v="3"/>
    <s v="QNB"/>
    <m/>
    <n v="0"/>
  </r>
  <r>
    <n v="30"/>
    <n v="2022"/>
    <s v="Dec"/>
    <s v="W2"/>
    <n v="7"/>
    <n v="585.33100000000002"/>
    <n v="1231"/>
    <s v="Cotton Catogery"/>
    <s v="Raw-Cotton"/>
    <x v="3"/>
    <n v="250000000"/>
    <n v="427108.76410099585"/>
    <x v="0"/>
    <s v="SAYGA"/>
    <n v="0.09"/>
    <n v="22500000"/>
  </r>
  <r>
    <n v="31"/>
    <n v="2022"/>
    <s v="Dec"/>
    <s v="W2"/>
    <n v="7"/>
    <n v="585.33100000000002"/>
    <n v="1274"/>
    <s v="Peanut Catogery"/>
    <s v="HPS-Peanut"/>
    <x v="1"/>
    <n v="118000000"/>
    <n v="201595.33665567002"/>
    <x v="0"/>
    <s v="SAYGA"/>
    <n v="0.09"/>
    <n v="10620000"/>
  </r>
  <r>
    <n v="32"/>
    <n v="2022"/>
    <s v="Dec"/>
    <s v="W2"/>
    <n v="8"/>
    <n v="588.90800000000002"/>
    <n v="1237"/>
    <s v="Cotton Catogery"/>
    <s v="Raw-Cotton"/>
    <x v="5"/>
    <n v="250000000"/>
    <n v="424514.52518899384"/>
    <x v="0"/>
    <s v="SAYGA"/>
    <n v="0.09"/>
    <n v="22500000"/>
  </r>
  <r>
    <n v="33"/>
    <n v="2022"/>
    <s v="Dec"/>
    <s v="W2"/>
    <n v="6"/>
    <n v="588.09799999999996"/>
    <n v="1266"/>
    <s v="Peanut Catogery"/>
    <s v="Shelled-Peanut"/>
    <x v="7"/>
    <n v="297000000"/>
    <n v="505017.87117113138"/>
    <x v="0"/>
    <s v="SAYGA"/>
    <n v="0.09"/>
    <n v="26730000"/>
  </r>
  <r>
    <n v="34"/>
    <n v="2022"/>
    <s v="Dec"/>
    <s v="W2"/>
    <n v="12"/>
    <n v="590.80700000000002"/>
    <n v="1234"/>
    <s v="Sesame Catogery"/>
    <s v="Gadarif-Sesame"/>
    <x v="2"/>
    <n v="400000000"/>
    <n v="677040.0486114755"/>
    <x v="0"/>
    <s v="SAYGA"/>
    <n v="0.09"/>
    <n v="36000000"/>
  </r>
  <r>
    <n v="35"/>
    <n v="2022"/>
    <s v="Dec"/>
    <s v="W3"/>
    <n v="15"/>
    <n v="596.22"/>
    <n v="1287"/>
    <s v="Peanut Catogery"/>
    <s v="Shelled-Peanut"/>
    <x v="7"/>
    <n v="247500000"/>
    <n v="415115.2259233169"/>
    <x v="3"/>
    <s v="BOK"/>
    <m/>
    <n v="0"/>
  </r>
  <r>
    <n v="36"/>
    <n v="2022"/>
    <s v="Dec"/>
    <s v="W3"/>
    <n v="15"/>
    <n v="596.22"/>
    <n v="1286"/>
    <s v="Peanut Catogery"/>
    <s v="Shelled-Peanut"/>
    <x v="4"/>
    <n v="495726495.73000002"/>
    <n v="831448.95463084092"/>
    <x v="3"/>
    <s v="Faisal Bank"/>
    <m/>
    <n v="0"/>
  </r>
  <r>
    <n v="37"/>
    <n v="2022"/>
    <s v="Dec"/>
    <s v="W3"/>
    <n v="15"/>
    <n v="596.22"/>
    <n v="1290"/>
    <s v="Peanut Catogery"/>
    <s v="Shelled-Peanut"/>
    <x v="8"/>
    <n v="170000000"/>
    <n v="285129.65012914693"/>
    <x v="0"/>
    <s v="SAYGA"/>
    <n v="0.09"/>
    <n v="15300000"/>
  </r>
  <r>
    <n v="38"/>
    <n v="2022"/>
    <s v="Dec"/>
    <s v="W3"/>
    <n v="18"/>
    <n v="595.06200000000001"/>
    <n v="1237"/>
    <s v="Cotton Catogery"/>
    <s v="Raw-Cotton"/>
    <x v="5"/>
    <n v="200000000"/>
    <n v="336099.43165586109"/>
    <x v="0"/>
    <s v="SAYGA"/>
    <n v="0.09"/>
    <n v="18000000"/>
  </r>
  <r>
    <n v="39"/>
    <n v="2022"/>
    <s v="Dec"/>
    <s v="W3"/>
    <n v="21"/>
    <n v="596.375"/>
    <n v="1292"/>
    <s v="Sesame Catogery"/>
    <s v="NG-Sesame"/>
    <x v="9"/>
    <n v="96000000"/>
    <n v="160972.54244393209"/>
    <x v="0"/>
    <s v="SAYGA"/>
    <n v="0.09"/>
    <n v="8640000"/>
  </r>
  <r>
    <n v="40"/>
    <n v="2022"/>
    <s v="Dec"/>
    <s v="W4"/>
    <n v="22"/>
    <n v="597.66899999999998"/>
    <n v="1286"/>
    <s v="Peanut Catogery"/>
    <s v="Shelled-Peanut"/>
    <x v="4"/>
    <n v="594000000"/>
    <n v="993861.15056996432"/>
    <x v="3"/>
    <s v="QIB"/>
    <m/>
    <n v="0"/>
  </r>
  <r>
    <n v="41"/>
    <n v="2022"/>
    <s v="Dec"/>
    <s v="W4"/>
    <n v="22"/>
    <n v="597.66899999999998"/>
    <n v="1288"/>
    <s v="Sesame Catogery"/>
    <s v="NG-Sesame"/>
    <x v="0"/>
    <n v="495000000"/>
    <n v="828217.62547497032"/>
    <x v="3"/>
    <s v="QIB"/>
    <m/>
    <n v="0"/>
  </r>
  <r>
    <n v="42"/>
    <n v="2022"/>
    <s v="Dec"/>
    <s v="W4"/>
    <n v="22"/>
    <n v="597.66899999999998"/>
    <n v="1240"/>
    <s v="Peanut Catogery"/>
    <s v="GNO"/>
    <x v="0"/>
    <n v="1619838000"/>
    <n v="2710259.3576042927"/>
    <x v="3"/>
    <s v="QIB"/>
    <m/>
    <n v="0"/>
  </r>
  <r>
    <n v="43"/>
    <m/>
    <m/>
    <m/>
    <m/>
    <m/>
    <m/>
    <m/>
    <m/>
    <x v="10"/>
    <m/>
    <n v="0"/>
    <x v="4"/>
    <m/>
    <m/>
    <n v="0"/>
  </r>
  <r>
    <n v="44"/>
    <m/>
    <m/>
    <m/>
    <m/>
    <m/>
    <m/>
    <m/>
    <m/>
    <x v="10"/>
    <m/>
    <n v="0"/>
    <x v="4"/>
    <m/>
    <m/>
    <n v="0"/>
  </r>
  <r>
    <n v="45"/>
    <m/>
    <m/>
    <m/>
    <m/>
    <m/>
    <m/>
    <m/>
    <m/>
    <x v="10"/>
    <m/>
    <n v="0"/>
    <x v="4"/>
    <m/>
    <m/>
    <n v="0"/>
  </r>
  <r>
    <n v="46"/>
    <m/>
    <m/>
    <m/>
    <m/>
    <m/>
    <m/>
    <m/>
    <m/>
    <x v="10"/>
    <m/>
    <n v="0"/>
    <x v="4"/>
    <m/>
    <m/>
    <n v="0"/>
  </r>
  <r>
    <n v="47"/>
    <m/>
    <m/>
    <m/>
    <m/>
    <m/>
    <m/>
    <m/>
    <m/>
    <x v="10"/>
    <m/>
    <n v="0"/>
    <x v="4"/>
    <m/>
    <m/>
    <n v="0"/>
  </r>
  <r>
    <n v="48"/>
    <m/>
    <m/>
    <m/>
    <m/>
    <m/>
    <m/>
    <m/>
    <m/>
    <x v="10"/>
    <m/>
    <n v="0"/>
    <x v="4"/>
    <m/>
    <m/>
    <n v="0"/>
  </r>
  <r>
    <n v="49"/>
    <m/>
    <m/>
    <m/>
    <m/>
    <m/>
    <m/>
    <m/>
    <m/>
    <x v="10"/>
    <m/>
    <n v="0"/>
    <x v="4"/>
    <m/>
    <m/>
    <n v="0"/>
  </r>
  <r>
    <n v="50"/>
    <m/>
    <m/>
    <m/>
    <m/>
    <m/>
    <m/>
    <m/>
    <m/>
    <x v="10"/>
    <m/>
    <n v="0"/>
    <x v="4"/>
    <m/>
    <m/>
    <n v="0"/>
  </r>
  <r>
    <n v="51"/>
    <m/>
    <m/>
    <m/>
    <m/>
    <m/>
    <m/>
    <m/>
    <m/>
    <x v="10"/>
    <m/>
    <n v="0"/>
    <x v="4"/>
    <m/>
    <m/>
    <n v="0"/>
  </r>
  <r>
    <n v="52"/>
    <m/>
    <m/>
    <m/>
    <m/>
    <m/>
    <m/>
    <m/>
    <m/>
    <x v="10"/>
    <m/>
    <n v="0"/>
    <x v="4"/>
    <m/>
    <m/>
    <n v="0"/>
  </r>
  <r>
    <n v="53"/>
    <m/>
    <m/>
    <m/>
    <m/>
    <m/>
    <m/>
    <m/>
    <m/>
    <x v="10"/>
    <m/>
    <n v="0"/>
    <x v="4"/>
    <m/>
    <m/>
    <n v="0"/>
  </r>
  <r>
    <n v="54"/>
    <m/>
    <m/>
    <m/>
    <m/>
    <m/>
    <m/>
    <m/>
    <m/>
    <x v="10"/>
    <m/>
    <n v="0"/>
    <x v="4"/>
    <m/>
    <m/>
    <n v="0"/>
  </r>
  <r>
    <n v="55"/>
    <m/>
    <m/>
    <m/>
    <m/>
    <m/>
    <m/>
    <m/>
    <m/>
    <x v="10"/>
    <m/>
    <n v="0"/>
    <x v="4"/>
    <m/>
    <m/>
    <n v="0"/>
  </r>
  <r>
    <n v="56"/>
    <m/>
    <m/>
    <m/>
    <m/>
    <m/>
    <m/>
    <m/>
    <m/>
    <x v="10"/>
    <m/>
    <n v="0"/>
    <x v="4"/>
    <m/>
    <m/>
    <n v="0"/>
  </r>
  <r>
    <n v="57"/>
    <m/>
    <m/>
    <m/>
    <m/>
    <m/>
    <m/>
    <m/>
    <m/>
    <x v="10"/>
    <m/>
    <n v="0"/>
    <x v="4"/>
    <m/>
    <m/>
    <n v="0"/>
  </r>
  <r>
    <n v="58"/>
    <m/>
    <m/>
    <m/>
    <m/>
    <m/>
    <m/>
    <m/>
    <m/>
    <x v="10"/>
    <m/>
    <n v="0"/>
    <x v="4"/>
    <m/>
    <m/>
    <n v="0"/>
  </r>
  <r>
    <n v="59"/>
    <m/>
    <m/>
    <m/>
    <m/>
    <m/>
    <m/>
    <m/>
    <m/>
    <x v="10"/>
    <m/>
    <n v="0"/>
    <x v="4"/>
    <m/>
    <m/>
    <n v="0"/>
  </r>
  <r>
    <n v="60"/>
    <m/>
    <m/>
    <m/>
    <m/>
    <m/>
    <m/>
    <m/>
    <m/>
    <x v="10"/>
    <m/>
    <n v="0"/>
    <x v="4"/>
    <m/>
    <m/>
    <n v="0"/>
  </r>
  <r>
    <n v="61"/>
    <m/>
    <m/>
    <m/>
    <m/>
    <m/>
    <m/>
    <m/>
    <m/>
    <x v="10"/>
    <m/>
    <n v="0"/>
    <x v="4"/>
    <m/>
    <m/>
    <n v="0"/>
  </r>
  <r>
    <n v="62"/>
    <m/>
    <m/>
    <m/>
    <m/>
    <m/>
    <m/>
    <m/>
    <m/>
    <x v="10"/>
    <m/>
    <n v="0"/>
    <x v="4"/>
    <m/>
    <m/>
    <n v="0"/>
  </r>
  <r>
    <n v="63"/>
    <m/>
    <m/>
    <m/>
    <m/>
    <m/>
    <m/>
    <m/>
    <m/>
    <x v="10"/>
    <m/>
    <n v="0"/>
    <x v="4"/>
    <m/>
    <m/>
    <n v="0"/>
  </r>
  <r>
    <n v="64"/>
    <m/>
    <m/>
    <m/>
    <m/>
    <m/>
    <m/>
    <m/>
    <m/>
    <x v="10"/>
    <m/>
    <n v="0"/>
    <x v="4"/>
    <m/>
    <m/>
    <n v="0"/>
  </r>
  <r>
    <n v="65"/>
    <m/>
    <m/>
    <m/>
    <m/>
    <m/>
    <m/>
    <m/>
    <m/>
    <x v="10"/>
    <m/>
    <n v="0"/>
    <x v="4"/>
    <m/>
    <m/>
    <n v="0"/>
  </r>
  <r>
    <n v="66"/>
    <m/>
    <m/>
    <m/>
    <m/>
    <m/>
    <m/>
    <m/>
    <m/>
    <x v="10"/>
    <m/>
    <n v="0"/>
    <x v="4"/>
    <m/>
    <m/>
    <n v="0"/>
  </r>
  <r>
    <n v="67"/>
    <m/>
    <m/>
    <m/>
    <m/>
    <m/>
    <m/>
    <m/>
    <m/>
    <x v="10"/>
    <m/>
    <n v="0"/>
    <x v="4"/>
    <m/>
    <m/>
    <n v="0"/>
  </r>
  <r>
    <n v="68"/>
    <m/>
    <m/>
    <m/>
    <m/>
    <m/>
    <m/>
    <m/>
    <m/>
    <x v="10"/>
    <m/>
    <n v="0"/>
    <x v="4"/>
    <m/>
    <m/>
    <n v="0"/>
  </r>
  <r>
    <n v="69"/>
    <m/>
    <m/>
    <m/>
    <m/>
    <m/>
    <m/>
    <m/>
    <m/>
    <x v="10"/>
    <m/>
    <n v="0"/>
    <x v="4"/>
    <m/>
    <m/>
    <n v="0"/>
  </r>
  <r>
    <n v="70"/>
    <m/>
    <m/>
    <m/>
    <m/>
    <m/>
    <m/>
    <m/>
    <m/>
    <x v="10"/>
    <m/>
    <n v="0"/>
    <x v="4"/>
    <m/>
    <m/>
    <n v="0"/>
  </r>
  <r>
    <n v="71"/>
    <m/>
    <m/>
    <m/>
    <m/>
    <m/>
    <m/>
    <m/>
    <m/>
    <x v="10"/>
    <m/>
    <n v="0"/>
    <x v="4"/>
    <m/>
    <m/>
    <n v="0"/>
  </r>
  <r>
    <n v="72"/>
    <m/>
    <m/>
    <m/>
    <m/>
    <m/>
    <m/>
    <m/>
    <m/>
    <x v="10"/>
    <m/>
    <n v="0"/>
    <x v="4"/>
    <m/>
    <m/>
    <n v="0"/>
  </r>
  <r>
    <n v="73"/>
    <m/>
    <m/>
    <m/>
    <m/>
    <m/>
    <m/>
    <m/>
    <m/>
    <x v="10"/>
    <m/>
    <n v="0"/>
    <x v="4"/>
    <m/>
    <m/>
    <n v="0"/>
  </r>
  <r>
    <n v="74"/>
    <m/>
    <m/>
    <m/>
    <m/>
    <m/>
    <m/>
    <m/>
    <m/>
    <x v="10"/>
    <m/>
    <n v="0"/>
    <x v="4"/>
    <m/>
    <m/>
    <n v="0"/>
  </r>
  <r>
    <n v="75"/>
    <m/>
    <m/>
    <m/>
    <m/>
    <m/>
    <m/>
    <m/>
    <m/>
    <x v="10"/>
    <m/>
    <n v="0"/>
    <x v="4"/>
    <m/>
    <m/>
    <n v="0"/>
  </r>
  <r>
    <n v="76"/>
    <m/>
    <m/>
    <m/>
    <m/>
    <m/>
    <m/>
    <m/>
    <m/>
    <x v="10"/>
    <m/>
    <n v="0"/>
    <x v="4"/>
    <m/>
    <m/>
    <n v="0"/>
  </r>
  <r>
    <n v="77"/>
    <m/>
    <m/>
    <m/>
    <m/>
    <m/>
    <m/>
    <m/>
    <m/>
    <x v="10"/>
    <m/>
    <n v="0"/>
    <x v="4"/>
    <m/>
    <m/>
    <n v="0"/>
  </r>
  <r>
    <n v="78"/>
    <m/>
    <m/>
    <m/>
    <m/>
    <m/>
    <m/>
    <m/>
    <m/>
    <x v="10"/>
    <m/>
    <n v="0"/>
    <x v="4"/>
    <m/>
    <m/>
    <n v="0"/>
  </r>
  <r>
    <n v="79"/>
    <m/>
    <m/>
    <m/>
    <m/>
    <m/>
    <m/>
    <m/>
    <m/>
    <x v="10"/>
    <m/>
    <n v="0"/>
    <x v="4"/>
    <m/>
    <m/>
    <n v="0"/>
  </r>
  <r>
    <n v="80"/>
    <m/>
    <m/>
    <m/>
    <m/>
    <m/>
    <m/>
    <m/>
    <m/>
    <x v="10"/>
    <m/>
    <n v="0"/>
    <x v="4"/>
    <m/>
    <m/>
    <n v="0"/>
  </r>
  <r>
    <n v="81"/>
    <m/>
    <m/>
    <m/>
    <m/>
    <m/>
    <m/>
    <m/>
    <m/>
    <x v="10"/>
    <m/>
    <n v="0"/>
    <x v="4"/>
    <m/>
    <m/>
    <n v="0"/>
  </r>
  <r>
    <n v="82"/>
    <m/>
    <m/>
    <m/>
    <m/>
    <m/>
    <m/>
    <m/>
    <m/>
    <x v="10"/>
    <m/>
    <n v="0"/>
    <x v="4"/>
    <m/>
    <m/>
    <n v="0"/>
  </r>
  <r>
    <n v="83"/>
    <m/>
    <m/>
    <m/>
    <m/>
    <m/>
    <m/>
    <m/>
    <m/>
    <x v="10"/>
    <m/>
    <n v="0"/>
    <x v="4"/>
    <m/>
    <m/>
    <n v="0"/>
  </r>
  <r>
    <n v="84"/>
    <m/>
    <m/>
    <m/>
    <m/>
    <m/>
    <m/>
    <m/>
    <m/>
    <x v="10"/>
    <m/>
    <n v="0"/>
    <x v="4"/>
    <m/>
    <m/>
    <n v="0"/>
  </r>
  <r>
    <n v="85"/>
    <m/>
    <m/>
    <m/>
    <m/>
    <m/>
    <m/>
    <m/>
    <m/>
    <x v="10"/>
    <m/>
    <n v="0"/>
    <x v="4"/>
    <m/>
    <m/>
    <n v="0"/>
  </r>
  <r>
    <n v="86"/>
    <m/>
    <m/>
    <m/>
    <m/>
    <m/>
    <m/>
    <m/>
    <m/>
    <x v="10"/>
    <m/>
    <n v="0"/>
    <x v="4"/>
    <m/>
    <m/>
    <n v="0"/>
  </r>
  <r>
    <n v="87"/>
    <m/>
    <m/>
    <m/>
    <m/>
    <m/>
    <m/>
    <m/>
    <m/>
    <x v="10"/>
    <m/>
    <n v="0"/>
    <x v="4"/>
    <m/>
    <m/>
    <n v="0"/>
  </r>
  <r>
    <n v="88"/>
    <m/>
    <m/>
    <m/>
    <m/>
    <m/>
    <m/>
    <m/>
    <m/>
    <x v="10"/>
    <m/>
    <n v="0"/>
    <x v="4"/>
    <m/>
    <m/>
    <n v="0"/>
  </r>
  <r>
    <n v="89"/>
    <m/>
    <m/>
    <m/>
    <m/>
    <m/>
    <m/>
    <m/>
    <m/>
    <x v="10"/>
    <m/>
    <n v="0"/>
    <x v="4"/>
    <m/>
    <m/>
    <n v="0"/>
  </r>
  <r>
    <n v="90"/>
    <m/>
    <m/>
    <m/>
    <m/>
    <m/>
    <m/>
    <m/>
    <m/>
    <x v="10"/>
    <m/>
    <n v="0"/>
    <x v="4"/>
    <m/>
    <m/>
    <n v="0"/>
  </r>
  <r>
    <n v="91"/>
    <m/>
    <m/>
    <m/>
    <m/>
    <m/>
    <m/>
    <m/>
    <m/>
    <x v="10"/>
    <m/>
    <n v="0"/>
    <x v="4"/>
    <m/>
    <m/>
    <n v="0"/>
  </r>
  <r>
    <n v="92"/>
    <m/>
    <m/>
    <m/>
    <m/>
    <m/>
    <m/>
    <m/>
    <m/>
    <x v="10"/>
    <m/>
    <n v="0"/>
    <x v="4"/>
    <m/>
    <m/>
    <n v="0"/>
  </r>
  <r>
    <n v="93"/>
    <m/>
    <m/>
    <m/>
    <m/>
    <m/>
    <m/>
    <m/>
    <m/>
    <x v="10"/>
    <m/>
    <n v="0"/>
    <x v="4"/>
    <m/>
    <m/>
    <n v="0"/>
  </r>
  <r>
    <n v="94"/>
    <m/>
    <m/>
    <m/>
    <m/>
    <m/>
    <m/>
    <m/>
    <m/>
    <x v="10"/>
    <m/>
    <n v="0"/>
    <x v="4"/>
    <m/>
    <m/>
    <n v="0"/>
  </r>
  <r>
    <n v="95"/>
    <m/>
    <m/>
    <m/>
    <m/>
    <m/>
    <m/>
    <m/>
    <m/>
    <x v="10"/>
    <m/>
    <n v="0"/>
    <x v="4"/>
    <m/>
    <m/>
    <n v="0"/>
  </r>
  <r>
    <n v="96"/>
    <m/>
    <m/>
    <m/>
    <m/>
    <m/>
    <m/>
    <m/>
    <m/>
    <x v="10"/>
    <m/>
    <n v="0"/>
    <x v="4"/>
    <m/>
    <m/>
    <n v="0"/>
  </r>
  <r>
    <n v="97"/>
    <m/>
    <m/>
    <m/>
    <m/>
    <m/>
    <m/>
    <m/>
    <m/>
    <x v="10"/>
    <m/>
    <n v="0"/>
    <x v="4"/>
    <m/>
    <m/>
    <n v="0"/>
  </r>
  <r>
    <n v="98"/>
    <m/>
    <m/>
    <m/>
    <m/>
    <m/>
    <m/>
    <m/>
    <m/>
    <x v="10"/>
    <m/>
    <n v="0"/>
    <x v="4"/>
    <m/>
    <m/>
    <n v="0"/>
  </r>
  <r>
    <n v="99"/>
    <m/>
    <m/>
    <m/>
    <m/>
    <m/>
    <m/>
    <m/>
    <m/>
    <x v="10"/>
    <m/>
    <n v="0"/>
    <x v="4"/>
    <m/>
    <m/>
    <n v="0"/>
  </r>
  <r>
    <n v="100"/>
    <m/>
    <m/>
    <m/>
    <m/>
    <m/>
    <m/>
    <m/>
    <m/>
    <x v="10"/>
    <m/>
    <n v="0"/>
    <x v="4"/>
    <m/>
    <m/>
    <n v="0"/>
  </r>
  <r>
    <n v="101"/>
    <m/>
    <m/>
    <m/>
    <m/>
    <m/>
    <m/>
    <m/>
    <m/>
    <x v="10"/>
    <m/>
    <n v="0"/>
    <x v="4"/>
    <m/>
    <m/>
    <n v="0"/>
  </r>
  <r>
    <n v="102"/>
    <m/>
    <m/>
    <m/>
    <m/>
    <m/>
    <m/>
    <m/>
    <m/>
    <x v="10"/>
    <m/>
    <n v="0"/>
    <x v="4"/>
    <m/>
    <m/>
    <n v="0"/>
  </r>
  <r>
    <n v="103"/>
    <m/>
    <m/>
    <m/>
    <m/>
    <m/>
    <m/>
    <m/>
    <m/>
    <x v="10"/>
    <m/>
    <n v="0"/>
    <x v="4"/>
    <m/>
    <m/>
    <n v="0"/>
  </r>
  <r>
    <n v="104"/>
    <m/>
    <m/>
    <m/>
    <m/>
    <m/>
    <m/>
    <m/>
    <m/>
    <x v="10"/>
    <m/>
    <n v="0"/>
    <x v="4"/>
    <m/>
    <m/>
    <n v="0"/>
  </r>
  <r>
    <n v="105"/>
    <m/>
    <m/>
    <m/>
    <m/>
    <m/>
    <m/>
    <m/>
    <m/>
    <x v="10"/>
    <m/>
    <n v="0"/>
    <x v="4"/>
    <m/>
    <m/>
    <n v="0"/>
  </r>
  <r>
    <n v="106"/>
    <m/>
    <m/>
    <m/>
    <m/>
    <m/>
    <m/>
    <m/>
    <m/>
    <x v="10"/>
    <m/>
    <n v="0"/>
    <x v="4"/>
    <m/>
    <m/>
    <n v="0"/>
  </r>
  <r>
    <n v="107"/>
    <m/>
    <m/>
    <m/>
    <m/>
    <m/>
    <m/>
    <m/>
    <m/>
    <x v="10"/>
    <m/>
    <n v="0"/>
    <x v="4"/>
    <m/>
    <m/>
    <n v="0"/>
  </r>
  <r>
    <n v="108"/>
    <m/>
    <m/>
    <m/>
    <m/>
    <m/>
    <m/>
    <m/>
    <m/>
    <x v="10"/>
    <m/>
    <n v="0"/>
    <x v="4"/>
    <m/>
    <m/>
    <n v="0"/>
  </r>
  <r>
    <n v="109"/>
    <m/>
    <m/>
    <m/>
    <m/>
    <m/>
    <m/>
    <m/>
    <m/>
    <x v="10"/>
    <m/>
    <n v="0"/>
    <x v="4"/>
    <m/>
    <m/>
    <n v="0"/>
  </r>
  <r>
    <n v="110"/>
    <m/>
    <m/>
    <m/>
    <m/>
    <m/>
    <m/>
    <m/>
    <m/>
    <x v="10"/>
    <m/>
    <n v="0"/>
    <x v="4"/>
    <m/>
    <m/>
    <n v="0"/>
  </r>
  <r>
    <n v="111"/>
    <m/>
    <m/>
    <m/>
    <m/>
    <m/>
    <m/>
    <m/>
    <m/>
    <x v="10"/>
    <m/>
    <n v="0"/>
    <x v="4"/>
    <m/>
    <m/>
    <n v="0"/>
  </r>
  <r>
    <n v="112"/>
    <m/>
    <m/>
    <m/>
    <m/>
    <m/>
    <m/>
    <m/>
    <m/>
    <x v="10"/>
    <m/>
    <n v="0"/>
    <x v="4"/>
    <m/>
    <m/>
    <n v="0"/>
  </r>
  <r>
    <n v="113"/>
    <m/>
    <m/>
    <m/>
    <m/>
    <m/>
    <m/>
    <m/>
    <m/>
    <x v="10"/>
    <m/>
    <n v="0"/>
    <x v="4"/>
    <m/>
    <m/>
    <n v="0"/>
  </r>
  <r>
    <n v="114"/>
    <m/>
    <m/>
    <m/>
    <m/>
    <m/>
    <m/>
    <m/>
    <m/>
    <x v="10"/>
    <m/>
    <n v="0"/>
    <x v="4"/>
    <m/>
    <m/>
    <n v="0"/>
  </r>
  <r>
    <n v="115"/>
    <m/>
    <m/>
    <m/>
    <m/>
    <m/>
    <m/>
    <m/>
    <m/>
    <x v="10"/>
    <m/>
    <n v="0"/>
    <x v="4"/>
    <m/>
    <m/>
    <n v="0"/>
  </r>
  <r>
    <n v="116"/>
    <m/>
    <m/>
    <m/>
    <m/>
    <m/>
    <m/>
    <m/>
    <m/>
    <x v="10"/>
    <m/>
    <n v="0"/>
    <x v="4"/>
    <m/>
    <m/>
    <n v="0"/>
  </r>
  <r>
    <n v="117"/>
    <m/>
    <m/>
    <m/>
    <m/>
    <m/>
    <m/>
    <m/>
    <m/>
    <x v="10"/>
    <m/>
    <n v="0"/>
    <x v="4"/>
    <m/>
    <m/>
    <n v="0"/>
  </r>
  <r>
    <n v="118"/>
    <m/>
    <m/>
    <m/>
    <m/>
    <m/>
    <m/>
    <m/>
    <m/>
    <x v="10"/>
    <m/>
    <n v="0"/>
    <x v="4"/>
    <m/>
    <m/>
    <n v="0"/>
  </r>
  <r>
    <n v="119"/>
    <m/>
    <m/>
    <m/>
    <m/>
    <m/>
    <m/>
    <m/>
    <m/>
    <x v="10"/>
    <m/>
    <n v="0"/>
    <x v="4"/>
    <m/>
    <m/>
    <n v="0"/>
  </r>
  <r>
    <n v="120"/>
    <m/>
    <m/>
    <m/>
    <m/>
    <m/>
    <m/>
    <m/>
    <m/>
    <x v="10"/>
    <m/>
    <n v="0"/>
    <x v="4"/>
    <m/>
    <m/>
    <n v="0"/>
  </r>
  <r>
    <n v="121"/>
    <m/>
    <m/>
    <m/>
    <m/>
    <m/>
    <m/>
    <m/>
    <m/>
    <x v="10"/>
    <m/>
    <n v="0"/>
    <x v="4"/>
    <m/>
    <m/>
    <n v="0"/>
  </r>
  <r>
    <n v="122"/>
    <m/>
    <m/>
    <m/>
    <m/>
    <m/>
    <m/>
    <m/>
    <m/>
    <x v="10"/>
    <m/>
    <n v="0"/>
    <x v="4"/>
    <m/>
    <m/>
    <n v="0"/>
  </r>
  <r>
    <n v="123"/>
    <m/>
    <m/>
    <m/>
    <m/>
    <m/>
    <m/>
    <m/>
    <m/>
    <x v="10"/>
    <m/>
    <n v="0"/>
    <x v="4"/>
    <m/>
    <m/>
    <n v="0"/>
  </r>
  <r>
    <n v="124"/>
    <m/>
    <m/>
    <m/>
    <m/>
    <m/>
    <m/>
    <m/>
    <m/>
    <x v="10"/>
    <m/>
    <n v="0"/>
    <x v="4"/>
    <m/>
    <m/>
    <n v="0"/>
  </r>
  <r>
    <n v="125"/>
    <m/>
    <m/>
    <m/>
    <m/>
    <m/>
    <m/>
    <m/>
    <m/>
    <x v="10"/>
    <m/>
    <n v="0"/>
    <x v="4"/>
    <m/>
    <m/>
    <n v="0"/>
  </r>
  <r>
    <n v="126"/>
    <m/>
    <m/>
    <m/>
    <m/>
    <m/>
    <m/>
    <m/>
    <m/>
    <x v="10"/>
    <m/>
    <n v="0"/>
    <x v="4"/>
    <m/>
    <m/>
    <n v="0"/>
  </r>
  <r>
    <n v="127"/>
    <m/>
    <m/>
    <m/>
    <m/>
    <m/>
    <m/>
    <m/>
    <m/>
    <x v="10"/>
    <m/>
    <n v="0"/>
    <x v="4"/>
    <m/>
    <m/>
    <n v="0"/>
  </r>
  <r>
    <n v="128"/>
    <m/>
    <m/>
    <m/>
    <m/>
    <m/>
    <m/>
    <m/>
    <m/>
    <x v="10"/>
    <m/>
    <n v="0"/>
    <x v="4"/>
    <m/>
    <m/>
    <n v="0"/>
  </r>
  <r>
    <n v="129"/>
    <m/>
    <m/>
    <m/>
    <m/>
    <m/>
    <m/>
    <m/>
    <m/>
    <x v="10"/>
    <m/>
    <n v="0"/>
    <x v="4"/>
    <m/>
    <m/>
    <n v="0"/>
  </r>
  <r>
    <n v="130"/>
    <m/>
    <m/>
    <m/>
    <m/>
    <m/>
    <m/>
    <m/>
    <m/>
    <x v="10"/>
    <m/>
    <n v="0"/>
    <x v="4"/>
    <m/>
    <m/>
    <n v="0"/>
  </r>
  <r>
    <n v="131"/>
    <m/>
    <m/>
    <m/>
    <m/>
    <m/>
    <m/>
    <m/>
    <m/>
    <x v="10"/>
    <m/>
    <n v="0"/>
    <x v="4"/>
    <m/>
    <m/>
    <n v="0"/>
  </r>
  <r>
    <n v="132"/>
    <m/>
    <m/>
    <m/>
    <m/>
    <m/>
    <m/>
    <m/>
    <m/>
    <x v="10"/>
    <m/>
    <n v="0"/>
    <x v="4"/>
    <m/>
    <m/>
    <n v="0"/>
  </r>
  <r>
    <n v="133"/>
    <m/>
    <m/>
    <m/>
    <m/>
    <m/>
    <m/>
    <m/>
    <m/>
    <x v="10"/>
    <m/>
    <n v="0"/>
    <x v="4"/>
    <m/>
    <m/>
    <n v="0"/>
  </r>
  <r>
    <n v="134"/>
    <m/>
    <m/>
    <m/>
    <m/>
    <m/>
    <m/>
    <m/>
    <m/>
    <x v="10"/>
    <m/>
    <n v="0"/>
    <x v="4"/>
    <m/>
    <m/>
    <n v="0"/>
  </r>
  <r>
    <n v="135"/>
    <m/>
    <m/>
    <m/>
    <m/>
    <m/>
    <m/>
    <m/>
    <m/>
    <x v="10"/>
    <m/>
    <n v="0"/>
    <x v="4"/>
    <m/>
    <m/>
    <n v="0"/>
  </r>
  <r>
    <n v="136"/>
    <m/>
    <m/>
    <m/>
    <m/>
    <m/>
    <m/>
    <m/>
    <m/>
    <x v="10"/>
    <m/>
    <n v="0"/>
    <x v="4"/>
    <m/>
    <m/>
    <n v="0"/>
  </r>
  <r>
    <n v="137"/>
    <m/>
    <m/>
    <m/>
    <m/>
    <m/>
    <m/>
    <m/>
    <m/>
    <x v="10"/>
    <m/>
    <n v="0"/>
    <x v="4"/>
    <m/>
    <m/>
    <n v="0"/>
  </r>
  <r>
    <n v="138"/>
    <m/>
    <m/>
    <m/>
    <m/>
    <m/>
    <m/>
    <m/>
    <m/>
    <x v="10"/>
    <m/>
    <n v="0"/>
    <x v="4"/>
    <m/>
    <m/>
    <n v="0"/>
  </r>
  <r>
    <n v="139"/>
    <m/>
    <m/>
    <m/>
    <m/>
    <m/>
    <m/>
    <m/>
    <m/>
    <x v="10"/>
    <m/>
    <n v="0"/>
    <x v="4"/>
    <m/>
    <m/>
    <n v="0"/>
  </r>
  <r>
    <n v="140"/>
    <m/>
    <m/>
    <m/>
    <m/>
    <m/>
    <m/>
    <m/>
    <m/>
    <x v="10"/>
    <m/>
    <n v="0"/>
    <x v="4"/>
    <m/>
    <m/>
    <n v="0"/>
  </r>
  <r>
    <n v="141"/>
    <m/>
    <m/>
    <m/>
    <m/>
    <m/>
    <m/>
    <m/>
    <m/>
    <x v="10"/>
    <m/>
    <n v="0"/>
    <x v="4"/>
    <m/>
    <m/>
    <n v="0"/>
  </r>
  <r>
    <n v="142"/>
    <m/>
    <m/>
    <m/>
    <m/>
    <m/>
    <m/>
    <m/>
    <m/>
    <x v="10"/>
    <m/>
    <n v="0"/>
    <x v="4"/>
    <m/>
    <m/>
    <n v="0"/>
  </r>
  <r>
    <n v="143"/>
    <m/>
    <m/>
    <m/>
    <m/>
    <m/>
    <m/>
    <m/>
    <m/>
    <x v="10"/>
    <m/>
    <n v="0"/>
    <x v="4"/>
    <m/>
    <m/>
    <n v="0"/>
  </r>
  <r>
    <n v="144"/>
    <m/>
    <m/>
    <m/>
    <m/>
    <m/>
    <m/>
    <m/>
    <m/>
    <x v="10"/>
    <m/>
    <n v="0"/>
    <x v="4"/>
    <m/>
    <m/>
    <n v="0"/>
  </r>
  <r>
    <n v="145"/>
    <m/>
    <m/>
    <m/>
    <m/>
    <m/>
    <m/>
    <m/>
    <m/>
    <x v="10"/>
    <m/>
    <n v="0"/>
    <x v="4"/>
    <m/>
    <m/>
    <n v="0"/>
  </r>
  <r>
    <n v="146"/>
    <m/>
    <m/>
    <m/>
    <m/>
    <m/>
    <m/>
    <m/>
    <m/>
    <x v="10"/>
    <m/>
    <n v="0"/>
    <x v="4"/>
    <m/>
    <m/>
    <n v="0"/>
  </r>
  <r>
    <n v="147"/>
    <m/>
    <m/>
    <m/>
    <m/>
    <m/>
    <m/>
    <m/>
    <m/>
    <x v="10"/>
    <m/>
    <n v="0"/>
    <x v="4"/>
    <m/>
    <m/>
    <n v="0"/>
  </r>
  <r>
    <n v="148"/>
    <m/>
    <m/>
    <m/>
    <m/>
    <m/>
    <m/>
    <m/>
    <m/>
    <x v="10"/>
    <m/>
    <n v="0"/>
    <x v="4"/>
    <m/>
    <m/>
    <n v="0"/>
  </r>
  <r>
    <n v="149"/>
    <m/>
    <m/>
    <m/>
    <m/>
    <m/>
    <m/>
    <m/>
    <m/>
    <x v="10"/>
    <m/>
    <n v="0"/>
    <x v="4"/>
    <m/>
    <m/>
    <n v="0"/>
  </r>
  <r>
    <n v="150"/>
    <m/>
    <m/>
    <m/>
    <m/>
    <m/>
    <m/>
    <m/>
    <m/>
    <x v="10"/>
    <m/>
    <n v="0"/>
    <x v="4"/>
    <m/>
    <m/>
    <n v="0"/>
  </r>
  <r>
    <n v="151"/>
    <m/>
    <m/>
    <m/>
    <m/>
    <m/>
    <m/>
    <m/>
    <m/>
    <x v="10"/>
    <m/>
    <n v="0"/>
    <x v="4"/>
    <m/>
    <m/>
    <n v="0"/>
  </r>
  <r>
    <n v="152"/>
    <m/>
    <m/>
    <m/>
    <m/>
    <m/>
    <m/>
    <m/>
    <m/>
    <x v="10"/>
    <m/>
    <n v="0"/>
    <x v="4"/>
    <m/>
    <m/>
    <n v="0"/>
  </r>
  <r>
    <n v="153"/>
    <m/>
    <m/>
    <m/>
    <m/>
    <m/>
    <m/>
    <m/>
    <m/>
    <x v="10"/>
    <m/>
    <n v="0"/>
    <x v="4"/>
    <m/>
    <m/>
    <n v="0"/>
  </r>
  <r>
    <n v="154"/>
    <m/>
    <m/>
    <m/>
    <m/>
    <m/>
    <m/>
    <m/>
    <m/>
    <x v="10"/>
    <m/>
    <n v="0"/>
    <x v="4"/>
    <m/>
    <m/>
    <n v="0"/>
  </r>
  <r>
    <n v="155"/>
    <m/>
    <m/>
    <m/>
    <m/>
    <m/>
    <m/>
    <m/>
    <m/>
    <x v="10"/>
    <m/>
    <n v="0"/>
    <x v="4"/>
    <m/>
    <m/>
    <n v="0"/>
  </r>
  <r>
    <n v="156"/>
    <m/>
    <m/>
    <m/>
    <m/>
    <m/>
    <m/>
    <m/>
    <m/>
    <x v="10"/>
    <m/>
    <n v="0"/>
    <x v="4"/>
    <m/>
    <m/>
    <n v="0"/>
  </r>
  <r>
    <n v="157"/>
    <m/>
    <m/>
    <m/>
    <m/>
    <m/>
    <m/>
    <m/>
    <m/>
    <x v="10"/>
    <m/>
    <n v="0"/>
    <x v="4"/>
    <m/>
    <m/>
    <n v="0"/>
  </r>
  <r>
    <n v="158"/>
    <m/>
    <m/>
    <m/>
    <m/>
    <m/>
    <m/>
    <m/>
    <m/>
    <x v="10"/>
    <m/>
    <n v="0"/>
    <x v="4"/>
    <m/>
    <m/>
    <n v="0"/>
  </r>
  <r>
    <n v="159"/>
    <m/>
    <m/>
    <m/>
    <m/>
    <m/>
    <m/>
    <m/>
    <m/>
    <x v="10"/>
    <m/>
    <n v="0"/>
    <x v="4"/>
    <m/>
    <m/>
    <n v="0"/>
  </r>
  <r>
    <n v="160"/>
    <m/>
    <m/>
    <m/>
    <m/>
    <m/>
    <m/>
    <m/>
    <m/>
    <x v="10"/>
    <m/>
    <n v="0"/>
    <x v="4"/>
    <m/>
    <m/>
    <n v="0"/>
  </r>
  <r>
    <n v="161"/>
    <m/>
    <m/>
    <m/>
    <m/>
    <m/>
    <m/>
    <m/>
    <m/>
    <x v="10"/>
    <m/>
    <n v="0"/>
    <x v="4"/>
    <m/>
    <m/>
    <n v="0"/>
  </r>
  <r>
    <n v="162"/>
    <m/>
    <m/>
    <m/>
    <m/>
    <m/>
    <m/>
    <m/>
    <m/>
    <x v="10"/>
    <m/>
    <n v="0"/>
    <x v="4"/>
    <m/>
    <m/>
    <n v="0"/>
  </r>
  <r>
    <n v="163"/>
    <m/>
    <m/>
    <m/>
    <m/>
    <m/>
    <m/>
    <m/>
    <m/>
    <x v="10"/>
    <m/>
    <n v="0"/>
    <x v="4"/>
    <m/>
    <m/>
    <n v="0"/>
  </r>
  <r>
    <n v="164"/>
    <m/>
    <m/>
    <m/>
    <m/>
    <m/>
    <m/>
    <m/>
    <m/>
    <x v="10"/>
    <m/>
    <n v="0"/>
    <x v="4"/>
    <m/>
    <m/>
    <n v="0"/>
  </r>
  <r>
    <n v="165"/>
    <m/>
    <m/>
    <m/>
    <m/>
    <m/>
    <m/>
    <m/>
    <m/>
    <x v="10"/>
    <m/>
    <n v="0"/>
    <x v="4"/>
    <m/>
    <m/>
    <n v="0"/>
  </r>
  <r>
    <n v="166"/>
    <m/>
    <m/>
    <m/>
    <m/>
    <m/>
    <m/>
    <m/>
    <m/>
    <x v="10"/>
    <m/>
    <n v="0"/>
    <x v="4"/>
    <m/>
    <m/>
    <n v="0"/>
  </r>
  <r>
    <n v="167"/>
    <m/>
    <m/>
    <m/>
    <m/>
    <m/>
    <m/>
    <m/>
    <m/>
    <x v="10"/>
    <m/>
    <n v="0"/>
    <x v="4"/>
    <m/>
    <m/>
    <n v="0"/>
  </r>
  <r>
    <n v="168"/>
    <m/>
    <m/>
    <m/>
    <m/>
    <m/>
    <m/>
    <m/>
    <m/>
    <x v="10"/>
    <m/>
    <n v="0"/>
    <x v="4"/>
    <m/>
    <m/>
    <n v="0"/>
  </r>
  <r>
    <n v="169"/>
    <m/>
    <m/>
    <m/>
    <m/>
    <m/>
    <m/>
    <m/>
    <m/>
    <x v="10"/>
    <m/>
    <n v="0"/>
    <x v="4"/>
    <m/>
    <m/>
    <n v="0"/>
  </r>
  <r>
    <n v="170"/>
    <m/>
    <m/>
    <m/>
    <m/>
    <m/>
    <m/>
    <m/>
    <m/>
    <x v="10"/>
    <m/>
    <n v="0"/>
    <x v="4"/>
    <m/>
    <m/>
    <n v="0"/>
  </r>
  <r>
    <n v="171"/>
    <m/>
    <m/>
    <m/>
    <m/>
    <m/>
    <m/>
    <m/>
    <m/>
    <x v="10"/>
    <m/>
    <n v="0"/>
    <x v="4"/>
    <m/>
    <m/>
    <n v="0"/>
  </r>
  <r>
    <n v="172"/>
    <m/>
    <m/>
    <m/>
    <m/>
    <m/>
    <m/>
    <m/>
    <m/>
    <x v="10"/>
    <m/>
    <n v="0"/>
    <x v="4"/>
    <m/>
    <m/>
    <n v="0"/>
  </r>
  <r>
    <n v="173"/>
    <m/>
    <m/>
    <m/>
    <m/>
    <m/>
    <m/>
    <m/>
    <m/>
    <x v="10"/>
    <m/>
    <n v="0"/>
    <x v="4"/>
    <m/>
    <m/>
    <n v="0"/>
  </r>
  <r>
    <n v="174"/>
    <m/>
    <m/>
    <m/>
    <m/>
    <m/>
    <m/>
    <m/>
    <m/>
    <x v="10"/>
    <m/>
    <n v="0"/>
    <x v="4"/>
    <m/>
    <m/>
    <n v="0"/>
  </r>
  <r>
    <n v="175"/>
    <m/>
    <m/>
    <m/>
    <m/>
    <m/>
    <m/>
    <m/>
    <m/>
    <x v="10"/>
    <m/>
    <n v="0"/>
    <x v="4"/>
    <m/>
    <m/>
    <n v="0"/>
  </r>
  <r>
    <n v="176"/>
    <m/>
    <m/>
    <m/>
    <m/>
    <m/>
    <m/>
    <m/>
    <m/>
    <x v="10"/>
    <m/>
    <n v="0"/>
    <x v="4"/>
    <m/>
    <m/>
    <n v="0"/>
  </r>
  <r>
    <n v="177"/>
    <m/>
    <m/>
    <m/>
    <m/>
    <m/>
    <m/>
    <m/>
    <m/>
    <x v="10"/>
    <m/>
    <n v="0"/>
    <x v="4"/>
    <m/>
    <m/>
    <n v="0"/>
  </r>
  <r>
    <n v="178"/>
    <m/>
    <m/>
    <m/>
    <m/>
    <m/>
    <m/>
    <m/>
    <m/>
    <x v="10"/>
    <m/>
    <n v="0"/>
    <x v="4"/>
    <m/>
    <m/>
    <n v="0"/>
  </r>
  <r>
    <n v="179"/>
    <m/>
    <m/>
    <m/>
    <m/>
    <m/>
    <m/>
    <m/>
    <m/>
    <x v="10"/>
    <m/>
    <n v="0"/>
    <x v="4"/>
    <m/>
    <m/>
    <n v="0"/>
  </r>
  <r>
    <n v="180"/>
    <m/>
    <m/>
    <m/>
    <m/>
    <m/>
    <m/>
    <m/>
    <m/>
    <x v="10"/>
    <m/>
    <n v="0"/>
    <x v="4"/>
    <m/>
    <m/>
    <n v="0"/>
  </r>
  <r>
    <n v="181"/>
    <m/>
    <m/>
    <m/>
    <m/>
    <m/>
    <m/>
    <m/>
    <m/>
    <x v="10"/>
    <m/>
    <n v="0"/>
    <x v="4"/>
    <m/>
    <m/>
    <n v="0"/>
  </r>
  <r>
    <n v="182"/>
    <m/>
    <m/>
    <m/>
    <m/>
    <m/>
    <m/>
    <m/>
    <m/>
    <x v="10"/>
    <m/>
    <n v="0"/>
    <x v="4"/>
    <m/>
    <m/>
    <n v="0"/>
  </r>
  <r>
    <n v="183"/>
    <m/>
    <m/>
    <m/>
    <m/>
    <m/>
    <m/>
    <m/>
    <m/>
    <x v="10"/>
    <m/>
    <n v="0"/>
    <x v="4"/>
    <m/>
    <m/>
    <n v="0"/>
  </r>
  <r>
    <n v="184"/>
    <m/>
    <m/>
    <m/>
    <m/>
    <m/>
    <m/>
    <m/>
    <m/>
    <x v="10"/>
    <m/>
    <n v="0"/>
    <x v="4"/>
    <m/>
    <m/>
    <n v="0"/>
  </r>
  <r>
    <n v="185"/>
    <m/>
    <m/>
    <m/>
    <m/>
    <m/>
    <m/>
    <m/>
    <m/>
    <x v="10"/>
    <m/>
    <n v="0"/>
    <x v="4"/>
    <m/>
    <m/>
    <n v="0"/>
  </r>
  <r>
    <n v="186"/>
    <m/>
    <m/>
    <m/>
    <m/>
    <m/>
    <m/>
    <m/>
    <m/>
    <x v="10"/>
    <m/>
    <n v="0"/>
    <x v="4"/>
    <m/>
    <m/>
    <n v="0"/>
  </r>
  <r>
    <n v="187"/>
    <m/>
    <m/>
    <m/>
    <m/>
    <m/>
    <m/>
    <m/>
    <m/>
    <x v="10"/>
    <m/>
    <n v="0"/>
    <x v="4"/>
    <m/>
    <m/>
    <n v="0"/>
  </r>
  <r>
    <n v="188"/>
    <m/>
    <m/>
    <m/>
    <m/>
    <m/>
    <m/>
    <m/>
    <m/>
    <x v="10"/>
    <m/>
    <n v="0"/>
    <x v="4"/>
    <m/>
    <m/>
    <n v="0"/>
  </r>
  <r>
    <n v="189"/>
    <m/>
    <m/>
    <m/>
    <m/>
    <m/>
    <m/>
    <m/>
    <m/>
    <x v="10"/>
    <m/>
    <n v="0"/>
    <x v="4"/>
    <m/>
    <m/>
    <n v="0"/>
  </r>
  <r>
    <n v="190"/>
    <m/>
    <m/>
    <m/>
    <m/>
    <m/>
    <m/>
    <m/>
    <m/>
    <x v="10"/>
    <m/>
    <n v="0"/>
    <x v="4"/>
    <m/>
    <m/>
    <n v="0"/>
  </r>
  <r>
    <n v="191"/>
    <m/>
    <m/>
    <m/>
    <m/>
    <m/>
    <m/>
    <m/>
    <m/>
    <x v="10"/>
    <m/>
    <n v="0"/>
    <x v="4"/>
    <m/>
    <m/>
    <n v="0"/>
  </r>
  <r>
    <n v="192"/>
    <m/>
    <m/>
    <m/>
    <m/>
    <m/>
    <m/>
    <m/>
    <m/>
    <x v="10"/>
    <m/>
    <n v="0"/>
    <x v="4"/>
    <m/>
    <m/>
    <n v="0"/>
  </r>
  <r>
    <n v="193"/>
    <m/>
    <m/>
    <m/>
    <m/>
    <m/>
    <m/>
    <m/>
    <m/>
    <x v="10"/>
    <m/>
    <n v="0"/>
    <x v="4"/>
    <m/>
    <m/>
    <n v="0"/>
  </r>
  <r>
    <n v="194"/>
    <m/>
    <m/>
    <m/>
    <m/>
    <m/>
    <m/>
    <m/>
    <m/>
    <x v="10"/>
    <m/>
    <n v="0"/>
    <x v="4"/>
    <m/>
    <m/>
    <n v="0"/>
  </r>
  <r>
    <n v="195"/>
    <m/>
    <m/>
    <m/>
    <m/>
    <m/>
    <m/>
    <m/>
    <m/>
    <x v="10"/>
    <m/>
    <n v="0"/>
    <x v="4"/>
    <m/>
    <m/>
    <n v="0"/>
  </r>
  <r>
    <n v="196"/>
    <m/>
    <m/>
    <m/>
    <m/>
    <m/>
    <m/>
    <m/>
    <m/>
    <x v="10"/>
    <m/>
    <n v="0"/>
    <x v="4"/>
    <m/>
    <m/>
    <n v="0"/>
  </r>
  <r>
    <n v="197"/>
    <m/>
    <m/>
    <m/>
    <m/>
    <m/>
    <m/>
    <m/>
    <m/>
    <x v="10"/>
    <m/>
    <n v="0"/>
    <x v="4"/>
    <m/>
    <m/>
    <n v="0"/>
  </r>
  <r>
    <n v="198"/>
    <m/>
    <m/>
    <m/>
    <m/>
    <m/>
    <m/>
    <m/>
    <m/>
    <x v="10"/>
    <m/>
    <n v="0"/>
    <x v="4"/>
    <m/>
    <m/>
    <n v="0"/>
  </r>
  <r>
    <n v="199"/>
    <m/>
    <m/>
    <m/>
    <m/>
    <m/>
    <m/>
    <m/>
    <m/>
    <x v="10"/>
    <m/>
    <n v="0"/>
    <x v="4"/>
    <m/>
    <m/>
    <n v="0"/>
  </r>
  <r>
    <n v="200"/>
    <m/>
    <m/>
    <m/>
    <m/>
    <m/>
    <m/>
    <m/>
    <m/>
    <x v="10"/>
    <m/>
    <n v="0"/>
    <x v="4"/>
    <m/>
    <m/>
    <n v="0"/>
  </r>
  <r>
    <n v="201"/>
    <m/>
    <m/>
    <m/>
    <m/>
    <m/>
    <m/>
    <m/>
    <m/>
    <x v="10"/>
    <m/>
    <n v="0"/>
    <x v="4"/>
    <m/>
    <m/>
    <n v="0"/>
  </r>
  <r>
    <n v="202"/>
    <m/>
    <m/>
    <m/>
    <m/>
    <m/>
    <m/>
    <m/>
    <m/>
    <x v="10"/>
    <m/>
    <n v="0"/>
    <x v="4"/>
    <m/>
    <m/>
    <n v="0"/>
  </r>
  <r>
    <n v="203"/>
    <m/>
    <m/>
    <m/>
    <m/>
    <m/>
    <m/>
    <m/>
    <m/>
    <x v="10"/>
    <m/>
    <n v="0"/>
    <x v="4"/>
    <m/>
    <m/>
    <n v="0"/>
  </r>
  <r>
    <n v="204"/>
    <m/>
    <m/>
    <m/>
    <m/>
    <m/>
    <m/>
    <m/>
    <m/>
    <x v="10"/>
    <m/>
    <n v="0"/>
    <x v="4"/>
    <m/>
    <m/>
    <n v="0"/>
  </r>
  <r>
    <n v="205"/>
    <m/>
    <m/>
    <m/>
    <m/>
    <m/>
    <m/>
    <m/>
    <m/>
    <x v="10"/>
    <m/>
    <n v="0"/>
    <x v="4"/>
    <m/>
    <m/>
    <n v="0"/>
  </r>
  <r>
    <n v="206"/>
    <m/>
    <m/>
    <m/>
    <m/>
    <m/>
    <m/>
    <m/>
    <m/>
    <x v="10"/>
    <m/>
    <n v="0"/>
    <x v="4"/>
    <m/>
    <m/>
    <n v="0"/>
  </r>
  <r>
    <n v="207"/>
    <m/>
    <m/>
    <m/>
    <m/>
    <m/>
    <m/>
    <m/>
    <m/>
    <x v="10"/>
    <m/>
    <n v="0"/>
    <x v="4"/>
    <m/>
    <m/>
    <n v="0"/>
  </r>
  <r>
    <n v="208"/>
    <m/>
    <m/>
    <m/>
    <m/>
    <m/>
    <m/>
    <m/>
    <m/>
    <x v="10"/>
    <m/>
    <n v="0"/>
    <x v="4"/>
    <m/>
    <m/>
    <n v="0"/>
  </r>
  <r>
    <n v="209"/>
    <m/>
    <m/>
    <m/>
    <m/>
    <m/>
    <m/>
    <m/>
    <m/>
    <x v="10"/>
    <m/>
    <n v="0"/>
    <x v="4"/>
    <m/>
    <m/>
    <n v="0"/>
  </r>
  <r>
    <n v="210"/>
    <m/>
    <m/>
    <m/>
    <m/>
    <m/>
    <m/>
    <m/>
    <m/>
    <x v="10"/>
    <m/>
    <n v="0"/>
    <x v="4"/>
    <m/>
    <m/>
    <n v="0"/>
  </r>
  <r>
    <n v="211"/>
    <m/>
    <m/>
    <m/>
    <m/>
    <m/>
    <m/>
    <m/>
    <m/>
    <x v="10"/>
    <m/>
    <n v="0"/>
    <x v="4"/>
    <m/>
    <m/>
    <n v="0"/>
  </r>
  <r>
    <n v="212"/>
    <m/>
    <m/>
    <m/>
    <m/>
    <m/>
    <m/>
    <m/>
    <m/>
    <x v="10"/>
    <m/>
    <n v="0"/>
    <x v="4"/>
    <m/>
    <m/>
    <n v="0"/>
  </r>
  <r>
    <n v="213"/>
    <m/>
    <m/>
    <m/>
    <m/>
    <m/>
    <m/>
    <m/>
    <m/>
    <x v="10"/>
    <m/>
    <n v="0"/>
    <x v="4"/>
    <m/>
    <m/>
    <n v="0"/>
  </r>
  <r>
    <n v="214"/>
    <m/>
    <m/>
    <m/>
    <m/>
    <m/>
    <m/>
    <m/>
    <m/>
    <x v="10"/>
    <m/>
    <n v="0"/>
    <x v="4"/>
    <m/>
    <m/>
    <n v="0"/>
  </r>
  <r>
    <n v="215"/>
    <m/>
    <m/>
    <m/>
    <m/>
    <m/>
    <m/>
    <m/>
    <m/>
    <x v="10"/>
    <m/>
    <n v="0"/>
    <x v="4"/>
    <m/>
    <m/>
    <n v="0"/>
  </r>
  <r>
    <n v="216"/>
    <m/>
    <m/>
    <m/>
    <m/>
    <m/>
    <m/>
    <m/>
    <m/>
    <x v="10"/>
    <m/>
    <n v="0"/>
    <x v="4"/>
    <m/>
    <m/>
    <n v="0"/>
  </r>
  <r>
    <n v="217"/>
    <m/>
    <m/>
    <m/>
    <m/>
    <m/>
    <m/>
    <m/>
    <m/>
    <x v="10"/>
    <m/>
    <n v="0"/>
    <x v="4"/>
    <m/>
    <m/>
    <n v="0"/>
  </r>
  <r>
    <n v="218"/>
    <m/>
    <m/>
    <m/>
    <m/>
    <m/>
    <m/>
    <m/>
    <m/>
    <x v="10"/>
    <m/>
    <n v="0"/>
    <x v="4"/>
    <m/>
    <m/>
    <n v="0"/>
  </r>
  <r>
    <n v="219"/>
    <m/>
    <m/>
    <m/>
    <m/>
    <m/>
    <m/>
    <m/>
    <m/>
    <x v="10"/>
    <m/>
    <n v="0"/>
    <x v="4"/>
    <m/>
    <m/>
    <n v="0"/>
  </r>
  <r>
    <n v="220"/>
    <m/>
    <m/>
    <m/>
    <m/>
    <m/>
    <m/>
    <m/>
    <m/>
    <x v="10"/>
    <m/>
    <n v="0"/>
    <x v="4"/>
    <m/>
    <m/>
    <n v="0"/>
  </r>
  <r>
    <n v="221"/>
    <m/>
    <m/>
    <m/>
    <m/>
    <m/>
    <m/>
    <m/>
    <m/>
    <x v="10"/>
    <m/>
    <n v="0"/>
    <x v="4"/>
    <m/>
    <m/>
    <n v="0"/>
  </r>
  <r>
    <n v="222"/>
    <m/>
    <m/>
    <m/>
    <m/>
    <m/>
    <m/>
    <m/>
    <m/>
    <x v="10"/>
    <m/>
    <n v="0"/>
    <x v="4"/>
    <m/>
    <m/>
    <n v="0"/>
  </r>
  <r>
    <n v="223"/>
    <m/>
    <m/>
    <m/>
    <m/>
    <m/>
    <m/>
    <m/>
    <m/>
    <x v="10"/>
    <m/>
    <n v="0"/>
    <x v="4"/>
    <m/>
    <m/>
    <n v="0"/>
  </r>
  <r>
    <n v="224"/>
    <m/>
    <m/>
    <m/>
    <m/>
    <m/>
    <m/>
    <m/>
    <m/>
    <x v="10"/>
    <m/>
    <n v="0"/>
    <x v="4"/>
    <m/>
    <m/>
    <n v="0"/>
  </r>
  <r>
    <n v="225"/>
    <m/>
    <m/>
    <m/>
    <m/>
    <m/>
    <m/>
    <m/>
    <m/>
    <x v="10"/>
    <m/>
    <n v="0"/>
    <x v="4"/>
    <m/>
    <m/>
    <n v="0"/>
  </r>
  <r>
    <n v="226"/>
    <m/>
    <m/>
    <m/>
    <m/>
    <m/>
    <m/>
    <m/>
    <m/>
    <x v="10"/>
    <m/>
    <n v="0"/>
    <x v="4"/>
    <m/>
    <m/>
    <n v="0"/>
  </r>
  <r>
    <n v="227"/>
    <m/>
    <m/>
    <m/>
    <m/>
    <m/>
    <m/>
    <m/>
    <m/>
    <x v="10"/>
    <m/>
    <n v="0"/>
    <x v="4"/>
    <m/>
    <m/>
    <n v="0"/>
  </r>
  <r>
    <n v="228"/>
    <m/>
    <m/>
    <m/>
    <m/>
    <m/>
    <m/>
    <m/>
    <m/>
    <x v="10"/>
    <m/>
    <n v="0"/>
    <x v="4"/>
    <m/>
    <m/>
    <n v="0"/>
  </r>
  <r>
    <n v="229"/>
    <m/>
    <m/>
    <m/>
    <m/>
    <m/>
    <m/>
    <m/>
    <m/>
    <x v="10"/>
    <m/>
    <n v="0"/>
    <x v="4"/>
    <m/>
    <m/>
    <n v="0"/>
  </r>
  <r>
    <n v="230"/>
    <m/>
    <m/>
    <m/>
    <m/>
    <m/>
    <m/>
    <m/>
    <m/>
    <x v="10"/>
    <m/>
    <n v="0"/>
    <x v="4"/>
    <m/>
    <m/>
    <n v="0"/>
  </r>
  <r>
    <n v="231"/>
    <m/>
    <m/>
    <m/>
    <m/>
    <m/>
    <m/>
    <m/>
    <m/>
    <x v="10"/>
    <m/>
    <n v="0"/>
    <x v="4"/>
    <m/>
    <m/>
    <n v="0"/>
  </r>
  <r>
    <n v="232"/>
    <m/>
    <m/>
    <m/>
    <m/>
    <m/>
    <m/>
    <m/>
    <m/>
    <x v="10"/>
    <m/>
    <n v="0"/>
    <x v="4"/>
    <m/>
    <m/>
    <n v="0"/>
  </r>
  <r>
    <n v="233"/>
    <m/>
    <m/>
    <m/>
    <m/>
    <m/>
    <m/>
    <m/>
    <m/>
    <x v="10"/>
    <m/>
    <n v="0"/>
    <x v="4"/>
    <m/>
    <m/>
    <n v="0"/>
  </r>
  <r>
    <n v="234"/>
    <m/>
    <m/>
    <m/>
    <m/>
    <m/>
    <m/>
    <m/>
    <m/>
    <x v="10"/>
    <m/>
    <n v="0"/>
    <x v="4"/>
    <m/>
    <m/>
    <n v="0"/>
  </r>
  <r>
    <n v="235"/>
    <m/>
    <m/>
    <m/>
    <m/>
    <m/>
    <m/>
    <m/>
    <m/>
    <x v="10"/>
    <m/>
    <n v="0"/>
    <x v="4"/>
    <m/>
    <m/>
    <n v="0"/>
  </r>
  <r>
    <n v="236"/>
    <m/>
    <m/>
    <m/>
    <m/>
    <m/>
    <m/>
    <m/>
    <m/>
    <x v="10"/>
    <m/>
    <n v="0"/>
    <x v="4"/>
    <m/>
    <m/>
    <n v="0"/>
  </r>
  <r>
    <n v="237"/>
    <m/>
    <m/>
    <m/>
    <m/>
    <m/>
    <m/>
    <m/>
    <m/>
    <x v="10"/>
    <m/>
    <n v="0"/>
    <x v="4"/>
    <m/>
    <m/>
    <n v="0"/>
  </r>
  <r>
    <n v="238"/>
    <m/>
    <m/>
    <m/>
    <m/>
    <m/>
    <m/>
    <m/>
    <m/>
    <x v="10"/>
    <m/>
    <n v="0"/>
    <x v="4"/>
    <m/>
    <m/>
    <n v="0"/>
  </r>
  <r>
    <n v="239"/>
    <m/>
    <m/>
    <m/>
    <m/>
    <m/>
    <m/>
    <m/>
    <m/>
    <x v="10"/>
    <m/>
    <n v="0"/>
    <x v="4"/>
    <m/>
    <m/>
    <n v="0"/>
  </r>
  <r>
    <n v="240"/>
    <m/>
    <m/>
    <m/>
    <m/>
    <m/>
    <m/>
    <m/>
    <m/>
    <x v="10"/>
    <m/>
    <n v="0"/>
    <x v="4"/>
    <m/>
    <m/>
    <n v="0"/>
  </r>
  <r>
    <n v="241"/>
    <m/>
    <m/>
    <m/>
    <m/>
    <m/>
    <m/>
    <m/>
    <m/>
    <x v="10"/>
    <m/>
    <n v="0"/>
    <x v="4"/>
    <m/>
    <m/>
    <n v="0"/>
  </r>
  <r>
    <n v="242"/>
    <m/>
    <m/>
    <m/>
    <m/>
    <m/>
    <m/>
    <m/>
    <m/>
    <x v="10"/>
    <m/>
    <n v="0"/>
    <x v="4"/>
    <m/>
    <m/>
    <n v="0"/>
  </r>
  <r>
    <n v="243"/>
    <m/>
    <m/>
    <m/>
    <m/>
    <m/>
    <m/>
    <m/>
    <m/>
    <x v="10"/>
    <m/>
    <n v="0"/>
    <x v="4"/>
    <m/>
    <m/>
    <n v="0"/>
  </r>
  <r>
    <n v="244"/>
    <m/>
    <m/>
    <m/>
    <m/>
    <m/>
    <m/>
    <m/>
    <m/>
    <x v="10"/>
    <m/>
    <n v="0"/>
    <x v="4"/>
    <m/>
    <m/>
    <n v="0"/>
  </r>
  <r>
    <n v="245"/>
    <m/>
    <m/>
    <m/>
    <m/>
    <m/>
    <m/>
    <m/>
    <m/>
    <x v="10"/>
    <m/>
    <n v="0"/>
    <x v="4"/>
    <m/>
    <m/>
    <n v="0"/>
  </r>
  <r>
    <n v="246"/>
    <m/>
    <m/>
    <m/>
    <m/>
    <m/>
    <m/>
    <m/>
    <m/>
    <x v="10"/>
    <m/>
    <n v="0"/>
    <x v="4"/>
    <m/>
    <m/>
    <n v="0"/>
  </r>
  <r>
    <n v="247"/>
    <m/>
    <m/>
    <m/>
    <m/>
    <m/>
    <m/>
    <m/>
    <m/>
    <x v="10"/>
    <m/>
    <n v="0"/>
    <x v="4"/>
    <m/>
    <m/>
    <n v="0"/>
  </r>
  <r>
    <n v="248"/>
    <m/>
    <m/>
    <m/>
    <m/>
    <m/>
    <m/>
    <m/>
    <m/>
    <x v="10"/>
    <m/>
    <n v="0"/>
    <x v="4"/>
    <m/>
    <m/>
    <n v="0"/>
  </r>
  <r>
    <n v="249"/>
    <m/>
    <m/>
    <m/>
    <m/>
    <m/>
    <m/>
    <m/>
    <m/>
    <x v="10"/>
    <m/>
    <n v="0"/>
    <x v="4"/>
    <m/>
    <m/>
    <n v="0"/>
  </r>
  <r>
    <n v="250"/>
    <m/>
    <m/>
    <m/>
    <m/>
    <m/>
    <m/>
    <m/>
    <m/>
    <x v="10"/>
    <m/>
    <n v="0"/>
    <x v="4"/>
    <m/>
    <m/>
    <n v="0"/>
  </r>
  <r>
    <n v="251"/>
    <m/>
    <m/>
    <m/>
    <m/>
    <m/>
    <m/>
    <m/>
    <m/>
    <x v="10"/>
    <m/>
    <n v="0"/>
    <x v="4"/>
    <m/>
    <m/>
    <n v="0"/>
  </r>
  <r>
    <n v="252"/>
    <m/>
    <m/>
    <m/>
    <m/>
    <m/>
    <m/>
    <m/>
    <m/>
    <x v="10"/>
    <m/>
    <n v="0"/>
    <x v="4"/>
    <m/>
    <m/>
    <n v="0"/>
  </r>
  <r>
    <n v="253"/>
    <m/>
    <m/>
    <m/>
    <m/>
    <m/>
    <m/>
    <m/>
    <m/>
    <x v="10"/>
    <m/>
    <n v="0"/>
    <x v="4"/>
    <m/>
    <m/>
    <n v="0"/>
  </r>
  <r>
    <n v="254"/>
    <m/>
    <m/>
    <m/>
    <m/>
    <m/>
    <m/>
    <m/>
    <m/>
    <x v="10"/>
    <m/>
    <n v="0"/>
    <x v="4"/>
    <m/>
    <m/>
    <n v="0"/>
  </r>
  <r>
    <n v="255"/>
    <m/>
    <m/>
    <m/>
    <m/>
    <m/>
    <m/>
    <m/>
    <m/>
    <x v="10"/>
    <m/>
    <n v="0"/>
    <x v="4"/>
    <m/>
    <m/>
    <n v="0"/>
  </r>
  <r>
    <n v="256"/>
    <m/>
    <m/>
    <m/>
    <m/>
    <m/>
    <m/>
    <m/>
    <m/>
    <x v="10"/>
    <m/>
    <n v="0"/>
    <x v="4"/>
    <m/>
    <m/>
    <n v="0"/>
  </r>
  <r>
    <n v="257"/>
    <m/>
    <m/>
    <m/>
    <m/>
    <m/>
    <m/>
    <m/>
    <m/>
    <x v="10"/>
    <m/>
    <n v="0"/>
    <x v="4"/>
    <m/>
    <m/>
    <n v="0"/>
  </r>
  <r>
    <n v="258"/>
    <m/>
    <m/>
    <m/>
    <m/>
    <m/>
    <m/>
    <m/>
    <m/>
    <x v="10"/>
    <m/>
    <n v="0"/>
    <x v="4"/>
    <m/>
    <m/>
    <n v="0"/>
  </r>
  <r>
    <n v="259"/>
    <m/>
    <m/>
    <m/>
    <m/>
    <m/>
    <m/>
    <m/>
    <m/>
    <x v="10"/>
    <m/>
    <n v="0"/>
    <x v="4"/>
    <m/>
    <m/>
    <n v="0"/>
  </r>
  <r>
    <n v="260"/>
    <m/>
    <m/>
    <m/>
    <m/>
    <m/>
    <m/>
    <m/>
    <m/>
    <x v="10"/>
    <m/>
    <n v="0"/>
    <x v="4"/>
    <m/>
    <m/>
    <n v="0"/>
  </r>
  <r>
    <n v="261"/>
    <m/>
    <m/>
    <m/>
    <m/>
    <m/>
    <m/>
    <m/>
    <m/>
    <x v="10"/>
    <m/>
    <n v="0"/>
    <x v="4"/>
    <m/>
    <m/>
    <n v="0"/>
  </r>
  <r>
    <n v="262"/>
    <m/>
    <m/>
    <m/>
    <m/>
    <m/>
    <m/>
    <m/>
    <m/>
    <x v="10"/>
    <m/>
    <n v="0"/>
    <x v="4"/>
    <m/>
    <m/>
    <n v="0"/>
  </r>
  <r>
    <n v="263"/>
    <m/>
    <m/>
    <m/>
    <m/>
    <m/>
    <m/>
    <m/>
    <m/>
    <x v="10"/>
    <m/>
    <n v="0"/>
    <x v="4"/>
    <m/>
    <m/>
    <n v="0"/>
  </r>
  <r>
    <n v="264"/>
    <m/>
    <m/>
    <m/>
    <m/>
    <m/>
    <m/>
    <m/>
    <m/>
    <x v="10"/>
    <m/>
    <n v="0"/>
    <x v="4"/>
    <m/>
    <m/>
    <n v="0"/>
  </r>
  <r>
    <n v="265"/>
    <m/>
    <m/>
    <m/>
    <m/>
    <m/>
    <m/>
    <m/>
    <m/>
    <x v="10"/>
    <m/>
    <n v="0"/>
    <x v="4"/>
    <m/>
    <m/>
    <n v="0"/>
  </r>
  <r>
    <n v="266"/>
    <m/>
    <m/>
    <m/>
    <m/>
    <m/>
    <m/>
    <m/>
    <m/>
    <x v="10"/>
    <m/>
    <n v="0"/>
    <x v="4"/>
    <m/>
    <m/>
    <n v="0"/>
  </r>
  <r>
    <n v="267"/>
    <m/>
    <m/>
    <m/>
    <m/>
    <m/>
    <m/>
    <m/>
    <m/>
    <x v="10"/>
    <m/>
    <n v="0"/>
    <x v="4"/>
    <m/>
    <m/>
    <n v="0"/>
  </r>
  <r>
    <n v="268"/>
    <m/>
    <m/>
    <m/>
    <m/>
    <m/>
    <m/>
    <m/>
    <m/>
    <x v="10"/>
    <m/>
    <n v="0"/>
    <x v="4"/>
    <m/>
    <m/>
    <n v="0"/>
  </r>
  <r>
    <n v="269"/>
    <m/>
    <m/>
    <m/>
    <m/>
    <m/>
    <m/>
    <m/>
    <m/>
    <x v="10"/>
    <m/>
    <n v="0"/>
    <x v="4"/>
    <m/>
    <m/>
    <n v="0"/>
  </r>
  <r>
    <n v="270"/>
    <m/>
    <m/>
    <m/>
    <m/>
    <m/>
    <m/>
    <m/>
    <m/>
    <x v="10"/>
    <m/>
    <n v="0"/>
    <x v="4"/>
    <m/>
    <m/>
    <n v="0"/>
  </r>
  <r>
    <n v="271"/>
    <m/>
    <m/>
    <m/>
    <m/>
    <m/>
    <m/>
    <m/>
    <m/>
    <x v="10"/>
    <m/>
    <n v="0"/>
    <x v="4"/>
    <m/>
    <m/>
    <n v="0"/>
  </r>
  <r>
    <n v="272"/>
    <m/>
    <m/>
    <m/>
    <m/>
    <m/>
    <m/>
    <m/>
    <m/>
    <x v="10"/>
    <m/>
    <n v="0"/>
    <x v="4"/>
    <m/>
    <m/>
    <n v="0"/>
  </r>
  <r>
    <n v="273"/>
    <m/>
    <m/>
    <m/>
    <m/>
    <m/>
    <m/>
    <m/>
    <m/>
    <x v="10"/>
    <m/>
    <n v="0"/>
    <x v="4"/>
    <m/>
    <m/>
    <n v="0"/>
  </r>
  <r>
    <n v="274"/>
    <m/>
    <m/>
    <m/>
    <m/>
    <m/>
    <m/>
    <m/>
    <m/>
    <x v="10"/>
    <m/>
    <n v="0"/>
    <x v="4"/>
    <m/>
    <m/>
    <n v="0"/>
  </r>
  <r>
    <n v="275"/>
    <m/>
    <m/>
    <m/>
    <m/>
    <m/>
    <m/>
    <m/>
    <m/>
    <x v="10"/>
    <m/>
    <n v="0"/>
    <x v="4"/>
    <m/>
    <m/>
    <n v="0"/>
  </r>
  <r>
    <n v="276"/>
    <m/>
    <m/>
    <m/>
    <m/>
    <m/>
    <m/>
    <m/>
    <m/>
    <x v="10"/>
    <m/>
    <n v="0"/>
    <x v="4"/>
    <m/>
    <m/>
    <n v="0"/>
  </r>
  <r>
    <n v="277"/>
    <m/>
    <m/>
    <m/>
    <m/>
    <m/>
    <m/>
    <m/>
    <m/>
    <x v="10"/>
    <m/>
    <n v="0"/>
    <x v="4"/>
    <m/>
    <m/>
    <n v="0"/>
  </r>
  <r>
    <n v="278"/>
    <m/>
    <m/>
    <m/>
    <m/>
    <m/>
    <m/>
    <m/>
    <m/>
    <x v="10"/>
    <m/>
    <n v="0"/>
    <x v="4"/>
    <m/>
    <m/>
    <n v="0"/>
  </r>
  <r>
    <n v="279"/>
    <m/>
    <m/>
    <m/>
    <m/>
    <m/>
    <m/>
    <m/>
    <m/>
    <x v="10"/>
    <m/>
    <n v="0"/>
    <x v="4"/>
    <m/>
    <m/>
    <n v="0"/>
  </r>
  <r>
    <n v="280"/>
    <m/>
    <m/>
    <m/>
    <m/>
    <m/>
    <m/>
    <m/>
    <m/>
    <x v="10"/>
    <m/>
    <n v="0"/>
    <x v="4"/>
    <m/>
    <m/>
    <n v="0"/>
  </r>
  <r>
    <n v="281"/>
    <m/>
    <m/>
    <m/>
    <m/>
    <m/>
    <m/>
    <m/>
    <m/>
    <x v="10"/>
    <m/>
    <n v="0"/>
    <x v="4"/>
    <m/>
    <m/>
    <n v="0"/>
  </r>
  <r>
    <n v="282"/>
    <m/>
    <m/>
    <m/>
    <m/>
    <m/>
    <m/>
    <m/>
    <m/>
    <x v="10"/>
    <m/>
    <n v="0"/>
    <x v="4"/>
    <m/>
    <m/>
    <n v="0"/>
  </r>
  <r>
    <n v="283"/>
    <m/>
    <m/>
    <m/>
    <m/>
    <m/>
    <m/>
    <m/>
    <m/>
    <x v="10"/>
    <m/>
    <n v="0"/>
    <x v="4"/>
    <m/>
    <m/>
    <n v="0"/>
  </r>
  <r>
    <n v="284"/>
    <m/>
    <m/>
    <m/>
    <m/>
    <m/>
    <m/>
    <m/>
    <m/>
    <x v="10"/>
    <m/>
    <n v="0"/>
    <x v="4"/>
    <m/>
    <m/>
    <n v="0"/>
  </r>
  <r>
    <n v="285"/>
    <m/>
    <m/>
    <m/>
    <m/>
    <m/>
    <m/>
    <m/>
    <m/>
    <x v="10"/>
    <m/>
    <n v="0"/>
    <x v="4"/>
    <m/>
    <m/>
    <n v="0"/>
  </r>
  <r>
    <n v="286"/>
    <m/>
    <m/>
    <m/>
    <m/>
    <m/>
    <m/>
    <m/>
    <m/>
    <x v="10"/>
    <m/>
    <n v="0"/>
    <x v="4"/>
    <m/>
    <m/>
    <n v="0"/>
  </r>
  <r>
    <n v="287"/>
    <m/>
    <m/>
    <m/>
    <m/>
    <m/>
    <m/>
    <m/>
    <m/>
    <x v="10"/>
    <m/>
    <n v="0"/>
    <x v="4"/>
    <m/>
    <m/>
    <n v="0"/>
  </r>
  <r>
    <n v="288"/>
    <m/>
    <m/>
    <m/>
    <m/>
    <m/>
    <m/>
    <m/>
    <m/>
    <x v="10"/>
    <m/>
    <n v="0"/>
    <x v="4"/>
    <m/>
    <m/>
    <n v="0"/>
  </r>
  <r>
    <n v="289"/>
    <m/>
    <m/>
    <m/>
    <m/>
    <m/>
    <m/>
    <m/>
    <m/>
    <x v="10"/>
    <m/>
    <n v="0"/>
    <x v="4"/>
    <m/>
    <m/>
    <n v="0"/>
  </r>
  <r>
    <n v="290"/>
    <m/>
    <m/>
    <m/>
    <m/>
    <m/>
    <m/>
    <m/>
    <m/>
    <x v="10"/>
    <m/>
    <n v="0"/>
    <x v="4"/>
    <m/>
    <m/>
    <n v="0"/>
  </r>
  <r>
    <n v="291"/>
    <m/>
    <m/>
    <m/>
    <m/>
    <m/>
    <m/>
    <m/>
    <m/>
    <x v="10"/>
    <m/>
    <n v="0"/>
    <x v="4"/>
    <m/>
    <m/>
    <n v="0"/>
  </r>
  <r>
    <n v="292"/>
    <m/>
    <m/>
    <m/>
    <m/>
    <m/>
    <m/>
    <m/>
    <m/>
    <x v="10"/>
    <m/>
    <n v="0"/>
    <x v="4"/>
    <m/>
    <m/>
    <n v="0"/>
  </r>
  <r>
    <n v="293"/>
    <m/>
    <m/>
    <m/>
    <m/>
    <m/>
    <m/>
    <m/>
    <m/>
    <x v="10"/>
    <m/>
    <n v="0"/>
    <x v="4"/>
    <m/>
    <m/>
    <n v="0"/>
  </r>
  <r>
    <n v="294"/>
    <m/>
    <m/>
    <m/>
    <m/>
    <m/>
    <m/>
    <m/>
    <m/>
    <x v="10"/>
    <m/>
    <n v="0"/>
    <x v="4"/>
    <m/>
    <m/>
    <n v="0"/>
  </r>
  <r>
    <n v="295"/>
    <m/>
    <m/>
    <m/>
    <m/>
    <m/>
    <m/>
    <m/>
    <m/>
    <x v="10"/>
    <m/>
    <n v="0"/>
    <x v="4"/>
    <m/>
    <m/>
    <n v="0"/>
  </r>
  <r>
    <n v="296"/>
    <m/>
    <m/>
    <m/>
    <m/>
    <m/>
    <m/>
    <m/>
    <m/>
    <x v="10"/>
    <m/>
    <n v="0"/>
    <x v="4"/>
    <m/>
    <m/>
    <n v="0"/>
  </r>
  <r>
    <n v="297"/>
    <m/>
    <m/>
    <m/>
    <m/>
    <m/>
    <m/>
    <m/>
    <m/>
    <x v="10"/>
    <m/>
    <n v="0"/>
    <x v="4"/>
    <m/>
    <m/>
    <n v="0"/>
  </r>
  <r>
    <n v="298"/>
    <m/>
    <m/>
    <m/>
    <m/>
    <m/>
    <m/>
    <m/>
    <m/>
    <x v="10"/>
    <m/>
    <n v="0"/>
    <x v="4"/>
    <m/>
    <m/>
    <n v="0"/>
  </r>
  <r>
    <n v="299"/>
    <m/>
    <m/>
    <m/>
    <m/>
    <m/>
    <m/>
    <m/>
    <m/>
    <x v="10"/>
    <m/>
    <n v="0"/>
    <x v="4"/>
    <m/>
    <m/>
    <n v="0"/>
  </r>
  <r>
    <n v="300"/>
    <m/>
    <m/>
    <m/>
    <m/>
    <m/>
    <m/>
    <m/>
    <m/>
    <x v="10"/>
    <m/>
    <n v="0"/>
    <x v="4"/>
    <m/>
    <m/>
    <n v="0"/>
  </r>
  <r>
    <n v="301"/>
    <m/>
    <m/>
    <m/>
    <m/>
    <m/>
    <m/>
    <m/>
    <m/>
    <x v="10"/>
    <m/>
    <n v="0"/>
    <x v="4"/>
    <m/>
    <m/>
    <n v="0"/>
  </r>
  <r>
    <n v="302"/>
    <m/>
    <m/>
    <m/>
    <m/>
    <m/>
    <m/>
    <m/>
    <m/>
    <x v="10"/>
    <m/>
    <n v="0"/>
    <x v="4"/>
    <m/>
    <m/>
    <n v="0"/>
  </r>
  <r>
    <n v="303"/>
    <m/>
    <m/>
    <m/>
    <m/>
    <m/>
    <m/>
    <m/>
    <m/>
    <x v="10"/>
    <m/>
    <n v="0"/>
    <x v="4"/>
    <m/>
    <m/>
    <n v="0"/>
  </r>
  <r>
    <n v="304"/>
    <m/>
    <m/>
    <m/>
    <m/>
    <m/>
    <m/>
    <m/>
    <m/>
    <x v="10"/>
    <m/>
    <n v="0"/>
    <x v="4"/>
    <m/>
    <m/>
    <n v="0"/>
  </r>
  <r>
    <n v="305"/>
    <m/>
    <m/>
    <m/>
    <m/>
    <m/>
    <m/>
    <m/>
    <m/>
    <x v="10"/>
    <m/>
    <n v="0"/>
    <x v="4"/>
    <m/>
    <m/>
    <n v="0"/>
  </r>
  <r>
    <n v="306"/>
    <m/>
    <m/>
    <m/>
    <m/>
    <m/>
    <m/>
    <m/>
    <m/>
    <x v="10"/>
    <m/>
    <n v="0"/>
    <x v="4"/>
    <m/>
    <m/>
    <n v="0"/>
  </r>
  <r>
    <n v="307"/>
    <m/>
    <m/>
    <m/>
    <m/>
    <m/>
    <m/>
    <m/>
    <m/>
    <x v="10"/>
    <m/>
    <n v="0"/>
    <x v="4"/>
    <m/>
    <m/>
    <n v="0"/>
  </r>
  <r>
    <n v="308"/>
    <m/>
    <m/>
    <m/>
    <m/>
    <m/>
    <m/>
    <m/>
    <m/>
    <x v="10"/>
    <m/>
    <n v="0"/>
    <x v="4"/>
    <m/>
    <m/>
    <n v="0"/>
  </r>
  <r>
    <n v="309"/>
    <m/>
    <m/>
    <m/>
    <m/>
    <m/>
    <m/>
    <m/>
    <m/>
    <x v="10"/>
    <m/>
    <n v="0"/>
    <x v="4"/>
    <m/>
    <m/>
    <n v="0"/>
  </r>
  <r>
    <n v="310"/>
    <m/>
    <m/>
    <m/>
    <m/>
    <m/>
    <m/>
    <m/>
    <m/>
    <x v="10"/>
    <m/>
    <n v="0"/>
    <x v="4"/>
    <m/>
    <m/>
    <n v="0"/>
  </r>
  <r>
    <n v="311"/>
    <m/>
    <m/>
    <m/>
    <m/>
    <m/>
    <m/>
    <m/>
    <m/>
    <x v="10"/>
    <m/>
    <n v="0"/>
    <x v="4"/>
    <m/>
    <m/>
    <n v="0"/>
  </r>
  <r>
    <n v="312"/>
    <m/>
    <m/>
    <m/>
    <m/>
    <m/>
    <m/>
    <m/>
    <m/>
    <x v="10"/>
    <m/>
    <n v="0"/>
    <x v="4"/>
    <m/>
    <m/>
    <n v="0"/>
  </r>
  <r>
    <n v="313"/>
    <m/>
    <m/>
    <m/>
    <m/>
    <m/>
    <m/>
    <m/>
    <m/>
    <x v="10"/>
    <m/>
    <n v="0"/>
    <x v="4"/>
    <m/>
    <m/>
    <n v="0"/>
  </r>
  <r>
    <n v="314"/>
    <m/>
    <m/>
    <m/>
    <m/>
    <m/>
    <m/>
    <m/>
    <m/>
    <x v="10"/>
    <m/>
    <n v="0"/>
    <x v="4"/>
    <m/>
    <m/>
    <n v="0"/>
  </r>
  <r>
    <n v="315"/>
    <m/>
    <m/>
    <m/>
    <m/>
    <m/>
    <m/>
    <m/>
    <m/>
    <x v="10"/>
    <m/>
    <n v="0"/>
    <x v="4"/>
    <m/>
    <m/>
    <n v="0"/>
  </r>
  <r>
    <n v="316"/>
    <m/>
    <m/>
    <m/>
    <m/>
    <m/>
    <m/>
    <m/>
    <m/>
    <x v="10"/>
    <m/>
    <n v="0"/>
    <x v="4"/>
    <m/>
    <m/>
    <n v="0"/>
  </r>
  <r>
    <n v="317"/>
    <m/>
    <m/>
    <m/>
    <m/>
    <m/>
    <m/>
    <m/>
    <m/>
    <x v="10"/>
    <m/>
    <n v="0"/>
    <x v="4"/>
    <m/>
    <m/>
    <n v="0"/>
  </r>
  <r>
    <n v="318"/>
    <m/>
    <m/>
    <m/>
    <m/>
    <m/>
    <m/>
    <m/>
    <m/>
    <x v="10"/>
    <m/>
    <n v="0"/>
    <x v="4"/>
    <m/>
    <m/>
    <n v="0"/>
  </r>
  <r>
    <n v="319"/>
    <m/>
    <m/>
    <m/>
    <m/>
    <m/>
    <m/>
    <m/>
    <m/>
    <x v="10"/>
    <m/>
    <n v="0"/>
    <x v="4"/>
    <m/>
    <m/>
    <n v="0"/>
  </r>
  <r>
    <n v="320"/>
    <m/>
    <m/>
    <m/>
    <m/>
    <m/>
    <m/>
    <m/>
    <m/>
    <x v="10"/>
    <m/>
    <n v="0"/>
    <x v="4"/>
    <m/>
    <m/>
    <n v="0"/>
  </r>
  <r>
    <n v="321"/>
    <m/>
    <m/>
    <m/>
    <m/>
    <m/>
    <m/>
    <m/>
    <m/>
    <x v="10"/>
    <m/>
    <n v="0"/>
    <x v="4"/>
    <m/>
    <m/>
    <n v="0"/>
  </r>
  <r>
    <n v="322"/>
    <m/>
    <m/>
    <m/>
    <m/>
    <m/>
    <m/>
    <m/>
    <m/>
    <x v="10"/>
    <m/>
    <n v="0"/>
    <x v="4"/>
    <m/>
    <m/>
    <n v="0"/>
  </r>
  <r>
    <n v="323"/>
    <m/>
    <m/>
    <m/>
    <m/>
    <m/>
    <m/>
    <m/>
    <m/>
    <x v="10"/>
    <m/>
    <n v="0"/>
    <x v="4"/>
    <m/>
    <m/>
    <n v="0"/>
  </r>
  <r>
    <n v="324"/>
    <m/>
    <m/>
    <m/>
    <m/>
    <m/>
    <m/>
    <m/>
    <m/>
    <x v="10"/>
    <m/>
    <n v="0"/>
    <x v="4"/>
    <m/>
    <m/>
    <n v="0"/>
  </r>
  <r>
    <n v="325"/>
    <m/>
    <m/>
    <m/>
    <m/>
    <m/>
    <m/>
    <m/>
    <m/>
    <x v="10"/>
    <m/>
    <n v="0"/>
    <x v="4"/>
    <m/>
    <m/>
    <n v="0"/>
  </r>
  <r>
    <n v="326"/>
    <m/>
    <m/>
    <m/>
    <m/>
    <m/>
    <m/>
    <m/>
    <m/>
    <x v="10"/>
    <m/>
    <n v="0"/>
    <x v="4"/>
    <m/>
    <m/>
    <n v="0"/>
  </r>
  <r>
    <n v="327"/>
    <m/>
    <m/>
    <m/>
    <m/>
    <m/>
    <m/>
    <m/>
    <m/>
    <x v="10"/>
    <m/>
    <n v="0"/>
    <x v="4"/>
    <m/>
    <m/>
    <n v="0"/>
  </r>
  <r>
    <n v="328"/>
    <m/>
    <m/>
    <m/>
    <m/>
    <m/>
    <m/>
    <m/>
    <m/>
    <x v="10"/>
    <m/>
    <n v="0"/>
    <x v="4"/>
    <m/>
    <m/>
    <n v="0"/>
  </r>
  <r>
    <n v="329"/>
    <m/>
    <m/>
    <m/>
    <m/>
    <m/>
    <m/>
    <m/>
    <m/>
    <x v="10"/>
    <m/>
    <n v="0"/>
    <x v="4"/>
    <m/>
    <m/>
    <n v="0"/>
  </r>
  <r>
    <n v="330"/>
    <m/>
    <m/>
    <m/>
    <m/>
    <m/>
    <m/>
    <m/>
    <m/>
    <x v="10"/>
    <m/>
    <n v="0"/>
    <x v="4"/>
    <m/>
    <m/>
    <n v="0"/>
  </r>
  <r>
    <n v="331"/>
    <m/>
    <m/>
    <m/>
    <m/>
    <m/>
    <m/>
    <m/>
    <m/>
    <x v="10"/>
    <m/>
    <n v="0"/>
    <x v="4"/>
    <m/>
    <m/>
    <n v="0"/>
  </r>
  <r>
    <n v="332"/>
    <m/>
    <m/>
    <m/>
    <m/>
    <m/>
    <m/>
    <m/>
    <m/>
    <x v="10"/>
    <m/>
    <n v="0"/>
    <x v="4"/>
    <m/>
    <m/>
    <n v="0"/>
  </r>
  <r>
    <n v="333"/>
    <m/>
    <m/>
    <m/>
    <m/>
    <m/>
    <m/>
    <m/>
    <m/>
    <x v="10"/>
    <m/>
    <n v="0"/>
    <x v="4"/>
    <m/>
    <m/>
    <n v="0"/>
  </r>
  <r>
    <n v="334"/>
    <m/>
    <m/>
    <m/>
    <m/>
    <m/>
    <m/>
    <m/>
    <m/>
    <x v="10"/>
    <m/>
    <n v="0"/>
    <x v="4"/>
    <m/>
    <m/>
    <n v="0"/>
  </r>
  <r>
    <n v="335"/>
    <m/>
    <m/>
    <m/>
    <m/>
    <m/>
    <m/>
    <m/>
    <m/>
    <x v="10"/>
    <m/>
    <n v="0"/>
    <x v="4"/>
    <m/>
    <m/>
    <n v="0"/>
  </r>
  <r>
    <n v="336"/>
    <m/>
    <m/>
    <m/>
    <m/>
    <m/>
    <m/>
    <m/>
    <m/>
    <x v="10"/>
    <m/>
    <n v="0"/>
    <x v="4"/>
    <m/>
    <m/>
    <n v="0"/>
  </r>
  <r>
    <n v="337"/>
    <m/>
    <m/>
    <m/>
    <m/>
    <m/>
    <m/>
    <m/>
    <m/>
    <x v="10"/>
    <m/>
    <n v="0"/>
    <x v="4"/>
    <m/>
    <m/>
    <n v="0"/>
  </r>
  <r>
    <n v="338"/>
    <m/>
    <m/>
    <m/>
    <m/>
    <m/>
    <m/>
    <m/>
    <m/>
    <x v="10"/>
    <m/>
    <n v="0"/>
    <x v="4"/>
    <m/>
    <m/>
    <n v="0"/>
  </r>
  <r>
    <n v="339"/>
    <m/>
    <m/>
    <m/>
    <m/>
    <m/>
    <m/>
    <m/>
    <m/>
    <x v="10"/>
    <m/>
    <n v="0"/>
    <x v="4"/>
    <m/>
    <m/>
    <n v="0"/>
  </r>
  <r>
    <n v="340"/>
    <m/>
    <m/>
    <m/>
    <m/>
    <m/>
    <m/>
    <m/>
    <m/>
    <x v="10"/>
    <m/>
    <n v="0"/>
    <x v="4"/>
    <m/>
    <m/>
    <n v="0"/>
  </r>
  <r>
    <n v="341"/>
    <m/>
    <m/>
    <m/>
    <m/>
    <m/>
    <m/>
    <m/>
    <m/>
    <x v="10"/>
    <m/>
    <n v="0"/>
    <x v="4"/>
    <m/>
    <m/>
    <n v="0"/>
  </r>
  <r>
    <n v="342"/>
    <m/>
    <m/>
    <m/>
    <m/>
    <m/>
    <m/>
    <m/>
    <m/>
    <x v="10"/>
    <m/>
    <n v="0"/>
    <x v="4"/>
    <m/>
    <m/>
    <n v="0"/>
  </r>
  <r>
    <n v="343"/>
    <m/>
    <m/>
    <m/>
    <m/>
    <m/>
    <m/>
    <m/>
    <m/>
    <x v="10"/>
    <m/>
    <n v="0"/>
    <x v="4"/>
    <m/>
    <m/>
    <n v="0"/>
  </r>
  <r>
    <n v="344"/>
    <m/>
    <m/>
    <m/>
    <m/>
    <m/>
    <m/>
    <m/>
    <m/>
    <x v="10"/>
    <m/>
    <n v="0"/>
    <x v="4"/>
    <m/>
    <m/>
    <n v="0"/>
  </r>
  <r>
    <n v="345"/>
    <m/>
    <m/>
    <m/>
    <m/>
    <m/>
    <m/>
    <m/>
    <m/>
    <x v="10"/>
    <m/>
    <n v="0"/>
    <x v="4"/>
    <m/>
    <m/>
    <n v="0"/>
  </r>
  <r>
    <n v="346"/>
    <m/>
    <m/>
    <m/>
    <m/>
    <m/>
    <m/>
    <m/>
    <m/>
    <x v="10"/>
    <m/>
    <n v="0"/>
    <x v="4"/>
    <m/>
    <m/>
    <n v="0"/>
  </r>
  <r>
    <n v="347"/>
    <m/>
    <m/>
    <m/>
    <m/>
    <m/>
    <m/>
    <m/>
    <m/>
    <x v="10"/>
    <m/>
    <n v="0"/>
    <x v="4"/>
    <m/>
    <m/>
    <n v="0"/>
  </r>
  <r>
    <n v="348"/>
    <m/>
    <m/>
    <m/>
    <m/>
    <m/>
    <m/>
    <m/>
    <m/>
    <x v="10"/>
    <m/>
    <n v="0"/>
    <x v="4"/>
    <m/>
    <m/>
    <n v="0"/>
  </r>
  <r>
    <n v="349"/>
    <m/>
    <m/>
    <m/>
    <m/>
    <m/>
    <m/>
    <m/>
    <m/>
    <x v="10"/>
    <m/>
    <n v="0"/>
    <x v="4"/>
    <m/>
    <m/>
    <n v="0"/>
  </r>
  <r>
    <n v="350"/>
    <m/>
    <m/>
    <m/>
    <m/>
    <m/>
    <m/>
    <m/>
    <m/>
    <x v="10"/>
    <m/>
    <n v="0"/>
    <x v="4"/>
    <m/>
    <m/>
    <n v="0"/>
  </r>
  <r>
    <n v="351"/>
    <m/>
    <m/>
    <m/>
    <m/>
    <m/>
    <m/>
    <m/>
    <m/>
    <x v="10"/>
    <m/>
    <n v="0"/>
    <x v="4"/>
    <m/>
    <m/>
    <n v="0"/>
  </r>
  <r>
    <n v="352"/>
    <m/>
    <m/>
    <m/>
    <m/>
    <m/>
    <m/>
    <m/>
    <m/>
    <x v="10"/>
    <m/>
    <n v="0"/>
    <x v="4"/>
    <m/>
    <m/>
    <n v="0"/>
  </r>
  <r>
    <n v="353"/>
    <m/>
    <m/>
    <m/>
    <m/>
    <m/>
    <m/>
    <m/>
    <m/>
    <x v="10"/>
    <m/>
    <n v="0"/>
    <x v="4"/>
    <m/>
    <m/>
    <n v="0"/>
  </r>
  <r>
    <n v="354"/>
    <m/>
    <m/>
    <m/>
    <m/>
    <m/>
    <m/>
    <m/>
    <m/>
    <x v="10"/>
    <m/>
    <n v="0"/>
    <x v="4"/>
    <m/>
    <m/>
    <n v="0"/>
  </r>
  <r>
    <n v="355"/>
    <m/>
    <m/>
    <m/>
    <m/>
    <m/>
    <m/>
    <m/>
    <m/>
    <x v="10"/>
    <m/>
    <n v="0"/>
    <x v="4"/>
    <m/>
    <m/>
    <n v="0"/>
  </r>
  <r>
    <n v="356"/>
    <m/>
    <m/>
    <m/>
    <m/>
    <m/>
    <m/>
    <m/>
    <m/>
    <x v="10"/>
    <m/>
    <n v="0"/>
    <x v="4"/>
    <m/>
    <m/>
    <n v="0"/>
  </r>
  <r>
    <n v="357"/>
    <m/>
    <m/>
    <m/>
    <m/>
    <m/>
    <m/>
    <m/>
    <m/>
    <x v="10"/>
    <m/>
    <n v="0"/>
    <x v="4"/>
    <m/>
    <m/>
    <n v="0"/>
  </r>
  <r>
    <n v="358"/>
    <m/>
    <m/>
    <m/>
    <m/>
    <m/>
    <m/>
    <m/>
    <m/>
    <x v="10"/>
    <m/>
    <n v="0"/>
    <x v="4"/>
    <m/>
    <m/>
    <n v="0"/>
  </r>
  <r>
    <n v="359"/>
    <m/>
    <m/>
    <m/>
    <m/>
    <m/>
    <m/>
    <m/>
    <m/>
    <x v="10"/>
    <m/>
    <n v="0"/>
    <x v="4"/>
    <m/>
    <m/>
    <n v="0"/>
  </r>
  <r>
    <n v="360"/>
    <m/>
    <m/>
    <m/>
    <m/>
    <m/>
    <m/>
    <m/>
    <m/>
    <x v="10"/>
    <m/>
    <n v="0"/>
    <x v="4"/>
    <m/>
    <m/>
    <n v="0"/>
  </r>
  <r>
    <n v="361"/>
    <m/>
    <m/>
    <m/>
    <m/>
    <m/>
    <m/>
    <m/>
    <m/>
    <x v="10"/>
    <m/>
    <n v="0"/>
    <x v="4"/>
    <m/>
    <m/>
    <n v="0"/>
  </r>
  <r>
    <n v="362"/>
    <m/>
    <m/>
    <m/>
    <m/>
    <m/>
    <m/>
    <m/>
    <m/>
    <x v="10"/>
    <m/>
    <n v="0"/>
    <x v="4"/>
    <m/>
    <m/>
    <n v="0"/>
  </r>
  <r>
    <n v="363"/>
    <m/>
    <m/>
    <m/>
    <m/>
    <m/>
    <m/>
    <m/>
    <m/>
    <x v="10"/>
    <m/>
    <n v="0"/>
    <x v="4"/>
    <m/>
    <m/>
    <n v="0"/>
  </r>
  <r>
    <n v="364"/>
    <m/>
    <m/>
    <m/>
    <m/>
    <m/>
    <m/>
    <m/>
    <m/>
    <x v="10"/>
    <m/>
    <n v="0"/>
    <x v="4"/>
    <m/>
    <m/>
    <n v="0"/>
  </r>
  <r>
    <n v="365"/>
    <m/>
    <m/>
    <m/>
    <m/>
    <m/>
    <m/>
    <m/>
    <m/>
    <x v="10"/>
    <m/>
    <n v="0"/>
    <x v="4"/>
    <m/>
    <m/>
    <n v="0"/>
  </r>
  <r>
    <n v="366"/>
    <m/>
    <m/>
    <m/>
    <m/>
    <m/>
    <m/>
    <m/>
    <m/>
    <x v="10"/>
    <m/>
    <n v="0"/>
    <x v="4"/>
    <m/>
    <m/>
    <n v="0"/>
  </r>
  <r>
    <n v="367"/>
    <m/>
    <m/>
    <m/>
    <m/>
    <m/>
    <m/>
    <m/>
    <m/>
    <x v="10"/>
    <m/>
    <n v="0"/>
    <x v="4"/>
    <m/>
    <m/>
    <n v="0"/>
  </r>
  <r>
    <n v="368"/>
    <m/>
    <m/>
    <m/>
    <m/>
    <m/>
    <m/>
    <m/>
    <m/>
    <x v="10"/>
    <m/>
    <n v="0"/>
    <x v="4"/>
    <m/>
    <m/>
    <n v="0"/>
  </r>
  <r>
    <n v="369"/>
    <m/>
    <m/>
    <m/>
    <m/>
    <m/>
    <m/>
    <m/>
    <m/>
    <x v="10"/>
    <m/>
    <n v="0"/>
    <x v="4"/>
    <m/>
    <m/>
    <n v="0"/>
  </r>
  <r>
    <n v="370"/>
    <m/>
    <m/>
    <m/>
    <m/>
    <m/>
    <m/>
    <m/>
    <m/>
    <x v="10"/>
    <m/>
    <n v="0"/>
    <x v="4"/>
    <m/>
    <m/>
    <n v="0"/>
  </r>
  <r>
    <n v="371"/>
    <m/>
    <m/>
    <m/>
    <m/>
    <m/>
    <m/>
    <m/>
    <m/>
    <x v="10"/>
    <m/>
    <n v="0"/>
    <x v="4"/>
    <m/>
    <m/>
    <n v="0"/>
  </r>
  <r>
    <n v="372"/>
    <m/>
    <m/>
    <m/>
    <m/>
    <m/>
    <m/>
    <m/>
    <m/>
    <x v="10"/>
    <m/>
    <n v="0"/>
    <x v="4"/>
    <m/>
    <m/>
    <n v="0"/>
  </r>
  <r>
    <n v="373"/>
    <m/>
    <m/>
    <m/>
    <m/>
    <m/>
    <m/>
    <m/>
    <m/>
    <x v="10"/>
    <m/>
    <n v="0"/>
    <x v="4"/>
    <m/>
    <m/>
    <n v="0"/>
  </r>
  <r>
    <n v="374"/>
    <m/>
    <m/>
    <m/>
    <m/>
    <m/>
    <m/>
    <m/>
    <m/>
    <x v="10"/>
    <m/>
    <n v="0"/>
    <x v="4"/>
    <m/>
    <m/>
    <n v="0"/>
  </r>
  <r>
    <n v="375"/>
    <m/>
    <m/>
    <m/>
    <m/>
    <m/>
    <m/>
    <m/>
    <m/>
    <x v="10"/>
    <m/>
    <n v="0"/>
    <x v="4"/>
    <m/>
    <m/>
    <n v="0"/>
  </r>
  <r>
    <n v="376"/>
    <m/>
    <m/>
    <m/>
    <m/>
    <m/>
    <m/>
    <m/>
    <m/>
    <x v="10"/>
    <m/>
    <n v="0"/>
    <x v="4"/>
    <m/>
    <m/>
    <n v="0"/>
  </r>
  <r>
    <n v="377"/>
    <m/>
    <m/>
    <m/>
    <m/>
    <m/>
    <m/>
    <m/>
    <m/>
    <x v="10"/>
    <m/>
    <n v="0"/>
    <x v="4"/>
    <m/>
    <m/>
    <n v="0"/>
  </r>
  <r>
    <n v="378"/>
    <m/>
    <m/>
    <m/>
    <m/>
    <m/>
    <m/>
    <m/>
    <m/>
    <x v="10"/>
    <m/>
    <n v="0"/>
    <x v="4"/>
    <m/>
    <m/>
    <n v="0"/>
  </r>
  <r>
    <n v="379"/>
    <m/>
    <m/>
    <m/>
    <m/>
    <m/>
    <m/>
    <m/>
    <m/>
    <x v="10"/>
    <m/>
    <n v="0"/>
    <x v="4"/>
    <m/>
    <m/>
    <n v="0"/>
  </r>
  <r>
    <n v="380"/>
    <m/>
    <m/>
    <m/>
    <m/>
    <m/>
    <m/>
    <m/>
    <m/>
    <x v="10"/>
    <m/>
    <n v="0"/>
    <x v="4"/>
    <m/>
    <m/>
    <n v="0"/>
  </r>
  <r>
    <n v="381"/>
    <m/>
    <m/>
    <m/>
    <m/>
    <m/>
    <m/>
    <m/>
    <m/>
    <x v="10"/>
    <m/>
    <n v="0"/>
    <x v="4"/>
    <m/>
    <m/>
    <n v="0"/>
  </r>
  <r>
    <n v="382"/>
    <m/>
    <m/>
    <m/>
    <m/>
    <m/>
    <m/>
    <m/>
    <m/>
    <x v="10"/>
    <m/>
    <n v="0"/>
    <x v="4"/>
    <m/>
    <m/>
    <n v="0"/>
  </r>
  <r>
    <n v="383"/>
    <m/>
    <m/>
    <m/>
    <m/>
    <m/>
    <m/>
    <m/>
    <m/>
    <x v="10"/>
    <m/>
    <n v="0"/>
    <x v="4"/>
    <m/>
    <m/>
    <n v="0"/>
  </r>
  <r>
    <n v="384"/>
    <m/>
    <m/>
    <m/>
    <m/>
    <m/>
    <m/>
    <m/>
    <m/>
    <x v="10"/>
    <m/>
    <n v="0"/>
    <x v="4"/>
    <m/>
    <m/>
    <n v="0"/>
  </r>
  <r>
    <n v="385"/>
    <m/>
    <m/>
    <m/>
    <m/>
    <m/>
    <m/>
    <m/>
    <m/>
    <x v="10"/>
    <m/>
    <n v="0"/>
    <x v="4"/>
    <m/>
    <m/>
    <n v="0"/>
  </r>
  <r>
    <n v="386"/>
    <m/>
    <m/>
    <m/>
    <m/>
    <m/>
    <m/>
    <m/>
    <m/>
    <x v="10"/>
    <m/>
    <n v="0"/>
    <x v="4"/>
    <m/>
    <m/>
    <n v="0"/>
  </r>
  <r>
    <n v="387"/>
    <m/>
    <m/>
    <m/>
    <m/>
    <m/>
    <m/>
    <m/>
    <m/>
    <x v="10"/>
    <m/>
    <n v="0"/>
    <x v="4"/>
    <m/>
    <m/>
    <n v="0"/>
  </r>
  <r>
    <n v="388"/>
    <m/>
    <m/>
    <m/>
    <m/>
    <m/>
    <m/>
    <m/>
    <m/>
    <x v="10"/>
    <m/>
    <n v="0"/>
    <x v="4"/>
    <m/>
    <m/>
    <n v="0"/>
  </r>
  <r>
    <n v="389"/>
    <m/>
    <m/>
    <m/>
    <m/>
    <m/>
    <m/>
    <m/>
    <m/>
    <x v="10"/>
    <m/>
    <n v="0"/>
    <x v="4"/>
    <m/>
    <m/>
    <n v="0"/>
  </r>
  <r>
    <n v="390"/>
    <m/>
    <m/>
    <m/>
    <m/>
    <m/>
    <m/>
    <m/>
    <m/>
    <x v="10"/>
    <m/>
    <n v="0"/>
    <x v="4"/>
    <m/>
    <m/>
    <n v="0"/>
  </r>
  <r>
    <n v="391"/>
    <m/>
    <m/>
    <m/>
    <m/>
    <m/>
    <m/>
    <m/>
    <m/>
    <x v="10"/>
    <m/>
    <n v="0"/>
    <x v="4"/>
    <m/>
    <m/>
    <n v="0"/>
  </r>
  <r>
    <n v="392"/>
    <m/>
    <m/>
    <m/>
    <m/>
    <m/>
    <m/>
    <m/>
    <m/>
    <x v="10"/>
    <m/>
    <n v="0"/>
    <x v="4"/>
    <m/>
    <m/>
    <n v="0"/>
  </r>
  <r>
    <n v="393"/>
    <m/>
    <m/>
    <m/>
    <m/>
    <m/>
    <m/>
    <m/>
    <m/>
    <x v="10"/>
    <m/>
    <n v="0"/>
    <x v="4"/>
    <m/>
    <m/>
    <n v="0"/>
  </r>
  <r>
    <n v="394"/>
    <m/>
    <m/>
    <m/>
    <m/>
    <m/>
    <m/>
    <m/>
    <m/>
    <x v="10"/>
    <m/>
    <n v="0"/>
    <x v="4"/>
    <m/>
    <m/>
    <n v="0"/>
  </r>
  <r>
    <n v="395"/>
    <m/>
    <m/>
    <m/>
    <m/>
    <m/>
    <m/>
    <m/>
    <m/>
    <x v="10"/>
    <m/>
    <n v="0"/>
    <x v="4"/>
    <m/>
    <m/>
    <n v="0"/>
  </r>
  <r>
    <n v="396"/>
    <m/>
    <m/>
    <m/>
    <m/>
    <m/>
    <m/>
    <m/>
    <m/>
    <x v="10"/>
    <m/>
    <n v="0"/>
    <x v="4"/>
    <m/>
    <m/>
    <n v="0"/>
  </r>
  <r>
    <n v="397"/>
    <m/>
    <m/>
    <m/>
    <m/>
    <m/>
    <m/>
    <m/>
    <m/>
    <x v="10"/>
    <m/>
    <n v="0"/>
    <x v="4"/>
    <m/>
    <m/>
    <n v="0"/>
  </r>
  <r>
    <n v="398"/>
    <m/>
    <m/>
    <m/>
    <m/>
    <m/>
    <m/>
    <m/>
    <m/>
    <x v="10"/>
    <m/>
    <n v="0"/>
    <x v="4"/>
    <m/>
    <m/>
    <n v="0"/>
  </r>
  <r>
    <n v="399"/>
    <m/>
    <m/>
    <m/>
    <m/>
    <m/>
    <m/>
    <m/>
    <m/>
    <x v="10"/>
    <m/>
    <n v="0"/>
    <x v="4"/>
    <m/>
    <m/>
    <n v="0"/>
  </r>
  <r>
    <n v="400"/>
    <m/>
    <m/>
    <m/>
    <m/>
    <m/>
    <m/>
    <m/>
    <m/>
    <x v="10"/>
    <m/>
    <n v="0"/>
    <x v="4"/>
    <m/>
    <m/>
    <n v="0"/>
  </r>
  <r>
    <n v="401"/>
    <m/>
    <m/>
    <m/>
    <m/>
    <m/>
    <m/>
    <m/>
    <m/>
    <x v="10"/>
    <m/>
    <n v="0"/>
    <x v="4"/>
    <m/>
    <m/>
    <n v="0"/>
  </r>
  <r>
    <n v="402"/>
    <m/>
    <m/>
    <m/>
    <m/>
    <m/>
    <m/>
    <m/>
    <m/>
    <x v="10"/>
    <m/>
    <n v="0"/>
    <x v="4"/>
    <m/>
    <m/>
    <n v="0"/>
  </r>
  <r>
    <n v="403"/>
    <m/>
    <m/>
    <m/>
    <m/>
    <m/>
    <m/>
    <m/>
    <m/>
    <x v="10"/>
    <m/>
    <n v="0"/>
    <x v="4"/>
    <m/>
    <m/>
    <n v="0"/>
  </r>
  <r>
    <n v="404"/>
    <m/>
    <m/>
    <m/>
    <m/>
    <m/>
    <m/>
    <m/>
    <m/>
    <x v="10"/>
    <m/>
    <n v="0"/>
    <x v="4"/>
    <m/>
    <m/>
    <n v="0"/>
  </r>
  <r>
    <n v="405"/>
    <m/>
    <m/>
    <m/>
    <m/>
    <m/>
    <m/>
    <m/>
    <m/>
    <x v="10"/>
    <m/>
    <n v="0"/>
    <x v="4"/>
    <m/>
    <m/>
    <n v="0"/>
  </r>
  <r>
    <n v="406"/>
    <m/>
    <m/>
    <m/>
    <m/>
    <m/>
    <m/>
    <m/>
    <m/>
    <x v="10"/>
    <m/>
    <n v="0"/>
    <x v="4"/>
    <m/>
    <m/>
    <n v="0"/>
  </r>
  <r>
    <n v="407"/>
    <m/>
    <m/>
    <m/>
    <m/>
    <m/>
    <m/>
    <m/>
    <m/>
    <x v="10"/>
    <m/>
    <n v="0"/>
    <x v="4"/>
    <m/>
    <m/>
    <n v="0"/>
  </r>
  <r>
    <n v="408"/>
    <m/>
    <m/>
    <m/>
    <m/>
    <m/>
    <m/>
    <m/>
    <m/>
    <x v="10"/>
    <m/>
    <n v="0"/>
    <x v="4"/>
    <m/>
    <m/>
    <n v="0"/>
  </r>
  <r>
    <n v="409"/>
    <m/>
    <m/>
    <m/>
    <m/>
    <m/>
    <m/>
    <m/>
    <m/>
    <x v="10"/>
    <m/>
    <n v="0"/>
    <x v="4"/>
    <m/>
    <m/>
    <n v="0"/>
  </r>
  <r>
    <n v="410"/>
    <m/>
    <m/>
    <m/>
    <m/>
    <m/>
    <m/>
    <m/>
    <m/>
    <x v="10"/>
    <m/>
    <n v="0"/>
    <x v="4"/>
    <m/>
    <m/>
    <n v="0"/>
  </r>
  <r>
    <n v="411"/>
    <m/>
    <m/>
    <m/>
    <m/>
    <m/>
    <m/>
    <m/>
    <m/>
    <x v="10"/>
    <m/>
    <n v="0"/>
    <x v="4"/>
    <m/>
    <m/>
    <n v="0"/>
  </r>
  <r>
    <n v="412"/>
    <m/>
    <m/>
    <m/>
    <m/>
    <m/>
    <m/>
    <m/>
    <m/>
    <x v="10"/>
    <m/>
    <n v="0"/>
    <x v="4"/>
    <m/>
    <m/>
    <n v="0"/>
  </r>
  <r>
    <n v="413"/>
    <m/>
    <m/>
    <m/>
    <m/>
    <m/>
    <m/>
    <m/>
    <m/>
    <x v="10"/>
    <m/>
    <n v="0"/>
    <x v="4"/>
    <m/>
    <m/>
    <n v="0"/>
  </r>
  <r>
    <n v="414"/>
    <m/>
    <m/>
    <m/>
    <m/>
    <m/>
    <m/>
    <m/>
    <m/>
    <x v="10"/>
    <m/>
    <n v="0"/>
    <x v="4"/>
    <m/>
    <m/>
    <n v="0"/>
  </r>
  <r>
    <n v="415"/>
    <m/>
    <m/>
    <m/>
    <m/>
    <m/>
    <m/>
    <m/>
    <m/>
    <x v="10"/>
    <m/>
    <n v="0"/>
    <x v="4"/>
    <m/>
    <m/>
    <n v="0"/>
  </r>
  <r>
    <n v="416"/>
    <m/>
    <m/>
    <m/>
    <m/>
    <m/>
    <m/>
    <m/>
    <m/>
    <x v="10"/>
    <m/>
    <n v="0"/>
    <x v="4"/>
    <m/>
    <m/>
    <n v="0"/>
  </r>
  <r>
    <n v="417"/>
    <m/>
    <m/>
    <m/>
    <m/>
    <m/>
    <m/>
    <m/>
    <m/>
    <x v="10"/>
    <m/>
    <n v="0"/>
    <x v="4"/>
    <m/>
    <m/>
    <n v="0"/>
  </r>
  <r>
    <n v="418"/>
    <m/>
    <m/>
    <m/>
    <m/>
    <m/>
    <m/>
    <m/>
    <m/>
    <x v="10"/>
    <m/>
    <n v="0"/>
    <x v="4"/>
    <m/>
    <m/>
    <n v="0"/>
  </r>
  <r>
    <n v="419"/>
    <m/>
    <m/>
    <m/>
    <m/>
    <m/>
    <m/>
    <m/>
    <m/>
    <x v="10"/>
    <m/>
    <n v="0"/>
    <x v="4"/>
    <m/>
    <m/>
    <n v="0"/>
  </r>
  <r>
    <n v="420"/>
    <m/>
    <m/>
    <m/>
    <m/>
    <m/>
    <m/>
    <m/>
    <m/>
    <x v="10"/>
    <m/>
    <n v="0"/>
    <x v="4"/>
    <m/>
    <m/>
    <n v="0"/>
  </r>
  <r>
    <n v="421"/>
    <m/>
    <m/>
    <m/>
    <m/>
    <m/>
    <m/>
    <m/>
    <m/>
    <x v="10"/>
    <m/>
    <n v="0"/>
    <x v="4"/>
    <m/>
    <m/>
    <n v="0"/>
  </r>
  <r>
    <n v="422"/>
    <m/>
    <m/>
    <m/>
    <m/>
    <m/>
    <m/>
    <m/>
    <m/>
    <x v="10"/>
    <m/>
    <n v="0"/>
    <x v="4"/>
    <m/>
    <m/>
    <n v="0"/>
  </r>
  <r>
    <n v="423"/>
    <m/>
    <m/>
    <m/>
    <m/>
    <m/>
    <m/>
    <m/>
    <m/>
    <x v="10"/>
    <m/>
    <n v="0"/>
    <x v="4"/>
    <m/>
    <m/>
    <n v="0"/>
  </r>
  <r>
    <n v="424"/>
    <m/>
    <m/>
    <m/>
    <m/>
    <m/>
    <m/>
    <m/>
    <m/>
    <x v="10"/>
    <m/>
    <n v="0"/>
    <x v="4"/>
    <m/>
    <m/>
    <n v="0"/>
  </r>
  <r>
    <n v="425"/>
    <m/>
    <m/>
    <m/>
    <m/>
    <m/>
    <m/>
    <m/>
    <m/>
    <x v="10"/>
    <m/>
    <n v="0"/>
    <x v="4"/>
    <m/>
    <m/>
    <n v="0"/>
  </r>
  <r>
    <n v="426"/>
    <m/>
    <m/>
    <m/>
    <m/>
    <m/>
    <m/>
    <m/>
    <m/>
    <x v="10"/>
    <m/>
    <n v="0"/>
    <x v="4"/>
    <m/>
    <m/>
    <n v="0"/>
  </r>
  <r>
    <n v="427"/>
    <m/>
    <m/>
    <m/>
    <m/>
    <m/>
    <m/>
    <m/>
    <m/>
    <x v="10"/>
    <m/>
    <n v="0"/>
    <x v="4"/>
    <m/>
    <m/>
    <n v="0"/>
  </r>
  <r>
    <n v="428"/>
    <m/>
    <m/>
    <m/>
    <m/>
    <m/>
    <m/>
    <m/>
    <m/>
    <x v="10"/>
    <m/>
    <n v="0"/>
    <x v="4"/>
    <m/>
    <m/>
    <n v="0"/>
  </r>
  <r>
    <n v="429"/>
    <m/>
    <m/>
    <m/>
    <m/>
    <m/>
    <m/>
    <m/>
    <m/>
    <x v="10"/>
    <m/>
    <n v="0"/>
    <x v="4"/>
    <m/>
    <m/>
    <n v="0"/>
  </r>
  <r>
    <n v="430"/>
    <m/>
    <m/>
    <m/>
    <m/>
    <m/>
    <m/>
    <m/>
    <m/>
    <x v="10"/>
    <m/>
    <n v="0"/>
    <x v="4"/>
    <m/>
    <m/>
    <n v="0"/>
  </r>
  <r>
    <n v="431"/>
    <m/>
    <m/>
    <m/>
    <m/>
    <m/>
    <m/>
    <m/>
    <m/>
    <x v="10"/>
    <m/>
    <n v="0"/>
    <x v="4"/>
    <m/>
    <m/>
    <n v="0"/>
  </r>
  <r>
    <n v="432"/>
    <m/>
    <m/>
    <m/>
    <m/>
    <m/>
    <m/>
    <m/>
    <m/>
    <x v="10"/>
    <m/>
    <n v="0"/>
    <x v="4"/>
    <m/>
    <m/>
    <n v="0"/>
  </r>
  <r>
    <n v="433"/>
    <m/>
    <m/>
    <m/>
    <m/>
    <m/>
    <m/>
    <m/>
    <m/>
    <x v="10"/>
    <m/>
    <n v="0"/>
    <x v="4"/>
    <m/>
    <m/>
    <n v="0"/>
  </r>
  <r>
    <n v="434"/>
    <m/>
    <m/>
    <m/>
    <m/>
    <m/>
    <m/>
    <m/>
    <m/>
    <x v="10"/>
    <m/>
    <n v="0"/>
    <x v="4"/>
    <m/>
    <m/>
    <n v="0"/>
  </r>
  <r>
    <n v="435"/>
    <m/>
    <m/>
    <m/>
    <m/>
    <m/>
    <m/>
    <m/>
    <m/>
    <x v="10"/>
    <m/>
    <n v="0"/>
    <x v="4"/>
    <m/>
    <m/>
    <n v="0"/>
  </r>
  <r>
    <n v="436"/>
    <m/>
    <m/>
    <m/>
    <m/>
    <m/>
    <m/>
    <m/>
    <m/>
    <x v="10"/>
    <m/>
    <n v="0"/>
    <x v="4"/>
    <m/>
    <m/>
    <n v="0"/>
  </r>
  <r>
    <n v="437"/>
    <m/>
    <m/>
    <m/>
    <m/>
    <m/>
    <m/>
    <m/>
    <m/>
    <x v="10"/>
    <m/>
    <n v="0"/>
    <x v="4"/>
    <m/>
    <m/>
    <n v="0"/>
  </r>
  <r>
    <n v="438"/>
    <m/>
    <m/>
    <m/>
    <m/>
    <m/>
    <m/>
    <m/>
    <m/>
    <x v="10"/>
    <m/>
    <n v="0"/>
    <x v="4"/>
    <m/>
    <m/>
    <n v="0"/>
  </r>
  <r>
    <n v="439"/>
    <m/>
    <m/>
    <m/>
    <m/>
    <m/>
    <m/>
    <m/>
    <m/>
    <x v="10"/>
    <m/>
    <n v="0"/>
    <x v="4"/>
    <m/>
    <m/>
    <n v="0"/>
  </r>
  <r>
    <n v="440"/>
    <m/>
    <m/>
    <m/>
    <m/>
    <m/>
    <m/>
    <m/>
    <m/>
    <x v="10"/>
    <m/>
    <n v="0"/>
    <x v="4"/>
    <m/>
    <m/>
    <n v="0"/>
  </r>
  <r>
    <n v="441"/>
    <m/>
    <m/>
    <m/>
    <m/>
    <m/>
    <m/>
    <m/>
    <m/>
    <x v="10"/>
    <m/>
    <n v="0"/>
    <x v="4"/>
    <m/>
    <m/>
    <n v="0"/>
  </r>
  <r>
    <n v="442"/>
    <m/>
    <m/>
    <m/>
    <m/>
    <m/>
    <m/>
    <m/>
    <m/>
    <x v="10"/>
    <m/>
    <n v="0"/>
    <x v="4"/>
    <m/>
    <m/>
    <n v="0"/>
  </r>
  <r>
    <n v="443"/>
    <m/>
    <m/>
    <m/>
    <m/>
    <m/>
    <m/>
    <m/>
    <m/>
    <x v="10"/>
    <m/>
    <n v="0"/>
    <x v="4"/>
    <m/>
    <m/>
    <n v="0"/>
  </r>
  <r>
    <n v="444"/>
    <m/>
    <m/>
    <m/>
    <m/>
    <m/>
    <m/>
    <m/>
    <m/>
    <x v="10"/>
    <m/>
    <n v="0"/>
    <x v="4"/>
    <m/>
    <m/>
    <n v="0"/>
  </r>
  <r>
    <n v="445"/>
    <m/>
    <m/>
    <m/>
    <m/>
    <m/>
    <m/>
    <m/>
    <m/>
    <x v="10"/>
    <m/>
    <n v="0"/>
    <x v="4"/>
    <m/>
    <m/>
    <n v="0"/>
  </r>
  <r>
    <n v="446"/>
    <m/>
    <m/>
    <m/>
    <m/>
    <m/>
    <m/>
    <m/>
    <m/>
    <x v="10"/>
    <m/>
    <n v="0"/>
    <x v="4"/>
    <m/>
    <m/>
    <n v="0"/>
  </r>
  <r>
    <n v="447"/>
    <m/>
    <m/>
    <m/>
    <m/>
    <m/>
    <m/>
    <m/>
    <m/>
    <x v="10"/>
    <m/>
    <n v="0"/>
    <x v="4"/>
    <m/>
    <m/>
    <n v="0"/>
  </r>
  <r>
    <n v="448"/>
    <m/>
    <m/>
    <m/>
    <m/>
    <m/>
    <m/>
    <m/>
    <m/>
    <x v="10"/>
    <m/>
    <n v="0"/>
    <x v="4"/>
    <m/>
    <m/>
    <n v="0"/>
  </r>
  <r>
    <n v="449"/>
    <m/>
    <m/>
    <m/>
    <m/>
    <m/>
    <m/>
    <m/>
    <m/>
    <x v="10"/>
    <m/>
    <n v="0"/>
    <x v="4"/>
    <m/>
    <m/>
    <n v="0"/>
  </r>
  <r>
    <n v="450"/>
    <m/>
    <m/>
    <m/>
    <m/>
    <m/>
    <m/>
    <m/>
    <m/>
    <x v="10"/>
    <m/>
    <n v="0"/>
    <x v="4"/>
    <m/>
    <m/>
    <n v="0"/>
  </r>
  <r>
    <n v="451"/>
    <m/>
    <m/>
    <m/>
    <m/>
    <m/>
    <m/>
    <m/>
    <m/>
    <x v="10"/>
    <m/>
    <n v="0"/>
    <x v="4"/>
    <m/>
    <m/>
    <n v="0"/>
  </r>
  <r>
    <n v="452"/>
    <m/>
    <m/>
    <m/>
    <m/>
    <m/>
    <m/>
    <m/>
    <m/>
    <x v="10"/>
    <m/>
    <n v="0"/>
    <x v="4"/>
    <m/>
    <m/>
    <n v="0"/>
  </r>
  <r>
    <n v="453"/>
    <m/>
    <m/>
    <m/>
    <m/>
    <m/>
    <m/>
    <m/>
    <m/>
    <x v="10"/>
    <m/>
    <n v="0"/>
    <x v="4"/>
    <m/>
    <m/>
    <n v="0"/>
  </r>
  <r>
    <n v="454"/>
    <m/>
    <m/>
    <m/>
    <m/>
    <m/>
    <m/>
    <m/>
    <m/>
    <x v="10"/>
    <m/>
    <n v="0"/>
    <x v="4"/>
    <m/>
    <m/>
    <n v="0"/>
  </r>
  <r>
    <n v="455"/>
    <m/>
    <m/>
    <m/>
    <m/>
    <m/>
    <m/>
    <m/>
    <m/>
    <x v="10"/>
    <m/>
    <n v="0"/>
    <x v="4"/>
    <m/>
    <m/>
    <n v="0"/>
  </r>
  <r>
    <n v="456"/>
    <m/>
    <m/>
    <m/>
    <m/>
    <m/>
    <m/>
    <m/>
    <m/>
    <x v="10"/>
    <m/>
    <n v="0"/>
    <x v="4"/>
    <m/>
    <m/>
    <n v="0"/>
  </r>
  <r>
    <n v="457"/>
    <m/>
    <m/>
    <m/>
    <m/>
    <m/>
    <m/>
    <m/>
    <m/>
    <x v="10"/>
    <m/>
    <n v="0"/>
    <x v="4"/>
    <m/>
    <m/>
    <n v="0"/>
  </r>
  <r>
    <n v="458"/>
    <m/>
    <m/>
    <m/>
    <m/>
    <m/>
    <m/>
    <m/>
    <m/>
    <x v="10"/>
    <m/>
    <n v="0"/>
    <x v="4"/>
    <m/>
    <m/>
    <n v="0"/>
  </r>
  <r>
    <n v="459"/>
    <m/>
    <m/>
    <m/>
    <m/>
    <m/>
    <m/>
    <m/>
    <m/>
    <x v="10"/>
    <m/>
    <n v="0"/>
    <x v="4"/>
    <m/>
    <m/>
    <n v="0"/>
  </r>
  <r>
    <n v="460"/>
    <m/>
    <m/>
    <m/>
    <m/>
    <m/>
    <m/>
    <m/>
    <m/>
    <x v="10"/>
    <m/>
    <n v="0"/>
    <x v="4"/>
    <m/>
    <m/>
    <n v="0"/>
  </r>
  <r>
    <n v="461"/>
    <m/>
    <m/>
    <m/>
    <m/>
    <m/>
    <m/>
    <m/>
    <m/>
    <x v="10"/>
    <m/>
    <n v="0"/>
    <x v="4"/>
    <m/>
    <m/>
    <n v="0"/>
  </r>
  <r>
    <n v="462"/>
    <m/>
    <m/>
    <m/>
    <m/>
    <m/>
    <m/>
    <m/>
    <m/>
    <x v="10"/>
    <m/>
    <n v="0"/>
    <x v="4"/>
    <m/>
    <m/>
    <n v="0"/>
  </r>
  <r>
    <n v="463"/>
    <m/>
    <m/>
    <m/>
    <m/>
    <m/>
    <m/>
    <m/>
    <m/>
    <x v="10"/>
    <m/>
    <n v="0"/>
    <x v="4"/>
    <m/>
    <m/>
    <n v="0"/>
  </r>
  <r>
    <n v="464"/>
    <m/>
    <m/>
    <m/>
    <m/>
    <m/>
    <m/>
    <m/>
    <m/>
    <x v="10"/>
    <m/>
    <n v="0"/>
    <x v="4"/>
    <m/>
    <m/>
    <n v="0"/>
  </r>
  <r>
    <n v="465"/>
    <m/>
    <m/>
    <m/>
    <m/>
    <m/>
    <m/>
    <m/>
    <m/>
    <x v="10"/>
    <m/>
    <n v="0"/>
    <x v="4"/>
    <m/>
    <m/>
    <n v="0"/>
  </r>
  <r>
    <n v="466"/>
    <m/>
    <m/>
    <m/>
    <m/>
    <m/>
    <m/>
    <m/>
    <m/>
    <x v="10"/>
    <m/>
    <n v="0"/>
    <x v="4"/>
    <m/>
    <m/>
    <n v="0"/>
  </r>
  <r>
    <n v="467"/>
    <m/>
    <m/>
    <m/>
    <m/>
    <m/>
    <m/>
    <m/>
    <m/>
    <x v="10"/>
    <m/>
    <n v="0"/>
    <x v="4"/>
    <m/>
    <m/>
    <n v="0"/>
  </r>
  <r>
    <n v="468"/>
    <m/>
    <m/>
    <m/>
    <m/>
    <m/>
    <m/>
    <m/>
    <m/>
    <x v="10"/>
    <m/>
    <n v="0"/>
    <x v="4"/>
    <m/>
    <m/>
    <n v="0"/>
  </r>
  <r>
    <n v="469"/>
    <m/>
    <m/>
    <m/>
    <m/>
    <m/>
    <m/>
    <m/>
    <m/>
    <x v="10"/>
    <m/>
    <n v="0"/>
    <x v="4"/>
    <m/>
    <m/>
    <n v="0"/>
  </r>
  <r>
    <n v="470"/>
    <m/>
    <m/>
    <m/>
    <m/>
    <m/>
    <m/>
    <m/>
    <m/>
    <x v="10"/>
    <m/>
    <n v="0"/>
    <x v="4"/>
    <m/>
    <m/>
    <n v="0"/>
  </r>
  <r>
    <n v="471"/>
    <m/>
    <m/>
    <m/>
    <m/>
    <m/>
    <m/>
    <m/>
    <m/>
    <x v="10"/>
    <m/>
    <n v="0"/>
    <x v="4"/>
    <m/>
    <m/>
    <n v="0"/>
  </r>
  <r>
    <n v="472"/>
    <m/>
    <m/>
    <m/>
    <m/>
    <m/>
    <m/>
    <m/>
    <m/>
    <x v="10"/>
    <m/>
    <n v="0"/>
    <x v="4"/>
    <m/>
    <m/>
    <n v="0"/>
  </r>
  <r>
    <n v="473"/>
    <m/>
    <m/>
    <m/>
    <m/>
    <m/>
    <m/>
    <m/>
    <m/>
    <x v="10"/>
    <m/>
    <n v="0"/>
    <x v="4"/>
    <m/>
    <m/>
    <n v="0"/>
  </r>
  <r>
    <n v="474"/>
    <m/>
    <m/>
    <m/>
    <m/>
    <m/>
    <m/>
    <m/>
    <m/>
    <x v="10"/>
    <m/>
    <n v="0"/>
    <x v="4"/>
    <m/>
    <m/>
    <n v="0"/>
  </r>
  <r>
    <n v="475"/>
    <m/>
    <m/>
    <m/>
    <m/>
    <m/>
    <m/>
    <m/>
    <m/>
    <x v="10"/>
    <m/>
    <n v="0"/>
    <x v="4"/>
    <m/>
    <m/>
    <n v="0"/>
  </r>
  <r>
    <n v="476"/>
    <m/>
    <m/>
    <m/>
    <m/>
    <m/>
    <m/>
    <m/>
    <m/>
    <x v="10"/>
    <m/>
    <n v="0"/>
    <x v="4"/>
    <m/>
    <m/>
    <n v="0"/>
  </r>
  <r>
    <n v="477"/>
    <m/>
    <m/>
    <m/>
    <m/>
    <m/>
    <m/>
    <m/>
    <m/>
    <x v="10"/>
    <m/>
    <n v="0"/>
    <x v="4"/>
    <m/>
    <m/>
    <n v="0"/>
  </r>
  <r>
    <n v="478"/>
    <m/>
    <m/>
    <m/>
    <m/>
    <m/>
    <m/>
    <m/>
    <m/>
    <x v="10"/>
    <m/>
    <n v="0"/>
    <x v="4"/>
    <m/>
    <m/>
    <n v="0"/>
  </r>
  <r>
    <n v="479"/>
    <m/>
    <m/>
    <m/>
    <m/>
    <m/>
    <m/>
    <m/>
    <m/>
    <x v="10"/>
    <m/>
    <n v="0"/>
    <x v="4"/>
    <m/>
    <m/>
    <n v="0"/>
  </r>
  <r>
    <n v="480"/>
    <m/>
    <m/>
    <m/>
    <m/>
    <m/>
    <m/>
    <m/>
    <m/>
    <x v="10"/>
    <m/>
    <n v="0"/>
    <x v="4"/>
    <m/>
    <m/>
    <n v="0"/>
  </r>
  <r>
    <n v="481"/>
    <m/>
    <m/>
    <m/>
    <m/>
    <m/>
    <m/>
    <m/>
    <m/>
    <x v="10"/>
    <m/>
    <n v="0"/>
    <x v="4"/>
    <m/>
    <m/>
    <n v="0"/>
  </r>
  <r>
    <n v="482"/>
    <m/>
    <m/>
    <m/>
    <m/>
    <m/>
    <m/>
    <m/>
    <m/>
    <x v="10"/>
    <m/>
    <n v="0"/>
    <x v="4"/>
    <m/>
    <m/>
    <n v="0"/>
  </r>
  <r>
    <n v="483"/>
    <m/>
    <m/>
    <m/>
    <m/>
    <m/>
    <m/>
    <m/>
    <m/>
    <x v="10"/>
    <m/>
    <n v="0"/>
    <x v="4"/>
    <m/>
    <m/>
    <n v="0"/>
  </r>
  <r>
    <n v="484"/>
    <m/>
    <m/>
    <m/>
    <m/>
    <m/>
    <m/>
    <m/>
    <m/>
    <x v="10"/>
    <m/>
    <n v="0"/>
    <x v="4"/>
    <m/>
    <m/>
    <n v="0"/>
  </r>
  <r>
    <n v="485"/>
    <m/>
    <m/>
    <m/>
    <m/>
    <m/>
    <m/>
    <m/>
    <m/>
    <x v="10"/>
    <m/>
    <n v="0"/>
    <x v="4"/>
    <m/>
    <m/>
    <n v="0"/>
  </r>
  <r>
    <n v="486"/>
    <m/>
    <m/>
    <m/>
    <m/>
    <m/>
    <m/>
    <m/>
    <m/>
    <x v="10"/>
    <m/>
    <n v="0"/>
    <x v="4"/>
    <m/>
    <m/>
    <n v="0"/>
  </r>
  <r>
    <n v="487"/>
    <m/>
    <m/>
    <m/>
    <m/>
    <m/>
    <m/>
    <m/>
    <m/>
    <x v="10"/>
    <m/>
    <n v="0"/>
    <x v="4"/>
    <m/>
    <m/>
    <n v="0"/>
  </r>
  <r>
    <n v="488"/>
    <m/>
    <m/>
    <m/>
    <m/>
    <m/>
    <m/>
    <m/>
    <m/>
    <x v="10"/>
    <m/>
    <n v="0"/>
    <x v="4"/>
    <m/>
    <m/>
    <n v="0"/>
  </r>
  <r>
    <n v="489"/>
    <m/>
    <m/>
    <m/>
    <m/>
    <m/>
    <m/>
    <m/>
    <m/>
    <x v="10"/>
    <m/>
    <n v="0"/>
    <x v="4"/>
    <m/>
    <m/>
    <n v="0"/>
  </r>
  <r>
    <n v="490"/>
    <m/>
    <m/>
    <m/>
    <m/>
    <m/>
    <m/>
    <m/>
    <m/>
    <x v="10"/>
    <m/>
    <n v="0"/>
    <x v="4"/>
    <m/>
    <m/>
    <n v="0"/>
  </r>
  <r>
    <n v="491"/>
    <m/>
    <m/>
    <m/>
    <m/>
    <m/>
    <m/>
    <m/>
    <m/>
    <x v="10"/>
    <m/>
    <n v="0"/>
    <x v="4"/>
    <m/>
    <m/>
    <n v="0"/>
  </r>
  <r>
    <n v="492"/>
    <m/>
    <m/>
    <m/>
    <m/>
    <m/>
    <m/>
    <m/>
    <m/>
    <x v="10"/>
    <m/>
    <n v="0"/>
    <x v="4"/>
    <m/>
    <m/>
    <n v="0"/>
  </r>
  <r>
    <n v="493"/>
    <m/>
    <m/>
    <m/>
    <m/>
    <m/>
    <m/>
    <m/>
    <m/>
    <x v="10"/>
    <m/>
    <n v="0"/>
    <x v="4"/>
    <m/>
    <m/>
    <n v="0"/>
  </r>
  <r>
    <n v="494"/>
    <m/>
    <m/>
    <m/>
    <m/>
    <m/>
    <m/>
    <m/>
    <m/>
    <x v="10"/>
    <m/>
    <n v="0"/>
    <x v="4"/>
    <m/>
    <m/>
    <n v="0"/>
  </r>
  <r>
    <n v="495"/>
    <m/>
    <m/>
    <m/>
    <m/>
    <m/>
    <m/>
    <m/>
    <m/>
    <x v="10"/>
    <m/>
    <n v="0"/>
    <x v="4"/>
    <m/>
    <m/>
    <n v="0"/>
  </r>
  <r>
    <n v="496"/>
    <m/>
    <m/>
    <m/>
    <m/>
    <m/>
    <m/>
    <m/>
    <m/>
    <x v="10"/>
    <m/>
    <n v="0"/>
    <x v="4"/>
    <m/>
    <m/>
    <n v="0"/>
  </r>
  <r>
    <n v="497"/>
    <m/>
    <m/>
    <m/>
    <m/>
    <m/>
    <m/>
    <m/>
    <m/>
    <x v="10"/>
    <m/>
    <n v="0"/>
    <x v="4"/>
    <m/>
    <m/>
    <n v="0"/>
  </r>
  <r>
    <n v="498"/>
    <m/>
    <m/>
    <m/>
    <m/>
    <m/>
    <m/>
    <m/>
    <m/>
    <x v="10"/>
    <m/>
    <n v="0"/>
    <x v="4"/>
    <m/>
    <m/>
    <n v="0"/>
  </r>
  <r>
    <n v="499"/>
    <m/>
    <m/>
    <m/>
    <m/>
    <m/>
    <m/>
    <m/>
    <m/>
    <x v="10"/>
    <m/>
    <n v="0"/>
    <x v="4"/>
    <m/>
    <m/>
    <n v="0"/>
  </r>
  <r>
    <n v="500"/>
    <m/>
    <m/>
    <m/>
    <m/>
    <m/>
    <m/>
    <m/>
    <m/>
    <x v="10"/>
    <m/>
    <n v="0"/>
    <x v="4"/>
    <m/>
    <m/>
    <n v="0"/>
  </r>
  <r>
    <n v="501"/>
    <m/>
    <m/>
    <m/>
    <m/>
    <m/>
    <m/>
    <m/>
    <m/>
    <x v="10"/>
    <m/>
    <n v="0"/>
    <x v="4"/>
    <m/>
    <m/>
    <n v="0"/>
  </r>
  <r>
    <n v="502"/>
    <m/>
    <m/>
    <m/>
    <m/>
    <m/>
    <m/>
    <m/>
    <m/>
    <x v="10"/>
    <m/>
    <n v="0"/>
    <x v="4"/>
    <m/>
    <m/>
    <n v="0"/>
  </r>
  <r>
    <n v="503"/>
    <m/>
    <m/>
    <m/>
    <m/>
    <m/>
    <m/>
    <m/>
    <m/>
    <x v="10"/>
    <m/>
    <n v="0"/>
    <x v="4"/>
    <m/>
    <m/>
    <n v="0"/>
  </r>
  <r>
    <n v="504"/>
    <m/>
    <m/>
    <m/>
    <m/>
    <m/>
    <m/>
    <m/>
    <m/>
    <x v="10"/>
    <m/>
    <n v="0"/>
    <x v="4"/>
    <m/>
    <m/>
    <n v="0"/>
  </r>
  <r>
    <n v="505"/>
    <m/>
    <m/>
    <m/>
    <m/>
    <m/>
    <m/>
    <m/>
    <m/>
    <x v="10"/>
    <m/>
    <n v="0"/>
    <x v="4"/>
    <m/>
    <m/>
    <n v="0"/>
  </r>
  <r>
    <n v="506"/>
    <m/>
    <m/>
    <m/>
    <m/>
    <m/>
    <m/>
    <m/>
    <m/>
    <x v="10"/>
    <m/>
    <n v="0"/>
    <x v="4"/>
    <m/>
    <m/>
    <n v="0"/>
  </r>
  <r>
    <n v="507"/>
    <m/>
    <m/>
    <m/>
    <m/>
    <m/>
    <m/>
    <m/>
    <m/>
    <x v="10"/>
    <m/>
    <n v="0"/>
    <x v="4"/>
    <m/>
    <m/>
    <n v="0"/>
  </r>
  <r>
    <n v="508"/>
    <m/>
    <m/>
    <m/>
    <m/>
    <m/>
    <m/>
    <m/>
    <m/>
    <x v="10"/>
    <m/>
    <n v="0"/>
    <x v="4"/>
    <m/>
    <m/>
    <n v="0"/>
  </r>
  <r>
    <n v="509"/>
    <m/>
    <m/>
    <m/>
    <m/>
    <m/>
    <m/>
    <m/>
    <m/>
    <x v="10"/>
    <m/>
    <n v="0"/>
    <x v="4"/>
    <m/>
    <m/>
    <n v="0"/>
  </r>
  <r>
    <n v="510"/>
    <m/>
    <m/>
    <m/>
    <m/>
    <m/>
    <m/>
    <m/>
    <m/>
    <x v="10"/>
    <m/>
    <n v="0"/>
    <x v="4"/>
    <m/>
    <m/>
    <n v="0"/>
  </r>
  <r>
    <n v="511"/>
    <m/>
    <m/>
    <m/>
    <m/>
    <m/>
    <m/>
    <m/>
    <m/>
    <x v="10"/>
    <m/>
    <n v="0"/>
    <x v="4"/>
    <m/>
    <m/>
    <n v="0"/>
  </r>
  <r>
    <n v="512"/>
    <m/>
    <m/>
    <m/>
    <m/>
    <m/>
    <m/>
    <m/>
    <m/>
    <x v="10"/>
    <m/>
    <n v="0"/>
    <x v="4"/>
    <m/>
    <m/>
    <n v="0"/>
  </r>
  <r>
    <n v="513"/>
    <m/>
    <m/>
    <m/>
    <m/>
    <m/>
    <m/>
    <m/>
    <m/>
    <x v="10"/>
    <m/>
    <n v="0"/>
    <x v="4"/>
    <m/>
    <m/>
    <n v="0"/>
  </r>
  <r>
    <n v="514"/>
    <m/>
    <m/>
    <m/>
    <m/>
    <m/>
    <m/>
    <m/>
    <m/>
    <x v="10"/>
    <m/>
    <n v="0"/>
    <x v="4"/>
    <m/>
    <m/>
    <n v="0"/>
  </r>
  <r>
    <n v="515"/>
    <m/>
    <m/>
    <m/>
    <m/>
    <m/>
    <m/>
    <m/>
    <m/>
    <x v="10"/>
    <m/>
    <n v="0"/>
    <x v="4"/>
    <m/>
    <m/>
    <n v="0"/>
  </r>
  <r>
    <n v="516"/>
    <m/>
    <m/>
    <m/>
    <m/>
    <m/>
    <m/>
    <m/>
    <m/>
    <x v="10"/>
    <m/>
    <n v="0"/>
    <x v="4"/>
    <m/>
    <m/>
    <n v="0"/>
  </r>
  <r>
    <n v="517"/>
    <m/>
    <m/>
    <m/>
    <m/>
    <m/>
    <m/>
    <m/>
    <m/>
    <x v="10"/>
    <m/>
    <n v="0"/>
    <x v="4"/>
    <m/>
    <m/>
    <n v="0"/>
  </r>
  <r>
    <n v="518"/>
    <m/>
    <m/>
    <m/>
    <m/>
    <m/>
    <m/>
    <m/>
    <m/>
    <x v="10"/>
    <m/>
    <n v="0"/>
    <x v="4"/>
    <m/>
    <m/>
    <n v="0"/>
  </r>
  <r>
    <n v="519"/>
    <m/>
    <m/>
    <m/>
    <m/>
    <m/>
    <m/>
    <m/>
    <m/>
    <x v="10"/>
    <m/>
    <n v="0"/>
    <x v="4"/>
    <m/>
    <m/>
    <n v="0"/>
  </r>
  <r>
    <n v="520"/>
    <m/>
    <m/>
    <m/>
    <m/>
    <m/>
    <m/>
    <m/>
    <m/>
    <x v="10"/>
    <m/>
    <n v="0"/>
    <x v="4"/>
    <m/>
    <m/>
    <n v="0"/>
  </r>
  <r>
    <n v="521"/>
    <m/>
    <m/>
    <m/>
    <m/>
    <m/>
    <m/>
    <m/>
    <m/>
    <x v="10"/>
    <m/>
    <n v="0"/>
    <x v="4"/>
    <m/>
    <m/>
    <n v="0"/>
  </r>
  <r>
    <n v="522"/>
    <m/>
    <m/>
    <m/>
    <m/>
    <m/>
    <m/>
    <m/>
    <m/>
    <x v="10"/>
    <m/>
    <n v="0"/>
    <x v="4"/>
    <m/>
    <m/>
    <n v="0"/>
  </r>
  <r>
    <n v="523"/>
    <m/>
    <m/>
    <m/>
    <m/>
    <m/>
    <m/>
    <m/>
    <m/>
    <x v="10"/>
    <m/>
    <n v="0"/>
    <x v="4"/>
    <m/>
    <m/>
    <n v="0"/>
  </r>
  <r>
    <n v="524"/>
    <m/>
    <m/>
    <m/>
    <m/>
    <m/>
    <m/>
    <m/>
    <m/>
    <x v="10"/>
    <m/>
    <n v="0"/>
    <x v="4"/>
    <m/>
    <m/>
    <n v="0"/>
  </r>
  <r>
    <n v="525"/>
    <m/>
    <m/>
    <m/>
    <m/>
    <m/>
    <m/>
    <m/>
    <m/>
    <x v="10"/>
    <m/>
    <n v="0"/>
    <x v="4"/>
    <m/>
    <m/>
    <n v="0"/>
  </r>
  <r>
    <n v="526"/>
    <m/>
    <m/>
    <m/>
    <m/>
    <m/>
    <m/>
    <m/>
    <m/>
    <x v="10"/>
    <m/>
    <n v="0"/>
    <x v="4"/>
    <m/>
    <m/>
    <n v="0"/>
  </r>
  <r>
    <n v="527"/>
    <m/>
    <m/>
    <m/>
    <m/>
    <m/>
    <m/>
    <m/>
    <m/>
    <x v="10"/>
    <m/>
    <n v="0"/>
    <x v="4"/>
    <m/>
    <m/>
    <n v="0"/>
  </r>
  <r>
    <n v="528"/>
    <m/>
    <m/>
    <m/>
    <m/>
    <m/>
    <m/>
    <m/>
    <m/>
    <x v="10"/>
    <m/>
    <n v="0"/>
    <x v="4"/>
    <m/>
    <m/>
    <n v="0"/>
  </r>
  <r>
    <n v="529"/>
    <m/>
    <m/>
    <m/>
    <m/>
    <m/>
    <m/>
    <m/>
    <m/>
    <x v="10"/>
    <m/>
    <n v="0"/>
    <x v="4"/>
    <m/>
    <m/>
    <n v="0"/>
  </r>
  <r>
    <n v="530"/>
    <m/>
    <m/>
    <m/>
    <m/>
    <m/>
    <m/>
    <m/>
    <m/>
    <x v="10"/>
    <m/>
    <n v="0"/>
    <x v="4"/>
    <m/>
    <m/>
    <n v="0"/>
  </r>
  <r>
    <n v="531"/>
    <m/>
    <m/>
    <m/>
    <m/>
    <m/>
    <m/>
    <m/>
    <m/>
    <x v="10"/>
    <m/>
    <n v="0"/>
    <x v="4"/>
    <m/>
    <m/>
    <n v="0"/>
  </r>
  <r>
    <n v="532"/>
    <m/>
    <m/>
    <m/>
    <m/>
    <m/>
    <m/>
    <m/>
    <m/>
    <x v="10"/>
    <m/>
    <n v="0"/>
    <x v="4"/>
    <m/>
    <m/>
    <n v="0"/>
  </r>
  <r>
    <n v="533"/>
    <m/>
    <m/>
    <m/>
    <m/>
    <m/>
    <m/>
    <m/>
    <m/>
    <x v="10"/>
    <m/>
    <n v="0"/>
    <x v="4"/>
    <m/>
    <m/>
    <n v="0"/>
  </r>
  <r>
    <n v="534"/>
    <m/>
    <m/>
    <m/>
    <m/>
    <m/>
    <m/>
    <m/>
    <m/>
    <x v="10"/>
    <m/>
    <n v="0"/>
    <x v="4"/>
    <m/>
    <m/>
    <n v="0"/>
  </r>
  <r>
    <n v="535"/>
    <m/>
    <m/>
    <m/>
    <m/>
    <m/>
    <m/>
    <m/>
    <m/>
    <x v="10"/>
    <m/>
    <n v="0"/>
    <x v="4"/>
    <m/>
    <m/>
    <n v="0"/>
  </r>
  <r>
    <n v="536"/>
    <m/>
    <m/>
    <m/>
    <m/>
    <m/>
    <m/>
    <m/>
    <m/>
    <x v="10"/>
    <m/>
    <n v="0"/>
    <x v="4"/>
    <m/>
    <m/>
    <n v="0"/>
  </r>
  <r>
    <n v="537"/>
    <m/>
    <m/>
    <m/>
    <m/>
    <m/>
    <m/>
    <m/>
    <m/>
    <x v="10"/>
    <m/>
    <n v="0"/>
    <x v="4"/>
    <m/>
    <m/>
    <n v="0"/>
  </r>
  <r>
    <n v="538"/>
    <m/>
    <m/>
    <m/>
    <m/>
    <m/>
    <m/>
    <m/>
    <m/>
    <x v="10"/>
    <m/>
    <n v="0"/>
    <x v="4"/>
    <m/>
    <m/>
    <n v="0"/>
  </r>
  <r>
    <n v="539"/>
    <m/>
    <m/>
    <m/>
    <m/>
    <m/>
    <m/>
    <m/>
    <m/>
    <x v="10"/>
    <m/>
    <n v="0"/>
    <x v="4"/>
    <m/>
    <m/>
    <n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30">
  <r>
    <n v="1"/>
    <n v="2022"/>
    <s v="Oct"/>
    <s v="W4"/>
    <n v="27"/>
    <n v="590.46400000000006"/>
    <n v="1216"/>
    <s v="Sesame Catogery"/>
    <s v="Red-Sesame"/>
    <x v="0"/>
    <n v="500000000"/>
    <n v="846791.67569911107"/>
    <x v="0"/>
    <x v="0"/>
    <n v="0.09"/>
    <n v="45000000"/>
  </r>
  <r>
    <n v="2"/>
    <n v="2022"/>
    <s v="Nov"/>
    <s v="W1"/>
    <n v="3"/>
    <n v="589.00400000000002"/>
    <n v="1229"/>
    <s v="Peanut Catogery"/>
    <s v="GNO"/>
    <x v="1"/>
    <n v="428000000"/>
    <n v="726650.41323997802"/>
    <x v="1"/>
    <x v="0"/>
    <n v="0"/>
    <n v="0"/>
  </r>
  <r>
    <n v="3"/>
    <n v="2022"/>
    <s v="Nov"/>
    <s v="W1"/>
    <n v="6"/>
    <n v="588.77200000000005"/>
    <n v="1230"/>
    <s v="Sesame Catogery"/>
    <s v="Gadarif-Sesame"/>
    <x v="2"/>
    <n v="250000000"/>
    <n v="424612.5834788339"/>
    <x v="2"/>
    <x v="1"/>
    <n v="0.09"/>
    <n v="22500000"/>
  </r>
  <r>
    <n v="4"/>
    <n v="2022"/>
    <s v="Nov"/>
    <s v="W2"/>
    <n v="6"/>
    <n v="588.77200000000005"/>
    <n v="1232"/>
    <s v="Peanut Catogery"/>
    <s v="GNO"/>
    <x v="1"/>
    <n v="639000000"/>
    <n v="1085309.7633718995"/>
    <x v="1"/>
    <x v="0"/>
    <n v="0"/>
    <n v="0"/>
  </r>
  <r>
    <n v="5"/>
    <n v="2022"/>
    <s v="Nov"/>
    <s v="W2"/>
    <n v="10"/>
    <n v="590.57299999999998"/>
    <n v="1231"/>
    <s v="Cotton Catogery"/>
    <s v="Raw-Cotton"/>
    <x v="3"/>
    <n v="200000000"/>
    <n v="338654.15452450421"/>
    <x v="0"/>
    <x v="0"/>
    <n v="0.09"/>
    <n v="18000000"/>
  </r>
  <r>
    <n v="6"/>
    <n v="2022"/>
    <s v="Nov"/>
    <s v="W2"/>
    <n v="10"/>
    <n v="590.57299999999998"/>
    <n v="1234"/>
    <s v="Sesame Catogery"/>
    <s v="Gadarif-Sesame"/>
    <x v="2"/>
    <n v="300000000"/>
    <n v="507981.23178675625"/>
    <x v="0"/>
    <x v="0"/>
    <n v="0.09"/>
    <n v="27000000"/>
  </r>
  <r>
    <n v="7"/>
    <n v="2022"/>
    <s v="Nov"/>
    <s v="W2"/>
    <n v="14"/>
    <n v="589.61599999999999"/>
    <n v="1234"/>
    <s v="Sesame Catogery"/>
    <s v="Gadarif-Sesame"/>
    <x v="2"/>
    <n v="67171928"/>
    <n v="113924.87313777102"/>
    <x v="2"/>
    <x v="1"/>
    <n v="0.09"/>
    <n v="6045473.5199999996"/>
  </r>
  <r>
    <n v="8"/>
    <n v="2022"/>
    <s v="Nov"/>
    <s v="W2"/>
    <n v="14"/>
    <n v="589.61599999999999"/>
    <n v="1234"/>
    <s v="Sesame Catogery"/>
    <s v="Gadarif-Sesame"/>
    <x v="2"/>
    <n v="100000000"/>
    <n v="169601.91039591871"/>
    <x v="0"/>
    <x v="0"/>
    <n v="0.09"/>
    <n v="9000000"/>
  </r>
  <r>
    <n v="8"/>
    <n v="2022"/>
    <s v="Nov"/>
    <s v="W2"/>
    <n v="15"/>
    <n v="591"/>
    <n v="1234"/>
    <s v="Sesame Catogery"/>
    <s v="Gadarif-Sesame"/>
    <x v="2"/>
    <n v="100000000"/>
    <n v="169204.7377326565"/>
    <x v="0"/>
    <x v="0"/>
    <n v="0.09"/>
    <n v="9000000"/>
  </r>
  <r>
    <n v="9"/>
    <n v="2022"/>
    <s v="Nov"/>
    <s v="W2"/>
    <n v="15"/>
    <n v="591"/>
    <n v="1216"/>
    <s v="Sesame Catogery"/>
    <s v="Red-Sesame"/>
    <x v="0"/>
    <n v="150000000"/>
    <n v="253807.10659898477"/>
    <x v="0"/>
    <x v="0"/>
    <n v="0.09"/>
    <n v="13500000"/>
  </r>
  <r>
    <n v="10"/>
    <n v="2022"/>
    <s v="Nov"/>
    <s v="W2"/>
    <n v="16"/>
    <n v="592.4"/>
    <n v="1216"/>
    <s v="Sesame Catogery"/>
    <s v="Red-Sesame"/>
    <x v="0"/>
    <n v="100000000"/>
    <n v="168804.8615800135"/>
    <x v="0"/>
    <x v="0"/>
    <n v="0.09"/>
    <n v="9000000"/>
  </r>
  <r>
    <n v="11"/>
    <n v="2022"/>
    <s v="Nov"/>
    <s v="W2"/>
    <n v="16"/>
    <n v="592.4"/>
    <n v="1234"/>
    <s v="Sesame Catogery"/>
    <s v="Gadarif-Sesame"/>
    <x v="2"/>
    <n v="200000000"/>
    <n v="337609.723160027"/>
    <x v="0"/>
    <x v="0"/>
    <n v="0.09"/>
    <n v="18000000"/>
  </r>
  <r>
    <n v="12"/>
    <n v="2022"/>
    <s v="Nov"/>
    <s v="W2"/>
    <n v="16"/>
    <n v="592.4"/>
    <n v="1216"/>
    <s v="Sesame Catogery"/>
    <s v="Red-Sesame"/>
    <x v="0"/>
    <n v="136000000"/>
    <n v="229574.61174881837"/>
    <x v="0"/>
    <x v="0"/>
    <n v="0.09"/>
    <n v="12240000"/>
  </r>
  <r>
    <n v="13"/>
    <n v="2022"/>
    <s v="Nov"/>
    <s v="W2"/>
    <n v="17"/>
    <n v="593.15499999999997"/>
    <n v="1244"/>
    <s v="Peanut Catogery"/>
    <s v="Shelled-Peanut"/>
    <x v="4"/>
    <n v="300000000"/>
    <n v="505769.99266633514"/>
    <x v="0"/>
    <x v="0"/>
    <n v="0.09"/>
    <n v="27000000"/>
  </r>
  <r>
    <n v="14"/>
    <n v="2022"/>
    <s v="Nov"/>
    <s v="W2"/>
    <n v="17"/>
    <n v="593.15499999999997"/>
    <n v="1234"/>
    <s v="Sesame Catogery"/>
    <s v="Gadarif-Sesame"/>
    <x v="2"/>
    <n v="100000000"/>
    <n v="168589.99755544504"/>
    <x v="0"/>
    <x v="0"/>
    <n v="0.09"/>
    <n v="9000000"/>
  </r>
  <r>
    <n v="15"/>
    <n v="2022"/>
    <s v="Nov"/>
    <s v="W3"/>
    <n v="21"/>
    <n v="593.38400000000001"/>
    <n v="1216"/>
    <s v="Sesame Catogery"/>
    <s v="Red-Sesame"/>
    <x v="0"/>
    <n v="14000000"/>
    <n v="23593.490892912516"/>
    <x v="0"/>
    <x v="0"/>
    <n v="0.09"/>
    <n v="1260000"/>
  </r>
  <r>
    <n v="16"/>
    <n v="2022"/>
    <s v="Nov"/>
    <s v="W3"/>
    <n v="21"/>
    <n v="593.38400000000001"/>
    <n v="1237"/>
    <s v="Cotton Catogery"/>
    <s v="Raw-Cotton"/>
    <x v="5"/>
    <n v="250000000"/>
    <n v="421312.33737343777"/>
    <x v="0"/>
    <x v="0"/>
    <n v="0.09"/>
    <n v="22500000"/>
  </r>
  <r>
    <n v="17"/>
    <n v="2022"/>
    <s v="Nov"/>
    <s v="W3"/>
    <n v="21"/>
    <n v="593.38400000000001"/>
    <n v="1234"/>
    <s v="Sesame Catogery"/>
    <s v="Gadarif-Sesame"/>
    <x v="2"/>
    <n v="300000000"/>
    <n v="505574.80484812532"/>
    <x v="0"/>
    <x v="0"/>
    <n v="0.09"/>
    <n v="27000000"/>
  </r>
  <r>
    <n v="18"/>
    <n v="2022"/>
    <s v="Nov"/>
    <s v="W3"/>
    <n v="20"/>
    <n v="593.26199999999994"/>
    <n v="1244"/>
    <s v="Peanut Catogery"/>
    <s v="Shelled-Peanut"/>
    <x v="4"/>
    <n v="200000000"/>
    <n v="337119.18174432212"/>
    <x v="0"/>
    <x v="0"/>
    <n v="0.09"/>
    <n v="18000000"/>
  </r>
  <r>
    <n v="19"/>
    <n v="2022"/>
    <s v="Nov"/>
    <s v="W3"/>
    <n v="23"/>
    <n v="592.77599999999995"/>
    <n v="1234"/>
    <s v="Sesame Catogery"/>
    <s v="Gadarif-Sesame"/>
    <x v="2"/>
    <n v="250000000"/>
    <n v="421744.47008650826"/>
    <x v="2"/>
    <x v="2"/>
    <n v="0.09"/>
    <n v="22500000"/>
  </r>
  <r>
    <n v="20"/>
    <n v="2022"/>
    <s v="Nov"/>
    <s v="W3"/>
    <n v="23"/>
    <n v="592.77599999999995"/>
    <n v="1216"/>
    <s v="Sesame Catogery"/>
    <s v="Red-Sesame"/>
    <x v="0"/>
    <n v="-250000000"/>
    <n v="-421744.47008650826"/>
    <x v="2"/>
    <x v="3"/>
    <n v="0.09"/>
    <n v="-22500000"/>
  </r>
  <r>
    <n v="21"/>
    <n v="2022"/>
    <s v="Nov"/>
    <s v="W2"/>
    <n v="17"/>
    <n v="593.15499999999997"/>
    <n v="1216"/>
    <s v="Sesame Catogery"/>
    <s v="Red-Sesame"/>
    <x v="0"/>
    <n v="555213675.21000004"/>
    <n v="936034.72146403568"/>
    <x v="3"/>
    <x v="4"/>
    <n v="0"/>
    <n v="0"/>
  </r>
  <r>
    <n v="22"/>
    <n v="2022"/>
    <s v="Nov"/>
    <s v="W3"/>
    <n v="24"/>
    <n v="593.94899999999996"/>
    <n v="1245"/>
    <s v="Peanut Catogery"/>
    <s v="GNO"/>
    <x v="6"/>
    <n v="216000000"/>
    <n v="363667.58762115944"/>
    <x v="0"/>
    <x v="0"/>
    <n v="0.09"/>
    <n v="19440000"/>
  </r>
  <r>
    <n v="23"/>
    <n v="2022"/>
    <s v="Nov"/>
    <s v="W3"/>
    <n v="24"/>
    <n v="593.94899999999996"/>
    <n v="1234"/>
    <s v="Sesame Catogery"/>
    <s v="Gadarif-Sesame"/>
    <x v="2"/>
    <n v="200000000"/>
    <n v="336729.24779736984"/>
    <x v="0"/>
    <x v="0"/>
    <n v="0.09"/>
    <n v="18000000"/>
  </r>
  <r>
    <n v="24"/>
    <n v="2022"/>
    <s v="Nov"/>
    <s v="W3"/>
    <n v="21"/>
    <n v="593.38400000000001"/>
    <n v="1254"/>
    <s v="Peanut Catogery"/>
    <s v="GNO"/>
    <x v="1"/>
    <n v="763000000"/>
    <n v="1285845.253663732"/>
    <x v="1"/>
    <x v="0"/>
    <n v="0"/>
    <n v="0"/>
  </r>
  <r>
    <n v="25"/>
    <n v="2022"/>
    <s v="Dec"/>
    <s v="W1"/>
    <n v="1"/>
    <n v="589.54499999999996"/>
    <n v="1234"/>
    <s v="Sesame Catogery"/>
    <s v="Gadarif-Sesame"/>
    <x v="2"/>
    <n v="200000000"/>
    <n v="339244.67173837451"/>
    <x v="0"/>
    <x v="0"/>
    <n v="0.09"/>
    <n v="18000000"/>
  </r>
  <r>
    <n v="27"/>
    <n v="2022"/>
    <s v="Dec"/>
    <s v="W2"/>
    <n v="5"/>
    <n v="587.11099999999999"/>
    <n v="1269"/>
    <s v="Peanut Catogery"/>
    <s v="HPS-Peanut"/>
    <x v="6"/>
    <n v="298400000"/>
    <n v="508251.42094084423"/>
    <x v="3"/>
    <x v="4"/>
    <n v="0"/>
    <n v="0"/>
  </r>
  <r>
    <n v="28"/>
    <n v="2022"/>
    <s v="Dec"/>
    <s v="W2"/>
    <n v="6"/>
    <n v="588.09799999999996"/>
    <n v="1273"/>
    <s v="Peanut Catogery"/>
    <s v="GNO"/>
    <x v="1"/>
    <n v="525000000"/>
    <n v="892708.35813078785"/>
    <x v="0"/>
    <x v="0"/>
    <n v="0.09"/>
    <n v="47250000"/>
  </r>
  <r>
    <n v="29"/>
    <n v="2022"/>
    <s v="Dec"/>
    <s v="W2"/>
    <n v="5"/>
    <n v="587.11099999999999"/>
    <n v="1267"/>
    <s v="Sesame Catogery"/>
    <s v="Red-Sesame"/>
    <x v="0"/>
    <n v="297000000"/>
    <n v="505866.8633358939"/>
    <x v="3"/>
    <x v="5"/>
    <n v="0"/>
    <n v="0"/>
  </r>
  <r>
    <n v="30"/>
    <n v="2022"/>
    <s v="Dec"/>
    <s v="W2"/>
    <n v="7"/>
    <n v="585.33100000000002"/>
    <n v="1231"/>
    <s v="Cotton Catogery"/>
    <s v="Raw-Cotton"/>
    <x v="3"/>
    <n v="250000000"/>
    <n v="427108.76410099585"/>
    <x v="0"/>
    <x v="0"/>
    <n v="0.09"/>
    <n v="22500000"/>
  </r>
  <r>
    <n v="31"/>
    <n v="2022"/>
    <s v="Dec"/>
    <s v="W2"/>
    <n v="7"/>
    <n v="585.33100000000002"/>
    <n v="1274"/>
    <s v="Peanut Catogery"/>
    <s v="HPS-Peanut"/>
    <x v="1"/>
    <n v="118000000"/>
    <n v="201595.33665567002"/>
    <x v="0"/>
    <x v="0"/>
    <n v="0.09"/>
    <n v="10620000"/>
  </r>
  <r>
    <n v="32"/>
    <n v="2022"/>
    <s v="Dec"/>
    <s v="W2"/>
    <n v="8"/>
    <n v="588.90800000000002"/>
    <n v="1237"/>
    <s v="Cotton Catogery"/>
    <s v="Raw-Cotton"/>
    <x v="5"/>
    <n v="250000000"/>
    <n v="424514.52518899384"/>
    <x v="0"/>
    <x v="0"/>
    <n v="0.09"/>
    <n v="22500000"/>
  </r>
  <r>
    <n v="33"/>
    <n v="2022"/>
    <s v="Dec"/>
    <s v="W2"/>
    <n v="6"/>
    <n v="588.09799999999996"/>
    <n v="1266"/>
    <s v="Peanut Catogery"/>
    <s v="Shelled-Peanut"/>
    <x v="7"/>
    <n v="297000000"/>
    <n v="505017.87117113138"/>
    <x v="3"/>
    <x v="5"/>
    <n v="0.09"/>
    <n v="26730000"/>
  </r>
  <r>
    <n v="34"/>
    <n v="2022"/>
    <s v="Dec"/>
    <s v="W2"/>
    <n v="12"/>
    <n v="590.80700000000002"/>
    <n v="1234"/>
    <s v="Sesame Catogery"/>
    <s v="Gadarif-Sesame"/>
    <x v="2"/>
    <n v="400000000"/>
    <n v="677040.0486114755"/>
    <x v="0"/>
    <x v="0"/>
    <n v="0.09"/>
    <n v="36000000"/>
  </r>
  <r>
    <n v="35"/>
    <n v="2022"/>
    <s v="Dec"/>
    <s v="W3"/>
    <n v="15"/>
    <n v="596.22"/>
    <n v="1287"/>
    <s v="Peanut Catogery"/>
    <s v="Shelled-Peanut"/>
    <x v="7"/>
    <n v="247500000"/>
    <n v="415115.2259233169"/>
    <x v="3"/>
    <x v="6"/>
    <n v="0"/>
    <n v="0"/>
  </r>
  <r>
    <n v="36"/>
    <n v="2022"/>
    <s v="Dec"/>
    <s v="W3"/>
    <n v="15"/>
    <n v="596.22"/>
    <n v="1286"/>
    <s v="Peanut Catogery"/>
    <s v="Shelled-Peanut"/>
    <x v="4"/>
    <n v="495726495.73000002"/>
    <n v="831448.95463084092"/>
    <x v="3"/>
    <x v="6"/>
    <n v="0"/>
    <n v="0"/>
  </r>
  <r>
    <n v="37"/>
    <n v="2022"/>
    <s v="Dec"/>
    <s v="W3"/>
    <n v="15"/>
    <n v="596.22"/>
    <n v="1290"/>
    <s v="Peanut Catogery"/>
    <s v="Shelled-Peanut"/>
    <x v="8"/>
    <n v="170000000"/>
    <n v="285129.65012914693"/>
    <x v="0"/>
    <x v="0"/>
    <n v="0.09"/>
    <n v="15300000"/>
  </r>
  <r>
    <n v="38"/>
    <n v="2022"/>
    <s v="Dec"/>
    <s v="W3"/>
    <n v="18"/>
    <n v="595.06200000000001"/>
    <n v="1237"/>
    <s v="Cotton Catogery"/>
    <s v="Raw-Cotton"/>
    <x v="5"/>
    <n v="200000000"/>
    <n v="336099.43165586109"/>
    <x v="0"/>
    <x v="0"/>
    <n v="0.09"/>
    <n v="18000000"/>
  </r>
  <r>
    <n v="39"/>
    <n v="2022"/>
    <s v="Dec"/>
    <s v="W3"/>
    <n v="21"/>
    <n v="596.375"/>
    <n v="1292"/>
    <s v="Sesame Catogery"/>
    <s v="NG-Sesame/Western"/>
    <x v="9"/>
    <n v="96000000"/>
    <n v="160972.54244393209"/>
    <x v="0"/>
    <x v="0"/>
    <n v="0.09"/>
    <n v="8640000"/>
  </r>
  <r>
    <n v="40"/>
    <n v="2022"/>
    <s v="Dec"/>
    <s v="W4"/>
    <n v="22"/>
    <n v="597.66899999999998"/>
    <n v="1286"/>
    <s v="Peanut Catogery"/>
    <s v="Shelled-Peanut"/>
    <x v="4"/>
    <n v="594000000"/>
    <n v="993861.15056996432"/>
    <x v="3"/>
    <x v="7"/>
    <n v="0"/>
    <n v="0"/>
  </r>
  <r>
    <n v="41"/>
    <n v="2022"/>
    <s v="Dec"/>
    <s v="W4"/>
    <n v="22"/>
    <n v="597.66899999999998"/>
    <n v="1288"/>
    <s v="Sesame Catogery"/>
    <s v="NG-Sesame/Western"/>
    <x v="0"/>
    <n v="495000000"/>
    <n v="828217.62547497032"/>
    <x v="3"/>
    <x v="7"/>
    <n v="0"/>
    <n v="0"/>
  </r>
  <r>
    <n v="42"/>
    <n v="2022"/>
    <s v="Dec"/>
    <s v="W4"/>
    <n v="22"/>
    <n v="597.66899999999998"/>
    <n v="1240"/>
    <s v="Peanut Catogery"/>
    <s v="GNO"/>
    <x v="0"/>
    <n v="1619838000"/>
    <n v="2710259.3576042927"/>
    <x v="3"/>
    <x v="7"/>
    <n v="0"/>
    <n v="0"/>
  </r>
  <r>
    <n v="43"/>
    <n v="2022"/>
    <s v="Dec"/>
    <s v="W4"/>
    <n v="26"/>
    <n v="594.15300000000002"/>
    <n v="1288"/>
    <s v="Sesame Catogery"/>
    <s v="NG-Sesame/Western"/>
    <x v="0"/>
    <n v="-150000000"/>
    <n v="-252460.22489156833"/>
    <x v="2"/>
    <x v="8"/>
    <n v="0.09"/>
    <n v="-13500000"/>
  </r>
  <r>
    <n v="44"/>
    <n v="2022"/>
    <s v="Dec"/>
    <s v="W4"/>
    <n v="26"/>
    <n v="594.15300000000002"/>
    <n v="1266"/>
    <s v="Peanut Catogery"/>
    <s v="Shelled-Peanut"/>
    <x v="7"/>
    <n v="150000000"/>
    <n v="252460.22489156833"/>
    <x v="2"/>
    <x v="2"/>
    <n v="0.09"/>
    <n v="13500000"/>
  </r>
  <r>
    <n v="45"/>
    <n v="2022"/>
    <s v="Dec"/>
    <s v="W4"/>
    <n v="26"/>
    <n v="594.15300000000002"/>
    <n v="1288"/>
    <s v="Sesame Catogery"/>
    <s v="NG-Sesame/Western"/>
    <x v="0"/>
    <n v="-1620000000"/>
    <n v="-2726570.4288289379"/>
    <x v="2"/>
    <x v="9"/>
    <n v="0.09"/>
    <n v="-145800000"/>
  </r>
  <r>
    <n v="46"/>
    <n v="2022"/>
    <s v="Dec"/>
    <s v="W4"/>
    <n v="26"/>
    <n v="594.15300000000002"/>
    <n v="1274"/>
    <s v="Peanut Catogery"/>
    <s v="HPS-Peanut"/>
    <x v="1"/>
    <n v="1620000000"/>
    <n v="2726570.4288289379"/>
    <x v="2"/>
    <x v="2"/>
    <n v="0.09"/>
    <n v="145800000"/>
  </r>
  <r>
    <n v="47"/>
    <n v="2022"/>
    <s v="Dec"/>
    <s v="W4"/>
    <n v="27"/>
    <n v="595.14099999999996"/>
    <n v="1295"/>
    <s v="Peanut Catogery"/>
    <s v="GNO"/>
    <x v="6"/>
    <n v="213840000"/>
    <n v="359309.81061630778"/>
    <x v="3"/>
    <x v="7"/>
    <n v="0"/>
    <n v="0"/>
  </r>
  <r>
    <n v="48"/>
    <n v="2022"/>
    <s v="Dec"/>
    <s v="W4"/>
    <n v="27"/>
    <n v="595.14099999999996"/>
    <n v="1292"/>
    <s v="Sesame Catogery"/>
    <s v="NG-Sesame/Western"/>
    <x v="9"/>
    <n v="35858210.619999997"/>
    <n v="60251.6220861947"/>
    <x v="0"/>
    <x v="0"/>
    <n v="0.09"/>
    <n v="3227238.9557999996"/>
  </r>
  <r>
    <n v="49"/>
    <n v="2022"/>
    <s v="Dec"/>
    <s v="W4"/>
    <n v="27"/>
    <n v="595.14099999999996"/>
    <n v="1287"/>
    <s v="Peanut Catogery"/>
    <s v="Shelled-Peanut"/>
    <x v="7"/>
    <n v="693000000"/>
    <n v="1164429.9418121085"/>
    <x v="3"/>
    <x v="7"/>
    <n v="0"/>
    <n v="0"/>
  </r>
  <r>
    <n v="50"/>
    <n v="2022"/>
    <s v="Dec"/>
    <s v="W4"/>
    <n v="26"/>
    <n v="594.15300000000002"/>
    <n v="1287"/>
    <s v="Peanut Catogery"/>
    <s v="Shelled-Peanut"/>
    <x v="7"/>
    <n v="350000000"/>
    <n v="589073.85808032611"/>
    <x v="0"/>
    <x v="0"/>
    <n v="0.09"/>
    <n v="31500000"/>
  </r>
  <r>
    <n v="51"/>
    <n v="2022"/>
    <s v="Dec"/>
    <s v="W4"/>
    <n v="27"/>
    <n v="595.14099999999996"/>
    <n v="1290"/>
    <s v="Peanut Catogery"/>
    <s v="Shelled-Peanut"/>
    <x v="8"/>
    <n v="-170000000"/>
    <n v="-285646.59467252297"/>
    <x v="2"/>
    <x v="10"/>
    <n v="0.09"/>
    <n v="-15300000"/>
  </r>
  <r>
    <n v="52"/>
    <n v="2022"/>
    <s v="Dec"/>
    <s v="W4"/>
    <n v="27"/>
    <n v="595.14099999999996"/>
    <n v="1304"/>
    <s v="Peanut Catogery"/>
    <s v="Shelled-Peanut"/>
    <x v="10"/>
    <n v="170000000"/>
    <n v="285646.59467252297"/>
    <x v="2"/>
    <x v="11"/>
    <n v="0.09"/>
    <n v="15300000"/>
  </r>
  <r>
    <n v="53"/>
    <n v="2022"/>
    <s v="Dec"/>
    <s v="W4"/>
    <n v="28"/>
    <n v="595.60900000000004"/>
    <n v="1287"/>
    <s v="Peanut Catogery"/>
    <s v="Shelled-Peanut"/>
    <x v="7"/>
    <n v="-350000000"/>
    <n v="-587633.83360560366"/>
    <x v="2"/>
    <x v="3"/>
    <n v="0.09"/>
    <n v="-31500000"/>
  </r>
  <r>
    <n v="54"/>
    <n v="2022"/>
    <s v="Dec"/>
    <s v="W4"/>
    <n v="28"/>
    <n v="595.60900000000004"/>
    <n v="1234"/>
    <s v="Sesame Catogery"/>
    <s v="Gadarif-Sesame"/>
    <x v="2"/>
    <n v="350000000"/>
    <n v="587633.83360560366"/>
    <x v="2"/>
    <x v="8"/>
    <n v="0.09"/>
    <n v="31500000"/>
  </r>
  <r>
    <n v="55"/>
    <n v="2022"/>
    <s v="Dec"/>
    <s v="W4"/>
    <n v="28"/>
    <n v="595.60900000000004"/>
    <n v="1287"/>
    <s v="Peanut Catogery"/>
    <s v="Shelled-Peanut"/>
    <x v="7"/>
    <n v="594000000"/>
    <n v="997298.56331922451"/>
    <x v="3"/>
    <x v="6"/>
    <n v="0"/>
    <n v="0"/>
  </r>
  <r>
    <n v="56"/>
    <n v="2022"/>
    <s v="Dec"/>
    <s v="W4"/>
    <n v="28"/>
    <n v="595.60900000000004"/>
    <n v="1302"/>
    <s v="Peanut Catogery"/>
    <s v="HPS-Peanut"/>
    <x v="6"/>
    <n v="298399999.58999997"/>
    <n v="500999.81630566355"/>
    <x v="3"/>
    <x v="6"/>
    <n v="0"/>
    <n v="0"/>
  </r>
  <r>
    <n v="57"/>
    <n v="2022"/>
    <s v="Dec"/>
    <s v="W4"/>
    <n v="27"/>
    <n v="595.14099999999996"/>
    <n v="1286"/>
    <s v="Peanut Catogery"/>
    <s v="Shelled-Peanut"/>
    <x v="4"/>
    <n v="693000000"/>
    <n v="1164429.9418121085"/>
    <x v="3"/>
    <x v="6"/>
    <n v="0"/>
    <n v="0"/>
  </r>
  <r>
    <n v="58"/>
    <n v="2022"/>
    <s v="Dec"/>
    <s v="W4"/>
    <n v="29"/>
    <n v="595.60900000000004"/>
    <n v="1287"/>
    <s v="Peanut Catogery"/>
    <s v="Shelled-Peanut"/>
    <x v="7"/>
    <n v="-110000000"/>
    <n v="-184684.91913318972"/>
    <x v="2"/>
    <x v="3"/>
    <n v="0.09"/>
    <n v="-9900000"/>
  </r>
  <r>
    <n v="59"/>
    <n v="2022"/>
    <s v="Dec"/>
    <s v="W4"/>
    <n v="29"/>
    <n v="595.60900000000004"/>
    <n v="1234"/>
    <s v="Sesame Catogery"/>
    <s v="Gadarif-Sesame"/>
    <x v="2"/>
    <n v="110000000"/>
    <n v="184684.91913318972"/>
    <x v="2"/>
    <x v="8"/>
    <n v="0.09"/>
    <n v="9900000"/>
  </r>
  <r>
    <n v="60"/>
    <n v="2023"/>
    <s v="Jan"/>
    <s v="W1"/>
    <n v="3"/>
    <n v="597.04999999999995"/>
    <n v="1230"/>
    <s v="Sesame Catogery"/>
    <s v="Gadarif-Sesame"/>
    <x v="2"/>
    <n v="300000000"/>
    <n v="502470.47985930828"/>
    <x v="0"/>
    <x v="0"/>
    <n v="0.09"/>
    <n v="27000000"/>
  </r>
  <r>
    <n v="61"/>
    <n v="2023"/>
    <s v="Jan"/>
    <s v="W1"/>
    <n v="4"/>
    <n v="597.30899999999997"/>
    <n v="1292"/>
    <s v="Sesame Catogery"/>
    <s v="NG-Sesame/Western"/>
    <x v="9"/>
    <n v="164869684.31999999"/>
    <n v="276020.76030999032"/>
    <x v="0"/>
    <x v="0"/>
    <n v="0.09"/>
    <n v="14838271.588799998"/>
  </r>
  <r>
    <n v="62"/>
    <n v="2023"/>
    <s v="Jan"/>
    <s v="W1"/>
    <n v="5"/>
    <n v="598.83600000000001"/>
    <n v="1266"/>
    <s v="Peanut Catogery"/>
    <s v="Shelled-Peanut"/>
    <x v="7"/>
    <n v="100000000"/>
    <n v="166990.62848592937"/>
    <x v="0"/>
    <x v="0"/>
    <n v="0.09"/>
    <n v="9000000"/>
  </r>
  <r>
    <n v="63"/>
    <n v="2023"/>
    <s v="Jan"/>
    <s v="W1"/>
    <n v="5"/>
    <n v="598.83600000000001"/>
    <n v="1318"/>
    <s v="Sesame Catogery"/>
    <s v="NG-Sesame"/>
    <x v="11"/>
    <n v="200000000"/>
    <n v="333981.25697185873"/>
    <x v="0"/>
    <x v="0"/>
    <n v="0.09"/>
    <n v="18000000"/>
  </r>
  <r>
    <n v="64"/>
    <n v="2023"/>
    <s v="Jan"/>
    <s v="W1"/>
    <n v="5"/>
    <n v="598.83600000000001"/>
    <n v="1244"/>
    <s v="Peanut Catogery"/>
    <s v="Shelled-Peanut"/>
    <x v="4"/>
    <n v="300000000"/>
    <n v="500971.88545778807"/>
    <x v="0"/>
    <x v="0"/>
    <n v="0.09"/>
    <n v="27000000"/>
  </r>
  <r>
    <n v="65"/>
    <n v="2023"/>
    <s v="Jan"/>
    <s v="W1"/>
    <n v="5"/>
    <n v="598.83600000000001"/>
    <n v="1288"/>
    <s v="Sesame Catogery"/>
    <s v="NG-Sesame/Western"/>
    <x v="0"/>
    <n v="100000000"/>
    <n v="166990.62848592937"/>
    <x v="0"/>
    <x v="0"/>
    <n v="0.09"/>
    <n v="9000000"/>
  </r>
  <r>
    <n v="66"/>
    <n v="2023"/>
    <s v="Jan"/>
    <s v="W1"/>
    <n v="5"/>
    <n v="598.83600000000001"/>
    <n v="1316"/>
    <s v="Peanut Catogery"/>
    <s v="GNO"/>
    <x v="1"/>
    <n v="300000000"/>
    <n v="500971.88545778807"/>
    <x v="0"/>
    <x v="0"/>
    <n v="0.09"/>
    <n v="27000000"/>
  </r>
  <r>
    <n v="67"/>
    <n v="2023"/>
    <s v="Jan"/>
    <s v="W2"/>
    <n v="8"/>
    <n v="596.76599999999996"/>
    <n v="1266"/>
    <s v="Peanut Catogery"/>
    <s v="Shelled-Peanut"/>
    <x v="7"/>
    <n v="100000000"/>
    <n v="167569.86825656958"/>
    <x v="0"/>
    <x v="0"/>
    <n v="0.09"/>
    <n v="9000000"/>
  </r>
  <r>
    <n v="68"/>
    <n v="2023"/>
    <s v="Jan"/>
    <s v="W2"/>
    <n v="9"/>
    <n v="596.85699999999997"/>
    <n v="1266"/>
    <s v="Peanut Catogery"/>
    <s v="Shelled-Peanut"/>
    <x v="7"/>
    <n v="200000000"/>
    <n v="335088.63932231674"/>
    <x v="0"/>
    <x v="0"/>
    <n v="0.09"/>
    <n v="18000000"/>
  </r>
  <r>
    <n v="69"/>
    <n v="2023"/>
    <s v="Jan"/>
    <s v="W2"/>
    <n v="10"/>
    <n v="595.99400000000003"/>
    <n v="1288"/>
    <s v="Sesame Catogery"/>
    <s v="NG-Sesame/Western"/>
    <x v="0"/>
    <n v="100000000"/>
    <n v="167786.92402943654"/>
    <x v="0"/>
    <x v="0"/>
    <n v="0.09"/>
    <n v="9000000"/>
  </r>
  <r>
    <n v="70"/>
    <n v="2023"/>
    <s v="Jan"/>
    <s v="W2"/>
    <n v="9"/>
    <n v="596.85699999999997"/>
    <n v="1244"/>
    <s v="Peanut Catogery"/>
    <s v="Shelled-Peanut"/>
    <x v="4"/>
    <n v="200000000"/>
    <n v="335088.63932231674"/>
    <x v="0"/>
    <x v="0"/>
    <n v="0.09"/>
    <n v="18000000"/>
  </r>
  <r>
    <n v="71"/>
    <n v="2023"/>
    <s v="Jan"/>
    <s v="W2"/>
    <n v="11"/>
    <n v="598.56700000000001"/>
    <n v="1244"/>
    <s v="Peanut Catogery"/>
    <s v="Shelled-Peanut"/>
    <x v="4"/>
    <n v="100000000"/>
    <n v="167065.67518757298"/>
    <x v="0"/>
    <x v="0"/>
    <n v="0.09"/>
    <n v="9000000"/>
  </r>
  <r>
    <n v="72"/>
    <n v="2023"/>
    <s v="Jan"/>
    <s v="W2"/>
    <n v="9"/>
    <n v="596.85699999999997"/>
    <n v="1316"/>
    <s v="Peanut Catogery"/>
    <s v="GNO"/>
    <x v="1"/>
    <n v="400000000"/>
    <n v="670177.27864463348"/>
    <x v="0"/>
    <x v="0"/>
    <n v="0.09"/>
    <n v="36000000"/>
  </r>
  <r>
    <n v="73"/>
    <n v="2023"/>
    <s v="Jan"/>
    <s v="W2"/>
    <n v="9"/>
    <n v="596.85699999999997"/>
    <n v="1316"/>
    <s v="Peanut Catogery"/>
    <s v="GNO"/>
    <x v="1"/>
    <n v="200000000"/>
    <n v="335088.63932231674"/>
    <x v="0"/>
    <x v="0"/>
    <n v="0.09"/>
    <n v="18000000"/>
  </r>
  <r>
    <n v="74"/>
    <n v="2023"/>
    <s v="Jan"/>
    <s v="W2"/>
    <n v="11"/>
    <n v="598.56700000000001"/>
    <n v="1316"/>
    <s v="Peanut Catogery"/>
    <s v="GNO"/>
    <x v="1"/>
    <n v="300000000"/>
    <n v="501197.02556271898"/>
    <x v="0"/>
    <x v="0"/>
    <n v="0.09"/>
    <n v="27000000"/>
  </r>
  <r>
    <n v="75"/>
    <n v="2023"/>
    <s v="Jan"/>
    <s v="W2"/>
    <n v="11"/>
    <n v="598.56700000000001"/>
    <n v="1316"/>
    <s v="Peanut Catogery"/>
    <s v="GNO"/>
    <x v="1"/>
    <n v="50000000"/>
    <n v="83532.837593786491"/>
    <x v="0"/>
    <x v="0"/>
    <n v="0.09"/>
    <n v="4500000"/>
  </r>
  <r>
    <n v="76"/>
    <n v="2023"/>
    <s v="Jan"/>
    <s v="W2"/>
    <n v="12"/>
    <n v="597.76800000000003"/>
    <n v="1318"/>
    <s v="Sesame Catogery"/>
    <s v="NG-Sesame"/>
    <x v="11"/>
    <n v="-200000000"/>
    <n v="-334577.96335702145"/>
    <x v="2"/>
    <x v="12"/>
    <n v="0.09"/>
    <n v="-18000000"/>
  </r>
  <r>
    <n v="77"/>
    <n v="2023"/>
    <s v="Jan"/>
    <s v="W2"/>
    <n v="10"/>
    <n v="595.99400000000003"/>
    <n v="1317"/>
    <s v="Peanut Catogery"/>
    <s v="GNO"/>
    <x v="6"/>
    <n v="100000000"/>
    <n v="167786.92402943654"/>
    <x v="0"/>
    <x v="0"/>
    <n v="0.09"/>
    <n v="9000000"/>
  </r>
  <r>
    <n v="78"/>
    <n v="2023"/>
    <s v="Jan"/>
    <s v="W2"/>
    <n v="11"/>
    <n v="598.56700000000001"/>
    <n v="1317"/>
    <s v="Peanut Catogery"/>
    <s v="GNO"/>
    <x v="6"/>
    <n v="120000000"/>
    <n v="200478.81022508757"/>
    <x v="0"/>
    <x v="0"/>
    <n v="0.09"/>
    <n v="10800000"/>
  </r>
  <r>
    <n v="79"/>
    <n v="2023"/>
    <s v="Jan"/>
    <s v="W2"/>
    <n v="12"/>
    <n v="596.85699999999997"/>
    <n v="1319"/>
    <s v="Sesame Catogery"/>
    <s v="Red-Sesame"/>
    <x v="7"/>
    <n v="200000000"/>
    <n v="335088.63932231674"/>
    <x v="0"/>
    <x v="0"/>
    <n v="0.09"/>
    <n v="18000000"/>
  </r>
  <r>
    <n v="80"/>
    <n v="2023"/>
    <s v="Jan"/>
    <s v="W2"/>
    <n v="10"/>
    <n v="595.99400000000003"/>
    <n v="1316"/>
    <s v="Peanut Catogery"/>
    <s v="GNO"/>
    <x v="1"/>
    <n v="400000000"/>
    <n v="671147.69611774618"/>
    <x v="0"/>
    <x v="0"/>
    <n v="0.09"/>
    <n v="36000000"/>
  </r>
  <r>
    <n v="81"/>
    <n v="2023"/>
    <s v="Jan"/>
    <s v="W2"/>
    <n v="12"/>
    <n v="597.76800000000003"/>
    <n v="1244"/>
    <s v="Peanut Catogery"/>
    <s v="Shelled-Peanut"/>
    <x v="4"/>
    <n v="400000000"/>
    <n v="669155.9267140429"/>
    <x v="0"/>
    <x v="0"/>
    <n v="0.09"/>
    <n v="36000000"/>
  </r>
  <r>
    <n v="82"/>
    <n v="2023"/>
    <s v="Jan"/>
    <s v="W2"/>
    <n v="8"/>
    <n v="596.76599999999996"/>
    <n v="1244"/>
    <s v="Peanut Catogery"/>
    <s v="Shelled-Peanut"/>
    <x v="4"/>
    <n v="100000000"/>
    <n v="167569.86825656958"/>
    <x v="0"/>
    <x v="0"/>
    <n v="0.09"/>
    <n v="9000000"/>
  </r>
  <r>
    <n v="83"/>
    <n v="2023"/>
    <s v="Jan"/>
    <s v="W3"/>
    <n v="15"/>
    <n v="599.45500000000004"/>
    <n v="1237"/>
    <s v="Cotton Catogery"/>
    <s v="Raw-Cotton"/>
    <x v="5"/>
    <n v="-42761250"/>
    <n v="-71333.544636378036"/>
    <x v="2"/>
    <x v="13"/>
    <n v="0.09"/>
    <n v="-3848512.5"/>
  </r>
  <r>
    <n v="84"/>
    <n v="2023"/>
    <s v="Jan"/>
    <s v="W3"/>
    <n v="16"/>
    <n v="603.48500000000001"/>
    <n v="1319"/>
    <s v="Sesame Catogery"/>
    <s v="Red-Sesame"/>
    <x v="7"/>
    <n v="-312500000"/>
    <n v="-517825.62946883519"/>
    <x v="2"/>
    <x v="14"/>
    <n v="0.09"/>
    <n v="-28125000"/>
  </r>
  <r>
    <n v="85"/>
    <n v="2023"/>
    <s v="Jan"/>
    <s v="W3"/>
    <n v="16"/>
    <n v="603.48500000000001"/>
    <n v="1317"/>
    <s v="Peanut Catogery"/>
    <s v="GNO"/>
    <x v="6"/>
    <n v="312500000"/>
    <n v="517825.62946883519"/>
    <x v="2"/>
    <x v="8"/>
    <n v="0.09"/>
    <n v="28125000"/>
  </r>
  <r>
    <n v="86"/>
    <n v="2023"/>
    <s v="Jan"/>
    <s v="W4"/>
    <n v="22"/>
    <n v="602.36900000000003"/>
    <n v="1319"/>
    <s v="Sesame Catogery"/>
    <s v="Red-Sesame"/>
    <x v="7"/>
    <n v="300000000"/>
    <n v="498033.59734647698"/>
    <x v="0"/>
    <x v="0"/>
    <n v="0.09"/>
    <n v="27000000"/>
  </r>
  <r>
    <n v="87"/>
    <n v="2023"/>
    <s v="Jan"/>
    <s v="W4"/>
    <n v="22"/>
    <n v="602.36900000000003"/>
    <n v="1342"/>
    <s v="Sorghum"/>
    <s v="Sorghum"/>
    <x v="2"/>
    <n v="400000000"/>
    <n v="664044.79646196926"/>
    <x v="0"/>
    <x v="0"/>
    <n v="0.09"/>
    <n v="36000000"/>
  </r>
  <r>
    <n v="88"/>
    <n v="2023"/>
    <s v="Jan"/>
    <s v="W4"/>
    <n v="22"/>
    <n v="602.36900000000003"/>
    <n v="1288"/>
    <s v="Sesame Catogery"/>
    <s v="NG-Sesame/Western"/>
    <x v="0"/>
    <n v="300000000"/>
    <n v="498033.59734647698"/>
    <x v="0"/>
    <x v="0"/>
    <n v="0.09"/>
    <n v="27000000"/>
  </r>
  <r>
    <n v="89"/>
    <n v="2023"/>
    <s v="Jan"/>
    <s v="W4"/>
    <n v="22"/>
    <n v="602.36900000000003"/>
    <n v="1292"/>
    <s v="Sesame Catogery"/>
    <s v="NG-Sesame/Western"/>
    <x v="9"/>
    <n v="100000000"/>
    <n v="166011.19911549232"/>
    <x v="0"/>
    <x v="0"/>
    <n v="0.09"/>
    <n v="9000000"/>
  </r>
  <r>
    <n v="90"/>
    <n v="2023"/>
    <s v="Jan"/>
    <s v="W3"/>
    <n v="15"/>
    <n v="599.45500000000004"/>
    <n v="1338"/>
    <s v="Peanut Catogery"/>
    <s v="HPS-Peanut"/>
    <x v="1"/>
    <n v="122000000"/>
    <n v="203518.19569442241"/>
    <x v="1"/>
    <x v="0"/>
    <n v="0"/>
    <n v="0"/>
  </r>
  <r>
    <n v="91"/>
    <n v="2023"/>
    <s v="Jan"/>
    <s v="W3"/>
    <n v="16"/>
    <n v="603.48500000000001"/>
    <n v="1237"/>
    <s v="Cotton Catogery"/>
    <s v="Raw-Cotton"/>
    <x v="5"/>
    <n v="-84403949.530000001"/>
    <n v="-139860.89054408975"/>
    <x v="2"/>
    <x v="13"/>
    <n v="0.09"/>
    <n v="-7596355.4577000001"/>
  </r>
  <r>
    <n v="92"/>
    <n v="2023"/>
    <s v="Jan"/>
    <s v="W4"/>
    <n v="24"/>
    <n v="602.40899999999999"/>
    <n v="1266"/>
    <s v="Peanut Catogery"/>
    <s v="Shelled-Peanut"/>
    <x v="7"/>
    <n v="300000000"/>
    <n v="498000.52788055956"/>
    <x v="0"/>
    <x v="0"/>
    <n v="0.09"/>
    <n v="27000000"/>
  </r>
  <r>
    <n v="93"/>
    <n v="2023"/>
    <s v="Jan"/>
    <s v="W4"/>
    <n v="24"/>
    <n v="602.40899999999999"/>
    <n v="1288"/>
    <s v="Sesame Catogery"/>
    <s v="NG-Sesame/Western"/>
    <x v="0"/>
    <n v="300000000"/>
    <n v="498000.52788055956"/>
    <x v="0"/>
    <x v="0"/>
    <n v="0.09"/>
    <n v="27000000"/>
  </r>
  <r>
    <n v="94"/>
    <n v="2023"/>
    <s v="Jan"/>
    <s v="W4"/>
    <n v="24"/>
    <n v="602.40899999999999"/>
    <n v="1244"/>
    <s v="Peanut Catogery"/>
    <s v="Shelled-Peanut"/>
    <x v="4"/>
    <n v="500000000"/>
    <n v="830000.8798009326"/>
    <x v="0"/>
    <x v="0"/>
    <n v="0.09"/>
    <n v="45000000"/>
  </r>
  <r>
    <n v="95"/>
    <n v="2023"/>
    <s v="Jan"/>
    <s v="W4"/>
    <n v="25"/>
    <n v="601.89700000000005"/>
    <n v="1230"/>
    <s v="Sesame Catogery"/>
    <s v="Gadarif-Sesame"/>
    <x v="2"/>
    <n v="400000000"/>
    <n v="664565.53197640122"/>
    <x v="0"/>
    <x v="0"/>
    <n v="0.09"/>
    <n v="36000000"/>
  </r>
  <r>
    <n v="96"/>
    <n v="2023"/>
    <s v="Jan"/>
    <s v="W4"/>
    <n v="25"/>
    <n v="601.89700000000005"/>
    <n v="1358"/>
    <s v="Peanut Catogery"/>
    <s v="HPS-Peanut"/>
    <x v="6"/>
    <n v="350000000"/>
    <n v="581494.84047935111"/>
    <x v="0"/>
    <x v="0"/>
    <n v="0.09"/>
    <n v="31500000"/>
  </r>
  <r>
    <n v="97"/>
    <n v="2023"/>
    <s v="Jan"/>
    <s v="W4"/>
    <n v="25"/>
    <n v="601.89700000000005"/>
    <n v="1292"/>
    <s v="Sesame Catogery"/>
    <s v="NG-Sesame/Western"/>
    <x v="9"/>
    <n v="300000000"/>
    <n v="498424.14898230095"/>
    <x v="0"/>
    <x v="0"/>
    <n v="0.09"/>
    <n v="27000000"/>
  </r>
  <r>
    <n v="98"/>
    <n v="2023"/>
    <s v="Jan"/>
    <s v="W4"/>
    <n v="26"/>
    <n v="602.89200000000005"/>
    <n v="1288"/>
    <s v="Sesame Catogery"/>
    <s v="NG-Sesame/Western"/>
    <x v="0"/>
    <n v="-193298000"/>
    <n v="-320617.95479123952"/>
    <x v="2"/>
    <x v="15"/>
    <n v="0.09"/>
    <n v="-17396820"/>
  </r>
  <r>
    <n v="99"/>
    <n v="2023"/>
    <s v="Jan"/>
    <s v="W4"/>
    <n v="26"/>
    <n v="602.89200000000005"/>
    <n v="1348"/>
    <s v="Peanut Catogery"/>
    <s v="GNO"/>
    <x v="12"/>
    <n v="193298000"/>
    <n v="320617.95479123952"/>
    <x v="2"/>
    <x v="2"/>
    <n v="0.09"/>
    <n v="17396820"/>
  </r>
  <r>
    <n v="100"/>
    <n v="2023"/>
    <s v="Jan"/>
    <s v="W4"/>
    <n v="26"/>
    <n v="602.89200000000005"/>
    <n v="1348"/>
    <s v="Peanut Catogery"/>
    <s v="GNO"/>
    <x v="12"/>
    <n v="39600000"/>
    <n v="65683.405983161152"/>
    <x v="1"/>
    <x v="0"/>
    <n v="0.09"/>
    <n v="3564000"/>
  </r>
  <r>
    <n v="101"/>
    <n v="2023"/>
    <s v="Jan"/>
    <s v="W4"/>
    <n v="26"/>
    <n v="602.89200000000005"/>
    <n v="1266"/>
    <s v="Peanut Catogery"/>
    <s v="Shelled-Peanut"/>
    <x v="7"/>
    <n v="-150000000"/>
    <n v="-248800.78023924681"/>
    <x v="2"/>
    <x v="12"/>
    <n v="0.09"/>
    <n v="-13500000"/>
  </r>
  <r>
    <n v="102"/>
    <n v="2023"/>
    <s v="Jan"/>
    <s v="W4"/>
    <n v="29"/>
    <n v="597.81500000000005"/>
    <n v="1292"/>
    <s v="Sesame Catogery"/>
    <s v="NG-Sesame/Western"/>
    <x v="9"/>
    <n v="-100000000"/>
    <n v="-167275.82947901942"/>
    <x v="2"/>
    <x v="8"/>
    <n v="0.09"/>
    <n v="-9000000"/>
  </r>
  <r>
    <n v="103"/>
    <n v="2023"/>
    <s v="Jan"/>
    <s v="W4"/>
    <n v="29"/>
    <n v="597.81500000000005"/>
    <n v="1266"/>
    <s v="Peanut Catogery"/>
    <s v="Shelled-Peanut"/>
    <x v="7"/>
    <n v="100000000"/>
    <n v="167275.82947901942"/>
    <x v="2"/>
    <x v="16"/>
    <n v="0.09"/>
    <n v="9000000"/>
  </r>
  <r>
    <n v="104"/>
    <n v="2023"/>
    <s v="Jan"/>
    <s v="W4"/>
    <n v="29"/>
    <n v="597.81500000000005"/>
    <n v="1288"/>
    <s v="Sesame Catogery"/>
    <s v="NG-Sesame/Western"/>
    <x v="0"/>
    <n v="-150000000"/>
    <n v="-250913.74421852911"/>
    <x v="2"/>
    <x v="8"/>
    <n v="0.09"/>
    <n v="-13500000"/>
  </r>
  <r>
    <n v="105"/>
    <n v="2023"/>
    <s v="Jan"/>
    <s v="W4"/>
    <n v="29"/>
    <n v="597.81500000000005"/>
    <n v="1266"/>
    <s v="Peanut Catogery"/>
    <s v="Shelled-Peanut"/>
    <x v="7"/>
    <n v="150000000"/>
    <n v="250913.74421852911"/>
    <x v="2"/>
    <x v="2"/>
    <n v="0.09"/>
    <n v="13500000"/>
  </r>
  <r>
    <n v="106"/>
    <n v="2023"/>
    <s v="Jan"/>
    <s v="W4"/>
    <n v="30"/>
    <n v="599.07100000000003"/>
    <n v="1294"/>
    <s v="Sesame Catogery"/>
    <s v="Mixed-Sesame"/>
    <x v="7"/>
    <n v="350000000"/>
    <n v="584237.92839246092"/>
    <x v="0"/>
    <x v="0"/>
    <n v="0.09"/>
    <n v="31500000"/>
  </r>
  <r>
    <n v="107"/>
    <n v="2023"/>
    <s v="Jan"/>
    <s v="W4"/>
    <n v="31"/>
    <n v="600.60599999999999"/>
    <n v="1292"/>
    <s v="Sesame Catogery"/>
    <s v="NG-Sesame/Western"/>
    <x v="9"/>
    <n v="100000000"/>
    <n v="166498.50317845642"/>
    <x v="0"/>
    <x v="0"/>
    <n v="0.09"/>
    <n v="9000000"/>
  </r>
  <r>
    <n v="108"/>
    <n v="2023"/>
    <s v="Jan"/>
    <s v="W4"/>
    <n v="31"/>
    <n v="600.60599999999999"/>
    <n v="1362"/>
    <s v="Others"/>
    <s v="Pigeon-Peas"/>
    <x v="5"/>
    <n v="150000000"/>
    <n v="249747.75476768464"/>
    <x v="0"/>
    <x v="0"/>
    <n v="0.09"/>
    <n v="13500000"/>
  </r>
  <r>
    <n v="109"/>
    <n v="2023"/>
    <s v="Jan"/>
    <s v="W4"/>
    <n v="31"/>
    <n v="600.60599999999999"/>
    <n v="1288"/>
    <s v="Sesame Catogery"/>
    <s v="NG-Sesame/Western"/>
    <x v="0"/>
    <n v="250000000"/>
    <n v="416246.25794614106"/>
    <x v="0"/>
    <x v="0"/>
    <n v="0.09"/>
    <n v="22500000"/>
  </r>
  <r>
    <n v="110"/>
    <n v="2022"/>
    <s v="Nov"/>
    <s v="W2"/>
    <n v="9"/>
    <n v="589.94899999999996"/>
    <n v="1175"/>
    <s v="Green Fodder Catogery"/>
    <s v="Alfalfa"/>
    <x v="13"/>
    <n v="114000000"/>
    <n v="193237.0425240148"/>
    <x v="0"/>
    <x v="0"/>
    <n v="0.09"/>
    <n v="10260000"/>
  </r>
  <r>
    <n v="111"/>
    <n v="2022"/>
    <s v="Nov"/>
    <s v="W2"/>
    <n v="15"/>
    <n v="591"/>
    <n v="1175"/>
    <s v="Green Fodder Catogery"/>
    <s v="Alfalfa"/>
    <x v="13"/>
    <n v="50000000"/>
    <n v="84602.368866328252"/>
    <x v="0"/>
    <x v="0"/>
    <n v="0.09"/>
    <n v="4500000"/>
  </r>
  <r>
    <n v="112"/>
    <n v="2022"/>
    <s v="Nov"/>
    <s v="W2"/>
    <n v="17"/>
    <n v="593.15499999999997"/>
    <n v="1175"/>
    <s v="Green Fodder Catogery"/>
    <s v="Alfalfa"/>
    <x v="13"/>
    <n v="64000000"/>
    <n v="107897.59843548483"/>
    <x v="0"/>
    <x v="0"/>
    <n v="0.09"/>
    <n v="5760000"/>
  </r>
  <r>
    <n v="113"/>
    <n v="2022"/>
    <s v="Dec"/>
    <s v="W1"/>
    <n v="5"/>
    <n v="587.11099999999999"/>
    <n v="1239"/>
    <s v="Green Fodder Catogery"/>
    <s v="Alfalfa"/>
    <x v="13"/>
    <n v="227700000"/>
    <n v="387831.26189085201"/>
    <x v="3"/>
    <x v="6"/>
    <n v="0"/>
    <n v="0"/>
  </r>
  <r>
    <n v="114"/>
    <n v="2023"/>
    <s v="Jan"/>
    <s v="W2"/>
    <n v="12"/>
    <n v="597.76800000000003"/>
    <n v="1175"/>
    <s v="Green Fodder Catogery"/>
    <s v="Alfalfa"/>
    <x v="13"/>
    <n v="200000000"/>
    <n v="334577.96335702145"/>
    <x v="2"/>
    <x v="17"/>
    <n v="0.09"/>
    <n v="18000000"/>
  </r>
  <r>
    <n v="115"/>
    <n v="2023"/>
    <s v="Jan"/>
    <s v="W4"/>
    <n v="26"/>
    <n v="602.89200000000005"/>
    <n v="1175"/>
    <s v="Green Fodder Catogery"/>
    <s v="Alfalfa"/>
    <x v="13"/>
    <n v="150000000"/>
    <n v="248800.78023924681"/>
    <x v="2"/>
    <x v="8"/>
    <n v="0.09"/>
    <n v="13500000"/>
  </r>
  <r>
    <n v="116"/>
    <n v="2023"/>
    <s v="Feb"/>
    <s v="W1"/>
    <n v="2"/>
    <n v="600.52800000000002"/>
    <n v="1294"/>
    <s v="Sesame Catogery"/>
    <s v="Mixed-Sesame"/>
    <x v="7"/>
    <n v="300000000"/>
    <n v="499560.38685956359"/>
    <x v="0"/>
    <x v="0"/>
    <n v="0.09"/>
    <n v="27000000"/>
  </r>
  <r>
    <n v="117"/>
    <n v="2023"/>
    <s v="Feb"/>
    <s v="W1"/>
    <n v="2"/>
    <n v="600.52800000000002"/>
    <n v="1288"/>
    <s v="Sesame Catogery"/>
    <s v="NG-Sesame/Western"/>
    <x v="0"/>
    <n v="200000000"/>
    <n v="333040.25790637569"/>
    <x v="0"/>
    <x v="0"/>
    <n v="0.09"/>
    <n v="18000000"/>
  </r>
  <r>
    <n v="118"/>
    <n v="2023"/>
    <s v="Jan"/>
    <s v="W2"/>
    <n v="11"/>
    <n v="598.56700000000001"/>
    <n v="1335"/>
    <s v="Sorghum"/>
    <s v="Sorghum"/>
    <x v="14"/>
    <n v="706786806.39999998"/>
    <n v="1180798.1502488442"/>
    <x v="1"/>
    <x v="0"/>
    <n v="0"/>
    <n v="0"/>
  </r>
  <r>
    <n v="119"/>
    <n v="2023"/>
    <s v="Jan"/>
    <s v="W3"/>
    <n v="15"/>
    <n v="599.45500000000004"/>
    <n v="1337"/>
    <s v="Sorghum"/>
    <s v="Sorghum"/>
    <x v="14"/>
    <n v="1800000000"/>
    <n v="3002727.4774586912"/>
    <x v="1"/>
    <x v="0"/>
    <n v="0"/>
    <n v="0"/>
  </r>
  <r>
    <n v="120"/>
    <n v="2023"/>
    <s v="Nov"/>
    <s v="W1"/>
    <n v="1"/>
    <n v="589.94000000000005"/>
    <n v="1266"/>
    <s v="Peanut Catogery"/>
    <s v="Shelled-Peanut"/>
    <x v="7"/>
    <n v="8355050.8569405973"/>
    <n v="14162.543406008403"/>
    <x v="0"/>
    <x v="0"/>
    <n v="0.09"/>
    <n v="751954.57712465373"/>
  </r>
  <r>
    <n v="121"/>
    <n v="2023"/>
    <s v="Feb"/>
    <s v="W1"/>
    <n v="5"/>
    <n v="600.48"/>
    <n v="1292"/>
    <s v="Sesame Catogery"/>
    <s v="NG-Sesame/Western"/>
    <x v="9"/>
    <n v="300000000"/>
    <n v="499600.31974420464"/>
    <x v="0"/>
    <x v="0"/>
    <n v="0.09"/>
    <n v="27000000"/>
  </r>
  <r>
    <n v="122"/>
    <n v="2023"/>
    <s v="Feb"/>
    <s v="W1"/>
    <n v="5"/>
    <n v="600.48"/>
    <n v="1363"/>
    <s v="Peanut Catogery"/>
    <s v="GNO"/>
    <x v="12"/>
    <n v="346656000"/>
    <n v="577298.16147082334"/>
    <x v="0"/>
    <x v="0"/>
    <n v="0.09"/>
    <n v="31199040"/>
  </r>
  <r>
    <n v="123"/>
    <n v="2023"/>
    <s v="Feb"/>
    <s v="W1"/>
    <n v="6"/>
    <n v="602.91399999999999"/>
    <n v="1244"/>
    <s v="Peanut Catogery"/>
    <s v="Shelled-Peanut"/>
    <x v="4"/>
    <n v="500000000"/>
    <n v="829305.67211907508"/>
    <x v="0"/>
    <x v="0"/>
    <n v="0.09"/>
    <n v="45000000"/>
  </r>
  <r>
    <n v="124"/>
    <n v="2023"/>
    <s v="Feb"/>
    <s v="W1"/>
    <n v="6"/>
    <n v="602.91399999999999"/>
    <n v="1230"/>
    <s v="Sesame Catogery"/>
    <s v="Gadarif-Sesame"/>
    <x v="2"/>
    <n v="400000000"/>
    <n v="663444.53769526002"/>
    <x v="0"/>
    <x v="0"/>
    <n v="0.09"/>
    <n v="36000000"/>
  </r>
  <r>
    <n v="125"/>
    <n v="2023"/>
    <s v="Feb"/>
    <s v="W1"/>
    <n v="7"/>
    <n v="602.84900000000005"/>
    <n v="1292"/>
    <s v="Sesame Catogery"/>
    <s v="NG-Sesame/Western"/>
    <x v="9"/>
    <n v="300000000"/>
    <n v="497637.05339147942"/>
    <x v="0"/>
    <x v="0"/>
    <n v="0.09"/>
    <n v="27000000"/>
  </r>
  <r>
    <n v="126"/>
    <n v="2023"/>
    <s v="Feb"/>
    <s v="W1"/>
    <n v="7"/>
    <n v="602.84900000000005"/>
    <n v="1364"/>
    <s v="Sesame Catogery"/>
    <s v="Red-Sesame"/>
    <x v="0"/>
    <n v="300000000"/>
    <n v="497637.05339147942"/>
    <x v="0"/>
    <x v="0"/>
    <n v="0.09"/>
    <n v="27000000"/>
  </r>
  <r>
    <n v="127"/>
    <n v="2023"/>
    <s v="Feb"/>
    <s v="W1"/>
    <n v="7"/>
    <n v="602.84900000000005"/>
    <n v="1344"/>
    <s v="Green Fodder Catogery"/>
    <s v="Alfalfa"/>
    <x v="13"/>
    <n v="134000000"/>
    <n v="222277.88384819415"/>
    <x v="0"/>
    <x v="0"/>
    <n v="0.09"/>
    <n v="12060000"/>
  </r>
  <r>
    <n v="128"/>
    <n v="2023"/>
    <s v="Feb"/>
    <s v="W2"/>
    <n v="8"/>
    <n v="603.62800000000004"/>
    <n v="1370"/>
    <s v="Peanut Catogery"/>
    <s v="Shelled-Peanut"/>
    <x v="4"/>
    <n v="300000000"/>
    <n v="496994.83788028383"/>
    <x v="0"/>
    <x v="0"/>
    <n v="0.09"/>
    <n v="27000000"/>
  </r>
  <r>
    <n v="129"/>
    <n v="2023"/>
    <s v="Feb"/>
    <s v="W2"/>
    <n v="8"/>
    <n v="603.62800000000004"/>
    <n v="1294"/>
    <s v="Sesame Catogery"/>
    <s v="Mixed-Sesame"/>
    <x v="7"/>
    <n v="400000000"/>
    <n v="662659.78384037851"/>
    <x v="0"/>
    <x v="0"/>
    <n v="0.09"/>
    <n v="36000000"/>
  </r>
  <r>
    <n v="130"/>
    <n v="2023"/>
    <s v="Feb"/>
    <s v="W2"/>
    <n v="9"/>
    <n v="603.63800000000003"/>
    <n v="1364"/>
    <s v="Sesame Catogery"/>
    <s v="Red-Sesame"/>
    <x v="0"/>
    <n v="200000000"/>
    <n v="331324.40303625679"/>
    <x v="0"/>
    <x v="0"/>
    <n v="0.09"/>
    <n v="18000000"/>
  </r>
  <r>
    <n v="131"/>
    <n v="2023"/>
    <s v="Feb"/>
    <s v="W2"/>
    <n v="12"/>
    <n v="603.84"/>
    <n v="1292"/>
    <s v="Sesame Catogery"/>
    <s v="NG-Sesame/Western"/>
    <x v="9"/>
    <n v="300000000"/>
    <n v="496820.34976152622"/>
    <x v="0"/>
    <x v="0"/>
    <n v="0.09"/>
    <n v="27000000"/>
  </r>
  <r>
    <n v="132"/>
    <n v="2023"/>
    <s v="Feb"/>
    <s v="W1"/>
    <n v="2"/>
    <n v="600.52800000000002"/>
    <n v="1366"/>
    <s v="Sorghum"/>
    <s v="Sorghum"/>
    <x v="15"/>
    <n v="1336130400"/>
    <n v="2224926.0650627445"/>
    <x v="1"/>
    <x v="0"/>
    <n v="0"/>
    <n v="0"/>
  </r>
  <r>
    <n v="133"/>
    <n v="2023"/>
    <s v="Feb"/>
    <s v="W2"/>
    <n v="14"/>
    <n v="605.68799999999999"/>
    <n v="1230"/>
    <s v="Sesame Catogery"/>
    <s v="Gadarif-Sesame"/>
    <x v="2"/>
    <n v="300000000"/>
    <n v="495304.51321472443"/>
    <x v="0"/>
    <x v="0"/>
    <n v="0.09"/>
    <n v="27000000"/>
  </r>
  <r>
    <n v="134"/>
    <n v="2023"/>
    <s v="Feb"/>
    <s v="W1"/>
    <n v="5"/>
    <n v="600.48"/>
    <n v="1372"/>
    <s v="Sorghum"/>
    <s v="Sorghum"/>
    <x v="14"/>
    <n v="530100000"/>
    <n v="882793.76498800959"/>
    <x v="1"/>
    <x v="0"/>
    <n v="0"/>
    <n v="0"/>
  </r>
  <r>
    <n v="135"/>
    <n v="2023"/>
    <s v="Feb"/>
    <s v="W1"/>
    <n v="5"/>
    <n v="600.48"/>
    <n v="1373"/>
    <s v="Sorghum"/>
    <s v="Sorghum"/>
    <x v="14"/>
    <n v="115500003.3"/>
    <n v="192346.1285971223"/>
    <x v="1"/>
    <x v="0"/>
    <n v="0"/>
    <n v="0"/>
  </r>
  <r>
    <n v="136"/>
    <n v="2023"/>
    <s v="Feb"/>
    <s v="W2"/>
    <n v="14"/>
    <n v="605.68799999999999"/>
    <n v="1365"/>
    <s v="Sesame Catogery"/>
    <s v="Mixed-Sesame"/>
    <x v="9"/>
    <n v="150000000"/>
    <n v="247652.25660736221"/>
    <x v="0"/>
    <x v="0"/>
    <n v="0.09"/>
    <n v="13500000"/>
  </r>
  <r>
    <n v="137"/>
    <n v="2023"/>
    <s v="Feb"/>
    <s v="W2"/>
    <n v="14"/>
    <n v="605.68799999999999"/>
    <n v="1267"/>
    <s v="Sesame Catogery"/>
    <s v="Red-Sesame"/>
    <x v="0"/>
    <n v="200000000"/>
    <n v="330203.00880981627"/>
    <x v="0"/>
    <x v="0"/>
    <n v="0.09"/>
    <n v="18000000"/>
  </r>
  <r>
    <n v="138"/>
    <n v="2023"/>
    <s v="Feb"/>
    <s v="W3"/>
    <n v="15"/>
    <n v="606.40800000000002"/>
    <n v="1319"/>
    <s v="Sesame Catogery"/>
    <s v="Red-Sesame"/>
    <x v="7"/>
    <n v="200000000"/>
    <n v="329810.95236210601"/>
    <x v="0"/>
    <x v="0"/>
    <n v="0.09"/>
    <n v="18000000"/>
  </r>
  <r>
    <n v="139"/>
    <n v="2023"/>
    <s v="Feb"/>
    <s v="W3"/>
    <n v="16"/>
    <n v="606.28099999999995"/>
    <n v="1292"/>
    <s v="Sesame Catogery"/>
    <s v="NG-Sesame/Western"/>
    <x v="9"/>
    <n v="200000000"/>
    <n v="329880.03912377264"/>
    <x v="0"/>
    <x v="0"/>
    <n v="0.09"/>
    <n v="18000000"/>
  </r>
  <r>
    <n v="140"/>
    <n v="2023"/>
    <s v="Feb"/>
    <s v="W3"/>
    <n v="16"/>
    <n v="606.28099999999995"/>
    <n v="1370"/>
    <s v="Peanut Catogery"/>
    <s v="Shelled-Peanut"/>
    <x v="4"/>
    <n v="100000000"/>
    <n v="164940.01956188632"/>
    <x v="0"/>
    <x v="0"/>
    <n v="0.09"/>
    <n v="9000000"/>
  </r>
  <r>
    <n v="141"/>
    <n v="2023"/>
    <s v="Feb"/>
    <s v="W3"/>
    <n v="16"/>
    <n v="606.28099999999995"/>
    <n v="1383"/>
    <s v="Peanut Catogery"/>
    <s v="HPS-Peanut"/>
    <x v="6"/>
    <n v="160000000"/>
    <n v="263904.03129901813"/>
    <x v="0"/>
    <x v="0"/>
    <n v="0.09"/>
    <n v="14400000"/>
  </r>
  <r>
    <n v="142"/>
    <n v="2023"/>
    <s v="Feb"/>
    <s v="W3"/>
    <n v="16"/>
    <n v="606.28099999999995"/>
    <n v="1267"/>
    <s v="Sesame Catogery"/>
    <s v="Red-Sesame"/>
    <x v="0"/>
    <n v="200000000"/>
    <n v="329880.03912377264"/>
    <x v="0"/>
    <x v="0"/>
    <n v="0.09"/>
    <n v="18000000"/>
  </r>
  <r>
    <n v="143"/>
    <n v="2023"/>
    <s v="Feb"/>
    <s v="W3"/>
    <n v="19"/>
    <n v="609.33100000000002"/>
    <n v="1383"/>
    <s v="Peanut Catogery"/>
    <s v="HPS-Peanut"/>
    <x v="6"/>
    <n v="200000000"/>
    <n v="328228.82800973527"/>
    <x v="0"/>
    <x v="0"/>
    <n v="0.09"/>
    <n v="18000000"/>
  </r>
  <r>
    <n v="144"/>
    <n v="2023"/>
    <s v="Feb"/>
    <s v="W3"/>
    <n v="19"/>
    <n v="609.33100000000002"/>
    <n v="1370"/>
    <s v="Peanut Catogery"/>
    <s v="Shelled-Peanut"/>
    <x v="4"/>
    <n v="400000000"/>
    <n v="656457.65601947054"/>
    <x v="0"/>
    <x v="0"/>
    <n v="0.09"/>
    <n v="36000000"/>
  </r>
  <r>
    <n v="145"/>
    <n v="2023"/>
    <s v="Feb"/>
    <s v="W3"/>
    <n v="19"/>
    <n v="609.33100000000002"/>
    <n v="1292"/>
    <s v="Sesame Catogery"/>
    <s v="NG-Sesame/Western"/>
    <x v="9"/>
    <n v="100000000"/>
    <n v="164114.41400486763"/>
    <x v="0"/>
    <x v="0"/>
    <n v="0.09"/>
    <n v="9000000"/>
  </r>
  <r>
    <n v="146"/>
    <n v="2023"/>
    <s v="Feb"/>
    <s v="W3"/>
    <n v="19"/>
    <n v="609.33100000000002"/>
    <n v="1267"/>
    <s v="Sesame Catogery"/>
    <s v="Red-Sesame"/>
    <x v="0"/>
    <n v="100000000"/>
    <n v="164114.41400486763"/>
    <x v="0"/>
    <x v="0"/>
    <n v="0.09"/>
    <n v="9000000"/>
  </r>
  <r>
    <n v="147"/>
    <n v="2023"/>
    <s v="Feb"/>
    <s v="W3"/>
    <n v="20"/>
    <n v="608.10900000000004"/>
    <n v="1292"/>
    <s v="Sesame Catogery"/>
    <s v="NG-Sesame/Western"/>
    <x v="9"/>
    <n v="400000000"/>
    <n v="657776.81303845195"/>
    <x v="0"/>
    <x v="0"/>
    <n v="0.09"/>
    <n v="36000000"/>
  </r>
  <r>
    <n v="148"/>
    <n v="2023"/>
    <s v="Feb"/>
    <s v="W3"/>
    <n v="21"/>
    <n v="611.73"/>
    <n v="1267"/>
    <s v="Sesame Catogery"/>
    <s v="Red-Sesame"/>
    <x v="0"/>
    <n v="200000000"/>
    <n v="326941.62457293249"/>
    <x v="0"/>
    <x v="0"/>
    <n v="0.09"/>
    <n v="18000000"/>
  </r>
  <r>
    <n v="149"/>
    <n v="2023"/>
    <s v="Feb"/>
    <s v="W4"/>
    <n v="22"/>
    <n v="614.226"/>
    <n v="1345"/>
    <s v="Cotton Catogery"/>
    <s v="Raw-Cotton"/>
    <x v="7"/>
    <n v="6411884.9999999991"/>
    <n v="10438.967090289241"/>
    <x v="1"/>
    <x v="0"/>
    <n v="0"/>
    <n v="0"/>
  </r>
  <r>
    <n v="150"/>
    <n v="2023"/>
    <s v="Feb"/>
    <s v="W4"/>
    <n v="23"/>
    <n v="618.23199999999997"/>
    <n v="1319"/>
    <s v="Sesame Catogery"/>
    <s v="Red-Sesame"/>
    <x v="7"/>
    <n v="200000000"/>
    <n v="323503.15092068998"/>
    <x v="0"/>
    <x v="0"/>
    <n v="0.09"/>
    <n v="18000000"/>
  </r>
  <r>
    <n v="151"/>
    <n v="2023"/>
    <s v="Feb"/>
    <s v="W4"/>
    <n v="23"/>
    <n v="618.23199999999997"/>
    <n v="1370"/>
    <s v="Peanut Catogery"/>
    <s v="Shelled-Peanut"/>
    <x v="4"/>
    <n v="500000000"/>
    <n v="808757.87730172498"/>
    <x v="0"/>
    <x v="0"/>
    <n v="0.09"/>
    <n v="45000000"/>
  </r>
  <r>
    <n v="152"/>
    <n v="2023"/>
    <s v="Feb"/>
    <s v="W4"/>
    <n v="26"/>
    <n v="613.17899999999997"/>
    <n v="1292"/>
    <s v="Sesame Catogery"/>
    <s v="NG-Sesame/Western"/>
    <x v="9"/>
    <n v="320000000"/>
    <n v="521870.44892274524"/>
    <x v="0"/>
    <x v="0"/>
    <n v="0.09"/>
    <n v="28800000"/>
  </r>
  <r>
    <n v="153"/>
    <n v="2023"/>
    <s v="Feb"/>
    <s v="W4"/>
    <n v="28"/>
    <n v="611.68200000000002"/>
    <n v="1267"/>
    <s v="Sesame Catogery"/>
    <s v="Red-Sesame"/>
    <x v="0"/>
    <n v="-200000000"/>
    <n v="-326967.28038425196"/>
    <x v="2"/>
    <x v="16"/>
    <n v="0.09"/>
    <n v="-18000000"/>
  </r>
  <r>
    <n v="154"/>
    <n v="2023"/>
    <s v="Feb"/>
    <s v="W4"/>
    <n v="28"/>
    <n v="611.68200000000002"/>
    <n v="1292"/>
    <s v="Sesame Catogery"/>
    <s v="NG-Sesame/Western"/>
    <x v="9"/>
    <n v="200000000"/>
    <n v="326967.28038425196"/>
    <x v="2"/>
    <x v="2"/>
    <n v="0.09"/>
    <n v="18000000"/>
  </r>
  <r>
    <n v="155"/>
    <n v="2023"/>
    <s v="Feb"/>
    <s v="W4"/>
    <n v="28"/>
    <n v="611.68200000000002"/>
    <n v="1292"/>
    <s v="Sesame Catogery"/>
    <s v="NG-Sesame/Western"/>
    <x v="9"/>
    <n v="300000000"/>
    <n v="490450.92057637789"/>
    <x v="0"/>
    <x v="0"/>
    <n v="0.09"/>
    <n v="27000000"/>
  </r>
  <r>
    <n v="156"/>
    <n v="2023"/>
    <s v="Feb"/>
    <s v="W4"/>
    <n v="28"/>
    <n v="611.68200000000002"/>
    <n v="1362"/>
    <s v="Others"/>
    <s v="Pigeon-Peas"/>
    <x v="5"/>
    <n v="120000000"/>
    <n v="196180.36823055116"/>
    <x v="0"/>
    <x v="0"/>
    <n v="0.09"/>
    <n v="10800000"/>
  </r>
  <r>
    <n v="157"/>
    <n v="2023"/>
    <s v="Feb"/>
    <s v="W4"/>
    <n v="28"/>
    <n v="611.68200000000002"/>
    <n v="1294"/>
    <s v="Sesame Catogery"/>
    <s v="Mixed-Sesame"/>
    <x v="7"/>
    <n v="350000000"/>
    <n v="572192.74067244085"/>
    <x v="0"/>
    <x v="0"/>
    <n v="0.09"/>
    <n v="31500000"/>
  </r>
  <r>
    <n v="158"/>
    <n v="2023"/>
    <s v="Mar"/>
    <s v="W1"/>
    <n v="2"/>
    <n v="612.69899999999996"/>
    <n v="1288"/>
    <s v="Sesame Catogery"/>
    <s v="NG-Sesame/Western"/>
    <x v="0"/>
    <n v="300000000"/>
    <n v="489636.83635847294"/>
    <x v="0"/>
    <x v="0"/>
    <n v="0.09"/>
    <n v="27000000"/>
  </r>
  <r>
    <n v="159"/>
    <n v="2023"/>
    <s v="Mar"/>
    <s v="W1"/>
    <n v="5"/>
    <n v="606.01700000000005"/>
    <n v="1292"/>
    <s v="Sesame Catogery"/>
    <s v="NG-Sesame/Western"/>
    <x v="9"/>
    <n v="300000000"/>
    <n v="495035.61781270156"/>
    <x v="0"/>
    <x v="0"/>
    <n v="0.09"/>
    <n v="27000000"/>
  </r>
  <r>
    <n v="160"/>
    <n v="2023"/>
    <s v="Mar"/>
    <s v="W1"/>
    <n v="6"/>
    <n v="605.99199999999996"/>
    <n v="1288"/>
    <s v="Sesame Catogery"/>
    <s v="NG-Sesame/Western"/>
    <x v="0"/>
    <n v="200000000"/>
    <n v="330037.36022917798"/>
    <x v="0"/>
    <x v="0"/>
    <n v="0.09"/>
    <n v="18000000"/>
  </r>
  <r>
    <n v="161"/>
    <n v="2023"/>
    <s v="Mar"/>
    <s v="W1"/>
    <n v="7"/>
    <n v="610.06600000000003"/>
    <n v="1292"/>
    <s v="Sesame Catogery"/>
    <s v="NG-Sesame/Western"/>
    <x v="9"/>
    <n v="400000000"/>
    <n v="655666.76392390323"/>
    <x v="0"/>
    <x v="0"/>
    <n v="0.09"/>
    <n v="36000000"/>
  </r>
  <r>
    <n v="162"/>
    <n v="2023"/>
    <s v="Mar"/>
    <s v="W1"/>
    <n v="7"/>
    <n v="610.06600000000003"/>
    <n v="1288"/>
    <s v="Sesame Catogery"/>
    <s v="NG-Sesame/Western"/>
    <x v="0"/>
    <n v="200000000"/>
    <n v="327833.38196195161"/>
    <x v="0"/>
    <x v="0"/>
    <n v="0.09"/>
    <n v="18000000"/>
  </r>
  <r>
    <n v="163"/>
    <n v="2023"/>
    <s v="Mar"/>
    <s v="W1"/>
    <n v="7"/>
    <n v="610.06600000000003"/>
    <n v="1175"/>
    <s v="Green Fodder Catogery"/>
    <s v="Alfalfa"/>
    <x v="13"/>
    <n v="264000000"/>
    <n v="432740.06418977614"/>
    <x v="0"/>
    <x v="0"/>
    <n v="0.09"/>
    <n v="23760000"/>
  </r>
  <r>
    <n v="164"/>
    <n v="2023"/>
    <s v="Mar"/>
    <s v="W2"/>
    <n v="9"/>
    <n v="609.41"/>
    <n v="1414"/>
    <s v="Sorghum"/>
    <s v="Sorghum"/>
    <x v="14"/>
    <n v="902755600"/>
    <n v="1481360.0039382353"/>
    <x v="1"/>
    <x v="0"/>
    <n v="0"/>
    <n v="0"/>
  </r>
  <r>
    <n v="165"/>
    <n v="2023"/>
    <s v="Mar"/>
    <s v="W2"/>
    <n v="14"/>
    <n v="610.57600000000002"/>
    <n v="1365"/>
    <s v="Sesame Catogery"/>
    <s v="Mixed-Sesame"/>
    <x v="9"/>
    <n v="300000000"/>
    <n v="491339.32548937394"/>
    <x v="0"/>
    <x v="0"/>
    <n v="0.09"/>
    <n v="27000000"/>
  </r>
  <r>
    <n v="166"/>
    <n v="2023"/>
    <s v="Mar"/>
    <s v="W2"/>
    <n v="13"/>
    <n v="607.55600000000004"/>
    <n v="1416"/>
    <s v="Cotton Catogery"/>
    <s v="Raw-Cotton"/>
    <x v="5"/>
    <n v="150000000"/>
    <n v="246890.82158681666"/>
    <x v="0"/>
    <x v="0"/>
    <n v="0.09"/>
    <n v="13500000"/>
  </r>
  <r>
    <n v="167"/>
    <n v="2023"/>
    <s v="Mar"/>
    <s v="W2"/>
    <n v="14"/>
    <n v="610.57600000000002"/>
    <n v="1418"/>
    <s v="Cotton Catogery"/>
    <s v="Finished-Cotton"/>
    <x v="16"/>
    <n v="200000000"/>
    <n v="327559.55032624933"/>
    <x v="0"/>
    <x v="0"/>
    <n v="0.09"/>
    <n v="18000000"/>
  </r>
  <r>
    <n v="168"/>
    <n v="2023"/>
    <s v="Mar"/>
    <s v="W1"/>
    <n v="6"/>
    <n v="605.99199999999996"/>
    <n v="1304"/>
    <s v="Peanut Catogery"/>
    <s v="Shelled-Peanut"/>
    <x v="10"/>
    <n v="-25000000"/>
    <n v="-41254.670028647248"/>
    <x v="4"/>
    <x v="0"/>
    <n v="0"/>
    <n v="0"/>
  </r>
  <r>
    <n v="169"/>
    <n v="2023"/>
    <s v="Mar"/>
    <s v="W1"/>
    <n v="6"/>
    <n v="605.99199999999996"/>
    <n v="1304"/>
    <s v="Peanut Catogery"/>
    <s v="Shelled-Peanut"/>
    <x v="10"/>
    <n v="-25000000"/>
    <n v="-41254.670028647248"/>
    <x v="4"/>
    <x v="0"/>
    <n v="0"/>
    <n v="0"/>
  </r>
  <r>
    <n v="170"/>
    <n v="2023"/>
    <s v="Feb"/>
    <s v="W4"/>
    <n v="28"/>
    <n v="611.68200000000002"/>
    <n v="1304"/>
    <s v="Peanut Catogery"/>
    <s v="Shelled-Peanut"/>
    <x v="10"/>
    <n v="-56460000"/>
    <n v="-92302.863252474315"/>
    <x v="2"/>
    <x v="16"/>
    <n v="0.09"/>
    <n v="-5081400"/>
  </r>
  <r>
    <n v="171"/>
    <n v="2023"/>
    <s v="Feb"/>
    <s v="W4"/>
    <n v="28"/>
    <n v="611.68200000000002"/>
    <n v="1365"/>
    <s v="Sesame Catogery"/>
    <s v="Mixed-Sesame"/>
    <x v="9"/>
    <n v="56460000"/>
    <n v="92302.863252474315"/>
    <x v="2"/>
    <x v="10"/>
    <n v="0.09"/>
    <n v="5081400"/>
  </r>
  <r>
    <n v="172"/>
    <n v="2023"/>
    <s v="Mar"/>
    <s v="W4"/>
    <n v="22"/>
    <n v="610.79999999999995"/>
    <n v="1417"/>
    <s v="Cotton Catogery"/>
    <s v="Raw-Cotton"/>
    <x v="3"/>
    <n v="150000000"/>
    <n v="245579.56777996072"/>
    <x v="0"/>
    <x v="0"/>
    <n v="0.09"/>
    <n v="13500000"/>
  </r>
  <r>
    <n v="173"/>
    <n v="2023"/>
    <s v="Mar"/>
    <s v="W4"/>
    <n v="30"/>
    <n v="614.80399999999997"/>
    <n v="1410"/>
    <s v="Sesame Catogery"/>
    <s v="Gadarif-Sesame"/>
    <x v="2"/>
    <n v="200000000"/>
    <n v="325306.92708570539"/>
    <x v="0"/>
    <x v="0"/>
    <n v="0.09"/>
    <n v="18000000"/>
  </r>
  <r>
    <n v="174"/>
    <n v="2023"/>
    <s v="Mar"/>
    <s v="W4"/>
    <n v="30"/>
    <n v="614.80399999999997"/>
    <n v="1267"/>
    <s v="Sesame Catogery"/>
    <s v="Red-Sesame"/>
    <x v="0"/>
    <n v="400000000"/>
    <n v="650613.85417141079"/>
    <x v="0"/>
    <x v="0"/>
    <n v="0.09"/>
    <n v="36000000"/>
  </r>
  <r>
    <n v="175"/>
    <n v="2023"/>
    <s v="Mar"/>
    <s v="W4"/>
    <n v="30"/>
    <n v="614.80399999999997"/>
    <n v="1415"/>
    <s v="Sesame Catogery"/>
    <s v="NG-Sesame/Western"/>
    <x v="9"/>
    <n v="300000000"/>
    <n v="487960.39062855806"/>
    <x v="0"/>
    <x v="0"/>
    <n v="0.09"/>
    <n v="27000000"/>
  </r>
  <r>
    <n v="176"/>
    <n v="2023"/>
    <s v="Apr"/>
    <s v="W1"/>
    <n v="2"/>
    <n v="615.25800000000004"/>
    <n v="1394"/>
    <s v="Gum Arabic Catogery"/>
    <s v="Fresh-Hashab"/>
    <x v="4"/>
    <n v="74361429.959999993"/>
    <n v="120862.19108081485"/>
    <x v="0"/>
    <x v="0"/>
    <n v="0.09"/>
    <n v="6692528.6963999989"/>
  </r>
  <r>
    <n v="177"/>
    <n v="2023"/>
    <s v="Feb"/>
    <s v="W2"/>
    <n v="9"/>
    <n v="603.63800000000003"/>
    <n v="1349"/>
    <s v="Gum Arabic Catogery"/>
    <s v="Fresh-Talha"/>
    <x v="7"/>
    <n v="-5000000"/>
    <n v="-8283.1100759064211"/>
    <x v="2"/>
    <x v="18"/>
    <n v="0.09"/>
    <n v="-450000"/>
  </r>
  <r>
    <n v="178"/>
    <n v="2023"/>
    <s v="Feb"/>
    <s v="W2"/>
    <n v="9"/>
    <n v="603.63800000000003"/>
    <n v="1349"/>
    <s v="Gum Arabic Catogery"/>
    <s v="Fresh-Talha"/>
    <x v="7"/>
    <n v="-1365600"/>
    <n v="-2262.2830239315617"/>
    <x v="2"/>
    <x v="18"/>
    <n v="0.09"/>
    <n v="-122904"/>
  </r>
  <r>
    <n v="179"/>
    <n v="2023"/>
    <s v="Feb"/>
    <s v="W2"/>
    <n v="9"/>
    <n v="603.63800000000003"/>
    <n v="1443"/>
    <s v="Meat Catogery"/>
    <s v="Lamb-Meat"/>
    <x v="17"/>
    <n v="5000000"/>
    <n v="8283.1100759064211"/>
    <x v="2"/>
    <x v="8"/>
    <n v="0.09"/>
    <n v="450000"/>
  </r>
  <r>
    <n v="180"/>
    <n v="2023"/>
    <s v="Feb"/>
    <s v="W2"/>
    <n v="9"/>
    <n v="603.63800000000003"/>
    <n v="1443"/>
    <s v="Meat Catogery"/>
    <s v="Lamb-Meat"/>
    <x v="17"/>
    <n v="1365600"/>
    <n v="2262.2830239315617"/>
    <x v="2"/>
    <x v="8"/>
    <n v="0.09"/>
    <n v="122904"/>
  </r>
  <r>
    <n v="181"/>
    <n v="2023"/>
    <s v="Apr"/>
    <s v="W1"/>
    <n v="5"/>
    <n v="612.59900000000005"/>
    <n v="1410"/>
    <s v="Sesame Catogery"/>
    <s v="Gadarif-Sesame"/>
    <x v="2"/>
    <n v="100000000"/>
    <n v="163238.92138250306"/>
    <x v="0"/>
    <x v="0"/>
    <n v="0.09"/>
    <n v="9000000"/>
  </r>
  <r>
    <n v="182"/>
    <n v="2023"/>
    <s v="Apr"/>
    <s v="W1"/>
    <n v="5"/>
    <n v="612.59900000000005"/>
    <n v="1415"/>
    <s v="Sesame Catogery"/>
    <s v="NG-Sesame/Western"/>
    <x v="9"/>
    <n v="271093816"/>
    <n v="442530.62117306748"/>
    <x v="0"/>
    <x v="0"/>
    <n v="0.09"/>
    <n v="24398443.439999998"/>
  </r>
  <r>
    <n v="183"/>
    <n v="2023"/>
    <s v="Apr"/>
    <s v="W1"/>
    <n v="5"/>
    <n v="612.59900000000005"/>
    <n v="1175"/>
    <s v="Green Fodder Catogery"/>
    <s v="Alfalfa"/>
    <x v="18"/>
    <n v="306506025"/>
    <n v="500337.12918238516"/>
    <x v="0"/>
    <x v="0"/>
    <n v="0.09"/>
    <n v="27585542.25"/>
  </r>
  <r>
    <n v="184"/>
    <n v="2023"/>
    <s v="Apr"/>
    <s v="W2"/>
    <n v="12"/>
    <n v="616.55200000000002"/>
    <m/>
    <s v="Green Fodder Catogery"/>
    <s v="Alfalfa"/>
    <x v="19"/>
    <n v="130650000"/>
    <n v="211904.26760435454"/>
    <x v="2"/>
    <x v="2"/>
    <n v="0.09"/>
    <n v="11758500"/>
  </r>
  <r>
    <n v="185"/>
    <n v="2023"/>
    <s v="Apr"/>
    <s v="W2"/>
    <n v="13"/>
    <n v="616.55200000000002"/>
    <n v="1410"/>
    <s v="Sesame Catogery"/>
    <s v="Gadarif-Sesame"/>
    <x v="2"/>
    <n v="72000000"/>
    <n v="116778.47124005761"/>
    <x v="0"/>
    <x v="0"/>
    <n v="0.09"/>
    <n v="6480000"/>
  </r>
  <r>
    <n v="186"/>
    <n v="2023"/>
    <s v="May"/>
    <s v="W4"/>
    <n v="29"/>
    <n v="560"/>
    <n v="1175"/>
    <s v="Green Fodder Catogery"/>
    <s v="Alfalfa"/>
    <x v="18"/>
    <n v="150446969.61000001"/>
    <n v="268655.30287500005"/>
    <x v="0"/>
    <x v="0"/>
    <n v="0.09"/>
    <n v="13540227.264900001"/>
  </r>
  <r>
    <n v="187"/>
    <n v="2023"/>
    <s v="Jun"/>
    <s v="W1"/>
    <n v="6"/>
    <n v="570"/>
    <n v="1175"/>
    <s v="Green Fodder Catogery"/>
    <s v="Alfalfa"/>
    <x v="18"/>
    <n v="281425070"/>
    <n v="493728.19298245612"/>
    <x v="0"/>
    <x v="0"/>
    <n v="0.09"/>
    <n v="25328256.300000001"/>
  </r>
  <r>
    <n v="188"/>
    <n v="2023"/>
    <s v="Apr"/>
    <s v="W2"/>
    <n v="12"/>
    <n v="616.55200000000002"/>
    <n v="1175"/>
    <s v="Green Fodder Catogery"/>
    <s v="Alfalfa"/>
    <x v="18"/>
    <n v="235000000"/>
    <n v="381151.95474185469"/>
    <x v="0"/>
    <x v="0"/>
    <n v="0.09"/>
    <n v="21150000"/>
  </r>
  <r>
    <n v="189"/>
    <n v="2023"/>
    <s v="Apr"/>
    <s v="W2"/>
    <n v="13"/>
    <n v="616.55200000000002"/>
    <n v="1362"/>
    <s v="Others"/>
    <s v="Pigeon-Peas"/>
    <x v="5"/>
    <n v="80000000"/>
    <n v="129753.85693339734"/>
    <x v="0"/>
    <x v="0"/>
    <n v="0.09"/>
    <n v="7200000"/>
  </r>
  <r>
    <n v="190"/>
    <n v="2023"/>
    <s v="Apr"/>
    <s v="W2"/>
    <n v="13"/>
    <n v="616.55200000000002"/>
    <n v="1417"/>
    <s v="Cotton Catogery"/>
    <s v="Raw-Cotton"/>
    <x v="3"/>
    <n v="180000000"/>
    <n v="291946.17810014402"/>
    <x v="0"/>
    <x v="0"/>
    <n v="0.09"/>
    <n v="16200000"/>
  </r>
  <r>
    <n v="191"/>
    <n v="2023"/>
    <s v="Apr"/>
    <s v="W2"/>
    <n v="13"/>
    <n v="616.55200000000002"/>
    <n v="1394"/>
    <s v="Gum Arabic Catogery"/>
    <s v="Fresh-Hashab"/>
    <x v="4"/>
    <n v="31171044"/>
    <n v="50557.039795507917"/>
    <x v="0"/>
    <x v="0"/>
    <n v="0.09"/>
    <n v="2805393.96"/>
  </r>
  <r>
    <n v="192"/>
    <n v="2023"/>
    <s v="Apr"/>
    <s v="W2"/>
    <n v="12"/>
    <n v="616.55200000000002"/>
    <n v="1447"/>
    <s v="Green Fodder Catogery"/>
    <s v="Alfalfa"/>
    <x v="20"/>
    <n v="20263840"/>
    <n v="32866.392453515677"/>
    <x v="0"/>
    <x v="0"/>
    <n v="0.09"/>
    <n v="1823745.5999999999"/>
  </r>
  <r>
    <n v="193"/>
    <n v="2023"/>
    <m/>
    <m/>
    <m/>
    <n v="600.48"/>
    <n v="1431"/>
    <s v="Sorghum"/>
    <s v="Sorghum"/>
    <x v="14"/>
    <n v="1166666700"/>
    <n v="1942890.1878497202"/>
    <x v="1"/>
    <x v="0"/>
    <n v="0"/>
    <n v="0"/>
  </r>
  <r>
    <n v="194"/>
    <n v="2023"/>
    <s v="Jun"/>
    <s v="W3"/>
    <n v="18"/>
    <m/>
    <m/>
    <s v="Green Fodder Catogery"/>
    <m/>
    <x v="13"/>
    <n v="200595575"/>
    <n v="0"/>
    <x v="0"/>
    <x v="0"/>
    <n v="0.09"/>
    <n v="18053601.75"/>
  </r>
  <r>
    <n v="195"/>
    <n v="2023"/>
    <s v="Jun"/>
    <s v="W4"/>
    <n v="22"/>
    <n v="570"/>
    <m/>
    <s v="Green Fodder Catogery"/>
    <s v="Alfalfa"/>
    <x v="18"/>
    <n v="299140400"/>
    <n v="524807.71929824562"/>
    <x v="0"/>
    <x v="0"/>
    <n v="0.09"/>
    <n v="26922636"/>
  </r>
  <r>
    <n v="196"/>
    <n v="2023"/>
    <s v="Jul"/>
    <s v="W1"/>
    <n v="3"/>
    <n v="570"/>
    <n v="1288"/>
    <s v="Sesame Catogery"/>
    <s v="NG-Sesame/Western"/>
    <x v="0"/>
    <n v="-10000000"/>
    <n v="-17543.859649122805"/>
    <x v="4"/>
    <x v="0"/>
    <n v="0"/>
    <n v="0"/>
  </r>
  <r>
    <n v="197"/>
    <n v="2023"/>
    <s v="Jul"/>
    <s v="W1"/>
    <n v="4"/>
    <n v="570"/>
    <n v="1288"/>
    <s v="Sesame Catogery"/>
    <s v="NG-Sesame/Western"/>
    <x v="0"/>
    <n v="-10000000"/>
    <n v="-17543.859649122805"/>
    <x v="4"/>
    <x v="0"/>
    <n v="0"/>
    <n v="0"/>
  </r>
  <r>
    <n v="198"/>
    <n v="2023"/>
    <s v="Jul"/>
    <s v="W1"/>
    <n v="5"/>
    <n v="570"/>
    <n v="1288"/>
    <s v="Sesame Catogery"/>
    <s v="NG-Sesame/Western"/>
    <x v="0"/>
    <n v="-10000000"/>
    <n v="-17543.859649122805"/>
    <x v="4"/>
    <x v="0"/>
    <n v="0"/>
    <n v="0"/>
  </r>
  <r>
    <n v="199"/>
    <n v="2023"/>
    <s v="Jul"/>
    <s v="W1"/>
    <n v="6"/>
    <n v="570"/>
    <n v="1288"/>
    <s v="Sesame Catogery"/>
    <s v="NG-Sesame/Western"/>
    <x v="0"/>
    <n v="-10000000"/>
    <n v="-17543.859649122805"/>
    <x v="4"/>
    <x v="0"/>
    <n v="0"/>
    <n v="0"/>
  </r>
  <r>
    <n v="200"/>
    <n v="2023"/>
    <s v="Jul"/>
    <s v="W1"/>
    <n v="7"/>
    <n v="570"/>
    <n v="1288"/>
    <s v="Sesame Catogery"/>
    <s v="NG-Sesame/Western"/>
    <x v="0"/>
    <n v="-10000000"/>
    <n v="-17543.859649122805"/>
    <x v="4"/>
    <x v="0"/>
    <n v="0"/>
    <n v="0"/>
  </r>
  <r>
    <n v="201"/>
    <n v="2023"/>
    <s v="Jul"/>
    <s v="W2"/>
    <n v="8"/>
    <n v="560"/>
    <n v="1288"/>
    <s v="Sesame Catogery"/>
    <s v="NG-Sesame/Western"/>
    <x v="0"/>
    <n v="-20000000"/>
    <n v="-35714.285714285717"/>
    <x v="4"/>
    <x v="0"/>
    <n v="0"/>
    <n v="0"/>
  </r>
  <r>
    <n v="202"/>
    <n v="2023"/>
    <s v="Jul"/>
    <s v="W3"/>
    <n v="9"/>
    <n v="560"/>
    <n v="1288"/>
    <s v="Sesame Catogery"/>
    <s v="NG-Sesame/Western"/>
    <x v="0"/>
    <n v="-20000000"/>
    <n v="-35714.285714285717"/>
    <x v="4"/>
    <x v="0"/>
    <n v="0"/>
    <n v="0"/>
  </r>
  <r>
    <n v="203"/>
    <n v="2023"/>
    <s v="Jul"/>
    <s v="W3"/>
    <n v="10"/>
    <n v="560"/>
    <n v="1288"/>
    <s v="Sesame Catogery"/>
    <s v="NG-Sesame/Western"/>
    <x v="0"/>
    <n v="-20000000"/>
    <n v="-35714.285714285717"/>
    <x v="4"/>
    <x v="0"/>
    <n v="0"/>
    <n v="0"/>
  </r>
  <r>
    <n v="204"/>
    <n v="2023"/>
    <s v="Jul"/>
    <s v="W3"/>
    <n v="9"/>
    <n v="560"/>
    <n v="1418"/>
    <s v="Cotton Catogery"/>
    <s v="Finished-Cotton"/>
    <x v="16"/>
    <n v="-39872160"/>
    <n v="-71200.28571428571"/>
    <x v="4"/>
    <x v="0"/>
    <n v="0"/>
    <n v="0"/>
  </r>
  <r>
    <n v="205"/>
    <n v="2023"/>
    <s v="Jul"/>
    <s v="W3"/>
    <n v="11"/>
    <n v="560"/>
    <n v="1288"/>
    <s v="Sesame Catogery"/>
    <s v="NG-Sesame/Western"/>
    <x v="0"/>
    <n v="-20000000"/>
    <n v="-35714.285714285717"/>
    <x v="4"/>
    <x v="0"/>
    <n v="0"/>
    <n v="0"/>
  </r>
  <r>
    <n v="206"/>
    <n v="2023"/>
    <s v="Jul"/>
    <s v="W3"/>
    <n v="12"/>
    <n v="560"/>
    <n v="1288"/>
    <s v="Sesame Catogery"/>
    <s v="NG-Sesame/Western"/>
    <x v="0"/>
    <n v="-20000000"/>
    <n v="-35714.285714285717"/>
    <x v="4"/>
    <x v="0"/>
    <n v="0"/>
    <n v="0"/>
  </r>
  <r>
    <n v="207"/>
    <n v="2023"/>
    <s v="Jul"/>
    <s v="W3"/>
    <n v="13"/>
    <n v="560"/>
    <n v="1288"/>
    <s v="Sesame Catogery"/>
    <s v="NG-Sesame/Western"/>
    <x v="0"/>
    <n v="-20000000"/>
    <n v="-35714.285714285717"/>
    <x v="4"/>
    <x v="0"/>
    <n v="0"/>
    <n v="0"/>
  </r>
  <r>
    <n v="208"/>
    <n v="2023"/>
    <s v="Jul"/>
    <s v="W3"/>
    <n v="6"/>
    <n v="560"/>
    <n v="1175"/>
    <s v="Green Fodder Catogery"/>
    <s v="Alfalfa"/>
    <x v="18"/>
    <n v="299140400"/>
    <n v="534179.28571428568"/>
    <x v="0"/>
    <x v="0"/>
    <n v="0.09"/>
    <n v="26922636"/>
  </r>
  <r>
    <n v="209"/>
    <n v="2023"/>
    <s v="Jul"/>
    <s v="W4"/>
    <n v="24"/>
    <m/>
    <n v="1288"/>
    <s v="Sesame Catogery"/>
    <s v="NG-Sesame/Western"/>
    <x v="0"/>
    <n v="-24000000"/>
    <n v="0"/>
    <x v="4"/>
    <x v="0"/>
    <n v="0"/>
    <n v="0"/>
  </r>
  <r>
    <n v="210"/>
    <n v="2023"/>
    <s v="Aug"/>
    <s v="W5"/>
    <n v="24"/>
    <m/>
    <n v="1288"/>
    <s v="Sesame Catogery"/>
    <s v="NG-Sesame/Western"/>
    <x v="0"/>
    <n v="-3000000"/>
    <n v="0"/>
    <x v="4"/>
    <x v="0"/>
    <n v="1"/>
    <n v="-3000000"/>
  </r>
  <r>
    <n v="211"/>
    <n v="2023"/>
    <m/>
    <m/>
    <m/>
    <m/>
    <n v="1431"/>
    <s v="Sorghum"/>
    <s v="Sorghum"/>
    <x v="14"/>
    <n v="466666680"/>
    <n v="0"/>
    <x v="1"/>
    <x v="0"/>
    <n v="0"/>
    <n v="0"/>
  </r>
  <r>
    <n v="212"/>
    <n v="2023"/>
    <s v="Apr"/>
    <s v="W2"/>
    <n v="12"/>
    <n v="616.55200000000002"/>
    <n v="1288"/>
    <s v="Sesame Catogery"/>
    <s v="NG-Sesame/Western"/>
    <x v="0"/>
    <n v="-130650000"/>
    <n v="-211904.26760435454"/>
    <x v="2"/>
    <x v="19"/>
    <n v="0.09"/>
    <n v="-11758500"/>
  </r>
  <r>
    <n v="213"/>
    <n v="2023"/>
    <s v="Jul"/>
    <s v="W4"/>
    <n v="25"/>
    <m/>
    <m/>
    <s v="Green Fodder Catogery"/>
    <s v="Alfalfa"/>
    <x v="18"/>
    <n v="189601140"/>
    <n v="0"/>
    <x v="0"/>
    <x v="0"/>
    <n v="0.09"/>
    <n v="17064102.599999998"/>
  </r>
  <r>
    <n v="214"/>
    <n v="2023"/>
    <s v="Aug"/>
    <s v="W2"/>
    <n v="14"/>
    <m/>
    <m/>
    <s v="Green Fodder Catogery"/>
    <s v="Alfalfa"/>
    <x v="18"/>
    <n v="229262670"/>
    <n v="0"/>
    <x v="0"/>
    <x v="0"/>
    <n v="0.09"/>
    <n v="20633640.300000001"/>
  </r>
  <r>
    <n v="215"/>
    <n v="2023"/>
    <s v="Sep"/>
    <s v="W1"/>
    <n v="6"/>
    <m/>
    <m/>
    <s v="Green Fodder Catogery"/>
    <s v="Alfalfa"/>
    <x v="18"/>
    <n v="179853000"/>
    <n v="0"/>
    <x v="0"/>
    <x v="0"/>
    <n v="0.09"/>
    <n v="16186770"/>
  </r>
  <r>
    <n v="216"/>
    <n v="2023"/>
    <s v="Sep"/>
    <s v="W2"/>
    <n v="11"/>
    <m/>
    <n v="1415"/>
    <s v="Sesame Catogery"/>
    <s v="NG-Sesame/Western"/>
    <x v="9"/>
    <n v="-30000006"/>
    <n v="0"/>
    <x v="4"/>
    <x v="0"/>
    <n v="0"/>
    <n v="0"/>
  </r>
  <r>
    <n v="217"/>
    <n v="2023"/>
    <s v="Sep"/>
    <s v="W3"/>
    <n v="20"/>
    <m/>
    <n v="1316"/>
    <s v="Peanut Catogery"/>
    <s v="GNO"/>
    <x v="1"/>
    <n v="-1366500"/>
    <n v="0"/>
    <x v="4"/>
    <x v="0"/>
    <n v="0"/>
    <n v="0"/>
  </r>
  <r>
    <n v="218"/>
    <n v="2023"/>
    <s v="Sep"/>
    <s v="W3"/>
    <n v="20"/>
    <m/>
    <n v="1316"/>
    <s v="Peanut Catogery"/>
    <s v="GNO"/>
    <x v="1"/>
    <n v="-5000000"/>
    <n v="0"/>
    <x v="4"/>
    <x v="0"/>
    <n v="0"/>
    <n v="0"/>
  </r>
  <r>
    <n v="219"/>
    <n v="2023"/>
    <s v="Sep"/>
    <s v="W3"/>
    <n v="21"/>
    <m/>
    <n v="1362"/>
    <s v="Others"/>
    <s v="Pigeon-Peas"/>
    <x v="5"/>
    <n v="-16781640"/>
    <n v="0"/>
    <x v="2"/>
    <x v="20"/>
    <n v="0.09"/>
    <n v="-1510347.5999999999"/>
  </r>
  <r>
    <n v="220"/>
    <m/>
    <m/>
    <m/>
    <m/>
    <m/>
    <m/>
    <m/>
    <m/>
    <x v="21"/>
    <m/>
    <n v="0"/>
    <x v="5"/>
    <x v="21"/>
    <m/>
    <n v="0"/>
  </r>
  <r>
    <n v="221"/>
    <m/>
    <m/>
    <m/>
    <m/>
    <m/>
    <m/>
    <m/>
    <m/>
    <x v="21"/>
    <m/>
    <n v="0"/>
    <x v="5"/>
    <x v="21"/>
    <m/>
    <n v="0"/>
  </r>
  <r>
    <n v="222"/>
    <m/>
    <m/>
    <m/>
    <m/>
    <m/>
    <m/>
    <m/>
    <m/>
    <x v="21"/>
    <m/>
    <n v="0"/>
    <x v="5"/>
    <x v="21"/>
    <m/>
    <n v="0"/>
  </r>
  <r>
    <n v="223"/>
    <m/>
    <m/>
    <m/>
    <m/>
    <m/>
    <m/>
    <m/>
    <m/>
    <x v="21"/>
    <m/>
    <n v="0"/>
    <x v="5"/>
    <x v="21"/>
    <m/>
    <n v="0"/>
  </r>
  <r>
    <n v="224"/>
    <m/>
    <m/>
    <m/>
    <m/>
    <m/>
    <m/>
    <m/>
    <m/>
    <x v="21"/>
    <m/>
    <n v="0"/>
    <x v="5"/>
    <x v="21"/>
    <m/>
    <n v="0"/>
  </r>
  <r>
    <n v="225"/>
    <m/>
    <m/>
    <m/>
    <m/>
    <m/>
    <m/>
    <m/>
    <m/>
    <x v="21"/>
    <m/>
    <n v="0"/>
    <x v="5"/>
    <x v="21"/>
    <m/>
    <n v="0"/>
  </r>
  <r>
    <n v="226"/>
    <m/>
    <m/>
    <m/>
    <m/>
    <m/>
    <m/>
    <m/>
    <m/>
    <x v="21"/>
    <m/>
    <n v="0"/>
    <x v="5"/>
    <x v="21"/>
    <m/>
    <n v="0"/>
  </r>
  <r>
    <n v="227"/>
    <m/>
    <m/>
    <m/>
    <m/>
    <m/>
    <m/>
    <m/>
    <m/>
    <x v="21"/>
    <m/>
    <n v="0"/>
    <x v="5"/>
    <x v="21"/>
    <m/>
    <n v="0"/>
  </r>
  <r>
    <n v="228"/>
    <m/>
    <m/>
    <m/>
    <m/>
    <m/>
    <m/>
    <m/>
    <m/>
    <x v="21"/>
    <m/>
    <n v="0"/>
    <x v="5"/>
    <x v="21"/>
    <m/>
    <n v="0"/>
  </r>
  <r>
    <n v="229"/>
    <m/>
    <m/>
    <m/>
    <m/>
    <m/>
    <m/>
    <m/>
    <m/>
    <x v="21"/>
    <m/>
    <n v="0"/>
    <x v="5"/>
    <x v="21"/>
    <m/>
    <n v="0"/>
  </r>
  <r>
    <n v="230"/>
    <m/>
    <m/>
    <m/>
    <m/>
    <m/>
    <m/>
    <m/>
    <m/>
    <x v="21"/>
    <m/>
    <n v="0"/>
    <x v="5"/>
    <x v="21"/>
    <m/>
    <n v="0"/>
  </r>
  <r>
    <n v="231"/>
    <m/>
    <m/>
    <m/>
    <m/>
    <m/>
    <m/>
    <m/>
    <m/>
    <x v="21"/>
    <m/>
    <n v="0"/>
    <x v="5"/>
    <x v="21"/>
    <m/>
    <n v="0"/>
  </r>
  <r>
    <n v="232"/>
    <m/>
    <m/>
    <m/>
    <m/>
    <m/>
    <m/>
    <m/>
    <m/>
    <x v="21"/>
    <m/>
    <n v="0"/>
    <x v="5"/>
    <x v="21"/>
    <m/>
    <n v="0"/>
  </r>
  <r>
    <n v="233"/>
    <m/>
    <m/>
    <m/>
    <m/>
    <m/>
    <m/>
    <m/>
    <m/>
    <x v="21"/>
    <m/>
    <n v="0"/>
    <x v="5"/>
    <x v="21"/>
    <m/>
    <n v="0"/>
  </r>
  <r>
    <n v="234"/>
    <m/>
    <m/>
    <m/>
    <m/>
    <m/>
    <m/>
    <m/>
    <m/>
    <x v="21"/>
    <m/>
    <n v="0"/>
    <x v="5"/>
    <x v="21"/>
    <m/>
    <n v="0"/>
  </r>
  <r>
    <n v="235"/>
    <m/>
    <m/>
    <m/>
    <m/>
    <m/>
    <m/>
    <m/>
    <m/>
    <x v="21"/>
    <m/>
    <n v="0"/>
    <x v="5"/>
    <x v="21"/>
    <m/>
    <n v="0"/>
  </r>
  <r>
    <n v="236"/>
    <m/>
    <m/>
    <m/>
    <m/>
    <m/>
    <m/>
    <m/>
    <m/>
    <x v="21"/>
    <m/>
    <n v="0"/>
    <x v="5"/>
    <x v="21"/>
    <m/>
    <n v="0"/>
  </r>
  <r>
    <n v="237"/>
    <m/>
    <m/>
    <m/>
    <m/>
    <m/>
    <m/>
    <m/>
    <m/>
    <x v="21"/>
    <m/>
    <n v="0"/>
    <x v="5"/>
    <x v="21"/>
    <m/>
    <n v="0"/>
  </r>
  <r>
    <n v="238"/>
    <m/>
    <m/>
    <m/>
    <m/>
    <m/>
    <m/>
    <m/>
    <m/>
    <x v="21"/>
    <m/>
    <n v="0"/>
    <x v="5"/>
    <x v="21"/>
    <m/>
    <n v="0"/>
  </r>
  <r>
    <n v="239"/>
    <m/>
    <m/>
    <m/>
    <m/>
    <m/>
    <m/>
    <m/>
    <m/>
    <x v="21"/>
    <m/>
    <n v="0"/>
    <x v="5"/>
    <x v="21"/>
    <m/>
    <n v="0"/>
  </r>
  <r>
    <n v="240"/>
    <m/>
    <m/>
    <m/>
    <m/>
    <m/>
    <m/>
    <m/>
    <m/>
    <x v="21"/>
    <m/>
    <n v="0"/>
    <x v="5"/>
    <x v="21"/>
    <m/>
    <n v="0"/>
  </r>
  <r>
    <n v="241"/>
    <m/>
    <m/>
    <m/>
    <m/>
    <m/>
    <m/>
    <m/>
    <m/>
    <x v="21"/>
    <m/>
    <n v="0"/>
    <x v="5"/>
    <x v="21"/>
    <m/>
    <n v="0"/>
  </r>
  <r>
    <n v="242"/>
    <m/>
    <m/>
    <m/>
    <m/>
    <m/>
    <m/>
    <m/>
    <m/>
    <x v="21"/>
    <m/>
    <n v="0"/>
    <x v="5"/>
    <x v="21"/>
    <m/>
    <n v="0"/>
  </r>
  <r>
    <n v="243"/>
    <m/>
    <m/>
    <m/>
    <m/>
    <m/>
    <m/>
    <m/>
    <m/>
    <x v="21"/>
    <m/>
    <n v="0"/>
    <x v="5"/>
    <x v="21"/>
    <m/>
    <n v="0"/>
  </r>
  <r>
    <n v="244"/>
    <m/>
    <m/>
    <m/>
    <m/>
    <m/>
    <m/>
    <m/>
    <m/>
    <x v="21"/>
    <m/>
    <n v="0"/>
    <x v="5"/>
    <x v="21"/>
    <m/>
    <n v="0"/>
  </r>
  <r>
    <n v="245"/>
    <m/>
    <m/>
    <m/>
    <m/>
    <m/>
    <m/>
    <m/>
    <m/>
    <x v="21"/>
    <m/>
    <n v="0"/>
    <x v="5"/>
    <x v="21"/>
    <m/>
    <n v="0"/>
  </r>
  <r>
    <n v="246"/>
    <m/>
    <m/>
    <m/>
    <m/>
    <m/>
    <m/>
    <m/>
    <m/>
    <x v="21"/>
    <m/>
    <n v="0"/>
    <x v="5"/>
    <x v="21"/>
    <m/>
    <n v="0"/>
  </r>
  <r>
    <n v="247"/>
    <m/>
    <m/>
    <m/>
    <m/>
    <m/>
    <m/>
    <m/>
    <m/>
    <x v="21"/>
    <m/>
    <n v="0"/>
    <x v="5"/>
    <x v="21"/>
    <m/>
    <n v="0"/>
  </r>
  <r>
    <n v="248"/>
    <m/>
    <m/>
    <m/>
    <m/>
    <m/>
    <m/>
    <m/>
    <m/>
    <x v="21"/>
    <m/>
    <n v="0"/>
    <x v="5"/>
    <x v="21"/>
    <m/>
    <n v="0"/>
  </r>
  <r>
    <n v="249"/>
    <m/>
    <m/>
    <m/>
    <m/>
    <m/>
    <m/>
    <m/>
    <m/>
    <x v="21"/>
    <m/>
    <n v="0"/>
    <x v="5"/>
    <x v="21"/>
    <m/>
    <n v="0"/>
  </r>
  <r>
    <n v="250"/>
    <m/>
    <m/>
    <m/>
    <m/>
    <m/>
    <m/>
    <m/>
    <m/>
    <x v="21"/>
    <m/>
    <n v="0"/>
    <x v="5"/>
    <x v="21"/>
    <m/>
    <n v="0"/>
  </r>
  <r>
    <n v="251"/>
    <m/>
    <m/>
    <m/>
    <m/>
    <m/>
    <m/>
    <m/>
    <m/>
    <x v="21"/>
    <m/>
    <n v="0"/>
    <x v="5"/>
    <x v="21"/>
    <m/>
    <n v="0"/>
  </r>
  <r>
    <n v="252"/>
    <m/>
    <m/>
    <m/>
    <m/>
    <m/>
    <m/>
    <m/>
    <m/>
    <x v="21"/>
    <m/>
    <n v="0"/>
    <x v="5"/>
    <x v="21"/>
    <m/>
    <n v="0"/>
  </r>
  <r>
    <n v="253"/>
    <m/>
    <m/>
    <m/>
    <m/>
    <m/>
    <m/>
    <m/>
    <m/>
    <x v="21"/>
    <m/>
    <n v="0"/>
    <x v="5"/>
    <x v="21"/>
    <m/>
    <n v="0"/>
  </r>
  <r>
    <n v="254"/>
    <m/>
    <m/>
    <m/>
    <m/>
    <m/>
    <m/>
    <m/>
    <m/>
    <x v="21"/>
    <m/>
    <n v="0"/>
    <x v="5"/>
    <x v="21"/>
    <m/>
    <n v="0"/>
  </r>
  <r>
    <n v="255"/>
    <m/>
    <m/>
    <m/>
    <m/>
    <m/>
    <m/>
    <m/>
    <m/>
    <x v="21"/>
    <m/>
    <n v="0"/>
    <x v="5"/>
    <x v="21"/>
    <m/>
    <n v="0"/>
  </r>
  <r>
    <n v="256"/>
    <m/>
    <m/>
    <m/>
    <m/>
    <m/>
    <m/>
    <m/>
    <m/>
    <x v="21"/>
    <m/>
    <n v="0"/>
    <x v="5"/>
    <x v="21"/>
    <m/>
    <n v="0"/>
  </r>
  <r>
    <n v="257"/>
    <m/>
    <m/>
    <m/>
    <m/>
    <m/>
    <m/>
    <m/>
    <m/>
    <x v="21"/>
    <m/>
    <n v="0"/>
    <x v="5"/>
    <x v="21"/>
    <m/>
    <n v="0"/>
  </r>
  <r>
    <n v="258"/>
    <m/>
    <m/>
    <m/>
    <m/>
    <m/>
    <m/>
    <m/>
    <m/>
    <x v="21"/>
    <m/>
    <n v="0"/>
    <x v="5"/>
    <x v="21"/>
    <m/>
    <n v="0"/>
  </r>
  <r>
    <n v="259"/>
    <m/>
    <m/>
    <m/>
    <m/>
    <m/>
    <m/>
    <m/>
    <m/>
    <x v="21"/>
    <m/>
    <n v="0"/>
    <x v="5"/>
    <x v="21"/>
    <m/>
    <n v="0"/>
  </r>
  <r>
    <n v="260"/>
    <m/>
    <m/>
    <m/>
    <m/>
    <m/>
    <m/>
    <m/>
    <m/>
    <x v="21"/>
    <m/>
    <n v="0"/>
    <x v="5"/>
    <x v="21"/>
    <m/>
    <n v="0"/>
  </r>
  <r>
    <n v="261"/>
    <m/>
    <m/>
    <m/>
    <m/>
    <m/>
    <m/>
    <m/>
    <m/>
    <x v="21"/>
    <m/>
    <n v="0"/>
    <x v="5"/>
    <x v="21"/>
    <m/>
    <n v="0"/>
  </r>
  <r>
    <n v="262"/>
    <m/>
    <m/>
    <m/>
    <m/>
    <m/>
    <m/>
    <m/>
    <m/>
    <x v="21"/>
    <m/>
    <n v="0"/>
    <x v="5"/>
    <x v="21"/>
    <m/>
    <n v="0"/>
  </r>
  <r>
    <n v="263"/>
    <m/>
    <m/>
    <m/>
    <m/>
    <m/>
    <m/>
    <m/>
    <m/>
    <x v="21"/>
    <m/>
    <n v="0"/>
    <x v="5"/>
    <x v="21"/>
    <m/>
    <n v="0"/>
  </r>
  <r>
    <n v="264"/>
    <m/>
    <m/>
    <m/>
    <m/>
    <m/>
    <m/>
    <m/>
    <m/>
    <x v="21"/>
    <m/>
    <n v="0"/>
    <x v="5"/>
    <x v="21"/>
    <m/>
    <n v="0"/>
  </r>
  <r>
    <n v="265"/>
    <m/>
    <m/>
    <m/>
    <m/>
    <m/>
    <m/>
    <m/>
    <m/>
    <x v="21"/>
    <m/>
    <n v="0"/>
    <x v="5"/>
    <x v="21"/>
    <m/>
    <n v="0"/>
  </r>
  <r>
    <n v="266"/>
    <m/>
    <m/>
    <m/>
    <m/>
    <m/>
    <m/>
    <m/>
    <m/>
    <x v="21"/>
    <m/>
    <n v="0"/>
    <x v="5"/>
    <x v="21"/>
    <m/>
    <n v="0"/>
  </r>
  <r>
    <n v="267"/>
    <m/>
    <m/>
    <m/>
    <m/>
    <m/>
    <m/>
    <m/>
    <m/>
    <x v="21"/>
    <m/>
    <n v="0"/>
    <x v="5"/>
    <x v="21"/>
    <m/>
    <n v="0"/>
  </r>
  <r>
    <n v="268"/>
    <m/>
    <m/>
    <m/>
    <m/>
    <m/>
    <m/>
    <m/>
    <m/>
    <x v="21"/>
    <m/>
    <n v="0"/>
    <x v="5"/>
    <x v="21"/>
    <m/>
    <n v="0"/>
  </r>
  <r>
    <n v="269"/>
    <m/>
    <m/>
    <m/>
    <m/>
    <m/>
    <m/>
    <m/>
    <m/>
    <x v="21"/>
    <m/>
    <n v="0"/>
    <x v="5"/>
    <x v="21"/>
    <m/>
    <n v="0"/>
  </r>
  <r>
    <n v="270"/>
    <m/>
    <m/>
    <m/>
    <m/>
    <m/>
    <m/>
    <m/>
    <m/>
    <x v="21"/>
    <m/>
    <n v="0"/>
    <x v="5"/>
    <x v="21"/>
    <m/>
    <n v="0"/>
  </r>
  <r>
    <n v="271"/>
    <m/>
    <m/>
    <m/>
    <m/>
    <m/>
    <m/>
    <m/>
    <m/>
    <x v="21"/>
    <m/>
    <n v="0"/>
    <x v="5"/>
    <x v="21"/>
    <m/>
    <n v="0"/>
  </r>
  <r>
    <n v="272"/>
    <m/>
    <m/>
    <m/>
    <m/>
    <m/>
    <m/>
    <m/>
    <m/>
    <x v="21"/>
    <m/>
    <n v="0"/>
    <x v="5"/>
    <x v="21"/>
    <m/>
    <n v="0"/>
  </r>
  <r>
    <n v="273"/>
    <m/>
    <m/>
    <m/>
    <m/>
    <m/>
    <m/>
    <m/>
    <m/>
    <x v="21"/>
    <m/>
    <n v="0"/>
    <x v="5"/>
    <x v="21"/>
    <m/>
    <n v="0"/>
  </r>
  <r>
    <n v="274"/>
    <m/>
    <m/>
    <m/>
    <m/>
    <m/>
    <m/>
    <m/>
    <m/>
    <x v="21"/>
    <m/>
    <n v="0"/>
    <x v="5"/>
    <x v="21"/>
    <m/>
    <n v="0"/>
  </r>
  <r>
    <n v="275"/>
    <m/>
    <m/>
    <m/>
    <m/>
    <m/>
    <m/>
    <m/>
    <m/>
    <x v="21"/>
    <m/>
    <n v="0"/>
    <x v="5"/>
    <x v="21"/>
    <m/>
    <n v="0"/>
  </r>
  <r>
    <n v="276"/>
    <m/>
    <m/>
    <m/>
    <m/>
    <m/>
    <m/>
    <m/>
    <m/>
    <x v="21"/>
    <m/>
    <n v="0"/>
    <x v="5"/>
    <x v="21"/>
    <m/>
    <n v="0"/>
  </r>
  <r>
    <n v="277"/>
    <m/>
    <m/>
    <m/>
    <m/>
    <m/>
    <m/>
    <m/>
    <m/>
    <x v="21"/>
    <m/>
    <n v="0"/>
    <x v="5"/>
    <x v="21"/>
    <m/>
    <n v="0"/>
  </r>
  <r>
    <n v="278"/>
    <m/>
    <m/>
    <m/>
    <m/>
    <m/>
    <m/>
    <m/>
    <m/>
    <x v="21"/>
    <m/>
    <n v="0"/>
    <x v="5"/>
    <x v="21"/>
    <m/>
    <n v="0"/>
  </r>
  <r>
    <n v="279"/>
    <m/>
    <m/>
    <m/>
    <m/>
    <m/>
    <m/>
    <m/>
    <m/>
    <x v="21"/>
    <m/>
    <n v="0"/>
    <x v="5"/>
    <x v="21"/>
    <m/>
    <n v="0"/>
  </r>
  <r>
    <n v="280"/>
    <m/>
    <m/>
    <m/>
    <m/>
    <m/>
    <m/>
    <m/>
    <m/>
    <x v="21"/>
    <m/>
    <n v="0"/>
    <x v="5"/>
    <x v="21"/>
    <m/>
    <n v="0"/>
  </r>
  <r>
    <n v="281"/>
    <m/>
    <m/>
    <m/>
    <m/>
    <m/>
    <m/>
    <m/>
    <m/>
    <x v="21"/>
    <m/>
    <n v="0"/>
    <x v="5"/>
    <x v="21"/>
    <m/>
    <n v="0"/>
  </r>
  <r>
    <n v="282"/>
    <m/>
    <m/>
    <m/>
    <m/>
    <m/>
    <m/>
    <m/>
    <m/>
    <x v="21"/>
    <m/>
    <n v="0"/>
    <x v="5"/>
    <x v="21"/>
    <m/>
    <n v="0"/>
  </r>
  <r>
    <n v="283"/>
    <m/>
    <m/>
    <m/>
    <m/>
    <m/>
    <m/>
    <m/>
    <m/>
    <x v="21"/>
    <m/>
    <n v="0"/>
    <x v="5"/>
    <x v="21"/>
    <m/>
    <n v="0"/>
  </r>
  <r>
    <n v="284"/>
    <m/>
    <m/>
    <m/>
    <m/>
    <m/>
    <m/>
    <m/>
    <m/>
    <x v="21"/>
    <m/>
    <n v="0"/>
    <x v="5"/>
    <x v="21"/>
    <m/>
    <n v="0"/>
  </r>
  <r>
    <n v="285"/>
    <m/>
    <m/>
    <m/>
    <m/>
    <m/>
    <m/>
    <m/>
    <m/>
    <x v="21"/>
    <m/>
    <n v="0"/>
    <x v="5"/>
    <x v="21"/>
    <m/>
    <n v="0"/>
  </r>
  <r>
    <n v="286"/>
    <m/>
    <m/>
    <m/>
    <m/>
    <m/>
    <m/>
    <m/>
    <m/>
    <x v="21"/>
    <m/>
    <n v="0"/>
    <x v="5"/>
    <x v="21"/>
    <m/>
    <n v="0"/>
  </r>
  <r>
    <n v="287"/>
    <m/>
    <m/>
    <m/>
    <m/>
    <m/>
    <m/>
    <m/>
    <m/>
    <x v="21"/>
    <m/>
    <n v="0"/>
    <x v="5"/>
    <x v="21"/>
    <m/>
    <n v="0"/>
  </r>
  <r>
    <n v="288"/>
    <m/>
    <m/>
    <m/>
    <m/>
    <m/>
    <m/>
    <m/>
    <m/>
    <x v="21"/>
    <m/>
    <n v="0"/>
    <x v="5"/>
    <x v="21"/>
    <m/>
    <n v="0"/>
  </r>
  <r>
    <n v="289"/>
    <m/>
    <m/>
    <m/>
    <m/>
    <m/>
    <m/>
    <m/>
    <m/>
    <x v="21"/>
    <m/>
    <n v="0"/>
    <x v="5"/>
    <x v="21"/>
    <m/>
    <n v="0"/>
  </r>
  <r>
    <n v="290"/>
    <m/>
    <m/>
    <m/>
    <m/>
    <m/>
    <m/>
    <m/>
    <m/>
    <x v="21"/>
    <m/>
    <n v="0"/>
    <x v="5"/>
    <x v="21"/>
    <m/>
    <n v="0"/>
  </r>
  <r>
    <n v="291"/>
    <m/>
    <m/>
    <m/>
    <m/>
    <m/>
    <m/>
    <m/>
    <m/>
    <x v="21"/>
    <m/>
    <n v="0"/>
    <x v="5"/>
    <x v="21"/>
    <m/>
    <n v="0"/>
  </r>
  <r>
    <n v="292"/>
    <m/>
    <m/>
    <m/>
    <m/>
    <m/>
    <m/>
    <m/>
    <m/>
    <x v="21"/>
    <m/>
    <n v="0"/>
    <x v="5"/>
    <x v="21"/>
    <m/>
    <n v="0"/>
  </r>
  <r>
    <n v="293"/>
    <m/>
    <m/>
    <m/>
    <m/>
    <m/>
    <m/>
    <m/>
    <m/>
    <x v="21"/>
    <m/>
    <n v="0"/>
    <x v="5"/>
    <x v="21"/>
    <m/>
    <n v="0"/>
  </r>
  <r>
    <n v="294"/>
    <m/>
    <m/>
    <m/>
    <m/>
    <m/>
    <m/>
    <m/>
    <m/>
    <x v="21"/>
    <m/>
    <n v="0"/>
    <x v="5"/>
    <x v="21"/>
    <m/>
    <n v="0"/>
  </r>
  <r>
    <n v="295"/>
    <m/>
    <m/>
    <m/>
    <m/>
    <m/>
    <m/>
    <m/>
    <m/>
    <x v="21"/>
    <m/>
    <n v="0"/>
    <x v="5"/>
    <x v="21"/>
    <m/>
    <n v="0"/>
  </r>
  <r>
    <n v="296"/>
    <m/>
    <m/>
    <m/>
    <m/>
    <m/>
    <m/>
    <m/>
    <m/>
    <x v="21"/>
    <m/>
    <n v="0"/>
    <x v="5"/>
    <x v="21"/>
    <m/>
    <n v="0"/>
  </r>
  <r>
    <n v="297"/>
    <m/>
    <m/>
    <m/>
    <m/>
    <m/>
    <m/>
    <m/>
    <m/>
    <x v="21"/>
    <m/>
    <n v="0"/>
    <x v="5"/>
    <x v="21"/>
    <m/>
    <n v="0"/>
  </r>
  <r>
    <n v="298"/>
    <m/>
    <m/>
    <m/>
    <m/>
    <m/>
    <m/>
    <m/>
    <m/>
    <x v="21"/>
    <m/>
    <n v="0"/>
    <x v="5"/>
    <x v="21"/>
    <m/>
    <n v="0"/>
  </r>
  <r>
    <n v="299"/>
    <m/>
    <m/>
    <m/>
    <m/>
    <m/>
    <m/>
    <m/>
    <m/>
    <x v="21"/>
    <m/>
    <n v="0"/>
    <x v="5"/>
    <x v="21"/>
    <m/>
    <n v="0"/>
  </r>
  <r>
    <n v="300"/>
    <m/>
    <m/>
    <m/>
    <m/>
    <m/>
    <m/>
    <m/>
    <m/>
    <x v="21"/>
    <m/>
    <n v="0"/>
    <x v="5"/>
    <x v="21"/>
    <m/>
    <n v="0"/>
  </r>
  <r>
    <n v="301"/>
    <m/>
    <m/>
    <m/>
    <m/>
    <m/>
    <m/>
    <m/>
    <m/>
    <x v="21"/>
    <m/>
    <n v="0"/>
    <x v="5"/>
    <x v="21"/>
    <m/>
    <n v="0"/>
  </r>
  <r>
    <n v="302"/>
    <m/>
    <m/>
    <m/>
    <m/>
    <m/>
    <m/>
    <m/>
    <m/>
    <x v="21"/>
    <m/>
    <n v="0"/>
    <x v="5"/>
    <x v="21"/>
    <m/>
    <n v="0"/>
  </r>
  <r>
    <n v="303"/>
    <m/>
    <m/>
    <m/>
    <m/>
    <m/>
    <m/>
    <m/>
    <m/>
    <x v="21"/>
    <m/>
    <n v="0"/>
    <x v="5"/>
    <x v="21"/>
    <m/>
    <n v="0"/>
  </r>
  <r>
    <n v="304"/>
    <m/>
    <m/>
    <m/>
    <m/>
    <m/>
    <m/>
    <m/>
    <m/>
    <x v="21"/>
    <m/>
    <n v="0"/>
    <x v="5"/>
    <x v="21"/>
    <m/>
    <n v="0"/>
  </r>
  <r>
    <n v="305"/>
    <m/>
    <m/>
    <m/>
    <m/>
    <m/>
    <m/>
    <m/>
    <m/>
    <x v="21"/>
    <m/>
    <n v="0"/>
    <x v="5"/>
    <x v="21"/>
    <m/>
    <n v="0"/>
  </r>
  <r>
    <n v="306"/>
    <m/>
    <m/>
    <m/>
    <m/>
    <m/>
    <m/>
    <m/>
    <m/>
    <x v="21"/>
    <m/>
    <n v="0"/>
    <x v="5"/>
    <x v="21"/>
    <m/>
    <n v="0"/>
  </r>
  <r>
    <n v="307"/>
    <m/>
    <m/>
    <m/>
    <m/>
    <m/>
    <m/>
    <m/>
    <m/>
    <x v="21"/>
    <m/>
    <n v="0"/>
    <x v="5"/>
    <x v="21"/>
    <m/>
    <n v="0"/>
  </r>
  <r>
    <n v="308"/>
    <m/>
    <m/>
    <m/>
    <m/>
    <m/>
    <m/>
    <m/>
    <m/>
    <x v="21"/>
    <m/>
    <n v="0"/>
    <x v="5"/>
    <x v="21"/>
    <m/>
    <n v="0"/>
  </r>
  <r>
    <n v="309"/>
    <m/>
    <m/>
    <m/>
    <m/>
    <m/>
    <m/>
    <m/>
    <m/>
    <x v="21"/>
    <m/>
    <n v="0"/>
    <x v="5"/>
    <x v="21"/>
    <m/>
    <n v="0"/>
  </r>
  <r>
    <n v="310"/>
    <m/>
    <m/>
    <m/>
    <m/>
    <m/>
    <m/>
    <m/>
    <m/>
    <x v="21"/>
    <m/>
    <n v="0"/>
    <x v="5"/>
    <x v="21"/>
    <m/>
    <n v="0"/>
  </r>
  <r>
    <n v="311"/>
    <m/>
    <m/>
    <m/>
    <m/>
    <m/>
    <m/>
    <m/>
    <m/>
    <x v="21"/>
    <m/>
    <n v="0"/>
    <x v="5"/>
    <x v="21"/>
    <m/>
    <n v="0"/>
  </r>
  <r>
    <n v="312"/>
    <m/>
    <m/>
    <m/>
    <m/>
    <m/>
    <m/>
    <m/>
    <m/>
    <x v="21"/>
    <m/>
    <n v="0"/>
    <x v="5"/>
    <x v="21"/>
    <m/>
    <n v="0"/>
  </r>
  <r>
    <n v="313"/>
    <m/>
    <m/>
    <m/>
    <m/>
    <m/>
    <m/>
    <m/>
    <m/>
    <x v="21"/>
    <m/>
    <n v="0"/>
    <x v="5"/>
    <x v="21"/>
    <m/>
    <n v="0"/>
  </r>
  <r>
    <n v="314"/>
    <m/>
    <m/>
    <m/>
    <m/>
    <m/>
    <m/>
    <m/>
    <m/>
    <x v="21"/>
    <m/>
    <n v="0"/>
    <x v="5"/>
    <x v="21"/>
    <m/>
    <n v="0"/>
  </r>
  <r>
    <n v="315"/>
    <m/>
    <m/>
    <m/>
    <m/>
    <m/>
    <m/>
    <m/>
    <m/>
    <x v="21"/>
    <m/>
    <n v="0"/>
    <x v="5"/>
    <x v="21"/>
    <m/>
    <n v="0"/>
  </r>
  <r>
    <n v="316"/>
    <m/>
    <m/>
    <m/>
    <m/>
    <m/>
    <m/>
    <m/>
    <m/>
    <x v="21"/>
    <m/>
    <n v="0"/>
    <x v="5"/>
    <x v="21"/>
    <m/>
    <n v="0"/>
  </r>
  <r>
    <n v="317"/>
    <m/>
    <m/>
    <m/>
    <m/>
    <m/>
    <m/>
    <m/>
    <m/>
    <x v="21"/>
    <m/>
    <n v="0"/>
    <x v="5"/>
    <x v="21"/>
    <m/>
    <n v="0"/>
  </r>
  <r>
    <n v="318"/>
    <m/>
    <m/>
    <m/>
    <m/>
    <m/>
    <m/>
    <m/>
    <m/>
    <x v="21"/>
    <m/>
    <n v="0"/>
    <x v="5"/>
    <x v="21"/>
    <m/>
    <n v="0"/>
  </r>
  <r>
    <n v="319"/>
    <m/>
    <m/>
    <m/>
    <m/>
    <m/>
    <m/>
    <m/>
    <m/>
    <x v="21"/>
    <m/>
    <n v="0"/>
    <x v="5"/>
    <x v="21"/>
    <m/>
    <n v="0"/>
  </r>
  <r>
    <n v="320"/>
    <m/>
    <m/>
    <m/>
    <m/>
    <m/>
    <m/>
    <m/>
    <m/>
    <x v="21"/>
    <m/>
    <n v="0"/>
    <x v="5"/>
    <x v="21"/>
    <m/>
    <n v="0"/>
  </r>
  <r>
    <n v="321"/>
    <m/>
    <m/>
    <m/>
    <m/>
    <m/>
    <m/>
    <m/>
    <m/>
    <x v="21"/>
    <m/>
    <n v="0"/>
    <x v="5"/>
    <x v="21"/>
    <m/>
    <n v="0"/>
  </r>
  <r>
    <n v="322"/>
    <m/>
    <m/>
    <m/>
    <m/>
    <m/>
    <m/>
    <m/>
    <m/>
    <x v="21"/>
    <m/>
    <n v="0"/>
    <x v="5"/>
    <x v="21"/>
    <m/>
    <n v="0"/>
  </r>
  <r>
    <n v="323"/>
    <m/>
    <m/>
    <m/>
    <m/>
    <m/>
    <m/>
    <m/>
    <m/>
    <x v="21"/>
    <m/>
    <n v="0"/>
    <x v="5"/>
    <x v="21"/>
    <m/>
    <n v="0"/>
  </r>
  <r>
    <n v="324"/>
    <m/>
    <m/>
    <m/>
    <m/>
    <m/>
    <m/>
    <m/>
    <m/>
    <x v="21"/>
    <m/>
    <n v="0"/>
    <x v="5"/>
    <x v="21"/>
    <m/>
    <n v="0"/>
  </r>
  <r>
    <n v="325"/>
    <m/>
    <m/>
    <m/>
    <m/>
    <m/>
    <m/>
    <m/>
    <m/>
    <x v="21"/>
    <m/>
    <n v="0"/>
    <x v="5"/>
    <x v="21"/>
    <m/>
    <n v="0"/>
  </r>
  <r>
    <n v="326"/>
    <m/>
    <m/>
    <m/>
    <m/>
    <m/>
    <m/>
    <m/>
    <m/>
    <x v="21"/>
    <m/>
    <n v="0"/>
    <x v="5"/>
    <x v="21"/>
    <m/>
    <n v="0"/>
  </r>
  <r>
    <n v="327"/>
    <m/>
    <m/>
    <m/>
    <m/>
    <m/>
    <m/>
    <m/>
    <m/>
    <x v="21"/>
    <m/>
    <n v="0"/>
    <x v="5"/>
    <x v="21"/>
    <m/>
    <n v="0"/>
  </r>
  <r>
    <n v="328"/>
    <m/>
    <m/>
    <m/>
    <m/>
    <m/>
    <m/>
    <m/>
    <m/>
    <x v="21"/>
    <m/>
    <n v="0"/>
    <x v="5"/>
    <x v="21"/>
    <m/>
    <n v="0"/>
  </r>
  <r>
    <n v="329"/>
    <m/>
    <m/>
    <m/>
    <m/>
    <m/>
    <m/>
    <m/>
    <m/>
    <x v="21"/>
    <m/>
    <n v="0"/>
    <x v="5"/>
    <x v="21"/>
    <m/>
    <n v="0"/>
  </r>
  <r>
    <n v="330"/>
    <m/>
    <m/>
    <m/>
    <m/>
    <m/>
    <m/>
    <m/>
    <m/>
    <x v="21"/>
    <m/>
    <n v="0"/>
    <x v="5"/>
    <x v="21"/>
    <m/>
    <n v="0"/>
  </r>
  <r>
    <n v="331"/>
    <m/>
    <m/>
    <m/>
    <m/>
    <m/>
    <m/>
    <m/>
    <m/>
    <x v="21"/>
    <m/>
    <n v="0"/>
    <x v="5"/>
    <x v="21"/>
    <m/>
    <n v="0"/>
  </r>
  <r>
    <n v="332"/>
    <m/>
    <m/>
    <m/>
    <m/>
    <m/>
    <m/>
    <m/>
    <m/>
    <x v="21"/>
    <m/>
    <n v="0"/>
    <x v="5"/>
    <x v="21"/>
    <m/>
    <n v="0"/>
  </r>
  <r>
    <n v="333"/>
    <m/>
    <m/>
    <m/>
    <m/>
    <m/>
    <m/>
    <m/>
    <m/>
    <x v="21"/>
    <m/>
    <n v="0"/>
    <x v="5"/>
    <x v="21"/>
    <m/>
    <n v="0"/>
  </r>
  <r>
    <n v="334"/>
    <m/>
    <m/>
    <m/>
    <m/>
    <m/>
    <m/>
    <m/>
    <m/>
    <x v="21"/>
    <m/>
    <n v="0"/>
    <x v="5"/>
    <x v="21"/>
    <m/>
    <n v="0"/>
  </r>
  <r>
    <n v="335"/>
    <m/>
    <m/>
    <m/>
    <m/>
    <m/>
    <m/>
    <m/>
    <m/>
    <x v="21"/>
    <m/>
    <n v="0"/>
    <x v="5"/>
    <x v="21"/>
    <m/>
    <n v="0"/>
  </r>
  <r>
    <n v="336"/>
    <m/>
    <m/>
    <m/>
    <m/>
    <m/>
    <m/>
    <m/>
    <m/>
    <x v="21"/>
    <m/>
    <n v="0"/>
    <x v="5"/>
    <x v="21"/>
    <m/>
    <n v="0"/>
  </r>
  <r>
    <n v="337"/>
    <m/>
    <m/>
    <m/>
    <m/>
    <m/>
    <m/>
    <m/>
    <m/>
    <x v="21"/>
    <m/>
    <n v="0"/>
    <x v="5"/>
    <x v="21"/>
    <m/>
    <n v="0"/>
  </r>
  <r>
    <n v="338"/>
    <m/>
    <m/>
    <m/>
    <m/>
    <m/>
    <m/>
    <m/>
    <m/>
    <x v="21"/>
    <m/>
    <n v="0"/>
    <x v="5"/>
    <x v="21"/>
    <m/>
    <n v="0"/>
  </r>
  <r>
    <n v="339"/>
    <m/>
    <m/>
    <m/>
    <m/>
    <m/>
    <m/>
    <m/>
    <m/>
    <x v="21"/>
    <m/>
    <n v="0"/>
    <x v="5"/>
    <x v="21"/>
    <m/>
    <n v="0"/>
  </r>
  <r>
    <n v="340"/>
    <m/>
    <m/>
    <m/>
    <m/>
    <m/>
    <m/>
    <m/>
    <m/>
    <x v="21"/>
    <m/>
    <n v="0"/>
    <x v="5"/>
    <x v="21"/>
    <m/>
    <n v="0"/>
  </r>
  <r>
    <n v="341"/>
    <m/>
    <m/>
    <m/>
    <m/>
    <m/>
    <m/>
    <m/>
    <m/>
    <x v="21"/>
    <m/>
    <n v="0"/>
    <x v="5"/>
    <x v="21"/>
    <m/>
    <n v="0"/>
  </r>
  <r>
    <n v="342"/>
    <m/>
    <m/>
    <m/>
    <m/>
    <m/>
    <m/>
    <m/>
    <m/>
    <x v="21"/>
    <m/>
    <n v="0"/>
    <x v="5"/>
    <x v="21"/>
    <m/>
    <n v="0"/>
  </r>
  <r>
    <n v="343"/>
    <m/>
    <m/>
    <m/>
    <m/>
    <m/>
    <m/>
    <m/>
    <m/>
    <x v="21"/>
    <m/>
    <n v="0"/>
    <x v="5"/>
    <x v="21"/>
    <m/>
    <n v="0"/>
  </r>
  <r>
    <n v="344"/>
    <m/>
    <m/>
    <m/>
    <m/>
    <m/>
    <m/>
    <m/>
    <m/>
    <x v="21"/>
    <m/>
    <n v="0"/>
    <x v="5"/>
    <x v="21"/>
    <m/>
    <n v="0"/>
  </r>
  <r>
    <n v="345"/>
    <m/>
    <m/>
    <m/>
    <m/>
    <m/>
    <m/>
    <m/>
    <m/>
    <x v="21"/>
    <m/>
    <n v="0"/>
    <x v="5"/>
    <x v="21"/>
    <m/>
    <n v="0"/>
  </r>
  <r>
    <n v="346"/>
    <m/>
    <m/>
    <m/>
    <m/>
    <m/>
    <m/>
    <m/>
    <m/>
    <x v="21"/>
    <m/>
    <n v="0"/>
    <x v="5"/>
    <x v="21"/>
    <m/>
    <n v="0"/>
  </r>
  <r>
    <n v="347"/>
    <m/>
    <m/>
    <m/>
    <m/>
    <m/>
    <m/>
    <m/>
    <m/>
    <x v="21"/>
    <m/>
    <n v="0"/>
    <x v="5"/>
    <x v="21"/>
    <m/>
    <n v="0"/>
  </r>
  <r>
    <n v="348"/>
    <m/>
    <m/>
    <m/>
    <m/>
    <m/>
    <m/>
    <m/>
    <m/>
    <x v="21"/>
    <m/>
    <n v="0"/>
    <x v="5"/>
    <x v="21"/>
    <m/>
    <n v="0"/>
  </r>
  <r>
    <n v="349"/>
    <m/>
    <m/>
    <m/>
    <m/>
    <m/>
    <m/>
    <m/>
    <m/>
    <x v="21"/>
    <m/>
    <n v="0"/>
    <x v="5"/>
    <x v="21"/>
    <m/>
    <n v="0"/>
  </r>
  <r>
    <n v="350"/>
    <m/>
    <m/>
    <m/>
    <m/>
    <m/>
    <m/>
    <m/>
    <m/>
    <x v="21"/>
    <m/>
    <n v="0"/>
    <x v="5"/>
    <x v="21"/>
    <m/>
    <n v="0"/>
  </r>
  <r>
    <n v="351"/>
    <m/>
    <m/>
    <m/>
    <m/>
    <m/>
    <m/>
    <m/>
    <m/>
    <x v="21"/>
    <m/>
    <n v="0"/>
    <x v="5"/>
    <x v="21"/>
    <m/>
    <n v="0"/>
  </r>
  <r>
    <n v="352"/>
    <m/>
    <m/>
    <m/>
    <m/>
    <m/>
    <m/>
    <m/>
    <m/>
    <x v="21"/>
    <m/>
    <n v="0"/>
    <x v="5"/>
    <x v="21"/>
    <m/>
    <n v="0"/>
  </r>
  <r>
    <n v="353"/>
    <m/>
    <m/>
    <m/>
    <m/>
    <m/>
    <m/>
    <m/>
    <m/>
    <x v="21"/>
    <m/>
    <n v="0"/>
    <x v="5"/>
    <x v="21"/>
    <m/>
    <n v="0"/>
  </r>
  <r>
    <n v="354"/>
    <m/>
    <m/>
    <m/>
    <m/>
    <m/>
    <m/>
    <m/>
    <m/>
    <x v="21"/>
    <m/>
    <n v="0"/>
    <x v="5"/>
    <x v="21"/>
    <m/>
    <n v="0"/>
  </r>
  <r>
    <n v="355"/>
    <m/>
    <m/>
    <m/>
    <m/>
    <m/>
    <m/>
    <m/>
    <m/>
    <x v="21"/>
    <m/>
    <n v="0"/>
    <x v="5"/>
    <x v="21"/>
    <m/>
    <n v="0"/>
  </r>
  <r>
    <n v="356"/>
    <m/>
    <m/>
    <m/>
    <m/>
    <m/>
    <m/>
    <m/>
    <m/>
    <x v="21"/>
    <m/>
    <n v="0"/>
    <x v="5"/>
    <x v="21"/>
    <m/>
    <n v="0"/>
  </r>
  <r>
    <n v="357"/>
    <m/>
    <m/>
    <m/>
    <m/>
    <m/>
    <m/>
    <m/>
    <m/>
    <x v="21"/>
    <m/>
    <n v="0"/>
    <x v="5"/>
    <x v="21"/>
    <m/>
    <n v="0"/>
  </r>
  <r>
    <n v="358"/>
    <m/>
    <m/>
    <m/>
    <m/>
    <m/>
    <m/>
    <m/>
    <m/>
    <x v="21"/>
    <m/>
    <n v="0"/>
    <x v="5"/>
    <x v="21"/>
    <m/>
    <n v="0"/>
  </r>
  <r>
    <n v="359"/>
    <m/>
    <m/>
    <m/>
    <m/>
    <m/>
    <m/>
    <m/>
    <m/>
    <x v="21"/>
    <m/>
    <n v="0"/>
    <x v="5"/>
    <x v="21"/>
    <m/>
    <n v="0"/>
  </r>
  <r>
    <n v="360"/>
    <m/>
    <m/>
    <m/>
    <m/>
    <m/>
    <m/>
    <m/>
    <m/>
    <x v="21"/>
    <m/>
    <n v="0"/>
    <x v="5"/>
    <x v="21"/>
    <m/>
    <n v="0"/>
  </r>
  <r>
    <n v="361"/>
    <m/>
    <m/>
    <m/>
    <m/>
    <m/>
    <m/>
    <m/>
    <m/>
    <x v="21"/>
    <m/>
    <n v="0"/>
    <x v="5"/>
    <x v="21"/>
    <m/>
    <n v="0"/>
  </r>
  <r>
    <n v="362"/>
    <m/>
    <m/>
    <m/>
    <m/>
    <m/>
    <m/>
    <m/>
    <m/>
    <x v="21"/>
    <m/>
    <n v="0"/>
    <x v="5"/>
    <x v="21"/>
    <m/>
    <n v="0"/>
  </r>
  <r>
    <n v="363"/>
    <m/>
    <m/>
    <m/>
    <m/>
    <m/>
    <m/>
    <m/>
    <m/>
    <x v="21"/>
    <m/>
    <n v="0"/>
    <x v="5"/>
    <x v="21"/>
    <m/>
    <n v="0"/>
  </r>
  <r>
    <n v="364"/>
    <m/>
    <m/>
    <m/>
    <m/>
    <m/>
    <m/>
    <m/>
    <m/>
    <x v="21"/>
    <m/>
    <n v="0"/>
    <x v="5"/>
    <x v="21"/>
    <m/>
    <n v="0"/>
  </r>
  <r>
    <n v="365"/>
    <m/>
    <m/>
    <m/>
    <m/>
    <m/>
    <m/>
    <m/>
    <m/>
    <x v="21"/>
    <m/>
    <n v="0"/>
    <x v="5"/>
    <x v="21"/>
    <m/>
    <n v="0"/>
  </r>
  <r>
    <n v="366"/>
    <m/>
    <m/>
    <m/>
    <m/>
    <m/>
    <m/>
    <m/>
    <m/>
    <x v="21"/>
    <m/>
    <n v="0"/>
    <x v="5"/>
    <x v="21"/>
    <m/>
    <n v="0"/>
  </r>
  <r>
    <n v="367"/>
    <m/>
    <m/>
    <m/>
    <m/>
    <m/>
    <m/>
    <m/>
    <m/>
    <x v="21"/>
    <m/>
    <n v="0"/>
    <x v="5"/>
    <x v="21"/>
    <m/>
    <n v="0"/>
  </r>
  <r>
    <n v="368"/>
    <m/>
    <m/>
    <m/>
    <m/>
    <m/>
    <m/>
    <m/>
    <m/>
    <x v="21"/>
    <m/>
    <n v="0"/>
    <x v="5"/>
    <x v="21"/>
    <m/>
    <n v="0"/>
  </r>
  <r>
    <n v="369"/>
    <m/>
    <m/>
    <m/>
    <m/>
    <m/>
    <m/>
    <m/>
    <m/>
    <x v="21"/>
    <m/>
    <n v="0"/>
    <x v="5"/>
    <x v="21"/>
    <m/>
    <n v="0"/>
  </r>
  <r>
    <n v="370"/>
    <m/>
    <m/>
    <m/>
    <m/>
    <m/>
    <m/>
    <m/>
    <m/>
    <x v="21"/>
    <m/>
    <n v="0"/>
    <x v="5"/>
    <x v="21"/>
    <m/>
    <n v="0"/>
  </r>
  <r>
    <n v="371"/>
    <m/>
    <m/>
    <m/>
    <m/>
    <m/>
    <m/>
    <m/>
    <m/>
    <x v="21"/>
    <m/>
    <n v="0"/>
    <x v="5"/>
    <x v="21"/>
    <m/>
    <n v="0"/>
  </r>
  <r>
    <n v="372"/>
    <m/>
    <m/>
    <m/>
    <m/>
    <m/>
    <m/>
    <m/>
    <m/>
    <x v="21"/>
    <m/>
    <n v="0"/>
    <x v="5"/>
    <x v="21"/>
    <m/>
    <n v="0"/>
  </r>
  <r>
    <n v="373"/>
    <m/>
    <m/>
    <m/>
    <m/>
    <m/>
    <m/>
    <m/>
    <m/>
    <x v="21"/>
    <m/>
    <n v="0"/>
    <x v="5"/>
    <x v="21"/>
    <m/>
    <n v="0"/>
  </r>
  <r>
    <n v="374"/>
    <m/>
    <m/>
    <m/>
    <m/>
    <m/>
    <m/>
    <m/>
    <m/>
    <x v="21"/>
    <m/>
    <n v="0"/>
    <x v="5"/>
    <x v="21"/>
    <m/>
    <n v="0"/>
  </r>
  <r>
    <n v="375"/>
    <m/>
    <m/>
    <m/>
    <m/>
    <m/>
    <m/>
    <m/>
    <m/>
    <x v="21"/>
    <m/>
    <n v="0"/>
    <x v="5"/>
    <x v="21"/>
    <m/>
    <n v="0"/>
  </r>
  <r>
    <n v="376"/>
    <m/>
    <m/>
    <m/>
    <m/>
    <m/>
    <m/>
    <m/>
    <m/>
    <x v="21"/>
    <m/>
    <n v="0"/>
    <x v="5"/>
    <x v="21"/>
    <m/>
    <n v="0"/>
  </r>
  <r>
    <n v="377"/>
    <m/>
    <m/>
    <m/>
    <m/>
    <m/>
    <m/>
    <m/>
    <m/>
    <x v="21"/>
    <m/>
    <n v="0"/>
    <x v="5"/>
    <x v="21"/>
    <m/>
    <n v="0"/>
  </r>
  <r>
    <n v="378"/>
    <m/>
    <m/>
    <m/>
    <m/>
    <m/>
    <m/>
    <m/>
    <m/>
    <x v="21"/>
    <m/>
    <n v="0"/>
    <x v="5"/>
    <x v="21"/>
    <m/>
    <n v="0"/>
  </r>
  <r>
    <n v="379"/>
    <m/>
    <m/>
    <m/>
    <m/>
    <m/>
    <m/>
    <m/>
    <m/>
    <x v="21"/>
    <m/>
    <n v="0"/>
    <x v="5"/>
    <x v="21"/>
    <m/>
    <n v="0"/>
  </r>
  <r>
    <n v="380"/>
    <m/>
    <m/>
    <m/>
    <m/>
    <m/>
    <m/>
    <m/>
    <m/>
    <x v="21"/>
    <m/>
    <n v="0"/>
    <x v="5"/>
    <x v="21"/>
    <m/>
    <n v="0"/>
  </r>
  <r>
    <n v="381"/>
    <m/>
    <m/>
    <m/>
    <m/>
    <m/>
    <m/>
    <m/>
    <m/>
    <x v="21"/>
    <m/>
    <n v="0"/>
    <x v="5"/>
    <x v="21"/>
    <m/>
    <n v="0"/>
  </r>
  <r>
    <n v="382"/>
    <m/>
    <m/>
    <m/>
    <m/>
    <m/>
    <m/>
    <m/>
    <m/>
    <x v="21"/>
    <m/>
    <n v="0"/>
    <x v="5"/>
    <x v="21"/>
    <m/>
    <n v="0"/>
  </r>
  <r>
    <n v="383"/>
    <m/>
    <m/>
    <m/>
    <m/>
    <m/>
    <m/>
    <m/>
    <m/>
    <x v="21"/>
    <m/>
    <n v="0"/>
    <x v="5"/>
    <x v="21"/>
    <m/>
    <n v="0"/>
  </r>
  <r>
    <n v="384"/>
    <m/>
    <m/>
    <m/>
    <m/>
    <m/>
    <m/>
    <m/>
    <m/>
    <x v="21"/>
    <m/>
    <n v="0"/>
    <x v="5"/>
    <x v="21"/>
    <m/>
    <n v="0"/>
  </r>
  <r>
    <n v="385"/>
    <m/>
    <m/>
    <m/>
    <m/>
    <m/>
    <m/>
    <m/>
    <m/>
    <x v="21"/>
    <m/>
    <n v="0"/>
    <x v="5"/>
    <x v="21"/>
    <m/>
    <n v="0"/>
  </r>
  <r>
    <n v="386"/>
    <m/>
    <m/>
    <m/>
    <m/>
    <m/>
    <m/>
    <m/>
    <m/>
    <x v="21"/>
    <m/>
    <n v="0"/>
    <x v="5"/>
    <x v="21"/>
    <m/>
    <n v="0"/>
  </r>
  <r>
    <n v="387"/>
    <m/>
    <m/>
    <m/>
    <m/>
    <m/>
    <m/>
    <m/>
    <m/>
    <x v="21"/>
    <m/>
    <n v="0"/>
    <x v="5"/>
    <x v="21"/>
    <m/>
    <n v="0"/>
  </r>
  <r>
    <n v="388"/>
    <m/>
    <m/>
    <m/>
    <m/>
    <m/>
    <m/>
    <m/>
    <m/>
    <x v="21"/>
    <m/>
    <n v="0"/>
    <x v="5"/>
    <x v="21"/>
    <m/>
    <n v="0"/>
  </r>
  <r>
    <n v="389"/>
    <m/>
    <m/>
    <m/>
    <m/>
    <m/>
    <m/>
    <m/>
    <m/>
    <x v="21"/>
    <m/>
    <n v="0"/>
    <x v="5"/>
    <x v="21"/>
    <m/>
    <n v="0"/>
  </r>
  <r>
    <n v="390"/>
    <m/>
    <m/>
    <m/>
    <m/>
    <m/>
    <m/>
    <m/>
    <m/>
    <x v="21"/>
    <m/>
    <n v="0"/>
    <x v="5"/>
    <x v="21"/>
    <m/>
    <n v="0"/>
  </r>
  <r>
    <n v="391"/>
    <m/>
    <m/>
    <m/>
    <m/>
    <m/>
    <m/>
    <m/>
    <m/>
    <x v="21"/>
    <m/>
    <n v="0"/>
    <x v="5"/>
    <x v="21"/>
    <m/>
    <n v="0"/>
  </r>
  <r>
    <n v="392"/>
    <m/>
    <m/>
    <m/>
    <m/>
    <m/>
    <m/>
    <m/>
    <m/>
    <x v="21"/>
    <m/>
    <n v="0"/>
    <x v="5"/>
    <x v="21"/>
    <m/>
    <n v="0"/>
  </r>
  <r>
    <n v="393"/>
    <m/>
    <m/>
    <m/>
    <m/>
    <m/>
    <m/>
    <m/>
    <m/>
    <x v="21"/>
    <m/>
    <n v="0"/>
    <x v="5"/>
    <x v="21"/>
    <m/>
    <n v="0"/>
  </r>
  <r>
    <n v="394"/>
    <m/>
    <m/>
    <m/>
    <m/>
    <m/>
    <m/>
    <m/>
    <m/>
    <x v="21"/>
    <m/>
    <n v="0"/>
    <x v="5"/>
    <x v="21"/>
    <m/>
    <n v="0"/>
  </r>
  <r>
    <n v="395"/>
    <m/>
    <m/>
    <m/>
    <m/>
    <m/>
    <m/>
    <m/>
    <m/>
    <x v="21"/>
    <m/>
    <n v="0"/>
    <x v="5"/>
    <x v="21"/>
    <m/>
    <n v="0"/>
  </r>
  <r>
    <n v="396"/>
    <m/>
    <m/>
    <m/>
    <m/>
    <m/>
    <m/>
    <m/>
    <m/>
    <x v="21"/>
    <m/>
    <n v="0"/>
    <x v="5"/>
    <x v="21"/>
    <m/>
    <n v="0"/>
  </r>
  <r>
    <n v="397"/>
    <m/>
    <m/>
    <m/>
    <m/>
    <m/>
    <m/>
    <m/>
    <m/>
    <x v="21"/>
    <m/>
    <n v="0"/>
    <x v="5"/>
    <x v="21"/>
    <m/>
    <n v="0"/>
  </r>
  <r>
    <n v="398"/>
    <m/>
    <m/>
    <m/>
    <m/>
    <m/>
    <m/>
    <m/>
    <m/>
    <x v="21"/>
    <m/>
    <n v="0"/>
    <x v="5"/>
    <x v="21"/>
    <m/>
    <n v="0"/>
  </r>
  <r>
    <n v="399"/>
    <m/>
    <m/>
    <m/>
    <m/>
    <m/>
    <m/>
    <m/>
    <m/>
    <x v="21"/>
    <m/>
    <n v="0"/>
    <x v="5"/>
    <x v="21"/>
    <m/>
    <n v="0"/>
  </r>
  <r>
    <n v="400"/>
    <m/>
    <m/>
    <m/>
    <m/>
    <m/>
    <m/>
    <m/>
    <m/>
    <x v="21"/>
    <m/>
    <n v="0"/>
    <x v="5"/>
    <x v="21"/>
    <m/>
    <n v="0"/>
  </r>
  <r>
    <n v="401"/>
    <m/>
    <m/>
    <m/>
    <m/>
    <m/>
    <m/>
    <m/>
    <m/>
    <x v="21"/>
    <m/>
    <n v="0"/>
    <x v="5"/>
    <x v="21"/>
    <m/>
    <n v="0"/>
  </r>
  <r>
    <n v="402"/>
    <m/>
    <m/>
    <m/>
    <m/>
    <m/>
    <m/>
    <m/>
    <m/>
    <x v="21"/>
    <m/>
    <n v="0"/>
    <x v="5"/>
    <x v="21"/>
    <m/>
    <n v="0"/>
  </r>
  <r>
    <n v="403"/>
    <m/>
    <m/>
    <m/>
    <m/>
    <m/>
    <m/>
    <m/>
    <m/>
    <x v="21"/>
    <m/>
    <n v="0"/>
    <x v="5"/>
    <x v="21"/>
    <m/>
    <n v="0"/>
  </r>
  <r>
    <n v="404"/>
    <m/>
    <m/>
    <m/>
    <m/>
    <m/>
    <m/>
    <m/>
    <m/>
    <x v="21"/>
    <m/>
    <n v="0"/>
    <x v="5"/>
    <x v="21"/>
    <m/>
    <n v="0"/>
  </r>
  <r>
    <n v="405"/>
    <m/>
    <m/>
    <m/>
    <m/>
    <m/>
    <m/>
    <m/>
    <m/>
    <x v="21"/>
    <m/>
    <n v="0"/>
    <x v="5"/>
    <x v="21"/>
    <m/>
    <n v="0"/>
  </r>
  <r>
    <n v="406"/>
    <m/>
    <m/>
    <m/>
    <m/>
    <m/>
    <m/>
    <m/>
    <m/>
    <x v="21"/>
    <m/>
    <n v="0"/>
    <x v="5"/>
    <x v="21"/>
    <m/>
    <n v="0"/>
  </r>
  <r>
    <n v="407"/>
    <m/>
    <m/>
    <m/>
    <m/>
    <m/>
    <m/>
    <m/>
    <m/>
    <x v="21"/>
    <m/>
    <n v="0"/>
    <x v="5"/>
    <x v="21"/>
    <m/>
    <n v="0"/>
  </r>
  <r>
    <n v="408"/>
    <m/>
    <m/>
    <m/>
    <m/>
    <m/>
    <m/>
    <m/>
    <m/>
    <x v="21"/>
    <m/>
    <n v="0"/>
    <x v="5"/>
    <x v="21"/>
    <m/>
    <n v="0"/>
  </r>
  <r>
    <n v="409"/>
    <m/>
    <m/>
    <m/>
    <m/>
    <m/>
    <m/>
    <m/>
    <m/>
    <x v="21"/>
    <m/>
    <n v="0"/>
    <x v="5"/>
    <x v="21"/>
    <m/>
    <n v="0"/>
  </r>
  <r>
    <n v="410"/>
    <m/>
    <m/>
    <m/>
    <m/>
    <m/>
    <m/>
    <m/>
    <m/>
    <x v="21"/>
    <m/>
    <n v="0"/>
    <x v="5"/>
    <x v="21"/>
    <m/>
    <n v="0"/>
  </r>
  <r>
    <n v="411"/>
    <m/>
    <m/>
    <m/>
    <m/>
    <m/>
    <m/>
    <m/>
    <m/>
    <x v="21"/>
    <m/>
    <n v="0"/>
    <x v="5"/>
    <x v="21"/>
    <m/>
    <n v="0"/>
  </r>
  <r>
    <n v="412"/>
    <m/>
    <m/>
    <m/>
    <m/>
    <m/>
    <m/>
    <m/>
    <m/>
    <x v="21"/>
    <m/>
    <n v="0"/>
    <x v="5"/>
    <x v="21"/>
    <m/>
    <n v="0"/>
  </r>
  <r>
    <n v="413"/>
    <m/>
    <m/>
    <m/>
    <m/>
    <m/>
    <m/>
    <m/>
    <m/>
    <x v="21"/>
    <m/>
    <n v="0"/>
    <x v="5"/>
    <x v="21"/>
    <m/>
    <n v="0"/>
  </r>
  <r>
    <n v="414"/>
    <m/>
    <m/>
    <m/>
    <m/>
    <m/>
    <m/>
    <m/>
    <m/>
    <x v="21"/>
    <m/>
    <n v="0"/>
    <x v="5"/>
    <x v="21"/>
    <m/>
    <n v="0"/>
  </r>
  <r>
    <n v="415"/>
    <m/>
    <m/>
    <m/>
    <m/>
    <m/>
    <m/>
    <m/>
    <m/>
    <x v="21"/>
    <m/>
    <n v="0"/>
    <x v="5"/>
    <x v="21"/>
    <m/>
    <n v="0"/>
  </r>
  <r>
    <n v="416"/>
    <m/>
    <m/>
    <m/>
    <m/>
    <m/>
    <m/>
    <m/>
    <m/>
    <x v="21"/>
    <m/>
    <n v="0"/>
    <x v="5"/>
    <x v="21"/>
    <m/>
    <n v="0"/>
  </r>
  <r>
    <n v="417"/>
    <m/>
    <m/>
    <m/>
    <m/>
    <m/>
    <m/>
    <m/>
    <m/>
    <x v="21"/>
    <m/>
    <n v="0"/>
    <x v="5"/>
    <x v="21"/>
    <m/>
    <n v="0"/>
  </r>
  <r>
    <n v="418"/>
    <m/>
    <m/>
    <m/>
    <m/>
    <m/>
    <m/>
    <m/>
    <m/>
    <x v="21"/>
    <m/>
    <n v="0"/>
    <x v="5"/>
    <x v="21"/>
    <m/>
    <n v="0"/>
  </r>
  <r>
    <n v="419"/>
    <m/>
    <m/>
    <m/>
    <m/>
    <m/>
    <m/>
    <m/>
    <m/>
    <x v="21"/>
    <m/>
    <n v="0"/>
    <x v="5"/>
    <x v="21"/>
    <m/>
    <n v="0"/>
  </r>
  <r>
    <n v="420"/>
    <m/>
    <m/>
    <m/>
    <m/>
    <m/>
    <m/>
    <m/>
    <m/>
    <x v="21"/>
    <m/>
    <n v="0"/>
    <x v="5"/>
    <x v="21"/>
    <m/>
    <n v="0"/>
  </r>
  <r>
    <n v="421"/>
    <m/>
    <m/>
    <m/>
    <m/>
    <m/>
    <m/>
    <m/>
    <m/>
    <x v="21"/>
    <m/>
    <n v="0"/>
    <x v="5"/>
    <x v="21"/>
    <m/>
    <n v="0"/>
  </r>
  <r>
    <n v="422"/>
    <m/>
    <m/>
    <m/>
    <m/>
    <m/>
    <m/>
    <m/>
    <m/>
    <x v="21"/>
    <m/>
    <n v="0"/>
    <x v="5"/>
    <x v="21"/>
    <m/>
    <n v="0"/>
  </r>
  <r>
    <n v="423"/>
    <m/>
    <m/>
    <m/>
    <m/>
    <m/>
    <m/>
    <m/>
    <m/>
    <x v="21"/>
    <m/>
    <n v="0"/>
    <x v="5"/>
    <x v="21"/>
    <m/>
    <n v="0"/>
  </r>
  <r>
    <n v="424"/>
    <m/>
    <m/>
    <m/>
    <m/>
    <m/>
    <m/>
    <m/>
    <m/>
    <x v="21"/>
    <m/>
    <n v="0"/>
    <x v="5"/>
    <x v="21"/>
    <m/>
    <n v="0"/>
  </r>
  <r>
    <n v="425"/>
    <m/>
    <m/>
    <m/>
    <m/>
    <m/>
    <m/>
    <m/>
    <m/>
    <x v="21"/>
    <m/>
    <n v="0"/>
    <x v="5"/>
    <x v="21"/>
    <m/>
    <n v="0"/>
  </r>
  <r>
    <n v="426"/>
    <m/>
    <m/>
    <m/>
    <m/>
    <m/>
    <m/>
    <m/>
    <m/>
    <x v="21"/>
    <m/>
    <n v="0"/>
    <x v="5"/>
    <x v="21"/>
    <m/>
    <n v="0"/>
  </r>
  <r>
    <n v="427"/>
    <m/>
    <m/>
    <m/>
    <m/>
    <m/>
    <m/>
    <m/>
    <m/>
    <x v="21"/>
    <m/>
    <n v="0"/>
    <x v="5"/>
    <x v="21"/>
    <m/>
    <n v="0"/>
  </r>
  <r>
    <n v="428"/>
    <m/>
    <m/>
    <m/>
    <m/>
    <m/>
    <m/>
    <m/>
    <m/>
    <x v="21"/>
    <m/>
    <n v="0"/>
    <x v="5"/>
    <x v="21"/>
    <m/>
    <n v="0"/>
  </r>
  <r>
    <n v="429"/>
    <m/>
    <m/>
    <m/>
    <m/>
    <m/>
    <m/>
    <m/>
    <m/>
    <x v="21"/>
    <m/>
    <n v="0"/>
    <x v="5"/>
    <x v="21"/>
    <m/>
    <n v="0"/>
  </r>
  <r>
    <n v="430"/>
    <m/>
    <m/>
    <m/>
    <m/>
    <m/>
    <m/>
    <m/>
    <m/>
    <x v="21"/>
    <m/>
    <n v="0"/>
    <x v="5"/>
    <x v="21"/>
    <m/>
    <n v="0"/>
  </r>
  <r>
    <n v="431"/>
    <m/>
    <m/>
    <m/>
    <m/>
    <m/>
    <m/>
    <m/>
    <m/>
    <x v="21"/>
    <m/>
    <n v="0"/>
    <x v="5"/>
    <x v="21"/>
    <m/>
    <n v="0"/>
  </r>
  <r>
    <n v="432"/>
    <m/>
    <m/>
    <m/>
    <m/>
    <m/>
    <m/>
    <m/>
    <m/>
    <x v="21"/>
    <m/>
    <n v="0"/>
    <x v="5"/>
    <x v="21"/>
    <m/>
    <n v="0"/>
  </r>
  <r>
    <n v="433"/>
    <m/>
    <m/>
    <m/>
    <m/>
    <m/>
    <m/>
    <m/>
    <m/>
    <x v="21"/>
    <m/>
    <n v="0"/>
    <x v="5"/>
    <x v="21"/>
    <m/>
    <n v="0"/>
  </r>
  <r>
    <n v="434"/>
    <m/>
    <m/>
    <m/>
    <m/>
    <m/>
    <m/>
    <m/>
    <m/>
    <x v="21"/>
    <m/>
    <n v="0"/>
    <x v="5"/>
    <x v="21"/>
    <m/>
    <n v="0"/>
  </r>
  <r>
    <n v="435"/>
    <m/>
    <m/>
    <m/>
    <m/>
    <m/>
    <m/>
    <m/>
    <m/>
    <x v="21"/>
    <m/>
    <n v="0"/>
    <x v="5"/>
    <x v="21"/>
    <m/>
    <n v="0"/>
  </r>
  <r>
    <n v="436"/>
    <m/>
    <m/>
    <m/>
    <m/>
    <m/>
    <m/>
    <m/>
    <m/>
    <x v="21"/>
    <m/>
    <n v="0"/>
    <x v="5"/>
    <x v="21"/>
    <m/>
    <n v="0"/>
  </r>
  <r>
    <n v="437"/>
    <m/>
    <m/>
    <m/>
    <m/>
    <m/>
    <m/>
    <m/>
    <m/>
    <x v="21"/>
    <m/>
    <n v="0"/>
    <x v="5"/>
    <x v="21"/>
    <m/>
    <n v="0"/>
  </r>
  <r>
    <n v="438"/>
    <m/>
    <m/>
    <m/>
    <m/>
    <m/>
    <m/>
    <m/>
    <m/>
    <x v="21"/>
    <m/>
    <n v="0"/>
    <x v="5"/>
    <x v="21"/>
    <m/>
    <n v="0"/>
  </r>
  <r>
    <n v="439"/>
    <m/>
    <m/>
    <m/>
    <m/>
    <m/>
    <m/>
    <m/>
    <m/>
    <x v="21"/>
    <m/>
    <n v="0"/>
    <x v="5"/>
    <x v="21"/>
    <m/>
    <n v="0"/>
  </r>
  <r>
    <n v="440"/>
    <m/>
    <m/>
    <m/>
    <m/>
    <m/>
    <m/>
    <m/>
    <m/>
    <x v="21"/>
    <m/>
    <n v="0"/>
    <x v="5"/>
    <x v="21"/>
    <m/>
    <n v="0"/>
  </r>
  <r>
    <n v="441"/>
    <m/>
    <m/>
    <m/>
    <m/>
    <m/>
    <m/>
    <m/>
    <m/>
    <x v="21"/>
    <m/>
    <n v="0"/>
    <x v="5"/>
    <x v="21"/>
    <m/>
    <n v="0"/>
  </r>
  <r>
    <n v="442"/>
    <m/>
    <m/>
    <m/>
    <m/>
    <m/>
    <m/>
    <m/>
    <m/>
    <x v="21"/>
    <m/>
    <n v="0"/>
    <x v="5"/>
    <x v="21"/>
    <m/>
    <n v="0"/>
  </r>
  <r>
    <n v="443"/>
    <m/>
    <m/>
    <m/>
    <m/>
    <m/>
    <m/>
    <m/>
    <m/>
    <x v="21"/>
    <m/>
    <n v="0"/>
    <x v="5"/>
    <x v="21"/>
    <m/>
    <n v="0"/>
  </r>
  <r>
    <n v="444"/>
    <m/>
    <m/>
    <m/>
    <m/>
    <m/>
    <m/>
    <m/>
    <m/>
    <x v="21"/>
    <m/>
    <n v="0"/>
    <x v="5"/>
    <x v="21"/>
    <m/>
    <n v="0"/>
  </r>
  <r>
    <n v="445"/>
    <m/>
    <m/>
    <m/>
    <m/>
    <m/>
    <m/>
    <m/>
    <m/>
    <x v="21"/>
    <m/>
    <n v="0"/>
    <x v="5"/>
    <x v="21"/>
    <m/>
    <n v="0"/>
  </r>
  <r>
    <n v="446"/>
    <m/>
    <m/>
    <m/>
    <m/>
    <m/>
    <m/>
    <m/>
    <m/>
    <x v="21"/>
    <m/>
    <n v="0"/>
    <x v="5"/>
    <x v="21"/>
    <m/>
    <n v="0"/>
  </r>
  <r>
    <n v="447"/>
    <m/>
    <m/>
    <m/>
    <m/>
    <m/>
    <m/>
    <m/>
    <m/>
    <x v="21"/>
    <m/>
    <n v="0"/>
    <x v="5"/>
    <x v="21"/>
    <m/>
    <n v="0"/>
  </r>
  <r>
    <n v="448"/>
    <m/>
    <m/>
    <m/>
    <m/>
    <m/>
    <m/>
    <m/>
    <m/>
    <x v="21"/>
    <m/>
    <n v="0"/>
    <x v="5"/>
    <x v="21"/>
    <m/>
    <n v="0"/>
  </r>
  <r>
    <n v="449"/>
    <m/>
    <m/>
    <m/>
    <m/>
    <m/>
    <m/>
    <m/>
    <m/>
    <x v="21"/>
    <m/>
    <n v="0"/>
    <x v="5"/>
    <x v="21"/>
    <m/>
    <n v="0"/>
  </r>
  <r>
    <n v="450"/>
    <m/>
    <m/>
    <m/>
    <m/>
    <m/>
    <m/>
    <m/>
    <m/>
    <x v="21"/>
    <m/>
    <n v="0"/>
    <x v="5"/>
    <x v="21"/>
    <m/>
    <n v="0"/>
  </r>
  <r>
    <n v="451"/>
    <m/>
    <m/>
    <m/>
    <m/>
    <m/>
    <m/>
    <m/>
    <m/>
    <x v="21"/>
    <m/>
    <n v="0"/>
    <x v="5"/>
    <x v="21"/>
    <m/>
    <n v="0"/>
  </r>
  <r>
    <n v="452"/>
    <m/>
    <m/>
    <m/>
    <m/>
    <m/>
    <m/>
    <m/>
    <m/>
    <x v="21"/>
    <m/>
    <n v="0"/>
    <x v="5"/>
    <x v="21"/>
    <m/>
    <n v="0"/>
  </r>
  <r>
    <n v="453"/>
    <m/>
    <m/>
    <m/>
    <m/>
    <m/>
    <m/>
    <m/>
    <m/>
    <x v="21"/>
    <m/>
    <n v="0"/>
    <x v="5"/>
    <x v="21"/>
    <m/>
    <n v="0"/>
  </r>
  <r>
    <n v="454"/>
    <m/>
    <m/>
    <m/>
    <m/>
    <m/>
    <m/>
    <m/>
    <m/>
    <x v="21"/>
    <m/>
    <n v="0"/>
    <x v="5"/>
    <x v="21"/>
    <m/>
    <n v="0"/>
  </r>
  <r>
    <n v="455"/>
    <m/>
    <m/>
    <m/>
    <m/>
    <m/>
    <m/>
    <m/>
    <m/>
    <x v="21"/>
    <m/>
    <n v="0"/>
    <x v="5"/>
    <x v="21"/>
    <m/>
    <n v="0"/>
  </r>
  <r>
    <n v="456"/>
    <m/>
    <m/>
    <m/>
    <m/>
    <m/>
    <m/>
    <m/>
    <m/>
    <x v="21"/>
    <m/>
    <n v="0"/>
    <x v="5"/>
    <x v="21"/>
    <m/>
    <n v="0"/>
  </r>
  <r>
    <n v="457"/>
    <m/>
    <m/>
    <m/>
    <m/>
    <m/>
    <m/>
    <m/>
    <m/>
    <x v="21"/>
    <m/>
    <n v="0"/>
    <x v="5"/>
    <x v="21"/>
    <m/>
    <n v="0"/>
  </r>
  <r>
    <n v="458"/>
    <m/>
    <m/>
    <m/>
    <m/>
    <m/>
    <m/>
    <m/>
    <m/>
    <x v="21"/>
    <m/>
    <n v="0"/>
    <x v="5"/>
    <x v="21"/>
    <m/>
    <n v="0"/>
  </r>
  <r>
    <n v="459"/>
    <m/>
    <m/>
    <m/>
    <m/>
    <m/>
    <m/>
    <m/>
    <m/>
    <x v="21"/>
    <m/>
    <n v="0"/>
    <x v="5"/>
    <x v="21"/>
    <m/>
    <n v="0"/>
  </r>
  <r>
    <n v="460"/>
    <m/>
    <m/>
    <m/>
    <m/>
    <m/>
    <m/>
    <m/>
    <m/>
    <x v="21"/>
    <m/>
    <n v="0"/>
    <x v="5"/>
    <x v="21"/>
    <m/>
    <n v="0"/>
  </r>
  <r>
    <n v="461"/>
    <m/>
    <m/>
    <m/>
    <m/>
    <m/>
    <m/>
    <m/>
    <m/>
    <x v="21"/>
    <m/>
    <n v="0"/>
    <x v="5"/>
    <x v="21"/>
    <m/>
    <n v="0"/>
  </r>
  <r>
    <n v="462"/>
    <m/>
    <m/>
    <m/>
    <m/>
    <m/>
    <m/>
    <m/>
    <m/>
    <x v="21"/>
    <m/>
    <n v="0"/>
    <x v="5"/>
    <x v="21"/>
    <m/>
    <n v="0"/>
  </r>
  <r>
    <n v="463"/>
    <m/>
    <m/>
    <m/>
    <m/>
    <m/>
    <m/>
    <m/>
    <m/>
    <x v="21"/>
    <m/>
    <n v="0"/>
    <x v="5"/>
    <x v="21"/>
    <m/>
    <n v="0"/>
  </r>
  <r>
    <n v="464"/>
    <m/>
    <m/>
    <m/>
    <m/>
    <m/>
    <m/>
    <m/>
    <m/>
    <x v="21"/>
    <m/>
    <n v="0"/>
    <x v="5"/>
    <x v="21"/>
    <m/>
    <n v="0"/>
  </r>
  <r>
    <n v="465"/>
    <m/>
    <m/>
    <m/>
    <m/>
    <m/>
    <m/>
    <m/>
    <m/>
    <x v="21"/>
    <m/>
    <n v="0"/>
    <x v="5"/>
    <x v="21"/>
    <m/>
    <n v="0"/>
  </r>
  <r>
    <n v="466"/>
    <m/>
    <m/>
    <m/>
    <m/>
    <m/>
    <m/>
    <m/>
    <m/>
    <x v="21"/>
    <m/>
    <n v="0"/>
    <x v="5"/>
    <x v="21"/>
    <m/>
    <n v="0"/>
  </r>
  <r>
    <n v="467"/>
    <m/>
    <m/>
    <m/>
    <m/>
    <m/>
    <m/>
    <m/>
    <m/>
    <x v="21"/>
    <m/>
    <n v="0"/>
    <x v="5"/>
    <x v="21"/>
    <m/>
    <n v="0"/>
  </r>
  <r>
    <n v="468"/>
    <m/>
    <m/>
    <m/>
    <m/>
    <m/>
    <m/>
    <m/>
    <m/>
    <x v="21"/>
    <m/>
    <n v="0"/>
    <x v="5"/>
    <x v="21"/>
    <m/>
    <n v="0"/>
  </r>
  <r>
    <n v="469"/>
    <m/>
    <m/>
    <m/>
    <m/>
    <m/>
    <m/>
    <m/>
    <m/>
    <x v="21"/>
    <m/>
    <n v="0"/>
    <x v="5"/>
    <x v="21"/>
    <m/>
    <n v="0"/>
  </r>
  <r>
    <n v="470"/>
    <m/>
    <m/>
    <m/>
    <m/>
    <m/>
    <m/>
    <m/>
    <m/>
    <x v="21"/>
    <m/>
    <n v="0"/>
    <x v="5"/>
    <x v="21"/>
    <m/>
    <n v="0"/>
  </r>
  <r>
    <n v="471"/>
    <m/>
    <m/>
    <m/>
    <m/>
    <m/>
    <m/>
    <m/>
    <m/>
    <x v="21"/>
    <m/>
    <n v="0"/>
    <x v="5"/>
    <x v="21"/>
    <m/>
    <n v="0"/>
  </r>
  <r>
    <n v="472"/>
    <m/>
    <m/>
    <m/>
    <m/>
    <m/>
    <m/>
    <m/>
    <m/>
    <x v="21"/>
    <m/>
    <n v="0"/>
    <x v="5"/>
    <x v="21"/>
    <m/>
    <n v="0"/>
  </r>
  <r>
    <n v="473"/>
    <m/>
    <m/>
    <m/>
    <m/>
    <m/>
    <m/>
    <m/>
    <m/>
    <x v="21"/>
    <m/>
    <n v="0"/>
    <x v="5"/>
    <x v="21"/>
    <m/>
    <n v="0"/>
  </r>
  <r>
    <n v="474"/>
    <m/>
    <m/>
    <m/>
    <m/>
    <m/>
    <m/>
    <m/>
    <m/>
    <x v="21"/>
    <m/>
    <n v="0"/>
    <x v="5"/>
    <x v="21"/>
    <m/>
    <n v="0"/>
  </r>
  <r>
    <n v="475"/>
    <m/>
    <m/>
    <m/>
    <m/>
    <m/>
    <m/>
    <m/>
    <m/>
    <x v="21"/>
    <m/>
    <n v="0"/>
    <x v="5"/>
    <x v="21"/>
    <m/>
    <n v="0"/>
  </r>
  <r>
    <n v="476"/>
    <m/>
    <m/>
    <m/>
    <m/>
    <m/>
    <m/>
    <m/>
    <m/>
    <x v="21"/>
    <m/>
    <n v="0"/>
    <x v="5"/>
    <x v="21"/>
    <m/>
    <n v="0"/>
  </r>
  <r>
    <n v="477"/>
    <m/>
    <m/>
    <m/>
    <m/>
    <m/>
    <m/>
    <m/>
    <m/>
    <x v="21"/>
    <m/>
    <n v="0"/>
    <x v="5"/>
    <x v="21"/>
    <m/>
    <n v="0"/>
  </r>
  <r>
    <n v="478"/>
    <m/>
    <m/>
    <m/>
    <m/>
    <m/>
    <m/>
    <m/>
    <m/>
    <x v="21"/>
    <m/>
    <n v="0"/>
    <x v="5"/>
    <x v="21"/>
    <m/>
    <n v="0"/>
  </r>
  <r>
    <n v="479"/>
    <m/>
    <m/>
    <m/>
    <m/>
    <m/>
    <m/>
    <m/>
    <m/>
    <x v="21"/>
    <m/>
    <n v="0"/>
    <x v="5"/>
    <x v="21"/>
    <m/>
    <n v="0"/>
  </r>
  <r>
    <n v="480"/>
    <m/>
    <m/>
    <m/>
    <m/>
    <m/>
    <m/>
    <m/>
    <m/>
    <x v="21"/>
    <m/>
    <n v="0"/>
    <x v="5"/>
    <x v="21"/>
    <m/>
    <n v="0"/>
  </r>
  <r>
    <n v="481"/>
    <m/>
    <m/>
    <m/>
    <m/>
    <m/>
    <m/>
    <m/>
    <m/>
    <x v="21"/>
    <m/>
    <n v="0"/>
    <x v="5"/>
    <x v="21"/>
    <m/>
    <n v="0"/>
  </r>
  <r>
    <n v="482"/>
    <m/>
    <m/>
    <m/>
    <m/>
    <m/>
    <m/>
    <m/>
    <m/>
    <x v="21"/>
    <m/>
    <n v="0"/>
    <x v="5"/>
    <x v="21"/>
    <m/>
    <n v="0"/>
  </r>
  <r>
    <n v="483"/>
    <m/>
    <m/>
    <m/>
    <m/>
    <m/>
    <m/>
    <m/>
    <m/>
    <x v="21"/>
    <m/>
    <n v="0"/>
    <x v="5"/>
    <x v="21"/>
    <m/>
    <n v="0"/>
  </r>
  <r>
    <n v="484"/>
    <m/>
    <m/>
    <m/>
    <m/>
    <m/>
    <m/>
    <m/>
    <m/>
    <x v="21"/>
    <m/>
    <n v="0"/>
    <x v="5"/>
    <x v="21"/>
    <m/>
    <n v="0"/>
  </r>
  <r>
    <n v="485"/>
    <m/>
    <m/>
    <m/>
    <m/>
    <m/>
    <m/>
    <m/>
    <m/>
    <x v="21"/>
    <m/>
    <n v="0"/>
    <x v="5"/>
    <x v="21"/>
    <m/>
    <n v="0"/>
  </r>
  <r>
    <n v="486"/>
    <m/>
    <m/>
    <m/>
    <m/>
    <m/>
    <m/>
    <m/>
    <m/>
    <x v="21"/>
    <m/>
    <n v="0"/>
    <x v="5"/>
    <x v="21"/>
    <m/>
    <n v="0"/>
  </r>
  <r>
    <n v="487"/>
    <m/>
    <m/>
    <m/>
    <m/>
    <m/>
    <m/>
    <m/>
    <m/>
    <x v="21"/>
    <m/>
    <n v="0"/>
    <x v="5"/>
    <x v="21"/>
    <m/>
    <n v="0"/>
  </r>
  <r>
    <n v="488"/>
    <m/>
    <m/>
    <m/>
    <m/>
    <m/>
    <m/>
    <m/>
    <m/>
    <x v="21"/>
    <m/>
    <n v="0"/>
    <x v="5"/>
    <x v="21"/>
    <m/>
    <n v="0"/>
  </r>
  <r>
    <n v="489"/>
    <m/>
    <m/>
    <m/>
    <m/>
    <m/>
    <m/>
    <m/>
    <m/>
    <x v="21"/>
    <m/>
    <n v="0"/>
    <x v="5"/>
    <x v="21"/>
    <m/>
    <n v="0"/>
  </r>
  <r>
    <n v="490"/>
    <m/>
    <m/>
    <m/>
    <m/>
    <m/>
    <m/>
    <m/>
    <m/>
    <x v="21"/>
    <m/>
    <n v="0"/>
    <x v="5"/>
    <x v="21"/>
    <m/>
    <n v="0"/>
  </r>
  <r>
    <n v="491"/>
    <m/>
    <m/>
    <m/>
    <m/>
    <m/>
    <m/>
    <m/>
    <m/>
    <x v="21"/>
    <m/>
    <n v="0"/>
    <x v="5"/>
    <x v="21"/>
    <m/>
    <n v="0"/>
  </r>
  <r>
    <n v="492"/>
    <m/>
    <m/>
    <m/>
    <m/>
    <m/>
    <m/>
    <m/>
    <m/>
    <x v="21"/>
    <m/>
    <n v="0"/>
    <x v="5"/>
    <x v="21"/>
    <m/>
    <n v="0"/>
  </r>
  <r>
    <n v="493"/>
    <m/>
    <m/>
    <m/>
    <m/>
    <m/>
    <m/>
    <m/>
    <m/>
    <x v="21"/>
    <m/>
    <n v="0"/>
    <x v="5"/>
    <x v="21"/>
    <m/>
    <n v="0"/>
  </r>
  <r>
    <n v="494"/>
    <m/>
    <m/>
    <m/>
    <m/>
    <m/>
    <m/>
    <m/>
    <m/>
    <x v="21"/>
    <m/>
    <n v="0"/>
    <x v="5"/>
    <x v="21"/>
    <m/>
    <n v="0"/>
  </r>
  <r>
    <n v="495"/>
    <m/>
    <m/>
    <m/>
    <m/>
    <m/>
    <m/>
    <m/>
    <m/>
    <x v="21"/>
    <m/>
    <n v="0"/>
    <x v="5"/>
    <x v="21"/>
    <m/>
    <n v="0"/>
  </r>
  <r>
    <n v="496"/>
    <m/>
    <m/>
    <m/>
    <m/>
    <m/>
    <m/>
    <m/>
    <m/>
    <x v="21"/>
    <m/>
    <n v="0"/>
    <x v="5"/>
    <x v="21"/>
    <m/>
    <n v="0"/>
  </r>
  <r>
    <n v="497"/>
    <m/>
    <m/>
    <m/>
    <m/>
    <m/>
    <m/>
    <m/>
    <m/>
    <x v="21"/>
    <m/>
    <n v="0"/>
    <x v="5"/>
    <x v="21"/>
    <m/>
    <n v="0"/>
  </r>
  <r>
    <n v="498"/>
    <m/>
    <m/>
    <m/>
    <m/>
    <m/>
    <m/>
    <m/>
    <m/>
    <x v="21"/>
    <m/>
    <n v="0"/>
    <x v="5"/>
    <x v="21"/>
    <m/>
    <n v="0"/>
  </r>
  <r>
    <n v="499"/>
    <m/>
    <m/>
    <m/>
    <m/>
    <m/>
    <m/>
    <m/>
    <m/>
    <x v="21"/>
    <m/>
    <n v="0"/>
    <x v="5"/>
    <x v="21"/>
    <m/>
    <n v="0"/>
  </r>
  <r>
    <n v="500"/>
    <m/>
    <m/>
    <m/>
    <m/>
    <m/>
    <m/>
    <m/>
    <m/>
    <x v="21"/>
    <m/>
    <n v="0"/>
    <x v="5"/>
    <x v="21"/>
    <m/>
    <n v="0"/>
  </r>
  <r>
    <n v="501"/>
    <m/>
    <m/>
    <m/>
    <m/>
    <m/>
    <m/>
    <m/>
    <m/>
    <x v="21"/>
    <m/>
    <n v="0"/>
    <x v="5"/>
    <x v="21"/>
    <m/>
    <n v="0"/>
  </r>
  <r>
    <n v="502"/>
    <m/>
    <m/>
    <m/>
    <m/>
    <m/>
    <m/>
    <m/>
    <m/>
    <x v="21"/>
    <m/>
    <n v="0"/>
    <x v="5"/>
    <x v="21"/>
    <m/>
    <n v="0"/>
  </r>
  <r>
    <n v="503"/>
    <m/>
    <m/>
    <m/>
    <m/>
    <m/>
    <m/>
    <m/>
    <m/>
    <x v="21"/>
    <m/>
    <n v="0"/>
    <x v="5"/>
    <x v="21"/>
    <m/>
    <n v="0"/>
  </r>
  <r>
    <n v="504"/>
    <m/>
    <m/>
    <m/>
    <m/>
    <m/>
    <m/>
    <m/>
    <m/>
    <x v="21"/>
    <m/>
    <n v="0"/>
    <x v="5"/>
    <x v="21"/>
    <m/>
    <n v="0"/>
  </r>
  <r>
    <n v="505"/>
    <m/>
    <m/>
    <m/>
    <m/>
    <m/>
    <m/>
    <m/>
    <m/>
    <x v="21"/>
    <m/>
    <n v="0"/>
    <x v="5"/>
    <x v="21"/>
    <m/>
    <n v="0"/>
  </r>
  <r>
    <n v="506"/>
    <m/>
    <m/>
    <m/>
    <m/>
    <m/>
    <m/>
    <m/>
    <m/>
    <x v="21"/>
    <m/>
    <n v="0"/>
    <x v="5"/>
    <x v="21"/>
    <m/>
    <n v="0"/>
  </r>
  <r>
    <n v="507"/>
    <m/>
    <m/>
    <m/>
    <m/>
    <m/>
    <m/>
    <m/>
    <m/>
    <x v="21"/>
    <m/>
    <n v="0"/>
    <x v="5"/>
    <x v="21"/>
    <m/>
    <n v="0"/>
  </r>
  <r>
    <n v="508"/>
    <m/>
    <m/>
    <m/>
    <m/>
    <m/>
    <m/>
    <m/>
    <m/>
    <x v="21"/>
    <m/>
    <n v="0"/>
    <x v="5"/>
    <x v="21"/>
    <m/>
    <n v="0"/>
  </r>
  <r>
    <n v="509"/>
    <m/>
    <m/>
    <m/>
    <m/>
    <m/>
    <m/>
    <m/>
    <m/>
    <x v="21"/>
    <m/>
    <n v="0"/>
    <x v="5"/>
    <x v="21"/>
    <m/>
    <n v="0"/>
  </r>
  <r>
    <n v="510"/>
    <m/>
    <m/>
    <m/>
    <m/>
    <m/>
    <m/>
    <m/>
    <m/>
    <x v="21"/>
    <m/>
    <n v="0"/>
    <x v="5"/>
    <x v="21"/>
    <m/>
    <n v="0"/>
  </r>
  <r>
    <n v="511"/>
    <m/>
    <m/>
    <m/>
    <m/>
    <m/>
    <m/>
    <m/>
    <m/>
    <x v="21"/>
    <m/>
    <n v="0"/>
    <x v="5"/>
    <x v="21"/>
    <m/>
    <n v="0"/>
  </r>
  <r>
    <n v="512"/>
    <m/>
    <m/>
    <m/>
    <m/>
    <m/>
    <m/>
    <m/>
    <m/>
    <x v="21"/>
    <m/>
    <n v="0"/>
    <x v="5"/>
    <x v="21"/>
    <m/>
    <n v="0"/>
  </r>
  <r>
    <n v="513"/>
    <m/>
    <m/>
    <m/>
    <m/>
    <m/>
    <m/>
    <m/>
    <m/>
    <x v="21"/>
    <m/>
    <n v="0"/>
    <x v="5"/>
    <x v="21"/>
    <m/>
    <n v="0"/>
  </r>
  <r>
    <n v="514"/>
    <m/>
    <m/>
    <m/>
    <m/>
    <m/>
    <m/>
    <m/>
    <m/>
    <x v="21"/>
    <m/>
    <n v="0"/>
    <x v="5"/>
    <x v="21"/>
    <m/>
    <n v="0"/>
  </r>
  <r>
    <n v="515"/>
    <m/>
    <m/>
    <m/>
    <m/>
    <m/>
    <m/>
    <m/>
    <m/>
    <x v="21"/>
    <m/>
    <n v="0"/>
    <x v="5"/>
    <x v="21"/>
    <m/>
    <n v="0"/>
  </r>
  <r>
    <n v="516"/>
    <m/>
    <m/>
    <m/>
    <m/>
    <m/>
    <m/>
    <m/>
    <m/>
    <x v="21"/>
    <m/>
    <n v="0"/>
    <x v="5"/>
    <x v="21"/>
    <m/>
    <n v="0"/>
  </r>
  <r>
    <n v="517"/>
    <m/>
    <m/>
    <m/>
    <m/>
    <m/>
    <m/>
    <m/>
    <m/>
    <x v="21"/>
    <m/>
    <n v="0"/>
    <x v="5"/>
    <x v="21"/>
    <m/>
    <n v="0"/>
  </r>
  <r>
    <n v="518"/>
    <m/>
    <m/>
    <m/>
    <m/>
    <m/>
    <m/>
    <m/>
    <m/>
    <x v="21"/>
    <m/>
    <n v="0"/>
    <x v="5"/>
    <x v="21"/>
    <m/>
    <n v="0"/>
  </r>
  <r>
    <n v="519"/>
    <m/>
    <m/>
    <m/>
    <m/>
    <m/>
    <m/>
    <m/>
    <m/>
    <x v="21"/>
    <m/>
    <n v="0"/>
    <x v="5"/>
    <x v="21"/>
    <m/>
    <n v="0"/>
  </r>
  <r>
    <n v="520"/>
    <m/>
    <m/>
    <m/>
    <m/>
    <m/>
    <m/>
    <m/>
    <m/>
    <x v="21"/>
    <m/>
    <n v="0"/>
    <x v="5"/>
    <x v="21"/>
    <m/>
    <n v="0"/>
  </r>
  <r>
    <n v="521"/>
    <m/>
    <m/>
    <m/>
    <m/>
    <m/>
    <m/>
    <m/>
    <m/>
    <x v="21"/>
    <m/>
    <n v="0"/>
    <x v="5"/>
    <x v="21"/>
    <m/>
    <n v="0"/>
  </r>
  <r>
    <n v="522"/>
    <m/>
    <m/>
    <m/>
    <m/>
    <m/>
    <m/>
    <m/>
    <m/>
    <x v="21"/>
    <m/>
    <n v="0"/>
    <x v="5"/>
    <x v="21"/>
    <m/>
    <n v="0"/>
  </r>
  <r>
    <n v="523"/>
    <m/>
    <m/>
    <m/>
    <m/>
    <m/>
    <m/>
    <m/>
    <m/>
    <x v="21"/>
    <m/>
    <n v="0"/>
    <x v="5"/>
    <x v="21"/>
    <m/>
    <n v="0"/>
  </r>
  <r>
    <n v="524"/>
    <m/>
    <m/>
    <m/>
    <m/>
    <m/>
    <m/>
    <m/>
    <m/>
    <x v="21"/>
    <m/>
    <n v="0"/>
    <x v="5"/>
    <x v="21"/>
    <m/>
    <n v="0"/>
  </r>
  <r>
    <n v="525"/>
    <m/>
    <m/>
    <m/>
    <m/>
    <m/>
    <m/>
    <m/>
    <m/>
    <x v="21"/>
    <m/>
    <n v="0"/>
    <x v="5"/>
    <x v="21"/>
    <m/>
    <n v="0"/>
  </r>
  <r>
    <n v="526"/>
    <m/>
    <m/>
    <m/>
    <m/>
    <m/>
    <m/>
    <m/>
    <m/>
    <x v="21"/>
    <m/>
    <n v="0"/>
    <x v="5"/>
    <x v="21"/>
    <m/>
    <n v="0"/>
  </r>
  <r>
    <n v="527"/>
    <m/>
    <m/>
    <m/>
    <m/>
    <m/>
    <m/>
    <m/>
    <m/>
    <x v="21"/>
    <m/>
    <n v="0"/>
    <x v="5"/>
    <x v="21"/>
    <m/>
    <n v="0"/>
  </r>
  <r>
    <n v="528"/>
    <m/>
    <m/>
    <m/>
    <m/>
    <m/>
    <m/>
    <m/>
    <m/>
    <x v="21"/>
    <m/>
    <n v="0"/>
    <x v="1"/>
    <x v="0"/>
    <n v="0"/>
    <n v="0"/>
  </r>
  <r>
    <n v="529"/>
    <m/>
    <m/>
    <m/>
    <m/>
    <m/>
    <m/>
    <m/>
    <m/>
    <x v="21"/>
    <m/>
    <n v="0"/>
    <x v="0"/>
    <x v="0"/>
    <n v="0.09"/>
    <n v="0"/>
  </r>
  <r>
    <n v="530"/>
    <m/>
    <m/>
    <m/>
    <m/>
    <m/>
    <n v="1431"/>
    <m/>
    <m/>
    <x v="21"/>
    <m/>
    <n v="0"/>
    <x v="1"/>
    <x v="0"/>
    <n v="0"/>
    <n v="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614">
  <r>
    <n v="1"/>
    <x v="0"/>
    <x v="0"/>
    <x v="0"/>
    <n v="21"/>
    <n v="1057.82"/>
    <x v="0"/>
    <x v="0"/>
    <x v="0"/>
    <x v="0"/>
    <s v="Collection"/>
    <s v="Madani"/>
    <s v="Cash "/>
    <s v="Kantar 100lb"/>
    <n v="1000"/>
    <n v="44.943820224719104"/>
    <n v="61500"/>
    <n v="1368375"/>
    <n v="1293.5801932275813"/>
    <n v="61500000"/>
    <n v="58138.435650677813"/>
    <n v="400"/>
    <n v="400000"/>
    <n v="2500000"/>
    <n v="64400000"/>
    <n v="1432900"/>
    <n v="60879.922860221966"/>
    <n v="1354.5782836399387"/>
    <n v="44.943820224719104"/>
    <n v="0"/>
    <n v="64400000.000000007"/>
    <s v="Open "/>
  </r>
  <r>
    <n v="2"/>
    <x v="0"/>
    <x v="0"/>
    <x v="1"/>
    <n v="22"/>
    <n v="1057.82"/>
    <x v="0"/>
    <x v="0"/>
    <x v="0"/>
    <x v="0"/>
    <s v="Collection"/>
    <s v="Madani"/>
    <s v="Cash "/>
    <s v="Kantar 100lb"/>
    <n v="2000"/>
    <n v="89.887640449438209"/>
    <n v="63500"/>
    <n v="1412875"/>
    <n v="1335.6478417878279"/>
    <n v="127000000"/>
    <n v="120058.2329696924"/>
    <n v="400"/>
    <n v="800000"/>
    <n v="5000000"/>
    <n v="132800000"/>
    <n v="1477400"/>
    <n v="125541.20738878071"/>
    <n v="1396.6459322001851"/>
    <n v="89.887640449438209"/>
    <n v="0"/>
    <n v="132800000.00000001"/>
    <s v="Open "/>
  </r>
  <r>
    <n v="3"/>
    <x v="0"/>
    <x v="0"/>
    <x v="1"/>
    <n v="22"/>
    <n v="1057.82"/>
    <x v="1"/>
    <x v="0"/>
    <x v="1"/>
    <x v="0"/>
    <s v="Collection"/>
    <s v="Madani"/>
    <s v="Cash "/>
    <s v="Kantar 100lb"/>
    <n v="1000"/>
    <n v="44.943820224719104"/>
    <n v="63000"/>
    <n v="1401750"/>
    <n v="1325.1309296477662"/>
    <n v="63000000"/>
    <n v="59556.446276304101"/>
    <n v="400"/>
    <n v="400000"/>
    <n v="1300000"/>
    <n v="64700000"/>
    <n v="1439575"/>
    <n v="61163.524985347227"/>
    <n v="1360.8884309239756"/>
    <n v="44.943820224719104"/>
    <n v="0"/>
    <n v="64700000.000000007"/>
    <s v="Open "/>
  </r>
  <r>
    <n v="4"/>
    <x v="0"/>
    <x v="0"/>
    <x v="1"/>
    <n v="24"/>
    <n v="1057.82"/>
    <x v="1"/>
    <x v="0"/>
    <x v="1"/>
    <x v="0"/>
    <s v="Collection"/>
    <s v="Madani"/>
    <s v="Cash "/>
    <s v="Kantar 100lb"/>
    <n v="1000"/>
    <n v="44.943820224719104"/>
    <n v="63500"/>
    <n v="1412875"/>
    <n v="1335.6478417878279"/>
    <n v="63500000"/>
    <n v="60029.116484846199"/>
    <n v="400"/>
    <n v="400000"/>
    <n v="1300000"/>
    <n v="65200000"/>
    <n v="1450700"/>
    <n v="61636.195193889325"/>
    <n v="1371.4053430640374"/>
    <n v="44.943820224719104"/>
    <n v="0"/>
    <n v="65200000.000000007"/>
    <s v="Open "/>
  </r>
  <r>
    <n v="5"/>
    <x v="0"/>
    <x v="0"/>
    <x v="1"/>
    <n v="25"/>
    <n v="1057.82"/>
    <x v="1"/>
    <x v="0"/>
    <x v="1"/>
    <x v="0"/>
    <s v="Collection"/>
    <s v="Madani"/>
    <s v="Cash "/>
    <s v="Kantar 100lb"/>
    <n v="1000"/>
    <n v="44.943820224719104"/>
    <n v="63500"/>
    <n v="1412875"/>
    <n v="1335.6478417878279"/>
    <n v="63500000"/>
    <n v="60029.116484846199"/>
    <n v="400"/>
    <n v="400000"/>
    <n v="1300000"/>
    <n v="65200000"/>
    <n v="1450700"/>
    <n v="61636.195193889325"/>
    <n v="1371.4053430640374"/>
    <n v="44.943820224719104"/>
    <n v="0"/>
    <n v="65200000.000000007"/>
    <s v="Open "/>
  </r>
  <r>
    <n v="6"/>
    <x v="0"/>
    <x v="0"/>
    <x v="1"/>
    <n v="25"/>
    <n v="1057.82"/>
    <x v="1"/>
    <x v="0"/>
    <x v="1"/>
    <x v="0"/>
    <s v="Collection"/>
    <s v="Madani"/>
    <s v="Cash "/>
    <s v="Kantar 100lb"/>
    <n v="500"/>
    <n v="22.471910112359552"/>
    <n v="64500"/>
    <n v="1435125"/>
    <n v="1356.6816660679513"/>
    <n v="32250000"/>
    <n v="30487.228450965194"/>
    <n v="400"/>
    <n v="200000"/>
    <n v="650000"/>
    <n v="33100000"/>
    <n v="1472950"/>
    <n v="31290.767805486757"/>
    <n v="1392.4391673441605"/>
    <n v="22.471910112359552"/>
    <n v="0"/>
    <n v="33100000.000000004"/>
    <s v="Open "/>
  </r>
  <r>
    <n v="7"/>
    <x v="0"/>
    <x v="0"/>
    <x v="1"/>
    <n v="24"/>
    <n v="1057.82"/>
    <x v="2"/>
    <x v="0"/>
    <x v="2"/>
    <x v="0"/>
    <s v="Collection"/>
    <s v="Madani"/>
    <s v="Cash "/>
    <s v="Kantar 100lb"/>
    <n v="4000"/>
    <n v="179.77528089887642"/>
    <n v="63000"/>
    <n v="1401750"/>
    <n v="1325.1309296477662"/>
    <n v="252000000"/>
    <n v="238225.7851052164"/>
    <n v="400"/>
    <n v="1600000"/>
    <n v="5200000"/>
    <n v="258800000"/>
    <n v="1439575"/>
    <n v="244654.09994138891"/>
    <n v="1360.8884309239756"/>
    <n v="179.77528089887642"/>
    <n v="0"/>
    <n v="258800000.00000003"/>
    <s v="Open "/>
  </r>
  <r>
    <n v="8"/>
    <x v="0"/>
    <x v="0"/>
    <x v="1"/>
    <n v="29"/>
    <n v="1080"/>
    <x v="1"/>
    <x v="0"/>
    <x v="1"/>
    <x v="0"/>
    <s v="Collection"/>
    <s v="Madani"/>
    <s v="Cash "/>
    <s v="Kantar 100lb"/>
    <n v="3000"/>
    <n v="134.83146067415731"/>
    <n v="68000"/>
    <n v="1513000"/>
    <n v="1400.9259259259259"/>
    <n v="204000000"/>
    <n v="188888.88888888888"/>
    <n v="400"/>
    <n v="1200000"/>
    <m/>
    <n v="205200000"/>
    <n v="1521900"/>
    <n v="190000"/>
    <n v="1409.1666666666665"/>
    <n v="134.83146067415731"/>
    <n v="0"/>
    <n v="205200000"/>
    <s v="Open "/>
  </r>
  <r>
    <n v="9"/>
    <x v="0"/>
    <x v="0"/>
    <x v="1"/>
    <n v="29"/>
    <n v="1080"/>
    <x v="2"/>
    <x v="0"/>
    <x v="2"/>
    <x v="0"/>
    <s v="Collection"/>
    <s v="Madani"/>
    <s v="Cash "/>
    <s v="Kantar 100lb"/>
    <n v="5000"/>
    <n v="224.71910112359549"/>
    <n v="65000"/>
    <n v="1446250"/>
    <n v="1339.1203703703704"/>
    <n v="325000000"/>
    <n v="300925.9259259259"/>
    <n v="400"/>
    <n v="2000000"/>
    <m/>
    <n v="327000000"/>
    <n v="1455150"/>
    <n v="302777.77777777775"/>
    <n v="1347.3611111111111"/>
    <n v="224.71910112359549"/>
    <n v="0"/>
    <n v="327000000"/>
    <s v="Open "/>
  </r>
  <r>
    <n v="10"/>
    <x v="0"/>
    <x v="1"/>
    <x v="2"/>
    <n v="2"/>
    <n v="1064.3"/>
    <x v="3"/>
    <x v="0"/>
    <x v="3"/>
    <x v="0"/>
    <s v="Collection"/>
    <s v="Madani"/>
    <s v="Cash "/>
    <s v="Kantar 100lb"/>
    <n v="5000"/>
    <n v="224.71910112359549"/>
    <n v="66000"/>
    <n v="1468500"/>
    <n v="1379.7801371793669"/>
    <n v="330000000"/>
    <n v="310062.95217513858"/>
    <n v="400"/>
    <n v="2000000"/>
    <m/>
    <n v="332000000"/>
    <n v="1477400"/>
    <n v="311942.12158226065"/>
    <n v="1388.14244104106"/>
    <n v="224.71910112359549"/>
    <n v="0"/>
    <n v="332000000"/>
    <s v="Open "/>
  </r>
  <r>
    <n v="11"/>
    <x v="0"/>
    <x v="1"/>
    <x v="2"/>
    <n v="2"/>
    <n v="1064.3"/>
    <x v="1"/>
    <x v="0"/>
    <x v="1"/>
    <x v="0"/>
    <s v="Collection"/>
    <s v="Madani"/>
    <s v="Cash "/>
    <s v="Kantar 100lb"/>
    <n v="8000"/>
    <n v="359.55056179775283"/>
    <n v="68000"/>
    <n v="1513000"/>
    <n v="1421.5916564878326"/>
    <n v="544000000"/>
    <n v="511134.0787371982"/>
    <n v="400"/>
    <n v="3200000"/>
    <m/>
    <n v="547200000"/>
    <n v="1521900"/>
    <n v="514140.74978859344"/>
    <n v="1429.9539603495255"/>
    <n v="359.55056179775283"/>
    <n v="0"/>
    <n v="547200000"/>
    <s v="Open "/>
  </r>
  <r>
    <n v="12"/>
    <x v="0"/>
    <x v="0"/>
    <x v="1"/>
    <n v="25"/>
    <n v="1057.82"/>
    <x v="4"/>
    <x v="0"/>
    <x v="4"/>
    <x v="1"/>
    <s v="Collection"/>
    <s v="Gadarif"/>
    <s v="Cash "/>
    <s v="Kantar 100lb"/>
    <n v="280.10000000000002"/>
    <n v="12.588764044943821"/>
    <n v="69000"/>
    <n v="1535250"/>
    <n v="1451.3338753285059"/>
    <n v="19326900"/>
    <n v="18270.499706944473"/>
    <n v="900"/>
    <n v="252090.00000000003"/>
    <n v="54650"/>
    <n v="19633640"/>
    <n v="1559616.1727954301"/>
    <n v="18560.473426480876"/>
    <n v="1474.3682032816832"/>
    <n v="12.588764044943821"/>
    <n v="0"/>
    <n v="19633640"/>
    <s v="Open "/>
  </r>
  <r>
    <n v="13"/>
    <x v="0"/>
    <x v="0"/>
    <x v="1"/>
    <n v="25"/>
    <n v="1057.82"/>
    <x v="4"/>
    <x v="0"/>
    <x v="4"/>
    <x v="1"/>
    <s v="Collection"/>
    <s v="Gadarif"/>
    <s v="Cash "/>
    <s v="Kantar 100lb"/>
    <n v="153.77000000000001"/>
    <n v="6.9110112359550566"/>
    <n v="69800"/>
    <n v="1553050"/>
    <n v="1468.1609347526046"/>
    <n v="10733146"/>
    <n v="10146.476716265528"/>
    <n v="900"/>
    <n v="138393"/>
    <m/>
    <n v="10871539"/>
    <n v="1573075"/>
    <n v="10277.30521260706"/>
    <n v="1487.0913766047152"/>
    <n v="6.9110112359550566"/>
    <n v="0"/>
    <n v="10871539"/>
    <s v="Open "/>
  </r>
  <r>
    <n v="14"/>
    <x v="0"/>
    <x v="0"/>
    <x v="1"/>
    <n v="25"/>
    <n v="1057.82"/>
    <x v="4"/>
    <x v="0"/>
    <x v="4"/>
    <x v="1"/>
    <s v="Collection"/>
    <s v="Gadarif"/>
    <s v="Cash "/>
    <s v="Kantar 100lb"/>
    <n v="1544.64"/>
    <n v="69.422022471910111"/>
    <n v="69300"/>
    <n v="1541925"/>
    <n v="1457.6440226125428"/>
    <n v="107043552"/>
    <n v="101192.5960938534"/>
    <n v="900"/>
    <n v="1390176"/>
    <m/>
    <n v="108433728"/>
    <n v="1561950"/>
    <n v="102506.78565351384"/>
    <n v="1476.5744644646538"/>
    <n v="69.422022471910111"/>
    <n v="0"/>
    <n v="108433728"/>
    <s v="Open "/>
  </r>
  <r>
    <n v="15"/>
    <x v="0"/>
    <x v="0"/>
    <x v="1"/>
    <n v="25"/>
    <n v="1057.82"/>
    <x v="4"/>
    <x v="0"/>
    <x v="4"/>
    <x v="1"/>
    <s v="Collection"/>
    <s v="Gadarif"/>
    <s v="Cash "/>
    <s v="Kantar 100lb"/>
    <n v="42.84"/>
    <n v="1.9253932584269664"/>
    <n v="68300"/>
    <n v="1519675"/>
    <n v="1436.6101983324195"/>
    <n v="2925972"/>
    <n v="2766.0395908566675"/>
    <n v="900"/>
    <n v="38556"/>
    <m/>
    <n v="2964528"/>
    <n v="1539700"/>
    <n v="2802.488135977766"/>
    <n v="1455.5406401845305"/>
    <n v="1.9253932584269664"/>
    <n v="0"/>
    <n v="2964528"/>
    <s v="Open "/>
  </r>
  <r>
    <n v="16"/>
    <x v="0"/>
    <x v="0"/>
    <x v="1"/>
    <n v="25"/>
    <n v="1057.82"/>
    <x v="4"/>
    <x v="0"/>
    <x v="4"/>
    <x v="1"/>
    <s v="Collection"/>
    <s v="Gadarif"/>
    <s v="Cash "/>
    <s v="Kantar 100lb"/>
    <n v="105.88"/>
    <n v="4.7586516853932581"/>
    <n v="68800"/>
    <n v="1530800"/>
    <n v="1447.1271104724813"/>
    <n v="7284544"/>
    <n v="6886.3738632281493"/>
    <n v="900"/>
    <n v="95292"/>
    <m/>
    <n v="7379836"/>
    <n v="1550825"/>
    <n v="6976.4572422529354"/>
    <n v="1466.0575523245923"/>
    <n v="4.7586516853932581"/>
    <n v="0"/>
    <n v="7379835.9999999991"/>
    <s v="Open "/>
  </r>
  <r>
    <n v="17"/>
    <x v="0"/>
    <x v="0"/>
    <x v="1"/>
    <n v="26"/>
    <n v="1057.82"/>
    <x v="4"/>
    <x v="0"/>
    <x v="4"/>
    <x v="1"/>
    <s v="Collection"/>
    <s v="Gadarif"/>
    <s v="Cash "/>
    <s v="Kantar 100lb"/>
    <n v="2075.98"/>
    <n v="93.302471910112359"/>
    <n v="69300"/>
    <n v="1541925"/>
    <n v="1457.6440226125428"/>
    <n v="143865414"/>
    <n v="136001.79047474996"/>
    <n v="900"/>
    <n v="1868382"/>
    <n v="52900"/>
    <n v="145786696"/>
    <n v="1562516.9731885663"/>
    <n v="137818.05600196632"/>
    <n v="1477.1104471352087"/>
    <n v="93.302471910112359"/>
    <n v="0"/>
    <n v="145786696"/>
    <s v="Open "/>
  </r>
  <r>
    <n v="18"/>
    <x v="0"/>
    <x v="0"/>
    <x v="1"/>
    <n v="28"/>
    <n v="1057.82"/>
    <x v="4"/>
    <x v="0"/>
    <x v="4"/>
    <x v="1"/>
    <s v="Collection"/>
    <s v="Gadarif"/>
    <s v="Cash "/>
    <s v="Kantar 100lb"/>
    <n v="1862.36"/>
    <n v="83.701573033707859"/>
    <n v="69300"/>
    <n v="1541925"/>
    <n v="1457.6440226125428"/>
    <n v="129061548"/>
    <n v="122007.09761585148"/>
    <n v="900"/>
    <n v="1676124"/>
    <n v="47250"/>
    <n v="130784922"/>
    <n v="1562514.5055198781"/>
    <n v="123636.27271180353"/>
    <n v="1477.1081143482618"/>
    <n v="83.701573033707859"/>
    <n v="0"/>
    <n v="130784922"/>
    <s v="Open "/>
  </r>
  <r>
    <n v="19"/>
    <x v="0"/>
    <x v="0"/>
    <x v="1"/>
    <n v="30"/>
    <n v="1080"/>
    <x v="4"/>
    <x v="0"/>
    <x v="4"/>
    <x v="1"/>
    <s v="Collection"/>
    <s v="Gadarif"/>
    <s v="Cash "/>
    <s v="Kantar 100lb"/>
    <n v="527.98"/>
    <n v="23.729438202247191"/>
    <n v="69300"/>
    <n v="1541925"/>
    <n v="1427.7083333333333"/>
    <n v="36589014"/>
    <n v="33878.716666666667"/>
    <n v="900"/>
    <n v="475182"/>
    <n v="107700"/>
    <n v="37171896"/>
    <n v="1566488.6662373575"/>
    <n v="34418.422222222223"/>
    <n v="1450.4524687382939"/>
    <n v="23.729438202247191"/>
    <n v="0"/>
    <n v="37171896"/>
    <s v="Open "/>
  </r>
  <r>
    <n v="20"/>
    <x v="0"/>
    <x v="0"/>
    <x v="1"/>
    <n v="30"/>
    <n v="1080"/>
    <x v="4"/>
    <x v="0"/>
    <x v="4"/>
    <x v="1"/>
    <s v="Collection"/>
    <s v="Gadarif"/>
    <s v="Cash "/>
    <s v="Kantar 100lb"/>
    <n v="455.81"/>
    <n v="20.485842696629213"/>
    <n v="68800"/>
    <n v="1530800"/>
    <n v="1417.4074074074074"/>
    <n v="31359728"/>
    <n v="29036.785185185185"/>
    <n v="900"/>
    <n v="410229"/>
    <m/>
    <n v="31769957"/>
    <n v="1550825"/>
    <n v="29416.626851851852"/>
    <n v="1435.9490740740741"/>
    <n v="20.485842696629213"/>
    <n v="0"/>
    <n v="31769957"/>
    <s v="Open "/>
  </r>
  <r>
    <n v="21"/>
    <x v="0"/>
    <x v="0"/>
    <x v="1"/>
    <n v="30"/>
    <n v="1080"/>
    <x v="4"/>
    <x v="0"/>
    <x v="4"/>
    <x v="1"/>
    <s v="Collection"/>
    <s v="Gadarif"/>
    <s v="Cash "/>
    <s v="Kantar 100lb"/>
    <n v="186.93"/>
    <n v="8.4013483146067411"/>
    <n v="69000"/>
    <n v="1535250"/>
    <n v="1421.5277777777778"/>
    <n v="12898170"/>
    <n v="11942.75"/>
    <n v="900"/>
    <n v="168237"/>
    <m/>
    <n v="13066407"/>
    <n v="1555275"/>
    <n v="12098.525"/>
    <n v="1440.0694444444446"/>
    <n v="8.4013483146067411"/>
    <n v="0"/>
    <n v="13066407"/>
    <s v="Open "/>
  </r>
  <r>
    <n v="22"/>
    <x v="0"/>
    <x v="0"/>
    <x v="1"/>
    <n v="30"/>
    <n v="1080"/>
    <x v="4"/>
    <x v="0"/>
    <x v="4"/>
    <x v="1"/>
    <s v="Collection"/>
    <s v="Gadarif"/>
    <s v="Cash "/>
    <s v="Kantar 100lb"/>
    <n v="111.17"/>
    <n v="4.9964044943820225"/>
    <n v="68300"/>
    <n v="1519675"/>
    <n v="1407.1064814814815"/>
    <n v="7592911"/>
    <n v="7030.4731481481485"/>
    <n v="900"/>
    <n v="100053"/>
    <m/>
    <n v="7692964"/>
    <n v="1539700"/>
    <n v="7123.114814814815"/>
    <n v="1425.6481481481483"/>
    <n v="4.9964044943820225"/>
    <n v="0"/>
    <n v="7692964"/>
    <s v="Open "/>
  </r>
  <r>
    <n v="23"/>
    <x v="0"/>
    <x v="0"/>
    <x v="1"/>
    <n v="30"/>
    <n v="1080"/>
    <x v="4"/>
    <x v="0"/>
    <x v="4"/>
    <x v="1"/>
    <s v="Collection"/>
    <s v="Gadarif"/>
    <s v="Cash "/>
    <s v="Kantar 100lb"/>
    <n v="1125.43"/>
    <n v="50.581123595505623"/>
    <n v="69300"/>
    <n v="1541925"/>
    <n v="1427.7083333333333"/>
    <n v="77992299"/>
    <n v="72215.09166666666"/>
    <n v="900"/>
    <n v="1012887"/>
    <m/>
    <n v="79005186"/>
    <n v="1561949.9999999998"/>
    <n v="73152.95"/>
    <n v="1446.2499999999998"/>
    <n v="50.581123595505623"/>
    <n v="0"/>
    <n v="79005186"/>
    <s v="Open "/>
  </r>
  <r>
    <n v="24"/>
    <x v="0"/>
    <x v="0"/>
    <x v="1"/>
    <n v="30"/>
    <n v="1080"/>
    <x v="4"/>
    <x v="0"/>
    <x v="4"/>
    <x v="1"/>
    <s v="Collection"/>
    <s v="Gadarif"/>
    <s v="Cash "/>
    <s v="Kantar 100lb"/>
    <n v="575.83000000000004"/>
    <n v="25.880000000000003"/>
    <n v="68800"/>
    <n v="1530800"/>
    <n v="1417.4074074074074"/>
    <n v="39617104"/>
    <n v="36682.503703703704"/>
    <n v="900"/>
    <n v="518247.00000000006"/>
    <m/>
    <n v="40135351"/>
    <n v="1550824.9999999998"/>
    <n v="37162.362037037034"/>
    <n v="1435.9490740740739"/>
    <n v="25.880000000000003"/>
    <n v="0"/>
    <n v="40135351"/>
    <s v="Open "/>
  </r>
  <r>
    <n v="25"/>
    <x v="0"/>
    <x v="0"/>
    <x v="1"/>
    <n v="30"/>
    <n v="1080"/>
    <x v="4"/>
    <x v="0"/>
    <x v="4"/>
    <x v="1"/>
    <s v="Collection"/>
    <s v="Gadarif"/>
    <s v="Cash "/>
    <s v="Kantar 100lb"/>
    <n v="318.55"/>
    <n v="14.316853932584269"/>
    <n v="69000"/>
    <n v="1535250"/>
    <n v="1421.5277777777778"/>
    <n v="21979950"/>
    <n v="20351.805555555555"/>
    <n v="900"/>
    <n v="286695"/>
    <m/>
    <n v="22266645"/>
    <n v="1555275"/>
    <n v="20617.263888888891"/>
    <n v="1440.0694444444446"/>
    <n v="14.316853932584269"/>
    <n v="0"/>
    <n v="22266645"/>
    <s v="Open "/>
  </r>
  <r>
    <n v="26"/>
    <x v="0"/>
    <x v="0"/>
    <x v="1"/>
    <n v="30"/>
    <n v="1080"/>
    <x v="5"/>
    <x v="0"/>
    <x v="4"/>
    <x v="1"/>
    <s v="Collection"/>
    <s v="Gadarif"/>
    <s v="Cash "/>
    <s v="Kantar 100lb"/>
    <n v="654.03"/>
    <n v="29.394606741573032"/>
    <n v="67300"/>
    <n v="1497425"/>
    <n v="1386.5046296296296"/>
    <n v="44016219"/>
    <n v="40755.758333333331"/>
    <n v="900"/>
    <n v="588627"/>
    <m/>
    <n v="44604846"/>
    <n v="1517450"/>
    <n v="41300.783333333333"/>
    <n v="1405.0462962962963"/>
    <n v="29.394606741573032"/>
    <n v="0"/>
    <n v="44604846"/>
    <s v="Open "/>
  </r>
  <r>
    <n v="27"/>
    <x v="0"/>
    <x v="0"/>
    <x v="1"/>
    <n v="30"/>
    <n v="1080"/>
    <x v="5"/>
    <x v="0"/>
    <x v="4"/>
    <x v="1"/>
    <s v="Collection"/>
    <s v="Gadarif"/>
    <s v="Cash "/>
    <s v="Kantar 100lb"/>
    <n v="276.61"/>
    <n v="12.431910112359551"/>
    <n v="66300"/>
    <n v="1475175"/>
    <n v="1365.9027777777778"/>
    <n v="18339243"/>
    <n v="16980.780555555557"/>
    <n v="900"/>
    <n v="248949"/>
    <m/>
    <n v="18588192"/>
    <n v="1495200"/>
    <n v="17211.288888888888"/>
    <n v="1384.4444444444443"/>
    <n v="12.431910112359551"/>
    <n v="0"/>
    <n v="18588192"/>
    <s v="Open "/>
  </r>
  <r>
    <n v="28"/>
    <x v="0"/>
    <x v="0"/>
    <x v="1"/>
    <n v="30"/>
    <n v="1080"/>
    <x v="5"/>
    <x v="0"/>
    <x v="4"/>
    <x v="1"/>
    <s v="Collection"/>
    <s v="Gadarif"/>
    <s v="Cash "/>
    <s v="Kantar 100lb"/>
    <n v="42.49"/>
    <n v="1.9096629213483147"/>
    <n v="65300"/>
    <n v="1452925"/>
    <n v="1345.3009259259259"/>
    <n v="2774597"/>
    <n v="2569.0712962962962"/>
    <n v="900"/>
    <n v="38241"/>
    <m/>
    <n v="2812838"/>
    <n v="1472950"/>
    <n v="2604.4796296296295"/>
    <n v="1363.8425925925924"/>
    <n v="1.9096629213483147"/>
    <n v="0"/>
    <n v="2812838"/>
    <s v="Open "/>
  </r>
  <r>
    <n v="29"/>
    <x v="0"/>
    <x v="0"/>
    <x v="1"/>
    <n v="31"/>
    <n v="1080"/>
    <x v="4"/>
    <x v="0"/>
    <x v="4"/>
    <x v="1"/>
    <s v="Collection"/>
    <s v="Gadarif"/>
    <s v="Cash "/>
    <s v="Kantar 100lb"/>
    <n v="1903.1"/>
    <n v="85.532584269662919"/>
    <n v="68300"/>
    <n v="1519675"/>
    <n v="1407.1064814814815"/>
    <n v="129981730"/>
    <n v="120353.45370370371"/>
    <n v="900"/>
    <n v="1712790"/>
    <n v="64400"/>
    <n v="131758920"/>
    <n v="1540452.9294309285"/>
    <n v="121999"/>
    <n v="1426.3453050286375"/>
    <n v="85.532584269662919"/>
    <n v="0"/>
    <n v="131758920"/>
    <s v="Open "/>
  </r>
  <r>
    <n v="30"/>
    <x v="0"/>
    <x v="0"/>
    <x v="1"/>
    <n v="31"/>
    <n v="1080"/>
    <x v="5"/>
    <x v="0"/>
    <x v="4"/>
    <x v="1"/>
    <s v="Collection"/>
    <s v="Gadarif"/>
    <s v="Cash "/>
    <s v="Kantar 100lb"/>
    <n v="620.20000000000005"/>
    <n v="27.87415730337079"/>
    <n v="65800"/>
    <n v="1464050"/>
    <n v="1355.601851851852"/>
    <n v="40809160"/>
    <n v="37786.259259259263"/>
    <n v="900"/>
    <n v="558180"/>
    <m/>
    <n v="41367340"/>
    <n v="1484074.9999999998"/>
    <n v="38303.092592592591"/>
    <n v="1374.1435185185182"/>
    <n v="27.87415730337079"/>
    <n v="0"/>
    <n v="41367340"/>
    <s v="Open "/>
  </r>
  <r>
    <n v="31"/>
    <x v="0"/>
    <x v="1"/>
    <x v="2"/>
    <n v="4"/>
    <n v="1064.3"/>
    <x v="2"/>
    <x v="0"/>
    <x v="2"/>
    <x v="0"/>
    <s v="Collection"/>
    <s v="Madani"/>
    <s v="Cash "/>
    <s v="Kantar 100lb"/>
    <n v="8000"/>
    <n v="359.55056179775283"/>
    <n v="63750"/>
    <n v="1418437.5"/>
    <n v="1332.7421779573428"/>
    <n v="510000000"/>
    <n v="479188.1988161233"/>
    <n v="400"/>
    <n v="3200000"/>
    <m/>
    <n v="513200000"/>
    <n v="1427337.5"/>
    <n v="482194.8698675186"/>
    <n v="1341.104481819036"/>
    <n v="359.55056179775283"/>
    <n v="0"/>
    <n v="513200000.00000006"/>
    <s v="Open "/>
  </r>
  <r>
    <n v="32"/>
    <x v="0"/>
    <x v="1"/>
    <x v="2"/>
    <n v="4"/>
    <n v="1064.3"/>
    <x v="1"/>
    <x v="0"/>
    <x v="1"/>
    <x v="0"/>
    <s v="Collection"/>
    <s v="Madani"/>
    <s v="Cash "/>
    <s v="Kantar 100lb"/>
    <n v="10000"/>
    <n v="449.43820224719099"/>
    <n v="68000"/>
    <n v="1513000"/>
    <n v="1421.5916564878326"/>
    <n v="680000000"/>
    <n v="638917.59842149774"/>
    <n v="400"/>
    <n v="4000000"/>
    <m/>
    <n v="684000000"/>
    <n v="1521900"/>
    <n v="642675.93723574188"/>
    <n v="1429.9539603495257"/>
    <n v="449.43820224719099"/>
    <n v="0"/>
    <n v="684000000"/>
    <s v="Open "/>
  </r>
  <r>
    <n v="33"/>
    <x v="0"/>
    <x v="1"/>
    <x v="2"/>
    <n v="2"/>
    <n v="1064.3"/>
    <x v="4"/>
    <x v="0"/>
    <x v="4"/>
    <x v="1"/>
    <s v="Collection"/>
    <s v="Gadarif"/>
    <s v="Cash "/>
    <s v="Kantar 100lb"/>
    <n v="230.73"/>
    <n v="10.369887640449438"/>
    <n v="68300"/>
    <n v="1519675"/>
    <n v="1427.8633843841023"/>
    <n v="15758859"/>
    <n v="14806.782861975007"/>
    <n v="900"/>
    <n v="207657"/>
    <n v="52000"/>
    <n v="16018516"/>
    <n v="1544714.5191349196"/>
    <n v="15050.752607347553"/>
    <n v="1451.3901335477965"/>
    <n v="10.369887640449438"/>
    <n v="0"/>
    <n v="16018516"/>
    <s v="Open "/>
  </r>
  <r>
    <n v="34"/>
    <x v="0"/>
    <x v="1"/>
    <x v="2"/>
    <n v="2"/>
    <n v="1064.3"/>
    <x v="4"/>
    <x v="0"/>
    <x v="4"/>
    <x v="1"/>
    <s v="Collection"/>
    <s v="Gadarif"/>
    <s v="Cash "/>
    <s v="Kantar 100lb"/>
    <n v="525.49"/>
    <n v="23.617528089887642"/>
    <n v="67800"/>
    <n v="1508550"/>
    <n v="1417.4105045569859"/>
    <n v="35628222"/>
    <n v="33475.732406276424"/>
    <n v="900"/>
    <n v="472941"/>
    <m/>
    <n v="36101163"/>
    <n v="1528574.9999999998"/>
    <n v="33920.100535563281"/>
    <n v="1436.2256882457953"/>
    <n v="23.617528089887642"/>
    <n v="0"/>
    <n v="36101163"/>
    <s v="Open "/>
  </r>
  <r>
    <n v="35"/>
    <x v="0"/>
    <x v="1"/>
    <x v="2"/>
    <n v="2"/>
    <n v="1064.3"/>
    <x v="4"/>
    <x v="0"/>
    <x v="4"/>
    <x v="1"/>
    <s v="Collection"/>
    <s v="Gadarif"/>
    <s v="Cash "/>
    <s v="Kantar 100lb"/>
    <n v="826.29"/>
    <n v="37.136629213483147"/>
    <n v="67300"/>
    <n v="1497425"/>
    <n v="1406.9576247298694"/>
    <n v="55609317"/>
    <n v="52249.663628676128"/>
    <n v="900"/>
    <n v="743661"/>
    <m/>
    <n v="56352978"/>
    <n v="1517450"/>
    <n v="52948.396128911023"/>
    <n v="1425.772808418679"/>
    <n v="37.136629213483147"/>
    <n v="0"/>
    <n v="56352978"/>
    <s v="Open "/>
  </r>
  <r>
    <n v="36"/>
    <x v="0"/>
    <x v="1"/>
    <x v="2"/>
    <n v="2"/>
    <n v="1064.3"/>
    <x v="4"/>
    <x v="0"/>
    <x v="4"/>
    <x v="1"/>
    <s v="Collection"/>
    <s v="Gadarif"/>
    <s v="Cash "/>
    <s v="Kantar 100lb"/>
    <n v="136.86000000000001"/>
    <n v="6.1510112359550568"/>
    <n v="67000"/>
    <n v="1490750"/>
    <n v="1400.6858968335996"/>
    <n v="9169620"/>
    <n v="8615.6346894672552"/>
    <n v="900"/>
    <n v="123174.00000000001"/>
    <m/>
    <n v="9292794"/>
    <n v="1510774.9999999998"/>
    <n v="8731.3670957436825"/>
    <n v="1419.5010805224092"/>
    <n v="6.1510112359550568"/>
    <n v="0"/>
    <n v="9292794"/>
    <s v="Open "/>
  </r>
  <r>
    <n v="37"/>
    <x v="0"/>
    <x v="1"/>
    <x v="2"/>
    <n v="2"/>
    <n v="1064.3"/>
    <x v="5"/>
    <x v="0"/>
    <x v="4"/>
    <x v="1"/>
    <s v="Collection"/>
    <s v="Gadarif"/>
    <s v="Cash "/>
    <s v="Kantar 100lb"/>
    <n v="304.07"/>
    <n v="13.666067415730337"/>
    <n v="65300"/>
    <n v="1452925"/>
    <n v="1365.1461054214037"/>
    <n v="19855771"/>
    <n v="18656.178709010619"/>
    <n v="900"/>
    <n v="273663"/>
    <m/>
    <n v="20129434"/>
    <n v="1472950"/>
    <n v="18913.308277741238"/>
    <n v="1383.9612891102133"/>
    <n v="13.666067415730337"/>
    <n v="0"/>
    <n v="20129434"/>
    <s v="Open "/>
  </r>
  <r>
    <n v="38"/>
    <x v="0"/>
    <x v="1"/>
    <x v="2"/>
    <n v="4"/>
    <n v="1064.3"/>
    <x v="4"/>
    <x v="0"/>
    <x v="4"/>
    <x v="1"/>
    <s v="Collection"/>
    <s v="Gadarif"/>
    <s v="Cash "/>
    <s v="Kantar 100lb"/>
    <n v="267.41000000000003"/>
    <n v="12.018426966292136"/>
    <n v="66800"/>
    <n v="1486300"/>
    <n v="1396.5047449027531"/>
    <n v="17862988"/>
    <n v="16783.790284694165"/>
    <n v="900"/>
    <n v="240669.00000000003"/>
    <n v="56850"/>
    <n v="18160507"/>
    <n v="1511055.2363411987"/>
    <n v="17063.334586112938"/>
    <n v="1419.7643863019814"/>
    <n v="12.018426966292136"/>
    <n v="0"/>
    <n v="18160507"/>
    <s v="Open "/>
  </r>
  <r>
    <n v="39"/>
    <x v="0"/>
    <x v="1"/>
    <x v="2"/>
    <n v="4"/>
    <n v="1064.3"/>
    <x v="5"/>
    <x v="0"/>
    <x v="4"/>
    <x v="1"/>
    <s v="Collection"/>
    <s v="Gadarif"/>
    <s v="Cash "/>
    <s v="Kantar 100lb"/>
    <n v="835.94"/>
    <n v="37.57033707865169"/>
    <n v="66300"/>
    <n v="1475175"/>
    <n v="1386.0518650756367"/>
    <n v="55422822"/>
    <n v="52074.435779385516"/>
    <n v="900"/>
    <n v="752346"/>
    <m/>
    <n v="56175168"/>
    <n v="1495199.9999999998"/>
    <n v="52781.328572770835"/>
    <n v="1404.8670487644461"/>
    <n v="37.57033707865169"/>
    <n v="0"/>
    <n v="56175168"/>
    <s v="Open "/>
  </r>
  <r>
    <n v="40"/>
    <x v="0"/>
    <x v="1"/>
    <x v="2"/>
    <n v="4"/>
    <n v="1064.3"/>
    <x v="5"/>
    <x v="0"/>
    <x v="4"/>
    <x v="1"/>
    <s v="Collection"/>
    <s v="Gadarif"/>
    <s v="Cash "/>
    <s v="Kantar 100lb"/>
    <n v="154"/>
    <n v="6.9213483146067416"/>
    <n v="66150"/>
    <n v="1471837.5"/>
    <n v="1382.9160011275017"/>
    <n v="10187100"/>
    <n v="9571.6433336465288"/>
    <n v="900"/>
    <n v="138600"/>
    <m/>
    <n v="10325700"/>
    <n v="1491862.5"/>
    <n v="9701.8697735600872"/>
    <n v="1401.7311848163113"/>
    <n v="6.9213483146067416"/>
    <n v="0"/>
    <n v="10325700"/>
    <s v="Open "/>
  </r>
  <r>
    <n v="41"/>
    <x v="0"/>
    <x v="1"/>
    <x v="2"/>
    <n v="4"/>
    <n v="1064.3"/>
    <x v="5"/>
    <x v="0"/>
    <x v="4"/>
    <x v="1"/>
    <s v="Collection"/>
    <s v="Gadarif"/>
    <s v="Cash "/>
    <s v="Kantar 100lb"/>
    <n v="322.55"/>
    <n v="14.496629213483146"/>
    <n v="65900"/>
    <n v="1466275"/>
    <n v="1377.6895612139435"/>
    <n v="21256045"/>
    <n v="19971.854740204832"/>
    <n v="900"/>
    <n v="290295"/>
    <m/>
    <n v="21546340"/>
    <n v="1486300"/>
    <n v="20244.611481725078"/>
    <n v="1396.5047449027529"/>
    <n v="14.496629213483146"/>
    <n v="0"/>
    <n v="21546340"/>
    <s v="Open "/>
  </r>
  <r>
    <n v="42"/>
    <x v="0"/>
    <x v="1"/>
    <x v="2"/>
    <n v="4"/>
    <n v="1064.3"/>
    <x v="4"/>
    <x v="0"/>
    <x v="4"/>
    <x v="1"/>
    <s v="Collection"/>
    <s v="Gadarif"/>
    <s v="Cash "/>
    <s v="Kantar 100lb"/>
    <n v="335.97"/>
    <n v="15.099775280898877"/>
    <n v="66300"/>
    <n v="1475175"/>
    <n v="1386.0518650756367"/>
    <n v="22274811"/>
    <n v="20929.071690312881"/>
    <n v="900"/>
    <n v="302373"/>
    <m/>
    <n v="22577184"/>
    <n v="1495200"/>
    <n v="21213.176735882742"/>
    <n v="1404.8670487644463"/>
    <n v="15.099775280898877"/>
    <n v="0"/>
    <n v="22577184"/>
    <s v="Open "/>
  </r>
  <r>
    <n v="43"/>
    <x v="0"/>
    <x v="1"/>
    <x v="2"/>
    <n v="4"/>
    <n v="1064.3"/>
    <x v="5"/>
    <x v="0"/>
    <x v="4"/>
    <x v="1"/>
    <s v="Collection"/>
    <s v="Gadarif"/>
    <s v="Cash "/>
    <s v="Kantar 100lb"/>
    <n v="335.7"/>
    <n v="15.087640449438203"/>
    <n v="65300"/>
    <n v="1452925"/>
    <n v="1365.1461054214037"/>
    <n v="21921210"/>
    <n v="20596.833599549002"/>
    <n v="900"/>
    <n v="302130"/>
    <m/>
    <n v="22223340"/>
    <n v="1472950"/>
    <n v="20880.710326035893"/>
    <n v="1383.9612891102133"/>
    <n v="15.087640449438203"/>
    <n v="0"/>
    <n v="22223340"/>
    <s v="Open "/>
  </r>
  <r>
    <n v="44"/>
    <x v="0"/>
    <x v="1"/>
    <x v="2"/>
    <n v="5"/>
    <n v="1056.96"/>
    <x v="4"/>
    <x v="0"/>
    <x v="4"/>
    <x v="1"/>
    <s v="Collection"/>
    <s v="Gadarif"/>
    <s v="Cash "/>
    <s v="Kantar 100lb"/>
    <n v="1242.03"/>
    <n v="55.821573033707864"/>
    <n v="67300"/>
    <n v="1497425"/>
    <n v="1416.7281637904935"/>
    <n v="83588619"/>
    <n v="79083.994663941863"/>
    <n v="900"/>
    <n v="1117827"/>
    <n v="61950"/>
    <n v="84768396"/>
    <n v="1518559.7859955074"/>
    <n v="80200.193006357847"/>
    <n v="1436.7239876584802"/>
    <n v="55.821573033707864"/>
    <n v="0"/>
    <n v="84768396"/>
    <s v="Open "/>
  </r>
  <r>
    <n v="45"/>
    <x v="0"/>
    <x v="1"/>
    <x v="2"/>
    <n v="5"/>
    <n v="1056.96"/>
    <x v="4"/>
    <x v="0"/>
    <x v="4"/>
    <x v="1"/>
    <s v="Collection"/>
    <s v="Gadarif"/>
    <s v="Cash "/>
    <s v="Kantar 100lb"/>
    <n v="170.26"/>
    <n v="7.6521348314606739"/>
    <n v="67000"/>
    <n v="1490750"/>
    <n v="1410.4128822282773"/>
    <n v="11407420"/>
    <n v="10792.669542839842"/>
    <n v="900"/>
    <n v="153234"/>
    <m/>
    <n v="11560654"/>
    <n v="1510775"/>
    <n v="10937.645700877989"/>
    <n v="1429.3587269149257"/>
    <n v="7.6521348314606739"/>
    <n v="0"/>
    <n v="11560654"/>
    <s v="Open "/>
  </r>
  <r>
    <n v="46"/>
    <x v="0"/>
    <x v="1"/>
    <x v="2"/>
    <n v="5"/>
    <n v="1056.96"/>
    <x v="5"/>
    <x v="0"/>
    <x v="4"/>
    <x v="1"/>
    <s v="Collection"/>
    <s v="Gadarif"/>
    <s v="Cash "/>
    <s v="Kantar 100lb"/>
    <n v="348.01"/>
    <n v="15.640898876404494"/>
    <n v="66300"/>
    <n v="1475175"/>
    <n v="1395.6772252497728"/>
    <n v="23073063"/>
    <n v="21829.646344232515"/>
    <n v="900"/>
    <n v="313209"/>
    <m/>
    <n v="23386272"/>
    <n v="1495200"/>
    <n v="22125.976385104448"/>
    <n v="1414.6230699364214"/>
    <n v="15.640898876404494"/>
    <n v="0"/>
    <n v="23386272"/>
    <s v="Open "/>
  </r>
  <r>
    <n v="47"/>
    <x v="0"/>
    <x v="1"/>
    <x v="2"/>
    <n v="5"/>
    <n v="1056.96"/>
    <x v="5"/>
    <x v="0"/>
    <x v="4"/>
    <x v="1"/>
    <s v="Collection"/>
    <s v="Gadarif"/>
    <s v="Cash "/>
    <s v="Kantar 100lb"/>
    <n v="176.17"/>
    <n v="7.9177528089887632"/>
    <n v="66200"/>
    <n v="1472950"/>
    <n v="1393.5721313957008"/>
    <n v="11662454"/>
    <n v="11033.959657886769"/>
    <n v="900"/>
    <n v="158553"/>
    <m/>
    <n v="11821007"/>
    <n v="1492975.0000000002"/>
    <n v="11183.968172873145"/>
    <n v="1412.5179760823494"/>
    <n v="7.9177528089887632"/>
    <n v="0"/>
    <n v="11821007"/>
    <s v="Open "/>
  </r>
  <r>
    <n v="48"/>
    <x v="0"/>
    <x v="1"/>
    <x v="2"/>
    <n v="5"/>
    <n v="1056.96"/>
    <x v="5"/>
    <x v="0"/>
    <x v="4"/>
    <x v="1"/>
    <s v="Collection"/>
    <s v="Gadarif"/>
    <s v="Cash "/>
    <s v="Kantar 100lb"/>
    <n v="166.66"/>
    <n v="7.4903370786516854"/>
    <n v="65800"/>
    <n v="1464050"/>
    <n v="1385.1517559794127"/>
    <n v="10966228"/>
    <n v="10375.253557372085"/>
    <n v="900"/>
    <n v="149994"/>
    <m/>
    <n v="11116222"/>
    <n v="1484075"/>
    <n v="10517.164320314865"/>
    <n v="1404.0976006660612"/>
    <n v="7.4903370786516854"/>
    <n v="0"/>
    <n v="11116222"/>
    <s v="Open "/>
  </r>
  <r>
    <n v="49"/>
    <x v="0"/>
    <x v="1"/>
    <x v="2"/>
    <n v="5"/>
    <n v="1056.96"/>
    <x v="5"/>
    <x v="0"/>
    <x v="4"/>
    <x v="1"/>
    <s v="Collection"/>
    <s v="Gadarif"/>
    <s v="Cash "/>
    <s v="Kantar 100lb"/>
    <n v="149.84"/>
    <n v="6.7343820224719106"/>
    <n v="65300"/>
    <n v="1452925"/>
    <n v="1374.6262867090522"/>
    <n v="9784552"/>
    <n v="9257.2585528307591"/>
    <n v="900"/>
    <n v="134856"/>
    <m/>
    <n v="9919408"/>
    <n v="1472950"/>
    <n v="9384.8471086890695"/>
    <n v="1393.5721313957006"/>
    <n v="6.7343820224719106"/>
    <n v="0"/>
    <n v="9919408"/>
    <s v="Open "/>
  </r>
  <r>
    <n v="50"/>
    <x v="0"/>
    <x v="1"/>
    <x v="2"/>
    <n v="5"/>
    <n v="1056.96"/>
    <x v="5"/>
    <x v="0"/>
    <x v="4"/>
    <x v="1"/>
    <s v="Collection"/>
    <s v="Gadarif"/>
    <s v="Cash "/>
    <s v="Kantar 100lb"/>
    <n v="50.5"/>
    <n v="2.2696629213483148"/>
    <n v="64300"/>
    <n v="1430675"/>
    <n v="1353.5753481683319"/>
    <n v="3247150"/>
    <n v="3072.1597789887978"/>
    <n v="900"/>
    <n v="45450"/>
    <m/>
    <n v="3292600"/>
    <n v="1450699.9999999998"/>
    <n v="3115.1604601877079"/>
    <n v="1372.5211928549802"/>
    <n v="2.2696629213483148"/>
    <n v="0"/>
    <n v="3292600"/>
    <s v="Open "/>
  </r>
  <r>
    <n v="51"/>
    <x v="0"/>
    <x v="1"/>
    <x v="2"/>
    <n v="5"/>
    <n v="1056.96"/>
    <x v="4"/>
    <x v="0"/>
    <x v="4"/>
    <x v="1"/>
    <s v="Collection"/>
    <s v="Gadarif"/>
    <s v="Cash "/>
    <s v="Kantar 100lb"/>
    <n v="113.13"/>
    <n v="5.0844943820224717"/>
    <n v="66300"/>
    <n v="1475175"/>
    <n v="1395.6772252497728"/>
    <n v="7500519"/>
    <n v="7096.3130108991827"/>
    <n v="900"/>
    <n v="101817"/>
    <m/>
    <n v="7602336"/>
    <n v="1495200"/>
    <n v="7192.6430517711169"/>
    <n v="1414.6230699364214"/>
    <n v="5.0844943820224717"/>
    <n v="0"/>
    <n v="7602336"/>
    <s v="Open "/>
  </r>
  <r>
    <n v="52"/>
    <x v="0"/>
    <x v="1"/>
    <x v="2"/>
    <n v="6"/>
    <n v="1056.96"/>
    <x v="5"/>
    <x v="0"/>
    <x v="4"/>
    <x v="1"/>
    <s v="Collection"/>
    <s v="Gadarif"/>
    <s v="Cash "/>
    <s v="Kantar 100lb"/>
    <n v="227.44"/>
    <n v="10.222022471910112"/>
    <n v="66300"/>
    <n v="1475175"/>
    <n v="1395.6772252497728"/>
    <n v="15079272"/>
    <n v="14266.64396003633"/>
    <n v="900"/>
    <n v="204696"/>
    <n v="24050"/>
    <n v="15308018"/>
    <n v="1497552.7633661625"/>
    <n v="14483.062745988494"/>
    <n v="1416.8490419374077"/>
    <n v="10.222022471910112"/>
    <n v="0"/>
    <n v="15308018"/>
    <s v="Open "/>
  </r>
  <r>
    <n v="53"/>
    <x v="0"/>
    <x v="1"/>
    <x v="2"/>
    <n v="6"/>
    <n v="1056.96"/>
    <x v="5"/>
    <x v="0"/>
    <x v="4"/>
    <x v="1"/>
    <s v="Collection"/>
    <s v="Gadarif"/>
    <s v="Cash "/>
    <s v="Kantar 100lb"/>
    <n v="669.02"/>
    <n v="30.068314606741573"/>
    <n v="65300"/>
    <n v="1452925"/>
    <n v="1374.6262867090522"/>
    <n v="43687006"/>
    <n v="41332.695655464726"/>
    <n v="900"/>
    <n v="602118"/>
    <m/>
    <n v="44289124"/>
    <n v="1472950"/>
    <n v="41902.365273993339"/>
    <n v="1393.5721313957008"/>
    <n v="30.068314606741573"/>
    <n v="0"/>
    <n v="44289124"/>
    <s v="Open "/>
  </r>
  <r>
    <n v="54"/>
    <x v="0"/>
    <x v="1"/>
    <x v="2"/>
    <n v="6"/>
    <n v="1056.96"/>
    <x v="5"/>
    <x v="0"/>
    <x v="4"/>
    <x v="1"/>
    <s v="Collection"/>
    <s v="Gadarif"/>
    <s v="Cash "/>
    <s v="Kantar 100lb"/>
    <n v="45.04"/>
    <n v="2.0242696629213484"/>
    <n v="64200"/>
    <n v="1428450"/>
    <n v="1351.4702543142598"/>
    <n v="2891568"/>
    <n v="2735.7402361489553"/>
    <n v="900"/>
    <n v="40536"/>
    <m/>
    <n v="2932104"/>
    <n v="1448475"/>
    <n v="2774.0917347865575"/>
    <n v="1370.4160990009082"/>
    <n v="2.0242696629213484"/>
    <n v="0"/>
    <n v="2932104"/>
    <s v="Open "/>
  </r>
  <r>
    <n v="55"/>
    <x v="0"/>
    <x v="1"/>
    <x v="2"/>
    <n v="7"/>
    <n v="1056.96"/>
    <x v="4"/>
    <x v="0"/>
    <x v="4"/>
    <x v="1"/>
    <s v="Collection"/>
    <s v="Gadarif"/>
    <s v="Cash "/>
    <s v="Kantar 100lb"/>
    <n v="285.19"/>
    <n v="12.81752808988764"/>
    <n v="67300"/>
    <n v="1497425"/>
    <n v="1416.7281637904935"/>
    <n v="19193287"/>
    <n v="18158.953035119586"/>
    <n v="900"/>
    <n v="256671"/>
    <n v="105900"/>
    <n v="19555858"/>
    <n v="1525712.1234966163"/>
    <n v="18501.984937935209"/>
    <n v="1443.4908828116638"/>
    <n v="12.81752808988764"/>
    <n v="0"/>
    <n v="19555858"/>
    <s v="Open "/>
  </r>
  <r>
    <n v="56"/>
    <x v="0"/>
    <x v="1"/>
    <x v="2"/>
    <n v="7"/>
    <n v="1056.96"/>
    <x v="4"/>
    <x v="0"/>
    <x v="4"/>
    <x v="1"/>
    <s v="Collection"/>
    <s v="Gadarif"/>
    <s v="Cash "/>
    <s v="Kantar 100lb"/>
    <n v="160"/>
    <n v="7.191011235955056"/>
    <n v="67000"/>
    <n v="1490750"/>
    <n v="1410.4128822282773"/>
    <n v="10720000"/>
    <n v="10142.294883439297"/>
    <n v="900"/>
    <n v="144000"/>
    <m/>
    <n v="10864000"/>
    <n v="1510775"/>
    <n v="10278.534665455645"/>
    <n v="1429.3587269149257"/>
    <n v="7.191011235955056"/>
    <n v="0"/>
    <n v="10864000"/>
    <s v="Open "/>
  </r>
  <r>
    <n v="57"/>
    <x v="0"/>
    <x v="1"/>
    <x v="2"/>
    <n v="7"/>
    <n v="1056.96"/>
    <x v="4"/>
    <x v="0"/>
    <x v="4"/>
    <x v="1"/>
    <s v="Collection"/>
    <s v="Gadarif"/>
    <s v="Cash "/>
    <s v="Kantar 100lb"/>
    <n v="749.23"/>
    <n v="33.673258426966292"/>
    <n v="66800"/>
    <n v="1486300"/>
    <n v="1406.2026945201333"/>
    <n v="50048564"/>
    <n v="47351.426733272783"/>
    <n v="900"/>
    <n v="674307"/>
    <m/>
    <n v="50722871"/>
    <n v="1506325"/>
    <n v="47989.395057523463"/>
    <n v="1425.1485392067816"/>
    <n v="33.673258426966292"/>
    <n v="0"/>
    <n v="50722871"/>
    <s v="Open "/>
  </r>
  <r>
    <n v="58"/>
    <x v="0"/>
    <x v="1"/>
    <x v="2"/>
    <n v="7"/>
    <n v="1056.96"/>
    <x v="4"/>
    <x v="0"/>
    <x v="4"/>
    <x v="1"/>
    <s v="Collection"/>
    <s v="Gadarif"/>
    <s v="Cash "/>
    <s v="Kantar 100lb"/>
    <n v="136.38"/>
    <n v="6.1294382022471909"/>
    <n v="65200"/>
    <n v="1450700"/>
    <n v="1372.5211928549802"/>
    <n v="8891976"/>
    <n v="8412.7838328792004"/>
    <n v="900"/>
    <n v="122742"/>
    <m/>
    <n v="9014718"/>
    <n v="1470725"/>
    <n v="8528.9112170753851"/>
    <n v="1391.4670375416288"/>
    <n v="6.1294382022471909"/>
    <n v="0"/>
    <n v="9014718"/>
    <s v="Open "/>
  </r>
  <r>
    <n v="59"/>
    <x v="0"/>
    <x v="1"/>
    <x v="2"/>
    <n v="7"/>
    <n v="1056.96"/>
    <x v="5"/>
    <x v="0"/>
    <x v="4"/>
    <x v="1"/>
    <s v="Collection"/>
    <s v="Gadarif"/>
    <s v="Cash "/>
    <s v="Kantar 100lb"/>
    <n v="1797.34"/>
    <n v="80.779325842696622"/>
    <n v="65300"/>
    <n v="1452925"/>
    <n v="1374.6262867090522"/>
    <n v="117366302"/>
    <n v="111041.38472600665"/>
    <n v="900"/>
    <n v="1617606"/>
    <m/>
    <n v="118983908"/>
    <n v="1472950.0000000002"/>
    <n v="112571.81728731455"/>
    <n v="1393.5721313957008"/>
    <n v="80.779325842696622"/>
    <n v="0"/>
    <n v="118983908.00000001"/>
    <s v="Open "/>
  </r>
  <r>
    <n v="60"/>
    <x v="0"/>
    <x v="1"/>
    <x v="2"/>
    <n v="7"/>
    <n v="1056.96"/>
    <x v="5"/>
    <x v="0"/>
    <x v="4"/>
    <x v="1"/>
    <s v="Collection"/>
    <s v="Gadarif"/>
    <s v="Cash "/>
    <s v="Kantar 100lb"/>
    <n v="111.15"/>
    <n v="4.9955056179775283"/>
    <n v="65800"/>
    <n v="1464050"/>
    <n v="1385.1517559794127"/>
    <n v="7313670"/>
    <n v="6919.5333787465934"/>
    <n v="900"/>
    <n v="100035"/>
    <m/>
    <n v="7413705"/>
    <n v="1484075"/>
    <n v="7014.1774523160757"/>
    <n v="1404.097600666061"/>
    <n v="4.9955056179775283"/>
    <n v="0"/>
    <n v="7413705"/>
    <s v="Open "/>
  </r>
  <r>
    <n v="61"/>
    <x v="0"/>
    <x v="1"/>
    <x v="2"/>
    <n v="7"/>
    <n v="1056.96"/>
    <x v="5"/>
    <x v="0"/>
    <x v="4"/>
    <x v="1"/>
    <s v="Collection"/>
    <s v="Gadarif"/>
    <s v="Cash "/>
    <s v="Kantar 100lb"/>
    <n v="413.74"/>
    <n v="18.59505617977528"/>
    <n v="64800"/>
    <n v="1441800"/>
    <n v="1364.100817438692"/>
    <n v="26810352"/>
    <n v="25365.531335149863"/>
    <n v="900"/>
    <n v="372366"/>
    <m/>
    <n v="27182718"/>
    <n v="1461825"/>
    <n v="25717.830381471387"/>
    <n v="1383.0466621253404"/>
    <n v="18.59505617977528"/>
    <n v="0"/>
    <n v="27182718"/>
    <s v="Open "/>
  </r>
  <r>
    <n v="62"/>
    <x v="0"/>
    <x v="1"/>
    <x v="2"/>
    <n v="7"/>
    <n v="1056.96"/>
    <x v="5"/>
    <x v="0"/>
    <x v="4"/>
    <x v="1"/>
    <s v="Collection"/>
    <s v="Gadarif"/>
    <s v="Cash "/>
    <s v="Kantar 100lb"/>
    <n v="490.25"/>
    <n v="22.033707865168541"/>
    <n v="64500"/>
    <n v="1435125"/>
    <n v="1357.7855358764759"/>
    <n v="31621125"/>
    <n v="29917.049841053587"/>
    <n v="900"/>
    <n v="441225"/>
    <m/>
    <n v="32062350"/>
    <n v="1455150"/>
    <n v="30334.497048138055"/>
    <n v="1376.7313805631243"/>
    <n v="22.033707865168541"/>
    <n v="0"/>
    <n v="32062350.000000004"/>
    <s v="Open "/>
  </r>
  <r>
    <n v="63"/>
    <x v="0"/>
    <x v="1"/>
    <x v="3"/>
    <n v="8"/>
    <n v="1050"/>
    <x v="4"/>
    <x v="0"/>
    <x v="4"/>
    <x v="1"/>
    <s v="Collection"/>
    <s v="Gadarif"/>
    <s v="Cash "/>
    <s v="Kantar 100lb"/>
    <n v="137.11000000000001"/>
    <n v="6.1622471910112369"/>
    <n v="67300"/>
    <n v="1497425"/>
    <n v="1426.1190476190477"/>
    <n v="9227503"/>
    <n v="8788.098095238096"/>
    <n v="900"/>
    <n v="123399.00000000001"/>
    <n v="84400"/>
    <n v="9435302"/>
    <n v="1531146.3022390779"/>
    <n v="8986.0019047619044"/>
    <n v="1458.2345735610265"/>
    <n v="6.1622471910112369"/>
    <n v="0"/>
    <n v="9435302"/>
    <s v="Open "/>
  </r>
  <r>
    <n v="64"/>
    <x v="0"/>
    <x v="1"/>
    <x v="3"/>
    <n v="8"/>
    <n v="1050"/>
    <x v="4"/>
    <x v="0"/>
    <x v="4"/>
    <x v="1"/>
    <s v="Collection"/>
    <s v="Gadarif"/>
    <s v="Cash "/>
    <s v="Kantar 100lb"/>
    <n v="308.75"/>
    <n v="13.876404494382022"/>
    <n v="66300"/>
    <n v="1475175"/>
    <n v="1404.9285714285713"/>
    <n v="20470125"/>
    <n v="19495.357142857141"/>
    <n v="900"/>
    <n v="277875"/>
    <m/>
    <n v="20748000"/>
    <n v="1495200"/>
    <n v="19760"/>
    <n v="1424"/>
    <n v="13.876404494382022"/>
    <n v="0"/>
    <n v="20748000"/>
    <s v="Open "/>
  </r>
  <r>
    <n v="65"/>
    <x v="0"/>
    <x v="1"/>
    <x v="3"/>
    <n v="8"/>
    <n v="1050"/>
    <x v="4"/>
    <x v="0"/>
    <x v="4"/>
    <x v="1"/>
    <s v="Collection"/>
    <s v="Gadarif"/>
    <s v="Cash "/>
    <s v="Kantar 100lb"/>
    <n v="150.72999999999999"/>
    <n v="6.7743820224719098"/>
    <n v="66000"/>
    <n v="1468500"/>
    <n v="1398.5714285714287"/>
    <n v="9948180"/>
    <n v="9474.4571428571435"/>
    <n v="900"/>
    <n v="135657"/>
    <m/>
    <n v="10083837"/>
    <n v="1488525"/>
    <n v="9603.6542857142849"/>
    <n v="1417.6428571428571"/>
    <n v="6.7743820224719098"/>
    <n v="0"/>
    <n v="10083837"/>
    <s v="Open "/>
  </r>
  <r>
    <n v="66"/>
    <x v="0"/>
    <x v="1"/>
    <x v="3"/>
    <n v="8"/>
    <n v="1050"/>
    <x v="4"/>
    <x v="0"/>
    <x v="4"/>
    <x v="1"/>
    <s v="Collection"/>
    <s v="Gadarif"/>
    <s v="Cash "/>
    <s v="Kantar 100lb"/>
    <n v="196.82"/>
    <n v="8.8458426966292123"/>
    <n v="65800"/>
    <n v="1464050"/>
    <n v="1394.3333333333333"/>
    <n v="12950756"/>
    <n v="12334.053333333333"/>
    <n v="900"/>
    <n v="177138"/>
    <m/>
    <n v="13127894"/>
    <n v="1484075.0000000002"/>
    <n v="12502.75619047619"/>
    <n v="1413.4047619047619"/>
    <n v="8.8458426966292123"/>
    <n v="0"/>
    <n v="13127894"/>
    <s v="Open "/>
  </r>
  <r>
    <n v="67"/>
    <x v="0"/>
    <x v="1"/>
    <x v="3"/>
    <n v="8"/>
    <n v="1050"/>
    <x v="4"/>
    <x v="0"/>
    <x v="4"/>
    <x v="1"/>
    <s v="Collection"/>
    <s v="Gadarif"/>
    <s v="Cash "/>
    <s v="Kantar 100lb"/>
    <n v="129.6"/>
    <n v="5.8247191011235948"/>
    <n v="65500"/>
    <n v="1457375"/>
    <n v="1387.9761904761904"/>
    <n v="8488800"/>
    <n v="8084.5714285714284"/>
    <n v="900"/>
    <n v="116640"/>
    <m/>
    <n v="8605440"/>
    <n v="1477400.0000000002"/>
    <n v="8195.6571428571424"/>
    <n v="1407.047619047619"/>
    <n v="5.8247191011235948"/>
    <n v="0"/>
    <n v="8605440"/>
    <s v="Open "/>
  </r>
  <r>
    <n v="68"/>
    <x v="0"/>
    <x v="1"/>
    <x v="3"/>
    <n v="8"/>
    <n v="1050"/>
    <x v="4"/>
    <x v="0"/>
    <x v="4"/>
    <x v="1"/>
    <s v="Collection"/>
    <s v="Gadarif"/>
    <s v="Cash "/>
    <s v="Kantar 100lb"/>
    <n v="421.11"/>
    <n v="18.92629213483146"/>
    <n v="65300"/>
    <n v="1452925"/>
    <n v="1383.7380952380952"/>
    <n v="27498483"/>
    <n v="26189.03142857143"/>
    <n v="900"/>
    <n v="378999"/>
    <m/>
    <n v="27877482"/>
    <n v="1472950"/>
    <n v="26549.982857142859"/>
    <n v="1402.8095238095239"/>
    <n v="18.92629213483146"/>
    <n v="0"/>
    <n v="27877482"/>
    <s v="Open "/>
  </r>
  <r>
    <n v="69"/>
    <x v="0"/>
    <x v="1"/>
    <x v="3"/>
    <n v="8"/>
    <n v="1050"/>
    <x v="4"/>
    <x v="0"/>
    <x v="4"/>
    <x v="1"/>
    <s v="Collection"/>
    <s v="Gadarif"/>
    <s v="Cash "/>
    <s v="Kantar 100lb"/>
    <n v="106.97"/>
    <n v="4.8076404494382023"/>
    <n v="65000"/>
    <n v="1446250"/>
    <n v="1377.3809523809523"/>
    <n v="6953050"/>
    <n v="6621.9523809523807"/>
    <n v="900"/>
    <n v="96273"/>
    <m/>
    <n v="7049323"/>
    <n v="1466275"/>
    <n v="6713.6409523809525"/>
    <n v="1396.452380952381"/>
    <n v="4.8076404494382023"/>
    <n v="0"/>
    <n v="7049323"/>
    <s v="Open "/>
  </r>
  <r>
    <n v="70"/>
    <x v="0"/>
    <x v="1"/>
    <x v="3"/>
    <n v="8"/>
    <n v="1050"/>
    <x v="5"/>
    <x v="0"/>
    <x v="4"/>
    <x v="1"/>
    <s v="Collection"/>
    <s v="Gadarif"/>
    <s v="Cash "/>
    <s v="Kantar 100lb"/>
    <n v="139.13"/>
    <n v="6.2530337078651685"/>
    <n v="66300"/>
    <n v="1475175"/>
    <n v="1404.9285714285713"/>
    <n v="9224319"/>
    <n v="8785.0657142857144"/>
    <n v="900"/>
    <n v="125217"/>
    <m/>
    <n v="9349536"/>
    <n v="1495200"/>
    <n v="8904.32"/>
    <n v="1424"/>
    <n v="6.2530337078651685"/>
    <n v="0"/>
    <n v="9349536"/>
    <s v="Open "/>
  </r>
  <r>
    <n v="71"/>
    <x v="0"/>
    <x v="1"/>
    <x v="3"/>
    <n v="8"/>
    <n v="1050"/>
    <x v="5"/>
    <x v="0"/>
    <x v="4"/>
    <x v="1"/>
    <s v="Collection"/>
    <s v="Gadarif"/>
    <s v="Cash "/>
    <s v="Kantar 100lb"/>
    <n v="159.55000000000001"/>
    <n v="7.1707865168539335"/>
    <n v="65300"/>
    <n v="1452925"/>
    <n v="1383.7380952380952"/>
    <n v="10418615"/>
    <n v="9922.4904761904763"/>
    <n v="900"/>
    <n v="143595"/>
    <m/>
    <n v="10562210"/>
    <n v="1472949.9999999998"/>
    <n v="10059.247619047619"/>
    <n v="1402.8095238095236"/>
    <n v="7.1707865168539335"/>
    <n v="0"/>
    <n v="10562210"/>
    <s v="Open "/>
  </r>
  <r>
    <n v="72"/>
    <x v="0"/>
    <x v="1"/>
    <x v="3"/>
    <n v="8"/>
    <n v="1050"/>
    <x v="5"/>
    <x v="0"/>
    <x v="4"/>
    <x v="1"/>
    <s v="Collection"/>
    <s v="Gadarif"/>
    <s v="Cash "/>
    <s v="Kantar 100lb"/>
    <n v="164.82"/>
    <n v="7.407640449438202"/>
    <n v="65000"/>
    <n v="1446250"/>
    <n v="1377.3809523809523"/>
    <n v="10713300"/>
    <n v="10203.142857142857"/>
    <n v="900"/>
    <n v="148338"/>
    <m/>
    <n v="10861638"/>
    <n v="1466275"/>
    <n v="10344.417142857143"/>
    <n v="1396.452380952381"/>
    <n v="7.407640449438202"/>
    <n v="0"/>
    <n v="10861638"/>
    <s v="Open "/>
  </r>
  <r>
    <n v="73"/>
    <x v="0"/>
    <x v="1"/>
    <x v="3"/>
    <n v="8"/>
    <n v="1050"/>
    <x v="5"/>
    <x v="0"/>
    <x v="4"/>
    <x v="1"/>
    <s v="Collection"/>
    <s v="Gadarif"/>
    <s v="Cash "/>
    <s v="Kantar 100lb"/>
    <n v="903.04"/>
    <n v="40.586067415730334"/>
    <n v="64300"/>
    <n v="1430675"/>
    <n v="1362.547619047619"/>
    <n v="58065472"/>
    <n v="55300.449523809526"/>
    <n v="900"/>
    <n v="812736"/>
    <m/>
    <n v="58878208"/>
    <n v="1450700.0000000002"/>
    <n v="56074.483809523808"/>
    <n v="1381.6190476190477"/>
    <n v="40.586067415730334"/>
    <n v="0"/>
    <n v="58878208.000000007"/>
    <s v="Open "/>
  </r>
  <r>
    <n v="74"/>
    <x v="0"/>
    <x v="1"/>
    <x v="3"/>
    <n v="8"/>
    <n v="1050"/>
    <x v="5"/>
    <x v="0"/>
    <x v="4"/>
    <x v="1"/>
    <s v="Collection"/>
    <s v="Gadarif"/>
    <s v="Cash "/>
    <s v="Kantar 100lb"/>
    <n v="495.67"/>
    <n v="22.277303370786516"/>
    <n v="64000"/>
    <n v="1424000"/>
    <n v="1356.1904761904761"/>
    <n v="31722880"/>
    <n v="30212.266666666666"/>
    <n v="900"/>
    <n v="446103"/>
    <m/>
    <n v="32168983"/>
    <n v="1444025"/>
    <n v="30637.126666666667"/>
    <n v="1375.2619047619048"/>
    <n v="22.277303370786516"/>
    <n v="0"/>
    <n v="32168983"/>
    <s v="Open "/>
  </r>
  <r>
    <n v="75"/>
    <x v="0"/>
    <x v="1"/>
    <x v="2"/>
    <n v="7"/>
    <n v="1056.96"/>
    <x v="0"/>
    <x v="0"/>
    <x v="0"/>
    <x v="0"/>
    <s v="Collection"/>
    <s v="Madani"/>
    <s v="Cash "/>
    <s v="Kantar 100lb"/>
    <n v="11000"/>
    <n v="494.38202247191009"/>
    <n v="64000"/>
    <n v="1424000"/>
    <n v="1347.2600666061155"/>
    <n v="704000000"/>
    <n v="666061.15652437171"/>
    <n v="400"/>
    <n v="4400000"/>
    <m/>
    <n v="708400000"/>
    <n v="1432900"/>
    <n v="670224.0387526491"/>
    <n v="1355.6804420224039"/>
    <n v="494.38202247191009"/>
    <n v="0"/>
    <n v="708400000"/>
    <s v="Open "/>
  </r>
  <r>
    <n v="76"/>
    <x v="0"/>
    <x v="1"/>
    <x v="3"/>
    <n v="9"/>
    <n v="1050"/>
    <x v="2"/>
    <x v="0"/>
    <x v="2"/>
    <x v="0"/>
    <s v="Collection"/>
    <s v="Madani"/>
    <s v="Cash "/>
    <s v="Kantar 100lb"/>
    <n v="8000"/>
    <n v="359.55056179775283"/>
    <n v="61500"/>
    <n v="1368375"/>
    <n v="1303.2142857142858"/>
    <n v="492000000"/>
    <n v="468571.42857142858"/>
    <n v="400"/>
    <n v="3200000"/>
    <m/>
    <n v="495200000"/>
    <n v="1377275"/>
    <n v="471619.04761904763"/>
    <n v="1311.6904761904761"/>
    <n v="359.55056179775283"/>
    <n v="0"/>
    <n v="495200000.00000006"/>
    <s v="Open "/>
  </r>
  <r>
    <n v="77"/>
    <x v="0"/>
    <x v="1"/>
    <x v="3"/>
    <n v="9"/>
    <n v="1050"/>
    <x v="1"/>
    <x v="0"/>
    <x v="1"/>
    <x v="0"/>
    <s v="Collection"/>
    <s v="Madani"/>
    <s v="Cash "/>
    <s v="Kantar 100lb"/>
    <n v="5000"/>
    <n v="224.71910112359549"/>
    <n v="68000"/>
    <n v="1513000"/>
    <n v="1440.952380952381"/>
    <n v="340000000"/>
    <n v="323809.52380952379"/>
    <n v="400"/>
    <n v="2000000"/>
    <m/>
    <n v="342000000"/>
    <n v="1521900"/>
    <n v="325714.28571428574"/>
    <n v="1449.4285714285716"/>
    <n v="224.71910112359549"/>
    <n v="0"/>
    <n v="342000000"/>
    <s v="Open "/>
  </r>
  <r>
    <n v="78"/>
    <x v="0"/>
    <x v="1"/>
    <x v="3"/>
    <n v="9"/>
    <n v="1050"/>
    <x v="3"/>
    <x v="0"/>
    <x v="3"/>
    <x v="0"/>
    <s v="Collection"/>
    <s v="Madani"/>
    <s v="Cash "/>
    <s v="Kantar 100lb"/>
    <n v="5000"/>
    <n v="224.71910112359549"/>
    <n v="64000"/>
    <n v="1424000"/>
    <n v="1356.1904761904761"/>
    <n v="320000000"/>
    <n v="304761.90476190473"/>
    <n v="400"/>
    <n v="2000000"/>
    <m/>
    <n v="322000000"/>
    <n v="1432900"/>
    <n v="306666.66666666669"/>
    <n v="1364.6666666666667"/>
    <n v="224.71910112359549"/>
    <n v="0"/>
    <n v="322000000"/>
    <s v="Open "/>
  </r>
  <r>
    <n v="79"/>
    <x v="0"/>
    <x v="1"/>
    <x v="3"/>
    <n v="13"/>
    <n v="1086.32"/>
    <x v="6"/>
    <x v="1"/>
    <x v="5"/>
    <x v="2"/>
    <s v="Allam Mubarak"/>
    <s v="Madani"/>
    <s v="Cash "/>
    <s v="MT"/>
    <n v="204.98"/>
    <n v="204.98"/>
    <n v="1300000"/>
    <n v="1300000"/>
    <n v="1196.7007879814421"/>
    <n v="266474000"/>
    <n v="245299.72752043599"/>
    <n v="13000"/>
    <n v="2664740"/>
    <n v="7600000"/>
    <n v="276738740"/>
    <n v="1350076.787979315"/>
    <n v="254748.82170999338"/>
    <n v="1242.7984277002313"/>
    <n v="204.98"/>
    <n v="0"/>
    <n v="276738740"/>
    <s v="Close"/>
  </r>
  <r>
    <n v="81"/>
    <x v="0"/>
    <x v="1"/>
    <x v="0"/>
    <n v="15"/>
    <n v="1086.32"/>
    <x v="7"/>
    <x v="1"/>
    <x v="5"/>
    <x v="2"/>
    <s v="Awad Khider"/>
    <s v="Madani"/>
    <s v="Cash "/>
    <s v="MT"/>
    <n v="384.5"/>
    <n v="384.5"/>
    <n v="1300000"/>
    <n v="1300000"/>
    <n v="1196.7007879814421"/>
    <n v="499850000"/>
    <n v="460131.45297886443"/>
    <n v="13000"/>
    <n v="4998500"/>
    <n v="15400000"/>
    <n v="520248500"/>
    <n v="1353052.0156046813"/>
    <n v="478909.06915089476"/>
    <n v="1245.5372409646159"/>
    <n v="384.5"/>
    <n v="0"/>
    <n v="520248500"/>
    <s v="Close"/>
  </r>
  <r>
    <n v="82"/>
    <x v="0"/>
    <x v="1"/>
    <x v="3"/>
    <n v="11"/>
    <n v="1056.96"/>
    <x v="4"/>
    <x v="0"/>
    <x v="4"/>
    <x v="1"/>
    <s v="Collection"/>
    <s v="Gadarif"/>
    <s v="Cash "/>
    <s v="Kantar 100lb"/>
    <n v="618.71"/>
    <n v="27.807191011235957"/>
    <n v="65300"/>
    <n v="1452925"/>
    <n v="1374.6262867090522"/>
    <n v="40401763"/>
    <n v="38224.495723584616"/>
    <n v="900"/>
    <n v="556839"/>
    <n v="42250"/>
    <n v="41000852"/>
    <n v="1474469.3911525593"/>
    <n v="38791.299576142897"/>
    <n v="1395.0096419472441"/>
    <n v="27.807191011235957"/>
    <n v="0"/>
    <n v="41000852"/>
    <s v="Open "/>
  </r>
  <r>
    <n v="83"/>
    <x v="0"/>
    <x v="1"/>
    <x v="3"/>
    <n v="11"/>
    <n v="1056.96"/>
    <x v="4"/>
    <x v="0"/>
    <x v="4"/>
    <x v="1"/>
    <s v="Collection"/>
    <s v="Gadarif"/>
    <s v="Cash "/>
    <s v="Kantar 100lb"/>
    <n v="1025.1300000000001"/>
    <n v="46.073258426966298"/>
    <n v="65000"/>
    <n v="1446250"/>
    <n v="1368.3110051468361"/>
    <n v="66633450.000000007"/>
    <n v="63042.546548592196"/>
    <n v="900"/>
    <n v="922617.00000000012"/>
    <m/>
    <n v="67556067.000000015"/>
    <n v="1466275.0000000002"/>
    <n v="63915.443346957327"/>
    <n v="1387.2568498334849"/>
    <n v="46.073258426966298"/>
    <n v="0"/>
    <n v="67556067.000000015"/>
    <s v="Open "/>
  </r>
  <r>
    <n v="84"/>
    <x v="0"/>
    <x v="1"/>
    <x v="3"/>
    <n v="11"/>
    <n v="1056.96"/>
    <x v="5"/>
    <x v="0"/>
    <x v="4"/>
    <x v="1"/>
    <s v="Collection"/>
    <s v="Gadarif"/>
    <s v="Cash "/>
    <s v="Kantar 100lb"/>
    <n v="164.11"/>
    <n v="7.375730337078652"/>
    <n v="64000"/>
    <n v="1424000"/>
    <n v="1347.2600666061155"/>
    <n v="10503040"/>
    <n v="9937.0269452013326"/>
    <n v="900"/>
    <n v="147699"/>
    <n v="11750"/>
    <n v="10662489"/>
    <n v="1445618.0625799769"/>
    <n v="10087.883174386921"/>
    <n v="1367.7131230888367"/>
    <n v="7.375730337078652"/>
    <n v="0"/>
    <n v="10662489"/>
    <s v="Open "/>
  </r>
  <r>
    <n v="85"/>
    <x v="0"/>
    <x v="1"/>
    <x v="3"/>
    <n v="11"/>
    <n v="1056.96"/>
    <x v="5"/>
    <x v="0"/>
    <x v="4"/>
    <x v="1"/>
    <s v="Collection"/>
    <s v="Gadarif"/>
    <s v="Cash "/>
    <s v="Kantar 100lb"/>
    <n v="272.27"/>
    <n v="12.236853932584269"/>
    <n v="63300"/>
    <n v="1408425"/>
    <n v="1332.5244096276112"/>
    <n v="17234691"/>
    <n v="16305.906562216167"/>
    <n v="900"/>
    <n v="245042.99999999997"/>
    <m/>
    <n v="17479734"/>
    <n v="1428450"/>
    <n v="16537.744096276114"/>
    <n v="1351.4702543142598"/>
    <n v="12.236853932584269"/>
    <n v="0"/>
    <n v="17479734"/>
    <s v="Open "/>
  </r>
  <r>
    <n v="86"/>
    <x v="0"/>
    <x v="1"/>
    <x v="3"/>
    <n v="11"/>
    <n v="1056.96"/>
    <x v="5"/>
    <x v="0"/>
    <x v="4"/>
    <x v="1"/>
    <s v="Collection"/>
    <s v="Gadarif"/>
    <s v="Cash "/>
    <s v="Kantar 100lb"/>
    <n v="23.93"/>
    <n v="1.075505617977528"/>
    <n v="63000"/>
    <n v="1401750"/>
    <n v="1326.2091280653951"/>
    <n v="1507590"/>
    <n v="1426.3453678474114"/>
    <n v="900"/>
    <n v="21537"/>
    <m/>
    <n v="1529127"/>
    <n v="1421775.0000000002"/>
    <n v="1446.7217302452316"/>
    <n v="1345.1549727520437"/>
    <n v="1.075505617977528"/>
    <n v="0"/>
    <n v="1529127"/>
    <s v="Open "/>
  </r>
  <r>
    <n v="87"/>
    <x v="0"/>
    <x v="1"/>
    <x v="3"/>
    <n v="12"/>
    <n v="1056.96"/>
    <x v="4"/>
    <x v="0"/>
    <x v="4"/>
    <x v="1"/>
    <s v="Collection"/>
    <s v="Gadarif"/>
    <s v="Cash "/>
    <s v="Kantar 100lb"/>
    <n v="120.86"/>
    <n v="5.4319101123595503"/>
    <n v="65300"/>
    <n v="1452925"/>
    <n v="1374.6262867090522"/>
    <n v="7892158"/>
    <n v="7466.8464274901598"/>
    <n v="900"/>
    <n v="108774"/>
    <n v="12600"/>
    <n v="8013532"/>
    <n v="1475269.6260135695"/>
    <n v="7581.6795337571903"/>
    <n v="1395.7667518293686"/>
    <n v="5.4319101123595503"/>
    <n v="0"/>
    <n v="8013532"/>
    <s v="Open "/>
  </r>
  <r>
    <n v="88"/>
    <x v="0"/>
    <x v="1"/>
    <x v="3"/>
    <n v="12"/>
    <n v="1056.96"/>
    <x v="4"/>
    <x v="0"/>
    <x v="4"/>
    <x v="1"/>
    <s v="Collection"/>
    <s v="Gadarif"/>
    <s v="Cash "/>
    <s v="Kantar 100lb"/>
    <n v="378.63"/>
    <n v="17.017078651685392"/>
    <n v="65000"/>
    <n v="1446250"/>
    <n v="1368.3110051468361"/>
    <n v="24610950"/>
    <n v="23284.655994550409"/>
    <n v="900"/>
    <n v="340767"/>
    <m/>
    <n v="24951717"/>
    <n v="1466275.0000000002"/>
    <n v="23607.058923705721"/>
    <n v="1387.2568498334847"/>
    <n v="17.017078651685392"/>
    <n v="0"/>
    <n v="24951717"/>
    <s v="Open "/>
  </r>
  <r>
    <n v="89"/>
    <x v="0"/>
    <x v="1"/>
    <x v="3"/>
    <n v="12"/>
    <n v="1056.96"/>
    <x v="5"/>
    <x v="0"/>
    <x v="4"/>
    <x v="1"/>
    <s v="Collection"/>
    <s v="Gadarif"/>
    <s v="Cash "/>
    <s v="Kantar 100lb"/>
    <n v="674.59"/>
    <n v="30.318651685393259"/>
    <n v="64300"/>
    <n v="1430675"/>
    <n v="1353.5753481683319"/>
    <n v="43376137"/>
    <n v="41038.579511050557"/>
    <n v="900"/>
    <n v="607131"/>
    <n v="26650"/>
    <n v="44009918"/>
    <n v="1451578.9968721741"/>
    <n v="41638.205797759612"/>
    <n v="1373.3528202317723"/>
    <n v="30.318651685393259"/>
    <n v="0"/>
    <n v="44009918"/>
    <s v="Open "/>
  </r>
  <r>
    <n v="90"/>
    <x v="0"/>
    <x v="1"/>
    <x v="3"/>
    <n v="12"/>
    <n v="1056.96"/>
    <x v="5"/>
    <x v="0"/>
    <x v="4"/>
    <x v="1"/>
    <s v="Collection"/>
    <s v="Gadarif"/>
    <s v="Cash "/>
    <s v="Kantar 100lb"/>
    <n v="370.4"/>
    <n v="16.647191011235954"/>
    <n v="64000"/>
    <n v="1424000"/>
    <n v="1347.2600666061155"/>
    <n v="23705600"/>
    <n v="22428.095670602481"/>
    <n v="900"/>
    <n v="333360"/>
    <m/>
    <n v="24038960"/>
    <n v="1444025"/>
    <n v="22743.490765970328"/>
    <n v="1366.2059112927641"/>
    <n v="16.647191011235954"/>
    <n v="0"/>
    <n v="24038960"/>
    <s v="Open "/>
  </r>
  <r>
    <n v="91"/>
    <x v="0"/>
    <x v="1"/>
    <x v="3"/>
    <n v="13"/>
    <n v="1086.32"/>
    <x v="4"/>
    <x v="0"/>
    <x v="4"/>
    <x v="1"/>
    <s v="Collection"/>
    <s v="Gadarif"/>
    <s v="Cash "/>
    <s v="Kantar 100lb"/>
    <n v="836.9"/>
    <n v="37.613483146067416"/>
    <n v="67000"/>
    <n v="1490750"/>
    <n v="1372.2936151410267"/>
    <n v="56072300"/>
    <n v="51616.742764562929"/>
    <n v="900"/>
    <n v="753210"/>
    <n v="30850"/>
    <n v="56856360"/>
    <n v="1511595.1846098697"/>
    <n v="52338.500625966568"/>
    <n v="1391.4824219473726"/>
    <n v="37.613483146067416"/>
    <n v="0"/>
    <n v="56856360"/>
    <s v="Open "/>
  </r>
  <r>
    <n v="92"/>
    <x v="0"/>
    <x v="1"/>
    <x v="3"/>
    <n v="13"/>
    <n v="1086.32"/>
    <x v="4"/>
    <x v="0"/>
    <x v="4"/>
    <x v="1"/>
    <s v="Collection"/>
    <s v="Gadarif"/>
    <s v="Cash "/>
    <s v="Kantar 100lb"/>
    <n v="287.66000000000003"/>
    <n v="12.928539325842697"/>
    <n v="66300"/>
    <n v="1475175"/>
    <n v="1357.9562191619414"/>
    <n v="19071858"/>
    <n v="17556.390382207821"/>
    <n v="900"/>
    <n v="258894.00000000003"/>
    <m/>
    <n v="19330752"/>
    <n v="1495200"/>
    <n v="17794.712423595258"/>
    <n v="1376.3900139921939"/>
    <n v="12.928539325842697"/>
    <n v="0"/>
    <n v="19330752"/>
    <s v="Open "/>
  </r>
  <r>
    <n v="93"/>
    <x v="0"/>
    <x v="1"/>
    <x v="3"/>
    <n v="13"/>
    <n v="1086.32"/>
    <x v="4"/>
    <x v="0"/>
    <x v="4"/>
    <x v="1"/>
    <s v="Collection"/>
    <s v="Gadarif"/>
    <s v="Cash "/>
    <s v="Kantar 100lb"/>
    <n v="103.48"/>
    <n v="4.6507865168539331"/>
    <n v="66200"/>
    <n v="1472950"/>
    <n v="1355.9080197363578"/>
    <n v="6850376"/>
    <n v="6306.0387362839683"/>
    <n v="900"/>
    <n v="93132"/>
    <m/>
    <n v="6943508"/>
    <n v="1492974.9999999998"/>
    <n v="6391.770380734959"/>
    <n v="1374.3418145666101"/>
    <n v="4.6507865168539331"/>
    <n v="0"/>
    <n v="6943508"/>
    <s v="Open "/>
  </r>
  <r>
    <n v="94"/>
    <x v="0"/>
    <x v="1"/>
    <x v="3"/>
    <n v="13"/>
    <n v="1086.32"/>
    <x v="5"/>
    <x v="0"/>
    <x v="4"/>
    <x v="1"/>
    <s v="Collection"/>
    <s v="Gadarif"/>
    <s v="Cash "/>
    <s v="Kantar 100lb"/>
    <n v="156.66"/>
    <n v="7.0408988764044942"/>
    <n v="65300"/>
    <n v="1452925"/>
    <n v="1337.4742249061051"/>
    <n v="10229898"/>
    <n v="9417.0207673613677"/>
    <n v="900"/>
    <n v="140994"/>
    <n v="12350"/>
    <n v="10383242"/>
    <n v="1474704.0374058471"/>
    <n v="9558.1799101553879"/>
    <n v="1357.5226796946085"/>
    <n v="7.0408988764044942"/>
    <n v="0"/>
    <n v="10383242"/>
    <s v="Open "/>
  </r>
  <r>
    <n v="95"/>
    <x v="0"/>
    <x v="1"/>
    <x v="3"/>
    <n v="13"/>
    <n v="1086.32"/>
    <x v="5"/>
    <x v="0"/>
    <x v="4"/>
    <x v="1"/>
    <s v="Collection"/>
    <s v="Gadarif"/>
    <s v="Cash "/>
    <s v="Kantar 100lb"/>
    <n v="318.72000000000003"/>
    <n v="14.324494382022474"/>
    <n v="65000"/>
    <n v="1446250"/>
    <n v="1331.3296266293542"/>
    <n v="20716800"/>
    <n v="19070.62375727226"/>
    <n v="900"/>
    <n v="286848"/>
    <m/>
    <n v="21003648"/>
    <n v="1466274.9999999998"/>
    <n v="19334.678547757569"/>
    <n v="1349.7634214596067"/>
    <n v="14.324494382022474"/>
    <n v="0"/>
    <n v="21003648"/>
    <s v="Open "/>
  </r>
  <r>
    <n v="96"/>
    <x v="0"/>
    <x v="1"/>
    <x v="3"/>
    <n v="14"/>
    <n v="1086.32"/>
    <x v="5"/>
    <x v="0"/>
    <x v="4"/>
    <x v="1"/>
    <s v="Collection"/>
    <s v="Gadarif"/>
    <s v="Cash "/>
    <s v="Kantar 100lb"/>
    <n v="3832.22"/>
    <n v="172.23460674157303"/>
    <n v="63611"/>
    <n v="1415344.75"/>
    <n v="1302.8801366079977"/>
    <n v="243771346.41999999"/>
    <n v="224401.04796008542"/>
    <n v="900"/>
    <n v="3448998"/>
    <n v="5998000"/>
    <n v="253218344.41999999"/>
    <n v="1470194.3425338315"/>
    <n v="233097.37869136166"/>
    <n v="1353.3713293816108"/>
    <n v="172.23460674157303"/>
    <n v="0"/>
    <n v="253218344.41999999"/>
    <s v="Open "/>
  </r>
  <r>
    <n v="97"/>
    <x v="0"/>
    <x v="1"/>
    <x v="3"/>
    <n v="14"/>
    <n v="1086.32"/>
    <x v="4"/>
    <x v="0"/>
    <x v="4"/>
    <x v="1"/>
    <s v="Collection"/>
    <s v="Gadarif"/>
    <s v="Cash "/>
    <s v="Kantar 100lb"/>
    <n v="387.73"/>
    <n v="17.426067415730337"/>
    <n v="67300"/>
    <n v="1497425"/>
    <n v="1378.4382134177774"/>
    <n v="26094229"/>
    <n v="24020.757235437075"/>
    <n v="900"/>
    <n v="348957"/>
    <n v="10100"/>
    <n v="26453286"/>
    <n v="1518029.5914682897"/>
    <n v="24351.283231460344"/>
    <n v="1397.4055448378838"/>
    <n v="17.426067415730337"/>
    <n v="0"/>
    <n v="26453286"/>
    <s v="Open "/>
  </r>
  <r>
    <n v="98"/>
    <x v="0"/>
    <x v="1"/>
    <x v="3"/>
    <n v="14"/>
    <n v="1086.32"/>
    <x v="5"/>
    <x v="0"/>
    <x v="4"/>
    <x v="1"/>
    <s v="Collection"/>
    <s v="Gadarif"/>
    <s v="Cash "/>
    <s v="Kantar 100lb"/>
    <n v="161.35"/>
    <n v="7.2516853932584269"/>
    <n v="63300"/>
    <n v="1408425"/>
    <n v="1296.5102363944327"/>
    <n v="10213455"/>
    <n v="9401.8843434715382"/>
    <n v="900"/>
    <n v="145215"/>
    <n v="16150"/>
    <n v="10374820"/>
    <n v="1430677.0684846607"/>
    <n v="9550.4271301274039"/>
    <n v="1316.9941347712099"/>
    <n v="7.2516853932584269"/>
    <n v="0"/>
    <n v="10374820"/>
    <s v="Open "/>
  </r>
  <r>
    <n v="99"/>
    <x v="0"/>
    <x v="1"/>
    <x v="3"/>
    <n v="14"/>
    <n v="1086.32"/>
    <x v="5"/>
    <x v="0"/>
    <x v="4"/>
    <x v="1"/>
    <s v="Collection"/>
    <s v="Gadarif"/>
    <s v="Cash "/>
    <s v="Kantar 100lb"/>
    <n v="469.68"/>
    <n v="21.109213483146068"/>
    <n v="65300"/>
    <n v="1452925"/>
    <n v="1337.4742249061051"/>
    <n v="30670104"/>
    <n v="28233.028941748289"/>
    <n v="900"/>
    <n v="422712"/>
    <m/>
    <n v="31092816"/>
    <n v="1472950"/>
    <n v="28622.151852124607"/>
    <n v="1355.9080197363578"/>
    <n v="21.109213483146068"/>
    <n v="0"/>
    <n v="31092816"/>
    <s v="Open "/>
  </r>
  <r>
    <n v="100"/>
    <x v="0"/>
    <x v="1"/>
    <x v="0"/>
    <n v="20"/>
    <n v="1086.32"/>
    <x v="8"/>
    <x v="0"/>
    <x v="0"/>
    <x v="3"/>
    <s v="Collection"/>
    <s v="Kordofan"/>
    <s v="Cash "/>
    <s v="Kantar 100lb"/>
    <n v="1148.77"/>
    <n v="51.630112359550559"/>
    <n v="62000"/>
    <n v="1379500"/>
    <n v="1269.8836438618455"/>
    <n v="71223740"/>
    <n v="65564.235216142581"/>
    <n v="400"/>
    <n v="459508"/>
    <m/>
    <n v="71683248"/>
    <n v="1388400"/>
    <n v="65987.230282053177"/>
    <n v="1278.0764415641802"/>
    <n v="51.630112359550559"/>
    <n v="0"/>
    <n v="71683248"/>
    <s v="Close"/>
  </r>
  <r>
    <n v="101"/>
    <x v="0"/>
    <x v="1"/>
    <x v="1"/>
    <n v="22"/>
    <n v="1086.32"/>
    <x v="9"/>
    <x v="1"/>
    <x v="5"/>
    <x v="2"/>
    <s v="Allam Mubarak"/>
    <s v="Madani"/>
    <s v="Cash "/>
    <s v="MT"/>
    <n v="49.134999999999998"/>
    <n v="49.134999999999998"/>
    <n v="1320000"/>
    <n v="1320000"/>
    <n v="1215.1115693350027"/>
    <n v="64858200"/>
    <n v="59704.506959275357"/>
    <n v="13200"/>
    <n v="648582"/>
    <n v="1900000"/>
    <n v="67406782"/>
    <n v="1371868.9732370002"/>
    <n v="62050.576257456371"/>
    <n v="1262.8589856000076"/>
    <n v="49.134999999999998"/>
    <n v="0"/>
    <n v="67406782"/>
    <s v="Close"/>
  </r>
  <r>
    <n v="102"/>
    <x v="0"/>
    <x v="1"/>
    <x v="1"/>
    <n v="22"/>
    <n v="1086.32"/>
    <x v="10"/>
    <x v="1"/>
    <x v="5"/>
    <x v="2"/>
    <s v="Allam Mubarak"/>
    <s v="Madani"/>
    <s v="Cash "/>
    <s v="MT"/>
    <n v="250.685"/>
    <n v="250.685"/>
    <n v="1325000"/>
    <n v="1325000"/>
    <n v="1219.7142646733928"/>
    <n v="332157625"/>
    <n v="305764.07043964945"/>
    <n v="13250"/>
    <n v="3321576.25"/>
    <n v="9500000"/>
    <n v="344979201.25"/>
    <n v="1376146.1645092447"/>
    <n v="317566.83228698728"/>
    <n v="1266.7963072660402"/>
    <n v="250.685"/>
    <n v="0"/>
    <n v="344979201.25"/>
    <s v="Close"/>
  </r>
  <r>
    <n v="103"/>
    <x v="0"/>
    <x v="1"/>
    <x v="0"/>
    <n v="15"/>
    <n v="1086.32"/>
    <x v="4"/>
    <x v="0"/>
    <x v="4"/>
    <x v="1"/>
    <s v="Collection"/>
    <s v="Gadarif"/>
    <s v="Cash "/>
    <s v="Kantar 100lb"/>
    <n v="661.44"/>
    <n v="29.727640449438205"/>
    <n v="68000"/>
    <n v="1513000"/>
    <n v="1392.7756093968628"/>
    <n v="44977920"/>
    <n v="41403.932542897121"/>
    <n v="900"/>
    <n v="595296"/>
    <n v="2227541"/>
    <n v="47800757"/>
    <n v="1607956.644971577"/>
    <n v="44002.464283084177"/>
    <n v="1480.1869108288322"/>
    <n v="29.727640449438205"/>
    <n v="0"/>
    <n v="47800757"/>
    <s v="Open "/>
  </r>
  <r>
    <n v="104"/>
    <x v="0"/>
    <x v="1"/>
    <x v="0"/>
    <n v="15"/>
    <n v="1086.32"/>
    <x v="4"/>
    <x v="0"/>
    <x v="4"/>
    <x v="1"/>
    <s v="Collection"/>
    <s v="Gadarif"/>
    <s v="Cash "/>
    <s v="Kantar 100lb"/>
    <n v="502.88"/>
    <n v="22.601348314606742"/>
    <n v="67100"/>
    <n v="1492975"/>
    <n v="1374.3418145666103"/>
    <n v="33743248"/>
    <n v="31061.978054348627"/>
    <n v="900"/>
    <n v="452592"/>
    <m/>
    <n v="34195840"/>
    <n v="1513000"/>
    <n v="31478.606672067166"/>
    <n v="1392.7756093968628"/>
    <n v="22.601348314606742"/>
    <n v="0"/>
    <n v="34195840"/>
    <s v="Open "/>
  </r>
  <r>
    <n v="105"/>
    <x v="0"/>
    <x v="1"/>
    <x v="0"/>
    <n v="16"/>
    <n v="1086.32"/>
    <x v="5"/>
    <x v="0"/>
    <x v="4"/>
    <x v="1"/>
    <s v="Collection"/>
    <s v="Gadarif"/>
    <s v="Cash "/>
    <s v="Kantar 100lb"/>
    <n v="354.04"/>
    <n v="15.911910112359552"/>
    <n v="67000"/>
    <n v="1490750"/>
    <n v="1372.2936151410267"/>
    <n v="23720680"/>
    <n v="21835.812651888948"/>
    <n v="900"/>
    <n v="318636"/>
    <n v="689768"/>
    <n v="24729084"/>
    <n v="1554124.1639362783"/>
    <n v="22764.087929891746"/>
    <n v="1430.6320089258031"/>
    <n v="15.911910112359552"/>
    <n v="0"/>
    <n v="24729084"/>
    <s v="Open "/>
  </r>
  <r>
    <n v="106"/>
    <x v="0"/>
    <x v="1"/>
    <x v="0"/>
    <n v="16"/>
    <n v="1086.32"/>
    <x v="4"/>
    <x v="0"/>
    <x v="4"/>
    <x v="1"/>
    <s v="Collection"/>
    <s v="Gadarif"/>
    <s v="Cash "/>
    <s v="Kantar 100lb"/>
    <n v="209.73"/>
    <n v="9.426067415730337"/>
    <n v="69000"/>
    <n v="1535250"/>
    <n v="1413.2576036526991"/>
    <n v="14471370"/>
    <n v="13321.461447823847"/>
    <n v="900"/>
    <n v="188757"/>
    <n v="3903197"/>
    <n v="18563324"/>
    <n v="1969360.411004625"/>
    <n v="17088.264967965242"/>
    <n v="1812.8731966682242"/>
    <n v="9.426067415730337"/>
    <n v="0"/>
    <n v="18563324"/>
    <s v="Open "/>
  </r>
  <r>
    <n v="107"/>
    <x v="0"/>
    <x v="1"/>
    <x v="0"/>
    <n v="16"/>
    <n v="1086.32"/>
    <x v="4"/>
    <x v="0"/>
    <x v="4"/>
    <x v="1"/>
    <s v="Collection"/>
    <s v="Gadarif"/>
    <s v="Cash "/>
    <s v="Kantar 100lb"/>
    <n v="319.68"/>
    <n v="14.367640449438202"/>
    <n v="69100"/>
    <n v="1537475"/>
    <n v="1415.3058030782827"/>
    <n v="22089888"/>
    <n v="20334.604904632153"/>
    <n v="900"/>
    <n v="287712"/>
    <m/>
    <n v="22377600"/>
    <n v="1557500"/>
    <n v="20599.455040871937"/>
    <n v="1433.7395979085354"/>
    <n v="14.367640449438202"/>
    <n v="0"/>
    <n v="22377600"/>
    <s v="Open "/>
  </r>
  <r>
    <n v="108"/>
    <x v="0"/>
    <x v="1"/>
    <x v="0"/>
    <n v="16"/>
    <n v="1086.32"/>
    <x v="4"/>
    <x v="0"/>
    <x v="4"/>
    <x v="1"/>
    <s v="Collection"/>
    <s v="Gadarif"/>
    <s v="Cash "/>
    <s v="Kantar 100lb"/>
    <n v="529.35"/>
    <n v="23.791011235955057"/>
    <n v="69100"/>
    <n v="1537475"/>
    <n v="1415.3058030782827"/>
    <n v="36578085"/>
    <n v="33671.556263347818"/>
    <n v="900"/>
    <n v="476415"/>
    <m/>
    <n v="37054500"/>
    <n v="1557500"/>
    <n v="34110.114883275652"/>
    <n v="1433.7395979085354"/>
    <n v="23.791011235955057"/>
    <n v="0"/>
    <n v="37054500"/>
    <s v="Open "/>
  </r>
  <r>
    <n v="109"/>
    <x v="0"/>
    <x v="1"/>
    <x v="0"/>
    <n v="16"/>
    <n v="1086.32"/>
    <x v="4"/>
    <x v="0"/>
    <x v="4"/>
    <x v="1"/>
    <s v="Collection"/>
    <s v="Gadarif"/>
    <s v="Cash "/>
    <s v="Kantar 100lb"/>
    <n v="215.62"/>
    <n v="9.6907865168539331"/>
    <n v="69500"/>
    <n v="1546375"/>
    <n v="1423.4986007806172"/>
    <n v="14985590"/>
    <n v="13794.821047205243"/>
    <n v="900"/>
    <n v="194058"/>
    <m/>
    <n v="15179648"/>
    <n v="1566400"/>
    <n v="13973.459017600708"/>
    <n v="1441.9323956108697"/>
    <n v="9.6907865168539331"/>
    <n v="0"/>
    <n v="15179648"/>
    <s v="Open "/>
  </r>
  <r>
    <n v="110"/>
    <x v="0"/>
    <x v="1"/>
    <x v="0"/>
    <n v="16"/>
    <n v="1086.32"/>
    <x v="4"/>
    <x v="0"/>
    <x v="4"/>
    <x v="1"/>
    <s v="Collection"/>
    <s v="Gadarif"/>
    <s v="Cash "/>
    <s v="Kantar 100lb"/>
    <n v="389.68"/>
    <n v="17.513707865168541"/>
    <n v="69200"/>
    <n v="1539700"/>
    <n v="1417.3540025038662"/>
    <n v="26965856"/>
    <n v="24823.123941380072"/>
    <n v="900"/>
    <n v="350712"/>
    <m/>
    <n v="27316568"/>
    <n v="1559724.9999999998"/>
    <n v="25145.968038883573"/>
    <n v="1435.7877973341187"/>
    <n v="17.513707865168541"/>
    <n v="0"/>
    <n v="27316568"/>
    <s v="Open "/>
  </r>
  <r>
    <n v="111"/>
    <x v="0"/>
    <x v="1"/>
    <x v="0"/>
    <n v="16"/>
    <n v="1086.32"/>
    <x v="4"/>
    <x v="0"/>
    <x v="4"/>
    <x v="1"/>
    <s v="Collection"/>
    <s v="Gadarif"/>
    <s v="Cash "/>
    <s v="Kantar 100lb"/>
    <n v="346.26"/>
    <n v="15.562247191011236"/>
    <n v="69400"/>
    <n v="1544150"/>
    <n v="1421.4504013550336"/>
    <n v="24030444"/>
    <n v="22120.962515649164"/>
    <n v="900"/>
    <n v="311634"/>
    <m/>
    <n v="24342078"/>
    <n v="1564175"/>
    <n v="22407.833787465941"/>
    <n v="1439.8841961852861"/>
    <n v="15.562247191011236"/>
    <n v="0"/>
    <n v="24342078"/>
    <s v="Open "/>
  </r>
  <r>
    <n v="112"/>
    <x v="0"/>
    <x v="1"/>
    <x v="0"/>
    <n v="18"/>
    <n v="1086.32"/>
    <x v="4"/>
    <x v="0"/>
    <x v="4"/>
    <x v="1"/>
    <s v="Collection"/>
    <s v="Gadarif"/>
    <s v="Cash "/>
    <s v="Kantar 100lb"/>
    <n v="1402.78"/>
    <n v="63.046292134831461"/>
    <n v="70300"/>
    <n v="1564175"/>
    <n v="1439.8841961852861"/>
    <n v="98615434"/>
    <n v="90779.359673024534"/>
    <n v="900"/>
    <n v="1262502"/>
    <n v="37050"/>
    <n v="99914986"/>
    <n v="1584787.6634254837"/>
    <n v="91975.648059503656"/>
    <n v="1458.8589581573422"/>
    <n v="63.046292134831461"/>
    <n v="0"/>
    <n v="99914986"/>
    <s v="Open "/>
  </r>
  <r>
    <n v="113"/>
    <x v="0"/>
    <x v="1"/>
    <x v="0"/>
    <n v="18"/>
    <n v="1086.32"/>
    <x v="5"/>
    <x v="0"/>
    <x v="4"/>
    <x v="1"/>
    <s v="Collection"/>
    <s v="Gadarif"/>
    <s v="Cash "/>
    <s v="Kantar 100lb"/>
    <n v="1453.88"/>
    <n v="65.342921348314619"/>
    <n v="68800"/>
    <n v="1530800"/>
    <n v="1409.1612048015318"/>
    <n v="100026944.00000001"/>
    <n v="92078.709772442759"/>
    <n v="900"/>
    <n v="1308492"/>
    <n v="38150"/>
    <n v="101373586.00000001"/>
    <n v="1551408.8428893718"/>
    <n v="93318.346343618847"/>
    <n v="1428.1324498208373"/>
    <n v="65.342921348314619"/>
    <n v="0"/>
    <n v="101373586.00000001"/>
    <s v="Open "/>
  </r>
  <r>
    <n v="114"/>
    <x v="0"/>
    <x v="1"/>
    <x v="0"/>
    <n v="19"/>
    <n v="1086.32"/>
    <x v="4"/>
    <x v="0"/>
    <x v="4"/>
    <x v="1"/>
    <s v="Collection"/>
    <s v="Gadarif"/>
    <s v="Cash "/>
    <s v="Kantar 100lb"/>
    <n v="148.44"/>
    <n v="6.671460674157303"/>
    <n v="71000"/>
    <n v="1579750"/>
    <n v="1454.2215921643715"/>
    <n v="10539240"/>
    <n v="9701.7821636350254"/>
    <n v="900"/>
    <n v="133596"/>
    <n v="12200"/>
    <n v="10685036"/>
    <n v="1601603.6849905686"/>
    <n v="9835.9930775462108"/>
    <n v="1474.3387629709189"/>
    <n v="6.671460674157303"/>
    <n v="0"/>
    <n v="10685036"/>
    <s v="Open "/>
  </r>
  <r>
    <n v="115"/>
    <x v="0"/>
    <x v="1"/>
    <x v="0"/>
    <n v="19"/>
    <n v="1086.32"/>
    <x v="4"/>
    <x v="0"/>
    <x v="4"/>
    <x v="1"/>
    <s v="Collection"/>
    <s v="Gadarif"/>
    <s v="Cash "/>
    <s v="Kantar 100lb"/>
    <n v="335.44"/>
    <n v="15.075955056179776"/>
    <n v="70500"/>
    <n v="1568625"/>
    <n v="1443.9805950364535"/>
    <n v="23648520"/>
    <n v="21769.3865527653"/>
    <n v="900"/>
    <n v="301896"/>
    <m/>
    <n v="23950416"/>
    <n v="1588650"/>
    <n v="22047.293615141029"/>
    <n v="1462.414389866706"/>
    <n v="15.075955056179776"/>
    <n v="0"/>
    <n v="23950416"/>
    <s v="Open "/>
  </r>
  <r>
    <n v="116"/>
    <x v="0"/>
    <x v="1"/>
    <x v="0"/>
    <n v="19"/>
    <n v="1086.32"/>
    <x v="5"/>
    <x v="0"/>
    <x v="4"/>
    <x v="1"/>
    <s v="Collection"/>
    <s v="Gadarif"/>
    <s v="Cash "/>
    <s v="Kantar 100lb"/>
    <n v="110.54"/>
    <n v="4.96808988764045"/>
    <n v="70300"/>
    <n v="1564175"/>
    <n v="1439.8841961852861"/>
    <n v="7770962"/>
    <n v="7153.4741144414174"/>
    <n v="900"/>
    <n v="99486"/>
    <n v="2900"/>
    <n v="7873348"/>
    <n v="1584783.7253482901"/>
    <n v="7247.7244274247005"/>
    <n v="1458.8553330034338"/>
    <n v="4.96808988764045"/>
    <n v="0"/>
    <n v="7873348"/>
    <s v="Open "/>
  </r>
  <r>
    <n v="117"/>
    <x v="0"/>
    <x v="1"/>
    <x v="0"/>
    <n v="20"/>
    <n v="1086.32"/>
    <x v="4"/>
    <x v="0"/>
    <x v="4"/>
    <x v="1"/>
    <s v="Collection"/>
    <s v="Gadarif"/>
    <s v="Cash "/>
    <s v="Kantar 100lb"/>
    <n v="120.17"/>
    <n v="5.4008988764044945"/>
    <n v="71000"/>
    <n v="1579750"/>
    <n v="1454.2215921643715"/>
    <n v="8532070"/>
    <n v="7854.1037631637091"/>
    <n v="900"/>
    <n v="108153"/>
    <n v="230192.25"/>
    <n v="8870415.25"/>
    <n v="1642396.0997961222"/>
    <n v="8165.5637841520002"/>
    <n v="1511.8897744643589"/>
    <n v="5.4008988764044945"/>
    <n v="0"/>
    <n v="8870415.25"/>
    <s v="Open "/>
  </r>
  <r>
    <n v="118"/>
    <x v="0"/>
    <x v="1"/>
    <x v="0"/>
    <n v="20"/>
    <n v="1086.32"/>
    <x v="5"/>
    <x v="0"/>
    <x v="4"/>
    <x v="1"/>
    <s v="Collection"/>
    <s v="Gadarif"/>
    <s v="Cash "/>
    <s v="Kantar 100lb"/>
    <n v="854.46"/>
    <n v="38.402696629213487"/>
    <n v="70800"/>
    <n v="1575300"/>
    <n v="1450.1251933132044"/>
    <n v="60495768"/>
    <n v="55688.717873186542"/>
    <n v="900"/>
    <n v="769014"/>
    <n v="20650"/>
    <n v="61285432"/>
    <n v="1595862.7226552442"/>
    <n v="56415.634435525448"/>
    <n v="1469.0539828551846"/>
    <n v="38.402696629213487"/>
    <n v="0"/>
    <n v="61285432"/>
    <s v="Open "/>
  </r>
  <r>
    <n v="119"/>
    <x v="0"/>
    <x v="1"/>
    <x v="1"/>
    <n v="22"/>
    <n v="1086.32"/>
    <x v="4"/>
    <x v="0"/>
    <x v="4"/>
    <x v="1"/>
    <s v="Collection"/>
    <s v="Gadarif"/>
    <s v="Cash "/>
    <s v="Kantar 100lb"/>
    <n v="2940.66"/>
    <n v="132.16449438202247"/>
    <n v="79000"/>
    <n v="1757750"/>
    <n v="1618.0775462110612"/>
    <n v="232312140"/>
    <n v="213852.40076588851"/>
    <n v="900"/>
    <n v="2646594"/>
    <n v="75000"/>
    <n v="235033734"/>
    <n v="1778342.4746485483"/>
    <n v="216357.73436924664"/>
    <n v="1637.0337236252194"/>
    <n v="132.16449438202247"/>
    <n v="0"/>
    <n v="235033734"/>
    <s v="Open "/>
  </r>
  <r>
    <n v="120"/>
    <x v="0"/>
    <x v="1"/>
    <x v="1"/>
    <n v="22"/>
    <n v="1086.32"/>
    <x v="5"/>
    <x v="0"/>
    <x v="4"/>
    <x v="1"/>
    <s v="Collection"/>
    <s v="Gadarif"/>
    <s v="Cash "/>
    <s v="Kantar 100lb"/>
    <n v="3604.53"/>
    <n v="162.00134831460676"/>
    <n v="75300"/>
    <n v="1675425"/>
    <n v="1542.2941674644674"/>
    <n v="271421109"/>
    <n v="249853.73462699758"/>
    <n v="900"/>
    <n v="3244077"/>
    <m/>
    <n v="274665186"/>
    <n v="1695449.9999999998"/>
    <n v="252840.03424405333"/>
    <n v="1560.7279622947196"/>
    <n v="162.00134831460676"/>
    <n v="0"/>
    <n v="274665186"/>
    <s v="Open "/>
  </r>
  <r>
    <n v="121"/>
    <x v="0"/>
    <x v="1"/>
    <x v="1"/>
    <n v="22"/>
    <n v="1086.32"/>
    <x v="5"/>
    <x v="0"/>
    <x v="4"/>
    <x v="1"/>
    <s v="Collection"/>
    <s v="Gadarif"/>
    <s v="Cash "/>
    <s v="Kantar 100lb"/>
    <n v="336.48"/>
    <n v="15.122696629213484"/>
    <n v="74300"/>
    <n v="1653175"/>
    <n v="1521.8121732086311"/>
    <n v="25000464"/>
    <n v="23013.903822078209"/>
    <n v="900"/>
    <n v="302832"/>
    <m/>
    <n v="25303296"/>
    <n v="1673199.9999999998"/>
    <n v="23292.672509021286"/>
    <n v="1540.2459680388836"/>
    <n v="15.122696629213484"/>
    <n v="0"/>
    <n v="25303296"/>
    <s v="Open "/>
  </r>
  <r>
    <n v="122"/>
    <x v="0"/>
    <x v="1"/>
    <x v="1"/>
    <n v="22"/>
    <n v="1086.32"/>
    <x v="5"/>
    <x v="0"/>
    <x v="4"/>
    <x v="1"/>
    <s v="Collection"/>
    <s v="Gadarif"/>
    <s v="Cash "/>
    <s v="Kantar 100lb"/>
    <n v="501.26"/>
    <n v="22.528539325842697"/>
    <n v="75000"/>
    <n v="1668750"/>
    <n v="1536.1495691877165"/>
    <n v="37594500"/>
    <n v="34607.205979821789"/>
    <n v="900"/>
    <n v="451134"/>
    <m/>
    <n v="38045634"/>
    <n v="1688775"/>
    <n v="35022.492451579645"/>
    <n v="1554.583364017969"/>
    <n v="22.528539325842697"/>
    <n v="0"/>
    <n v="38045634"/>
    <s v="Open "/>
  </r>
  <r>
    <n v="123"/>
    <x v="0"/>
    <x v="1"/>
    <x v="1"/>
    <n v="26"/>
    <n v="1096"/>
    <x v="8"/>
    <x v="0"/>
    <x v="0"/>
    <x v="3"/>
    <s v="Collection"/>
    <s v="Kordofan"/>
    <s v="Cash "/>
    <s v="Kantar 100lb"/>
    <n v="1032.98"/>
    <n v="46.426067415730337"/>
    <n v="67000"/>
    <n v="1490750"/>
    <n v="1360.1733576642337"/>
    <n v="69209660"/>
    <n v="63147.5"/>
    <n v="400"/>
    <n v="413192"/>
    <m/>
    <n v="69622852"/>
    <n v="1499650"/>
    <n v="63524.5"/>
    <n v="1368.293795620438"/>
    <n v="46.426067415730337"/>
    <n v="0"/>
    <n v="69622852"/>
    <s v="Close"/>
  </r>
  <r>
    <n v="124"/>
    <x v="0"/>
    <x v="1"/>
    <x v="1"/>
    <n v="27"/>
    <n v="1096"/>
    <x v="8"/>
    <x v="0"/>
    <x v="0"/>
    <x v="3"/>
    <s v="Collection"/>
    <s v="Kordofan"/>
    <s v="Cash "/>
    <s v="Kantar 100lb"/>
    <n v="1155.21"/>
    <n v="51.919550561797756"/>
    <n v="67000"/>
    <n v="1490750"/>
    <n v="1360.1733576642337"/>
    <n v="77399070"/>
    <n v="70619.589416058399"/>
    <n v="400"/>
    <n v="462084"/>
    <m/>
    <n v="77861154"/>
    <n v="1499650"/>
    <n v="71041.198905109486"/>
    <n v="1368.2937956204378"/>
    <n v="51.919550561797756"/>
    <n v="0"/>
    <n v="77861154"/>
    <s v="Close"/>
  </r>
  <r>
    <n v="125"/>
    <x v="0"/>
    <x v="1"/>
    <x v="1"/>
    <n v="27"/>
    <n v="1096"/>
    <x v="1"/>
    <x v="0"/>
    <x v="1"/>
    <x v="0"/>
    <s v="Collection"/>
    <s v="Madani"/>
    <s v="Cash "/>
    <s v="Kantar 100lb"/>
    <n v="2000"/>
    <n v="89.887640449438209"/>
    <n v="72000"/>
    <n v="1602000"/>
    <n v="1461.6788321167883"/>
    <n v="144000000"/>
    <n v="131386.86131386861"/>
    <n v="400"/>
    <n v="800000"/>
    <m/>
    <n v="144800000"/>
    <n v="1610900"/>
    <n v="132116.78832116787"/>
    <n v="1469.7992700729924"/>
    <n v="89.887640449438209"/>
    <n v="0"/>
    <n v="144800000"/>
    <s v="Open "/>
  </r>
  <r>
    <n v="126"/>
    <x v="0"/>
    <x v="1"/>
    <x v="1"/>
    <n v="27"/>
    <n v="1096"/>
    <x v="2"/>
    <x v="0"/>
    <x v="2"/>
    <x v="0"/>
    <s v="Collection"/>
    <s v="Madani"/>
    <s v="Cash "/>
    <s v="Kantar 100lb"/>
    <n v="2000"/>
    <n v="89.887640449438209"/>
    <n v="65500"/>
    <n v="1457375"/>
    <n v="1329.7217153284671"/>
    <n v="131000000"/>
    <n v="119525.54744525548"/>
    <n v="400"/>
    <n v="800000"/>
    <m/>
    <n v="131800000"/>
    <n v="1466275"/>
    <n v="120255.47445255474"/>
    <n v="1337.8421532846714"/>
    <n v="89.887640449438209"/>
    <n v="0"/>
    <n v="131800000.00000001"/>
    <s v="Open "/>
  </r>
  <r>
    <n v="127"/>
    <x v="0"/>
    <x v="1"/>
    <x v="1"/>
    <n v="27"/>
    <n v="1096"/>
    <x v="3"/>
    <x v="0"/>
    <x v="3"/>
    <x v="0"/>
    <s v="Collection"/>
    <s v="Madani"/>
    <s v="Cash "/>
    <s v="Kantar 100lb"/>
    <n v="1339.34"/>
    <n v="60.195056179775278"/>
    <n v="71000"/>
    <n v="1579750"/>
    <n v="1441.3777372262773"/>
    <n v="95093140"/>
    <n v="86763.813868613142"/>
    <n v="400"/>
    <n v="535736"/>
    <m/>
    <n v="95628876"/>
    <n v="1588650"/>
    <n v="87252.624087591248"/>
    <n v="1449.4981751824819"/>
    <n v="60.195056179775278"/>
    <n v="0"/>
    <n v="95628876"/>
    <s v="Open "/>
  </r>
  <r>
    <n v="128"/>
    <x v="0"/>
    <x v="1"/>
    <x v="1"/>
    <n v="30"/>
    <n v="1096"/>
    <x v="1"/>
    <x v="0"/>
    <x v="1"/>
    <x v="0"/>
    <s v="Collection"/>
    <s v="Madani"/>
    <s v="Cash "/>
    <s v="Kantar 100lb"/>
    <n v="3000"/>
    <n v="134.83146067415731"/>
    <n v="73250"/>
    <n v="1629812.5"/>
    <n v="1487.055200729927"/>
    <n v="219750000"/>
    <n v="200501.82481751824"/>
    <n v="400"/>
    <n v="1200000"/>
    <m/>
    <n v="220950000"/>
    <n v="1638712.5"/>
    <n v="201596.71532846717"/>
    <n v="1495.1756386861314"/>
    <n v="134.83146067415731"/>
    <n v="0"/>
    <n v="220950000.00000003"/>
    <s v="Open "/>
  </r>
  <r>
    <n v="132"/>
    <x v="0"/>
    <x v="1"/>
    <x v="1"/>
    <n v="25"/>
    <n v="1096"/>
    <x v="5"/>
    <x v="0"/>
    <x v="4"/>
    <x v="1"/>
    <s v="Collection"/>
    <s v="Gadarif"/>
    <s v="Cash "/>
    <s v="Kantar 100lb"/>
    <n v="173.13"/>
    <n v="7.7811235955056182"/>
    <n v="71300"/>
    <n v="1586425"/>
    <n v="1447.4680656934306"/>
    <n v="12344169"/>
    <n v="11262.927919708029"/>
    <n v="900"/>
    <n v="155817"/>
    <n v="4450"/>
    <n v="12504436"/>
    <n v="1607021.8968405244"/>
    <n v="11409.156934306569"/>
    <n v="1466.2608547815005"/>
    <n v="7.7811235955056182"/>
    <n v="0"/>
    <n v="12504436"/>
    <s v="Open "/>
  </r>
  <r>
    <n v="133"/>
    <x v="0"/>
    <x v="1"/>
    <x v="1"/>
    <n v="25"/>
    <n v="1096"/>
    <x v="4"/>
    <x v="0"/>
    <x v="4"/>
    <x v="1"/>
    <s v="Collection"/>
    <s v="Gadarif"/>
    <s v="Cash "/>
    <s v="Kantar 100lb"/>
    <n v="319.33"/>
    <n v="14.351910112359549"/>
    <n v="73800"/>
    <n v="1642050"/>
    <n v="1498.2208029197079"/>
    <n v="23566554"/>
    <n v="21502.330291970804"/>
    <n v="900"/>
    <n v="287397"/>
    <n v="8000"/>
    <n v="23861951"/>
    <n v="1662632.4170920367"/>
    <n v="21771.85310218978"/>
    <n v="1517.0003805584274"/>
    <n v="14.351910112359549"/>
    <n v="0"/>
    <n v="23861951"/>
    <s v="Open "/>
  </r>
  <r>
    <n v="134"/>
    <x v="0"/>
    <x v="1"/>
    <x v="1"/>
    <n v="27"/>
    <n v="1096"/>
    <x v="4"/>
    <x v="0"/>
    <x v="4"/>
    <x v="1"/>
    <s v="Collection"/>
    <s v="Gadarif"/>
    <s v="Cash "/>
    <s v="Kantar 100lb"/>
    <n v="383.01"/>
    <n v="17.213932584269664"/>
    <n v="78000"/>
    <n v="1735500"/>
    <n v="1583.4854014598541"/>
    <n v="29874780"/>
    <n v="27258.01094890511"/>
    <n v="900"/>
    <n v="344709"/>
    <n v="10200"/>
    <n v="30229689"/>
    <n v="1756117.5432756324"/>
    <n v="27581.833029197081"/>
    <n v="1602.297028536161"/>
    <n v="17.213932584269664"/>
    <n v="0"/>
    <n v="30229689"/>
    <s v="Open "/>
  </r>
  <r>
    <n v="135"/>
    <x v="0"/>
    <x v="1"/>
    <x v="1"/>
    <n v="27"/>
    <n v="1096"/>
    <x v="5"/>
    <x v="0"/>
    <x v="4"/>
    <x v="1"/>
    <s v="Collection"/>
    <s v="Gadarif"/>
    <s v="Cash "/>
    <s v="Kantar 100lb"/>
    <n v="2303.33"/>
    <n v="103.52044943820225"/>
    <n v="75000"/>
    <n v="1668750"/>
    <n v="1522.5821167883212"/>
    <n v="172749750"/>
    <n v="157618.38503649636"/>
    <n v="900"/>
    <n v="2072997"/>
    <n v="60000"/>
    <n v="174882747"/>
    <n v="1689354.5956289372"/>
    <n v="159564.55018248176"/>
    <n v="1541.3819303183734"/>
    <n v="103.52044943820225"/>
    <n v="0"/>
    <n v="174882747"/>
    <s v="Open "/>
  </r>
  <r>
    <n v="136"/>
    <x v="0"/>
    <x v="1"/>
    <x v="1"/>
    <n v="28"/>
    <n v="1096"/>
    <x v="4"/>
    <x v="0"/>
    <x v="4"/>
    <x v="1"/>
    <s v="Collection"/>
    <s v="Gadarif"/>
    <s v="Cash "/>
    <s v="Kantar 100lb"/>
    <n v="1721.66"/>
    <n v="77.377977528089886"/>
    <n v="74500"/>
    <n v="1657625"/>
    <n v="1512.4315693430658"/>
    <n v="128263670"/>
    <n v="117028.89598540145"/>
    <n v="900"/>
    <n v="1549494"/>
    <n v="3214060"/>
    <n v="133027224"/>
    <n v="1719187.1414797348"/>
    <n v="121375.20437956204"/>
    <n v="1568.601406459612"/>
    <n v="77.377977528089886"/>
    <n v="0"/>
    <n v="133027224"/>
    <s v="Open "/>
  </r>
  <r>
    <n v="137"/>
    <x v="0"/>
    <x v="1"/>
    <x v="1"/>
    <n v="29"/>
    <n v="1096"/>
    <x v="11"/>
    <x v="0"/>
    <x v="4"/>
    <x v="1"/>
    <s v="Collection"/>
    <s v="Gadarif"/>
    <s v="Cash "/>
    <s v="Kantar 100lb"/>
    <n v="818.77"/>
    <n v="36.79865168539326"/>
    <n v="73000"/>
    <n v="1624250"/>
    <n v="1481.9799270072992"/>
    <n v="59770210"/>
    <n v="54534.863138686131"/>
    <n v="900"/>
    <n v="736893"/>
    <n v="21250"/>
    <n v="60528353"/>
    <n v="1644852.466809971"/>
    <n v="55226.599452554743"/>
    <n v="1500.7777981842801"/>
    <n v="36.79865168539326"/>
    <n v="0"/>
    <n v="60528353"/>
    <s v="Open "/>
  </r>
  <r>
    <n v="138"/>
    <x v="0"/>
    <x v="2"/>
    <x v="2"/>
    <n v="2"/>
    <n v="1096"/>
    <x v="2"/>
    <x v="0"/>
    <x v="2"/>
    <x v="0"/>
    <s v="Collection"/>
    <s v="Madani"/>
    <s v="Cash "/>
    <s v="Kantar 100lb"/>
    <n v="2000"/>
    <n v="89.887640449438209"/>
    <n v="70000"/>
    <n v="1557500"/>
    <n v="1421.0766423357663"/>
    <n v="140000000"/>
    <n v="127737.22627737226"/>
    <n v="400"/>
    <n v="800000"/>
    <m/>
    <n v="140800000"/>
    <n v="1566400"/>
    <n v="128467.15328467153"/>
    <n v="1429.1970802919707"/>
    <n v="89.887640449438209"/>
    <n v="0"/>
    <n v="140800000"/>
    <s v="Open "/>
  </r>
  <r>
    <n v="139"/>
    <x v="0"/>
    <x v="2"/>
    <x v="2"/>
    <n v="3"/>
    <n v="1096"/>
    <x v="3"/>
    <x v="0"/>
    <x v="3"/>
    <x v="0"/>
    <s v="Collection"/>
    <s v="Madani"/>
    <s v="Cash "/>
    <s v="Kantar 100lb"/>
    <n v="3000"/>
    <n v="134.83146067415731"/>
    <n v="71500"/>
    <n v="1590875"/>
    <n v="1451.5282846715329"/>
    <n v="214500000"/>
    <n v="195711.6788321168"/>
    <n v="400"/>
    <n v="1200000"/>
    <m/>
    <n v="215700000"/>
    <n v="1599775"/>
    <n v="196806.5693430657"/>
    <n v="1459.6487226277372"/>
    <n v="134.83146067415731"/>
    <n v="0"/>
    <n v="215700000.00000003"/>
    <s v="Open "/>
  </r>
  <r>
    <n v="140"/>
    <x v="0"/>
    <x v="1"/>
    <x v="1"/>
    <n v="29"/>
    <n v="1096"/>
    <x v="4"/>
    <x v="0"/>
    <x v="4"/>
    <x v="1"/>
    <s v="Collection"/>
    <s v="Gadarif"/>
    <s v="Cash "/>
    <s v="Kantar 100lb"/>
    <n v="3952.8"/>
    <n v="177.65393258426968"/>
    <n v="74800"/>
    <n v="1664300"/>
    <n v="1518.5218978102189"/>
    <n v="295669440"/>
    <n v="269771.38686131389"/>
    <n v="900"/>
    <n v="3557520"/>
    <n v="7438281"/>
    <n v="306665241"/>
    <n v="1726194.4981405584"/>
    <n v="279804.05200729927"/>
    <n v="1574.994980055254"/>
    <n v="177.65393258426968"/>
    <n v="0"/>
    <n v="306665241"/>
    <s v="Open "/>
  </r>
  <r>
    <n v="141"/>
    <x v="0"/>
    <x v="1"/>
    <x v="1"/>
    <n v="30"/>
    <n v="1096"/>
    <x v="5"/>
    <x v="0"/>
    <x v="4"/>
    <x v="1"/>
    <s v="Collection"/>
    <s v="Gadarif"/>
    <s v="Cash "/>
    <s v="Kantar 100lb"/>
    <n v="902.88"/>
    <n v="40.57887640449438"/>
    <n v="74000"/>
    <n v="1646500"/>
    <n v="1502.2810218978102"/>
    <n v="66813120"/>
    <n v="60960.875912408759"/>
    <n v="900"/>
    <n v="812592"/>
    <n v="23500"/>
    <n v="67649212"/>
    <n v="1667104.1190412901"/>
    <n v="61723.733576642335"/>
    <n v="1521.0804005851187"/>
    <n v="40.57887640449438"/>
    <n v="0"/>
    <n v="67649212"/>
    <s v="Open "/>
  </r>
  <r>
    <n v="142"/>
    <x v="0"/>
    <x v="1"/>
    <x v="1"/>
    <n v="30"/>
    <n v="1096"/>
    <x v="5"/>
    <x v="0"/>
    <x v="4"/>
    <x v="1"/>
    <s v="Collection"/>
    <s v="Gadarif"/>
    <s v="Cash "/>
    <s v="Kantar 100lb"/>
    <n v="171.46"/>
    <n v="7.7060674157303373"/>
    <n v="75000"/>
    <n v="1668750"/>
    <n v="1522.5821167883212"/>
    <n v="12859500"/>
    <n v="11733.120437956204"/>
    <n v="900"/>
    <n v="154314"/>
    <n v="4200"/>
    <n v="13018014"/>
    <n v="1689320.0250787355"/>
    <n v="11877.75"/>
    <n v="1541.3503878455615"/>
    <n v="7.7060674157303373"/>
    <n v="0"/>
    <n v="13018014"/>
    <s v="Open "/>
  </r>
  <r>
    <n v="143"/>
    <x v="0"/>
    <x v="1"/>
    <x v="1"/>
    <n v="30"/>
    <n v="1096"/>
    <x v="5"/>
    <x v="0"/>
    <x v="4"/>
    <x v="1"/>
    <s v="Collection"/>
    <s v="Gadarif"/>
    <s v="Cash "/>
    <s v="Kantar 100lb"/>
    <n v="103.68"/>
    <n v="4.6597752808988764"/>
    <n v="74300"/>
    <n v="1653175"/>
    <n v="1508.3713503649635"/>
    <n v="7703424.0000000009"/>
    <n v="7028.6715328467162"/>
    <n v="900"/>
    <n v="93312"/>
    <n v="2700"/>
    <n v="7799436.0000000009"/>
    <n v="1673779.4270833335"/>
    <n v="7116.2737226277377"/>
    <n v="1527.1710101125304"/>
    <n v="4.6597752808988764"/>
    <n v="0"/>
    <n v="7799436.0000000009"/>
    <s v="Open "/>
  </r>
  <r>
    <n v="144"/>
    <x v="0"/>
    <x v="2"/>
    <x v="2"/>
    <n v="1"/>
    <n v="1096"/>
    <x v="5"/>
    <x v="0"/>
    <x v="4"/>
    <x v="1"/>
    <s v="Collection"/>
    <s v="Gadarif"/>
    <s v="Cash "/>
    <s v="Kantar 100lb"/>
    <n v="228.6"/>
    <n v="10.274157303370787"/>
    <n v="74000"/>
    <n v="1646500"/>
    <n v="1502.2810218978102"/>
    <n v="16916400"/>
    <n v="15434.671532846716"/>
    <n v="900"/>
    <n v="205740"/>
    <n v="5650"/>
    <n v="17127790"/>
    <n v="1667074.923447069"/>
    <n v="15627.545620437957"/>
    <n v="1521.0537622692236"/>
    <n v="10.274157303370787"/>
    <n v="0"/>
    <n v="17127790"/>
    <s v="Open "/>
  </r>
  <r>
    <n v="145"/>
    <x v="0"/>
    <x v="2"/>
    <x v="2"/>
    <n v="3"/>
    <n v="1096"/>
    <x v="11"/>
    <x v="0"/>
    <x v="4"/>
    <x v="1"/>
    <s v="Collection"/>
    <s v="Gadarif"/>
    <s v="Cash "/>
    <s v="Kantar 100lb"/>
    <n v="760.88"/>
    <n v="34.196853932584268"/>
    <n v="72800"/>
    <n v="1619800"/>
    <n v="1477.9197080291972"/>
    <n v="55392064"/>
    <n v="50540.204379562041"/>
    <n v="900"/>
    <n v="684792"/>
    <n v="20000"/>
    <n v="56096856"/>
    <n v="1640409.8491220693"/>
    <n v="51183.262773722628"/>
    <n v="1496.724314892399"/>
    <n v="34.196853932584268"/>
    <n v="0"/>
    <n v="56096856"/>
    <s v="Open "/>
  </r>
  <r>
    <n v="146"/>
    <x v="0"/>
    <x v="2"/>
    <x v="2"/>
    <n v="3"/>
    <n v="1096"/>
    <x v="4"/>
    <x v="0"/>
    <x v="4"/>
    <x v="1"/>
    <s v="Collection"/>
    <s v="Gadarif"/>
    <s v="Cash "/>
    <s v="Kantar 100lb"/>
    <n v="153.77000000000001"/>
    <n v="6.9110112359550566"/>
    <n v="75000"/>
    <n v="1668750"/>
    <n v="1522.5821167883212"/>
    <n v="11532750"/>
    <n v="10522.58211678832"/>
    <n v="900"/>
    <n v="138393"/>
    <n v="4000"/>
    <n v="11675143"/>
    <n v="1689353.786499317"/>
    <n v="10652.502737226278"/>
    <n v="1541.3811920614207"/>
    <n v="6.9110112359550566"/>
    <n v="0"/>
    <n v="11675143"/>
    <s v="Open "/>
  </r>
  <r>
    <n v="147"/>
    <x v="0"/>
    <x v="1"/>
    <x v="1"/>
    <n v="27"/>
    <n v="1096"/>
    <x v="8"/>
    <x v="0"/>
    <x v="0"/>
    <x v="3"/>
    <s v="Collection"/>
    <s v="Kordofan"/>
    <s v="Cash "/>
    <s v="Kantar 100lb"/>
    <n v="1057.77"/>
    <n v="47.540224719101126"/>
    <n v="67000"/>
    <n v="1490750"/>
    <n v="1360.1733576642337"/>
    <n v="70870590"/>
    <n v="64662.947080291968"/>
    <n v="400"/>
    <n v="423108"/>
    <m/>
    <n v="71293698"/>
    <n v="1499650"/>
    <n v="65048.994525547445"/>
    <n v="1368.293795620438"/>
    <n v="47.540224719101126"/>
    <n v="0"/>
    <n v="71293698"/>
    <s v="Close"/>
  </r>
  <r>
    <n v="148"/>
    <x v="0"/>
    <x v="1"/>
    <x v="1"/>
    <n v="28"/>
    <n v="1096"/>
    <x v="8"/>
    <x v="0"/>
    <x v="0"/>
    <x v="3"/>
    <s v="Collection"/>
    <s v="Kordofan"/>
    <s v="Cash "/>
    <s v="Kantar 100lb"/>
    <n v="1159.54"/>
    <n v="52.114157303370781"/>
    <n v="67000"/>
    <n v="1490750"/>
    <n v="1360.1733576642337"/>
    <n v="77689180"/>
    <n v="70884.288321167885"/>
    <n v="400"/>
    <n v="463816"/>
    <m/>
    <n v="78152996"/>
    <n v="1499650.0000000002"/>
    <n v="71307.47810218978"/>
    <n v="1368.293795620438"/>
    <n v="52.114157303370781"/>
    <n v="0"/>
    <n v="78152996"/>
    <s v="Close"/>
  </r>
  <r>
    <n v="149"/>
    <x v="0"/>
    <x v="1"/>
    <x v="1"/>
    <n v="30"/>
    <n v="1096"/>
    <x v="8"/>
    <x v="0"/>
    <x v="0"/>
    <x v="3"/>
    <s v="Collection"/>
    <s v="Kordofan"/>
    <s v="Cash "/>
    <s v="Kantar 100lb"/>
    <n v="802.08"/>
    <n v="36.048539325842697"/>
    <n v="62000"/>
    <n v="1379500"/>
    <n v="1258.6678832116788"/>
    <n v="49728960"/>
    <n v="45373.138686131388"/>
    <n v="400"/>
    <n v="320832"/>
    <m/>
    <n v="50049792"/>
    <n v="1388400"/>
    <n v="45665.868613138686"/>
    <n v="1266.7883211678832"/>
    <n v="36.048539325842697"/>
    <n v="0"/>
    <n v="50049792"/>
    <s v="Close"/>
  </r>
  <r>
    <n v="150"/>
    <x v="0"/>
    <x v="2"/>
    <x v="2"/>
    <n v="6"/>
    <n v="1096"/>
    <x v="8"/>
    <x v="0"/>
    <x v="0"/>
    <x v="3"/>
    <s v="Collection"/>
    <s v="Kordofan"/>
    <s v="Cash "/>
    <s v="Kantar 100lb"/>
    <n v="892.48"/>
    <n v="40.111460674157307"/>
    <n v="67000"/>
    <n v="1490750"/>
    <n v="1360.1733576642337"/>
    <n v="59796160"/>
    <n v="54558.540145985404"/>
    <n v="400"/>
    <n v="356992"/>
    <m/>
    <n v="60153152"/>
    <n v="1499649.9999999998"/>
    <n v="54884.262773722628"/>
    <n v="1368.2937956204378"/>
    <n v="40.111460674157307"/>
    <n v="0"/>
    <n v="60153151.999999993"/>
    <s v="Close"/>
  </r>
  <r>
    <n v="151"/>
    <x v="0"/>
    <x v="2"/>
    <x v="2"/>
    <n v="6"/>
    <n v="1096"/>
    <x v="8"/>
    <x v="0"/>
    <x v="0"/>
    <x v="3"/>
    <s v="Collection"/>
    <s v="Kordofan"/>
    <s v="Cash "/>
    <s v="Kantar 100lb"/>
    <n v="1112.92"/>
    <n v="50.018876404494385"/>
    <n v="62000"/>
    <n v="1379500"/>
    <n v="1258.6678832116788"/>
    <n v="69001040"/>
    <n v="62957.153284671534"/>
    <n v="400"/>
    <n v="445168"/>
    <m/>
    <n v="69446208"/>
    <n v="1388400"/>
    <n v="63363.328467153282"/>
    <n v="1266.7883211678832"/>
    <n v="50.018876404494385"/>
    <n v="0"/>
    <n v="69446208"/>
    <s v="Close"/>
  </r>
  <r>
    <n v="152"/>
    <x v="0"/>
    <x v="2"/>
    <x v="2"/>
    <n v="6"/>
    <n v="1096"/>
    <x v="8"/>
    <x v="0"/>
    <x v="0"/>
    <x v="3"/>
    <s v="Collection"/>
    <s v="Kordofan"/>
    <s v="Cash "/>
    <s v="Kantar 100lb"/>
    <n v="1023.63"/>
    <n v="46.005842696629216"/>
    <n v="67000"/>
    <n v="1490750"/>
    <n v="1360.1733576642337"/>
    <n v="68583210"/>
    <n v="62575.921532846718"/>
    <n v="400"/>
    <n v="409452"/>
    <m/>
    <n v="68992662"/>
    <n v="1499650"/>
    <n v="62949.509124087592"/>
    <n v="1368.293795620438"/>
    <n v="46.005842696629216"/>
    <n v="0"/>
    <n v="68992662"/>
    <s v="Close"/>
  </r>
  <r>
    <n v="153"/>
    <x v="0"/>
    <x v="2"/>
    <x v="3"/>
    <n v="12"/>
    <n v="1120"/>
    <x v="8"/>
    <x v="0"/>
    <x v="0"/>
    <x v="3"/>
    <s v="Collection"/>
    <s v="Kordofan"/>
    <s v="Cash "/>
    <s v="Kantar 100lb"/>
    <n v="835.16"/>
    <n v="37.535280898876401"/>
    <n v="68000"/>
    <n v="1513000"/>
    <n v="1350.8928571428571"/>
    <n v="56790880"/>
    <n v="50706.142857142855"/>
    <n v="400"/>
    <n v="334064"/>
    <m/>
    <n v="57124944"/>
    <n v="1521900.0000000002"/>
    <n v="51004.414285714287"/>
    <n v="1358.8392857142858"/>
    <n v="37.535280898876401"/>
    <n v="0"/>
    <n v="57124944"/>
    <s v="Close"/>
  </r>
  <r>
    <n v="154"/>
    <x v="0"/>
    <x v="2"/>
    <x v="2"/>
    <n v="6"/>
    <n v="1120"/>
    <x v="12"/>
    <x v="2"/>
    <x v="6"/>
    <x v="4"/>
    <s v="Collection"/>
    <s v="Al-manaqil"/>
    <s v="Cash "/>
    <s v="MT"/>
    <n v="30.25"/>
    <n v="30.25"/>
    <n v="850000"/>
    <n v="850000"/>
    <n v="758.92857142857144"/>
    <n v="25712500"/>
    <n v="22957.589285714286"/>
    <n v="10000"/>
    <n v="302500"/>
    <m/>
    <n v="26015000"/>
    <n v="860000"/>
    <n v="23227.678571428572"/>
    <n v="767.85714285714289"/>
    <n v="30.25"/>
    <n v="0"/>
    <n v="26015000"/>
    <s v="Close"/>
  </r>
  <r>
    <n v="155"/>
    <x v="0"/>
    <x v="2"/>
    <x v="2"/>
    <n v="6"/>
    <n v="1120"/>
    <x v="12"/>
    <x v="2"/>
    <x v="6"/>
    <x v="4"/>
    <s v="Collection"/>
    <s v="Al-manaqil"/>
    <s v="Cash "/>
    <s v="MT"/>
    <n v="28.222999999999999"/>
    <n v="28.222999999999999"/>
    <n v="850000"/>
    <n v="850000"/>
    <n v="758.92857142857144"/>
    <n v="23989550"/>
    <n v="21419.241071428572"/>
    <n v="10000"/>
    <n v="282230"/>
    <m/>
    <n v="24271780"/>
    <n v="860000"/>
    <n v="21671.232142857141"/>
    <n v="767.85714285714278"/>
    <n v="28.222999999999999"/>
    <n v="0"/>
    <n v="24271780"/>
    <s v="Close"/>
  </r>
  <r>
    <n v="156"/>
    <x v="0"/>
    <x v="2"/>
    <x v="2"/>
    <n v="6"/>
    <n v="1120"/>
    <x v="12"/>
    <x v="2"/>
    <x v="6"/>
    <x v="4"/>
    <s v="Collection"/>
    <s v="Al-manaqil"/>
    <s v="Cash "/>
    <s v="MT"/>
    <n v="26.096"/>
    <n v="26.096"/>
    <n v="850000"/>
    <n v="850000"/>
    <n v="758.92857142857144"/>
    <n v="22181600"/>
    <n v="19805"/>
    <n v="10000"/>
    <n v="260960"/>
    <m/>
    <n v="22442560"/>
    <n v="860000"/>
    <n v="20038"/>
    <n v="767.85714285714289"/>
    <n v="26.096"/>
    <n v="0"/>
    <n v="22442560"/>
    <s v="Close"/>
  </r>
  <r>
    <n v="157"/>
    <x v="0"/>
    <x v="2"/>
    <x v="2"/>
    <n v="6"/>
    <n v="1120"/>
    <x v="12"/>
    <x v="2"/>
    <x v="6"/>
    <x v="4"/>
    <s v="Collection"/>
    <s v="Al-manaqil"/>
    <s v="Cash "/>
    <s v="MT"/>
    <n v="30.032"/>
    <n v="30.032"/>
    <n v="850000"/>
    <n v="850000"/>
    <n v="758.92857142857144"/>
    <n v="25527200"/>
    <n v="22792.142857142859"/>
    <n v="10000"/>
    <n v="300320"/>
    <m/>
    <n v="25827520"/>
    <n v="860000"/>
    <n v="23060.285714285714"/>
    <n v="767.85714285714289"/>
    <n v="30.032"/>
    <n v="0"/>
    <n v="25827520"/>
    <s v="Close"/>
  </r>
  <r>
    <n v="158"/>
    <x v="0"/>
    <x v="2"/>
    <x v="2"/>
    <n v="6"/>
    <n v="1120"/>
    <x v="12"/>
    <x v="2"/>
    <x v="6"/>
    <x v="4"/>
    <s v="Collection"/>
    <s v="Al-manaqil"/>
    <s v="Cash "/>
    <s v="MT"/>
    <n v="31.92"/>
    <n v="31.92"/>
    <n v="850000"/>
    <n v="850000"/>
    <n v="758.92857142857144"/>
    <n v="27132000"/>
    <n v="24225"/>
    <n v="10000"/>
    <n v="319200"/>
    <m/>
    <n v="27451200"/>
    <n v="860000"/>
    <n v="24510"/>
    <n v="767.85714285714278"/>
    <n v="31.92"/>
    <n v="0"/>
    <n v="27451200"/>
    <s v="Close"/>
  </r>
  <r>
    <n v="159"/>
    <x v="0"/>
    <x v="2"/>
    <x v="2"/>
    <n v="6"/>
    <n v="1120"/>
    <x v="12"/>
    <x v="2"/>
    <x v="6"/>
    <x v="4"/>
    <s v="Collection"/>
    <s v="Al-manaqil"/>
    <s v="Cash "/>
    <s v="MT"/>
    <n v="30.786999999999999"/>
    <n v="30.786999999999999"/>
    <n v="850000"/>
    <n v="850000"/>
    <n v="758.92857142857144"/>
    <n v="26168950"/>
    <n v="23365.133928571428"/>
    <n v="10000"/>
    <n v="307870"/>
    <m/>
    <n v="26476820"/>
    <n v="860000"/>
    <n v="23640.017857142859"/>
    <n v="767.85714285714289"/>
    <n v="30.786999999999999"/>
    <n v="0"/>
    <n v="26476820"/>
    <s v="Close"/>
  </r>
  <r>
    <n v="160"/>
    <x v="0"/>
    <x v="2"/>
    <x v="2"/>
    <n v="6"/>
    <n v="1120"/>
    <x v="12"/>
    <x v="2"/>
    <x v="6"/>
    <x v="4"/>
    <s v="Collection"/>
    <s v="Al-manaqil"/>
    <s v="Cash "/>
    <s v="MT"/>
    <n v="30.984999999999999"/>
    <n v="30.984999999999999"/>
    <n v="850000"/>
    <n v="850000"/>
    <n v="758.92857142857144"/>
    <n v="26337250"/>
    <n v="23515.401785714286"/>
    <n v="10000"/>
    <n v="309850"/>
    <m/>
    <n v="26647100"/>
    <n v="860000"/>
    <n v="23792.053571428572"/>
    <n v="767.85714285714289"/>
    <n v="30.984999999999999"/>
    <n v="0"/>
    <n v="26647100"/>
    <s v="Close"/>
  </r>
  <r>
    <n v="161"/>
    <x v="0"/>
    <x v="2"/>
    <x v="2"/>
    <n v="6"/>
    <n v="1120"/>
    <x v="12"/>
    <x v="2"/>
    <x v="6"/>
    <x v="4"/>
    <s v="Collection"/>
    <s v="Al-manaqil"/>
    <s v="Cash "/>
    <s v="MT"/>
    <n v="30.295000000000002"/>
    <n v="30.295000000000002"/>
    <n v="855000"/>
    <n v="855000"/>
    <n v="763.39285714285711"/>
    <n v="25902225"/>
    <n v="23126.986607142859"/>
    <n v="10000"/>
    <n v="302950"/>
    <m/>
    <n v="26205175"/>
    <n v="865000"/>
    <n v="23397.477678571428"/>
    <n v="772.32142857142844"/>
    <n v="30.295000000000002"/>
    <n v="0"/>
    <n v="26205175"/>
    <s v="Close"/>
  </r>
  <r>
    <n v="162"/>
    <x v="0"/>
    <x v="2"/>
    <x v="2"/>
    <n v="6"/>
    <n v="1120"/>
    <x v="12"/>
    <x v="2"/>
    <x v="6"/>
    <x v="4"/>
    <s v="Collection"/>
    <s v="Al-manaqil"/>
    <s v="Cash "/>
    <s v="MT"/>
    <n v="31.204000000000001"/>
    <n v="31.204000000000001"/>
    <n v="855000"/>
    <n v="855000"/>
    <n v="763.39285714285711"/>
    <n v="26679420"/>
    <n v="23820.910714285714"/>
    <n v="10000"/>
    <n v="312040"/>
    <m/>
    <n v="26991460"/>
    <n v="865000"/>
    <n v="24099.517857142859"/>
    <n v="772.32142857142856"/>
    <n v="31.204000000000001"/>
    <n v="0"/>
    <n v="26991460"/>
    <s v="Close"/>
  </r>
  <r>
    <n v="163"/>
    <x v="0"/>
    <x v="2"/>
    <x v="2"/>
    <n v="6"/>
    <n v="1120"/>
    <x v="12"/>
    <x v="2"/>
    <x v="6"/>
    <x v="4"/>
    <s v="Collection"/>
    <s v="Al-manaqil"/>
    <s v="Cash "/>
    <s v="MT"/>
    <n v="17.202999999999999"/>
    <n v="17.202999999999999"/>
    <n v="855000"/>
    <n v="855000"/>
    <n v="763.39285714285711"/>
    <n v="14708565"/>
    <n v="13132.647321428571"/>
    <n v="10000"/>
    <n v="172030"/>
    <m/>
    <n v="14880595"/>
    <n v="865000"/>
    <n v="13286.245535714286"/>
    <n v="772.32142857142867"/>
    <n v="17.202999999999999"/>
    <n v="0"/>
    <n v="14880595"/>
    <s v="Close"/>
  </r>
  <r>
    <n v="164"/>
    <x v="0"/>
    <x v="2"/>
    <x v="2"/>
    <n v="6"/>
    <n v="1120"/>
    <x v="12"/>
    <x v="2"/>
    <x v="6"/>
    <x v="4"/>
    <s v="Collection"/>
    <s v="Al-manaqil"/>
    <s v="Cash "/>
    <s v="MT"/>
    <n v="29.991"/>
    <n v="29.991"/>
    <n v="855000"/>
    <n v="855000"/>
    <n v="763.39285714285711"/>
    <n v="25642305"/>
    <n v="22894.915178571428"/>
    <n v="10000"/>
    <n v="299910"/>
    <m/>
    <n v="25942215"/>
    <n v="865000"/>
    <n v="23162.691964285714"/>
    <n v="772.32142857142856"/>
    <n v="29.991"/>
    <n v="0"/>
    <n v="25942215"/>
    <s v="Close"/>
  </r>
  <r>
    <n v="165"/>
    <x v="0"/>
    <x v="2"/>
    <x v="2"/>
    <n v="6"/>
    <n v="1120"/>
    <x v="12"/>
    <x v="2"/>
    <x v="6"/>
    <x v="4"/>
    <s v="Collection"/>
    <s v="Al-manaqil"/>
    <s v="Cash "/>
    <s v="MT"/>
    <n v="30.26"/>
    <n v="30.26"/>
    <n v="855000"/>
    <n v="855000"/>
    <n v="763.39285714285711"/>
    <n v="25872300"/>
    <n v="23100.267857142859"/>
    <n v="10000"/>
    <n v="302600"/>
    <m/>
    <n v="26174900"/>
    <n v="865000"/>
    <n v="23370.446428571428"/>
    <n v="772.32142857142844"/>
    <n v="30.26"/>
    <n v="0"/>
    <n v="26174900"/>
    <s v="Close"/>
  </r>
  <r>
    <n v="166"/>
    <x v="0"/>
    <x v="2"/>
    <x v="2"/>
    <n v="6"/>
    <n v="1120"/>
    <x v="12"/>
    <x v="2"/>
    <x v="6"/>
    <x v="4"/>
    <s v="Collection"/>
    <s v="Al-manaqil"/>
    <s v="Cash "/>
    <s v="MT"/>
    <n v="31.62"/>
    <n v="31.62"/>
    <n v="855000"/>
    <n v="855000"/>
    <n v="763.39285714285711"/>
    <n v="27035100"/>
    <n v="24138.482142857141"/>
    <n v="10000"/>
    <n v="316200"/>
    <m/>
    <n v="27351300"/>
    <n v="865000"/>
    <n v="24420.803571428572"/>
    <n v="772.32142857142856"/>
    <n v="31.62"/>
    <n v="0"/>
    <n v="27351300"/>
    <s v="Close"/>
  </r>
  <r>
    <n v="167"/>
    <x v="0"/>
    <x v="2"/>
    <x v="3"/>
    <n v="9"/>
    <n v="1120"/>
    <x v="12"/>
    <x v="2"/>
    <x v="6"/>
    <x v="4"/>
    <s v="Collection"/>
    <s v="Al-manaqil"/>
    <s v="Cash "/>
    <s v="MT"/>
    <n v="30.21"/>
    <n v="30.21"/>
    <n v="865000"/>
    <n v="865000"/>
    <n v="772.32142857142856"/>
    <n v="26131650"/>
    <n v="23331.830357142859"/>
    <n v="10000"/>
    <n v="302100"/>
    <m/>
    <n v="26433750"/>
    <n v="875000"/>
    <n v="23601.5625"/>
    <n v="781.25"/>
    <n v="30.21"/>
    <n v="0"/>
    <n v="26433750"/>
    <s v="Close"/>
  </r>
  <r>
    <n v="168"/>
    <x v="0"/>
    <x v="2"/>
    <x v="3"/>
    <n v="9"/>
    <n v="1120"/>
    <x v="12"/>
    <x v="2"/>
    <x v="6"/>
    <x v="4"/>
    <s v="Collection"/>
    <s v="Al-manaqil"/>
    <s v="Cash "/>
    <s v="MT"/>
    <n v="29"/>
    <n v="29"/>
    <n v="865000"/>
    <n v="865000"/>
    <n v="772.32142857142856"/>
    <n v="25085000"/>
    <n v="22397.321428571428"/>
    <n v="10000"/>
    <n v="290000"/>
    <m/>
    <n v="25375000"/>
    <n v="875000"/>
    <n v="22656.25"/>
    <n v="781.25"/>
    <n v="29"/>
    <n v="0"/>
    <n v="25375000"/>
    <s v="Close"/>
  </r>
  <r>
    <n v="169"/>
    <x v="0"/>
    <x v="2"/>
    <x v="3"/>
    <n v="9"/>
    <n v="1120"/>
    <x v="12"/>
    <x v="2"/>
    <x v="6"/>
    <x v="4"/>
    <s v="Collection"/>
    <s v="Al-manaqil"/>
    <s v="Cash "/>
    <s v="MT"/>
    <n v="28.163"/>
    <n v="28.163"/>
    <n v="865000"/>
    <n v="865000"/>
    <n v="772.32142857142856"/>
    <n v="24360995"/>
    <n v="21750.888392857141"/>
    <n v="10000"/>
    <n v="281630"/>
    <m/>
    <n v="24642625"/>
    <n v="875000"/>
    <n v="22002.34375"/>
    <n v="781.25"/>
    <n v="28.163"/>
    <n v="0"/>
    <n v="24642625"/>
    <s v="Close"/>
  </r>
  <r>
    <n v="170"/>
    <x v="0"/>
    <x v="2"/>
    <x v="3"/>
    <n v="9"/>
    <n v="1120"/>
    <x v="12"/>
    <x v="2"/>
    <x v="6"/>
    <x v="4"/>
    <s v="Collection"/>
    <s v="Al-manaqil"/>
    <s v="Cash "/>
    <s v="MT"/>
    <n v="27.189"/>
    <n v="27.189"/>
    <n v="865000"/>
    <n v="865000"/>
    <n v="772.32142857142856"/>
    <n v="23518485"/>
    <n v="20998.647321428572"/>
    <n v="10000"/>
    <n v="271890"/>
    <m/>
    <n v="23790375"/>
    <n v="875000"/>
    <n v="21241.40625"/>
    <n v="781.25"/>
    <n v="27.189"/>
    <n v="0"/>
    <n v="23790375"/>
    <s v="Close"/>
  </r>
  <r>
    <n v="171"/>
    <x v="0"/>
    <x v="2"/>
    <x v="3"/>
    <n v="10"/>
    <n v="1120"/>
    <x v="12"/>
    <x v="2"/>
    <x v="6"/>
    <x v="4"/>
    <s v="Collection"/>
    <s v="Al-manaqil"/>
    <s v="Cash "/>
    <s v="MT"/>
    <n v="16.338000000000001"/>
    <n v="16.338000000000001"/>
    <n v="865000"/>
    <n v="865000"/>
    <n v="772.32142857142856"/>
    <n v="14132370"/>
    <n v="12618.1875"/>
    <n v="10000"/>
    <n v="163380"/>
    <m/>
    <n v="14295750"/>
    <n v="875000"/>
    <n v="12764.0625"/>
    <n v="781.25"/>
    <n v="16.338000000000001"/>
    <n v="0"/>
    <n v="14295750"/>
    <s v="Close"/>
  </r>
  <r>
    <n v="172"/>
    <x v="0"/>
    <x v="2"/>
    <x v="3"/>
    <n v="10"/>
    <n v="1120"/>
    <x v="12"/>
    <x v="2"/>
    <x v="6"/>
    <x v="4"/>
    <s v="Collection"/>
    <s v="Al-manaqil"/>
    <s v="Cash "/>
    <s v="MT"/>
    <n v="28.76"/>
    <n v="28.76"/>
    <n v="865000"/>
    <n v="865000"/>
    <n v="772.32142857142856"/>
    <n v="24877400"/>
    <n v="22211.964285714286"/>
    <n v="10000"/>
    <n v="287600"/>
    <m/>
    <n v="25165000"/>
    <n v="875000"/>
    <n v="22468.75"/>
    <n v="781.25"/>
    <n v="28.76"/>
    <n v="0"/>
    <n v="25165000"/>
    <s v="Close"/>
  </r>
  <r>
    <n v="173"/>
    <x v="0"/>
    <x v="2"/>
    <x v="3"/>
    <n v="10"/>
    <n v="1120"/>
    <x v="12"/>
    <x v="2"/>
    <x v="6"/>
    <x v="4"/>
    <s v="Collection"/>
    <s v="Al-manaqil"/>
    <s v="Cash "/>
    <s v="MT"/>
    <n v="29.614000000000001"/>
    <n v="29.614000000000001"/>
    <n v="865000"/>
    <n v="865000"/>
    <n v="772.32142857142856"/>
    <n v="25616110"/>
    <n v="22871.526785714286"/>
    <n v="10000"/>
    <n v="296140"/>
    <m/>
    <n v="25912250"/>
    <n v="875000"/>
    <n v="23135.9375"/>
    <n v="781.25"/>
    <n v="29.614000000000001"/>
    <n v="0"/>
    <n v="25912250"/>
    <s v="Close"/>
  </r>
  <r>
    <n v="174"/>
    <x v="0"/>
    <x v="2"/>
    <x v="3"/>
    <n v="10"/>
    <n v="1120"/>
    <x v="12"/>
    <x v="2"/>
    <x v="6"/>
    <x v="4"/>
    <s v="Collection"/>
    <s v="Al-manaqil"/>
    <s v="Cash "/>
    <s v="MT"/>
    <n v="28.382000000000001"/>
    <n v="28.382000000000001"/>
    <n v="865000"/>
    <n v="865000"/>
    <n v="772.32142857142856"/>
    <n v="24550430"/>
    <n v="21920.026785714286"/>
    <n v="10000"/>
    <n v="283820"/>
    <m/>
    <n v="24834250"/>
    <n v="875000"/>
    <n v="22173.4375"/>
    <n v="781.25"/>
    <n v="28.382000000000001"/>
    <n v="0"/>
    <n v="24834250"/>
    <s v="Close"/>
  </r>
  <r>
    <n v="175"/>
    <x v="0"/>
    <x v="2"/>
    <x v="3"/>
    <n v="11"/>
    <n v="1120"/>
    <x v="1"/>
    <x v="0"/>
    <x v="1"/>
    <x v="0"/>
    <s v="Collection"/>
    <s v="Madani"/>
    <s v="Cash "/>
    <s v="Kantar 100lb"/>
    <n v="7000"/>
    <n v="314.60674157303373"/>
    <n v="70000"/>
    <n v="1557500"/>
    <n v="1390.625"/>
    <n v="490000000"/>
    <n v="437500"/>
    <n v="400"/>
    <n v="2800000"/>
    <m/>
    <n v="492800000"/>
    <n v="1566400"/>
    <n v="440000"/>
    <n v="1398.5714285714284"/>
    <n v="314.60674157303373"/>
    <n v="0"/>
    <n v="492800000.00000006"/>
    <s v="Open "/>
  </r>
  <r>
    <n v="176"/>
    <x v="0"/>
    <x v="2"/>
    <x v="3"/>
    <n v="11"/>
    <n v="1120"/>
    <x v="1"/>
    <x v="0"/>
    <x v="1"/>
    <x v="0"/>
    <s v="Collection"/>
    <s v="Madani"/>
    <s v="Cash "/>
    <s v="Kantar 100lb"/>
    <n v="7500"/>
    <n v="337.07865168539325"/>
    <n v="67500"/>
    <n v="1501875"/>
    <n v="1340.9598214285713"/>
    <n v="506250000"/>
    <n v="452008.92857142858"/>
    <n v="400"/>
    <n v="3000000"/>
    <n v="63895000"/>
    <n v="573145000"/>
    <n v="1700330.1666666667"/>
    <n v="511736.60714285716"/>
    <n v="1518.1519345238096"/>
    <n v="337.07865168539325"/>
    <n v="0"/>
    <n v="573145000"/>
    <s v="Open "/>
  </r>
  <r>
    <n v="177"/>
    <x v="0"/>
    <x v="2"/>
    <x v="3"/>
    <n v="14"/>
    <n v="1120"/>
    <x v="2"/>
    <x v="0"/>
    <x v="2"/>
    <x v="0"/>
    <s v="Collection"/>
    <s v="Madani"/>
    <s v="Cash "/>
    <s v="Kantar 100lb"/>
    <n v="1141.9804999999999"/>
    <n v="51.324966292134825"/>
    <n v="66000"/>
    <n v="1468500"/>
    <n v="1311.1607142857142"/>
    <n v="75370713"/>
    <n v="67295.279464285719"/>
    <n v="400"/>
    <n v="456792.19999999995"/>
    <m/>
    <n v="75827505.200000003"/>
    <n v="1477400.0000000002"/>
    <n v="67703.129642857151"/>
    <n v="1319.1071428571431"/>
    <n v="51.324966292134825"/>
    <n v="0"/>
    <n v="75827505.200000003"/>
    <s v="Open "/>
  </r>
  <r>
    <n v="178"/>
    <x v="0"/>
    <x v="2"/>
    <x v="3"/>
    <n v="10"/>
    <n v="1120"/>
    <x v="4"/>
    <x v="0"/>
    <x v="4"/>
    <x v="1"/>
    <s v="Collection"/>
    <s v="Gadarif"/>
    <s v="Cash "/>
    <s v="Kantar 100lb"/>
    <n v="1335"/>
    <n v="60"/>
    <n v="74200"/>
    <n v="1650950"/>
    <n v="1474.0625"/>
    <n v="99057000"/>
    <n v="88443.75"/>
    <n v="900"/>
    <n v="1201500"/>
    <n v="2565866"/>
    <n v="102824366"/>
    <n v="1713739.4333333333"/>
    <n v="91807.469642857148"/>
    <n v="1530.1244940476192"/>
    <n v="60"/>
    <n v="0"/>
    <n v="102824366"/>
    <s v="Open "/>
  </r>
  <r>
    <n v="179"/>
    <x v="0"/>
    <x v="2"/>
    <x v="3"/>
    <n v="10"/>
    <n v="1120"/>
    <x v="5"/>
    <x v="0"/>
    <x v="4"/>
    <x v="1"/>
    <s v="Collection"/>
    <s v="Gadarif"/>
    <s v="Cash "/>
    <s v="Kantar 100lb"/>
    <n v="505.62"/>
    <n v="22.724494382022471"/>
    <n v="72500"/>
    <n v="1613125"/>
    <n v="1440.2901785714287"/>
    <n v="36657450"/>
    <n v="32729.866071428572"/>
    <n v="900"/>
    <n v="455058"/>
    <n v="972040.5"/>
    <n v="38084548.5"/>
    <n v="1675925.0111249555"/>
    <n v="34004.061160714286"/>
    <n v="1496.3616170758532"/>
    <n v="22.724494382022471"/>
    <n v="0"/>
    <n v="38084548.5"/>
    <s v="Open "/>
  </r>
  <r>
    <n v="180"/>
    <x v="0"/>
    <x v="2"/>
    <x v="3"/>
    <n v="10"/>
    <n v="1120"/>
    <x v="11"/>
    <x v="0"/>
    <x v="4"/>
    <x v="1"/>
    <s v="Collection"/>
    <s v="Gadarif"/>
    <s v="Cash "/>
    <s v="Kantar 100lb"/>
    <n v="385.55"/>
    <n v="17.328089887640449"/>
    <n v="69500"/>
    <n v="1546375"/>
    <n v="1380.6919642857142"/>
    <n v="26795725"/>
    <n v="23924.754464285714"/>
    <n v="900"/>
    <n v="346995"/>
    <n v="752393.75"/>
    <n v="27895113.75"/>
    <n v="1609820.4667034107"/>
    <n v="24906.3515625"/>
    <n v="1437.3397024137596"/>
    <n v="17.328089887640449"/>
    <n v="0"/>
    <n v="27895113.75"/>
    <s v="Open "/>
  </r>
  <r>
    <n v="181"/>
    <x v="0"/>
    <x v="2"/>
    <x v="3"/>
    <n v="10"/>
    <n v="1120"/>
    <x v="5"/>
    <x v="0"/>
    <x v="4"/>
    <x v="1"/>
    <s v="Collection"/>
    <s v="Gadarif"/>
    <s v="Cash "/>
    <s v="Kantar 100lb"/>
    <n v="972.42"/>
    <n v="43.704269662921348"/>
    <n v="74300"/>
    <n v="1653175"/>
    <n v="1476.0491071428571"/>
    <n v="72250806"/>
    <n v="64509.648214285713"/>
    <n v="900"/>
    <n v="875178"/>
    <n v="23000"/>
    <n v="73148984"/>
    <n v="1673726.2643713623"/>
    <n v="65311.592857142859"/>
    <n v="1494.3984503315735"/>
    <n v="43.704269662921348"/>
    <n v="0"/>
    <n v="73148984"/>
    <s v="Open "/>
  </r>
  <r>
    <n v="182"/>
    <x v="0"/>
    <x v="2"/>
    <x v="3"/>
    <n v="11"/>
    <n v="1120"/>
    <x v="4"/>
    <x v="0"/>
    <x v="4"/>
    <x v="1"/>
    <s v="Collection"/>
    <s v="Gadarif"/>
    <s v="Cash "/>
    <s v="Kantar 100lb"/>
    <n v="918.69"/>
    <n v="41.28943820224719"/>
    <n v="75300"/>
    <n v="1675425"/>
    <n v="1495.9151785714287"/>
    <n v="69177357"/>
    <n v="61765.497321428571"/>
    <n v="900"/>
    <n v="826821"/>
    <n v="24000"/>
    <n v="70028178"/>
    <n v="1696031.2624497926"/>
    <n v="62525.158928571429"/>
    <n v="1514.313627187315"/>
    <n v="41.28943820224719"/>
    <n v="0"/>
    <n v="70028178"/>
    <s v="Open "/>
  </r>
  <r>
    <n v="183"/>
    <x v="0"/>
    <x v="2"/>
    <x v="3"/>
    <n v="11"/>
    <n v="1120"/>
    <x v="11"/>
    <x v="0"/>
    <x v="4"/>
    <x v="1"/>
    <s v="Collection"/>
    <s v="Gadarif"/>
    <s v="Cash "/>
    <s v="Kantar 100lb"/>
    <n v="112.11"/>
    <n v="5.0386516853932584"/>
    <n v="71300"/>
    <n v="1586425"/>
    <n v="1416.4508928571429"/>
    <n v="7993443"/>
    <n v="7137.002678571429"/>
    <n v="900"/>
    <n v="100899"/>
    <n v="10150"/>
    <n v="8104492"/>
    <n v="1608464.4277941308"/>
    <n v="7236.153571428571"/>
    <n v="1436.1289533876168"/>
    <n v="5.0386516853932584"/>
    <n v="0"/>
    <n v="8104492"/>
    <s v="Open "/>
  </r>
  <r>
    <n v="184"/>
    <x v="0"/>
    <x v="2"/>
    <x v="3"/>
    <n v="11"/>
    <n v="1120"/>
    <x v="11"/>
    <x v="0"/>
    <x v="4"/>
    <x v="1"/>
    <s v="Collection"/>
    <s v="Gadarif"/>
    <s v="Cash "/>
    <s v="Kantar 100lb"/>
    <n v="299.48"/>
    <n v="13.459775280898878"/>
    <n v="70300"/>
    <n v="1564175"/>
    <n v="1396.5848214285713"/>
    <n v="21053444"/>
    <n v="18797.717857142856"/>
    <n v="900"/>
    <n v="269532"/>
    <m/>
    <n v="21322976"/>
    <n v="1584199.9999999998"/>
    <n v="19038.371428571427"/>
    <n v="1414.4642857142853"/>
    <n v="13.459775280898878"/>
    <n v="0"/>
    <n v="21322976"/>
    <s v="Open "/>
  </r>
  <r>
    <n v="185"/>
    <x v="0"/>
    <x v="2"/>
    <x v="3"/>
    <n v="11"/>
    <n v="1120"/>
    <x v="4"/>
    <x v="0"/>
    <x v="4"/>
    <x v="1"/>
    <s v="Collection"/>
    <s v="Gadarif"/>
    <s v="Cash "/>
    <s v="Kantar 100lb"/>
    <n v="156"/>
    <n v="7.01123595505618"/>
    <n v="75000"/>
    <n v="1668750"/>
    <n v="1489.9553571428571"/>
    <n v="11700000"/>
    <n v="10446.428571428571"/>
    <n v="900"/>
    <n v="140400"/>
    <n v="4000"/>
    <n v="11844400"/>
    <n v="1689345.5128205128"/>
    <n v="10575.357142857143"/>
    <n v="1508.3442078754579"/>
    <n v="7.01123595505618"/>
    <n v="0"/>
    <n v="11844400"/>
    <s v="Open "/>
  </r>
  <r>
    <n v="186"/>
    <x v="0"/>
    <x v="2"/>
    <x v="3"/>
    <n v="12"/>
    <n v="1120"/>
    <x v="4"/>
    <x v="0"/>
    <x v="4"/>
    <x v="1"/>
    <s v="Collection"/>
    <s v="Gadarif"/>
    <s v="Cash "/>
    <s v="Kantar 100lb"/>
    <n v="177.88"/>
    <n v="7.9946067415730333"/>
    <n v="75800"/>
    <n v="1686550"/>
    <n v="1505.8482142857142"/>
    <n v="13483304"/>
    <n v="12038.664285714285"/>
    <n v="900"/>
    <n v="160092"/>
    <n v="8500"/>
    <n v="13651896"/>
    <n v="1707638.2167753542"/>
    <n v="12189.192857142858"/>
    <n v="1524.6769792637092"/>
    <n v="7.9946067415730333"/>
    <n v="0"/>
    <n v="13651896"/>
    <s v="Open "/>
  </r>
  <r>
    <n v="187"/>
    <x v="0"/>
    <x v="2"/>
    <x v="3"/>
    <n v="12"/>
    <n v="1120"/>
    <x v="11"/>
    <x v="0"/>
    <x v="4"/>
    <x v="1"/>
    <s v="Collection"/>
    <s v="Gadarif"/>
    <s v="Cash "/>
    <s v="Kantar 100lb"/>
    <n v="184.62"/>
    <n v="8.2975280898876402"/>
    <n v="71820"/>
    <n v="1597995"/>
    <n v="1426.78125"/>
    <n v="13259408.4"/>
    <n v="11838.7575"/>
    <n v="900"/>
    <n v="166158"/>
    <m/>
    <n v="13425566.4"/>
    <n v="1618020"/>
    <n v="11987.112857142858"/>
    <n v="1444.6607142857144"/>
    <n v="8.2975280898876402"/>
    <n v="0"/>
    <n v="13425566.4"/>
    <s v="Open "/>
  </r>
  <r>
    <n v="188"/>
    <x v="0"/>
    <x v="2"/>
    <x v="3"/>
    <n v="12"/>
    <n v="1120"/>
    <x v="13"/>
    <x v="0"/>
    <x v="4"/>
    <x v="1"/>
    <s v="Collection"/>
    <s v="Gadarif"/>
    <s v="Cash "/>
    <s v="Kantar 100lb"/>
    <n v="1792.66"/>
    <n v="80.568988764044946"/>
    <n v="71000"/>
    <n v="1579750"/>
    <n v="1410.4910714285713"/>
    <n v="127278860"/>
    <n v="113641.83928571429"/>
    <n v="900"/>
    <n v="1613394"/>
    <n v="91000"/>
    <n v="128983254"/>
    <n v="1600904.4668258342"/>
    <n v="115163.61964285714"/>
    <n v="1429.3789882373519"/>
    <n v="80.568988764044946"/>
    <n v="0"/>
    <n v="128983254"/>
    <s v="Open "/>
  </r>
  <r>
    <n v="189"/>
    <x v="0"/>
    <x v="2"/>
    <x v="3"/>
    <n v="12"/>
    <n v="1120"/>
    <x v="11"/>
    <x v="0"/>
    <x v="4"/>
    <x v="1"/>
    <s v="Collection"/>
    <s v="Gadarif"/>
    <s v="Cash "/>
    <s v="Kantar 100lb"/>
    <n v="115.84"/>
    <n v="5.206292134831461"/>
    <n v="70520"/>
    <n v="1569070"/>
    <n v="1400.9553571428571"/>
    <n v="8169036.7999999998"/>
    <n v="7293.7828571428572"/>
    <n v="900"/>
    <n v="104256"/>
    <n v="5700"/>
    <n v="8278992.7999999998"/>
    <n v="1590189.8290745856"/>
    <n v="7391.9578571428574"/>
    <n v="1419.8123473880228"/>
    <n v="5.206292134831461"/>
    <n v="0"/>
    <n v="8278992.7999999998"/>
    <s v="Open "/>
  </r>
  <r>
    <n v="190"/>
    <x v="0"/>
    <x v="2"/>
    <x v="3"/>
    <n v="12"/>
    <n v="1120"/>
    <x v="4"/>
    <x v="0"/>
    <x v="4"/>
    <x v="1"/>
    <s v="Collection"/>
    <s v="Gadarif"/>
    <s v="Cash "/>
    <s v="Kantar 100lb"/>
    <n v="213.13"/>
    <n v="9.5788764044943822"/>
    <n v="73300"/>
    <n v="1630925"/>
    <n v="1456.1830357142858"/>
    <n v="15622429"/>
    <n v="13948.597321428571"/>
    <n v="900"/>
    <n v="191817"/>
    <n v="773167.5"/>
    <n v="16587413.5"/>
    <n v="1731665.886430817"/>
    <n v="14810.190624999999"/>
    <n v="1546.1302557418007"/>
    <n v="9.5788764044943822"/>
    <n v="0"/>
    <n v="16587413.500000002"/>
    <s v="Open "/>
  </r>
  <r>
    <n v="191"/>
    <x v="0"/>
    <x v="2"/>
    <x v="3"/>
    <n v="12"/>
    <n v="1120"/>
    <x v="4"/>
    <x v="0"/>
    <x v="4"/>
    <x v="1"/>
    <s v="Collection"/>
    <s v="Gadarif"/>
    <s v="Cash "/>
    <s v="Kantar 100lb"/>
    <n v="198.17"/>
    <n v="8.9065168539325832"/>
    <n v="73700"/>
    <n v="1639825"/>
    <n v="1464.1294642857142"/>
    <n v="14605129"/>
    <n v="13040.293750000001"/>
    <n v="900"/>
    <n v="178353"/>
    <m/>
    <n v="14783482"/>
    <n v="1659850.0000000002"/>
    <n v="13199.5375"/>
    <n v="1482.0089285714289"/>
    <n v="8.9065168539325832"/>
    <n v="0"/>
    <n v="14783482"/>
    <s v="Open "/>
  </r>
  <r>
    <n v="192"/>
    <x v="0"/>
    <x v="2"/>
    <x v="3"/>
    <n v="12"/>
    <n v="1120"/>
    <x v="4"/>
    <x v="0"/>
    <x v="4"/>
    <x v="1"/>
    <s v="Collection"/>
    <s v="Gadarif"/>
    <s v="Cash "/>
    <s v="Kantar 100lb"/>
    <n v="809.05"/>
    <n v="36.36179775280899"/>
    <n v="76000"/>
    <n v="1691000"/>
    <n v="1509.8214285714287"/>
    <n v="61487800"/>
    <n v="54899.821428571428"/>
    <n v="900"/>
    <n v="728145"/>
    <n v="19600"/>
    <n v="62235545"/>
    <n v="1711564.027254187"/>
    <n v="55567.450892857145"/>
    <n v="1528.1821671912385"/>
    <n v="36.36179775280899"/>
    <n v="0"/>
    <n v="62235545"/>
    <s v="Open "/>
  </r>
  <r>
    <n v="193"/>
    <x v="0"/>
    <x v="2"/>
    <x v="3"/>
    <n v="12"/>
    <n v="1120"/>
    <x v="4"/>
    <x v="0"/>
    <x v="4"/>
    <x v="1"/>
    <s v="Collection"/>
    <s v="Gadarif"/>
    <s v="Cash "/>
    <s v="Kantar 100lb"/>
    <n v="190.4"/>
    <n v="8.5573033707865171"/>
    <n v="74300"/>
    <n v="1653175"/>
    <n v="1476.0491071428571"/>
    <n v="14146720"/>
    <n v="12631"/>
    <n v="900"/>
    <n v="171360"/>
    <n v="4600"/>
    <n v="14322680"/>
    <n v="1673737.5525210083"/>
    <n v="12788.107142857143"/>
    <n v="1494.4085290366147"/>
    <n v="8.5573033707865171"/>
    <n v="0"/>
    <n v="14322680"/>
    <s v="Open "/>
  </r>
  <r>
    <n v="194"/>
    <x v="0"/>
    <x v="2"/>
    <x v="3"/>
    <n v="12"/>
    <n v="1120"/>
    <x v="5"/>
    <x v="0"/>
    <x v="4"/>
    <x v="1"/>
    <s v="Collection"/>
    <s v="Gadarif"/>
    <s v="Cash "/>
    <s v="Kantar 100lb"/>
    <n v="189.51"/>
    <n v="8.5173033707865162"/>
    <n v="74300"/>
    <n v="1653175"/>
    <n v="1476.0491071428571"/>
    <n v="14080593"/>
    <n v="12571.958035714286"/>
    <n v="900"/>
    <n v="170559"/>
    <n v="4600"/>
    <n v="14255752"/>
    <n v="1673740.0770407894"/>
    <n v="12728.35"/>
    <n v="1494.4107830721337"/>
    <n v="8.5173033707865162"/>
    <n v="0"/>
    <n v="14255751.999999998"/>
    <s v="Open "/>
  </r>
  <r>
    <n v="195"/>
    <x v="0"/>
    <x v="2"/>
    <x v="3"/>
    <n v="12"/>
    <n v="1120"/>
    <x v="5"/>
    <x v="0"/>
    <x v="4"/>
    <x v="1"/>
    <s v="Collection"/>
    <s v="Gadarif"/>
    <s v="Cash "/>
    <s v="Kantar 100lb"/>
    <n v="323.92"/>
    <n v="14.558202247191012"/>
    <n v="73800"/>
    <n v="1642050"/>
    <n v="1466.1160714285713"/>
    <n v="23905296"/>
    <n v="21344.014285714286"/>
    <n v="900"/>
    <n v="291528"/>
    <n v="8150"/>
    <n v="24204974"/>
    <n v="1662634.8218695973"/>
    <n v="21611.583928571428"/>
    <n v="1484.4953766692834"/>
    <n v="14.558202247191012"/>
    <n v="0"/>
    <n v="24204974"/>
    <s v="Open "/>
  </r>
  <r>
    <n v="196"/>
    <x v="0"/>
    <x v="2"/>
    <x v="3"/>
    <n v="12"/>
    <n v="1120"/>
    <x v="11"/>
    <x v="0"/>
    <x v="4"/>
    <x v="1"/>
    <s v="Collection"/>
    <s v="Gadarif"/>
    <s v="Cash "/>
    <s v="Kantar 100lb"/>
    <n v="191.28"/>
    <n v="8.5968539325842706"/>
    <n v="71300"/>
    <n v="1586425"/>
    <n v="1416.4508928571429"/>
    <n v="13638264"/>
    <n v="12177.021428571428"/>
    <n v="900"/>
    <n v="172152"/>
    <m/>
    <n v="13810416"/>
    <n v="1606449.9999999998"/>
    <n v="12330.728571428572"/>
    <n v="1434.3303571428571"/>
    <n v="8.5968539325842706"/>
    <n v="0"/>
    <n v="13810416"/>
    <s v="Open "/>
  </r>
  <r>
    <n v="197"/>
    <x v="0"/>
    <x v="2"/>
    <x v="3"/>
    <n v="14"/>
    <n v="1120"/>
    <x v="14"/>
    <x v="1"/>
    <x v="7"/>
    <x v="5"/>
    <s v="Collection"/>
    <s v="New Halfa"/>
    <s v="Cash "/>
    <s v="Kantar 315Lb"/>
    <n v="3.0509433962264154"/>
    <n v="0.43592813653783946"/>
    <n v="87000"/>
    <n v="608889.52380952379"/>
    <n v="543.65136054421771"/>
    <n v="265432.07547169813"/>
    <n v="236.9929245283019"/>
    <n v="1400"/>
    <n v="4271.3207547169814"/>
    <m/>
    <n v="269703.39622641512"/>
    <n v="618687.74603174604"/>
    <n v="240.80660377358492"/>
    <n v="552.39977324263032"/>
    <n v="0.43592813653783946"/>
    <n v="0"/>
    <n v="269703.39622641512"/>
    <s v="Close"/>
  </r>
  <r>
    <n v="198"/>
    <x v="0"/>
    <x v="2"/>
    <x v="3"/>
    <n v="14"/>
    <n v="1120"/>
    <x v="14"/>
    <x v="1"/>
    <x v="7"/>
    <x v="5"/>
    <s v="Collection"/>
    <s v="New Halfa"/>
    <s v="Cash "/>
    <s v="Kantar 315Lb"/>
    <n v="5.2698113207547168"/>
    <n v="0.75296678129263173"/>
    <n v="87000"/>
    <n v="608889.52380952379"/>
    <n v="543.65136054421771"/>
    <n v="458473.58490566036"/>
    <n v="409.35141509433959"/>
    <n v="1400"/>
    <n v="7377.7358490566039"/>
    <m/>
    <n v="465851.32075471699"/>
    <n v="618687.74603174604"/>
    <n v="415.93867924528303"/>
    <n v="552.39977324263043"/>
    <n v="0.75296678129263173"/>
    <n v="0"/>
    <n v="465851.32075471699"/>
    <s v="Close"/>
  </r>
  <r>
    <n v="199"/>
    <x v="0"/>
    <x v="2"/>
    <x v="3"/>
    <n v="14"/>
    <n v="1120"/>
    <x v="14"/>
    <x v="1"/>
    <x v="7"/>
    <x v="5"/>
    <s v="Collection"/>
    <s v="New Halfa"/>
    <s v="Cash "/>
    <s v="Kantar 315Lb"/>
    <n v="7.0726415094339616"/>
    <n v="1.0105606801559004"/>
    <n v="87000"/>
    <n v="608889.52380952379"/>
    <n v="543.65136054421771"/>
    <n v="615319.8113207547"/>
    <n v="549.39268867924523"/>
    <n v="1400"/>
    <n v="9901.6981132075471"/>
    <m/>
    <n v="625221.50943396229"/>
    <n v="618687.74603174604"/>
    <n v="558.23349056603774"/>
    <n v="552.39977324263043"/>
    <n v="1.0105606801559004"/>
    <n v="0"/>
    <n v="625221.50943396229"/>
    <s v="Close"/>
  </r>
  <r>
    <n v="200"/>
    <x v="0"/>
    <x v="2"/>
    <x v="3"/>
    <n v="14"/>
    <n v="1120"/>
    <x v="14"/>
    <x v="1"/>
    <x v="7"/>
    <x v="5"/>
    <s v="Collection"/>
    <s v="New Halfa"/>
    <s v="Cash "/>
    <s v="Kantar 315Lb"/>
    <n v="20.524528301886793"/>
    <n v="2.9326074639818289"/>
    <n v="87000"/>
    <n v="608889.52380952379"/>
    <n v="543.65136054421771"/>
    <n v="1785633.9622641511"/>
    <n v="1594.3160377358492"/>
    <n v="1400"/>
    <n v="28734.33962264151"/>
    <m/>
    <n v="1814368.3018867925"/>
    <n v="618687.74603174604"/>
    <n v="1619.9716981132076"/>
    <n v="552.39977324263032"/>
    <n v="2.9326074639818289"/>
    <n v="0"/>
    <n v="1814368.3018867925"/>
    <s v="Close"/>
  </r>
  <r>
    <n v="201"/>
    <x v="0"/>
    <x v="2"/>
    <x v="3"/>
    <n v="14"/>
    <n v="1120"/>
    <x v="14"/>
    <x v="1"/>
    <x v="7"/>
    <x v="5"/>
    <s v="Collection"/>
    <s v="New Halfa"/>
    <s v="Cash "/>
    <s v="Kantar 315Lb"/>
    <n v="23.020754716981134"/>
    <n v="3.2892759393309703"/>
    <n v="87000"/>
    <n v="608889.52380952379"/>
    <n v="543.65136054421771"/>
    <n v="2002805.6603773588"/>
    <n v="1788.2193396226419"/>
    <n v="1400"/>
    <n v="32229.056603773588"/>
    <m/>
    <n v="2035034.7169811323"/>
    <n v="618687.74603174604"/>
    <n v="1816.9952830188681"/>
    <n v="552.39977324263043"/>
    <n v="3.2892759393309703"/>
    <n v="0"/>
    <n v="2035034.7169811323"/>
    <s v="Close"/>
  </r>
  <r>
    <n v="202"/>
    <x v="0"/>
    <x v="2"/>
    <x v="3"/>
    <n v="14"/>
    <n v="1120"/>
    <x v="14"/>
    <x v="1"/>
    <x v="7"/>
    <x v="5"/>
    <s v="Collection"/>
    <s v="New Halfa"/>
    <s v="Cash "/>
    <s v="Kantar 315Lb"/>
    <n v="14.422641509433999"/>
    <n v="2.0607511909061555"/>
    <n v="87000"/>
    <n v="608889.52380952379"/>
    <n v="543.65136054421771"/>
    <n v="1254769.811320758"/>
    <n v="1120.3301886792481"/>
    <n v="1400"/>
    <n v="20191.6981132076"/>
    <m/>
    <n v="1274961.5094339657"/>
    <n v="618687.74603174604"/>
    <n v="1138.3584905660407"/>
    <n v="552.39977324263032"/>
    <n v="2.0607511909061502"/>
    <n v="5.3290705182007514E-15"/>
    <n v="1274961.5094339624"/>
    <s v="Close"/>
  </r>
  <r>
    <n v="203"/>
    <x v="0"/>
    <x v="2"/>
    <x v="3"/>
    <n v="14"/>
    <n v="1120"/>
    <x v="14"/>
    <x v="1"/>
    <x v="7"/>
    <x v="5"/>
    <s v="Collection"/>
    <s v="New Halfa"/>
    <s v="Cash "/>
    <s v="Kantar 315Lb"/>
    <n v="28.013207547169813"/>
    <n v="4.002612890029253"/>
    <n v="87000"/>
    <n v="608889.52380952379"/>
    <n v="543.65136054421771"/>
    <n v="2437149.0566037735"/>
    <n v="2176.0259433962265"/>
    <n v="1400"/>
    <n v="39218.490566037741"/>
    <m/>
    <n v="2476367.5471698111"/>
    <n v="618687.74603174592"/>
    <n v="2211.0424528301883"/>
    <n v="552.3997732426302"/>
    <n v="4.002612890029253"/>
    <n v="0"/>
    <n v="2476367.5471698111"/>
    <s v="Close"/>
  </r>
  <r>
    <n v="204"/>
    <x v="0"/>
    <x v="2"/>
    <x v="3"/>
    <n v="14"/>
    <n v="1120"/>
    <x v="14"/>
    <x v="1"/>
    <x v="7"/>
    <x v="5"/>
    <s v="Collection"/>
    <s v="New Halfa"/>
    <s v="Cash "/>
    <s v="Kantar 315Lb"/>
    <n v="13.729245283018869"/>
    <n v="1.9616766144202777"/>
    <n v="87000"/>
    <n v="608889.52380952379"/>
    <n v="543.65136054421771"/>
    <n v="1194444.3396226417"/>
    <n v="1066.4681603773586"/>
    <n v="1400"/>
    <n v="19220.943396226416"/>
    <m/>
    <n v="1213665.2830188682"/>
    <n v="618687.74603174604"/>
    <n v="1083.6297169811323"/>
    <n v="552.39977324263043"/>
    <n v="1.9616766144202777"/>
    <n v="0"/>
    <n v="1213665.2830188682"/>
    <s v="Close"/>
  </r>
  <r>
    <n v="205"/>
    <x v="0"/>
    <x v="2"/>
    <x v="3"/>
    <n v="14"/>
    <n v="1120"/>
    <x v="14"/>
    <x v="1"/>
    <x v="7"/>
    <x v="5"/>
    <s v="Collection"/>
    <s v="New Halfa"/>
    <s v="Cash "/>
    <s v="Kantar 315Lb"/>
    <n v="9.4301886792452834"/>
    <n v="1.3474142402078673"/>
    <n v="87000"/>
    <n v="608889.52380952379"/>
    <n v="543.65136054421771"/>
    <n v="820426.41509433964"/>
    <n v="732.52358490566041"/>
    <n v="1400"/>
    <n v="13202.264150943396"/>
    <m/>
    <n v="833628.67924528301"/>
    <n v="618687.74603174604"/>
    <n v="744.31132075471703"/>
    <n v="552.39977324263043"/>
    <n v="1.3474142402078673"/>
    <n v="0"/>
    <n v="833628.67924528301"/>
    <s v="Close"/>
  </r>
  <r>
    <n v="206"/>
    <x v="0"/>
    <x v="2"/>
    <x v="3"/>
    <n v="14"/>
    <n v="1120"/>
    <x v="14"/>
    <x v="1"/>
    <x v="7"/>
    <x v="5"/>
    <s v="Collection"/>
    <s v="New Halfa"/>
    <s v="Cash "/>
    <s v="Kantar 315Lb"/>
    <n v="4.8537735849056602"/>
    <n v="0.69352203540110824"/>
    <n v="87000"/>
    <n v="608889.52380952379"/>
    <n v="543.65136054421771"/>
    <n v="422278.30188679247"/>
    <n v="377.03419811320754"/>
    <n v="1400"/>
    <n v="6795.2830188679245"/>
    <m/>
    <n v="429073.58490566042"/>
    <n v="618687.74603174604"/>
    <n v="383.10141509433964"/>
    <n v="552.39977324263032"/>
    <n v="0.69352203540110824"/>
    <n v="0"/>
    <n v="429073.58490566042"/>
    <s v="Close"/>
  </r>
  <r>
    <n v="207"/>
    <x v="0"/>
    <x v="2"/>
    <x v="3"/>
    <n v="14"/>
    <n v="1120"/>
    <x v="14"/>
    <x v="1"/>
    <x v="7"/>
    <x v="5"/>
    <s v="Collection"/>
    <s v="New Halfa"/>
    <s v="Cash "/>
    <s v="Kantar 315Lb"/>
    <n v="21.079245283018867"/>
    <n v="3.0118671251705269"/>
    <n v="87000"/>
    <n v="608889.52380952379"/>
    <n v="543.65136054421771"/>
    <n v="1833894.3396226414"/>
    <n v="1637.4056603773583"/>
    <n v="1400"/>
    <n v="29510.943396226416"/>
    <m/>
    <n v="1863405.283018868"/>
    <n v="618687.74603174604"/>
    <n v="1663.7547169811321"/>
    <n v="552.39977324263043"/>
    <n v="3.0118671251705269"/>
    <n v="0"/>
    <n v="1863405.283018868"/>
    <s v="Close"/>
  </r>
  <r>
    <n v="208"/>
    <x v="0"/>
    <x v="2"/>
    <x v="3"/>
    <n v="13"/>
    <n v="1120"/>
    <x v="5"/>
    <x v="0"/>
    <x v="4"/>
    <x v="1"/>
    <s v="Collection"/>
    <s v="Gadarif"/>
    <s v="Cash "/>
    <s v="Kantar 100lb"/>
    <n v="177.44"/>
    <n v="7.9748314606741575"/>
    <n v="73820"/>
    <n v="1642495"/>
    <n v="1466.5133928571429"/>
    <n v="13098620.800000001"/>
    <n v="11695.197142857143"/>
    <n v="900"/>
    <n v="159696"/>
    <n v="8500"/>
    <n v="13266816.800000001"/>
    <n v="1663585.8532461678"/>
    <n v="11845.372142857144"/>
    <n v="1485.3445118269356"/>
    <n v="7.9748314606741575"/>
    <n v="0"/>
    <n v="13266816.800000001"/>
    <s v="Open "/>
  </r>
  <r>
    <n v="209"/>
    <x v="0"/>
    <x v="2"/>
    <x v="3"/>
    <n v="13"/>
    <n v="1120"/>
    <x v="5"/>
    <x v="0"/>
    <x v="4"/>
    <x v="1"/>
    <s v="Collection"/>
    <s v="Gadarif"/>
    <s v="Cash "/>
    <s v="Kantar 100lb"/>
    <n v="378.33"/>
    <n v="17.003595505617977"/>
    <n v="73520"/>
    <n v="1635820"/>
    <n v="1460.5535714285713"/>
    <n v="27814821.599999998"/>
    <n v="24834.662142857142"/>
    <n v="900"/>
    <n v="340497"/>
    <n v="18500"/>
    <n v="28173818.599999998"/>
    <n v="1656933.0051806623"/>
    <n v="25155.195178571426"/>
    <n v="1479.4044689113057"/>
    <n v="17.003595505617977"/>
    <n v="0"/>
    <n v="28173818.599999998"/>
    <s v="Open "/>
  </r>
  <r>
    <n v="210"/>
    <x v="0"/>
    <x v="2"/>
    <x v="3"/>
    <n v="13"/>
    <n v="1120"/>
    <x v="5"/>
    <x v="0"/>
    <x v="4"/>
    <x v="1"/>
    <s v="Collection"/>
    <s v="Gadarif"/>
    <s v="Cash "/>
    <s v="Kantar 100lb"/>
    <n v="291.61"/>
    <n v="13.106067415730339"/>
    <n v="74300"/>
    <n v="1653175"/>
    <n v="1476.0491071428571"/>
    <n v="21666623"/>
    <n v="19345.199107142857"/>
    <n v="900"/>
    <n v="262449"/>
    <n v="14700"/>
    <n v="21943772"/>
    <n v="1674321.6179143374"/>
    <n v="19592.653571428571"/>
    <n v="1494.9300159949441"/>
    <n v="13.106067415730339"/>
    <n v="0"/>
    <n v="21943772"/>
    <s v="Open "/>
  </r>
  <r>
    <n v="211"/>
    <x v="0"/>
    <x v="2"/>
    <x v="3"/>
    <n v="13"/>
    <n v="1120"/>
    <x v="5"/>
    <x v="0"/>
    <x v="4"/>
    <x v="1"/>
    <s v="Collection"/>
    <s v="Gadarif"/>
    <s v="Cash "/>
    <s v="Kantar 100lb"/>
    <n v="88.22"/>
    <n v="3.9649438202247191"/>
    <n v="71820"/>
    <n v="1597995"/>
    <n v="1426.78125"/>
    <n v="6335960.4000000004"/>
    <n v="5657.1075000000001"/>
    <n v="900"/>
    <n v="79398"/>
    <n v="4500"/>
    <n v="6419858.4000000004"/>
    <n v="1619154.9467240989"/>
    <n v="5732.0164285714291"/>
    <n v="1445.6740595750884"/>
    <n v="3.9649438202247191"/>
    <n v="0"/>
    <n v="6419858.4000000004"/>
    <s v="Open "/>
  </r>
  <r>
    <n v="212"/>
    <x v="0"/>
    <x v="2"/>
    <x v="3"/>
    <n v="14"/>
    <n v="1120"/>
    <x v="11"/>
    <x v="0"/>
    <x v="4"/>
    <x v="1"/>
    <s v="Collection"/>
    <s v="Gadarif"/>
    <s v="Cash "/>
    <s v="Kantar 100lb"/>
    <n v="278.22000000000003"/>
    <n v="12.504269662921349"/>
    <n v="71700"/>
    <n v="1595325"/>
    <n v="1424.3973214285713"/>
    <n v="19948374.000000004"/>
    <n v="17811.048214285718"/>
    <n v="900"/>
    <n v="250398.00000000003"/>
    <n v="15000"/>
    <n v="20213772.000000004"/>
    <n v="1616549.5902523187"/>
    <n v="18048.010714285716"/>
    <n v="1443.34784843957"/>
    <n v="12.504269662921349"/>
    <n v="0"/>
    <n v="20213772.000000004"/>
    <s v="Open "/>
  </r>
  <r>
    <n v="213"/>
    <x v="0"/>
    <x v="2"/>
    <x v="3"/>
    <n v="14"/>
    <n v="1120"/>
    <x v="11"/>
    <x v="0"/>
    <x v="4"/>
    <x v="1"/>
    <s v="Collection"/>
    <s v="Gadarif"/>
    <s v="Cash "/>
    <s v="Kantar 100lb"/>
    <n v="200.44"/>
    <n v="9.0085393258426958"/>
    <n v="70800"/>
    <n v="1575300"/>
    <n v="1406.5178571428571"/>
    <n v="14191152"/>
    <n v="12670.671428571428"/>
    <n v="900"/>
    <n v="180396"/>
    <n v="10000"/>
    <n v="14381548"/>
    <n v="1596435.0578726802"/>
    <n v="12840.667857142857"/>
    <n v="1425.3884445291787"/>
    <n v="9.0085393258426958"/>
    <n v="0"/>
    <n v="14381548"/>
    <s v="Open "/>
  </r>
  <r>
    <n v="214"/>
    <x v="0"/>
    <x v="2"/>
    <x v="3"/>
    <n v="14"/>
    <n v="1120"/>
    <x v="11"/>
    <x v="0"/>
    <x v="4"/>
    <x v="1"/>
    <s v="Collection"/>
    <s v="Gadarif"/>
    <s v="Cash "/>
    <s v="Kantar 100lb"/>
    <n v="653.54"/>
    <n v="29.372584269662919"/>
    <n v="72000"/>
    <n v="1602000"/>
    <n v="1430.3571428571429"/>
    <n v="47054880"/>
    <n v="42013.285714285717"/>
    <n v="900"/>
    <n v="588186"/>
    <n v="32000"/>
    <n v="47675066"/>
    <n v="1623114.4512960187"/>
    <n v="42567.023214285713"/>
    <n v="1449.2093315143024"/>
    <n v="29.372584269662919"/>
    <n v="0"/>
    <n v="47675066"/>
    <s v="Open "/>
  </r>
  <r>
    <n v="215"/>
    <x v="0"/>
    <x v="2"/>
    <x v="3"/>
    <n v="14"/>
    <n v="1120"/>
    <x v="13"/>
    <x v="0"/>
    <x v="4"/>
    <x v="1"/>
    <s v="Collection"/>
    <s v="Gadarif"/>
    <s v="Cash "/>
    <s v="Kantar 100lb"/>
    <n v="931.33"/>
    <n v="41.857528089887644"/>
    <n v="71000"/>
    <n v="1579750"/>
    <n v="1410.4910714285713"/>
    <n v="66124430"/>
    <n v="59039.669642857145"/>
    <n v="900"/>
    <n v="838197"/>
    <n v="49000"/>
    <n v="67011627"/>
    <n v="1600945.6376901849"/>
    <n v="59831.809821428571"/>
    <n v="1429.4157479376649"/>
    <n v="41.857528089887644"/>
    <n v="0"/>
    <n v="67011627"/>
    <s v="Open "/>
  </r>
  <r>
    <n v="216"/>
    <x v="0"/>
    <x v="2"/>
    <x v="3"/>
    <n v="14"/>
    <n v="1120"/>
    <x v="4"/>
    <x v="0"/>
    <x v="4"/>
    <x v="1"/>
    <s v="Collection"/>
    <s v="Gadarif"/>
    <s v="Cash "/>
    <s v="Kantar 100lb"/>
    <n v="728.07"/>
    <n v="32.722247191011235"/>
    <n v="75800"/>
    <n v="1686550"/>
    <n v="1505.8482142857142"/>
    <n v="55187706.000000007"/>
    <n v="49274.73750000001"/>
    <n v="900"/>
    <n v="655263"/>
    <n v="38600"/>
    <n v="55881569.000000007"/>
    <n v="1707754.6255854522"/>
    <n v="49894.258035714294"/>
    <n v="1524.7809157012966"/>
    <n v="32.722247191011235"/>
    <n v="0"/>
    <n v="55881569.000000007"/>
    <s v="Open "/>
  </r>
  <r>
    <n v="217"/>
    <x v="0"/>
    <x v="2"/>
    <x v="3"/>
    <n v="14"/>
    <n v="1120"/>
    <x v="4"/>
    <x v="0"/>
    <x v="4"/>
    <x v="1"/>
    <s v="Collection"/>
    <s v="Gadarif"/>
    <s v="Cash "/>
    <s v="Kantar 100lb"/>
    <n v="303.17"/>
    <n v="13.625617977528091"/>
    <n v="76300"/>
    <n v="1697675"/>
    <n v="1515.78125"/>
    <n v="23131871"/>
    <n v="20653.456249999999"/>
    <n v="900"/>
    <n v="272853"/>
    <n v="16200"/>
    <n v="23420924"/>
    <n v="1718888.936900089"/>
    <n v="20911.539285714287"/>
    <n v="1534.7222650893652"/>
    <n v="13.625617977528091"/>
    <n v="0"/>
    <n v="23420924"/>
    <s v="Open "/>
  </r>
  <r>
    <n v="218"/>
    <x v="0"/>
    <x v="2"/>
    <x v="3"/>
    <n v="14"/>
    <n v="1120"/>
    <x v="4"/>
    <x v="0"/>
    <x v="4"/>
    <x v="1"/>
    <s v="Collection"/>
    <s v="Gadarif"/>
    <s v="Cash "/>
    <s v="Kantar 100lb"/>
    <n v="144.46"/>
    <n v="6.4925842696629221"/>
    <n v="74300"/>
    <n v="1653175"/>
    <n v="1476.0491071428571"/>
    <n v="10733378"/>
    <n v="9583.3732142857134"/>
    <n v="900"/>
    <n v="130014"/>
    <n v="6900"/>
    <n v="10870292"/>
    <n v="1674262.7509345144"/>
    <n v="9705.6178571428572"/>
    <n v="1494.8774561915309"/>
    <n v="6.4925842696629221"/>
    <n v="0"/>
    <n v="10870292"/>
    <s v="Open "/>
  </r>
  <r>
    <n v="219"/>
    <x v="0"/>
    <x v="2"/>
    <x v="3"/>
    <n v="14"/>
    <n v="1120"/>
    <x v="4"/>
    <x v="0"/>
    <x v="4"/>
    <x v="1"/>
    <s v="Collection"/>
    <s v="Gadarif"/>
    <s v="Cash "/>
    <s v="Kantar 100lb"/>
    <n v="631.82000000000005"/>
    <n v="28.396404494382026"/>
    <n v="75300"/>
    <n v="1675425"/>
    <n v="1495.9151785714287"/>
    <n v="47576046.000000007"/>
    <n v="42478.61250000001"/>
    <n v="900"/>
    <n v="568638"/>
    <n v="31200"/>
    <n v="48175884.000000007"/>
    <n v="1696548.7306511349"/>
    <n v="43014.182142857149"/>
    <n v="1514.7756523670848"/>
    <n v="28.396404494382026"/>
    <n v="0"/>
    <n v="48175884.000000007"/>
    <s v="Open "/>
  </r>
  <r>
    <n v="220"/>
    <x v="0"/>
    <x v="2"/>
    <x v="3"/>
    <n v="14"/>
    <n v="1120"/>
    <x v="4"/>
    <x v="0"/>
    <x v="4"/>
    <x v="1"/>
    <s v="Collection"/>
    <s v="Gadarif"/>
    <s v="Cash "/>
    <s v="Kantar 100lb"/>
    <n v="152.22"/>
    <n v="6.8413483146067415"/>
    <n v="74800"/>
    <n v="1664300"/>
    <n v="1485.9821428571429"/>
    <n v="11386056"/>
    <n v="10166.121428571429"/>
    <n v="900"/>
    <n v="136998"/>
    <n v="8000"/>
    <n v="11531054"/>
    <n v="1685494.3601366444"/>
    <n v="10295.583928571428"/>
    <n v="1504.9056786934325"/>
    <n v="6.8413483146067415"/>
    <n v="0"/>
    <n v="11531054"/>
    <s v="Open "/>
  </r>
  <r>
    <n v="221"/>
    <x v="0"/>
    <x v="2"/>
    <x v="3"/>
    <n v="14"/>
    <n v="1120"/>
    <x v="5"/>
    <x v="0"/>
    <x v="4"/>
    <x v="1"/>
    <s v="Collection"/>
    <s v="Gadarif"/>
    <s v="Cash "/>
    <s v="Kantar 100lb"/>
    <n v="106.84"/>
    <n v="4.801797752808989"/>
    <n v="73800"/>
    <n v="1642050"/>
    <n v="1466.1160714285713"/>
    <n v="7884792"/>
    <n v="7039.9928571428572"/>
    <n v="900"/>
    <n v="96156"/>
    <n v="5700"/>
    <n v="7986648"/>
    <n v="1663262.0554099588"/>
    <n v="7130.9357142857143"/>
    <n v="1485.0554066160346"/>
    <n v="4.801797752808989"/>
    <n v="0"/>
    <n v="7986648"/>
    <s v="Open "/>
  </r>
  <r>
    <n v="222"/>
    <x v="0"/>
    <x v="2"/>
    <x v="3"/>
    <n v="14"/>
    <n v="1120"/>
    <x v="5"/>
    <x v="0"/>
    <x v="4"/>
    <x v="1"/>
    <s v="Collection"/>
    <s v="Gadarif"/>
    <s v="Cash "/>
    <s v="Kantar 100lb"/>
    <n v="324.22000000000003"/>
    <n v="14.571685393258429"/>
    <n v="73300"/>
    <n v="1630925"/>
    <n v="1456.1830357142858"/>
    <n v="23765326.000000004"/>
    <n v="21219.041071428575"/>
    <n v="900"/>
    <n v="291798"/>
    <n v="15000"/>
    <n v="24072124.000000004"/>
    <n v="1651979.3936216149"/>
    <n v="21492.967857142859"/>
    <n v="1474.9816014478704"/>
    <n v="14.571685393258429"/>
    <n v="0"/>
    <n v="24072124.000000004"/>
    <s v="Open "/>
  </r>
  <r>
    <n v="223"/>
    <x v="0"/>
    <x v="2"/>
    <x v="3"/>
    <n v="14"/>
    <n v="1120"/>
    <x v="5"/>
    <x v="0"/>
    <x v="4"/>
    <x v="1"/>
    <s v="Collection"/>
    <s v="Gadarif"/>
    <s v="Cash "/>
    <s v="Kantar 100lb"/>
    <n v="1155.6500000000001"/>
    <n v="51.939325842696633"/>
    <n v="74300"/>
    <n v="1653175"/>
    <n v="1476.0491071428571"/>
    <n v="85864795"/>
    <n v="76664.99553571429"/>
    <n v="900"/>
    <n v="1040085.0000000001"/>
    <n v="60500"/>
    <n v="86965380"/>
    <n v="1674364.8206636957"/>
    <n v="77647.66071428571"/>
    <n v="1494.9685898782996"/>
    <n v="51.939325842696633"/>
    <n v="0"/>
    <n v="86965380"/>
    <s v="Open "/>
  </r>
  <r>
    <n v="224"/>
    <x v="0"/>
    <x v="2"/>
    <x v="0"/>
    <n v="16"/>
    <n v="1175"/>
    <x v="4"/>
    <x v="0"/>
    <x v="4"/>
    <x v="1"/>
    <s v="Collection"/>
    <s v="Gadarif"/>
    <s v="Cash "/>
    <s v="Kantar 100lb"/>
    <n v="1357.48"/>
    <n v="61.010337078651688"/>
    <n v="75300"/>
    <n v="1675425"/>
    <n v="1425.8936170212767"/>
    <n v="102218244"/>
    <n v="86994.250212765954"/>
    <n v="900"/>
    <n v="1221732"/>
    <n v="70200"/>
    <n v="103510176"/>
    <n v="1696600.6246869199"/>
    <n v="88093.766808510642"/>
    <n v="1443.9154252654637"/>
    <n v="61.010337078651688"/>
    <n v="0"/>
    <n v="103510176"/>
    <s v="Open "/>
  </r>
  <r>
    <n v="225"/>
    <x v="0"/>
    <x v="2"/>
    <x v="0"/>
    <n v="16"/>
    <n v="1175"/>
    <x v="4"/>
    <x v="0"/>
    <x v="4"/>
    <x v="1"/>
    <s v="Collection"/>
    <s v="Gadarif"/>
    <s v="Cash "/>
    <s v="Kantar 100lb"/>
    <n v="551.70000000000005"/>
    <n v="24.795505617977529"/>
    <n v="75000"/>
    <n v="1668750"/>
    <n v="1420.2127659574469"/>
    <n v="41377500"/>
    <n v="35214.893617021276"/>
    <n v="900"/>
    <n v="496530.00000000006"/>
    <n v="28300"/>
    <n v="41902330"/>
    <n v="1689916.3358709442"/>
    <n v="35661.557446808511"/>
    <n v="1438.2266688263355"/>
    <n v="24.795505617977529"/>
    <n v="0"/>
    <n v="41902330"/>
    <s v="Open "/>
  </r>
  <r>
    <n v="226"/>
    <x v="0"/>
    <x v="2"/>
    <x v="0"/>
    <n v="16"/>
    <n v="1175"/>
    <x v="5"/>
    <x v="0"/>
    <x v="4"/>
    <x v="1"/>
    <s v="Collection"/>
    <s v="Gadarif"/>
    <s v="Cash "/>
    <s v="Kantar 100lb"/>
    <n v="315.02"/>
    <n v="14.15820224719101"/>
    <n v="73800"/>
    <n v="1642050"/>
    <n v="1397.4893617021276"/>
    <n v="23248476"/>
    <n v="19785.937021276597"/>
    <n v="900"/>
    <n v="283518"/>
    <n v="14900"/>
    <n v="23546894"/>
    <n v="1663127.3934988256"/>
    <n v="20039.909787234043"/>
    <n v="1415.4275689351707"/>
    <n v="14.15820224719101"/>
    <n v="0"/>
    <n v="23546894"/>
    <s v="Open "/>
  </r>
  <r>
    <n v="227"/>
    <x v="0"/>
    <x v="2"/>
    <x v="0"/>
    <n v="16"/>
    <n v="1175"/>
    <x v="5"/>
    <x v="0"/>
    <x v="4"/>
    <x v="1"/>
    <s v="Collection"/>
    <s v="Gadarif"/>
    <s v="Cash "/>
    <s v="Kantar 100lb"/>
    <n v="121.22"/>
    <n v="5.4480898876404495"/>
    <n v="73300"/>
    <n v="1630925"/>
    <n v="1388.0212765957447"/>
    <n v="8885426"/>
    <n v="7562.0646808510637"/>
    <n v="900"/>
    <n v="109098"/>
    <n v="6000"/>
    <n v="9000524"/>
    <n v="1652051.303415278"/>
    <n v="7660.020425531915"/>
    <n v="1406.0011092895984"/>
    <n v="5.4480898876404495"/>
    <n v="0"/>
    <n v="9000524"/>
    <s v="Open "/>
  </r>
  <r>
    <n v="228"/>
    <x v="0"/>
    <x v="2"/>
    <x v="0"/>
    <n v="16"/>
    <n v="1175"/>
    <x v="5"/>
    <x v="0"/>
    <x v="4"/>
    <x v="1"/>
    <s v="Collection"/>
    <s v="Gadarif"/>
    <s v="Cash "/>
    <s v="Kantar 100lb"/>
    <n v="2690.44"/>
    <n v="120.91865168539326"/>
    <n v="72211"/>
    <n v="1606694.75"/>
    <n v="1367.3997872340426"/>
    <n v="194279362.84"/>
    <n v="165344.13858723405"/>
    <n v="900"/>
    <n v="2421396"/>
    <n v="4056800"/>
    <n v="200757558.84"/>
    <n v="1660269.5782808759"/>
    <n v="170857.49688510637"/>
    <n v="1412.9953857709581"/>
    <n v="120.91865168539326"/>
    <n v="0"/>
    <n v="200757558.84"/>
    <s v="Open "/>
  </r>
  <r>
    <n v="229"/>
    <x v="0"/>
    <x v="2"/>
    <x v="0"/>
    <n v="17"/>
    <n v="1175"/>
    <x v="4"/>
    <x v="0"/>
    <x v="4"/>
    <x v="1"/>
    <s v="Collection"/>
    <s v="Gadarif"/>
    <s v="Cash "/>
    <s v="Kantar 100lb"/>
    <n v="1626.64"/>
    <n v="73.107415730337081"/>
    <n v="76000"/>
    <n v="1691000"/>
    <n v="1439.1489361702127"/>
    <n v="123624640.00000001"/>
    <n v="105212.4595744681"/>
    <n v="900"/>
    <n v="1463976"/>
    <n v="84100"/>
    <n v="125172716.00000001"/>
    <n v="1712175.3620961001"/>
    <n v="106529.9710638298"/>
    <n v="1457.1705209328511"/>
    <n v="73.107415730337081"/>
    <n v="0"/>
    <n v="125172716.00000001"/>
    <s v="Open "/>
  </r>
  <r>
    <n v="230"/>
    <x v="0"/>
    <x v="2"/>
    <x v="0"/>
    <n v="17"/>
    <n v="1175"/>
    <x v="5"/>
    <x v="0"/>
    <x v="4"/>
    <x v="1"/>
    <s v="Collection"/>
    <s v="Gadarif"/>
    <s v="Cash "/>
    <s v="Kantar 100lb"/>
    <n v="89.62"/>
    <n v="4.0278651685393259"/>
    <n v="72000"/>
    <n v="1602000"/>
    <n v="1363.4042553191489"/>
    <n v="6452640"/>
    <n v="5491.608510638298"/>
    <n v="900"/>
    <n v="80658"/>
    <n v="4700"/>
    <n v="6537998"/>
    <n v="1623191.8712340996"/>
    <n v="5564.253617021277"/>
    <n v="1381.4398904119996"/>
    <n v="4.0278651685393259"/>
    <n v="0"/>
    <n v="6537998"/>
    <s v="Open "/>
  </r>
  <r>
    <n v="231"/>
    <x v="0"/>
    <x v="2"/>
    <x v="0"/>
    <n v="17"/>
    <n v="1175"/>
    <x v="5"/>
    <x v="0"/>
    <x v="4"/>
    <x v="1"/>
    <s v="Collection"/>
    <s v="Gadarif"/>
    <s v="Cash "/>
    <s v="Kantar 100lb"/>
    <n v="1648.14"/>
    <n v="74.073707865168544"/>
    <n v="71083.759999999995"/>
    <n v="1581613.66"/>
    <n v="1346.0541787234042"/>
    <n v="117155988.20639999"/>
    <n v="99707.224005446798"/>
    <n v="900"/>
    <n v="1483326"/>
    <m/>
    <n v="118639314.20639999"/>
    <n v="1601638.6599999997"/>
    <n v="100969.62911182978"/>
    <n v="1363.0967319148936"/>
    <n v="74.073707865168544"/>
    <n v="0"/>
    <n v="118639314.20639998"/>
    <s v="Open "/>
  </r>
  <r>
    <n v="232"/>
    <x v="0"/>
    <x v="2"/>
    <x v="0"/>
    <n v="17"/>
    <n v="1175"/>
    <x v="11"/>
    <x v="0"/>
    <x v="4"/>
    <x v="1"/>
    <s v="Collection"/>
    <s v="Gadarif"/>
    <s v="Cash "/>
    <s v="Kantar 100lb"/>
    <n v="472.67"/>
    <n v="21.243595505617979"/>
    <n v="69346.3"/>
    <n v="1542955.175"/>
    <n v="1313.153340425532"/>
    <n v="32777915.621000003"/>
    <n v="27896.098400851068"/>
    <n v="900"/>
    <n v="425403"/>
    <m/>
    <n v="33203318.621000003"/>
    <n v="1562980.175"/>
    <n v="28258.143507234046"/>
    <n v="1330.1958936170213"/>
    <n v="21.243595505617979"/>
    <n v="0"/>
    <n v="33203318.621000003"/>
    <s v="Open "/>
  </r>
  <r>
    <n v="233"/>
    <x v="0"/>
    <x v="2"/>
    <x v="1"/>
    <n v="23"/>
    <n v="1175"/>
    <x v="8"/>
    <x v="0"/>
    <x v="0"/>
    <x v="3"/>
    <s v="Collection"/>
    <s v="Kordofan"/>
    <s v="Cash "/>
    <s v="Kantar 100lb"/>
    <n v="1051.72"/>
    <n v="47.268314606741576"/>
    <n v="68000"/>
    <n v="1513000"/>
    <n v="1287.6595744680851"/>
    <n v="71516960"/>
    <n v="60865.497872340427"/>
    <n v="400"/>
    <n v="420688"/>
    <m/>
    <n v="71937648"/>
    <n v="1521900"/>
    <n v="61223.53021276596"/>
    <n v="1295.2340425531916"/>
    <n v="47.268314606741576"/>
    <n v="0"/>
    <n v="71937648"/>
    <s v="Close"/>
  </r>
  <r>
    <n v="234"/>
    <x v="0"/>
    <x v="2"/>
    <x v="0"/>
    <n v="17"/>
    <n v="1175"/>
    <x v="14"/>
    <x v="1"/>
    <x v="7"/>
    <x v="5"/>
    <s v="Collection"/>
    <s v="New Halfa"/>
    <s v="Cash "/>
    <s v="Kantar 315Lb"/>
    <n v="24.823584905660379"/>
    <n v="3.5468698381942394"/>
    <n v="82000"/>
    <n v="573895.8730158729"/>
    <n v="488.42201958797693"/>
    <n v="2035533.9622641511"/>
    <n v="1732.3693295865116"/>
    <n v="1400"/>
    <n v="34753.018867924533"/>
    <m/>
    <n v="2070286.9811320757"/>
    <n v="583694.09523809515"/>
    <n v="1761.9463669209154"/>
    <n v="496.76093211752777"/>
    <n v="3.5468698381942394"/>
    <n v="0"/>
    <n v="2070286.9811320754"/>
    <s v="Close"/>
  </r>
  <r>
    <n v="235"/>
    <x v="0"/>
    <x v="2"/>
    <x v="0"/>
    <n v="17"/>
    <n v="1175"/>
    <x v="14"/>
    <x v="1"/>
    <x v="7"/>
    <x v="5"/>
    <s v="Collection"/>
    <s v="New Halfa"/>
    <s v="Cash "/>
    <s v="Kantar 315Lb"/>
    <n v="21.079245283018867"/>
    <n v="3.0118671251705269"/>
    <n v="82000"/>
    <n v="573895.8730158729"/>
    <n v="488.42201958797693"/>
    <n v="1728498.1132075472"/>
    <n v="1471.0622240064231"/>
    <n v="1400"/>
    <n v="29510.943396226416"/>
    <m/>
    <n v="1758009.0566037737"/>
    <n v="583694.09523809527"/>
    <n v="1496.17792051385"/>
    <n v="496.76093211752789"/>
    <n v="3.0118671251705269"/>
    <n v="0"/>
    <n v="1758009.0566037737"/>
    <s v="Close"/>
  </r>
  <r>
    <n v="236"/>
    <x v="0"/>
    <x v="2"/>
    <x v="0"/>
    <n v="17"/>
    <n v="1175"/>
    <x v="14"/>
    <x v="1"/>
    <x v="7"/>
    <x v="5"/>
    <s v="Collection"/>
    <s v="New Halfa"/>
    <s v="Cash "/>
    <s v="Kantar 315Lb"/>
    <n v="23.714150943396227"/>
    <n v="3.388350515816843"/>
    <n v="82000"/>
    <n v="573895.8730158729"/>
    <n v="488.42201958797693"/>
    <n v="1944560.3773584906"/>
    <n v="1654.9450020072261"/>
    <n v="1400"/>
    <n v="33199.811320754721"/>
    <m/>
    <n v="1977760.1886792453"/>
    <n v="583694.09523809515"/>
    <n v="1683.2001605780811"/>
    <n v="496.76093211752783"/>
    <n v="3.388350515816843"/>
    <n v="0"/>
    <n v="1977760.1886792451"/>
    <s v="Close"/>
  </r>
  <r>
    <n v="237"/>
    <x v="0"/>
    <x v="2"/>
    <x v="0"/>
    <n v="17"/>
    <n v="1175"/>
    <x v="14"/>
    <x v="1"/>
    <x v="7"/>
    <x v="5"/>
    <s v="Collection"/>
    <s v="New Halfa"/>
    <s v="Cash "/>
    <s v="Kantar 315Lb"/>
    <n v="4.2990566037735851"/>
    <n v="0.61426237421241014"/>
    <n v="82000"/>
    <n v="573895.8730158729"/>
    <n v="488.42201958797693"/>
    <n v="352522.64150943398"/>
    <n v="300.01926936973103"/>
    <n v="1400"/>
    <n v="6018.6792452830196"/>
    <m/>
    <n v="358541.32075471699"/>
    <n v="583694.09523809515"/>
    <n v="305.14154957848257"/>
    <n v="496.76093211752783"/>
    <n v="0.61426237421241014"/>
    <n v="0"/>
    <n v="358541.32075471699"/>
    <s v="Close"/>
  </r>
  <r>
    <n v="238"/>
    <x v="0"/>
    <x v="2"/>
    <x v="0"/>
    <n v="17"/>
    <n v="1175"/>
    <x v="14"/>
    <x v="1"/>
    <x v="7"/>
    <x v="5"/>
    <s v="Collection"/>
    <s v="New Halfa"/>
    <s v="Cash "/>
    <s v="Kantar 315Lb"/>
    <n v="6.7952830188679245"/>
    <n v="0.9709308495615514"/>
    <n v="82000"/>
    <n v="573895.8730158729"/>
    <n v="488.42201958797693"/>
    <n v="557213.20754716976"/>
    <n v="474.22400642312323"/>
    <n v="1400"/>
    <n v="9513.3962264150941"/>
    <m/>
    <n v="566726.60377358482"/>
    <n v="583694.09523809515"/>
    <n v="482.32051384985942"/>
    <n v="496.76093211752777"/>
    <n v="0.9709308495615514"/>
    <n v="0"/>
    <n v="566726.60377358482"/>
    <s v="Close"/>
  </r>
  <r>
    <n v="239"/>
    <x v="0"/>
    <x v="2"/>
    <x v="0"/>
    <n v="17"/>
    <n v="1175"/>
    <x v="14"/>
    <x v="1"/>
    <x v="7"/>
    <x v="5"/>
    <s v="Collection"/>
    <s v="New Halfa"/>
    <s v="Cash "/>
    <s v="Kantar 315Lb"/>
    <n v="21.77264150943396"/>
    <n v="3.1109417016563992"/>
    <n v="82000"/>
    <n v="573895.8730158729"/>
    <n v="488.42201958797693"/>
    <n v="1785356.6037735848"/>
    <n v="1519.4524287434765"/>
    <n v="1400"/>
    <n v="30481.698113207545"/>
    <m/>
    <n v="1815838.3018867923"/>
    <n v="583694.09523809527"/>
    <n v="1545.3942994781212"/>
    <n v="496.76093211752789"/>
    <n v="3.1109417016563992"/>
    <n v="0"/>
    <n v="1815838.3018867923"/>
    <s v="Close"/>
  </r>
  <r>
    <n v="240"/>
    <x v="0"/>
    <x v="2"/>
    <x v="0"/>
    <n v="17"/>
    <n v="1175"/>
    <x v="14"/>
    <x v="1"/>
    <x v="7"/>
    <x v="5"/>
    <s v="Collection"/>
    <s v="New Halfa"/>
    <s v="Cash "/>
    <s v="Kantar 315Lb"/>
    <n v="13.313207547169812"/>
    <n v="1.902231868528754"/>
    <n v="82000"/>
    <n v="573895.8730158729"/>
    <n v="488.42201958797693"/>
    <n v="1091683.0188679246"/>
    <n v="929.09193095142518"/>
    <n v="1400"/>
    <n v="18638.490566037737"/>
    <m/>
    <n v="1110321.5094339624"/>
    <n v="583694.09523809527"/>
    <n v="944.9544761140105"/>
    <n v="496.76093211752783"/>
    <n v="1.902231868528754"/>
    <n v="0"/>
    <n v="1110321.5094339624"/>
    <s v="Close"/>
  </r>
  <r>
    <n v="241"/>
    <x v="0"/>
    <x v="2"/>
    <x v="0"/>
    <n v="17"/>
    <n v="1175"/>
    <x v="14"/>
    <x v="1"/>
    <x v="7"/>
    <x v="5"/>
    <s v="Collection"/>
    <s v="New Halfa"/>
    <s v="Cash "/>
    <s v="Kantar 315Lb"/>
    <n v="8.1820754716981128"/>
    <n v="1.1690800025332966"/>
    <n v="82000"/>
    <n v="573895.8730158729"/>
    <n v="488.42201958797693"/>
    <n v="670930.1886792453"/>
    <n v="571.00441589723005"/>
    <n v="1400"/>
    <n v="11454.905660377357"/>
    <m/>
    <n v="682385.09433962265"/>
    <n v="583694.09523809527"/>
    <n v="580.75327177840222"/>
    <n v="496.76093211752783"/>
    <n v="1.1690800025332966"/>
    <n v="0"/>
    <n v="682385.09433962265"/>
    <s v="Close"/>
  </r>
  <r>
    <n v="242"/>
    <x v="0"/>
    <x v="2"/>
    <x v="0"/>
    <n v="17"/>
    <n v="1175"/>
    <x v="14"/>
    <x v="1"/>
    <x v="7"/>
    <x v="5"/>
    <s v="Collection"/>
    <s v="New Halfa"/>
    <s v="Cash "/>
    <s v="Kantar 315Lb"/>
    <n v="4.8537735849056602"/>
    <n v="0.69352203540110824"/>
    <n v="82000"/>
    <n v="573895.8730158729"/>
    <n v="488.42201958797693"/>
    <n v="398009.43396226416"/>
    <n v="338.73143315937375"/>
    <n v="1400"/>
    <n v="6795.2830188679245"/>
    <m/>
    <n v="404804.71698113211"/>
    <n v="583694.09523809515"/>
    <n v="344.51465274989965"/>
    <n v="496.76093211752783"/>
    <n v="0.69352203540110824"/>
    <n v="0"/>
    <n v="404804.71698113205"/>
    <s v="Close"/>
  </r>
  <r>
    <n v="243"/>
    <x v="0"/>
    <x v="2"/>
    <x v="0"/>
    <n v="17"/>
    <n v="1175"/>
    <x v="14"/>
    <x v="1"/>
    <x v="7"/>
    <x v="5"/>
    <s v="Collection"/>
    <s v="New Halfa"/>
    <s v="Cash "/>
    <s v="Kantar 315Lb"/>
    <n v="20.385849056603774"/>
    <n v="2.9127925486846546"/>
    <n v="82000"/>
    <n v="573895.8730158729"/>
    <n v="488.42201958797693"/>
    <n v="1671639.6226415094"/>
    <n v="1422.6720192693697"/>
    <n v="1400"/>
    <n v="28540.188679245286"/>
    <m/>
    <n v="1700179.8113207547"/>
    <n v="583694.09523809515"/>
    <n v="1446.9615415495784"/>
    <n v="496.76093211752777"/>
    <n v="2.9127925486846546"/>
    <n v="0"/>
    <n v="1700179.8113207547"/>
    <s v="Close"/>
  </r>
  <r>
    <n v="244"/>
    <x v="0"/>
    <x v="2"/>
    <x v="0"/>
    <n v="17"/>
    <n v="1175"/>
    <x v="14"/>
    <x v="1"/>
    <x v="7"/>
    <x v="5"/>
    <s v="Collection"/>
    <s v="New Halfa"/>
    <s v="Cash "/>
    <s v="Kantar 315Lb"/>
    <n v="17.057547169811322"/>
    <n v="2.4372345815524663"/>
    <n v="82000"/>
    <n v="573895.8730158729"/>
    <n v="488.42201958797693"/>
    <n v="1398718.8679245284"/>
    <n v="1190.3990365315135"/>
    <n v="1400"/>
    <n v="23880.566037735851"/>
    <m/>
    <n v="1422599.4339622643"/>
    <n v="583694.09523809515"/>
    <n v="1210.722922521076"/>
    <n v="496.76093211752783"/>
    <n v="2.4372345815524663"/>
    <n v="0"/>
    <n v="1422599.4339622643"/>
    <s v="Close"/>
  </r>
  <r>
    <n v="245"/>
    <x v="0"/>
    <x v="2"/>
    <x v="0"/>
    <n v="17"/>
    <n v="1175"/>
    <x v="14"/>
    <x v="1"/>
    <x v="7"/>
    <x v="5"/>
    <s v="Collection"/>
    <s v="New Halfa"/>
    <s v="Cash "/>
    <s v="Kantar 315Lb"/>
    <n v="20.940566037735849"/>
    <n v="2.9920522098733522"/>
    <n v="82000"/>
    <n v="573895.8730158729"/>
    <n v="488.42201958797693"/>
    <n v="1717126.4150943395"/>
    <n v="1461.3841830590125"/>
    <n v="1400"/>
    <n v="29316.792452830188"/>
    <m/>
    <n v="1746443.2075471696"/>
    <n v="583694.09523809515"/>
    <n v="1486.3346447209954"/>
    <n v="496.76093211752783"/>
    <n v="2.9920522098733522"/>
    <n v="0"/>
    <n v="1746443.2075471694"/>
    <s v="Close"/>
  </r>
  <r>
    <n v="246"/>
    <x v="0"/>
    <x v="2"/>
    <x v="0"/>
    <n v="17"/>
    <n v="1175"/>
    <x v="14"/>
    <x v="1"/>
    <x v="7"/>
    <x v="5"/>
    <s v="Collection"/>
    <s v="New Halfa"/>
    <s v="Cash "/>
    <s v="Kantar 315Lb"/>
    <n v="5.8245283018867928"/>
    <n v="0.83222644248132982"/>
    <n v="82000"/>
    <n v="573895.8730158729"/>
    <n v="488.42201958797693"/>
    <n v="477611.32075471699"/>
    <n v="406.47771979124849"/>
    <n v="1400"/>
    <n v="8154.3396226415098"/>
    <m/>
    <n v="485765.66037735849"/>
    <n v="583694.09523809527"/>
    <n v="413.4175832998796"/>
    <n v="496.76093211752789"/>
    <n v="0.83222644248132982"/>
    <n v="0"/>
    <n v="485765.66037735855"/>
    <s v="Close"/>
  </r>
  <r>
    <n v="247"/>
    <x v="0"/>
    <x v="2"/>
    <x v="0"/>
    <n v="17"/>
    <n v="1175"/>
    <x v="14"/>
    <x v="1"/>
    <x v="7"/>
    <x v="5"/>
    <s v="Collection"/>
    <s v="New Halfa"/>
    <s v="Cash "/>
    <s v="Kantar 315Lb"/>
    <n v="15.393396226415096"/>
    <n v="2.1994555979863719"/>
    <n v="82000"/>
    <n v="573895.8730158729"/>
    <n v="488.42201958797693"/>
    <n v="1262258.4905660378"/>
    <n v="1074.2625451625854"/>
    <n v="1400"/>
    <n v="21550.754716981133"/>
    <m/>
    <n v="1283809.245283019"/>
    <n v="583694.09523809527"/>
    <n v="1092.6036130068246"/>
    <n v="496.76093211752783"/>
    <n v="2.1994555979863719"/>
    <n v="0"/>
    <n v="1283809.245283019"/>
    <s v="Close"/>
  </r>
  <r>
    <n v="248"/>
    <x v="0"/>
    <x v="2"/>
    <x v="0"/>
    <n v="17"/>
    <n v="1175"/>
    <x v="14"/>
    <x v="1"/>
    <x v="7"/>
    <x v="5"/>
    <s v="Collection"/>
    <s v="New Halfa"/>
    <s v="Cash "/>
    <s v="Kantar 315Lb"/>
    <n v="3.7443396226415095"/>
    <n v="0.53500271302371205"/>
    <n v="82000"/>
    <n v="573895.8730158729"/>
    <n v="488.42201958797693"/>
    <n v="307035.84905660379"/>
    <n v="261.30710558008832"/>
    <n v="1400"/>
    <n v="5242.0754716981137"/>
    <m/>
    <n v="312277.92452830193"/>
    <n v="583694.09523809527"/>
    <n v="265.76844640706548"/>
    <n v="496.76093211752789"/>
    <n v="0.53500271302371205"/>
    <n v="0"/>
    <n v="312277.92452830193"/>
    <s v="Close"/>
  </r>
  <r>
    <n v="249"/>
    <x v="0"/>
    <x v="2"/>
    <x v="0"/>
    <n v="17"/>
    <n v="1175"/>
    <x v="14"/>
    <x v="1"/>
    <x v="7"/>
    <x v="5"/>
    <s v="Collection"/>
    <s v="New Halfa"/>
    <s v="Cash "/>
    <s v="Kantar 315Lb"/>
    <n v="14.422641509433964"/>
    <n v="2.0607511909061502"/>
    <n v="82000"/>
    <n v="573895.8730158729"/>
    <n v="488.42201958797693"/>
    <n v="1182656.6037735851"/>
    <n v="1006.5162585307107"/>
    <n v="1400"/>
    <n v="20191.698113207549"/>
    <m/>
    <n v="1202848.3018867925"/>
    <n v="583694.09523809515"/>
    <n v="1023.7006824568447"/>
    <n v="496.76093211752783"/>
    <n v="2.0607511909061502"/>
    <n v="0"/>
    <n v="1202848.3018867925"/>
    <s v="Close"/>
  </r>
  <r>
    <n v="250"/>
    <x v="0"/>
    <x v="2"/>
    <x v="0"/>
    <n v="17"/>
    <n v="1175"/>
    <x v="14"/>
    <x v="1"/>
    <x v="7"/>
    <x v="5"/>
    <s v="Collection"/>
    <s v="New Halfa"/>
    <s v="Cash "/>
    <s v="Kantar 315Lb"/>
    <n v="4.9924528301886797"/>
    <n v="0.71333695069828273"/>
    <n v="82000"/>
    <n v="573895.8730158729"/>
    <n v="488.42201958797693"/>
    <n v="409381.13207547175"/>
    <n v="348.40947410678444"/>
    <n v="1400"/>
    <n v="6989.4339622641519"/>
    <m/>
    <n v="416370.5660377359"/>
    <n v="583694.09523809527"/>
    <n v="354.35792854275394"/>
    <n v="496.76093211752783"/>
    <n v="0.71333695069828273"/>
    <n v="0"/>
    <n v="416370.5660377359"/>
    <s v="Close"/>
  </r>
  <r>
    <n v="251"/>
    <x v="0"/>
    <x v="2"/>
    <x v="0"/>
    <n v="17"/>
    <n v="1175"/>
    <x v="14"/>
    <x v="1"/>
    <x v="7"/>
    <x v="5"/>
    <s v="Collection"/>
    <s v="New Halfa"/>
    <s v="Cash "/>
    <s v="Kantar 315Lb"/>
    <n v="7.3500000000000005"/>
    <n v="1.0501905107502496"/>
    <n v="82000"/>
    <n v="573895.8730158729"/>
    <n v="488.42201958797693"/>
    <n v="602700"/>
    <n v="512.936170212766"/>
    <n v="1400"/>
    <n v="10290"/>
    <m/>
    <n v="612990"/>
    <n v="583694.09523809515"/>
    <n v="521.69361702127662"/>
    <n v="496.76093211752783"/>
    <n v="1.0501905107502496"/>
    <n v="0"/>
    <n v="612990"/>
    <s v="Close"/>
  </r>
  <r>
    <n v="252"/>
    <x v="0"/>
    <x v="2"/>
    <x v="0"/>
    <n v="17"/>
    <n v="1175"/>
    <x v="14"/>
    <x v="1"/>
    <x v="7"/>
    <x v="5"/>
    <s v="Collection"/>
    <s v="New Halfa"/>
    <s v="Cash "/>
    <s v="Kantar 315Lb"/>
    <n v="8.5981132075471702"/>
    <n v="1.2285247484248203"/>
    <n v="82000"/>
    <n v="573895.8730158729"/>
    <n v="488.42201958797693"/>
    <n v="705045.28301886795"/>
    <n v="600.03853873946207"/>
    <n v="1400"/>
    <n v="12037.358490566039"/>
    <m/>
    <n v="717082.64150943398"/>
    <n v="583694.09523809515"/>
    <n v="610.28309915696514"/>
    <n v="496.76093211752783"/>
    <n v="1.2285247484248203"/>
    <n v="0"/>
    <n v="717082.64150943398"/>
    <s v="Close"/>
  </r>
  <r>
    <n v="253"/>
    <x v="0"/>
    <x v="2"/>
    <x v="0"/>
    <n v="17"/>
    <n v="1175"/>
    <x v="14"/>
    <x v="1"/>
    <x v="7"/>
    <x v="5"/>
    <s v="Collection"/>
    <s v="New Halfa"/>
    <s v="Cash "/>
    <s v="Kantar 315Lb"/>
    <n v="3.328301886792453"/>
    <n v="0.47555796713218851"/>
    <n v="82000"/>
    <n v="573895.8730158729"/>
    <n v="488.42201958797693"/>
    <n v="272920.75471698114"/>
    <n v="232.2729827378563"/>
    <n v="1400"/>
    <n v="4659.6226415094343"/>
    <m/>
    <n v="277580.3773584906"/>
    <n v="583694.09523809527"/>
    <n v="236.23861902850263"/>
    <n v="496.76093211752783"/>
    <n v="0.47555796713218851"/>
    <n v="0"/>
    <n v="277580.3773584906"/>
    <s v="Close"/>
  </r>
  <r>
    <n v="254"/>
    <x v="0"/>
    <x v="2"/>
    <x v="0"/>
    <n v="17"/>
    <n v="1175"/>
    <x v="14"/>
    <x v="1"/>
    <x v="7"/>
    <x v="5"/>
    <s v="Collection"/>
    <s v="New Halfa"/>
    <s v="Cash "/>
    <s v="Kantar 315Lb"/>
    <n v="7.7660377358490562"/>
    <n v="1.1096352566417731"/>
    <n v="82000"/>
    <n v="573895.8730158729"/>
    <n v="488.42201958797693"/>
    <n v="636815.09433962265"/>
    <n v="541.97029305499802"/>
    <n v="1400"/>
    <n v="10872.452830188678"/>
    <m/>
    <n v="647687.54716981133"/>
    <n v="583694.09523809527"/>
    <n v="551.22344439983942"/>
    <n v="496.76093211752783"/>
    <n v="1.1096352566417731"/>
    <n v="0"/>
    <n v="647687.54716981144"/>
    <s v="Close"/>
  </r>
  <r>
    <n v="255"/>
    <x v="0"/>
    <x v="2"/>
    <x v="0"/>
    <n v="17"/>
    <n v="1175"/>
    <x v="14"/>
    <x v="1"/>
    <x v="7"/>
    <x v="5"/>
    <s v="Collection"/>
    <s v="New Halfa"/>
    <s v="Cash "/>
    <s v="Kantar 315Lb"/>
    <n v="4.7150943396226417"/>
    <n v="0.67370712010393363"/>
    <n v="82000"/>
    <n v="573895.8730158729"/>
    <n v="488.42201958797693"/>
    <n v="386637.73584905663"/>
    <n v="329.05339221196306"/>
    <n v="1400"/>
    <n v="6601.132075471698"/>
    <m/>
    <n v="393238.86792452831"/>
    <n v="583694.09523809527"/>
    <n v="334.67137695704537"/>
    <n v="496.76093211752789"/>
    <n v="0.67370712010393363"/>
    <n v="0"/>
    <n v="393238.86792452831"/>
    <s v="Close"/>
  </r>
  <r>
    <n v="256"/>
    <x v="0"/>
    <x v="2"/>
    <x v="0"/>
    <n v="17"/>
    <n v="1175"/>
    <x v="14"/>
    <x v="1"/>
    <x v="7"/>
    <x v="5"/>
    <s v="Collection"/>
    <s v="New Halfa"/>
    <s v="Cash "/>
    <s v="Kantar 315Lb"/>
    <n v="25.239622641509435"/>
    <n v="3.6063145840857627"/>
    <n v="82000"/>
    <n v="573895.8730158729"/>
    <n v="488.42201958797693"/>
    <n v="2069649.0566037737"/>
    <n v="1761.4034524287435"/>
    <n v="1400"/>
    <n v="35335.471698113208"/>
    <m/>
    <n v="2104984.5283018867"/>
    <n v="583694.09523809515"/>
    <n v="1791.476194299478"/>
    <n v="496.76093211752777"/>
    <n v="3.6063145840857627"/>
    <n v="0"/>
    <n v="2104984.5283018867"/>
    <s v="Close"/>
  </r>
  <r>
    <n v="257"/>
    <x v="0"/>
    <x v="2"/>
    <x v="0"/>
    <n v="17"/>
    <n v="1175"/>
    <x v="14"/>
    <x v="1"/>
    <x v="7"/>
    <x v="5"/>
    <s v="Collection"/>
    <s v="New Halfa"/>
    <s v="Cash "/>
    <s v="Kantar 315Lb"/>
    <n v="4.5764150943396222"/>
    <n v="0.65389220480675903"/>
    <n v="82000"/>
    <n v="573895.8730158729"/>
    <n v="488.42201958797693"/>
    <n v="375266.03773584904"/>
    <n v="319.37535126455236"/>
    <n v="1400"/>
    <n v="6406.9811320754716"/>
    <m/>
    <n v="381673.01886792452"/>
    <n v="583694.09523809527"/>
    <n v="324.82810116419108"/>
    <n v="496.76093211752794"/>
    <n v="0.65389220480675903"/>
    <n v="0"/>
    <n v="381673.01886792452"/>
    <s v="Close"/>
  </r>
  <r>
    <n v="258"/>
    <x v="0"/>
    <x v="2"/>
    <x v="0"/>
    <n v="17"/>
    <n v="1175"/>
    <x v="14"/>
    <x v="1"/>
    <x v="7"/>
    <x v="5"/>
    <s v="Collection"/>
    <s v="New Halfa"/>
    <s v="Cash "/>
    <s v="Kantar 315Lb"/>
    <n v="18.721698113207548"/>
    <n v="2.6750135651185603"/>
    <n v="82000"/>
    <n v="573895.8730158729"/>
    <n v="488.42201958797693"/>
    <n v="1535179.245283019"/>
    <n v="1306.5355279004418"/>
    <n v="1400"/>
    <n v="26210.377358490568"/>
    <m/>
    <n v="1561389.6226415096"/>
    <n v="583694.09523809527"/>
    <n v="1328.8422320353272"/>
    <n v="496.76093211752783"/>
    <n v="2.6750135651185603"/>
    <n v="0"/>
    <n v="1561389.6226415096"/>
    <s v="Close"/>
  </r>
  <r>
    <n v="259"/>
    <x v="0"/>
    <x v="2"/>
    <x v="0"/>
    <n v="17"/>
    <n v="1175"/>
    <x v="14"/>
    <x v="1"/>
    <x v="7"/>
    <x v="5"/>
    <s v="Collection"/>
    <s v="New Halfa"/>
    <s v="Cash "/>
    <s v="Kantar 315Lb"/>
    <n v="3.8830188679245281"/>
    <n v="0.55481762832088655"/>
    <n v="82000"/>
    <n v="573895.8730158729"/>
    <n v="488.42201958797693"/>
    <n v="318407.54716981133"/>
    <n v="270.98514652749901"/>
    <n v="1400"/>
    <n v="5436.2264150943392"/>
    <m/>
    <n v="323843.77358490566"/>
    <n v="583694.09523809527"/>
    <n v="275.61172219991971"/>
    <n v="496.76093211752783"/>
    <n v="0.55481762832088655"/>
    <n v="0"/>
    <n v="323843.77358490572"/>
    <s v="Close"/>
  </r>
  <r>
    <n v="260"/>
    <x v="0"/>
    <x v="2"/>
    <x v="0"/>
    <n v="17"/>
    <n v="1175"/>
    <x v="14"/>
    <x v="1"/>
    <x v="7"/>
    <x v="5"/>
    <s v="Collection"/>
    <s v="New Halfa"/>
    <s v="Cash "/>
    <s v="Kantar 315Lb"/>
    <n v="9.9849056603773594"/>
    <n v="1.4266739013965655"/>
    <n v="82000"/>
    <n v="573895.8730158729"/>
    <n v="488.42201958797693"/>
    <n v="818762.26415094349"/>
    <n v="696.81894821356889"/>
    <n v="1400"/>
    <n v="13978.867924528304"/>
    <m/>
    <n v="832741.1320754718"/>
    <n v="583694.09523809527"/>
    <n v="708.71585708550788"/>
    <n v="496.76093211752783"/>
    <n v="1.4266739013965655"/>
    <n v="0"/>
    <n v="832741.1320754718"/>
    <s v="Close"/>
  </r>
  <r>
    <n v="261"/>
    <x v="0"/>
    <x v="2"/>
    <x v="0"/>
    <n v="17"/>
    <n v="1175"/>
    <x v="14"/>
    <x v="1"/>
    <x v="7"/>
    <x v="5"/>
    <s v="Collection"/>
    <s v="New Halfa"/>
    <s v="Cash "/>
    <s v="Kantar 315Lb"/>
    <n v="16.9188679245283"/>
    <n v="2.4174196662552911"/>
    <n v="82000"/>
    <n v="573895.8730158729"/>
    <n v="488.42201958797693"/>
    <n v="1387347.1698113205"/>
    <n v="1180.7209955841026"/>
    <n v="1400"/>
    <n v="23686.41509433962"/>
    <m/>
    <n v="1411033.58490566"/>
    <n v="583694.09523809515"/>
    <n v="1200.8796467282214"/>
    <n v="496.76093211752777"/>
    <n v="2.4174196662552911"/>
    <n v="0"/>
    <n v="1411033.58490566"/>
    <s v="Close"/>
  </r>
  <r>
    <n v="262"/>
    <x v="0"/>
    <x v="2"/>
    <x v="0"/>
    <n v="17"/>
    <n v="1175"/>
    <x v="14"/>
    <x v="1"/>
    <x v="7"/>
    <x v="5"/>
    <s v="Collection"/>
    <s v="New Halfa"/>
    <s v="Cash "/>
    <s v="Kantar 315Lb"/>
    <n v="23.852830188679246"/>
    <n v="3.4081654311140177"/>
    <n v="82000"/>
    <n v="573895.8730158729"/>
    <n v="488.42201958797693"/>
    <n v="1955932.0754716981"/>
    <n v="1664.6230429546367"/>
    <n v="1400"/>
    <n v="33393.962264150941"/>
    <m/>
    <n v="1989326.0377358489"/>
    <n v="583694.09523809515"/>
    <n v="1693.0434363709353"/>
    <n v="496.76093211752777"/>
    <n v="3.4081654311140177"/>
    <n v="0"/>
    <n v="1989326.0377358492"/>
    <s v="Close"/>
  </r>
  <r>
    <n v="263"/>
    <x v="0"/>
    <x v="2"/>
    <x v="0"/>
    <n v="17"/>
    <n v="1175"/>
    <x v="14"/>
    <x v="1"/>
    <x v="7"/>
    <x v="5"/>
    <s v="Collection"/>
    <s v="New Halfa"/>
    <s v="Cash "/>
    <s v="Kantar 315Lb"/>
    <n v="29.400000000000002"/>
    <n v="4.2007620430009984"/>
    <n v="82000"/>
    <n v="573895.8730158729"/>
    <n v="488.42201958797693"/>
    <n v="2410800"/>
    <n v="2051.744680851064"/>
    <n v="1400"/>
    <n v="41160"/>
    <m/>
    <n v="2451960"/>
    <n v="583694.09523809515"/>
    <n v="2086.7744680851065"/>
    <n v="496.76093211752783"/>
    <n v="4.2007620430009984"/>
    <n v="0"/>
    <n v="2451960"/>
    <s v="Close"/>
  </r>
  <r>
    <n v="264"/>
    <x v="0"/>
    <x v="2"/>
    <x v="0"/>
    <n v="17"/>
    <n v="1175"/>
    <x v="14"/>
    <x v="1"/>
    <x v="7"/>
    <x v="5"/>
    <s v="Collection"/>
    <s v="New Halfa"/>
    <s v="Cash "/>
    <s v="Kantar 315Lb"/>
    <n v="5.2698113207547168"/>
    <n v="0.75296678129263173"/>
    <n v="82000"/>
    <n v="573895.8730158729"/>
    <n v="488.42201958797693"/>
    <n v="432124.52830188681"/>
    <n v="367.76555600160577"/>
    <n v="1400"/>
    <n v="7377.7358490566039"/>
    <m/>
    <n v="439502.26415094343"/>
    <n v="583694.09523809527"/>
    <n v="374.04448012846251"/>
    <n v="496.76093211752789"/>
    <n v="0.75296678129263173"/>
    <n v="0"/>
    <n v="439502.26415094343"/>
    <s v="Close"/>
  </r>
  <r>
    <n v="265"/>
    <x v="0"/>
    <x v="2"/>
    <x v="0"/>
    <n v="17"/>
    <n v="1175"/>
    <x v="14"/>
    <x v="1"/>
    <x v="7"/>
    <x v="5"/>
    <s v="Collection"/>
    <s v="New Halfa"/>
    <s v="Cash "/>
    <s v="Kantar 315Lb"/>
    <n v="7.3500000000000005"/>
    <n v="1.0501905107502496"/>
    <n v="82000"/>
    <n v="573895.8730158729"/>
    <n v="488.42201958797693"/>
    <n v="602700"/>
    <n v="512.936170212766"/>
    <n v="1400"/>
    <n v="10290"/>
    <m/>
    <n v="612990"/>
    <n v="583694.09523809515"/>
    <n v="521.69361702127662"/>
    <n v="496.76093211752783"/>
    <n v="1.0501905107502496"/>
    <n v="0"/>
    <n v="612990"/>
    <s v="Close"/>
  </r>
  <r>
    <n v="266"/>
    <x v="0"/>
    <x v="2"/>
    <x v="0"/>
    <n v="17"/>
    <n v="1175"/>
    <x v="14"/>
    <x v="1"/>
    <x v="7"/>
    <x v="5"/>
    <s v="Collection"/>
    <s v="New Halfa"/>
    <s v="Cash "/>
    <s v="Kantar 315Lb"/>
    <n v="15.670754716981133"/>
    <n v="2.2390854285807209"/>
    <n v="82000"/>
    <n v="573895.8730158729"/>
    <n v="488.42201958797693"/>
    <n v="1285001.8867924528"/>
    <n v="1093.6186270574067"/>
    <n v="1400"/>
    <n v="21939.056603773584"/>
    <m/>
    <n v="1306940.9433962263"/>
    <n v="583694.09523809503"/>
    <n v="1112.2901645925331"/>
    <n v="496.76093211752777"/>
    <n v="2.2390854285807209"/>
    <n v="0"/>
    <n v="1306940.943396226"/>
    <s v="Close"/>
  </r>
  <r>
    <n v="267"/>
    <x v="0"/>
    <x v="2"/>
    <x v="0"/>
    <n v="17"/>
    <n v="1175"/>
    <x v="14"/>
    <x v="1"/>
    <x v="7"/>
    <x v="5"/>
    <s v="Collection"/>
    <s v="New Halfa"/>
    <s v="Cash "/>
    <s v="Kantar 315Lb"/>
    <n v="12.481132075471699"/>
    <n v="1.7833423767457068"/>
    <n v="82000"/>
    <n v="573895.8730158729"/>
    <n v="488.42201958797693"/>
    <n v="1023452.8301886793"/>
    <n v="871.02368526696114"/>
    <n v="1400"/>
    <n v="17473.584905660377"/>
    <m/>
    <n v="1040926.4150943396"/>
    <n v="583694.09523809515"/>
    <n v="885.89482135688479"/>
    <n v="496.76093211752783"/>
    <n v="1.7833423767457068"/>
    <n v="0"/>
    <n v="1040926.4150943395"/>
    <s v="Close"/>
  </r>
  <r>
    <n v="268"/>
    <x v="0"/>
    <x v="2"/>
    <x v="0"/>
    <n v="17"/>
    <n v="1175"/>
    <x v="14"/>
    <x v="1"/>
    <x v="7"/>
    <x v="5"/>
    <s v="Collection"/>
    <s v="New Halfa"/>
    <s v="Cash "/>
    <s v="Kantar 315Lb"/>
    <n v="16.502830188679248"/>
    <n v="2.3579749203637679"/>
    <n v="82000"/>
    <n v="573895.8730158729"/>
    <n v="488.42201958797693"/>
    <n v="1353232.0754716983"/>
    <n v="1151.686872741871"/>
    <n v="1400"/>
    <n v="23103.962264150945"/>
    <m/>
    <n v="1376336.0377358492"/>
    <n v="583694.09523809527"/>
    <n v="1171.3498193496589"/>
    <n v="496.76093211752789"/>
    <n v="2.3579749203637679"/>
    <n v="0"/>
    <n v="1376336.0377358492"/>
    <s v="Close"/>
  </r>
  <r>
    <n v="269"/>
    <x v="0"/>
    <x v="2"/>
    <x v="0"/>
    <n v="17"/>
    <n v="1175"/>
    <x v="14"/>
    <x v="1"/>
    <x v="7"/>
    <x v="5"/>
    <s v="Collection"/>
    <s v="New Halfa"/>
    <s v="Cash "/>
    <s v="Kantar 315Lb"/>
    <n v="18.166981132075474"/>
    <n v="2.5957539039298623"/>
    <n v="82000"/>
    <n v="573895.8730158729"/>
    <n v="488.42201958797693"/>
    <n v="1489692.4528301889"/>
    <n v="1267.823364110799"/>
    <n v="1400"/>
    <n v="25433.773584905663"/>
    <m/>
    <n v="1515126.2264150945"/>
    <n v="583694.09523809515"/>
    <n v="1289.4691288639101"/>
    <n v="496.76093211752783"/>
    <n v="2.5957539039298623"/>
    <n v="0"/>
    <n v="1515126.2264150942"/>
    <s v="Close"/>
  </r>
  <r>
    <n v="270"/>
    <x v="0"/>
    <x v="2"/>
    <x v="0"/>
    <n v="17"/>
    <n v="1175"/>
    <x v="14"/>
    <x v="1"/>
    <x v="7"/>
    <x v="5"/>
    <s v="Collection"/>
    <s v="New Halfa"/>
    <s v="Cash "/>
    <s v="Kantar 315Lb"/>
    <n v="11.787735849056604"/>
    <n v="1.6842678002598341"/>
    <n v="82000"/>
    <n v="573895.8730158729"/>
    <n v="488.42201958797693"/>
    <n v="966594.33962264156"/>
    <n v="822.63348052990773"/>
    <n v="1400"/>
    <n v="16502.830188679247"/>
    <m/>
    <n v="983097.16981132084"/>
    <n v="583694.09523809527"/>
    <n v="836.67844239261353"/>
    <n v="496.76093211752794"/>
    <n v="1.6842678002598341"/>
    <n v="0"/>
    <n v="983097.16981132084"/>
    <s v="Close"/>
  </r>
  <r>
    <n v="271"/>
    <x v="0"/>
    <x v="2"/>
    <x v="0"/>
    <n v="17"/>
    <n v="1175"/>
    <x v="14"/>
    <x v="1"/>
    <x v="7"/>
    <x v="5"/>
    <s v="Collection"/>
    <s v="New Halfa"/>
    <s v="Cash "/>
    <s v="Kantar 315Lb"/>
    <n v="5.6858490566037743"/>
    <n v="0.81241152718415544"/>
    <n v="82000"/>
    <n v="573895.8730158729"/>
    <n v="488.42201958797693"/>
    <n v="466239.62264150952"/>
    <n v="396.79967884383791"/>
    <n v="1400"/>
    <n v="7960.1886792452842"/>
    <m/>
    <n v="474199.81132075482"/>
    <n v="583694.09523809527"/>
    <n v="403.57430750702537"/>
    <n v="496.76093211752783"/>
    <n v="0.81241152718415544"/>
    <n v="0"/>
    <n v="474199.81132075482"/>
    <s v="Close"/>
  </r>
  <r>
    <n v="272"/>
    <x v="0"/>
    <x v="2"/>
    <x v="0"/>
    <n v="17"/>
    <n v="1175"/>
    <x v="14"/>
    <x v="1"/>
    <x v="7"/>
    <x v="5"/>
    <s v="Collection"/>
    <s v="New Halfa"/>
    <s v="Cash "/>
    <s v="Kantar 315Lb"/>
    <n v="38.136792452830186"/>
    <n v="5.4491017067229919"/>
    <n v="82000"/>
    <n v="573895.8730158729"/>
    <n v="488.42201958797693"/>
    <n v="3127216.9811320752"/>
    <n v="2661.4612605379361"/>
    <n v="1400"/>
    <n v="53391.509433962259"/>
    <m/>
    <n v="3180608.4905660376"/>
    <n v="583694.09523809527"/>
    <n v="2706.9008430349254"/>
    <n v="496.76093211752789"/>
    <n v="5.4491017067229919"/>
    <n v="0"/>
    <n v="3180608.4905660376"/>
    <s v="Close"/>
  </r>
  <r>
    <n v="273"/>
    <x v="0"/>
    <x v="2"/>
    <x v="0"/>
    <n v="17"/>
    <n v="1175"/>
    <x v="14"/>
    <x v="1"/>
    <x v="7"/>
    <x v="5"/>
    <s v="Collection"/>
    <s v="New Halfa"/>
    <s v="Cash "/>
    <s v="Kantar 315Lb"/>
    <n v="23.991509433962264"/>
    <n v="3.4279803464111915"/>
    <n v="82000"/>
    <n v="573895.8730158729"/>
    <n v="488.42201958797693"/>
    <n v="1967303.7735849055"/>
    <n v="1674.3010839020474"/>
    <n v="1400"/>
    <n v="33588.113207547169"/>
    <m/>
    <n v="2000891.8867924528"/>
    <n v="583694.09523809527"/>
    <n v="1702.8867121637895"/>
    <n v="496.76093211752783"/>
    <n v="3.4279803464111915"/>
    <n v="0"/>
    <n v="2000891.8867924528"/>
    <s v="Close"/>
  </r>
  <r>
    <n v="274"/>
    <x v="0"/>
    <x v="2"/>
    <x v="0"/>
    <n v="17"/>
    <n v="1175"/>
    <x v="14"/>
    <x v="1"/>
    <x v="7"/>
    <x v="5"/>
    <s v="Collection"/>
    <s v="New Halfa"/>
    <s v="Cash "/>
    <s v="Kantar 315Lb"/>
    <n v="15.670754716981133"/>
    <n v="2.2390854285807209"/>
    <n v="82000"/>
    <n v="573895.8730158729"/>
    <n v="488.42201958797693"/>
    <n v="1285001.8867924528"/>
    <n v="1093.6186270574067"/>
    <n v="1400"/>
    <n v="21939.056603773584"/>
    <m/>
    <n v="1306940.9433962263"/>
    <n v="583694.09523809503"/>
    <n v="1112.2901645925331"/>
    <n v="496.76093211752777"/>
    <n v="2.2390854285807209"/>
    <n v="0"/>
    <n v="1306940.943396226"/>
    <s v="Close"/>
  </r>
  <r>
    <n v="275"/>
    <x v="0"/>
    <x v="2"/>
    <x v="0"/>
    <n v="18"/>
    <n v="1175"/>
    <x v="14"/>
    <x v="1"/>
    <x v="7"/>
    <x v="5"/>
    <s v="Collection"/>
    <s v="New Halfa"/>
    <s v="Cash "/>
    <s v="Kantar 315Lb"/>
    <n v="7.211320754716982"/>
    <n v="1.0303755954530751"/>
    <n v="79000"/>
    <n v="552899.68253968249"/>
    <n v="470.55292131036805"/>
    <n v="569694.33962264156"/>
    <n v="484.84624648735451"/>
    <n v="1400"/>
    <n v="10095.849056603774"/>
    <m/>
    <n v="579790.1886792453"/>
    <n v="562697.90476190473"/>
    <n v="493.43845845042154"/>
    <n v="478.89183383991889"/>
    <n v="1.0303755954530751"/>
    <n v="0"/>
    <n v="579790.1886792453"/>
    <s v="Close"/>
  </r>
  <r>
    <n v="276"/>
    <x v="0"/>
    <x v="2"/>
    <x v="0"/>
    <n v="18"/>
    <n v="1175"/>
    <x v="14"/>
    <x v="1"/>
    <x v="7"/>
    <x v="5"/>
    <s v="Collection"/>
    <s v="New Halfa"/>
    <s v="Cash "/>
    <s v="Kantar 315Lb"/>
    <n v="23.714150943396227"/>
    <n v="3.388350515816843"/>
    <n v="79000"/>
    <n v="552899.68253968249"/>
    <n v="470.55292131036805"/>
    <n v="1873417.9245283019"/>
    <n v="1594.3982336411079"/>
    <n v="1400"/>
    <n v="33199.811320754721"/>
    <m/>
    <n v="1906617.7358490566"/>
    <n v="562697.90476190473"/>
    <n v="1622.6533922119631"/>
    <n v="478.89183383991895"/>
    <n v="3.388350515816843"/>
    <n v="0"/>
    <n v="1906617.7358490566"/>
    <s v="Close"/>
  </r>
  <r>
    <n v="277"/>
    <x v="0"/>
    <x v="2"/>
    <x v="0"/>
    <n v="18"/>
    <n v="1175"/>
    <x v="14"/>
    <x v="1"/>
    <x v="7"/>
    <x v="5"/>
    <s v="Collection"/>
    <s v="New Halfa"/>
    <s v="Cash "/>
    <s v="Kantar 315Lb"/>
    <n v="15.254716981132075"/>
    <n v="2.1796406826891972"/>
    <n v="79000"/>
    <n v="552899.68253968249"/>
    <n v="470.55292131036805"/>
    <n v="1205122.641509434"/>
    <n v="1025.6362906463269"/>
    <n v="1400"/>
    <n v="21356.603773584906"/>
    <m/>
    <n v="1226479.2452830188"/>
    <n v="562697.90476190473"/>
    <n v="1043.8121236451225"/>
    <n v="478.89183383991895"/>
    <n v="2.1796406826891972"/>
    <n v="0"/>
    <n v="1226479.2452830188"/>
    <s v="Close"/>
  </r>
  <r>
    <n v="278"/>
    <x v="0"/>
    <x v="2"/>
    <x v="0"/>
    <n v="18"/>
    <n v="1175"/>
    <x v="14"/>
    <x v="1"/>
    <x v="7"/>
    <x v="5"/>
    <s v="Collection"/>
    <s v="New Halfa"/>
    <s v="Cash "/>
    <s v="Kantar 315Lb"/>
    <n v="22.466037735849056"/>
    <n v="3.2100162781422723"/>
    <n v="79000"/>
    <n v="552899.68253968249"/>
    <n v="470.55292131036805"/>
    <n v="1774816.9811320754"/>
    <n v="1510.4825371336813"/>
    <n v="1400"/>
    <n v="31452.452830188678"/>
    <m/>
    <n v="1806269.4339622641"/>
    <n v="562697.90476190473"/>
    <n v="1537.2505820955439"/>
    <n v="478.89183383991889"/>
    <n v="3.2100162781422723"/>
    <n v="0"/>
    <n v="1806269.4339622643"/>
    <s v="Close"/>
  </r>
  <r>
    <n v="279"/>
    <x v="0"/>
    <x v="2"/>
    <x v="0"/>
    <n v="18"/>
    <n v="1175"/>
    <x v="14"/>
    <x v="1"/>
    <x v="7"/>
    <x v="5"/>
    <s v="Collection"/>
    <s v="New Halfa"/>
    <s v="Cash "/>
    <s v="Kantar 315Lb"/>
    <n v="25.239622641509435"/>
    <n v="3.6063145840857627"/>
    <n v="79000"/>
    <n v="552899.68253968249"/>
    <n v="470.55292131036805"/>
    <n v="1993930.1886792453"/>
    <n v="1696.9618627057407"/>
    <n v="1400"/>
    <n v="35335.471698113208"/>
    <m/>
    <n v="2029265.6603773586"/>
    <n v="562697.90476190473"/>
    <n v="1727.0346045764754"/>
    <n v="478.89183383991895"/>
    <n v="3.6063145840857627"/>
    <n v="0"/>
    <n v="2029265.6603773586"/>
    <s v="Close"/>
  </r>
  <r>
    <n v="280"/>
    <x v="0"/>
    <x v="2"/>
    <x v="0"/>
    <n v="18"/>
    <n v="1175"/>
    <x v="14"/>
    <x v="1"/>
    <x v="7"/>
    <x v="5"/>
    <s v="Collection"/>
    <s v="New Halfa"/>
    <s v="Cash "/>
    <s v="Kantar 315Lb"/>
    <n v="25.516981132075472"/>
    <n v="3.6459444146801117"/>
    <n v="79000"/>
    <n v="552899.68253968249"/>
    <n v="470.55292131036805"/>
    <n v="2015841.5094339622"/>
    <n v="1715.6097952629466"/>
    <n v="1400"/>
    <n v="35723.773584905663"/>
    <m/>
    <n v="2051565.283018868"/>
    <n v="562697.90476190473"/>
    <n v="1746.0130068245685"/>
    <n v="478.89183383991895"/>
    <n v="3.6459444146801117"/>
    <n v="0"/>
    <n v="2051565.283018868"/>
    <s v="Close"/>
  </r>
  <r>
    <n v="281"/>
    <x v="0"/>
    <x v="2"/>
    <x v="0"/>
    <n v="18"/>
    <n v="1175"/>
    <x v="14"/>
    <x v="1"/>
    <x v="7"/>
    <x v="5"/>
    <s v="Collection"/>
    <s v="New Halfa"/>
    <s v="Cash "/>
    <s v="Kantar 315Lb"/>
    <n v="26.626415094339624"/>
    <n v="3.8044637370575081"/>
    <n v="79000"/>
    <n v="552899.68253968249"/>
    <n v="470.55292131036805"/>
    <n v="2103486.7924528304"/>
    <n v="1790.2015254917706"/>
    <n v="1400"/>
    <n v="37276.981132075474"/>
    <m/>
    <n v="2140763.773584906"/>
    <n v="562697.90476190473"/>
    <n v="1821.9266158169412"/>
    <n v="478.89183383991895"/>
    <n v="3.8044637370575081"/>
    <n v="0"/>
    <n v="2140763.773584906"/>
    <s v="Close"/>
  </r>
  <r>
    <n v="282"/>
    <x v="0"/>
    <x v="2"/>
    <x v="0"/>
    <n v="18"/>
    <n v="1175"/>
    <x v="14"/>
    <x v="1"/>
    <x v="7"/>
    <x v="5"/>
    <s v="Collection"/>
    <s v="New Halfa"/>
    <s v="Cash "/>
    <s v="Kantar 315Lb"/>
    <n v="26.765094339622646"/>
    <n v="3.8242786523546828"/>
    <n v="79000"/>
    <n v="552899.68253968249"/>
    <n v="470.55292131036805"/>
    <n v="2114442.4528301889"/>
    <n v="1799.5254917703735"/>
    <n v="1400"/>
    <n v="37471.132075471702"/>
    <m/>
    <n v="2151913.5849056607"/>
    <n v="562697.90476190473"/>
    <n v="1831.415816940988"/>
    <n v="478.89183383991895"/>
    <n v="3.8242786523546828"/>
    <n v="0"/>
    <n v="2151913.5849056607"/>
    <s v="Close"/>
  </r>
  <r>
    <n v="283"/>
    <x v="0"/>
    <x v="2"/>
    <x v="0"/>
    <n v="18"/>
    <n v="1175"/>
    <x v="14"/>
    <x v="1"/>
    <x v="7"/>
    <x v="5"/>
    <s v="Collection"/>
    <s v="New Halfa"/>
    <s v="Cash "/>
    <s v="Kantar 315Lb"/>
    <n v="14.977358490566038"/>
    <n v="2.1400108520948482"/>
    <n v="79000"/>
    <n v="552899.68253968249"/>
    <n v="470.55292131036805"/>
    <n v="1183211.3207547171"/>
    <n v="1006.988358089121"/>
    <n v="1400"/>
    <n v="20968.301886792455"/>
    <m/>
    <n v="1204179.6226415096"/>
    <n v="562697.90476190485"/>
    <n v="1024.8337213970294"/>
    <n v="478.89183383991895"/>
    <n v="2.1400108520948482"/>
    <n v="0"/>
    <n v="1204179.6226415096"/>
    <s v="Close"/>
  </r>
  <r>
    <n v="284"/>
    <x v="0"/>
    <x v="2"/>
    <x v="0"/>
    <n v="18"/>
    <n v="1175"/>
    <x v="14"/>
    <x v="1"/>
    <x v="7"/>
    <x v="5"/>
    <s v="Collection"/>
    <s v="New Halfa"/>
    <s v="Cash "/>
    <s v="Kantar 315Lb"/>
    <n v="27.31981132075472"/>
    <n v="3.9035383135433808"/>
    <n v="79000"/>
    <n v="552899.68253968249"/>
    <n v="470.55292131036805"/>
    <n v="2158265.0943396231"/>
    <n v="1836.8213568847857"/>
    <n v="1400"/>
    <n v="38247.735849056611"/>
    <m/>
    <n v="2196512.8301886795"/>
    <n v="562697.90476190473"/>
    <n v="1869.3726214371741"/>
    <n v="478.89183383991895"/>
    <n v="3.9035383135433808"/>
    <n v="0"/>
    <n v="2196512.8301886795"/>
    <s v="Close"/>
  </r>
  <r>
    <n v="285"/>
    <x v="0"/>
    <x v="2"/>
    <x v="0"/>
    <n v="18"/>
    <n v="1175"/>
    <x v="14"/>
    <x v="1"/>
    <x v="7"/>
    <x v="5"/>
    <s v="Collection"/>
    <s v="New Halfa"/>
    <s v="Cash "/>
    <s v="Kantar 315Lb"/>
    <n v="28.706603773584909"/>
    <n v="4.1016874665151262"/>
    <n v="79000"/>
    <n v="552899.68253968249"/>
    <n v="470.55292131036805"/>
    <n v="2267821.6981132077"/>
    <n v="1930.0610196708151"/>
    <n v="1400"/>
    <n v="40189.24528301887"/>
    <m/>
    <n v="2308010.9433962265"/>
    <n v="562697.90476190462"/>
    <n v="1964.2646326776396"/>
    <n v="478.89183383991889"/>
    <n v="4.1016874665151262"/>
    <n v="0"/>
    <n v="2308010.9433962265"/>
    <s v="Close"/>
  </r>
  <r>
    <n v="286"/>
    <x v="0"/>
    <x v="2"/>
    <x v="0"/>
    <n v="18"/>
    <n v="1175"/>
    <x v="14"/>
    <x v="1"/>
    <x v="7"/>
    <x v="5"/>
    <s v="Collection"/>
    <s v="New Halfa"/>
    <s v="Cash "/>
    <s v="Kantar 315Lb"/>
    <n v="26.765094339622646"/>
    <n v="3.8242786523546828"/>
    <n v="79000"/>
    <n v="552899.68253968249"/>
    <n v="470.55292131036805"/>
    <n v="2114442.4528301889"/>
    <n v="1799.5254917703735"/>
    <n v="1400"/>
    <n v="37471.132075471702"/>
    <m/>
    <n v="2151913.5849056607"/>
    <n v="562697.90476190473"/>
    <n v="1831.415816940988"/>
    <n v="478.89183383991895"/>
    <n v="3.8242786523546828"/>
    <n v="0"/>
    <n v="2151913.5849056607"/>
    <s v="Close"/>
  </r>
  <r>
    <n v="287"/>
    <x v="0"/>
    <x v="2"/>
    <x v="0"/>
    <n v="18"/>
    <n v="1175"/>
    <x v="14"/>
    <x v="1"/>
    <x v="7"/>
    <x v="5"/>
    <s v="Collection"/>
    <s v="New Halfa"/>
    <s v="Cash "/>
    <s v="Kantar 315Lb"/>
    <n v="28.290566037735847"/>
    <n v="4.0422427206236016"/>
    <n v="79000"/>
    <n v="552899.68253968249"/>
    <n v="470.55292131036805"/>
    <n v="2234954.716981132"/>
    <n v="1902.089120835006"/>
    <n v="1400"/>
    <n v="39606.792452830188"/>
    <m/>
    <n v="2274561.5094339624"/>
    <n v="562697.90476190485"/>
    <n v="1935.7970293055"/>
    <n v="478.891833839919"/>
    <n v="4.0422427206236016"/>
    <n v="0"/>
    <n v="2274561.5094339624"/>
    <s v="Close"/>
  </r>
  <r>
    <n v="288"/>
    <x v="0"/>
    <x v="2"/>
    <x v="0"/>
    <n v="18"/>
    <n v="1175"/>
    <x v="14"/>
    <x v="1"/>
    <x v="7"/>
    <x v="5"/>
    <s v="Collection"/>
    <s v="New Halfa"/>
    <s v="Cash "/>
    <s v="Kantar 315Lb"/>
    <n v="25.378301886792453"/>
    <n v="3.6261294993829369"/>
    <n v="79000"/>
    <n v="552899.68253968249"/>
    <n v="470.55292131036805"/>
    <n v="2004885.8490566039"/>
    <n v="1706.2858289843437"/>
    <n v="1400"/>
    <n v="35529.622641509435"/>
    <m/>
    <n v="2040415.4716981133"/>
    <n v="562697.90476190473"/>
    <n v="1736.523805700522"/>
    <n v="478.89183383991895"/>
    <n v="3.6261294993829369"/>
    <n v="0"/>
    <n v="2040415.4716981133"/>
    <s v="Close"/>
  </r>
  <r>
    <n v="289"/>
    <x v="0"/>
    <x v="2"/>
    <x v="0"/>
    <n v="18"/>
    <n v="1175"/>
    <x v="14"/>
    <x v="1"/>
    <x v="7"/>
    <x v="5"/>
    <s v="Collection"/>
    <s v="New Halfa"/>
    <s v="Cash "/>
    <s v="Kantar 315Lb"/>
    <n v="27.458490566037739"/>
    <n v="3.9233532288405555"/>
    <n v="79000"/>
    <n v="552899.68253968249"/>
    <n v="470.55292131036805"/>
    <n v="2169220.7547169812"/>
    <n v="1846.1453231633882"/>
    <n v="1400"/>
    <n v="38441.886792452831"/>
    <m/>
    <n v="2207662.6415094342"/>
    <n v="562697.90476190473"/>
    <n v="1878.8618225612206"/>
    <n v="478.89183383991889"/>
    <n v="3.9233532288405555"/>
    <n v="0"/>
    <n v="2207662.6415094342"/>
    <s v="Close"/>
  </r>
  <r>
    <n v="290"/>
    <x v="0"/>
    <x v="2"/>
    <x v="0"/>
    <n v="18"/>
    <n v="1175"/>
    <x v="14"/>
    <x v="1"/>
    <x v="7"/>
    <x v="5"/>
    <s v="Collection"/>
    <s v="New Halfa"/>
    <s v="Cash "/>
    <s v="Kantar 315Lb"/>
    <n v="26.487735849056605"/>
    <n v="3.7846488217603338"/>
    <n v="79000"/>
    <n v="552899.68253968249"/>
    <n v="470.55292131036805"/>
    <n v="2092531.1320754718"/>
    <n v="1780.8775592131674"/>
    <n v="1400"/>
    <n v="37082.830188679247"/>
    <m/>
    <n v="2129613.9622641508"/>
    <n v="562697.90476190462"/>
    <n v="1812.4374146928944"/>
    <n v="478.89183383991883"/>
    <n v="3.7846488217603338"/>
    <n v="0"/>
    <n v="2129613.9622641508"/>
    <s v="Close"/>
  </r>
  <r>
    <n v="291"/>
    <x v="0"/>
    <x v="2"/>
    <x v="0"/>
    <n v="18"/>
    <n v="1175"/>
    <x v="14"/>
    <x v="1"/>
    <x v="7"/>
    <x v="5"/>
    <s v="Collection"/>
    <s v="New Halfa"/>
    <s v="Cash "/>
    <s v="Kantar 315Lb"/>
    <n v="25.239622641509435"/>
    <n v="3.6063145840857627"/>
    <n v="79000"/>
    <n v="552899.68253968249"/>
    <n v="470.55292131036805"/>
    <n v="1993930.1886792453"/>
    <n v="1696.9618627057407"/>
    <n v="1400"/>
    <n v="35335.471698113208"/>
    <m/>
    <n v="2029265.6603773586"/>
    <n v="562697.90476190473"/>
    <n v="1727.0346045764754"/>
    <n v="478.89183383991895"/>
    <n v="3.6063145840857627"/>
    <n v="0"/>
    <n v="2029265.6603773586"/>
    <s v="Close"/>
  </r>
  <r>
    <n v="292"/>
    <x v="0"/>
    <x v="2"/>
    <x v="0"/>
    <n v="18"/>
    <n v="1175"/>
    <x v="14"/>
    <x v="1"/>
    <x v="7"/>
    <x v="5"/>
    <s v="Collection"/>
    <s v="New Halfa"/>
    <s v="Cash "/>
    <s v="Kantar 315Lb"/>
    <n v="12.758490566037736"/>
    <n v="1.8229722073400558"/>
    <n v="79000"/>
    <n v="552899.68253968249"/>
    <n v="470.55292131036805"/>
    <n v="1007920.7547169811"/>
    <n v="857.8048976314733"/>
    <n v="1400"/>
    <n v="17861.886792452831"/>
    <m/>
    <n v="1025782.641509434"/>
    <n v="562697.90476190473"/>
    <n v="873.00650341228425"/>
    <n v="478.89183383991895"/>
    <n v="1.8229722073400558"/>
    <n v="0"/>
    <n v="1025782.641509434"/>
    <s v="Close"/>
  </r>
  <r>
    <n v="293"/>
    <x v="0"/>
    <x v="2"/>
    <x v="0"/>
    <n v="18"/>
    <n v="1175"/>
    <x v="14"/>
    <x v="1"/>
    <x v="7"/>
    <x v="5"/>
    <s v="Collection"/>
    <s v="New Halfa"/>
    <s v="Cash "/>
    <s v="Kantar 315Lb"/>
    <n v="11.09433962264151"/>
    <n v="1.5851932237739617"/>
    <n v="79000"/>
    <n v="552899.68253968249"/>
    <n v="470.55292131036805"/>
    <n v="876452.83018867928"/>
    <n v="745.91730228823769"/>
    <n v="1400"/>
    <n v="15532.075471698114"/>
    <m/>
    <n v="891984.90566037735"/>
    <n v="562697.90476190473"/>
    <n v="759.13608992372542"/>
    <n v="478.89183383991889"/>
    <n v="1.5851932237739617"/>
    <n v="0"/>
    <n v="891984.90566037747"/>
    <s v="Close"/>
  </r>
  <r>
    <n v="294"/>
    <x v="0"/>
    <x v="2"/>
    <x v="0"/>
    <n v="18"/>
    <n v="1175"/>
    <x v="14"/>
    <x v="1"/>
    <x v="7"/>
    <x v="5"/>
    <s v="Collection"/>
    <s v="New Halfa"/>
    <s v="Cash "/>
    <s v="Kantar 315Lb"/>
    <n v="4.2990566037735851"/>
    <n v="0.61426237421241014"/>
    <n v="79000"/>
    <n v="552899.68253968249"/>
    <n v="470.55292131036805"/>
    <n v="339625.47169811325"/>
    <n v="289.04295463669212"/>
    <n v="1400"/>
    <n v="6018.6792452830196"/>
    <m/>
    <n v="345644.15094339626"/>
    <n v="562697.90476190473"/>
    <n v="294.16523484544365"/>
    <n v="478.891833839919"/>
    <n v="0.61426237421241014"/>
    <n v="0"/>
    <n v="345644.15094339626"/>
    <s v="Close"/>
  </r>
  <r>
    <n v="295"/>
    <x v="0"/>
    <x v="2"/>
    <x v="0"/>
    <n v="18"/>
    <n v="1175"/>
    <x v="14"/>
    <x v="1"/>
    <x v="7"/>
    <x v="5"/>
    <s v="Collection"/>
    <s v="New Halfa"/>
    <s v="Cash "/>
    <s v="Kantar 315Lb"/>
    <n v="23.298113207547171"/>
    <n v="3.3289057699253193"/>
    <n v="79000"/>
    <n v="552899.68253968249"/>
    <n v="470.55292131036805"/>
    <n v="1840550.9433962265"/>
    <n v="1566.4263348052991"/>
    <n v="1400"/>
    <n v="32617.358490566039"/>
    <m/>
    <n v="1873168.3018867925"/>
    <n v="562697.90476190473"/>
    <n v="1594.1857888398233"/>
    <n v="478.89183383991889"/>
    <n v="3.3289057699253193"/>
    <n v="0"/>
    <n v="1873168.3018867925"/>
    <s v="Close"/>
  </r>
  <r>
    <n v="296"/>
    <x v="0"/>
    <x v="2"/>
    <x v="0"/>
    <n v="18"/>
    <n v="1175"/>
    <x v="14"/>
    <x v="1"/>
    <x v="7"/>
    <x v="5"/>
    <s v="Collection"/>
    <s v="New Halfa"/>
    <s v="Cash "/>
    <s v="Kantar 315Lb"/>
    <n v="15.393396226415096"/>
    <n v="2.1994555979863719"/>
    <n v="79000"/>
    <n v="552899.68253968249"/>
    <n v="470.55292131036805"/>
    <n v="1216078.3018867925"/>
    <n v="1034.9602569249298"/>
    <n v="1400"/>
    <n v="21550.754716981133"/>
    <m/>
    <n v="1237629.0566037737"/>
    <n v="562697.90476190473"/>
    <n v="1053.3013247691692"/>
    <n v="478.89183383991895"/>
    <n v="2.1994555979863719"/>
    <n v="0"/>
    <n v="1237629.0566037737"/>
    <s v="Close"/>
  </r>
  <r>
    <n v="297"/>
    <x v="0"/>
    <x v="2"/>
    <x v="0"/>
    <n v="18"/>
    <n v="1175"/>
    <x v="14"/>
    <x v="1"/>
    <x v="7"/>
    <x v="5"/>
    <s v="Collection"/>
    <s v="New Halfa"/>
    <s v="Cash "/>
    <s v="Kantar 315Lb"/>
    <n v="4.1603773584905657"/>
    <n v="0.59444745891523554"/>
    <n v="79000"/>
    <n v="552899.68253968249"/>
    <n v="470.55292131036805"/>
    <n v="328669.8113207547"/>
    <n v="279.71898835808912"/>
    <n v="1400"/>
    <n v="5824.5283018867922"/>
    <m/>
    <n v="334494.33962264151"/>
    <n v="562697.90476190473"/>
    <n v="284.676033721397"/>
    <n v="478.89183383991895"/>
    <n v="0.59444745891523554"/>
    <n v="0"/>
    <n v="334494.33962264151"/>
    <s v="Close"/>
  </r>
  <r>
    <n v="298"/>
    <x v="0"/>
    <x v="2"/>
    <x v="0"/>
    <n v="18"/>
    <n v="1175"/>
    <x v="14"/>
    <x v="1"/>
    <x v="7"/>
    <x v="5"/>
    <s v="Collection"/>
    <s v="New Halfa"/>
    <s v="Cash "/>
    <s v="Kantar 315Lb"/>
    <n v="27.874528301886794"/>
    <n v="3.9827979747320792"/>
    <n v="79000"/>
    <n v="552899.68253968249"/>
    <n v="470.55292131036805"/>
    <n v="2202087.7358490569"/>
    <n v="1874.1172219991972"/>
    <n v="1400"/>
    <n v="39024.339622641513"/>
    <m/>
    <n v="2241112.0754716983"/>
    <n v="562697.90476190462"/>
    <n v="1907.3294259333602"/>
    <n v="478.89183383991883"/>
    <n v="3.9827979747320792"/>
    <n v="0"/>
    <n v="2241112.0754716983"/>
    <s v="Close"/>
  </r>
  <r>
    <n v="299"/>
    <x v="0"/>
    <x v="2"/>
    <x v="0"/>
    <n v="18"/>
    <n v="1175"/>
    <x v="14"/>
    <x v="1"/>
    <x v="7"/>
    <x v="5"/>
    <s v="Collection"/>
    <s v="New Halfa"/>
    <s v="Cash "/>
    <s v="Kantar 315Lb"/>
    <n v="28.429245283018869"/>
    <n v="4.0620576359207767"/>
    <n v="79000"/>
    <n v="552899.68253968249"/>
    <n v="470.55292131036805"/>
    <n v="2245910.3773584906"/>
    <n v="1911.413087113609"/>
    <n v="1400"/>
    <n v="39800.943396226416"/>
    <m/>
    <n v="2285711.3207547171"/>
    <n v="562697.90476190473"/>
    <n v="1945.2862304295465"/>
    <n v="478.89183383991895"/>
    <n v="4.0620576359207767"/>
    <n v="0"/>
    <n v="2285711.3207547171"/>
    <s v="Close"/>
  </r>
  <r>
    <n v="300"/>
    <x v="0"/>
    <x v="2"/>
    <x v="0"/>
    <n v="18"/>
    <n v="1175"/>
    <x v="14"/>
    <x v="1"/>
    <x v="7"/>
    <x v="5"/>
    <s v="Collection"/>
    <s v="New Halfa"/>
    <s v="Cash "/>
    <s v="Kantar 315Lb"/>
    <n v="3.189622641509434"/>
    <n v="0.45574305183501396"/>
    <n v="79000"/>
    <n v="552899.68253968249"/>
    <n v="470.55292131036805"/>
    <n v="251980.18867924527"/>
    <n v="214.45122440786832"/>
    <n v="1400"/>
    <n v="4465.4716981132078"/>
    <m/>
    <n v="256445.66037735849"/>
    <n v="562697.90476190473"/>
    <n v="218.25162585307106"/>
    <n v="478.89183383991895"/>
    <n v="0.45574305183501396"/>
    <n v="0"/>
    <n v="256445.66037735849"/>
    <s v="Close"/>
  </r>
  <r>
    <n v="301"/>
    <x v="0"/>
    <x v="2"/>
    <x v="0"/>
    <n v="18"/>
    <n v="1175"/>
    <x v="14"/>
    <x v="1"/>
    <x v="7"/>
    <x v="5"/>
    <s v="Collection"/>
    <s v="New Halfa"/>
    <s v="Cash "/>
    <s v="Kantar 315Lb"/>
    <n v="22.466037735849056"/>
    <n v="3.2100162781422723"/>
    <n v="79000"/>
    <n v="552899.68253968249"/>
    <n v="470.55292131036805"/>
    <n v="1774816.9811320754"/>
    <n v="1510.4825371336813"/>
    <n v="1400"/>
    <n v="31452.452830188678"/>
    <m/>
    <n v="1806269.4339622641"/>
    <n v="562697.90476190473"/>
    <n v="1537.2505820955439"/>
    <n v="478.89183383991889"/>
    <n v="3.2100162781422723"/>
    <n v="0"/>
    <n v="1806269.4339622643"/>
    <s v="Close"/>
  </r>
  <r>
    <n v="302"/>
    <x v="0"/>
    <x v="2"/>
    <x v="0"/>
    <n v="18"/>
    <n v="1175"/>
    <x v="14"/>
    <x v="1"/>
    <x v="7"/>
    <x v="5"/>
    <s v="Collection"/>
    <s v="New Halfa"/>
    <s v="Cash "/>
    <s v="Kantar 315Lb"/>
    <n v="29.122641509433961"/>
    <n v="4.161132212406649"/>
    <n v="79000"/>
    <n v="552899.68253968249"/>
    <n v="470.55292131036805"/>
    <n v="2300688.6792452829"/>
    <n v="1958.0329185066237"/>
    <n v="1400"/>
    <n v="40771.698113207545"/>
    <m/>
    <n v="2341460.3773584906"/>
    <n v="562697.90476190473"/>
    <n v="1992.7322360497792"/>
    <n v="478.89183383991895"/>
    <n v="4.161132212406649"/>
    <n v="0"/>
    <n v="2341460.3773584906"/>
    <s v="Close"/>
  </r>
  <r>
    <n v="303"/>
    <x v="0"/>
    <x v="2"/>
    <x v="0"/>
    <n v="18"/>
    <n v="1175"/>
    <x v="14"/>
    <x v="1"/>
    <x v="7"/>
    <x v="5"/>
    <s v="Collection"/>
    <s v="New Halfa"/>
    <s v="Cash "/>
    <s v="Kantar 315Lb"/>
    <n v="27.181132075471698"/>
    <n v="3.8837233982462056"/>
    <n v="79000"/>
    <n v="552899.68253968249"/>
    <n v="470.55292131036805"/>
    <n v="2147309.4339622641"/>
    <n v="1827.4973906061823"/>
    <n v="1400"/>
    <n v="38053.584905660377"/>
    <m/>
    <n v="2185363.0188679243"/>
    <n v="562697.90476190473"/>
    <n v="1859.8834203131271"/>
    <n v="478.89183383991889"/>
    <n v="3.8837233982462056"/>
    <n v="0"/>
    <n v="2185363.0188679243"/>
    <s v="Close"/>
  </r>
  <r>
    <n v="304"/>
    <x v="0"/>
    <x v="2"/>
    <x v="0"/>
    <n v="18"/>
    <n v="1175"/>
    <x v="14"/>
    <x v="1"/>
    <x v="7"/>
    <x v="5"/>
    <s v="Collection"/>
    <s v="New Halfa"/>
    <s v="Cash "/>
    <s v="Kantar 315Lb"/>
    <n v="30.232075471698117"/>
    <n v="4.3196515347840458"/>
    <n v="79000"/>
    <n v="552899.68253968249"/>
    <n v="470.55292131036805"/>
    <n v="2388333.9622641513"/>
    <n v="2032.6246487354479"/>
    <n v="1400"/>
    <n v="42324.905660377364"/>
    <m/>
    <n v="2430658.8679245287"/>
    <n v="562697.90476190473"/>
    <n v="2068.6458450421519"/>
    <n v="478.89183383991889"/>
    <n v="4.3196515347840458"/>
    <n v="0"/>
    <n v="2430658.8679245287"/>
    <s v="Close"/>
  </r>
  <r>
    <n v="305"/>
    <x v="0"/>
    <x v="2"/>
    <x v="0"/>
    <n v="18"/>
    <n v="1175"/>
    <x v="14"/>
    <x v="1"/>
    <x v="7"/>
    <x v="5"/>
    <s v="Collection"/>
    <s v="New Halfa"/>
    <s v="Cash "/>
    <s v="Kantar 315Lb"/>
    <n v="27.597169811320754"/>
    <n v="3.9431681441377293"/>
    <n v="79000"/>
    <n v="552899.68253968249"/>
    <n v="470.55292131036805"/>
    <n v="2180176.4150943398"/>
    <n v="1855.4692894419914"/>
    <n v="1400"/>
    <n v="38636.037735849059"/>
    <m/>
    <n v="2218812.4528301889"/>
    <n v="562697.90476190485"/>
    <n v="1888.3510236852671"/>
    <n v="478.891833839919"/>
    <n v="3.9431681441377293"/>
    <n v="0"/>
    <n v="2218812.4528301889"/>
    <s v="Close"/>
  </r>
  <r>
    <n v="306"/>
    <x v="0"/>
    <x v="2"/>
    <x v="0"/>
    <n v="18"/>
    <n v="1175"/>
    <x v="14"/>
    <x v="1"/>
    <x v="7"/>
    <x v="5"/>
    <s v="Collection"/>
    <s v="New Halfa"/>
    <s v="Cash "/>
    <s v="Kantar 315Lb"/>
    <n v="23.852830188679246"/>
    <n v="3.4081654311140177"/>
    <n v="79000"/>
    <n v="552899.68253968249"/>
    <n v="470.55292131036805"/>
    <n v="1884373.5849056605"/>
    <n v="1603.7221999197111"/>
    <n v="1400"/>
    <n v="33393.962264150941"/>
    <m/>
    <n v="1917767.5471698113"/>
    <n v="562697.90476190462"/>
    <n v="1632.1425933360097"/>
    <n v="478.89183383991889"/>
    <n v="3.4081654311140177"/>
    <n v="0"/>
    <n v="1917767.5471698111"/>
    <s v="Close"/>
  </r>
  <r>
    <n v="307"/>
    <x v="0"/>
    <x v="2"/>
    <x v="3"/>
    <n v="12"/>
    <n v="1130"/>
    <x v="12"/>
    <x v="2"/>
    <x v="6"/>
    <x v="4"/>
    <s v="Collection"/>
    <s v="Al-manaqil"/>
    <s v="Cash "/>
    <s v="MT"/>
    <n v="31.94"/>
    <n v="31.94"/>
    <n v="890000"/>
    <n v="890000"/>
    <n v="787.61061946902657"/>
    <n v="28426600"/>
    <n v="25156.283185840708"/>
    <n v="10000"/>
    <n v="319400"/>
    <m/>
    <n v="28746000"/>
    <n v="900000"/>
    <n v="25438.938053097347"/>
    <n v="796.46017699115043"/>
    <n v="31.94"/>
    <n v="0"/>
    <n v="28746000"/>
    <s v="Close"/>
  </r>
  <r>
    <n v="308"/>
    <x v="0"/>
    <x v="2"/>
    <x v="3"/>
    <n v="12"/>
    <n v="1130"/>
    <x v="12"/>
    <x v="2"/>
    <x v="6"/>
    <x v="4"/>
    <s v="Collection"/>
    <s v="Al-manaqil"/>
    <s v="Cash "/>
    <s v="MT"/>
    <n v="26.593"/>
    <n v="26.593"/>
    <n v="890000"/>
    <n v="890000"/>
    <n v="787.61061946902657"/>
    <n v="23667770"/>
    <n v="20944.929203539825"/>
    <n v="10000"/>
    <n v="265930"/>
    <m/>
    <n v="23933700"/>
    <n v="900000"/>
    <n v="21180.265486725664"/>
    <n v="796.46017699115043"/>
    <n v="26.593"/>
    <n v="0"/>
    <n v="23933700"/>
    <s v="Close"/>
  </r>
  <r>
    <n v="309"/>
    <x v="0"/>
    <x v="2"/>
    <x v="3"/>
    <n v="12"/>
    <n v="1130"/>
    <x v="12"/>
    <x v="2"/>
    <x v="6"/>
    <x v="4"/>
    <s v="Collection"/>
    <s v="Al-manaqil"/>
    <s v="Cash "/>
    <s v="MT"/>
    <n v="28.879000000000001"/>
    <n v="28.879000000000001"/>
    <n v="890000"/>
    <n v="890000"/>
    <n v="787.61061946902657"/>
    <n v="25702310"/>
    <n v="22745.407079646018"/>
    <n v="10000"/>
    <n v="288790"/>
    <m/>
    <n v="25991100"/>
    <n v="900000"/>
    <n v="23000.973451327434"/>
    <n v="796.46017699115043"/>
    <n v="28.879000000000001"/>
    <n v="0"/>
    <n v="25991100"/>
    <s v="Close"/>
  </r>
  <r>
    <n v="310"/>
    <x v="0"/>
    <x v="2"/>
    <x v="3"/>
    <n v="12"/>
    <n v="1130"/>
    <x v="12"/>
    <x v="2"/>
    <x v="6"/>
    <x v="4"/>
    <s v="Collection"/>
    <s v="Al-manaqil"/>
    <s v="Cash "/>
    <s v="MT"/>
    <n v="26.97"/>
    <n v="26.97"/>
    <n v="890000"/>
    <n v="890000"/>
    <n v="787.61061946902657"/>
    <n v="24003300"/>
    <n v="21241.858407079646"/>
    <n v="10000"/>
    <n v="269700"/>
    <m/>
    <n v="24273000"/>
    <n v="900000"/>
    <n v="21480.530973451328"/>
    <n v="796.46017699115055"/>
    <n v="26.97"/>
    <n v="0"/>
    <n v="24273000"/>
    <s v="Close"/>
  </r>
  <r>
    <n v="311"/>
    <x v="0"/>
    <x v="2"/>
    <x v="3"/>
    <n v="12"/>
    <n v="1130"/>
    <x v="12"/>
    <x v="2"/>
    <x v="6"/>
    <x v="4"/>
    <s v="Collection"/>
    <s v="Al-manaqil"/>
    <s v="Cash "/>
    <s v="MT"/>
    <n v="26.811"/>
    <n v="26.811"/>
    <n v="895000"/>
    <n v="895000"/>
    <n v="792.0353982300885"/>
    <n v="23995845"/>
    <n v="21235.261061946901"/>
    <n v="10000"/>
    <n v="268110"/>
    <m/>
    <n v="24263955"/>
    <n v="905000"/>
    <n v="21472.526548672566"/>
    <n v="800.88495575221236"/>
    <n v="26.811"/>
    <n v="0"/>
    <n v="24263955"/>
    <s v="Close"/>
  </r>
  <r>
    <n v="312"/>
    <x v="0"/>
    <x v="2"/>
    <x v="3"/>
    <n v="12"/>
    <n v="1130"/>
    <x v="12"/>
    <x v="2"/>
    <x v="6"/>
    <x v="4"/>
    <s v="Collection"/>
    <s v="Al-manaqil"/>
    <s v="Cash "/>
    <s v="MT"/>
    <n v="26.135000000000002"/>
    <n v="26.135000000000002"/>
    <n v="895000"/>
    <n v="895000"/>
    <n v="792.0353982300885"/>
    <n v="23390825"/>
    <n v="20699.845132743361"/>
    <n v="10000"/>
    <n v="261350.00000000003"/>
    <m/>
    <n v="23652175"/>
    <n v="905000"/>
    <n v="20931.128318584069"/>
    <n v="800.88495575221225"/>
    <n v="26.135000000000002"/>
    <n v="0"/>
    <n v="23652175"/>
    <s v="Close"/>
  </r>
  <r>
    <n v="313"/>
    <x v="0"/>
    <x v="2"/>
    <x v="3"/>
    <n v="12"/>
    <n v="1130"/>
    <x v="12"/>
    <x v="2"/>
    <x v="6"/>
    <x v="4"/>
    <s v="Collection"/>
    <s v="Al-manaqil"/>
    <s v="Cash "/>
    <s v="MT"/>
    <n v="16.715"/>
    <n v="16.715"/>
    <n v="895000"/>
    <n v="895000"/>
    <n v="792.0353982300885"/>
    <n v="14959925"/>
    <n v="13238.871681415929"/>
    <n v="10000"/>
    <n v="167150"/>
    <m/>
    <n v="15127075"/>
    <n v="905000"/>
    <n v="13386.79203539823"/>
    <n v="800.88495575221236"/>
    <n v="16.715"/>
    <n v="0"/>
    <n v="15127075"/>
    <s v="Close"/>
  </r>
  <r>
    <n v="314"/>
    <x v="0"/>
    <x v="2"/>
    <x v="3"/>
    <n v="12"/>
    <n v="1130"/>
    <x v="12"/>
    <x v="2"/>
    <x v="6"/>
    <x v="4"/>
    <s v="Collection"/>
    <s v="Al-manaqil"/>
    <s v="Cash "/>
    <s v="MT"/>
    <n v="28.798999999999999"/>
    <n v="28.798999999999999"/>
    <n v="895000"/>
    <n v="895000"/>
    <n v="792.0353982300885"/>
    <n v="25775105"/>
    <n v="22809.827433628318"/>
    <n v="10000"/>
    <n v="287990"/>
    <m/>
    <n v="26063095"/>
    <n v="905000"/>
    <n v="23064.685840707964"/>
    <n v="800.88495575221236"/>
    <n v="28.798999999999999"/>
    <n v="0"/>
    <n v="26063095"/>
    <s v="Close"/>
  </r>
  <r>
    <n v="315"/>
    <x v="0"/>
    <x v="2"/>
    <x v="3"/>
    <n v="12"/>
    <n v="1130"/>
    <x v="12"/>
    <x v="2"/>
    <x v="6"/>
    <x v="4"/>
    <s v="Collection"/>
    <s v="Al-manaqil"/>
    <s v="Cash "/>
    <s v="MT"/>
    <n v="30.488"/>
    <n v="30.488"/>
    <n v="900000"/>
    <n v="900000"/>
    <n v="796.46017699115043"/>
    <n v="27439200"/>
    <n v="24282.477876106193"/>
    <n v="10000"/>
    <n v="304880"/>
    <m/>
    <n v="27744080"/>
    <n v="910000"/>
    <n v="24552.283185840708"/>
    <n v="805.30973451327441"/>
    <n v="30.488"/>
    <n v="0"/>
    <n v="27744080"/>
    <s v="Close"/>
  </r>
  <r>
    <n v="316"/>
    <x v="0"/>
    <x v="2"/>
    <x v="3"/>
    <n v="12"/>
    <n v="1130"/>
    <x v="12"/>
    <x v="2"/>
    <x v="6"/>
    <x v="4"/>
    <s v="Collection"/>
    <s v="Al-manaqil"/>
    <s v="Cash "/>
    <s v="MT"/>
    <n v="31.024999999999999"/>
    <n v="31.024999999999999"/>
    <n v="900000"/>
    <n v="900000"/>
    <n v="796.46017699115043"/>
    <n v="27922500"/>
    <n v="24710.176991150442"/>
    <n v="10000"/>
    <n v="310250"/>
    <m/>
    <n v="28232750"/>
    <n v="910000"/>
    <n v="24984.734513274336"/>
    <n v="805.30973451327441"/>
    <n v="31.024999999999999"/>
    <n v="0"/>
    <n v="28232750"/>
    <s v="Close"/>
  </r>
  <r>
    <n v="317"/>
    <x v="0"/>
    <x v="2"/>
    <x v="3"/>
    <n v="12"/>
    <n v="1130"/>
    <x v="12"/>
    <x v="2"/>
    <x v="6"/>
    <x v="4"/>
    <s v="Collection"/>
    <s v="Al-manaqil"/>
    <s v="Cash "/>
    <s v="MT"/>
    <n v="25.957000000000001"/>
    <n v="25.957000000000001"/>
    <n v="900000"/>
    <n v="900000"/>
    <n v="796.46017699115043"/>
    <n v="23361300"/>
    <n v="20673.716814159292"/>
    <n v="10000"/>
    <n v="259570"/>
    <m/>
    <n v="23620870"/>
    <n v="910000"/>
    <n v="20903.424778761062"/>
    <n v="805.30973451327429"/>
    <n v="25.957000000000001"/>
    <n v="0"/>
    <n v="23620870"/>
    <s v="Close"/>
  </r>
  <r>
    <n v="318"/>
    <x v="0"/>
    <x v="2"/>
    <x v="3"/>
    <n v="12"/>
    <n v="1130"/>
    <x v="12"/>
    <x v="2"/>
    <x v="6"/>
    <x v="4"/>
    <s v="Collection"/>
    <s v="Al-manaqil"/>
    <s v="Cash "/>
    <s v="MT"/>
    <n v="28.56"/>
    <n v="28.56"/>
    <n v="905000"/>
    <n v="905000"/>
    <n v="800.88495575221236"/>
    <n v="25846800"/>
    <n v="22873.274336283186"/>
    <n v="10000"/>
    <n v="285600"/>
    <n v="2025000"/>
    <n v="28157400"/>
    <n v="985903.36134453781"/>
    <n v="24918.053097345131"/>
    <n v="872.48085074737855"/>
    <n v="28.56"/>
    <n v="0"/>
    <n v="28157400"/>
    <s v="Close"/>
  </r>
  <r>
    <n v="319"/>
    <x v="0"/>
    <x v="2"/>
    <x v="3"/>
    <n v="13"/>
    <n v="1130"/>
    <x v="12"/>
    <x v="2"/>
    <x v="6"/>
    <x v="4"/>
    <s v="Collection"/>
    <s v="Al-manaqil"/>
    <s v="Cash "/>
    <s v="MT"/>
    <n v="29.693000000000001"/>
    <n v="29.693000000000001"/>
    <n v="905000"/>
    <n v="905000"/>
    <n v="800.88495575221236"/>
    <n v="26872165"/>
    <n v="23780.676991150442"/>
    <n v="10000"/>
    <n v="296930"/>
    <n v="15252000"/>
    <n v="42421095"/>
    <n v="1428656.4173374195"/>
    <n v="37540.792035398234"/>
    <n v="1264.2977144578936"/>
    <n v="29.693000000000001"/>
    <n v="0"/>
    <n v="42421095"/>
    <s v="Close"/>
  </r>
  <r>
    <n v="320"/>
    <x v="0"/>
    <x v="2"/>
    <x v="3"/>
    <n v="13"/>
    <n v="1130"/>
    <x v="12"/>
    <x v="2"/>
    <x v="6"/>
    <x v="4"/>
    <s v="Collection"/>
    <s v="Al-manaqil"/>
    <s v="Cash "/>
    <s v="MT"/>
    <n v="32.335999999999999"/>
    <n v="32.335999999999999"/>
    <n v="905000"/>
    <n v="905000"/>
    <n v="800.88495575221236"/>
    <n v="29264080"/>
    <n v="25897.41592920354"/>
    <n v="10000"/>
    <n v="323360"/>
    <n v="6015000"/>
    <n v="35602440"/>
    <n v="1101015.5863433944"/>
    <n v="31506.58407079646"/>
    <n v="974.35007641008349"/>
    <n v="32.335999999999999"/>
    <n v="0"/>
    <n v="35602440"/>
    <s v="Close"/>
  </r>
  <r>
    <n v="321"/>
    <x v="0"/>
    <x v="2"/>
    <x v="3"/>
    <n v="13"/>
    <n v="1130"/>
    <x v="12"/>
    <x v="2"/>
    <x v="6"/>
    <x v="4"/>
    <s v="Collection"/>
    <s v="Al-manaqil"/>
    <s v="Cash "/>
    <s v="MT"/>
    <n v="30.27"/>
    <n v="30.27"/>
    <n v="905000"/>
    <n v="905000"/>
    <n v="800.88495575221236"/>
    <n v="27394350"/>
    <n v="24242.787610619471"/>
    <n v="10000"/>
    <n v="302700"/>
    <m/>
    <n v="27697050"/>
    <n v="915000"/>
    <n v="24510.663716814161"/>
    <n v="809.73451327433634"/>
    <n v="30.27"/>
    <n v="0"/>
    <n v="27697050"/>
    <s v="Close"/>
  </r>
  <r>
    <n v="322"/>
    <x v="0"/>
    <x v="2"/>
    <x v="0"/>
    <n v="16"/>
    <n v="1175"/>
    <x v="12"/>
    <x v="2"/>
    <x v="6"/>
    <x v="4"/>
    <s v="Collection"/>
    <s v="Al-manaqil"/>
    <s v="Cash "/>
    <s v="MT"/>
    <n v="30.369"/>
    <n v="30.369"/>
    <n v="905000"/>
    <n v="905000"/>
    <n v="770.21276595744678"/>
    <n v="27483945"/>
    <n v="23390.591489361701"/>
    <n v="10000"/>
    <n v="303690"/>
    <n v="18612900"/>
    <n v="46400535"/>
    <n v="1527891.4353452534"/>
    <n v="39489.817021276598"/>
    <n v="1300.3331364640455"/>
    <n v="30.369"/>
    <n v="0"/>
    <n v="46400535"/>
    <s v="Close"/>
  </r>
  <r>
    <n v="323"/>
    <x v="0"/>
    <x v="2"/>
    <x v="0"/>
    <n v="16"/>
    <n v="1175"/>
    <x v="12"/>
    <x v="2"/>
    <x v="6"/>
    <x v="4"/>
    <s v="Collection"/>
    <s v="Al-manaqil"/>
    <s v="Cash "/>
    <s v="MT"/>
    <n v="30.428000000000001"/>
    <n v="30.428000000000001"/>
    <n v="905000"/>
    <n v="905000"/>
    <n v="770.21276595744678"/>
    <n v="27537340"/>
    <n v="23436.03404255319"/>
    <n v="10000"/>
    <n v="304280"/>
    <m/>
    <n v="27841620"/>
    <n v="915000"/>
    <n v="23694.995744680851"/>
    <n v="778.72340425531911"/>
    <n v="30.428000000000001"/>
    <n v="0"/>
    <n v="27841620"/>
    <s v="Close"/>
  </r>
  <r>
    <n v="324"/>
    <x v="0"/>
    <x v="2"/>
    <x v="1"/>
    <n v="28"/>
    <n v="1130"/>
    <x v="4"/>
    <x v="0"/>
    <x v="4"/>
    <x v="1"/>
    <s v="Collection"/>
    <s v="Gadarif"/>
    <s v="Cash "/>
    <s v="Kantar 100lb"/>
    <n v="3305.95"/>
    <n v="148.58202247191011"/>
    <n v="67000"/>
    <n v="1490750"/>
    <n v="1319.2477876106195"/>
    <n v="221498650"/>
    <n v="196016.50442477877"/>
    <n v="900"/>
    <n v="2975355"/>
    <n v="12861950"/>
    <n v="237335955"/>
    <n v="1597339.6448070903"/>
    <n v="210031.8185840708"/>
    <n v="1413.5749069089295"/>
    <n v="148.58202247191011"/>
    <n v="0"/>
    <n v="237335955"/>
    <s v="Open "/>
  </r>
  <r>
    <n v="325"/>
    <x v="0"/>
    <x v="2"/>
    <x v="1"/>
    <n v="27"/>
    <n v="1130"/>
    <x v="14"/>
    <x v="1"/>
    <x v="7"/>
    <x v="5"/>
    <s v="Collection"/>
    <s v="New Halfa"/>
    <s v="Cash "/>
    <s v="Kantar 315Lb"/>
    <n v="0.97075471698113203"/>
    <n v="0.13870440708022164"/>
    <n v="74000"/>
    <n v="517906.03174603172"/>
    <n v="458.3239218991431"/>
    <n v="71835.849056603765"/>
    <n v="63.571547837702447"/>
    <n v="1400"/>
    <n v="1359.0566037735848"/>
    <m/>
    <n v="73194.90566037735"/>
    <n v="527704.25396825385"/>
    <n v="64.774252796794116"/>
    <n v="466.99491501615387"/>
    <n v="0.13870440708022164"/>
    <n v="0"/>
    <n v="73194.90566037735"/>
    <s v="Close"/>
  </r>
  <r>
    <n v="326"/>
    <x v="0"/>
    <x v="2"/>
    <x v="1"/>
    <n v="27"/>
    <n v="1130"/>
    <x v="14"/>
    <x v="1"/>
    <x v="7"/>
    <x v="5"/>
    <s v="Collection"/>
    <s v="New Halfa"/>
    <s v="Cash "/>
    <s v="Kantar 315Lb"/>
    <n v="4.1603773584905657"/>
    <n v="0.59444745891523554"/>
    <n v="74000"/>
    <n v="517906.03174603172"/>
    <n v="458.3239218991431"/>
    <n v="307867.92452830187"/>
    <n v="272.44949073301052"/>
    <n v="1400"/>
    <n v="5824.5283018867922"/>
    <m/>
    <n v="313692.45283018867"/>
    <n v="527704.25396825396"/>
    <n v="277.6039405576891"/>
    <n v="466.99491501615398"/>
    <n v="0.59444745891523554"/>
    <n v="0"/>
    <n v="313692.45283018867"/>
    <s v="Close"/>
  </r>
  <r>
    <n v="327"/>
    <x v="0"/>
    <x v="2"/>
    <x v="1"/>
    <n v="27"/>
    <n v="1130"/>
    <x v="14"/>
    <x v="1"/>
    <x v="7"/>
    <x v="5"/>
    <s v="Collection"/>
    <s v="New Halfa"/>
    <s v="Cash "/>
    <s v="Kantar 315Lb"/>
    <n v="18.305660377358489"/>
    <n v="2.6155688192270361"/>
    <n v="74000"/>
    <n v="517906.03174603172"/>
    <n v="458.3239218991431"/>
    <n v="1354618.8679245282"/>
    <n v="1198.7777592252462"/>
    <n v="1400"/>
    <n v="25627.924528301886"/>
    <m/>
    <n v="1380246.7924528301"/>
    <n v="527704.25396825396"/>
    <n v="1221.4573384538319"/>
    <n v="466.99491501615398"/>
    <n v="2.6155688192270361"/>
    <n v="0"/>
    <n v="1380246.7924528299"/>
    <s v="Close"/>
  </r>
  <r>
    <n v="328"/>
    <x v="0"/>
    <x v="2"/>
    <x v="1"/>
    <n v="27"/>
    <n v="1130"/>
    <x v="14"/>
    <x v="1"/>
    <x v="7"/>
    <x v="5"/>
    <s v="Collection"/>
    <s v="New Halfa"/>
    <s v="Cash "/>
    <s v="Kantar 315Lb"/>
    <n v="4.5764150943396222"/>
    <n v="0.65389220480675903"/>
    <n v="74000"/>
    <n v="517906.03174603172"/>
    <n v="458.3239218991431"/>
    <n v="338654.71698113205"/>
    <n v="299.69443980631155"/>
    <n v="1400"/>
    <n v="6406.9811320754716"/>
    <m/>
    <n v="345061.69811320753"/>
    <n v="527704.25396825396"/>
    <n v="305.36433461345797"/>
    <n v="466.99491501615398"/>
    <n v="0.65389220480675903"/>
    <n v="0"/>
    <n v="345061.69811320747"/>
    <s v="Close"/>
  </r>
  <r>
    <n v="329"/>
    <x v="0"/>
    <x v="2"/>
    <x v="1"/>
    <n v="27"/>
    <n v="1130"/>
    <x v="14"/>
    <x v="1"/>
    <x v="7"/>
    <x v="5"/>
    <s v="Collection"/>
    <s v="New Halfa"/>
    <s v="Cash "/>
    <s v="Kantar 315Lb"/>
    <n v="29.261320754716984"/>
    <n v="4.1809471277038233"/>
    <n v="74000"/>
    <n v="517906.03174603172"/>
    <n v="458.3239218991431"/>
    <n v="2165337.7358490569"/>
    <n v="1916.2280848221742"/>
    <n v="1400"/>
    <n v="40965.84905660378"/>
    <m/>
    <n v="2206303.5849056607"/>
    <n v="527704.25396825408"/>
    <n v="1952.4810485890803"/>
    <n v="466.99491501615404"/>
    <n v="4.1809471277038233"/>
    <n v="0"/>
    <n v="2206303.5849056607"/>
    <s v="Close"/>
  </r>
  <r>
    <n v="330"/>
    <x v="0"/>
    <x v="2"/>
    <x v="1"/>
    <n v="27"/>
    <n v="1130"/>
    <x v="14"/>
    <x v="1"/>
    <x v="7"/>
    <x v="5"/>
    <s v="Collection"/>
    <s v="New Halfa"/>
    <s v="Cash "/>
    <s v="Kantar 315Lb"/>
    <n v="25.378301886792453"/>
    <n v="3.6261294993829369"/>
    <n v="74000"/>
    <n v="517906.03174603172"/>
    <n v="458.3239218991431"/>
    <n v="1877994.3396226414"/>
    <n v="1661.9418934713642"/>
    <n v="1400"/>
    <n v="35529.622641509435"/>
    <m/>
    <n v="1913523.9622641508"/>
    <n v="527704.25396825396"/>
    <n v="1693.3840374019035"/>
    <n v="466.99491501615393"/>
    <n v="3.6261294993829369"/>
    <n v="0"/>
    <n v="1913523.9622641508"/>
    <s v="Close"/>
  </r>
  <r>
    <n v="331"/>
    <x v="0"/>
    <x v="2"/>
    <x v="1"/>
    <n v="27"/>
    <n v="1130"/>
    <x v="14"/>
    <x v="1"/>
    <x v="7"/>
    <x v="5"/>
    <s v="Collection"/>
    <s v="New Halfa"/>
    <s v="Cash "/>
    <s v="Kantar 315Lb"/>
    <n v="21.77264150943396"/>
    <n v="3.1109417016563992"/>
    <n v="74000"/>
    <n v="517906.03174603172"/>
    <n v="458.3239218991431"/>
    <n v="1611175.471698113"/>
    <n v="1425.8190015027549"/>
    <n v="1400"/>
    <n v="30481.698113207545"/>
    <m/>
    <n v="1641657.1698113205"/>
    <n v="527704.25396825396"/>
    <n v="1452.7939555852395"/>
    <n v="466.99491501615393"/>
    <n v="3.1109417016563992"/>
    <n v="0"/>
    <n v="1641657.1698113207"/>
    <s v="Close"/>
  </r>
  <r>
    <n v="332"/>
    <x v="0"/>
    <x v="2"/>
    <x v="1"/>
    <n v="27"/>
    <n v="1130"/>
    <x v="14"/>
    <x v="1"/>
    <x v="7"/>
    <x v="5"/>
    <s v="Collection"/>
    <s v="New Halfa"/>
    <s v="Cash "/>
    <s v="Kantar 315Lb"/>
    <n v="27.181132075471698"/>
    <n v="3.8837233982462056"/>
    <n v="74000"/>
    <n v="517906.03174603172"/>
    <n v="458.3239218991431"/>
    <n v="2011403.7735849055"/>
    <n v="1780.0033394556685"/>
    <n v="1400"/>
    <n v="38053.584905660377"/>
    <m/>
    <n v="2049457.358490566"/>
    <n v="527704.25396825396"/>
    <n v="1813.6790783102354"/>
    <n v="466.99491501615393"/>
    <n v="3.8837233982462056"/>
    <n v="0"/>
    <n v="2049457.358490566"/>
    <s v="Close"/>
  </r>
  <r>
    <n v="333"/>
    <x v="0"/>
    <x v="2"/>
    <x v="1"/>
    <n v="27"/>
    <n v="1130"/>
    <x v="14"/>
    <x v="1"/>
    <x v="7"/>
    <x v="5"/>
    <s v="Collection"/>
    <s v="New Halfa"/>
    <s v="Cash "/>
    <s v="Kantar 315Lb"/>
    <n v="26.210377358490565"/>
    <n v="3.7450189911659839"/>
    <n v="74000"/>
    <n v="517906.03174603172"/>
    <n v="458.3239218991431"/>
    <n v="1939567.9245283017"/>
    <n v="1716.4317916179662"/>
    <n v="1400"/>
    <n v="36694.528301886792"/>
    <m/>
    <n v="1976262.4528301884"/>
    <n v="527704.25396825396"/>
    <n v="1748.9048255134412"/>
    <n v="466.99491501615393"/>
    <n v="3.7450189911659839"/>
    <n v="0"/>
    <n v="1976262.4528301887"/>
    <s v="Close"/>
  </r>
  <r>
    <n v="334"/>
    <x v="0"/>
    <x v="2"/>
    <x v="1"/>
    <n v="30"/>
    <n v="1130"/>
    <x v="14"/>
    <x v="1"/>
    <x v="7"/>
    <x v="5"/>
    <s v="Collection"/>
    <s v="New Halfa"/>
    <s v="Cash "/>
    <s v="Kantar 315Lb"/>
    <n v="27.735849056603772"/>
    <n v="3.9629830594349036"/>
    <n v="78000"/>
    <n v="545900.95238095231"/>
    <n v="483.09818794774543"/>
    <n v="2163396.2264150945"/>
    <n v="1914.5099348806145"/>
    <n v="1400"/>
    <n v="38830.188679245279"/>
    <m/>
    <n v="2202226.4150943398"/>
    <n v="555699.17460317467"/>
    <n v="1948.872933711805"/>
    <n v="491.76918106475631"/>
    <n v="3.9629830594349036"/>
    <n v="0"/>
    <n v="2202226.4150943398"/>
    <s v="Close"/>
  </r>
  <r>
    <n v="335"/>
    <x v="0"/>
    <x v="2"/>
    <x v="1"/>
    <n v="30"/>
    <n v="1130"/>
    <x v="14"/>
    <x v="1"/>
    <x v="7"/>
    <x v="5"/>
    <s v="Collection"/>
    <s v="New Halfa"/>
    <s v="Cash "/>
    <s v="Kantar 315Lb"/>
    <n v="12.481132075471699"/>
    <n v="1.7833423767457068"/>
    <n v="78000"/>
    <n v="545900.95238095231"/>
    <n v="483.09818794774543"/>
    <n v="973528.30188679253"/>
    <n v="861.52947069627658"/>
    <n v="1400"/>
    <n v="17473.584905660377"/>
    <m/>
    <n v="991001.88679245289"/>
    <n v="555699.17460317456"/>
    <n v="876.99282017031226"/>
    <n v="491.76918106475625"/>
    <n v="1.7833423767457068"/>
    <n v="0"/>
    <n v="991001.88679245289"/>
    <s v="Close"/>
  </r>
  <r>
    <n v="336"/>
    <x v="0"/>
    <x v="2"/>
    <x v="1"/>
    <n v="30"/>
    <n v="1130"/>
    <x v="14"/>
    <x v="1"/>
    <x v="7"/>
    <x v="5"/>
    <s v="Collection"/>
    <s v="New Halfa"/>
    <s v="Cash "/>
    <s v="Kantar 315Lb"/>
    <n v="16.364150943396226"/>
    <n v="2.3381600050665932"/>
    <n v="78000"/>
    <n v="545900.95238095231"/>
    <n v="483.09818794774543"/>
    <n v="1276403.7735849055"/>
    <n v="1129.5608615795625"/>
    <n v="1400"/>
    <n v="22909.811320754714"/>
    <m/>
    <n v="1299313.5849056602"/>
    <n v="555699.17460317456"/>
    <n v="1149.8350308899649"/>
    <n v="491.76918106475625"/>
    <n v="2.3381600050665932"/>
    <n v="0"/>
    <n v="1299313.5849056602"/>
    <s v="Close"/>
  </r>
  <r>
    <n v="337"/>
    <x v="0"/>
    <x v="2"/>
    <x v="1"/>
    <n v="31"/>
    <n v="1130"/>
    <x v="14"/>
    <x v="1"/>
    <x v="7"/>
    <x v="5"/>
    <s v="Collection"/>
    <s v="New Halfa"/>
    <s v="Cash "/>
    <s v="Kantar 315Lb"/>
    <n v="20.940566037735849"/>
    <n v="2.9920522098733522"/>
    <n v="81000"/>
    <n v="566897.14285714284"/>
    <n v="501.67888748419722"/>
    <n v="1696185.8490566039"/>
    <n v="1501.0494239438972"/>
    <n v="1400"/>
    <n v="29316.792452830188"/>
    <m/>
    <n v="1725502.641509434"/>
    <n v="576695.36507936509"/>
    <n v="1526.993488061446"/>
    <n v="510.34988060120804"/>
    <n v="2.9920522098733522"/>
    <n v="0"/>
    <n v="1725502.641509434"/>
    <s v="Close"/>
  </r>
  <r>
    <n v="338"/>
    <x v="0"/>
    <x v="2"/>
    <x v="1"/>
    <n v="31"/>
    <n v="1130"/>
    <x v="14"/>
    <x v="1"/>
    <x v="7"/>
    <x v="5"/>
    <s v="Collection"/>
    <s v="New Halfa"/>
    <s v="Cash "/>
    <s v="Kantar 315Lb"/>
    <n v="7.0726415094339616"/>
    <n v="1.0105606801559004"/>
    <n v="81000"/>
    <n v="566897.14285714284"/>
    <n v="501.67888748419722"/>
    <n v="572883.96226415085"/>
    <n v="506.97695775588568"/>
    <n v="1400"/>
    <n v="9901.6981132075471"/>
    <m/>
    <n v="582785.66037735844"/>
    <n v="576695.36507936509"/>
    <n v="515.73952245783937"/>
    <n v="510.34988060120804"/>
    <n v="1.0105606801559004"/>
    <n v="0"/>
    <n v="582785.66037735844"/>
    <s v="Close"/>
  </r>
  <r>
    <n v="339"/>
    <x v="0"/>
    <x v="2"/>
    <x v="1"/>
    <n v="31"/>
    <n v="1130"/>
    <x v="14"/>
    <x v="1"/>
    <x v="7"/>
    <x v="5"/>
    <s v="Collection"/>
    <s v="New Halfa"/>
    <s v="Cash "/>
    <s v="Kantar 315Lb"/>
    <n v="1.1094339622641509"/>
    <n v="0.15851932237739616"/>
    <n v="81000"/>
    <n v="566897.14285714284"/>
    <n v="501.67888748419722"/>
    <n v="89864.15094339622"/>
    <n v="79.525797295040903"/>
    <n v="1400"/>
    <n v="1553.2075471698113"/>
    <m/>
    <n v="91417.358490566025"/>
    <n v="576695.36507936497"/>
    <n v="80.900317248288516"/>
    <n v="510.34988060120793"/>
    <n v="0.15851932237739616"/>
    <n v="0"/>
    <n v="91417.358490566025"/>
    <s v="Close"/>
  </r>
  <r>
    <n v="340"/>
    <x v="0"/>
    <x v="2"/>
    <x v="1"/>
    <n v="31"/>
    <n v="1130"/>
    <x v="14"/>
    <x v="1"/>
    <x v="7"/>
    <x v="5"/>
    <s v="Collection"/>
    <s v="New Halfa"/>
    <s v="Cash "/>
    <s v="Kantar 315Lb"/>
    <n v="11.233018867924528"/>
    <n v="1.6050081390711362"/>
    <n v="81000"/>
    <n v="566897.14285714284"/>
    <n v="501.67888748419722"/>
    <n v="909874.52830188675"/>
    <n v="805.19869761228915"/>
    <n v="1400"/>
    <n v="15726.226415094339"/>
    <m/>
    <n v="925600.75471698109"/>
    <n v="576695.36507936497"/>
    <n v="819.11571213892137"/>
    <n v="510.34988060120799"/>
    <n v="1.6050081390711362"/>
    <n v="0"/>
    <n v="925600.75471698109"/>
    <s v="Close"/>
  </r>
  <r>
    <n v="341"/>
    <x v="0"/>
    <x v="2"/>
    <x v="1"/>
    <n v="31"/>
    <n v="1130"/>
    <x v="14"/>
    <x v="1"/>
    <x v="7"/>
    <x v="5"/>
    <s v="Collection"/>
    <s v="New Halfa"/>
    <s v="Cash "/>
    <s v="Kantar 315Lb"/>
    <n v="5.2698113207547168"/>
    <n v="0.75296678129263173"/>
    <n v="81000"/>
    <n v="566897.14285714284"/>
    <n v="501.67888748419722"/>
    <n v="426854.71698113205"/>
    <n v="377.74753715144431"/>
    <n v="1400"/>
    <n v="7377.7358490566039"/>
    <m/>
    <n v="434232.45283018867"/>
    <n v="576695.36507936509"/>
    <n v="384.2765069293705"/>
    <n v="510.34988060120799"/>
    <n v="0.75296678129263173"/>
    <n v="0"/>
    <n v="434232.45283018867"/>
    <s v="Close"/>
  </r>
  <r>
    <n v="342"/>
    <x v="0"/>
    <x v="2"/>
    <x v="1"/>
    <n v="31"/>
    <n v="1130"/>
    <x v="14"/>
    <x v="1"/>
    <x v="7"/>
    <x v="5"/>
    <s v="Collection"/>
    <s v="New Halfa"/>
    <s v="Cash "/>
    <s v="Kantar 315Lb"/>
    <n v="6.7952830188679245"/>
    <n v="0.9709308495615514"/>
    <n v="81000"/>
    <n v="566897.14285714284"/>
    <n v="501.67888748419722"/>
    <n v="550417.92452830193"/>
    <n v="487.0955084321256"/>
    <n v="1400"/>
    <n v="9513.3962264150941"/>
    <m/>
    <n v="559931.32075471699"/>
    <n v="576695.36507936509"/>
    <n v="495.51444314576725"/>
    <n v="510.34988060120804"/>
    <n v="0.9709308495615514"/>
    <n v="0"/>
    <n v="559931.32075471699"/>
    <s v="Close"/>
  </r>
  <r>
    <n v="343"/>
    <x v="0"/>
    <x v="2"/>
    <x v="1"/>
    <n v="31"/>
    <n v="1130"/>
    <x v="14"/>
    <x v="1"/>
    <x v="7"/>
    <x v="5"/>
    <s v="Collection"/>
    <s v="New Halfa"/>
    <s v="Cash "/>
    <s v="Kantar 315Lb"/>
    <n v="5.9632075471698114"/>
    <n v="0.85204135777850443"/>
    <n v="81000"/>
    <n v="566897.14285714284"/>
    <n v="501.67888748419722"/>
    <n v="483019.8113207547"/>
    <n v="427.45116046084485"/>
    <n v="1400"/>
    <n v="8348.4905660377353"/>
    <m/>
    <n v="491368.30188679241"/>
    <n v="576695.36507936497"/>
    <n v="434.83920520955081"/>
    <n v="510.34988060120793"/>
    <n v="0.85204135777850443"/>
    <n v="0"/>
    <n v="491368.30188679241"/>
    <s v="Close"/>
  </r>
  <r>
    <n v="344"/>
    <x v="0"/>
    <x v="2"/>
    <x v="1"/>
    <n v="31"/>
    <n v="1130"/>
    <x v="14"/>
    <x v="1"/>
    <x v="7"/>
    <x v="5"/>
    <s v="Collection"/>
    <s v="New Halfa"/>
    <s v="Cash "/>
    <s v="Kantar 315Lb"/>
    <n v="8.5981132075471702"/>
    <n v="1.2285247484248203"/>
    <n v="81000"/>
    <n v="566897.14285714284"/>
    <n v="501.67888748419722"/>
    <n v="696447.16981132084"/>
    <n v="616.32492903656714"/>
    <n v="1400"/>
    <n v="12037.358490566039"/>
    <m/>
    <n v="708484.52830188686"/>
    <n v="576695.36507936509"/>
    <n v="626.97745867423612"/>
    <n v="510.34988060120799"/>
    <n v="1.2285247484248203"/>
    <n v="0"/>
    <n v="708484.52830188686"/>
    <s v="Close"/>
  </r>
  <r>
    <n v="345"/>
    <x v="0"/>
    <x v="2"/>
    <x v="1"/>
    <n v="31"/>
    <n v="1130"/>
    <x v="14"/>
    <x v="1"/>
    <x v="7"/>
    <x v="5"/>
    <s v="Collection"/>
    <s v="New Halfa"/>
    <s v="Cash "/>
    <s v="Kantar 315Lb"/>
    <n v="15.532075471698112"/>
    <n v="2.2192705132835462"/>
    <n v="81000"/>
    <n v="566897.14285714284"/>
    <n v="501.67888748419722"/>
    <n v="1258098.113207547"/>
    <n v="1113.3611621305727"/>
    <n v="1400"/>
    <n v="21744.905660377357"/>
    <m/>
    <n v="1279843.0188679243"/>
    <n v="576695.36507936497"/>
    <n v="1132.6044414760393"/>
    <n v="510.34988060120793"/>
    <n v="2.2192705132835462"/>
    <n v="0"/>
    <n v="1279843.0188679243"/>
    <s v="Close"/>
  </r>
  <r>
    <n v="346"/>
    <x v="0"/>
    <x v="2"/>
    <x v="1"/>
    <n v="31"/>
    <n v="1130"/>
    <x v="14"/>
    <x v="1"/>
    <x v="7"/>
    <x v="5"/>
    <s v="Collection"/>
    <s v="New Halfa"/>
    <s v="Cash "/>
    <s v="Kantar 315Lb"/>
    <n v="13.729245283018869"/>
    <n v="1.9616766144202777"/>
    <n v="81000"/>
    <n v="566897.14285714284"/>
    <n v="501.67888748419722"/>
    <n v="1112068.8679245284"/>
    <n v="984.13174152613135"/>
    <n v="1400"/>
    <n v="19220.943396226416"/>
    <m/>
    <n v="1131289.8113207549"/>
    <n v="576695.36507936509"/>
    <n v="1001.1414259475707"/>
    <n v="510.34988060120804"/>
    <n v="1.9616766144202777"/>
    <n v="0"/>
    <n v="1131289.8113207549"/>
    <s v="Close"/>
  </r>
  <r>
    <n v="347"/>
    <x v="0"/>
    <x v="2"/>
    <x v="1"/>
    <n v="31"/>
    <n v="1130"/>
    <x v="14"/>
    <x v="1"/>
    <x v="7"/>
    <x v="5"/>
    <s v="Collection"/>
    <s v="New Halfa"/>
    <s v="Cash "/>
    <s v="Kantar 315Lb"/>
    <n v="6.5179245283018874"/>
    <n v="0.93130101896720252"/>
    <n v="81000"/>
    <n v="566897.14285714284"/>
    <n v="501.67888748419722"/>
    <n v="527951.88679245289"/>
    <n v="467.2140591083654"/>
    <n v="1400"/>
    <n v="9125.094339622643"/>
    <m/>
    <n v="537076.98113207554"/>
    <n v="576695.36507936509"/>
    <n v="475.28936383369518"/>
    <n v="510.34988060120804"/>
    <n v="0.93130101896720252"/>
    <n v="0"/>
    <n v="537076.98113207554"/>
    <s v="Close"/>
  </r>
  <r>
    <n v="348"/>
    <x v="0"/>
    <x v="2"/>
    <x v="1"/>
    <n v="31"/>
    <n v="1130"/>
    <x v="14"/>
    <x v="1"/>
    <x v="7"/>
    <x v="5"/>
    <s v="Collection"/>
    <s v="New Halfa"/>
    <s v="Cash "/>
    <s v="Kantar 315Lb"/>
    <n v="14.145283018867923"/>
    <n v="2.0211213603118008"/>
    <n v="81000"/>
    <n v="566897.14285714284"/>
    <n v="501.67888748419722"/>
    <n v="1145767.9245283017"/>
    <n v="1013.9539155117714"/>
    <n v="1400"/>
    <n v="19803.396226415094"/>
    <m/>
    <n v="1165571.3207547169"/>
    <n v="576695.36507936509"/>
    <n v="1031.4790449156787"/>
    <n v="510.34988060120804"/>
    <n v="2.0211213603118008"/>
    <n v="0"/>
    <n v="1165571.3207547169"/>
    <s v="Close"/>
  </r>
  <r>
    <n v="349"/>
    <x v="0"/>
    <x v="2"/>
    <x v="1"/>
    <n v="31"/>
    <n v="1130"/>
    <x v="14"/>
    <x v="1"/>
    <x v="7"/>
    <x v="5"/>
    <s v="Collection"/>
    <s v="New Halfa"/>
    <s v="Cash "/>
    <s v="Kantar 315Lb"/>
    <n v="14.145283018867923"/>
    <n v="2.0211213603118008"/>
    <n v="81000"/>
    <n v="566897.14285714284"/>
    <n v="501.67888748419722"/>
    <n v="1145767.9245283017"/>
    <n v="1013.9539155117714"/>
    <n v="1400"/>
    <n v="19803.396226415094"/>
    <m/>
    <n v="1165571.3207547169"/>
    <n v="576695.36507936509"/>
    <n v="1031.4790449156787"/>
    <n v="510.34988060120804"/>
    <n v="2.0211213603118008"/>
    <n v="0"/>
    <n v="1165571.3207547169"/>
    <s v="Close"/>
  </r>
  <r>
    <n v="350"/>
    <x v="1"/>
    <x v="3"/>
    <x v="2"/>
    <n v="2"/>
    <n v="1112"/>
    <x v="14"/>
    <x v="1"/>
    <x v="7"/>
    <x v="5"/>
    <s v="Collection"/>
    <s v="New Halfa"/>
    <s v="Cash "/>
    <s v="Kantar 315Lb"/>
    <n v="14.700000000000001"/>
    <n v="2.1003810215004992"/>
    <n v="81000"/>
    <n v="566897.14285714284"/>
    <n v="509.79958890030832"/>
    <n v="1190700"/>
    <n v="1070.7733812949641"/>
    <n v="1400"/>
    <n v="20580"/>
    <m/>
    <n v="1211280"/>
    <n v="576695.36507936497"/>
    <n v="1089.2805755395684"/>
    <n v="518.61093981957288"/>
    <n v="2.1003810215004992"/>
    <n v="0"/>
    <n v="1211280"/>
    <s v="Close"/>
  </r>
  <r>
    <n v="351"/>
    <x v="1"/>
    <x v="3"/>
    <x v="2"/>
    <n v="2"/>
    <n v="1112"/>
    <x v="14"/>
    <x v="1"/>
    <x v="7"/>
    <x v="5"/>
    <s v="Collection"/>
    <s v="New Halfa"/>
    <s v="Cash "/>
    <s v="Kantar 315Lb"/>
    <n v="25.100943396226416"/>
    <n v="3.5864996687885884"/>
    <n v="81000"/>
    <n v="566897.14285714284"/>
    <n v="509.79958890030832"/>
    <n v="2033176.4150943398"/>
    <n v="1828.3960567395143"/>
    <n v="1400"/>
    <n v="35141.32075471698"/>
    <m/>
    <n v="2068317.7358490566"/>
    <n v="576695.36507936497"/>
    <n v="1859.9979638930365"/>
    <n v="518.61093981957288"/>
    <n v="3.5864996687885884"/>
    <n v="0"/>
    <n v="2068317.7358490566"/>
    <s v="Close"/>
  </r>
  <r>
    <n v="352"/>
    <x v="1"/>
    <x v="3"/>
    <x v="2"/>
    <n v="2"/>
    <n v="1112"/>
    <x v="14"/>
    <x v="1"/>
    <x v="7"/>
    <x v="5"/>
    <s v="Collection"/>
    <s v="New Halfa"/>
    <s v="Cash "/>
    <s v="Kantar 315Lb"/>
    <n v="8.5981132075471702"/>
    <n v="1.2285247484248203"/>
    <n v="81000"/>
    <n v="566897.14285714284"/>
    <n v="509.79958890030832"/>
    <n v="696447.16981132084"/>
    <n v="626.30141170082811"/>
    <n v="1400"/>
    <n v="12037.358490566039"/>
    <m/>
    <n v="708484.52830188686"/>
    <n v="576695.36507936509"/>
    <n v="637.12637437220042"/>
    <n v="518.61093981957288"/>
    <n v="1.2285247484248203"/>
    <n v="0"/>
    <n v="708484.52830188686"/>
    <s v="Close"/>
  </r>
  <r>
    <n v="353"/>
    <x v="1"/>
    <x v="3"/>
    <x v="2"/>
    <n v="2"/>
    <n v="1112"/>
    <x v="14"/>
    <x v="1"/>
    <x v="7"/>
    <x v="5"/>
    <s v="Collection"/>
    <s v="New Halfa"/>
    <s v="Cash "/>
    <s v="Kantar 315Lb"/>
    <n v="23.159433962264149"/>
    <n v="3.3090908546281446"/>
    <n v="81000"/>
    <n v="566897.14285714284"/>
    <n v="509.79958890030832"/>
    <n v="1875914.1509433961"/>
    <n v="1686.9731573231979"/>
    <n v="1400"/>
    <n v="32423.207547169808"/>
    <m/>
    <n v="1908337.358490566"/>
    <n v="576695.36507936509"/>
    <n v="1716.1307180670558"/>
    <n v="518.61093981957288"/>
    <n v="3.3090908546281446"/>
    <n v="0"/>
    <n v="1908337.358490566"/>
    <s v="Close"/>
  </r>
  <r>
    <n v="354"/>
    <x v="1"/>
    <x v="3"/>
    <x v="2"/>
    <n v="2"/>
    <n v="1112"/>
    <x v="14"/>
    <x v="1"/>
    <x v="7"/>
    <x v="5"/>
    <s v="Collection"/>
    <s v="New Halfa"/>
    <s v="Cash "/>
    <s v="Kantar 315Lb"/>
    <n v="21.495283018867923"/>
    <n v="3.0713118710620506"/>
    <n v="81000"/>
    <n v="566897.14285714284"/>
    <n v="509.79958890030832"/>
    <n v="1741117.9245283017"/>
    <n v="1565.7535292520699"/>
    <n v="1400"/>
    <n v="30093.39622641509"/>
    <m/>
    <n v="1771211.3207547169"/>
    <n v="576695.36507936497"/>
    <n v="1592.8159359305007"/>
    <n v="518.61093981957276"/>
    <n v="3.0713118710620506"/>
    <n v="0"/>
    <n v="1771211.3207547169"/>
    <s v="Close"/>
  </r>
  <r>
    <n v="355"/>
    <x v="0"/>
    <x v="2"/>
    <x v="1"/>
    <n v="23"/>
    <n v="1130"/>
    <x v="8"/>
    <x v="0"/>
    <x v="0"/>
    <x v="3"/>
    <s v="Collection"/>
    <s v="Kordofan"/>
    <s v="Cash "/>
    <s v="Kantar 100lb"/>
    <n v="1.1500000000239652E-2"/>
    <n v="5.1685393259504053E-4"/>
    <n v="70008.695652788185"/>
    <n v="1557693.478274537"/>
    <n v="1378.4898037827761"/>
    <n v="805.10000002384186"/>
    <n v="0.71247787612729363"/>
    <m/>
    <n v="0"/>
    <m/>
    <n v="805.10000002384186"/>
    <n v="1557693.4782745373"/>
    <n v="0.71247787612729363"/>
    <n v="1378.4898037827761"/>
    <n v="5.1685393259504053E-4"/>
    <n v="0"/>
    <n v="805.10000002384186"/>
    <s v="Close"/>
  </r>
  <r>
    <n v="356"/>
    <x v="0"/>
    <x v="2"/>
    <x v="1"/>
    <n v="25"/>
    <n v="1130"/>
    <x v="3"/>
    <x v="0"/>
    <x v="3"/>
    <x v="0"/>
    <s v="Collection"/>
    <s v="Madani"/>
    <s v="Cash "/>
    <s v="Kantar 100lb"/>
    <n v="148.435"/>
    <n v="6.6712359550561802"/>
    <n v="70000"/>
    <n v="1557500"/>
    <n v="1378.3185840707965"/>
    <n v="10390450"/>
    <n v="9195.0884955752208"/>
    <n v="400"/>
    <n v="59374"/>
    <m/>
    <n v="10449824"/>
    <n v="1566400"/>
    <n v="9247.6318584070796"/>
    <n v="1386.1946902654865"/>
    <n v="6.6712359550561802"/>
    <n v="0"/>
    <n v="10449824"/>
    <s v="Open "/>
  </r>
  <r>
    <n v="357"/>
    <x v="1"/>
    <x v="3"/>
    <x v="2"/>
    <n v="2"/>
    <n v="1112"/>
    <x v="1"/>
    <x v="0"/>
    <x v="1"/>
    <x v="0"/>
    <s v="Collection"/>
    <s v="Madani"/>
    <s v="Cash "/>
    <s v="Kantar 100lb"/>
    <n v="5000"/>
    <n v="224.71910112359549"/>
    <n v="73000"/>
    <n v="1624250"/>
    <n v="1460.6564748201438"/>
    <n v="365000000"/>
    <n v="328237.41007194243"/>
    <n v="400"/>
    <n v="2000000"/>
    <m/>
    <n v="367000000"/>
    <n v="1633150"/>
    <n v="330035.97122302157"/>
    <n v="1468.6600719424459"/>
    <n v="224.71910112359549"/>
    <n v="0"/>
    <n v="367000000"/>
    <s v="Open "/>
  </r>
  <r>
    <n v="358"/>
    <x v="1"/>
    <x v="3"/>
    <x v="3"/>
    <n v="8"/>
    <n v="1112"/>
    <x v="1"/>
    <x v="0"/>
    <x v="1"/>
    <x v="0"/>
    <s v="Collection"/>
    <s v="Madani"/>
    <s v="Cash "/>
    <s v="Kantar 100lb"/>
    <n v="5000"/>
    <n v="224.71910112359549"/>
    <n v="73000"/>
    <n v="1624250"/>
    <n v="1460.6564748201438"/>
    <n v="365000000"/>
    <n v="328237.41007194243"/>
    <n v="400"/>
    <n v="2000000"/>
    <m/>
    <n v="367000000"/>
    <n v="1633150"/>
    <n v="330035.97122302157"/>
    <n v="1468.6600719424459"/>
    <n v="224.71910112359549"/>
    <n v="0"/>
    <n v="367000000"/>
    <s v="Open "/>
  </r>
  <r>
    <n v="359"/>
    <x v="1"/>
    <x v="3"/>
    <x v="2"/>
    <n v="7"/>
    <n v="1112"/>
    <x v="5"/>
    <x v="0"/>
    <x v="4"/>
    <x v="1"/>
    <s v="Collection"/>
    <s v="Gadarif"/>
    <s v="Cash "/>
    <s v="Kantar 100lb"/>
    <n v="3667.55"/>
    <n v="164.83370786516855"/>
    <n v="69000"/>
    <n v="1535250"/>
    <n v="1380.6205035971223"/>
    <n v="253060950"/>
    <n v="227572.79676258992"/>
    <n v="900"/>
    <n v="3300795"/>
    <n v="200000"/>
    <n v="256561745"/>
    <n v="1556488.3440580224"/>
    <n v="230720.99370503597"/>
    <n v="1399.7197338651279"/>
    <n v="164.83370786516855"/>
    <n v="0"/>
    <n v="256561745"/>
    <s v="Open "/>
  </r>
  <r>
    <n v="360"/>
    <x v="1"/>
    <x v="3"/>
    <x v="3"/>
    <n v="9"/>
    <n v="1112"/>
    <x v="5"/>
    <x v="0"/>
    <x v="4"/>
    <x v="1"/>
    <s v="Collection"/>
    <s v="Gadarif"/>
    <s v="Cash "/>
    <s v="Kantar 100lb"/>
    <n v="9069.77"/>
    <n v="407.63011235955059"/>
    <n v="70000"/>
    <n v="1557500"/>
    <n v="1400.6294964028777"/>
    <n v="634883900"/>
    <n v="570938.75899280573"/>
    <n v="900"/>
    <n v="8162793"/>
    <n v="10440000"/>
    <n v="653486693"/>
    <n v="1603136.4543147178"/>
    <n v="587667.88938848919"/>
    <n v="1441.6694733046024"/>
    <n v="407.63011235955059"/>
    <n v="0"/>
    <n v="653486693"/>
    <s v="Open "/>
  </r>
  <r>
    <n v="361"/>
    <x v="1"/>
    <x v="3"/>
    <x v="3"/>
    <n v="14"/>
    <n v="1138"/>
    <x v="5"/>
    <x v="0"/>
    <x v="4"/>
    <x v="1"/>
    <s v="Collection"/>
    <s v="Gadarif"/>
    <s v="Cash "/>
    <s v="Kantar 100lb"/>
    <n v="3595.22"/>
    <n v="161.58292134831458"/>
    <n v="72400"/>
    <n v="1610900"/>
    <n v="1415.5536028119509"/>
    <n v="260293928"/>
    <n v="228729.28646748682"/>
    <n v="900"/>
    <n v="3235698"/>
    <n v="4128400"/>
    <n v="267658026"/>
    <n v="1656474.7299191707"/>
    <n v="235200.37434094903"/>
    <n v="1455.6016958867931"/>
    <n v="161.58292134831458"/>
    <n v="0"/>
    <n v="267658026"/>
    <s v="Open "/>
  </r>
  <r>
    <n v="362"/>
    <x v="1"/>
    <x v="3"/>
    <x v="3"/>
    <n v="11"/>
    <n v="1138"/>
    <x v="1"/>
    <x v="0"/>
    <x v="1"/>
    <x v="0"/>
    <s v="Collection"/>
    <s v="Madani"/>
    <s v="Cash "/>
    <s v="Kantar 100lb"/>
    <n v="5000"/>
    <n v="224.71910112359549"/>
    <n v="73000"/>
    <n v="1624250"/>
    <n v="1427.2847100175748"/>
    <n v="365000000"/>
    <n v="320738.13708260108"/>
    <n v="400"/>
    <n v="2000000"/>
    <m/>
    <n v="367000000"/>
    <n v="1633150"/>
    <n v="322495.6063268893"/>
    <n v="1435.1054481546576"/>
    <n v="224.71910112359549"/>
    <n v="0"/>
    <n v="367000000"/>
    <s v="Open "/>
  </r>
  <r>
    <n v="363"/>
    <x v="1"/>
    <x v="3"/>
    <x v="0"/>
    <n v="21"/>
    <n v="1163.3899999999999"/>
    <x v="15"/>
    <x v="3"/>
    <x v="8"/>
    <x v="0"/>
    <s v="Collection"/>
    <s v="Aldaba"/>
    <s v="Cash "/>
    <s v="MT"/>
    <n v="200"/>
    <n v="200"/>
    <n v="1454000"/>
    <n v="1454000"/>
    <n v="1249.7958552162218"/>
    <n v="290800000"/>
    <n v="249959.17104324434"/>
    <n v="11125"/>
    <n v="2225000"/>
    <m/>
    <n v="293025000"/>
    <n v="1465125"/>
    <n v="251871.6853333792"/>
    <n v="1259.3584266668959"/>
    <n v="200"/>
    <n v="0"/>
    <n v="293025000"/>
    <s v="Open "/>
  </r>
  <r>
    <n v="364"/>
    <x v="1"/>
    <x v="3"/>
    <x v="0"/>
    <n v="17"/>
    <n v="1163.3899999999999"/>
    <x v="16"/>
    <x v="2"/>
    <x v="6"/>
    <x v="4"/>
    <s v="Collection"/>
    <s v="Aldaba"/>
    <s v="Cash "/>
    <s v="MT"/>
    <n v="29.674375000000001"/>
    <n v="29.674375000000001"/>
    <n v="680000"/>
    <n v="680000"/>
    <n v="584.49874934458785"/>
    <n v="20178575"/>
    <n v="17344.635075082304"/>
    <n v="10000"/>
    <n v="296743.75"/>
    <m/>
    <n v="20475318.75"/>
    <n v="690000"/>
    <n v="17599.703237951162"/>
    <n v="593.09431918789062"/>
    <n v="29.674375000000001"/>
    <n v="0"/>
    <n v="20475318.75"/>
    <s v="Close"/>
  </r>
  <r>
    <n v="365"/>
    <x v="1"/>
    <x v="3"/>
    <x v="0"/>
    <n v="17"/>
    <n v="1163.3899999999999"/>
    <x v="16"/>
    <x v="2"/>
    <x v="6"/>
    <x v="4"/>
    <s v="Collection"/>
    <s v="Aldaba"/>
    <s v="Cash "/>
    <s v="MT"/>
    <n v="29.812625000000001"/>
    <n v="29.812625000000001"/>
    <n v="675000"/>
    <n v="675000"/>
    <n v="580.20096442293652"/>
    <n v="20123521.875"/>
    <n v="17297.313776979347"/>
    <n v="10000"/>
    <n v="298126.25"/>
    <m/>
    <n v="20421648.125"/>
    <n v="685000"/>
    <n v="17553.57027737904"/>
    <n v="588.79653426623918"/>
    <n v="29.812625000000001"/>
    <n v="0"/>
    <n v="20421648.125"/>
    <s v="Close"/>
  </r>
  <r>
    <n v="366"/>
    <x v="1"/>
    <x v="3"/>
    <x v="0"/>
    <n v="17"/>
    <n v="1163.3899999999999"/>
    <x v="16"/>
    <x v="2"/>
    <x v="6"/>
    <x v="4"/>
    <s v="Collection"/>
    <s v="Aldaba"/>
    <s v="Cash "/>
    <s v="MT"/>
    <n v="28.89425"/>
    <n v="28.89425"/>
    <n v="680000"/>
    <n v="680000"/>
    <n v="584.49874934458785"/>
    <n v="19648090"/>
    <n v="16888.652988249858"/>
    <n v="10000"/>
    <n v="288942.5"/>
    <m/>
    <n v="19937032.5"/>
    <n v="690000"/>
    <n v="17137.01553219471"/>
    <n v="593.09431918789062"/>
    <n v="28.89425"/>
    <n v="0"/>
    <n v="19937032.5"/>
    <s v="Close"/>
  </r>
  <r>
    <n v="367"/>
    <x v="1"/>
    <x v="3"/>
    <x v="0"/>
    <n v="17"/>
    <n v="1163.3899999999999"/>
    <x v="16"/>
    <x v="2"/>
    <x v="6"/>
    <x v="4"/>
    <s v="Collection"/>
    <s v="Aldaba"/>
    <s v="Cash "/>
    <s v="MT"/>
    <n v="36.349874999999997"/>
    <n v="36.349874999999997"/>
    <n v="670000"/>
    <n v="670000"/>
    <n v="575.90317950128508"/>
    <n v="24354416.25"/>
    <n v="20934.008586974276"/>
    <n v="10000"/>
    <n v="363498.75"/>
    <m/>
    <n v="24717915"/>
    <n v="680000"/>
    <n v="21246.4564763321"/>
    <n v="584.49874934458785"/>
    <n v="36.349874999999997"/>
    <n v="0"/>
    <n v="24717915"/>
    <s v="Close"/>
  </r>
  <r>
    <n v="368"/>
    <x v="1"/>
    <x v="3"/>
    <x v="0"/>
    <n v="17"/>
    <n v="1163.3899999999999"/>
    <x v="16"/>
    <x v="2"/>
    <x v="6"/>
    <x v="4"/>
    <s v="Collection"/>
    <s v="Aldaba"/>
    <s v="Cash "/>
    <s v="MT"/>
    <n v="30.049624999999999"/>
    <n v="30.049624999999999"/>
    <n v="670000"/>
    <n v="670000"/>
    <n v="575.90317950128508"/>
    <n v="20133248.75"/>
    <n v="17305.674580321305"/>
    <n v="10000"/>
    <n v="300496.25"/>
    <m/>
    <n v="20433745"/>
    <n v="680000"/>
    <n v="17563.968230773862"/>
    <n v="584.49874934458796"/>
    <n v="30.049624999999999"/>
    <n v="0"/>
    <n v="20433745"/>
    <s v="Close"/>
  </r>
  <r>
    <n v="369"/>
    <x v="1"/>
    <x v="3"/>
    <x v="0"/>
    <n v="18"/>
    <n v="1163.3899999999999"/>
    <x v="16"/>
    <x v="2"/>
    <x v="6"/>
    <x v="4"/>
    <s v="Collection"/>
    <s v="Aldaba"/>
    <s v="Cash "/>
    <s v="MT"/>
    <n v="31.234625000000001"/>
    <n v="31.234625000000001"/>
    <n v="680000"/>
    <n v="680000"/>
    <n v="584.49874934458785"/>
    <n v="21239545"/>
    <n v="18256.599248747199"/>
    <n v="10000"/>
    <n v="312346.25"/>
    <m/>
    <n v="21551891.25"/>
    <n v="690000"/>
    <n v="18525.078649464067"/>
    <n v="593.09431918789062"/>
    <n v="31.234625000000001"/>
    <n v="0"/>
    <n v="21551891.25"/>
    <s v="Close"/>
  </r>
  <r>
    <n v="370"/>
    <x v="1"/>
    <x v="3"/>
    <x v="0"/>
    <n v="18"/>
    <n v="1163.3899999999999"/>
    <x v="16"/>
    <x v="2"/>
    <x v="6"/>
    <x v="4"/>
    <s v="Collection"/>
    <s v="Aldaba"/>
    <s v="Cash "/>
    <s v="MT"/>
    <n v="28.756"/>
    <n v="28.756"/>
    <n v="680000"/>
    <n v="680000"/>
    <n v="584.49874934458785"/>
    <n v="19554080"/>
    <n v="16807.846036152969"/>
    <n v="10000"/>
    <n v="287560"/>
    <m/>
    <n v="19841640"/>
    <n v="690000"/>
    <n v="17055.020242566981"/>
    <n v="593.09431918789062"/>
    <n v="28.756"/>
    <n v="0"/>
    <n v="19841640"/>
    <s v="Close"/>
  </r>
  <r>
    <n v="371"/>
    <x v="1"/>
    <x v="3"/>
    <x v="0"/>
    <n v="20"/>
    <n v="1163.3899999999999"/>
    <x v="16"/>
    <x v="2"/>
    <x v="6"/>
    <x v="4"/>
    <s v="Collection"/>
    <s v="Aldaba"/>
    <s v="Cash "/>
    <s v="MT"/>
    <n v="30.760625000000001"/>
    <n v="30.760625000000001"/>
    <n v="680000"/>
    <n v="680000"/>
    <n v="584.49874934458785"/>
    <n v="20917225"/>
    <n v="17979.546841557862"/>
    <n v="10000"/>
    <n v="307606.25"/>
    <m/>
    <n v="21224831.25"/>
    <n v="690000"/>
    <n v="18243.951942169009"/>
    <n v="593.09431918789062"/>
    <n v="30.760625000000001"/>
    <n v="0"/>
    <n v="21224831.25"/>
    <s v="Close"/>
  </r>
  <r>
    <n v="372"/>
    <x v="1"/>
    <x v="3"/>
    <x v="0"/>
    <n v="20"/>
    <n v="1163.3899999999999"/>
    <x v="16"/>
    <x v="2"/>
    <x v="6"/>
    <x v="4"/>
    <s v="Collection"/>
    <s v="Aldaba"/>
    <s v="Cash "/>
    <s v="MT"/>
    <n v="27.65"/>
    <n v="27.65"/>
    <n v="680000"/>
    <n v="680000"/>
    <n v="584.49874934458785"/>
    <n v="18802000"/>
    <n v="16161.390419377854"/>
    <n v="10000"/>
    <n v="276500"/>
    <m/>
    <n v="19078500"/>
    <n v="690000"/>
    <n v="16399.057925545178"/>
    <n v="593.09431918789073"/>
    <n v="27.65"/>
    <n v="0"/>
    <n v="19078500"/>
    <s v="Close"/>
  </r>
  <r>
    <n v="373"/>
    <x v="1"/>
    <x v="3"/>
    <x v="0"/>
    <n v="20"/>
    <n v="1163.3899999999999"/>
    <x v="16"/>
    <x v="2"/>
    <x v="6"/>
    <x v="4"/>
    <s v="Collection"/>
    <s v="Aldaba"/>
    <s v="Cash "/>
    <s v="MT"/>
    <n v="27.916625"/>
    <n v="27.916625"/>
    <n v="680000"/>
    <n v="680000"/>
    <n v="584.49874934458785"/>
    <n v="18983305"/>
    <n v="16317.232398421855"/>
    <n v="10000"/>
    <n v="279166.25"/>
    <m/>
    <n v="19262471.25"/>
    <n v="690000"/>
    <n v="16557.191698398648"/>
    <n v="593.09431918789073"/>
    <n v="27.916625"/>
    <n v="0"/>
    <n v="19262471.25"/>
    <s v="Close"/>
  </r>
  <r>
    <n v="381"/>
    <x v="1"/>
    <x v="3"/>
    <x v="3"/>
    <n v="10"/>
    <n v="1112"/>
    <x v="17"/>
    <x v="4"/>
    <x v="9"/>
    <x v="6"/>
    <s v="Collection"/>
    <s v="Gadarif -ABS "/>
    <s v="Barter"/>
    <s v="MT"/>
    <n v="9084.66"/>
    <n v="9084.66"/>
    <n v="305263.29576399998"/>
    <n v="305263.29576399998"/>
    <n v="274.51735230575537"/>
    <n v="2773213252.4953799"/>
    <n v="2493896.8097980036"/>
    <m/>
    <n v="0"/>
    <m/>
    <n v="2773213252.4953799"/>
    <n v="305263.29576399998"/>
    <n v="2493896.8097980036"/>
    <n v="274.51735230575537"/>
    <n v="8571.2099999999991"/>
    <n v="513.45000000000073"/>
    <n v="2616475813.2853541"/>
    <s v="Open "/>
  </r>
  <r>
    <n v="383"/>
    <x v="1"/>
    <x v="3"/>
    <x v="1"/>
    <n v="24"/>
    <n v="1181.74"/>
    <x v="1"/>
    <x v="0"/>
    <x v="1"/>
    <x v="0"/>
    <s v="Collection"/>
    <s v="Madani"/>
    <s v="Cash "/>
    <s v="Kantar 100lb"/>
    <n v="5000"/>
    <n v="224.71910112359549"/>
    <n v="75500"/>
    <n v="1679875"/>
    <n v="1421.5267317684093"/>
    <n v="377500000"/>
    <n v="319444.20938615937"/>
    <n v="400"/>
    <n v="2000000"/>
    <m/>
    <n v="379500000"/>
    <n v="1688775"/>
    <n v="321136.6290385364"/>
    <n v="1429.0579992214871"/>
    <n v="224.71910112359549"/>
    <n v="0"/>
    <n v="379500000"/>
    <s v="Open "/>
  </r>
  <r>
    <n v="384"/>
    <x v="1"/>
    <x v="3"/>
    <x v="1"/>
    <n v="24"/>
    <n v="1181.74"/>
    <x v="15"/>
    <x v="3"/>
    <x v="8"/>
    <x v="0"/>
    <s v="Collection"/>
    <s v="Aldaba"/>
    <s v="Cash "/>
    <s v="MT"/>
    <n v="100"/>
    <n v="100"/>
    <n v="1527000"/>
    <n v="1527000"/>
    <n v="1292.162404589842"/>
    <n v="152700000"/>
    <n v="129216.2404589842"/>
    <n v="11125"/>
    <n v="1112500"/>
    <m/>
    <n v="153812500"/>
    <n v="1538125"/>
    <n v="130157.64889061892"/>
    <n v="1301.5764889061893"/>
    <n v="100"/>
    <n v="0"/>
    <n v="153812500"/>
    <s v="Open "/>
  </r>
  <r>
    <n v="385"/>
    <x v="1"/>
    <x v="3"/>
    <x v="0"/>
    <n v="20"/>
    <n v="1163.3899999999999"/>
    <x v="16"/>
    <x v="2"/>
    <x v="6"/>
    <x v="4"/>
    <s v="Collection"/>
    <s v="Aldaba"/>
    <s v="Cash "/>
    <s v="MT"/>
    <n v="28.183250000000001"/>
    <n v="28.183250000000001"/>
    <n v="685000"/>
    <n v="685000"/>
    <n v="588.79653426623929"/>
    <n v="19305526.25"/>
    <n v="16594.199924358989"/>
    <n v="10000"/>
    <n v="281832.5"/>
    <m/>
    <n v="19587358.75"/>
    <n v="695000"/>
    <n v="16836.45101814525"/>
    <n v="597.39210410954195"/>
    <n v="28.183250000000001"/>
    <n v="0"/>
    <n v="19587358.75"/>
    <s v="Close"/>
  </r>
  <r>
    <n v="386"/>
    <x v="1"/>
    <x v="3"/>
    <x v="0"/>
    <n v="21"/>
    <n v="1163.3899999999999"/>
    <x v="16"/>
    <x v="2"/>
    <x v="6"/>
    <x v="4"/>
    <s v="Collection"/>
    <s v="Aldaba"/>
    <s v="Cash "/>
    <s v="MT"/>
    <n v="31.521000000000001"/>
    <n v="31.521000000000001"/>
    <n v="695000"/>
    <n v="695000"/>
    <n v="597.39210410954206"/>
    <n v="21907095"/>
    <n v="18830.396513636875"/>
    <n v="10000"/>
    <n v="315210"/>
    <m/>
    <n v="22222305"/>
    <n v="705000"/>
    <n v="19101.337470667619"/>
    <n v="605.98767395284472"/>
    <n v="31.521000000000001"/>
    <n v="0"/>
    <n v="22222305"/>
    <s v="Close"/>
  </r>
  <r>
    <n v="387"/>
    <x v="1"/>
    <x v="3"/>
    <x v="0"/>
    <n v="21"/>
    <n v="1163.3899999999999"/>
    <x v="16"/>
    <x v="2"/>
    <x v="6"/>
    <x v="4"/>
    <s v="Collection"/>
    <s v="Aldaba"/>
    <s v="Cash "/>
    <s v="MT"/>
    <n v="27.817875000000001"/>
    <n v="27.817875000000001"/>
    <n v="695000"/>
    <n v="695000"/>
    <n v="597.39210410954206"/>
    <n v="19333423.125"/>
    <n v="16618.178878106224"/>
    <n v="10000"/>
    <n v="278178.75"/>
    <m/>
    <n v="19611601.875"/>
    <n v="705000"/>
    <n v="16857.289365560991"/>
    <n v="605.98767395284472"/>
    <n v="27.817875000000001"/>
    <n v="0"/>
    <n v="19611601.875"/>
    <s v="Close"/>
  </r>
  <r>
    <n v="388"/>
    <x v="1"/>
    <x v="3"/>
    <x v="0"/>
    <n v="21"/>
    <n v="1163.3899999999999"/>
    <x v="16"/>
    <x v="2"/>
    <x v="6"/>
    <x v="4"/>
    <s v="Collection"/>
    <s v="Aldaba"/>
    <s v="Cash "/>
    <s v="MT"/>
    <n v="33.525624999999998"/>
    <n v="33.525624999999998"/>
    <n v="695000"/>
    <n v="695000"/>
    <n v="597.39210410954206"/>
    <n v="23300309.375"/>
    <n v="20027.943660337463"/>
    <n v="10000"/>
    <n v="335256.25"/>
    <m/>
    <n v="23635565.625"/>
    <n v="705000"/>
    <n v="20316.115511565342"/>
    <n v="605.98767395284483"/>
    <n v="33.525624999999998"/>
    <n v="0"/>
    <n v="23635565.625"/>
    <s v="Close"/>
  </r>
  <r>
    <n v="389"/>
    <x v="1"/>
    <x v="3"/>
    <x v="0"/>
    <n v="21"/>
    <n v="1163.3899999999999"/>
    <x v="16"/>
    <x v="2"/>
    <x v="6"/>
    <x v="4"/>
    <s v="Collection"/>
    <s v="Aldaba"/>
    <s v="Cash "/>
    <s v="MT"/>
    <n v="27.274750000000001"/>
    <n v="27.274750000000001"/>
    <n v="700000"/>
    <n v="700000"/>
    <n v="601.68988903119339"/>
    <n v="19092325"/>
    <n v="16410.941300853541"/>
    <n v="10000"/>
    <n v="272747.5"/>
    <m/>
    <n v="19365072.5"/>
    <n v="710000"/>
    <n v="16645.383319437165"/>
    <n v="610.28545887449616"/>
    <n v="27.274750000000001"/>
    <n v="0"/>
    <n v="19365072.5"/>
    <s v="Close"/>
  </r>
  <r>
    <n v="390"/>
    <x v="1"/>
    <x v="3"/>
    <x v="0"/>
    <n v="21"/>
    <n v="1163.3899999999999"/>
    <x v="16"/>
    <x v="2"/>
    <x v="6"/>
    <x v="4"/>
    <s v="Collection"/>
    <s v="Aldaba"/>
    <s v="Cash "/>
    <s v="MT"/>
    <n v="30.494"/>
    <n v="30.494"/>
    <n v="695000"/>
    <n v="695000"/>
    <n v="597.39210410954206"/>
    <n v="21193330"/>
    <n v="18216.874822716374"/>
    <n v="10000"/>
    <n v="304940"/>
    <m/>
    <n v="21498270"/>
    <n v="705000"/>
    <n v="18478.988129518049"/>
    <n v="605.98767395284483"/>
    <n v="30.494"/>
    <n v="0"/>
    <n v="21498270"/>
    <s v="Close"/>
  </r>
  <r>
    <n v="391"/>
    <x v="1"/>
    <x v="3"/>
    <x v="1"/>
    <n v="22"/>
    <n v="1181.74"/>
    <x v="16"/>
    <x v="2"/>
    <x v="6"/>
    <x v="4"/>
    <s v="Collection"/>
    <s v="Aldaba"/>
    <s v="Cash "/>
    <s v="MT"/>
    <n v="31.935749999999999"/>
    <n v="31.935749999999999"/>
    <n v="695000"/>
    <n v="695000"/>
    <n v="588.11582920100864"/>
    <n v="22195346.25"/>
    <n v="18781.920092406112"/>
    <n v="10000"/>
    <n v="319357.5"/>
    <m/>
    <n v="22514703.75"/>
    <n v="705000"/>
    <n v="19052.163546973108"/>
    <n v="596.57792746289374"/>
    <n v="31.935749999999999"/>
    <n v="0"/>
    <n v="22514703.75"/>
    <s v="Close"/>
  </r>
  <r>
    <n v="392"/>
    <x v="1"/>
    <x v="3"/>
    <x v="1"/>
    <n v="22"/>
    <n v="1181.74"/>
    <x v="16"/>
    <x v="2"/>
    <x v="6"/>
    <x v="4"/>
    <s v="Collection"/>
    <s v="Aldaba"/>
    <s v="Cash "/>
    <s v="MT"/>
    <n v="30.099"/>
    <n v="30.099"/>
    <n v="695000"/>
    <n v="695000"/>
    <n v="588.11582920100864"/>
    <n v="20918805"/>
    <n v="17701.698343121159"/>
    <n v="10000"/>
    <n v="300990"/>
    <m/>
    <n v="21219795"/>
    <n v="705000"/>
    <n v="17956.399038705636"/>
    <n v="596.57792746289363"/>
    <n v="30.099"/>
    <n v="0"/>
    <n v="21219795"/>
    <s v="Close"/>
  </r>
  <r>
    <n v="393"/>
    <x v="1"/>
    <x v="3"/>
    <x v="1"/>
    <n v="22"/>
    <n v="1181.74"/>
    <x v="16"/>
    <x v="2"/>
    <x v="6"/>
    <x v="4"/>
    <s v="Collection"/>
    <s v="Aldaba"/>
    <s v="Cash "/>
    <s v="MT"/>
    <n v="29.644749999999998"/>
    <n v="29.644749999999998"/>
    <n v="695000"/>
    <n v="695000"/>
    <n v="588.11582920100864"/>
    <n v="20603101.25"/>
    <n v="17434.546727706602"/>
    <n v="10000"/>
    <n v="296447.5"/>
    <m/>
    <n v="20899548.75"/>
    <n v="705000"/>
    <n v="17685.403515155616"/>
    <n v="596.57792746289363"/>
    <n v="29.644749999999998"/>
    <n v="0"/>
    <n v="20899548.75"/>
    <s v="Close"/>
  </r>
  <r>
    <n v="394"/>
    <x v="1"/>
    <x v="3"/>
    <x v="1"/>
    <n v="22"/>
    <n v="1181.74"/>
    <x v="16"/>
    <x v="2"/>
    <x v="6"/>
    <x v="4"/>
    <s v="Collection"/>
    <s v="Aldaba"/>
    <s v="Cash "/>
    <s v="MT"/>
    <n v="30.039750000000002"/>
    <n v="30.039750000000002"/>
    <n v="695000"/>
    <n v="695000"/>
    <n v="588.11582920100864"/>
    <n v="20877626.25"/>
    <n v="17666.852480240999"/>
    <n v="10000"/>
    <n v="300397.5"/>
    <m/>
    <n v="21178023.75"/>
    <n v="705000"/>
    <n v="17921.05179650346"/>
    <n v="596.57792746289363"/>
    <n v="30.039750000000002"/>
    <n v="0"/>
    <n v="21178023.75"/>
    <s v="Close"/>
  </r>
  <r>
    <n v="395"/>
    <x v="1"/>
    <x v="3"/>
    <x v="1"/>
    <n v="22"/>
    <n v="1181.74"/>
    <x v="16"/>
    <x v="2"/>
    <x v="6"/>
    <x v="4"/>
    <s v="Collection"/>
    <s v="Aldaba"/>
    <s v="Cash "/>
    <s v="MT"/>
    <n v="28.054874999999999"/>
    <n v="28.054874999999999"/>
    <n v="700000"/>
    <n v="700000"/>
    <n v="592.34687833195119"/>
    <n v="19638412.5"/>
    <n v="16618.217628243099"/>
    <n v="10000"/>
    <n v="280548.75"/>
    <m/>
    <n v="19918961.25"/>
    <n v="710000"/>
    <n v="16855.620737218"/>
    <n v="600.80897659383618"/>
    <n v="28.054874999999999"/>
    <n v="0"/>
    <n v="19918961.25"/>
    <s v="Close"/>
  </r>
  <r>
    <n v="396"/>
    <x v="1"/>
    <x v="3"/>
    <x v="1"/>
    <n v="22"/>
    <n v="1181.74"/>
    <x v="16"/>
    <x v="2"/>
    <x v="6"/>
    <x v="4"/>
    <s v="Collection"/>
    <s v="Aldaba"/>
    <s v="Cash "/>
    <s v="MT"/>
    <n v="29.318874999999998"/>
    <n v="29.318874999999998"/>
    <n v="695000"/>
    <n v="695000"/>
    <n v="588.11582920100864"/>
    <n v="20376618.125"/>
    <n v="17242.894481865722"/>
    <n v="10000"/>
    <n v="293188.75"/>
    <m/>
    <n v="20669806.875"/>
    <n v="705000"/>
    <n v="17490.993683043649"/>
    <n v="596.57792746289374"/>
    <n v="29.318874999999998"/>
    <n v="0"/>
    <n v="20669806.875"/>
    <s v="Close"/>
  </r>
  <r>
    <n v="397"/>
    <x v="1"/>
    <x v="3"/>
    <x v="1"/>
    <n v="23"/>
    <n v="1181.74"/>
    <x v="16"/>
    <x v="2"/>
    <x v="6"/>
    <x v="4"/>
    <s v="Collection"/>
    <s v="Aldaba"/>
    <s v="Cash "/>
    <s v="MT"/>
    <n v="33.061500000000002"/>
    <n v="33.061500000000002"/>
    <n v="695000"/>
    <n v="695000"/>
    <n v="588.11582920100864"/>
    <n v="22977742.5"/>
    <n v="19443.991487129148"/>
    <n v="10000"/>
    <n v="330615"/>
    <m/>
    <n v="23308357.5"/>
    <n v="705000"/>
    <n v="19723.761148814461"/>
    <n v="596.57792746289374"/>
    <n v="33.061500000000002"/>
    <n v="0"/>
    <n v="23308357.5"/>
    <s v="Close"/>
  </r>
  <r>
    <n v="398"/>
    <x v="1"/>
    <x v="3"/>
    <x v="1"/>
    <n v="23"/>
    <n v="1181.74"/>
    <x v="16"/>
    <x v="2"/>
    <x v="6"/>
    <x v="4"/>
    <s v="Collection"/>
    <s v="Aldaba"/>
    <s v="Cash "/>
    <s v="MT"/>
    <n v="32.52825"/>
    <n v="32.52825"/>
    <n v="695000"/>
    <n v="695000"/>
    <n v="588.11582920100864"/>
    <n v="22607133.75"/>
    <n v="19130.378721207711"/>
    <n v="10000"/>
    <n v="325282.5"/>
    <m/>
    <n v="22932416.25"/>
    <n v="705000"/>
    <n v="19405.635968994873"/>
    <n v="596.57792746289374"/>
    <n v="32.52825"/>
    <n v="0"/>
    <n v="22932416.25"/>
    <s v="Close"/>
  </r>
  <r>
    <n v="399"/>
    <x v="1"/>
    <x v="3"/>
    <x v="1"/>
    <n v="23"/>
    <n v="1181.74"/>
    <x v="16"/>
    <x v="2"/>
    <x v="6"/>
    <x v="4"/>
    <s v="Collection"/>
    <s v="Aldaba"/>
    <s v="Cash "/>
    <s v="MT"/>
    <n v="29.783000000000001"/>
    <n v="29.783000000000001"/>
    <n v="700000"/>
    <n v="700000"/>
    <n v="592.34687833195119"/>
    <n v="20848100"/>
    <n v="17641.867077360501"/>
    <n v="10000"/>
    <n v="297830"/>
    <m/>
    <n v="21145930"/>
    <n v="710000"/>
    <n v="17893.893749894225"/>
    <n v="600.80897659383618"/>
    <n v="29.783000000000001"/>
    <n v="0"/>
    <n v="21145930"/>
    <s v="Close"/>
  </r>
  <r>
    <n v="400"/>
    <x v="1"/>
    <x v="3"/>
    <x v="1"/>
    <n v="23"/>
    <n v="1181.74"/>
    <x v="16"/>
    <x v="2"/>
    <x v="6"/>
    <x v="4"/>
    <s v="Collection"/>
    <s v="Aldaba"/>
    <s v="Cash "/>
    <s v="MT"/>
    <n v="30.079249999999998"/>
    <n v="30.079249999999998"/>
    <n v="695000"/>
    <n v="695000"/>
    <n v="588.11582920100864"/>
    <n v="20905078.75"/>
    <n v="17690.08305549444"/>
    <n v="10000"/>
    <n v="300792.5"/>
    <m/>
    <n v="21205871.25"/>
    <n v="705000"/>
    <n v="17944.616624638245"/>
    <n v="596.57792746289374"/>
    <n v="30.079249999999998"/>
    <n v="0"/>
    <n v="21205871.25"/>
    <s v="Close"/>
  </r>
  <r>
    <n v="401"/>
    <x v="1"/>
    <x v="3"/>
    <x v="1"/>
    <n v="23"/>
    <n v="1181.74"/>
    <x v="16"/>
    <x v="2"/>
    <x v="6"/>
    <x v="4"/>
    <s v="Collection"/>
    <s v="Aldaba"/>
    <s v="Cash "/>
    <s v="MT"/>
    <n v="49.15775"/>
    <n v="49.15775"/>
    <n v="695000"/>
    <n v="695000"/>
    <n v="588.11582920100864"/>
    <n v="34164636.25"/>
    <n v="28910.450902905883"/>
    <n v="10000"/>
    <n v="491577.5"/>
    <m/>
    <n v="34656213.75"/>
    <n v="705000"/>
    <n v="29326.428613739063"/>
    <n v="596.57792746289374"/>
    <n v="49.15775"/>
    <n v="0"/>
    <n v="34656213.75"/>
    <s v="Close"/>
  </r>
  <r>
    <n v="402"/>
    <x v="1"/>
    <x v="3"/>
    <x v="1"/>
    <n v="23"/>
    <n v="1181.74"/>
    <x v="16"/>
    <x v="2"/>
    <x v="6"/>
    <x v="4"/>
    <s v="Collection"/>
    <s v="Aldaba"/>
    <s v="Cash "/>
    <s v="MT"/>
    <n v="31.866624999999999"/>
    <n v="31.866624999999999"/>
    <n v="695000"/>
    <n v="695000"/>
    <n v="588.11582920100864"/>
    <n v="22147304.375"/>
    <n v="18741.266585712594"/>
    <n v="10000"/>
    <n v="318666.25"/>
    <m/>
    <n v="22465970.625"/>
    <n v="705000"/>
    <n v="19010.925097737236"/>
    <n v="596.57792746289374"/>
    <n v="31.866624999999999"/>
    <n v="0"/>
    <n v="22465970.625"/>
    <s v="Close"/>
  </r>
  <r>
    <n v="403"/>
    <x v="1"/>
    <x v="3"/>
    <x v="1"/>
    <n v="23"/>
    <n v="1181.74"/>
    <x v="16"/>
    <x v="2"/>
    <x v="6"/>
    <x v="4"/>
    <s v="Collection"/>
    <s v="Aldaba"/>
    <s v="Cash "/>
    <s v="MT"/>
    <n v="30.760625000000001"/>
    <n v="30.760625000000001"/>
    <n v="695000"/>
    <n v="695000"/>
    <n v="588.11582920100864"/>
    <n v="21378634.375"/>
    <n v="18090.810478616277"/>
    <n v="10000"/>
    <n v="307606.25"/>
    <m/>
    <n v="21686240.625"/>
    <n v="705000"/>
    <n v="18351.109909963274"/>
    <n v="596.57792746289363"/>
    <n v="30.760625000000001"/>
    <n v="0"/>
    <n v="21686240.625"/>
    <s v="Close"/>
  </r>
  <r>
    <n v="404"/>
    <x v="1"/>
    <x v="3"/>
    <x v="1"/>
    <n v="25"/>
    <n v="1193.7249999999999"/>
    <x v="1"/>
    <x v="0"/>
    <x v="1"/>
    <x v="0"/>
    <s v="Collection"/>
    <s v="Madani"/>
    <s v="Cash "/>
    <s v="Kantar 100lb"/>
    <n v="8000"/>
    <n v="359.55056179775283"/>
    <n v="74500"/>
    <n v="1657625"/>
    <n v="1388.6154683867726"/>
    <n v="596000000"/>
    <n v="499277.47177951375"/>
    <n v="400"/>
    <n v="3200000"/>
    <m/>
    <n v="599200000"/>
    <n v="1666524.9999999998"/>
    <n v="501958.15619175276"/>
    <n v="1396.0711219083123"/>
    <n v="359.55056179775283"/>
    <n v="0"/>
    <n v="599200000"/>
    <s v="Open "/>
  </r>
  <r>
    <n v="405"/>
    <x v="1"/>
    <x v="3"/>
    <x v="1"/>
    <n v="22"/>
    <n v="1181.74"/>
    <x v="4"/>
    <x v="0"/>
    <x v="4"/>
    <x v="1"/>
    <s v="Collection"/>
    <s v="Gadarif"/>
    <s v="Cash "/>
    <s v="Kantar 100lb"/>
    <n v="626.62"/>
    <n v="28.162696629213482"/>
    <n v="76300"/>
    <n v="1697675"/>
    <n v="1436.5892666745647"/>
    <n v="47811106"/>
    <n v="40458.227698140028"/>
    <n v="900"/>
    <n v="563958"/>
    <n v="72700"/>
    <n v="48447764"/>
    <n v="1720281.4289361974"/>
    <n v="40996.973953661553"/>
    <n v="1455.7190489754071"/>
    <n v="28.162696629213482"/>
    <n v="0"/>
    <n v="48447764"/>
    <s v="Open "/>
  </r>
  <r>
    <n v="406"/>
    <x v="1"/>
    <x v="3"/>
    <x v="1"/>
    <n v="22"/>
    <n v="1181.74"/>
    <x v="4"/>
    <x v="0"/>
    <x v="4"/>
    <x v="1"/>
    <s v="Collection"/>
    <s v="Gadarif"/>
    <s v="Cash "/>
    <s v="Kantar 100lb"/>
    <n v="811.63"/>
    <n v="36.477752808988761"/>
    <n v="77000"/>
    <n v="1713250"/>
    <n v="1449.7689847174506"/>
    <n v="62495510"/>
    <n v="52884.314654661772"/>
    <n v="900"/>
    <n v="730467"/>
    <m/>
    <n v="63225977"/>
    <n v="1733275.0000000002"/>
    <n v="53502.443007768205"/>
    <n v="1466.7143364868753"/>
    <n v="36.477752808988761"/>
    <n v="0"/>
    <n v="63225977"/>
    <s v="Open "/>
  </r>
  <r>
    <n v="407"/>
    <x v="1"/>
    <x v="3"/>
    <x v="1"/>
    <n v="22"/>
    <n v="1181.74"/>
    <x v="11"/>
    <x v="0"/>
    <x v="4"/>
    <x v="1"/>
    <s v="Collection"/>
    <s v="Gadarif"/>
    <s v="Cash "/>
    <s v="Kantar 100lb"/>
    <n v="248.04"/>
    <n v="11.147865168539326"/>
    <n v="73300"/>
    <n v="1630925"/>
    <n v="1380.1047607764822"/>
    <n v="18181332"/>
    <n v="15385.221791595444"/>
    <n v="900"/>
    <n v="223236"/>
    <n v="12800"/>
    <n v="18417368"/>
    <n v="1652098.2019029188"/>
    <n v="15584.957774129673"/>
    <n v="1398.0217322786052"/>
    <n v="11.147865168539326"/>
    <n v="0"/>
    <n v="18417368"/>
    <s v="Open "/>
  </r>
  <r>
    <n v="408"/>
    <x v="1"/>
    <x v="3"/>
    <x v="1"/>
    <n v="23"/>
    <n v="1181.74"/>
    <x v="4"/>
    <x v="0"/>
    <x v="4"/>
    <x v="1"/>
    <s v="Collection"/>
    <s v="Gadarif"/>
    <s v="Cash "/>
    <s v="Kantar 100lb"/>
    <n v="2098.4499999999998"/>
    <n v="94.312359550561794"/>
    <n v="78300"/>
    <n v="1742175"/>
    <n v="1474.2456039399528"/>
    <n v="164308635"/>
    <n v="139039.58146461996"/>
    <n v="900"/>
    <n v="1888604.9999999998"/>
    <n v="108700"/>
    <n v="166305940"/>
    <n v="1763352.5530748887"/>
    <n v="140729.7205815154"/>
    <n v="1492.1662574465524"/>
    <n v="94.312359550561794"/>
    <n v="0"/>
    <n v="166305940"/>
    <s v="Open "/>
  </r>
  <r>
    <n v="409"/>
    <x v="1"/>
    <x v="3"/>
    <x v="1"/>
    <n v="24"/>
    <n v="1181.74"/>
    <x v="4"/>
    <x v="0"/>
    <x v="4"/>
    <x v="1"/>
    <s v="Collection"/>
    <s v="Gadarif"/>
    <s v="Cash "/>
    <s v="Kantar 100lb"/>
    <n v="155.77000000000001"/>
    <n v="7.000898876404495"/>
    <n v="78500"/>
    <n v="1746625"/>
    <n v="1478.0112376664918"/>
    <n v="12227945"/>
    <n v="10347.407213092558"/>
    <n v="900"/>
    <n v="140193"/>
    <m/>
    <n v="12368138"/>
    <n v="1766649.9999999998"/>
    <n v="10466.039907255403"/>
    <n v="1494.9565894359164"/>
    <n v="7.000898876404495"/>
    <n v="0"/>
    <n v="12368138"/>
    <s v="Open "/>
  </r>
  <r>
    <n v="410"/>
    <x v="1"/>
    <x v="3"/>
    <x v="1"/>
    <n v="24"/>
    <n v="1181.74"/>
    <x v="4"/>
    <x v="0"/>
    <x v="4"/>
    <x v="1"/>
    <s v="Collection"/>
    <s v="Gadarif"/>
    <s v="Cash "/>
    <s v="Kantar 100lb"/>
    <n v="1083.24"/>
    <n v="48.684943820224717"/>
    <n v="79300"/>
    <n v="1764425"/>
    <n v="1493.0737725726472"/>
    <n v="85900932"/>
    <n v="72690.212737150301"/>
    <n v="900"/>
    <n v="974916"/>
    <n v="63300"/>
    <n v="86939148"/>
    <n v="1785750.1966323254"/>
    <n v="73568.761318056422"/>
    <n v="1511.1193635083227"/>
    <n v="48.684943820224717"/>
    <n v="0"/>
    <n v="86939148"/>
    <s v="Open "/>
  </r>
  <r>
    <n v="411"/>
    <x v="1"/>
    <x v="3"/>
    <x v="1"/>
    <n v="25"/>
    <n v="1193.7249999999999"/>
    <x v="5"/>
    <x v="0"/>
    <x v="4"/>
    <x v="1"/>
    <s v="Collection"/>
    <s v="Gadarif"/>
    <s v="Cash "/>
    <s v="Kantar 100lb"/>
    <n v="3520"/>
    <n v="158.20224719101122"/>
    <n v="75000"/>
    <n v="1668750"/>
    <n v="1397.9350352886972"/>
    <n v="264000000"/>
    <n v="221156.46400971749"/>
    <n v="900"/>
    <n v="3168000"/>
    <n v="4216000"/>
    <n v="271384000"/>
    <n v="1715424.4318181819"/>
    <n v="227342.14329095898"/>
    <n v="1437.0348546090447"/>
    <n v="158.20224719101122"/>
    <n v="0"/>
    <n v="271384000"/>
    <s v="Open "/>
  </r>
  <r>
    <n v="412"/>
    <x v="1"/>
    <x v="3"/>
    <x v="1"/>
    <n v="25"/>
    <n v="1193.7249999999999"/>
    <x v="4"/>
    <x v="0"/>
    <x v="4"/>
    <x v="1"/>
    <s v="Collection"/>
    <s v="Gadarif"/>
    <s v="Cash "/>
    <s v="Kantar 100lb"/>
    <n v="3140.88"/>
    <n v="141.16314606741574"/>
    <n v="79500"/>
    <n v="1768875"/>
    <n v="1481.811137406019"/>
    <n v="249699960"/>
    <n v="209177.12203396932"/>
    <n v="900"/>
    <n v="2826792"/>
    <n v="150000"/>
    <n v="252676752"/>
    <n v="1789962.6002903644"/>
    <n v="211670.82200674361"/>
    <n v="1499.4765128403649"/>
    <n v="141.16314606741574"/>
    <n v="0"/>
    <n v="252676752"/>
    <s v="Open "/>
  </r>
  <r>
    <n v="413"/>
    <x v="1"/>
    <x v="3"/>
    <x v="1"/>
    <n v="25"/>
    <n v="1193.7249999999999"/>
    <x v="4"/>
    <x v="0"/>
    <x v="4"/>
    <x v="1"/>
    <s v="Collection"/>
    <s v="Gadarif"/>
    <s v="Cash "/>
    <s v="Kantar 100lb"/>
    <n v="244.33"/>
    <n v="10.981123595505618"/>
    <n v="78300"/>
    <n v="1742175"/>
    <n v="1459.4441768413999"/>
    <n v="19131039"/>
    <n v="16026.336886636371"/>
    <n v="900"/>
    <n v="219897"/>
    <n v="28400"/>
    <n v="19379336"/>
    <n v="1764786.2562927187"/>
    <n v="16234.338729606903"/>
    <n v="1478.3859400554725"/>
    <n v="10.981123595505618"/>
    <n v="0"/>
    <n v="19379336"/>
    <s v="Open "/>
  </r>
  <r>
    <n v="414"/>
    <x v="1"/>
    <x v="3"/>
    <x v="1"/>
    <n v="25"/>
    <n v="1193.7249999999999"/>
    <x v="4"/>
    <x v="0"/>
    <x v="4"/>
    <x v="1"/>
    <s v="Collection"/>
    <s v="Gadarif"/>
    <s v="Cash "/>
    <s v="Kantar 100lb"/>
    <n v="319.79000000000002"/>
    <n v="14.372584269662923"/>
    <n v="79300"/>
    <n v="1764425"/>
    <n v="1478.0833106452492"/>
    <n v="25359347"/>
    <n v="21243.876939831203"/>
    <n v="900"/>
    <n v="287811"/>
    <m/>
    <n v="25647158"/>
    <n v="1784449.9999999998"/>
    <n v="21484.980209009613"/>
    <n v="1494.8585310687133"/>
    <n v="14.372584269662923"/>
    <n v="0"/>
    <n v="25647158"/>
    <s v="Open "/>
  </r>
  <r>
    <n v="415"/>
    <x v="1"/>
    <x v="3"/>
    <x v="1"/>
    <n v="25"/>
    <n v="1193.7249999999999"/>
    <x v="5"/>
    <x v="0"/>
    <x v="4"/>
    <x v="1"/>
    <s v="Collection"/>
    <s v="Gadarif"/>
    <s v="Cash "/>
    <s v="Kantar 100lb"/>
    <n v="704.56"/>
    <n v="31.665617977528086"/>
    <n v="76300"/>
    <n v="1697675"/>
    <n v="1422.1659092337013"/>
    <n v="53757927.999999993"/>
    <n v="45033.76238245827"/>
    <n v="900"/>
    <n v="634104"/>
    <n v="36400"/>
    <n v="54428431.999999993"/>
    <n v="1718849.5117520154"/>
    <n v="45595.452889065738"/>
    <n v="1439.9040916057011"/>
    <n v="31.665617977528086"/>
    <n v="0"/>
    <n v="54428431.999999993"/>
    <s v="Open "/>
  </r>
  <r>
    <n v="416"/>
    <x v="1"/>
    <x v="3"/>
    <x v="1"/>
    <n v="29"/>
    <n v="1212.0899999999999"/>
    <x v="4"/>
    <x v="0"/>
    <x v="4"/>
    <x v="1"/>
    <s v="Collection"/>
    <s v="Gadarif"/>
    <s v="Cash "/>
    <s v="Kantar 100lb"/>
    <n v="2039.55"/>
    <n v="91.665168539325848"/>
    <n v="82000"/>
    <n v="1824500"/>
    <n v="1505.2512602199508"/>
    <n v="167243100"/>
    <n v="137979.1104620944"/>
    <n v="900"/>
    <n v="1835595"/>
    <n v="100000"/>
    <n v="169178695"/>
    <n v="1845615.9269201539"/>
    <n v="139576.01745744955"/>
    <n v="1522.6723485221016"/>
    <n v="91.665168539325848"/>
    <n v="0"/>
    <n v="169178695"/>
    <s v="Open "/>
  </r>
  <r>
    <n v="417"/>
    <x v="1"/>
    <x v="3"/>
    <x v="1"/>
    <n v="30"/>
    <n v="1212.0899999999999"/>
    <x v="4"/>
    <x v="0"/>
    <x v="4"/>
    <x v="1"/>
    <s v="Collection"/>
    <s v="Gadarif"/>
    <s v="Cash "/>
    <s v="Kantar 100lb"/>
    <n v="2049.77"/>
    <n v="92.124494382022476"/>
    <n v="82000"/>
    <n v="1824500"/>
    <n v="1505.2512602199508"/>
    <n v="168081140"/>
    <n v="138670.51126566509"/>
    <n v="900"/>
    <n v="1844793"/>
    <n v="100000"/>
    <n v="170025933"/>
    <n v="1845610.4876400765"/>
    <n v="140275.00680642528"/>
    <n v="1522.6678610004842"/>
    <n v="92.124494382022476"/>
    <n v="0"/>
    <n v="170025933"/>
    <s v="Open "/>
  </r>
  <r>
    <n v="418"/>
    <x v="1"/>
    <x v="3"/>
    <x v="1"/>
    <n v="30"/>
    <n v="1212.0899999999999"/>
    <x v="5"/>
    <x v="0"/>
    <x v="4"/>
    <x v="1"/>
    <s v="Collection"/>
    <s v="Gadarif"/>
    <s v="Cash "/>
    <s v="Kantar 100lb"/>
    <n v="2663.11"/>
    <n v="119.69033707865169"/>
    <n v="80000"/>
    <n v="1780000"/>
    <n v="1468.5378148487325"/>
    <n v="213048800"/>
    <n v="175769.78607199137"/>
    <n v="900"/>
    <n v="2396799"/>
    <n v="3347000"/>
    <n v="218792599"/>
    <n v="1827988.8280056024"/>
    <n v="180508.54226996345"/>
    <n v="1508.129617442271"/>
    <n v="119.69033707865169"/>
    <n v="0"/>
    <n v="218792599"/>
    <s v="Open "/>
  </r>
  <r>
    <n v="419"/>
    <x v="1"/>
    <x v="3"/>
    <x v="1"/>
    <n v="25"/>
    <n v="1193.7249999999999"/>
    <x v="15"/>
    <x v="3"/>
    <x v="8"/>
    <x v="0"/>
    <s v="Collection"/>
    <s v="Aldaba"/>
    <s v="Cash "/>
    <s v="MT"/>
    <n v="100"/>
    <n v="100"/>
    <n v="1585802"/>
    <n v="1585802"/>
    <n v="1328.448344467947"/>
    <n v="158580200"/>
    <n v="132844.8344467947"/>
    <n v="11125"/>
    <n v="1112500"/>
    <m/>
    <n v="159692700"/>
    <n v="1596927"/>
    <n v="133776.79113698716"/>
    <n v="1337.7679113698716"/>
    <n v="100"/>
    <n v="0"/>
    <n v="159692700"/>
    <s v="Open "/>
  </r>
  <r>
    <n v="420"/>
    <x v="1"/>
    <x v="3"/>
    <x v="1"/>
    <n v="27"/>
    <n v="1212.0899999999999"/>
    <x v="15"/>
    <x v="3"/>
    <x v="8"/>
    <x v="0"/>
    <s v="Collection"/>
    <s v="Aldaba"/>
    <s v="Cash "/>
    <s v="MT"/>
    <n v="150"/>
    <n v="150"/>
    <n v="1637718.67"/>
    <n v="1637718.67"/>
    <n v="1351.1526949318945"/>
    <n v="245657800.5"/>
    <n v="202672.9042397842"/>
    <n v="11125"/>
    <n v="1668750"/>
    <m/>
    <n v="247326550.5"/>
    <n v="1648843.67"/>
    <n v="204049.65844120487"/>
    <n v="1360.3310562746992"/>
    <n v="150"/>
    <n v="0"/>
    <n v="247326550.5"/>
    <s v="Open "/>
  </r>
  <r>
    <n v="421"/>
    <x v="1"/>
    <x v="3"/>
    <x v="1"/>
    <n v="28"/>
    <n v="1212.0899999999999"/>
    <x v="15"/>
    <x v="3"/>
    <x v="8"/>
    <x v="0"/>
    <s v="Collection"/>
    <s v="Aldaba"/>
    <s v="Cash "/>
    <s v="MT"/>
    <n v="100"/>
    <n v="100"/>
    <n v="1637718.67"/>
    <n v="1637718.67"/>
    <n v="1351.1526949318945"/>
    <n v="163771867"/>
    <n v="135115.26949318947"/>
    <n v="11125"/>
    <n v="1112500"/>
    <m/>
    <n v="164884367"/>
    <n v="1648843.67"/>
    <n v="136033.10562746992"/>
    <n v="1360.3310562746992"/>
    <n v="100"/>
    <n v="0"/>
    <n v="164884367"/>
    <s v="Open "/>
  </r>
  <r>
    <n v="422"/>
    <x v="1"/>
    <x v="4"/>
    <x v="2"/>
    <n v="1"/>
    <n v="1212.0899999999999"/>
    <x v="15"/>
    <x v="3"/>
    <x v="8"/>
    <x v="0"/>
    <s v="Collection"/>
    <s v="Aldaba"/>
    <s v="Cash "/>
    <s v="MT"/>
    <n v="100"/>
    <n v="100"/>
    <n v="1652552"/>
    <n v="1652552"/>
    <n v="1363.3905073055632"/>
    <n v="165255200"/>
    <n v="136339.05073055631"/>
    <n v="11125"/>
    <n v="1112500"/>
    <m/>
    <n v="166367700"/>
    <n v="1663677"/>
    <n v="137256.88686483676"/>
    <n v="1372.5688686483677"/>
    <n v="100"/>
    <n v="0"/>
    <n v="166367700"/>
    <s v="Open "/>
  </r>
  <r>
    <n v="423"/>
    <x v="1"/>
    <x v="4"/>
    <x v="2"/>
    <n v="1"/>
    <n v="1212.0899999999999"/>
    <x v="1"/>
    <x v="0"/>
    <x v="1"/>
    <x v="0"/>
    <s v="Collection"/>
    <s v="Madani"/>
    <s v="Cash "/>
    <s v="Kantar 100lb"/>
    <n v="2000"/>
    <n v="89.887640449438209"/>
    <n v="80000"/>
    <n v="1780000"/>
    <n v="1468.5378148487325"/>
    <n v="160000000"/>
    <n v="132003.39908752652"/>
    <n v="400"/>
    <n v="800000"/>
    <m/>
    <n v="160800000"/>
    <n v="1788899.9999999998"/>
    <n v="132663.41608296413"/>
    <n v="1475.8805039229758"/>
    <n v="89.887640449438209"/>
    <n v="0"/>
    <n v="160800000"/>
    <s v="Open "/>
  </r>
  <r>
    <n v="424"/>
    <x v="1"/>
    <x v="3"/>
    <x v="1"/>
    <n v="23"/>
    <n v="1181.74"/>
    <x v="16"/>
    <x v="2"/>
    <x v="6"/>
    <x v="4"/>
    <s v="Collection"/>
    <s v="Aldaba"/>
    <s v="Cash "/>
    <s v="MT"/>
    <n v="31.244499999999999"/>
    <n v="31.244499999999999"/>
    <n v="695000"/>
    <n v="695000"/>
    <n v="588.11582920100864"/>
    <n v="21714927.5"/>
    <n v="18375.385025470914"/>
    <n v="10000"/>
    <n v="312445"/>
    <m/>
    <n v="22027372.5"/>
    <n v="705000"/>
    <n v="18639.779054614381"/>
    <n v="596.57792746289363"/>
    <n v="31.244499999999999"/>
    <n v="0"/>
    <n v="22027372.5"/>
    <s v="Close"/>
  </r>
  <r>
    <n v="425"/>
    <x v="1"/>
    <x v="3"/>
    <x v="1"/>
    <n v="23"/>
    <n v="1181.74"/>
    <x v="16"/>
    <x v="2"/>
    <x v="6"/>
    <x v="4"/>
    <s v="Collection"/>
    <s v="Aldaba"/>
    <s v="Cash "/>
    <s v="MT"/>
    <n v="30.247125"/>
    <n v="30.247125"/>
    <n v="695000"/>
    <n v="695000"/>
    <n v="588.11582920100864"/>
    <n v="21021751.875"/>
    <n v="17788.813000321559"/>
    <n v="10000"/>
    <n v="302471.25"/>
    <m/>
    <n v="21324223.125"/>
    <n v="705000"/>
    <n v="18044.767144211077"/>
    <n v="596.57792746289363"/>
    <n v="30.247125"/>
    <n v="0"/>
    <n v="21324223.125"/>
    <s v="Close"/>
  </r>
  <r>
    <n v="426"/>
    <x v="1"/>
    <x v="3"/>
    <x v="1"/>
    <n v="23"/>
    <n v="1181.74"/>
    <x v="16"/>
    <x v="2"/>
    <x v="6"/>
    <x v="4"/>
    <s v="Collection"/>
    <s v="Aldaba"/>
    <s v="Cash "/>
    <s v="MT"/>
    <n v="29.812625000000001"/>
    <n v="29.812625000000001"/>
    <n v="695000"/>
    <n v="695000"/>
    <n v="588.11582920100864"/>
    <n v="20719774.375"/>
    <n v="17533.276672533721"/>
    <n v="10000"/>
    <n v="298126.25"/>
    <m/>
    <n v="21017900.625"/>
    <n v="705000"/>
    <n v="17785.554034728451"/>
    <n v="596.57792746289374"/>
    <n v="29.812625000000001"/>
    <n v="0"/>
    <n v="21017900.625"/>
    <s v="Close"/>
  </r>
  <r>
    <n v="427"/>
    <x v="1"/>
    <x v="3"/>
    <x v="1"/>
    <n v="23"/>
    <n v="1181.74"/>
    <x v="16"/>
    <x v="2"/>
    <x v="6"/>
    <x v="4"/>
    <s v="Collection"/>
    <s v="Aldaba"/>
    <s v="Cash "/>
    <s v="MT"/>
    <n v="27.19575"/>
    <n v="27.19575"/>
    <n v="695000"/>
    <n v="695000"/>
    <n v="588.11582920100864"/>
    <n v="18901046.25"/>
    <n v="15994.251061993331"/>
    <n v="10000"/>
    <n v="271957.5"/>
    <m/>
    <n v="19173003.75"/>
    <n v="705000"/>
    <n v="16224.38417079899"/>
    <n v="596.57792746289363"/>
    <n v="27.19575"/>
    <n v="0"/>
    <n v="19173003.75"/>
    <s v="Close"/>
  </r>
  <r>
    <n v="428"/>
    <x v="1"/>
    <x v="3"/>
    <x v="1"/>
    <n v="24"/>
    <n v="1181.74"/>
    <x v="16"/>
    <x v="2"/>
    <x v="6"/>
    <x v="4"/>
    <s v="Collection"/>
    <s v="Aldaba"/>
    <s v="Cash "/>
    <s v="MT"/>
    <n v="22.189125000000001"/>
    <n v="22.189125000000001"/>
    <n v="715000"/>
    <n v="715000"/>
    <n v="605.04002572477873"/>
    <n v="15865224.375"/>
    <n v="13425.308760810331"/>
    <n v="10000"/>
    <n v="221891.25"/>
    <m/>
    <n v="16087115.625"/>
    <n v="725000"/>
    <n v="13613.075316905581"/>
    <n v="613.50212398666372"/>
    <n v="22.189125000000001"/>
    <n v="0"/>
    <n v="16087115.625"/>
    <s v="Close"/>
  </r>
  <r>
    <n v="429"/>
    <x v="1"/>
    <x v="3"/>
    <x v="1"/>
    <n v="24"/>
    <n v="1181.74"/>
    <x v="16"/>
    <x v="2"/>
    <x v="6"/>
    <x v="4"/>
    <s v="Collection"/>
    <s v="Aldaba"/>
    <s v="Cash "/>
    <s v="MT"/>
    <n v="15.7605"/>
    <n v="15.7605"/>
    <n v="715000"/>
    <n v="715000"/>
    <n v="605.04002572477873"/>
    <n v="11268757.5"/>
    <n v="9535.7333254353744"/>
    <n v="10000"/>
    <n v="157605"/>
    <m/>
    <n v="11426362.5"/>
    <n v="725000"/>
    <n v="9669.1002250918136"/>
    <n v="613.50212398666372"/>
    <n v="15.7605"/>
    <n v="0"/>
    <n v="11426362.5"/>
    <s v="Close"/>
  </r>
  <r>
    <n v="430"/>
    <x v="1"/>
    <x v="3"/>
    <x v="1"/>
    <n v="24"/>
    <n v="1181.74"/>
    <x v="16"/>
    <x v="2"/>
    <x v="6"/>
    <x v="4"/>
    <s v="Collection"/>
    <s v="Aldaba"/>
    <s v="Cash "/>
    <s v="MT"/>
    <n v="29.44725"/>
    <n v="29.44725"/>
    <n v="715000"/>
    <n v="715000"/>
    <n v="605.04002572477873"/>
    <n v="21054783.75"/>
    <n v="17816.76489752399"/>
    <n v="10000"/>
    <n v="294472.5"/>
    <m/>
    <n v="21349256.25"/>
    <n v="725000"/>
    <n v="18065.950420566285"/>
    <n v="613.50212398666383"/>
    <n v="29.44725"/>
    <n v="0"/>
    <n v="21349256.25"/>
    <s v="Close"/>
  </r>
  <r>
    <n v="431"/>
    <x v="1"/>
    <x v="3"/>
    <x v="1"/>
    <n v="25"/>
    <n v="1193.7249999999999"/>
    <x v="16"/>
    <x v="2"/>
    <x v="6"/>
    <x v="4"/>
    <s v="Collection"/>
    <s v="Aldaba"/>
    <s v="Cash "/>
    <s v="MT"/>
    <n v="51.893124999999998"/>
    <n v="51.893124999999998"/>
    <n v="720000"/>
    <n v="720000"/>
    <n v="603.15399275377501"/>
    <n v="37363050"/>
    <n v="31299.545540220741"/>
    <n v="10000"/>
    <n v="518931.25"/>
    <m/>
    <n v="37881981.25"/>
    <n v="730000"/>
    <n v="31734.261450501584"/>
    <n v="611.53113154202197"/>
    <n v="51.893124999999998"/>
    <n v="0"/>
    <n v="37881981.25"/>
    <s v="Close"/>
  </r>
  <r>
    <n v="432"/>
    <x v="1"/>
    <x v="3"/>
    <x v="1"/>
    <n v="25"/>
    <n v="1193.7249999999999"/>
    <x v="16"/>
    <x v="2"/>
    <x v="6"/>
    <x v="4"/>
    <s v="Collection"/>
    <s v="Aldaba"/>
    <s v="Cash "/>
    <s v="MT"/>
    <n v="30.069375000000001"/>
    <n v="30.069375000000001"/>
    <n v="715000"/>
    <n v="715000"/>
    <n v="598.9654233596516"/>
    <n v="21499603.125"/>
    <n v="18010.515927035121"/>
    <n v="10000"/>
    <n v="300693.75"/>
    <m/>
    <n v="21800296.875"/>
    <n v="725000"/>
    <n v="18262.411254685965"/>
    <n v="607.34256214789843"/>
    <n v="30.069375000000001"/>
    <n v="0"/>
    <n v="21800296.875"/>
    <s v="Close"/>
  </r>
  <r>
    <n v="433"/>
    <x v="1"/>
    <x v="3"/>
    <x v="1"/>
    <n v="25"/>
    <n v="1193.7249999999999"/>
    <x v="16"/>
    <x v="2"/>
    <x v="6"/>
    <x v="4"/>
    <s v="Collection"/>
    <s v="Aldaba"/>
    <s v="Cash "/>
    <s v="MT"/>
    <n v="29.980499999999999"/>
    <n v="29.980499999999999"/>
    <n v="720000"/>
    <n v="720000"/>
    <n v="603.15399275377501"/>
    <n v="21585960"/>
    <n v="18082.85827975455"/>
    <n v="10000"/>
    <n v="299805"/>
    <m/>
    <n v="21885765"/>
    <n v="730000"/>
    <n v="18334.009089195588"/>
    <n v="611.53113154202197"/>
    <n v="29.980499999999999"/>
    <n v="0"/>
    <n v="21885765"/>
    <s v="Close"/>
  </r>
  <r>
    <n v="434"/>
    <x v="1"/>
    <x v="3"/>
    <x v="1"/>
    <n v="25"/>
    <n v="1193.7249999999999"/>
    <x v="16"/>
    <x v="2"/>
    <x v="6"/>
    <x v="4"/>
    <s v="Collection"/>
    <s v="Aldaba"/>
    <s v="Cash "/>
    <s v="MT"/>
    <n v="48.338124999999998"/>
    <n v="48.338124999999998"/>
    <n v="720000"/>
    <n v="720000"/>
    <n v="603.15399275377501"/>
    <n v="34803450"/>
    <n v="29155.33309598107"/>
    <n v="10000"/>
    <n v="483381.25"/>
    <m/>
    <n v="35286831.25"/>
    <n v="730000"/>
    <n v="29560.268277869694"/>
    <n v="611.53113154202185"/>
    <n v="48.338124999999998"/>
    <n v="0"/>
    <n v="35286831.25"/>
    <s v="Close"/>
  </r>
  <r>
    <n v="435"/>
    <x v="1"/>
    <x v="3"/>
    <x v="1"/>
    <n v="27"/>
    <n v="1212.0899999999999"/>
    <x v="16"/>
    <x v="2"/>
    <x v="6"/>
    <x v="4"/>
    <s v="Collection"/>
    <s v="Aldaba"/>
    <s v="Cash "/>
    <s v="MT"/>
    <n v="27.087125"/>
    <n v="27.087125"/>
    <n v="720000"/>
    <n v="720000"/>
    <n v="594.01529589386928"/>
    <n v="19502730"/>
    <n v="16090.166571789225"/>
    <n v="10000"/>
    <n v="270871.25"/>
    <m/>
    <n v="19773601.25"/>
    <n v="730000"/>
    <n v="16313.64110750852"/>
    <n v="602.26550833683973"/>
    <n v="27.087125"/>
    <n v="0"/>
    <n v="19773601.25"/>
    <s v="Close"/>
  </r>
  <r>
    <n v="436"/>
    <x v="1"/>
    <x v="3"/>
    <x v="1"/>
    <n v="27"/>
    <n v="1212.0899999999999"/>
    <x v="16"/>
    <x v="2"/>
    <x v="6"/>
    <x v="4"/>
    <s v="Collection"/>
    <s v="Aldaba"/>
    <s v="Cash "/>
    <s v="MT"/>
    <n v="29.723749999999999"/>
    <n v="29.723749999999999"/>
    <n v="720000"/>
    <n v="720000"/>
    <n v="594.01529589386928"/>
    <n v="21401100"/>
    <n v="17656.362151325397"/>
    <n v="10000"/>
    <n v="297237.5"/>
    <m/>
    <n v="21698337.5"/>
    <n v="730000"/>
    <n v="17901.58940342714"/>
    <n v="602.26550833683973"/>
    <n v="29.723749999999999"/>
    <n v="0"/>
    <n v="21698337.5"/>
    <s v="Close"/>
  </r>
  <r>
    <n v="437"/>
    <x v="1"/>
    <x v="3"/>
    <x v="1"/>
    <n v="27"/>
    <n v="1212.0899999999999"/>
    <x v="16"/>
    <x v="2"/>
    <x v="6"/>
    <x v="4"/>
    <s v="Collection"/>
    <s v="Aldaba"/>
    <s v="Cash "/>
    <s v="MT"/>
    <n v="31.837"/>
    <n v="31.837"/>
    <n v="720000"/>
    <n v="720000"/>
    <n v="594.01529589386928"/>
    <n v="22922640"/>
    <n v="18911.664975373118"/>
    <n v="10000"/>
    <n v="318370"/>
    <m/>
    <n v="23241010"/>
    <n v="730000"/>
    <n v="19174.326988919966"/>
    <n v="602.26550833683973"/>
    <n v="31.837"/>
    <n v="0"/>
    <n v="23241010"/>
    <s v="Close"/>
  </r>
  <r>
    <n v="438"/>
    <x v="1"/>
    <x v="3"/>
    <x v="1"/>
    <n v="27"/>
    <n v="1212.0899999999999"/>
    <x v="16"/>
    <x v="2"/>
    <x v="6"/>
    <x v="4"/>
    <s v="Collection"/>
    <s v="Aldaba"/>
    <s v="Cash "/>
    <s v="MT"/>
    <n v="50.194625000000002"/>
    <n v="50.194625000000002"/>
    <n v="720000"/>
    <n v="720000"/>
    <n v="594.01529589386928"/>
    <n v="36140130"/>
    <n v="29816.375021656811"/>
    <n v="10000"/>
    <n v="501946.25"/>
    <m/>
    <n v="36642076.25"/>
    <n v="730000"/>
    <n v="30230.491341402045"/>
    <n v="602.26550833683973"/>
    <n v="50.194625000000002"/>
    <n v="0"/>
    <n v="36642076.25"/>
    <s v="Close"/>
  </r>
  <r>
    <n v="439"/>
    <x v="1"/>
    <x v="3"/>
    <x v="1"/>
    <n v="27"/>
    <n v="1212.0899999999999"/>
    <x v="16"/>
    <x v="2"/>
    <x v="6"/>
    <x v="4"/>
    <s v="Collection"/>
    <s v="Aldaba"/>
    <s v="Cash "/>
    <s v="MT"/>
    <n v="29.743500000000001"/>
    <n v="29.743500000000001"/>
    <n v="720000"/>
    <n v="720000"/>
    <n v="594.01529589386928"/>
    <n v="21415320"/>
    <n v="17668.093953419302"/>
    <n v="10000"/>
    <n v="297435"/>
    <m/>
    <n v="21712755"/>
    <n v="730000"/>
    <n v="17913.484147216794"/>
    <n v="602.26550833683973"/>
    <n v="29.743500000000001"/>
    <n v="0"/>
    <n v="21712755"/>
    <s v="Close"/>
  </r>
  <r>
    <n v="440"/>
    <x v="1"/>
    <x v="3"/>
    <x v="1"/>
    <n v="27"/>
    <n v="1212.0899999999999"/>
    <x v="16"/>
    <x v="2"/>
    <x v="6"/>
    <x v="4"/>
    <s v="Collection"/>
    <s v="Aldaba"/>
    <s v="Cash "/>
    <s v="MT"/>
    <n v="52.722625000000001"/>
    <n v="52.722625000000001"/>
    <n v="720000"/>
    <n v="720000"/>
    <n v="594.01529589386928"/>
    <n v="37960290"/>
    <n v="31318.04568967651"/>
    <n v="10000"/>
    <n v="527226.25"/>
    <m/>
    <n v="38487516.25"/>
    <n v="730000"/>
    <n v="31753.018546477575"/>
    <n v="602.26550833683973"/>
    <n v="52.722625000000001"/>
    <n v="0"/>
    <n v="38487516.25"/>
    <s v="Close"/>
  </r>
  <r>
    <n v="441"/>
    <x v="1"/>
    <x v="3"/>
    <x v="1"/>
    <n v="28"/>
    <n v="1212.0899999999999"/>
    <x v="16"/>
    <x v="2"/>
    <x v="6"/>
    <x v="4"/>
    <s v="Collection"/>
    <s v="Aldaba"/>
    <s v="Cash "/>
    <s v="MT"/>
    <n v="24.223375000000001"/>
    <n v="24.223375000000001"/>
    <n v="735000"/>
    <n v="735000"/>
    <n v="606.39061455832496"/>
    <n v="17804180.625"/>
    <n v="14688.827252926763"/>
    <n v="10000"/>
    <n v="242233.75"/>
    <m/>
    <n v="18046414.375"/>
    <n v="745000"/>
    <n v="14888.675242762502"/>
    <n v="614.64082700129529"/>
    <n v="24.223375000000001"/>
    <n v="0"/>
    <n v="18046414.375"/>
    <s v="Close"/>
  </r>
  <r>
    <n v="442"/>
    <x v="1"/>
    <x v="3"/>
    <x v="1"/>
    <n v="28"/>
    <n v="1212.0899999999999"/>
    <x v="16"/>
    <x v="2"/>
    <x v="6"/>
    <x v="4"/>
    <s v="Collection"/>
    <s v="Aldaba"/>
    <s v="Cash "/>
    <s v="MT"/>
    <n v="33.130625000000002"/>
    <n v="33.130625000000002"/>
    <n v="735000"/>
    <n v="735000"/>
    <n v="606.39061455832496"/>
    <n v="24351009.375"/>
    <n v="20090.100054451403"/>
    <n v="10000"/>
    <n v="331306.25"/>
    <m/>
    <n v="24682315.625"/>
    <n v="745000"/>
    <n v="20363.434749069791"/>
    <n v="614.64082700129529"/>
    <n v="33.130625000000002"/>
    <n v="0"/>
    <n v="24682315.625"/>
    <s v="Close"/>
  </r>
  <r>
    <n v="443"/>
    <x v="1"/>
    <x v="3"/>
    <x v="1"/>
    <n v="28"/>
    <n v="1212.0899999999999"/>
    <x v="16"/>
    <x v="2"/>
    <x v="6"/>
    <x v="4"/>
    <s v="Collection"/>
    <s v="Aldaba"/>
    <s v="Cash "/>
    <s v="MT"/>
    <n v="30.582875000000001"/>
    <n v="30.582875000000001"/>
    <n v="735000"/>
    <n v="735000"/>
    <n v="606.39061455832496"/>
    <n v="22478413.125"/>
    <n v="18545.16836621043"/>
    <n v="10000"/>
    <n v="305828.75"/>
    <m/>
    <n v="22784241.875"/>
    <n v="745000"/>
    <n v="18797.483582077239"/>
    <n v="614.64082700129529"/>
    <n v="30.582875000000001"/>
    <n v="0"/>
    <n v="22784241.875"/>
    <s v="Close"/>
  </r>
  <r>
    <n v="444"/>
    <x v="1"/>
    <x v="3"/>
    <x v="1"/>
    <n v="28"/>
    <n v="1212.0899999999999"/>
    <x v="16"/>
    <x v="2"/>
    <x v="6"/>
    <x v="4"/>
    <s v="Collection"/>
    <s v="Aldaba"/>
    <s v="Cash "/>
    <s v="MT"/>
    <n v="29.940999999999999"/>
    <n v="29.940999999999999"/>
    <n v="735000"/>
    <n v="735000"/>
    <n v="606.39061455832496"/>
    <n v="22006635"/>
    <n v="18155.941390490807"/>
    <n v="10000"/>
    <n v="299410"/>
    <m/>
    <n v="22306045"/>
    <n v="745000"/>
    <n v="18402.961001245782"/>
    <n v="614.64082700129529"/>
    <n v="29.940999999999999"/>
    <n v="0"/>
    <n v="22306045"/>
    <s v="Close"/>
  </r>
  <r>
    <n v="445"/>
    <x v="1"/>
    <x v="3"/>
    <x v="1"/>
    <n v="28"/>
    <n v="1212.0899999999999"/>
    <x v="16"/>
    <x v="2"/>
    <x v="6"/>
    <x v="4"/>
    <s v="Collection"/>
    <s v="Aldaba"/>
    <s v="Cash "/>
    <s v="MT"/>
    <n v="29.911375"/>
    <n v="29.911375"/>
    <n v="735000"/>
    <n v="735000"/>
    <n v="606.39061455832496"/>
    <n v="21984860.625"/>
    <n v="18137.977068534517"/>
    <n v="10000"/>
    <n v="299113.75"/>
    <m/>
    <n v="22283974.375"/>
    <n v="745000"/>
    <n v="18384.752266745869"/>
    <n v="614.64082700129529"/>
    <n v="29.911375"/>
    <n v="0"/>
    <n v="22283974.375"/>
    <s v="Close"/>
  </r>
  <r>
    <n v="446"/>
    <x v="1"/>
    <x v="3"/>
    <x v="1"/>
    <n v="28"/>
    <n v="1212.0899999999999"/>
    <x v="16"/>
    <x v="2"/>
    <x v="6"/>
    <x v="4"/>
    <s v="Collection"/>
    <s v="Aldaba"/>
    <s v="Cash "/>
    <s v="MT"/>
    <n v="27.896875000000001"/>
    <n v="27.896875000000001"/>
    <n v="735000"/>
    <n v="735000"/>
    <n v="606.39061455832496"/>
    <n v="20504203.125"/>
    <n v="16916.40317550677"/>
    <n v="10000"/>
    <n v="278968.75"/>
    <m/>
    <n v="20783171.875"/>
    <n v="745000"/>
    <n v="17146.558320751759"/>
    <n v="614.64082700129529"/>
    <n v="27.896875000000001"/>
    <n v="0"/>
    <n v="20783171.875"/>
    <s v="Close"/>
  </r>
  <r>
    <n v="447"/>
    <x v="1"/>
    <x v="3"/>
    <x v="1"/>
    <n v="29"/>
    <n v="1212.0899999999999"/>
    <x v="16"/>
    <x v="2"/>
    <x v="6"/>
    <x v="4"/>
    <s v="Collection"/>
    <s v="Aldaba"/>
    <s v="Cash "/>
    <s v="MT"/>
    <n v="31.590125"/>
    <n v="31.590125"/>
    <n v="735000"/>
    <n v="735000"/>
    <n v="606.39061455832496"/>
    <n v="23218741.875"/>
    <n v="19155.955312724305"/>
    <n v="10000"/>
    <n v="315901.25"/>
    <m/>
    <n v="23534643.125"/>
    <n v="745000"/>
    <n v="19416.580555074295"/>
    <n v="614.64082700129529"/>
    <n v="31.590125"/>
    <n v="0"/>
    <n v="23534643.125"/>
    <s v="Close"/>
  </r>
  <r>
    <n v="448"/>
    <x v="1"/>
    <x v="3"/>
    <x v="1"/>
    <n v="29"/>
    <n v="1212.0899999999999"/>
    <x v="16"/>
    <x v="2"/>
    <x v="6"/>
    <x v="4"/>
    <s v="Collection"/>
    <s v="Aldaba"/>
    <s v="Cash "/>
    <s v="MT"/>
    <n v="27.679625000000001"/>
    <n v="27.679625000000001"/>
    <n v="735000"/>
    <n v="735000"/>
    <n v="606.39061455832496"/>
    <n v="20344524.375"/>
    <n v="16784.664814493975"/>
    <n v="10000"/>
    <n v="276796.25"/>
    <m/>
    <n v="20621320.625"/>
    <n v="745000"/>
    <n v="17013.027601085731"/>
    <n v="614.64082700129529"/>
    <n v="27.679625000000001"/>
    <n v="0"/>
    <n v="20621320.625"/>
    <s v="Close"/>
  </r>
  <r>
    <n v="449"/>
    <x v="1"/>
    <x v="3"/>
    <x v="1"/>
    <n v="29"/>
    <n v="1212.0899999999999"/>
    <x v="16"/>
    <x v="2"/>
    <x v="6"/>
    <x v="4"/>
    <s v="Collection"/>
    <s v="Aldaba"/>
    <s v="Cash "/>
    <s v="MT"/>
    <n v="46.689"/>
    <n v="46.689"/>
    <n v="735000"/>
    <n v="735000"/>
    <n v="606.39061455832496"/>
    <n v="34316415"/>
    <n v="28311.771403113631"/>
    <n v="10000"/>
    <n v="466890"/>
    <m/>
    <n v="34783305"/>
    <n v="745000"/>
    <n v="28696.965571863479"/>
    <n v="614.64082700129529"/>
    <n v="46.689"/>
    <n v="0"/>
    <n v="34783305"/>
    <s v="Close"/>
  </r>
  <r>
    <n v="450"/>
    <x v="1"/>
    <x v="3"/>
    <x v="1"/>
    <n v="30"/>
    <n v="1212.0899999999999"/>
    <x v="16"/>
    <x v="2"/>
    <x v="6"/>
    <x v="4"/>
    <s v="Collection"/>
    <s v="Aldaba"/>
    <s v="Cash "/>
    <s v="MT"/>
    <n v="50.599499999999999"/>
    <n v="50.599499999999999"/>
    <n v="745000"/>
    <n v="745000"/>
    <n v="614.64082700129529"/>
    <n v="37696627.5"/>
    <n v="31100.518525852043"/>
    <n v="10000"/>
    <n v="505995"/>
    <m/>
    <n v="38202622.5"/>
    <n v="755000"/>
    <n v="31517.975150360126"/>
    <n v="622.89103944426574"/>
    <n v="50.599499999999999"/>
    <n v="0"/>
    <n v="38202622.5"/>
    <s v="Close"/>
  </r>
  <r>
    <n v="451"/>
    <x v="1"/>
    <x v="3"/>
    <x v="1"/>
    <n v="30"/>
    <n v="1212.0899999999999"/>
    <x v="16"/>
    <x v="2"/>
    <x v="6"/>
    <x v="4"/>
    <s v="Collection"/>
    <s v="Aldaba"/>
    <s v="Cash "/>
    <s v="MT"/>
    <n v="22.9495"/>
    <n v="22.9495"/>
    <n v="740000"/>
    <n v="740000"/>
    <n v="610.51572077981007"/>
    <n v="16982630"/>
    <n v="14011.030534036252"/>
    <n v="10000"/>
    <n v="229495"/>
    <m/>
    <n v="17212125"/>
    <n v="750000"/>
    <n v="14200.368784496202"/>
    <n v="618.76593322278052"/>
    <n v="22.9495"/>
    <n v="0"/>
    <n v="17212125"/>
    <s v="Close"/>
  </r>
  <r>
    <n v="452"/>
    <x v="1"/>
    <x v="3"/>
    <x v="1"/>
    <n v="30"/>
    <n v="1212.0899999999999"/>
    <x v="16"/>
    <x v="2"/>
    <x v="6"/>
    <x v="4"/>
    <s v="Collection"/>
    <s v="Aldaba"/>
    <s v="Cash "/>
    <s v="MT"/>
    <n v="27.8475"/>
    <n v="27.8475"/>
    <n v="750000"/>
    <n v="750000"/>
    <n v="618.76593322278052"/>
    <n v="20885625"/>
    <n v="17231.08432542138"/>
    <n v="10000"/>
    <n v="278475"/>
    <m/>
    <n v="21164100"/>
    <n v="760000"/>
    <n v="17460.832116426998"/>
    <n v="627.01614566575086"/>
    <n v="27.8475"/>
    <n v="0"/>
    <n v="21164100"/>
    <s v="Close"/>
  </r>
  <r>
    <n v="453"/>
    <x v="1"/>
    <x v="3"/>
    <x v="1"/>
    <n v="31"/>
    <n v="1212.0899999999999"/>
    <x v="16"/>
    <x v="2"/>
    <x v="6"/>
    <x v="4"/>
    <s v="Collection"/>
    <s v="Aldaba"/>
    <s v="Cash "/>
    <s v="MT"/>
    <n v="27.966000000000001"/>
    <n v="27.966000000000001"/>
    <n v="755000"/>
    <n v="755000"/>
    <n v="622.89103944426574"/>
    <n v="21114330"/>
    <n v="17419.770809098336"/>
    <n v="10000"/>
    <n v="279660"/>
    <m/>
    <n v="21393990"/>
    <n v="765000"/>
    <n v="17650.496250278447"/>
    <n v="631.14125188723619"/>
    <n v="27.966000000000001"/>
    <n v="0"/>
    <n v="21393990"/>
    <s v="Close"/>
  </r>
  <r>
    <n v="454"/>
    <x v="1"/>
    <x v="3"/>
    <x v="1"/>
    <n v="31"/>
    <n v="1212.0899999999999"/>
    <x v="16"/>
    <x v="2"/>
    <x v="6"/>
    <x v="4"/>
    <s v="Collection"/>
    <s v="Aldaba"/>
    <s v="Cash "/>
    <s v="MT"/>
    <n v="25.042999999999999"/>
    <n v="25.042999999999999"/>
    <n v="775000"/>
    <n v="775000"/>
    <n v="639.39146433020653"/>
    <n v="19408325"/>
    <n v="16012.280441221363"/>
    <n v="10000"/>
    <n v="250430"/>
    <m/>
    <n v="19658755"/>
    <n v="785000"/>
    <n v="16218.890511430671"/>
    <n v="647.64167677317698"/>
    <n v="25.042999999999999"/>
    <n v="0"/>
    <n v="19658755"/>
    <s v="Close"/>
  </r>
  <r>
    <n v="455"/>
    <x v="1"/>
    <x v="3"/>
    <x v="1"/>
    <n v="31"/>
    <n v="1212.0899999999999"/>
    <x v="16"/>
    <x v="2"/>
    <x v="6"/>
    <x v="4"/>
    <s v="Collection"/>
    <s v="Aldaba"/>
    <s v="Cash "/>
    <s v="MT"/>
    <n v="26.465"/>
    <n v="26.465"/>
    <n v="770000"/>
    <n v="770000"/>
    <n v="635.26635810872131"/>
    <n v="20378050"/>
    <n v="16812.324167347309"/>
    <n v="10000"/>
    <n v="264650"/>
    <m/>
    <n v="20642700"/>
    <n v="780000"/>
    <n v="17030.666039650521"/>
    <n v="643.51657055169176"/>
    <n v="26.465"/>
    <n v="0"/>
    <n v="20642700"/>
    <s v="Close"/>
  </r>
  <r>
    <n v="456"/>
    <x v="1"/>
    <x v="3"/>
    <x v="1"/>
    <n v="31"/>
    <n v="1212.0899999999999"/>
    <x v="16"/>
    <x v="2"/>
    <x v="6"/>
    <x v="4"/>
    <s v="Collection"/>
    <s v="Aldaba"/>
    <s v="Cash "/>
    <s v="MT"/>
    <n v="32.903500000000001"/>
    <n v="32.903500000000001"/>
    <n v="770000"/>
    <n v="770000"/>
    <n v="635.26635810872131"/>
    <n v="25335695"/>
    <n v="20902.486614030313"/>
    <n v="10000"/>
    <n v="329035"/>
    <m/>
    <n v="25664730"/>
    <n v="780000"/>
    <n v="21173.947479147588"/>
    <n v="643.51657055169164"/>
    <n v="32.903500000000001"/>
    <n v="0"/>
    <n v="25664730"/>
    <s v="Close"/>
  </r>
  <r>
    <n v="457"/>
    <x v="1"/>
    <x v="4"/>
    <x v="2"/>
    <n v="1"/>
    <n v="1212.0899999999999"/>
    <x v="4"/>
    <x v="0"/>
    <x v="4"/>
    <x v="1"/>
    <s v="Collection"/>
    <s v="Gadarif"/>
    <s v="Cash "/>
    <s v="Kantar 100lb"/>
    <n v="1927.95"/>
    <n v="86.649438202247197"/>
    <n v="84800"/>
    <n v="1886800"/>
    <n v="1556.6500837396563"/>
    <n v="163490160"/>
    <n v="134882.85523352228"/>
    <n v="900"/>
    <n v="1735155"/>
    <n v="100000"/>
    <n v="165325315"/>
    <n v="1907979.0755724991"/>
    <n v="136396.8970951002"/>
    <n v="1574.1232710215406"/>
    <n v="86.649438202247197"/>
    <n v="0"/>
    <n v="165325315"/>
    <s v="Open "/>
  </r>
  <r>
    <n v="458"/>
    <x v="1"/>
    <x v="4"/>
    <x v="2"/>
    <n v="1"/>
    <n v="1212.0899999999999"/>
    <x v="16"/>
    <x v="2"/>
    <x v="6"/>
    <x v="4"/>
    <s v="Collection"/>
    <s v="Aldaba"/>
    <s v="Cash "/>
    <s v="MT"/>
    <n v="31.234625000000001"/>
    <n v="31.234625000000001"/>
    <n v="780000"/>
    <n v="780000"/>
    <n v="643.51657055169176"/>
    <n v="24363007.5"/>
    <n v="20099.998762468134"/>
    <n v="10000"/>
    <n v="312346.25"/>
    <m/>
    <n v="24675353.75"/>
    <n v="790000"/>
    <n v="20357.69105429465"/>
    <n v="651.76678299466209"/>
    <n v="31.234625000000001"/>
    <n v="0"/>
    <n v="24675353.75"/>
    <s v="Close"/>
  </r>
  <r>
    <n v="459"/>
    <x v="1"/>
    <x v="4"/>
    <x v="2"/>
    <n v="1"/>
    <n v="1212.0899999999999"/>
    <x v="16"/>
    <x v="2"/>
    <x v="6"/>
    <x v="4"/>
    <s v="Collection"/>
    <s v="Aldaba"/>
    <s v="Cash "/>
    <s v="MT"/>
    <n v="25.289874999999999"/>
    <n v="25.289874999999999"/>
    <n v="780000"/>
    <n v="780000"/>
    <n v="643.51657055169176"/>
    <n v="19726102.5"/>
    <n v="16274.453629680966"/>
    <n v="10000"/>
    <n v="252898.75"/>
    <m/>
    <n v="19979001.25"/>
    <n v="790000"/>
    <n v="16483.100471087131"/>
    <n v="651.76678299466221"/>
    <n v="25.289874999999999"/>
    <n v="0"/>
    <n v="19979001.25"/>
    <s v="Close"/>
  </r>
  <r>
    <n v="460"/>
    <x v="1"/>
    <x v="4"/>
    <x v="2"/>
    <n v="3"/>
    <n v="1212.0899999999999"/>
    <x v="16"/>
    <x v="2"/>
    <x v="6"/>
    <x v="4"/>
    <s v="Collection"/>
    <s v="Aldaba"/>
    <s v="Cash "/>
    <s v="MT"/>
    <n v="30.010124999999999"/>
    <n v="30.010124999999999"/>
    <n v="800000"/>
    <n v="800000"/>
    <n v="660.01699543763254"/>
    <n v="24008100"/>
    <n v="19807.192535207781"/>
    <n v="10000"/>
    <n v="300101.25"/>
    <m/>
    <n v="24308201.25"/>
    <n v="810000"/>
    <n v="20054.782441897882"/>
    <n v="668.267207880603"/>
    <n v="30.010124999999999"/>
    <n v="0"/>
    <n v="24308201.25"/>
    <s v="Close"/>
  </r>
  <r>
    <n v="461"/>
    <x v="1"/>
    <x v="4"/>
    <x v="2"/>
    <n v="3"/>
    <n v="1212.0899999999999"/>
    <x v="16"/>
    <x v="2"/>
    <x v="6"/>
    <x v="4"/>
    <s v="Collection"/>
    <s v="Aldaba"/>
    <s v="Cash "/>
    <s v="MT"/>
    <n v="51.932625000000002"/>
    <n v="51.932625000000002"/>
    <n v="785000"/>
    <n v="785000"/>
    <n v="647.64167677317698"/>
    <n v="40767110.625"/>
    <n v="33633.732334232605"/>
    <n v="10000"/>
    <n v="519326.25"/>
    <m/>
    <n v="41286436.875"/>
    <n v="795000"/>
    <n v="34062.187523203727"/>
    <n v="655.89188921614743"/>
    <n v="51.932625000000002"/>
    <n v="0"/>
    <n v="41286436.875"/>
    <s v="Close"/>
  </r>
  <r>
    <n v="462"/>
    <x v="1"/>
    <x v="4"/>
    <x v="2"/>
    <n v="3"/>
    <n v="1212.0899999999999"/>
    <x v="16"/>
    <x v="2"/>
    <x v="6"/>
    <x v="4"/>
    <s v="Collection"/>
    <s v="Aldaba"/>
    <s v="Cash "/>
    <s v="MT"/>
    <n v="29.605250000000002"/>
    <n v="29.605250000000002"/>
    <n v="805000"/>
    <n v="805000"/>
    <n v="664.14210165911777"/>
    <n v="23832226.25"/>
    <n v="19662.092955143595"/>
    <n v="10000"/>
    <n v="296052.5"/>
    <m/>
    <n v="24128278.75"/>
    <n v="815000"/>
    <n v="19906.342557070846"/>
    <n v="672.39231410208811"/>
    <n v="29.605250000000002"/>
    <n v="0"/>
    <n v="24128278.75"/>
    <s v="Close"/>
  </r>
  <r>
    <n v="463"/>
    <x v="1"/>
    <x v="4"/>
    <x v="2"/>
    <n v="4"/>
    <n v="1212.0899999999999"/>
    <x v="16"/>
    <x v="2"/>
    <x v="6"/>
    <x v="4"/>
    <s v="Collection"/>
    <s v="Aldaba"/>
    <s v="Cash "/>
    <s v="MT"/>
    <n v="30.0595"/>
    <n v="30.0595"/>
    <n v="800000"/>
    <n v="800000"/>
    <n v="660.01699543763254"/>
    <n v="24047600"/>
    <n v="19839.780874357515"/>
    <n v="10000"/>
    <n v="300595"/>
    <m/>
    <n v="24348195"/>
    <n v="810000"/>
    <n v="20087.778135286986"/>
    <n v="668.267207880603"/>
    <n v="30.0595"/>
    <n v="0"/>
    <n v="24348195"/>
    <s v="Close"/>
  </r>
  <r>
    <n v="464"/>
    <x v="1"/>
    <x v="4"/>
    <x v="2"/>
    <n v="4"/>
    <n v="1212.0899999999999"/>
    <x v="16"/>
    <x v="2"/>
    <x v="6"/>
    <x v="4"/>
    <s v="Collection"/>
    <s v="Aldaba"/>
    <s v="Cash "/>
    <s v="MT"/>
    <n v="30.731000000000002"/>
    <n v="30.731000000000002"/>
    <n v="805000"/>
    <n v="805000"/>
    <n v="664.14210165911777"/>
    <n v="24738455"/>
    <n v="20409.750926086348"/>
    <n v="10000"/>
    <n v="307310"/>
    <m/>
    <n v="25045765"/>
    <n v="815000"/>
    <n v="20663.288204671273"/>
    <n v="672.39231410208822"/>
    <n v="30.731000000000002"/>
    <n v="0"/>
    <n v="25045765"/>
    <s v="Close"/>
  </r>
  <r>
    <n v="465"/>
    <x v="1"/>
    <x v="4"/>
    <x v="2"/>
    <n v="4"/>
    <n v="1212.0899999999999"/>
    <x v="16"/>
    <x v="2"/>
    <x v="6"/>
    <x v="4"/>
    <s v="Collection"/>
    <s v="Aldaba"/>
    <s v="Cash "/>
    <s v="MT"/>
    <n v="29.84225"/>
    <n v="29.84225"/>
    <n v="855000"/>
    <n v="855000"/>
    <n v="705.3931638739698"/>
    <n v="25515123.75"/>
    <n v="21050.519144617974"/>
    <n v="10000"/>
    <n v="298422.5"/>
    <m/>
    <n v="25813546.25"/>
    <n v="865000"/>
    <n v="21296.724046894207"/>
    <n v="713.64337631694013"/>
    <n v="29.84225"/>
    <n v="0"/>
    <n v="25813546.25"/>
    <s v="Close"/>
  </r>
  <r>
    <n v="466"/>
    <x v="1"/>
    <x v="4"/>
    <x v="2"/>
    <n v="5"/>
    <n v="1212.0899999999999"/>
    <x v="16"/>
    <x v="2"/>
    <x v="6"/>
    <x v="4"/>
    <s v="Collection"/>
    <s v="Aldaba"/>
    <s v="Cash "/>
    <s v="MT"/>
    <n v="29.891625000000001"/>
    <n v="29.891625000000001"/>
    <n v="855000"/>
    <n v="855000"/>
    <n v="705.3931638739698"/>
    <n v="25557339.375"/>
    <n v="21085.347932084253"/>
    <n v="10000"/>
    <n v="298916.25"/>
    <m/>
    <n v="25856255.625"/>
    <n v="865000"/>
    <n v="21331.960188599856"/>
    <n v="713.64337631694013"/>
    <n v="29.891625000000001"/>
    <n v="0"/>
    <n v="25856255.625"/>
    <s v="Close"/>
  </r>
  <r>
    <n v="467"/>
    <x v="1"/>
    <x v="4"/>
    <x v="2"/>
    <n v="5"/>
    <n v="1212.0899999999999"/>
    <x v="16"/>
    <x v="2"/>
    <x v="6"/>
    <x v="4"/>
    <s v="Collection"/>
    <s v="Aldaba"/>
    <s v="Cash "/>
    <s v="MT"/>
    <n v="29.457125000000001"/>
    <n v="29.457125000000001"/>
    <n v="855000"/>
    <n v="855000"/>
    <n v="705.3931638739698"/>
    <n v="25185841.875"/>
    <n v="20778.854602381012"/>
    <n v="10000"/>
    <n v="294571.25"/>
    <m/>
    <n v="25480413.125"/>
    <n v="865000"/>
    <n v="21021.882141590148"/>
    <n v="713.64337631694013"/>
    <n v="29.457125000000001"/>
    <n v="0"/>
    <n v="25480413.125"/>
    <s v="Close"/>
  </r>
  <r>
    <n v="468"/>
    <x v="1"/>
    <x v="4"/>
    <x v="2"/>
    <n v="5"/>
    <n v="1212.0899999999999"/>
    <x v="16"/>
    <x v="2"/>
    <x v="6"/>
    <x v="4"/>
    <s v="Collection"/>
    <s v="Aldaba"/>
    <s v="Cash "/>
    <s v="MT"/>
    <n v="30.869250000000001"/>
    <n v="30.869250000000001"/>
    <n v="855000"/>
    <n v="855000"/>
    <n v="705.3931638739698"/>
    <n v="26393208.75"/>
    <n v="21774.957923916543"/>
    <n v="10000"/>
    <n v="308692.5"/>
    <m/>
    <n v="26701901.25"/>
    <n v="865000"/>
    <n v="22029.635794371705"/>
    <n v="713.64337631694013"/>
    <n v="30.869250000000001"/>
    <n v="0"/>
    <n v="26701901.25"/>
    <s v="Close"/>
  </r>
  <r>
    <n v="469"/>
    <x v="1"/>
    <x v="4"/>
    <x v="2"/>
    <n v="6"/>
    <n v="1229.45"/>
    <x v="16"/>
    <x v="2"/>
    <x v="6"/>
    <x v="4"/>
    <s v="Collection"/>
    <s v="Aldaba"/>
    <s v="Cash "/>
    <s v="MT"/>
    <n v="28.548625000000001"/>
    <n v="28.548625000000001"/>
    <n v="855000"/>
    <n v="855000"/>
    <n v="695.43291715807879"/>
    <n v="24409074.375"/>
    <n v="19853.653564602057"/>
    <n v="10000"/>
    <n v="285486.25"/>
    <m/>
    <n v="24694560.625"/>
    <n v="865000"/>
    <n v="20085.860039041847"/>
    <n v="703.56663548741301"/>
    <n v="28.548625000000001"/>
    <n v="0"/>
    <n v="24694560.625"/>
    <s v="Close"/>
  </r>
  <r>
    <n v="470"/>
    <x v="1"/>
    <x v="4"/>
    <x v="2"/>
    <n v="6"/>
    <n v="1229.45"/>
    <x v="16"/>
    <x v="2"/>
    <x v="6"/>
    <x v="4"/>
    <s v="Collection"/>
    <s v="Aldaba"/>
    <s v="Cash "/>
    <s v="MT"/>
    <n v="26.642749999999999"/>
    <n v="26.642749999999999"/>
    <n v="855000"/>
    <n v="855000"/>
    <n v="695.43291715807879"/>
    <n v="22779551.25"/>
    <n v="18528.245353613405"/>
    <n v="10000"/>
    <n v="266427.5"/>
    <m/>
    <n v="23045978.75"/>
    <n v="865000"/>
    <n v="18744.949977632274"/>
    <n v="703.56663548741301"/>
    <n v="26.642749999999999"/>
    <n v="0"/>
    <n v="23045978.75"/>
    <s v="Close"/>
  </r>
  <r>
    <n v="471"/>
    <x v="1"/>
    <x v="4"/>
    <x v="2"/>
    <n v="6"/>
    <n v="1229.45"/>
    <x v="16"/>
    <x v="2"/>
    <x v="6"/>
    <x v="4"/>
    <s v="Collection"/>
    <s v="Aldaba"/>
    <s v="Cash "/>
    <s v="MT"/>
    <n v="30.444624999999998"/>
    <n v="30.444624999999998"/>
    <n v="855000"/>
    <n v="855000"/>
    <n v="695.43291715807879"/>
    <n v="26030154.375"/>
    <n v="21172.194375533774"/>
    <n v="10000"/>
    <n v="304446.25"/>
    <m/>
    <n v="26334600.625"/>
    <n v="865000"/>
    <n v="21419.822379925983"/>
    <n v="703.56663548741312"/>
    <n v="30.444624999999998"/>
    <n v="0"/>
    <n v="26334600.625"/>
    <s v="Close"/>
  </r>
  <r>
    <n v="472"/>
    <x v="1"/>
    <x v="4"/>
    <x v="2"/>
    <n v="6"/>
    <n v="1229.45"/>
    <x v="16"/>
    <x v="2"/>
    <x v="6"/>
    <x v="4"/>
    <s v="Collection"/>
    <s v="Aldaba"/>
    <s v="Cash "/>
    <s v="MT"/>
    <n v="29.634875000000001"/>
    <n v="29.634875000000001"/>
    <n v="855000"/>
    <n v="855000"/>
    <n v="695.43291715807879"/>
    <n v="25337818.125"/>
    <n v="20609.06757086502"/>
    <n v="10000"/>
    <n v="296348.75"/>
    <m/>
    <n v="25634166.875"/>
    <n v="865000"/>
    <n v="20850.109296840048"/>
    <n v="703.56663548741301"/>
    <n v="29.634875000000001"/>
    <n v="0"/>
    <n v="25634166.875"/>
    <s v="Close"/>
  </r>
  <r>
    <n v="473"/>
    <x v="1"/>
    <x v="4"/>
    <x v="2"/>
    <n v="6"/>
    <n v="1229.45"/>
    <x v="16"/>
    <x v="2"/>
    <x v="6"/>
    <x v="4"/>
    <s v="Collection"/>
    <s v="Aldaba"/>
    <s v="Cash "/>
    <s v="MT"/>
    <n v="31.846875000000001"/>
    <n v="31.846875000000001"/>
    <n v="855000"/>
    <n v="855000"/>
    <n v="695.43291715807879"/>
    <n v="27229078.125"/>
    <n v="22147.365183618691"/>
    <n v="10000"/>
    <n v="318468.75"/>
    <m/>
    <n v="27547546.875"/>
    <n v="865000"/>
    <n v="22406.398694538206"/>
    <n v="703.56663548741301"/>
    <n v="31.846875000000001"/>
    <n v="0"/>
    <n v="27547546.875"/>
    <s v="Close"/>
  </r>
  <r>
    <n v="474"/>
    <x v="1"/>
    <x v="4"/>
    <x v="2"/>
    <n v="6"/>
    <n v="1229.45"/>
    <x v="16"/>
    <x v="2"/>
    <x v="6"/>
    <x v="4"/>
    <s v="Collection"/>
    <s v="Aldaba"/>
    <s v="Cash "/>
    <s v="MT"/>
    <n v="26.119375000000002"/>
    <n v="26.119375000000002"/>
    <n v="860000"/>
    <n v="860000"/>
    <n v="699.4997763227459"/>
    <n v="22462662.5"/>
    <n v="18270.496970189921"/>
    <n v="10000"/>
    <n v="261193.75000000003"/>
    <m/>
    <n v="22723856.25"/>
    <n v="870000"/>
    <n v="18482.944609378177"/>
    <n v="707.63349465208012"/>
    <n v="26.119375000000002"/>
    <n v="0"/>
    <n v="22723856.25"/>
    <s v="Close"/>
  </r>
  <r>
    <n v="475"/>
    <x v="1"/>
    <x v="4"/>
    <x v="2"/>
    <n v="6"/>
    <n v="1229.45"/>
    <x v="16"/>
    <x v="2"/>
    <x v="6"/>
    <x v="4"/>
    <s v="Collection"/>
    <s v="Aldaba"/>
    <s v="Cash "/>
    <s v="MT"/>
    <n v="26.228000000000002"/>
    <n v="26.228000000000002"/>
    <n v="860000"/>
    <n v="860000"/>
    <n v="699.4997763227459"/>
    <n v="22556080"/>
    <n v="18346.480133392979"/>
    <n v="10000"/>
    <n v="262280"/>
    <m/>
    <n v="22818360"/>
    <n v="870000"/>
    <n v="18559.811297734759"/>
    <n v="707.63349465208012"/>
    <n v="26.228000000000002"/>
    <n v="0"/>
    <n v="22818360"/>
    <s v="Close"/>
  </r>
  <r>
    <n v="476"/>
    <x v="1"/>
    <x v="4"/>
    <x v="2"/>
    <n v="6"/>
    <n v="1229.45"/>
    <x v="16"/>
    <x v="2"/>
    <x v="6"/>
    <x v="4"/>
    <s v="Collection"/>
    <s v="Aldaba"/>
    <s v="Cash "/>
    <s v="MT"/>
    <n v="22.406375000000001"/>
    <n v="22.406375000000001"/>
    <n v="860000"/>
    <n v="860000"/>
    <n v="699.4997763227459"/>
    <n v="19269482.5"/>
    <n v="15673.254300703566"/>
    <n v="10000"/>
    <n v="224063.75"/>
    <m/>
    <n v="19493546.25"/>
    <n v="870000"/>
    <n v="15855.501443735004"/>
    <n v="707.63349465208023"/>
    <n v="22.406375000000001"/>
    <n v="0"/>
    <n v="19493546.25"/>
    <s v="Close"/>
  </r>
  <r>
    <n v="477"/>
    <x v="1"/>
    <x v="4"/>
    <x v="2"/>
    <n v="6"/>
    <n v="1229.45"/>
    <x v="16"/>
    <x v="2"/>
    <x v="6"/>
    <x v="4"/>
    <s v="Collection"/>
    <s v="Aldaba"/>
    <s v="Cash "/>
    <s v="MT"/>
    <n v="28.775749999999999"/>
    <n v="28.775749999999999"/>
    <n v="855000"/>
    <n v="855000"/>
    <n v="695.43291715807879"/>
    <n v="24603266.25"/>
    <n v="20011.603765911586"/>
    <n v="10000"/>
    <n v="287757.5"/>
    <m/>
    <n v="24891023.75"/>
    <n v="865000"/>
    <n v="20245.657611126924"/>
    <n v="703.56663548741301"/>
    <n v="28.775749999999999"/>
    <n v="0"/>
    <n v="24891023.75"/>
    <s v="Close"/>
  </r>
  <r>
    <n v="478"/>
    <x v="1"/>
    <x v="4"/>
    <x v="2"/>
    <n v="6"/>
    <n v="1229.45"/>
    <x v="16"/>
    <x v="2"/>
    <x v="6"/>
    <x v="4"/>
    <s v="Collection"/>
    <s v="Aldaba"/>
    <s v="Cash "/>
    <s v="MT"/>
    <n v="31.945625"/>
    <n v="31.945625"/>
    <n v="855000"/>
    <n v="855000"/>
    <n v="695.43291715807879"/>
    <n v="27313509.375"/>
    <n v="22216.039184188052"/>
    <n v="10000"/>
    <n v="319456.25"/>
    <m/>
    <n v="27632965.625"/>
    <n v="865000"/>
    <n v="22475.875899792591"/>
    <n v="703.56663548741312"/>
    <n v="31.945625"/>
    <n v="0"/>
    <n v="27632965.625"/>
    <s v="Close"/>
  </r>
  <r>
    <n v="479"/>
    <x v="1"/>
    <x v="4"/>
    <x v="2"/>
    <n v="7"/>
    <n v="1229.45"/>
    <x v="16"/>
    <x v="2"/>
    <x v="6"/>
    <x v="4"/>
    <s v="Collection"/>
    <s v="Aldaba"/>
    <s v="Cash "/>
    <s v="MT"/>
    <n v="30.306374999999999"/>
    <n v="30.306374999999999"/>
    <n v="860000"/>
    <n v="860000"/>
    <n v="699.4997763227459"/>
    <n v="26063482.5"/>
    <n v="21199.302533653259"/>
    <n v="10000"/>
    <n v="303063.75"/>
    <m/>
    <n v="26366546.25"/>
    <n v="870000"/>
    <n v="21445.806051486437"/>
    <n v="707.63349465208023"/>
    <n v="30.306374999999999"/>
    <n v="0"/>
    <n v="26366546.25"/>
    <s v="Close"/>
  </r>
  <r>
    <n v="480"/>
    <x v="1"/>
    <x v="4"/>
    <x v="2"/>
    <n v="7"/>
    <n v="1229.45"/>
    <x v="16"/>
    <x v="2"/>
    <x v="6"/>
    <x v="4"/>
    <s v="Collection"/>
    <s v="Aldaba"/>
    <s v="Cash "/>
    <s v="MT"/>
    <n v="30.573"/>
    <n v="30.573"/>
    <n v="830000"/>
    <n v="830000"/>
    <n v="675.09862133474314"/>
    <n v="25375590"/>
    <n v="20639.790150067103"/>
    <n v="10000"/>
    <n v="305730"/>
    <m/>
    <n v="25681320"/>
    <n v="840000"/>
    <n v="20888.462320549839"/>
    <n v="683.23233966407747"/>
    <n v="30.573"/>
    <n v="0"/>
    <n v="25681320"/>
    <s v="Close"/>
  </r>
  <r>
    <n v="481"/>
    <x v="1"/>
    <x v="4"/>
    <x v="2"/>
    <n v="7"/>
    <n v="1229.45"/>
    <x v="16"/>
    <x v="2"/>
    <x v="6"/>
    <x v="4"/>
    <s v="Collection"/>
    <s v="Aldaba"/>
    <s v="Cash "/>
    <s v="MT"/>
    <n v="27.808"/>
    <n v="27.808"/>
    <n v="830000"/>
    <n v="830000"/>
    <n v="675.09862133474314"/>
    <n v="23080640"/>
    <n v="18773.142462076539"/>
    <n v="10000"/>
    <n v="278080"/>
    <m/>
    <n v="23358720"/>
    <n v="840000"/>
    <n v="18999.324901378666"/>
    <n v="683.23233966407747"/>
    <n v="27.808"/>
    <n v="0"/>
    <n v="23358720"/>
    <s v="Close"/>
  </r>
  <r>
    <n v="482"/>
    <x v="1"/>
    <x v="4"/>
    <x v="3"/>
    <n v="8"/>
    <n v="1247.8"/>
    <x v="16"/>
    <x v="2"/>
    <x v="6"/>
    <x v="4"/>
    <s v="Collection"/>
    <s v="Aldaba"/>
    <s v="Cash "/>
    <s v="MT"/>
    <n v="30.049624999999999"/>
    <n v="30.049624999999999"/>
    <n v="800000"/>
    <n v="800000"/>
    <n v="641.12838595928838"/>
    <n v="24039700"/>
    <n v="19265.667574931882"/>
    <n v="10000"/>
    <n v="300496.25"/>
    <m/>
    <n v="24340196.25"/>
    <n v="810000"/>
    <n v="19506.48841961853"/>
    <n v="649.14249078377952"/>
    <n v="30.049624999999999"/>
    <n v="0"/>
    <n v="24340196.25"/>
    <s v="Close"/>
  </r>
  <r>
    <n v="483"/>
    <x v="1"/>
    <x v="4"/>
    <x v="3"/>
    <n v="8"/>
    <n v="1247.8"/>
    <x v="16"/>
    <x v="2"/>
    <x v="6"/>
    <x v="4"/>
    <s v="Collection"/>
    <s v="Aldaba"/>
    <s v="Cash "/>
    <s v="MT"/>
    <n v="33.100999999999999"/>
    <n v="33.100999999999999"/>
    <n v="830000"/>
    <n v="830000"/>
    <n v="665.17070043276169"/>
    <n v="27473830"/>
    <n v="22017.815355024846"/>
    <n v="10000"/>
    <n v="331010"/>
    <m/>
    <n v="27804840"/>
    <n v="840000"/>
    <n v="22283.090238820325"/>
    <n v="673.18480525725283"/>
    <n v="33.100999999999999"/>
    <n v="0"/>
    <n v="27804840"/>
    <s v="Close"/>
  </r>
  <r>
    <n v="484"/>
    <x v="1"/>
    <x v="4"/>
    <x v="3"/>
    <n v="8"/>
    <n v="1247.8"/>
    <x v="16"/>
    <x v="2"/>
    <x v="6"/>
    <x v="4"/>
    <s v="Collection"/>
    <s v="Aldaba"/>
    <s v="Cash "/>
    <s v="MT"/>
    <n v="29.733625"/>
    <n v="29.733625"/>
    <n v="830000"/>
    <n v="830000"/>
    <n v="665.17070043276169"/>
    <n v="24678908.75"/>
    <n v="19777.936167655072"/>
    <n v="10000"/>
    <n v="297336.25"/>
    <m/>
    <n v="24976245"/>
    <n v="840000"/>
    <n v="20016.224555217184"/>
    <n v="673.18480525725283"/>
    <n v="29.733625"/>
    <n v="0"/>
    <n v="24976245"/>
    <s v="Close"/>
  </r>
  <r>
    <n v="485"/>
    <x v="1"/>
    <x v="4"/>
    <x v="3"/>
    <n v="8"/>
    <n v="1247.8"/>
    <x v="16"/>
    <x v="2"/>
    <x v="6"/>
    <x v="4"/>
    <s v="Collection"/>
    <s v="Aldaba"/>
    <s v="Cash "/>
    <s v="MT"/>
    <n v="30.573"/>
    <n v="30.573"/>
    <n v="830000"/>
    <n v="830000"/>
    <n v="665.17070043276169"/>
    <n v="25375590"/>
    <n v="20336.263824330825"/>
    <n v="10000"/>
    <n v="305730"/>
    <m/>
    <n v="25681320"/>
    <n v="840000"/>
    <n v="20581.27905112999"/>
    <n v="673.18480525725283"/>
    <n v="30.573"/>
    <n v="0"/>
    <n v="25681320"/>
    <s v="Close"/>
  </r>
  <r>
    <n v="486"/>
    <x v="1"/>
    <x v="4"/>
    <x v="3"/>
    <n v="8"/>
    <n v="1247.8"/>
    <x v="16"/>
    <x v="2"/>
    <x v="6"/>
    <x v="4"/>
    <s v="Collection"/>
    <s v="Aldaba"/>
    <s v="Cash "/>
    <s v="MT"/>
    <n v="29.822500000000002"/>
    <n v="29.822500000000002"/>
    <n v="830000"/>
    <n v="830000"/>
    <n v="665.17070043276169"/>
    <n v="24752675"/>
    <n v="19837.053213656036"/>
    <n v="10000"/>
    <n v="298225"/>
    <m/>
    <n v="25050900"/>
    <n v="840000"/>
    <n v="20076.053854784423"/>
    <n v="673.18480525725283"/>
    <n v="29.822500000000002"/>
    <n v="0"/>
    <n v="25050900"/>
    <s v="Close"/>
  </r>
  <r>
    <n v="487"/>
    <x v="1"/>
    <x v="4"/>
    <x v="3"/>
    <n v="8"/>
    <n v="1247.8"/>
    <x v="16"/>
    <x v="2"/>
    <x v="6"/>
    <x v="4"/>
    <s v="Collection"/>
    <s v="Aldaba"/>
    <s v="Cash "/>
    <s v="MT"/>
    <n v="30.118749999999999"/>
    <n v="30.118749999999999"/>
    <n v="830000"/>
    <n v="830000"/>
    <n v="665.17070043276169"/>
    <n v="24998562.5"/>
    <n v="20034.110033659243"/>
    <n v="10000"/>
    <n v="301187.5"/>
    <m/>
    <n v="25299750"/>
    <n v="840000"/>
    <n v="20275.484853341881"/>
    <n v="673.18480525725272"/>
    <n v="30.118749999999999"/>
    <n v="0"/>
    <n v="25299750"/>
    <s v="Close"/>
  </r>
  <r>
    <n v="488"/>
    <x v="1"/>
    <x v="4"/>
    <x v="3"/>
    <n v="8"/>
    <n v="1247.8"/>
    <x v="16"/>
    <x v="2"/>
    <x v="6"/>
    <x v="4"/>
    <s v="Collection"/>
    <s v="Aldaba"/>
    <s v="Cash "/>
    <s v="MT"/>
    <n v="29.84225"/>
    <n v="29.84225"/>
    <n v="830000"/>
    <n v="830000"/>
    <n v="665.17070043276169"/>
    <n v="24769067.5"/>
    <n v="19850.190334989584"/>
    <n v="10000"/>
    <n v="298422.5"/>
    <m/>
    <n v="25067490"/>
    <n v="840000"/>
    <n v="20089.349254688252"/>
    <n v="673.18480525725283"/>
    <n v="29.84225"/>
    <n v="0"/>
    <n v="25067490"/>
    <s v="Close"/>
  </r>
  <r>
    <n v="489"/>
    <x v="1"/>
    <x v="4"/>
    <x v="3"/>
    <n v="10"/>
    <n v="1247.8"/>
    <x v="16"/>
    <x v="2"/>
    <x v="6"/>
    <x v="4"/>
    <s v="Collection"/>
    <s v="Aldaba"/>
    <s v="Cash "/>
    <s v="MT"/>
    <n v="30.414999999999999"/>
    <n v="30.414999999999999"/>
    <n v="800000"/>
    <n v="800000"/>
    <n v="641.12838595928838"/>
    <n v="24332000"/>
    <n v="19499.919858951755"/>
    <n v="10000"/>
    <n v="304150"/>
    <m/>
    <n v="24636150"/>
    <n v="810000"/>
    <n v="19743.668857188652"/>
    <n v="649.14249078377941"/>
    <n v="30.414999999999999"/>
    <n v="0"/>
    <n v="24636150"/>
    <s v="Close"/>
  </r>
  <r>
    <n v="490"/>
    <x v="1"/>
    <x v="4"/>
    <x v="3"/>
    <n v="11"/>
    <n v="1247.8"/>
    <x v="16"/>
    <x v="2"/>
    <x v="6"/>
    <x v="4"/>
    <s v="Collection"/>
    <s v="Aldaba"/>
    <s v="Cash "/>
    <s v="MT"/>
    <n v="32.548000000000002"/>
    <n v="32.548000000000002"/>
    <n v="800000"/>
    <n v="800000"/>
    <n v="641.12838595928838"/>
    <n v="26038400"/>
    <n v="20867.446706202918"/>
    <n v="10000"/>
    <n v="325480"/>
    <m/>
    <n v="26363880"/>
    <n v="810000"/>
    <n v="21128.289790030456"/>
    <n v="649.14249078377952"/>
    <n v="32.548000000000002"/>
    <n v="0"/>
    <n v="26363880"/>
    <s v="Close"/>
  </r>
  <r>
    <n v="491"/>
    <x v="1"/>
    <x v="4"/>
    <x v="3"/>
    <n v="12"/>
    <n v="1247.8"/>
    <x v="16"/>
    <x v="2"/>
    <x v="6"/>
    <x v="4"/>
    <s v="Collection"/>
    <s v="Aldaba"/>
    <s v="Cash "/>
    <s v="MT"/>
    <n v="32.607250000000001"/>
    <n v="32.607250000000001"/>
    <n v="830000"/>
    <n v="830000"/>
    <n v="665.17070043276169"/>
    <n v="27064017.5"/>
    <n v="21689.387321686168"/>
    <n v="10000"/>
    <n v="326072.5"/>
    <m/>
    <n v="27390090"/>
    <n v="840000"/>
    <n v="21950.705241224558"/>
    <n v="673.18480525725283"/>
    <n v="32.607250000000001"/>
    <n v="0"/>
    <n v="27390090"/>
    <s v="Close"/>
  </r>
  <r>
    <n v="492"/>
    <x v="1"/>
    <x v="4"/>
    <x v="3"/>
    <n v="12"/>
    <n v="1247.8"/>
    <x v="16"/>
    <x v="2"/>
    <x v="6"/>
    <x v="4"/>
    <s v="Collection"/>
    <s v="Aldaba"/>
    <s v="Cash "/>
    <s v="MT"/>
    <n v="31.945625"/>
    <n v="31.945625"/>
    <n v="830000"/>
    <n v="830000"/>
    <n v="665.17070043276169"/>
    <n v="26514868.75"/>
    <n v="21249.293757012343"/>
    <n v="10000"/>
    <n v="319456.25"/>
    <m/>
    <n v="26834325"/>
    <n v="840000"/>
    <n v="21505.309344446225"/>
    <n v="673.18480525725272"/>
    <n v="31.945625"/>
    <n v="0"/>
    <n v="26834325"/>
    <s v="Close"/>
  </r>
  <r>
    <n v="493"/>
    <x v="1"/>
    <x v="4"/>
    <x v="3"/>
    <n v="12"/>
    <n v="1247.8"/>
    <x v="16"/>
    <x v="2"/>
    <x v="6"/>
    <x v="4"/>
    <s v="Collection"/>
    <s v="Aldaba"/>
    <s v="Cash "/>
    <s v="MT"/>
    <n v="30.197749999999999"/>
    <n v="30.197749999999999"/>
    <n v="830000"/>
    <n v="830000"/>
    <n v="665.17070043276169"/>
    <n v="25064132.5"/>
    <n v="20086.65851899343"/>
    <n v="10000"/>
    <n v="301977.5"/>
    <m/>
    <n v="25366110"/>
    <n v="840000"/>
    <n v="20328.666452957204"/>
    <n v="673.18480525725272"/>
    <n v="30.197749999999999"/>
    <n v="0"/>
    <n v="25366110"/>
    <s v="Close"/>
  </r>
  <r>
    <n v="494"/>
    <x v="1"/>
    <x v="4"/>
    <x v="3"/>
    <n v="12"/>
    <n v="1247.8"/>
    <x v="16"/>
    <x v="2"/>
    <x v="6"/>
    <x v="4"/>
    <s v="Collection"/>
    <s v="Aldaba"/>
    <s v="Cash "/>
    <s v="MT"/>
    <n v="32.133249999999997"/>
    <n v="32.133249999999997"/>
    <n v="830000"/>
    <n v="830000"/>
    <n v="665.17070043276169"/>
    <n v="26670597.499999996"/>
    <n v="21374.096409681035"/>
    <n v="10000"/>
    <n v="321332.49999999994"/>
    <m/>
    <n v="26991929.999999996"/>
    <n v="840000"/>
    <n v="21631.615643532616"/>
    <n v="673.18480525725283"/>
    <n v="32.133249999999997"/>
    <n v="0"/>
    <n v="26991929.999999996"/>
    <s v="Close"/>
  </r>
  <r>
    <n v="495"/>
    <x v="1"/>
    <x v="4"/>
    <x v="3"/>
    <n v="12"/>
    <n v="1247.8"/>
    <x v="16"/>
    <x v="2"/>
    <x v="6"/>
    <x v="4"/>
    <s v="Collection"/>
    <s v="Aldaba"/>
    <s v="Cash "/>
    <s v="MT"/>
    <n v="51.84375"/>
    <n v="51.84375"/>
    <n v="830000"/>
    <n v="830000"/>
    <n v="665.17070043276169"/>
    <n v="43030312.5"/>
    <n v="34484.943500560992"/>
    <n v="10000"/>
    <n v="518437.5"/>
    <m/>
    <n v="43548750"/>
    <n v="840000"/>
    <n v="34900.424747555699"/>
    <n v="673.18480525725272"/>
    <n v="51.84375"/>
    <n v="0"/>
    <n v="43548750"/>
    <s v="Close"/>
  </r>
  <r>
    <n v="496"/>
    <x v="1"/>
    <x v="4"/>
    <x v="3"/>
    <n v="12"/>
    <n v="1247.8"/>
    <x v="16"/>
    <x v="2"/>
    <x v="6"/>
    <x v="4"/>
    <s v="Collection"/>
    <s v="Aldaba"/>
    <s v="Cash "/>
    <s v="MT"/>
    <n v="31.066749999999999"/>
    <n v="31.066749999999999"/>
    <n v="830000"/>
    <n v="830000"/>
    <n v="665.17070043276169"/>
    <n v="25785402.5"/>
    <n v="20664.691857669499"/>
    <n v="10000"/>
    <n v="310667.5"/>
    <m/>
    <n v="26096070"/>
    <n v="840000"/>
    <n v="20913.664048725757"/>
    <n v="673.18480525725283"/>
    <n v="31.066749999999999"/>
    <n v="0"/>
    <n v="26096070"/>
    <s v="Close"/>
  </r>
  <r>
    <n v="497"/>
    <x v="1"/>
    <x v="4"/>
    <x v="3"/>
    <n v="12"/>
    <n v="1247.8"/>
    <x v="16"/>
    <x v="2"/>
    <x v="6"/>
    <x v="4"/>
    <s v="Collection"/>
    <s v="Aldaba"/>
    <s v="Cash "/>
    <s v="MT"/>
    <n v="16.945499999999999"/>
    <n v="16.945499999999999"/>
    <n v="830000"/>
    <n v="830000"/>
    <n v="665.17070043276169"/>
    <n v="14064765"/>
    <n v="11271.650104183364"/>
    <n v="10000"/>
    <n v="169455"/>
    <m/>
    <n v="14234220"/>
    <n v="840000"/>
    <n v="11407.453117486777"/>
    <n v="673.18480525725283"/>
    <n v="16.945499999999999"/>
    <n v="0"/>
    <n v="14234220"/>
    <s v="Close"/>
  </r>
  <r>
    <n v="498"/>
    <x v="1"/>
    <x v="4"/>
    <x v="3"/>
    <n v="12"/>
    <n v="1247.8"/>
    <x v="16"/>
    <x v="2"/>
    <x v="6"/>
    <x v="4"/>
    <s v="Collection"/>
    <s v="Aldaba"/>
    <s v="Cash "/>
    <s v="MT"/>
    <n v="17.034375000000001"/>
    <n v="17.034375000000001"/>
    <n v="830000"/>
    <n v="830000"/>
    <n v="665.17070043276169"/>
    <n v="14138531.25"/>
    <n v="11330.767150184325"/>
    <n v="10000"/>
    <n v="170343.75"/>
    <m/>
    <n v="14308875"/>
    <n v="840000"/>
    <n v="11467.282417054015"/>
    <n v="673.18480525725272"/>
    <n v="17.034375000000001"/>
    <n v="0"/>
    <n v="14308875"/>
    <s v="Close"/>
  </r>
  <r>
    <n v="499"/>
    <x v="1"/>
    <x v="4"/>
    <x v="3"/>
    <n v="13"/>
    <n v="1247.8"/>
    <x v="16"/>
    <x v="2"/>
    <x v="6"/>
    <x v="4"/>
    <s v="Collection"/>
    <s v="Aldaba"/>
    <s v="Cash "/>
    <s v="MT"/>
    <n v="30.454499999999999"/>
    <n v="30.454499999999999"/>
    <n v="830000"/>
    <n v="830000"/>
    <n v="665.17070043276169"/>
    <n v="25277235"/>
    <n v="20257.441096329541"/>
    <n v="10000"/>
    <n v="304545"/>
    <m/>
    <n v="25581780"/>
    <n v="840000"/>
    <n v="20501.506651707004"/>
    <n v="673.18480525725283"/>
    <n v="30.454499999999999"/>
    <n v="0"/>
    <n v="25581780"/>
    <s v="Close"/>
  </r>
  <r>
    <n v="500"/>
    <x v="1"/>
    <x v="4"/>
    <x v="3"/>
    <n v="13"/>
    <n v="1247.8"/>
    <x v="16"/>
    <x v="2"/>
    <x v="6"/>
    <x v="4"/>
    <s v="Collection"/>
    <s v="Aldaba"/>
    <s v="Cash "/>
    <s v="MT"/>
    <n v="30.35575"/>
    <n v="30.35575"/>
    <n v="805000"/>
    <n v="805000"/>
    <n v="645.13543837153395"/>
    <n v="24436378.75"/>
    <n v="19583.570083346691"/>
    <n v="10000"/>
    <n v="303557.5"/>
    <m/>
    <n v="24739936.25"/>
    <n v="815000"/>
    <n v="19826.844245872737"/>
    <n v="653.14954319602498"/>
    <n v="30.35575"/>
    <n v="0"/>
    <n v="24739936.25"/>
    <s v="Close"/>
  </r>
  <r>
    <n v="501"/>
    <x v="1"/>
    <x v="4"/>
    <x v="3"/>
    <n v="13"/>
    <n v="1247.8"/>
    <x v="16"/>
    <x v="2"/>
    <x v="6"/>
    <x v="4"/>
    <s v="Collection"/>
    <s v="Aldaba"/>
    <s v="Cash "/>
    <s v="MT"/>
    <n v="30.553249999999998"/>
    <n v="30.553249999999998"/>
    <n v="830000"/>
    <n v="830000"/>
    <n v="665.17070043276169"/>
    <n v="25359197.5"/>
    <n v="20323.126702997277"/>
    <n v="10000"/>
    <n v="305532.5"/>
    <m/>
    <n v="25664730"/>
    <n v="840000"/>
    <n v="20567.983651226157"/>
    <n v="673.18480525725272"/>
    <n v="30.553249999999998"/>
    <n v="0"/>
    <n v="25664730"/>
    <s v="Close"/>
  </r>
  <r>
    <n v="502"/>
    <x v="1"/>
    <x v="4"/>
    <x v="3"/>
    <n v="13"/>
    <n v="1247.8"/>
    <x v="16"/>
    <x v="2"/>
    <x v="6"/>
    <x v="4"/>
    <s v="Collection"/>
    <s v="Aldaba"/>
    <s v="Cash "/>
    <s v="MT"/>
    <n v="29.763249999999999"/>
    <n v="29.763249999999999"/>
    <n v="805000"/>
    <n v="805000"/>
    <n v="645.13543837153395"/>
    <n v="23959416.25"/>
    <n v="19201.327336111557"/>
    <n v="10000"/>
    <n v="297632.5"/>
    <m/>
    <n v="24257048.75"/>
    <n v="815000"/>
    <n v="19439.853141529093"/>
    <n v="653.14954319602509"/>
    <n v="29.763249999999999"/>
    <n v="0"/>
    <n v="24257048.75"/>
    <s v="Close"/>
  </r>
  <r>
    <n v="503"/>
    <x v="1"/>
    <x v="4"/>
    <x v="3"/>
    <n v="13"/>
    <n v="1247.8"/>
    <x v="16"/>
    <x v="2"/>
    <x v="6"/>
    <x v="4"/>
    <s v="Collection"/>
    <s v="Aldaba"/>
    <s v="Cash "/>
    <s v="MT"/>
    <n v="30.454499999999999"/>
    <n v="30.454499999999999"/>
    <n v="830000"/>
    <n v="830000"/>
    <n v="665.17070043276169"/>
    <n v="25277235"/>
    <n v="20257.441096329541"/>
    <n v="10000"/>
    <n v="304545"/>
    <m/>
    <n v="25581780"/>
    <n v="840000"/>
    <n v="20501.506651707004"/>
    <n v="673.18480525725283"/>
    <n v="30.454499999999999"/>
    <n v="0"/>
    <n v="25581780"/>
    <s v="Close"/>
  </r>
  <r>
    <n v="504"/>
    <x v="1"/>
    <x v="4"/>
    <x v="3"/>
    <n v="13"/>
    <n v="1247.8"/>
    <x v="16"/>
    <x v="2"/>
    <x v="6"/>
    <x v="4"/>
    <s v="Collection"/>
    <s v="Aldaba"/>
    <s v="Cash "/>
    <s v="MT"/>
    <n v="30.099"/>
    <n v="30.099"/>
    <n v="830000"/>
    <n v="830000"/>
    <n v="665.17070043276169"/>
    <n v="24982170"/>
    <n v="20020.972912325695"/>
    <n v="10000"/>
    <n v="300990"/>
    <m/>
    <n v="25283160"/>
    <n v="840000"/>
    <n v="20262.189453438052"/>
    <n v="673.18480525725283"/>
    <n v="30.099"/>
    <n v="0"/>
    <n v="25283160"/>
    <s v="Close"/>
  </r>
  <r>
    <n v="505"/>
    <x v="1"/>
    <x v="4"/>
    <x v="3"/>
    <n v="13"/>
    <n v="1247.8"/>
    <x v="16"/>
    <x v="2"/>
    <x v="6"/>
    <x v="4"/>
    <s v="Collection"/>
    <s v="Aldaba"/>
    <s v="Cash "/>
    <s v="MT"/>
    <n v="29.526250000000001"/>
    <n v="29.526250000000001"/>
    <n v="830000"/>
    <n v="830000"/>
    <n v="665.17070043276169"/>
    <n v="24506787.5"/>
    <n v="19639.996393652829"/>
    <n v="10000"/>
    <n v="295262.5"/>
    <m/>
    <n v="24802050"/>
    <n v="840000"/>
    <n v="19876.622856226961"/>
    <n v="673.18480525725283"/>
    <n v="29.526250000000001"/>
    <n v="0"/>
    <n v="24802050"/>
    <s v="Close"/>
  </r>
  <r>
    <n v="506"/>
    <x v="1"/>
    <x v="4"/>
    <x v="3"/>
    <n v="13"/>
    <n v="1247.8"/>
    <x v="16"/>
    <x v="2"/>
    <x v="6"/>
    <x v="4"/>
    <s v="Collection"/>
    <s v="Aldaba"/>
    <s v="Cash "/>
    <s v="MT"/>
    <n v="24.505375000000186"/>
    <n v="24.505375000000186"/>
    <n v="830000"/>
    <n v="830000"/>
    <n v="665.17070043276169"/>
    <n v="20339461.250000153"/>
    <n v="16300.257453117611"/>
    <n v="10000"/>
    <n v="245053.75000000186"/>
    <m/>
    <n v="20584515.000000156"/>
    <n v="840000"/>
    <n v="16496.646097131077"/>
    <n v="673.18480525725283"/>
    <n v="24.505375000000186"/>
    <n v="0"/>
    <n v="20584515.000000156"/>
    <s v="Close"/>
  </r>
  <r>
    <n v="507"/>
    <x v="1"/>
    <x v="4"/>
    <x v="3"/>
    <n v="13"/>
    <n v="1247.8"/>
    <x v="18"/>
    <x v="2"/>
    <x v="6"/>
    <x v="4"/>
    <s v="Collection"/>
    <s v="Aldaba"/>
    <s v="Cash "/>
    <s v="MT"/>
    <n v="1.1696249999998161"/>
    <n v="1.1696249999998161"/>
    <n v="830000"/>
    <n v="830000"/>
    <n v="665.17070043276169"/>
    <n v="970788.74999984738"/>
    <n v="778.0002804935466"/>
    <n v="10000"/>
    <n v="11696.249999998161"/>
    <m/>
    <n v="982484.99999984552"/>
    <n v="840000"/>
    <n v="787.37377784889054"/>
    <n v="673.18480525725283"/>
    <n v="1.1696249999998161"/>
    <n v="0"/>
    <n v="982484.99999984552"/>
    <s v="Close"/>
  </r>
  <r>
    <n v="508"/>
    <x v="1"/>
    <x v="4"/>
    <x v="3"/>
    <n v="13"/>
    <n v="1247.8"/>
    <x v="18"/>
    <x v="2"/>
    <x v="6"/>
    <x v="4"/>
    <s v="Collection"/>
    <s v="Aldaba"/>
    <s v="Cash "/>
    <s v="MT"/>
    <n v="49.750250000000001"/>
    <n v="49.750250000000001"/>
    <n v="830000"/>
    <n v="830000"/>
    <n v="665.17070043276169"/>
    <n v="41292707.5"/>
    <n v="33092.408639205001"/>
    <n v="10000"/>
    <n v="497502.5"/>
    <m/>
    <n v="41790210"/>
    <n v="840000"/>
    <n v="33491.11235774964"/>
    <n v="673.18480525725272"/>
    <n v="49.750250000000001"/>
    <n v="0"/>
    <n v="41790210"/>
    <s v="Close"/>
  </r>
  <r>
    <n v="509"/>
    <x v="1"/>
    <x v="4"/>
    <x v="3"/>
    <n v="13"/>
    <n v="1247.8"/>
    <x v="18"/>
    <x v="2"/>
    <x v="6"/>
    <x v="4"/>
    <s v="Collection"/>
    <s v="Aldaba"/>
    <s v="Cash "/>
    <s v="MT"/>
    <n v="25.684875000000002"/>
    <n v="25.684875000000002"/>
    <n v="830000"/>
    <n v="830000"/>
    <n v="665.17070043276169"/>
    <n v="21318446.25"/>
    <n v="17084.826294277929"/>
    <n v="10000"/>
    <n v="256848.75000000003"/>
    <m/>
    <n v="21575295"/>
    <n v="840000"/>
    <n v="17290.667574931882"/>
    <n v="673.18480525725283"/>
    <n v="25.684875000000002"/>
    <n v="0"/>
    <n v="21575295"/>
    <s v="Close"/>
  </r>
  <r>
    <n v="510"/>
    <x v="1"/>
    <x v="4"/>
    <x v="3"/>
    <n v="13"/>
    <n v="1247.8"/>
    <x v="18"/>
    <x v="2"/>
    <x v="6"/>
    <x v="4"/>
    <s v="Collection"/>
    <s v="Aldaba"/>
    <s v="Cash "/>
    <s v="MT"/>
    <n v="29.575624999999999"/>
    <n v="29.575624999999999"/>
    <n v="830000"/>
    <n v="830000"/>
    <n v="665.17070043276169"/>
    <n v="24547768.75"/>
    <n v="19672.839196986697"/>
    <n v="10000"/>
    <n v="295756.25"/>
    <m/>
    <n v="24843525"/>
    <n v="840000"/>
    <n v="19909.861355986537"/>
    <n v="673.18480525725283"/>
    <n v="29.575624999999999"/>
    <n v="0"/>
    <n v="24843525"/>
    <s v="Close"/>
  </r>
  <r>
    <n v="511"/>
    <x v="1"/>
    <x v="4"/>
    <x v="3"/>
    <n v="13"/>
    <n v="1247.8"/>
    <x v="18"/>
    <x v="2"/>
    <x v="6"/>
    <x v="4"/>
    <s v="Collection"/>
    <s v="Aldaba"/>
    <s v="Cash "/>
    <s v="MT"/>
    <n v="30.000250000000001"/>
    <n v="30.000250000000001"/>
    <n v="805000"/>
    <n v="805000"/>
    <n v="645.13543837153395"/>
    <n v="24150201.25"/>
    <n v="19354.22443500561"/>
    <n v="10000"/>
    <n v="300002.5"/>
    <m/>
    <n v="24450203.75"/>
    <n v="815000"/>
    <n v="19594.64958326655"/>
    <n v="653.14954319602498"/>
    <n v="30.000250000000001"/>
    <n v="0"/>
    <n v="24450203.75"/>
    <s v="Close"/>
  </r>
  <r>
    <n v="512"/>
    <x v="1"/>
    <x v="4"/>
    <x v="3"/>
    <n v="14"/>
    <n v="1247.8"/>
    <x v="18"/>
    <x v="2"/>
    <x v="6"/>
    <x v="4"/>
    <s v="Collection"/>
    <s v="Aldaba"/>
    <s v="Cash "/>
    <s v="MT"/>
    <n v="29.940999999999999"/>
    <n v="29.940999999999999"/>
    <n v="830000"/>
    <n v="830000"/>
    <n v="665.17070043276169"/>
    <n v="24851030"/>
    <n v="19915.875941657319"/>
    <n v="10000"/>
    <n v="299410"/>
    <m/>
    <n v="25150440"/>
    <n v="840000"/>
    <n v="20155.826254207404"/>
    <n v="673.18480525725272"/>
    <n v="29.940999999999999"/>
    <n v="0"/>
    <n v="25150440"/>
    <s v="Close"/>
  </r>
  <r>
    <n v="513"/>
    <x v="1"/>
    <x v="4"/>
    <x v="3"/>
    <n v="14"/>
    <n v="1247.8"/>
    <x v="18"/>
    <x v="2"/>
    <x v="6"/>
    <x v="4"/>
    <s v="Collection"/>
    <s v="Aldaba"/>
    <s v="Cash "/>
    <s v="MT"/>
    <n v="26.188500000000001"/>
    <n v="26.188500000000001"/>
    <n v="830000"/>
    <n v="830000"/>
    <n v="665.17070043276169"/>
    <n v="21736455"/>
    <n v="17419.822888283379"/>
    <n v="10000"/>
    <n v="261885"/>
    <m/>
    <n v="21998340"/>
    <n v="840000"/>
    <n v="17629.700272479564"/>
    <n v="673.18480525725272"/>
    <n v="26.188500000000001"/>
    <n v="0"/>
    <n v="21998340"/>
    <s v="Close"/>
  </r>
  <r>
    <n v="514"/>
    <x v="1"/>
    <x v="4"/>
    <x v="3"/>
    <n v="14"/>
    <n v="1247.8"/>
    <x v="18"/>
    <x v="2"/>
    <x v="6"/>
    <x v="4"/>
    <s v="Collection"/>
    <s v="Aldaba"/>
    <s v="Cash "/>
    <s v="MT"/>
    <n v="29.032499999999999"/>
    <n v="29.032499999999999"/>
    <n v="830000"/>
    <n v="830000"/>
    <n v="665.17070043276169"/>
    <n v="24096975"/>
    <n v="19311.568360314155"/>
    <n v="10000"/>
    <n v="290325"/>
    <m/>
    <n v="24387300"/>
    <n v="840000"/>
    <n v="19544.237858631193"/>
    <n v="673.18480525725283"/>
    <n v="29.032499999999999"/>
    <n v="0"/>
    <n v="24387300"/>
    <s v="Close"/>
  </r>
  <r>
    <n v="515"/>
    <x v="1"/>
    <x v="4"/>
    <x v="3"/>
    <n v="14"/>
    <n v="1247.8"/>
    <x v="18"/>
    <x v="2"/>
    <x v="6"/>
    <x v="4"/>
    <s v="Collection"/>
    <s v="Aldaba"/>
    <s v="Cash "/>
    <s v="MT"/>
    <n v="27.610499999999998"/>
    <n v="27.610499999999998"/>
    <n v="805000"/>
    <n v="805000"/>
    <n v="645.13543837153395"/>
    <n v="22226452.5"/>
    <n v="17812.512021157236"/>
    <n v="10000"/>
    <n v="276105"/>
    <m/>
    <n v="22502557.5"/>
    <n v="815000"/>
    <n v="18033.785462413849"/>
    <n v="653.14954319602509"/>
    <n v="27.610499999999998"/>
    <n v="0"/>
    <n v="22502557.5"/>
    <s v="Close"/>
  </r>
  <r>
    <n v="516"/>
    <x v="1"/>
    <x v="4"/>
    <x v="3"/>
    <n v="14"/>
    <n v="1247.8"/>
    <x v="18"/>
    <x v="2"/>
    <x v="6"/>
    <x v="4"/>
    <s v="Collection"/>
    <s v="Aldaba"/>
    <s v="Cash "/>
    <s v="MT"/>
    <n v="30.158249999999999"/>
    <n v="30.158249999999999"/>
    <n v="830000"/>
    <n v="830000"/>
    <n v="665.17070043276169"/>
    <n v="25031347.5"/>
    <n v="20060.384276326335"/>
    <n v="10000"/>
    <n v="301582.5"/>
    <m/>
    <n v="25332930"/>
    <n v="840000"/>
    <n v="20302.075653149543"/>
    <n v="673.18480525725272"/>
    <n v="30.158249999999999"/>
    <n v="0"/>
    <n v="25332930"/>
    <s v="Close"/>
  </r>
  <r>
    <n v="517"/>
    <x v="1"/>
    <x v="4"/>
    <x v="3"/>
    <n v="14"/>
    <n v="1247.8"/>
    <x v="18"/>
    <x v="2"/>
    <x v="6"/>
    <x v="4"/>
    <s v="Collection"/>
    <s v="Aldaba"/>
    <s v="Cash "/>
    <s v="MT"/>
    <n v="25.023250000000001"/>
    <n v="25.023250000000001"/>
    <n v="830000"/>
    <n v="830000"/>
    <n v="665.17070043276169"/>
    <n v="20769297.5"/>
    <n v="16644.732729604104"/>
    <n v="10000"/>
    <n v="250232.5"/>
    <m/>
    <n v="21019530"/>
    <n v="840000"/>
    <n v="16845.271678153549"/>
    <n v="673.18480525725272"/>
    <n v="25.023250000000001"/>
    <n v="0"/>
    <n v="21019530"/>
    <s v="Close"/>
  </r>
  <r>
    <n v="518"/>
    <x v="1"/>
    <x v="4"/>
    <x v="0"/>
    <n v="15"/>
    <n v="1266.1499999999999"/>
    <x v="18"/>
    <x v="2"/>
    <x v="6"/>
    <x v="4"/>
    <s v="Collection"/>
    <s v="Aldaba"/>
    <s v="Cash "/>
    <s v="MT"/>
    <n v="54.826000000000001"/>
    <n v="54.826000000000001"/>
    <n v="830000"/>
    <n v="830000"/>
    <n v="655.530545354026"/>
    <n v="45505580"/>
    <n v="35940.117679579831"/>
    <n v="10000"/>
    <n v="548260"/>
    <m/>
    <n v="46053840"/>
    <n v="840000"/>
    <n v="36373.131145598869"/>
    <n v="663.42850373178544"/>
    <n v="54.826000000000001"/>
    <n v="0"/>
    <n v="46053840"/>
    <s v="Close"/>
  </r>
  <r>
    <n v="519"/>
    <x v="1"/>
    <x v="4"/>
    <x v="0"/>
    <n v="15"/>
    <n v="1266.1499999999999"/>
    <x v="18"/>
    <x v="2"/>
    <x v="6"/>
    <x v="4"/>
    <s v="Collection"/>
    <s v="Aldaba"/>
    <s v="Cash "/>
    <s v="MT"/>
    <n v="29.625"/>
    <n v="29.625"/>
    <n v="830000"/>
    <n v="830000"/>
    <n v="655.530545354026"/>
    <n v="24588750"/>
    <n v="19420.092406113021"/>
    <n v="10000"/>
    <n v="296250"/>
    <m/>
    <n v="24885000"/>
    <n v="840000"/>
    <n v="19654.069423054141"/>
    <n v="663.42850373178533"/>
    <n v="29.625"/>
    <n v="0"/>
    <n v="24885000"/>
    <s v="Close"/>
  </r>
  <r>
    <n v="520"/>
    <x v="1"/>
    <x v="4"/>
    <x v="0"/>
    <n v="15"/>
    <n v="1266.1499999999999"/>
    <x v="18"/>
    <x v="2"/>
    <x v="6"/>
    <x v="4"/>
    <s v="Collection"/>
    <s v="Aldaba"/>
    <s v="Cash "/>
    <s v="MT"/>
    <n v="27.728999999999999"/>
    <n v="27.728999999999999"/>
    <n v="830000"/>
    <n v="830000"/>
    <n v="655.530545354026"/>
    <n v="23015070"/>
    <n v="18177.20649212179"/>
    <n v="10000"/>
    <n v="277290"/>
    <m/>
    <n v="23292360"/>
    <n v="840000"/>
    <n v="18396.208979978677"/>
    <n v="663.42850373178544"/>
    <n v="27.728999999999999"/>
    <n v="0"/>
    <n v="23292360"/>
    <s v="Close"/>
  </r>
  <r>
    <n v="521"/>
    <x v="1"/>
    <x v="4"/>
    <x v="0"/>
    <n v="16"/>
    <n v="1266.1499999999999"/>
    <x v="18"/>
    <x v="2"/>
    <x v="6"/>
    <x v="4"/>
    <s v="Collection"/>
    <s v="Aldaba"/>
    <s v="Cash "/>
    <s v="MT"/>
    <n v="56.820749999999997"/>
    <n v="56.820749999999997"/>
    <n v="830000"/>
    <n v="830000"/>
    <n v="655.530545354026"/>
    <n v="47161222.5"/>
    <n v="37247.737234924774"/>
    <n v="10000"/>
    <n v="568207.5"/>
    <m/>
    <n v="47729430"/>
    <n v="840000"/>
    <n v="37696.505153417842"/>
    <n v="663.42850373178533"/>
    <n v="56.820749999999997"/>
    <n v="0"/>
    <n v="47729430"/>
    <s v="Close"/>
  </r>
  <r>
    <n v="522"/>
    <x v="1"/>
    <x v="4"/>
    <x v="0"/>
    <n v="16"/>
    <n v="1266.1499999999999"/>
    <x v="18"/>
    <x v="2"/>
    <x v="6"/>
    <x v="4"/>
    <s v="Collection"/>
    <s v="Aldaba"/>
    <s v="Cash "/>
    <s v="MT"/>
    <n v="29.1905"/>
    <n v="29.1905"/>
    <n v="830000"/>
    <n v="830000"/>
    <n v="655.530545354026"/>
    <n v="24228115"/>
    <n v="19135.264384156697"/>
    <n v="10000"/>
    <n v="291905"/>
    <m/>
    <n v="24520020"/>
    <n v="840000"/>
    <n v="19365.809738182681"/>
    <n v="663.42850373178533"/>
    <n v="29.1905"/>
    <n v="0"/>
    <n v="24520020"/>
    <s v="Close"/>
  </r>
  <r>
    <n v="523"/>
    <x v="1"/>
    <x v="4"/>
    <x v="3"/>
    <n v="14"/>
    <n v="1247.8"/>
    <x v="15"/>
    <x v="3"/>
    <x v="8"/>
    <x v="0"/>
    <s v="Collection"/>
    <s v="Aldaba"/>
    <s v="Cash "/>
    <s v="MT"/>
    <n v="250"/>
    <n v="250"/>
    <n v="1793000"/>
    <n v="1793000"/>
    <n v="1436.928995031255"/>
    <n v="448250000"/>
    <n v="359232.24875781377"/>
    <n v="11125"/>
    <n v="2781250"/>
    <m/>
    <n v="451031250"/>
    <n v="1804125"/>
    <n v="361461.17166212533"/>
    <n v="1445.8446866485012"/>
    <n v="250"/>
    <n v="0"/>
    <n v="451031250"/>
    <s v="Open "/>
  </r>
  <r>
    <n v="524"/>
    <x v="1"/>
    <x v="4"/>
    <x v="2"/>
    <n v="2"/>
    <n v="1229.45"/>
    <x v="4"/>
    <x v="0"/>
    <x v="4"/>
    <x v="1"/>
    <s v="Collection"/>
    <s v="Gadarif"/>
    <s v="Cash "/>
    <s v="Kantar 100lb"/>
    <n v="4332.6000000000004"/>
    <n v="194.72359550561799"/>
    <n v="85000"/>
    <n v="1891250"/>
    <n v="1538.2894790353409"/>
    <n v="368271000.00000006"/>
    <n v="299541.25828622561"/>
    <n v="900"/>
    <n v="3899340.0000000005"/>
    <n v="209300"/>
    <n v="372379640.00000006"/>
    <n v="1912349.8568988601"/>
    <n v="302883.1103338892"/>
    <n v="1555.4515083157999"/>
    <n v="194.72359550561799"/>
    <n v="0"/>
    <n v="372379640.00000006"/>
    <s v="Open "/>
  </r>
  <r>
    <n v="525"/>
    <x v="1"/>
    <x v="4"/>
    <x v="2"/>
    <n v="5"/>
    <n v="1229.45"/>
    <x v="4"/>
    <x v="0"/>
    <x v="4"/>
    <x v="1"/>
    <s v="Collection"/>
    <s v="Gadarif"/>
    <s v="Cash "/>
    <s v="Kantar 100lb"/>
    <n v="2101.6999999999998"/>
    <n v="94.458426966292123"/>
    <n v="84000"/>
    <n v="1869000"/>
    <n v="1520.1919557525723"/>
    <n v="176542799.99999997"/>
    <n v="143594.94082719911"/>
    <n v="900"/>
    <n v="1891529.9999999998"/>
    <n v="100000"/>
    <n v="178534329.99999997"/>
    <n v="1890083.666793548"/>
    <n v="145214.79523364102"/>
    <n v="1537.340816457398"/>
    <n v="94.458426966292123"/>
    <n v="0"/>
    <n v="178534329.99999997"/>
    <s v="Open "/>
  </r>
  <r>
    <n v="526"/>
    <x v="1"/>
    <x v="4"/>
    <x v="3"/>
    <n v="13"/>
    <n v="1247.8"/>
    <x v="4"/>
    <x v="0"/>
    <x v="4"/>
    <x v="1"/>
    <s v="Collection"/>
    <s v="Gadarif"/>
    <s v="Cash "/>
    <s v="Kantar 100lb"/>
    <n v="1030.6600000000001"/>
    <n v="46.32179775280899"/>
    <n v="86000"/>
    <n v="1913500"/>
    <n v="1533.4989581663729"/>
    <n v="88636760"/>
    <n v="71034.428594326018"/>
    <n v="900"/>
    <n v="927594.00000000012"/>
    <n v="50000"/>
    <n v="89614354"/>
    <n v="1934604.4054295304"/>
    <n v="71817.882673505374"/>
    <n v="1550.4122499034545"/>
    <n v="46.32179775280899"/>
    <n v="0"/>
    <n v="89614354"/>
    <s v="Open "/>
  </r>
  <r>
    <n v="527"/>
    <x v="1"/>
    <x v="4"/>
    <x v="3"/>
    <n v="13"/>
    <n v="1247.8"/>
    <x v="4"/>
    <x v="0"/>
    <x v="4"/>
    <x v="1"/>
    <s v="Collection"/>
    <s v="Gadarif"/>
    <s v="Cash "/>
    <s v="Kantar 100lb"/>
    <n v="1010.66"/>
    <n v="45.422921348314603"/>
    <n v="86000"/>
    <n v="1913500"/>
    <n v="1533.4989581663729"/>
    <n v="86916760"/>
    <n v="69656.002564513547"/>
    <n v="900"/>
    <n v="909594"/>
    <n v="50000"/>
    <n v="87876354"/>
    <n v="1934625.7658361865"/>
    <n v="70425.031255008813"/>
    <n v="1550.4293683572578"/>
    <n v="45.422921348314603"/>
    <n v="0"/>
    <n v="87876354"/>
    <s v="Open "/>
  </r>
  <r>
    <n v="528"/>
    <x v="1"/>
    <x v="4"/>
    <x v="2"/>
    <n v="4"/>
    <n v="1229.45"/>
    <x v="19"/>
    <x v="3"/>
    <x v="10"/>
    <x v="5"/>
    <s v="Collection"/>
    <s v="New Halfa"/>
    <s v="Cash "/>
    <s v="110 Bag"/>
    <n v="20"/>
    <n v="2.2000000000000002"/>
    <n v="120000"/>
    <n v="1090909.0909090911"/>
    <n v="887.31472683646427"/>
    <n v="2400000"/>
    <n v="1952.0923990402212"/>
    <n v="1336.6218585622444"/>
    <n v="26732.437171244888"/>
    <m/>
    <n v="2426732.437171245"/>
    <n v="1103060.1987142023"/>
    <n v="1973.8358104609742"/>
    <n v="897.19809566407912"/>
    <n v="2.2000000000000002"/>
    <n v="0"/>
    <n v="2426732.437171245"/>
    <s v="Open "/>
  </r>
  <r>
    <n v="529"/>
    <x v="1"/>
    <x v="4"/>
    <x v="0"/>
    <n v="16"/>
    <n v="1266.1499999999999"/>
    <x v="18"/>
    <x v="2"/>
    <x v="6"/>
    <x v="4"/>
    <s v="Collection"/>
    <s v="Aldaba"/>
    <s v="Cash "/>
    <s v="MT"/>
    <n v="30.158249999999999"/>
    <n v="30.158249999999999"/>
    <n v="830000"/>
    <n v="830000"/>
    <n v="655.530545354026"/>
    <n v="25031347.5"/>
    <n v="19769.654069423057"/>
    <n v="10000"/>
    <n v="301582.5"/>
    <m/>
    <n v="25332930"/>
    <n v="840000"/>
    <n v="20007.842672669118"/>
    <n v="663.42850373178544"/>
    <n v="30.158249999999999"/>
    <n v="0"/>
    <n v="25332930"/>
    <s v="Close"/>
  </r>
  <r>
    <n v="530"/>
    <x v="1"/>
    <x v="4"/>
    <x v="0"/>
    <n v="17"/>
    <n v="1266.1499999999999"/>
    <x v="18"/>
    <x v="2"/>
    <x v="6"/>
    <x v="4"/>
    <s v="Collection"/>
    <s v="Aldaba"/>
    <s v="Cash "/>
    <s v="MT"/>
    <n v="28.597999999999999"/>
    <n v="28.597999999999999"/>
    <n v="830000"/>
    <n v="830000"/>
    <n v="655.530545354026"/>
    <n v="23736340"/>
    <n v="18746.862536034438"/>
    <n v="10000"/>
    <n v="285980"/>
    <m/>
    <n v="24022320"/>
    <n v="840000"/>
    <n v="18972.728349721598"/>
    <n v="663.42850373178533"/>
    <n v="28.597999999999999"/>
    <n v="0"/>
    <n v="24022320"/>
    <s v="Close"/>
  </r>
  <r>
    <n v="531"/>
    <x v="1"/>
    <x v="4"/>
    <x v="0"/>
    <n v="17"/>
    <n v="1266.1499999999999"/>
    <x v="18"/>
    <x v="2"/>
    <x v="6"/>
    <x v="4"/>
    <s v="Collection"/>
    <s v="Aldaba"/>
    <s v="Cash "/>
    <s v="MT"/>
    <n v="29.940999999999999"/>
    <n v="29.940999999999999"/>
    <n v="830000"/>
    <n v="830000"/>
    <n v="655.530545354026"/>
    <n v="24851030"/>
    <n v="19627.240058444895"/>
    <n v="10000"/>
    <n v="299410"/>
    <m/>
    <n v="25150440"/>
    <n v="840000"/>
    <n v="19863.712830233388"/>
    <n v="663.42850373178544"/>
    <n v="29.940999999999999"/>
    <n v="0"/>
    <n v="25150440"/>
    <s v="Close"/>
  </r>
  <r>
    <n v="532"/>
    <x v="1"/>
    <x v="4"/>
    <x v="0"/>
    <n v="17"/>
    <n v="1266.1499999999999"/>
    <x v="18"/>
    <x v="2"/>
    <x v="6"/>
    <x v="4"/>
    <s v="Collection"/>
    <s v="Aldaba"/>
    <s v="Cash "/>
    <s v="MT"/>
    <n v="50.095874999999999"/>
    <n v="50.095874999999999"/>
    <n v="830000"/>
    <n v="830000"/>
    <n v="655.530545354026"/>
    <n v="41579576.25"/>
    <n v="32839.376258737117"/>
    <n v="10000"/>
    <n v="500958.75"/>
    <m/>
    <n v="42080535"/>
    <n v="840000"/>
    <n v="33235.031394384554"/>
    <n v="663.42850373178544"/>
    <n v="50.095874999999999"/>
    <n v="0"/>
    <n v="42080535"/>
    <s v="Close"/>
  </r>
  <r>
    <n v="533"/>
    <x v="1"/>
    <x v="4"/>
    <x v="0"/>
    <n v="17"/>
    <n v="1266.1499999999999"/>
    <x v="18"/>
    <x v="2"/>
    <x v="6"/>
    <x v="4"/>
    <s v="Collection"/>
    <s v="Aldaba"/>
    <s v="Cash "/>
    <s v="MT"/>
    <n v="30.414999999999999"/>
    <n v="30.414999999999999"/>
    <n v="820000"/>
    <n v="820000"/>
    <n v="647.63258697626668"/>
    <n v="24940300"/>
    <n v="19697.745132883152"/>
    <n v="10000"/>
    <n v="304150"/>
    <m/>
    <n v="25244450"/>
    <n v="830000"/>
    <n v="19937.961536942701"/>
    <n v="655.530545354026"/>
    <n v="30.414999999999999"/>
    <n v="0"/>
    <n v="25244450"/>
    <s v="Close"/>
  </r>
  <r>
    <n v="534"/>
    <x v="1"/>
    <x v="4"/>
    <x v="0"/>
    <n v="17"/>
    <n v="1266.1499999999999"/>
    <x v="18"/>
    <x v="2"/>
    <x v="6"/>
    <x v="4"/>
    <s v="Collection"/>
    <s v="Aldaba"/>
    <s v="Cash "/>
    <s v="MT"/>
    <n v="30.553249999999998"/>
    <n v="30.553249999999998"/>
    <n v="830000"/>
    <n v="830000"/>
    <n v="655.530545354026"/>
    <n v="25359197.5"/>
    <n v="20028.588634837895"/>
    <n v="10000"/>
    <n v="305532.5"/>
    <m/>
    <n v="25664730"/>
    <n v="840000"/>
    <n v="20269.896931643172"/>
    <n v="663.42850373178544"/>
    <n v="30.553249999999998"/>
    <n v="0"/>
    <n v="25664730"/>
    <s v="Close"/>
  </r>
  <r>
    <n v="535"/>
    <x v="1"/>
    <x v="4"/>
    <x v="0"/>
    <n v="17"/>
    <n v="1266.1499999999999"/>
    <x v="2"/>
    <x v="0"/>
    <x v="2"/>
    <x v="0"/>
    <s v="Collection"/>
    <s v="Madani"/>
    <s v="Cash "/>
    <s v="Kantar 100lb"/>
    <n v="1042.0650000000001"/>
    <n v="46.834382022471914"/>
    <n v="74000"/>
    <n v="1646500"/>
    <n v="1300.398846898077"/>
    <n v="77112810"/>
    <n v="60903.376377206499"/>
    <n v="400"/>
    <n v="416826"/>
    <m/>
    <n v="77529636"/>
    <n v="1655399.9999999998"/>
    <n v="61232.583817083294"/>
    <n v="1307.4280298542828"/>
    <n v="46.834382022471914"/>
    <n v="0"/>
    <n v="77529636"/>
    <s v="Open "/>
  </r>
  <r>
    <n v="536"/>
    <x v="1"/>
    <x v="4"/>
    <x v="0"/>
    <n v="18"/>
    <n v="1266.1499999999999"/>
    <x v="15"/>
    <x v="3"/>
    <x v="8"/>
    <x v="0"/>
    <s v="Collection"/>
    <s v="Aldaba"/>
    <s v="Cash "/>
    <s v="MT"/>
    <n v="200"/>
    <n v="200"/>
    <n v="1900000"/>
    <n v="1900000"/>
    <n v="1500.6120917742765"/>
    <n v="380000000"/>
    <n v="300122.41835485533"/>
    <n v="11125"/>
    <n v="2225000"/>
    <m/>
    <n v="382225000"/>
    <n v="1911125"/>
    <n v="301879.71409390675"/>
    <n v="1509.3985704695338"/>
    <n v="200"/>
    <n v="0"/>
    <n v="382225000"/>
    <s v="Open "/>
  </r>
  <r>
    <n v="537"/>
    <x v="1"/>
    <x v="4"/>
    <x v="2"/>
    <n v="4"/>
    <n v="1229.45"/>
    <x v="19"/>
    <x v="3"/>
    <x v="10"/>
    <x v="5"/>
    <s v="Collection"/>
    <s v="New Halfa"/>
    <s v="Cash "/>
    <s v="110 Bag"/>
    <n v="50"/>
    <n v="5.5"/>
    <n v="121000"/>
    <n v="1100000"/>
    <n v="894.70901622676809"/>
    <n v="6050000"/>
    <n v="4920.899589247224"/>
    <n v="1336.6218585622444"/>
    <n v="66831.092928112223"/>
    <m/>
    <n v="6116831.0929281125"/>
    <n v="1112151.1078051114"/>
    <n v="4975.2581177991069"/>
    <n v="904.59238505438304"/>
    <n v="5.5"/>
    <n v="0"/>
    <n v="6116831.0929281134"/>
    <s v="Open "/>
  </r>
  <r>
    <n v="538"/>
    <x v="1"/>
    <x v="4"/>
    <x v="2"/>
    <n v="5"/>
    <n v="1229.45"/>
    <x v="19"/>
    <x v="3"/>
    <x v="10"/>
    <x v="5"/>
    <s v="Collection"/>
    <s v="New Halfa"/>
    <s v="Cash "/>
    <s v="110 Bag"/>
    <n v="100"/>
    <n v="11"/>
    <n v="121000"/>
    <n v="1100000"/>
    <n v="894.70901622676809"/>
    <n v="12100000"/>
    <n v="9841.7991784944479"/>
    <n v="1336.6218585622444"/>
    <n v="133662.18585622445"/>
    <m/>
    <n v="12233662.185856225"/>
    <n v="1112151.1078051114"/>
    <n v="9950.5162355982138"/>
    <n v="904.59238505438304"/>
    <n v="11"/>
    <n v="0"/>
    <n v="12233662.185856227"/>
    <s v="Open "/>
  </r>
  <r>
    <n v="539"/>
    <x v="1"/>
    <x v="4"/>
    <x v="2"/>
    <n v="5"/>
    <n v="1229.45"/>
    <x v="19"/>
    <x v="3"/>
    <x v="10"/>
    <x v="5"/>
    <s v="Collection"/>
    <s v="New Halfa"/>
    <s v="Cash "/>
    <s v="110 Bag"/>
    <n v="35"/>
    <n v="3.85"/>
    <n v="120000"/>
    <n v="1090909.0909090911"/>
    <n v="887.31472683646427"/>
    <n v="4200000"/>
    <n v="3416.1616983203871"/>
    <n v="1336.6218585622444"/>
    <n v="46781.76504967855"/>
    <m/>
    <n v="4246781.7650496783"/>
    <n v="1103060.198714202"/>
    <n v="3454.2126683067049"/>
    <n v="897.19809566407923"/>
    <n v="3.85"/>
    <n v="0"/>
    <n v="4246781.7650496783"/>
    <s v="Open "/>
  </r>
  <r>
    <n v="540"/>
    <x v="1"/>
    <x v="4"/>
    <x v="2"/>
    <n v="5"/>
    <n v="1229.45"/>
    <x v="19"/>
    <x v="3"/>
    <x v="10"/>
    <x v="5"/>
    <s v="Collection"/>
    <s v="New Halfa"/>
    <s v="Cash "/>
    <s v="110 Bag"/>
    <n v="20"/>
    <n v="2.2000000000000002"/>
    <n v="118000"/>
    <n v="1072727.2727272727"/>
    <n v="872.52614805585642"/>
    <n v="2360000"/>
    <n v="1919.5575257228841"/>
    <n v="1336.6218585622444"/>
    <n v="26732.437171244888"/>
    <m/>
    <n v="2386732.437171245"/>
    <n v="1084878.3805323839"/>
    <n v="1941.3009371436374"/>
    <n v="882.4095168834715"/>
    <n v="2.2000000000000002"/>
    <n v="0"/>
    <n v="2386732.437171245"/>
    <s v="Open "/>
  </r>
  <r>
    <n v="541"/>
    <x v="1"/>
    <x v="4"/>
    <x v="2"/>
    <n v="6"/>
    <n v="1229.45"/>
    <x v="19"/>
    <x v="3"/>
    <x v="10"/>
    <x v="5"/>
    <s v="Collection"/>
    <s v="New Halfa"/>
    <s v="Cash "/>
    <s v="110 Bag"/>
    <n v="6"/>
    <n v="0.66"/>
    <n v="100000"/>
    <n v="909090.90909090918"/>
    <n v="739.42893903038691"/>
    <n v="600000"/>
    <n v="488.02309976005529"/>
    <n v="1336.6218585622444"/>
    <n v="8019.7311513734658"/>
    <m/>
    <n v="608019.73115137347"/>
    <n v="921242.01689602039"/>
    <n v="494.54612318628125"/>
    <n v="749.31230785800187"/>
    <n v="0.66"/>
    <n v="0"/>
    <n v="608019.73115137347"/>
    <s v="Open "/>
  </r>
  <r>
    <n v="542"/>
    <x v="1"/>
    <x v="4"/>
    <x v="2"/>
    <n v="6"/>
    <n v="1229.45"/>
    <x v="19"/>
    <x v="3"/>
    <x v="10"/>
    <x v="5"/>
    <s v="Collection"/>
    <s v="New Halfa"/>
    <s v="Cash "/>
    <s v="110 Bag"/>
    <n v="4"/>
    <n v="0.44"/>
    <n v="103000"/>
    <n v="936363.63636363635"/>
    <n v="761.61180720129835"/>
    <n v="412000"/>
    <n v="335.10919516857132"/>
    <n v="1336.6218585622444"/>
    <n v="5346.4874342489775"/>
    <m/>
    <n v="417346.48743424896"/>
    <n v="948514.74416874768"/>
    <n v="339.4578774527219"/>
    <n v="771.49517602891342"/>
    <n v="0.44"/>
    <n v="0"/>
    <n v="417346.48743424896"/>
    <s v="Open "/>
  </r>
  <r>
    <n v="543"/>
    <x v="1"/>
    <x v="4"/>
    <x v="2"/>
    <n v="6"/>
    <n v="1229.45"/>
    <x v="19"/>
    <x v="3"/>
    <x v="10"/>
    <x v="5"/>
    <s v="Collection"/>
    <s v="New Halfa"/>
    <s v="Cash "/>
    <s v="110 Bag"/>
    <n v="21"/>
    <n v="2.31"/>
    <n v="104000"/>
    <n v="945454.54545454553"/>
    <n v="769.00609659160239"/>
    <n v="2184000"/>
    <n v="1776.4040831266013"/>
    <n v="1336.6218585622444"/>
    <n v="28069.059029807133"/>
    <m/>
    <n v="2212069.0590298073"/>
    <n v="957605.65325965686"/>
    <n v="1799.2346651183921"/>
    <n v="778.88946541921734"/>
    <n v="2.31"/>
    <n v="0"/>
    <n v="2212069.0590298073"/>
    <s v="Open "/>
  </r>
  <r>
    <n v="544"/>
    <x v="1"/>
    <x v="4"/>
    <x v="2"/>
    <n v="6"/>
    <n v="1229.45"/>
    <x v="19"/>
    <x v="3"/>
    <x v="10"/>
    <x v="5"/>
    <s v="Collection"/>
    <s v="New Halfa"/>
    <s v="Cash "/>
    <s v="110 Bag"/>
    <n v="20"/>
    <n v="2.2000000000000002"/>
    <n v="106000"/>
    <n v="963636.36363636365"/>
    <n v="783.79467537221001"/>
    <n v="2120000"/>
    <n v="1724.348285818862"/>
    <n v="1336.6218585622444"/>
    <n v="26732.437171244888"/>
    <m/>
    <n v="2146732.437171245"/>
    <n v="975787.47144147498"/>
    <n v="1746.0916972396153"/>
    <n v="793.67804419982508"/>
    <n v="2.2000000000000002"/>
    <n v="0"/>
    <n v="2146732.437171245"/>
    <s v="Open "/>
  </r>
  <r>
    <n v="545"/>
    <x v="1"/>
    <x v="4"/>
    <x v="2"/>
    <n v="6"/>
    <n v="1229.45"/>
    <x v="19"/>
    <x v="3"/>
    <x v="10"/>
    <x v="5"/>
    <s v="Collection"/>
    <s v="New Halfa"/>
    <s v="Cash "/>
    <s v="110 Bag"/>
    <n v="10"/>
    <n v="1.1000000000000001"/>
    <n v="107000"/>
    <n v="972727.27272727271"/>
    <n v="791.18896476251382"/>
    <n v="1070000"/>
    <n v="870.30786123876521"/>
    <n v="1336.6218585622444"/>
    <n v="13366.218585622444"/>
    <m/>
    <n v="1083366.2185856225"/>
    <n v="984878.38053238404"/>
    <n v="881.17956694914187"/>
    <n v="801.07233359012889"/>
    <n v="1.1000000000000001"/>
    <n v="0"/>
    <n v="1083366.2185856225"/>
    <s v="Open "/>
  </r>
  <r>
    <n v="546"/>
    <x v="1"/>
    <x v="4"/>
    <x v="2"/>
    <n v="7"/>
    <n v="1229.45"/>
    <x v="19"/>
    <x v="3"/>
    <x v="10"/>
    <x v="5"/>
    <s v="Collection"/>
    <s v="New Halfa"/>
    <s v="Cash "/>
    <s v="110 Bag"/>
    <n v="47"/>
    <n v="5.17"/>
    <n v="105000"/>
    <n v="954545.45454545447"/>
    <n v="776.40038598190608"/>
    <n v="4935000"/>
    <n v="4013.9899955264545"/>
    <n v="1336.6218585622444"/>
    <n v="62821.227352425485"/>
    <m/>
    <n v="4997821.2273524255"/>
    <n v="966696.56235056592"/>
    <n v="4065.0870123652244"/>
    <n v="786.28375480952116"/>
    <n v="5.17"/>
    <n v="0"/>
    <n v="4997821.2273524255"/>
    <s v="Open "/>
  </r>
  <r>
    <n v="547"/>
    <x v="1"/>
    <x v="4"/>
    <x v="2"/>
    <n v="7"/>
    <n v="1229.45"/>
    <x v="19"/>
    <x v="3"/>
    <x v="10"/>
    <x v="5"/>
    <s v="Collection"/>
    <s v="New Halfa"/>
    <s v="Cash "/>
    <s v="110 Bag"/>
    <n v="17"/>
    <n v="1.87"/>
    <n v="103000"/>
    <n v="936363.63636363635"/>
    <n v="761.61180720129835"/>
    <n v="1751000"/>
    <n v="1424.2140794664281"/>
    <n v="1336.6218585622444"/>
    <n v="22722.571595558155"/>
    <m/>
    <n v="1773722.5715955582"/>
    <n v="948514.74416874768"/>
    <n v="1442.6959791740683"/>
    <n v="771.49517602891342"/>
    <n v="1.87"/>
    <n v="0"/>
    <n v="1773722.5715955582"/>
    <s v="Open "/>
  </r>
  <r>
    <n v="548"/>
    <x v="1"/>
    <x v="4"/>
    <x v="2"/>
    <n v="7"/>
    <n v="1229.45"/>
    <x v="19"/>
    <x v="3"/>
    <x v="10"/>
    <x v="5"/>
    <s v="Collection"/>
    <s v="New Halfa"/>
    <s v="Cash "/>
    <s v="110 Bag"/>
    <n v="46"/>
    <n v="5.0599999999999996"/>
    <n v="102000"/>
    <n v="927272.72727272729"/>
    <n v="754.21751781099454"/>
    <n v="4692000"/>
    <n v="3816.3406401236325"/>
    <n v="1336.6218585622444"/>
    <n v="61484.605493863244"/>
    <m/>
    <n v="4753484.6054938631"/>
    <n v="939423.83507783862"/>
    <n v="3866.3504863913645"/>
    <n v="764.10088663860961"/>
    <n v="5.0599999999999996"/>
    <n v="0"/>
    <n v="4753484.6054938631"/>
    <s v="Open "/>
  </r>
  <r>
    <n v="549"/>
    <x v="1"/>
    <x v="4"/>
    <x v="2"/>
    <n v="7"/>
    <n v="1229.45"/>
    <x v="19"/>
    <x v="3"/>
    <x v="10"/>
    <x v="5"/>
    <s v="Collection"/>
    <s v="New Halfa"/>
    <s v="Cash "/>
    <s v="110 Bag"/>
    <n v="23"/>
    <n v="2.5299999999999998"/>
    <n v="100000"/>
    <n v="909090.90909090918"/>
    <n v="739.42893903038691"/>
    <n v="2300000"/>
    <n v="1870.7552157468785"/>
    <n v="1336.6218585622444"/>
    <n v="30742.302746931622"/>
    <m/>
    <n v="2330742.3027469316"/>
    <n v="921242.0168960205"/>
    <n v="1895.7601388807445"/>
    <n v="749.31230785800187"/>
    <n v="2.5299999999999998"/>
    <n v="0"/>
    <n v="2330742.3027469316"/>
    <s v="Open "/>
  </r>
  <r>
    <n v="550"/>
    <x v="1"/>
    <x v="4"/>
    <x v="3"/>
    <n v="8"/>
    <n v="1247.8"/>
    <x v="19"/>
    <x v="3"/>
    <x v="10"/>
    <x v="5"/>
    <s v="Collection"/>
    <s v="New Halfa"/>
    <s v="Cash "/>
    <s v="110 Bag"/>
    <n v="30"/>
    <n v="3.3"/>
    <n v="98000"/>
    <n v="890909.09090909082"/>
    <n v="713.98388436375285"/>
    <n v="2940000"/>
    <n v="2356.1468184003847"/>
    <n v="1336.6218585622444"/>
    <n v="40098.655756867331"/>
    <m/>
    <n v="2980098.6557568675"/>
    <n v="903060.19871420227"/>
    <n v="2388.2823014560568"/>
    <n v="723.7219095321384"/>
    <n v="3.3"/>
    <n v="0"/>
    <n v="2980098.6557568675"/>
    <s v="Open "/>
  </r>
  <r>
    <n v="551"/>
    <x v="1"/>
    <x v="4"/>
    <x v="3"/>
    <n v="8"/>
    <n v="1247.8"/>
    <x v="19"/>
    <x v="3"/>
    <x v="10"/>
    <x v="5"/>
    <s v="Collection"/>
    <s v="New Halfa"/>
    <s v="Cash "/>
    <s v="110 Bag"/>
    <n v="11"/>
    <n v="1.21"/>
    <n v="96000"/>
    <n v="872727.27272727271"/>
    <n v="699.41278468285998"/>
    <n v="1056000"/>
    <n v="846.2894694662607"/>
    <n v="1336.6218585622444"/>
    <n v="14702.840444184689"/>
    <m/>
    <n v="1070702.8404441846"/>
    <n v="884878.38053238404"/>
    <n v="858.07247992000691"/>
    <n v="709.15080985124541"/>
    <n v="1.21"/>
    <n v="0"/>
    <n v="1070702.8404441846"/>
    <s v="Open "/>
  </r>
  <r>
    <n v="552"/>
    <x v="1"/>
    <x v="4"/>
    <x v="3"/>
    <n v="8"/>
    <n v="1247.8"/>
    <x v="19"/>
    <x v="3"/>
    <x v="10"/>
    <x v="5"/>
    <s v="Collection"/>
    <s v="New Halfa"/>
    <s v="Cash "/>
    <s v="110 Bag"/>
    <n v="10"/>
    <n v="1.1000000000000001"/>
    <n v="95000"/>
    <n v="863636.36363636365"/>
    <n v="692.1272348424136"/>
    <n v="950000"/>
    <n v="761.33995832665494"/>
    <n v="1336.6218585622444"/>
    <n v="13366.218585622444"/>
    <m/>
    <n v="963366.2185856225"/>
    <n v="875787.47144147498"/>
    <n v="772.0517860118789"/>
    <n v="701.86526001079892"/>
    <n v="1.1000000000000001"/>
    <n v="0"/>
    <n v="963366.2185856225"/>
    <s v="Open "/>
  </r>
  <r>
    <n v="553"/>
    <x v="1"/>
    <x v="4"/>
    <x v="3"/>
    <n v="8"/>
    <n v="1247.8"/>
    <x v="19"/>
    <x v="3"/>
    <x v="10"/>
    <x v="5"/>
    <s v="Collection"/>
    <s v="New Halfa"/>
    <s v="Cash "/>
    <s v="110 Bag"/>
    <n v="4"/>
    <n v="0.44"/>
    <n v="95000"/>
    <n v="863636.36363636365"/>
    <n v="692.1272348424136"/>
    <n v="380000"/>
    <n v="304.53598333066196"/>
    <n v="1336.6218585622444"/>
    <n v="5346.4874342489775"/>
    <m/>
    <n v="385346.48743424896"/>
    <n v="875787.47144147486"/>
    <n v="308.82071440475153"/>
    <n v="701.86526001079892"/>
    <n v="0.44"/>
    <n v="0"/>
    <n v="385346.48743424896"/>
    <s v="Open "/>
  </r>
  <r>
    <n v="554"/>
    <x v="1"/>
    <x v="4"/>
    <x v="3"/>
    <n v="11"/>
    <n v="1247.8"/>
    <x v="19"/>
    <x v="3"/>
    <x v="10"/>
    <x v="5"/>
    <s v="Collection"/>
    <s v="New Halfa"/>
    <s v="Cash "/>
    <s v="110 Bag"/>
    <n v="55"/>
    <n v="6.05"/>
    <n v="103000"/>
    <n v="936363.63636363635"/>
    <n v="750.4116335659852"/>
    <n v="5665000"/>
    <n v="4539.9903830742105"/>
    <n v="1336.6218585622444"/>
    <n v="73514.202220923442"/>
    <m/>
    <n v="5738514.2022209233"/>
    <n v="948514.74416874768"/>
    <n v="4598.9054353429419"/>
    <n v="760.14965873437063"/>
    <n v="6.05"/>
    <n v="0"/>
    <n v="5738514.2022209233"/>
    <s v="Open "/>
  </r>
  <r>
    <n v="555"/>
    <x v="1"/>
    <x v="4"/>
    <x v="3"/>
    <n v="11"/>
    <n v="1247.8"/>
    <x v="19"/>
    <x v="3"/>
    <x v="10"/>
    <x v="5"/>
    <s v="Collection"/>
    <s v="New Halfa"/>
    <s v="Cash "/>
    <s v="110 Bag"/>
    <n v="33"/>
    <n v="3.63"/>
    <n v="102000"/>
    <n v="927272.72727272729"/>
    <n v="743.12608372553882"/>
    <n v="3366000"/>
    <n v="2697.5476839237058"/>
    <n v="1336.6218585622444"/>
    <n v="44108.521332554061"/>
    <m/>
    <n v="3410108.5213325541"/>
    <n v="939423.83507783862"/>
    <n v="2732.896715284945"/>
    <n v="752.86410889392425"/>
    <n v="3.63"/>
    <n v="0"/>
    <n v="3410108.5213325541"/>
    <s v="Open "/>
  </r>
  <r>
    <n v="556"/>
    <x v="1"/>
    <x v="4"/>
    <x v="3"/>
    <n v="11"/>
    <n v="1247.8"/>
    <x v="19"/>
    <x v="3"/>
    <x v="10"/>
    <x v="5"/>
    <s v="Collection"/>
    <s v="New Halfa"/>
    <s v="Cash "/>
    <s v="110 Bag"/>
    <n v="45"/>
    <n v="4.95"/>
    <n v="101000"/>
    <n v="918181.81818181812"/>
    <n v="735.84053388509233"/>
    <n v="4545000"/>
    <n v="3642.4106427312072"/>
    <n v="1336.6218585622444"/>
    <n v="60147.983635300996"/>
    <m/>
    <n v="4605147.9836353008"/>
    <n v="930332.92598692945"/>
    <n v="3690.6138673147148"/>
    <n v="745.57855905347765"/>
    <n v="4.95"/>
    <n v="0"/>
    <n v="4605147.9836353008"/>
    <s v="Open "/>
  </r>
  <r>
    <n v="557"/>
    <x v="1"/>
    <x v="4"/>
    <x v="3"/>
    <n v="11"/>
    <n v="1247.8"/>
    <x v="19"/>
    <x v="3"/>
    <x v="10"/>
    <x v="5"/>
    <s v="Collection"/>
    <s v="New Halfa"/>
    <s v="Cash "/>
    <s v="110 Bag"/>
    <n v="10"/>
    <n v="1.1000000000000001"/>
    <n v="100000"/>
    <n v="909090.90909090918"/>
    <n v="728.55498404464595"/>
    <n v="1000000"/>
    <n v="801.41048244911042"/>
    <n v="1336.6218585622444"/>
    <n v="13366.218585622444"/>
    <m/>
    <n v="1013366.2185856225"/>
    <n v="921242.01689602039"/>
    <n v="812.1223101343345"/>
    <n v="738.29300921303127"/>
    <n v="1.1000000000000001"/>
    <n v="0"/>
    <n v="1013366.2185856225"/>
    <s v="Open "/>
  </r>
  <r>
    <n v="558"/>
    <x v="1"/>
    <x v="4"/>
    <x v="3"/>
    <n v="11"/>
    <n v="1247.8"/>
    <x v="19"/>
    <x v="3"/>
    <x v="10"/>
    <x v="5"/>
    <s v="Collection"/>
    <s v="New Halfa"/>
    <s v="Cash "/>
    <s v="110 Bag"/>
    <n v="5"/>
    <n v="0.55000000000000004"/>
    <n v="99000"/>
    <n v="900000"/>
    <n v="721.26943420419946"/>
    <n v="495000"/>
    <n v="396.6981888123097"/>
    <n v="1336.6218585622444"/>
    <n v="6683.1092928112221"/>
    <m/>
    <n v="501683.10929281125"/>
    <n v="912151.10780511133"/>
    <n v="402.05410265492168"/>
    <n v="731.00745937258478"/>
    <n v="0.55000000000000004"/>
    <n v="0"/>
    <n v="501683.10929281125"/>
    <s v="Open "/>
  </r>
  <r>
    <n v="559"/>
    <x v="1"/>
    <x v="4"/>
    <x v="3"/>
    <n v="12"/>
    <n v="1247.8"/>
    <x v="19"/>
    <x v="3"/>
    <x v="10"/>
    <x v="5"/>
    <s v="Collection"/>
    <s v="New Halfa"/>
    <s v="Cash "/>
    <s v="110 Bag"/>
    <n v="23"/>
    <n v="2.5299999999999998"/>
    <n v="103000"/>
    <n v="936363.63636363635"/>
    <n v="750.4116335659852"/>
    <n v="2369000"/>
    <n v="1898.5414329219427"/>
    <n v="1336.6218585622444"/>
    <n v="30742.302746931622"/>
    <m/>
    <n v="2399742.3027469316"/>
    <n v="948514.74416874768"/>
    <n v="1923.1786365979576"/>
    <n v="760.14965873437063"/>
    <n v="2.5299999999999998"/>
    <n v="0"/>
    <n v="2399742.3027469316"/>
    <s v="Open "/>
  </r>
  <r>
    <n v="560"/>
    <x v="1"/>
    <x v="4"/>
    <x v="3"/>
    <n v="12"/>
    <n v="1247.8"/>
    <x v="19"/>
    <x v="3"/>
    <x v="10"/>
    <x v="5"/>
    <s v="Collection"/>
    <s v="New Halfa"/>
    <s v="Cash "/>
    <s v="110 Bag"/>
    <n v="47"/>
    <n v="5.17"/>
    <n v="102000"/>
    <n v="927272.72727272729"/>
    <n v="743.12608372553882"/>
    <n v="4794000"/>
    <n v="3841.9618528610354"/>
    <n v="1336.6218585622444"/>
    <n v="62821.227352425485"/>
    <m/>
    <n v="4856821.2273524255"/>
    <n v="939423.83507783862"/>
    <n v="3892.3074429815879"/>
    <n v="752.86410889392414"/>
    <n v="5.17"/>
    <n v="0"/>
    <n v="4856821.2273524255"/>
    <s v="Open "/>
  </r>
  <r>
    <n v="561"/>
    <x v="1"/>
    <x v="4"/>
    <x v="3"/>
    <n v="12"/>
    <n v="1247.8"/>
    <x v="19"/>
    <x v="3"/>
    <x v="10"/>
    <x v="5"/>
    <s v="Collection"/>
    <s v="New Halfa"/>
    <s v="Cash "/>
    <s v="110 Bag"/>
    <n v="10"/>
    <n v="1.1000000000000001"/>
    <n v="100000"/>
    <n v="909090.90909090918"/>
    <n v="728.55498404464595"/>
    <n v="1000000"/>
    <n v="801.41048244911042"/>
    <n v="1336.6218585622444"/>
    <n v="13366.218585622444"/>
    <m/>
    <n v="1013366.2185856225"/>
    <n v="921242.01689602039"/>
    <n v="812.1223101343345"/>
    <n v="738.29300921303127"/>
    <n v="1.1000000000000001"/>
    <n v="0"/>
    <n v="1013366.2185856225"/>
    <s v="Open "/>
  </r>
  <r>
    <n v="562"/>
    <x v="1"/>
    <x v="4"/>
    <x v="3"/>
    <n v="12"/>
    <n v="1247.8"/>
    <x v="19"/>
    <x v="3"/>
    <x v="10"/>
    <x v="5"/>
    <s v="Collection"/>
    <s v="New Halfa"/>
    <s v="Cash "/>
    <s v="110 Bag"/>
    <n v="6"/>
    <n v="0.66"/>
    <n v="98000"/>
    <n v="890909.09090909082"/>
    <n v="713.98388436375285"/>
    <n v="588000"/>
    <n v="471.22936368007697"/>
    <n v="1336.6218585622444"/>
    <n v="8019.7311513734658"/>
    <m/>
    <n v="596019.73115137347"/>
    <n v="903060.19871420215"/>
    <n v="477.65646029121132"/>
    <n v="723.72190953213828"/>
    <n v="0.66"/>
    <n v="0"/>
    <n v="596019.73115137347"/>
    <s v="Open "/>
  </r>
  <r>
    <n v="563"/>
    <x v="1"/>
    <x v="4"/>
    <x v="3"/>
    <n v="12"/>
    <n v="1247.8"/>
    <x v="19"/>
    <x v="3"/>
    <x v="10"/>
    <x v="5"/>
    <s v="Collection"/>
    <s v="New Halfa"/>
    <s v="Cash "/>
    <s v="110 Bag"/>
    <n v="6"/>
    <n v="0.66"/>
    <n v="95000"/>
    <n v="863636.36363636365"/>
    <n v="692.1272348424136"/>
    <n v="570000"/>
    <n v="456.80397499599297"/>
    <n v="1336.6218585622444"/>
    <n v="8019.7311513734658"/>
    <m/>
    <n v="578019.73115137347"/>
    <n v="875787.47144147498"/>
    <n v="463.23107160712732"/>
    <n v="701.86526001079892"/>
    <n v="0.66"/>
    <n v="0"/>
    <n v="578019.73115137347"/>
    <s v="Open "/>
  </r>
  <r>
    <n v="564"/>
    <x v="1"/>
    <x v="4"/>
    <x v="3"/>
    <n v="13"/>
    <n v="1247.8"/>
    <x v="19"/>
    <x v="3"/>
    <x v="10"/>
    <x v="5"/>
    <s v="Collection"/>
    <s v="New Halfa"/>
    <s v="Cash "/>
    <s v="110 Bag"/>
    <n v="20"/>
    <n v="2.2000000000000002"/>
    <n v="97000"/>
    <n v="881818.18181818188"/>
    <n v="706.69833452330658"/>
    <n v="1940000"/>
    <n v="1554.7363359512742"/>
    <n v="1336.6218585622444"/>
    <n v="26732.437171244888"/>
    <m/>
    <n v="1966732.437171245"/>
    <n v="893969.28962329309"/>
    <n v="1576.1599913217224"/>
    <n v="716.43635969169191"/>
    <n v="2.2000000000000002"/>
    <n v="0"/>
    <n v="1966732.437171245"/>
    <s v="Open "/>
  </r>
  <r>
    <n v="565"/>
    <x v="1"/>
    <x v="4"/>
    <x v="3"/>
    <n v="13"/>
    <n v="1247.8"/>
    <x v="19"/>
    <x v="3"/>
    <x v="10"/>
    <x v="5"/>
    <s v="Collection"/>
    <s v="New Halfa"/>
    <s v="Cash "/>
    <s v="110 Bag"/>
    <n v="22"/>
    <n v="2.42"/>
    <n v="95000"/>
    <n v="863636.36363636365"/>
    <n v="692.1272348424136"/>
    <n v="2090000"/>
    <n v="1674.9479083186409"/>
    <n v="1336.6218585622444"/>
    <n v="29405.680888369377"/>
    <m/>
    <n v="2119405.6808883692"/>
    <n v="875787.47144147486"/>
    <n v="1698.5139292261333"/>
    <n v="701.86526001079892"/>
    <n v="2.42"/>
    <n v="0"/>
    <n v="2119405.6808883692"/>
    <s v="Open "/>
  </r>
  <r>
    <n v="566"/>
    <x v="1"/>
    <x v="4"/>
    <x v="3"/>
    <n v="14"/>
    <n v="1247.8"/>
    <x v="19"/>
    <x v="3"/>
    <x v="10"/>
    <x v="5"/>
    <s v="Collection"/>
    <s v="New Halfa"/>
    <s v="Cash "/>
    <s v="110 Bag"/>
    <n v="38"/>
    <n v="4.18"/>
    <n v="100000"/>
    <n v="909090.90909090918"/>
    <n v="728.55498404464595"/>
    <n v="3800000"/>
    <n v="3045.3598333066197"/>
    <n v="1336.6218585622444"/>
    <n v="50791.630625365287"/>
    <m/>
    <n v="3850791.6306253653"/>
    <n v="921242.0168960205"/>
    <n v="3086.0647785104707"/>
    <n v="738.29300921303127"/>
    <n v="4.18"/>
    <n v="0"/>
    <n v="3850791.6306253653"/>
    <s v="Open "/>
  </r>
  <r>
    <n v="567"/>
    <x v="1"/>
    <x v="4"/>
    <x v="3"/>
    <n v="14"/>
    <n v="1247.8"/>
    <x v="19"/>
    <x v="3"/>
    <x v="10"/>
    <x v="5"/>
    <s v="Collection"/>
    <s v="New Halfa"/>
    <s v="Cash "/>
    <s v="110 Bag"/>
    <n v="28"/>
    <n v="3.08"/>
    <n v="99000"/>
    <n v="900000"/>
    <n v="721.26943420419946"/>
    <n v="2772000"/>
    <n v="2221.509857348934"/>
    <n v="1336.6218585622444"/>
    <n v="37425.412039742841"/>
    <m/>
    <n v="2809425.4120397428"/>
    <n v="912151.10780511133"/>
    <n v="2251.5029748675611"/>
    <n v="731.00745937258478"/>
    <n v="3.08"/>
    <n v="0"/>
    <n v="2809425.4120397428"/>
    <s v="Open "/>
  </r>
  <r>
    <n v="568"/>
    <x v="1"/>
    <x v="4"/>
    <x v="3"/>
    <n v="14"/>
    <n v="1247.8"/>
    <x v="19"/>
    <x v="3"/>
    <x v="10"/>
    <x v="5"/>
    <s v="Collection"/>
    <s v="New Halfa"/>
    <s v="Cash "/>
    <s v="110 Bag"/>
    <n v="2"/>
    <n v="0.22"/>
    <n v="95000"/>
    <n v="863636.36363636365"/>
    <n v="692.1272348424136"/>
    <n v="190000"/>
    <n v="152.26799166533098"/>
    <n v="1336.6218585622444"/>
    <n v="2673.2437171244887"/>
    <m/>
    <n v="192673.24371712448"/>
    <n v="875787.47144147486"/>
    <n v="154.41035720237576"/>
    <n v="701.86526001079892"/>
    <n v="0.22"/>
    <n v="0"/>
    <n v="192673.24371712448"/>
    <s v="Open "/>
  </r>
  <r>
    <n v="569"/>
    <x v="1"/>
    <x v="4"/>
    <x v="0"/>
    <n v="15"/>
    <n v="1266.1499999999999"/>
    <x v="19"/>
    <x v="3"/>
    <x v="10"/>
    <x v="5"/>
    <s v="Collection"/>
    <s v="New Halfa"/>
    <s v="Cash "/>
    <s v="110 Bag"/>
    <n v="25"/>
    <n v="2.75"/>
    <n v="103000"/>
    <n v="936363.63636363635"/>
    <n v="739.53610264473912"/>
    <n v="2575000"/>
    <n v="2033.7242822730327"/>
    <n v="1336.6218585622444"/>
    <n v="33415.546464056111"/>
    <m/>
    <n v="2608415.5464640562"/>
    <n v="948514.74416874768"/>
    <n v="2060.1157417873528"/>
    <n v="749.13299701358289"/>
    <n v="2.75"/>
    <n v="0"/>
    <n v="2608415.5464640562"/>
    <s v="Open "/>
  </r>
  <r>
    <n v="570"/>
    <x v="1"/>
    <x v="4"/>
    <x v="0"/>
    <n v="17"/>
    <n v="1266.1499999999999"/>
    <x v="19"/>
    <x v="3"/>
    <x v="10"/>
    <x v="5"/>
    <s v="Collection"/>
    <s v="New Halfa"/>
    <s v="Cash "/>
    <s v="110 Bag"/>
    <n v="50"/>
    <n v="5.5"/>
    <n v="107000"/>
    <n v="972727.27272727271"/>
    <n v="768.25595129113674"/>
    <n v="5350000"/>
    <n v="4225.4077321012519"/>
    <n v="1336.6218585622444"/>
    <n v="66831.092928112223"/>
    <m/>
    <n v="5416831.0929281125"/>
    <n v="984878.38053238404"/>
    <n v="4278.1906511298921"/>
    <n v="777.8528456599804"/>
    <n v="5.5"/>
    <n v="0"/>
    <n v="5416831.0929281125"/>
    <s v="Open "/>
  </r>
  <r>
    <n v="571"/>
    <x v="1"/>
    <x v="4"/>
    <x v="0"/>
    <n v="17"/>
    <n v="1266.1499999999999"/>
    <x v="19"/>
    <x v="3"/>
    <x v="10"/>
    <x v="5"/>
    <s v="Collection"/>
    <s v="New Halfa"/>
    <s v="Cash "/>
    <s v="110 Bag"/>
    <n v="14"/>
    <n v="1.54"/>
    <n v="106000"/>
    <n v="963636.36363636365"/>
    <n v="761.07598912953733"/>
    <n v="1484000"/>
    <n v="1172.0570232594876"/>
    <n v="1336.6218585622444"/>
    <n v="18712.706019871421"/>
    <m/>
    <n v="1502712.7060198714"/>
    <n v="975787.47144147486"/>
    <n v="1186.8362405875066"/>
    <n v="770.67288349838088"/>
    <n v="1.54"/>
    <n v="0"/>
    <n v="1502712.7060198714"/>
    <s v="Open "/>
  </r>
  <r>
    <n v="572"/>
    <x v="1"/>
    <x v="4"/>
    <x v="0"/>
    <n v="18"/>
    <n v="1266.1499999999999"/>
    <x v="19"/>
    <x v="3"/>
    <x v="10"/>
    <x v="5"/>
    <s v="Collection"/>
    <s v="New Halfa"/>
    <s v="Cash "/>
    <s v="110 Bag"/>
    <n v="57"/>
    <n v="6.27"/>
    <n v="110000"/>
    <n v="1000000"/>
    <n v="789.79583777593496"/>
    <n v="6270000"/>
    <n v="4952.0199028551124"/>
    <n v="1336.6218585622444"/>
    <n v="76187.445938047924"/>
    <m/>
    <n v="6346187.445938048"/>
    <n v="1012151.1078051113"/>
    <n v="5012.1924305477614"/>
    <n v="799.39273214477862"/>
    <n v="6.27"/>
    <n v="0"/>
    <n v="6346187.445938048"/>
    <s v="Open "/>
  </r>
  <r>
    <n v="573"/>
    <x v="1"/>
    <x v="4"/>
    <x v="0"/>
    <n v="18"/>
    <n v="1266.1499999999999"/>
    <x v="19"/>
    <x v="3"/>
    <x v="10"/>
    <x v="5"/>
    <s v="Collection"/>
    <s v="New Halfa"/>
    <s v="Cash "/>
    <s v="110 Bag"/>
    <n v="23"/>
    <n v="2.5299999999999998"/>
    <n v="109000"/>
    <n v="990909.09090909082"/>
    <n v="782.61587561433555"/>
    <n v="2507000"/>
    <n v="1980.0181653042691"/>
    <n v="1336.6218585622444"/>
    <n v="30742.302746931622"/>
    <m/>
    <n v="2537742.3027469316"/>
    <n v="1003060.1987142023"/>
    <n v="2004.2983080574434"/>
    <n v="792.21276998317921"/>
    <n v="2.5299999999999998"/>
    <n v="0"/>
    <n v="2537742.3027469316"/>
    <s v="Open "/>
  </r>
  <r>
    <n v="574"/>
    <x v="1"/>
    <x v="4"/>
    <x v="0"/>
    <n v="18"/>
    <n v="1266.1499999999999"/>
    <x v="19"/>
    <x v="3"/>
    <x v="10"/>
    <x v="5"/>
    <s v="Collection"/>
    <s v="New Halfa"/>
    <s v="Cash "/>
    <s v="110 Bag"/>
    <n v="18"/>
    <n v="1.98"/>
    <n v="108000"/>
    <n v="981818.18181818188"/>
    <n v="775.43591345273626"/>
    <n v="1944000"/>
    <n v="1535.3631086364176"/>
    <n v="1336.6218585622444"/>
    <n v="24059.193454120399"/>
    <m/>
    <n v="1968059.1934541203"/>
    <n v="993969.28962329309"/>
    <n v="1554.3649594867279"/>
    <n v="785.03280782157981"/>
    <n v="1.98"/>
    <n v="0"/>
    <n v="1968059.1934541203"/>
    <s v="Open "/>
  </r>
  <r>
    <n v="575"/>
    <x v="1"/>
    <x v="4"/>
    <x v="0"/>
    <n v="18"/>
    <n v="1266.1499999999999"/>
    <x v="19"/>
    <x v="3"/>
    <x v="10"/>
    <x v="5"/>
    <s v="Collection"/>
    <s v="New Halfa"/>
    <s v="Cash "/>
    <s v="110 Bag"/>
    <n v="9"/>
    <n v="0.99"/>
    <n v="105000"/>
    <n v="954545.45454545447"/>
    <n v="753.89602696793793"/>
    <n v="945000"/>
    <n v="746.35706669825856"/>
    <n v="1336.6218585622444"/>
    <n v="12029.5967270602"/>
    <m/>
    <n v="957029.59672706015"/>
    <n v="966696.5623505658"/>
    <n v="755.85799212341374"/>
    <n v="763.49292133678159"/>
    <n v="0.99"/>
    <n v="0"/>
    <n v="957029.59672706015"/>
    <s v="Open "/>
  </r>
  <r>
    <n v="576"/>
    <x v="1"/>
    <x v="4"/>
    <x v="3"/>
    <n v="14"/>
    <n v="1247.8"/>
    <x v="4"/>
    <x v="0"/>
    <x v="4"/>
    <x v="1"/>
    <s v="Collection"/>
    <s v="Gadarif"/>
    <s v="Cash "/>
    <s v="Kantar 100lb"/>
    <n v="148.22"/>
    <n v="6.6615730337078647"/>
    <n v="88800"/>
    <n v="1975800"/>
    <n v="1583.4268312229524"/>
    <n v="13161936"/>
    <n v="10548.113479724316"/>
    <n v="900"/>
    <n v="133398"/>
    <n v="7000"/>
    <n v="13302334"/>
    <n v="1996875.8028606127"/>
    <n v="10660.629908639205"/>
    <n v="1600.3172005614783"/>
    <n v="6.6615730337078647"/>
    <n v="0"/>
    <n v="13302334"/>
    <s v="Open "/>
  </r>
  <r>
    <n v="577"/>
    <x v="1"/>
    <x v="4"/>
    <x v="3"/>
    <n v="14"/>
    <n v="1247.8"/>
    <x v="4"/>
    <x v="0"/>
    <x v="4"/>
    <x v="1"/>
    <s v="Collection"/>
    <s v="Gadarif"/>
    <s v="Cash "/>
    <s v="Kantar 100lb"/>
    <n v="282"/>
    <n v="12.674157303370787"/>
    <n v="88500"/>
    <n v="1969125"/>
    <n v="1578.0774162526047"/>
    <n v="24957000"/>
    <n v="20000.801410482451"/>
    <n v="900"/>
    <n v="253800"/>
    <n v="15000"/>
    <n v="25225800"/>
    <n v="1990333.5106382978"/>
    <n v="20216.220548164772"/>
    <n v="1595.07413899527"/>
    <n v="12.674157303370787"/>
    <n v="0"/>
    <n v="25225800"/>
    <s v="Open "/>
  </r>
  <r>
    <n v="578"/>
    <x v="1"/>
    <x v="4"/>
    <x v="0"/>
    <n v="18"/>
    <n v="1266.1499999999999"/>
    <x v="4"/>
    <x v="0"/>
    <x v="4"/>
    <x v="1"/>
    <s v="Collection"/>
    <s v="Gadarif"/>
    <s v="Cash "/>
    <s v="Kantar 100lb"/>
    <n v="556.75"/>
    <n v="25.022471910112358"/>
    <n v="88800"/>
    <n v="1975800"/>
    <n v="1560.4786162776925"/>
    <n v="49439400"/>
    <n v="39047.032342139559"/>
    <n v="900"/>
    <n v="501075"/>
    <n v="26900"/>
    <n v="49967375"/>
    <n v="1996900.0336775933"/>
    <n v="39464.024799589308"/>
    <n v="1577.1433350531875"/>
    <n v="25.022471910112358"/>
    <n v="0"/>
    <n v="49967375"/>
    <s v="Open "/>
  </r>
  <r>
    <n v="579"/>
    <x v="1"/>
    <x v="4"/>
    <x v="0"/>
    <n v="18"/>
    <n v="1266.1499999999999"/>
    <x v="4"/>
    <x v="0"/>
    <x v="4"/>
    <x v="1"/>
    <s v="Collection"/>
    <s v="Gadarif"/>
    <s v="Cash "/>
    <s v="Kantar 100lb"/>
    <n v="208.22"/>
    <n v="9.3582022471910111"/>
    <n v="89300"/>
    <n v="1986925"/>
    <n v="1569.2650949729496"/>
    <n v="18594046"/>
    <n v="14685.500138214273"/>
    <n v="900"/>
    <n v="187398"/>
    <n v="11000"/>
    <n v="18792444"/>
    <n v="2008125.4394390548"/>
    <n v="14842.194052837343"/>
    <n v="1586.0091138009359"/>
    <n v="9.3582022471910111"/>
    <n v="0"/>
    <n v="18792444"/>
    <s v="Open "/>
  </r>
  <r>
    <n v="580"/>
    <x v="1"/>
    <x v="4"/>
    <x v="0"/>
    <n v="18"/>
    <n v="1266.1499999999999"/>
    <x v="5"/>
    <x v="0"/>
    <x v="4"/>
    <x v="1"/>
    <s v="Collection"/>
    <s v="Gadarif"/>
    <s v="Cash "/>
    <s v="Kantar 100lb"/>
    <n v="965.77"/>
    <n v="43.405393258426969"/>
    <n v="84300"/>
    <n v="1875675"/>
    <n v="1481.400308020377"/>
    <n v="81414411"/>
    <n v="64300.7629427793"/>
    <n v="900"/>
    <n v="869193"/>
    <n v="50000"/>
    <n v="82333604"/>
    <n v="1896851.9305838863"/>
    <n v="65026.737748292071"/>
    <n v="1498.1257596524001"/>
    <n v="43.405393258426969"/>
    <n v="0"/>
    <n v="82333604"/>
    <s v="Open "/>
  </r>
  <r>
    <n v="581"/>
    <x v="1"/>
    <x v="4"/>
    <x v="0"/>
    <n v="18"/>
    <n v="1266.1499999999999"/>
    <x v="4"/>
    <x v="0"/>
    <x v="4"/>
    <x v="1"/>
    <s v="Collection"/>
    <s v="Gadarif"/>
    <s v="Cash "/>
    <s v="Kantar 100lb"/>
    <n v="3261.85"/>
    <n v="146.6"/>
    <n v="90300"/>
    <n v="2009175"/>
    <n v="1586.8380523634642"/>
    <n v="294545055"/>
    <n v="232630.45847648385"/>
    <n v="900"/>
    <n v="2935665"/>
    <n v="167300"/>
    <n v="297648020"/>
    <n v="2030341.2005457026"/>
    <n v="235081.16731824825"/>
    <n v="1603.5550294559907"/>
    <n v="146.6"/>
    <n v="0"/>
    <n v="297648020"/>
    <s v="Open "/>
  </r>
  <r>
    <n v="582"/>
    <x v="1"/>
    <x v="4"/>
    <x v="0"/>
    <n v="18"/>
    <n v="1266.1499999999999"/>
    <x v="4"/>
    <x v="0"/>
    <x v="4"/>
    <x v="1"/>
    <s v="Collection"/>
    <s v="Gadarif"/>
    <s v="Cash "/>
    <s v="Kantar 100lb"/>
    <n v="44.21"/>
    <n v="1.9869662921348314"/>
    <n v="88800"/>
    <n v="1975800"/>
    <n v="1560.4786162776925"/>
    <n v="3925848"/>
    <n v="3100.618410140979"/>
    <n v="900"/>
    <n v="39789"/>
    <m/>
    <n v="3965637"/>
    <n v="1995825"/>
    <n v="3132.0435967302456"/>
    <n v="1576.2942779291554"/>
    <n v="1.9869662921348314"/>
    <n v="0"/>
    <n v="3965637"/>
    <s v="Open "/>
  </r>
  <r>
    <n v="583"/>
    <x v="1"/>
    <x v="4"/>
    <x v="0"/>
    <n v="18"/>
    <n v="1266.1499999999999"/>
    <x v="4"/>
    <x v="0"/>
    <x v="4"/>
    <x v="1"/>
    <s v="Collection"/>
    <s v="Gadarif"/>
    <s v="Cash "/>
    <s v="Kantar 100lb"/>
    <n v="776.69"/>
    <n v="34.907415730337078"/>
    <n v="90000"/>
    <n v="2002500"/>
    <n v="1581.5661651463099"/>
    <n v="69902100"/>
    <n v="55208.387631797188"/>
    <n v="900"/>
    <n v="699021"/>
    <n v="38900"/>
    <n v="70640021"/>
    <n v="2023639.3763921256"/>
    <n v="55791.194566204642"/>
    <n v="1598.2619566339895"/>
    <n v="34.907415730337078"/>
    <n v="0"/>
    <n v="70640021"/>
    <s v="Open "/>
  </r>
  <r>
    <n v="584"/>
    <x v="1"/>
    <x v="4"/>
    <x v="0"/>
    <n v="18"/>
    <n v="1266.1499999999999"/>
    <x v="13"/>
    <x v="0"/>
    <x v="4"/>
    <x v="1"/>
    <s v="Collection"/>
    <s v="Gadarif"/>
    <s v="Cash "/>
    <s v="Kantar 100lb"/>
    <n v="264.42"/>
    <n v="11.884044943820225"/>
    <n v="79300"/>
    <n v="1764425"/>
    <n v="1393.5355210678042"/>
    <n v="20968506"/>
    <n v="16560.83876317972"/>
    <n v="900"/>
    <n v="237978"/>
    <n v="14100"/>
    <n v="21220584"/>
    <n v="1785636.4647152259"/>
    <n v="16759.9289183746"/>
    <n v="1410.2882476130203"/>
    <n v="11.852483146067408"/>
    <n v="3.1561797752816645E-2"/>
    <n v="21164226.103040606"/>
    <s v="Open "/>
  </r>
  <r>
    <n v="585"/>
    <x v="1"/>
    <x v="4"/>
    <x v="0"/>
    <n v="19"/>
    <n v="1266.1499999999999"/>
    <x v="4"/>
    <x v="0"/>
    <x v="4"/>
    <x v="1"/>
    <s v="Collection"/>
    <s v="Gadarif"/>
    <s v="Cash "/>
    <s v="Kantar 100lb"/>
    <n v="1493.03"/>
    <n v="67.102471910112357"/>
    <n v="90300"/>
    <n v="2009175"/>
    <n v="1586.8380523634642"/>
    <n v="134820609"/>
    <n v="106480.75583461676"/>
    <n v="900"/>
    <n v="1343727"/>
    <n v="73200"/>
    <n v="136237536"/>
    <n v="2030290.8689041748"/>
    <n v="107599.83888164911"/>
    <n v="1603.5152777350038"/>
    <n v="67.102471910112357"/>
    <n v="0"/>
    <n v="136237536"/>
    <s v="Open "/>
  </r>
  <r>
    <n v="586"/>
    <x v="1"/>
    <x v="4"/>
    <x v="0"/>
    <n v="20"/>
    <n v="1266.1499999999999"/>
    <x v="4"/>
    <x v="0"/>
    <x v="4"/>
    <x v="1"/>
    <s v="Collection"/>
    <s v="Gadarif"/>
    <s v="Cash "/>
    <s v="Kantar 100lb"/>
    <n v="588.04"/>
    <n v="26.428764044943819"/>
    <n v="90000"/>
    <n v="2002500"/>
    <n v="1581.5661651463099"/>
    <n v="52923600"/>
    <n v="41798.839000118474"/>
    <n v="900"/>
    <n v="529236"/>
    <m/>
    <n v="53452836"/>
    <n v="2022525.0000000002"/>
    <n v="42216.827390119659"/>
    <n v="1597.3818267977731"/>
    <n v="26.428764044943819"/>
    <n v="0"/>
    <n v="53452836"/>
    <s v="Open "/>
  </r>
  <r>
    <n v="587"/>
    <x v="1"/>
    <x v="4"/>
    <x v="0"/>
    <n v="20"/>
    <n v="1266.1499999999999"/>
    <x v="4"/>
    <x v="0"/>
    <x v="4"/>
    <x v="1"/>
    <s v="Collection"/>
    <s v="Gadarif"/>
    <s v="Cash "/>
    <s v="Kantar 100lb"/>
    <n v="1879.09"/>
    <n v="84.453483146067413"/>
    <n v="90300"/>
    <n v="2009175"/>
    <n v="1586.8380523634642"/>
    <n v="169681827"/>
    <n v="134014.00071081627"/>
    <n v="900"/>
    <n v="1691181"/>
    <n v="119700"/>
    <n v="171492708"/>
    <n v="2030617.3482909282"/>
    <n v="135444.22698732378"/>
    <n v="1603.773129795781"/>
    <n v="84.453483146067413"/>
    <n v="0"/>
    <n v="171492708"/>
    <s v="Open "/>
  </r>
  <r>
    <n v="588"/>
    <x v="1"/>
    <x v="4"/>
    <x v="0"/>
    <n v="21"/>
    <n v="1266.1499999999999"/>
    <x v="4"/>
    <x v="0"/>
    <x v="4"/>
    <x v="1"/>
    <s v="Collection"/>
    <s v="Gadarif"/>
    <s v="Cash "/>
    <s v="Kantar 100lb"/>
    <n v="2721.64"/>
    <n v="122.32089887640448"/>
    <n v="90300"/>
    <n v="2009175"/>
    <n v="1586.8380523634642"/>
    <n v="245764092"/>
    <n v="194103.45693638196"/>
    <n v="900"/>
    <n v="2449476"/>
    <n v="144700"/>
    <n v="248358268"/>
    <n v="2030382.9540277186"/>
    <n v="196152.32634364019"/>
    <n v="1603.5880061822998"/>
    <n v="122.32089887640448"/>
    <n v="0"/>
    <n v="248358268"/>
    <s v="Open "/>
  </r>
  <r>
    <n v="589"/>
    <x v="1"/>
    <x v="4"/>
    <x v="0"/>
    <n v="21"/>
    <n v="1266.1499999999999"/>
    <x v="4"/>
    <x v="0"/>
    <x v="4"/>
    <x v="1"/>
    <s v="Collection"/>
    <s v="Gadarif"/>
    <s v="Cash "/>
    <s v="Kantar 100lb"/>
    <n v="216.82"/>
    <n v="9.7447191011235947"/>
    <n v="90000"/>
    <n v="2002500"/>
    <n v="1581.5661651463099"/>
    <n v="19513800"/>
    <n v="15411.91801919204"/>
    <n v="900"/>
    <n v="195138"/>
    <m/>
    <n v="19708938"/>
    <n v="2022525.0000000002"/>
    <n v="15566.037199383962"/>
    <n v="1597.3818267977731"/>
    <n v="9.7447191011235947"/>
    <n v="0"/>
    <n v="19708938"/>
    <s v="Open "/>
  </r>
  <r>
    <n v="590"/>
    <x v="1"/>
    <x v="4"/>
    <x v="0"/>
    <n v="19"/>
    <n v="1266.1499999999999"/>
    <x v="1"/>
    <x v="0"/>
    <x v="1"/>
    <x v="0"/>
    <s v="Collection"/>
    <s v="Madani"/>
    <s v="Cash "/>
    <s v="Kantar 100lb"/>
    <n v="4000"/>
    <n v="179.77528089887642"/>
    <n v="82000"/>
    <n v="1824500"/>
    <n v="1440.9825060221933"/>
    <n v="328000000"/>
    <n v="259053.03479050667"/>
    <n v="400"/>
    <n v="1600000"/>
    <m/>
    <n v="329600000"/>
    <n v="1833399.9999999998"/>
    <n v="260316.70813094819"/>
    <n v="1448.0116889783992"/>
    <n v="179.77528089887642"/>
    <n v="0"/>
    <n v="329600000"/>
    <s v="Open "/>
  </r>
  <r>
    <n v="591"/>
    <x v="1"/>
    <x v="4"/>
    <x v="1"/>
    <n v="22"/>
    <n v="1284.5"/>
    <x v="15"/>
    <x v="3"/>
    <x v="8"/>
    <x v="0"/>
    <s v="Collection"/>
    <s v="Aldaba"/>
    <s v="Cash "/>
    <s v="MT"/>
    <n v="200"/>
    <n v="200"/>
    <n v="2050000"/>
    <n v="2050000"/>
    <n v="1595.9517321915141"/>
    <n v="410000000"/>
    <n v="319190.34643830283"/>
    <n v="11125"/>
    <n v="2225000"/>
    <m/>
    <n v="412225000"/>
    <n v="2061125"/>
    <n v="320922.5379525107"/>
    <n v="1604.6126897625536"/>
    <n v="200"/>
    <n v="0"/>
    <n v="412225000"/>
    <s v="Open "/>
  </r>
  <r>
    <n v="592"/>
    <x v="1"/>
    <x v="4"/>
    <x v="0"/>
    <n v="19"/>
    <n v="1266.1499999999999"/>
    <x v="18"/>
    <x v="2"/>
    <x v="6"/>
    <x v="4"/>
    <s v="Collection"/>
    <s v="Aldaba"/>
    <s v="Cash "/>
    <s v="MT"/>
    <n v="56.662750000000003"/>
    <n v="56.662750000000003"/>
    <n v="815000"/>
    <n v="815000"/>
    <n v="643.68360778738702"/>
    <n v="46180141.25"/>
    <n v="36472.883347154762"/>
    <n v="10000"/>
    <n v="566627.5"/>
    <m/>
    <n v="46746768.75"/>
    <n v="825000"/>
    <n v="36920.403388224149"/>
    <n v="651.58156616514634"/>
    <n v="56.662750000000003"/>
    <n v="0"/>
    <n v="46746768.75"/>
    <s v="Close"/>
  </r>
  <r>
    <n v="593"/>
    <x v="1"/>
    <x v="4"/>
    <x v="0"/>
    <n v="19"/>
    <n v="1266.1499999999999"/>
    <x v="18"/>
    <x v="2"/>
    <x v="6"/>
    <x v="4"/>
    <s v="Collection"/>
    <s v="Aldaba"/>
    <s v="Cash "/>
    <s v="MT"/>
    <n v="27.55125"/>
    <n v="27.55125"/>
    <n v="805000"/>
    <n v="805000"/>
    <n v="635.78564940962769"/>
    <n v="22178756.25"/>
    <n v="17516.689373297006"/>
    <n v="10000"/>
    <n v="275512.5"/>
    <m/>
    <n v="22454268.75"/>
    <n v="815000"/>
    <n v="17734.287999052245"/>
    <n v="643.68360778738702"/>
    <n v="27.55125"/>
    <n v="0"/>
    <n v="22454268.75"/>
    <s v="Close"/>
  </r>
  <r>
    <n v="594"/>
    <x v="1"/>
    <x v="4"/>
    <x v="0"/>
    <n v="20"/>
    <n v="1266.1499999999999"/>
    <x v="18"/>
    <x v="2"/>
    <x v="6"/>
    <x v="4"/>
    <s v="Collection"/>
    <s v="Aldaba"/>
    <s v="Cash "/>
    <s v="MT"/>
    <n v="30.908750000000001"/>
    <n v="30.908750000000001"/>
    <n v="805000"/>
    <n v="805000"/>
    <n v="635.78564940962769"/>
    <n v="24881543.75"/>
    <n v="19651.339691189831"/>
    <n v="10000"/>
    <n v="309087.5"/>
    <m/>
    <n v="25190631.25"/>
    <n v="815000"/>
    <n v="19895.4557121984"/>
    <n v="643.68360778738702"/>
    <n v="30.908750000000001"/>
    <n v="0"/>
    <n v="25190631.25"/>
    <s v="Close"/>
  </r>
  <r>
    <n v="595"/>
    <x v="1"/>
    <x v="4"/>
    <x v="0"/>
    <n v="20"/>
    <n v="1266.1499999999999"/>
    <x v="18"/>
    <x v="2"/>
    <x v="6"/>
    <x v="4"/>
    <s v="Collection"/>
    <s v="Aldaba"/>
    <s v="Cash "/>
    <s v="MT"/>
    <n v="29.960750000000001"/>
    <n v="29.960750000000001"/>
    <n v="805000"/>
    <n v="805000"/>
    <n v="635.78564940962769"/>
    <n v="24118403.75"/>
    <n v="19048.614895549501"/>
    <n v="10000"/>
    <n v="299607.5"/>
    <m/>
    <n v="24418011.25"/>
    <n v="815000"/>
    <n v="19285.243652015957"/>
    <n v="643.68360778738702"/>
    <n v="29.960750000000001"/>
    <n v="0"/>
    <n v="24418011.25"/>
    <s v="Close"/>
  </r>
  <r>
    <n v="596"/>
    <x v="1"/>
    <x v="4"/>
    <x v="0"/>
    <n v="20"/>
    <n v="1266.1499999999999"/>
    <x v="18"/>
    <x v="2"/>
    <x v="6"/>
    <x v="4"/>
    <s v="Collection"/>
    <s v="Aldaba"/>
    <s v="Cash "/>
    <s v="MT"/>
    <n v="28.815249999999999"/>
    <n v="28.815249999999999"/>
    <n v="805000"/>
    <n v="805000"/>
    <n v="635.78564940962769"/>
    <n v="23196276.25"/>
    <n v="18320.322434150774"/>
    <n v="10000"/>
    <n v="288152.5"/>
    <m/>
    <n v="23484428.75"/>
    <n v="815000"/>
    <n v="18547.904079295506"/>
    <n v="643.68360778738713"/>
    <n v="28.815249999999999"/>
    <n v="0"/>
    <n v="23484428.75"/>
    <s v="Close"/>
  </r>
  <r>
    <n v="597"/>
    <x v="1"/>
    <x v="4"/>
    <x v="0"/>
    <n v="20"/>
    <n v="1266.1499999999999"/>
    <x v="18"/>
    <x v="2"/>
    <x v="6"/>
    <x v="4"/>
    <s v="Collection"/>
    <s v="Aldaba"/>
    <s v="Cash "/>
    <s v="MT"/>
    <n v="27.689499999999999"/>
    <n v="27.689499999999999"/>
    <n v="805000"/>
    <n v="805000"/>
    <n v="635.78564940962769"/>
    <n v="22290047.5"/>
    <n v="17604.586739327886"/>
    <n v="10000"/>
    <n v="276895"/>
    <m/>
    <n v="22566942.5"/>
    <n v="815000"/>
    <n v="17823.277257828853"/>
    <n v="643.68360778738702"/>
    <n v="27.689499999999999"/>
    <n v="0"/>
    <n v="22566942.5"/>
    <s v="Close"/>
  </r>
  <r>
    <n v="598"/>
    <x v="1"/>
    <x v="4"/>
    <x v="0"/>
    <n v="20"/>
    <n v="1266.1499999999999"/>
    <x v="18"/>
    <x v="2"/>
    <x v="6"/>
    <x v="4"/>
    <s v="Collection"/>
    <s v="Aldaba"/>
    <s v="Cash "/>
    <s v="MT"/>
    <n v="29.486750000000001"/>
    <n v="29.486750000000001"/>
    <n v="815000"/>
    <n v="815000"/>
    <n v="643.68360778738702"/>
    <n v="24031701.25"/>
    <n v="18980.137621924736"/>
    <n v="10000"/>
    <n v="294867.5"/>
    <m/>
    <n v="24326568.75"/>
    <n v="825000"/>
    <n v="19213.022746120128"/>
    <n v="651.58156616514634"/>
    <n v="29.486750000000001"/>
    <n v="0"/>
    <n v="24326568.75"/>
    <s v="Close"/>
  </r>
  <r>
    <n v="599"/>
    <x v="1"/>
    <x v="4"/>
    <x v="0"/>
    <n v="20"/>
    <n v="1266.1499999999999"/>
    <x v="18"/>
    <x v="2"/>
    <x v="6"/>
    <x v="4"/>
    <s v="Collection"/>
    <s v="Aldaba"/>
    <s v="Cash "/>
    <s v="MT"/>
    <n v="30.099"/>
    <n v="30.099"/>
    <n v="815000"/>
    <n v="815000"/>
    <n v="643.68360778738702"/>
    <n v="24530685"/>
    <n v="19374.232910792562"/>
    <n v="10000"/>
    <n v="300990"/>
    <m/>
    <n v="24831675"/>
    <n v="825000"/>
    <n v="19611.953560004742"/>
    <n v="651.58156616514646"/>
    <n v="30.099"/>
    <n v="0"/>
    <n v="24831675"/>
    <s v="Close"/>
  </r>
  <r>
    <n v="600"/>
    <x v="1"/>
    <x v="4"/>
    <x v="0"/>
    <n v="20"/>
    <n v="1266.1499999999999"/>
    <x v="18"/>
    <x v="2"/>
    <x v="6"/>
    <x v="4"/>
    <s v="Collection"/>
    <s v="Aldaba"/>
    <s v="Cash "/>
    <s v="MT"/>
    <n v="30.158249999999999"/>
    <n v="30.158249999999999"/>
    <n v="815000"/>
    <n v="815000"/>
    <n v="643.68360778738702"/>
    <n v="24578973.75"/>
    <n v="19412.371164553966"/>
    <n v="10000"/>
    <n v="301582.5"/>
    <m/>
    <n v="24880556.25"/>
    <n v="825000"/>
    <n v="19650.559767800027"/>
    <n v="651.58156616514646"/>
    <n v="30.158249999999999"/>
    <n v="0"/>
    <n v="24880556.25"/>
    <s v="Close"/>
  </r>
  <r>
    <n v="601"/>
    <x v="1"/>
    <x v="4"/>
    <x v="0"/>
    <n v="21"/>
    <n v="1266.1499999999999"/>
    <x v="18"/>
    <x v="2"/>
    <x v="6"/>
    <x v="4"/>
    <s v="Collection"/>
    <s v="Aldaba"/>
    <s v="Cash "/>
    <s v="MT"/>
    <n v="35.698124999999997"/>
    <n v="35.698124999999997"/>
    <n v="815000"/>
    <n v="815000"/>
    <n v="643.68360778738702"/>
    <n v="29093971.874999996"/>
    <n v="22978.297891245114"/>
    <n v="10000"/>
    <n v="356981.25"/>
    <m/>
    <n v="29450953.124999996"/>
    <n v="825000"/>
    <n v="23260.240196659164"/>
    <n v="651.58156616514634"/>
    <n v="35.698124999999997"/>
    <n v="0"/>
    <n v="29450953.124999996"/>
    <s v="Close"/>
  </r>
  <r>
    <n v="602"/>
    <x v="1"/>
    <x v="4"/>
    <x v="0"/>
    <n v="21"/>
    <n v="1266.1499999999999"/>
    <x v="18"/>
    <x v="2"/>
    <x v="6"/>
    <x v="4"/>
    <s v="Collection"/>
    <s v="Aldaba"/>
    <s v="Cash "/>
    <s v="MT"/>
    <n v="28.045000000000002"/>
    <n v="28.045000000000002"/>
    <n v="815000"/>
    <n v="815000"/>
    <n v="643.68360778738702"/>
    <n v="22856675"/>
    <n v="18052.106780397269"/>
    <n v="10000"/>
    <n v="280450"/>
    <m/>
    <n v="23137125"/>
    <n v="825000"/>
    <n v="18273.605023101529"/>
    <n v="651.58156616514634"/>
    <n v="28.045000000000002"/>
    <n v="0"/>
    <n v="23137125"/>
    <s v="Close"/>
  </r>
  <r>
    <n v="603"/>
    <x v="1"/>
    <x v="4"/>
    <x v="0"/>
    <n v="21"/>
    <n v="1266.1499999999999"/>
    <x v="18"/>
    <x v="2"/>
    <x v="6"/>
    <x v="4"/>
    <s v="Collection"/>
    <s v="Aldaba"/>
    <s v="Cash "/>
    <s v="MT"/>
    <n v="30.464375"/>
    <n v="30.464375"/>
    <n v="805000"/>
    <n v="805000"/>
    <n v="635.78564940962769"/>
    <n v="24523821.875"/>
    <n v="19368.812443233426"/>
    <n v="10000"/>
    <n v="304643.75"/>
    <m/>
    <n v="24828465.625"/>
    <n v="815000"/>
    <n v="19609.418808987877"/>
    <n v="643.68360778738702"/>
    <n v="30.464375"/>
    <n v="0"/>
    <n v="24828465.625"/>
    <s v="Close"/>
  </r>
  <r>
    <n v="604"/>
    <x v="1"/>
    <x v="4"/>
    <x v="0"/>
    <n v="21"/>
    <n v="1266.1499999999999"/>
    <x v="18"/>
    <x v="2"/>
    <x v="6"/>
    <x v="4"/>
    <s v="Collection"/>
    <s v="Aldaba"/>
    <s v="Cash "/>
    <s v="MT"/>
    <n v="29.970624999999998"/>
    <n v="29.970624999999998"/>
    <n v="815000"/>
    <n v="815000"/>
    <n v="643.68360778738702"/>
    <n v="24426059.375"/>
    <n v="19291.600027642857"/>
    <n v="10000"/>
    <n v="299706.25"/>
    <m/>
    <n v="24725765.625"/>
    <n v="825000"/>
    <n v="19528.306776448291"/>
    <n v="651.58156616514646"/>
    <n v="29.970624999999998"/>
    <n v="0"/>
    <n v="24725765.625"/>
    <s v="Close"/>
  </r>
  <r>
    <n v="605"/>
    <x v="1"/>
    <x v="4"/>
    <x v="0"/>
    <n v="21"/>
    <n v="1266.1499999999999"/>
    <x v="18"/>
    <x v="2"/>
    <x v="6"/>
    <x v="4"/>
    <s v="Collection"/>
    <s v="Aldaba"/>
    <s v="Cash "/>
    <s v="MT"/>
    <n v="21.093"/>
    <n v="21.093"/>
    <n v="815000"/>
    <n v="815000"/>
    <n v="643.68360778738702"/>
    <n v="17190795"/>
    <n v="13577.218339059355"/>
    <n v="10000"/>
    <n v="210930"/>
    <m/>
    <n v="17401725"/>
    <n v="825000"/>
    <n v="13743.809975121432"/>
    <n v="651.58156616514634"/>
    <n v="21.093"/>
    <n v="0"/>
    <n v="17401725"/>
    <s v="Close"/>
  </r>
  <r>
    <n v="606"/>
    <x v="1"/>
    <x v="4"/>
    <x v="0"/>
    <n v="21"/>
    <n v="1266.1499999999999"/>
    <x v="18"/>
    <x v="2"/>
    <x v="6"/>
    <x v="4"/>
    <s v="Collection"/>
    <s v="Aldaba"/>
    <s v="Cash "/>
    <s v="MT"/>
    <n v="29.921250000000001"/>
    <n v="29.921250000000001"/>
    <n v="815000"/>
    <n v="815000"/>
    <n v="643.68360778738702"/>
    <n v="24385818.75"/>
    <n v="19259.818149508355"/>
    <n v="10000"/>
    <n v="299212.5"/>
    <m/>
    <n v="24685031.25"/>
    <n v="825000"/>
    <n v="19496.134936618888"/>
    <n v="651.58156616514646"/>
    <n v="29.921250000000001"/>
    <n v="0"/>
    <n v="24685031.25"/>
    <s v="Close"/>
  </r>
  <r>
    <n v="607"/>
    <x v="1"/>
    <x v="4"/>
    <x v="0"/>
    <n v="21"/>
    <n v="1266.1499999999999"/>
    <x v="18"/>
    <x v="2"/>
    <x v="6"/>
    <x v="4"/>
    <s v="Collection"/>
    <s v="Aldaba"/>
    <s v="Cash "/>
    <s v="MT"/>
    <n v="39.549374999999998"/>
    <n v="39.549374999999998"/>
    <n v="815000"/>
    <n v="815000"/>
    <n v="643.68360778738702"/>
    <n v="32232740.625"/>
    <n v="25457.28438573629"/>
    <n v="10000"/>
    <n v="395493.75"/>
    <m/>
    <n v="32628234.375"/>
    <n v="825000"/>
    <n v="25769.643703352685"/>
    <n v="651.58156616514646"/>
    <n v="39.549374999999998"/>
    <n v="0"/>
    <n v="32628234.374999996"/>
    <s v="Close"/>
  </r>
  <r>
    <n v="608"/>
    <x v="1"/>
    <x v="4"/>
    <x v="1"/>
    <n v="22"/>
    <n v="1284.5"/>
    <x v="18"/>
    <x v="2"/>
    <x v="6"/>
    <x v="4"/>
    <s v="Collection"/>
    <s v="Aldaba"/>
    <s v="Cash "/>
    <s v="MT"/>
    <n v="52.199249999999999"/>
    <n v="52.199249999999999"/>
    <n v="815000"/>
    <n v="815000"/>
    <n v="634.48812767613856"/>
    <n v="42542388.75"/>
    <n v="33119.804398598673"/>
    <n v="10000"/>
    <n v="521992.5"/>
    <m/>
    <n v="43064381.25"/>
    <n v="825000"/>
    <n v="33526.182366679641"/>
    <n v="642.2732580770728"/>
    <n v="52.199249999999999"/>
    <n v="0"/>
    <n v="43064381.25"/>
    <s v="Close"/>
  </r>
  <r>
    <n v="609"/>
    <x v="1"/>
    <x v="4"/>
    <x v="1"/>
    <n v="22"/>
    <n v="1284.5"/>
    <x v="18"/>
    <x v="2"/>
    <x v="6"/>
    <x v="4"/>
    <s v="Collection"/>
    <s v="Aldaba"/>
    <s v="Cash "/>
    <s v="MT"/>
    <n v="30.02"/>
    <n v="30.02"/>
    <n v="815000"/>
    <n v="815000"/>
    <n v="634.48812767613856"/>
    <n v="24466300"/>
    <n v="19047.33359283768"/>
    <n v="10000"/>
    <n v="300200"/>
    <m/>
    <n v="24766500"/>
    <n v="825000"/>
    <n v="19281.043207473725"/>
    <n v="642.2732580770728"/>
    <n v="30.02"/>
    <n v="0"/>
    <n v="24766500"/>
    <s v="Close"/>
  </r>
  <r>
    <n v="610"/>
    <x v="1"/>
    <x v="4"/>
    <x v="1"/>
    <n v="22"/>
    <n v="1284.5"/>
    <x v="18"/>
    <x v="2"/>
    <x v="6"/>
    <x v="4"/>
    <s v="Collection"/>
    <s v="Aldaba"/>
    <s v="Cash "/>
    <s v="MT"/>
    <n v="28.084499999999998"/>
    <n v="28.084499999999998"/>
    <n v="815000"/>
    <n v="815000"/>
    <n v="634.48812767613856"/>
    <n v="22888867.5"/>
    <n v="17819.281821720513"/>
    <n v="10000"/>
    <n v="280845"/>
    <m/>
    <n v="23169712.5"/>
    <n v="825000"/>
    <n v="18037.923316465552"/>
    <n v="642.27325807707291"/>
    <n v="28.084499999999998"/>
    <n v="0"/>
    <n v="23169712.5"/>
    <s v="Close"/>
  </r>
  <r>
    <n v="611"/>
    <x v="1"/>
    <x v="4"/>
    <x v="1"/>
    <n v="22"/>
    <n v="1284.5"/>
    <x v="18"/>
    <x v="2"/>
    <x v="6"/>
    <x v="4"/>
    <s v="Collection"/>
    <s v="Aldaba"/>
    <s v="Cash "/>
    <s v="MT"/>
    <n v="31.916"/>
    <n v="31.916"/>
    <n v="815000"/>
    <n v="815000"/>
    <n v="634.48812767613856"/>
    <n v="26011540"/>
    <n v="20250.32308291164"/>
    <n v="10000"/>
    <n v="319160"/>
    <m/>
    <n v="26330700"/>
    <n v="825000"/>
    <n v="20498.793304787854"/>
    <n v="642.2732580770728"/>
    <n v="31.916"/>
    <n v="0"/>
    <n v="26330700"/>
    <s v="Close"/>
  </r>
  <r>
    <n v="612"/>
    <x v="1"/>
    <x v="4"/>
    <x v="1"/>
    <n v="22"/>
    <n v="1284.5"/>
    <x v="18"/>
    <x v="2"/>
    <x v="6"/>
    <x v="4"/>
    <s v="Collection"/>
    <s v="Aldaba"/>
    <s v="Cash "/>
    <s v="MT"/>
    <n v="53.009"/>
    <n v="53.009"/>
    <n v="815000"/>
    <n v="815000"/>
    <n v="634.48812767613856"/>
    <n v="43202335"/>
    <n v="33633.581159984431"/>
    <n v="10000"/>
    <n v="530090"/>
    <m/>
    <n v="43732425"/>
    <n v="825000"/>
    <n v="34046.26313740755"/>
    <n v="642.2732580770728"/>
    <n v="53.009"/>
    <n v="0"/>
    <n v="43732425"/>
    <s v="Close"/>
  </r>
  <r>
    <n v="613"/>
    <x v="1"/>
    <x v="4"/>
    <x v="1"/>
    <n v="22"/>
    <n v="1284.5"/>
    <x v="18"/>
    <x v="2"/>
    <x v="6"/>
    <x v="4"/>
    <s v="Collection"/>
    <s v="Aldaba"/>
    <s v="Cash "/>
    <s v="MT"/>
    <n v="29.318874999999998"/>
    <n v="29.318874999999998"/>
    <n v="815000"/>
    <n v="815000"/>
    <n v="634.48812767613856"/>
    <n v="23894883.125"/>
    <n v="18602.478104320748"/>
    <n v="10000"/>
    <n v="293188.75"/>
    <m/>
    <n v="24188071.875"/>
    <n v="825000"/>
    <n v="18830.729369404438"/>
    <n v="642.2732580770728"/>
    <n v="29.318874999999998"/>
    <n v="0"/>
    <n v="24188071.875"/>
    <s v="Close"/>
  </r>
  <r>
    <n v="614"/>
    <x v="1"/>
    <x v="4"/>
    <x v="1"/>
    <n v="22"/>
    <n v="1284.5"/>
    <x v="18"/>
    <x v="2"/>
    <x v="6"/>
    <x v="4"/>
    <s v="Collection"/>
    <s v="Aldaba"/>
    <s v="Cash "/>
    <s v="MT"/>
    <n v="29.832374999999999"/>
    <n v="29.832374999999999"/>
    <n v="815000"/>
    <n v="815000"/>
    <n v="634.48812767613856"/>
    <n v="24313385.625"/>
    <n v="18928.287757882445"/>
    <n v="10000"/>
    <n v="298323.75"/>
    <m/>
    <n v="24611709.375"/>
    <n v="825000"/>
    <n v="19160.536687427015"/>
    <n v="642.2732580770728"/>
    <n v="29.832374999999999"/>
    <n v="0"/>
    <n v="24611709.375"/>
    <s v="Close"/>
  </r>
  <r>
    <n v="615"/>
    <x v="1"/>
    <x v="4"/>
    <x v="1"/>
    <n v="22"/>
    <n v="1284.5"/>
    <x v="18"/>
    <x v="2"/>
    <x v="6"/>
    <x v="4"/>
    <s v="Collection"/>
    <s v="Aldaba"/>
    <s v="Cash "/>
    <s v="MT"/>
    <n v="27.709250000000001"/>
    <n v="27.709250000000001"/>
    <n v="815000"/>
    <n v="815000"/>
    <n v="634.48812767613856"/>
    <n v="22583038.75"/>
    <n v="17581.190151810042"/>
    <n v="10000"/>
    <n v="277092.5"/>
    <m/>
    <n v="22860131.25"/>
    <n v="825000"/>
    <n v="17796.910276372128"/>
    <n v="642.27325807707268"/>
    <n v="27.709250000000001"/>
    <n v="0"/>
    <n v="22860131.25"/>
    <s v="Close"/>
  </r>
  <r>
    <n v="616"/>
    <x v="1"/>
    <x v="4"/>
    <x v="1"/>
    <n v="22"/>
    <n v="1284.5"/>
    <x v="18"/>
    <x v="2"/>
    <x v="6"/>
    <x v="4"/>
    <s v="Collection"/>
    <s v="Aldaba"/>
    <s v="Cash "/>
    <s v="MT"/>
    <n v="31.066749999999999"/>
    <n v="31.066749999999999"/>
    <n v="815000"/>
    <n v="815000"/>
    <n v="634.48812767613856"/>
    <n v="25319401.25"/>
    <n v="19711.484040482679"/>
    <n v="10000"/>
    <n v="310667.5"/>
    <m/>
    <n v="25630068.75"/>
    <n v="825000"/>
    <n v="19953.342740365901"/>
    <n v="642.2732580770728"/>
    <n v="31.066749999999999"/>
    <n v="0"/>
    <n v="25630068.75"/>
    <s v="Close"/>
  </r>
  <r>
    <n v="617"/>
    <x v="1"/>
    <x v="4"/>
    <x v="1"/>
    <n v="22"/>
    <n v="1284.5"/>
    <x v="18"/>
    <x v="2"/>
    <x v="6"/>
    <x v="4"/>
    <s v="Collection"/>
    <s v="Aldaba"/>
    <s v="Cash "/>
    <s v="MT"/>
    <n v="24.588750000000001"/>
    <n v="24.588750000000001"/>
    <n v="815000"/>
    <n v="815000"/>
    <n v="634.48812767613856"/>
    <n v="20039831.25"/>
    <n v="15601.269949396652"/>
    <n v="10000"/>
    <n v="245887.5"/>
    <m/>
    <n v="20285718.75"/>
    <n v="825000"/>
    <n v="15792.696574542624"/>
    <n v="642.2732580770728"/>
    <n v="24.588750000000001"/>
    <n v="0"/>
    <n v="20285718.75"/>
    <s v="Close"/>
  </r>
  <r>
    <n v="618"/>
    <x v="1"/>
    <x v="4"/>
    <x v="1"/>
    <n v="22"/>
    <n v="1284.5"/>
    <x v="18"/>
    <x v="2"/>
    <x v="6"/>
    <x v="4"/>
    <s v="Collection"/>
    <s v="Aldaba"/>
    <s v="Cash "/>
    <s v="MT"/>
    <n v="25.181249999999999"/>
    <n v="25.181249999999999"/>
    <n v="815000"/>
    <n v="815000"/>
    <n v="634.48812767613856"/>
    <n v="20522718.75"/>
    <n v="15977.204165044765"/>
    <n v="10000"/>
    <n v="251812.5"/>
    <m/>
    <n v="20774531.25"/>
    <n v="825000"/>
    <n v="16173.243479953289"/>
    <n v="642.2732580770728"/>
    <n v="25.181249999999999"/>
    <n v="0"/>
    <n v="20774531.25"/>
    <s v="Close"/>
  </r>
  <r>
    <n v="619"/>
    <x v="1"/>
    <x v="4"/>
    <x v="1"/>
    <n v="23"/>
    <n v="1284.5"/>
    <x v="18"/>
    <x v="2"/>
    <x v="6"/>
    <x v="4"/>
    <s v="Collection"/>
    <s v="Aldaba"/>
    <s v="Cash "/>
    <s v="MT"/>
    <n v="29.743500000000001"/>
    <n v="29.743500000000001"/>
    <n v="815000"/>
    <n v="815000"/>
    <n v="634.48812767613856"/>
    <n v="24240952.5"/>
    <n v="18871.897625535228"/>
    <n v="10000"/>
    <n v="297435"/>
    <m/>
    <n v="24538387.5"/>
    <n v="825000"/>
    <n v="19103.454651615415"/>
    <n v="642.2732580770728"/>
    <n v="29.743500000000001"/>
    <n v="0"/>
    <n v="24538387.5"/>
    <s v="Close"/>
  </r>
  <r>
    <n v="620"/>
    <x v="1"/>
    <x v="4"/>
    <x v="1"/>
    <n v="23"/>
    <n v="1284.5"/>
    <x v="18"/>
    <x v="2"/>
    <x v="6"/>
    <x v="4"/>
    <s v="Collection"/>
    <s v="Aldaba"/>
    <s v="Cash "/>
    <s v="MT"/>
    <n v="29.486750000000001"/>
    <n v="29.486750000000001"/>
    <n v="815000"/>
    <n v="815000"/>
    <n v="634.48812767613856"/>
    <n v="24031701.25"/>
    <n v="18708.992798754378"/>
    <n v="10000"/>
    <n v="294867.5"/>
    <m/>
    <n v="24326568.75"/>
    <n v="825000"/>
    <n v="18938.550992604127"/>
    <n v="642.2732580770728"/>
    <n v="29.486750000000001"/>
    <n v="0"/>
    <n v="24326568.75"/>
    <s v="Close"/>
  </r>
  <r>
    <n v="621"/>
    <x v="1"/>
    <x v="4"/>
    <x v="1"/>
    <n v="23"/>
    <n v="1284.5"/>
    <x v="18"/>
    <x v="2"/>
    <x v="6"/>
    <x v="4"/>
    <s v="Collection"/>
    <s v="Aldaba"/>
    <s v="Cash "/>
    <s v="MT"/>
    <n v="53.344749999999998"/>
    <n v="53.344749999999998"/>
    <n v="815000"/>
    <n v="815000"/>
    <n v="634.48812767613856"/>
    <n v="43475971.25"/>
    <n v="33846.610548851691"/>
    <n v="10000"/>
    <n v="533447.5"/>
    <m/>
    <n v="44009418.75"/>
    <n v="825000"/>
    <n v="34261.906383806927"/>
    <n v="642.2732580770728"/>
    <n v="53.344749999999998"/>
    <n v="0"/>
    <n v="44009418.75"/>
    <s v="Close"/>
  </r>
  <r>
    <n v="622"/>
    <x v="1"/>
    <x v="4"/>
    <x v="1"/>
    <n v="23"/>
    <n v="1284.5"/>
    <x v="18"/>
    <x v="2"/>
    <x v="6"/>
    <x v="4"/>
    <s v="Collection"/>
    <s v="Aldaba"/>
    <s v="Cash "/>
    <s v="MT"/>
    <n v="28.44"/>
    <n v="28.44"/>
    <n v="815000"/>
    <n v="815000"/>
    <n v="634.48812767613856"/>
    <n v="23178600"/>
    <n v="18044.842351109382"/>
    <n v="10000"/>
    <n v="284400"/>
    <m/>
    <n v="23463000"/>
    <n v="825000"/>
    <n v="18266.251459711952"/>
    <n v="642.2732580770728"/>
    <n v="28.44"/>
    <n v="0"/>
    <n v="23463000"/>
    <s v="Close"/>
  </r>
  <r>
    <n v="623"/>
    <x v="1"/>
    <x v="4"/>
    <x v="1"/>
    <n v="23"/>
    <n v="1284.5"/>
    <x v="18"/>
    <x v="2"/>
    <x v="6"/>
    <x v="4"/>
    <s v="Collection"/>
    <s v="Aldaba"/>
    <s v="Cash "/>
    <s v="MT"/>
    <n v="30.27675"/>
    <n v="30.27675"/>
    <n v="815000"/>
    <n v="815000"/>
    <n v="634.48812767613856"/>
    <n v="24675551.25"/>
    <n v="19210.23841961853"/>
    <n v="10000"/>
    <n v="302767.5"/>
    <m/>
    <n v="24978318.75"/>
    <n v="825000"/>
    <n v="19445.946866485014"/>
    <n v="642.2732580770728"/>
    <n v="30.27675"/>
    <n v="0"/>
    <n v="24978318.75"/>
    <s v="Close"/>
  </r>
  <r>
    <n v="624"/>
    <x v="1"/>
    <x v="4"/>
    <x v="1"/>
    <n v="24"/>
    <n v="1284.5"/>
    <x v="18"/>
    <x v="2"/>
    <x v="6"/>
    <x v="4"/>
    <s v="Collection"/>
    <s v="Aldaba"/>
    <s v="Cash "/>
    <s v="MT"/>
    <n v="32.804749999999999"/>
    <n v="32.804749999999999"/>
    <n v="815000"/>
    <n v="815000"/>
    <n v="634.48812767613856"/>
    <n v="26735871.25"/>
    <n v="20814.224406383808"/>
    <n v="10000"/>
    <n v="328047.5"/>
    <m/>
    <n v="27063918.75"/>
    <n v="825000"/>
    <n v="21069.613662903852"/>
    <n v="642.2732580770728"/>
    <n v="32.804749999999999"/>
    <n v="0"/>
    <n v="27063918.75"/>
    <s v="Close"/>
  </r>
  <r>
    <n v="625"/>
    <x v="1"/>
    <x v="4"/>
    <x v="1"/>
    <n v="24"/>
    <n v="1284.5"/>
    <x v="18"/>
    <x v="2"/>
    <x v="6"/>
    <x v="4"/>
    <s v="Collection"/>
    <s v="Aldaba"/>
    <s v="Cash "/>
    <s v="MT"/>
    <n v="31.363"/>
    <n v="31.363"/>
    <n v="815000"/>
    <n v="815000"/>
    <n v="634.48812767613856"/>
    <n v="25560845"/>
    <n v="19899.451148306733"/>
    <n v="10000"/>
    <n v="313630"/>
    <m/>
    <n v="25874475"/>
    <n v="825000"/>
    <n v="20143.616193071233"/>
    <n v="642.2732580770728"/>
    <n v="31.363"/>
    <n v="0"/>
    <n v="25874475"/>
    <s v="Close"/>
  </r>
  <r>
    <n v="626"/>
    <x v="1"/>
    <x v="4"/>
    <x v="1"/>
    <n v="24"/>
    <n v="1284.5"/>
    <x v="18"/>
    <x v="2"/>
    <x v="6"/>
    <x v="4"/>
    <s v="Collection"/>
    <s v="Aldaba"/>
    <s v="Cash "/>
    <s v="MT"/>
    <n v="50.155124999999998"/>
    <n v="50.155124999999998"/>
    <n v="815000"/>
    <n v="815000"/>
    <n v="634.48812767613856"/>
    <n v="40876426.875"/>
    <n v="31822.831354612688"/>
    <n v="10000"/>
    <n v="501551.25"/>
    <m/>
    <n v="41377978.125"/>
    <n v="825000"/>
    <n v="32213.295543012846"/>
    <n v="642.2732580770728"/>
    <n v="50.155124999999998"/>
    <n v="0"/>
    <n v="41377978.125"/>
    <s v="Close"/>
  </r>
  <r>
    <n v="627"/>
    <x v="1"/>
    <x v="4"/>
    <x v="1"/>
    <n v="24"/>
    <n v="1284.5"/>
    <x v="18"/>
    <x v="2"/>
    <x v="6"/>
    <x v="4"/>
    <s v="Collection"/>
    <s v="Aldaba"/>
    <s v="Cash "/>
    <s v="MT"/>
    <n v="21.902750000000001"/>
    <n v="21.902750000000001"/>
    <n v="815000"/>
    <n v="815000"/>
    <n v="634.48812767613856"/>
    <n v="17850741.25"/>
    <n v="13897.034838458545"/>
    <n v="10000"/>
    <n v="219027.5"/>
    <m/>
    <n v="18069768.75"/>
    <n v="825000"/>
    <n v="14067.550603347607"/>
    <n v="642.2732580770728"/>
    <n v="21.902750000000001"/>
    <n v="0"/>
    <n v="18069768.75"/>
    <s v="Close"/>
  </r>
  <r>
    <n v="628"/>
    <x v="1"/>
    <x v="4"/>
    <x v="1"/>
    <n v="24"/>
    <n v="1284.5"/>
    <x v="18"/>
    <x v="2"/>
    <x v="6"/>
    <x v="4"/>
    <s v="Collection"/>
    <s v="Aldaba"/>
    <s v="Cash "/>
    <s v="MT"/>
    <n v="29.861999999999998"/>
    <n v="29.861999999999998"/>
    <n v="815000"/>
    <n v="815000"/>
    <n v="634.48812767613856"/>
    <n v="24337530"/>
    <n v="18947.084468664849"/>
    <n v="10000"/>
    <n v="298620"/>
    <m/>
    <n v="24636150"/>
    <n v="825000"/>
    <n v="19179.564032697548"/>
    <n v="642.2732580770728"/>
    <n v="29.861999999999998"/>
    <n v="0"/>
    <n v="24636150"/>
    <s v="Close"/>
  </r>
  <r>
    <n v="629"/>
    <x v="1"/>
    <x v="4"/>
    <x v="1"/>
    <n v="24"/>
    <n v="1284.5"/>
    <x v="18"/>
    <x v="2"/>
    <x v="6"/>
    <x v="4"/>
    <s v="Collection"/>
    <s v="Aldaba"/>
    <s v="Cash "/>
    <s v="MT"/>
    <n v="30.395250000000001"/>
    <n v="30.395250000000001"/>
    <n v="815000"/>
    <n v="815000"/>
    <n v="634.48812767613856"/>
    <n v="24772128.75"/>
    <n v="19285.425262748151"/>
    <n v="10000"/>
    <n v="303952.5"/>
    <m/>
    <n v="25076081.25"/>
    <n v="825000"/>
    <n v="19522.056247567147"/>
    <n v="642.2732580770728"/>
    <n v="30.395250000000001"/>
    <n v="0"/>
    <n v="25076081.25"/>
    <s v="Close"/>
  </r>
  <r>
    <n v="630"/>
    <x v="1"/>
    <x v="4"/>
    <x v="1"/>
    <n v="24"/>
    <n v="1284.5"/>
    <x v="18"/>
    <x v="2"/>
    <x v="6"/>
    <x v="4"/>
    <s v="Collection"/>
    <s v="Aldaba"/>
    <s v="Cash "/>
    <s v="MT"/>
    <n v="30.444624999999998"/>
    <n v="30.444624999999998"/>
    <n v="815000"/>
    <n v="815000"/>
    <n v="634.48812767613856"/>
    <n v="24812369.375"/>
    <n v="19316.753114052161"/>
    <n v="10000"/>
    <n v="304446.25"/>
    <m/>
    <n v="25116815.625"/>
    <n v="825000"/>
    <n v="19553.768489684702"/>
    <n v="642.2732580770728"/>
    <n v="30.444624999999998"/>
    <n v="0"/>
    <n v="25116815.625"/>
    <s v="Close"/>
  </r>
  <r>
    <n v="631"/>
    <x v="1"/>
    <x v="4"/>
    <x v="1"/>
    <n v="24"/>
    <n v="1284.5"/>
    <x v="18"/>
    <x v="2"/>
    <x v="6"/>
    <x v="4"/>
    <s v="Collection"/>
    <s v="Aldaba"/>
    <s v="Cash "/>
    <s v="MT"/>
    <n v="29.269500000000001"/>
    <n v="29.269500000000001"/>
    <n v="815000"/>
    <n v="815000"/>
    <n v="634.48812767613856"/>
    <n v="23854642.5"/>
    <n v="18571.150253016738"/>
    <n v="10000"/>
    <n v="292695"/>
    <m/>
    <n v="24147337.5"/>
    <n v="825000"/>
    <n v="18799.017127286883"/>
    <n v="642.2732580770728"/>
    <n v="29.269500000000001"/>
    <n v="0"/>
    <n v="24147337.5"/>
    <s v="Close"/>
  </r>
  <r>
    <n v="632"/>
    <x v="1"/>
    <x v="4"/>
    <x v="0"/>
    <n v="18"/>
    <n v="1266.1499999999999"/>
    <x v="20"/>
    <x v="3"/>
    <x v="8"/>
    <x v="3"/>
    <s v="Collection"/>
    <s v="Kordofan"/>
    <s v="Cash "/>
    <s v="MT"/>
    <n v="99.8494382022472"/>
    <n v="99.8494382022472"/>
    <n v="1871000"/>
    <n v="1871000"/>
    <n v="1477.7080124787744"/>
    <n v="186818298.87640452"/>
    <n v="147548.31487296493"/>
    <n v="11125"/>
    <n v="1110825"/>
    <m/>
    <n v="187929123.87640452"/>
    <n v="1882125.0000000002"/>
    <n v="148425.63983446237"/>
    <n v="1486.4944911740317"/>
    <n v="99.8494382022472"/>
    <n v="0"/>
    <n v="187929123.87640452"/>
    <s v="Close"/>
  </r>
  <r>
    <n v="633"/>
    <x v="1"/>
    <x v="4"/>
    <x v="1"/>
    <n v="27"/>
    <n v="1266.1499999999999"/>
    <x v="4"/>
    <x v="0"/>
    <x v="4"/>
    <x v="1"/>
    <s v="Collection"/>
    <s v="Gadarif"/>
    <s v="Cash "/>
    <s v="Kantar 100lb"/>
    <n v="1185.3"/>
    <n v="53.271910112359549"/>
    <n v="90300"/>
    <n v="2009175"/>
    <n v="1586.8380523634642"/>
    <n v="107032590"/>
    <n v="84533.894088378162"/>
    <n v="900"/>
    <n v="1066770"/>
    <n v="68700"/>
    <n v="108168060"/>
    <n v="2030489.6102252596"/>
    <n v="85430.683568297609"/>
    <n v="1603.6722428031906"/>
    <n v="53.271910112359549"/>
    <n v="0"/>
    <n v="108168060"/>
    <s v="Open "/>
  </r>
  <r>
    <n v="634"/>
    <x v="1"/>
    <x v="4"/>
    <x v="1"/>
    <n v="27"/>
    <n v="1266.1499999999999"/>
    <x v="4"/>
    <x v="0"/>
    <x v="4"/>
    <x v="1"/>
    <s v="Collection"/>
    <s v="Gadarif"/>
    <s v="Cash "/>
    <s v="Kantar 100lb"/>
    <n v="163.84"/>
    <n v="7.3635955056179778"/>
    <n v="89000"/>
    <n v="1980250"/>
    <n v="1563.9932077557953"/>
    <n v="14581760"/>
    <n v="11516.613355447618"/>
    <n v="900"/>
    <n v="147456"/>
    <m/>
    <n v="14729216"/>
    <n v="2000275"/>
    <n v="11633.073490502706"/>
    <n v="1579.8088694072583"/>
    <n v="7.3635955056179778"/>
    <n v="0"/>
    <n v="14729216"/>
    <s v="Open "/>
  </r>
  <r>
    <n v="635"/>
    <x v="1"/>
    <x v="4"/>
    <x v="1"/>
    <n v="28"/>
    <n v="1266.1499999999999"/>
    <x v="4"/>
    <x v="0"/>
    <x v="4"/>
    <x v="1"/>
    <s v="Collection"/>
    <s v="Gadarif"/>
    <s v="Cash "/>
    <s v="Kantar 100lb"/>
    <n v="610.54999999999995"/>
    <n v="27.440449438202243"/>
    <n v="91300"/>
    <n v="2031425"/>
    <n v="1604.4110097539788"/>
    <n v="55743214.999999993"/>
    <n v="44025.759191249061"/>
    <n v="900"/>
    <n v="549495"/>
    <n v="57500"/>
    <n v="56350209.999999993"/>
    <n v="2053545.4467283597"/>
    <n v="44505.161315799865"/>
    <n v="1621.8816465097816"/>
    <n v="27.440449438202243"/>
    <n v="0"/>
    <n v="56350209.999999993"/>
    <s v="Open "/>
  </r>
  <r>
    <n v="636"/>
    <x v="1"/>
    <x v="4"/>
    <x v="1"/>
    <n v="28"/>
    <n v="1266.1499999999999"/>
    <x v="4"/>
    <x v="0"/>
    <x v="4"/>
    <x v="1"/>
    <s v="Collection"/>
    <s v="Gadarif"/>
    <s v="Cash "/>
    <s v="Kantar 100lb"/>
    <n v="527.1"/>
    <n v="23.689887640449438"/>
    <n v="91000"/>
    <n v="2024750"/>
    <n v="1599.1391225368245"/>
    <n v="47966100"/>
    <n v="37883.426134344278"/>
    <n v="900"/>
    <n v="474390"/>
    <m/>
    <n v="48440490"/>
    <n v="2044775"/>
    <n v="38258.097381826803"/>
    <n v="1614.9547841882875"/>
    <n v="23.689887640449438"/>
    <n v="0"/>
    <n v="48440490"/>
    <s v="Open "/>
  </r>
  <r>
    <n v="637"/>
    <x v="1"/>
    <x v="4"/>
    <x v="1"/>
    <n v="28"/>
    <n v="1266.1499999999999"/>
    <x v="4"/>
    <x v="0"/>
    <x v="4"/>
    <x v="1"/>
    <s v="Collection"/>
    <s v="Gadarif"/>
    <s v="Cash "/>
    <s v="Kantar 100lb"/>
    <n v="1030.22"/>
    <n v="46.302022471910114"/>
    <n v="91500"/>
    <n v="2035875"/>
    <n v="1607.9256012320816"/>
    <n v="94265130"/>
    <n v="74450.207321407419"/>
    <n v="900"/>
    <n v="927198"/>
    <n v="50000"/>
    <n v="95242328"/>
    <n v="2056979.8664362952"/>
    <n v="75221.994234490398"/>
    <n v="1624.5941369002846"/>
    <n v="46.302022471910114"/>
    <n v="0"/>
    <n v="95242328"/>
    <s v="Open "/>
  </r>
  <r>
    <n v="638"/>
    <x v="1"/>
    <x v="4"/>
    <x v="1"/>
    <n v="26"/>
    <n v="1266.1499999999999"/>
    <x v="21"/>
    <x v="3"/>
    <x v="10"/>
    <x v="1"/>
    <s v="Collection"/>
    <s v="Gadarif"/>
    <s v="Cash "/>
    <s v="110 Bag"/>
    <n v="100.363"/>
    <n v="11.03993"/>
    <n v="141000"/>
    <n v="1281818.1818181816"/>
    <n v="1012.3746647855165"/>
    <n v="14151183"/>
    <n v="11176.545433005569"/>
    <n v="1650.0000000000002"/>
    <n v="165598.95000000001"/>
    <m/>
    <n v="14316781.949999999"/>
    <n v="1296818.1818181816"/>
    <n v="11307.334794455634"/>
    <n v="1024.2216023521557"/>
    <n v="11.03993"/>
    <n v="0"/>
    <n v="14316781.949999997"/>
    <s v="Open "/>
  </r>
  <r>
    <n v="639"/>
    <x v="1"/>
    <x v="4"/>
    <x v="1"/>
    <n v="28"/>
    <n v="1266.1499999999999"/>
    <x v="21"/>
    <x v="3"/>
    <x v="10"/>
    <x v="1"/>
    <s v="Collection"/>
    <s v="Gadarif"/>
    <s v="Cash "/>
    <s v="110 Bag"/>
    <n v="51.09"/>
    <n v="5.6199000000000003"/>
    <n v="146000"/>
    <n v="1327272.7272727273"/>
    <n v="1048.2744755935137"/>
    <n v="7459140.0000000009"/>
    <n v="5891.1977253879886"/>
    <n v="1650.0000000000002"/>
    <n v="84298.500000000015"/>
    <m/>
    <n v="7543438.5000000009"/>
    <n v="1342272.7272727273"/>
    <n v="5957.7763298187429"/>
    <n v="1060.1214131601528"/>
    <n v="5.6199000000000003"/>
    <n v="0"/>
    <n v="7543438.5000000009"/>
    <s v="Open "/>
  </r>
  <r>
    <n v="640"/>
    <x v="1"/>
    <x v="4"/>
    <x v="1"/>
    <n v="28"/>
    <n v="1266.1499999999999"/>
    <x v="21"/>
    <x v="3"/>
    <x v="10"/>
    <x v="1"/>
    <s v="Collection"/>
    <s v="Gadarif"/>
    <s v="Cash "/>
    <s v="110 Bag"/>
    <n v="51.63"/>
    <n v="5.6793000000000005"/>
    <n v="146000"/>
    <n v="1327272.7272727273"/>
    <n v="1048.2744755935137"/>
    <n v="7537980"/>
    <n v="5953.4652292382425"/>
    <n v="1650.0000000000002"/>
    <n v="85189.500000000015"/>
    <m/>
    <n v="7623169.5"/>
    <n v="1342272.7272727271"/>
    <n v="6020.7475417604555"/>
    <n v="1060.1214131601528"/>
    <n v="5.6793000000000005"/>
    <n v="0"/>
    <n v="7623169.4999999991"/>
    <s v="Open "/>
  </r>
  <r>
    <n v="641"/>
    <x v="1"/>
    <x v="4"/>
    <x v="1"/>
    <n v="28"/>
    <n v="1266.1499999999999"/>
    <x v="15"/>
    <x v="3"/>
    <x v="8"/>
    <x v="0"/>
    <s v="Collection"/>
    <s v="Aldaba"/>
    <s v="Cash "/>
    <s v="MT"/>
    <n v="150"/>
    <n v="150"/>
    <n v="1620000"/>
    <n v="1620000"/>
    <n v="1279.4692571970147"/>
    <n v="243000000"/>
    <n v="191920.38857955221"/>
    <n v="11125"/>
    <n v="1668750"/>
    <m/>
    <n v="244668750"/>
    <n v="1631125"/>
    <n v="193238.3603838408"/>
    <n v="1288.255735892272"/>
    <n v="150"/>
    <n v="0"/>
    <n v="244668750"/>
    <s v="Open "/>
  </r>
  <r>
    <n v="642"/>
    <x v="1"/>
    <x v="4"/>
    <x v="1"/>
    <n v="29"/>
    <n v="1266.1499999999999"/>
    <x v="0"/>
    <x v="0"/>
    <x v="0"/>
    <x v="0"/>
    <s v="Collection"/>
    <s v="Madani"/>
    <s v="Cash "/>
    <s v="Kantar 100lb"/>
    <n v="5563"/>
    <n v="250.02247191011236"/>
    <n v="76500"/>
    <n v="1702125"/>
    <n v="1344.3312403743635"/>
    <n v="425569500"/>
    <n v="336113.01978438575"/>
    <n v="400"/>
    <n v="2225200"/>
    <m/>
    <n v="427794700"/>
    <n v="1711025"/>
    <n v="337870.47348260478"/>
    <n v="1351.3604233305691"/>
    <n v="241.62943820224723"/>
    <n v="8.3930337078651291"/>
    <n v="413434009.50000006"/>
    <s v="Open "/>
  </r>
  <r>
    <n v="643"/>
    <x v="1"/>
    <x v="4"/>
    <x v="1"/>
    <n v="26"/>
    <n v="1266.1499999999999"/>
    <x v="18"/>
    <x v="2"/>
    <x v="6"/>
    <x v="4"/>
    <s v="Collection"/>
    <s v="Aldaba"/>
    <s v="Cash "/>
    <s v="MT"/>
    <n v="29.427499999999998"/>
    <n v="29.427499999999998"/>
    <n v="855000"/>
    <n v="855000"/>
    <n v="675.27544129842443"/>
    <n v="25160512.5"/>
    <n v="19871.668048809384"/>
    <n v="10000"/>
    <n v="294275"/>
    <m/>
    <n v="25454787.5"/>
    <n v="865000"/>
    <n v="20104.085218970897"/>
    <n v="683.17339967618375"/>
    <n v="29.427499999999998"/>
    <n v="0"/>
    <n v="25454787.5"/>
    <s v="Close"/>
  </r>
  <r>
    <n v="644"/>
    <x v="1"/>
    <x v="4"/>
    <x v="1"/>
    <n v="26"/>
    <n v="1266.1499999999999"/>
    <x v="18"/>
    <x v="2"/>
    <x v="6"/>
    <x v="4"/>
    <s v="Collection"/>
    <s v="Aldaba"/>
    <s v="Cash "/>
    <s v="MT"/>
    <n v="30.395250000000001"/>
    <n v="30.395250000000001"/>
    <n v="855000"/>
    <n v="855000"/>
    <n v="675.27544129842443"/>
    <n v="25987938.75"/>
    <n v="20525.165857125936"/>
    <n v="10000"/>
    <n v="303952.5"/>
    <m/>
    <n v="26291891.25"/>
    <n v="865000"/>
    <n v="20765.226276507525"/>
    <n v="683.17339967618375"/>
    <n v="30.395250000000001"/>
    <n v="0"/>
    <n v="26291891.25"/>
    <s v="Close"/>
  </r>
  <r>
    <n v="645"/>
    <x v="1"/>
    <x v="4"/>
    <x v="1"/>
    <n v="26"/>
    <n v="1266.1499999999999"/>
    <x v="18"/>
    <x v="2"/>
    <x v="6"/>
    <x v="4"/>
    <s v="Collection"/>
    <s v="Aldaba"/>
    <s v="Cash "/>
    <s v="MT"/>
    <n v="29.1905"/>
    <n v="29.1905"/>
    <n v="855000"/>
    <n v="855000"/>
    <n v="675.27544129842443"/>
    <n v="24957877.5"/>
    <n v="19711.627769221657"/>
    <n v="10000"/>
    <n v="291905"/>
    <m/>
    <n v="25249782.5"/>
    <n v="865000"/>
    <n v="19942.173123247641"/>
    <n v="683.17339967618375"/>
    <n v="29.1905"/>
    <n v="0"/>
    <n v="25249782.5"/>
    <s v="Close"/>
  </r>
  <r>
    <n v="646"/>
    <x v="1"/>
    <x v="4"/>
    <x v="1"/>
    <n v="26"/>
    <n v="1266.1499999999999"/>
    <x v="18"/>
    <x v="2"/>
    <x v="6"/>
    <x v="4"/>
    <s v="Collection"/>
    <s v="Aldaba"/>
    <s v="Cash "/>
    <s v="MT"/>
    <n v="29.388000000000002"/>
    <n v="29.388000000000002"/>
    <n v="855000"/>
    <n v="855000"/>
    <n v="675.27544129842443"/>
    <n v="25126740"/>
    <n v="19844.994668878098"/>
    <n v="10000"/>
    <n v="293880"/>
    <m/>
    <n v="25420620"/>
    <n v="865000"/>
    <n v="20077.09986968369"/>
    <n v="683.17339967618375"/>
    <n v="29.388000000000002"/>
    <n v="0"/>
    <n v="25420620"/>
    <s v="Close"/>
  </r>
  <r>
    <n v="647"/>
    <x v="1"/>
    <x v="4"/>
    <x v="1"/>
    <n v="26"/>
    <n v="1266.1499999999999"/>
    <x v="18"/>
    <x v="2"/>
    <x v="6"/>
    <x v="4"/>
    <s v="Collection"/>
    <s v="Aldaba"/>
    <s v="Cash "/>
    <s v="MT"/>
    <n v="30.513750000000002"/>
    <n v="30.513750000000002"/>
    <n v="855000"/>
    <n v="855000"/>
    <n v="675.27544129842443"/>
    <n v="26089256.25"/>
    <n v="20605.185996919798"/>
    <n v="10000"/>
    <n v="305137.5"/>
    <m/>
    <n v="26394393.75"/>
    <n v="865000"/>
    <n v="20846.182324369154"/>
    <n v="683.17339967618375"/>
    <n v="30.513750000000002"/>
    <n v="0"/>
    <n v="26394393.75"/>
    <s v="Close"/>
  </r>
  <r>
    <n v="648"/>
    <x v="1"/>
    <x v="4"/>
    <x v="1"/>
    <n v="27"/>
    <n v="1266.1499999999999"/>
    <x v="18"/>
    <x v="2"/>
    <x v="6"/>
    <x v="4"/>
    <s v="Collection"/>
    <s v="Aldaba"/>
    <s v="Cash "/>
    <s v="MT"/>
    <n v="35.332749999999997"/>
    <n v="35.332749999999997"/>
    <n v="855000"/>
    <n v="855000"/>
    <n v="675.27544129842443"/>
    <n v="30209501.249999996"/>
    <n v="23859.338348536901"/>
    <n v="10000"/>
    <n v="353327.5"/>
    <m/>
    <n v="30562828.749999996"/>
    <n v="865000"/>
    <n v="24138.394937408681"/>
    <n v="683.17339967618375"/>
    <n v="35.332749999999997"/>
    <n v="0"/>
    <n v="30562828.749999996"/>
    <s v="Close"/>
  </r>
  <r>
    <n v="649"/>
    <x v="1"/>
    <x v="4"/>
    <x v="1"/>
    <n v="28"/>
    <n v="1266.1499999999999"/>
    <x v="18"/>
    <x v="2"/>
    <x v="6"/>
    <x v="4"/>
    <s v="Collection"/>
    <s v="Aldaba"/>
    <s v="Cash "/>
    <s v="MT"/>
    <n v="29.704000000000001"/>
    <n v="29.704000000000001"/>
    <n v="860000"/>
    <n v="860000"/>
    <n v="679.22442048730409"/>
    <n v="25545440"/>
    <n v="20175.682186154881"/>
    <n v="10000"/>
    <n v="297040"/>
    <m/>
    <n v="25842480"/>
    <n v="870000"/>
    <n v="20410.283141807846"/>
    <n v="687.12237886506352"/>
    <n v="29.704000000000001"/>
    <n v="0"/>
    <n v="25842480"/>
    <s v="Close"/>
  </r>
  <r>
    <n v="650"/>
    <x v="1"/>
    <x v="4"/>
    <x v="1"/>
    <n v="28"/>
    <n v="1266.1499999999999"/>
    <x v="18"/>
    <x v="2"/>
    <x v="6"/>
    <x v="4"/>
    <s v="Collection"/>
    <s v="Aldaba"/>
    <s v="Cash "/>
    <s v="MT"/>
    <n v="27.985749999999999"/>
    <n v="27.985749999999999"/>
    <n v="860000"/>
    <n v="860000"/>
    <n v="679.22442048730409"/>
    <n v="24067745"/>
    <n v="19008.604825652572"/>
    <n v="10000"/>
    <n v="279857.5"/>
    <m/>
    <n v="24347602.5"/>
    <n v="870000"/>
    <n v="19229.635114322951"/>
    <n v="687.12237886506352"/>
    <n v="27.985749999999999"/>
    <n v="0"/>
    <n v="24347602.5"/>
    <s v="Close"/>
  </r>
  <r>
    <n v="651"/>
    <x v="1"/>
    <x v="4"/>
    <x v="1"/>
    <n v="28"/>
    <n v="1266.1499999999999"/>
    <x v="18"/>
    <x v="2"/>
    <x v="6"/>
    <x v="4"/>
    <s v="Collection"/>
    <s v="Aldaba"/>
    <s v="Cash "/>
    <s v="MT"/>
    <n v="31.264250000000001"/>
    <n v="31.264250000000001"/>
    <n v="870000"/>
    <n v="870000"/>
    <n v="687.12237886506341"/>
    <n v="27199897.5"/>
    <n v="21482.365833432061"/>
    <n v="10000"/>
    <n v="312642.5"/>
    <m/>
    <n v="27512540"/>
    <n v="880000"/>
    <n v="21729.289578643922"/>
    <n v="695.02033724282273"/>
    <n v="31.264250000000001"/>
    <n v="0"/>
    <n v="27512540"/>
    <s v="Close"/>
  </r>
  <r>
    <n v="652"/>
    <x v="1"/>
    <x v="4"/>
    <x v="1"/>
    <n v="29"/>
    <n v="1266.1499999999999"/>
    <x v="18"/>
    <x v="2"/>
    <x v="6"/>
    <x v="4"/>
    <s v="Collection"/>
    <s v="Aldaba"/>
    <s v="Cash "/>
    <s v="MT"/>
    <n v="51.132750000000001"/>
    <n v="51.132750000000001"/>
    <n v="870000"/>
    <n v="870000"/>
    <n v="687.12237886506341"/>
    <n v="44485492.5"/>
    <n v="35134.456817912571"/>
    <n v="10000"/>
    <n v="511327.5"/>
    <m/>
    <n v="44996820"/>
    <n v="880000"/>
    <n v="35538.301149152947"/>
    <n v="695.02033724282273"/>
    <n v="51.132750000000001"/>
    <n v="0"/>
    <n v="44996820"/>
    <s v="Close"/>
  </r>
  <r>
    <n v="653"/>
    <x v="1"/>
    <x v="4"/>
    <x v="1"/>
    <n v="29"/>
    <n v="1266.1499999999999"/>
    <x v="18"/>
    <x v="2"/>
    <x v="6"/>
    <x v="4"/>
    <s v="Collection"/>
    <s v="Aldaba"/>
    <s v="Cash "/>
    <s v="MT"/>
    <n v="31.4815"/>
    <n v="31.4815"/>
    <n v="870000"/>
    <n v="870000"/>
    <n v="687.12237886506341"/>
    <n v="27388905"/>
    <n v="21631.643170240495"/>
    <n v="10000"/>
    <n v="314815"/>
    <m/>
    <n v="27703720"/>
    <n v="880000"/>
    <n v="21880.282746909925"/>
    <n v="695.02033724282273"/>
    <n v="31.4815"/>
    <n v="0"/>
    <n v="27703720"/>
    <s v="Close"/>
  </r>
  <r>
    <n v="654"/>
    <x v="1"/>
    <x v="4"/>
    <x v="0"/>
    <n v="20"/>
    <n v="1266.1499999999999"/>
    <x v="19"/>
    <x v="3"/>
    <x v="10"/>
    <x v="5"/>
    <s v="Collection"/>
    <s v="New Halfa"/>
    <s v="Cash "/>
    <s v="110 Bag"/>
    <n v="25"/>
    <n v="2.75"/>
    <n v="115000"/>
    <n v="1045454.5454545455"/>
    <n v="825.6956485839321"/>
    <n v="2875000"/>
    <n v="2270.6630336058133"/>
    <n v="1336.6218585622444"/>
    <n v="33415.546464056111"/>
    <m/>
    <n v="2908415.5464640562"/>
    <n v="1057605.6532596569"/>
    <n v="2297.054493120133"/>
    <n v="835.29254295277565"/>
    <n v="2.75"/>
    <n v="0"/>
    <n v="2908415.5464640562"/>
    <s v="Open "/>
  </r>
  <r>
    <n v="655"/>
    <x v="1"/>
    <x v="4"/>
    <x v="1"/>
    <n v="22"/>
    <n v="1284.5"/>
    <x v="19"/>
    <x v="3"/>
    <x v="10"/>
    <x v="5"/>
    <s v="Collection"/>
    <s v="New Halfa"/>
    <s v="Cash "/>
    <s v="110 Bag"/>
    <n v="63"/>
    <n v="6.93"/>
    <n v="134000"/>
    <n v="1218181.8181818184"/>
    <n v="948.37043065925911"/>
    <n v="8442000"/>
    <n v="6572.207084468665"/>
    <n v="1336.6218585622444"/>
    <n v="84207.177089421399"/>
    <m/>
    <n v="8526207.1770894211"/>
    <n v="1230332.9259869296"/>
    <n v="6637.7634699022356"/>
    <n v="957.83022653711919"/>
    <n v="6.93"/>
    <n v="0"/>
    <n v="8526207.1770894211"/>
    <s v="Open "/>
  </r>
  <r>
    <n v="656"/>
    <x v="1"/>
    <x v="4"/>
    <x v="1"/>
    <n v="22"/>
    <n v="1284.5"/>
    <x v="19"/>
    <x v="3"/>
    <x v="10"/>
    <x v="5"/>
    <s v="Collection"/>
    <s v="New Halfa"/>
    <s v="Cash "/>
    <s v="110 Bag"/>
    <n v="112"/>
    <n v="12.32"/>
    <n v="133000"/>
    <n v="1209090.9090909089"/>
    <n v="941.29303938568228"/>
    <n v="14896000"/>
    <n v="11596.730245231607"/>
    <n v="1336.6218585622444"/>
    <n v="149701.64815897137"/>
    <m/>
    <n v="15045701.648158971"/>
    <n v="1221242.0168960204"/>
    <n v="11713.274930446843"/>
    <n v="950.75283526354247"/>
    <n v="12.32"/>
    <n v="0"/>
    <n v="15045701.648158971"/>
    <s v="Open "/>
  </r>
  <r>
    <n v="657"/>
    <x v="1"/>
    <x v="4"/>
    <x v="1"/>
    <n v="22"/>
    <n v="1284.5"/>
    <x v="19"/>
    <x v="3"/>
    <x v="10"/>
    <x v="5"/>
    <s v="Collection"/>
    <s v="New Halfa"/>
    <s v="Cash "/>
    <s v="110 Bag"/>
    <n v="32"/>
    <n v="3.52"/>
    <n v="132000"/>
    <n v="1200000"/>
    <n v="934.2156481121059"/>
    <n v="4224000"/>
    <n v="3288.4390813546129"/>
    <n v="1336.6218585622444"/>
    <n v="42771.89947399182"/>
    <m/>
    <n v="4266771.8994739922"/>
    <n v="1212151.1078051114"/>
    <n v="3321.7375628446807"/>
    <n v="943.67544398996608"/>
    <n v="3.52"/>
    <n v="0"/>
    <n v="4266771.8994739922"/>
    <s v="Open "/>
  </r>
  <r>
    <n v="658"/>
    <x v="1"/>
    <x v="4"/>
    <x v="1"/>
    <n v="22"/>
    <n v="1284.5"/>
    <x v="19"/>
    <x v="3"/>
    <x v="10"/>
    <x v="5"/>
    <s v="Collection"/>
    <s v="New Halfa"/>
    <s v="Cash "/>
    <s v="110 Bag"/>
    <n v="16"/>
    <n v="1.76"/>
    <n v="130000"/>
    <n v="1181818.1818181816"/>
    <n v="920.06086556495268"/>
    <n v="2080000"/>
    <n v="1619.3071233943169"/>
    <n v="1336.6218585622444"/>
    <n v="21385.94973699591"/>
    <m/>
    <n v="2101385.9497369961"/>
    <n v="1193969.2896232933"/>
    <n v="1635.9563641393509"/>
    <n v="929.52066144281298"/>
    <n v="1.76"/>
    <n v="0"/>
    <n v="2101385.9497369961"/>
    <s v="Open "/>
  </r>
  <r>
    <n v="659"/>
    <x v="1"/>
    <x v="4"/>
    <x v="1"/>
    <n v="22"/>
    <n v="1284.5"/>
    <x v="19"/>
    <x v="3"/>
    <x v="10"/>
    <x v="5"/>
    <s v="Collection"/>
    <s v="New Halfa"/>
    <s v="Cash "/>
    <s v="110 Bag"/>
    <n v="9"/>
    <n v="0.99"/>
    <n v="128000"/>
    <n v="1163636.3636363638"/>
    <n v="905.90608301779969"/>
    <n v="1152000"/>
    <n v="896.84702218762163"/>
    <n v="1336.6218585622444"/>
    <n v="12029.5967270602"/>
    <m/>
    <n v="1164029.5967270602"/>
    <n v="1175787.471441475"/>
    <n v="906.21222010670317"/>
    <n v="915.36587889565976"/>
    <n v="0.99"/>
    <n v="0"/>
    <n v="1164029.5967270602"/>
    <s v="Open "/>
  </r>
  <r>
    <n v="660"/>
    <x v="1"/>
    <x v="4"/>
    <x v="1"/>
    <n v="22"/>
    <n v="1284.5"/>
    <x v="19"/>
    <x v="3"/>
    <x v="10"/>
    <x v="5"/>
    <s v="Collection"/>
    <s v="New Halfa"/>
    <s v="Cash "/>
    <s v="110 Bag"/>
    <n v="12"/>
    <n v="1.32"/>
    <n v="127000"/>
    <n v="1154545.4545454546"/>
    <n v="898.82869174422308"/>
    <n v="1524000"/>
    <n v="1186.4538731023745"/>
    <n v="1336.6218585622444"/>
    <n v="16039.462302746932"/>
    <m/>
    <n v="1540039.4623027469"/>
    <n v="1166696.5623505658"/>
    <n v="1198.9408036611499"/>
    <n v="908.28848762208315"/>
    <n v="1.32"/>
    <n v="0"/>
    <n v="1540039.4623027469"/>
    <s v="Open "/>
  </r>
  <r>
    <n v="661"/>
    <x v="1"/>
    <x v="4"/>
    <x v="1"/>
    <n v="24"/>
    <n v="1284.5"/>
    <x v="19"/>
    <x v="3"/>
    <x v="10"/>
    <x v="5"/>
    <s v="Collection"/>
    <s v="New Halfa"/>
    <s v="Cash "/>
    <s v="110 Bag"/>
    <n v="42"/>
    <n v="4.62"/>
    <n v="134000"/>
    <n v="1218181.8181818184"/>
    <n v="948.37043065925911"/>
    <n v="5628000"/>
    <n v="4381.471389645777"/>
    <n v="1336.6218585622444"/>
    <n v="56138.118059614266"/>
    <m/>
    <n v="5684138.1180596147"/>
    <n v="1230332.9259869296"/>
    <n v="4425.1756466014904"/>
    <n v="957.83022653711907"/>
    <n v="4.62"/>
    <n v="0"/>
    <n v="5684138.1180596147"/>
    <s v="Open "/>
  </r>
  <r>
    <n v="662"/>
    <x v="1"/>
    <x v="4"/>
    <x v="1"/>
    <n v="26"/>
    <n v="1266.1499999999999"/>
    <x v="19"/>
    <x v="3"/>
    <x v="10"/>
    <x v="5"/>
    <s v="Collection"/>
    <s v="New Halfa"/>
    <s v="Cash "/>
    <s v="110 Bag"/>
    <n v="166"/>
    <n v="18.260000000000002"/>
    <n v="136500"/>
    <n v="1240909.0909090911"/>
    <n v="980.06483505831943"/>
    <n v="22659000"/>
    <n v="17895.983888164912"/>
    <n v="1336.6218585622444"/>
    <n v="221879.22852133255"/>
    <m/>
    <n v="22880879.228521332"/>
    <n v="1253060.198714202"/>
    <n v="18071.223179339995"/>
    <n v="989.66172942716287"/>
    <n v="18.260000000000002"/>
    <n v="0"/>
    <n v="22880879.228521332"/>
    <s v="Open "/>
  </r>
  <r>
    <n v="663"/>
    <x v="1"/>
    <x v="4"/>
    <x v="1"/>
    <n v="26"/>
    <n v="1266.1499999999999"/>
    <x v="19"/>
    <x v="3"/>
    <x v="10"/>
    <x v="5"/>
    <s v="Collection"/>
    <s v="New Halfa"/>
    <s v="Cash "/>
    <s v="110 Bag"/>
    <n v="22"/>
    <n v="2.42"/>
    <n v="136000"/>
    <n v="1236363.6363636362"/>
    <n v="976.4748539775195"/>
    <n v="2992000"/>
    <n v="2363.0691466255976"/>
    <n v="1336.6218585622444"/>
    <n v="29405.680888369377"/>
    <m/>
    <n v="3021405.6808883692"/>
    <n v="1248514.7441687477"/>
    <n v="2386.2936309981988"/>
    <n v="986.07174834636317"/>
    <n v="2.42"/>
    <n v="0"/>
    <n v="3021405.6808883692"/>
    <s v="Open "/>
  </r>
  <r>
    <n v="664"/>
    <x v="1"/>
    <x v="4"/>
    <x v="1"/>
    <n v="26"/>
    <n v="1266.1499999999999"/>
    <x v="19"/>
    <x v="3"/>
    <x v="10"/>
    <x v="5"/>
    <s v="Collection"/>
    <s v="New Halfa"/>
    <s v="Cash "/>
    <s v="110 Bag"/>
    <n v="16"/>
    <n v="1.76"/>
    <n v="135000"/>
    <n v="1227272.7272727273"/>
    <n v="969.29489181592021"/>
    <n v="2160000"/>
    <n v="1705.9590095960195"/>
    <n v="1336.6218585622444"/>
    <n v="21385.94973699591"/>
    <m/>
    <n v="2181385.9497369961"/>
    <n v="1239423.8350778387"/>
    <n v="1722.8495436851845"/>
    <n v="978.89178618476387"/>
    <n v="1.76"/>
    <n v="0"/>
    <n v="2181385.9497369961"/>
    <s v="Open "/>
  </r>
  <r>
    <n v="665"/>
    <x v="1"/>
    <x v="4"/>
    <x v="1"/>
    <n v="27"/>
    <n v="1266.1499999999999"/>
    <x v="19"/>
    <x v="3"/>
    <x v="10"/>
    <x v="5"/>
    <s v="Collection"/>
    <s v="New Halfa"/>
    <s v="Cash "/>
    <s v="110 Bag"/>
    <n v="5"/>
    <n v="0.55000000000000004"/>
    <n v="138500"/>
    <n v="1259090.9090909089"/>
    <n v="994.42475938151802"/>
    <n v="692500"/>
    <n v="546.93361765983502"/>
    <n v="1336.6218585622444"/>
    <n v="6683.1092928112221"/>
    <m/>
    <n v="699183.10929281125"/>
    <n v="1271242.0168960204"/>
    <n v="552.21190956269902"/>
    <n v="1004.0216537503618"/>
    <n v="0.55000000000000004"/>
    <n v="0"/>
    <n v="699183.10929281125"/>
    <s v="Open "/>
  </r>
  <r>
    <n v="666"/>
    <x v="1"/>
    <x v="4"/>
    <x v="1"/>
    <n v="27"/>
    <n v="1266.1499999999999"/>
    <x v="19"/>
    <x v="3"/>
    <x v="10"/>
    <x v="5"/>
    <s v="Collection"/>
    <s v="New Halfa"/>
    <s v="Cash "/>
    <s v="110 Bag"/>
    <n v="22"/>
    <n v="2.42"/>
    <n v="138000"/>
    <n v="1254545.4545454546"/>
    <n v="990.83477830071854"/>
    <n v="3036000"/>
    <n v="2397.8201634877387"/>
    <n v="1336.6218585622444"/>
    <n v="29405.680888369377"/>
    <m/>
    <n v="3065405.6808883692"/>
    <n v="1266696.5623505658"/>
    <n v="2421.0446478603399"/>
    <n v="1000.431672669562"/>
    <n v="2.42"/>
    <n v="0"/>
    <n v="3065405.6808883692"/>
    <s v="Open "/>
  </r>
  <r>
    <n v="667"/>
    <x v="1"/>
    <x v="4"/>
    <x v="1"/>
    <n v="28"/>
    <n v="1266.1499999999999"/>
    <x v="19"/>
    <x v="3"/>
    <x v="10"/>
    <x v="5"/>
    <s v="Collection"/>
    <s v="New Halfa"/>
    <s v="Cash "/>
    <s v="110 Bag"/>
    <n v="169"/>
    <n v="18.59"/>
    <n v="137000"/>
    <n v="1245454.5454545454"/>
    <n v="983.65481613911902"/>
    <n v="23153000"/>
    <n v="18286.143032026222"/>
    <n v="1336.6218585622444"/>
    <n v="225889.09409701929"/>
    <m/>
    <n v="23378889.094097018"/>
    <n v="1257605.6532596566"/>
    <n v="18464.549298343023"/>
    <n v="993.25171050796257"/>
    <n v="18.59"/>
    <n v="0"/>
    <n v="23378889.094097018"/>
    <s v="Open "/>
  </r>
  <r>
    <n v="668"/>
    <x v="1"/>
    <x v="4"/>
    <x v="1"/>
    <n v="28"/>
    <n v="1266.1499999999999"/>
    <x v="19"/>
    <x v="3"/>
    <x v="10"/>
    <x v="5"/>
    <s v="Collection"/>
    <s v="New Halfa"/>
    <s v="Cash "/>
    <s v="110 Bag"/>
    <n v="101"/>
    <n v="11.11"/>
    <n v="135000"/>
    <n v="1227272.7272727273"/>
    <n v="969.29489181592021"/>
    <n v="13635000"/>
    <n v="10768.866248074874"/>
    <n v="1336.6218585622444"/>
    <n v="134998.80771478667"/>
    <m/>
    <n v="13769998.807714786"/>
    <n v="1239423.8350778385"/>
    <n v="10875.487744512726"/>
    <n v="978.89178618476387"/>
    <n v="11.11"/>
    <n v="0"/>
    <n v="13769998.807714785"/>
    <s v="Open "/>
  </r>
  <r>
    <n v="669"/>
    <x v="1"/>
    <x v="4"/>
    <x v="1"/>
    <n v="28"/>
    <n v="1266.1499999999999"/>
    <x v="19"/>
    <x v="3"/>
    <x v="10"/>
    <x v="5"/>
    <s v="Collection"/>
    <s v="New Halfa"/>
    <s v="Cash "/>
    <s v="110 Bag"/>
    <n v="267"/>
    <n v="29.37"/>
    <n v="134000"/>
    <n v="1218181.8181818184"/>
    <n v="962.11492965432092"/>
    <n v="35778000"/>
    <n v="28257.315483947401"/>
    <n v="1336.6218585622444"/>
    <n v="356878.03623611922"/>
    <m/>
    <n v="36134878.036236122"/>
    <n v="1230332.9259869296"/>
    <n v="28539.17627156034"/>
    <n v="971.71182402316447"/>
    <n v="29.37"/>
    <n v="0"/>
    <n v="36134878.036236122"/>
    <s v="Open "/>
  </r>
  <r>
    <n v="670"/>
    <x v="1"/>
    <x v="4"/>
    <x v="1"/>
    <n v="28"/>
    <n v="1266.1499999999999"/>
    <x v="19"/>
    <x v="3"/>
    <x v="10"/>
    <x v="5"/>
    <s v="Collection"/>
    <s v="New Halfa"/>
    <s v="Cash "/>
    <s v="110 Bag"/>
    <n v="15"/>
    <n v="1.65"/>
    <n v="130000"/>
    <n v="1181818.1818181816"/>
    <n v="933.39508100792307"/>
    <n v="1950000"/>
    <n v="1540.1018836630733"/>
    <n v="1336.6218585622444"/>
    <n v="20049.327878433665"/>
    <m/>
    <n v="1970049.3278784337"/>
    <n v="1193969.2896232933"/>
    <n v="1555.9367593716652"/>
    <n v="942.99197537676685"/>
    <n v="1.65"/>
    <n v="0"/>
    <n v="1970049.327878434"/>
    <s v="Open "/>
  </r>
  <r>
    <n v="671"/>
    <x v="1"/>
    <x v="4"/>
    <x v="1"/>
    <n v="28"/>
    <n v="1266.1499999999999"/>
    <x v="19"/>
    <x v="3"/>
    <x v="10"/>
    <x v="5"/>
    <s v="Collection"/>
    <s v="New Halfa"/>
    <s v="Cash "/>
    <s v="110 Bag"/>
    <n v="13"/>
    <n v="1.43"/>
    <n v="128000"/>
    <n v="1163636.3636363638"/>
    <n v="919.03515668472448"/>
    <n v="1664000"/>
    <n v="1314.2202740591558"/>
    <n v="1336.6218585622444"/>
    <n v="17376.084161309176"/>
    <m/>
    <n v="1681376.0841613091"/>
    <n v="1175787.471441475"/>
    <n v="1327.9438330066021"/>
    <n v="928.63205105356792"/>
    <n v="1.43"/>
    <n v="0"/>
    <n v="1681376.0841613091"/>
    <s v="Open "/>
  </r>
  <r>
    <n v="672"/>
    <x v="1"/>
    <x v="4"/>
    <x v="1"/>
    <n v="29"/>
    <n v="1266.1499999999999"/>
    <x v="19"/>
    <x v="3"/>
    <x v="10"/>
    <x v="5"/>
    <s v="Collection"/>
    <s v="New Halfa"/>
    <s v="Cash "/>
    <s v="110 Bag"/>
    <n v="37"/>
    <n v="4.07"/>
    <n v="134000"/>
    <n v="1218181.8181818184"/>
    <n v="962.11492965432092"/>
    <n v="4958000"/>
    <n v="3915.8077636930857"/>
    <n v="1336.6218585622444"/>
    <n v="49455.008766803039"/>
    <m/>
    <n v="5007455.008766803"/>
    <n v="1230332.9259869293"/>
    <n v="3954.8671237742792"/>
    <n v="971.71182402316435"/>
    <n v="4.07"/>
    <n v="0"/>
    <n v="5007455.008766803"/>
    <s v="Open "/>
  </r>
  <r>
    <n v="673"/>
    <x v="1"/>
    <x v="4"/>
    <x v="1"/>
    <n v="29"/>
    <n v="1266.1499999999999"/>
    <x v="19"/>
    <x v="3"/>
    <x v="10"/>
    <x v="5"/>
    <s v="Collection"/>
    <s v="New Halfa"/>
    <s v="Cash "/>
    <s v="110 Bag"/>
    <n v="54"/>
    <n v="5.94"/>
    <n v="133000"/>
    <n v="1209090.9090909089"/>
    <n v="954.93496749272128"/>
    <n v="7182000"/>
    <n v="5672.3137069067652"/>
    <n v="1336.6218585622444"/>
    <n v="72177.580362361201"/>
    <m/>
    <n v="7254177.5803623609"/>
    <n v="1221242.0168960204"/>
    <n v="5729.3192594576958"/>
    <n v="964.53186186156483"/>
    <n v="5.94"/>
    <n v="0"/>
    <n v="7254177.5803623619"/>
    <s v="Open "/>
  </r>
  <r>
    <n v="674"/>
    <x v="1"/>
    <x v="4"/>
    <x v="1"/>
    <n v="29"/>
    <n v="1266.1499999999999"/>
    <x v="19"/>
    <x v="3"/>
    <x v="10"/>
    <x v="5"/>
    <s v="Collection"/>
    <s v="New Halfa"/>
    <s v="Cash "/>
    <s v="110 Bag"/>
    <n v="8"/>
    <n v="0.88"/>
    <n v="131000"/>
    <n v="1190909.0909090911"/>
    <n v="940.5750431695227"/>
    <n v="1048000"/>
    <n v="827.70603798917989"/>
    <n v="1336.6218585622444"/>
    <n v="10692.974868497955"/>
    <m/>
    <n v="1058692.974868498"/>
    <n v="1203060.1987142023"/>
    <n v="836.15130503376236"/>
    <n v="950.17193753836636"/>
    <n v="0.88"/>
    <n v="0"/>
    <n v="1058692.974868498"/>
    <s v="Open "/>
  </r>
  <r>
    <n v="675"/>
    <x v="1"/>
    <x v="4"/>
    <x v="1"/>
    <n v="29"/>
    <n v="1266.1499999999999"/>
    <x v="19"/>
    <x v="3"/>
    <x v="10"/>
    <x v="5"/>
    <s v="Collection"/>
    <s v="New Halfa"/>
    <s v="Cash "/>
    <s v="110 Bag"/>
    <n v="6"/>
    <n v="0.66"/>
    <n v="129000"/>
    <n v="1172727.2727272727"/>
    <n v="926.21511884632378"/>
    <n v="774000"/>
    <n v="611.30197843857366"/>
    <n v="1336.6218585622444"/>
    <n v="8019.7311513734658"/>
    <m/>
    <n v="782019.73115137347"/>
    <n v="1184878.3805323839"/>
    <n v="617.63592872201048"/>
    <n v="935.81201321516733"/>
    <n v="0.66"/>
    <n v="0"/>
    <n v="782019.73115137347"/>
    <s v="Open "/>
  </r>
  <r>
    <n v="676"/>
    <x v="1"/>
    <x v="4"/>
    <x v="1"/>
    <n v="29"/>
    <n v="1266.1499999999999"/>
    <x v="18"/>
    <x v="2"/>
    <x v="6"/>
    <x v="4"/>
    <s v="Collection"/>
    <s v="Aldaba"/>
    <s v="Cash "/>
    <s v="MT"/>
    <n v="29.901499999999999"/>
    <n v="29.901499999999999"/>
    <n v="870000"/>
    <n v="870000"/>
    <n v="687.12237886506341"/>
    <n v="26014305"/>
    <n v="20545.989811633695"/>
    <n v="10000"/>
    <n v="299015"/>
    <m/>
    <n v="26313320"/>
    <n v="880000"/>
    <n v="20782.150614066268"/>
    <n v="695.02033724282285"/>
    <n v="29.901499999999999"/>
    <n v="0"/>
    <n v="26313320"/>
    <s v="Close"/>
  </r>
  <r>
    <n v="677"/>
    <x v="1"/>
    <x v="5"/>
    <x v="2"/>
    <n v="1"/>
    <n v="1250"/>
    <x v="18"/>
    <x v="2"/>
    <x v="6"/>
    <x v="4"/>
    <s v="Collection"/>
    <s v="Aldaba"/>
    <s v="Cash "/>
    <s v="MT"/>
    <n v="27.808"/>
    <n v="27.808"/>
    <n v="875000"/>
    <n v="875000"/>
    <n v="700"/>
    <n v="24332000"/>
    <n v="19465.599999999999"/>
    <n v="10000"/>
    <n v="278080"/>
    <m/>
    <n v="24610080"/>
    <n v="885000"/>
    <n v="19688.063999999998"/>
    <n v="708"/>
    <n v="27.808"/>
    <n v="0"/>
    <n v="24610080"/>
    <s v="Close"/>
  </r>
  <r>
    <n v="678"/>
    <x v="1"/>
    <x v="5"/>
    <x v="2"/>
    <n v="1"/>
    <n v="1250"/>
    <x v="18"/>
    <x v="2"/>
    <x v="6"/>
    <x v="4"/>
    <s v="Collection"/>
    <s v="Aldaba"/>
    <s v="Cash "/>
    <s v="MT"/>
    <n v="30.158249999999999"/>
    <n v="30.158249999999999"/>
    <n v="875000"/>
    <n v="875000"/>
    <n v="700"/>
    <n v="26388468.75"/>
    <n v="21110.775000000001"/>
    <n v="10000"/>
    <n v="301582.5"/>
    <m/>
    <n v="26690051.25"/>
    <n v="885000"/>
    <n v="21352.041000000001"/>
    <n v="708.00000000000011"/>
    <n v="30.158249999999999"/>
    <n v="0"/>
    <n v="26690051.25"/>
    <s v="Close"/>
  </r>
  <r>
    <n v="679"/>
    <x v="1"/>
    <x v="5"/>
    <x v="2"/>
    <n v="2"/>
    <n v="1250"/>
    <x v="18"/>
    <x v="2"/>
    <x v="6"/>
    <x v="4"/>
    <s v="Collection"/>
    <s v="Aldaba"/>
    <s v="Cash "/>
    <s v="MT"/>
    <n v="25.872499999999999"/>
    <n v="25.872499999999999"/>
    <n v="875000"/>
    <n v="875000"/>
    <n v="700"/>
    <n v="22638437.5"/>
    <n v="18110.75"/>
    <n v="10000"/>
    <n v="258725"/>
    <m/>
    <n v="22897162.5"/>
    <n v="885000"/>
    <n v="18317.73"/>
    <n v="708"/>
    <n v="25.872499999999999"/>
    <n v="0"/>
    <n v="22897162.5"/>
    <s v="Close"/>
  </r>
  <r>
    <n v="680"/>
    <x v="1"/>
    <x v="5"/>
    <x v="2"/>
    <n v="2"/>
    <n v="1250"/>
    <x v="18"/>
    <x v="2"/>
    <x v="6"/>
    <x v="4"/>
    <s v="Collection"/>
    <s v="Aldaba"/>
    <s v="Cash "/>
    <s v="MT"/>
    <n v="27.452500000000001"/>
    <n v="27.452500000000001"/>
    <n v="875000"/>
    <n v="875000"/>
    <n v="700"/>
    <n v="24020937.5"/>
    <n v="19216.75"/>
    <n v="10000"/>
    <n v="274525"/>
    <m/>
    <n v="24295462.5"/>
    <n v="885000"/>
    <n v="19436.37"/>
    <n v="708"/>
    <n v="27.452500000000001"/>
    <n v="0"/>
    <n v="24295462.5"/>
    <s v="Close"/>
  </r>
  <r>
    <n v="681"/>
    <x v="1"/>
    <x v="5"/>
    <x v="2"/>
    <n v="2"/>
    <n v="1250"/>
    <x v="18"/>
    <x v="2"/>
    <x v="6"/>
    <x v="4"/>
    <s v="Collection"/>
    <s v="Aldaba"/>
    <s v="Cash "/>
    <s v="MT"/>
    <n v="31.066749999999999"/>
    <n v="31.066749999999999"/>
    <n v="875000"/>
    <n v="875000"/>
    <n v="700"/>
    <n v="27183406.25"/>
    <n v="21746.724999999999"/>
    <n v="10000"/>
    <n v="310667.5"/>
    <m/>
    <n v="27494073.75"/>
    <n v="885000"/>
    <n v="21995.258999999998"/>
    <n v="708"/>
    <n v="31.066749999999999"/>
    <n v="0"/>
    <n v="27494073.75"/>
    <s v="Close"/>
  </r>
  <r>
    <n v="682"/>
    <x v="1"/>
    <x v="5"/>
    <x v="2"/>
    <n v="2"/>
    <n v="1250"/>
    <x v="18"/>
    <x v="2"/>
    <x v="6"/>
    <x v="4"/>
    <s v="Collection"/>
    <s v="Aldaba"/>
    <s v="Cash "/>
    <s v="MT"/>
    <n v="29.861999999999998"/>
    <n v="29.861999999999998"/>
    <n v="875000"/>
    <n v="875000"/>
    <n v="700"/>
    <n v="26129250"/>
    <n v="20903.400000000001"/>
    <n v="10000"/>
    <n v="298620"/>
    <m/>
    <n v="26427870"/>
    <n v="885000"/>
    <n v="21142.295999999998"/>
    <n v="708"/>
    <n v="29.861999999999998"/>
    <n v="0"/>
    <n v="26427870"/>
    <s v="Close"/>
  </r>
  <r>
    <n v="683"/>
    <x v="1"/>
    <x v="5"/>
    <x v="2"/>
    <n v="2"/>
    <n v="1250"/>
    <x v="18"/>
    <x v="2"/>
    <x v="6"/>
    <x v="4"/>
    <s v="Collection"/>
    <s v="Aldaba"/>
    <s v="Cash "/>
    <s v="MT"/>
    <n v="30.661874999999998"/>
    <n v="30.661874999999998"/>
    <n v="875000"/>
    <n v="875000"/>
    <n v="700"/>
    <n v="26829140.625"/>
    <n v="21463.3125"/>
    <n v="10000"/>
    <n v="306618.75"/>
    <m/>
    <n v="27135759.375"/>
    <n v="885000"/>
    <n v="21708.607499999998"/>
    <n v="708"/>
    <n v="30.661874999999998"/>
    <n v="0"/>
    <n v="27135759.375"/>
    <s v="Close"/>
  </r>
  <r>
    <n v="684"/>
    <x v="1"/>
    <x v="5"/>
    <x v="2"/>
    <n v="2"/>
    <n v="1250"/>
    <x v="18"/>
    <x v="2"/>
    <x v="6"/>
    <x v="4"/>
    <s v="Collection"/>
    <s v="Aldaba"/>
    <s v="Cash "/>
    <s v="MT"/>
    <n v="31.442"/>
    <n v="31.442"/>
    <n v="875000"/>
    <n v="875000"/>
    <n v="700"/>
    <n v="27511750"/>
    <n v="22009.4"/>
    <n v="10000"/>
    <n v="314420"/>
    <m/>
    <n v="27826170"/>
    <n v="885000"/>
    <n v="22260.936000000002"/>
    <n v="708"/>
    <n v="31.442"/>
    <n v="0"/>
    <n v="27826170"/>
    <s v="Close"/>
  </r>
  <r>
    <n v="685"/>
    <x v="1"/>
    <x v="5"/>
    <x v="2"/>
    <n v="2"/>
    <n v="1250"/>
    <x v="18"/>
    <x v="2"/>
    <x v="6"/>
    <x v="4"/>
    <s v="Collection"/>
    <s v="Aldaba"/>
    <s v="Cash "/>
    <s v="MT"/>
    <n v="26.109500000000001"/>
    <n v="26.109500000000001"/>
    <n v="880000"/>
    <n v="880000"/>
    <n v="704"/>
    <n v="22976360"/>
    <n v="18381.088"/>
    <n v="10000"/>
    <n v="261095"/>
    <m/>
    <n v="23237455"/>
    <n v="890000"/>
    <n v="18589.964"/>
    <n v="712"/>
    <n v="26.109500000000001"/>
    <n v="0"/>
    <n v="23237455"/>
    <s v="Close"/>
  </r>
  <r>
    <n v="686"/>
    <x v="1"/>
    <x v="5"/>
    <x v="2"/>
    <n v="2"/>
    <n v="1250"/>
    <x v="18"/>
    <x v="2"/>
    <x v="6"/>
    <x v="4"/>
    <s v="Collection"/>
    <s v="Aldaba"/>
    <s v="Cash "/>
    <s v="MT"/>
    <n v="25.28"/>
    <n v="25.28"/>
    <n v="880000"/>
    <n v="880000"/>
    <n v="704"/>
    <n v="22246400"/>
    <n v="17797.12"/>
    <n v="10000"/>
    <n v="252800"/>
    <m/>
    <n v="22499200"/>
    <n v="890000"/>
    <n v="17999.36"/>
    <n v="712"/>
    <n v="25.28"/>
    <n v="0"/>
    <n v="22499200"/>
    <s v="Close"/>
  </r>
  <r>
    <n v="687"/>
    <x v="1"/>
    <x v="4"/>
    <x v="1"/>
    <n v="29"/>
    <n v="1266.1499999999999"/>
    <x v="4"/>
    <x v="0"/>
    <x v="4"/>
    <x v="1"/>
    <s v="Collection"/>
    <s v="Gadarif"/>
    <s v="Cash "/>
    <s v="Kantar 100lb"/>
    <n v="190.37"/>
    <n v="8.5559550561797764"/>
    <n v="91300"/>
    <n v="2031425"/>
    <n v="1604.4110097539788"/>
    <n v="17380781"/>
    <n v="13727.268491095054"/>
    <n v="900"/>
    <n v="171333"/>
    <n v="21500"/>
    <n v="17573614"/>
    <n v="2053962.8696748435"/>
    <n v="13879.5671918809"/>
    <n v="1622.2113254155065"/>
    <n v="8.5559550561797764"/>
    <n v="0"/>
    <n v="17573614"/>
    <s v="Open "/>
  </r>
  <r>
    <n v="688"/>
    <x v="1"/>
    <x v="4"/>
    <x v="1"/>
    <n v="29"/>
    <n v="1266.1499999999999"/>
    <x v="4"/>
    <x v="0"/>
    <x v="4"/>
    <x v="1"/>
    <s v="Collection"/>
    <s v="Gadarif"/>
    <s v="Cash "/>
    <s v="Kantar 100lb"/>
    <n v="141.06"/>
    <n v="6.3397752808988761"/>
    <n v="92000"/>
    <n v="2047000"/>
    <n v="1616.7120799273389"/>
    <n v="12977520"/>
    <n v="10249.591280653953"/>
    <n v="900"/>
    <n v="126954"/>
    <m/>
    <n v="13104474"/>
    <n v="2067025"/>
    <n v="10349.859021442959"/>
    <n v="1632.5277415788023"/>
    <n v="6.3397752808988761"/>
    <n v="0"/>
    <n v="13104474"/>
    <s v="Open "/>
  </r>
  <r>
    <n v="689"/>
    <x v="1"/>
    <x v="4"/>
    <x v="1"/>
    <n v="29"/>
    <n v="1266.1499999999999"/>
    <x v="4"/>
    <x v="0"/>
    <x v="4"/>
    <x v="1"/>
    <s v="Collection"/>
    <s v="Gadarif"/>
    <s v="Cash "/>
    <s v="Kantar 100lb"/>
    <n v="105.11"/>
    <n v="4.7240449438202248"/>
    <n v="91000"/>
    <n v="2024750"/>
    <n v="1599.1391225368245"/>
    <n v="9565010"/>
    <n v="7554.4050862851964"/>
    <n v="900"/>
    <n v="94599"/>
    <m/>
    <n v="9659609"/>
    <n v="2044775"/>
    <n v="7629.1189827429616"/>
    <n v="1614.9547841882875"/>
    <n v="4.7240449438202248"/>
    <n v="0"/>
    <n v="9659609"/>
    <s v="Open "/>
  </r>
  <r>
    <n v="690"/>
    <x v="1"/>
    <x v="5"/>
    <x v="2"/>
    <n v="2"/>
    <n v="1250"/>
    <x v="4"/>
    <x v="0"/>
    <x v="4"/>
    <x v="1"/>
    <s v="Collection"/>
    <s v="Gadarif"/>
    <s v="Cash "/>
    <s v="Kantar 100lb"/>
    <n v="105.93"/>
    <n v="4.7608988764044948"/>
    <n v="90300"/>
    <n v="2009175"/>
    <n v="1607.34"/>
    <n v="9565479"/>
    <n v="7652.3832000000002"/>
    <n v="900"/>
    <n v="95337"/>
    <m/>
    <n v="9660816"/>
    <n v="2029199.9999999998"/>
    <n v="7728.6527999999998"/>
    <n v="1623.36"/>
    <n v="4.7608988764044948"/>
    <n v="0"/>
    <n v="9660816"/>
    <s v="Open "/>
  </r>
  <r>
    <n v="691"/>
    <x v="1"/>
    <x v="5"/>
    <x v="2"/>
    <n v="2"/>
    <n v="1250"/>
    <x v="4"/>
    <x v="0"/>
    <x v="4"/>
    <x v="1"/>
    <s v="Collection"/>
    <s v="Gadarif"/>
    <s v="Cash "/>
    <s v="Kantar 100lb"/>
    <n v="812.98"/>
    <n v="36.538426966292135"/>
    <n v="92300"/>
    <n v="2053675"/>
    <n v="1642.94"/>
    <n v="75038054"/>
    <n v="60030.443200000002"/>
    <n v="900"/>
    <n v="731682"/>
    <n v="86600"/>
    <n v="75856336"/>
    <n v="2076070.1075057196"/>
    <n v="60685.068800000001"/>
    <n v="1660.8560860045757"/>
    <n v="36.538426966292135"/>
    <n v="0"/>
    <n v="75856336"/>
    <s v="Open "/>
  </r>
  <r>
    <n v="692"/>
    <x v="1"/>
    <x v="5"/>
    <x v="2"/>
    <n v="2"/>
    <n v="1250"/>
    <x v="4"/>
    <x v="0"/>
    <x v="4"/>
    <x v="1"/>
    <s v="Collection"/>
    <s v="Gadarif"/>
    <s v="Cash "/>
    <s v="Kantar 100lb"/>
    <n v="153.4"/>
    <n v="6.8943820224719108"/>
    <n v="92500"/>
    <n v="2058125"/>
    <n v="1646.5"/>
    <n v="14189500"/>
    <n v="11351.6"/>
    <n v="900"/>
    <n v="138060"/>
    <m/>
    <n v="14327560"/>
    <n v="2078149.9999999998"/>
    <n v="11462.048000000001"/>
    <n v="1662.52"/>
    <n v="6.8943820224719108"/>
    <n v="0"/>
    <n v="14327560"/>
    <s v="Open "/>
  </r>
  <r>
    <n v="693"/>
    <x v="1"/>
    <x v="5"/>
    <x v="2"/>
    <n v="2"/>
    <n v="1250"/>
    <x v="4"/>
    <x v="0"/>
    <x v="4"/>
    <x v="1"/>
    <s v="Collection"/>
    <s v="Gadarif"/>
    <s v="Cash "/>
    <s v="Kantar 100lb"/>
    <n v="623.97"/>
    <n v="28.043595505617979"/>
    <n v="93000"/>
    <n v="2069250"/>
    <n v="1655.4"/>
    <n v="58029210"/>
    <n v="46423.368000000002"/>
    <n v="900"/>
    <n v="561573"/>
    <m/>
    <n v="58590783"/>
    <n v="2089274.9999999998"/>
    <n v="46872.626400000001"/>
    <n v="1671.4199999999998"/>
    <n v="28.043595505617979"/>
    <n v="0"/>
    <n v="58590783"/>
    <s v="Open "/>
  </r>
  <r>
    <n v="694"/>
    <x v="1"/>
    <x v="5"/>
    <x v="2"/>
    <n v="3"/>
    <n v="1250"/>
    <x v="4"/>
    <x v="0"/>
    <x v="4"/>
    <x v="1"/>
    <s v="Collection"/>
    <s v="Gadarif"/>
    <s v="Cash "/>
    <s v="Kantar 100lb"/>
    <n v="1195.1099999999999"/>
    <n v="53.712808988764039"/>
    <n v="93000"/>
    <n v="2069250"/>
    <n v="1655.4"/>
    <n v="111145229.99999999"/>
    <n v="88916.183999999994"/>
    <n v="900"/>
    <n v="1075599"/>
    <n v="84000"/>
    <n v="112304828.99999999"/>
    <n v="2090838.872781585"/>
    <n v="89843.863199999993"/>
    <n v="1672.671098225268"/>
    <n v="53.712808988764039"/>
    <n v="0"/>
    <n v="112304828.99999999"/>
    <s v="Open "/>
  </r>
  <r>
    <n v="695"/>
    <x v="1"/>
    <x v="5"/>
    <x v="2"/>
    <n v="3"/>
    <n v="1250"/>
    <x v="4"/>
    <x v="0"/>
    <x v="4"/>
    <x v="1"/>
    <s v="Collection"/>
    <s v="Gadarif"/>
    <s v="Cash "/>
    <s v="Kantar 100lb"/>
    <n v="489.32"/>
    <n v="21.991910112359552"/>
    <n v="93300"/>
    <n v="2075925"/>
    <n v="1660.74"/>
    <n v="45653556"/>
    <n v="36522.844799999999"/>
    <n v="900"/>
    <n v="440388"/>
    <m/>
    <n v="46093944"/>
    <n v="2095950"/>
    <n v="36875.155200000001"/>
    <n v="1676.76"/>
    <n v="21.991910112359552"/>
    <n v="0"/>
    <n v="46093944"/>
    <s v="Open "/>
  </r>
  <r>
    <n v="696"/>
    <x v="1"/>
    <x v="5"/>
    <x v="2"/>
    <n v="4"/>
    <n v="1250"/>
    <x v="4"/>
    <x v="0"/>
    <x v="4"/>
    <x v="1"/>
    <s v="Collection"/>
    <s v="Gadarif"/>
    <s v="Cash "/>
    <s v="Kantar 100lb"/>
    <n v="1477.69"/>
    <n v="66.413033707865168"/>
    <n v="93300"/>
    <n v="2075925"/>
    <n v="1660.74"/>
    <n v="137868477"/>
    <n v="110294.7816"/>
    <n v="900"/>
    <n v="1329921"/>
    <n v="76500"/>
    <n v="139274898"/>
    <n v="2097101.8823298528"/>
    <n v="111419.9184"/>
    <n v="1677.6815058638822"/>
    <n v="66.413033707865168"/>
    <n v="0"/>
    <n v="139274898"/>
    <s v="Open "/>
  </r>
  <r>
    <n v="697"/>
    <x v="1"/>
    <x v="5"/>
    <x v="2"/>
    <n v="5"/>
    <n v="1250"/>
    <x v="4"/>
    <x v="0"/>
    <x v="4"/>
    <x v="1"/>
    <s v="Collection"/>
    <s v="Gadarif"/>
    <s v="Cash "/>
    <s v="Kantar 100lb"/>
    <n v="2615.14"/>
    <n v="117.5343820224719"/>
    <n v="94300"/>
    <n v="2098175"/>
    <n v="1678.54"/>
    <n v="246607702"/>
    <n v="197286.16159999999"/>
    <n v="900"/>
    <n v="2353626"/>
    <n v="130600"/>
    <n v="249091928"/>
    <n v="2119311.1642206539"/>
    <n v="199273.54240000001"/>
    <n v="1695.448931376523"/>
    <n v="117.5343820224719"/>
    <n v="0"/>
    <n v="249091928.00000003"/>
    <s v="Open "/>
  </r>
  <r>
    <n v="698"/>
    <x v="1"/>
    <x v="5"/>
    <x v="2"/>
    <n v="5"/>
    <n v="1250"/>
    <x v="4"/>
    <x v="0"/>
    <x v="4"/>
    <x v="1"/>
    <s v="Collection"/>
    <s v="Gadarif"/>
    <s v="Cash "/>
    <s v="Kantar 100lb"/>
    <n v="1008"/>
    <n v="45.303370786516851"/>
    <n v="94000"/>
    <n v="2091500"/>
    <n v="1673.2"/>
    <n v="94752000"/>
    <n v="75801.600000000006"/>
    <n v="900"/>
    <n v="907200"/>
    <n v="50000"/>
    <n v="95709200"/>
    <n v="2112628.6706349207"/>
    <n v="76567.360000000001"/>
    <n v="1690.1029365079366"/>
    <n v="45.303370786516851"/>
    <n v="0"/>
    <n v="95709200"/>
    <s v="Open "/>
  </r>
  <r>
    <n v="699"/>
    <x v="1"/>
    <x v="5"/>
    <x v="2"/>
    <n v="5"/>
    <n v="1250"/>
    <x v="4"/>
    <x v="0"/>
    <x v="4"/>
    <x v="1"/>
    <s v="Collection"/>
    <s v="Gadarif"/>
    <s v="Cash "/>
    <s v="Kantar 100lb"/>
    <n v="970.22"/>
    <n v="43.605393258426965"/>
    <n v="94000"/>
    <n v="2091500"/>
    <n v="1673.2"/>
    <n v="91200680"/>
    <n v="72960.543999999994"/>
    <n v="900"/>
    <n v="873198"/>
    <n v="50000"/>
    <n v="92123878"/>
    <n v="2112671.6471521924"/>
    <n v="73699.102400000003"/>
    <n v="1690.137317721754"/>
    <n v="43.605393258426965"/>
    <n v="0"/>
    <n v="92123878"/>
    <s v="Open "/>
  </r>
  <r>
    <n v="700"/>
    <x v="1"/>
    <x v="4"/>
    <x v="1"/>
    <n v="29"/>
    <n v="1266.1499999999999"/>
    <x v="21"/>
    <x v="3"/>
    <x v="10"/>
    <x v="1"/>
    <s v="Collection"/>
    <s v="Gadarif"/>
    <s v="Cash "/>
    <s v="110 Bag"/>
    <n v="640.41"/>
    <n v="70.445099999999996"/>
    <n v="145983"/>
    <n v="1327118.1818181816"/>
    <n v="1048.1524162367664"/>
    <n v="93488973.030000001"/>
    <n v="73837.201777040638"/>
    <n v="1650.0000000000002"/>
    <n v="1056676.5"/>
    <m/>
    <n v="94545649.530000001"/>
    <n v="1342118.1818181819"/>
    <n v="74671.760478616285"/>
    <n v="1059.9993538034057"/>
    <n v="70.445099999999996"/>
    <n v="0"/>
    <n v="94545649.530000001"/>
    <s v="Open "/>
  </r>
  <r>
    <n v="701"/>
    <x v="1"/>
    <x v="5"/>
    <x v="2"/>
    <n v="2"/>
    <n v="1250"/>
    <x v="21"/>
    <x v="3"/>
    <x v="10"/>
    <x v="1"/>
    <s v="Collection"/>
    <s v="Gadarif"/>
    <s v="Cash "/>
    <s v="110 Bag"/>
    <n v="130"/>
    <n v="14.3"/>
    <n v="138000"/>
    <n v="1254545.4545454546"/>
    <n v="1003.6363636363636"/>
    <n v="17940000"/>
    <n v="14352"/>
    <n v="1650.0000000000002"/>
    <n v="214500.00000000003"/>
    <m/>
    <n v="18154500"/>
    <n v="1269545.4545454546"/>
    <n v="14523.6"/>
    <n v="1015.6363636363636"/>
    <n v="14.3"/>
    <n v="0"/>
    <n v="18154500"/>
    <s v="Open "/>
  </r>
  <r>
    <n v="702"/>
    <x v="1"/>
    <x v="5"/>
    <x v="2"/>
    <n v="2"/>
    <n v="1250"/>
    <x v="21"/>
    <x v="3"/>
    <x v="10"/>
    <x v="1"/>
    <s v="Collection"/>
    <s v="Gadarif"/>
    <s v="Cash "/>
    <s v="110 Bag"/>
    <n v="398"/>
    <n v="43.78"/>
    <n v="136000"/>
    <n v="1236363.6363636362"/>
    <n v="989.09090909090901"/>
    <n v="54128000"/>
    <n v="43302.400000000001"/>
    <n v="1650.0000000000002"/>
    <n v="656700.00000000012"/>
    <m/>
    <n v="54784700"/>
    <n v="1251363.6363636362"/>
    <n v="43827.76"/>
    <n v="1001.0909090909091"/>
    <n v="43.78"/>
    <n v="0"/>
    <n v="54784699.999999993"/>
    <s v="Open "/>
  </r>
  <r>
    <n v="703"/>
    <x v="1"/>
    <x v="5"/>
    <x v="2"/>
    <n v="3"/>
    <n v="1250"/>
    <x v="21"/>
    <x v="3"/>
    <x v="10"/>
    <x v="1"/>
    <s v="Collection"/>
    <s v="Gadarif"/>
    <s v="Cash "/>
    <s v="110 Bag"/>
    <n v="635"/>
    <n v="69.849999999999994"/>
    <n v="137000"/>
    <n v="1245454.5454545454"/>
    <n v="996.36363636363637"/>
    <n v="86995000"/>
    <n v="69596"/>
    <n v="1650.0000000000002"/>
    <n v="1047750.0000000001"/>
    <m/>
    <n v="88042750"/>
    <n v="1260454.5454545456"/>
    <n v="70434.2"/>
    <n v="1008.3636363636364"/>
    <n v="69.849999999999994"/>
    <n v="0"/>
    <n v="88042750"/>
    <s v="Open "/>
  </r>
  <r>
    <n v="704"/>
    <x v="1"/>
    <x v="5"/>
    <x v="2"/>
    <n v="5"/>
    <n v="1250"/>
    <x v="21"/>
    <x v="3"/>
    <x v="10"/>
    <x v="1"/>
    <s v="Collection"/>
    <s v="Gadarif"/>
    <s v="Cash "/>
    <s v="110 Bag"/>
    <n v="650"/>
    <n v="71.5"/>
    <n v="126000"/>
    <n v="1145454.5454545454"/>
    <n v="916.36363636363637"/>
    <n v="81900000"/>
    <n v="65520"/>
    <n v="1650.0000000000002"/>
    <n v="1072500.0000000002"/>
    <m/>
    <n v="82972500"/>
    <n v="1160454.5454545454"/>
    <n v="66378"/>
    <n v="928.36363636363637"/>
    <n v="71.5"/>
    <n v="0"/>
    <n v="82972500"/>
    <s v="Open "/>
  </r>
  <r>
    <n v="705"/>
    <x v="1"/>
    <x v="5"/>
    <x v="2"/>
    <n v="4"/>
    <n v="1250"/>
    <x v="19"/>
    <x v="3"/>
    <x v="10"/>
    <x v="5"/>
    <s v="Collection"/>
    <s v="New Halfa"/>
    <s v="Cash "/>
    <s v="110 Bag"/>
    <n v="100"/>
    <n v="11"/>
    <n v="130000"/>
    <n v="1181818.1818181816"/>
    <n v="945.45454545454527"/>
    <n v="13000000"/>
    <n v="10400"/>
    <n v="1336.6218585622444"/>
    <n v="133662.18585622445"/>
    <m/>
    <n v="13133662.185856225"/>
    <n v="1193969.2896232931"/>
    <n v="10506.929748684979"/>
    <n v="955.1754316986345"/>
    <n v="11"/>
    <n v="0"/>
    <n v="13133662.185856223"/>
    <s v="Open "/>
  </r>
  <r>
    <n v="706"/>
    <x v="1"/>
    <x v="5"/>
    <x v="2"/>
    <n v="4"/>
    <n v="1250"/>
    <x v="19"/>
    <x v="3"/>
    <x v="10"/>
    <x v="5"/>
    <s v="Collection"/>
    <s v="New Halfa"/>
    <s v="Cash "/>
    <s v="110 Bag"/>
    <n v="32"/>
    <n v="3.52"/>
    <n v="128000"/>
    <n v="1163636.3636363638"/>
    <n v="930.90909090909099"/>
    <n v="4096000"/>
    <n v="3276.8"/>
    <n v="1336.6218585622444"/>
    <n v="42771.89947399182"/>
    <m/>
    <n v="4138771.8994739917"/>
    <n v="1175787.471441475"/>
    <n v="3311.0175195791935"/>
    <n v="940.62997715317999"/>
    <n v="3.52"/>
    <n v="0"/>
    <n v="4138771.8994739917"/>
    <s v="Open "/>
  </r>
  <r>
    <n v="707"/>
    <x v="1"/>
    <x v="5"/>
    <x v="2"/>
    <n v="6"/>
    <n v="1250"/>
    <x v="19"/>
    <x v="3"/>
    <x v="10"/>
    <x v="5"/>
    <s v="Collection"/>
    <s v="New Halfa"/>
    <s v="Cash "/>
    <s v="110 Bag"/>
    <n v="281"/>
    <n v="30.91"/>
    <n v="125000"/>
    <n v="1136363.6363636362"/>
    <n v="909.09090909090901"/>
    <n v="35125000"/>
    <n v="28100"/>
    <n v="1336.6218585622444"/>
    <n v="375590.74225599068"/>
    <m/>
    <n v="35500590.742255993"/>
    <n v="1148514.7441687477"/>
    <n v="28400.472593804796"/>
    <n v="918.81179533499824"/>
    <n v="30.91"/>
    <n v="0"/>
    <n v="35500590.742255993"/>
    <s v="Open "/>
  </r>
  <r>
    <n v="708"/>
    <x v="1"/>
    <x v="5"/>
    <x v="2"/>
    <n v="6"/>
    <n v="1250"/>
    <x v="19"/>
    <x v="3"/>
    <x v="10"/>
    <x v="5"/>
    <s v="Collection"/>
    <s v="New Halfa"/>
    <s v="Cash "/>
    <s v="110 Bag"/>
    <n v="83"/>
    <n v="9.1300000000000008"/>
    <n v="123000"/>
    <n v="1118181.8181818184"/>
    <n v="894.54545454545473"/>
    <n v="10209000"/>
    <n v="8167.2"/>
    <n v="1336.6218585622444"/>
    <n v="110939.61426066628"/>
    <m/>
    <n v="10319939.614260666"/>
    <n v="1130332.9259869293"/>
    <n v="8255.9516914085325"/>
    <n v="904.26634078954351"/>
    <n v="9.1300000000000008"/>
    <n v="0"/>
    <n v="10319939.614260666"/>
    <s v="Open "/>
  </r>
  <r>
    <n v="709"/>
    <x v="1"/>
    <x v="5"/>
    <x v="2"/>
    <n v="6"/>
    <n v="1250"/>
    <x v="19"/>
    <x v="3"/>
    <x v="10"/>
    <x v="5"/>
    <s v="Collection"/>
    <s v="New Halfa"/>
    <s v="Cash "/>
    <s v="110 Bag"/>
    <n v="20"/>
    <n v="2.2000000000000002"/>
    <n v="120000"/>
    <n v="1090909.0909090911"/>
    <n v="872.72727272727286"/>
    <n v="2400000"/>
    <n v="1920"/>
    <n v="1336.6218585622444"/>
    <n v="26732.437171244888"/>
    <m/>
    <n v="2426732.437171245"/>
    <n v="1103060.1987142023"/>
    <n v="1941.3859497369961"/>
    <n v="882.44815897136175"/>
    <n v="2.2000000000000002"/>
    <n v="0"/>
    <n v="2426732.437171245"/>
    <s v="Open "/>
  </r>
  <r>
    <n v="710"/>
    <x v="1"/>
    <x v="5"/>
    <x v="2"/>
    <n v="6"/>
    <n v="1250"/>
    <x v="19"/>
    <x v="3"/>
    <x v="10"/>
    <x v="5"/>
    <s v="Collection"/>
    <s v="New Halfa"/>
    <s v="Cash "/>
    <s v="110 Bag"/>
    <n v="20"/>
    <n v="2.2000000000000002"/>
    <n v="118000"/>
    <n v="1072727.2727272727"/>
    <n v="858.18181818181813"/>
    <n v="2360000"/>
    <n v="1888"/>
    <n v="1336.6218585622444"/>
    <n v="26732.437171244888"/>
    <m/>
    <n v="2386732.437171245"/>
    <n v="1084878.3805323839"/>
    <n v="1909.3859497369961"/>
    <n v="867.90270442590725"/>
    <n v="2.2000000000000002"/>
    <n v="0"/>
    <n v="2386732.437171245"/>
    <s v="Open "/>
  </r>
  <r>
    <n v="711"/>
    <x v="1"/>
    <x v="5"/>
    <x v="2"/>
    <n v="6"/>
    <n v="1250"/>
    <x v="19"/>
    <x v="3"/>
    <x v="10"/>
    <x v="5"/>
    <s v="Collection"/>
    <s v="New Halfa"/>
    <s v="Cash "/>
    <s v="110 Bag"/>
    <n v="13"/>
    <n v="1.43"/>
    <n v="115000"/>
    <n v="1045454.5454545455"/>
    <n v="836.36363636363637"/>
    <n v="1495000"/>
    <n v="1196"/>
    <n v="1336.6218585622444"/>
    <n v="17376.084161309176"/>
    <m/>
    <n v="1512376.0841613091"/>
    <n v="1057605.6532596566"/>
    <n v="1209.9008673290473"/>
    <n v="846.08452260772538"/>
    <n v="1.43"/>
    <n v="0"/>
    <n v="1512376.0841613088"/>
    <s v="Open "/>
  </r>
  <r>
    <n v="712"/>
    <x v="1"/>
    <x v="5"/>
    <x v="3"/>
    <n v="9"/>
    <n v="1250"/>
    <x v="19"/>
    <x v="3"/>
    <x v="10"/>
    <x v="5"/>
    <s v="Collection"/>
    <s v="New Halfa"/>
    <s v="Cash "/>
    <s v="110 Bag"/>
    <n v="41"/>
    <n v="4.51"/>
    <n v="111000"/>
    <n v="1009090.9090909092"/>
    <n v="807.27272727272737"/>
    <n v="4551000"/>
    <n v="3640.8"/>
    <n v="1336.6218585622444"/>
    <n v="54801.496201052018"/>
    <m/>
    <n v="4605801.4962010523"/>
    <n v="1021242.0168960205"/>
    <n v="3684.6411969608421"/>
    <n v="816.99361351681648"/>
    <n v="4.51"/>
    <n v="0"/>
    <n v="4605801.4962010523"/>
    <s v="Open "/>
  </r>
  <r>
    <n v="713"/>
    <x v="1"/>
    <x v="5"/>
    <x v="3"/>
    <n v="9"/>
    <n v="1250"/>
    <x v="19"/>
    <x v="3"/>
    <x v="10"/>
    <x v="5"/>
    <s v="Collection"/>
    <s v="New Halfa"/>
    <s v="Cash "/>
    <s v="110 Bag"/>
    <n v="86"/>
    <n v="9.4600000000000009"/>
    <n v="110000"/>
    <n v="1000000"/>
    <n v="800"/>
    <n v="9460000"/>
    <n v="7568"/>
    <n v="1336.6218585622444"/>
    <n v="114949.47983635301"/>
    <m/>
    <n v="9574949.4798363522"/>
    <n v="1012151.1078051111"/>
    <n v="7659.9595838690821"/>
    <n v="809.72088624408889"/>
    <n v="9.4600000000000009"/>
    <n v="0"/>
    <n v="9574949.4798363522"/>
    <s v="Open "/>
  </r>
  <r>
    <n v="714"/>
    <x v="1"/>
    <x v="5"/>
    <x v="3"/>
    <n v="9"/>
    <n v="1250"/>
    <x v="19"/>
    <x v="3"/>
    <x v="10"/>
    <x v="5"/>
    <s v="Collection"/>
    <s v="New Halfa"/>
    <s v="Cash "/>
    <s v="110 Bag"/>
    <n v="10"/>
    <n v="1.1000000000000001"/>
    <n v="109000"/>
    <n v="990909.09090909082"/>
    <n v="792.72727272727263"/>
    <n v="1090000"/>
    <n v="872"/>
    <n v="1336.6218585622444"/>
    <n v="13366.218585622444"/>
    <m/>
    <n v="1103366.2185856225"/>
    <n v="1003060.1987142022"/>
    <n v="882.69297486849803"/>
    <n v="802.44815897136175"/>
    <n v="1.1000000000000001"/>
    <n v="0"/>
    <n v="1103366.2185856225"/>
    <s v="Open "/>
  </r>
  <r>
    <n v="715"/>
    <x v="1"/>
    <x v="5"/>
    <x v="3"/>
    <n v="9"/>
    <n v="1250"/>
    <x v="19"/>
    <x v="3"/>
    <x v="10"/>
    <x v="5"/>
    <s v="Collection"/>
    <s v="New Halfa"/>
    <s v="Cash "/>
    <s v="110 Bag"/>
    <n v="7"/>
    <n v="0.77"/>
    <n v="107000"/>
    <n v="972727.27272727271"/>
    <n v="778.18181818181813"/>
    <n v="749000"/>
    <n v="599.20000000000005"/>
    <n v="1336.6218585622444"/>
    <n v="9356.3530099357104"/>
    <m/>
    <n v="758356.3530099357"/>
    <n v="984878.38053238404"/>
    <n v="606.68508240794858"/>
    <n v="787.90270442590725"/>
    <n v="0.77"/>
    <n v="0"/>
    <n v="758356.3530099357"/>
    <s v="Open "/>
  </r>
  <r>
    <n v="716"/>
    <x v="1"/>
    <x v="5"/>
    <x v="2"/>
    <n v="2"/>
    <n v="1250"/>
    <x v="18"/>
    <x v="2"/>
    <x v="6"/>
    <x v="4"/>
    <s v="Collection"/>
    <s v="Aldaba"/>
    <s v="Cash "/>
    <s v="MT"/>
    <n v="27.65"/>
    <n v="27.65"/>
    <n v="875000"/>
    <n v="875000"/>
    <n v="700"/>
    <n v="24193750"/>
    <n v="19355"/>
    <n v="10000"/>
    <n v="276500"/>
    <m/>
    <n v="24470250"/>
    <n v="885000"/>
    <n v="19576.2"/>
    <n v="708.00000000000011"/>
    <n v="27.65"/>
    <n v="0"/>
    <n v="24470250"/>
    <s v="Close"/>
  </r>
  <r>
    <n v="717"/>
    <x v="1"/>
    <x v="5"/>
    <x v="2"/>
    <n v="2"/>
    <n v="1250"/>
    <x v="18"/>
    <x v="2"/>
    <x v="6"/>
    <x v="4"/>
    <s v="Collection"/>
    <s v="Aldaba"/>
    <s v="Cash "/>
    <s v="MT"/>
    <n v="30.197749999999999"/>
    <n v="30.197749999999999"/>
    <n v="880000"/>
    <n v="880000"/>
    <n v="704"/>
    <n v="26574020"/>
    <n v="21259.216"/>
    <n v="10000"/>
    <n v="301977.5"/>
    <m/>
    <n v="26875997.5"/>
    <n v="890000"/>
    <n v="21500.797999999999"/>
    <n v="712"/>
    <n v="30.197749999999999"/>
    <n v="0"/>
    <n v="26875997.5"/>
    <s v="Close"/>
  </r>
  <r>
    <n v="718"/>
    <x v="1"/>
    <x v="5"/>
    <x v="2"/>
    <n v="2"/>
    <n v="1250"/>
    <x v="18"/>
    <x v="2"/>
    <x v="6"/>
    <x v="4"/>
    <s v="Collection"/>
    <s v="Aldaba"/>
    <s v="Cash "/>
    <s v="MT"/>
    <n v="29.328749999999999"/>
    <n v="29.328749999999999"/>
    <n v="880000"/>
    <n v="880000"/>
    <n v="704"/>
    <n v="25809300"/>
    <n v="20647.439999999999"/>
    <n v="10000"/>
    <n v="293287.5"/>
    <m/>
    <n v="26102587.5"/>
    <n v="890000"/>
    <n v="20882.07"/>
    <n v="712"/>
    <n v="29.328749999999999"/>
    <n v="0"/>
    <n v="26102587.5"/>
    <s v="Close"/>
  </r>
  <r>
    <n v="719"/>
    <x v="1"/>
    <x v="5"/>
    <x v="2"/>
    <n v="3"/>
    <n v="1250"/>
    <x v="18"/>
    <x v="2"/>
    <x v="6"/>
    <x v="4"/>
    <s v="Collection"/>
    <s v="Aldaba"/>
    <s v="Cash "/>
    <s v="MT"/>
    <n v="27.274750000000001"/>
    <n v="27.274750000000001"/>
    <n v="880000"/>
    <n v="880000"/>
    <n v="704"/>
    <n v="24001780"/>
    <n v="19201.423999999999"/>
    <n v="10000"/>
    <n v="272747.5"/>
    <m/>
    <n v="24274527.5"/>
    <n v="890000"/>
    <n v="19419.621999999999"/>
    <n v="712"/>
    <n v="27.274750000000001"/>
    <n v="0"/>
    <n v="24274527.5"/>
    <s v="Close"/>
  </r>
  <r>
    <n v="720"/>
    <x v="1"/>
    <x v="5"/>
    <x v="2"/>
    <n v="3"/>
    <n v="1250"/>
    <x v="18"/>
    <x v="2"/>
    <x v="6"/>
    <x v="4"/>
    <s v="Collection"/>
    <s v="Aldaba"/>
    <s v="Cash "/>
    <s v="MT"/>
    <n v="31.283999999999999"/>
    <n v="31.283999999999999"/>
    <n v="880000"/>
    <n v="880000"/>
    <n v="704"/>
    <n v="27529920"/>
    <n v="22023.936000000002"/>
    <n v="10000"/>
    <n v="312840"/>
    <m/>
    <n v="27842760"/>
    <n v="890000"/>
    <n v="22274.207999999999"/>
    <n v="712"/>
    <n v="31.283999999999999"/>
    <n v="0"/>
    <n v="27842760"/>
    <s v="Close"/>
  </r>
  <r>
    <n v="721"/>
    <x v="1"/>
    <x v="5"/>
    <x v="2"/>
    <n v="3"/>
    <n v="1250"/>
    <x v="18"/>
    <x v="2"/>
    <x v="6"/>
    <x v="4"/>
    <s v="Collection"/>
    <s v="Aldaba"/>
    <s v="Cash "/>
    <s v="MT"/>
    <n v="31.797499999999999"/>
    <n v="31.797499999999999"/>
    <n v="875000"/>
    <n v="875000"/>
    <n v="700"/>
    <n v="27822812.5"/>
    <n v="22258.25"/>
    <n v="10000"/>
    <n v="317975"/>
    <m/>
    <n v="28140787.5"/>
    <n v="885000"/>
    <n v="22512.63"/>
    <n v="708"/>
    <n v="31.797499999999999"/>
    <n v="0"/>
    <n v="28140787.5"/>
    <s v="Close"/>
  </r>
  <r>
    <n v="722"/>
    <x v="1"/>
    <x v="5"/>
    <x v="2"/>
    <n v="3"/>
    <n v="1250"/>
    <x v="18"/>
    <x v="2"/>
    <x v="6"/>
    <x v="4"/>
    <s v="Collection"/>
    <s v="Aldaba"/>
    <s v="Cash "/>
    <s v="MT"/>
    <n v="30.039750000000002"/>
    <n v="30.039750000000002"/>
    <n v="880000"/>
    <n v="880000"/>
    <n v="704"/>
    <n v="26434980"/>
    <n v="21147.984"/>
    <n v="10000"/>
    <n v="300397.5"/>
    <m/>
    <n v="26735377.5"/>
    <n v="890000"/>
    <n v="21388.302"/>
    <n v="712"/>
    <n v="30.039750000000002"/>
    <n v="0"/>
    <n v="26735377.5"/>
    <s v="Close"/>
  </r>
  <r>
    <n v="723"/>
    <x v="1"/>
    <x v="5"/>
    <x v="2"/>
    <n v="3"/>
    <n v="1250"/>
    <x v="18"/>
    <x v="2"/>
    <x v="6"/>
    <x v="4"/>
    <s v="Collection"/>
    <s v="Aldaba"/>
    <s v="Cash "/>
    <s v="MT"/>
    <n v="30.257000000000001"/>
    <n v="30.257000000000001"/>
    <n v="880000"/>
    <n v="880000"/>
    <n v="704"/>
    <n v="26626160"/>
    <n v="21300.928"/>
    <n v="10000"/>
    <n v="302570"/>
    <m/>
    <n v="26928730"/>
    <n v="890000"/>
    <n v="21542.984"/>
    <n v="712"/>
    <n v="30.257000000000001"/>
    <n v="0"/>
    <n v="26928730"/>
    <s v="Close"/>
  </r>
  <r>
    <n v="724"/>
    <x v="1"/>
    <x v="5"/>
    <x v="2"/>
    <n v="4"/>
    <n v="1250"/>
    <x v="18"/>
    <x v="2"/>
    <x v="6"/>
    <x v="4"/>
    <s v="Collection"/>
    <s v="Aldaba"/>
    <s v="Cash "/>
    <s v="MT"/>
    <n v="30.217500000000001"/>
    <n v="30.217500000000001"/>
    <n v="880000"/>
    <n v="880000"/>
    <n v="704"/>
    <n v="26591400"/>
    <n v="21273.119999999999"/>
    <n v="10000"/>
    <n v="302175"/>
    <m/>
    <n v="26893575"/>
    <n v="890000"/>
    <n v="21514.86"/>
    <n v="712"/>
    <n v="30.217500000000001"/>
    <n v="0"/>
    <n v="26893575"/>
    <s v="Close"/>
  </r>
  <r>
    <n v="725"/>
    <x v="1"/>
    <x v="5"/>
    <x v="2"/>
    <n v="4"/>
    <n v="1250"/>
    <x v="18"/>
    <x v="2"/>
    <x v="6"/>
    <x v="4"/>
    <s v="Collection"/>
    <s v="Aldaba"/>
    <s v="Cash "/>
    <s v="MT"/>
    <n v="27.946249999999999"/>
    <n v="27.946249999999999"/>
    <n v="880000"/>
    <n v="880000"/>
    <n v="704"/>
    <n v="24592700"/>
    <n v="19674.16"/>
    <n v="10000"/>
    <n v="279462.5"/>
    <m/>
    <n v="24872162.5"/>
    <n v="890000"/>
    <n v="19897.73"/>
    <n v="712"/>
    <n v="27.946249999999999"/>
    <n v="0"/>
    <n v="24872162.5"/>
    <s v="Close"/>
  </r>
  <r>
    <n v="726"/>
    <x v="1"/>
    <x v="5"/>
    <x v="2"/>
    <n v="4"/>
    <n v="1250"/>
    <x v="18"/>
    <x v="2"/>
    <x v="6"/>
    <x v="4"/>
    <s v="Collection"/>
    <s v="Aldaba"/>
    <s v="Cash "/>
    <s v="MT"/>
    <n v="32.152999999999999"/>
    <n v="32.152999999999999"/>
    <n v="880000"/>
    <n v="880000"/>
    <n v="704"/>
    <n v="28294640"/>
    <n v="22635.712"/>
    <n v="10000"/>
    <n v="321530"/>
    <m/>
    <n v="28616170"/>
    <n v="890000"/>
    <n v="22892.936000000002"/>
    <n v="712.00000000000011"/>
    <n v="32.152999999999999"/>
    <n v="0"/>
    <n v="28616170"/>
    <s v="Close"/>
  </r>
  <r>
    <n v="727"/>
    <x v="1"/>
    <x v="5"/>
    <x v="2"/>
    <n v="4"/>
    <n v="1250"/>
    <x v="18"/>
    <x v="2"/>
    <x v="6"/>
    <x v="4"/>
    <s v="Collection"/>
    <s v="Aldaba"/>
    <s v="Cash "/>
    <s v="MT"/>
    <n v="29.88175"/>
    <n v="29.88175"/>
    <n v="880000"/>
    <n v="880000"/>
    <n v="704"/>
    <n v="26295940"/>
    <n v="21036.752"/>
    <n v="10000"/>
    <n v="298817.5"/>
    <m/>
    <n v="26594757.5"/>
    <n v="890000"/>
    <n v="21275.806"/>
    <n v="712"/>
    <n v="29.88175"/>
    <n v="0"/>
    <n v="26594757.5"/>
    <s v="Close"/>
  </r>
  <r>
    <n v="728"/>
    <x v="1"/>
    <x v="5"/>
    <x v="2"/>
    <n v="4"/>
    <n v="1250"/>
    <x v="18"/>
    <x v="2"/>
    <x v="6"/>
    <x v="4"/>
    <s v="Collection"/>
    <s v="Aldaba"/>
    <s v="Cash "/>
    <s v="MT"/>
    <n v="27.709250000000001"/>
    <n v="27.709250000000001"/>
    <n v="880000"/>
    <n v="880000"/>
    <n v="704"/>
    <n v="24384140"/>
    <n v="19507.312000000002"/>
    <n v="10000"/>
    <n v="277092.5"/>
    <m/>
    <n v="24661232.5"/>
    <n v="890000"/>
    <n v="19728.986000000001"/>
    <n v="712"/>
    <n v="27.709250000000001"/>
    <n v="0"/>
    <n v="24661232.5"/>
    <s v="Close"/>
  </r>
  <r>
    <n v="729"/>
    <x v="1"/>
    <x v="5"/>
    <x v="2"/>
    <n v="4"/>
    <n v="1250"/>
    <x v="18"/>
    <x v="2"/>
    <x v="6"/>
    <x v="4"/>
    <s v="Collection"/>
    <s v="Aldaba"/>
    <s v="Cash "/>
    <s v="MT"/>
    <n v="27.600625000000001"/>
    <n v="27.600625000000001"/>
    <n v="880000"/>
    <n v="880000"/>
    <n v="704"/>
    <n v="24288550"/>
    <n v="19430.84"/>
    <n v="10000"/>
    <n v="276006.25"/>
    <m/>
    <n v="24564556.25"/>
    <n v="890000"/>
    <n v="19651.645"/>
    <n v="712"/>
    <n v="27.600625000000001"/>
    <n v="0"/>
    <n v="24564556.25"/>
    <s v="Close"/>
  </r>
  <r>
    <n v="730"/>
    <x v="1"/>
    <x v="5"/>
    <x v="2"/>
    <n v="4"/>
    <n v="1250"/>
    <x v="18"/>
    <x v="2"/>
    <x v="6"/>
    <x v="4"/>
    <s v="Collection"/>
    <s v="Aldaba"/>
    <s v="Cash "/>
    <s v="MT"/>
    <n v="30.296500000000002"/>
    <n v="30.296500000000002"/>
    <n v="880000"/>
    <n v="880000"/>
    <n v="704"/>
    <n v="26660920"/>
    <n v="21328.736000000001"/>
    <n v="10000"/>
    <n v="302965"/>
    <m/>
    <n v="26963885"/>
    <n v="890000"/>
    <n v="21571.108"/>
    <n v="712"/>
    <n v="30.296500000000002"/>
    <n v="0"/>
    <n v="26963885"/>
    <s v="Close"/>
  </r>
  <r>
    <n v="731"/>
    <x v="1"/>
    <x v="5"/>
    <x v="2"/>
    <n v="4"/>
    <n v="1250"/>
    <x v="18"/>
    <x v="2"/>
    <x v="6"/>
    <x v="4"/>
    <s v="Collection"/>
    <s v="Aldaba"/>
    <s v="Cash "/>
    <s v="MT"/>
    <n v="28.202999999999999"/>
    <n v="28.202999999999999"/>
    <n v="880000"/>
    <n v="880000"/>
    <n v="704"/>
    <n v="24818640"/>
    <n v="19854.912"/>
    <n v="10000"/>
    <n v="282030"/>
    <m/>
    <n v="25100670"/>
    <n v="890000"/>
    <n v="20080.536"/>
    <n v="712"/>
    <n v="28.202999999999999"/>
    <n v="0"/>
    <n v="25100670"/>
    <s v="Close"/>
  </r>
  <r>
    <n v="732"/>
    <x v="1"/>
    <x v="5"/>
    <x v="2"/>
    <n v="4"/>
    <n v="1250"/>
    <x v="18"/>
    <x v="2"/>
    <x v="6"/>
    <x v="4"/>
    <s v="Collection"/>
    <s v="Aldaba"/>
    <s v="Cash "/>
    <s v="MT"/>
    <n v="27.827750000000002"/>
    <n v="27.827750000000002"/>
    <n v="880000"/>
    <n v="880000"/>
    <n v="704"/>
    <n v="24488420"/>
    <n v="19590.736000000001"/>
    <n v="10000"/>
    <n v="278277.5"/>
    <m/>
    <n v="24766697.5"/>
    <n v="890000"/>
    <n v="19813.358"/>
    <n v="712"/>
    <n v="27.827750000000002"/>
    <n v="0"/>
    <n v="24766697.5"/>
    <s v="Close"/>
  </r>
  <r>
    <n v="733"/>
    <x v="1"/>
    <x v="5"/>
    <x v="2"/>
    <n v="4"/>
    <n v="1250"/>
    <x v="18"/>
    <x v="2"/>
    <x v="6"/>
    <x v="4"/>
    <s v="Collection"/>
    <s v="Aldaba"/>
    <s v="Cash "/>
    <s v="MT"/>
    <n v="30.197749999999999"/>
    <n v="30.197749999999999"/>
    <n v="880000"/>
    <n v="880000"/>
    <n v="704"/>
    <n v="26574020"/>
    <n v="21259.216"/>
    <n v="10000"/>
    <n v="301977.5"/>
    <m/>
    <n v="26875997.5"/>
    <n v="890000"/>
    <n v="21500.797999999999"/>
    <n v="712"/>
    <n v="30.197749999999999"/>
    <n v="0"/>
    <n v="26875997.5"/>
    <s v="Close"/>
  </r>
  <r>
    <n v="734"/>
    <x v="1"/>
    <x v="5"/>
    <x v="2"/>
    <n v="4"/>
    <n v="1250"/>
    <x v="18"/>
    <x v="2"/>
    <x v="6"/>
    <x v="4"/>
    <s v="Collection"/>
    <s v="Aldaba"/>
    <s v="Cash "/>
    <s v="MT"/>
    <n v="28.657250000000001"/>
    <n v="28.657250000000001"/>
    <n v="880000"/>
    <n v="880000"/>
    <n v="704"/>
    <n v="25218380"/>
    <n v="20174.704000000002"/>
    <n v="10000"/>
    <n v="286572.5"/>
    <m/>
    <n v="25504952.5"/>
    <n v="890000"/>
    <n v="20403.962"/>
    <n v="712"/>
    <n v="28.657250000000001"/>
    <n v="0"/>
    <n v="25504952.5"/>
    <s v="Close"/>
  </r>
  <r>
    <n v="735"/>
    <x v="1"/>
    <x v="5"/>
    <x v="2"/>
    <n v="4"/>
    <n v="1250"/>
    <x v="22"/>
    <x v="3"/>
    <x v="8"/>
    <x v="3"/>
    <s v="Collection"/>
    <s v="Kordofan"/>
    <s v="Cash "/>
    <s v="MT"/>
    <n v="100"/>
    <n v="100"/>
    <n v="1450000"/>
    <n v="1450000"/>
    <n v="1160"/>
    <n v="145000000"/>
    <n v="116000"/>
    <n v="11125"/>
    <n v="1112500"/>
    <m/>
    <n v="146112500"/>
    <n v="1461125"/>
    <n v="116890"/>
    <n v="1168.9000000000001"/>
    <n v="100"/>
    <n v="0"/>
    <n v="146112500"/>
    <s v="Close"/>
  </r>
  <r>
    <n v="736"/>
    <x v="1"/>
    <x v="5"/>
    <x v="2"/>
    <n v="5"/>
    <n v="1250"/>
    <x v="22"/>
    <x v="3"/>
    <x v="8"/>
    <x v="3"/>
    <s v="Collection"/>
    <s v="Kordofan"/>
    <s v="Cash "/>
    <s v="MT"/>
    <n v="76.859775280898873"/>
    <n v="76.859775280898873"/>
    <n v="1450000"/>
    <n v="1450000"/>
    <n v="1160"/>
    <n v="111446674.15730336"/>
    <n v="89157.339325842695"/>
    <n v="11125"/>
    <n v="855065"/>
    <m/>
    <n v="112301739.15730336"/>
    <n v="1461125"/>
    <n v="89841.391325842691"/>
    <n v="1168.9000000000001"/>
    <n v="76.859775280898873"/>
    <n v="0"/>
    <n v="112301739.15730336"/>
    <s v="Close"/>
  </r>
  <r>
    <n v="737"/>
    <x v="1"/>
    <x v="5"/>
    <x v="2"/>
    <n v="5"/>
    <n v="1250"/>
    <x v="4"/>
    <x v="0"/>
    <x v="4"/>
    <x v="1"/>
    <s v="Collection"/>
    <s v="Gadarif"/>
    <s v="Cash "/>
    <s v="Kantar 100lb"/>
    <n v="80"/>
    <n v="3.595505617977528"/>
    <n v="94000"/>
    <n v="2091500"/>
    <n v="1673.2"/>
    <n v="7520000"/>
    <n v="6016"/>
    <n v="900"/>
    <n v="72000"/>
    <m/>
    <n v="7592000"/>
    <n v="2111525"/>
    <n v="6073.6"/>
    <n v="1689.2200000000003"/>
    <n v="3.595505617977528"/>
    <n v="0"/>
    <n v="7592000"/>
    <s v="Open "/>
  </r>
  <r>
    <n v="738"/>
    <x v="1"/>
    <x v="5"/>
    <x v="2"/>
    <n v="7"/>
    <n v="1250"/>
    <x v="4"/>
    <x v="0"/>
    <x v="4"/>
    <x v="1"/>
    <s v="Collection"/>
    <s v="Gadarif"/>
    <s v="Cash "/>
    <s v="Kantar 100lb"/>
    <n v="851.11"/>
    <n v="38.252134831460673"/>
    <n v="93000"/>
    <n v="2069250"/>
    <n v="1655.4"/>
    <n v="79153230"/>
    <n v="63322.584000000003"/>
    <n v="900"/>
    <n v="765999"/>
    <n v="40000"/>
    <n v="79959229"/>
    <n v="2090320.6932711401"/>
    <n v="63967.383199999997"/>
    <n v="1672.2565546169119"/>
    <n v="38.252134831460673"/>
    <n v="0"/>
    <n v="79959229"/>
    <s v="Open "/>
  </r>
  <r>
    <n v="739"/>
    <x v="1"/>
    <x v="5"/>
    <x v="3"/>
    <n v="11"/>
    <n v="1250"/>
    <x v="4"/>
    <x v="0"/>
    <x v="4"/>
    <x v="1"/>
    <s v="Collection"/>
    <s v="Gadarif"/>
    <s v="Cash "/>
    <s v="Kantar 100lb"/>
    <n v="537.89"/>
    <n v="24.174831460674156"/>
    <n v="88300"/>
    <n v="1964675"/>
    <n v="1571.74"/>
    <n v="47495687"/>
    <n v="37996.549599999998"/>
    <n v="900"/>
    <n v="484101"/>
    <n v="64600"/>
    <n v="48044388"/>
    <n v="1987372.2006358178"/>
    <n v="38435.510399999999"/>
    <n v="1589.8977605086543"/>
    <n v="24.174831460674156"/>
    <n v="0"/>
    <n v="48044388"/>
    <s v="Open "/>
  </r>
  <r>
    <n v="740"/>
    <x v="1"/>
    <x v="5"/>
    <x v="3"/>
    <n v="11"/>
    <n v="1250"/>
    <x v="4"/>
    <x v="0"/>
    <x v="4"/>
    <x v="1"/>
    <s v="Collection"/>
    <s v="Gadarif"/>
    <s v="Cash "/>
    <s v="Kantar 100lb"/>
    <n v="767.47"/>
    <n v="34.493033707865173"/>
    <n v="84500"/>
    <n v="1880125"/>
    <n v="1504.1"/>
    <n v="64851215"/>
    <n v="51880.972000000002"/>
    <n v="900"/>
    <n v="690723"/>
    <m/>
    <n v="65541938"/>
    <n v="1900149.9999999998"/>
    <n v="52433.5504"/>
    <n v="1520.12"/>
    <n v="34.493033707865173"/>
    <n v="0"/>
    <n v="65541938"/>
    <s v="Open "/>
  </r>
  <r>
    <n v="741"/>
    <x v="1"/>
    <x v="5"/>
    <x v="3"/>
    <n v="10"/>
    <n v="1250"/>
    <x v="18"/>
    <x v="2"/>
    <x v="6"/>
    <x v="4"/>
    <s v="Collection"/>
    <s v="Aldaba"/>
    <s v="Cash "/>
    <s v="MT"/>
    <n v="28.341249999999999"/>
    <n v="28.341249999999999"/>
    <n v="830000"/>
    <n v="830000"/>
    <n v="664"/>
    <n v="23523237.5"/>
    <n v="18818.59"/>
    <n v="10000"/>
    <n v="283412.5"/>
    <m/>
    <n v="23806650"/>
    <n v="840000"/>
    <n v="19045.32"/>
    <n v="672"/>
    <n v="28.341249999999999"/>
    <n v="0"/>
    <n v="23806650"/>
    <s v="Close"/>
  </r>
  <r>
    <n v="742"/>
    <x v="1"/>
    <x v="5"/>
    <x v="3"/>
    <n v="10"/>
    <n v="1250"/>
    <x v="18"/>
    <x v="2"/>
    <x v="6"/>
    <x v="4"/>
    <s v="Collection"/>
    <s v="Aldaba"/>
    <s v="Cash "/>
    <s v="MT"/>
    <n v="30.395250000000001"/>
    <n v="30.395250000000001"/>
    <n v="830000"/>
    <n v="830000"/>
    <n v="664"/>
    <n v="25228057.5"/>
    <n v="20182.446"/>
    <n v="10000"/>
    <n v="303952.5"/>
    <m/>
    <n v="25532010"/>
    <n v="840000"/>
    <n v="20425.608"/>
    <n v="672"/>
    <n v="30.395250000000001"/>
    <n v="0"/>
    <n v="25532010"/>
    <s v="Close"/>
  </r>
  <r>
    <n v="743"/>
    <x v="1"/>
    <x v="5"/>
    <x v="3"/>
    <n v="10"/>
    <n v="1250"/>
    <x v="18"/>
    <x v="2"/>
    <x v="6"/>
    <x v="4"/>
    <s v="Collection"/>
    <s v="Aldaba"/>
    <s v="Cash "/>
    <s v="MT"/>
    <n v="29.636849999999999"/>
    <n v="29.636849999999999"/>
    <n v="830000"/>
    <n v="830000"/>
    <n v="664"/>
    <n v="24598585.5"/>
    <n v="19678.868399999999"/>
    <n v="10000"/>
    <n v="296368.5"/>
    <m/>
    <n v="24894954"/>
    <n v="840000"/>
    <n v="19915.963199999998"/>
    <n v="672"/>
    <n v="29.636849999999999"/>
    <n v="0"/>
    <n v="24894954"/>
    <s v="Close"/>
  </r>
  <r>
    <n v="744"/>
    <x v="1"/>
    <x v="5"/>
    <x v="3"/>
    <n v="10"/>
    <n v="1250"/>
    <x v="18"/>
    <x v="2"/>
    <x v="6"/>
    <x v="4"/>
    <s v="Collection"/>
    <s v="Aldaba"/>
    <s v="Cash "/>
    <s v="MT"/>
    <n v="30.335999999999999"/>
    <n v="30.335999999999999"/>
    <n v="830000"/>
    <n v="830000"/>
    <n v="664"/>
    <n v="25178880"/>
    <n v="20143.103999999999"/>
    <n v="10000"/>
    <n v="303360"/>
    <m/>
    <n v="25482240"/>
    <n v="840000"/>
    <n v="20385.792000000001"/>
    <n v="672.00000000000011"/>
    <n v="30.335999999999999"/>
    <n v="0"/>
    <n v="25482240"/>
    <s v="Close"/>
  </r>
  <r>
    <n v="745"/>
    <x v="1"/>
    <x v="5"/>
    <x v="3"/>
    <n v="10"/>
    <n v="1250"/>
    <x v="18"/>
    <x v="2"/>
    <x v="6"/>
    <x v="4"/>
    <s v="Collection"/>
    <s v="Aldaba"/>
    <s v="Cash "/>
    <s v="MT"/>
    <n v="25.457750000000001"/>
    <n v="25.457750000000001"/>
    <n v="830000"/>
    <n v="830000"/>
    <n v="664"/>
    <n v="21129932.5"/>
    <n v="16903.946"/>
    <n v="10000"/>
    <n v="254577.5"/>
    <m/>
    <n v="21384510"/>
    <n v="840000"/>
    <n v="17107.608"/>
    <n v="672"/>
    <n v="25.457750000000001"/>
    <n v="0"/>
    <n v="21384510"/>
    <s v="Close"/>
  </r>
  <r>
    <n v="746"/>
    <x v="1"/>
    <x v="5"/>
    <x v="3"/>
    <n v="10"/>
    <n v="1250"/>
    <x v="18"/>
    <x v="2"/>
    <x v="6"/>
    <x v="4"/>
    <s v="Collection"/>
    <s v="Aldaba"/>
    <s v="Cash "/>
    <s v="MT"/>
    <n v="28.222750000000001"/>
    <n v="28.222750000000001"/>
    <n v="830000"/>
    <n v="830000"/>
    <n v="664"/>
    <n v="23424882.5"/>
    <n v="18739.905999999999"/>
    <n v="10000"/>
    <n v="282227.5"/>
    <m/>
    <n v="23707110"/>
    <n v="840000"/>
    <n v="18965.687999999998"/>
    <n v="671.99999999999989"/>
    <n v="28.222750000000001"/>
    <n v="0"/>
    <n v="23707110"/>
    <s v="Close"/>
  </r>
  <r>
    <n v="747"/>
    <x v="1"/>
    <x v="5"/>
    <x v="3"/>
    <n v="10"/>
    <n v="1250"/>
    <x v="18"/>
    <x v="2"/>
    <x v="6"/>
    <x v="4"/>
    <s v="Collection"/>
    <s v="Aldaba"/>
    <s v="Cash "/>
    <s v="MT"/>
    <n v="27.985749999999999"/>
    <n v="27.985749999999999"/>
    <n v="830000"/>
    <n v="830000"/>
    <n v="664"/>
    <n v="23228172.5"/>
    <n v="18582.538"/>
    <n v="10000"/>
    <n v="279857.5"/>
    <m/>
    <n v="23508030"/>
    <n v="840000"/>
    <n v="18806.423999999999"/>
    <n v="672"/>
    <n v="27.985749999999999"/>
    <n v="0"/>
    <n v="23508030"/>
    <s v="Close"/>
  </r>
  <r>
    <n v="748"/>
    <x v="1"/>
    <x v="5"/>
    <x v="3"/>
    <n v="10"/>
    <n v="1250"/>
    <x v="18"/>
    <x v="2"/>
    <x v="6"/>
    <x v="4"/>
    <s v="Collection"/>
    <s v="Aldaba"/>
    <s v="Cash "/>
    <s v="MT"/>
    <n v="27.334"/>
    <n v="27.334"/>
    <n v="830000"/>
    <n v="830000"/>
    <n v="664"/>
    <n v="22687220"/>
    <n v="18149.776000000002"/>
    <n v="10000"/>
    <n v="273340"/>
    <m/>
    <n v="22960560"/>
    <n v="840000"/>
    <n v="18368.448"/>
    <n v="672"/>
    <n v="27.334"/>
    <n v="0"/>
    <n v="22960560"/>
    <s v="Close"/>
  </r>
  <r>
    <n v="749"/>
    <x v="1"/>
    <x v="5"/>
    <x v="3"/>
    <n v="11"/>
    <n v="1250"/>
    <x v="18"/>
    <x v="2"/>
    <x v="6"/>
    <x v="4"/>
    <s v="Collection"/>
    <s v="Aldaba"/>
    <s v="Cash "/>
    <s v="MT"/>
    <n v="30.27675"/>
    <n v="30.27675"/>
    <n v="830000"/>
    <n v="830000"/>
    <n v="664"/>
    <n v="25129702.5"/>
    <n v="20103.761999999999"/>
    <n v="10000"/>
    <n v="302767.5"/>
    <m/>
    <n v="25432470"/>
    <n v="840000"/>
    <n v="20345.975999999999"/>
    <n v="672"/>
    <n v="30.27675"/>
    <n v="0"/>
    <n v="25432470"/>
    <s v="Close"/>
  </r>
  <r>
    <n v="750"/>
    <x v="1"/>
    <x v="5"/>
    <x v="3"/>
    <n v="11"/>
    <n v="1250"/>
    <x v="18"/>
    <x v="2"/>
    <x v="6"/>
    <x v="4"/>
    <s v="Collection"/>
    <s v="Aldaba"/>
    <s v="Cash "/>
    <s v="MT"/>
    <n v="30.197749999999999"/>
    <n v="30.197749999999999"/>
    <n v="830000"/>
    <n v="830000"/>
    <n v="664"/>
    <n v="25064132.5"/>
    <n v="20051.306"/>
    <n v="10000"/>
    <n v="301977.5"/>
    <m/>
    <n v="25366110"/>
    <n v="840000"/>
    <n v="20292.887999999999"/>
    <n v="672"/>
    <n v="30.197749999999999"/>
    <n v="0"/>
    <n v="25366110"/>
    <s v="Close"/>
  </r>
  <r>
    <n v="751"/>
    <x v="1"/>
    <x v="5"/>
    <x v="3"/>
    <n v="11"/>
    <n v="1250"/>
    <x v="18"/>
    <x v="2"/>
    <x v="6"/>
    <x v="4"/>
    <s v="Collection"/>
    <s v="Aldaba"/>
    <s v="Cash "/>
    <s v="MT"/>
    <n v="24.983750000000001"/>
    <n v="24.983750000000001"/>
    <n v="830000"/>
    <n v="830000"/>
    <n v="664"/>
    <n v="20736512.5"/>
    <n v="16589.21"/>
    <n v="10000"/>
    <n v="249837.5"/>
    <m/>
    <n v="20986350"/>
    <n v="840000"/>
    <n v="16789.080000000002"/>
    <n v="672"/>
    <n v="24.983750000000001"/>
    <n v="0"/>
    <n v="20986350"/>
    <s v="Close"/>
  </r>
  <r>
    <n v="752"/>
    <x v="1"/>
    <x v="5"/>
    <x v="3"/>
    <n v="11"/>
    <n v="1250"/>
    <x v="18"/>
    <x v="2"/>
    <x v="6"/>
    <x v="4"/>
    <s v="Collection"/>
    <s v="Aldaba"/>
    <s v="Cash "/>
    <s v="MT"/>
    <n v="31.8765"/>
    <n v="31.8765"/>
    <n v="830000"/>
    <n v="830000"/>
    <n v="664"/>
    <n v="26457495"/>
    <n v="21165.995999999999"/>
    <n v="10000"/>
    <n v="318765"/>
    <m/>
    <n v="26776260"/>
    <n v="840000"/>
    <n v="21421.008000000002"/>
    <n v="672"/>
    <n v="31.8765"/>
    <n v="0"/>
    <n v="26776260"/>
    <s v="Close"/>
  </r>
  <r>
    <n v="753"/>
    <x v="1"/>
    <x v="5"/>
    <x v="3"/>
    <n v="11"/>
    <n v="1250"/>
    <x v="18"/>
    <x v="2"/>
    <x v="6"/>
    <x v="4"/>
    <s v="Collection"/>
    <s v="Aldaba"/>
    <s v="Cash "/>
    <s v="MT"/>
    <n v="29.605250000000002"/>
    <n v="29.605250000000002"/>
    <n v="830000"/>
    <n v="830000"/>
    <n v="664"/>
    <n v="24572357.5"/>
    <n v="19657.885999999999"/>
    <n v="10000"/>
    <n v="296052.5"/>
    <m/>
    <n v="24868410"/>
    <n v="840000"/>
    <n v="19894.727999999999"/>
    <n v="671.99999999999989"/>
    <n v="29.605250000000002"/>
    <n v="0"/>
    <n v="24868410"/>
    <s v="Close"/>
  </r>
  <r>
    <n v="754"/>
    <x v="1"/>
    <x v="5"/>
    <x v="3"/>
    <n v="11"/>
    <n v="1250"/>
    <x v="18"/>
    <x v="2"/>
    <x v="6"/>
    <x v="4"/>
    <s v="Collection"/>
    <s v="Aldaba"/>
    <s v="Cash "/>
    <s v="MT"/>
    <n v="25.457750000000001"/>
    <n v="25.457750000000001"/>
    <n v="830000"/>
    <n v="830000"/>
    <n v="664"/>
    <n v="21129932.5"/>
    <n v="16903.946"/>
    <n v="10000"/>
    <n v="254577.5"/>
    <m/>
    <n v="21384510"/>
    <n v="840000"/>
    <n v="17107.608"/>
    <n v="672"/>
    <n v="25.457750000000001"/>
    <n v="0"/>
    <n v="21384510"/>
    <s v="Close"/>
  </r>
  <r>
    <n v="755"/>
    <x v="1"/>
    <x v="5"/>
    <x v="3"/>
    <n v="11"/>
    <n v="1250"/>
    <x v="18"/>
    <x v="2"/>
    <x v="6"/>
    <x v="4"/>
    <s v="Collection"/>
    <s v="Aldaba"/>
    <s v="Cash "/>
    <s v="MT"/>
    <n v="29.861999999999998"/>
    <n v="29.861999999999998"/>
    <n v="830000"/>
    <n v="830000"/>
    <n v="664"/>
    <n v="24785460"/>
    <n v="19828.367999999999"/>
    <n v="10000"/>
    <n v="298620"/>
    <m/>
    <n v="25084080"/>
    <n v="840000"/>
    <n v="20067.263999999999"/>
    <n v="672"/>
    <n v="29.861999999999998"/>
    <n v="0"/>
    <n v="25084080"/>
    <s v="Close"/>
  </r>
  <r>
    <n v="756"/>
    <x v="1"/>
    <x v="5"/>
    <x v="3"/>
    <n v="11"/>
    <n v="1250"/>
    <x v="18"/>
    <x v="2"/>
    <x v="6"/>
    <x v="4"/>
    <s v="Collection"/>
    <s v="Aldaba"/>
    <s v="Cash "/>
    <s v="MT"/>
    <n v="29.625"/>
    <n v="29.625"/>
    <n v="830000"/>
    <n v="830000"/>
    <n v="664"/>
    <n v="24588750"/>
    <n v="19671"/>
    <n v="10000"/>
    <n v="296250"/>
    <m/>
    <n v="24885000"/>
    <n v="840000"/>
    <n v="19908"/>
    <n v="672"/>
    <n v="29.625"/>
    <n v="0"/>
    <n v="24885000"/>
    <s v="Close"/>
  </r>
  <r>
    <n v="757"/>
    <x v="1"/>
    <x v="5"/>
    <x v="3"/>
    <n v="11"/>
    <n v="1250"/>
    <x v="18"/>
    <x v="2"/>
    <x v="6"/>
    <x v="4"/>
    <s v="Collection"/>
    <s v="Aldaba"/>
    <s v="Cash "/>
    <s v="MT"/>
    <n v="33.298499999999997"/>
    <n v="33.298499999999997"/>
    <n v="830000"/>
    <n v="830000"/>
    <n v="664"/>
    <n v="27637754.999999996"/>
    <n v="22110.203999999998"/>
    <n v="10000"/>
    <n v="332985"/>
    <m/>
    <n v="27970739.999999996"/>
    <n v="840000"/>
    <n v="22376.591999999997"/>
    <n v="672"/>
    <n v="33.298499999999997"/>
    <n v="0"/>
    <n v="27970739.999999996"/>
    <s v="Close"/>
  </r>
  <r>
    <n v="758"/>
    <x v="1"/>
    <x v="5"/>
    <x v="3"/>
    <n v="11"/>
    <n v="1250"/>
    <x v="18"/>
    <x v="2"/>
    <x v="6"/>
    <x v="4"/>
    <s v="Collection"/>
    <s v="Aldaba"/>
    <s v="Cash "/>
    <s v="MT"/>
    <n v="30.138500000000001"/>
    <n v="30.138500000000001"/>
    <n v="830000"/>
    <n v="830000"/>
    <n v="664"/>
    <n v="25014955"/>
    <n v="20011.964"/>
    <n v="10000"/>
    <n v="301385"/>
    <m/>
    <n v="25316340"/>
    <n v="840000"/>
    <n v="20253.072"/>
    <n v="672"/>
    <n v="30.138500000000001"/>
    <n v="0"/>
    <n v="25316340"/>
    <s v="Close"/>
  </r>
  <r>
    <n v="759"/>
    <x v="1"/>
    <x v="5"/>
    <x v="3"/>
    <n v="12"/>
    <n v="1250"/>
    <x v="18"/>
    <x v="2"/>
    <x v="6"/>
    <x v="4"/>
    <s v="Collection"/>
    <s v="Aldaba"/>
    <s v="Cash "/>
    <s v="MT"/>
    <n v="28.835000000000001"/>
    <n v="28.835000000000001"/>
    <n v="830000"/>
    <n v="830000"/>
    <n v="664"/>
    <n v="23933050"/>
    <n v="19146.439999999999"/>
    <n v="10000"/>
    <n v="288350"/>
    <m/>
    <n v="24221400"/>
    <n v="840000"/>
    <n v="19377.12"/>
    <n v="672"/>
    <n v="28.835000000000001"/>
    <n v="0"/>
    <n v="24221400"/>
    <s v="Close"/>
  </r>
  <r>
    <n v="760"/>
    <x v="1"/>
    <x v="5"/>
    <x v="3"/>
    <n v="12"/>
    <n v="1250"/>
    <x v="18"/>
    <x v="2"/>
    <x v="6"/>
    <x v="4"/>
    <s v="Collection"/>
    <s v="Aldaba"/>
    <s v="Cash "/>
    <s v="MT"/>
    <n v="31.106249999999999"/>
    <n v="31.106249999999999"/>
    <n v="830000"/>
    <n v="830000"/>
    <n v="664"/>
    <n v="25818187.5"/>
    <n v="20654.55"/>
    <n v="10000"/>
    <n v="311062.5"/>
    <m/>
    <n v="26129250"/>
    <n v="840000"/>
    <n v="20903.400000000001"/>
    <n v="672.00000000000011"/>
    <n v="31.106249999999999"/>
    <n v="0"/>
    <n v="26129250"/>
    <s v="Close"/>
  </r>
  <r>
    <n v="761"/>
    <x v="1"/>
    <x v="5"/>
    <x v="3"/>
    <n v="12"/>
    <n v="1250"/>
    <x v="18"/>
    <x v="2"/>
    <x v="6"/>
    <x v="4"/>
    <s v="Collection"/>
    <s v="Aldaba"/>
    <s v="Cash "/>
    <s v="MT"/>
    <n v="17.696000000000002"/>
    <n v="17.696000000000002"/>
    <n v="830000"/>
    <n v="830000"/>
    <n v="664"/>
    <n v="14687680.000000002"/>
    <n v="11750.144000000002"/>
    <n v="10000"/>
    <n v="176960.00000000003"/>
    <m/>
    <n v="14864640.000000002"/>
    <n v="840000"/>
    <n v="11891.712000000001"/>
    <n v="672"/>
    <n v="17.696000000000002"/>
    <n v="0"/>
    <n v="14864640.000000002"/>
    <s v="Close"/>
  </r>
  <r>
    <n v="762"/>
    <x v="1"/>
    <x v="5"/>
    <x v="3"/>
    <n v="12"/>
    <n v="1250"/>
    <x v="18"/>
    <x v="2"/>
    <x v="6"/>
    <x v="4"/>
    <s v="Collection"/>
    <s v="Aldaba"/>
    <s v="Cash "/>
    <s v="MT"/>
    <n v="26.020624999999999"/>
    <n v="26.020624999999999"/>
    <n v="830000"/>
    <n v="830000"/>
    <n v="664"/>
    <n v="21597118.75"/>
    <n v="17277.695"/>
    <n v="10000"/>
    <n v="260206.25"/>
    <m/>
    <n v="21857325"/>
    <n v="840000"/>
    <n v="17485.86"/>
    <n v="672"/>
    <n v="26.020624999999999"/>
    <n v="0"/>
    <n v="21857325"/>
    <s v="Close"/>
  </r>
  <r>
    <n v="763"/>
    <x v="1"/>
    <x v="5"/>
    <x v="3"/>
    <n v="12"/>
    <n v="1250"/>
    <x v="18"/>
    <x v="2"/>
    <x v="6"/>
    <x v="4"/>
    <s v="Collection"/>
    <s v="Aldaba"/>
    <s v="Cash "/>
    <s v="MT"/>
    <n v="19.276"/>
    <n v="19.276"/>
    <n v="830000"/>
    <n v="830000"/>
    <n v="664"/>
    <n v="15999080"/>
    <n v="12799.263999999999"/>
    <n v="10000"/>
    <n v="192760"/>
    <m/>
    <n v="16191840"/>
    <n v="840000"/>
    <n v="12953.472"/>
    <n v="672"/>
    <n v="19.276"/>
    <n v="0"/>
    <n v="16191840"/>
    <s v="Close"/>
  </r>
  <r>
    <n v="764"/>
    <x v="1"/>
    <x v="5"/>
    <x v="3"/>
    <n v="12"/>
    <n v="1250"/>
    <x v="18"/>
    <x v="2"/>
    <x v="6"/>
    <x v="4"/>
    <s v="Collection"/>
    <s v="Aldaba"/>
    <s v="Cash "/>
    <s v="MT"/>
    <n v="26.07"/>
    <n v="26.07"/>
    <n v="830000"/>
    <n v="830000"/>
    <n v="664"/>
    <n v="21638100"/>
    <n v="17310.48"/>
    <n v="10000"/>
    <n v="260700"/>
    <m/>
    <n v="21898800"/>
    <n v="840000"/>
    <n v="17519.04"/>
    <n v="672"/>
    <n v="26.07"/>
    <n v="0"/>
    <n v="21898800"/>
    <s v="Close"/>
  </r>
  <r>
    <n v="765"/>
    <x v="1"/>
    <x v="5"/>
    <x v="3"/>
    <n v="12"/>
    <n v="1250"/>
    <x v="18"/>
    <x v="2"/>
    <x v="6"/>
    <x v="4"/>
    <s v="Collection"/>
    <s v="Aldaba"/>
    <s v="Cash "/>
    <s v="MT"/>
    <n v="49.947749999999999"/>
    <n v="49.947749999999999"/>
    <n v="830000"/>
    <n v="830000"/>
    <n v="664"/>
    <n v="41456632.5"/>
    <n v="33165.305999999997"/>
    <n v="10000"/>
    <n v="499477.5"/>
    <m/>
    <n v="41956110"/>
    <n v="840000"/>
    <n v="33564.887999999999"/>
    <n v="672"/>
    <n v="49.947749999999999"/>
    <n v="0"/>
    <n v="41956110"/>
    <s v="Close"/>
  </r>
  <r>
    <n v="766"/>
    <x v="1"/>
    <x v="5"/>
    <x v="3"/>
    <n v="12"/>
    <n v="1250"/>
    <x v="18"/>
    <x v="2"/>
    <x v="6"/>
    <x v="4"/>
    <s v="Collection"/>
    <s v="Aldaba"/>
    <s v="Cash "/>
    <s v="MT"/>
    <n v="27.946249999999999"/>
    <n v="27.946249999999999"/>
    <n v="830000"/>
    <n v="830000"/>
    <n v="664"/>
    <n v="23195387.5"/>
    <n v="18556.310000000001"/>
    <n v="10000"/>
    <n v="279462.5"/>
    <m/>
    <n v="23474850"/>
    <n v="840000"/>
    <n v="18779.88"/>
    <n v="672.00000000000011"/>
    <n v="27.946249999999999"/>
    <n v="0"/>
    <n v="23474850"/>
    <s v="Close"/>
  </r>
  <r>
    <n v="767"/>
    <x v="1"/>
    <x v="5"/>
    <x v="3"/>
    <n v="13"/>
    <n v="1269.82"/>
    <x v="18"/>
    <x v="2"/>
    <x v="6"/>
    <x v="4"/>
    <s v="Collection"/>
    <s v="Aldaba"/>
    <s v="Cash "/>
    <s v="MT"/>
    <n v="30.0595"/>
    <n v="30.0595"/>
    <n v="830000"/>
    <n v="830000"/>
    <n v="653.6359484021358"/>
    <n v="24949385"/>
    <n v="19647.969790994001"/>
    <n v="10000"/>
    <n v="300595"/>
    <m/>
    <n v="25249980"/>
    <n v="840000"/>
    <n v="19884.692318596339"/>
    <n v="661.51108031059528"/>
    <n v="30.0595"/>
    <n v="0"/>
    <n v="25249980"/>
    <s v="Close"/>
  </r>
  <r>
    <n v="768"/>
    <x v="1"/>
    <x v="5"/>
    <x v="3"/>
    <n v="13"/>
    <n v="1269.82"/>
    <x v="18"/>
    <x v="2"/>
    <x v="6"/>
    <x v="4"/>
    <s v="Collection"/>
    <s v="Aldaba"/>
    <s v="Cash "/>
    <s v="MT"/>
    <n v="25.28"/>
    <n v="25.28"/>
    <n v="830000"/>
    <n v="830000"/>
    <n v="653.6359484021358"/>
    <n v="20982400"/>
    <n v="16523.916775605991"/>
    <n v="10000"/>
    <n v="252800"/>
    <m/>
    <n v="21235200"/>
    <n v="840000"/>
    <n v="16723.000110251847"/>
    <n v="661.51108031059516"/>
    <n v="25.28"/>
    <n v="0"/>
    <n v="21235200"/>
    <s v="Close"/>
  </r>
  <r>
    <n v="769"/>
    <x v="1"/>
    <x v="5"/>
    <x v="3"/>
    <n v="13"/>
    <n v="1269.82"/>
    <x v="18"/>
    <x v="2"/>
    <x v="6"/>
    <x v="4"/>
    <s v="Collection"/>
    <s v="Aldaba"/>
    <s v="Cash "/>
    <s v="MT"/>
    <n v="28.341249999999999"/>
    <n v="28.341249999999999"/>
    <n v="830000"/>
    <n v="830000"/>
    <n v="653.6359484021358"/>
    <n v="23523237.5"/>
    <n v="18524.85982265203"/>
    <n v="10000"/>
    <n v="283412.5"/>
    <m/>
    <n v="23806650"/>
    <n v="840000"/>
    <n v="18748.050904852658"/>
    <n v="661.51108031059528"/>
    <n v="28.341249999999999"/>
    <n v="0"/>
    <n v="23806650"/>
    <s v="Close"/>
  </r>
  <r>
    <n v="770"/>
    <x v="1"/>
    <x v="5"/>
    <x v="3"/>
    <n v="13"/>
    <n v="1269.82"/>
    <x v="18"/>
    <x v="2"/>
    <x v="6"/>
    <x v="4"/>
    <s v="Collection"/>
    <s v="Aldaba"/>
    <s v="Cash "/>
    <s v="MT"/>
    <n v="26.228000000000002"/>
    <n v="26.228000000000002"/>
    <n v="830000"/>
    <n v="830000"/>
    <n v="653.6359484021358"/>
    <n v="21769240"/>
    <n v="17143.563654691217"/>
    <n v="10000"/>
    <n v="262280"/>
    <m/>
    <n v="22031520"/>
    <n v="840000"/>
    <n v="17350.112614386293"/>
    <n v="661.51108031059528"/>
    <n v="26.228000000000002"/>
    <n v="0"/>
    <n v="22031520"/>
    <s v="Close"/>
  </r>
  <r>
    <n v="771"/>
    <x v="1"/>
    <x v="5"/>
    <x v="3"/>
    <n v="13"/>
    <n v="1269.82"/>
    <x v="18"/>
    <x v="2"/>
    <x v="6"/>
    <x v="4"/>
    <s v="Collection"/>
    <s v="Aldaba"/>
    <s v="Cash "/>
    <s v="MT"/>
    <n v="27.19575"/>
    <n v="27.19575"/>
    <n v="830000"/>
    <n v="830000"/>
    <n v="653.6359484021358"/>
    <n v="22572472.5"/>
    <n v="17776.119843757384"/>
    <n v="10000"/>
    <n v="271957.5"/>
    <m/>
    <n v="22844430"/>
    <n v="840000"/>
    <n v="17990.28996235687"/>
    <n v="661.51108031059516"/>
    <n v="27.19575"/>
    <n v="0"/>
    <n v="22844430"/>
    <s v="Close"/>
  </r>
  <r>
    <n v="772"/>
    <x v="1"/>
    <x v="5"/>
    <x v="3"/>
    <n v="13"/>
    <n v="1269.82"/>
    <x v="18"/>
    <x v="2"/>
    <x v="6"/>
    <x v="4"/>
    <s v="Collection"/>
    <s v="Aldaba"/>
    <s v="Cash "/>
    <s v="MT"/>
    <n v="48.831874999999997"/>
    <n v="48.831874999999997"/>
    <n v="830000"/>
    <n v="830000"/>
    <n v="653.6359484021358"/>
    <n v="40530456.25"/>
    <n v="31918.268927879544"/>
    <n v="10000"/>
    <n v="488318.74999999994"/>
    <m/>
    <n v="41018775"/>
    <n v="840000.00000000012"/>
    <n v="32302.826384841948"/>
    <n v="661.51108031059528"/>
    <n v="48.831874999999997"/>
    <n v="0"/>
    <n v="41018775"/>
    <s v="Close"/>
  </r>
  <r>
    <n v="773"/>
    <x v="1"/>
    <x v="5"/>
    <x v="3"/>
    <n v="13"/>
    <n v="1269.82"/>
    <x v="18"/>
    <x v="2"/>
    <x v="6"/>
    <x v="4"/>
    <s v="Collection"/>
    <s v="Aldaba"/>
    <s v="Cash "/>
    <s v="MT"/>
    <n v="38.156999999999996"/>
    <n v="38.156999999999996"/>
    <n v="830000"/>
    <n v="830000"/>
    <n v="653.6359484021358"/>
    <n v="31670309.999999996"/>
    <n v="24940.786883180292"/>
    <n v="10000"/>
    <n v="381569.99999999994"/>
    <m/>
    <n v="32051879.999999996"/>
    <n v="840000"/>
    <n v="25241.278291411378"/>
    <n v="661.51108031059516"/>
    <n v="38.156999999999996"/>
    <n v="0"/>
    <n v="32051879.999999996"/>
    <s v="Close"/>
  </r>
  <r>
    <n v="774"/>
    <x v="1"/>
    <x v="5"/>
    <x v="3"/>
    <n v="11"/>
    <n v="1250"/>
    <x v="19"/>
    <x v="3"/>
    <x v="10"/>
    <x v="5"/>
    <s v="Collection"/>
    <s v="New Halfa"/>
    <s v="Cash "/>
    <s v="110 Bag"/>
    <n v="27"/>
    <n v="2.97"/>
    <n v="120000"/>
    <n v="1090909.0909090911"/>
    <n v="872.72727272727286"/>
    <n v="3240000"/>
    <n v="2592"/>
    <n v="1336.6218585622444"/>
    <n v="36088.7901811806"/>
    <m/>
    <n v="3276088.7901811805"/>
    <n v="1103060.198714202"/>
    <n v="2620.8710321449444"/>
    <n v="882.44815897136164"/>
    <n v="2.97"/>
    <n v="0"/>
    <n v="3276088.7901811805"/>
    <s v="Open "/>
  </r>
  <r>
    <n v="775"/>
    <x v="1"/>
    <x v="5"/>
    <x v="3"/>
    <n v="12"/>
    <n v="1250"/>
    <x v="19"/>
    <x v="3"/>
    <x v="10"/>
    <x v="5"/>
    <s v="Collection"/>
    <s v="New Halfa"/>
    <s v="Cash "/>
    <s v="110 Bag"/>
    <n v="134"/>
    <n v="14.74"/>
    <n v="128000"/>
    <n v="1163636.3636363638"/>
    <n v="930.90909090909099"/>
    <n v="17152000"/>
    <n v="13721.6"/>
    <n v="1336.6218585622444"/>
    <n v="179107.32904734075"/>
    <m/>
    <n v="17331107.329047341"/>
    <n v="1175787.471441475"/>
    <n v="13864.885863237872"/>
    <n v="940.62997715317988"/>
    <n v="14.74"/>
    <n v="0"/>
    <n v="17331107.329047341"/>
    <s v="Open "/>
  </r>
  <r>
    <n v="776"/>
    <x v="1"/>
    <x v="5"/>
    <x v="3"/>
    <n v="13"/>
    <n v="1269.82"/>
    <x v="19"/>
    <x v="3"/>
    <x v="10"/>
    <x v="5"/>
    <s v="Collection"/>
    <s v="New Halfa"/>
    <s v="Cash "/>
    <s v="110 Bag"/>
    <n v="120"/>
    <n v="13.2"/>
    <n v="133000"/>
    <n v="1209090.9090909089"/>
    <n v="952.17503984100813"/>
    <n v="15960000"/>
    <n v="12568.71052590131"/>
    <n v="1336.6218585622444"/>
    <n v="160394.62302746932"/>
    <m/>
    <n v="16120394.62302747"/>
    <n v="1221242.0168960206"/>
    <n v="12695.023407276205"/>
    <n v="961.74419752092467"/>
    <n v="13.2"/>
    <n v="0"/>
    <n v="16120394.623027472"/>
    <s v="Open "/>
  </r>
  <r>
    <n v="777"/>
    <x v="1"/>
    <x v="5"/>
    <x v="3"/>
    <n v="13"/>
    <n v="1269.82"/>
    <x v="19"/>
    <x v="3"/>
    <x v="10"/>
    <x v="5"/>
    <s v="Collection"/>
    <s v="New Halfa"/>
    <s v="Cash "/>
    <s v="110 Bag"/>
    <n v="98"/>
    <n v="10.78"/>
    <n v="132000"/>
    <n v="1200000"/>
    <n v="945.01582901513609"/>
    <n v="12936000"/>
    <n v="10187.270636783167"/>
    <n v="1336.6218585622444"/>
    <n v="130988.94213909995"/>
    <m/>
    <n v="13066988.9421391"/>
    <n v="1212151.1078051114"/>
    <n v="10290.426156572665"/>
    <n v="954.58498669505241"/>
    <n v="10.78"/>
    <n v="0"/>
    <n v="13066988.9421391"/>
    <s v="Open "/>
  </r>
  <r>
    <n v="778"/>
    <x v="1"/>
    <x v="5"/>
    <x v="3"/>
    <n v="14"/>
    <n v="1269.82"/>
    <x v="19"/>
    <x v="3"/>
    <x v="10"/>
    <x v="5"/>
    <s v="Collection"/>
    <s v="New Halfa"/>
    <s v="Cash "/>
    <s v="110 Bag"/>
    <n v="900"/>
    <n v="99"/>
    <n v="132000"/>
    <n v="1200000"/>
    <n v="945.01582901513609"/>
    <n v="118800000"/>
    <n v="93556.567072498467"/>
    <n v="1336.6218585622444"/>
    <n v="1202959.6727060198"/>
    <m/>
    <n v="120002959.67270602"/>
    <n v="1212151.1078051114"/>
    <n v="94503.913682810191"/>
    <n v="954.58498669505241"/>
    <n v="99"/>
    <n v="0"/>
    <n v="120002959.67270604"/>
    <s v="Open "/>
  </r>
  <r>
    <n v="779"/>
    <x v="1"/>
    <x v="5"/>
    <x v="3"/>
    <n v="14"/>
    <n v="1269.82"/>
    <x v="19"/>
    <x v="3"/>
    <x v="10"/>
    <x v="5"/>
    <s v="Collection"/>
    <s v="New Halfa"/>
    <s v="Cash "/>
    <s v="110 Bag"/>
    <n v="100"/>
    <n v="11"/>
    <n v="131000"/>
    <n v="1190909.0909090911"/>
    <n v="937.85661818926394"/>
    <n v="13100000"/>
    <n v="10316.422800081902"/>
    <n v="1336.6218585622444"/>
    <n v="133662.18585622445"/>
    <m/>
    <n v="13233662.185856225"/>
    <n v="1203060.1987142023"/>
    <n v="10421.683534560982"/>
    <n v="947.42577586918014"/>
    <n v="11"/>
    <n v="0"/>
    <n v="13233662.185856225"/>
    <s v="Open "/>
  </r>
  <r>
    <n v="780"/>
    <x v="1"/>
    <x v="5"/>
    <x v="3"/>
    <n v="14"/>
    <n v="1269.82"/>
    <x v="19"/>
    <x v="3"/>
    <x v="10"/>
    <x v="5"/>
    <s v="Collection"/>
    <s v="New Halfa"/>
    <s v="Cash "/>
    <s v="110 Bag"/>
    <n v="81"/>
    <n v="8.91"/>
    <n v="129000"/>
    <n v="1172727.2727272727"/>
    <n v="923.5381965375193"/>
    <n v="10449000"/>
    <n v="8228.7253311492968"/>
    <n v="1336.6218585622444"/>
    <n v="108266.37054354179"/>
    <m/>
    <n v="10557266.370543541"/>
    <n v="1184878.3805323839"/>
    <n v="8313.9865260773513"/>
    <n v="933.10735421743561"/>
    <n v="8.91"/>
    <n v="0"/>
    <n v="10557266.370543541"/>
    <s v="Open "/>
  </r>
  <r>
    <n v="781"/>
    <x v="1"/>
    <x v="5"/>
    <x v="3"/>
    <n v="14"/>
    <n v="1269.82"/>
    <x v="23"/>
    <x v="5"/>
    <x v="11"/>
    <x v="0"/>
    <s v="Collection"/>
    <s v="Al-dinder"/>
    <s v="Cash "/>
    <s v="Kantar 100lb"/>
    <n v="2000"/>
    <n v="89.887640449438209"/>
    <n v="58000"/>
    <n v="1290500"/>
    <n v="1016.2857727866942"/>
    <n v="116000000"/>
    <n v="91351.53013812982"/>
    <n v="494.38202247191015"/>
    <n v="988764.04494382034"/>
    <m/>
    <n v="116988764.04494382"/>
    <n v="1301500"/>
    <n v="92130.194866157268"/>
    <n v="1024.9484178859996"/>
    <n v="89.887640449438209"/>
    <n v="0"/>
    <n v="116988764.04494382"/>
    <s v="Open "/>
  </r>
  <r>
    <n v="782"/>
    <x v="1"/>
    <x v="5"/>
    <x v="0"/>
    <n v="16"/>
    <n v="1278"/>
    <x v="18"/>
    <x v="2"/>
    <x v="6"/>
    <x v="4"/>
    <s v="Collection"/>
    <s v="Aldaba"/>
    <s v="Cash "/>
    <s v="MT"/>
    <n v="52.436250000000001"/>
    <n v="52.436250000000001"/>
    <n v="840000"/>
    <n v="840000"/>
    <n v="657.27699530516429"/>
    <n v="44046450"/>
    <n v="34465.140845070426"/>
    <n v="10000"/>
    <n v="524362.5"/>
    <m/>
    <n v="44570812.5"/>
    <n v="850000"/>
    <n v="34875.440140845072"/>
    <n v="665.10172143974967"/>
    <n v="52.436250000000001"/>
    <n v="0"/>
    <n v="44570812.5"/>
    <s v="Close"/>
  </r>
  <r>
    <n v="783"/>
    <x v="1"/>
    <x v="5"/>
    <x v="0"/>
    <n v="16"/>
    <n v="1278"/>
    <x v="18"/>
    <x v="2"/>
    <x v="6"/>
    <x v="4"/>
    <s v="Collection"/>
    <s v="Aldaba"/>
    <s v="Cash "/>
    <s v="MT"/>
    <n v="45.405250000000002"/>
    <n v="45.405250000000002"/>
    <n v="845000"/>
    <n v="845000"/>
    <n v="661.18935837245692"/>
    <n v="38367436.25"/>
    <n v="30021.468114241001"/>
    <n v="10000"/>
    <n v="454052.5"/>
    <m/>
    <n v="38821488.75"/>
    <n v="855000"/>
    <n v="30376.75176056338"/>
    <n v="669.01408450704218"/>
    <n v="45.405250000000002"/>
    <n v="0"/>
    <n v="38821488.75"/>
    <s v="Close"/>
  </r>
  <r>
    <n v="784"/>
    <x v="1"/>
    <x v="5"/>
    <x v="0"/>
    <n v="17"/>
    <n v="1278"/>
    <x v="18"/>
    <x v="2"/>
    <x v="6"/>
    <x v="4"/>
    <s v="Collection"/>
    <s v="Aldaba"/>
    <s v="Cash "/>
    <s v="MT"/>
    <n v="49.77"/>
    <n v="49.77"/>
    <n v="840000"/>
    <n v="840000"/>
    <n v="657.27699530516429"/>
    <n v="41806800"/>
    <n v="32712.676056338027"/>
    <n v="10000"/>
    <n v="497700.00000000006"/>
    <m/>
    <n v="42304500"/>
    <n v="850000"/>
    <n v="33102.112676056335"/>
    <n v="665.10172143974955"/>
    <n v="49.77"/>
    <n v="0"/>
    <n v="42304500"/>
    <s v="Close"/>
  </r>
  <r>
    <n v="785"/>
    <x v="1"/>
    <x v="5"/>
    <x v="0"/>
    <n v="17"/>
    <n v="1278"/>
    <x v="18"/>
    <x v="2"/>
    <x v="6"/>
    <x v="4"/>
    <s v="Collection"/>
    <s v="Aldaba"/>
    <s v="Cash "/>
    <s v="MT"/>
    <n v="49.226875"/>
    <n v="49.226875"/>
    <n v="840000"/>
    <n v="840000"/>
    <n v="657.27699530516429"/>
    <n v="41350575"/>
    <n v="32355.69248826291"/>
    <n v="10000"/>
    <n v="492268.75"/>
    <m/>
    <n v="41842843.75"/>
    <n v="850000"/>
    <n v="32740.879303599373"/>
    <n v="665.10172143974955"/>
    <n v="49.226875"/>
    <n v="0"/>
    <n v="41842843.75"/>
    <s v="Close"/>
  </r>
  <r>
    <n v="786"/>
    <x v="1"/>
    <x v="5"/>
    <x v="0"/>
    <n v="17"/>
    <n v="1278"/>
    <x v="18"/>
    <x v="2"/>
    <x v="6"/>
    <x v="4"/>
    <s v="Collection"/>
    <s v="Aldaba"/>
    <s v="Cash "/>
    <s v="MT"/>
    <n v="31.757999999999999"/>
    <n v="31.757999999999999"/>
    <n v="840000"/>
    <n v="840000"/>
    <n v="657.27699530516429"/>
    <n v="26676720"/>
    <n v="20873.802816901407"/>
    <n v="10000"/>
    <n v="317580"/>
    <m/>
    <n v="26994300"/>
    <n v="850000"/>
    <n v="21122.300469483569"/>
    <n v="665.10172143974967"/>
    <n v="31.757999999999999"/>
    <n v="0"/>
    <n v="26994300"/>
    <s v="Close"/>
  </r>
  <r>
    <n v="787"/>
    <x v="1"/>
    <x v="5"/>
    <x v="0"/>
    <n v="17"/>
    <n v="1278"/>
    <x v="18"/>
    <x v="2"/>
    <x v="6"/>
    <x v="4"/>
    <s v="Collection"/>
    <s v="Aldaba"/>
    <s v="Cash "/>
    <s v="MT"/>
    <n v="28.282"/>
    <n v="28.282"/>
    <n v="845000"/>
    <n v="845000"/>
    <n v="661.18935837245692"/>
    <n v="23898290"/>
    <n v="18699.757433489827"/>
    <n v="10000"/>
    <n v="282820"/>
    <m/>
    <n v="24181110"/>
    <n v="855000"/>
    <n v="18921.056338028167"/>
    <n v="669.01408450704218"/>
    <n v="28.282"/>
    <n v="0"/>
    <n v="24181110"/>
    <s v="Close"/>
  </r>
  <r>
    <n v="788"/>
    <x v="1"/>
    <x v="5"/>
    <x v="0"/>
    <n v="17"/>
    <n v="1278"/>
    <x v="18"/>
    <x v="2"/>
    <x v="6"/>
    <x v="4"/>
    <s v="Collection"/>
    <s v="Aldaba"/>
    <s v="Cash "/>
    <s v="MT"/>
    <n v="29.44725"/>
    <n v="29.44725"/>
    <n v="855000"/>
    <n v="855000"/>
    <n v="669.0140845070423"/>
    <n v="25177398.75"/>
    <n v="19700.625"/>
    <n v="10000"/>
    <n v="294472.5"/>
    <m/>
    <n v="25471871.25"/>
    <n v="865000"/>
    <n v="19931.041666666668"/>
    <n v="676.83881064162756"/>
    <n v="29.44725"/>
    <n v="0"/>
    <n v="25471871.25"/>
    <s v="Close"/>
  </r>
  <r>
    <n v="789"/>
    <x v="1"/>
    <x v="5"/>
    <x v="0"/>
    <n v="18"/>
    <n v="1278"/>
    <x v="15"/>
    <x v="3"/>
    <x v="8"/>
    <x v="0"/>
    <s v="Collection"/>
    <s v="Aldaba"/>
    <s v="Cash "/>
    <s v="MT"/>
    <n v="100"/>
    <n v="100"/>
    <n v="1610000"/>
    <n v="1610000"/>
    <n v="1259.7809076682315"/>
    <n v="161000000"/>
    <n v="125978.09076682317"/>
    <n v="11125"/>
    <n v="1112500"/>
    <m/>
    <n v="162112500"/>
    <n v="1621125"/>
    <n v="126848.59154929577"/>
    <n v="1268.4859154929577"/>
    <n v="100"/>
    <n v="0"/>
    <n v="162112500"/>
    <s v="Open "/>
  </r>
  <r>
    <n v="790"/>
    <x v="1"/>
    <x v="5"/>
    <x v="0"/>
    <n v="16"/>
    <n v="1278"/>
    <x v="4"/>
    <x v="0"/>
    <x v="4"/>
    <x v="1"/>
    <s v="Collection"/>
    <s v="Gadarif"/>
    <s v="Cash "/>
    <s v="Kantar 100lb"/>
    <n v="164.44"/>
    <n v="7.3905617977528086"/>
    <n v="91800"/>
    <n v="2042550"/>
    <n v="1598.2394366197184"/>
    <n v="15095592"/>
    <n v="11811.887323943662"/>
    <n v="900"/>
    <n v="147996"/>
    <n v="24000"/>
    <n v="15267588"/>
    <n v="2065822.3850644613"/>
    <n v="11946.469483568075"/>
    <n v="1616.4494405825205"/>
    <n v="7.3905617977528086"/>
    <n v="0"/>
    <n v="15267588"/>
    <s v="Open "/>
  </r>
  <r>
    <n v="791"/>
    <x v="1"/>
    <x v="5"/>
    <x v="0"/>
    <n v="16"/>
    <n v="1278"/>
    <x v="4"/>
    <x v="0"/>
    <x v="4"/>
    <x v="1"/>
    <s v="Collection"/>
    <s v="Gadarif"/>
    <s v="Cash "/>
    <s v="Kantar 100lb"/>
    <n v="112.08"/>
    <n v="5.0373033707865167"/>
    <n v="92000"/>
    <n v="2047000"/>
    <n v="1601.7214397496089"/>
    <n v="10311360"/>
    <n v="8068.3568075117373"/>
    <n v="900"/>
    <n v="100872"/>
    <m/>
    <n v="10412232"/>
    <n v="2067025"/>
    <n v="8147.2863849765254"/>
    <n v="1617.3904538341158"/>
    <n v="5.0373033707865167"/>
    <n v="0"/>
    <n v="10412232"/>
    <s v="Open "/>
  </r>
  <r>
    <n v="792"/>
    <x v="1"/>
    <x v="5"/>
    <x v="0"/>
    <n v="16"/>
    <n v="1278"/>
    <x v="4"/>
    <x v="0"/>
    <x v="4"/>
    <x v="1"/>
    <s v="Collection"/>
    <s v="Gadarif"/>
    <s v="Cash "/>
    <s v="Kantar 100lb"/>
    <n v="219"/>
    <n v="9.8426966292134832"/>
    <n v="92300"/>
    <n v="2053675"/>
    <n v="1606.9444444444443"/>
    <n v="20213700"/>
    <n v="15816.666666666666"/>
    <n v="900"/>
    <n v="197100"/>
    <m/>
    <n v="20410800"/>
    <n v="2073700"/>
    <n v="15970.892018779343"/>
    <n v="1622.6134585289515"/>
    <n v="9.8426966292134832"/>
    <n v="0"/>
    <n v="20410800"/>
    <s v="Open "/>
  </r>
  <r>
    <n v="793"/>
    <x v="1"/>
    <x v="5"/>
    <x v="0"/>
    <n v="17"/>
    <n v="1278"/>
    <x v="4"/>
    <x v="0"/>
    <x v="4"/>
    <x v="1"/>
    <s v="Collection"/>
    <s v="Gadarif"/>
    <s v="Cash "/>
    <s v="Kantar 100lb"/>
    <n v="439.61"/>
    <n v="19.757752808988766"/>
    <n v="92500"/>
    <n v="2058125"/>
    <n v="1610.4264475743348"/>
    <n v="40663925"/>
    <n v="31818.407668231612"/>
    <n v="900"/>
    <n v="395649"/>
    <n v="95100"/>
    <n v="41154674"/>
    <n v="2082963.300425377"/>
    <n v="32202.40532081377"/>
    <n v="1629.8617374220476"/>
    <n v="19.757752808988766"/>
    <n v="0"/>
    <n v="41154674"/>
    <s v="Open "/>
  </r>
  <r>
    <n v="794"/>
    <x v="1"/>
    <x v="5"/>
    <x v="0"/>
    <n v="17"/>
    <n v="1278"/>
    <x v="4"/>
    <x v="0"/>
    <x v="4"/>
    <x v="1"/>
    <s v="Collection"/>
    <s v="Gadarif"/>
    <s v="Cash "/>
    <s v="Kantar 100lb"/>
    <n v="1526.33"/>
    <n v="68.599101123595503"/>
    <n v="92300"/>
    <n v="2053675"/>
    <n v="1606.9444444444443"/>
    <n v="140880259"/>
    <n v="110234.94444444444"/>
    <n v="900"/>
    <n v="1373697"/>
    <m/>
    <n v="142253956"/>
    <n v="2073700"/>
    <n v="111309.82472613458"/>
    <n v="1622.6134585289515"/>
    <n v="68.599101123595503"/>
    <n v="0"/>
    <n v="142253956"/>
    <s v="Open "/>
  </r>
  <r>
    <n v="795"/>
    <x v="1"/>
    <x v="5"/>
    <x v="0"/>
    <n v="19"/>
    <n v="1284.5"/>
    <x v="4"/>
    <x v="0"/>
    <x v="4"/>
    <x v="1"/>
    <s v="Collection"/>
    <s v="Gadarif"/>
    <s v="Cash "/>
    <s v="Kantar 100lb"/>
    <n v="295.35000000000002"/>
    <n v="13.274157303370787"/>
    <n v="92800"/>
    <n v="2064800"/>
    <n v="1607.4737251848969"/>
    <n v="27408480.000000004"/>
    <n v="21337.859089139747"/>
    <n v="900"/>
    <n v="265815"/>
    <n v="71200"/>
    <n v="27745495.000000004"/>
    <n v="2090188.8056543088"/>
    <n v="21600.229661346832"/>
    <n v="1627.2392414591739"/>
    <n v="13.274157303370787"/>
    <n v="0"/>
    <n v="27745495.000000004"/>
    <s v="Open "/>
  </r>
  <r>
    <n v="796"/>
    <x v="1"/>
    <x v="5"/>
    <x v="0"/>
    <n v="19"/>
    <n v="1284.5"/>
    <x v="4"/>
    <x v="0"/>
    <x v="4"/>
    <x v="1"/>
    <s v="Collection"/>
    <s v="Gadarif"/>
    <s v="Cash "/>
    <s v="Kantar 100lb"/>
    <n v="688"/>
    <n v="30.921348314606742"/>
    <n v="93300"/>
    <n v="2075925"/>
    <n v="1616.1346827559362"/>
    <n v="64190400"/>
    <n v="49973.063448812769"/>
    <n v="900"/>
    <n v="619200"/>
    <m/>
    <n v="64809600"/>
    <n v="2095950"/>
    <n v="50455.118723238615"/>
    <n v="1631.7244063838068"/>
    <n v="30.921348314606742"/>
    <n v="0"/>
    <n v="64809600"/>
    <s v="Open "/>
  </r>
  <r>
    <n v="797"/>
    <x v="1"/>
    <x v="5"/>
    <x v="0"/>
    <n v="19"/>
    <n v="1284.5"/>
    <x v="4"/>
    <x v="0"/>
    <x v="4"/>
    <x v="1"/>
    <s v="Collection"/>
    <s v="Gadarif"/>
    <s v="Cash "/>
    <s v="Kantar 100lb"/>
    <n v="467.74"/>
    <n v="21.022022471910113"/>
    <n v="93800"/>
    <n v="2087050"/>
    <n v="1624.7956403269754"/>
    <n v="43874012"/>
    <n v="34156.490463215261"/>
    <n v="900"/>
    <n v="420966"/>
    <m/>
    <n v="44294978"/>
    <n v="2107075"/>
    <n v="34484.21798365123"/>
    <n v="1640.3853639548463"/>
    <n v="21.022022471910113"/>
    <n v="0"/>
    <n v="44294978"/>
    <s v="Open "/>
  </r>
  <r>
    <n v="798"/>
    <x v="1"/>
    <x v="5"/>
    <x v="0"/>
    <n v="18"/>
    <n v="1284.5"/>
    <x v="4"/>
    <x v="0"/>
    <x v="4"/>
    <x v="1"/>
    <s v="Collection"/>
    <s v="Gadarif"/>
    <s v="Cash "/>
    <s v="Kantar 100lb"/>
    <n v="184.26"/>
    <n v="8.2813483146067419"/>
    <n v="93300"/>
    <n v="2075925"/>
    <n v="1616.1346827559362"/>
    <n v="17191458"/>
    <n v="13383.774231218373"/>
    <n v="900"/>
    <n v="165834"/>
    <n v="26100"/>
    <n v="17383392"/>
    <n v="2099101.6606968413"/>
    <n v="13533.197353055664"/>
    <n v="1634.1780153342479"/>
    <n v="8.2813483146067419"/>
    <n v="0"/>
    <n v="17383392"/>
    <s v="Open "/>
  </r>
  <r>
    <n v="799"/>
    <x v="1"/>
    <x v="5"/>
    <x v="0"/>
    <n v="18"/>
    <n v="1284.5"/>
    <x v="4"/>
    <x v="0"/>
    <x v="4"/>
    <x v="1"/>
    <s v="Collection"/>
    <s v="Gadarif"/>
    <s v="Cash "/>
    <s v="Kantar 100lb"/>
    <n v="362.37"/>
    <n v="16.286292134831459"/>
    <n v="92800"/>
    <n v="2064800"/>
    <n v="1607.4737251848969"/>
    <n v="33627936"/>
    <n v="26179.786687427015"/>
    <n v="900"/>
    <n v="326133"/>
    <m/>
    <n v="33954069"/>
    <n v="2084825.0000000002"/>
    <n v="26433.685480731801"/>
    <n v="1623.0634488127678"/>
    <n v="16.286292134831459"/>
    <n v="0"/>
    <n v="33954069"/>
    <s v="Open "/>
  </r>
  <r>
    <n v="800"/>
    <x v="1"/>
    <x v="5"/>
    <x v="0"/>
    <n v="20"/>
    <n v="1284.5"/>
    <x v="4"/>
    <x v="0"/>
    <x v="4"/>
    <x v="1"/>
    <s v="Collection"/>
    <s v="Gadarif"/>
    <s v="Cash "/>
    <s v="Kantar 100lb"/>
    <n v="186.88"/>
    <n v="8.3991011235955053"/>
    <n v="93500"/>
    <n v="2080375"/>
    <n v="1619.599065784352"/>
    <n v="17473280"/>
    <n v="13603.176333203581"/>
    <n v="900"/>
    <n v="168192"/>
    <n v="76200"/>
    <n v="17717672"/>
    <n v="2109472.399400685"/>
    <n v="13793.438692098092"/>
    <n v="1642.2517706505917"/>
    <n v="8.3991011235955053"/>
    <n v="0"/>
    <n v="17717672"/>
    <s v="Open "/>
  </r>
  <r>
    <n v="801"/>
    <x v="1"/>
    <x v="5"/>
    <x v="0"/>
    <n v="20"/>
    <n v="1284.5"/>
    <x v="4"/>
    <x v="0"/>
    <x v="4"/>
    <x v="1"/>
    <s v="Collection"/>
    <s v="Gadarif"/>
    <s v="Cash "/>
    <s v="Kantar 100lb"/>
    <n v="773.6"/>
    <n v="34.768539325842696"/>
    <n v="94300"/>
    <n v="2098175"/>
    <n v="1633.4565978980147"/>
    <n v="72950480"/>
    <n v="56792.899961074349"/>
    <n v="900"/>
    <n v="696240"/>
    <m/>
    <n v="73646720"/>
    <n v="2118200"/>
    <n v="57334.93188010899"/>
    <n v="1649.0463215258856"/>
    <n v="34.768539325842696"/>
    <n v="0"/>
    <n v="73646720"/>
    <s v="Open "/>
  </r>
  <r>
    <n v="802"/>
    <x v="1"/>
    <x v="5"/>
    <x v="0"/>
    <n v="20"/>
    <n v="1284.5"/>
    <x v="4"/>
    <x v="0"/>
    <x v="4"/>
    <x v="1"/>
    <s v="Collection"/>
    <s v="Gadarif"/>
    <s v="Cash "/>
    <s v="Kantar 100lb"/>
    <n v="571.42999999999995"/>
    <n v="25.682247191011232"/>
    <n v="95300"/>
    <n v="2120425"/>
    <n v="1650.7785130400935"/>
    <n v="54457278.999999993"/>
    <n v="42395.70182950564"/>
    <n v="900"/>
    <n v="514286.99999999994"/>
    <m/>
    <n v="54971565.999999993"/>
    <n v="2140450"/>
    <n v="42796.080965356166"/>
    <n v="1666.3682366679643"/>
    <n v="25.682247191011232"/>
    <n v="0"/>
    <n v="54971565.999999993"/>
    <s v="Open "/>
  </r>
  <r>
    <n v="803"/>
    <x v="1"/>
    <x v="5"/>
    <x v="0"/>
    <n v="18"/>
    <n v="1284.5"/>
    <x v="18"/>
    <x v="2"/>
    <x v="6"/>
    <x v="4"/>
    <s v="Collection"/>
    <s v="Aldaba"/>
    <s v="Cash "/>
    <s v="MT"/>
    <n v="31.461749999999999"/>
    <n v="31.461749999999999"/>
    <n v="855000"/>
    <n v="855000"/>
    <n v="665.62864927987539"/>
    <n v="26899796.25"/>
    <n v="20941.842156481121"/>
    <n v="10000"/>
    <n v="314617.5"/>
    <m/>
    <n v="27214413.75"/>
    <n v="865000"/>
    <n v="21186.775982872714"/>
    <n v="673.41377968080974"/>
    <n v="31.461749999999999"/>
    <n v="0"/>
    <n v="27214413.75"/>
    <s v="Close"/>
  </r>
  <r>
    <n v="804"/>
    <x v="1"/>
    <x v="5"/>
    <x v="0"/>
    <n v="18"/>
    <n v="1284.5"/>
    <x v="18"/>
    <x v="2"/>
    <x v="6"/>
    <x v="4"/>
    <s v="Collection"/>
    <s v="Aldaba"/>
    <s v="Cash "/>
    <s v="MT"/>
    <n v="25.81325"/>
    <n v="25.81325"/>
    <n v="875000"/>
    <n v="875000"/>
    <n v="681.19891008174386"/>
    <n v="22586593.75"/>
    <n v="17583.957765667576"/>
    <n v="10000"/>
    <n v="258132.5"/>
    <m/>
    <n v="22844726.25"/>
    <n v="885000"/>
    <n v="17784.917282989489"/>
    <n v="688.98404048267798"/>
    <n v="25.81325"/>
    <n v="0"/>
    <n v="22844726.25"/>
    <s v="Close"/>
  </r>
  <r>
    <n v="805"/>
    <x v="1"/>
    <x v="5"/>
    <x v="0"/>
    <n v="18"/>
    <n v="1284.5"/>
    <x v="18"/>
    <x v="2"/>
    <x v="6"/>
    <x v="4"/>
    <s v="Collection"/>
    <s v="Aldaba"/>
    <s v="Cash "/>
    <s v="MT"/>
    <n v="27.926500000000001"/>
    <n v="27.926500000000001"/>
    <n v="875000"/>
    <n v="875000"/>
    <n v="681.19891008174386"/>
    <n v="24435687.5"/>
    <n v="19023.501362397819"/>
    <n v="10000"/>
    <n v="279265"/>
    <m/>
    <n v="24714952.5"/>
    <n v="885000"/>
    <n v="19240.912806539509"/>
    <n v="688.9840404826781"/>
    <n v="27.926500000000001"/>
    <n v="0"/>
    <n v="24714952.5"/>
    <s v="Close"/>
  </r>
  <r>
    <n v="806"/>
    <x v="1"/>
    <x v="5"/>
    <x v="0"/>
    <n v="18"/>
    <n v="1284.5"/>
    <x v="18"/>
    <x v="2"/>
    <x v="6"/>
    <x v="4"/>
    <s v="Collection"/>
    <s v="Aldaba"/>
    <s v="Cash "/>
    <s v="MT"/>
    <n v="32.291249999999998"/>
    <n v="32.291249999999998"/>
    <n v="855000"/>
    <n v="855000"/>
    <n v="665.62864927987539"/>
    <n v="27609018.75"/>
    <n v="21493.98112105878"/>
    <n v="10000"/>
    <n v="322912.5"/>
    <m/>
    <n v="27931931.25"/>
    <n v="865000"/>
    <n v="21745.372713117944"/>
    <n v="673.41377968080963"/>
    <n v="32.291249999999998"/>
    <n v="0"/>
    <n v="27931931.25"/>
    <s v="Close"/>
  </r>
  <r>
    <n v="807"/>
    <x v="1"/>
    <x v="5"/>
    <x v="0"/>
    <n v="18"/>
    <n v="1284.5"/>
    <x v="18"/>
    <x v="2"/>
    <x v="6"/>
    <x v="4"/>
    <s v="Collection"/>
    <s v="Aldaba"/>
    <s v="Cash "/>
    <s v="MT"/>
    <n v="31.846875000000001"/>
    <n v="31.846875000000001"/>
    <n v="875000"/>
    <n v="875000"/>
    <n v="681.19891008174386"/>
    <n v="27866015.625"/>
    <n v="21694.056539509536"/>
    <n v="10000"/>
    <n v="318468.75"/>
    <m/>
    <n v="28184484.375"/>
    <n v="885000"/>
    <n v="21941.988614246788"/>
    <n v="688.98404048267798"/>
    <n v="31.846875000000001"/>
    <n v="0"/>
    <n v="28184484.375"/>
    <s v="Close"/>
  </r>
  <r>
    <n v="808"/>
    <x v="1"/>
    <x v="5"/>
    <x v="0"/>
    <n v="18"/>
    <n v="1284.5"/>
    <x v="18"/>
    <x v="2"/>
    <x v="6"/>
    <x v="4"/>
    <s v="Collection"/>
    <s v="Aldaba"/>
    <s v="Cash "/>
    <s v="MT"/>
    <n v="29.88175"/>
    <n v="29.88175"/>
    <n v="875000"/>
    <n v="875000"/>
    <n v="681.19891008174386"/>
    <n v="26146531.25"/>
    <n v="20355.415531335151"/>
    <n v="10000"/>
    <n v="298817.5"/>
    <m/>
    <n v="26445348.75"/>
    <n v="885000"/>
    <n v="20588.048851693267"/>
    <n v="688.9840404826781"/>
    <n v="29.88175"/>
    <n v="0"/>
    <n v="26445348.75"/>
    <s v="Close"/>
  </r>
  <r>
    <n v="809"/>
    <x v="1"/>
    <x v="5"/>
    <x v="0"/>
    <n v="18"/>
    <n v="1284.5"/>
    <x v="18"/>
    <x v="2"/>
    <x v="6"/>
    <x v="4"/>
    <s v="Collection"/>
    <s v="Aldaba"/>
    <s v="Cash "/>
    <s v="MT"/>
    <n v="30.197749999999999"/>
    <n v="30.197749999999999"/>
    <n v="875000"/>
    <n v="875000"/>
    <n v="681.19891008174386"/>
    <n v="26423031.25"/>
    <n v="20570.674386920982"/>
    <n v="10000"/>
    <n v="301977.5"/>
    <m/>
    <n v="26725008.75"/>
    <n v="885000"/>
    <n v="20805.767808485791"/>
    <n v="688.9840404826781"/>
    <n v="30.197749999999999"/>
    <n v="0"/>
    <n v="26725008.75"/>
    <s v="Close"/>
  </r>
  <r>
    <n v="810"/>
    <x v="1"/>
    <x v="5"/>
    <x v="0"/>
    <n v="18"/>
    <n v="1284.5"/>
    <x v="18"/>
    <x v="2"/>
    <x v="6"/>
    <x v="4"/>
    <s v="Collection"/>
    <s v="Aldaba"/>
    <s v="Cash "/>
    <s v="MT"/>
    <n v="28.202999999999999"/>
    <n v="28.202999999999999"/>
    <n v="875000"/>
    <n v="875000"/>
    <n v="681.19891008174386"/>
    <n v="24677625"/>
    <n v="19211.852861035422"/>
    <n v="10000"/>
    <n v="282030"/>
    <m/>
    <n v="24959655"/>
    <n v="885000"/>
    <n v="19431.41689373297"/>
    <n v="688.9840404826781"/>
    <n v="28.202999999999999"/>
    <n v="0"/>
    <n v="24959655"/>
    <s v="Close"/>
  </r>
  <r>
    <n v="811"/>
    <x v="1"/>
    <x v="5"/>
    <x v="0"/>
    <n v="18"/>
    <n v="1284.5"/>
    <x v="18"/>
    <x v="2"/>
    <x v="6"/>
    <x v="4"/>
    <s v="Collection"/>
    <s v="Aldaba"/>
    <s v="Cash "/>
    <s v="MT"/>
    <n v="29.575624999999999"/>
    <n v="29.575624999999999"/>
    <n v="875000"/>
    <n v="875000"/>
    <n v="681.19891008174386"/>
    <n v="25878671.875"/>
    <n v="20146.883514986377"/>
    <n v="10000"/>
    <n v="295756.25"/>
    <m/>
    <n v="26174428.125"/>
    <n v="885000"/>
    <n v="20377.133612300506"/>
    <n v="688.9840404826781"/>
    <n v="29.575624999999999"/>
    <n v="0"/>
    <n v="26174428.125"/>
    <s v="Close"/>
  </r>
  <r>
    <n v="812"/>
    <x v="1"/>
    <x v="5"/>
    <x v="0"/>
    <n v="19"/>
    <n v="1284.5"/>
    <x v="18"/>
    <x v="2"/>
    <x v="6"/>
    <x v="4"/>
    <s v="Collection"/>
    <s v="Aldaba"/>
    <s v="Cash "/>
    <s v="MT"/>
    <n v="48.822000000000003"/>
    <n v="48.822000000000003"/>
    <n v="875000"/>
    <n v="875000"/>
    <n v="681.19891008174386"/>
    <n v="42719250"/>
    <n v="33257.4931880109"/>
    <n v="10000"/>
    <n v="488220"/>
    <m/>
    <n v="43207470"/>
    <n v="885000"/>
    <n v="33637.578824445307"/>
    <n v="688.98404048267798"/>
    <n v="48.822000000000003"/>
    <n v="0"/>
    <n v="43207470"/>
    <s v="Close"/>
  </r>
  <r>
    <n v="813"/>
    <x v="1"/>
    <x v="5"/>
    <x v="0"/>
    <n v="19"/>
    <n v="1284.5"/>
    <x v="18"/>
    <x v="2"/>
    <x v="6"/>
    <x v="4"/>
    <s v="Collection"/>
    <s v="Aldaba"/>
    <s v="Cash "/>
    <s v="MT"/>
    <n v="51.201875000000001"/>
    <n v="51.201875000000001"/>
    <n v="875000"/>
    <n v="875000"/>
    <n v="681.19891008174386"/>
    <n v="44801640.625"/>
    <n v="34878.66144414169"/>
    <n v="10000"/>
    <n v="512018.75"/>
    <m/>
    <n v="45313659.375"/>
    <n v="885000"/>
    <n v="35277.27471778902"/>
    <n v="688.98404048267798"/>
    <n v="51.201875000000001"/>
    <n v="0"/>
    <n v="45313659.375"/>
    <s v="Close"/>
  </r>
  <r>
    <n v="814"/>
    <x v="1"/>
    <x v="5"/>
    <x v="0"/>
    <n v="19"/>
    <n v="1284.5"/>
    <x v="18"/>
    <x v="2"/>
    <x v="6"/>
    <x v="4"/>
    <s v="Collection"/>
    <s v="Aldaba"/>
    <s v="Cash "/>
    <s v="MT"/>
    <n v="26.72175"/>
    <n v="26.72175"/>
    <n v="875000"/>
    <n v="875000"/>
    <n v="681.19891008174386"/>
    <n v="23381531.25"/>
    <n v="18202.826975476841"/>
    <n v="10000"/>
    <n v="267217.5"/>
    <m/>
    <n v="23648748.75"/>
    <n v="885000"/>
    <n v="18410.859283768004"/>
    <n v="688.9840404826781"/>
    <n v="26.72175"/>
    <n v="0"/>
    <n v="23648748.75"/>
    <s v="Close"/>
  </r>
  <r>
    <n v="815"/>
    <x v="1"/>
    <x v="5"/>
    <x v="0"/>
    <n v="20"/>
    <n v="1284.5"/>
    <x v="18"/>
    <x v="2"/>
    <x v="6"/>
    <x v="4"/>
    <s v="Collection"/>
    <s v="Aldaba"/>
    <s v="Cash "/>
    <s v="MT"/>
    <n v="29.210249999999998"/>
    <n v="29.210249999999998"/>
    <n v="875000"/>
    <n v="875000"/>
    <n v="681.19891008174386"/>
    <n v="25558968.75"/>
    <n v="19897.990463215257"/>
    <n v="10000"/>
    <n v="292102.5"/>
    <m/>
    <n v="25851071.25"/>
    <n v="885000"/>
    <n v="20125.396068509148"/>
    <n v="688.9840404826781"/>
    <n v="29.210249999999998"/>
    <n v="0"/>
    <n v="25851071.25"/>
    <s v="Close"/>
  </r>
  <r>
    <n v="816"/>
    <x v="1"/>
    <x v="5"/>
    <x v="0"/>
    <n v="20"/>
    <n v="1284.5"/>
    <x v="18"/>
    <x v="2"/>
    <x v="6"/>
    <x v="4"/>
    <s v="Collection"/>
    <s v="Aldaba"/>
    <s v="Cash "/>
    <s v="MT"/>
    <n v="29.822500000000002"/>
    <n v="29.822500000000002"/>
    <n v="875000"/>
    <n v="875000"/>
    <n v="681.19891008174386"/>
    <n v="26094687.5"/>
    <n v="20315.054495912806"/>
    <n v="10000"/>
    <n v="298225"/>
    <m/>
    <n v="26392912.5"/>
    <n v="885000"/>
    <n v="20547.226547294667"/>
    <n v="688.9840404826781"/>
    <n v="29.822500000000002"/>
    <n v="0"/>
    <n v="26392912.5"/>
    <s v="Close"/>
  </r>
  <r>
    <n v="817"/>
    <x v="1"/>
    <x v="5"/>
    <x v="0"/>
    <n v="20"/>
    <n v="1284.5"/>
    <x v="18"/>
    <x v="2"/>
    <x v="6"/>
    <x v="4"/>
    <s v="Collection"/>
    <s v="Aldaba"/>
    <s v="Cash "/>
    <s v="MT"/>
    <n v="28.06475"/>
    <n v="28.06475"/>
    <n v="875000"/>
    <n v="875000"/>
    <n v="681.19891008174386"/>
    <n v="24556656.25"/>
    <n v="19117.677111716621"/>
    <n v="10000"/>
    <n v="280647.5"/>
    <m/>
    <n v="24837303.75"/>
    <n v="885000"/>
    <n v="19336.16485013624"/>
    <n v="688.9840404826781"/>
    <n v="28.06475"/>
    <n v="0"/>
    <n v="24837303.75"/>
    <s v="Close"/>
  </r>
  <r>
    <n v="818"/>
    <x v="1"/>
    <x v="5"/>
    <x v="0"/>
    <n v="20"/>
    <n v="1284.5"/>
    <x v="18"/>
    <x v="2"/>
    <x v="6"/>
    <x v="4"/>
    <s v="Collection"/>
    <s v="Aldaba"/>
    <s v="Cash "/>
    <s v="MT"/>
    <n v="29.901499999999999"/>
    <n v="29.901499999999999"/>
    <n v="875000"/>
    <n v="875000"/>
    <n v="681.19891008174386"/>
    <n v="26163812.5"/>
    <n v="20368.869209809265"/>
    <n v="10000"/>
    <n v="299015"/>
    <m/>
    <n v="26462827.5"/>
    <n v="885000"/>
    <n v="20601.656286492798"/>
    <n v="688.9840404826781"/>
    <n v="29.901499999999999"/>
    <n v="0"/>
    <n v="26462827.5"/>
    <s v="Close"/>
  </r>
  <r>
    <n v="819"/>
    <x v="1"/>
    <x v="5"/>
    <x v="0"/>
    <n v="20"/>
    <n v="1284.5"/>
    <x v="18"/>
    <x v="2"/>
    <x v="6"/>
    <x v="4"/>
    <s v="Collection"/>
    <s v="Aldaba"/>
    <s v="Cash "/>
    <s v="MT"/>
    <n v="29.486750000000001"/>
    <n v="29.486750000000001"/>
    <n v="875000"/>
    <n v="875000"/>
    <n v="681.19891008174386"/>
    <n v="25800906.25"/>
    <n v="20086.341961852861"/>
    <n v="10000"/>
    <n v="294867.5"/>
    <m/>
    <n v="26095773.75"/>
    <n v="885000"/>
    <n v="20315.900155702609"/>
    <n v="688.9840404826781"/>
    <n v="29.486750000000001"/>
    <n v="0"/>
    <n v="26095773.75"/>
    <s v="Close"/>
  </r>
  <r>
    <n v="820"/>
    <x v="1"/>
    <x v="5"/>
    <x v="0"/>
    <n v="20"/>
    <n v="1284.5"/>
    <x v="18"/>
    <x v="2"/>
    <x v="6"/>
    <x v="4"/>
    <s v="Collection"/>
    <s v="Aldaba"/>
    <s v="Cash "/>
    <s v="MT"/>
    <n v="29.111499999999999"/>
    <n v="29.111499999999999"/>
    <n v="875000"/>
    <n v="875000"/>
    <n v="681.19891008174386"/>
    <n v="25472562.5"/>
    <n v="19830.722070844688"/>
    <n v="10000"/>
    <n v="291115"/>
    <m/>
    <n v="25763677.5"/>
    <n v="885000"/>
    <n v="20057.358894511483"/>
    <n v="688.9840404826781"/>
    <n v="29.111499999999999"/>
    <n v="0"/>
    <n v="25763677.5"/>
    <s v="Close"/>
  </r>
  <r>
    <n v="821"/>
    <x v="1"/>
    <x v="5"/>
    <x v="0"/>
    <n v="20"/>
    <n v="1284.5"/>
    <x v="18"/>
    <x v="2"/>
    <x v="6"/>
    <x v="4"/>
    <s v="Collection"/>
    <s v="Aldaba"/>
    <s v="Cash "/>
    <s v="MT"/>
    <n v="29.960750000000001"/>
    <n v="29.960750000000001"/>
    <n v="875000"/>
    <n v="875000"/>
    <n v="681.19891008174386"/>
    <n v="26215656.25"/>
    <n v="20409.230245231607"/>
    <n v="10000"/>
    <n v="299607.5"/>
    <m/>
    <n v="26515263.75"/>
    <n v="885000"/>
    <n v="20642.478590891398"/>
    <n v="688.9840404826781"/>
    <n v="29.960750000000001"/>
    <n v="0"/>
    <n v="26515263.75"/>
    <s v="Close"/>
  </r>
  <r>
    <n v="822"/>
    <x v="1"/>
    <x v="5"/>
    <x v="0"/>
    <n v="20"/>
    <n v="1284.5"/>
    <x v="18"/>
    <x v="2"/>
    <x v="6"/>
    <x v="4"/>
    <s v="Collection"/>
    <s v="Aldaba"/>
    <s v="Cash "/>
    <s v="MT"/>
    <n v="29.427499999999998"/>
    <n v="29.427499999999998"/>
    <n v="875000"/>
    <n v="875000"/>
    <n v="681.19891008174386"/>
    <n v="25749062.5"/>
    <n v="20045.980926430519"/>
    <n v="10000"/>
    <n v="294275"/>
    <m/>
    <n v="26043337.5"/>
    <n v="885000"/>
    <n v="20275.07785130401"/>
    <n v="688.9840404826781"/>
    <n v="29.427499999999998"/>
    <n v="0"/>
    <n v="26043337.5"/>
    <s v="Close"/>
  </r>
  <r>
    <n v="823"/>
    <x v="1"/>
    <x v="5"/>
    <x v="0"/>
    <n v="21"/>
    <n v="1284.5"/>
    <x v="18"/>
    <x v="2"/>
    <x v="6"/>
    <x v="4"/>
    <s v="Collection"/>
    <s v="Aldaba"/>
    <s v="Cash "/>
    <s v="MT"/>
    <n v="25.576250000000002"/>
    <n v="25.576250000000002"/>
    <n v="875000"/>
    <n v="875000"/>
    <n v="681.19891008174386"/>
    <n v="22379218.75"/>
    <n v="17422.5136239782"/>
    <n v="10000"/>
    <n v="255762.50000000003"/>
    <m/>
    <n v="22634981.25"/>
    <n v="884999.99999999988"/>
    <n v="17621.628065395096"/>
    <n v="688.9840404826781"/>
    <n v="25.576250000000002"/>
    <n v="0"/>
    <n v="22634981.25"/>
    <s v="Close"/>
  </r>
  <r>
    <n v="824"/>
    <x v="1"/>
    <x v="5"/>
    <x v="0"/>
    <n v="21"/>
    <n v="1284.5"/>
    <x v="18"/>
    <x v="2"/>
    <x v="6"/>
    <x v="4"/>
    <s v="Collection"/>
    <s v="Aldaba"/>
    <s v="Cash "/>
    <s v="MT"/>
    <n v="26.958749999999998"/>
    <n v="26.958749999999998"/>
    <n v="875000"/>
    <n v="875000"/>
    <n v="681.19891008174386"/>
    <n v="23588906.25"/>
    <n v="18364.271117166212"/>
    <n v="10000"/>
    <n v="269587.5"/>
    <m/>
    <n v="23858493.75"/>
    <n v="885000"/>
    <n v="18574.148501362397"/>
    <n v="688.9840404826781"/>
    <n v="26.958749999999998"/>
    <n v="0"/>
    <n v="23858493.75"/>
    <s v="Close"/>
  </r>
  <r>
    <n v="825"/>
    <x v="1"/>
    <x v="5"/>
    <x v="0"/>
    <n v="21"/>
    <n v="1284.5"/>
    <x v="18"/>
    <x v="2"/>
    <x v="6"/>
    <x v="4"/>
    <s v="Collection"/>
    <s v="Aldaba"/>
    <s v="Cash "/>
    <s v="MT"/>
    <n v="30.671749999999999"/>
    <n v="30.671749999999999"/>
    <n v="875000"/>
    <n v="875000"/>
    <n v="681.19891008174386"/>
    <n v="26837781.25"/>
    <n v="20893.562670299729"/>
    <n v="10000"/>
    <n v="306717.5"/>
    <m/>
    <n v="27144498.75"/>
    <n v="885000"/>
    <n v="21132.346243674583"/>
    <n v="688.9840404826781"/>
    <n v="30.671749999999999"/>
    <n v="0"/>
    <n v="27144498.75"/>
    <s v="Close"/>
  </r>
  <r>
    <n v="826"/>
    <x v="1"/>
    <x v="5"/>
    <x v="0"/>
    <n v="21"/>
    <n v="1284.5"/>
    <x v="18"/>
    <x v="2"/>
    <x v="6"/>
    <x v="4"/>
    <s v="Collection"/>
    <s v="Aldaba"/>
    <s v="Cash "/>
    <s v="MT"/>
    <n v="29.644749999999998"/>
    <n v="29.644749999999998"/>
    <n v="875000"/>
    <n v="875000"/>
    <n v="681.19891008174386"/>
    <n v="25939156.25"/>
    <n v="20193.971389645776"/>
    <n v="10000"/>
    <n v="296447.5"/>
    <m/>
    <n v="26235603.75"/>
    <n v="885000"/>
    <n v="20424.759634098871"/>
    <n v="688.9840404826781"/>
    <n v="29.644749999999998"/>
    <n v="0"/>
    <n v="26235603.75"/>
    <s v="Close"/>
  </r>
  <r>
    <n v="827"/>
    <x v="1"/>
    <x v="5"/>
    <x v="0"/>
    <n v="21"/>
    <n v="1284.5"/>
    <x v="18"/>
    <x v="2"/>
    <x v="6"/>
    <x v="4"/>
    <s v="Collection"/>
    <s v="Aldaba"/>
    <s v="Cash "/>
    <s v="MT"/>
    <n v="53.344749999999998"/>
    <n v="53.344749999999998"/>
    <n v="880000"/>
    <n v="880000"/>
    <n v="685.09147528221092"/>
    <n v="46943380"/>
    <n v="36546.033476060722"/>
    <n v="10000"/>
    <n v="533447.5"/>
    <m/>
    <n v="47476827.5"/>
    <n v="890000"/>
    <n v="36961.329311015958"/>
    <n v="692.87660568314516"/>
    <n v="53.344749999999998"/>
    <n v="0"/>
    <n v="47476827.5"/>
    <s v="Close"/>
  </r>
  <r>
    <n v="828"/>
    <x v="1"/>
    <x v="5"/>
    <x v="0"/>
    <n v="21"/>
    <n v="1284.5"/>
    <x v="18"/>
    <x v="2"/>
    <x v="6"/>
    <x v="4"/>
    <s v="Collection"/>
    <s v="Aldaba"/>
    <s v="Cash "/>
    <s v="MT"/>
    <n v="32.113500000000002"/>
    <n v="32.113500000000002"/>
    <n v="875000"/>
    <n v="875000"/>
    <n v="681.19891008174386"/>
    <n v="28099312.5"/>
    <n v="21875.681198910082"/>
    <n v="10000"/>
    <n v="321135"/>
    <m/>
    <n v="28420447.5"/>
    <n v="885000"/>
    <n v="22125.688984040484"/>
    <n v="688.9840404826781"/>
    <n v="32.113500000000002"/>
    <n v="0"/>
    <n v="28420447.5"/>
    <s v="Close"/>
  </r>
  <r>
    <n v="829"/>
    <x v="1"/>
    <x v="5"/>
    <x v="0"/>
    <n v="21"/>
    <n v="1284.5"/>
    <x v="19"/>
    <x v="3"/>
    <x v="10"/>
    <x v="5"/>
    <s v="Collection"/>
    <s v="New Halfa"/>
    <s v="Cash "/>
    <s v="110 Bag"/>
    <n v="221"/>
    <n v="24.31"/>
    <n v="137000"/>
    <n v="1245454.5454545454"/>
    <n v="969.6026044799886"/>
    <n v="30277000"/>
    <n v="23571.039314908525"/>
    <n v="1336.6218585622444"/>
    <n v="295393.43074225599"/>
    <m/>
    <n v="30572393.430742256"/>
    <n v="1257605.6532596569"/>
    <n v="23801.006952699303"/>
    <n v="979.06240035784879"/>
    <n v="24.31"/>
    <n v="0"/>
    <n v="30572393.430742256"/>
    <s v="Open "/>
  </r>
  <r>
    <n v="830"/>
    <x v="1"/>
    <x v="5"/>
    <x v="1"/>
    <n v="23"/>
    <n v="1296.569"/>
    <x v="19"/>
    <x v="3"/>
    <x v="10"/>
    <x v="5"/>
    <s v="Collection"/>
    <s v="New Halfa"/>
    <s v="Cash "/>
    <s v="110 Bag"/>
    <n v="384"/>
    <n v="42.24"/>
    <n v="137000"/>
    <n v="1245454.5454545454"/>
    <n v="960.57714279343827"/>
    <n v="52608000"/>
    <n v="40574.778511594835"/>
    <n v="1336.6218585622444"/>
    <n v="513262.79368790181"/>
    <m/>
    <n v="53121262.793687902"/>
    <n v="1257605.6532596566"/>
    <n v="40970.640817178188"/>
    <n v="969.94888298243814"/>
    <n v="42.24"/>
    <n v="0"/>
    <n v="53121262.793687895"/>
    <s v="Open "/>
  </r>
  <r>
    <n v="831"/>
    <x v="1"/>
    <x v="5"/>
    <x v="1"/>
    <n v="24"/>
    <n v="1296.569"/>
    <x v="19"/>
    <x v="3"/>
    <x v="10"/>
    <x v="5"/>
    <s v="Collection"/>
    <s v="New Halfa"/>
    <s v="Cash "/>
    <s v="110 Bag"/>
    <n v="238"/>
    <n v="26.18"/>
    <n v="137000"/>
    <n v="1245454.5454545454"/>
    <n v="960.57714279343827"/>
    <n v="32606000"/>
    <n v="25147.909598332215"/>
    <n v="1336.6218585622444"/>
    <n v="318116.00233781413"/>
    <m/>
    <n v="32924116.002337813"/>
    <n v="1257605.6532596569"/>
    <n v="25393.261756480228"/>
    <n v="969.94888298243802"/>
    <n v="26.18"/>
    <n v="0"/>
    <n v="32924116.002337817"/>
    <s v="Open "/>
  </r>
  <r>
    <n v="832"/>
    <x v="1"/>
    <x v="5"/>
    <x v="1"/>
    <n v="23"/>
    <n v="1296.569"/>
    <x v="18"/>
    <x v="2"/>
    <x v="6"/>
    <x v="4"/>
    <s v="Collection"/>
    <s v="Aldaba"/>
    <s v="Cash "/>
    <s v="MT"/>
    <n v="30.257000000000001"/>
    <n v="30.257000000000001"/>
    <n v="885000"/>
    <n v="885000"/>
    <n v="682.57069234263668"/>
    <n v="26777445"/>
    <n v="20652.541438211156"/>
    <n v="10000"/>
    <n v="302570"/>
    <m/>
    <n v="27080015"/>
    <n v="895000"/>
    <n v="20885.903488360436"/>
    <n v="690.28335553294892"/>
    <n v="30.257000000000001"/>
    <n v="0"/>
    <n v="27080015"/>
    <s v="Close"/>
  </r>
  <r>
    <n v="833"/>
    <x v="1"/>
    <x v="5"/>
    <x v="1"/>
    <n v="23"/>
    <n v="1296.569"/>
    <x v="18"/>
    <x v="2"/>
    <x v="6"/>
    <x v="4"/>
    <s v="Collection"/>
    <s v="Aldaba"/>
    <s v="Cash "/>
    <s v="MT"/>
    <n v="31.14575"/>
    <n v="31.14575"/>
    <n v="885000"/>
    <n v="885000"/>
    <n v="682.57069234263668"/>
    <n v="27563988.75"/>
    <n v="21259.176141030675"/>
    <n v="10000"/>
    <n v="311457.5"/>
    <m/>
    <n v="27875446.25"/>
    <n v="895000"/>
    <n v="21499.392820590343"/>
    <n v="690.28335553294892"/>
    <n v="31.14575"/>
    <n v="0"/>
    <n v="27875446.25"/>
    <s v="Close"/>
  </r>
  <r>
    <n v="834"/>
    <x v="1"/>
    <x v="5"/>
    <x v="1"/>
    <n v="23"/>
    <n v="1296.569"/>
    <x v="18"/>
    <x v="2"/>
    <x v="6"/>
    <x v="4"/>
    <s v="Collection"/>
    <s v="Aldaba"/>
    <s v="Cash "/>
    <s v="MT"/>
    <n v="30.178000000000001"/>
    <n v="30.178000000000001"/>
    <n v="885000"/>
    <n v="885000"/>
    <n v="682.57069234263668"/>
    <n v="26707530"/>
    <n v="20598.618353516089"/>
    <n v="10000"/>
    <n v="301780"/>
    <m/>
    <n v="27009310"/>
    <n v="895000"/>
    <n v="20831.371103273334"/>
    <n v="690.28335553294892"/>
    <n v="30.178000000000001"/>
    <n v="0"/>
    <n v="27009310"/>
    <s v="Close"/>
  </r>
  <r>
    <n v="835"/>
    <x v="1"/>
    <x v="5"/>
    <x v="1"/>
    <n v="23"/>
    <n v="1296.569"/>
    <x v="18"/>
    <x v="2"/>
    <x v="6"/>
    <x v="4"/>
    <s v="Collection"/>
    <s v="Aldaba"/>
    <s v="Cash "/>
    <s v="MT"/>
    <n v="30.296500000000002"/>
    <n v="30.296500000000002"/>
    <n v="885000"/>
    <n v="885000"/>
    <n v="682.57069234263668"/>
    <n v="26812402.5"/>
    <n v="20679.502980558689"/>
    <n v="10000"/>
    <n v="302965"/>
    <m/>
    <n v="27115367.5"/>
    <n v="895000"/>
    <n v="20913.169680903986"/>
    <n v="690.2833555329488"/>
    <n v="30.296500000000002"/>
    <n v="0"/>
    <n v="27115367.5"/>
    <s v="Close"/>
  </r>
  <r>
    <n v="836"/>
    <x v="1"/>
    <x v="5"/>
    <x v="1"/>
    <n v="23"/>
    <n v="1296.569"/>
    <x v="18"/>
    <x v="2"/>
    <x v="6"/>
    <x v="4"/>
    <s v="Collection"/>
    <s v="Aldaba"/>
    <s v="Cash "/>
    <s v="MT"/>
    <n v="32.143124999999998"/>
    <n v="32.143124999999998"/>
    <n v="885000"/>
    <n v="885000"/>
    <n v="682.57069234263668"/>
    <n v="28446665.624999996"/>
    <n v="21939.955085305908"/>
    <n v="10000"/>
    <n v="321431.25"/>
    <m/>
    <n v="28768096.874999996"/>
    <n v="895000"/>
    <n v="22187.864182315014"/>
    <n v="690.2833555329488"/>
    <n v="32.143124999999998"/>
    <n v="0"/>
    <n v="28768096.874999996"/>
    <s v="Close"/>
  </r>
  <r>
    <n v="837"/>
    <x v="1"/>
    <x v="5"/>
    <x v="1"/>
    <n v="23"/>
    <n v="1296.569"/>
    <x v="18"/>
    <x v="2"/>
    <x v="6"/>
    <x v="4"/>
    <s v="Collection"/>
    <s v="Aldaba"/>
    <s v="Cash "/>
    <s v="MT"/>
    <n v="29.921250000000001"/>
    <n v="29.921250000000001"/>
    <n v="885000"/>
    <n v="885000"/>
    <n v="682.57069234263668"/>
    <n v="26480306.25"/>
    <n v="20423.368328257115"/>
    <n v="10000"/>
    <n v="299212.5"/>
    <m/>
    <n v="26779518.75"/>
    <n v="895000"/>
    <n v="20654.140851740249"/>
    <n v="690.28335553294892"/>
    <n v="29.921250000000001"/>
    <n v="0"/>
    <n v="26779518.75"/>
    <s v="Close"/>
  </r>
  <r>
    <n v="838"/>
    <x v="1"/>
    <x v="5"/>
    <x v="1"/>
    <n v="23"/>
    <n v="1296.569"/>
    <x v="18"/>
    <x v="2"/>
    <x v="6"/>
    <x v="4"/>
    <s v="Collection"/>
    <s v="Aldaba"/>
    <s v="Cash "/>
    <s v="MT"/>
    <n v="29.328749999999999"/>
    <n v="29.328749999999999"/>
    <n v="885000"/>
    <n v="885000"/>
    <n v="682.57069234263668"/>
    <n v="25955943.75"/>
    <n v="20018.945193044103"/>
    <n v="10000"/>
    <n v="293287.5"/>
    <m/>
    <n v="26249231.25"/>
    <n v="895000"/>
    <n v="20245.147963586976"/>
    <n v="690.28335553294892"/>
    <n v="29.328749999999999"/>
    <n v="0"/>
    <n v="26249231.25"/>
    <s v="Close"/>
  </r>
  <r>
    <n v="839"/>
    <x v="1"/>
    <x v="5"/>
    <x v="1"/>
    <n v="24"/>
    <n v="1296.569"/>
    <x v="18"/>
    <x v="2"/>
    <x v="6"/>
    <x v="4"/>
    <s v="Collection"/>
    <s v="Aldaba"/>
    <s v="Cash "/>
    <s v="MT"/>
    <n v="29.88175"/>
    <n v="29.88175"/>
    <n v="890000"/>
    <n v="890000"/>
    <n v="686.4270239377928"/>
    <n v="26594757.5"/>
    <n v="20511.64072255314"/>
    <n v="10000"/>
    <n v="298817.5"/>
    <m/>
    <n v="26893575"/>
    <n v="900000"/>
    <n v="20742.108595840255"/>
    <n v="694.13968712810504"/>
    <n v="29.88175"/>
    <n v="0"/>
    <n v="26893575"/>
    <s v="Close"/>
  </r>
  <r>
    <n v="840"/>
    <x v="1"/>
    <x v="5"/>
    <x v="1"/>
    <n v="24"/>
    <n v="1296.569"/>
    <x v="18"/>
    <x v="2"/>
    <x v="6"/>
    <x v="4"/>
    <s v="Collection"/>
    <s v="Aldaba"/>
    <s v="Cash "/>
    <s v="MT"/>
    <n v="30.592749999999999"/>
    <n v="30.592749999999999"/>
    <n v="890000"/>
    <n v="890000"/>
    <n v="686.4270239377928"/>
    <n v="27227547.5"/>
    <n v="20999.690336572909"/>
    <n v="10000"/>
    <n v="305927.5"/>
    <m/>
    <n v="27533475"/>
    <n v="900000"/>
    <n v="21235.641913388336"/>
    <n v="694.13968712810504"/>
    <n v="30.592749999999999"/>
    <n v="0"/>
    <n v="27533475"/>
    <s v="Close"/>
  </r>
  <r>
    <n v="841"/>
    <x v="1"/>
    <x v="5"/>
    <x v="1"/>
    <n v="24"/>
    <n v="1296.569"/>
    <x v="18"/>
    <x v="2"/>
    <x v="6"/>
    <x v="4"/>
    <s v="Collection"/>
    <s v="Aldaba"/>
    <s v="Cash "/>
    <s v="MT"/>
    <n v="51.330249999999999"/>
    <n v="51.330249999999999"/>
    <n v="890000"/>
    <n v="890000"/>
    <n v="686.4270239377928"/>
    <n v="45683922.5"/>
    <n v="35234.470745482889"/>
    <n v="10000"/>
    <n v="513302.5"/>
    <m/>
    <n v="46197225"/>
    <n v="900000"/>
    <n v="35630.363675207416"/>
    <n v="694.13968712810515"/>
    <n v="51.330249999999999"/>
    <n v="0"/>
    <n v="46197225"/>
    <s v="Close"/>
  </r>
  <r>
    <n v="842"/>
    <x v="1"/>
    <x v="5"/>
    <x v="1"/>
    <n v="24"/>
    <n v="1296.569"/>
    <x v="18"/>
    <x v="2"/>
    <x v="6"/>
    <x v="4"/>
    <s v="Collection"/>
    <s v="Aldaba"/>
    <s v="Cash "/>
    <s v="MT"/>
    <n v="30.099"/>
    <n v="30.099"/>
    <n v="890000"/>
    <n v="890000"/>
    <n v="686.4270239377928"/>
    <n v="26788110"/>
    <n v="20660.766993503625"/>
    <n v="10000"/>
    <n v="300990"/>
    <m/>
    <n v="27089100"/>
    <n v="900000"/>
    <n v="20892.910442868833"/>
    <n v="694.13968712810504"/>
    <n v="30.099"/>
    <n v="0"/>
    <n v="27089100"/>
    <s v="Close"/>
  </r>
  <r>
    <n v="843"/>
    <x v="1"/>
    <x v="5"/>
    <x v="1"/>
    <n v="26"/>
    <n v="1296.569"/>
    <x v="18"/>
    <x v="2"/>
    <x v="6"/>
    <x v="4"/>
    <s v="Collection"/>
    <s v="Aldaba"/>
    <s v="Cash "/>
    <s v="MT"/>
    <n v="28.53875"/>
    <n v="28.53875"/>
    <n v="885000"/>
    <n v="885000"/>
    <n v="682.57069234263668"/>
    <n v="25256793.75"/>
    <n v="19479.71434609342"/>
    <n v="10000"/>
    <n v="285387.5"/>
    <m/>
    <n v="25542181.25"/>
    <n v="895000"/>
    <n v="19699.824112715945"/>
    <n v="690.28335553294892"/>
    <n v="28.53875"/>
    <n v="0"/>
    <n v="25542181.25"/>
    <s v="Close"/>
  </r>
  <r>
    <n v="844"/>
    <x v="1"/>
    <x v="5"/>
    <x v="1"/>
    <n v="26"/>
    <n v="1296.569"/>
    <x v="18"/>
    <x v="2"/>
    <x v="6"/>
    <x v="4"/>
    <s v="Collection"/>
    <s v="Aldaba"/>
    <s v="Cash "/>
    <s v="MT"/>
    <n v="26.8995"/>
    <n v="26.8995"/>
    <n v="890000"/>
    <n v="890000"/>
    <n v="686.4270239377928"/>
    <n v="23940555"/>
    <n v="18464.543730414658"/>
    <n v="10000"/>
    <n v="268995"/>
    <m/>
    <n v="24209550"/>
    <n v="900000"/>
    <n v="18672.01051390246"/>
    <n v="694.13968712810504"/>
    <n v="26.8995"/>
    <n v="0"/>
    <n v="24209550"/>
    <s v="Close"/>
  </r>
  <r>
    <n v="845"/>
    <x v="1"/>
    <x v="5"/>
    <x v="1"/>
    <n v="26"/>
    <n v="1296.569"/>
    <x v="18"/>
    <x v="2"/>
    <x v="6"/>
    <x v="4"/>
    <s v="Collection"/>
    <s v="Aldaba"/>
    <s v="Cash "/>
    <s v="MT"/>
    <n v="31.995000000000001"/>
    <n v="31.995000000000001"/>
    <n v="890000"/>
    <n v="890000"/>
    <n v="686.4270239377928"/>
    <n v="28475550"/>
    <n v="21962.232630889681"/>
    <n v="10000"/>
    <n v="319950"/>
    <m/>
    <n v="28795500"/>
    <n v="900000"/>
    <n v="22208.99928966372"/>
    <n v="694.13968712810492"/>
    <n v="31.995000000000001"/>
    <n v="0"/>
    <n v="28795500"/>
    <s v="Close"/>
  </r>
  <r>
    <n v="846"/>
    <x v="1"/>
    <x v="5"/>
    <x v="1"/>
    <n v="26"/>
    <n v="1296.569"/>
    <x v="18"/>
    <x v="2"/>
    <x v="6"/>
    <x v="4"/>
    <s v="Collection"/>
    <s v="Aldaba"/>
    <s v="Cash "/>
    <s v="MT"/>
    <n v="32.508499999999998"/>
    <n v="32.508499999999998"/>
    <n v="890000"/>
    <n v="890000"/>
    <n v="686.4270239377928"/>
    <n v="28932565"/>
    <n v="22314.712907681736"/>
    <n v="10000"/>
    <n v="325085"/>
    <m/>
    <n v="29257650"/>
    <n v="900000"/>
    <n v="22565.440019004003"/>
    <n v="694.13968712810515"/>
    <n v="32.508499999999998"/>
    <n v="0"/>
    <n v="29257650"/>
    <s v="Close"/>
  </r>
  <r>
    <n v="847"/>
    <x v="1"/>
    <x v="5"/>
    <x v="1"/>
    <n v="26"/>
    <n v="1296.569"/>
    <x v="18"/>
    <x v="2"/>
    <x v="6"/>
    <x v="4"/>
    <s v="Collection"/>
    <s v="Aldaba"/>
    <s v="Cash "/>
    <s v="MT"/>
    <n v="32.054250000000003"/>
    <n v="32.054250000000003"/>
    <n v="890000"/>
    <n v="890000"/>
    <n v="686.4270239377928"/>
    <n v="28528282.500000004"/>
    <n v="22002.903432057996"/>
    <n v="10000"/>
    <n v="320542.50000000006"/>
    <m/>
    <n v="28848825.000000004"/>
    <n v="900000"/>
    <n v="22250.127066126064"/>
    <n v="694.13968712810504"/>
    <n v="32.054250000000003"/>
    <n v="0"/>
    <n v="28848825.000000004"/>
    <s v="Close"/>
  </r>
  <r>
    <n v="848"/>
    <x v="1"/>
    <x v="5"/>
    <x v="1"/>
    <n v="26"/>
    <n v="1296.569"/>
    <x v="18"/>
    <x v="2"/>
    <x v="6"/>
    <x v="4"/>
    <s v="Collection"/>
    <s v="Aldaba"/>
    <s v="Cash "/>
    <s v="MT"/>
    <n v="31.14575"/>
    <n v="31.14575"/>
    <n v="890000"/>
    <n v="890000"/>
    <n v="686.4270239377928"/>
    <n v="27719717.5"/>
    <n v="21379.284480810507"/>
    <n v="10000"/>
    <n v="311457.5"/>
    <m/>
    <n v="28031175"/>
    <n v="900000"/>
    <n v="21619.501160370179"/>
    <n v="694.13968712810504"/>
    <n v="31.14575"/>
    <n v="0"/>
    <n v="28031175"/>
    <s v="Close"/>
  </r>
  <r>
    <n v="849"/>
    <x v="1"/>
    <x v="5"/>
    <x v="1"/>
    <n v="26"/>
    <n v="1296.569"/>
    <x v="18"/>
    <x v="2"/>
    <x v="6"/>
    <x v="4"/>
    <s v="Collection"/>
    <s v="Aldaba"/>
    <s v="Cash "/>
    <s v="MT"/>
    <n v="29.822500000000002"/>
    <n v="29.822500000000002"/>
    <n v="890000"/>
    <n v="890000"/>
    <n v="686.4270239377928"/>
    <n v="26542025"/>
    <n v="20470.969921384825"/>
    <n v="10000"/>
    <n v="298225"/>
    <m/>
    <n v="26840250"/>
    <n v="900000"/>
    <n v="20700.980819377914"/>
    <n v="694.13968712810504"/>
    <n v="29.822500000000002"/>
    <n v="0"/>
    <n v="26840250"/>
    <s v="Close"/>
  </r>
  <r>
    <n v="850"/>
    <x v="1"/>
    <x v="5"/>
    <x v="1"/>
    <n v="27"/>
    <n v="1296.569"/>
    <x v="18"/>
    <x v="2"/>
    <x v="6"/>
    <x v="4"/>
    <s v="Collection"/>
    <s v="Aldaba"/>
    <s v="Cash "/>
    <s v="MT"/>
    <n v="27.906749999999999"/>
    <n v="27.906749999999999"/>
    <n v="890000"/>
    <n v="890000"/>
    <n v="686.4270239377928"/>
    <n v="24837007.5"/>
    <n v="19155.947350275997"/>
    <n v="10000"/>
    <n v="279067.5"/>
    <m/>
    <n v="25116075"/>
    <n v="900000"/>
    <n v="19371.182713762246"/>
    <n v="694.13968712810504"/>
    <n v="27.906749999999999"/>
    <n v="0"/>
    <n v="25116075"/>
    <s v="Close"/>
  </r>
  <r>
    <n v="851"/>
    <x v="1"/>
    <x v="5"/>
    <x v="1"/>
    <n v="27"/>
    <n v="1296.569"/>
    <x v="18"/>
    <x v="2"/>
    <x v="6"/>
    <x v="4"/>
    <s v="Collection"/>
    <s v="Aldaba"/>
    <s v="Cash "/>
    <s v="MT"/>
    <n v="30.099"/>
    <n v="30.099"/>
    <n v="890000"/>
    <n v="890000"/>
    <n v="686.4270239377928"/>
    <n v="26788110"/>
    <n v="20660.766993503625"/>
    <n v="10000"/>
    <n v="300990"/>
    <m/>
    <n v="27089100"/>
    <n v="900000"/>
    <n v="20892.910442868833"/>
    <n v="694.13968712810504"/>
    <n v="30.099"/>
    <n v="0"/>
    <n v="27089100"/>
    <s v="Close"/>
  </r>
  <r>
    <n v="852"/>
    <x v="1"/>
    <x v="5"/>
    <x v="1"/>
    <n v="27"/>
    <n v="1296.569"/>
    <x v="18"/>
    <x v="2"/>
    <x v="6"/>
    <x v="4"/>
    <s v="Collection"/>
    <s v="Aldaba"/>
    <s v="Cash "/>
    <s v="MT"/>
    <n v="55.556750000000001"/>
    <n v="55.556750000000001"/>
    <n v="890000"/>
    <n v="890000"/>
    <n v="686.4270239377928"/>
    <n v="49445507.5"/>
    <n v="38135.654562155971"/>
    <n v="10000"/>
    <n v="555567.5"/>
    <m/>
    <n v="50001075"/>
    <n v="900000"/>
    <n v="38564.145062854353"/>
    <n v="694.13968712810515"/>
    <n v="55.556750000000001"/>
    <n v="0"/>
    <n v="50001075"/>
    <s v="Close"/>
  </r>
  <r>
    <n v="853"/>
    <x v="1"/>
    <x v="5"/>
    <x v="1"/>
    <n v="25"/>
    <n v="1296.569"/>
    <x v="1"/>
    <x v="0"/>
    <x v="1"/>
    <x v="0"/>
    <s v="Collection"/>
    <s v="Madani"/>
    <s v="Cash "/>
    <s v="Kantar 100lb"/>
    <n v="3000"/>
    <n v="134.83146067415731"/>
    <n v="84000"/>
    <n v="1869000"/>
    <n v="1441.4967502693648"/>
    <n v="252000000"/>
    <n v="194359.11239586942"/>
    <n v="400"/>
    <n v="1200000"/>
    <m/>
    <n v="253200000"/>
    <n v="1877899.9999999998"/>
    <n v="195284.63197870689"/>
    <n v="1448.3610205087427"/>
    <n v="95.50795505618045"/>
    <n v="39.323505617976863"/>
    <n v="179354388.80000123"/>
    <s v="Open "/>
  </r>
  <r>
    <n v="854"/>
    <x v="1"/>
    <x v="5"/>
    <x v="1"/>
    <n v="25"/>
    <n v="1296.569"/>
    <x v="24"/>
    <x v="1"/>
    <x v="7"/>
    <x v="0"/>
    <s v="Collection"/>
    <s v="Madani"/>
    <s v="Cash "/>
    <s v="Kantar 315Lb"/>
    <n v="1500"/>
    <n v="214.32459403066318"/>
    <n v="66000"/>
    <n v="461916.19047619047"/>
    <n v="356.26039992949893"/>
    <n v="99000000"/>
    <n v="76355.36558409156"/>
    <n v="1500"/>
    <n v="2250000"/>
    <m/>
    <n v="101250000"/>
    <n v="472414.28571428568"/>
    <n v="78090.714801911818"/>
    <n v="364.35722720062387"/>
    <n v="214.32459403066318"/>
    <n v="0"/>
    <n v="101250000"/>
    <s v="Open "/>
  </r>
  <r>
    <n v="855"/>
    <x v="1"/>
    <x v="5"/>
    <x v="1"/>
    <n v="26"/>
    <n v="1296.569"/>
    <x v="23"/>
    <x v="5"/>
    <x v="11"/>
    <x v="0"/>
    <s v="Collection"/>
    <s v="Al-dinder"/>
    <s v="Cash "/>
    <s v="Kantar 100lb"/>
    <n v="2000"/>
    <n v="89.887640449438209"/>
    <n v="58000"/>
    <n v="1290500"/>
    <n v="995.31918470979952"/>
    <n v="116000000"/>
    <n v="89466.893007622421"/>
    <n v="494.38202247191015"/>
    <n v="988764.04494382034"/>
    <m/>
    <n v="116988764.04494382"/>
    <n v="1301500"/>
    <n v="90229.493412956683"/>
    <n v="1003.803114219143"/>
    <n v="89.887640449438209"/>
    <n v="0"/>
    <n v="116988764.04494382"/>
    <s v="Open "/>
  </r>
  <r>
    <n v="856"/>
    <x v="1"/>
    <x v="5"/>
    <x v="1"/>
    <n v="28"/>
    <n v="1296.569"/>
    <x v="24"/>
    <x v="1"/>
    <x v="7"/>
    <x v="0"/>
    <s v="Collection"/>
    <s v="Madani"/>
    <s v="Cash "/>
    <s v="Kantar 315Lb"/>
    <n v="1300"/>
    <n v="185.74798149324141"/>
    <n v="66000"/>
    <n v="461916.19047619047"/>
    <n v="356.26039992949893"/>
    <n v="85800000"/>
    <n v="66174.650172879352"/>
    <n v="1500"/>
    <n v="1950000"/>
    <m/>
    <n v="87750000"/>
    <n v="472414.28571428568"/>
    <n v="67678.619494990242"/>
    <n v="364.35722720062387"/>
    <n v="185.74798149324141"/>
    <n v="0"/>
    <n v="87750000"/>
    <s v="Open "/>
  </r>
  <r>
    <n v="857"/>
    <x v="1"/>
    <x v="5"/>
    <x v="1"/>
    <n v="27"/>
    <n v="1296.569"/>
    <x v="19"/>
    <x v="3"/>
    <x v="10"/>
    <x v="5"/>
    <s v="Collection"/>
    <s v="New Halfa"/>
    <s v="Cash "/>
    <s v="110 Bag"/>
    <n v="440"/>
    <n v="48.4"/>
    <n v="128000"/>
    <n v="1163636.3636363638"/>
    <n v="897.47353487270152"/>
    <n v="56320000"/>
    <n v="43437.719087838748"/>
    <n v="1336.6218585622444"/>
    <n v="588113.61776738754"/>
    <m/>
    <n v="56908113.617767386"/>
    <n v="1175787.471441475"/>
    <n v="43891.311312986341"/>
    <n v="906.84527506170127"/>
    <n v="48.4"/>
    <n v="0"/>
    <n v="56908113.617767386"/>
    <s v="Open "/>
  </r>
  <r>
    <n v="858"/>
    <x v="1"/>
    <x v="5"/>
    <x v="1"/>
    <n v="28"/>
    <n v="1296.569"/>
    <x v="19"/>
    <x v="3"/>
    <x v="10"/>
    <x v="5"/>
    <s v="Collection"/>
    <s v="New Halfa"/>
    <s v="Cash "/>
    <s v="110 Bag"/>
    <n v="321"/>
    <n v="35.31"/>
    <n v="129000"/>
    <n v="1172727.2727272727"/>
    <n v="904.48504686389447"/>
    <n v="41409000"/>
    <n v="31937.367004764114"/>
    <n v="1336.6218585622444"/>
    <n v="429055.61659848044"/>
    <m/>
    <n v="41838055.616598479"/>
    <n v="1184878.3805323839"/>
    <n v="32268.283150837695"/>
    <n v="913.85678705289411"/>
    <n v="35.31"/>
    <n v="0"/>
    <n v="41838055.616598479"/>
    <s v="Open "/>
  </r>
  <r>
    <n v="859"/>
    <x v="1"/>
    <x v="5"/>
    <x v="1"/>
    <n v="27"/>
    <n v="1296.569"/>
    <x v="21"/>
    <x v="3"/>
    <x v="10"/>
    <x v="1"/>
    <s v="Collection"/>
    <s v="Gadarif"/>
    <s v="Cash "/>
    <s v="110 Bag"/>
    <n v="145.58500000000001"/>
    <n v="16.01435"/>
    <n v="134000"/>
    <n v="1218181.8181818184"/>
    <n v="939.54260681985943"/>
    <n v="19508390"/>
    <n v="15046.164145525614"/>
    <n v="1650.0000000000002"/>
    <n v="240215.25000000006"/>
    <m/>
    <n v="19748605.25"/>
    <n v="1233181.8181818181"/>
    <n v="15231.43407716828"/>
    <n v="951.11160160532768"/>
    <n v="16.01435"/>
    <n v="0"/>
    <n v="19748605.25"/>
    <s v="Open "/>
  </r>
  <r>
    <n v="860"/>
    <x v="1"/>
    <x v="5"/>
    <x v="1"/>
    <n v="27"/>
    <n v="1296.569"/>
    <x v="18"/>
    <x v="2"/>
    <x v="6"/>
    <x v="4"/>
    <s v="Collection"/>
    <s v="Aldaba"/>
    <s v="Cash "/>
    <s v="MT"/>
    <n v="26.089749999999999"/>
    <n v="26.089749999999999"/>
    <n v="890000"/>
    <n v="890000"/>
    <n v="686.4270239377928"/>
    <n v="23219877.5"/>
    <n v="17908.709447781028"/>
    <n v="10000"/>
    <n v="260897.5"/>
    <m/>
    <n v="23480775"/>
    <n v="900000"/>
    <n v="18109.930902250479"/>
    <n v="694.13968712810504"/>
    <n v="26.089749999999999"/>
    <n v="0"/>
    <n v="23480775"/>
    <s v="Close"/>
  </r>
  <r>
    <n v="861"/>
    <x v="1"/>
    <x v="5"/>
    <x v="1"/>
    <n v="27"/>
    <n v="1296.569"/>
    <x v="18"/>
    <x v="2"/>
    <x v="6"/>
    <x v="4"/>
    <s v="Collection"/>
    <s v="Aldaba"/>
    <s v="Cash "/>
    <s v="MT"/>
    <n v="31.757999999999999"/>
    <n v="31.757999999999999"/>
    <n v="895000"/>
    <n v="895000"/>
    <n v="690.28335553294892"/>
    <n v="28423410"/>
    <n v="21922.018805015392"/>
    <n v="10000"/>
    <n v="317580"/>
    <m/>
    <n v="28740990"/>
    <n v="905000"/>
    <n v="22166.95756261333"/>
    <n v="697.99601872326127"/>
    <n v="31.757999999999999"/>
    <n v="0"/>
    <n v="28740990"/>
    <s v="Close"/>
  </r>
  <r>
    <n v="862"/>
    <x v="1"/>
    <x v="5"/>
    <x v="1"/>
    <n v="28"/>
    <n v="1296.569"/>
    <x v="18"/>
    <x v="2"/>
    <x v="6"/>
    <x v="4"/>
    <s v="Collection"/>
    <s v="Aldaba"/>
    <s v="Cash "/>
    <s v="MT"/>
    <n v="27.7685"/>
    <n v="27.7685"/>
    <n v="900000"/>
    <n v="900000"/>
    <n v="694.13968712810504"/>
    <n v="24991650"/>
    <n v="19275.217902016786"/>
    <n v="10000"/>
    <n v="277685"/>
    <m/>
    <n v="25269335"/>
    <n v="910000"/>
    <n v="19489.386989816972"/>
    <n v="701.85235031841739"/>
    <n v="27.7685"/>
    <n v="0"/>
    <n v="25269335"/>
    <s v="Close"/>
  </r>
  <r>
    <n v="863"/>
    <x v="1"/>
    <x v="5"/>
    <x v="1"/>
    <n v="28"/>
    <n v="1296.569"/>
    <x v="18"/>
    <x v="2"/>
    <x v="6"/>
    <x v="4"/>
    <s v="Collection"/>
    <s v="Aldaba"/>
    <s v="Cash "/>
    <s v="MT"/>
    <n v="30.079249999999998"/>
    <n v="30.079249999999998"/>
    <n v="900000"/>
    <n v="900000"/>
    <n v="694.13968712810504"/>
    <n v="27071325"/>
    <n v="20879.201184048055"/>
    <n v="10000"/>
    <n v="300792.5"/>
    <m/>
    <n v="27372117.5"/>
    <n v="910000"/>
    <n v="21111.192308315254"/>
    <n v="701.85235031841739"/>
    <n v="30.079249999999998"/>
    <n v="0"/>
    <n v="27372117.5"/>
    <s v="Close"/>
  </r>
  <r>
    <n v="864"/>
    <x v="1"/>
    <x v="5"/>
    <x v="1"/>
    <n v="28"/>
    <n v="1296.569"/>
    <x v="18"/>
    <x v="2"/>
    <x v="6"/>
    <x v="4"/>
    <s v="Collection"/>
    <s v="Aldaba"/>
    <s v="Cash "/>
    <s v="MT"/>
    <n v="30.217500000000001"/>
    <n v="30.217500000000001"/>
    <n v="900000"/>
    <n v="900000"/>
    <n v="694.13968712810504"/>
    <n v="27195750"/>
    <n v="20975.165995793515"/>
    <n v="10000"/>
    <n v="302175"/>
    <m/>
    <n v="27497925"/>
    <n v="910000"/>
    <n v="21208.223395746776"/>
    <n v="701.85235031841728"/>
    <n v="30.217500000000001"/>
    <n v="0"/>
    <n v="27497925"/>
    <s v="Close"/>
  </r>
  <r>
    <n v="865"/>
    <x v="1"/>
    <x v="5"/>
    <x v="1"/>
    <n v="28"/>
    <n v="1296.569"/>
    <x v="18"/>
    <x v="2"/>
    <x v="6"/>
    <x v="4"/>
    <s v="Collection"/>
    <s v="Aldaba"/>
    <s v="Cash "/>
    <s v="MT"/>
    <n v="51.725250000000003"/>
    <n v="51.725250000000003"/>
    <n v="900000"/>
    <n v="900000"/>
    <n v="694.13968712810504"/>
    <n v="46552725"/>
    <n v="35904.548851623018"/>
    <n v="10000"/>
    <n v="517252.5"/>
    <m/>
    <n v="47069977.5"/>
    <n v="910000"/>
    <n v="36303.488283307714"/>
    <n v="701.85235031841728"/>
    <n v="51.725250000000003"/>
    <n v="0"/>
    <n v="47069977.5"/>
    <s v="Close"/>
  </r>
  <r>
    <n v="866"/>
    <x v="1"/>
    <x v="5"/>
    <x v="1"/>
    <n v="29"/>
    <n v="1296.569"/>
    <x v="18"/>
    <x v="2"/>
    <x v="6"/>
    <x v="4"/>
    <s v="Collection"/>
    <s v="Aldaba"/>
    <s v="Cash "/>
    <s v="MT"/>
    <n v="23.52225"/>
    <n v="23.52225"/>
    <n v="900000"/>
    <n v="900000"/>
    <n v="694.13968712810504"/>
    <n v="21170025"/>
    <n v="16327.727255549069"/>
    <n v="10000"/>
    <n v="235222.5"/>
    <m/>
    <n v="21405247.5"/>
    <n v="910000"/>
    <n v="16509.146447277391"/>
    <n v="701.85235031841728"/>
    <n v="23.52225"/>
    <n v="0"/>
    <n v="21405247.5"/>
    <s v="Close"/>
  </r>
  <r>
    <n v="867"/>
    <x v="1"/>
    <x v="5"/>
    <x v="1"/>
    <n v="29"/>
    <n v="1296.569"/>
    <x v="18"/>
    <x v="2"/>
    <x v="6"/>
    <x v="4"/>
    <s v="Collection"/>
    <s v="Aldaba"/>
    <s v="Cash "/>
    <s v="MT"/>
    <n v="30.652000000000001"/>
    <n v="30.652000000000001"/>
    <n v="900000"/>
    <n v="900000"/>
    <n v="694.13968712810504"/>
    <n v="27586800"/>
    <n v="21276.769689850677"/>
    <n v="10000"/>
    <n v="306520"/>
    <m/>
    <n v="27893320"/>
    <n v="910000"/>
    <n v="21513.17824196013"/>
    <n v="701.85235031841739"/>
    <n v="30.652000000000001"/>
    <n v="0"/>
    <n v="27893320"/>
    <s v="Close"/>
  </r>
  <r>
    <n v="868"/>
    <x v="1"/>
    <x v="5"/>
    <x v="1"/>
    <n v="29"/>
    <n v="1296.569"/>
    <x v="18"/>
    <x v="2"/>
    <x v="6"/>
    <x v="4"/>
    <s v="Collection"/>
    <s v="Aldaba"/>
    <s v="Cash "/>
    <s v="MT"/>
    <n v="31.0075"/>
    <n v="31.0075"/>
    <n v="895000"/>
    <n v="895000"/>
    <n v="690.28335553294892"/>
    <n v="27751712.5"/>
    <n v="21403.961146687914"/>
    <n v="10000"/>
    <n v="310075"/>
    <m/>
    <n v="28061787.5"/>
    <n v="905000"/>
    <n v="21643.11155056152"/>
    <n v="697.99601872326116"/>
    <n v="31.0075"/>
    <n v="0"/>
    <n v="28061787.5"/>
    <s v="Close"/>
  </r>
  <r>
    <n v="869"/>
    <x v="1"/>
    <x v="5"/>
    <x v="1"/>
    <n v="29"/>
    <n v="1296.569"/>
    <x v="18"/>
    <x v="2"/>
    <x v="6"/>
    <x v="4"/>
    <s v="Collection"/>
    <s v="Aldaba"/>
    <s v="Cash "/>
    <s v="MT"/>
    <n v="30.079249999999998"/>
    <n v="30.079249999999998"/>
    <n v="895000"/>
    <n v="895000"/>
    <n v="690.28335553294892"/>
    <n v="26920928.75"/>
    <n v="20763.205621914454"/>
    <n v="10000"/>
    <n v="300792.5"/>
    <m/>
    <n v="27221721.25"/>
    <n v="905000"/>
    <n v="20995.196746181653"/>
    <n v="697.99601872326116"/>
    <n v="30.079249999999998"/>
    <n v="0"/>
    <n v="27221721.25"/>
    <s v="Close"/>
  </r>
  <r>
    <n v="870"/>
    <x v="1"/>
    <x v="5"/>
    <x v="1"/>
    <n v="29"/>
    <n v="1296.569"/>
    <x v="18"/>
    <x v="2"/>
    <x v="6"/>
    <x v="4"/>
    <s v="Collection"/>
    <s v="Aldaba"/>
    <s v="Cash "/>
    <s v="MT"/>
    <n v="50.994500000000002"/>
    <n v="50.994500000000002"/>
    <n v="900000"/>
    <n v="900000"/>
    <n v="694.13968712810504"/>
    <n v="45895050"/>
    <n v="35397.306275254152"/>
    <n v="10000"/>
    <n v="509945"/>
    <m/>
    <n v="46404995"/>
    <n v="910000"/>
    <n v="35790.609678312532"/>
    <n v="701.85235031841728"/>
    <n v="50.994500000000002"/>
    <n v="0"/>
    <n v="46404995"/>
    <s v="Close"/>
  </r>
  <r>
    <n v="871"/>
    <x v="1"/>
    <x v="5"/>
    <x v="1"/>
    <n v="29"/>
    <n v="1296.569"/>
    <x v="18"/>
    <x v="2"/>
    <x v="6"/>
    <x v="4"/>
    <s v="Collection"/>
    <s v="Aldaba"/>
    <s v="Cash "/>
    <s v="MT"/>
    <n v="55.91225"/>
    <n v="55.91225"/>
    <n v="900000"/>
    <n v="900000"/>
    <n v="694.13968712810504"/>
    <n v="50321025"/>
    <n v="38810.911721628392"/>
    <n v="10000"/>
    <n v="559122.5"/>
    <m/>
    <n v="50880147.5"/>
    <n v="910000"/>
    <n v="39242.144074090931"/>
    <n v="701.85235031841739"/>
    <n v="55.91225"/>
    <n v="0"/>
    <n v="50880147.5"/>
    <s v="Close"/>
  </r>
  <r>
    <n v="872"/>
    <x v="1"/>
    <x v="5"/>
    <x v="1"/>
    <n v="30"/>
    <n v="1296.569"/>
    <x v="18"/>
    <x v="2"/>
    <x v="6"/>
    <x v="4"/>
    <s v="Collection"/>
    <s v="Aldaba"/>
    <s v="Cash "/>
    <s v="MT"/>
    <n v="14.8125"/>
    <n v="14.8125"/>
    <n v="910000"/>
    <n v="910000"/>
    <n v="701.85235031841728"/>
    <n v="13479375"/>
    <n v="10396.187939091556"/>
    <n v="10000"/>
    <n v="148125"/>
    <m/>
    <n v="13627500"/>
    <n v="920000"/>
    <n v="10510.431762598057"/>
    <n v="709.56501350872952"/>
    <n v="14.8125"/>
    <n v="0"/>
    <n v="13627500"/>
    <s v="Close"/>
  </r>
  <r>
    <n v="873"/>
    <x v="1"/>
    <x v="5"/>
    <x v="1"/>
    <n v="30"/>
    <n v="1296.569"/>
    <x v="18"/>
    <x v="2"/>
    <x v="6"/>
    <x v="4"/>
    <s v="Collection"/>
    <s v="Aldaba"/>
    <s v="Cash "/>
    <s v="MT"/>
    <n v="27.15625"/>
    <n v="27.15625"/>
    <n v="910000"/>
    <n v="910000"/>
    <n v="701.85235031841728"/>
    <n v="24712187.5"/>
    <n v="19059.677888334521"/>
    <n v="10000"/>
    <n v="271562.5"/>
    <m/>
    <n v="24983750"/>
    <n v="920000"/>
    <n v="19269.124898096437"/>
    <n v="709.56501350872952"/>
    <n v="27.15625"/>
    <n v="0"/>
    <n v="24983750"/>
    <s v="Close"/>
  </r>
  <r>
    <n v="874"/>
    <x v="1"/>
    <x v="5"/>
    <x v="1"/>
    <n v="30"/>
    <n v="1296.569"/>
    <x v="18"/>
    <x v="2"/>
    <x v="6"/>
    <x v="4"/>
    <s v="Collection"/>
    <s v="Aldaba"/>
    <s v="Cash "/>
    <s v="MT"/>
    <n v="25.754000000000001"/>
    <n v="25.754000000000001"/>
    <n v="910000"/>
    <n v="910000"/>
    <n v="701.85235031841728"/>
    <n v="23436140"/>
    <n v="18075.505430100518"/>
    <n v="10000"/>
    <n v="257540"/>
    <m/>
    <n v="23693680"/>
    <n v="920000"/>
    <n v="18274.137357903823"/>
    <n v="709.56501350872963"/>
    <n v="25.754000000000001"/>
    <n v="0"/>
    <n v="23693680"/>
    <s v="Close"/>
  </r>
  <r>
    <n v="875"/>
    <x v="1"/>
    <x v="5"/>
    <x v="1"/>
    <n v="31"/>
    <n v="1296.569"/>
    <x v="18"/>
    <x v="2"/>
    <x v="6"/>
    <x v="4"/>
    <s v="Collection"/>
    <s v="Aldaba"/>
    <s v="Cash "/>
    <s v="MT"/>
    <n v="28.884374999999999"/>
    <n v="28.884374999999999"/>
    <n v="910000"/>
    <n v="910000"/>
    <n v="701.85235031841728"/>
    <n v="26284781.25"/>
    <n v="20272.566481228536"/>
    <n v="10000"/>
    <n v="288843.75"/>
    <m/>
    <n v="26573625"/>
    <n v="920000"/>
    <n v="20495.341937066212"/>
    <n v="709.56501350872963"/>
    <n v="28.884374999999999"/>
    <n v="0"/>
    <n v="26573625"/>
    <s v="Close"/>
  </r>
  <r>
    <n v="876"/>
    <x v="1"/>
    <x v="5"/>
    <x v="1"/>
    <n v="31"/>
    <n v="1296.569"/>
    <x v="18"/>
    <x v="2"/>
    <x v="6"/>
    <x v="4"/>
    <s v="Collection"/>
    <s v="Aldaba"/>
    <s v="Cash "/>
    <s v="MT"/>
    <n v="51.251249999999999"/>
    <n v="51.251249999999999"/>
    <n v="910000"/>
    <n v="910000"/>
    <n v="701.85235031841728"/>
    <n v="46638637.5"/>
    <n v="35970.810269256785"/>
    <n v="10000"/>
    <n v="512512.5"/>
    <m/>
    <n v="47151150"/>
    <n v="920000"/>
    <n v="36366.093898589279"/>
    <n v="709.56501350872963"/>
    <n v="51.251249999999999"/>
    <n v="0"/>
    <n v="47151150"/>
    <s v="Close"/>
  </r>
  <r>
    <n v="877"/>
    <x v="1"/>
    <x v="5"/>
    <x v="1"/>
    <n v="31"/>
    <n v="1296.569"/>
    <x v="18"/>
    <x v="2"/>
    <x v="6"/>
    <x v="4"/>
    <s v="Collection"/>
    <s v="Aldaba"/>
    <s v="Cash "/>
    <s v="MT"/>
    <n v="49.59225"/>
    <n v="49.59225"/>
    <n v="910000"/>
    <n v="910000"/>
    <n v="701.85235031841728"/>
    <n v="45128947.5"/>
    <n v="34806.437220078529"/>
    <n v="10000"/>
    <n v="495922.5"/>
    <m/>
    <n v="45624870"/>
    <n v="920000"/>
    <n v="35188.925541178294"/>
    <n v="709.56501350872952"/>
    <n v="49.59225"/>
    <n v="0"/>
    <n v="45624870"/>
    <s v="Close"/>
  </r>
  <r>
    <n v="878"/>
    <x v="1"/>
    <x v="5"/>
    <x v="1"/>
    <n v="31"/>
    <n v="1296.569"/>
    <x v="18"/>
    <x v="2"/>
    <x v="6"/>
    <x v="4"/>
    <s v="Collection"/>
    <s v="Aldaba"/>
    <s v="Cash "/>
    <s v="MT"/>
    <n v="31.422249999999998"/>
    <n v="31.422249999999998"/>
    <n v="910000"/>
    <n v="910000"/>
    <n v="701.85235031841728"/>
    <n v="28594247.5"/>
    <n v="22053.78001479289"/>
    <n v="10000"/>
    <n v="314222.5"/>
    <m/>
    <n v="28908470"/>
    <n v="920000"/>
    <n v="22296.129245724678"/>
    <n v="709.56501350872963"/>
    <n v="31.422249999999998"/>
    <n v="0"/>
    <n v="28908470"/>
    <s v="Close"/>
  </r>
  <r>
    <n v="879"/>
    <x v="1"/>
    <x v="5"/>
    <x v="1"/>
    <n v="31"/>
    <n v="1296.569"/>
    <x v="18"/>
    <x v="2"/>
    <x v="6"/>
    <x v="4"/>
    <s v="Collection"/>
    <s v="Aldaba"/>
    <s v="Cash "/>
    <s v="MT"/>
    <n v="30.414999999999999"/>
    <n v="30.414999999999999"/>
    <n v="910000"/>
    <n v="910000"/>
    <n v="701.85235031841728"/>
    <n v="27677650"/>
    <n v="21346.839234934661"/>
    <n v="10000"/>
    <n v="304150"/>
    <m/>
    <n v="27981800"/>
    <n v="920000"/>
    <n v="21581.41988586801"/>
    <n v="709.56501350872963"/>
    <n v="30.414999999999999"/>
    <n v="0"/>
    <n v="27981800"/>
    <s v="Close"/>
  </r>
  <r>
    <n v="880"/>
    <x v="1"/>
    <x v="5"/>
    <x v="1"/>
    <n v="31"/>
    <n v="1296.569"/>
    <x v="18"/>
    <x v="2"/>
    <x v="6"/>
    <x v="4"/>
    <s v="Collection"/>
    <s v="Aldaba"/>
    <s v="Cash "/>
    <s v="MT"/>
    <n v="29.901499999999999"/>
    <n v="29.901499999999999"/>
    <n v="910000"/>
    <n v="910000"/>
    <n v="701.85235031841728"/>
    <n v="27210365"/>
    <n v="20986.438053046157"/>
    <n v="10000"/>
    <n v="299015"/>
    <m/>
    <n v="27509380"/>
    <n v="920000"/>
    <n v="21217.058251431277"/>
    <n v="709.56501350872963"/>
    <n v="29.901499999999999"/>
    <n v="0"/>
    <n v="27509380"/>
    <s v="Close"/>
  </r>
  <r>
    <n v="881"/>
    <x v="1"/>
    <x v="6"/>
    <x v="2"/>
    <n v="1"/>
    <n v="1296.569"/>
    <x v="18"/>
    <x v="2"/>
    <x v="6"/>
    <x v="4"/>
    <s v="Collection"/>
    <s v="Aldaba"/>
    <s v="Cash "/>
    <s v="MT"/>
    <n v="29.427499999999998"/>
    <n v="29.427499999999998"/>
    <n v="910000"/>
    <n v="910000"/>
    <n v="701.85235031841728"/>
    <n v="26779025"/>
    <n v="20653.760038995224"/>
    <n v="10000"/>
    <n v="294275"/>
    <m/>
    <n v="27073300"/>
    <n v="920000"/>
    <n v="20880.72443502814"/>
    <n v="709.56501350872963"/>
    <n v="29.427499999999998"/>
    <n v="0"/>
    <n v="27073300"/>
    <s v="Close"/>
  </r>
  <r>
    <n v="882"/>
    <x v="1"/>
    <x v="6"/>
    <x v="2"/>
    <n v="1"/>
    <n v="1296.569"/>
    <x v="18"/>
    <x v="2"/>
    <x v="6"/>
    <x v="4"/>
    <s v="Collection"/>
    <s v="Aldaba"/>
    <s v="Cash "/>
    <s v="MT"/>
    <n v="25.062750000000001"/>
    <n v="25.062750000000001"/>
    <n v="910000"/>
    <n v="910000"/>
    <n v="701.85235031841728"/>
    <n v="22807102.5"/>
    <n v="17590.349992942913"/>
    <n v="10000"/>
    <n v="250627.5"/>
    <m/>
    <n v="23057730"/>
    <n v="920000"/>
    <n v="17783.650542315914"/>
    <n v="709.56501350872963"/>
    <n v="25.062750000000001"/>
    <n v="0"/>
    <n v="23057730"/>
    <s v="Close"/>
  </r>
  <r>
    <n v="883"/>
    <x v="1"/>
    <x v="6"/>
    <x v="2"/>
    <n v="1"/>
    <n v="1296.569"/>
    <x v="18"/>
    <x v="2"/>
    <x v="6"/>
    <x v="4"/>
    <s v="Collection"/>
    <s v="Aldaba"/>
    <s v="Cash "/>
    <s v="MT"/>
    <n v="28.795500000000001"/>
    <n v="28.795500000000001"/>
    <n v="910000"/>
    <n v="910000"/>
    <n v="701.85235031841728"/>
    <n v="26203905"/>
    <n v="20210.189353593985"/>
    <n v="10000"/>
    <n v="287955"/>
    <m/>
    <n v="26491860"/>
    <n v="920000"/>
    <n v="20432.279346490624"/>
    <n v="709.56501350872963"/>
    <n v="28.795500000000001"/>
    <n v="0"/>
    <n v="26491860"/>
    <s v="Close"/>
  </r>
  <r>
    <n v="884"/>
    <x v="1"/>
    <x v="6"/>
    <x v="2"/>
    <n v="1"/>
    <n v="1296.569"/>
    <x v="18"/>
    <x v="2"/>
    <x v="6"/>
    <x v="4"/>
    <s v="Collection"/>
    <s v="Aldaba"/>
    <s v="Cash "/>
    <s v="MT"/>
    <n v="28.597999999999999"/>
    <n v="28.597999999999999"/>
    <n v="910000"/>
    <n v="910000"/>
    <n v="701.85235031841728"/>
    <n v="26024180"/>
    <n v="20071.5735144061"/>
    <n v="10000"/>
    <n v="285980"/>
    <m/>
    <n v="26310160"/>
    <n v="920000"/>
    <n v="20292.140256322647"/>
    <n v="709.56501350872952"/>
    <n v="28.597999999999999"/>
    <n v="0"/>
    <n v="26310160"/>
    <s v="Close"/>
  </r>
  <r>
    <n v="885"/>
    <x v="1"/>
    <x v="6"/>
    <x v="2"/>
    <n v="1"/>
    <n v="1296.569"/>
    <x v="18"/>
    <x v="2"/>
    <x v="6"/>
    <x v="4"/>
    <s v="Collection"/>
    <s v="Aldaba"/>
    <s v="Cash "/>
    <s v="MT"/>
    <n v="27.709250000000001"/>
    <n v="27.709250000000001"/>
    <n v="910000"/>
    <n v="910000"/>
    <n v="701.85235031841728"/>
    <n v="25215417.5"/>
    <n v="19447.802238060605"/>
    <n v="10000"/>
    <n v="277092.5"/>
    <m/>
    <n v="25492510"/>
    <n v="920000"/>
    <n v="19661.514350566766"/>
    <n v="709.56501350872952"/>
    <n v="27.709250000000001"/>
    <n v="0"/>
    <n v="25492510"/>
    <s v="Close"/>
  </r>
  <r>
    <n v="886"/>
    <x v="1"/>
    <x v="6"/>
    <x v="2"/>
    <n v="1"/>
    <n v="1296.569"/>
    <x v="18"/>
    <x v="2"/>
    <x v="6"/>
    <x v="4"/>
    <s v="Collection"/>
    <s v="Aldaba"/>
    <s v="Cash "/>
    <s v="MT"/>
    <n v="28.361000000000001"/>
    <n v="28.361000000000001"/>
    <n v="910000"/>
    <n v="910000"/>
    <n v="701.85235031841728"/>
    <n v="25808510"/>
    <n v="19905.234507380632"/>
    <n v="10000"/>
    <n v="283610"/>
    <m/>
    <n v="26092120"/>
    <n v="920000"/>
    <n v="20123.973348121079"/>
    <n v="709.56501350872952"/>
    <n v="28.361000000000001"/>
    <n v="0"/>
    <n v="26092120"/>
    <s v="Close"/>
  </r>
  <r>
    <n v="887"/>
    <x v="1"/>
    <x v="6"/>
    <x v="2"/>
    <n v="1"/>
    <n v="1296.569"/>
    <x v="18"/>
    <x v="2"/>
    <x v="6"/>
    <x v="4"/>
    <s v="Collection"/>
    <s v="Aldaba"/>
    <s v="Cash "/>
    <s v="MT"/>
    <n v="28.953499999999998"/>
    <n v="28.953499999999998"/>
    <n v="900000"/>
    <n v="900000"/>
    <n v="694.13968712810504"/>
    <n v="26058150"/>
    <n v="20097.773431263588"/>
    <n v="10000"/>
    <n v="289535"/>
    <m/>
    <n v="26347685"/>
    <n v="910000"/>
    <n v="20321.082024944295"/>
    <n v="701.85235031841728"/>
    <n v="28.953499999999998"/>
    <n v="0"/>
    <n v="26347685"/>
    <s v="Close"/>
  </r>
  <r>
    <n v="888"/>
    <x v="1"/>
    <x v="6"/>
    <x v="2"/>
    <n v="1"/>
    <n v="1296.569"/>
    <x v="18"/>
    <x v="2"/>
    <x v="6"/>
    <x v="4"/>
    <s v="Collection"/>
    <s v="Aldaba"/>
    <s v="Cash "/>
    <s v="MT"/>
    <n v="33.752749999999999"/>
    <n v="33.752749999999999"/>
    <n v="910000"/>
    <n v="910000"/>
    <n v="701.85235031841728"/>
    <n v="30715002.5"/>
    <n v="23689.44691720996"/>
    <n v="10000"/>
    <n v="337527.5"/>
    <m/>
    <n v="31052530"/>
    <n v="920000"/>
    <n v="23949.770509706774"/>
    <n v="709.56501350872963"/>
    <n v="33.752749999999999"/>
    <n v="0"/>
    <n v="31052530"/>
    <s v="Close"/>
  </r>
  <r>
    <n v="889"/>
    <x v="1"/>
    <x v="6"/>
    <x v="2"/>
    <n v="1"/>
    <n v="1296.569"/>
    <x v="18"/>
    <x v="2"/>
    <x v="6"/>
    <x v="4"/>
    <s v="Collection"/>
    <s v="Aldaba"/>
    <s v="Cash "/>
    <s v="MT"/>
    <n v="28.597999999999999"/>
    <n v="28.597999999999999"/>
    <n v="910000"/>
    <n v="910000"/>
    <n v="701.85235031841728"/>
    <n v="26024180"/>
    <n v="20071.5735144061"/>
    <n v="10000"/>
    <n v="285980"/>
    <m/>
    <n v="26310160"/>
    <n v="920000"/>
    <n v="20292.140256322647"/>
    <n v="709.56501350872952"/>
    <n v="28.597999999999999"/>
    <n v="0"/>
    <n v="26310160"/>
    <s v="Close"/>
  </r>
  <r>
    <n v="890"/>
    <x v="1"/>
    <x v="6"/>
    <x v="2"/>
    <n v="1"/>
    <n v="1296.569"/>
    <x v="18"/>
    <x v="2"/>
    <x v="6"/>
    <x v="4"/>
    <s v="Collection"/>
    <s v="Aldaba"/>
    <s v="Cash "/>
    <s v="MT"/>
    <n v="30.474250000000001"/>
    <n v="30.474250000000001"/>
    <n v="910000"/>
    <n v="910000"/>
    <n v="701.85235031841728"/>
    <n v="27731567.5"/>
    <n v="21388.423986691028"/>
    <n v="10000"/>
    <n v="304742.5"/>
    <m/>
    <n v="28036310"/>
    <n v="920000"/>
    <n v="21623.461612918403"/>
    <n v="709.56501350872952"/>
    <n v="30.474250000000001"/>
    <n v="0"/>
    <n v="28036310"/>
    <s v="Close"/>
  </r>
  <r>
    <n v="891"/>
    <x v="1"/>
    <x v="6"/>
    <x v="2"/>
    <n v="1"/>
    <n v="1296.569"/>
    <x v="18"/>
    <x v="2"/>
    <x v="6"/>
    <x v="4"/>
    <s v="Collection"/>
    <s v="Aldaba"/>
    <s v="Cash "/>
    <s v="MT"/>
    <n v="30.908750000000001"/>
    <n v="30.908750000000001"/>
    <n v="910000"/>
    <n v="910000"/>
    <n v="701.85235031841728"/>
    <n v="28126962.5"/>
    <n v="21693.378832904382"/>
    <n v="10000"/>
    <n v="309087.5"/>
    <m/>
    <n v="28436050"/>
    <n v="920000"/>
    <n v="21931.767611287945"/>
    <n v="709.56501350872952"/>
    <n v="30.908750000000001"/>
    <n v="0"/>
    <n v="28436050"/>
    <s v="Close"/>
  </r>
  <r>
    <n v="892"/>
    <x v="1"/>
    <x v="6"/>
    <x v="2"/>
    <n v="1"/>
    <n v="1296.569"/>
    <x v="18"/>
    <x v="2"/>
    <x v="6"/>
    <x v="4"/>
    <s v="Collection"/>
    <s v="Aldaba"/>
    <s v="Cash "/>
    <s v="MT"/>
    <n v="29.940999999999999"/>
    <n v="29.940999999999999"/>
    <n v="910000"/>
    <n v="910000"/>
    <n v="701.85235031841728"/>
    <n v="27246310"/>
    <n v="21014.161220883732"/>
    <n v="10000"/>
    <n v="299410"/>
    <m/>
    <n v="27545720"/>
    <n v="920000"/>
    <n v="21245.086069464873"/>
    <n v="709.56501350872963"/>
    <n v="29.940999999999999"/>
    <n v="0"/>
    <n v="27545720"/>
    <s v="Close"/>
  </r>
  <r>
    <n v="893"/>
    <x v="1"/>
    <x v="6"/>
    <x v="2"/>
    <n v="1"/>
    <n v="1296.569"/>
    <x v="18"/>
    <x v="2"/>
    <x v="6"/>
    <x v="4"/>
    <s v="Collection"/>
    <s v="Aldaba"/>
    <s v="Cash "/>
    <s v="MT"/>
    <n v="28.489374999999999"/>
    <n v="28.489374999999999"/>
    <n v="910000"/>
    <n v="910000"/>
    <n v="701.85235031841728"/>
    <n v="25925331.25"/>
    <n v="19995.334802852762"/>
    <n v="10000"/>
    <n v="284893.75"/>
    <m/>
    <n v="26210225"/>
    <n v="920000"/>
    <n v="20215.063756730262"/>
    <n v="709.56501350872952"/>
    <n v="28.489374999999999"/>
    <n v="0"/>
    <n v="26210225"/>
    <s v="Close"/>
  </r>
  <r>
    <n v="894"/>
    <x v="1"/>
    <x v="6"/>
    <x v="2"/>
    <n v="1"/>
    <n v="1296.569"/>
    <x v="18"/>
    <x v="2"/>
    <x v="6"/>
    <x v="4"/>
    <s v="Collection"/>
    <s v="Aldaba"/>
    <s v="Cash "/>
    <s v="MT"/>
    <n v="50.89575"/>
    <n v="50.89575"/>
    <n v="910000"/>
    <n v="910000"/>
    <n v="701.85235031841728"/>
    <n v="46315132.5"/>
    <n v="35721.30175871859"/>
    <n v="10000"/>
    <n v="508957.5"/>
    <m/>
    <n v="46824090"/>
    <n v="920000"/>
    <n v="36113.843536286928"/>
    <n v="709.56501350872963"/>
    <n v="50.89575"/>
    <n v="0"/>
    <n v="46824090"/>
    <s v="Close"/>
  </r>
  <r>
    <n v="895"/>
    <x v="1"/>
    <x v="6"/>
    <x v="2"/>
    <n v="3"/>
    <n v="1296.569"/>
    <x v="18"/>
    <x v="2"/>
    <x v="6"/>
    <x v="4"/>
    <s v="Collection"/>
    <s v="Aldaba"/>
    <s v="Cash "/>
    <s v="MT"/>
    <n v="29.88175"/>
    <n v="29.88175"/>
    <n v="910000"/>
    <n v="910000"/>
    <n v="701.85235031841728"/>
    <n v="27192392.5"/>
    <n v="20972.576469127365"/>
    <n v="10000"/>
    <n v="298817.5"/>
    <m/>
    <n v="27491210"/>
    <n v="920000"/>
    <n v="21203.04434241448"/>
    <n v="709.56501350872952"/>
    <n v="29.88175"/>
    <n v="0"/>
    <n v="27491210"/>
    <s v="Close"/>
  </r>
  <r>
    <n v="896"/>
    <x v="1"/>
    <x v="6"/>
    <x v="2"/>
    <n v="3"/>
    <n v="1296.569"/>
    <x v="18"/>
    <x v="2"/>
    <x v="6"/>
    <x v="4"/>
    <s v="Collection"/>
    <s v="Aldaba"/>
    <s v="Cash "/>
    <s v="MT"/>
    <n v="31.18525"/>
    <n v="31.18525"/>
    <n v="910000"/>
    <n v="910000"/>
    <n v="701.85235031841728"/>
    <n v="28378577.5"/>
    <n v="21887.441007767422"/>
    <n v="10000"/>
    <n v="311852.5"/>
    <m/>
    <n v="28690430"/>
    <n v="920000"/>
    <n v="22127.962337523109"/>
    <n v="709.56501350872963"/>
    <n v="31.18525"/>
    <n v="0"/>
    <n v="28690430"/>
    <s v="Close"/>
  </r>
  <r>
    <n v="897"/>
    <x v="1"/>
    <x v="6"/>
    <x v="2"/>
    <n v="3"/>
    <n v="1296.569"/>
    <x v="18"/>
    <x v="2"/>
    <x v="6"/>
    <x v="4"/>
    <s v="Collection"/>
    <s v="Aldaba"/>
    <s v="Cash "/>
    <s v="MT"/>
    <n v="30.395250000000001"/>
    <n v="30.395250000000001"/>
    <n v="910000"/>
    <n v="910000"/>
    <n v="701.85235031841728"/>
    <n v="27659677.5"/>
    <n v="21332.977651015874"/>
    <n v="10000"/>
    <n v="303952.5"/>
    <m/>
    <n v="27963630"/>
    <n v="920000"/>
    <n v="21567.405976851212"/>
    <n v="709.56501350872952"/>
    <n v="30.395250000000001"/>
    <n v="0"/>
    <n v="27963630"/>
    <s v="Close"/>
  </r>
  <r>
    <n v="898"/>
    <x v="1"/>
    <x v="6"/>
    <x v="2"/>
    <n v="3"/>
    <n v="1296.569"/>
    <x v="18"/>
    <x v="2"/>
    <x v="6"/>
    <x v="4"/>
    <s v="Collection"/>
    <s v="Aldaba"/>
    <s v="Cash "/>
    <s v="MT"/>
    <n v="27.7685"/>
    <n v="27.7685"/>
    <n v="910000"/>
    <n v="910000"/>
    <n v="701.85235031841728"/>
    <n v="25269335"/>
    <n v="19489.386989816972"/>
    <n v="10000"/>
    <n v="277685"/>
    <m/>
    <n v="25547020"/>
    <n v="920000"/>
    <n v="19703.556077617159"/>
    <n v="709.56501350872963"/>
    <n v="27.7685"/>
    <n v="0"/>
    <n v="25547020"/>
    <s v="Close"/>
  </r>
  <r>
    <n v="899"/>
    <x v="1"/>
    <x v="6"/>
    <x v="2"/>
    <n v="3"/>
    <n v="1296.569"/>
    <x v="18"/>
    <x v="2"/>
    <x v="6"/>
    <x v="4"/>
    <s v="Collection"/>
    <s v="Aldaba"/>
    <s v="Cash "/>
    <s v="MT"/>
    <n v="28.005500000000001"/>
    <n v="28.005500000000001"/>
    <n v="910000"/>
    <n v="910000"/>
    <n v="701.85235031841728"/>
    <n v="25485005"/>
    <n v="19655.725996842437"/>
    <n v="10000"/>
    <n v="280055"/>
    <m/>
    <n v="25765060"/>
    <n v="920000"/>
    <n v="19871.722985818727"/>
    <n v="709.56501350872963"/>
    <n v="28.005500000000001"/>
    <n v="0"/>
    <n v="25765060"/>
    <s v="Close"/>
  </r>
  <r>
    <n v="900"/>
    <x v="1"/>
    <x v="6"/>
    <x v="2"/>
    <n v="3"/>
    <n v="1296.569"/>
    <x v="18"/>
    <x v="2"/>
    <x v="6"/>
    <x v="4"/>
    <s v="Collection"/>
    <s v="Aldaba"/>
    <s v="Cash "/>
    <s v="MT"/>
    <n v="30.079249999999998"/>
    <n v="30.079249999999998"/>
    <n v="910000"/>
    <n v="910000"/>
    <n v="701.85235031841728"/>
    <n v="27372117.5"/>
    <n v="21111.192308315254"/>
    <n v="10000"/>
    <n v="300792.5"/>
    <m/>
    <n v="27672910"/>
    <n v="920000"/>
    <n v="21343.183432582457"/>
    <n v="709.56501350872975"/>
    <n v="30.079249999999998"/>
    <n v="0"/>
    <n v="27672910"/>
    <s v="Close"/>
  </r>
  <r>
    <n v="901"/>
    <x v="1"/>
    <x v="6"/>
    <x v="2"/>
    <n v="3"/>
    <n v="1296.569"/>
    <x v="18"/>
    <x v="2"/>
    <x v="6"/>
    <x v="4"/>
    <s v="Collection"/>
    <s v="Aldaba"/>
    <s v="Cash "/>
    <s v="MT"/>
    <n v="50.145249999999997"/>
    <n v="50.145249999999997"/>
    <n v="910000"/>
    <n v="910000"/>
    <n v="701.85235031841728"/>
    <n v="45632177.5"/>
    <n v="35194.561569804617"/>
    <n v="10000"/>
    <n v="501452.5"/>
    <m/>
    <n v="46133630"/>
    <n v="920000"/>
    <n v="35581.314993648622"/>
    <n v="709.56501350872963"/>
    <n v="50.145249999999997"/>
    <n v="0"/>
    <n v="46133630"/>
    <s v="Close"/>
  </r>
  <r>
    <n v="902"/>
    <x v="1"/>
    <x v="6"/>
    <x v="2"/>
    <n v="3"/>
    <n v="1296.569"/>
    <x v="18"/>
    <x v="2"/>
    <x v="6"/>
    <x v="4"/>
    <s v="Collection"/>
    <s v="Aldaba"/>
    <s v="Cash "/>
    <s v="MT"/>
    <n v="30.02"/>
    <n v="30.02"/>
    <n v="910000"/>
    <n v="910000"/>
    <n v="701.85235031841728"/>
    <n v="27318200"/>
    <n v="21069.607556558887"/>
    <n v="10000"/>
    <n v="300200"/>
    <m/>
    <n v="27618400"/>
    <n v="920000"/>
    <n v="21301.141705532063"/>
    <n v="709.56501350872963"/>
    <n v="30.02"/>
    <n v="0"/>
    <n v="27618400"/>
    <s v="Close"/>
  </r>
  <r>
    <n v="903"/>
    <x v="1"/>
    <x v="5"/>
    <x v="1"/>
    <n v="31"/>
    <n v="1296.569"/>
    <x v="15"/>
    <x v="3"/>
    <x v="8"/>
    <x v="0"/>
    <s v="Collection"/>
    <s v="Aldaba"/>
    <s v="Cash "/>
    <s v="MT"/>
    <n v="150"/>
    <n v="150"/>
    <n v="1760000"/>
    <n v="1760000"/>
    <n v="1357.4287214949609"/>
    <n v="264000000"/>
    <n v="203614.30822424416"/>
    <n v="11125"/>
    <n v="1668750"/>
    <m/>
    <n v="265668750"/>
    <n v="1771125"/>
    <n v="204901.35889412751"/>
    <n v="1366.0090592941833"/>
    <n v="150"/>
    <n v="0"/>
    <n v="265668750"/>
    <s v="Open "/>
  </r>
  <r>
    <n v="904"/>
    <x v="1"/>
    <x v="6"/>
    <x v="2"/>
    <n v="2"/>
    <n v="1296.569"/>
    <x v="15"/>
    <x v="3"/>
    <x v="8"/>
    <x v="0"/>
    <s v="Collection"/>
    <s v="Aldaba"/>
    <s v="Cash "/>
    <s v="MT"/>
    <n v="100"/>
    <n v="100"/>
    <n v="1700000"/>
    <n v="1700000"/>
    <n v="1311.1527423530872"/>
    <n v="170000000"/>
    <n v="131115.27423530872"/>
    <n v="11125"/>
    <n v="1112500"/>
    <m/>
    <n v="171112500"/>
    <n v="1711125"/>
    <n v="131973.30801523098"/>
    <n v="1319.7330801523099"/>
    <n v="100"/>
    <n v="0"/>
    <n v="171112500"/>
    <s v="Open "/>
  </r>
  <r>
    <n v="905"/>
    <x v="1"/>
    <x v="5"/>
    <x v="1"/>
    <n v="30"/>
    <n v="1296.569"/>
    <x v="25"/>
    <x v="3"/>
    <x v="8"/>
    <x v="3"/>
    <s v="Collection"/>
    <s v="Kordofan"/>
    <s v="Cash "/>
    <s v="MT"/>
    <n v="100"/>
    <n v="100"/>
    <n v="1810000"/>
    <n v="1810000"/>
    <n v="1395.9920374465223"/>
    <n v="181000000"/>
    <n v="139599.20374465224"/>
    <n v="11125"/>
    <n v="1112500"/>
    <m/>
    <n v="182112500"/>
    <n v="1821125"/>
    <n v="140457.23752457448"/>
    <n v="1404.5723752457448"/>
    <n v="100"/>
    <n v="0"/>
    <n v="182112500"/>
    <s v="Close"/>
  </r>
  <r>
    <n v="906"/>
    <x v="1"/>
    <x v="5"/>
    <x v="1"/>
    <n v="30"/>
    <n v="1296.569"/>
    <x v="25"/>
    <x v="3"/>
    <x v="8"/>
    <x v="3"/>
    <s v="Collection"/>
    <s v="Kordofan"/>
    <s v="Cash "/>
    <s v="MT"/>
    <n v="107.55595505617978"/>
    <n v="107.55595505617978"/>
    <n v="1810000"/>
    <n v="1810000"/>
    <n v="1395.9920374465223"/>
    <n v="194676278.65168542"/>
    <n v="150147.25683838301"/>
    <n v="11125"/>
    <n v="1196560"/>
    <m/>
    <n v="195872838.65168542"/>
    <n v="1821125"/>
    <n v="151070.12326508301"/>
    <n v="1404.5723752457448"/>
    <n v="107.55595505617978"/>
    <n v="0"/>
    <n v="195872838.65168542"/>
    <s v="Close"/>
  </r>
  <r>
    <n v="907"/>
    <x v="1"/>
    <x v="5"/>
    <x v="1"/>
    <n v="30"/>
    <n v="1296.569"/>
    <x v="19"/>
    <x v="3"/>
    <x v="10"/>
    <x v="5"/>
    <s v="Collection"/>
    <s v="New Halfa"/>
    <s v="Cash "/>
    <s v="110 Bag"/>
    <n v="312"/>
    <n v="34.32"/>
    <n v="129000"/>
    <n v="1172727.2727272727"/>
    <n v="904.48504686389447"/>
    <n v="40248000"/>
    <n v="31041.926808368858"/>
    <n v="1336.6218585622444"/>
    <n v="417026.01987142023"/>
    <m/>
    <n v="40665026.019871421"/>
    <n v="1184878.3805323842"/>
    <n v="31363.564931655332"/>
    <n v="913.85678705289422"/>
    <n v="34.32"/>
    <n v="0"/>
    <n v="40665026.019871421"/>
    <s v="Open "/>
  </r>
  <r>
    <n v="908"/>
    <x v="1"/>
    <x v="5"/>
    <x v="1"/>
    <n v="30"/>
    <n v="1296.569"/>
    <x v="19"/>
    <x v="3"/>
    <x v="10"/>
    <x v="5"/>
    <s v="Collection"/>
    <s v="New Halfa"/>
    <s v="Cash "/>
    <s v="110 Bag"/>
    <n v="447"/>
    <n v="49.17"/>
    <n v="128000"/>
    <n v="1163636.3636363638"/>
    <n v="897.47353487270152"/>
    <n v="57216000"/>
    <n v="44128.773709690729"/>
    <n v="1336.6218585622444"/>
    <n v="597469.97077732324"/>
    <m/>
    <n v="57813469.970777325"/>
    <n v="1175787.471441475"/>
    <n v="44589.582174783856"/>
    <n v="906.84527506170139"/>
    <n v="49.17"/>
    <n v="0"/>
    <n v="57813469.970777325"/>
    <s v="Open "/>
  </r>
  <r>
    <n v="909"/>
    <x v="1"/>
    <x v="5"/>
    <x v="1"/>
    <n v="30"/>
    <n v="1296.569"/>
    <x v="19"/>
    <x v="3"/>
    <x v="10"/>
    <x v="5"/>
    <s v="Collection"/>
    <s v="New Halfa"/>
    <s v="Cash "/>
    <s v="110 Bag"/>
    <n v="100"/>
    <n v="11"/>
    <n v="127000"/>
    <n v="1154545.4545454546"/>
    <n v="890.46202288150857"/>
    <n v="12700000"/>
    <n v="9795.0822516965927"/>
    <n v="1336.6218585622444"/>
    <n v="133662.18585622445"/>
    <m/>
    <n v="12833662.185856225"/>
    <n v="1166696.5623505658"/>
    <n v="9898.1713937755922"/>
    <n v="899.83376307050833"/>
    <n v="11"/>
    <n v="0"/>
    <n v="12833662.185856223"/>
    <s v="Open "/>
  </r>
  <r>
    <n v="910"/>
    <x v="1"/>
    <x v="5"/>
    <x v="1"/>
    <n v="30"/>
    <n v="1296.569"/>
    <x v="19"/>
    <x v="3"/>
    <x v="10"/>
    <x v="5"/>
    <s v="Collection"/>
    <s v="New Halfa"/>
    <s v="Cash "/>
    <s v="110 Bag"/>
    <n v="18"/>
    <n v="1.98"/>
    <n v="126500"/>
    <n v="1150000"/>
    <n v="886.95626688591199"/>
    <n v="2277000"/>
    <n v="1756.1734084341058"/>
    <n v="1336.6218585622444"/>
    <n v="24059.193454120399"/>
    <m/>
    <n v="2301059.1934541203"/>
    <n v="1162151.1078051112"/>
    <n v="1774.7294540083253"/>
    <n v="896.32800707491174"/>
    <n v="1.98"/>
    <n v="0"/>
    <n v="2301059.1934541203"/>
    <s v="Open "/>
  </r>
  <r>
    <n v="911"/>
    <x v="1"/>
    <x v="5"/>
    <x v="1"/>
    <n v="30"/>
    <n v="1296.569"/>
    <x v="19"/>
    <x v="3"/>
    <x v="10"/>
    <x v="5"/>
    <s v="Collection"/>
    <s v="New Halfa"/>
    <s v="Cash "/>
    <s v="110 Bag"/>
    <n v="24"/>
    <n v="2.64"/>
    <n v="126000"/>
    <n v="1145454.5454545454"/>
    <n v="883.45051089031551"/>
    <n v="3024000"/>
    <n v="2332.3093487504329"/>
    <n v="1336.6218585622444"/>
    <n v="32078.924605493863"/>
    <m/>
    <n v="3056078.9246054939"/>
    <n v="1157605.6532596566"/>
    <n v="2357.0507428493925"/>
    <n v="892.82225107931527"/>
    <n v="2.64"/>
    <n v="0"/>
    <n v="3056078.9246054934"/>
    <s v="Open "/>
  </r>
  <r>
    <n v="912"/>
    <x v="1"/>
    <x v="6"/>
    <x v="2"/>
    <n v="1"/>
    <n v="1296.569"/>
    <x v="19"/>
    <x v="3"/>
    <x v="10"/>
    <x v="5"/>
    <s v="Collection"/>
    <s v="New Halfa"/>
    <s v="Cash "/>
    <s v="110 Bag"/>
    <n v="140"/>
    <n v="15.4"/>
    <n v="127000"/>
    <n v="1154545.4545454546"/>
    <n v="890.46202288150857"/>
    <n v="17780000"/>
    <n v="13713.115152375231"/>
    <n v="1336.6218585622444"/>
    <n v="187127.0601987142"/>
    <m/>
    <n v="17967127.060198713"/>
    <n v="1166696.5623505658"/>
    <n v="13857.439951285827"/>
    <n v="899.83376307050821"/>
    <n v="15.4"/>
    <n v="0"/>
    <n v="17967127.060198713"/>
    <s v="Open "/>
  </r>
  <r>
    <n v="913"/>
    <x v="1"/>
    <x v="6"/>
    <x v="2"/>
    <n v="2"/>
    <n v="1296.569"/>
    <x v="19"/>
    <x v="3"/>
    <x v="10"/>
    <x v="5"/>
    <s v="Collection"/>
    <s v="New Halfa"/>
    <s v="Cash "/>
    <s v="110 Bag"/>
    <n v="371"/>
    <n v="40.81"/>
    <n v="132000"/>
    <n v="1200000"/>
    <n v="925.51958283747342"/>
    <n v="48972000"/>
    <n v="37770.45417559729"/>
    <n v="1336.6218585622444"/>
    <n v="495886.70952659263"/>
    <m/>
    <n v="49467886.709526591"/>
    <n v="1212151.1078051112"/>
    <n v="38152.914892710367"/>
    <n v="934.89132302647306"/>
    <n v="40.81"/>
    <n v="0"/>
    <n v="49467886.709526591"/>
    <s v="Open "/>
  </r>
  <r>
    <n v="914"/>
    <x v="1"/>
    <x v="6"/>
    <x v="2"/>
    <n v="2"/>
    <n v="1296.569"/>
    <x v="19"/>
    <x v="3"/>
    <x v="10"/>
    <x v="5"/>
    <s v="Collection"/>
    <s v="New Halfa"/>
    <s v="Cash "/>
    <s v="110 Bag"/>
    <n v="28"/>
    <n v="3.08"/>
    <n v="131000"/>
    <n v="1190909.0909090911"/>
    <n v="918.50807084628048"/>
    <n v="3668000"/>
    <n v="2829.0048582065438"/>
    <n v="1336.6218585622444"/>
    <n v="37425.412039742841"/>
    <m/>
    <n v="3705425.4120397428"/>
    <n v="1203060.1987142023"/>
    <n v="2857.8698179886633"/>
    <n v="927.87981103528023"/>
    <n v="3.08"/>
    <n v="0"/>
    <n v="3705425.4120397433"/>
    <s v="Open "/>
  </r>
  <r>
    <n v="915"/>
    <x v="1"/>
    <x v="6"/>
    <x v="2"/>
    <n v="2"/>
    <n v="1296.569"/>
    <x v="19"/>
    <x v="3"/>
    <x v="10"/>
    <x v="5"/>
    <s v="Collection"/>
    <s v="New Halfa"/>
    <s v="Cash "/>
    <s v="110 Bag"/>
    <n v="50"/>
    <n v="5.5"/>
    <n v="130000"/>
    <n v="1181818.1818181816"/>
    <n v="911.4965588550873"/>
    <n v="6500000"/>
    <n v="5013.2310737029811"/>
    <n v="1336.6218585622444"/>
    <n v="66831.092928112223"/>
    <m/>
    <n v="6566831.0929281125"/>
    <n v="1193969.2896232931"/>
    <n v="5064.7756447424799"/>
    <n v="920.86829904408728"/>
    <n v="5.5"/>
    <n v="0"/>
    <n v="6566831.0929281116"/>
    <s v="Open "/>
  </r>
  <r>
    <n v="916"/>
    <x v="1"/>
    <x v="5"/>
    <x v="0"/>
    <n v="21"/>
    <n v="1296.569"/>
    <x v="4"/>
    <x v="0"/>
    <x v="4"/>
    <x v="1"/>
    <s v="Collection"/>
    <s v="Gadarif"/>
    <s v="Cash "/>
    <s v="Kantar 100lb"/>
    <n v="264.5"/>
    <n v="11.887640449438202"/>
    <n v="95300"/>
    <n v="2120425"/>
    <n v="1635.4123845317913"/>
    <n v="25206850"/>
    <n v="19441.194413872305"/>
    <n v="900"/>
    <n v="238050"/>
    <n v="33500"/>
    <n v="25478400"/>
    <n v="2143268.052930057"/>
    <n v="19650.631782805234"/>
    <n v="1653.0304618805917"/>
    <n v="11.887640449438202"/>
    <n v="0"/>
    <n v="25478400.000000004"/>
    <s v="Open "/>
  </r>
  <r>
    <n v="917"/>
    <x v="1"/>
    <x v="5"/>
    <x v="0"/>
    <n v="21"/>
    <n v="1296.569"/>
    <x v="4"/>
    <x v="0"/>
    <x v="4"/>
    <x v="1"/>
    <s v="Collection"/>
    <s v="Gadarif"/>
    <s v="Cash "/>
    <s v="Kantar 100lb"/>
    <n v="427.34"/>
    <n v="19.206292134831461"/>
    <n v="95000"/>
    <n v="2113750"/>
    <n v="1630.2641818522577"/>
    <n v="40597300"/>
    <n v="31311.330133606465"/>
    <n v="900"/>
    <n v="384606"/>
    <m/>
    <n v="40981906"/>
    <n v="2133775"/>
    <n v="31607.963787503792"/>
    <n v="1645.7087898908583"/>
    <n v="19.206292134831461"/>
    <n v="0"/>
    <n v="40981906"/>
    <s v="Open "/>
  </r>
  <r>
    <n v="918"/>
    <x v="1"/>
    <x v="5"/>
    <x v="1"/>
    <n v="31"/>
    <n v="1296.569"/>
    <x v="4"/>
    <x v="0"/>
    <x v="4"/>
    <x v="1"/>
    <s v="Collection"/>
    <s v="Gadarif"/>
    <s v="Cash "/>
    <s v="Kantar 100lb"/>
    <n v="930.53"/>
    <n v="41.821573033707864"/>
    <n v="93300"/>
    <n v="2075925"/>
    <n v="1601.0910333349016"/>
    <n v="86818449"/>
    <n v="66960.145584230384"/>
    <n v="900"/>
    <n v="837477"/>
    <n v="74100"/>
    <n v="87730026"/>
    <n v="2097721.8128378452"/>
    <n v="67663.214221533912"/>
    <n v="1617.902180938959"/>
    <n v="41.821573033707864"/>
    <n v="0"/>
    <n v="87730026"/>
    <s v="Open "/>
  </r>
  <r>
    <n v="919"/>
    <x v="1"/>
    <x v="5"/>
    <x v="1"/>
    <n v="31"/>
    <n v="1296.569"/>
    <x v="4"/>
    <x v="0"/>
    <x v="4"/>
    <x v="1"/>
    <s v="Collection"/>
    <s v="Gadarif"/>
    <s v="Cash "/>
    <s v="Kantar 100lb"/>
    <n v="555.74"/>
    <n v="24.977078651685392"/>
    <n v="93000"/>
    <n v="2069250"/>
    <n v="1595.9428306553682"/>
    <n v="51683820"/>
    <n v="39861.989604872557"/>
    <n v="900"/>
    <n v="500166"/>
    <m/>
    <n v="52183986"/>
    <n v="2089275"/>
    <n v="40247.750794597123"/>
    <n v="1611.3874386939685"/>
    <n v="24.977078651685392"/>
    <n v="0"/>
    <n v="52183986"/>
    <s v="Open "/>
  </r>
  <r>
    <n v="920"/>
    <x v="1"/>
    <x v="6"/>
    <x v="2"/>
    <n v="1"/>
    <n v="1296.569"/>
    <x v="4"/>
    <x v="0"/>
    <x v="4"/>
    <x v="1"/>
    <s v="Collection"/>
    <s v="Gadarif"/>
    <s v="Cash "/>
    <s v="Kantar 100lb"/>
    <n v="985.8"/>
    <n v="44.305617977528087"/>
    <n v="93300"/>
    <n v="2075925"/>
    <n v="1601.0910333349016"/>
    <n v="91975140"/>
    <n v="70937.327670181839"/>
    <n v="900"/>
    <n v="887220"/>
    <n v="48800"/>
    <n v="92911160"/>
    <n v="2097051.4404544535"/>
    <n v="71659.248370121451"/>
    <n v="1617.3851452984402"/>
    <n v="44.305617977528087"/>
    <n v="0"/>
    <n v="92911160"/>
    <s v="Open "/>
  </r>
  <r>
    <n v="921"/>
    <x v="1"/>
    <x v="6"/>
    <x v="2"/>
    <n v="2"/>
    <n v="1296.569"/>
    <x v="4"/>
    <x v="0"/>
    <x v="4"/>
    <x v="1"/>
    <s v="Collection"/>
    <s v="Gadarif"/>
    <s v="Cash "/>
    <s v="Kantar 100lb"/>
    <n v="359.28"/>
    <n v="16.147415730337077"/>
    <n v="93300"/>
    <n v="2075925"/>
    <n v="1601.0910333349016"/>
    <n v="33520823.999999996"/>
    <n v="25853.482537373635"/>
    <n v="900"/>
    <n v="323352"/>
    <n v="17200"/>
    <n v="33861376"/>
    <n v="2097015.1859274106"/>
    <n v="26116.138824852362"/>
    <n v="1617.3571834028198"/>
    <n v="16.147415730337077"/>
    <n v="0"/>
    <n v="33861376"/>
    <s v="Open "/>
  </r>
  <r>
    <n v="922"/>
    <x v="1"/>
    <x v="6"/>
    <x v="2"/>
    <n v="3"/>
    <n v="1296.569"/>
    <x v="4"/>
    <x v="0"/>
    <x v="4"/>
    <x v="1"/>
    <s v="Collection"/>
    <s v="Gadarif"/>
    <s v="Cash "/>
    <s v="Kantar 100lb"/>
    <n v="308.51"/>
    <n v="13.865617977528089"/>
    <n v="93800"/>
    <n v="2087050"/>
    <n v="1609.671371134124"/>
    <n v="28938238"/>
    <n v="22319.088301509601"/>
    <n v="900"/>
    <n v="277659"/>
    <m/>
    <n v="29215897"/>
    <n v="2107075"/>
    <n v="22533.237336385493"/>
    <n v="1625.1159791727246"/>
    <n v="13.865617977528089"/>
    <n v="0"/>
    <n v="29215896.999999996"/>
    <s v="Open "/>
  </r>
  <r>
    <n v="923"/>
    <x v="1"/>
    <x v="6"/>
    <x v="2"/>
    <n v="3"/>
    <n v="1296.569"/>
    <x v="4"/>
    <x v="0"/>
    <x v="4"/>
    <x v="1"/>
    <s v="Collection"/>
    <s v="Gadarif"/>
    <s v="Cash "/>
    <s v="Kantar 100lb"/>
    <n v="889.19"/>
    <n v="39.963595505617981"/>
    <n v="93300"/>
    <n v="2075925"/>
    <n v="1601.0910333349016"/>
    <n v="82961427"/>
    <n v="63985.354423867917"/>
    <n v="900"/>
    <n v="800271"/>
    <n v="58500"/>
    <n v="83820198"/>
    <n v="2097413.8322518244"/>
    <n v="64647.695571928685"/>
    <n v="1617.6646458860459"/>
    <n v="39.963595505617981"/>
    <n v="0"/>
    <n v="83820198"/>
    <s v="Open "/>
  </r>
  <r>
    <n v="924"/>
    <x v="1"/>
    <x v="5"/>
    <x v="1"/>
    <n v="27"/>
    <n v="1296.569"/>
    <x v="21"/>
    <x v="3"/>
    <x v="10"/>
    <x v="1"/>
    <s v="Collection"/>
    <s v="Gadarif"/>
    <s v="Cash "/>
    <s v="110 Bag"/>
    <n v="132.61199999999999"/>
    <n v="14.58732"/>
    <n v="133000"/>
    <n v="1209090.9090909089"/>
    <n v="932.53109482866626"/>
    <n v="17637396"/>
    <n v="13603.129490216101"/>
    <n v="1650.0000000000002"/>
    <n v="218809.80000000002"/>
    <m/>
    <n v="17856205.800000001"/>
    <n v="1224090.9090909092"/>
    <n v="13771.890119230062"/>
    <n v="944.10008961413484"/>
    <n v="14.58732"/>
    <n v="0"/>
    <n v="17856205.800000001"/>
    <s v="Open "/>
  </r>
  <r>
    <n v="925"/>
    <x v="1"/>
    <x v="5"/>
    <x v="1"/>
    <n v="27"/>
    <n v="1296.569"/>
    <x v="21"/>
    <x v="3"/>
    <x v="10"/>
    <x v="1"/>
    <s v="Collection"/>
    <s v="Gadarif"/>
    <s v="Cash "/>
    <s v="110 Bag"/>
    <n v="1075.819"/>
    <n v="118.34009"/>
    <n v="135000"/>
    <n v="1227272.7272727273"/>
    <n v="946.55411881105238"/>
    <n v="145235565"/>
    <n v="112015.29960997062"/>
    <n v="1650.0000000000002"/>
    <n v="1775101.35"/>
    <m/>
    <n v="147010666.34999999"/>
    <n v="1242272.7272727273"/>
    <n v="113384.37549409248"/>
    <n v="958.12311359652074"/>
    <n v="118.34009"/>
    <n v="0"/>
    <n v="147010666.34999999"/>
    <s v="Open "/>
  </r>
  <r>
    <n v="926"/>
    <x v="1"/>
    <x v="5"/>
    <x v="1"/>
    <n v="28"/>
    <n v="1296.569"/>
    <x v="21"/>
    <x v="3"/>
    <x v="10"/>
    <x v="1"/>
    <s v="Collection"/>
    <s v="Gadarif"/>
    <s v="Cash "/>
    <s v="110 Bag"/>
    <n v="1515.259"/>
    <n v="166.67848999999998"/>
    <n v="134241.76"/>
    <n v="1220379.6363636362"/>
    <n v="941.23770995885002"/>
    <n v="203411035.01584002"/>
    <n v="156884.08022699913"/>
    <n v="1650.0000000000002"/>
    <n v="2500177.3500000006"/>
    <m/>
    <n v="205911212.36584002"/>
    <n v="1235379.6363636367"/>
    <n v="158812.38280865888"/>
    <n v="952.80670474431884"/>
    <n v="166.67848999999998"/>
    <n v="0"/>
    <n v="205911212.36584005"/>
    <s v="Open "/>
  </r>
  <r>
    <n v="927"/>
    <x v="1"/>
    <x v="5"/>
    <x v="1"/>
    <n v="30"/>
    <n v="1296.569"/>
    <x v="21"/>
    <x v="3"/>
    <x v="10"/>
    <x v="1"/>
    <s v="Collection"/>
    <s v="Gadarif"/>
    <s v="Cash "/>
    <s v="110 Bag"/>
    <n v="91.531000000000006"/>
    <n v="10.06841"/>
    <n v="134498"/>
    <n v="1222709.0909090911"/>
    <n v="943.0343397914736"/>
    <n v="12310736.438000001"/>
    <n v="9494.8563770998699"/>
    <n v="1650.0000000000002"/>
    <n v="151026.15000000002"/>
    <m/>
    <n v="12461762.588000001"/>
    <n v="1237709.0909090911"/>
    <n v="9611.3377598878287"/>
    <n v="954.60333457694196"/>
    <n v="10.06841"/>
    <n v="0"/>
    <n v="12461762.588000001"/>
    <s v="Open "/>
  </r>
  <r>
    <n v="928"/>
    <x v="1"/>
    <x v="6"/>
    <x v="2"/>
    <n v="3"/>
    <n v="1296.569"/>
    <x v="21"/>
    <x v="3"/>
    <x v="10"/>
    <x v="1"/>
    <s v="Collection"/>
    <s v="Gadarif"/>
    <s v="Cash "/>
    <s v="110 Bag"/>
    <n v="259.46800000000002"/>
    <n v="28.541480000000004"/>
    <n v="134502"/>
    <n v="1222745.4545454546"/>
    <n v="943.06238583943821"/>
    <n v="34898964.936000004"/>
    <n v="26916.396224188611"/>
    <n v="1650.0000000000002"/>
    <n v="428122.20000000007"/>
    <m/>
    <n v="35327087.136000007"/>
    <n v="1237745.4545454546"/>
    <n v="27246.592457478167"/>
    <n v="954.6313806249068"/>
    <n v="28.541480000000004"/>
    <n v="0"/>
    <n v="35327087.136000007"/>
    <s v="Open "/>
  </r>
  <r>
    <n v="929"/>
    <x v="1"/>
    <x v="6"/>
    <x v="2"/>
    <n v="5"/>
    <n v="1296.569"/>
    <x v="18"/>
    <x v="2"/>
    <x v="6"/>
    <x v="4"/>
    <s v="Collection"/>
    <s v="Aldaba"/>
    <s v="Cash "/>
    <s v="MT"/>
    <n v="27.057500000000001"/>
    <n v="27.057500000000001"/>
    <n v="910000"/>
    <n v="910000"/>
    <n v="701.85235031841728"/>
    <n v="24622325"/>
    <n v="18990.369968740575"/>
    <n v="10000"/>
    <n v="270575"/>
    <m/>
    <n v="24892900"/>
    <n v="920000"/>
    <n v="19199.055353012453"/>
    <n v="709.56501350872963"/>
    <n v="27.057500000000001"/>
    <n v="0"/>
    <n v="24892900"/>
    <s v="Close"/>
  </r>
  <r>
    <n v="930"/>
    <x v="1"/>
    <x v="6"/>
    <x v="2"/>
    <n v="5"/>
    <n v="1296.569"/>
    <x v="18"/>
    <x v="2"/>
    <x v="6"/>
    <x v="4"/>
    <s v="Collection"/>
    <s v="Aldaba"/>
    <s v="Cash "/>
    <s v="MT"/>
    <n v="26.385999999999999"/>
    <n v="26.385999999999999"/>
    <n v="910000"/>
    <n v="910000"/>
    <n v="701.85235031841728"/>
    <n v="24011260"/>
    <n v="18519.076115501761"/>
    <n v="10000"/>
    <n v="263860"/>
    <m/>
    <n v="24275120"/>
    <n v="920000"/>
    <n v="18722.582446441338"/>
    <n v="709.56501350872963"/>
    <n v="26.385999999999999"/>
    <n v="0"/>
    <n v="24275120"/>
    <s v="Close"/>
  </r>
  <r>
    <n v="931"/>
    <x v="1"/>
    <x v="6"/>
    <x v="2"/>
    <n v="5"/>
    <n v="1296.569"/>
    <x v="18"/>
    <x v="2"/>
    <x v="6"/>
    <x v="4"/>
    <s v="Collection"/>
    <s v="Aldaba"/>
    <s v="Cash "/>
    <s v="MT"/>
    <n v="33.100999999999999"/>
    <n v="33.100999999999999"/>
    <n v="905000"/>
    <n v="905000"/>
    <n v="697.99601872326116"/>
    <n v="29956405"/>
    <n v="23104.36621575867"/>
    <n v="10000"/>
    <n v="331010"/>
    <m/>
    <n v="30287415"/>
    <n v="915000"/>
    <n v="23359.663080021193"/>
    <n v="705.7086819135734"/>
    <n v="33.100999999999999"/>
    <n v="0"/>
    <n v="30287415"/>
    <s v="Close"/>
  </r>
  <r>
    <n v="932"/>
    <x v="1"/>
    <x v="6"/>
    <x v="2"/>
    <n v="5"/>
    <n v="1296.569"/>
    <x v="18"/>
    <x v="2"/>
    <x v="6"/>
    <x v="4"/>
    <s v="Collection"/>
    <s v="Aldaba"/>
    <s v="Cash "/>
    <s v="MT"/>
    <n v="29.36825"/>
    <n v="29.36825"/>
    <n v="905000"/>
    <n v="905000"/>
    <n v="697.99601872326116"/>
    <n v="26578266.25"/>
    <n v="20498.921576869416"/>
    <n v="10000"/>
    <n v="293682.5"/>
    <m/>
    <n v="26871948.75"/>
    <n v="915000"/>
    <n v="20725.428997608306"/>
    <n v="705.70868191357351"/>
    <n v="29.36825"/>
    <n v="0"/>
    <n v="26871948.75"/>
    <s v="Close"/>
  </r>
  <r>
    <n v="933"/>
    <x v="1"/>
    <x v="6"/>
    <x v="0"/>
    <n v="18"/>
    <n v="1359.01"/>
    <x v="26"/>
    <x v="0"/>
    <x v="1"/>
    <x v="0"/>
    <s v="Collection"/>
    <s v="Sinnar"/>
    <s v="Cash "/>
    <s v="Kantar 100lb"/>
    <n v="15047.242"/>
    <n v="676.28053932584271"/>
    <n v="82700"/>
    <n v="1840075"/>
    <n v="1353.9819427377281"/>
    <n v="1244406913.4000001"/>
    <n v="915671.63847212319"/>
    <n v="400"/>
    <n v="6018896.7999999998"/>
    <n v="86474360"/>
    <n v="1336900170.2"/>
    <n v="1976842.5859669168"/>
    <n v="983730.92927940201"/>
    <n v="1454.619602480421"/>
    <n v="676.28053932584271"/>
    <n v="0"/>
    <n v="1336900170.2"/>
    <s v="Open "/>
  </r>
  <r>
    <n v="934"/>
    <x v="1"/>
    <x v="6"/>
    <x v="2"/>
    <n v="7"/>
    <n v="1300"/>
    <x v="24"/>
    <x v="1"/>
    <x v="7"/>
    <x v="0"/>
    <s v="Collection"/>
    <s v="Madani"/>
    <s v="Cash "/>
    <s v="Kantar 315Lb"/>
    <n v="2000"/>
    <n v="285.76612537421755"/>
    <n v="90000"/>
    <n v="629885.71428571432"/>
    <n v="484.52747252747253"/>
    <n v="180000000"/>
    <n v="138461.53846153847"/>
    <n v="1500"/>
    <n v="3000000"/>
    <m/>
    <n v="183000000"/>
    <n v="640383.80952380947"/>
    <n v="140769.23076923078"/>
    <n v="492.60293040293044"/>
    <n v="285.76612537421755"/>
    <n v="0"/>
    <n v="183000000"/>
    <s v="Open "/>
  </r>
  <r>
    <n v="935"/>
    <x v="1"/>
    <x v="6"/>
    <x v="0"/>
    <n v="16"/>
    <n v="1359.01"/>
    <x v="19"/>
    <x v="3"/>
    <x v="10"/>
    <x v="5"/>
    <s v="Collection"/>
    <s v="New Halfa"/>
    <s v="Cash "/>
    <s v="110 Bag"/>
    <n v="750"/>
    <n v="82.5"/>
    <n v="152000"/>
    <n v="1381818.1818181816"/>
    <n v="1016.7829389174337"/>
    <n v="114000000"/>
    <n v="83884.592460688291"/>
    <n v="1336.6218585622444"/>
    <n v="1002466.3939216833"/>
    <m/>
    <n v="115002466.39392169"/>
    <n v="1393969.2896232931"/>
    <n v="84622.237065158974"/>
    <n v="1025.7240856382905"/>
    <n v="82.5"/>
    <n v="0"/>
    <n v="115002466.39392167"/>
    <s v="Open "/>
  </r>
  <r>
    <n v="936"/>
    <x v="1"/>
    <x v="6"/>
    <x v="0"/>
    <n v="16"/>
    <n v="1359.01"/>
    <x v="19"/>
    <x v="3"/>
    <x v="10"/>
    <x v="5"/>
    <s v="Collection"/>
    <s v="New Halfa"/>
    <s v="Cash "/>
    <s v="110 Bag"/>
    <n v="150"/>
    <n v="16.5"/>
    <n v="152000"/>
    <n v="1381818.1818181816"/>
    <n v="1016.7829389174337"/>
    <n v="22800000"/>
    <n v="16776.918492137658"/>
    <n v="1336.6218585622444"/>
    <n v="200493.27878433667"/>
    <m/>
    <n v="23000493.278784338"/>
    <n v="1393969.2896232933"/>
    <n v="16924.447413031794"/>
    <n v="1025.7240856382905"/>
    <n v="16.5"/>
    <n v="0"/>
    <n v="23000493.278784338"/>
    <s v="Open "/>
  </r>
  <r>
    <n v="937"/>
    <x v="1"/>
    <x v="6"/>
    <x v="0"/>
    <n v="21"/>
    <n v="1359.01"/>
    <x v="19"/>
    <x v="3"/>
    <x v="10"/>
    <x v="5"/>
    <s v="Collection"/>
    <s v="New Halfa"/>
    <s v="Cash "/>
    <s v="110 Bag"/>
    <n v="960"/>
    <n v="105.6"/>
    <n v="175000"/>
    <n v="1590909.0909090911"/>
    <n v="1170.6382520430984"/>
    <n v="168000000"/>
    <n v="123619.39941575118"/>
    <n v="1336.6218585622444"/>
    <n v="1283156.9842197546"/>
    <m/>
    <n v="169283156.98421976"/>
    <n v="1603060.1987142023"/>
    <n v="124563.58450947363"/>
    <n v="1179.5793987639549"/>
    <n v="105.6"/>
    <n v="0"/>
    <n v="169283156.98421976"/>
    <s v="Open "/>
  </r>
  <r>
    <n v="938"/>
    <x v="1"/>
    <x v="6"/>
    <x v="1"/>
    <n v="23"/>
    <n v="1370"/>
    <x v="19"/>
    <x v="3"/>
    <x v="10"/>
    <x v="5"/>
    <s v="Collection"/>
    <s v="New Halfa"/>
    <s v="Cash "/>
    <s v="110 Bag"/>
    <n v="462"/>
    <n v="50.82"/>
    <n v="171000"/>
    <n v="1554545.4545454546"/>
    <n v="1134.7047113470471"/>
    <n v="79002000"/>
    <n v="57665.693430656931"/>
    <n v="1336.6218585622444"/>
    <n v="617519.29865575687"/>
    <m/>
    <n v="79619519.298655763"/>
    <n v="1566696.562350566"/>
    <n v="58116.437444274277"/>
    <n v="1143.5741331026029"/>
    <n v="50.82"/>
    <n v="0"/>
    <n v="79619519.298655763"/>
    <s v="Open "/>
  </r>
  <r>
    <n v="939"/>
    <x v="1"/>
    <x v="6"/>
    <x v="1"/>
    <n v="25"/>
    <n v="1370"/>
    <x v="19"/>
    <x v="3"/>
    <x v="10"/>
    <x v="5"/>
    <s v="Collection"/>
    <s v="New Halfa"/>
    <s v="Cash "/>
    <s v="110 Bag"/>
    <n v="396"/>
    <n v="43.56"/>
    <n v="171000"/>
    <n v="1554545.4545454546"/>
    <n v="1134.7047113470471"/>
    <n v="67716000"/>
    <n v="49427.737226277372"/>
    <n v="1336.6218585622444"/>
    <n v="529302.25599064876"/>
    <m/>
    <n v="68245302.255990654"/>
    <n v="1566696.5623505658"/>
    <n v="49814.089237949382"/>
    <n v="1143.5741331026029"/>
    <n v="43.56"/>
    <n v="0"/>
    <n v="68245302.255990654"/>
    <s v="Open "/>
  </r>
  <r>
    <n v="940"/>
    <x v="1"/>
    <x v="6"/>
    <x v="1"/>
    <n v="25"/>
    <n v="1370"/>
    <x v="19"/>
    <x v="3"/>
    <x v="10"/>
    <x v="5"/>
    <s v="Collection"/>
    <s v="New Halfa"/>
    <s v="Cash "/>
    <s v="110 Bag"/>
    <n v="200"/>
    <n v="22"/>
    <n v="172000"/>
    <n v="1563636.3636363638"/>
    <n v="1141.3404114134041"/>
    <n v="34400000"/>
    <n v="25109.48905109489"/>
    <n v="1336.6218585622444"/>
    <n v="267324.37171244889"/>
    <m/>
    <n v="34667324.371712446"/>
    <n v="1575787.4714414747"/>
    <n v="25304.616329717115"/>
    <n v="1150.2098331689597"/>
    <n v="22"/>
    <n v="0"/>
    <n v="34667324.371712446"/>
    <s v="Open "/>
  </r>
  <r>
    <n v="941"/>
    <x v="1"/>
    <x v="6"/>
    <x v="0"/>
    <n v="19"/>
    <n v="1359.01"/>
    <x v="4"/>
    <x v="0"/>
    <x v="4"/>
    <x v="1"/>
    <s v="Collection"/>
    <s v="Gadarif"/>
    <s v="Cash "/>
    <s v="Kantar 100lb"/>
    <n v="295.70999999999998"/>
    <n v="13.290337078651685"/>
    <n v="94300"/>
    <n v="2098175"/>
    <n v="1543.8996033877602"/>
    <n v="27885452.999999996"/>
    <n v="20518.946144619978"/>
    <n v="900"/>
    <n v="266139"/>
    <n v="15300"/>
    <n v="28166891.999999996"/>
    <n v="2119351.2123364103"/>
    <n v="20726.03733600194"/>
    <n v="1559.4816905956618"/>
    <n v="13.290337078651685"/>
    <n v="0"/>
    <n v="28166891.999999996"/>
    <s v="Open "/>
  </r>
  <r>
    <n v="942"/>
    <x v="1"/>
    <x v="6"/>
    <x v="0"/>
    <n v="21"/>
    <n v="1359.01"/>
    <x v="4"/>
    <x v="0"/>
    <x v="4"/>
    <x v="1"/>
    <s v="Collection"/>
    <s v="Gadarif"/>
    <s v="Cash "/>
    <s v="Kantar 100lb"/>
    <n v="146"/>
    <n v="6.5617977528089888"/>
    <n v="95300"/>
    <n v="2120425"/>
    <n v="1560.2718155127629"/>
    <n v="13913800"/>
    <n v="10238.188092802849"/>
    <n v="900"/>
    <n v="131400"/>
    <m/>
    <n v="14045200"/>
    <n v="2140450"/>
    <n v="10334.876123060169"/>
    <n v="1575.0068064252655"/>
    <n v="6.5617977528089888"/>
    <n v="0"/>
    <n v="14045200"/>
    <s v="Open "/>
  </r>
  <r>
    <n v="943"/>
    <x v="1"/>
    <x v="6"/>
    <x v="0"/>
    <n v="21"/>
    <n v="1359.01"/>
    <x v="4"/>
    <x v="0"/>
    <x v="4"/>
    <x v="1"/>
    <s v="Collection"/>
    <s v="Gadarif"/>
    <s v="Cash "/>
    <s v="Kantar 100lb"/>
    <n v="2295.4299999999998"/>
    <n v="103.16539325842696"/>
    <n v="96000"/>
    <n v="2136000"/>
    <n v="1571.7323640002649"/>
    <n v="220361279.99999997"/>
    <n v="162148.3874290844"/>
    <n v="900"/>
    <n v="2065886.9999999998"/>
    <m/>
    <n v="222427166.99999997"/>
    <n v="2156025"/>
    <n v="163668.52856123206"/>
    <n v="1586.4673549127674"/>
    <n v="103.16539325842696"/>
    <n v="0"/>
    <n v="222427167"/>
    <s v="Open "/>
  </r>
  <r>
    <n v="944"/>
    <x v="1"/>
    <x v="6"/>
    <x v="0"/>
    <n v="21"/>
    <n v="1359.01"/>
    <x v="4"/>
    <x v="0"/>
    <x v="4"/>
    <x v="1"/>
    <s v="Collection"/>
    <s v="Gadarif"/>
    <s v="Cash "/>
    <s v="Kantar 100lb"/>
    <n v="151.55000000000001"/>
    <n v="6.8112359550561798"/>
    <n v="96300"/>
    <n v="2142675"/>
    <n v="1576.6440276377657"/>
    <n v="14594265.000000002"/>
    <n v="10738.894489370941"/>
    <n v="900"/>
    <n v="136395"/>
    <m/>
    <n v="14730660.000000002"/>
    <n v="2162700.0000000005"/>
    <n v="10839.257989271604"/>
    <n v="1591.3790185502685"/>
    <n v="6.8112359550561798"/>
    <n v="0"/>
    <n v="14730660.000000004"/>
    <s v="Open "/>
  </r>
  <r>
    <n v="945"/>
    <x v="1"/>
    <x v="6"/>
    <x v="0"/>
    <n v="21"/>
    <n v="1359.01"/>
    <x v="4"/>
    <x v="0"/>
    <x v="4"/>
    <x v="1"/>
    <s v="Collection"/>
    <s v="Gadarif"/>
    <s v="Cash "/>
    <s v="Kantar 100lb"/>
    <n v="547.29"/>
    <n v="24.597303370786516"/>
    <n v="96500"/>
    <n v="2147125"/>
    <n v="1579.9184700627663"/>
    <n v="52813485"/>
    <n v="38861.733909242757"/>
    <n v="900"/>
    <n v="492560.99999999994"/>
    <n v="152700"/>
    <n v="53458746"/>
    <n v="2173357.9975881162"/>
    <n v="39336.536154995178"/>
    <n v="1599.221490340848"/>
    <n v="24.597303370786516"/>
    <n v="0"/>
    <n v="53458746.000000007"/>
    <s v="Open "/>
  </r>
  <r>
    <n v="946"/>
    <x v="1"/>
    <x v="6"/>
    <x v="1"/>
    <n v="23"/>
    <n v="1370"/>
    <x v="4"/>
    <x v="0"/>
    <x v="4"/>
    <x v="1"/>
    <s v="Collection"/>
    <s v="Gadarif"/>
    <s v="Cash "/>
    <s v="Kantar 100lb"/>
    <n v="1058.22"/>
    <n v="47.560449438202248"/>
    <n v="96000"/>
    <n v="2136000"/>
    <n v="1559.1240875912408"/>
    <n v="101589120"/>
    <n v="74152.642335766417"/>
    <n v="900"/>
    <n v="952398"/>
    <n v="50000"/>
    <n v="102591518"/>
    <n v="2157076.2936818432"/>
    <n v="74884.319708029201"/>
    <n v="1574.5082435633892"/>
    <n v="47.560449438202248"/>
    <n v="0"/>
    <n v="102591518"/>
    <s v="Open "/>
  </r>
  <r>
    <n v="947"/>
    <x v="1"/>
    <x v="6"/>
    <x v="1"/>
    <n v="23"/>
    <n v="1370"/>
    <x v="4"/>
    <x v="0"/>
    <x v="4"/>
    <x v="1"/>
    <s v="Collection"/>
    <s v="Gadarif"/>
    <s v="Cash "/>
    <s v="Kantar 100lb"/>
    <n v="420.87"/>
    <n v="18.91550561797753"/>
    <n v="96500"/>
    <n v="2147125"/>
    <n v="1567.2445255474452"/>
    <n v="40613955"/>
    <n v="29645.222627737225"/>
    <n v="900"/>
    <n v="378783"/>
    <n v="20000"/>
    <n v="41012738"/>
    <n v="2168207.333618457"/>
    <n v="29936.305109489051"/>
    <n v="1582.6330902324503"/>
    <n v="18.91550561797753"/>
    <n v="0"/>
    <n v="41012738"/>
    <s v="Open "/>
  </r>
  <r>
    <n v="948"/>
    <x v="1"/>
    <x v="6"/>
    <x v="2"/>
    <n v="7"/>
    <n v="1300"/>
    <x v="21"/>
    <x v="3"/>
    <x v="10"/>
    <x v="1"/>
    <s v="Collection"/>
    <s v="Gadarif"/>
    <s v="Cash "/>
    <s v="110 Bag"/>
    <n v="669.72799999999995"/>
    <n v="73.670079999999999"/>
    <n v="138000"/>
    <n v="1254545.4545454546"/>
    <n v="965.03496503496501"/>
    <n v="92422464"/>
    <n v="71094.203076923077"/>
    <n v="1650.0000000000002"/>
    <n v="1105051.2000000002"/>
    <n v="24448900"/>
    <n v="117976415.2"/>
    <n v="1601415.5977569185"/>
    <n v="90751.088615384622"/>
    <n v="1231.8581521207066"/>
    <n v="73.670079999999999"/>
    <n v="0"/>
    <n v="117976415.2"/>
    <s v="Open "/>
  </r>
  <r>
    <n v="949"/>
    <x v="1"/>
    <x v="6"/>
    <x v="0"/>
    <n v="18"/>
    <n v="1359.01"/>
    <x v="21"/>
    <x v="3"/>
    <x v="10"/>
    <x v="1"/>
    <s v="Collection"/>
    <s v="Gadarif"/>
    <s v="Cash "/>
    <s v="110 Bag"/>
    <n v="310.98899999999998"/>
    <n v="34.20879"/>
    <n v="161980.70000000001"/>
    <n v="1472551.8181818184"/>
    <n v="1083.5474486441001"/>
    <n v="50374215.912299998"/>
    <n v="37066.847125701795"/>
    <n v="1650.0000000000002"/>
    <n v="513131.85000000003"/>
    <m/>
    <n v="50887347.7623"/>
    <n v="1487551.8181818181"/>
    <n v="37444.42481092854"/>
    <n v="1094.5848950205061"/>
    <n v="34.20879"/>
    <n v="0"/>
    <n v="50887347.7623"/>
    <s v="Open "/>
  </r>
  <r>
    <n v="950"/>
    <x v="1"/>
    <x v="6"/>
    <x v="0"/>
    <n v="20"/>
    <n v="1359.01"/>
    <x v="21"/>
    <x v="3"/>
    <x v="10"/>
    <x v="1"/>
    <s v="Collection"/>
    <s v="Gadarif"/>
    <s v="Cash "/>
    <s v="110 Bag"/>
    <n v="152.072"/>
    <n v="16.727920000000001"/>
    <n v="168986.37"/>
    <n v="1536239.7272727271"/>
    <n v="1130.4109074051898"/>
    <n v="25698095.258639999"/>
    <n v="18909.423226201427"/>
    <n v="1650.0000000000002"/>
    <n v="250918.80000000005"/>
    <m/>
    <n v="25949014.058639999"/>
    <n v="1551239.7272727271"/>
    <n v="19094.056746190243"/>
    <n v="1141.4483537815963"/>
    <n v="16.727920000000001"/>
    <n v="0"/>
    <n v="25949014.058639999"/>
    <s v="Open "/>
  </r>
  <r>
    <n v="951"/>
    <x v="1"/>
    <x v="6"/>
    <x v="0"/>
    <n v="21"/>
    <n v="1359.01"/>
    <x v="21"/>
    <x v="3"/>
    <x v="10"/>
    <x v="1"/>
    <s v="Collection"/>
    <s v="Gadarif"/>
    <s v="Cash "/>
    <s v="110 Bag"/>
    <n v="1876.027"/>
    <n v="206.36296999999999"/>
    <n v="171996.79"/>
    <n v="1563607.1818181819"/>
    <n v="1150.5486948721364"/>
    <n v="322670621.95333004"/>
    <n v="237430.64580343783"/>
    <n v="1650.0000000000002"/>
    <n v="3095444.5500000003"/>
    <m/>
    <n v="325766066.50333005"/>
    <n v="1578607.1818181821"/>
    <n v="239708.3660188888"/>
    <n v="1161.5861412485428"/>
    <n v="206.36296999999999"/>
    <n v="0"/>
    <n v="325766066.50333005"/>
    <s v="Open "/>
  </r>
  <r>
    <n v="952"/>
    <x v="1"/>
    <x v="6"/>
    <x v="1"/>
    <n v="24"/>
    <n v="1370"/>
    <x v="21"/>
    <x v="3"/>
    <x v="10"/>
    <x v="1"/>
    <s v="Collection"/>
    <s v="Gadarif"/>
    <s v="Cash "/>
    <s v="110 Bag"/>
    <n v="126.486"/>
    <n v="13.913460000000001"/>
    <n v="172000"/>
    <n v="1563636.3636363638"/>
    <n v="1141.3404114134041"/>
    <n v="21755592"/>
    <n v="15879.994160583941"/>
    <n v="1650.0000000000002"/>
    <n v="208701.90000000002"/>
    <m/>
    <n v="21964293.899999999"/>
    <n v="1578636.3636363635"/>
    <n v="16032.331313868612"/>
    <n v="1152.2893165228929"/>
    <n v="13.913460000000001"/>
    <n v="0"/>
    <n v="21964293.899999999"/>
    <s v="Open "/>
  </r>
  <r>
    <n v="953"/>
    <x v="1"/>
    <x v="6"/>
    <x v="1"/>
    <n v="23"/>
    <n v="1370"/>
    <x v="27"/>
    <x v="3"/>
    <x v="12"/>
    <x v="1"/>
    <s v="Collection"/>
    <s v="Gadarif"/>
    <s v="Cash "/>
    <s v="101 Bag"/>
    <n v="598.21500000000003"/>
    <n v="60.419715000000004"/>
    <n v="106000"/>
    <n v="1049504.9504950496"/>
    <n v="766.06200766062011"/>
    <n v="63410790"/>
    <n v="46285.248175182482"/>
    <n v="1313"/>
    <n v="785456.29500000004"/>
    <m/>
    <n v="64196246.295000002"/>
    <n v="1062504.9504950494"/>
    <n v="46858.573937956207"/>
    <n v="775.55105875551055"/>
    <n v="60.419715000000004"/>
    <n v="0"/>
    <n v="64196246.294999994"/>
    <s v="Open "/>
  </r>
  <r>
    <n v="954"/>
    <x v="1"/>
    <x v="6"/>
    <x v="1"/>
    <n v="24"/>
    <n v="1370"/>
    <x v="27"/>
    <x v="3"/>
    <x v="12"/>
    <x v="1"/>
    <s v="Collection"/>
    <s v="Gadarif"/>
    <s v="Cash "/>
    <s v="101 Bag"/>
    <n v="652.69799999999998"/>
    <n v="65.92249799999999"/>
    <n v="107000"/>
    <n v="1059405.9405940594"/>
    <n v="773.28900773289013"/>
    <n v="69838686"/>
    <n v="50977.143065693432"/>
    <n v="1313"/>
    <n v="856992.47399999993"/>
    <m/>
    <n v="70695678.474000007"/>
    <n v="1072405.9405940596"/>
    <n v="51602.685017518255"/>
    <n v="782.7780588277808"/>
    <n v="65.92249799999999"/>
    <n v="0"/>
    <n v="70695678.474000007"/>
    <s v="Open "/>
  </r>
  <r>
    <n v="955"/>
    <x v="1"/>
    <x v="6"/>
    <x v="1"/>
    <n v="24"/>
    <n v="1370"/>
    <x v="27"/>
    <x v="3"/>
    <x v="12"/>
    <x v="1"/>
    <s v="Collection"/>
    <s v="Gadarif"/>
    <s v="Cash "/>
    <s v="101 Bag"/>
    <n v="97.451999999999998"/>
    <n v="9.8426519999999993"/>
    <n v="103000"/>
    <n v="1019801.9801980198"/>
    <n v="744.38100744381006"/>
    <n v="10037556"/>
    <n v="7326.6832116788319"/>
    <n v="1313"/>
    <n v="127954.476"/>
    <m/>
    <n v="10165510.476"/>
    <n v="1032801.9801980199"/>
    <n v="7420.0806394160581"/>
    <n v="753.87005853870062"/>
    <n v="9.8426519999999993"/>
    <n v="0"/>
    <n v="10165510.476"/>
    <s v="Open "/>
  </r>
  <r>
    <n v="956"/>
    <x v="1"/>
    <x v="6"/>
    <x v="1"/>
    <n v="29"/>
    <n v="1450"/>
    <x v="24"/>
    <x v="1"/>
    <x v="7"/>
    <x v="0"/>
    <s v="Collection"/>
    <s v="Madani"/>
    <s v="Cash "/>
    <s v="Kantar 315Lb"/>
    <n v="3000"/>
    <n v="428.64918806132636"/>
    <n v="90000"/>
    <n v="629885.71428571432"/>
    <n v="434.40394088669956"/>
    <n v="270000000"/>
    <n v="186206.89655172414"/>
    <n v="1500"/>
    <n v="4500000"/>
    <m/>
    <n v="274500000"/>
    <n v="640383.80952380947"/>
    <n v="189310.3448275862"/>
    <n v="441.64400656814445"/>
    <n v="428.64918806132636"/>
    <n v="0"/>
    <n v="274500000"/>
    <s v="Open "/>
  </r>
  <r>
    <n v="957"/>
    <x v="1"/>
    <x v="6"/>
    <x v="1"/>
    <n v="27"/>
    <n v="1400"/>
    <x v="19"/>
    <x v="3"/>
    <x v="10"/>
    <x v="5"/>
    <s v="Collection"/>
    <s v="New Halfa"/>
    <s v="Cash "/>
    <s v="110 Bag"/>
    <n v="800"/>
    <n v="88"/>
    <n v="172500"/>
    <n v="1568181.8181818184"/>
    <n v="1120.1298701298701"/>
    <n v="138000000"/>
    <n v="98571.428571428565"/>
    <n v="1336.6218585622444"/>
    <n v="1069297.4868497956"/>
    <m/>
    <n v="139069297.48684978"/>
    <n v="1580332.9259869293"/>
    <n v="99335.212490606995"/>
    <n v="1128.8092328478067"/>
    <n v="88"/>
    <n v="0"/>
    <n v="139069297.48684978"/>
    <s v="Open "/>
  </r>
  <r>
    <n v="958"/>
    <x v="1"/>
    <x v="6"/>
    <x v="1"/>
    <n v="27"/>
    <n v="1400"/>
    <x v="19"/>
    <x v="3"/>
    <x v="10"/>
    <x v="5"/>
    <s v="Collection"/>
    <s v="New Halfa"/>
    <s v="Cash "/>
    <s v="110 Bag"/>
    <n v="240"/>
    <n v="26.4"/>
    <n v="172000"/>
    <n v="1563636.3636363638"/>
    <n v="1116.8831168831171"/>
    <n v="41280000"/>
    <n v="29485.714285714286"/>
    <n v="1336.6218585622444"/>
    <n v="320789.24605493865"/>
    <m/>
    <n v="41600789.24605494"/>
    <n v="1575787.471441475"/>
    <n v="29714.849461467813"/>
    <n v="1125.5624796010536"/>
    <n v="26.4"/>
    <n v="0"/>
    <n v="41600789.24605494"/>
    <s v="Open "/>
  </r>
  <r>
    <n v="959"/>
    <x v="1"/>
    <x v="6"/>
    <x v="1"/>
    <n v="27"/>
    <n v="1400"/>
    <x v="19"/>
    <x v="3"/>
    <x v="10"/>
    <x v="5"/>
    <s v="Collection"/>
    <s v="New Halfa"/>
    <s v="Cash "/>
    <s v="110 Bag"/>
    <n v="150"/>
    <n v="16.5"/>
    <n v="171500"/>
    <n v="1559090.9090909089"/>
    <n v="1113.6363636363635"/>
    <n v="25725000"/>
    <n v="18375"/>
    <n v="1336.6218585622444"/>
    <n v="200493.27878433667"/>
    <m/>
    <n v="25925493.278784338"/>
    <n v="1571242.0168960206"/>
    <n v="18518.209484845956"/>
    <n v="1122.3157263543003"/>
    <n v="16.5"/>
    <n v="0"/>
    <n v="25925493.278784342"/>
    <s v="Open "/>
  </r>
  <r>
    <n v="960"/>
    <x v="1"/>
    <x v="6"/>
    <x v="1"/>
    <n v="27"/>
    <n v="1400"/>
    <x v="19"/>
    <x v="3"/>
    <x v="10"/>
    <x v="5"/>
    <s v="Collection"/>
    <s v="New Halfa"/>
    <s v="Cash "/>
    <s v="110 Bag"/>
    <n v="33"/>
    <n v="3.63"/>
    <n v="171000"/>
    <n v="1554545.4545454546"/>
    <n v="1110.3896103896104"/>
    <n v="5643000"/>
    <n v="4030.7142857142858"/>
    <n v="1336.6218585622444"/>
    <n v="44108.521332554061"/>
    <m/>
    <n v="5687108.5213325545"/>
    <n v="1566696.562350566"/>
    <n v="4062.2203723803959"/>
    <n v="1119.0689731075472"/>
    <n v="3.63"/>
    <n v="0"/>
    <n v="5687108.5213325545"/>
    <s v="Open "/>
  </r>
  <r>
    <n v="961"/>
    <x v="1"/>
    <x v="6"/>
    <x v="1"/>
    <n v="30"/>
    <n v="1450"/>
    <x v="19"/>
    <x v="3"/>
    <x v="10"/>
    <x v="5"/>
    <s v="Collection"/>
    <s v="New Halfa"/>
    <s v="Cash "/>
    <s v="110 Bag"/>
    <n v="320"/>
    <n v="35.200000000000003"/>
    <n v="163000"/>
    <n v="1481818.1818181816"/>
    <n v="1021.9435736677115"/>
    <n v="52160000"/>
    <n v="35972.413793103449"/>
    <n v="1336.6218585622444"/>
    <n v="427718.99473991821"/>
    <m/>
    <n v="52587718.99473992"/>
    <n v="1493969.2896232931"/>
    <n v="36267.392410165463"/>
    <n v="1030.3236480160642"/>
    <n v="35.200000000000003"/>
    <n v="0"/>
    <n v="52587718.99473992"/>
    <s v="Open "/>
  </r>
  <r>
    <n v="962"/>
    <x v="1"/>
    <x v="6"/>
    <x v="1"/>
    <n v="24"/>
    <n v="1370"/>
    <x v="4"/>
    <x v="0"/>
    <x v="4"/>
    <x v="1"/>
    <s v="Collection"/>
    <s v="Gadarif"/>
    <s v="Cash "/>
    <s v="Kantar 100lb"/>
    <n v="2188.08"/>
    <n v="98.340674157303368"/>
    <n v="96500"/>
    <n v="2147125"/>
    <n v="1567.2445255474452"/>
    <n v="211149720"/>
    <n v="154123.88321167883"/>
    <n v="900"/>
    <n v="1969272"/>
    <n v="105600"/>
    <n v="213224592"/>
    <n v="2168223.8181419326"/>
    <n v="155638.38832116788"/>
    <n v="1582.6451227313378"/>
    <n v="98.340674157303368"/>
    <n v="0"/>
    <n v="213224592"/>
    <s v="Open "/>
  </r>
  <r>
    <n v="963"/>
    <x v="1"/>
    <x v="6"/>
    <x v="1"/>
    <n v="28"/>
    <n v="1400"/>
    <x v="4"/>
    <x v="0"/>
    <x v="4"/>
    <x v="1"/>
    <s v="Collection"/>
    <s v="Gadarif"/>
    <s v="Cash "/>
    <s v="Kantar 100lb"/>
    <n v="381.77"/>
    <n v="17.15820224719101"/>
    <n v="97000"/>
    <n v="2158250"/>
    <n v="1541.6071428571429"/>
    <n v="37031690"/>
    <n v="26451.207142857143"/>
    <n v="900"/>
    <n v="343593"/>
    <n v="56200"/>
    <n v="37431483"/>
    <n v="2181550.4014197029"/>
    <n v="26736.77357142857"/>
    <n v="1558.2502867283592"/>
    <n v="17.15820224719101"/>
    <n v="0"/>
    <n v="37431483"/>
    <s v="Open "/>
  </r>
  <r>
    <n v="964"/>
    <x v="1"/>
    <x v="6"/>
    <x v="1"/>
    <n v="28"/>
    <n v="1400"/>
    <x v="4"/>
    <x v="0"/>
    <x v="4"/>
    <x v="1"/>
    <s v="Collection"/>
    <s v="Gadarif"/>
    <s v="Cash "/>
    <s v="Kantar 100lb"/>
    <n v="692.34"/>
    <n v="31.116404494382024"/>
    <n v="97300"/>
    <n v="2164925"/>
    <n v="1546.375"/>
    <n v="67364682"/>
    <n v="48117.63"/>
    <n v="900"/>
    <n v="623106"/>
    <m/>
    <n v="67987788"/>
    <n v="2184950"/>
    <n v="48562.705714285716"/>
    <n v="1560.6785714285713"/>
    <n v="31.116404494382024"/>
    <n v="0"/>
    <n v="67987788"/>
    <s v="Open "/>
  </r>
  <r>
    <n v="965"/>
    <x v="1"/>
    <x v="6"/>
    <x v="1"/>
    <n v="30"/>
    <n v="1450"/>
    <x v="4"/>
    <x v="0"/>
    <x v="4"/>
    <x v="1"/>
    <s v="Collection"/>
    <s v="Gadarif"/>
    <s v="Cash "/>
    <s v="Kantar 100lb"/>
    <n v="1020.88"/>
    <n v="45.882247191011238"/>
    <n v="98500"/>
    <n v="2191625"/>
    <n v="1511.4655172413793"/>
    <n v="100556680"/>
    <n v="69349.434482758617"/>
    <n v="900"/>
    <n v="918792"/>
    <n v="54900"/>
    <n v="101530372"/>
    <n v="2212846.5412193402"/>
    <n v="70020.946206896551"/>
    <n v="1526.1010629098896"/>
    <n v="45.882247191011238"/>
    <n v="0"/>
    <n v="101530372"/>
    <s v="Open "/>
  </r>
  <r>
    <n v="966"/>
    <x v="1"/>
    <x v="6"/>
    <x v="1"/>
    <n v="30"/>
    <n v="1450"/>
    <x v="4"/>
    <x v="0"/>
    <x v="4"/>
    <x v="1"/>
    <s v="Collection"/>
    <s v="Gadarif"/>
    <s v="Cash "/>
    <s v="Kantar 100lb"/>
    <n v="100.24"/>
    <n v="4.505168539325842"/>
    <n v="97500"/>
    <n v="2169375"/>
    <n v="1496.1206896551723"/>
    <n v="9773400"/>
    <n v="6740.2758620689656"/>
    <n v="900"/>
    <n v="90216"/>
    <m/>
    <n v="9863616"/>
    <n v="2189400.0000000005"/>
    <n v="6802.4937931034483"/>
    <n v="1509.9310344827588"/>
    <n v="4.505168539325842"/>
    <n v="0"/>
    <n v="9863616"/>
    <s v="Open "/>
  </r>
  <r>
    <n v="967"/>
    <x v="1"/>
    <x v="7"/>
    <x v="2"/>
    <n v="1"/>
    <n v="1505.93"/>
    <x v="4"/>
    <x v="0"/>
    <x v="4"/>
    <x v="1"/>
    <s v="Collection"/>
    <s v="Gadarif"/>
    <s v="Cash "/>
    <s v="Kantar 100lb"/>
    <n v="960.88"/>
    <n v="43.185617977528089"/>
    <n v="98500"/>
    <n v="2191625"/>
    <n v="1455.3299290139648"/>
    <n v="94646680"/>
    <n v="62849.322345660155"/>
    <n v="900"/>
    <n v="864792"/>
    <n v="46000"/>
    <n v="95557472"/>
    <n v="2212715.1694280244"/>
    <n v="63454.12602179384"/>
    <n v="1469.3346765307977"/>
    <n v="43.185617977528089"/>
    <n v="0"/>
    <n v="95557472"/>
    <s v="Open "/>
  </r>
  <r>
    <n v="968"/>
    <x v="1"/>
    <x v="6"/>
    <x v="1"/>
    <n v="28"/>
    <n v="1400"/>
    <x v="21"/>
    <x v="3"/>
    <x v="10"/>
    <x v="1"/>
    <s v="Collection"/>
    <s v="Gadarif"/>
    <s v="Cash "/>
    <s v="110 Bag"/>
    <n v="374.05200000000002"/>
    <n v="41.145720000000004"/>
    <n v="172496.45"/>
    <n v="1568149.5454545456"/>
    <n v="1120.1068181818184"/>
    <n v="64522642.115400009"/>
    <n v="46087.601511000008"/>
    <n v="1650.0000000000002"/>
    <n v="617185.80000000016"/>
    <m/>
    <n v="65139827.915400006"/>
    <n v="1583149.5454545454"/>
    <n v="46528.448511000002"/>
    <n v="1130.8211038961038"/>
    <n v="41.145720000000004"/>
    <n v="0"/>
    <n v="65139827.915400006"/>
    <s v="Open "/>
  </r>
  <r>
    <n v="969"/>
    <x v="1"/>
    <x v="6"/>
    <x v="1"/>
    <n v="27"/>
    <n v="1400"/>
    <x v="21"/>
    <x v="3"/>
    <x v="10"/>
    <x v="1"/>
    <s v="Collection"/>
    <s v="Gadarif"/>
    <s v="Cash "/>
    <s v="110 Bag"/>
    <n v="1919.721"/>
    <n v="211.16931"/>
    <n v="180267.72"/>
    <n v="1638797.4545454544"/>
    <n v="1170.5696103896103"/>
    <n v="346063727.70612001"/>
    <n v="247188.37693294286"/>
    <n v="1650.0000000000002"/>
    <n v="3167539.6500000004"/>
    <m/>
    <n v="349231267.35611999"/>
    <n v="1653797.4545454546"/>
    <n v="249450.90525437144"/>
    <n v="1181.2838961038963"/>
    <n v="211.16931"/>
    <n v="0"/>
    <n v="349231267.35611999"/>
    <s v="Open "/>
  </r>
  <r>
    <n v="970"/>
    <x v="1"/>
    <x v="6"/>
    <x v="1"/>
    <n v="29"/>
    <n v="1450"/>
    <x v="21"/>
    <x v="3"/>
    <x v="10"/>
    <x v="1"/>
    <s v="Collection"/>
    <s v="Gadarif"/>
    <s v="Cash "/>
    <s v="110 Bag"/>
    <n v="1480.893"/>
    <n v="162.89823000000001"/>
    <n v="171154.56"/>
    <n v="1555950.5454545454"/>
    <n v="1073.06934169279"/>
    <n v="253461589.82208002"/>
    <n v="174801.09642902069"/>
    <n v="1650.0000000000002"/>
    <n v="2443473.4500000002"/>
    <m/>
    <n v="255905063.27208"/>
    <n v="1570950.5454545454"/>
    <n v="176486.25053246896"/>
    <n v="1083.4141692789967"/>
    <n v="162.89823000000001"/>
    <n v="0"/>
    <n v="255905063.27208"/>
    <s v="Open "/>
  </r>
  <r>
    <n v="971"/>
    <x v="1"/>
    <x v="6"/>
    <x v="1"/>
    <n v="24"/>
    <n v="1370"/>
    <x v="27"/>
    <x v="3"/>
    <x v="12"/>
    <x v="1"/>
    <s v="Collection"/>
    <s v="Gadarif"/>
    <s v="Cash "/>
    <s v="101 Bag"/>
    <n v="458.61200000000002"/>
    <n v="46.319812000000006"/>
    <n v="97500"/>
    <n v="965346.53465346538"/>
    <n v="704.63250704632514"/>
    <n v="44714670"/>
    <n v="32638.445255474453"/>
    <n v="1313"/>
    <n v="602157.55599999998"/>
    <m/>
    <n v="45316827.556000002"/>
    <n v="978346.53465346526"/>
    <n v="33077.976318248177"/>
    <n v="714.12155814121547"/>
    <n v="46.319812000000006"/>
    <n v="0"/>
    <n v="45316827.556000002"/>
    <s v="Open "/>
  </r>
  <r>
    <n v="972"/>
    <x v="1"/>
    <x v="6"/>
    <x v="1"/>
    <n v="27"/>
    <n v="1400"/>
    <x v="27"/>
    <x v="3"/>
    <x v="12"/>
    <x v="1"/>
    <s v="Collection"/>
    <s v="Gadarif"/>
    <s v="Cash "/>
    <s v="101 Bag"/>
    <n v="686.73"/>
    <n v="69.359729999999999"/>
    <n v="97036.59"/>
    <n v="960758.31683168316"/>
    <n v="686.25594059405944"/>
    <n v="66637937.4507"/>
    <n v="47598.526750500001"/>
    <n v="1313"/>
    <n v="901676.49"/>
    <m/>
    <n v="67539613.940699995"/>
    <n v="973758.31683168316"/>
    <n v="48242.581386214282"/>
    <n v="695.54165487977366"/>
    <n v="69.359729999999999"/>
    <n v="0"/>
    <n v="67539613.940699995"/>
    <s v="Open "/>
  </r>
  <r>
    <n v="973"/>
    <x v="1"/>
    <x v="6"/>
    <x v="1"/>
    <n v="28"/>
    <n v="1400"/>
    <x v="27"/>
    <x v="3"/>
    <x v="12"/>
    <x v="1"/>
    <s v="Collection"/>
    <s v="Gadarif"/>
    <s v="Cash "/>
    <s v="101 Bag"/>
    <n v="1822.4639999999999"/>
    <n v="184.06886399999999"/>
    <n v="96845.8"/>
    <n v="958869.3069306931"/>
    <n v="684.90664780763791"/>
    <n v="176497984.0512"/>
    <n v="126069.988608"/>
    <n v="1313"/>
    <n v="2392895.2319999998"/>
    <m/>
    <n v="178890879.2832"/>
    <n v="971869.3069306931"/>
    <n v="127779.199488"/>
    <n v="694.19236209335224"/>
    <n v="184.06886399999999"/>
    <n v="0"/>
    <n v="178890879.2832"/>
    <s v="Open "/>
  </r>
  <r>
    <n v="974"/>
    <x v="1"/>
    <x v="6"/>
    <x v="1"/>
    <n v="29"/>
    <n v="1450"/>
    <x v="27"/>
    <x v="3"/>
    <x v="12"/>
    <x v="1"/>
    <s v="Collection"/>
    <s v="Gadarif"/>
    <s v="Cash "/>
    <s v="101 Bag"/>
    <n v="2559.7939999999999"/>
    <n v="258.53919400000001"/>
    <n v="96510.19"/>
    <n v="955546.43564356433"/>
    <n v="658.9975418231478"/>
    <n v="247046205.30085999"/>
    <n v="170376.69331093793"/>
    <n v="1313"/>
    <n v="3361009.5219999999"/>
    <m/>
    <n v="250407214.82286"/>
    <n v="968546.43564356433"/>
    <n v="172694.63091231725"/>
    <n v="667.96305906452722"/>
    <n v="258.53919400000001"/>
    <n v="0"/>
    <n v="250407214.82286"/>
    <s v="Open "/>
  </r>
  <r>
    <n v="975"/>
    <x v="1"/>
    <x v="7"/>
    <x v="2"/>
    <n v="2"/>
    <n v="1505.93"/>
    <x v="24"/>
    <x v="1"/>
    <x v="7"/>
    <x v="0"/>
    <s v="Collection"/>
    <s v="Madani"/>
    <s v="Cash "/>
    <s v="Kantar 315Lb"/>
    <n v="2000"/>
    <n v="285.76612537421755"/>
    <n v="90000"/>
    <n v="629885.71428571432"/>
    <n v="418.27024781079751"/>
    <n v="180000000"/>
    <n v="119527.46807620539"/>
    <n v="1500"/>
    <n v="3000000"/>
    <m/>
    <n v="183000000"/>
    <n v="640383.80952380947"/>
    <n v="121519.59254414216"/>
    <n v="425.24141860764411"/>
    <n v="285.76612537421755"/>
    <n v="0"/>
    <n v="183000000"/>
    <s v="Open "/>
  </r>
  <r>
    <n v="976"/>
    <x v="1"/>
    <x v="7"/>
    <x v="2"/>
    <n v="2"/>
    <n v="1505.93"/>
    <x v="24"/>
    <x v="1"/>
    <x v="7"/>
    <x v="0"/>
    <s v="Collection"/>
    <s v="Madani"/>
    <s v="Cash "/>
    <s v="Kantar 315Lb"/>
    <n v="202.7"/>
    <n v="28.962396806676949"/>
    <n v="85000"/>
    <n v="594892.06349206343"/>
    <n v="395.03301182130872"/>
    <n v="17229500"/>
    <n v="11441.10284010545"/>
    <n v="1500"/>
    <n v="304050"/>
    <m/>
    <n v="17533550"/>
    <n v="605390.1587301587"/>
    <n v="11643.004654930839"/>
    <n v="402.00418261815531"/>
    <n v="28.962396806676949"/>
    <n v="0"/>
    <n v="17533550"/>
    <s v="Open "/>
  </r>
  <r>
    <n v="977"/>
    <x v="1"/>
    <x v="7"/>
    <x v="2"/>
    <n v="2"/>
    <n v="1505.93"/>
    <x v="24"/>
    <x v="1"/>
    <x v="7"/>
    <x v="0"/>
    <s v="Collection"/>
    <s v="Madani"/>
    <s v="Cash "/>
    <s v="Kantar 315Lb"/>
    <n v="254.66"/>
    <n v="36.386600743899116"/>
    <n v="88000"/>
    <n v="615888.25396825385"/>
    <n v="408.9753534150019"/>
    <n v="22410080"/>
    <n v="14881.222898806716"/>
    <n v="1500"/>
    <n v="381990"/>
    <m/>
    <n v="22792070"/>
    <n v="626386.34920634923"/>
    <n v="15134.880107309104"/>
    <n v="415.94652421184867"/>
    <n v="36.386600743899116"/>
    <n v="0"/>
    <n v="22792070"/>
    <s v="Open "/>
  </r>
  <r>
    <n v="978"/>
    <x v="1"/>
    <x v="7"/>
    <x v="2"/>
    <n v="4"/>
    <n v="1542.66"/>
    <x v="23"/>
    <x v="5"/>
    <x v="11"/>
    <x v="0"/>
    <s v="Collection"/>
    <s v="Al-dinder"/>
    <s v="Cash "/>
    <s v="Kantar 100lb"/>
    <n v="820"/>
    <n v="36.853932584269664"/>
    <n v="58000"/>
    <n v="1290500"/>
    <n v="836.54207667276"/>
    <n v="47560000"/>
    <n v="30829.865297602839"/>
    <n v="494.38202247191015"/>
    <n v="405393.25842696632"/>
    <m/>
    <n v="47965393.258426964"/>
    <n v="1301500"/>
    <n v="31092.653765850519"/>
    <n v="843.67261742704147"/>
    <n v="36.713258426966256"/>
    <n v="0.14067415730340826"/>
    <n v="47782305.842696585"/>
    <s v="Open "/>
  </r>
  <r>
    <n v="979"/>
    <x v="1"/>
    <x v="7"/>
    <x v="3"/>
    <n v="9"/>
    <n v="1799.77"/>
    <x v="28"/>
    <x v="0"/>
    <x v="3"/>
    <x v="0"/>
    <s v="Collection"/>
    <s v="Kosti"/>
    <s v="Cash "/>
    <s v="Kantar 100lb"/>
    <n v="2200"/>
    <n v="98.876404494382029"/>
    <n v="112000"/>
    <n v="2492000"/>
    <n v="1384.6213682859477"/>
    <n v="246400000"/>
    <n v="136906.38248220607"/>
    <n v="400"/>
    <n v="880000"/>
    <m/>
    <n v="247280000"/>
    <n v="2500900"/>
    <n v="137395.33384821395"/>
    <n v="1389.5664446012547"/>
    <n v="98.876404494382029"/>
    <n v="0"/>
    <n v="247280000.00000003"/>
    <s v="Open "/>
  </r>
  <r>
    <n v="980"/>
    <x v="1"/>
    <x v="7"/>
    <x v="2"/>
    <n v="5"/>
    <n v="1542.66"/>
    <x v="19"/>
    <x v="3"/>
    <x v="10"/>
    <x v="5"/>
    <s v="Collection"/>
    <s v="New Halfa"/>
    <s v="Cash "/>
    <s v="110 Bag"/>
    <n v="454"/>
    <n v="49.94"/>
    <n v="174000"/>
    <n v="1581818.1818181816"/>
    <n v="1025.3835464834647"/>
    <n v="78996000"/>
    <n v="51207.654311384227"/>
    <n v="1336.6218585622444"/>
    <n v="606826.32378725894"/>
    <m/>
    <n v="79602826.323787257"/>
    <n v="1593969.2896232931"/>
    <n v="51601.017932523857"/>
    <n v="1033.2602709756479"/>
    <n v="49.94"/>
    <n v="0"/>
    <n v="79602826.323787257"/>
    <s v="Open "/>
  </r>
  <r>
    <n v="981"/>
    <x v="1"/>
    <x v="7"/>
    <x v="3"/>
    <n v="8"/>
    <n v="1755"/>
    <x v="19"/>
    <x v="3"/>
    <x v="10"/>
    <x v="5"/>
    <s v="Collection"/>
    <s v="New Halfa"/>
    <s v="Cash "/>
    <s v="110 Bag"/>
    <n v="300"/>
    <n v="33"/>
    <n v="198000"/>
    <n v="1800000"/>
    <n v="1025.6410256410256"/>
    <n v="59400000"/>
    <n v="33846.153846153844"/>
    <n v="1336.6218585622444"/>
    <n v="400986.55756867334"/>
    <m/>
    <n v="59800986.557568677"/>
    <n v="1812151.1078051114"/>
    <n v="34074.636215138846"/>
    <n v="1032.5647337920861"/>
    <n v="33"/>
    <n v="0"/>
    <n v="59800986.557568677"/>
    <s v="Open "/>
  </r>
  <r>
    <n v="982"/>
    <x v="1"/>
    <x v="7"/>
    <x v="3"/>
    <n v="8"/>
    <n v="1755"/>
    <x v="19"/>
    <x v="3"/>
    <x v="10"/>
    <x v="5"/>
    <s v="Collection"/>
    <s v="New Halfa"/>
    <s v="Cash "/>
    <s v="110 Bag"/>
    <n v="105"/>
    <n v="11.55"/>
    <n v="197000"/>
    <n v="1790909.0909090911"/>
    <n v="1020.4610204610206"/>
    <n v="20685000"/>
    <n v="11786.324786324787"/>
    <n v="1336.6218585622444"/>
    <n v="140345.29514903566"/>
    <m/>
    <n v="20825345.295149036"/>
    <n v="1803060.198714202"/>
    <n v="11866.293615469536"/>
    <n v="1027.3847286120811"/>
    <n v="11.55"/>
    <n v="0"/>
    <n v="20825345.295149036"/>
    <s v="Open "/>
  </r>
  <r>
    <n v="983"/>
    <x v="1"/>
    <x v="7"/>
    <x v="3"/>
    <n v="9"/>
    <n v="1799.77"/>
    <x v="19"/>
    <x v="3"/>
    <x v="10"/>
    <x v="5"/>
    <s v="Collection"/>
    <s v="New Halfa"/>
    <s v="Cash "/>
    <s v="110 Bag"/>
    <n v="635"/>
    <n v="69.849999999999994"/>
    <n v="208000"/>
    <n v="1890909.0909090911"/>
    <n v="1050.639298859905"/>
    <n v="132080000"/>
    <n v="73387.155025364351"/>
    <n v="1336.6218585622444"/>
    <n v="848754.88018702518"/>
    <m/>
    <n v="132928754.88018702"/>
    <n v="1903060.1987142023"/>
    <n v="73858.745773174916"/>
    <n v="1057.390776996062"/>
    <n v="69.849999999999994"/>
    <n v="0"/>
    <n v="132928754.88018702"/>
    <s v="Open "/>
  </r>
  <r>
    <n v="984"/>
    <x v="1"/>
    <x v="7"/>
    <x v="3"/>
    <n v="9"/>
    <n v="1799.77"/>
    <x v="19"/>
    <x v="3"/>
    <x v="10"/>
    <x v="5"/>
    <s v="Collection"/>
    <s v="New Halfa"/>
    <s v="Cash "/>
    <s v="110 Bag"/>
    <n v="25"/>
    <n v="2.75"/>
    <n v="203000"/>
    <n v="1845454.5454545454"/>
    <n v="1025.3835464834649"/>
    <n v="5075000"/>
    <n v="2819.8047528295283"/>
    <n v="1336.6218585622444"/>
    <n v="33415.546464056111"/>
    <m/>
    <n v="5108415.5464640558"/>
    <n v="1857605.6532596566"/>
    <n v="2838.3713177039599"/>
    <n v="1032.1350246196218"/>
    <n v="2.75"/>
    <n v="0"/>
    <n v="5108415.5464640558"/>
    <s v="Open "/>
  </r>
  <r>
    <n v="985"/>
    <x v="1"/>
    <x v="7"/>
    <x v="3"/>
    <n v="9"/>
    <n v="1799.77"/>
    <x v="19"/>
    <x v="3"/>
    <x v="10"/>
    <x v="5"/>
    <s v="Collection"/>
    <s v="New Halfa"/>
    <s v="Cash "/>
    <s v="110 Bag"/>
    <n v="20"/>
    <n v="2.2000000000000002"/>
    <n v="200000"/>
    <n v="1818181.8181818184"/>
    <n v="1010.2300950576009"/>
    <n v="4000000"/>
    <n v="2222.5062091267218"/>
    <n v="1336.6218585622444"/>
    <n v="26732.437171244888"/>
    <m/>
    <n v="4026732.437171245"/>
    <n v="1830332.9259869293"/>
    <n v="2237.3594610262671"/>
    <n v="1016.9815731937578"/>
    <n v="2.2000000000000002"/>
    <n v="0"/>
    <n v="4026732.437171245"/>
    <s v="Open "/>
  </r>
  <r>
    <n v="986"/>
    <x v="1"/>
    <x v="7"/>
    <x v="2"/>
    <n v="2"/>
    <n v="1505.93"/>
    <x v="4"/>
    <x v="0"/>
    <x v="4"/>
    <x v="1"/>
    <s v="Collection"/>
    <s v="Gadarif"/>
    <s v="Cash "/>
    <s v="Kantar 100lb"/>
    <n v="1035.1099999999999"/>
    <n v="46.521797752808986"/>
    <n v="99000"/>
    <n v="2202750"/>
    <n v="1462.7173905825634"/>
    <n v="102475889.99999999"/>
    <n v="68048.24261419852"/>
    <n v="900"/>
    <n v="931598.99999999988"/>
    <n v="59200"/>
    <n v="103466688.99999999"/>
    <n v="2224047.5217609722"/>
    <n v="68706.17425776762"/>
    <n v="1476.8598286513798"/>
    <n v="46.521797752808986"/>
    <n v="0"/>
    <n v="103466688.99999999"/>
    <s v="Open "/>
  </r>
  <r>
    <n v="987"/>
    <x v="1"/>
    <x v="7"/>
    <x v="2"/>
    <n v="2"/>
    <n v="1505.93"/>
    <x v="4"/>
    <x v="0"/>
    <x v="4"/>
    <x v="1"/>
    <s v="Collection"/>
    <s v="Gadarif"/>
    <s v="Cash "/>
    <s v="Kantar 100lb"/>
    <n v="189.95"/>
    <n v="8.5370786516853929"/>
    <n v="99300"/>
    <n v="2209425"/>
    <n v="1467.1498675237228"/>
    <n v="18862035"/>
    <n v="12525.173812859826"/>
    <n v="900"/>
    <n v="170955"/>
    <m/>
    <n v="19032990"/>
    <n v="2229450"/>
    <n v="12638.695025665204"/>
    <n v="1480.4472983472008"/>
    <n v="8.5370786516853929"/>
    <n v="0"/>
    <n v="19032990"/>
    <s v="Open "/>
  </r>
  <r>
    <n v="988"/>
    <x v="1"/>
    <x v="7"/>
    <x v="2"/>
    <n v="5"/>
    <n v="1542.66"/>
    <x v="4"/>
    <x v="0"/>
    <x v="4"/>
    <x v="1"/>
    <s v="Collection"/>
    <s v="Gadarif"/>
    <s v="Cash "/>
    <s v="Kantar 100lb"/>
    <n v="5826.7"/>
    <n v="261.87415730337079"/>
    <n v="110000"/>
    <n v="2447500"/>
    <n v="1586.5453178276482"/>
    <n v="640937000"/>
    <n v="415475.21812972397"/>
    <n v="900"/>
    <n v="5244030"/>
    <n v="303700"/>
    <n v="646484730"/>
    <n v="2468684.7173357131"/>
    <n v="419071.42857142852"/>
    <n v="1600.2779078576698"/>
    <n v="261.87415730337079"/>
    <n v="0"/>
    <n v="646484730"/>
    <s v="Open "/>
  </r>
  <r>
    <n v="989"/>
    <x v="1"/>
    <x v="7"/>
    <x v="0"/>
    <n v="16"/>
    <n v="1800"/>
    <x v="4"/>
    <x v="0"/>
    <x v="4"/>
    <x v="1"/>
    <s v="Collection"/>
    <s v="Gadarif"/>
    <s v="Cash "/>
    <s v="Kantar 100lb"/>
    <n v="2070.12"/>
    <n v="93.039101123595501"/>
    <n v="118000"/>
    <n v="2625500"/>
    <n v="1458.6111111111111"/>
    <n v="244274160"/>
    <n v="135707.86666666667"/>
    <n v="900"/>
    <n v="1863108"/>
    <n v="100000"/>
    <n v="246237268"/>
    <n v="2646599.8169188262"/>
    <n v="136798.48222222223"/>
    <n v="1470.3332316215701"/>
    <n v="93.039101123595501"/>
    <n v="0"/>
    <n v="246237268"/>
    <s v="Open "/>
  </r>
  <r>
    <n v="990"/>
    <x v="1"/>
    <x v="7"/>
    <x v="2"/>
    <n v="1"/>
    <n v="1505.93"/>
    <x v="21"/>
    <x v="3"/>
    <x v="10"/>
    <x v="1"/>
    <s v="Collection"/>
    <s v="Gadarif"/>
    <s v="Cash "/>
    <s v="110 Bag"/>
    <n v="113.152"/>
    <n v="12.446719999999999"/>
    <n v="172503.74"/>
    <n v="1568215.8181818181"/>
    <n v="1041.3603674684866"/>
    <n v="19519143.188480001"/>
    <n v="12961.520912977363"/>
    <n v="1650.0000000000002"/>
    <n v="186700.80000000002"/>
    <m/>
    <n v="19705843.988480002"/>
    <n v="1583215.8181818184"/>
    <n v="13085.497990265152"/>
    <n v="1051.3209898081707"/>
    <n v="12.446719999999999"/>
    <n v="0"/>
    <n v="19705843.988480002"/>
    <s v="Open "/>
  </r>
  <r>
    <n v="991"/>
    <x v="1"/>
    <x v="7"/>
    <x v="2"/>
    <n v="4"/>
    <n v="1542.66"/>
    <x v="21"/>
    <x v="3"/>
    <x v="10"/>
    <x v="1"/>
    <s v="Collection"/>
    <s v="Gadarif"/>
    <s v="Cash "/>
    <s v="110 Bag"/>
    <n v="501.62"/>
    <n v="55.178199999999997"/>
    <n v="177518.32"/>
    <n v="1613802.9090909092"/>
    <n v="1046.117037513716"/>
    <n v="89046739.67840001"/>
    <n v="57722.855119339329"/>
    <n v="1650.0000000000002"/>
    <n v="827673.00000000012"/>
    <m/>
    <n v="89874412.67840001"/>
    <n v="1628802.9090909094"/>
    <n v="58259.378397313732"/>
    <n v="1055.8405021786455"/>
    <n v="55.178199999999997"/>
    <n v="0"/>
    <n v="89874412.67840001"/>
    <s v="Open "/>
  </r>
  <r>
    <n v="992"/>
    <x v="1"/>
    <x v="7"/>
    <x v="2"/>
    <n v="7"/>
    <n v="1755"/>
    <x v="21"/>
    <x v="3"/>
    <x v="10"/>
    <x v="1"/>
    <s v="Collection"/>
    <s v="Gadarif"/>
    <s v="Cash "/>
    <s v="110 Bag"/>
    <n v="184.143"/>
    <n v="20.25573"/>
    <n v="195000"/>
    <n v="1772727.2727272727"/>
    <n v="1010.10101010101"/>
    <n v="35907885"/>
    <n v="20460.333333333332"/>
    <n v="1650.0000000000002"/>
    <n v="303835.95000000007"/>
    <m/>
    <n v="36211720.950000003"/>
    <n v="1787727.2727272729"/>
    <n v="20633.459230769233"/>
    <n v="1018.6480186480187"/>
    <n v="20.25573"/>
    <n v="0"/>
    <n v="36211720.950000003"/>
    <s v="Open "/>
  </r>
  <r>
    <n v="993"/>
    <x v="1"/>
    <x v="7"/>
    <x v="3"/>
    <n v="9"/>
    <n v="1799.77"/>
    <x v="21"/>
    <x v="3"/>
    <x v="10"/>
    <x v="1"/>
    <s v="Collection"/>
    <s v="Gadarif"/>
    <s v="Cash "/>
    <s v="110 Bag"/>
    <n v="542.52"/>
    <n v="59.677199999999999"/>
    <n v="224999"/>
    <n v="2045445.4545454546"/>
    <n v="1136.5038057893257"/>
    <n v="122066457.47999999"/>
    <n v="67823.364918850741"/>
    <n v="1650.0000000000002"/>
    <n v="895158.00000000012"/>
    <m/>
    <n v="122961615.47999999"/>
    <n v="2060445.4545454544"/>
    <n v="68320.738472138095"/>
    <n v="1144.8382040735507"/>
    <n v="59.677199999999999"/>
    <n v="0"/>
    <n v="122961615.47999999"/>
    <s v="Open "/>
  </r>
  <r>
    <n v="994"/>
    <x v="1"/>
    <x v="7"/>
    <x v="2"/>
    <n v="1"/>
    <n v="1505.93"/>
    <x v="27"/>
    <x v="3"/>
    <x v="12"/>
    <x v="1"/>
    <s v="Collection"/>
    <s v="Gadarif"/>
    <s v="Cash "/>
    <s v="101 Bag"/>
    <n v="2427.2199999999998"/>
    <n v="245.14921999999999"/>
    <n v="96521.37"/>
    <n v="955657.12871287123"/>
    <n v="634.59598302236566"/>
    <n v="234278599.69139996"/>
    <n v="155570.71025306618"/>
    <n v="1313"/>
    <n v="3186939.86"/>
    <m/>
    <n v="237465539.55139998"/>
    <n v="968657.12871287123"/>
    <n v="157686.97054404917"/>
    <n v="643.228522383425"/>
    <n v="245.14921999999999"/>
    <n v="0"/>
    <n v="237465539.55139998"/>
    <s v="Open "/>
  </r>
  <r>
    <n v="995"/>
    <x v="1"/>
    <x v="7"/>
    <x v="2"/>
    <n v="4"/>
    <n v="1542.66"/>
    <x v="27"/>
    <x v="3"/>
    <x v="12"/>
    <x v="1"/>
    <s v="Collection"/>
    <s v="Gadarif"/>
    <s v="Cash "/>
    <s v="101 Bag"/>
    <n v="789.50199999999995"/>
    <n v="79.739701999999994"/>
    <n v="96517.41"/>
    <n v="955617.92079207918"/>
    <n v="619.46113906633934"/>
    <n v="76200688.229819998"/>
    <n v="49395.646629730465"/>
    <n v="1313"/>
    <n v="1036616.1259999999"/>
    <m/>
    <n v="77237304.35582"/>
    <n v="968617.9207920793"/>
    <n v="50067.613314547598"/>
    <n v="627.88814177594497"/>
    <n v="79.739701999999994"/>
    <n v="0"/>
    <n v="77237304.35582"/>
    <s v="Open "/>
  </r>
  <r>
    <n v="996"/>
    <x v="1"/>
    <x v="7"/>
    <x v="2"/>
    <n v="5"/>
    <n v="1542.66"/>
    <x v="27"/>
    <x v="3"/>
    <x v="12"/>
    <x v="1"/>
    <s v="Collection"/>
    <s v="Gadarif"/>
    <s v="Cash "/>
    <s v="101 Bag"/>
    <n v="645.94000000000005"/>
    <n v="65.239940000000004"/>
    <n v="101510.88"/>
    <n v="1005058.2178217822"/>
    <n v="651.50987114580153"/>
    <n v="65569937.82720001"/>
    <n v="42504.464902959829"/>
    <n v="1313"/>
    <n v="848119.22000000009"/>
    <m/>
    <n v="66418057.047200009"/>
    <n v="1018058.2178217822"/>
    <n v="43054.242054114329"/>
    <n v="659.93687385540704"/>
    <n v="65.239940000000004"/>
    <n v="0"/>
    <n v="66418057.047200009"/>
    <s v="Open "/>
  </r>
  <r>
    <n v="997"/>
    <x v="1"/>
    <x v="7"/>
    <x v="2"/>
    <n v="6"/>
    <n v="1689.58"/>
    <x v="27"/>
    <x v="3"/>
    <x v="12"/>
    <x v="1"/>
    <s v="Collection"/>
    <s v="Gadarif"/>
    <s v="Cash "/>
    <s v="101 Bag"/>
    <n v="718.41300000000001"/>
    <n v="72.559713000000002"/>
    <n v="105698.76"/>
    <n v="1046522.3762376239"/>
    <n v="619.3979428246214"/>
    <n v="75935363.267879993"/>
    <n v="44943.336964144932"/>
    <n v="1313"/>
    <n v="943276.26899999997"/>
    <m/>
    <n v="76878639.536879987"/>
    <n v="1059522.3762376236"/>
    <n v="45501.627349329414"/>
    <n v="627.09216268991327"/>
    <n v="72.559713000000002"/>
    <n v="0"/>
    <n v="76878639.536879987"/>
    <s v="Open "/>
  </r>
  <r>
    <n v="998"/>
    <x v="1"/>
    <x v="7"/>
    <x v="2"/>
    <n v="7"/>
    <n v="1755"/>
    <x v="27"/>
    <x v="3"/>
    <x v="12"/>
    <x v="1"/>
    <s v="Collection"/>
    <s v="Gadarif"/>
    <s v="Cash "/>
    <s v="101 Bag"/>
    <n v="1294.846"/>
    <n v="130.77944600000001"/>
    <n v="107999.34"/>
    <n v="1069300.396039604"/>
    <n v="609.28797495134131"/>
    <n v="139842513.40164"/>
    <n v="79682.343818598296"/>
    <n v="1313"/>
    <n v="1700132.798"/>
    <m/>
    <n v="141542646.19964001"/>
    <n v="1082300.396039604"/>
    <n v="80651.080455635325"/>
    <n v="616.69538235874859"/>
    <n v="130.77944600000001"/>
    <n v="0"/>
    <n v="141542646.19964001"/>
    <s v="Open "/>
  </r>
  <r>
    <n v="999"/>
    <x v="1"/>
    <x v="7"/>
    <x v="3"/>
    <n v="8"/>
    <n v="1755"/>
    <x v="27"/>
    <x v="3"/>
    <x v="12"/>
    <x v="1"/>
    <s v="Collection"/>
    <s v="Gadarif"/>
    <s v="Cash "/>
    <s v="101 Bag"/>
    <n v="1335.74"/>
    <n v="134.90974"/>
    <n v="111513.93"/>
    <n v="1104098.3168316833"/>
    <n v="629.11585004654319"/>
    <n v="148953616.85819998"/>
    <n v="84873.855759658109"/>
    <n v="1313"/>
    <n v="1753826.62"/>
    <m/>
    <n v="150707443.47819999"/>
    <n v="1117098.316831683"/>
    <n v="85873.187167065524"/>
    <n v="636.52325745395046"/>
    <n v="134.90974"/>
    <n v="0"/>
    <n v="150707443.47819999"/>
    <s v="Open "/>
  </r>
  <r>
    <n v="1000"/>
    <x v="1"/>
    <x v="7"/>
    <x v="3"/>
    <n v="9"/>
    <n v="1799.77"/>
    <x v="27"/>
    <x v="3"/>
    <x v="12"/>
    <x v="1"/>
    <s v="Collection"/>
    <s v="Gadarif"/>
    <s v="Cash "/>
    <s v="101 Bag"/>
    <n v="315.84100000000001"/>
    <n v="31.899941000000002"/>
    <n v="120997.33"/>
    <n v="1197993.3663366337"/>
    <n v="665.63692379394797"/>
    <n v="38215917.704530001"/>
    <n v="21233.778596448436"/>
    <n v="1313"/>
    <n v="414699.23300000001"/>
    <m/>
    <n v="38630616.937530003"/>
    <n v="1210993.3663366337"/>
    <n v="21464.196501514085"/>
    <n v="672.86006897360983"/>
    <n v="31.899941000000002"/>
    <n v="0"/>
    <n v="38630616.937530003"/>
    <s v="Open "/>
  </r>
  <r>
    <n v="1001"/>
    <x v="1"/>
    <x v="6"/>
    <x v="1"/>
    <n v="30"/>
    <n v="1450"/>
    <x v="29"/>
    <x v="3"/>
    <x v="13"/>
    <x v="1"/>
    <s v="Collection"/>
    <s v="Gadarif"/>
    <s v="Cash "/>
    <s v="MT"/>
    <n v="250"/>
    <n v="250"/>
    <n v="425000"/>
    <n v="425000"/>
    <n v="293.10344827586209"/>
    <n v="106250000"/>
    <n v="73275.862068965522"/>
    <m/>
    <n v="0"/>
    <m/>
    <n v="106250000"/>
    <n v="425000"/>
    <n v="73275.862068965522"/>
    <n v="293.10344827586209"/>
    <m/>
    <n v="250"/>
    <n v="0"/>
    <s v="Open "/>
  </r>
  <r>
    <n v="1002"/>
    <x v="1"/>
    <x v="7"/>
    <x v="3"/>
    <n v="10"/>
    <n v="1799.77"/>
    <x v="19"/>
    <x v="3"/>
    <x v="10"/>
    <x v="5"/>
    <s v="Collection"/>
    <s v="New Halfa"/>
    <s v="Cash "/>
    <s v="110 Bag"/>
    <n v="425"/>
    <n v="46.75"/>
    <n v="208000"/>
    <n v="1890909.0909090911"/>
    <n v="1050.639298859905"/>
    <n v="88400000"/>
    <n v="49117.387221700548"/>
    <n v="1336.6218585622444"/>
    <n v="568064.28988895391"/>
    <m/>
    <n v="88968064.289888948"/>
    <n v="1903060.198714202"/>
    <n v="49433.018824565886"/>
    <n v="1057.3907769960617"/>
    <n v="46.75"/>
    <n v="0"/>
    <n v="88968064.289888948"/>
    <s v="Open "/>
  </r>
  <r>
    <n v="1003"/>
    <x v="1"/>
    <x v="7"/>
    <x v="3"/>
    <n v="11"/>
    <n v="1799.77"/>
    <x v="19"/>
    <x v="3"/>
    <x v="10"/>
    <x v="5"/>
    <s v="Collection"/>
    <s v="New Halfa"/>
    <s v="Cash "/>
    <s v="110 Bag"/>
    <n v="101"/>
    <n v="11.11"/>
    <n v="187000"/>
    <n v="1700000"/>
    <n v="944.56513887885671"/>
    <n v="18887000"/>
    <n v="10494.118692944099"/>
    <n v="1336.6218585622444"/>
    <n v="134998.80771478667"/>
    <m/>
    <n v="19021998.807714786"/>
    <n v="1712151.1078051114"/>
    <n v="10569.127615036803"/>
    <n v="951.31661701501378"/>
    <n v="11.11"/>
    <n v="0"/>
    <n v="19021998.807714786"/>
    <s v="Open "/>
  </r>
  <r>
    <n v="1004"/>
    <x v="1"/>
    <x v="6"/>
    <x v="2"/>
    <n v="5"/>
    <n v="1296.569"/>
    <x v="18"/>
    <x v="2"/>
    <x v="6"/>
    <x v="4"/>
    <s v="Collection"/>
    <s v="Aldaba"/>
    <s v="Cash "/>
    <s v="MT"/>
    <n v="19.115024999998599"/>
    <n v="19.115024999998599"/>
    <n v="910000"/>
    <n v="910000"/>
    <n v="701.85235031841728"/>
    <n v="17394672.749998726"/>
    <n v="13415.925222644322"/>
    <n v="10000"/>
    <n v="191150.249999986"/>
    <n v="313357000"/>
    <n v="330942822.99999869"/>
    <n v="17313229.932998933"/>
    <n v="255245.05290501215"/>
    <n v="13353.111120965359"/>
    <n v="19.115024999998599"/>
    <n v="0"/>
    <n v="330942822.99999869"/>
    <s v="Close"/>
  </r>
  <r>
    <n v="1005"/>
    <x v="0"/>
    <x v="2"/>
    <x v="0"/>
    <n v="16"/>
    <n v="1175"/>
    <x v="12"/>
    <x v="2"/>
    <x v="6"/>
    <x v="4"/>
    <s v="Collection"/>
    <s v="Al-manaqil"/>
    <s v="Cash "/>
    <s v="MT"/>
    <n v="0.93100000000000094"/>
    <n v="0.93100000000000094"/>
    <n v="10002.013963480118"/>
    <n v="10002.013963480118"/>
    <n v="8.5123523093447808"/>
    <n v="9311.875"/>
    <n v="7.9249999999999998"/>
    <m/>
    <n v="0"/>
    <m/>
    <n v="9311.875"/>
    <n v="10002.013963480118"/>
    <n v="7.9249999999999998"/>
    <n v="8.5123523093447826"/>
    <n v="0.93100000000000094"/>
    <n v="0"/>
    <n v="9311.875"/>
    <s v="Close"/>
  </r>
  <r>
    <n v="1006"/>
    <x v="1"/>
    <x v="7"/>
    <x v="3"/>
    <n v="14"/>
    <n v="1800"/>
    <x v="28"/>
    <x v="0"/>
    <x v="3"/>
    <x v="0"/>
    <s v="Collection"/>
    <s v="Kosti"/>
    <s v="Cash "/>
    <s v="Kantar 100lb"/>
    <n v="4400"/>
    <n v="197.75280898876406"/>
    <n v="110000"/>
    <n v="2447500"/>
    <n v="1359.7222222222222"/>
    <n v="484000000"/>
    <n v="268888.88888888888"/>
    <n v="400"/>
    <n v="1760000"/>
    <m/>
    <n v="485760000"/>
    <n v="2456400"/>
    <n v="269866.66666666669"/>
    <n v="1364.6666666666667"/>
    <n v="197.75280898876406"/>
    <n v="0"/>
    <n v="485760000.00000006"/>
    <s v="Open "/>
  </r>
  <r>
    <n v="1007"/>
    <x v="1"/>
    <x v="7"/>
    <x v="3"/>
    <n v="14"/>
    <n v="1800"/>
    <x v="30"/>
    <x v="0"/>
    <x v="1"/>
    <x v="0"/>
    <s v="Collection"/>
    <s v="PZU"/>
    <s v="Cash "/>
    <s v="Kantar 100lb"/>
    <n v="2016.5650000000001"/>
    <n v="90.632134831460675"/>
    <n v="112500"/>
    <n v="2503125"/>
    <n v="1390.625"/>
    <n v="226863562.5"/>
    <n v="126035.3125"/>
    <n v="400"/>
    <n v="806626"/>
    <m/>
    <n v="227670188.5"/>
    <n v="2512025"/>
    <n v="126483.43805555555"/>
    <n v="1395.5694444444443"/>
    <n v="90.632134831460675"/>
    <n v="0"/>
    <n v="227670188.5"/>
    <s v="Open "/>
  </r>
  <r>
    <n v="1008"/>
    <x v="1"/>
    <x v="7"/>
    <x v="0"/>
    <n v="15"/>
    <n v="1800"/>
    <x v="28"/>
    <x v="0"/>
    <x v="3"/>
    <x v="0"/>
    <s v="Collection"/>
    <s v="Kosti"/>
    <s v="Cash "/>
    <s v="Kantar 100lb"/>
    <n v="2200"/>
    <n v="98.876404494382029"/>
    <n v="110000"/>
    <n v="2447500"/>
    <n v="1359.7222222222222"/>
    <n v="242000000"/>
    <n v="134444.44444444444"/>
    <n v="400"/>
    <n v="880000"/>
    <m/>
    <n v="242880000"/>
    <n v="2456400"/>
    <n v="134933.33333333334"/>
    <n v="1364.6666666666667"/>
    <n v="98.876404494382029"/>
    <n v="0"/>
    <n v="242880000.00000003"/>
    <s v="Open "/>
  </r>
  <r>
    <n v="1009"/>
    <x v="1"/>
    <x v="7"/>
    <x v="0"/>
    <n v="15"/>
    <n v="1800"/>
    <x v="31"/>
    <x v="0"/>
    <x v="1"/>
    <x v="0"/>
    <s v="Collection"/>
    <s v="Sinnar"/>
    <s v="Cash "/>
    <s v="Kantar 100lb"/>
    <n v="2000"/>
    <n v="89.887640449438209"/>
    <n v="114000"/>
    <n v="2536500"/>
    <n v="1409.1666666666667"/>
    <n v="228000000"/>
    <n v="126666.66666666667"/>
    <n v="400"/>
    <n v="800000"/>
    <m/>
    <n v="228800000"/>
    <n v="2545400"/>
    <n v="127111.11111111111"/>
    <n v="1414.1111111111111"/>
    <n v="88.468539325842698"/>
    <n v="1.4191011235955102"/>
    <n v="225187820"/>
    <s v="Open "/>
  </r>
  <r>
    <n v="1010"/>
    <x v="1"/>
    <x v="7"/>
    <x v="3"/>
    <n v="12"/>
    <n v="1800"/>
    <x v="19"/>
    <x v="3"/>
    <x v="10"/>
    <x v="5"/>
    <s v="Collection"/>
    <s v="New Halfa"/>
    <s v="Cash "/>
    <s v="110 Bag"/>
    <n v="997"/>
    <n v="109.67"/>
    <n v="197000"/>
    <n v="1790909.0909090911"/>
    <n v="994.94949494949503"/>
    <n v="196409000"/>
    <n v="109116.11111111111"/>
    <n v="1336.6218585622444"/>
    <n v="1332611.9929865575"/>
    <m/>
    <n v="197741611.99298656"/>
    <n v="1803060.1987142023"/>
    <n v="109856.45110721476"/>
    <n v="1001.700110396779"/>
    <n v="109.67"/>
    <n v="0"/>
    <n v="197741611.99298656"/>
    <s v="Open "/>
  </r>
  <r>
    <n v="1011"/>
    <x v="1"/>
    <x v="7"/>
    <x v="0"/>
    <n v="16"/>
    <n v="1800"/>
    <x v="19"/>
    <x v="3"/>
    <x v="10"/>
    <x v="5"/>
    <s v="Collection"/>
    <s v="New Halfa"/>
    <s v="Cash "/>
    <s v="110 Bag"/>
    <n v="763"/>
    <n v="83.93"/>
    <n v="200000"/>
    <n v="1818181.8181818184"/>
    <n v="1010.1010101010102"/>
    <n v="152600000"/>
    <n v="84777.777777777781"/>
    <n v="1336.6218585622444"/>
    <n v="1019842.4780829925"/>
    <m/>
    <n v="153619842.47808298"/>
    <n v="1830332.9259869293"/>
    <n v="85344.356932268318"/>
    <n v="1016.8516255482939"/>
    <n v="83.93"/>
    <n v="0"/>
    <n v="153619842.47808298"/>
    <s v="Open "/>
  </r>
  <r>
    <n v="1012"/>
    <x v="1"/>
    <x v="7"/>
    <x v="0"/>
    <n v="18"/>
    <n v="1800"/>
    <x v="19"/>
    <x v="3"/>
    <x v="10"/>
    <x v="5"/>
    <s v="Collection"/>
    <s v="New Halfa"/>
    <s v="Cash "/>
    <s v="110 Bag"/>
    <n v="124"/>
    <n v="13.64"/>
    <n v="207000"/>
    <n v="1881818.1818181816"/>
    <n v="1045.4545454545453"/>
    <n v="25668000"/>
    <n v="14260"/>
    <n v="1336.6218585622444"/>
    <n v="165741.11046171832"/>
    <m/>
    <n v="25833741.110461719"/>
    <n v="1893969.2896232931"/>
    <n v="14352.078394700955"/>
    <n v="1052.2051609018295"/>
    <n v="13.64"/>
    <n v="0"/>
    <n v="25833741.110461719"/>
    <s v="Open "/>
  </r>
  <r>
    <n v="1013"/>
    <x v="1"/>
    <x v="7"/>
    <x v="3"/>
    <n v="9"/>
    <n v="1799.77"/>
    <x v="21"/>
    <x v="3"/>
    <x v="10"/>
    <x v="1"/>
    <s v="Collection"/>
    <s v="Gadarif"/>
    <s v="Cash "/>
    <s v="110 Bag"/>
    <n v="1931.52"/>
    <n v="212.46720000000002"/>
    <n v="225497.84"/>
    <n v="2049980.3636363635"/>
    <n v="1139.0235216924182"/>
    <n v="435553587.91679996"/>
    <n v="242005.13838812735"/>
    <n v="1650.0000000000002"/>
    <n v="3187008.0000000005"/>
    <n v="49090825"/>
    <n v="487831420.91679996"/>
    <n v="2296031.6741445265"/>
    <n v="271052.09049867484"/>
    <n v="1275.7361630344581"/>
    <n v="212.46720000000002"/>
    <n v="0"/>
    <n v="487831420.91679996"/>
    <s v="Open "/>
  </r>
  <r>
    <n v="1014"/>
    <x v="1"/>
    <x v="7"/>
    <x v="3"/>
    <n v="11"/>
    <n v="1799.77"/>
    <x v="27"/>
    <x v="3"/>
    <x v="12"/>
    <x v="1"/>
    <s v="Collection"/>
    <s v="Gadarif"/>
    <s v="Cash "/>
    <s v="101 Bag"/>
    <n v="1283.3620000000001"/>
    <n v="129.619562"/>
    <n v="112398.72"/>
    <n v="1112858.6138613862"/>
    <n v="618.33379479677194"/>
    <n v="144248246.09664002"/>
    <n v="80148.155651355468"/>
    <n v="1313"/>
    <n v="1685054.3060000001"/>
    <m/>
    <n v="145933300.40264001"/>
    <n v="1125858.6138613862"/>
    <n v="81084.416565805644"/>
    <n v="625.5569399764338"/>
    <n v="129.619562"/>
    <n v="0"/>
    <n v="145933300.40264001"/>
    <s v="Open "/>
  </r>
  <r>
    <n v="1015"/>
    <x v="1"/>
    <x v="7"/>
    <x v="0"/>
    <n v="15"/>
    <n v="1800"/>
    <x v="27"/>
    <x v="3"/>
    <x v="12"/>
    <x v="1"/>
    <s v="Collection"/>
    <s v="Gadarif"/>
    <s v="Cash "/>
    <s v="101 Bag"/>
    <n v="2511.1770000000001"/>
    <n v="253.62887700000002"/>
    <n v="108028.47"/>
    <n v="1069588.8118811881"/>
    <n v="594.21600660066008"/>
    <n v="271278609.20919001"/>
    <n v="150710.33844955001"/>
    <n v="1313"/>
    <n v="3297175.4010000001"/>
    <n v="66129400"/>
    <n v="340705184.61019003"/>
    <n v="1343321.7409632343"/>
    <n v="189280.65811677225"/>
    <n v="746.2898560906857"/>
    <n v="253.62887700000002"/>
    <n v="0"/>
    <n v="340705184.61019003"/>
    <s v="Open "/>
  </r>
  <r>
    <n v="1016"/>
    <x v="1"/>
    <x v="7"/>
    <x v="0"/>
    <n v="19"/>
    <n v="1780"/>
    <x v="28"/>
    <x v="0"/>
    <x v="3"/>
    <x v="0"/>
    <s v="Collection"/>
    <s v="Kosti"/>
    <s v="Cash "/>
    <s v="Kantar 100lb"/>
    <n v="7727.1000000000013"/>
    <n v="347.28539325842701"/>
    <n v="111500"/>
    <n v="2480875"/>
    <n v="1393.75"/>
    <n v="861571650.00000012"/>
    <n v="484029.01685393264"/>
    <n v="400"/>
    <n v="3090840.0000000005"/>
    <m/>
    <n v="864662490.00000012"/>
    <n v="2489775"/>
    <n v="485765.44382022478"/>
    <n v="1398.75"/>
    <n v="347.28539325842695"/>
    <n v="0"/>
    <n v="864662490"/>
    <s v="Open "/>
  </r>
  <r>
    <n v="1017"/>
    <x v="1"/>
    <x v="7"/>
    <x v="0"/>
    <n v="20"/>
    <n v="1800"/>
    <x v="32"/>
    <x v="3"/>
    <x v="8"/>
    <x v="0"/>
    <s v="Collection"/>
    <s v="Aldaba"/>
    <s v="Cash "/>
    <s v="MT"/>
    <n v="200"/>
    <n v="200"/>
    <n v="2160000"/>
    <n v="2160000"/>
    <n v="1200"/>
    <n v="432000000"/>
    <n v="240000"/>
    <n v="11125"/>
    <n v="2225000"/>
    <m/>
    <n v="434225000"/>
    <n v="2171125"/>
    <n v="241236.11111111112"/>
    <n v="1206.1805555555557"/>
    <n v="200"/>
    <n v="0"/>
    <n v="434225000"/>
    <s v="Open "/>
  </r>
  <r>
    <n v="1018"/>
    <x v="1"/>
    <x v="7"/>
    <x v="0"/>
    <n v="21"/>
    <n v="1803"/>
    <x v="32"/>
    <x v="3"/>
    <x v="8"/>
    <x v="0"/>
    <s v="Collection"/>
    <s v="Aldaba"/>
    <s v="Cash "/>
    <s v="MT"/>
    <n v="186.61199999999999"/>
    <n v="186.61199999999999"/>
    <n v="2130000"/>
    <n v="2130000"/>
    <n v="1181.3643926788686"/>
    <n v="397483560"/>
    <n v="220456.77204658903"/>
    <n v="11125"/>
    <n v="2076058.5"/>
    <m/>
    <n v="399559618.5"/>
    <n v="2141125"/>
    <n v="221608.21880199667"/>
    <n v="1187.5346644481419"/>
    <n v="186.61199999999999"/>
    <n v="0"/>
    <n v="399559618.5"/>
    <s v="Open "/>
  </r>
  <r>
    <n v="1019"/>
    <x v="1"/>
    <x v="7"/>
    <x v="0"/>
    <n v="21"/>
    <n v="1803"/>
    <x v="32"/>
    <x v="3"/>
    <x v="8"/>
    <x v="0"/>
    <s v="Collection"/>
    <s v="Aldaba"/>
    <s v="Cash "/>
    <s v="MT"/>
    <n v="200"/>
    <n v="200"/>
    <n v="2155000"/>
    <n v="2155000"/>
    <n v="1195.2301719356628"/>
    <n v="431000000"/>
    <n v="239046.03438713256"/>
    <n v="11125"/>
    <n v="2225000"/>
    <m/>
    <n v="433225000"/>
    <n v="2166125"/>
    <n v="240280.08874098724"/>
    <n v="1201.4004437049362"/>
    <n v="189.03049999999973"/>
    <n v="10.969500000000266"/>
    <n v="409463691.8124994"/>
    <s v="Open "/>
  </r>
  <r>
    <n v="1020"/>
    <x v="1"/>
    <x v="7"/>
    <x v="1"/>
    <n v="23"/>
    <n v="1835"/>
    <x v="24"/>
    <x v="1"/>
    <x v="7"/>
    <x v="0"/>
    <s v="Collection"/>
    <s v="Madani"/>
    <s v="Cash "/>
    <s v="Kantar 315Lb"/>
    <n v="389.91"/>
    <n v="55.71153497233059"/>
    <n v="90000"/>
    <n v="629885.71428571432"/>
    <n v="343.26196963799146"/>
    <n v="35091900"/>
    <n v="19123.651226158039"/>
    <n v="1500"/>
    <n v="584865"/>
    <n v="65240000"/>
    <n v="100916765"/>
    <n v="1811415.9850400966"/>
    <n v="54995.512261580385"/>
    <n v="987.14767577116982"/>
    <n v="55.71153497233059"/>
    <n v="0"/>
    <n v="100916765"/>
    <s v="Open "/>
  </r>
  <r>
    <n v="1021"/>
    <x v="1"/>
    <x v="7"/>
    <x v="1"/>
    <n v="23"/>
    <n v="1835"/>
    <x v="24"/>
    <x v="1"/>
    <x v="7"/>
    <x v="0"/>
    <s v="Collection"/>
    <s v="Madani"/>
    <s v="Cash "/>
    <s v="Kantar 315Lb"/>
    <n v="1233.75"/>
    <n v="176.28197859022046"/>
    <n v="86000"/>
    <n v="601890.79365079361"/>
    <n v="328.00588209852515"/>
    <n v="106102500"/>
    <n v="57821.525885558585"/>
    <n v="1500"/>
    <n v="1850625"/>
    <n v="34500000"/>
    <n v="142453125"/>
    <n v="808098.06050079595"/>
    <n v="77631.130790190742"/>
    <n v="440.38041444185075"/>
    <n v="176.28197859022046"/>
    <n v="0"/>
    <n v="142453125"/>
    <s v="Open "/>
  </r>
  <r>
    <n v="1022"/>
    <x v="1"/>
    <x v="7"/>
    <x v="0"/>
    <n v="19"/>
    <n v="1780"/>
    <x v="19"/>
    <x v="3"/>
    <x v="10"/>
    <x v="5"/>
    <s v="Collection"/>
    <s v="New Halfa"/>
    <s v="Cash "/>
    <s v="110 Bag"/>
    <n v="543"/>
    <n v="59.73"/>
    <n v="213000"/>
    <n v="1936363.6363636362"/>
    <n v="1087.8447395301328"/>
    <n v="115659000"/>
    <n v="64976.966292134828"/>
    <n v="1336.6218585622444"/>
    <n v="725785.66919929872"/>
    <m/>
    <n v="116384785.6691993"/>
    <n v="1948514.7441687479"/>
    <n v="65384.711050111968"/>
    <n v="1094.6712045891841"/>
    <n v="59.73"/>
    <n v="0"/>
    <n v="116384785.6691993"/>
    <s v="Open "/>
  </r>
  <r>
    <n v="1023"/>
    <x v="1"/>
    <x v="7"/>
    <x v="0"/>
    <n v="20"/>
    <n v="1800"/>
    <x v="19"/>
    <x v="3"/>
    <x v="10"/>
    <x v="5"/>
    <s v="Collection"/>
    <s v="New Halfa"/>
    <s v="Cash "/>
    <s v="110 Bag"/>
    <n v="112"/>
    <n v="12.32"/>
    <n v="218000"/>
    <n v="1981818.1818181816"/>
    <n v="1101.0101010101009"/>
    <n v="24416000"/>
    <n v="13564.444444444445"/>
    <n v="1336.6218585622444"/>
    <n v="149701.64815897137"/>
    <m/>
    <n v="24565701.648158971"/>
    <n v="1993969.2896232931"/>
    <n v="13647.612026754983"/>
    <n v="1107.7607164573849"/>
    <n v="12.32"/>
    <n v="0"/>
    <n v="24565701.648158971"/>
    <s v="Open "/>
  </r>
  <r>
    <n v="1024"/>
    <x v="1"/>
    <x v="7"/>
    <x v="1"/>
    <n v="22"/>
    <n v="1815"/>
    <x v="19"/>
    <x v="3"/>
    <x v="10"/>
    <x v="5"/>
    <s v="Collection"/>
    <s v="New Halfa"/>
    <s v="Cash "/>
    <s v="110 Bag"/>
    <n v="805"/>
    <n v="88.55"/>
    <n v="226000"/>
    <n v="2054545.4545454546"/>
    <n v="1131.9809666917106"/>
    <n v="181930000"/>
    <n v="100236.91460055097"/>
    <n v="1336.6218585622444"/>
    <n v="1075980.5961426068"/>
    <m/>
    <n v="183005980.59614262"/>
    <n v="2066696.562350566"/>
    <n v="100829.74137528519"/>
    <n v="1138.6757919286865"/>
    <n v="88.55"/>
    <n v="0"/>
    <n v="183005980.59614262"/>
    <s v="Open "/>
  </r>
  <r>
    <n v="1025"/>
    <x v="1"/>
    <x v="7"/>
    <x v="1"/>
    <n v="22"/>
    <n v="1815"/>
    <x v="19"/>
    <x v="3"/>
    <x v="10"/>
    <x v="5"/>
    <s v="Collection"/>
    <s v="New Halfa"/>
    <s v="Cash "/>
    <s v="110 Bag"/>
    <n v="200"/>
    <n v="22"/>
    <n v="227000"/>
    <n v="2063636.3636363635"/>
    <n v="1136.9897320310542"/>
    <n v="45400000"/>
    <n v="25013.774104683194"/>
    <n v="1336.6218585622444"/>
    <n v="267324.37171244889"/>
    <m/>
    <n v="45667324.371712446"/>
    <n v="2075787.4714414747"/>
    <n v="25161.060259896665"/>
    <n v="1143.6845572680302"/>
    <n v="22"/>
    <n v="0"/>
    <n v="45667324.371712446"/>
    <s v="Open "/>
  </r>
  <r>
    <n v="1026"/>
    <x v="1"/>
    <x v="7"/>
    <x v="1"/>
    <n v="23"/>
    <n v="1835"/>
    <x v="19"/>
    <x v="3"/>
    <x v="10"/>
    <x v="5"/>
    <s v="Collection"/>
    <s v="New Halfa"/>
    <s v="Cash "/>
    <s v="110 Bag"/>
    <n v="182"/>
    <n v="20.02"/>
    <n v="225000"/>
    <n v="2045454.5454545454"/>
    <n v="1114.6891255883081"/>
    <n v="40950000"/>
    <n v="22316.076294277929"/>
    <n v="1336.6218585622444"/>
    <n v="243265.17825832847"/>
    <m/>
    <n v="41193265.17825833"/>
    <n v="2057605.6532596569"/>
    <n v="22448.645873710262"/>
    <n v="1121.3109827028104"/>
    <n v="20.02"/>
    <n v="0"/>
    <n v="41193265.17825833"/>
    <s v="Open "/>
  </r>
  <r>
    <n v="1027"/>
    <x v="1"/>
    <x v="7"/>
    <x v="0"/>
    <n v="18"/>
    <n v="1800"/>
    <x v="4"/>
    <x v="0"/>
    <x v="4"/>
    <x v="1"/>
    <s v="Collection"/>
    <s v="Gadarif"/>
    <s v="Cash "/>
    <s v="Kantar 100lb"/>
    <n v="1049.44"/>
    <n v="47.165842696629213"/>
    <n v="119000"/>
    <n v="2647750"/>
    <n v="1470.9722222222222"/>
    <n v="124883360"/>
    <n v="69379.64444444445"/>
    <n v="900"/>
    <n v="944496"/>
    <n v="94700"/>
    <n v="125922556"/>
    <n v="2669782.8089266657"/>
    <n v="69956.97555555556"/>
    <n v="1483.2126716259254"/>
    <n v="47.165842696629213"/>
    <n v="0"/>
    <n v="125922556"/>
    <s v="Open "/>
  </r>
  <r>
    <n v="1028"/>
    <x v="1"/>
    <x v="7"/>
    <x v="0"/>
    <n v="18"/>
    <n v="1800"/>
    <x v="4"/>
    <x v="0"/>
    <x v="4"/>
    <x v="1"/>
    <s v="Collection"/>
    <s v="Gadarif"/>
    <s v="Cash "/>
    <s v="Kantar 100lb"/>
    <n v="158.22"/>
    <n v="7.1110112359550559"/>
    <n v="119000"/>
    <n v="2647750"/>
    <n v="1470.9722222222222"/>
    <n v="18828180"/>
    <n v="10460.1"/>
    <n v="900"/>
    <n v="142398"/>
    <m/>
    <n v="18970578"/>
    <n v="2667775"/>
    <n v="10539.21"/>
    <n v="1482.0972222222222"/>
    <n v="7.1110112359550559"/>
    <n v="0"/>
    <n v="18970578"/>
    <s v="Open "/>
  </r>
  <r>
    <n v="1029"/>
    <x v="1"/>
    <x v="7"/>
    <x v="0"/>
    <n v="18"/>
    <n v="1800"/>
    <x v="4"/>
    <x v="0"/>
    <x v="4"/>
    <x v="1"/>
    <s v="Collection"/>
    <s v="Gadarif"/>
    <s v="Cash "/>
    <s v="Kantar 100lb"/>
    <n v="766.64"/>
    <n v="34.455730337078649"/>
    <n v="119500"/>
    <n v="2658875"/>
    <n v="1477.1527777777778"/>
    <n v="91613480"/>
    <n v="50896.37777777778"/>
    <n v="900"/>
    <n v="689976"/>
    <m/>
    <n v="92303456"/>
    <n v="2678900.0000000005"/>
    <n v="51279.697777777779"/>
    <n v="1488.2777777777781"/>
    <n v="34.455730337078649"/>
    <n v="0"/>
    <n v="92303456.000000015"/>
    <s v="Open "/>
  </r>
  <r>
    <n v="1030"/>
    <x v="1"/>
    <x v="7"/>
    <x v="0"/>
    <n v="19"/>
    <n v="1780"/>
    <x v="4"/>
    <x v="0"/>
    <x v="4"/>
    <x v="1"/>
    <s v="Collection"/>
    <s v="Gadarif"/>
    <s v="Cash "/>
    <s v="Kantar 100lb"/>
    <n v="193.53"/>
    <n v="8.6979775280898881"/>
    <n v="121500"/>
    <n v="2703375"/>
    <n v="1518.75"/>
    <n v="23513895"/>
    <n v="13210.053370786516"/>
    <n v="900"/>
    <n v="174177"/>
    <m/>
    <n v="23688072"/>
    <n v="2723400"/>
    <n v="13307.905617977529"/>
    <n v="1530"/>
    <n v="8.6979775280898881"/>
    <n v="0"/>
    <n v="23688072"/>
    <s v="Open "/>
  </r>
  <r>
    <n v="1031"/>
    <x v="1"/>
    <x v="7"/>
    <x v="0"/>
    <n v="19"/>
    <n v="1780"/>
    <x v="4"/>
    <x v="0"/>
    <x v="4"/>
    <x v="1"/>
    <s v="Collection"/>
    <s v="Gadarif"/>
    <s v="Cash "/>
    <s v="Kantar 100lb"/>
    <n v="2006.96"/>
    <n v="90.200449438202256"/>
    <n v="120000"/>
    <n v="2670000"/>
    <n v="1500"/>
    <n v="240835200"/>
    <n v="135300.67415730338"/>
    <n v="900"/>
    <n v="1806264"/>
    <n v="111700"/>
    <n v="242753164"/>
    <n v="2691263.3530314504"/>
    <n v="136378.18202247191"/>
    <n v="1511.9457039502529"/>
    <n v="90.200449438202256"/>
    <n v="0"/>
    <n v="242753164"/>
    <s v="Open "/>
  </r>
  <r>
    <n v="1032"/>
    <x v="1"/>
    <x v="7"/>
    <x v="0"/>
    <n v="21"/>
    <n v="1803"/>
    <x v="4"/>
    <x v="0"/>
    <x v="4"/>
    <x v="1"/>
    <s v="Collection"/>
    <s v="Gadarif"/>
    <s v="Cash "/>
    <s v="Kantar 100lb"/>
    <n v="1056.44"/>
    <n v="47.48044943820225"/>
    <n v="121500"/>
    <n v="2703375"/>
    <n v="1499.3760399334442"/>
    <n v="128357460"/>
    <n v="71191.048252911816"/>
    <n v="900"/>
    <n v="950796"/>
    <m/>
    <n v="129308256"/>
    <n v="2723400"/>
    <n v="71718.389351081525"/>
    <n v="1510.4825291181362"/>
    <n v="47.48044943820225"/>
    <n v="0"/>
    <n v="129308256"/>
    <s v="Open "/>
  </r>
  <r>
    <n v="1033"/>
    <x v="1"/>
    <x v="7"/>
    <x v="0"/>
    <n v="21"/>
    <n v="1803"/>
    <x v="4"/>
    <x v="0"/>
    <x v="4"/>
    <x v="1"/>
    <s v="Collection"/>
    <s v="Gadarif"/>
    <s v="Cash "/>
    <s v="Kantar 100lb"/>
    <n v="1056.82"/>
    <n v="47.497528089887638"/>
    <n v="122000"/>
    <n v="2714500"/>
    <n v="1505.5463117027177"/>
    <n v="128932039.99999999"/>
    <n v="71509.728230726556"/>
    <n v="900"/>
    <n v="951138"/>
    <n v="100000"/>
    <n v="129983177.99999999"/>
    <n v="2736630.3727219393"/>
    <n v="72092.72212978368"/>
    <n v="1517.8205062240372"/>
    <n v="47.497528089887638"/>
    <n v="0"/>
    <n v="129983177.99999999"/>
    <s v="Open "/>
  </r>
  <r>
    <n v="1034"/>
    <x v="1"/>
    <x v="7"/>
    <x v="1"/>
    <n v="22"/>
    <n v="1815"/>
    <x v="4"/>
    <x v="0"/>
    <x v="4"/>
    <x v="1"/>
    <s v="Collection"/>
    <s v="Gadarif"/>
    <s v="Cash "/>
    <s v="Kantar 100lb"/>
    <n v="1112.26"/>
    <n v="49.989213483146067"/>
    <n v="122000"/>
    <n v="2714500"/>
    <n v="1495.5922865013774"/>
    <n v="135695720"/>
    <n v="74763.482093663915"/>
    <n v="900"/>
    <n v="1001034"/>
    <n v="69000"/>
    <n v="136765754"/>
    <n v="2735905.2977721039"/>
    <n v="75353.032506887059"/>
    <n v="1507.3858389928948"/>
    <n v="49.989213483146067"/>
    <n v="0"/>
    <n v="136765754"/>
    <s v="Open "/>
  </r>
  <r>
    <n v="1035"/>
    <x v="1"/>
    <x v="7"/>
    <x v="1"/>
    <n v="22"/>
    <n v="1815"/>
    <x v="4"/>
    <x v="0"/>
    <x v="4"/>
    <x v="1"/>
    <s v="Collection"/>
    <s v="Gadarif"/>
    <s v="Cash "/>
    <s v="Kantar 100lb"/>
    <n v="337.46"/>
    <n v="15.166741573033708"/>
    <n v="122500"/>
    <n v="2725625"/>
    <n v="1501.7217630853995"/>
    <n v="41338850"/>
    <n v="22776.225895316806"/>
    <n v="900"/>
    <n v="303714"/>
    <m/>
    <n v="41642564"/>
    <n v="2745650"/>
    <n v="22943.561432506885"/>
    <n v="1512.7548209366391"/>
    <n v="15.166741573033708"/>
    <n v="0"/>
    <n v="41642564"/>
    <s v="Open "/>
  </r>
  <r>
    <n v="1036"/>
    <x v="1"/>
    <x v="7"/>
    <x v="0"/>
    <n v="16"/>
    <n v="1800"/>
    <x v="27"/>
    <x v="3"/>
    <x v="12"/>
    <x v="1"/>
    <s v="Collection"/>
    <s v="Gadarif"/>
    <s v="Cash "/>
    <s v="101 Bag"/>
    <n v="2207.915"/>
    <n v="222.999415"/>
    <n v="108647.44"/>
    <n v="1075717.2277227724"/>
    <n v="597.62068206820686"/>
    <n v="239884312.4876"/>
    <n v="133269.06249311112"/>
    <n v="1313"/>
    <n v="2898992.395"/>
    <n v="26726800"/>
    <n v="269510104.88260001"/>
    <n v="1208568.6632074798"/>
    <n v="149727.83604588889"/>
    <n v="671.42703511526656"/>
    <n v="254.22539400000028"/>
    <n v="-31.225979000000279"/>
    <n v="307248844.57997519"/>
    <s v="Open "/>
  </r>
  <r>
    <n v="1037"/>
    <x v="1"/>
    <x v="7"/>
    <x v="1"/>
    <n v="26"/>
    <n v="1873"/>
    <x v="24"/>
    <x v="1"/>
    <x v="7"/>
    <x v="0"/>
    <s v="Collection"/>
    <s v="Madani"/>
    <s v="Cash "/>
    <s v="Kantar 315Lb"/>
    <n v="1591.45"/>
    <n v="227.39125011339925"/>
    <n v="86000"/>
    <n v="601890.79365079361"/>
    <n v="321.35119789150752"/>
    <n v="136864700"/>
    <n v="73072.450613988258"/>
    <n v="1500"/>
    <n v="2387175"/>
    <m/>
    <n v="139251875"/>
    <n v="612388.88888888888"/>
    <n v="74346.970101441533"/>
    <n v="326.95616064542918"/>
    <n v="227.39125011339925"/>
    <n v="0"/>
    <n v="139251875"/>
    <s v="Open "/>
  </r>
  <r>
    <n v="1038"/>
    <x v="1"/>
    <x v="7"/>
    <x v="1"/>
    <n v="25"/>
    <n v="1890"/>
    <x v="19"/>
    <x v="3"/>
    <x v="10"/>
    <x v="5"/>
    <s v="Collection"/>
    <s v="New Halfa"/>
    <s v="Cash "/>
    <s v="110 Bag"/>
    <n v="206"/>
    <n v="22.66"/>
    <n v="229000"/>
    <n v="2081818.1818181819"/>
    <n v="1101.4911014911015"/>
    <n v="47174000"/>
    <n v="24959.788359788359"/>
    <n v="1336.6218585622444"/>
    <n v="275344.10286382237"/>
    <m/>
    <n v="47449344.102863826"/>
    <n v="2093969.2896232933"/>
    <n v="25105.473070298322"/>
    <n v="1107.9202590599436"/>
    <n v="22.66"/>
    <n v="0"/>
    <n v="47449344.102863826"/>
    <s v="Open "/>
  </r>
  <r>
    <n v="1039"/>
    <x v="1"/>
    <x v="7"/>
    <x v="1"/>
    <n v="26"/>
    <n v="1873"/>
    <x v="19"/>
    <x v="3"/>
    <x v="10"/>
    <x v="5"/>
    <s v="Collection"/>
    <s v="New Halfa"/>
    <s v="Cash "/>
    <s v="110 Bag"/>
    <n v="97"/>
    <n v="10.67"/>
    <n v="229000"/>
    <n v="2081818.1818181819"/>
    <n v="1111.4886181624036"/>
    <n v="22213000"/>
    <n v="11859.583555792846"/>
    <n v="1336.6218585622444"/>
    <n v="129652.32028053771"/>
    <m/>
    <n v="22342652.320280537"/>
    <n v="2093969.2896232931"/>
    <n v="11928.805296465849"/>
    <n v="1117.9761290033598"/>
    <n v="10.67"/>
    <n v="0"/>
    <n v="22342652.320280537"/>
    <s v="Open "/>
  </r>
  <r>
    <n v="1040"/>
    <x v="1"/>
    <x v="7"/>
    <x v="1"/>
    <n v="26"/>
    <n v="1873"/>
    <x v="19"/>
    <x v="3"/>
    <x v="10"/>
    <x v="5"/>
    <s v="Collection"/>
    <s v="New Halfa"/>
    <s v="Cash "/>
    <s v="110 Bag"/>
    <n v="571"/>
    <n v="62.81"/>
    <n v="231000"/>
    <n v="2100000"/>
    <n v="1121.1959423384944"/>
    <n v="131901000"/>
    <n v="70422.317138280836"/>
    <n v="1336.6218585622444"/>
    <n v="763211.08123904152"/>
    <m/>
    <n v="132664211.08123904"/>
    <n v="2112151.1078051114"/>
    <n v="70829.797694201305"/>
    <n v="1127.6834531794507"/>
    <n v="62.81"/>
    <n v="0"/>
    <n v="132664211.08123906"/>
    <s v="Open "/>
  </r>
  <r>
    <n v="1041"/>
    <x v="1"/>
    <x v="7"/>
    <x v="1"/>
    <n v="28"/>
    <n v="1818"/>
    <x v="19"/>
    <x v="3"/>
    <x v="10"/>
    <x v="5"/>
    <s v="Collection"/>
    <s v="New Halfa"/>
    <s v="Cash "/>
    <s v="110 Bag"/>
    <n v="337"/>
    <n v="37.07"/>
    <n v="229000"/>
    <n v="2081818.1818181819"/>
    <n v="1145.1145114511451"/>
    <n v="77173000"/>
    <n v="42449.394939493948"/>
    <n v="1336.6218585622444"/>
    <n v="450441.56633547635"/>
    <m/>
    <n v="77623441.566335469"/>
    <n v="2093969.2896232929"/>
    <n v="42697.162577742281"/>
    <n v="1151.7982891217232"/>
    <n v="37.07"/>
    <n v="0"/>
    <n v="77623441.566335469"/>
    <s v="Open "/>
  </r>
  <r>
    <n v="1042"/>
    <x v="1"/>
    <x v="7"/>
    <x v="1"/>
    <n v="26"/>
    <n v="1873"/>
    <x v="4"/>
    <x v="0"/>
    <x v="4"/>
    <x v="1"/>
    <s v="Collection"/>
    <s v="Gadarif"/>
    <s v="Cash "/>
    <s v="Kantar 100lb"/>
    <n v="666.96"/>
    <n v="29.975730337078652"/>
    <n v="125500"/>
    <n v="2792375"/>
    <n v="1490.8569140416444"/>
    <n v="83703480"/>
    <n v="44689.524826481582"/>
    <n v="900"/>
    <n v="600264"/>
    <m/>
    <n v="84303744"/>
    <n v="2812400"/>
    <n v="45010.007474639613"/>
    <n v="1501.5483182060864"/>
    <n v="29.975730337078652"/>
    <n v="0"/>
    <n v="84303744"/>
    <s v="Open "/>
  </r>
  <r>
    <n v="1043"/>
    <x v="1"/>
    <x v="7"/>
    <x v="1"/>
    <n v="26"/>
    <n v="1873"/>
    <x v="4"/>
    <x v="0"/>
    <x v="4"/>
    <x v="1"/>
    <s v="Collection"/>
    <s v="Gadarif"/>
    <s v="Cash "/>
    <s v="Kantar 100lb"/>
    <n v="1232.17"/>
    <n v="55.378426966292139"/>
    <n v="125000"/>
    <n v="2781250"/>
    <n v="1484.9172450613987"/>
    <n v="154021250"/>
    <n v="82232.381206620397"/>
    <n v="900"/>
    <n v="1108953"/>
    <n v="93500"/>
    <n v="155223703"/>
    <n v="2802963.3830964882"/>
    <n v="82874.374265883613"/>
    <n v="1496.5100817386483"/>
    <n v="55.378426966292139"/>
    <n v="0"/>
    <n v="155223703"/>
    <s v="Open "/>
  </r>
  <r>
    <n v="1044"/>
    <x v="1"/>
    <x v="7"/>
    <x v="1"/>
    <n v="27"/>
    <n v="1870"/>
    <x v="4"/>
    <x v="0"/>
    <x v="4"/>
    <x v="1"/>
    <s v="Collection"/>
    <s v="Gadarif"/>
    <s v="Cash "/>
    <s v="Kantar 100lb"/>
    <n v="291.26"/>
    <n v="13.090337078651684"/>
    <n v="127500"/>
    <n v="2836875"/>
    <n v="1517.0454545454545"/>
    <n v="37135650"/>
    <n v="19858.636363636364"/>
    <n v="900"/>
    <n v="262134"/>
    <n v="15700"/>
    <n v="37413484"/>
    <n v="2858099.3579619587"/>
    <n v="20007.210695187165"/>
    <n v="1528.3953785892827"/>
    <n v="13.090337078651684"/>
    <n v="0"/>
    <n v="37413484"/>
    <s v="Open "/>
  </r>
  <r>
    <n v="1045"/>
    <x v="1"/>
    <x v="7"/>
    <x v="1"/>
    <n v="30"/>
    <n v="1873"/>
    <x v="4"/>
    <x v="0"/>
    <x v="4"/>
    <x v="1"/>
    <s v="Collection"/>
    <s v="Gadarif"/>
    <s v="Cash "/>
    <s v="Kantar 100lb"/>
    <n v="9834.66"/>
    <n v="442.00719101123593"/>
    <n v="128500"/>
    <n v="2859125"/>
    <n v="1526.494927923118"/>
    <n v="1263753810"/>
    <n v="674721.7351841965"/>
    <n v="900"/>
    <n v="8851194"/>
    <n v="2500000"/>
    <n v="1275105004"/>
    <n v="2884806.0165781025"/>
    <n v="680782.16978109989"/>
    <n v="1540.2060953433543"/>
    <n v="65.786589325844346"/>
    <n v="376.22060168539156"/>
    <n v="189781548.69734854"/>
    <s v="Open "/>
  </r>
  <r>
    <n v="1046"/>
    <x v="1"/>
    <x v="8"/>
    <x v="2"/>
    <n v="4"/>
    <n v="1848"/>
    <x v="24"/>
    <x v="1"/>
    <x v="7"/>
    <x v="0"/>
    <s v="Collection"/>
    <s v="Madani"/>
    <s v="Cash "/>
    <s v="Kantar 315Lb"/>
    <n v="235.98"/>
    <n v="33.717545132903929"/>
    <n v="86000"/>
    <n v="601890.79365079361"/>
    <n v="325.69848141276708"/>
    <n v="20294280"/>
    <n v="10981.753246753247"/>
    <n v="1500"/>
    <n v="353970"/>
    <m/>
    <n v="20648250"/>
    <n v="612388.88888888888"/>
    <n v="11173.295454545454"/>
    <n v="331.37926887926886"/>
    <n v="53.2"/>
    <n v="-19.482454867096074"/>
    <n v="32579088.888888892"/>
    <s v="Open "/>
  </r>
  <r>
    <n v="1047"/>
    <x v="1"/>
    <x v="8"/>
    <x v="2"/>
    <n v="3"/>
    <n v="1848"/>
    <x v="19"/>
    <x v="3"/>
    <x v="10"/>
    <x v="5"/>
    <s v="Collection"/>
    <s v="New Halfa"/>
    <s v="Cash "/>
    <s v="110 Bag"/>
    <n v="350"/>
    <n v="38.5"/>
    <n v="228000"/>
    <n v="2072727.2727272725"/>
    <n v="1121.6056670602125"/>
    <n v="79800000"/>
    <n v="43181.818181818184"/>
    <n v="1336.6218585622444"/>
    <n v="467817.65049678553"/>
    <m/>
    <n v="80267817.650496781"/>
    <n v="2084878.3805323839"/>
    <n v="43434.966261091329"/>
    <n v="1128.180941846528"/>
    <n v="27.42"/>
    <n v="11.079999999999998"/>
    <n v="57167365.194197968"/>
    <s v="Open "/>
  </r>
  <r>
    <n v="1048"/>
    <x v="1"/>
    <x v="8"/>
    <x v="2"/>
    <n v="4"/>
    <n v="1848"/>
    <x v="19"/>
    <x v="3"/>
    <x v="10"/>
    <x v="5"/>
    <s v="Collection"/>
    <s v="New Halfa"/>
    <s v="Cash "/>
    <s v="110 Bag"/>
    <n v="594"/>
    <n v="65.34"/>
    <n v="228000"/>
    <n v="2072727.2727272725"/>
    <n v="1121.6056670602125"/>
    <n v="135432000"/>
    <n v="73285.71428571429"/>
    <n v="1336.6218585622444"/>
    <n v="793953.3839859732"/>
    <n v="102461000"/>
    <n v="238686953.38398597"/>
    <n v="3652998.9804711654"/>
    <n v="129159.60680951622"/>
    <n v="1976.7310500385095"/>
    <m/>
    <n v="65.34"/>
    <n v="0"/>
    <s v="Open "/>
  </r>
  <r>
    <n v="1049"/>
    <x v="1"/>
    <x v="8"/>
    <x v="2"/>
    <n v="6"/>
    <n v="1855"/>
    <x v="19"/>
    <x v="3"/>
    <x v="10"/>
    <x v="5"/>
    <s v="Collection"/>
    <s v="New Halfa"/>
    <s v="Cash "/>
    <s v="110 Bag"/>
    <n v="200"/>
    <n v="22"/>
    <n v="225000"/>
    <n v="2045454.5454545454"/>
    <n v="1102.6709139916686"/>
    <n v="45000000"/>
    <n v="24258.76010781671"/>
    <n v="1336.6218585622444"/>
    <n v="267324.37171244889"/>
    <n v="6516600"/>
    <n v="51783924.371712446"/>
    <n v="2353814.7441687477"/>
    <n v="27915.862194993231"/>
    <n v="1268.902827045147"/>
    <m/>
    <n v="22"/>
    <n v="0"/>
    <s v="Open "/>
  </r>
  <r>
    <n v="1050"/>
    <x v="1"/>
    <x v="8"/>
    <x v="2"/>
    <n v="6"/>
    <n v="1855"/>
    <x v="19"/>
    <x v="3"/>
    <x v="10"/>
    <x v="5"/>
    <s v="Collection"/>
    <s v="New Halfa"/>
    <s v="Cash "/>
    <s v="110 Bag"/>
    <n v="446"/>
    <n v="49.06"/>
    <n v="226000"/>
    <n v="2054545.4545454546"/>
    <n v="1107.5716736094096"/>
    <n v="100796000"/>
    <n v="54337.466307277631"/>
    <n v="1336.6218585622444"/>
    <n v="596133.34891876101"/>
    <n v="1606000"/>
    <n v="102998133.34891877"/>
    <n v="2099431.9883595346"/>
    <n v="55524.600188096367"/>
    <n v="1131.7692659620132"/>
    <m/>
    <n v="49.06"/>
    <n v="0"/>
    <s v="Open "/>
  </r>
  <r>
    <n v="1051"/>
    <x v="1"/>
    <x v="8"/>
    <x v="2"/>
    <n v="5"/>
    <n v="1855"/>
    <x v="21"/>
    <x v="3"/>
    <x v="10"/>
    <x v="1"/>
    <s v="Collection"/>
    <s v="Gadarif"/>
    <s v="Cash "/>
    <s v="110 Bag"/>
    <n v="98.918000000000006"/>
    <n v="10.880980000000001"/>
    <n v="244000"/>
    <n v="2218181.8181818179"/>
    <n v="1195.7853467287428"/>
    <n v="24135992"/>
    <n v="13011.316442048517"/>
    <n v="1650.0000000000002"/>
    <n v="163214.70000000004"/>
    <n v="1678600"/>
    <n v="25977806.699999999"/>
    <n v="2387451.0108464491"/>
    <n v="14004.20846361186"/>
    <n v="1287.0355853619672"/>
    <n v="3.6201000000005585"/>
    <n v="7.2608799999994424"/>
    <n v="8642811.404366564"/>
    <s v="Open "/>
  </r>
  <r>
    <n v="1052"/>
    <x v="1"/>
    <x v="8"/>
    <x v="2"/>
    <n v="6"/>
    <n v="1855"/>
    <x v="21"/>
    <x v="3"/>
    <x v="10"/>
    <x v="1"/>
    <s v="Collection"/>
    <s v="Gadarif"/>
    <s v="Cash "/>
    <s v="110 Bag"/>
    <n v="1192.922"/>
    <n v="131.22142000000002"/>
    <n v="244784"/>
    <n v="2225309.0909090913"/>
    <n v="1199.6275422690519"/>
    <n v="292008218.84799999"/>
    <n v="157416.82956765499"/>
    <n v="1650.0000000000002"/>
    <n v="1968321.3000000003"/>
    <m/>
    <n v="293976540.148"/>
    <n v="2240309.0909090904"/>
    <n v="158477.91921725069"/>
    <n v="1207.7137956383237"/>
    <m/>
    <n v="131.22142000000002"/>
    <n v="0"/>
    <s v="Open "/>
  </r>
  <r>
    <n v="1053"/>
    <x v="1"/>
    <x v="8"/>
    <x v="3"/>
    <n v="8"/>
    <n v="1855"/>
    <x v="33"/>
    <x v="4"/>
    <x v="14"/>
    <x v="1"/>
    <s v="Collection"/>
    <s v="Gadarif"/>
    <s v="Cash "/>
    <s v="MT"/>
    <n v="1000"/>
    <n v="1000"/>
    <n v="520000"/>
    <n v="520000"/>
    <n v="280.32345013477089"/>
    <n v="520000000"/>
    <n v="280323.45013477089"/>
    <m/>
    <n v="0"/>
    <m/>
    <n v="520000000"/>
    <n v="520000"/>
    <n v="280323.45013477089"/>
    <n v="280.32345013477089"/>
    <m/>
    <n v="1000"/>
    <n v="0"/>
    <s v="Open "/>
  </r>
  <r>
    <n v="1054"/>
    <x v="1"/>
    <x v="8"/>
    <x v="3"/>
    <n v="10"/>
    <n v="1847"/>
    <x v="34"/>
    <x v="4"/>
    <x v="14"/>
    <x v="1"/>
    <s v="Collection"/>
    <s v="Gadarif"/>
    <s v="Cash "/>
    <s v="MT"/>
    <n v="3000"/>
    <n v="3000"/>
    <n v="530000"/>
    <n v="530000"/>
    <n v="286.95181375203032"/>
    <n v="1590000000"/>
    <n v="860855.441256091"/>
    <m/>
    <n v="0"/>
    <m/>
    <n v="1590000000"/>
    <n v="530000"/>
    <n v="860855.441256091"/>
    <n v="286.95181375203032"/>
    <m/>
    <n v="3000"/>
    <n v="0"/>
    <s v="Open "/>
  </r>
  <r>
    <n v="1055"/>
    <x v="1"/>
    <x v="8"/>
    <x v="3"/>
    <n v="9"/>
    <n v="1832"/>
    <x v="32"/>
    <x v="3"/>
    <x v="8"/>
    <x v="0"/>
    <s v="Collection"/>
    <s v="Madani"/>
    <s v="Cash "/>
    <s v="MT"/>
    <n v="26.84"/>
    <n v="26.84"/>
    <n v="2430000"/>
    <n v="2430000"/>
    <n v="1326.4192139737991"/>
    <n v="65221200"/>
    <n v="35601.091703056765"/>
    <n v="11125"/>
    <n v="298595"/>
    <m/>
    <n v="65519795"/>
    <n v="2441125"/>
    <n v="35764.08024017467"/>
    <n v="1332.4918122270742"/>
    <m/>
    <n v="26.84"/>
    <n v="0"/>
    <s v="Open "/>
  </r>
  <r>
    <n v="1056"/>
    <x v="1"/>
    <x v="8"/>
    <x v="3"/>
    <n v="11"/>
    <n v="1854"/>
    <x v="19"/>
    <x v="3"/>
    <x v="10"/>
    <x v="5"/>
    <s v="Collection"/>
    <s v="New Halfa"/>
    <s v="Cash "/>
    <s v="110 Bag"/>
    <n v="343"/>
    <n v="37.729999999999997"/>
    <n v="220000"/>
    <n v="2000000"/>
    <n v="1078.7486515641856"/>
    <n v="75460000"/>
    <n v="40701.186623516718"/>
    <n v="1336.6218585622444"/>
    <n v="458461.29748684983"/>
    <m/>
    <n v="75918461.297486857"/>
    <n v="2012151.1078051117"/>
    <n v="40948.468876745879"/>
    <n v="1085.3026471440733"/>
    <m/>
    <n v="37.729999999999997"/>
    <n v="0"/>
    <s v="Open "/>
  </r>
  <r>
    <n v="1057"/>
    <x v="1"/>
    <x v="8"/>
    <x v="3"/>
    <n v="9"/>
    <n v="1832"/>
    <x v="4"/>
    <x v="0"/>
    <x v="4"/>
    <x v="1"/>
    <s v="Collection"/>
    <s v="Gadarif"/>
    <s v="Cash "/>
    <s v="Kantar 100lb"/>
    <n v="3137.67"/>
    <n v="141.01887640449439"/>
    <n v="127000"/>
    <n v="2825750"/>
    <n v="1542.4399563318777"/>
    <n v="398484090"/>
    <n v="217513.14956331879"/>
    <n v="900"/>
    <n v="2823903"/>
    <n v="150000"/>
    <n v="401457993"/>
    <n v="2846838.6873858627"/>
    <n v="219136.45906113536"/>
    <n v="1553.9512485730691"/>
    <m/>
    <n v="141.01887640449439"/>
    <n v="0"/>
    <s v="Open "/>
  </r>
  <r>
    <n v="1058"/>
    <x v="1"/>
    <x v="8"/>
    <x v="3"/>
    <n v="8"/>
    <n v="1855"/>
    <x v="21"/>
    <x v="3"/>
    <x v="10"/>
    <x v="1"/>
    <s v="Collection"/>
    <s v="Gadarif"/>
    <s v="Cash "/>
    <s v="110 Bag"/>
    <n v="138.46600000000001"/>
    <n v="15.231260000000001"/>
    <n v="244712"/>
    <n v="2224654.5454545454"/>
    <n v="1199.2746875765743"/>
    <n v="33884291.792000003"/>
    <n v="18266.464577897576"/>
    <n v="1650.0000000000002"/>
    <n v="228468.90000000005"/>
    <m/>
    <n v="34112760.692000002"/>
    <n v="2239654.5454545454"/>
    <n v="18389.628405390835"/>
    <n v="1207.3609409458466"/>
    <m/>
    <n v="15.231260000000001"/>
    <n v="0"/>
    <s v="Open "/>
  </r>
  <r>
    <n v="1059"/>
    <x v="1"/>
    <x v="8"/>
    <x v="3"/>
    <n v="12"/>
    <m/>
    <x v="19"/>
    <x v="3"/>
    <x v="10"/>
    <x v="5"/>
    <s v="Collection"/>
    <s v="New Halfa"/>
    <s v="Cash "/>
    <s v="110 Bag"/>
    <n v="350"/>
    <n v="38.5"/>
    <n v="220000"/>
    <n v="2000000"/>
    <n v="0"/>
    <n v="77000000"/>
    <n v="0"/>
    <n v="1336.6218585622444"/>
    <n v="467817.65049678553"/>
    <m/>
    <n v="77467817.650496781"/>
    <n v="2012151.1078051112"/>
    <n v="0"/>
    <n v="0"/>
    <m/>
    <n v="38.5"/>
    <n v="0"/>
    <s v="Open "/>
  </r>
  <r>
    <n v="1060"/>
    <x v="1"/>
    <x v="8"/>
    <x v="3"/>
    <n v="13"/>
    <m/>
    <x v="19"/>
    <x v="3"/>
    <x v="10"/>
    <x v="5"/>
    <s v="Collection"/>
    <s v="New Halfa"/>
    <s v="Cash "/>
    <s v="110 Bag"/>
    <n v="151"/>
    <n v="16.61"/>
    <n v="222000"/>
    <n v="2018181.8181818184"/>
    <n v="0"/>
    <n v="33522000"/>
    <n v="0"/>
    <n v="1336.6218585622444"/>
    <n v="201829.90064289889"/>
    <m/>
    <n v="33723829.900642902"/>
    <n v="2030332.9259869298"/>
    <n v="0"/>
    <n v="0"/>
    <m/>
    <n v="16.61"/>
    <n v="0"/>
    <s v="Open "/>
  </r>
  <r>
    <n v="1061"/>
    <x v="1"/>
    <x v="8"/>
    <x v="3"/>
    <n v="9"/>
    <n v="1832"/>
    <x v="21"/>
    <x v="3"/>
    <x v="10"/>
    <x v="1"/>
    <s v="Collection"/>
    <s v="Gadarif"/>
    <s v="Cash "/>
    <s v="110 Bag"/>
    <n v="27.387"/>
    <n v="3.0125700000000002"/>
    <n v="231000"/>
    <n v="2100000"/>
    <n v="1146.2882096069868"/>
    <n v="6326397"/>
    <n v="3453.2734716157206"/>
    <n v="1650.0000000000002"/>
    <n v="45188.55000000001"/>
    <m/>
    <n v="6371585.5499999998"/>
    <n v="2115000"/>
    <n v="3477.9397106986899"/>
    <n v="1154.475982532751"/>
    <m/>
    <n v="3.0125700000000002"/>
    <n v="0"/>
    <s v="Open "/>
  </r>
  <r>
    <n v="1062"/>
    <x v="1"/>
    <x v="4"/>
    <x v="1"/>
    <n v="29"/>
    <n v="1266.1499999999999"/>
    <x v="0"/>
    <x v="0"/>
    <x v="0"/>
    <x v="0"/>
    <s v="Collection"/>
    <s v="Madani"/>
    <s v="Cash "/>
    <s v="Kantar 100lb"/>
    <n v="-7.7874999999999996"/>
    <n v="-0.35"/>
    <n v="76500"/>
    <n v="1702125"/>
    <n v="1344.3312403743635"/>
    <n v="-595743.75"/>
    <n v="-470.51593413102717"/>
    <n v="400"/>
    <n v="-3115"/>
    <m/>
    <n v="-598858.75"/>
    <n v="1711025"/>
    <n v="-472.97614816569921"/>
    <n v="1351.3604233305693"/>
    <n v="-0.35"/>
    <n v="0"/>
    <n v="-598858.75"/>
    <s v="Open "/>
  </r>
  <r>
    <n v="1063"/>
    <x v="1"/>
    <x v="5"/>
    <x v="1"/>
    <n v="25"/>
    <n v="1296.569"/>
    <x v="1"/>
    <x v="0"/>
    <x v="1"/>
    <x v="0"/>
    <s v="Collection"/>
    <s v="Madani"/>
    <s v="Cash "/>
    <s v="Kantar 100lb"/>
    <n v="-245.46199999999996"/>
    <n v="-11.031999999999998"/>
    <n v="72864.949301092754"/>
    <n v="1621245.1219493137"/>
    <n v="1250.4117574531813"/>
    <n v="-17885576.185344826"/>
    <n v="-13794.542508223494"/>
    <n v="400"/>
    <n v="-98184.799999999988"/>
    <m/>
    <n v="-17983760.985344827"/>
    <n v="1630145.1219493139"/>
    <n v="-13870.269137504312"/>
    <n v="1257.2760276925594"/>
    <n v="-11.031999999999998"/>
    <n v="0"/>
    <n v="-17983760.985344827"/>
    <s v="Open "/>
  </r>
  <r>
    <n v="1064"/>
    <x v="1"/>
    <x v="4"/>
    <x v="0"/>
    <n v="17"/>
    <n v="1266.1499999999999"/>
    <x v="2"/>
    <x v="0"/>
    <x v="2"/>
    <x v="0"/>
    <s v="Collection"/>
    <s v="Madani"/>
    <s v="Cash "/>
    <s v="Kantar 100lb"/>
    <n v="-237.4075"/>
    <n v="-10.67"/>
    <n v="68546.164751818171"/>
    <n v="1525152.1657279544"/>
    <n v="1204.5588324668913"/>
    <n v="-16273373.608317273"/>
    <n v="-12852.642742421731"/>
    <n v="400"/>
    <n v="-94963"/>
    <m/>
    <n v="-16368336.608317273"/>
    <n v="1534052.1657279544"/>
    <n v="-12927.644124564447"/>
    <n v="1211.5880154230972"/>
    <n v="-10.67"/>
    <n v="0"/>
    <n v="-16368336.608317273"/>
    <s v="Open "/>
  </r>
  <r>
    <n v="1065"/>
    <x v="0"/>
    <x v="2"/>
    <x v="1"/>
    <n v="25"/>
    <n v="1130"/>
    <x v="3"/>
    <x v="0"/>
    <x v="3"/>
    <x v="0"/>
    <s v="Collection"/>
    <s v="Madani"/>
    <s v="Cash "/>
    <s v="Kantar 100lb"/>
    <n v="-15.4415"/>
    <n v="-0.69399999999999995"/>
    <n v="71429.281531935703"/>
    <n v="1589301.5140855694"/>
    <n v="1406.4615168898845"/>
    <n v="-1102975.2507753852"/>
    <n v="-976.0842927215798"/>
    <n v="400"/>
    <n v="-6176.5999999999995"/>
    <m/>
    <n v="-1109151.8507753853"/>
    <n v="1598201.5140855697"/>
    <n v="-981.55031042069493"/>
    <n v="1414.3376230845749"/>
    <n v="-0.69399999999999995"/>
    <n v="0"/>
    <n v="-1109151.8507753853"/>
    <s v="Open "/>
  </r>
  <r>
    <n v="1066"/>
    <x v="1"/>
    <x v="6"/>
    <x v="0"/>
    <n v="18"/>
    <n v="1359.01"/>
    <x v="26"/>
    <x v="0"/>
    <x v="1"/>
    <x v="0"/>
    <s v="Collection"/>
    <s v="Sinnar"/>
    <s v="Cash "/>
    <s v="Kantar 100lb"/>
    <n v="-32.262500000000003"/>
    <n v="-1.4500000000000002"/>
    <n v="82700"/>
    <n v="1840075"/>
    <n v="1353.9819427377281"/>
    <n v="-2668108.7500000005"/>
    <n v="-1963.2738169697063"/>
    <n v="400"/>
    <n v="-12905.000000000002"/>
    <m/>
    <n v="-2681013.7500000005"/>
    <n v="1848975"/>
    <n v="-1972.7697000022079"/>
    <n v="1360.5308275877294"/>
    <n v="-1.4500000000000002"/>
    <n v="0"/>
    <n v="-2681013.7500000005"/>
    <s v="Open "/>
  </r>
  <r>
    <n v="1067"/>
    <x v="1"/>
    <x v="7"/>
    <x v="0"/>
    <n v="19"/>
    <n v="1780"/>
    <x v="28"/>
    <x v="0"/>
    <x v="3"/>
    <x v="0"/>
    <s v="Collection"/>
    <s v="Kosti"/>
    <s v="Cash "/>
    <s v="Kantar 100lb"/>
    <n v="-10.9025"/>
    <n v="-0.49"/>
    <n v="110966.66666666667"/>
    <n v="2469008.3333333335"/>
    <n v="1387.0833333333335"/>
    <n v="-1209814.0833333333"/>
    <n v="-679.67083333333323"/>
    <n v="400"/>
    <n v="-4361"/>
    <m/>
    <n v="-1214175.0833333333"/>
    <n v="2477908.333333333"/>
    <n v="-682.12083333333328"/>
    <n v="1392.0833333333333"/>
    <n v="-0.49"/>
    <n v="0"/>
    <n v="-1214175.0833333333"/>
    <s v="Open "/>
  </r>
  <r>
    <n v="1068"/>
    <x v="1"/>
    <x v="7"/>
    <x v="3"/>
    <n v="14"/>
    <n v="1800"/>
    <x v="30"/>
    <x v="0"/>
    <x v="1"/>
    <x v="0"/>
    <s v="Collection"/>
    <s v="PZU"/>
    <s v="Cash "/>
    <s v="Kantar 100lb"/>
    <n v="-1.5575000000000001"/>
    <n v="-7.0000000000000007E-2"/>
    <n v="112500"/>
    <n v="2503125"/>
    <n v="1390.625"/>
    <n v="-175218.75"/>
    <n v="-97.34375"/>
    <n v="400"/>
    <n v="-623"/>
    <m/>
    <n v="-175841.75"/>
    <n v="2512024.9999999995"/>
    <n v="-97.689861111111114"/>
    <n v="1395.5694444444443"/>
    <n v="-7.0000000000000007E-2"/>
    <n v="0"/>
    <n v="-175841.74999999997"/>
    <s v="Open "/>
  </r>
  <r>
    <n v="1069"/>
    <x v="1"/>
    <x v="7"/>
    <x v="0"/>
    <n v="15"/>
    <n v="1800"/>
    <x v="31"/>
    <x v="0"/>
    <x v="1"/>
    <x v="0"/>
    <s v="Collection"/>
    <s v="Sinnar"/>
    <s v="Cash "/>
    <s v="Kantar 100lb"/>
    <n v="-3.56"/>
    <n v="-0.16"/>
    <n v="114000"/>
    <n v="2536500"/>
    <n v="1409.1666666666667"/>
    <n v="-405840"/>
    <n v="-225.46666666666667"/>
    <n v="400"/>
    <n v="-1424"/>
    <m/>
    <n v="-407264"/>
    <n v="2545400"/>
    <n v="-226.25777777777779"/>
    <n v="1414.1111111111111"/>
    <n v="-0.16"/>
    <n v="0"/>
    <n v="-407264"/>
    <s v="Open "/>
  </r>
  <r>
    <n v="1070"/>
    <x v="2"/>
    <x v="9"/>
    <x v="4"/>
    <m/>
    <m/>
    <x v="35"/>
    <x v="6"/>
    <x v="15"/>
    <x v="7"/>
    <m/>
    <m/>
    <m/>
    <m/>
    <m/>
    <n v="0"/>
    <m/>
    <n v="0"/>
    <n v="0"/>
    <n v="0"/>
    <n v="0"/>
    <m/>
    <n v="0"/>
    <m/>
    <n v="0"/>
    <n v="0"/>
    <n v="0"/>
    <n v="0"/>
    <m/>
    <n v="0"/>
    <n v="0"/>
    <m/>
  </r>
  <r>
    <n v="1071"/>
    <x v="2"/>
    <x v="9"/>
    <x v="4"/>
    <m/>
    <m/>
    <x v="35"/>
    <x v="6"/>
    <x v="15"/>
    <x v="7"/>
    <m/>
    <m/>
    <m/>
    <m/>
    <m/>
    <n v="0"/>
    <m/>
    <n v="0"/>
    <n v="0"/>
    <n v="0"/>
    <n v="0"/>
    <m/>
    <n v="0"/>
    <m/>
    <n v="0"/>
    <n v="0"/>
    <n v="0"/>
    <n v="0"/>
    <m/>
    <n v="0"/>
    <n v="0"/>
    <m/>
  </r>
  <r>
    <n v="1072"/>
    <x v="2"/>
    <x v="9"/>
    <x v="4"/>
    <m/>
    <m/>
    <x v="35"/>
    <x v="6"/>
    <x v="15"/>
    <x v="7"/>
    <m/>
    <m/>
    <m/>
    <m/>
    <m/>
    <n v="0"/>
    <m/>
    <n v="0"/>
    <n v="0"/>
    <n v="0"/>
    <n v="0"/>
    <m/>
    <n v="0"/>
    <m/>
    <n v="0"/>
    <n v="0"/>
    <n v="0"/>
    <n v="0"/>
    <m/>
    <n v="0"/>
    <n v="0"/>
    <m/>
  </r>
  <r>
    <n v="1073"/>
    <x v="2"/>
    <x v="9"/>
    <x v="4"/>
    <m/>
    <m/>
    <x v="35"/>
    <x v="6"/>
    <x v="15"/>
    <x v="7"/>
    <m/>
    <m/>
    <m/>
    <m/>
    <m/>
    <n v="0"/>
    <m/>
    <n v="0"/>
    <n v="0"/>
    <n v="0"/>
    <n v="0"/>
    <m/>
    <n v="0"/>
    <m/>
    <n v="0"/>
    <n v="0"/>
    <n v="0"/>
    <n v="0"/>
    <m/>
    <n v="0"/>
    <n v="0"/>
    <m/>
  </r>
  <r>
    <n v="1074"/>
    <x v="2"/>
    <x v="9"/>
    <x v="4"/>
    <m/>
    <m/>
    <x v="35"/>
    <x v="6"/>
    <x v="15"/>
    <x v="7"/>
    <m/>
    <m/>
    <m/>
    <m/>
    <m/>
    <n v="0"/>
    <m/>
    <n v="0"/>
    <n v="0"/>
    <n v="0"/>
    <n v="0"/>
    <m/>
    <n v="0"/>
    <m/>
    <n v="0"/>
    <n v="0"/>
    <n v="0"/>
    <n v="0"/>
    <m/>
    <n v="0"/>
    <n v="0"/>
    <m/>
  </r>
  <r>
    <n v="1075"/>
    <x v="2"/>
    <x v="9"/>
    <x v="4"/>
    <m/>
    <m/>
    <x v="35"/>
    <x v="6"/>
    <x v="15"/>
    <x v="7"/>
    <m/>
    <m/>
    <m/>
    <m/>
    <m/>
    <n v="0"/>
    <m/>
    <n v="0"/>
    <n v="0"/>
    <n v="0"/>
    <n v="0"/>
    <m/>
    <n v="0"/>
    <m/>
    <n v="0"/>
    <n v="0"/>
    <n v="0"/>
    <n v="0"/>
    <m/>
    <n v="0"/>
    <n v="0"/>
    <m/>
  </r>
  <r>
    <n v="1076"/>
    <x v="2"/>
    <x v="9"/>
    <x v="4"/>
    <m/>
    <m/>
    <x v="35"/>
    <x v="6"/>
    <x v="15"/>
    <x v="7"/>
    <m/>
    <m/>
    <m/>
    <m/>
    <m/>
    <n v="0"/>
    <m/>
    <n v="0"/>
    <n v="0"/>
    <n v="0"/>
    <n v="0"/>
    <m/>
    <n v="0"/>
    <m/>
    <n v="0"/>
    <n v="0"/>
    <n v="0"/>
    <n v="0"/>
    <m/>
    <n v="0"/>
    <n v="0"/>
    <m/>
  </r>
  <r>
    <n v="1077"/>
    <x v="2"/>
    <x v="9"/>
    <x v="4"/>
    <m/>
    <m/>
    <x v="35"/>
    <x v="6"/>
    <x v="15"/>
    <x v="7"/>
    <m/>
    <m/>
    <m/>
    <m/>
    <m/>
    <n v="0"/>
    <m/>
    <n v="0"/>
    <n v="0"/>
    <n v="0"/>
    <n v="0"/>
    <m/>
    <n v="0"/>
    <m/>
    <n v="0"/>
    <n v="0"/>
    <n v="0"/>
    <n v="0"/>
    <m/>
    <n v="0"/>
    <n v="0"/>
    <m/>
  </r>
  <r>
    <n v="1078"/>
    <x v="2"/>
    <x v="9"/>
    <x v="4"/>
    <m/>
    <m/>
    <x v="35"/>
    <x v="6"/>
    <x v="15"/>
    <x v="7"/>
    <m/>
    <m/>
    <m/>
    <m/>
    <m/>
    <n v="0"/>
    <m/>
    <n v="0"/>
    <n v="0"/>
    <n v="0"/>
    <n v="0"/>
    <m/>
    <n v="0"/>
    <m/>
    <n v="0"/>
    <n v="0"/>
    <n v="0"/>
    <n v="0"/>
    <m/>
    <n v="0"/>
    <n v="0"/>
    <m/>
  </r>
  <r>
    <n v="1079"/>
    <x v="2"/>
    <x v="9"/>
    <x v="4"/>
    <m/>
    <m/>
    <x v="35"/>
    <x v="6"/>
    <x v="15"/>
    <x v="7"/>
    <m/>
    <m/>
    <m/>
    <m/>
    <m/>
    <n v="0"/>
    <m/>
    <n v="0"/>
    <n v="0"/>
    <n v="0"/>
    <n v="0"/>
    <m/>
    <n v="0"/>
    <m/>
    <n v="0"/>
    <n v="0"/>
    <n v="0"/>
    <n v="0"/>
    <m/>
    <n v="0"/>
    <n v="0"/>
    <m/>
  </r>
  <r>
    <n v="1080"/>
    <x v="2"/>
    <x v="9"/>
    <x v="4"/>
    <m/>
    <m/>
    <x v="35"/>
    <x v="6"/>
    <x v="15"/>
    <x v="7"/>
    <m/>
    <m/>
    <m/>
    <m/>
    <m/>
    <n v="0"/>
    <m/>
    <n v="0"/>
    <n v="0"/>
    <n v="0"/>
    <n v="0"/>
    <m/>
    <n v="0"/>
    <m/>
    <n v="0"/>
    <n v="0"/>
    <n v="0"/>
    <n v="0"/>
    <m/>
    <n v="0"/>
    <n v="0"/>
    <m/>
  </r>
  <r>
    <n v="1081"/>
    <x v="2"/>
    <x v="9"/>
    <x v="4"/>
    <m/>
    <m/>
    <x v="35"/>
    <x v="6"/>
    <x v="15"/>
    <x v="7"/>
    <m/>
    <m/>
    <m/>
    <m/>
    <m/>
    <n v="0"/>
    <m/>
    <n v="0"/>
    <n v="0"/>
    <n v="0"/>
    <n v="0"/>
    <m/>
    <n v="0"/>
    <m/>
    <n v="0"/>
    <n v="0"/>
    <n v="0"/>
    <n v="0"/>
    <m/>
    <n v="0"/>
    <n v="0"/>
    <m/>
  </r>
  <r>
    <n v="1082"/>
    <x v="2"/>
    <x v="9"/>
    <x v="4"/>
    <m/>
    <m/>
    <x v="35"/>
    <x v="6"/>
    <x v="15"/>
    <x v="7"/>
    <m/>
    <m/>
    <m/>
    <m/>
    <m/>
    <n v="0"/>
    <m/>
    <n v="0"/>
    <n v="0"/>
    <n v="0"/>
    <n v="0"/>
    <m/>
    <n v="0"/>
    <m/>
    <n v="0"/>
    <n v="0"/>
    <n v="0"/>
    <n v="0"/>
    <m/>
    <n v="0"/>
    <n v="0"/>
    <m/>
  </r>
  <r>
    <n v="1083"/>
    <x v="2"/>
    <x v="9"/>
    <x v="4"/>
    <m/>
    <m/>
    <x v="35"/>
    <x v="6"/>
    <x v="15"/>
    <x v="7"/>
    <m/>
    <m/>
    <m/>
    <m/>
    <m/>
    <n v="0"/>
    <m/>
    <n v="0"/>
    <n v="0"/>
    <n v="0"/>
    <n v="0"/>
    <m/>
    <n v="0"/>
    <m/>
    <n v="0"/>
    <n v="0"/>
    <n v="0"/>
    <n v="0"/>
    <m/>
    <n v="0"/>
    <n v="0"/>
    <m/>
  </r>
  <r>
    <n v="1084"/>
    <x v="2"/>
    <x v="9"/>
    <x v="4"/>
    <m/>
    <m/>
    <x v="35"/>
    <x v="6"/>
    <x v="15"/>
    <x v="7"/>
    <m/>
    <m/>
    <m/>
    <m/>
    <m/>
    <n v="0"/>
    <m/>
    <n v="0"/>
    <n v="0"/>
    <n v="0"/>
    <n v="0"/>
    <m/>
    <n v="0"/>
    <m/>
    <n v="0"/>
    <n v="0"/>
    <n v="0"/>
    <n v="0"/>
    <m/>
    <n v="0"/>
    <n v="0"/>
    <m/>
  </r>
  <r>
    <n v="1085"/>
    <x v="2"/>
    <x v="9"/>
    <x v="4"/>
    <m/>
    <m/>
    <x v="35"/>
    <x v="6"/>
    <x v="15"/>
    <x v="7"/>
    <m/>
    <m/>
    <m/>
    <m/>
    <m/>
    <n v="0"/>
    <m/>
    <n v="0"/>
    <n v="0"/>
    <n v="0"/>
    <n v="0"/>
    <m/>
    <n v="0"/>
    <m/>
    <n v="0"/>
    <n v="0"/>
    <n v="0"/>
    <n v="0"/>
    <m/>
    <n v="0"/>
    <n v="0"/>
    <m/>
  </r>
  <r>
    <n v="1086"/>
    <x v="2"/>
    <x v="9"/>
    <x v="4"/>
    <m/>
    <m/>
    <x v="35"/>
    <x v="6"/>
    <x v="15"/>
    <x v="7"/>
    <m/>
    <m/>
    <m/>
    <m/>
    <m/>
    <n v="0"/>
    <m/>
    <n v="0"/>
    <n v="0"/>
    <n v="0"/>
    <n v="0"/>
    <m/>
    <n v="0"/>
    <m/>
    <n v="0"/>
    <n v="0"/>
    <n v="0"/>
    <n v="0"/>
    <m/>
    <n v="0"/>
    <n v="0"/>
    <m/>
  </r>
  <r>
    <n v="1087"/>
    <x v="2"/>
    <x v="9"/>
    <x v="4"/>
    <m/>
    <m/>
    <x v="35"/>
    <x v="6"/>
    <x v="15"/>
    <x v="7"/>
    <m/>
    <m/>
    <m/>
    <m/>
    <m/>
    <n v="0"/>
    <m/>
    <n v="0"/>
    <n v="0"/>
    <n v="0"/>
    <n v="0"/>
    <m/>
    <n v="0"/>
    <m/>
    <n v="0"/>
    <n v="0"/>
    <n v="0"/>
    <n v="0"/>
    <m/>
    <n v="0"/>
    <n v="0"/>
    <m/>
  </r>
  <r>
    <n v="1088"/>
    <x v="2"/>
    <x v="9"/>
    <x v="4"/>
    <m/>
    <m/>
    <x v="35"/>
    <x v="6"/>
    <x v="15"/>
    <x v="7"/>
    <m/>
    <m/>
    <m/>
    <m/>
    <m/>
    <n v="0"/>
    <m/>
    <n v="0"/>
    <n v="0"/>
    <n v="0"/>
    <n v="0"/>
    <m/>
    <n v="0"/>
    <m/>
    <n v="0"/>
    <n v="0"/>
    <n v="0"/>
    <n v="0"/>
    <m/>
    <n v="0"/>
    <n v="0"/>
    <m/>
  </r>
  <r>
    <n v="1089"/>
    <x v="2"/>
    <x v="9"/>
    <x v="4"/>
    <m/>
    <m/>
    <x v="35"/>
    <x v="6"/>
    <x v="15"/>
    <x v="7"/>
    <m/>
    <m/>
    <m/>
    <m/>
    <m/>
    <n v="0"/>
    <m/>
    <n v="0"/>
    <n v="0"/>
    <n v="0"/>
    <n v="0"/>
    <m/>
    <n v="0"/>
    <m/>
    <n v="0"/>
    <n v="0"/>
    <n v="0"/>
    <n v="0"/>
    <m/>
    <n v="0"/>
    <n v="0"/>
    <m/>
  </r>
  <r>
    <n v="1090"/>
    <x v="2"/>
    <x v="9"/>
    <x v="4"/>
    <m/>
    <m/>
    <x v="35"/>
    <x v="6"/>
    <x v="15"/>
    <x v="7"/>
    <m/>
    <m/>
    <m/>
    <m/>
    <m/>
    <n v="0"/>
    <m/>
    <n v="0"/>
    <n v="0"/>
    <n v="0"/>
    <n v="0"/>
    <m/>
    <n v="0"/>
    <m/>
    <n v="0"/>
    <n v="0"/>
    <n v="0"/>
    <n v="0"/>
    <m/>
    <n v="0"/>
    <n v="0"/>
    <m/>
  </r>
  <r>
    <n v="1091"/>
    <x v="2"/>
    <x v="9"/>
    <x v="4"/>
    <m/>
    <m/>
    <x v="35"/>
    <x v="6"/>
    <x v="15"/>
    <x v="7"/>
    <m/>
    <m/>
    <m/>
    <m/>
    <m/>
    <n v="0"/>
    <m/>
    <n v="0"/>
    <n v="0"/>
    <n v="0"/>
    <n v="0"/>
    <m/>
    <n v="0"/>
    <m/>
    <n v="0"/>
    <n v="0"/>
    <n v="0"/>
    <n v="0"/>
    <m/>
    <n v="0"/>
    <n v="0"/>
    <m/>
  </r>
  <r>
    <n v="1092"/>
    <x v="2"/>
    <x v="9"/>
    <x v="4"/>
    <m/>
    <m/>
    <x v="35"/>
    <x v="6"/>
    <x v="15"/>
    <x v="7"/>
    <m/>
    <m/>
    <m/>
    <m/>
    <m/>
    <n v="0"/>
    <m/>
    <n v="0"/>
    <n v="0"/>
    <n v="0"/>
    <n v="0"/>
    <m/>
    <n v="0"/>
    <m/>
    <n v="0"/>
    <n v="0"/>
    <n v="0"/>
    <n v="0"/>
    <m/>
    <n v="0"/>
    <n v="0"/>
    <m/>
  </r>
  <r>
    <n v="1093"/>
    <x v="2"/>
    <x v="9"/>
    <x v="4"/>
    <m/>
    <m/>
    <x v="35"/>
    <x v="6"/>
    <x v="15"/>
    <x v="7"/>
    <m/>
    <m/>
    <m/>
    <m/>
    <m/>
    <n v="0"/>
    <m/>
    <n v="0"/>
    <n v="0"/>
    <n v="0"/>
    <n v="0"/>
    <m/>
    <n v="0"/>
    <m/>
    <n v="0"/>
    <n v="0"/>
    <n v="0"/>
    <n v="0"/>
    <m/>
    <n v="0"/>
    <n v="0"/>
    <m/>
  </r>
  <r>
    <n v="1094"/>
    <x v="2"/>
    <x v="9"/>
    <x v="4"/>
    <m/>
    <m/>
    <x v="35"/>
    <x v="6"/>
    <x v="15"/>
    <x v="7"/>
    <m/>
    <m/>
    <m/>
    <m/>
    <m/>
    <n v="0"/>
    <m/>
    <n v="0"/>
    <n v="0"/>
    <n v="0"/>
    <n v="0"/>
    <m/>
    <n v="0"/>
    <m/>
    <n v="0"/>
    <n v="0"/>
    <n v="0"/>
    <n v="0"/>
    <m/>
    <n v="0"/>
    <n v="0"/>
    <m/>
  </r>
  <r>
    <n v="1095"/>
    <x v="2"/>
    <x v="9"/>
    <x v="4"/>
    <m/>
    <m/>
    <x v="35"/>
    <x v="6"/>
    <x v="15"/>
    <x v="7"/>
    <m/>
    <m/>
    <m/>
    <m/>
    <m/>
    <n v="0"/>
    <m/>
    <n v="0"/>
    <n v="0"/>
    <n v="0"/>
    <n v="0"/>
    <m/>
    <n v="0"/>
    <m/>
    <n v="0"/>
    <n v="0"/>
    <n v="0"/>
    <n v="0"/>
    <m/>
    <n v="0"/>
    <n v="0"/>
    <m/>
  </r>
  <r>
    <n v="1096"/>
    <x v="2"/>
    <x v="9"/>
    <x v="4"/>
    <m/>
    <m/>
    <x v="35"/>
    <x v="6"/>
    <x v="15"/>
    <x v="7"/>
    <m/>
    <m/>
    <m/>
    <m/>
    <m/>
    <n v="0"/>
    <m/>
    <n v="0"/>
    <n v="0"/>
    <n v="0"/>
    <n v="0"/>
    <m/>
    <n v="0"/>
    <m/>
    <n v="0"/>
    <n v="0"/>
    <n v="0"/>
    <n v="0"/>
    <m/>
    <n v="0"/>
    <n v="0"/>
    <m/>
  </r>
  <r>
    <n v="1097"/>
    <x v="2"/>
    <x v="9"/>
    <x v="4"/>
    <m/>
    <m/>
    <x v="35"/>
    <x v="6"/>
    <x v="15"/>
    <x v="7"/>
    <m/>
    <m/>
    <m/>
    <m/>
    <m/>
    <n v="0"/>
    <m/>
    <n v="0"/>
    <n v="0"/>
    <n v="0"/>
    <n v="0"/>
    <m/>
    <n v="0"/>
    <m/>
    <n v="0"/>
    <n v="0"/>
    <n v="0"/>
    <n v="0"/>
    <m/>
    <n v="0"/>
    <n v="0"/>
    <m/>
  </r>
  <r>
    <n v="1098"/>
    <x v="2"/>
    <x v="9"/>
    <x v="4"/>
    <m/>
    <m/>
    <x v="35"/>
    <x v="6"/>
    <x v="15"/>
    <x v="7"/>
    <m/>
    <m/>
    <m/>
    <m/>
    <m/>
    <n v="0"/>
    <m/>
    <n v="0"/>
    <n v="0"/>
    <n v="0"/>
    <n v="0"/>
    <m/>
    <n v="0"/>
    <m/>
    <n v="0"/>
    <n v="0"/>
    <n v="0"/>
    <n v="0"/>
    <m/>
    <n v="0"/>
    <n v="0"/>
    <m/>
  </r>
  <r>
    <n v="1099"/>
    <x v="2"/>
    <x v="9"/>
    <x v="4"/>
    <m/>
    <m/>
    <x v="35"/>
    <x v="6"/>
    <x v="15"/>
    <x v="7"/>
    <m/>
    <m/>
    <m/>
    <m/>
    <m/>
    <n v="0"/>
    <m/>
    <n v="0"/>
    <n v="0"/>
    <n v="0"/>
    <n v="0"/>
    <m/>
    <n v="0"/>
    <m/>
    <n v="0"/>
    <n v="0"/>
    <n v="0"/>
    <n v="0"/>
    <m/>
    <n v="0"/>
    <n v="0"/>
    <m/>
  </r>
  <r>
    <n v="1100"/>
    <x v="2"/>
    <x v="9"/>
    <x v="4"/>
    <m/>
    <m/>
    <x v="35"/>
    <x v="6"/>
    <x v="15"/>
    <x v="7"/>
    <m/>
    <m/>
    <m/>
    <m/>
    <m/>
    <n v="0"/>
    <m/>
    <n v="0"/>
    <n v="0"/>
    <n v="0"/>
    <n v="0"/>
    <m/>
    <n v="0"/>
    <m/>
    <n v="0"/>
    <n v="0"/>
    <n v="0"/>
    <n v="0"/>
    <m/>
    <n v="0"/>
    <n v="0"/>
    <m/>
  </r>
  <r>
    <n v="1101"/>
    <x v="2"/>
    <x v="9"/>
    <x v="4"/>
    <m/>
    <m/>
    <x v="35"/>
    <x v="6"/>
    <x v="15"/>
    <x v="7"/>
    <m/>
    <m/>
    <m/>
    <m/>
    <m/>
    <n v="0"/>
    <m/>
    <n v="0"/>
    <n v="0"/>
    <n v="0"/>
    <n v="0"/>
    <m/>
    <n v="0"/>
    <m/>
    <n v="0"/>
    <n v="0"/>
    <n v="0"/>
    <n v="0"/>
    <m/>
    <n v="0"/>
    <n v="0"/>
    <m/>
  </r>
  <r>
    <n v="1102"/>
    <x v="2"/>
    <x v="9"/>
    <x v="4"/>
    <m/>
    <m/>
    <x v="35"/>
    <x v="6"/>
    <x v="15"/>
    <x v="7"/>
    <m/>
    <m/>
    <m/>
    <m/>
    <m/>
    <n v="0"/>
    <m/>
    <n v="0"/>
    <n v="0"/>
    <n v="0"/>
    <n v="0"/>
    <m/>
    <n v="0"/>
    <m/>
    <n v="0"/>
    <n v="0"/>
    <n v="0"/>
    <n v="0"/>
    <m/>
    <n v="0"/>
    <n v="0"/>
    <m/>
  </r>
  <r>
    <n v="1103"/>
    <x v="2"/>
    <x v="9"/>
    <x v="4"/>
    <m/>
    <m/>
    <x v="35"/>
    <x v="6"/>
    <x v="15"/>
    <x v="7"/>
    <m/>
    <m/>
    <m/>
    <m/>
    <m/>
    <n v="0"/>
    <m/>
    <n v="0"/>
    <n v="0"/>
    <n v="0"/>
    <n v="0"/>
    <m/>
    <n v="0"/>
    <m/>
    <n v="0"/>
    <n v="0"/>
    <n v="0"/>
    <n v="0"/>
    <m/>
    <n v="0"/>
    <n v="0"/>
    <m/>
  </r>
  <r>
    <n v="1104"/>
    <x v="2"/>
    <x v="9"/>
    <x v="4"/>
    <m/>
    <m/>
    <x v="35"/>
    <x v="6"/>
    <x v="15"/>
    <x v="7"/>
    <m/>
    <m/>
    <m/>
    <m/>
    <m/>
    <n v="0"/>
    <m/>
    <n v="0"/>
    <n v="0"/>
    <n v="0"/>
    <n v="0"/>
    <m/>
    <n v="0"/>
    <m/>
    <n v="0"/>
    <n v="0"/>
    <n v="0"/>
    <n v="0"/>
    <m/>
    <n v="0"/>
    <n v="0"/>
    <m/>
  </r>
  <r>
    <n v="1105"/>
    <x v="2"/>
    <x v="9"/>
    <x v="4"/>
    <m/>
    <m/>
    <x v="35"/>
    <x v="6"/>
    <x v="15"/>
    <x v="7"/>
    <m/>
    <m/>
    <m/>
    <m/>
    <m/>
    <n v="0"/>
    <m/>
    <n v="0"/>
    <n v="0"/>
    <n v="0"/>
    <n v="0"/>
    <m/>
    <n v="0"/>
    <m/>
    <n v="0"/>
    <n v="0"/>
    <n v="0"/>
    <n v="0"/>
    <m/>
    <n v="0"/>
    <n v="0"/>
    <m/>
  </r>
  <r>
    <n v="1106"/>
    <x v="2"/>
    <x v="9"/>
    <x v="4"/>
    <m/>
    <m/>
    <x v="35"/>
    <x v="6"/>
    <x v="15"/>
    <x v="7"/>
    <m/>
    <m/>
    <m/>
    <m/>
    <m/>
    <n v="0"/>
    <m/>
    <n v="0"/>
    <n v="0"/>
    <n v="0"/>
    <n v="0"/>
    <m/>
    <n v="0"/>
    <m/>
    <n v="0"/>
    <n v="0"/>
    <n v="0"/>
    <n v="0"/>
    <m/>
    <n v="0"/>
    <n v="0"/>
    <m/>
  </r>
  <r>
    <n v="1107"/>
    <x v="2"/>
    <x v="9"/>
    <x v="4"/>
    <m/>
    <m/>
    <x v="35"/>
    <x v="6"/>
    <x v="15"/>
    <x v="7"/>
    <m/>
    <m/>
    <m/>
    <m/>
    <m/>
    <n v="0"/>
    <m/>
    <n v="0"/>
    <n v="0"/>
    <n v="0"/>
    <n v="0"/>
    <m/>
    <n v="0"/>
    <m/>
    <n v="0"/>
    <n v="0"/>
    <n v="0"/>
    <n v="0"/>
    <m/>
    <n v="0"/>
    <n v="0"/>
    <m/>
  </r>
  <r>
    <n v="1108"/>
    <x v="2"/>
    <x v="9"/>
    <x v="4"/>
    <m/>
    <m/>
    <x v="35"/>
    <x v="6"/>
    <x v="15"/>
    <x v="7"/>
    <m/>
    <m/>
    <m/>
    <m/>
    <m/>
    <n v="0"/>
    <m/>
    <n v="0"/>
    <n v="0"/>
    <n v="0"/>
    <n v="0"/>
    <m/>
    <n v="0"/>
    <m/>
    <n v="0"/>
    <n v="0"/>
    <n v="0"/>
    <n v="0"/>
    <m/>
    <n v="0"/>
    <n v="0"/>
    <m/>
  </r>
  <r>
    <n v="1109"/>
    <x v="2"/>
    <x v="9"/>
    <x v="4"/>
    <m/>
    <m/>
    <x v="35"/>
    <x v="6"/>
    <x v="15"/>
    <x v="7"/>
    <m/>
    <m/>
    <m/>
    <m/>
    <m/>
    <n v="0"/>
    <m/>
    <n v="0"/>
    <n v="0"/>
    <n v="0"/>
    <n v="0"/>
    <m/>
    <n v="0"/>
    <m/>
    <n v="0"/>
    <n v="0"/>
    <n v="0"/>
    <n v="0"/>
    <m/>
    <n v="0"/>
    <n v="0"/>
    <m/>
  </r>
  <r>
    <n v="1110"/>
    <x v="2"/>
    <x v="9"/>
    <x v="4"/>
    <m/>
    <m/>
    <x v="35"/>
    <x v="6"/>
    <x v="15"/>
    <x v="7"/>
    <m/>
    <m/>
    <m/>
    <m/>
    <m/>
    <n v="0"/>
    <m/>
    <n v="0"/>
    <n v="0"/>
    <n v="0"/>
    <n v="0"/>
    <m/>
    <n v="0"/>
    <m/>
    <n v="0"/>
    <n v="0"/>
    <n v="0"/>
    <n v="0"/>
    <m/>
    <n v="0"/>
    <n v="0"/>
    <m/>
  </r>
  <r>
    <n v="1111"/>
    <x v="2"/>
    <x v="9"/>
    <x v="4"/>
    <m/>
    <m/>
    <x v="35"/>
    <x v="6"/>
    <x v="15"/>
    <x v="7"/>
    <m/>
    <m/>
    <m/>
    <m/>
    <m/>
    <n v="0"/>
    <m/>
    <n v="0"/>
    <n v="0"/>
    <n v="0"/>
    <n v="0"/>
    <m/>
    <n v="0"/>
    <m/>
    <n v="0"/>
    <n v="0"/>
    <n v="0"/>
    <n v="0"/>
    <m/>
    <n v="0"/>
    <n v="0"/>
    <m/>
  </r>
  <r>
    <n v="1112"/>
    <x v="2"/>
    <x v="9"/>
    <x v="4"/>
    <m/>
    <m/>
    <x v="35"/>
    <x v="6"/>
    <x v="15"/>
    <x v="7"/>
    <m/>
    <m/>
    <m/>
    <m/>
    <m/>
    <n v="0"/>
    <m/>
    <n v="0"/>
    <n v="0"/>
    <n v="0"/>
    <n v="0"/>
    <m/>
    <n v="0"/>
    <m/>
    <n v="0"/>
    <n v="0"/>
    <n v="0"/>
    <n v="0"/>
    <m/>
    <n v="0"/>
    <n v="0"/>
    <m/>
  </r>
  <r>
    <n v="1113"/>
    <x v="2"/>
    <x v="9"/>
    <x v="4"/>
    <m/>
    <m/>
    <x v="35"/>
    <x v="6"/>
    <x v="15"/>
    <x v="7"/>
    <m/>
    <m/>
    <m/>
    <m/>
    <m/>
    <n v="0"/>
    <m/>
    <n v="0"/>
    <n v="0"/>
    <n v="0"/>
    <n v="0"/>
    <m/>
    <n v="0"/>
    <m/>
    <n v="0"/>
    <n v="0"/>
    <n v="0"/>
    <n v="0"/>
    <m/>
    <n v="0"/>
    <n v="0"/>
    <m/>
  </r>
  <r>
    <n v="1114"/>
    <x v="2"/>
    <x v="9"/>
    <x v="4"/>
    <m/>
    <m/>
    <x v="35"/>
    <x v="6"/>
    <x v="15"/>
    <x v="7"/>
    <m/>
    <m/>
    <m/>
    <m/>
    <m/>
    <n v="0"/>
    <m/>
    <n v="0"/>
    <n v="0"/>
    <n v="0"/>
    <n v="0"/>
    <m/>
    <n v="0"/>
    <m/>
    <n v="0"/>
    <n v="0"/>
    <n v="0"/>
    <n v="0"/>
    <m/>
    <n v="0"/>
    <n v="0"/>
    <m/>
  </r>
  <r>
    <n v="1115"/>
    <x v="2"/>
    <x v="9"/>
    <x v="4"/>
    <m/>
    <m/>
    <x v="35"/>
    <x v="6"/>
    <x v="15"/>
    <x v="7"/>
    <m/>
    <m/>
    <m/>
    <m/>
    <m/>
    <n v="0"/>
    <m/>
    <n v="0"/>
    <n v="0"/>
    <n v="0"/>
    <n v="0"/>
    <m/>
    <n v="0"/>
    <m/>
    <n v="0"/>
    <n v="0"/>
    <n v="0"/>
    <n v="0"/>
    <m/>
    <n v="0"/>
    <n v="0"/>
    <m/>
  </r>
  <r>
    <n v="1116"/>
    <x v="2"/>
    <x v="9"/>
    <x v="4"/>
    <m/>
    <m/>
    <x v="35"/>
    <x v="6"/>
    <x v="15"/>
    <x v="7"/>
    <m/>
    <m/>
    <m/>
    <m/>
    <m/>
    <n v="0"/>
    <m/>
    <n v="0"/>
    <n v="0"/>
    <n v="0"/>
    <n v="0"/>
    <m/>
    <n v="0"/>
    <m/>
    <n v="0"/>
    <n v="0"/>
    <n v="0"/>
    <n v="0"/>
    <m/>
    <n v="0"/>
    <n v="0"/>
    <m/>
  </r>
  <r>
    <n v="1117"/>
    <x v="2"/>
    <x v="9"/>
    <x v="4"/>
    <m/>
    <m/>
    <x v="35"/>
    <x v="6"/>
    <x v="15"/>
    <x v="7"/>
    <m/>
    <m/>
    <m/>
    <m/>
    <m/>
    <n v="0"/>
    <m/>
    <n v="0"/>
    <n v="0"/>
    <n v="0"/>
    <n v="0"/>
    <m/>
    <n v="0"/>
    <m/>
    <n v="0"/>
    <n v="0"/>
    <n v="0"/>
    <n v="0"/>
    <m/>
    <n v="0"/>
    <n v="0"/>
    <m/>
  </r>
  <r>
    <n v="1118"/>
    <x v="2"/>
    <x v="9"/>
    <x v="4"/>
    <m/>
    <m/>
    <x v="35"/>
    <x v="6"/>
    <x v="15"/>
    <x v="7"/>
    <m/>
    <m/>
    <m/>
    <m/>
    <m/>
    <n v="0"/>
    <m/>
    <n v="0"/>
    <n v="0"/>
    <n v="0"/>
    <n v="0"/>
    <m/>
    <n v="0"/>
    <m/>
    <n v="0"/>
    <n v="0"/>
    <n v="0"/>
    <n v="0"/>
    <m/>
    <n v="0"/>
    <n v="0"/>
    <m/>
  </r>
  <r>
    <n v="1119"/>
    <x v="2"/>
    <x v="9"/>
    <x v="4"/>
    <m/>
    <m/>
    <x v="35"/>
    <x v="6"/>
    <x v="15"/>
    <x v="7"/>
    <m/>
    <m/>
    <m/>
    <m/>
    <m/>
    <n v="0"/>
    <m/>
    <n v="0"/>
    <n v="0"/>
    <n v="0"/>
    <n v="0"/>
    <m/>
    <n v="0"/>
    <m/>
    <n v="0"/>
    <n v="0"/>
    <n v="0"/>
    <n v="0"/>
    <m/>
    <n v="0"/>
    <n v="0"/>
    <m/>
  </r>
  <r>
    <n v="1120"/>
    <x v="2"/>
    <x v="9"/>
    <x v="4"/>
    <m/>
    <m/>
    <x v="35"/>
    <x v="6"/>
    <x v="15"/>
    <x v="7"/>
    <m/>
    <m/>
    <m/>
    <m/>
    <m/>
    <n v="0"/>
    <m/>
    <n v="0"/>
    <n v="0"/>
    <n v="0"/>
    <n v="0"/>
    <m/>
    <n v="0"/>
    <m/>
    <n v="0"/>
    <n v="0"/>
    <n v="0"/>
    <n v="0"/>
    <m/>
    <n v="0"/>
    <n v="0"/>
    <m/>
  </r>
  <r>
    <n v="1121"/>
    <x v="2"/>
    <x v="9"/>
    <x v="4"/>
    <m/>
    <m/>
    <x v="35"/>
    <x v="6"/>
    <x v="15"/>
    <x v="7"/>
    <m/>
    <m/>
    <m/>
    <m/>
    <m/>
    <n v="0"/>
    <m/>
    <n v="0"/>
    <n v="0"/>
    <n v="0"/>
    <n v="0"/>
    <m/>
    <n v="0"/>
    <m/>
    <n v="0"/>
    <n v="0"/>
    <n v="0"/>
    <n v="0"/>
    <m/>
    <n v="0"/>
    <n v="0"/>
    <m/>
  </r>
  <r>
    <n v="1122"/>
    <x v="2"/>
    <x v="9"/>
    <x v="4"/>
    <m/>
    <m/>
    <x v="35"/>
    <x v="6"/>
    <x v="15"/>
    <x v="7"/>
    <m/>
    <m/>
    <m/>
    <m/>
    <m/>
    <n v="0"/>
    <m/>
    <n v="0"/>
    <n v="0"/>
    <n v="0"/>
    <n v="0"/>
    <m/>
    <n v="0"/>
    <m/>
    <n v="0"/>
    <n v="0"/>
    <n v="0"/>
    <n v="0"/>
    <m/>
    <n v="0"/>
    <n v="0"/>
    <m/>
  </r>
  <r>
    <n v="1123"/>
    <x v="2"/>
    <x v="9"/>
    <x v="4"/>
    <m/>
    <m/>
    <x v="35"/>
    <x v="6"/>
    <x v="15"/>
    <x v="7"/>
    <m/>
    <m/>
    <m/>
    <m/>
    <m/>
    <n v="0"/>
    <m/>
    <n v="0"/>
    <n v="0"/>
    <n v="0"/>
    <n v="0"/>
    <m/>
    <n v="0"/>
    <m/>
    <n v="0"/>
    <n v="0"/>
    <n v="0"/>
    <n v="0"/>
    <m/>
    <n v="0"/>
    <n v="0"/>
    <m/>
  </r>
  <r>
    <n v="1124"/>
    <x v="2"/>
    <x v="9"/>
    <x v="4"/>
    <m/>
    <m/>
    <x v="35"/>
    <x v="6"/>
    <x v="15"/>
    <x v="7"/>
    <m/>
    <m/>
    <m/>
    <m/>
    <m/>
    <n v="0"/>
    <m/>
    <n v="0"/>
    <n v="0"/>
    <n v="0"/>
    <n v="0"/>
    <m/>
    <n v="0"/>
    <m/>
    <n v="0"/>
    <n v="0"/>
    <n v="0"/>
    <n v="0"/>
    <m/>
    <n v="0"/>
    <n v="0"/>
    <m/>
  </r>
  <r>
    <n v="1125"/>
    <x v="2"/>
    <x v="9"/>
    <x v="4"/>
    <m/>
    <m/>
    <x v="35"/>
    <x v="6"/>
    <x v="15"/>
    <x v="7"/>
    <m/>
    <m/>
    <m/>
    <m/>
    <m/>
    <n v="0"/>
    <m/>
    <n v="0"/>
    <n v="0"/>
    <n v="0"/>
    <n v="0"/>
    <m/>
    <n v="0"/>
    <m/>
    <n v="0"/>
    <n v="0"/>
    <n v="0"/>
    <n v="0"/>
    <m/>
    <n v="0"/>
    <n v="0"/>
    <m/>
  </r>
  <r>
    <n v="1126"/>
    <x v="2"/>
    <x v="9"/>
    <x v="4"/>
    <m/>
    <m/>
    <x v="35"/>
    <x v="6"/>
    <x v="15"/>
    <x v="7"/>
    <m/>
    <m/>
    <m/>
    <m/>
    <m/>
    <n v="0"/>
    <m/>
    <n v="0"/>
    <n v="0"/>
    <n v="0"/>
    <n v="0"/>
    <m/>
    <n v="0"/>
    <m/>
    <n v="0"/>
    <n v="0"/>
    <n v="0"/>
    <n v="0"/>
    <m/>
    <n v="0"/>
    <n v="0"/>
    <m/>
  </r>
  <r>
    <n v="1127"/>
    <x v="2"/>
    <x v="9"/>
    <x v="4"/>
    <m/>
    <m/>
    <x v="35"/>
    <x v="6"/>
    <x v="15"/>
    <x v="7"/>
    <m/>
    <m/>
    <m/>
    <m/>
    <m/>
    <n v="0"/>
    <m/>
    <n v="0"/>
    <n v="0"/>
    <n v="0"/>
    <n v="0"/>
    <m/>
    <n v="0"/>
    <m/>
    <n v="0"/>
    <n v="0"/>
    <n v="0"/>
    <n v="0"/>
    <m/>
    <n v="0"/>
    <n v="0"/>
    <m/>
  </r>
  <r>
    <n v="1128"/>
    <x v="2"/>
    <x v="9"/>
    <x v="4"/>
    <m/>
    <m/>
    <x v="35"/>
    <x v="6"/>
    <x v="15"/>
    <x v="7"/>
    <m/>
    <m/>
    <m/>
    <m/>
    <m/>
    <n v="0"/>
    <m/>
    <n v="0"/>
    <n v="0"/>
    <n v="0"/>
    <n v="0"/>
    <m/>
    <n v="0"/>
    <m/>
    <n v="0"/>
    <n v="0"/>
    <n v="0"/>
    <n v="0"/>
    <m/>
    <n v="0"/>
    <n v="0"/>
    <m/>
  </r>
  <r>
    <n v="1129"/>
    <x v="2"/>
    <x v="9"/>
    <x v="4"/>
    <m/>
    <m/>
    <x v="35"/>
    <x v="6"/>
    <x v="15"/>
    <x v="7"/>
    <m/>
    <m/>
    <m/>
    <m/>
    <m/>
    <n v="0"/>
    <m/>
    <n v="0"/>
    <n v="0"/>
    <n v="0"/>
    <n v="0"/>
    <m/>
    <n v="0"/>
    <m/>
    <n v="0"/>
    <n v="0"/>
    <n v="0"/>
    <n v="0"/>
    <m/>
    <n v="0"/>
    <n v="0"/>
    <m/>
  </r>
  <r>
    <n v="1130"/>
    <x v="2"/>
    <x v="9"/>
    <x v="4"/>
    <m/>
    <m/>
    <x v="35"/>
    <x v="6"/>
    <x v="15"/>
    <x v="7"/>
    <m/>
    <m/>
    <m/>
    <m/>
    <m/>
    <n v="0"/>
    <m/>
    <n v="0"/>
    <n v="0"/>
    <n v="0"/>
    <n v="0"/>
    <m/>
    <n v="0"/>
    <m/>
    <n v="0"/>
    <n v="0"/>
    <n v="0"/>
    <n v="0"/>
    <m/>
    <n v="0"/>
    <n v="0"/>
    <m/>
  </r>
  <r>
    <n v="1131"/>
    <x v="2"/>
    <x v="9"/>
    <x v="4"/>
    <m/>
    <m/>
    <x v="35"/>
    <x v="6"/>
    <x v="15"/>
    <x v="7"/>
    <m/>
    <m/>
    <m/>
    <m/>
    <m/>
    <n v="0"/>
    <m/>
    <n v="0"/>
    <n v="0"/>
    <n v="0"/>
    <n v="0"/>
    <m/>
    <n v="0"/>
    <m/>
    <n v="0"/>
    <n v="0"/>
    <n v="0"/>
    <n v="0"/>
    <m/>
    <n v="0"/>
    <n v="0"/>
    <m/>
  </r>
  <r>
    <n v="1132"/>
    <x v="2"/>
    <x v="9"/>
    <x v="4"/>
    <m/>
    <m/>
    <x v="35"/>
    <x v="6"/>
    <x v="15"/>
    <x v="7"/>
    <m/>
    <m/>
    <m/>
    <m/>
    <m/>
    <n v="0"/>
    <m/>
    <n v="0"/>
    <n v="0"/>
    <n v="0"/>
    <n v="0"/>
    <m/>
    <n v="0"/>
    <m/>
    <n v="0"/>
    <n v="0"/>
    <n v="0"/>
    <n v="0"/>
    <m/>
    <n v="0"/>
    <n v="0"/>
    <m/>
  </r>
  <r>
    <n v="1133"/>
    <x v="2"/>
    <x v="9"/>
    <x v="4"/>
    <m/>
    <m/>
    <x v="35"/>
    <x v="6"/>
    <x v="15"/>
    <x v="7"/>
    <m/>
    <m/>
    <m/>
    <m/>
    <m/>
    <n v="0"/>
    <m/>
    <n v="0"/>
    <n v="0"/>
    <n v="0"/>
    <n v="0"/>
    <m/>
    <n v="0"/>
    <m/>
    <n v="0"/>
    <n v="0"/>
    <n v="0"/>
    <n v="0"/>
    <m/>
    <n v="0"/>
    <n v="0"/>
    <m/>
  </r>
  <r>
    <n v="1134"/>
    <x v="2"/>
    <x v="9"/>
    <x v="4"/>
    <m/>
    <m/>
    <x v="35"/>
    <x v="6"/>
    <x v="15"/>
    <x v="7"/>
    <m/>
    <m/>
    <m/>
    <m/>
    <m/>
    <n v="0"/>
    <m/>
    <n v="0"/>
    <n v="0"/>
    <n v="0"/>
    <n v="0"/>
    <m/>
    <n v="0"/>
    <m/>
    <n v="0"/>
    <n v="0"/>
    <n v="0"/>
    <n v="0"/>
    <m/>
    <n v="0"/>
    <n v="0"/>
    <m/>
  </r>
  <r>
    <n v="1135"/>
    <x v="2"/>
    <x v="9"/>
    <x v="4"/>
    <m/>
    <m/>
    <x v="35"/>
    <x v="6"/>
    <x v="15"/>
    <x v="7"/>
    <m/>
    <m/>
    <m/>
    <m/>
    <m/>
    <n v="0"/>
    <m/>
    <n v="0"/>
    <n v="0"/>
    <n v="0"/>
    <n v="0"/>
    <m/>
    <n v="0"/>
    <m/>
    <n v="0"/>
    <n v="0"/>
    <n v="0"/>
    <n v="0"/>
    <m/>
    <n v="0"/>
    <n v="0"/>
    <m/>
  </r>
  <r>
    <n v="1136"/>
    <x v="2"/>
    <x v="9"/>
    <x v="4"/>
    <m/>
    <m/>
    <x v="35"/>
    <x v="6"/>
    <x v="15"/>
    <x v="7"/>
    <m/>
    <m/>
    <m/>
    <m/>
    <m/>
    <n v="0"/>
    <m/>
    <n v="0"/>
    <n v="0"/>
    <n v="0"/>
    <n v="0"/>
    <m/>
    <n v="0"/>
    <m/>
    <n v="0"/>
    <n v="0"/>
    <n v="0"/>
    <n v="0"/>
    <m/>
    <n v="0"/>
    <n v="0"/>
    <m/>
  </r>
  <r>
    <n v="1137"/>
    <x v="2"/>
    <x v="9"/>
    <x v="4"/>
    <m/>
    <m/>
    <x v="35"/>
    <x v="6"/>
    <x v="15"/>
    <x v="7"/>
    <m/>
    <m/>
    <m/>
    <m/>
    <m/>
    <n v="0"/>
    <m/>
    <n v="0"/>
    <n v="0"/>
    <n v="0"/>
    <n v="0"/>
    <m/>
    <n v="0"/>
    <m/>
    <n v="0"/>
    <n v="0"/>
    <n v="0"/>
    <n v="0"/>
    <m/>
    <n v="0"/>
    <n v="0"/>
    <m/>
  </r>
  <r>
    <n v="1138"/>
    <x v="2"/>
    <x v="9"/>
    <x v="4"/>
    <m/>
    <m/>
    <x v="35"/>
    <x v="6"/>
    <x v="15"/>
    <x v="7"/>
    <m/>
    <m/>
    <m/>
    <m/>
    <m/>
    <n v="0"/>
    <m/>
    <n v="0"/>
    <n v="0"/>
    <n v="0"/>
    <n v="0"/>
    <m/>
    <n v="0"/>
    <m/>
    <n v="0"/>
    <n v="0"/>
    <n v="0"/>
    <n v="0"/>
    <m/>
    <n v="0"/>
    <n v="0"/>
    <m/>
  </r>
  <r>
    <n v="1139"/>
    <x v="2"/>
    <x v="9"/>
    <x v="4"/>
    <m/>
    <m/>
    <x v="35"/>
    <x v="6"/>
    <x v="15"/>
    <x v="7"/>
    <m/>
    <m/>
    <m/>
    <m/>
    <m/>
    <n v="0"/>
    <m/>
    <n v="0"/>
    <n v="0"/>
    <n v="0"/>
    <n v="0"/>
    <m/>
    <n v="0"/>
    <m/>
    <n v="0"/>
    <n v="0"/>
    <n v="0"/>
    <n v="0"/>
    <m/>
    <n v="0"/>
    <n v="0"/>
    <m/>
  </r>
  <r>
    <n v="1140"/>
    <x v="2"/>
    <x v="9"/>
    <x v="4"/>
    <m/>
    <m/>
    <x v="35"/>
    <x v="6"/>
    <x v="15"/>
    <x v="7"/>
    <m/>
    <m/>
    <m/>
    <m/>
    <m/>
    <n v="0"/>
    <m/>
    <n v="0"/>
    <n v="0"/>
    <n v="0"/>
    <n v="0"/>
    <m/>
    <n v="0"/>
    <m/>
    <n v="0"/>
    <n v="0"/>
    <n v="0"/>
    <n v="0"/>
    <m/>
    <n v="0"/>
    <n v="0"/>
    <m/>
  </r>
  <r>
    <n v="1141"/>
    <x v="2"/>
    <x v="9"/>
    <x v="4"/>
    <m/>
    <m/>
    <x v="35"/>
    <x v="6"/>
    <x v="15"/>
    <x v="7"/>
    <m/>
    <m/>
    <m/>
    <m/>
    <m/>
    <n v="0"/>
    <m/>
    <n v="0"/>
    <n v="0"/>
    <n v="0"/>
    <n v="0"/>
    <m/>
    <n v="0"/>
    <m/>
    <n v="0"/>
    <n v="0"/>
    <n v="0"/>
    <n v="0"/>
    <m/>
    <n v="0"/>
    <n v="0"/>
    <m/>
  </r>
  <r>
    <n v="1142"/>
    <x v="2"/>
    <x v="9"/>
    <x v="4"/>
    <m/>
    <m/>
    <x v="35"/>
    <x v="6"/>
    <x v="15"/>
    <x v="7"/>
    <m/>
    <m/>
    <m/>
    <m/>
    <m/>
    <n v="0"/>
    <m/>
    <n v="0"/>
    <n v="0"/>
    <n v="0"/>
    <n v="0"/>
    <m/>
    <n v="0"/>
    <m/>
    <n v="0"/>
    <n v="0"/>
    <n v="0"/>
    <n v="0"/>
    <m/>
    <n v="0"/>
    <n v="0"/>
    <m/>
  </r>
  <r>
    <n v="1143"/>
    <x v="2"/>
    <x v="9"/>
    <x v="4"/>
    <m/>
    <m/>
    <x v="35"/>
    <x v="6"/>
    <x v="15"/>
    <x v="7"/>
    <m/>
    <m/>
    <m/>
    <m/>
    <m/>
    <n v="0"/>
    <m/>
    <n v="0"/>
    <n v="0"/>
    <n v="0"/>
    <n v="0"/>
    <m/>
    <n v="0"/>
    <m/>
    <n v="0"/>
    <n v="0"/>
    <n v="0"/>
    <n v="0"/>
    <m/>
    <n v="0"/>
    <n v="0"/>
    <m/>
  </r>
  <r>
    <n v="1144"/>
    <x v="2"/>
    <x v="9"/>
    <x v="4"/>
    <m/>
    <m/>
    <x v="35"/>
    <x v="6"/>
    <x v="15"/>
    <x v="7"/>
    <m/>
    <m/>
    <m/>
    <m/>
    <m/>
    <n v="0"/>
    <m/>
    <n v="0"/>
    <n v="0"/>
    <n v="0"/>
    <n v="0"/>
    <m/>
    <n v="0"/>
    <m/>
    <n v="0"/>
    <n v="0"/>
    <n v="0"/>
    <n v="0"/>
    <m/>
    <n v="0"/>
    <n v="0"/>
    <m/>
  </r>
  <r>
    <n v="1145"/>
    <x v="2"/>
    <x v="9"/>
    <x v="4"/>
    <m/>
    <m/>
    <x v="35"/>
    <x v="6"/>
    <x v="15"/>
    <x v="7"/>
    <m/>
    <m/>
    <m/>
    <m/>
    <m/>
    <n v="0"/>
    <m/>
    <n v="0"/>
    <n v="0"/>
    <n v="0"/>
    <n v="0"/>
    <m/>
    <n v="0"/>
    <m/>
    <n v="0"/>
    <n v="0"/>
    <n v="0"/>
    <n v="0"/>
    <m/>
    <n v="0"/>
    <n v="0"/>
    <m/>
  </r>
  <r>
    <n v="1146"/>
    <x v="2"/>
    <x v="9"/>
    <x v="4"/>
    <m/>
    <m/>
    <x v="35"/>
    <x v="6"/>
    <x v="15"/>
    <x v="7"/>
    <m/>
    <m/>
    <m/>
    <m/>
    <m/>
    <n v="0"/>
    <m/>
    <n v="0"/>
    <n v="0"/>
    <n v="0"/>
    <n v="0"/>
    <m/>
    <n v="0"/>
    <m/>
    <n v="0"/>
    <n v="0"/>
    <n v="0"/>
    <n v="0"/>
    <m/>
    <n v="0"/>
    <n v="0"/>
    <m/>
  </r>
  <r>
    <n v="1147"/>
    <x v="2"/>
    <x v="9"/>
    <x v="4"/>
    <m/>
    <m/>
    <x v="35"/>
    <x v="6"/>
    <x v="15"/>
    <x v="7"/>
    <m/>
    <m/>
    <m/>
    <m/>
    <m/>
    <n v="0"/>
    <m/>
    <n v="0"/>
    <n v="0"/>
    <n v="0"/>
    <n v="0"/>
    <m/>
    <n v="0"/>
    <m/>
    <n v="0"/>
    <n v="0"/>
    <n v="0"/>
    <n v="0"/>
    <m/>
    <n v="0"/>
    <n v="0"/>
    <m/>
  </r>
  <r>
    <n v="1148"/>
    <x v="2"/>
    <x v="9"/>
    <x v="4"/>
    <m/>
    <m/>
    <x v="35"/>
    <x v="6"/>
    <x v="15"/>
    <x v="7"/>
    <m/>
    <m/>
    <m/>
    <m/>
    <m/>
    <n v="0"/>
    <m/>
    <n v="0"/>
    <n v="0"/>
    <n v="0"/>
    <n v="0"/>
    <m/>
    <n v="0"/>
    <m/>
    <n v="0"/>
    <n v="0"/>
    <n v="0"/>
    <n v="0"/>
    <m/>
    <n v="0"/>
    <n v="0"/>
    <m/>
  </r>
  <r>
    <n v="1149"/>
    <x v="2"/>
    <x v="9"/>
    <x v="4"/>
    <m/>
    <m/>
    <x v="35"/>
    <x v="6"/>
    <x v="15"/>
    <x v="7"/>
    <m/>
    <m/>
    <m/>
    <m/>
    <m/>
    <n v="0"/>
    <m/>
    <n v="0"/>
    <n v="0"/>
    <n v="0"/>
    <n v="0"/>
    <m/>
    <n v="0"/>
    <m/>
    <n v="0"/>
    <n v="0"/>
    <n v="0"/>
    <n v="0"/>
    <m/>
    <n v="0"/>
    <n v="0"/>
    <m/>
  </r>
  <r>
    <n v="1150"/>
    <x v="2"/>
    <x v="9"/>
    <x v="4"/>
    <m/>
    <m/>
    <x v="35"/>
    <x v="6"/>
    <x v="15"/>
    <x v="7"/>
    <m/>
    <m/>
    <m/>
    <m/>
    <m/>
    <n v="0"/>
    <m/>
    <n v="0"/>
    <n v="0"/>
    <n v="0"/>
    <n v="0"/>
    <m/>
    <n v="0"/>
    <m/>
    <n v="0"/>
    <n v="0"/>
    <n v="0"/>
    <n v="0"/>
    <m/>
    <n v="0"/>
    <n v="0"/>
    <m/>
  </r>
  <r>
    <n v="1151"/>
    <x v="2"/>
    <x v="9"/>
    <x v="4"/>
    <m/>
    <m/>
    <x v="35"/>
    <x v="6"/>
    <x v="15"/>
    <x v="7"/>
    <m/>
    <m/>
    <m/>
    <m/>
    <m/>
    <n v="0"/>
    <m/>
    <n v="0"/>
    <n v="0"/>
    <n v="0"/>
    <n v="0"/>
    <m/>
    <n v="0"/>
    <m/>
    <n v="0"/>
    <n v="0"/>
    <n v="0"/>
    <n v="0"/>
    <m/>
    <n v="0"/>
    <n v="0"/>
    <m/>
  </r>
  <r>
    <n v="1152"/>
    <x v="2"/>
    <x v="9"/>
    <x v="4"/>
    <m/>
    <m/>
    <x v="35"/>
    <x v="6"/>
    <x v="15"/>
    <x v="7"/>
    <m/>
    <m/>
    <m/>
    <m/>
    <m/>
    <n v="0"/>
    <m/>
    <n v="0"/>
    <n v="0"/>
    <n v="0"/>
    <n v="0"/>
    <m/>
    <n v="0"/>
    <m/>
    <n v="0"/>
    <n v="0"/>
    <n v="0"/>
    <n v="0"/>
    <m/>
    <n v="0"/>
    <n v="0"/>
    <m/>
  </r>
  <r>
    <n v="1153"/>
    <x v="2"/>
    <x v="9"/>
    <x v="4"/>
    <m/>
    <m/>
    <x v="35"/>
    <x v="6"/>
    <x v="15"/>
    <x v="7"/>
    <m/>
    <m/>
    <m/>
    <m/>
    <m/>
    <n v="0"/>
    <m/>
    <n v="0"/>
    <n v="0"/>
    <n v="0"/>
    <n v="0"/>
    <m/>
    <n v="0"/>
    <m/>
    <n v="0"/>
    <n v="0"/>
    <n v="0"/>
    <n v="0"/>
    <m/>
    <n v="0"/>
    <n v="0"/>
    <m/>
  </r>
  <r>
    <n v="1154"/>
    <x v="2"/>
    <x v="9"/>
    <x v="4"/>
    <m/>
    <m/>
    <x v="35"/>
    <x v="6"/>
    <x v="15"/>
    <x v="7"/>
    <m/>
    <m/>
    <m/>
    <m/>
    <m/>
    <n v="0"/>
    <m/>
    <n v="0"/>
    <n v="0"/>
    <n v="0"/>
    <n v="0"/>
    <m/>
    <n v="0"/>
    <m/>
    <n v="0"/>
    <n v="0"/>
    <n v="0"/>
    <n v="0"/>
    <m/>
    <n v="0"/>
    <n v="0"/>
    <m/>
  </r>
  <r>
    <n v="1155"/>
    <x v="2"/>
    <x v="9"/>
    <x v="4"/>
    <m/>
    <m/>
    <x v="35"/>
    <x v="6"/>
    <x v="15"/>
    <x v="7"/>
    <m/>
    <m/>
    <m/>
    <m/>
    <m/>
    <n v="0"/>
    <m/>
    <n v="0"/>
    <n v="0"/>
    <n v="0"/>
    <n v="0"/>
    <m/>
    <n v="0"/>
    <m/>
    <n v="0"/>
    <n v="0"/>
    <n v="0"/>
    <n v="0"/>
    <m/>
    <n v="0"/>
    <n v="0"/>
    <m/>
  </r>
  <r>
    <n v="1156"/>
    <x v="2"/>
    <x v="9"/>
    <x v="4"/>
    <m/>
    <m/>
    <x v="35"/>
    <x v="6"/>
    <x v="15"/>
    <x v="7"/>
    <m/>
    <m/>
    <m/>
    <m/>
    <m/>
    <n v="0"/>
    <m/>
    <n v="0"/>
    <n v="0"/>
    <n v="0"/>
    <n v="0"/>
    <m/>
    <n v="0"/>
    <m/>
    <n v="0"/>
    <n v="0"/>
    <n v="0"/>
    <n v="0"/>
    <m/>
    <n v="0"/>
    <n v="0"/>
    <m/>
  </r>
  <r>
    <n v="1157"/>
    <x v="2"/>
    <x v="9"/>
    <x v="4"/>
    <m/>
    <m/>
    <x v="35"/>
    <x v="6"/>
    <x v="15"/>
    <x v="7"/>
    <m/>
    <m/>
    <m/>
    <m/>
    <m/>
    <n v="0"/>
    <m/>
    <n v="0"/>
    <n v="0"/>
    <n v="0"/>
    <n v="0"/>
    <m/>
    <n v="0"/>
    <m/>
    <n v="0"/>
    <n v="0"/>
    <n v="0"/>
    <n v="0"/>
    <m/>
    <n v="0"/>
    <n v="0"/>
    <m/>
  </r>
  <r>
    <n v="1158"/>
    <x v="2"/>
    <x v="9"/>
    <x v="4"/>
    <m/>
    <m/>
    <x v="35"/>
    <x v="6"/>
    <x v="15"/>
    <x v="7"/>
    <m/>
    <m/>
    <m/>
    <m/>
    <m/>
    <n v="0"/>
    <m/>
    <n v="0"/>
    <n v="0"/>
    <n v="0"/>
    <n v="0"/>
    <m/>
    <n v="0"/>
    <m/>
    <n v="0"/>
    <n v="0"/>
    <n v="0"/>
    <n v="0"/>
    <m/>
    <n v="0"/>
    <n v="0"/>
    <m/>
  </r>
  <r>
    <n v="1159"/>
    <x v="2"/>
    <x v="9"/>
    <x v="4"/>
    <m/>
    <m/>
    <x v="35"/>
    <x v="6"/>
    <x v="15"/>
    <x v="7"/>
    <m/>
    <m/>
    <m/>
    <m/>
    <m/>
    <n v="0"/>
    <m/>
    <n v="0"/>
    <n v="0"/>
    <n v="0"/>
    <n v="0"/>
    <m/>
    <n v="0"/>
    <m/>
    <n v="0"/>
    <n v="0"/>
    <n v="0"/>
    <n v="0"/>
    <m/>
    <n v="0"/>
    <n v="0"/>
    <m/>
  </r>
  <r>
    <n v="1160"/>
    <x v="2"/>
    <x v="9"/>
    <x v="4"/>
    <m/>
    <m/>
    <x v="35"/>
    <x v="6"/>
    <x v="15"/>
    <x v="7"/>
    <m/>
    <m/>
    <m/>
    <m/>
    <m/>
    <n v="0"/>
    <m/>
    <n v="0"/>
    <n v="0"/>
    <n v="0"/>
    <n v="0"/>
    <m/>
    <n v="0"/>
    <m/>
    <n v="0"/>
    <n v="0"/>
    <n v="0"/>
    <n v="0"/>
    <m/>
    <n v="0"/>
    <n v="0"/>
    <m/>
  </r>
  <r>
    <n v="1161"/>
    <x v="2"/>
    <x v="9"/>
    <x v="4"/>
    <m/>
    <m/>
    <x v="35"/>
    <x v="6"/>
    <x v="15"/>
    <x v="7"/>
    <m/>
    <m/>
    <m/>
    <m/>
    <m/>
    <n v="0"/>
    <m/>
    <n v="0"/>
    <n v="0"/>
    <n v="0"/>
    <n v="0"/>
    <m/>
    <n v="0"/>
    <m/>
    <n v="0"/>
    <n v="0"/>
    <n v="0"/>
    <n v="0"/>
    <m/>
    <n v="0"/>
    <n v="0"/>
    <m/>
  </r>
  <r>
    <n v="1162"/>
    <x v="2"/>
    <x v="9"/>
    <x v="4"/>
    <m/>
    <m/>
    <x v="35"/>
    <x v="6"/>
    <x v="15"/>
    <x v="7"/>
    <m/>
    <m/>
    <m/>
    <m/>
    <m/>
    <n v="0"/>
    <m/>
    <n v="0"/>
    <n v="0"/>
    <n v="0"/>
    <n v="0"/>
    <m/>
    <n v="0"/>
    <m/>
    <n v="0"/>
    <n v="0"/>
    <n v="0"/>
    <n v="0"/>
    <m/>
    <n v="0"/>
    <n v="0"/>
    <m/>
  </r>
  <r>
    <n v="1163"/>
    <x v="2"/>
    <x v="9"/>
    <x v="4"/>
    <m/>
    <m/>
    <x v="35"/>
    <x v="6"/>
    <x v="15"/>
    <x v="7"/>
    <m/>
    <m/>
    <m/>
    <m/>
    <m/>
    <n v="0"/>
    <m/>
    <n v="0"/>
    <n v="0"/>
    <n v="0"/>
    <n v="0"/>
    <m/>
    <n v="0"/>
    <m/>
    <n v="0"/>
    <n v="0"/>
    <n v="0"/>
    <n v="0"/>
    <m/>
    <n v="0"/>
    <n v="0"/>
    <m/>
  </r>
  <r>
    <n v="1164"/>
    <x v="2"/>
    <x v="9"/>
    <x v="4"/>
    <m/>
    <m/>
    <x v="35"/>
    <x v="6"/>
    <x v="15"/>
    <x v="7"/>
    <m/>
    <m/>
    <m/>
    <m/>
    <m/>
    <n v="0"/>
    <m/>
    <n v="0"/>
    <n v="0"/>
    <n v="0"/>
    <n v="0"/>
    <m/>
    <n v="0"/>
    <m/>
    <n v="0"/>
    <n v="0"/>
    <n v="0"/>
    <n v="0"/>
    <m/>
    <n v="0"/>
    <n v="0"/>
    <m/>
  </r>
  <r>
    <n v="1165"/>
    <x v="2"/>
    <x v="9"/>
    <x v="4"/>
    <m/>
    <m/>
    <x v="35"/>
    <x v="6"/>
    <x v="15"/>
    <x v="7"/>
    <m/>
    <m/>
    <m/>
    <m/>
    <m/>
    <n v="0"/>
    <m/>
    <n v="0"/>
    <n v="0"/>
    <n v="0"/>
    <n v="0"/>
    <m/>
    <n v="0"/>
    <m/>
    <n v="0"/>
    <n v="0"/>
    <n v="0"/>
    <n v="0"/>
    <m/>
    <n v="0"/>
    <n v="0"/>
    <m/>
  </r>
  <r>
    <n v="1166"/>
    <x v="2"/>
    <x v="9"/>
    <x v="4"/>
    <m/>
    <m/>
    <x v="35"/>
    <x v="6"/>
    <x v="15"/>
    <x v="7"/>
    <m/>
    <m/>
    <m/>
    <m/>
    <m/>
    <n v="0"/>
    <m/>
    <n v="0"/>
    <n v="0"/>
    <n v="0"/>
    <n v="0"/>
    <m/>
    <n v="0"/>
    <m/>
    <n v="0"/>
    <n v="0"/>
    <n v="0"/>
    <n v="0"/>
    <m/>
    <n v="0"/>
    <n v="0"/>
    <m/>
  </r>
  <r>
    <n v="1167"/>
    <x v="2"/>
    <x v="9"/>
    <x v="4"/>
    <m/>
    <m/>
    <x v="35"/>
    <x v="6"/>
    <x v="15"/>
    <x v="7"/>
    <m/>
    <m/>
    <m/>
    <m/>
    <m/>
    <n v="0"/>
    <m/>
    <n v="0"/>
    <n v="0"/>
    <n v="0"/>
    <n v="0"/>
    <m/>
    <n v="0"/>
    <m/>
    <n v="0"/>
    <n v="0"/>
    <n v="0"/>
    <n v="0"/>
    <m/>
    <n v="0"/>
    <n v="0"/>
    <m/>
  </r>
  <r>
    <n v="1168"/>
    <x v="2"/>
    <x v="9"/>
    <x v="4"/>
    <m/>
    <m/>
    <x v="35"/>
    <x v="6"/>
    <x v="15"/>
    <x v="7"/>
    <m/>
    <m/>
    <m/>
    <m/>
    <m/>
    <n v="0"/>
    <m/>
    <n v="0"/>
    <n v="0"/>
    <n v="0"/>
    <n v="0"/>
    <m/>
    <n v="0"/>
    <m/>
    <n v="0"/>
    <n v="0"/>
    <n v="0"/>
    <n v="0"/>
    <m/>
    <n v="0"/>
    <n v="0"/>
    <m/>
  </r>
  <r>
    <n v="1169"/>
    <x v="2"/>
    <x v="9"/>
    <x v="4"/>
    <m/>
    <m/>
    <x v="35"/>
    <x v="6"/>
    <x v="15"/>
    <x v="7"/>
    <m/>
    <m/>
    <m/>
    <m/>
    <m/>
    <n v="0"/>
    <m/>
    <n v="0"/>
    <n v="0"/>
    <n v="0"/>
    <n v="0"/>
    <m/>
    <n v="0"/>
    <m/>
    <n v="0"/>
    <n v="0"/>
    <n v="0"/>
    <n v="0"/>
    <m/>
    <n v="0"/>
    <n v="0"/>
    <m/>
  </r>
  <r>
    <n v="1170"/>
    <x v="2"/>
    <x v="9"/>
    <x v="4"/>
    <m/>
    <m/>
    <x v="35"/>
    <x v="6"/>
    <x v="15"/>
    <x v="7"/>
    <m/>
    <m/>
    <m/>
    <m/>
    <m/>
    <n v="0"/>
    <m/>
    <n v="0"/>
    <n v="0"/>
    <n v="0"/>
    <n v="0"/>
    <m/>
    <n v="0"/>
    <m/>
    <n v="0"/>
    <n v="0"/>
    <n v="0"/>
    <n v="0"/>
    <m/>
    <n v="0"/>
    <n v="0"/>
    <m/>
  </r>
  <r>
    <n v="1171"/>
    <x v="2"/>
    <x v="9"/>
    <x v="4"/>
    <m/>
    <m/>
    <x v="35"/>
    <x v="6"/>
    <x v="15"/>
    <x v="7"/>
    <m/>
    <m/>
    <m/>
    <m/>
    <m/>
    <n v="0"/>
    <m/>
    <n v="0"/>
    <n v="0"/>
    <n v="0"/>
    <n v="0"/>
    <m/>
    <n v="0"/>
    <m/>
    <n v="0"/>
    <n v="0"/>
    <n v="0"/>
    <n v="0"/>
    <m/>
    <n v="0"/>
    <n v="0"/>
    <m/>
  </r>
  <r>
    <n v="1172"/>
    <x v="2"/>
    <x v="9"/>
    <x v="4"/>
    <m/>
    <m/>
    <x v="35"/>
    <x v="6"/>
    <x v="15"/>
    <x v="7"/>
    <m/>
    <m/>
    <m/>
    <m/>
    <m/>
    <n v="0"/>
    <m/>
    <n v="0"/>
    <n v="0"/>
    <n v="0"/>
    <n v="0"/>
    <m/>
    <n v="0"/>
    <m/>
    <n v="0"/>
    <n v="0"/>
    <n v="0"/>
    <n v="0"/>
    <m/>
    <n v="0"/>
    <n v="0"/>
    <m/>
  </r>
  <r>
    <n v="1173"/>
    <x v="2"/>
    <x v="9"/>
    <x v="4"/>
    <m/>
    <m/>
    <x v="35"/>
    <x v="6"/>
    <x v="15"/>
    <x v="7"/>
    <m/>
    <m/>
    <m/>
    <m/>
    <m/>
    <n v="0"/>
    <m/>
    <n v="0"/>
    <n v="0"/>
    <n v="0"/>
    <n v="0"/>
    <m/>
    <n v="0"/>
    <m/>
    <n v="0"/>
    <n v="0"/>
    <n v="0"/>
    <n v="0"/>
    <m/>
    <n v="0"/>
    <n v="0"/>
    <m/>
  </r>
  <r>
    <n v="1174"/>
    <x v="2"/>
    <x v="9"/>
    <x v="4"/>
    <m/>
    <m/>
    <x v="35"/>
    <x v="6"/>
    <x v="15"/>
    <x v="7"/>
    <m/>
    <m/>
    <m/>
    <m/>
    <m/>
    <n v="0"/>
    <m/>
    <n v="0"/>
    <n v="0"/>
    <n v="0"/>
    <n v="0"/>
    <m/>
    <n v="0"/>
    <m/>
    <n v="0"/>
    <n v="0"/>
    <n v="0"/>
    <n v="0"/>
    <m/>
    <n v="0"/>
    <n v="0"/>
    <m/>
  </r>
  <r>
    <n v="1175"/>
    <x v="2"/>
    <x v="9"/>
    <x v="4"/>
    <m/>
    <m/>
    <x v="35"/>
    <x v="6"/>
    <x v="15"/>
    <x v="7"/>
    <m/>
    <m/>
    <m/>
    <m/>
    <m/>
    <n v="0"/>
    <m/>
    <n v="0"/>
    <n v="0"/>
    <n v="0"/>
    <n v="0"/>
    <m/>
    <n v="0"/>
    <m/>
    <n v="0"/>
    <n v="0"/>
    <n v="0"/>
    <n v="0"/>
    <m/>
    <n v="0"/>
    <n v="0"/>
    <m/>
  </r>
  <r>
    <n v="1176"/>
    <x v="2"/>
    <x v="9"/>
    <x v="4"/>
    <m/>
    <m/>
    <x v="35"/>
    <x v="6"/>
    <x v="15"/>
    <x v="7"/>
    <m/>
    <m/>
    <m/>
    <m/>
    <m/>
    <n v="0"/>
    <m/>
    <n v="0"/>
    <n v="0"/>
    <n v="0"/>
    <n v="0"/>
    <m/>
    <n v="0"/>
    <m/>
    <n v="0"/>
    <n v="0"/>
    <n v="0"/>
    <n v="0"/>
    <m/>
    <n v="0"/>
    <n v="0"/>
    <m/>
  </r>
  <r>
    <n v="1177"/>
    <x v="2"/>
    <x v="9"/>
    <x v="4"/>
    <m/>
    <m/>
    <x v="35"/>
    <x v="6"/>
    <x v="15"/>
    <x v="7"/>
    <m/>
    <m/>
    <m/>
    <m/>
    <m/>
    <n v="0"/>
    <m/>
    <n v="0"/>
    <n v="0"/>
    <n v="0"/>
    <n v="0"/>
    <m/>
    <n v="0"/>
    <m/>
    <n v="0"/>
    <n v="0"/>
    <n v="0"/>
    <n v="0"/>
    <m/>
    <n v="0"/>
    <n v="0"/>
    <m/>
  </r>
  <r>
    <n v="1178"/>
    <x v="2"/>
    <x v="9"/>
    <x v="4"/>
    <m/>
    <m/>
    <x v="35"/>
    <x v="6"/>
    <x v="15"/>
    <x v="7"/>
    <m/>
    <m/>
    <m/>
    <m/>
    <m/>
    <n v="0"/>
    <m/>
    <n v="0"/>
    <n v="0"/>
    <n v="0"/>
    <n v="0"/>
    <m/>
    <n v="0"/>
    <m/>
    <n v="0"/>
    <n v="0"/>
    <n v="0"/>
    <n v="0"/>
    <m/>
    <n v="0"/>
    <n v="0"/>
    <m/>
  </r>
  <r>
    <n v="1179"/>
    <x v="2"/>
    <x v="9"/>
    <x v="4"/>
    <m/>
    <m/>
    <x v="35"/>
    <x v="6"/>
    <x v="15"/>
    <x v="7"/>
    <m/>
    <m/>
    <m/>
    <m/>
    <m/>
    <n v="0"/>
    <m/>
    <n v="0"/>
    <n v="0"/>
    <n v="0"/>
    <n v="0"/>
    <m/>
    <n v="0"/>
    <m/>
    <n v="0"/>
    <n v="0"/>
    <n v="0"/>
    <n v="0"/>
    <m/>
    <n v="0"/>
    <n v="0"/>
    <m/>
  </r>
  <r>
    <n v="1180"/>
    <x v="2"/>
    <x v="9"/>
    <x v="4"/>
    <m/>
    <m/>
    <x v="35"/>
    <x v="6"/>
    <x v="15"/>
    <x v="7"/>
    <m/>
    <m/>
    <m/>
    <m/>
    <m/>
    <n v="0"/>
    <m/>
    <n v="0"/>
    <n v="0"/>
    <n v="0"/>
    <n v="0"/>
    <m/>
    <n v="0"/>
    <m/>
    <n v="0"/>
    <n v="0"/>
    <n v="0"/>
    <n v="0"/>
    <m/>
    <n v="0"/>
    <n v="0"/>
    <m/>
  </r>
  <r>
    <n v="1181"/>
    <x v="2"/>
    <x v="9"/>
    <x v="4"/>
    <m/>
    <m/>
    <x v="35"/>
    <x v="6"/>
    <x v="15"/>
    <x v="7"/>
    <m/>
    <m/>
    <m/>
    <m/>
    <m/>
    <n v="0"/>
    <m/>
    <n v="0"/>
    <n v="0"/>
    <n v="0"/>
    <n v="0"/>
    <m/>
    <n v="0"/>
    <m/>
    <n v="0"/>
    <n v="0"/>
    <n v="0"/>
    <n v="0"/>
    <m/>
    <n v="0"/>
    <n v="0"/>
    <m/>
  </r>
  <r>
    <n v="1182"/>
    <x v="2"/>
    <x v="9"/>
    <x v="4"/>
    <m/>
    <m/>
    <x v="35"/>
    <x v="6"/>
    <x v="15"/>
    <x v="7"/>
    <m/>
    <m/>
    <m/>
    <m/>
    <m/>
    <n v="0"/>
    <m/>
    <n v="0"/>
    <n v="0"/>
    <n v="0"/>
    <n v="0"/>
    <m/>
    <n v="0"/>
    <m/>
    <n v="0"/>
    <n v="0"/>
    <n v="0"/>
    <n v="0"/>
    <m/>
    <n v="0"/>
    <n v="0"/>
    <m/>
  </r>
  <r>
    <n v="1183"/>
    <x v="2"/>
    <x v="9"/>
    <x v="4"/>
    <m/>
    <m/>
    <x v="35"/>
    <x v="6"/>
    <x v="15"/>
    <x v="7"/>
    <m/>
    <m/>
    <m/>
    <m/>
    <m/>
    <n v="0"/>
    <m/>
    <n v="0"/>
    <n v="0"/>
    <n v="0"/>
    <n v="0"/>
    <m/>
    <n v="0"/>
    <m/>
    <n v="0"/>
    <n v="0"/>
    <n v="0"/>
    <n v="0"/>
    <m/>
    <n v="0"/>
    <n v="0"/>
    <m/>
  </r>
  <r>
    <n v="1184"/>
    <x v="2"/>
    <x v="9"/>
    <x v="4"/>
    <m/>
    <m/>
    <x v="35"/>
    <x v="6"/>
    <x v="15"/>
    <x v="7"/>
    <m/>
    <m/>
    <m/>
    <m/>
    <m/>
    <n v="0"/>
    <m/>
    <n v="0"/>
    <n v="0"/>
    <n v="0"/>
    <n v="0"/>
    <m/>
    <n v="0"/>
    <m/>
    <n v="0"/>
    <n v="0"/>
    <n v="0"/>
    <n v="0"/>
    <m/>
    <n v="0"/>
    <n v="0"/>
    <m/>
  </r>
  <r>
    <n v="1185"/>
    <x v="2"/>
    <x v="9"/>
    <x v="4"/>
    <m/>
    <m/>
    <x v="35"/>
    <x v="6"/>
    <x v="15"/>
    <x v="7"/>
    <m/>
    <m/>
    <m/>
    <m/>
    <m/>
    <n v="0"/>
    <m/>
    <n v="0"/>
    <n v="0"/>
    <n v="0"/>
    <n v="0"/>
    <m/>
    <n v="0"/>
    <m/>
    <n v="0"/>
    <n v="0"/>
    <n v="0"/>
    <n v="0"/>
    <m/>
    <n v="0"/>
    <n v="0"/>
    <m/>
  </r>
  <r>
    <n v="1186"/>
    <x v="2"/>
    <x v="9"/>
    <x v="4"/>
    <m/>
    <m/>
    <x v="35"/>
    <x v="6"/>
    <x v="15"/>
    <x v="7"/>
    <m/>
    <m/>
    <m/>
    <m/>
    <m/>
    <n v="0"/>
    <m/>
    <n v="0"/>
    <n v="0"/>
    <n v="0"/>
    <n v="0"/>
    <m/>
    <n v="0"/>
    <m/>
    <n v="0"/>
    <n v="0"/>
    <n v="0"/>
    <n v="0"/>
    <m/>
    <n v="0"/>
    <n v="0"/>
    <m/>
  </r>
  <r>
    <n v="1187"/>
    <x v="2"/>
    <x v="9"/>
    <x v="4"/>
    <m/>
    <m/>
    <x v="35"/>
    <x v="6"/>
    <x v="15"/>
    <x v="7"/>
    <m/>
    <m/>
    <m/>
    <m/>
    <m/>
    <n v="0"/>
    <m/>
    <n v="0"/>
    <n v="0"/>
    <n v="0"/>
    <n v="0"/>
    <m/>
    <n v="0"/>
    <m/>
    <n v="0"/>
    <n v="0"/>
    <n v="0"/>
    <n v="0"/>
    <m/>
    <n v="0"/>
    <n v="0"/>
    <m/>
  </r>
  <r>
    <n v="1188"/>
    <x v="2"/>
    <x v="9"/>
    <x v="4"/>
    <m/>
    <m/>
    <x v="35"/>
    <x v="6"/>
    <x v="15"/>
    <x v="7"/>
    <m/>
    <m/>
    <m/>
    <m/>
    <m/>
    <n v="0"/>
    <m/>
    <n v="0"/>
    <n v="0"/>
    <n v="0"/>
    <n v="0"/>
    <m/>
    <n v="0"/>
    <m/>
    <n v="0"/>
    <n v="0"/>
    <n v="0"/>
    <n v="0"/>
    <m/>
    <n v="0"/>
    <n v="0"/>
    <m/>
  </r>
  <r>
    <n v="1189"/>
    <x v="2"/>
    <x v="9"/>
    <x v="4"/>
    <m/>
    <m/>
    <x v="35"/>
    <x v="6"/>
    <x v="15"/>
    <x v="7"/>
    <m/>
    <m/>
    <m/>
    <m/>
    <m/>
    <n v="0"/>
    <m/>
    <n v="0"/>
    <n v="0"/>
    <n v="0"/>
    <n v="0"/>
    <m/>
    <n v="0"/>
    <m/>
    <n v="0"/>
    <n v="0"/>
    <n v="0"/>
    <n v="0"/>
    <m/>
    <n v="0"/>
    <n v="0"/>
    <m/>
  </r>
  <r>
    <n v="1190"/>
    <x v="2"/>
    <x v="9"/>
    <x v="4"/>
    <m/>
    <m/>
    <x v="35"/>
    <x v="6"/>
    <x v="15"/>
    <x v="7"/>
    <m/>
    <m/>
    <m/>
    <m/>
    <m/>
    <n v="0"/>
    <m/>
    <n v="0"/>
    <n v="0"/>
    <n v="0"/>
    <n v="0"/>
    <m/>
    <n v="0"/>
    <m/>
    <n v="0"/>
    <n v="0"/>
    <n v="0"/>
    <n v="0"/>
    <m/>
    <n v="0"/>
    <n v="0"/>
    <m/>
  </r>
  <r>
    <n v="1191"/>
    <x v="2"/>
    <x v="9"/>
    <x v="4"/>
    <m/>
    <m/>
    <x v="35"/>
    <x v="6"/>
    <x v="15"/>
    <x v="7"/>
    <m/>
    <m/>
    <m/>
    <m/>
    <m/>
    <n v="0"/>
    <m/>
    <n v="0"/>
    <n v="0"/>
    <n v="0"/>
    <n v="0"/>
    <m/>
    <n v="0"/>
    <m/>
    <n v="0"/>
    <n v="0"/>
    <n v="0"/>
    <n v="0"/>
    <m/>
    <n v="0"/>
    <n v="0"/>
    <m/>
  </r>
  <r>
    <n v="1192"/>
    <x v="2"/>
    <x v="9"/>
    <x v="4"/>
    <m/>
    <m/>
    <x v="35"/>
    <x v="6"/>
    <x v="15"/>
    <x v="7"/>
    <m/>
    <m/>
    <m/>
    <m/>
    <m/>
    <n v="0"/>
    <m/>
    <n v="0"/>
    <n v="0"/>
    <n v="0"/>
    <n v="0"/>
    <m/>
    <n v="0"/>
    <m/>
    <n v="0"/>
    <n v="0"/>
    <n v="0"/>
    <n v="0"/>
    <m/>
    <n v="0"/>
    <n v="0"/>
    <m/>
  </r>
  <r>
    <n v="1193"/>
    <x v="2"/>
    <x v="9"/>
    <x v="4"/>
    <m/>
    <m/>
    <x v="35"/>
    <x v="6"/>
    <x v="15"/>
    <x v="7"/>
    <m/>
    <m/>
    <m/>
    <m/>
    <m/>
    <n v="0"/>
    <m/>
    <n v="0"/>
    <n v="0"/>
    <n v="0"/>
    <n v="0"/>
    <m/>
    <n v="0"/>
    <m/>
    <n v="0"/>
    <n v="0"/>
    <n v="0"/>
    <n v="0"/>
    <m/>
    <n v="0"/>
    <n v="0"/>
    <m/>
  </r>
  <r>
    <n v="1194"/>
    <x v="2"/>
    <x v="9"/>
    <x v="4"/>
    <m/>
    <m/>
    <x v="35"/>
    <x v="6"/>
    <x v="15"/>
    <x v="7"/>
    <m/>
    <m/>
    <m/>
    <m/>
    <m/>
    <n v="0"/>
    <m/>
    <n v="0"/>
    <n v="0"/>
    <n v="0"/>
    <n v="0"/>
    <m/>
    <n v="0"/>
    <m/>
    <n v="0"/>
    <n v="0"/>
    <n v="0"/>
    <n v="0"/>
    <m/>
    <n v="0"/>
    <n v="0"/>
    <m/>
  </r>
  <r>
    <n v="1195"/>
    <x v="2"/>
    <x v="9"/>
    <x v="4"/>
    <m/>
    <m/>
    <x v="35"/>
    <x v="6"/>
    <x v="15"/>
    <x v="7"/>
    <m/>
    <m/>
    <m/>
    <m/>
    <m/>
    <n v="0"/>
    <m/>
    <n v="0"/>
    <n v="0"/>
    <n v="0"/>
    <n v="0"/>
    <m/>
    <n v="0"/>
    <m/>
    <n v="0"/>
    <n v="0"/>
    <n v="0"/>
    <n v="0"/>
    <m/>
    <n v="0"/>
    <n v="0"/>
    <m/>
  </r>
  <r>
    <n v="1196"/>
    <x v="2"/>
    <x v="9"/>
    <x v="4"/>
    <m/>
    <m/>
    <x v="35"/>
    <x v="6"/>
    <x v="15"/>
    <x v="7"/>
    <m/>
    <m/>
    <m/>
    <m/>
    <m/>
    <n v="0"/>
    <m/>
    <n v="0"/>
    <n v="0"/>
    <n v="0"/>
    <n v="0"/>
    <m/>
    <n v="0"/>
    <m/>
    <n v="0"/>
    <n v="0"/>
    <n v="0"/>
    <n v="0"/>
    <m/>
    <n v="0"/>
    <n v="0"/>
    <m/>
  </r>
  <r>
    <n v="1197"/>
    <x v="2"/>
    <x v="9"/>
    <x v="4"/>
    <m/>
    <m/>
    <x v="35"/>
    <x v="6"/>
    <x v="15"/>
    <x v="7"/>
    <m/>
    <m/>
    <m/>
    <m/>
    <m/>
    <n v="0"/>
    <m/>
    <n v="0"/>
    <n v="0"/>
    <n v="0"/>
    <n v="0"/>
    <m/>
    <n v="0"/>
    <m/>
    <n v="0"/>
    <n v="0"/>
    <n v="0"/>
    <n v="0"/>
    <m/>
    <n v="0"/>
    <n v="0"/>
    <m/>
  </r>
  <r>
    <n v="1198"/>
    <x v="2"/>
    <x v="9"/>
    <x v="4"/>
    <m/>
    <m/>
    <x v="35"/>
    <x v="6"/>
    <x v="15"/>
    <x v="7"/>
    <m/>
    <m/>
    <m/>
    <m/>
    <m/>
    <n v="0"/>
    <m/>
    <n v="0"/>
    <n v="0"/>
    <n v="0"/>
    <n v="0"/>
    <m/>
    <n v="0"/>
    <m/>
    <n v="0"/>
    <n v="0"/>
    <n v="0"/>
    <n v="0"/>
    <m/>
    <n v="0"/>
    <n v="0"/>
    <m/>
  </r>
  <r>
    <n v="1199"/>
    <x v="2"/>
    <x v="9"/>
    <x v="4"/>
    <m/>
    <m/>
    <x v="35"/>
    <x v="6"/>
    <x v="15"/>
    <x v="7"/>
    <m/>
    <m/>
    <m/>
    <m/>
    <m/>
    <n v="0"/>
    <m/>
    <n v="0"/>
    <n v="0"/>
    <n v="0"/>
    <n v="0"/>
    <m/>
    <n v="0"/>
    <m/>
    <n v="0"/>
    <n v="0"/>
    <n v="0"/>
    <n v="0"/>
    <m/>
    <n v="0"/>
    <n v="0"/>
    <m/>
  </r>
  <r>
    <n v="1200"/>
    <x v="2"/>
    <x v="9"/>
    <x v="4"/>
    <m/>
    <m/>
    <x v="35"/>
    <x v="6"/>
    <x v="15"/>
    <x v="7"/>
    <m/>
    <m/>
    <m/>
    <m/>
    <m/>
    <n v="0"/>
    <m/>
    <n v="0"/>
    <n v="0"/>
    <n v="0"/>
    <n v="0"/>
    <m/>
    <n v="0"/>
    <m/>
    <n v="0"/>
    <n v="0"/>
    <n v="0"/>
    <n v="0"/>
    <m/>
    <n v="0"/>
    <n v="0"/>
    <m/>
  </r>
  <r>
    <n v="1201"/>
    <x v="2"/>
    <x v="9"/>
    <x v="4"/>
    <m/>
    <m/>
    <x v="35"/>
    <x v="6"/>
    <x v="15"/>
    <x v="7"/>
    <m/>
    <m/>
    <m/>
    <m/>
    <m/>
    <n v="0"/>
    <m/>
    <n v="0"/>
    <n v="0"/>
    <n v="0"/>
    <n v="0"/>
    <m/>
    <n v="0"/>
    <m/>
    <n v="0"/>
    <n v="0"/>
    <n v="0"/>
    <n v="0"/>
    <m/>
    <n v="0"/>
    <n v="0"/>
    <m/>
  </r>
  <r>
    <n v="1202"/>
    <x v="2"/>
    <x v="9"/>
    <x v="4"/>
    <m/>
    <m/>
    <x v="35"/>
    <x v="6"/>
    <x v="15"/>
    <x v="7"/>
    <m/>
    <m/>
    <m/>
    <m/>
    <m/>
    <n v="0"/>
    <m/>
    <n v="0"/>
    <n v="0"/>
    <n v="0"/>
    <n v="0"/>
    <m/>
    <n v="0"/>
    <m/>
    <n v="0"/>
    <n v="0"/>
    <n v="0"/>
    <n v="0"/>
    <m/>
    <n v="0"/>
    <n v="0"/>
    <m/>
  </r>
  <r>
    <n v="1203"/>
    <x v="2"/>
    <x v="9"/>
    <x v="4"/>
    <m/>
    <m/>
    <x v="35"/>
    <x v="6"/>
    <x v="15"/>
    <x v="7"/>
    <m/>
    <m/>
    <m/>
    <m/>
    <m/>
    <n v="0"/>
    <m/>
    <n v="0"/>
    <n v="0"/>
    <n v="0"/>
    <n v="0"/>
    <m/>
    <n v="0"/>
    <m/>
    <n v="0"/>
    <n v="0"/>
    <n v="0"/>
    <n v="0"/>
    <m/>
    <n v="0"/>
    <n v="0"/>
    <m/>
  </r>
  <r>
    <n v="1204"/>
    <x v="2"/>
    <x v="9"/>
    <x v="4"/>
    <m/>
    <m/>
    <x v="35"/>
    <x v="6"/>
    <x v="15"/>
    <x v="7"/>
    <m/>
    <m/>
    <m/>
    <m/>
    <m/>
    <n v="0"/>
    <m/>
    <n v="0"/>
    <n v="0"/>
    <n v="0"/>
    <n v="0"/>
    <m/>
    <n v="0"/>
    <m/>
    <n v="0"/>
    <n v="0"/>
    <n v="0"/>
    <n v="0"/>
    <m/>
    <n v="0"/>
    <n v="0"/>
    <m/>
  </r>
  <r>
    <n v="1205"/>
    <x v="2"/>
    <x v="9"/>
    <x v="4"/>
    <m/>
    <m/>
    <x v="35"/>
    <x v="6"/>
    <x v="15"/>
    <x v="7"/>
    <m/>
    <m/>
    <m/>
    <m/>
    <m/>
    <n v="0"/>
    <m/>
    <n v="0"/>
    <n v="0"/>
    <n v="0"/>
    <n v="0"/>
    <m/>
    <n v="0"/>
    <m/>
    <n v="0"/>
    <n v="0"/>
    <n v="0"/>
    <n v="0"/>
    <m/>
    <n v="0"/>
    <n v="0"/>
    <m/>
  </r>
  <r>
    <n v="1206"/>
    <x v="2"/>
    <x v="9"/>
    <x v="4"/>
    <m/>
    <m/>
    <x v="35"/>
    <x v="6"/>
    <x v="15"/>
    <x v="7"/>
    <m/>
    <m/>
    <m/>
    <m/>
    <m/>
    <n v="0"/>
    <m/>
    <n v="0"/>
    <n v="0"/>
    <n v="0"/>
    <n v="0"/>
    <m/>
    <n v="0"/>
    <m/>
    <n v="0"/>
    <n v="0"/>
    <n v="0"/>
    <n v="0"/>
    <m/>
    <n v="0"/>
    <n v="0"/>
    <m/>
  </r>
  <r>
    <n v="1207"/>
    <x v="2"/>
    <x v="9"/>
    <x v="4"/>
    <m/>
    <m/>
    <x v="35"/>
    <x v="6"/>
    <x v="15"/>
    <x v="7"/>
    <m/>
    <m/>
    <m/>
    <m/>
    <m/>
    <n v="0"/>
    <m/>
    <n v="0"/>
    <n v="0"/>
    <n v="0"/>
    <n v="0"/>
    <m/>
    <n v="0"/>
    <m/>
    <n v="0"/>
    <n v="0"/>
    <n v="0"/>
    <n v="0"/>
    <m/>
    <n v="0"/>
    <n v="0"/>
    <m/>
  </r>
  <r>
    <n v="1208"/>
    <x v="2"/>
    <x v="9"/>
    <x v="4"/>
    <m/>
    <m/>
    <x v="35"/>
    <x v="6"/>
    <x v="15"/>
    <x v="7"/>
    <m/>
    <m/>
    <m/>
    <m/>
    <m/>
    <n v="0"/>
    <m/>
    <n v="0"/>
    <n v="0"/>
    <n v="0"/>
    <n v="0"/>
    <m/>
    <n v="0"/>
    <m/>
    <n v="0"/>
    <n v="0"/>
    <n v="0"/>
    <n v="0"/>
    <m/>
    <n v="0"/>
    <n v="0"/>
    <m/>
  </r>
  <r>
    <n v="1209"/>
    <x v="2"/>
    <x v="9"/>
    <x v="4"/>
    <m/>
    <m/>
    <x v="35"/>
    <x v="6"/>
    <x v="15"/>
    <x v="7"/>
    <m/>
    <m/>
    <m/>
    <m/>
    <m/>
    <n v="0"/>
    <m/>
    <n v="0"/>
    <n v="0"/>
    <n v="0"/>
    <n v="0"/>
    <m/>
    <n v="0"/>
    <m/>
    <n v="0"/>
    <n v="0"/>
    <n v="0"/>
    <n v="0"/>
    <m/>
    <n v="0"/>
    <n v="0"/>
    <m/>
  </r>
  <r>
    <n v="1210"/>
    <x v="2"/>
    <x v="9"/>
    <x v="4"/>
    <m/>
    <m/>
    <x v="35"/>
    <x v="6"/>
    <x v="15"/>
    <x v="7"/>
    <m/>
    <m/>
    <m/>
    <m/>
    <m/>
    <n v="0"/>
    <m/>
    <n v="0"/>
    <n v="0"/>
    <n v="0"/>
    <n v="0"/>
    <m/>
    <n v="0"/>
    <m/>
    <n v="0"/>
    <n v="0"/>
    <n v="0"/>
    <n v="0"/>
    <m/>
    <n v="0"/>
    <n v="0"/>
    <m/>
  </r>
  <r>
    <n v="1211"/>
    <x v="2"/>
    <x v="9"/>
    <x v="4"/>
    <m/>
    <m/>
    <x v="35"/>
    <x v="6"/>
    <x v="15"/>
    <x v="7"/>
    <m/>
    <m/>
    <m/>
    <m/>
    <m/>
    <n v="0"/>
    <m/>
    <n v="0"/>
    <n v="0"/>
    <n v="0"/>
    <n v="0"/>
    <m/>
    <n v="0"/>
    <m/>
    <n v="0"/>
    <n v="0"/>
    <n v="0"/>
    <n v="0"/>
    <m/>
    <n v="0"/>
    <n v="0"/>
    <m/>
  </r>
  <r>
    <n v="1212"/>
    <x v="2"/>
    <x v="9"/>
    <x v="4"/>
    <m/>
    <m/>
    <x v="35"/>
    <x v="6"/>
    <x v="15"/>
    <x v="7"/>
    <m/>
    <m/>
    <m/>
    <m/>
    <m/>
    <n v="0"/>
    <m/>
    <n v="0"/>
    <n v="0"/>
    <n v="0"/>
    <n v="0"/>
    <m/>
    <n v="0"/>
    <m/>
    <n v="0"/>
    <n v="0"/>
    <n v="0"/>
    <n v="0"/>
    <m/>
    <n v="0"/>
    <n v="0"/>
    <m/>
  </r>
  <r>
    <n v="1213"/>
    <x v="2"/>
    <x v="9"/>
    <x v="4"/>
    <m/>
    <m/>
    <x v="35"/>
    <x v="6"/>
    <x v="15"/>
    <x v="7"/>
    <m/>
    <m/>
    <m/>
    <m/>
    <m/>
    <n v="0"/>
    <m/>
    <n v="0"/>
    <n v="0"/>
    <n v="0"/>
    <n v="0"/>
    <m/>
    <n v="0"/>
    <m/>
    <n v="0"/>
    <n v="0"/>
    <n v="0"/>
    <n v="0"/>
    <m/>
    <n v="0"/>
    <n v="0"/>
    <m/>
  </r>
  <r>
    <n v="1214"/>
    <x v="2"/>
    <x v="9"/>
    <x v="4"/>
    <m/>
    <m/>
    <x v="35"/>
    <x v="6"/>
    <x v="15"/>
    <x v="7"/>
    <m/>
    <m/>
    <m/>
    <m/>
    <m/>
    <n v="0"/>
    <m/>
    <n v="0"/>
    <n v="0"/>
    <n v="0"/>
    <n v="0"/>
    <m/>
    <n v="0"/>
    <m/>
    <n v="0"/>
    <n v="0"/>
    <n v="0"/>
    <n v="0"/>
    <m/>
    <n v="0"/>
    <n v="0"/>
    <m/>
  </r>
  <r>
    <n v="1215"/>
    <x v="2"/>
    <x v="9"/>
    <x v="4"/>
    <m/>
    <m/>
    <x v="35"/>
    <x v="6"/>
    <x v="15"/>
    <x v="7"/>
    <m/>
    <m/>
    <m/>
    <m/>
    <m/>
    <n v="0"/>
    <m/>
    <n v="0"/>
    <n v="0"/>
    <n v="0"/>
    <n v="0"/>
    <m/>
    <n v="0"/>
    <m/>
    <n v="0"/>
    <n v="0"/>
    <n v="0"/>
    <n v="0"/>
    <m/>
    <n v="0"/>
    <n v="0"/>
    <m/>
  </r>
  <r>
    <n v="1216"/>
    <x v="2"/>
    <x v="9"/>
    <x v="4"/>
    <m/>
    <m/>
    <x v="35"/>
    <x v="6"/>
    <x v="15"/>
    <x v="7"/>
    <m/>
    <m/>
    <m/>
    <m/>
    <m/>
    <n v="0"/>
    <m/>
    <n v="0"/>
    <n v="0"/>
    <n v="0"/>
    <n v="0"/>
    <m/>
    <n v="0"/>
    <m/>
    <n v="0"/>
    <n v="0"/>
    <n v="0"/>
    <n v="0"/>
    <m/>
    <n v="0"/>
    <n v="0"/>
    <m/>
  </r>
  <r>
    <n v="1217"/>
    <x v="2"/>
    <x v="9"/>
    <x v="4"/>
    <m/>
    <m/>
    <x v="35"/>
    <x v="6"/>
    <x v="15"/>
    <x v="7"/>
    <m/>
    <m/>
    <m/>
    <m/>
    <m/>
    <n v="0"/>
    <m/>
    <n v="0"/>
    <n v="0"/>
    <n v="0"/>
    <n v="0"/>
    <m/>
    <n v="0"/>
    <m/>
    <n v="0"/>
    <n v="0"/>
    <n v="0"/>
    <n v="0"/>
    <m/>
    <n v="0"/>
    <n v="0"/>
    <m/>
  </r>
  <r>
    <n v="1218"/>
    <x v="2"/>
    <x v="9"/>
    <x v="4"/>
    <m/>
    <m/>
    <x v="35"/>
    <x v="6"/>
    <x v="15"/>
    <x v="7"/>
    <m/>
    <m/>
    <m/>
    <m/>
    <m/>
    <n v="0"/>
    <m/>
    <n v="0"/>
    <n v="0"/>
    <n v="0"/>
    <n v="0"/>
    <m/>
    <n v="0"/>
    <m/>
    <n v="0"/>
    <n v="0"/>
    <n v="0"/>
    <n v="0"/>
    <m/>
    <n v="0"/>
    <n v="0"/>
    <m/>
  </r>
  <r>
    <n v="1219"/>
    <x v="2"/>
    <x v="9"/>
    <x v="4"/>
    <m/>
    <m/>
    <x v="35"/>
    <x v="6"/>
    <x v="15"/>
    <x v="7"/>
    <m/>
    <m/>
    <m/>
    <m/>
    <m/>
    <n v="0"/>
    <m/>
    <n v="0"/>
    <n v="0"/>
    <n v="0"/>
    <n v="0"/>
    <m/>
    <n v="0"/>
    <m/>
    <n v="0"/>
    <n v="0"/>
    <n v="0"/>
    <n v="0"/>
    <m/>
    <n v="0"/>
    <n v="0"/>
    <m/>
  </r>
  <r>
    <n v="1220"/>
    <x v="2"/>
    <x v="9"/>
    <x v="4"/>
    <m/>
    <m/>
    <x v="35"/>
    <x v="6"/>
    <x v="15"/>
    <x v="7"/>
    <m/>
    <m/>
    <m/>
    <m/>
    <m/>
    <n v="0"/>
    <m/>
    <n v="0"/>
    <n v="0"/>
    <n v="0"/>
    <n v="0"/>
    <m/>
    <n v="0"/>
    <m/>
    <n v="0"/>
    <n v="0"/>
    <n v="0"/>
    <n v="0"/>
    <m/>
    <n v="0"/>
    <n v="0"/>
    <m/>
  </r>
  <r>
    <n v="1221"/>
    <x v="2"/>
    <x v="9"/>
    <x v="4"/>
    <m/>
    <m/>
    <x v="35"/>
    <x v="6"/>
    <x v="15"/>
    <x v="7"/>
    <m/>
    <m/>
    <m/>
    <m/>
    <m/>
    <n v="0"/>
    <m/>
    <n v="0"/>
    <n v="0"/>
    <n v="0"/>
    <n v="0"/>
    <m/>
    <n v="0"/>
    <m/>
    <n v="0"/>
    <n v="0"/>
    <n v="0"/>
    <n v="0"/>
    <m/>
    <n v="0"/>
    <n v="0"/>
    <m/>
  </r>
  <r>
    <n v="1222"/>
    <x v="2"/>
    <x v="9"/>
    <x v="4"/>
    <m/>
    <m/>
    <x v="35"/>
    <x v="6"/>
    <x v="15"/>
    <x v="7"/>
    <m/>
    <m/>
    <m/>
    <m/>
    <m/>
    <n v="0"/>
    <m/>
    <n v="0"/>
    <n v="0"/>
    <n v="0"/>
    <n v="0"/>
    <m/>
    <n v="0"/>
    <m/>
    <n v="0"/>
    <n v="0"/>
    <n v="0"/>
    <n v="0"/>
    <m/>
    <n v="0"/>
    <n v="0"/>
    <m/>
  </r>
  <r>
    <n v="1223"/>
    <x v="2"/>
    <x v="9"/>
    <x v="4"/>
    <m/>
    <m/>
    <x v="35"/>
    <x v="6"/>
    <x v="15"/>
    <x v="7"/>
    <m/>
    <m/>
    <m/>
    <m/>
    <m/>
    <n v="0"/>
    <m/>
    <n v="0"/>
    <n v="0"/>
    <n v="0"/>
    <n v="0"/>
    <m/>
    <n v="0"/>
    <m/>
    <n v="0"/>
    <n v="0"/>
    <n v="0"/>
    <n v="0"/>
    <m/>
    <n v="0"/>
    <n v="0"/>
    <m/>
  </r>
  <r>
    <n v="1224"/>
    <x v="2"/>
    <x v="9"/>
    <x v="4"/>
    <m/>
    <m/>
    <x v="35"/>
    <x v="6"/>
    <x v="15"/>
    <x v="7"/>
    <m/>
    <m/>
    <m/>
    <m/>
    <m/>
    <n v="0"/>
    <m/>
    <n v="0"/>
    <n v="0"/>
    <n v="0"/>
    <n v="0"/>
    <m/>
    <n v="0"/>
    <m/>
    <n v="0"/>
    <n v="0"/>
    <n v="0"/>
    <n v="0"/>
    <m/>
    <n v="0"/>
    <n v="0"/>
    <m/>
  </r>
  <r>
    <n v="1225"/>
    <x v="2"/>
    <x v="9"/>
    <x v="4"/>
    <m/>
    <m/>
    <x v="35"/>
    <x v="6"/>
    <x v="15"/>
    <x v="7"/>
    <m/>
    <m/>
    <m/>
    <m/>
    <m/>
    <n v="0"/>
    <m/>
    <n v="0"/>
    <n v="0"/>
    <n v="0"/>
    <n v="0"/>
    <m/>
    <n v="0"/>
    <m/>
    <n v="0"/>
    <n v="0"/>
    <n v="0"/>
    <n v="0"/>
    <m/>
    <n v="0"/>
    <n v="0"/>
    <m/>
  </r>
  <r>
    <n v="1226"/>
    <x v="2"/>
    <x v="9"/>
    <x v="4"/>
    <m/>
    <m/>
    <x v="35"/>
    <x v="6"/>
    <x v="15"/>
    <x v="7"/>
    <m/>
    <m/>
    <m/>
    <m/>
    <m/>
    <n v="0"/>
    <m/>
    <n v="0"/>
    <n v="0"/>
    <n v="0"/>
    <n v="0"/>
    <m/>
    <n v="0"/>
    <m/>
    <n v="0"/>
    <n v="0"/>
    <n v="0"/>
    <n v="0"/>
    <m/>
    <n v="0"/>
    <n v="0"/>
    <m/>
  </r>
  <r>
    <n v="1227"/>
    <x v="2"/>
    <x v="9"/>
    <x v="4"/>
    <m/>
    <m/>
    <x v="35"/>
    <x v="6"/>
    <x v="15"/>
    <x v="7"/>
    <m/>
    <m/>
    <m/>
    <m/>
    <m/>
    <n v="0"/>
    <m/>
    <n v="0"/>
    <n v="0"/>
    <n v="0"/>
    <n v="0"/>
    <m/>
    <n v="0"/>
    <m/>
    <n v="0"/>
    <n v="0"/>
    <n v="0"/>
    <n v="0"/>
    <m/>
    <n v="0"/>
    <n v="0"/>
    <m/>
  </r>
  <r>
    <n v="1228"/>
    <x v="2"/>
    <x v="9"/>
    <x v="4"/>
    <m/>
    <m/>
    <x v="35"/>
    <x v="6"/>
    <x v="15"/>
    <x v="7"/>
    <m/>
    <m/>
    <m/>
    <m/>
    <m/>
    <n v="0"/>
    <m/>
    <n v="0"/>
    <n v="0"/>
    <n v="0"/>
    <n v="0"/>
    <m/>
    <n v="0"/>
    <m/>
    <n v="0"/>
    <n v="0"/>
    <n v="0"/>
    <n v="0"/>
    <m/>
    <n v="0"/>
    <n v="0"/>
    <m/>
  </r>
  <r>
    <n v="1229"/>
    <x v="2"/>
    <x v="9"/>
    <x v="4"/>
    <m/>
    <m/>
    <x v="35"/>
    <x v="6"/>
    <x v="15"/>
    <x v="7"/>
    <m/>
    <m/>
    <m/>
    <m/>
    <m/>
    <n v="0"/>
    <m/>
    <n v="0"/>
    <n v="0"/>
    <n v="0"/>
    <n v="0"/>
    <m/>
    <n v="0"/>
    <m/>
    <n v="0"/>
    <n v="0"/>
    <n v="0"/>
    <n v="0"/>
    <m/>
    <n v="0"/>
    <n v="0"/>
    <m/>
  </r>
  <r>
    <n v="1230"/>
    <x v="2"/>
    <x v="9"/>
    <x v="4"/>
    <m/>
    <m/>
    <x v="35"/>
    <x v="6"/>
    <x v="15"/>
    <x v="7"/>
    <m/>
    <m/>
    <m/>
    <m/>
    <m/>
    <n v="0"/>
    <m/>
    <n v="0"/>
    <n v="0"/>
    <n v="0"/>
    <n v="0"/>
    <m/>
    <n v="0"/>
    <m/>
    <n v="0"/>
    <n v="0"/>
    <n v="0"/>
    <n v="0"/>
    <m/>
    <n v="0"/>
    <n v="0"/>
    <m/>
  </r>
  <r>
    <n v="1231"/>
    <x v="2"/>
    <x v="9"/>
    <x v="4"/>
    <m/>
    <m/>
    <x v="35"/>
    <x v="6"/>
    <x v="15"/>
    <x v="7"/>
    <m/>
    <m/>
    <m/>
    <m/>
    <m/>
    <n v="0"/>
    <m/>
    <n v="0"/>
    <n v="0"/>
    <n v="0"/>
    <n v="0"/>
    <m/>
    <n v="0"/>
    <m/>
    <n v="0"/>
    <n v="0"/>
    <n v="0"/>
    <n v="0"/>
    <m/>
    <n v="0"/>
    <n v="0"/>
    <m/>
  </r>
  <r>
    <n v="1232"/>
    <x v="2"/>
    <x v="9"/>
    <x v="4"/>
    <m/>
    <m/>
    <x v="35"/>
    <x v="6"/>
    <x v="15"/>
    <x v="7"/>
    <m/>
    <m/>
    <m/>
    <m/>
    <m/>
    <n v="0"/>
    <m/>
    <n v="0"/>
    <n v="0"/>
    <n v="0"/>
    <n v="0"/>
    <m/>
    <n v="0"/>
    <m/>
    <n v="0"/>
    <n v="0"/>
    <n v="0"/>
    <n v="0"/>
    <m/>
    <n v="0"/>
    <n v="0"/>
    <m/>
  </r>
  <r>
    <n v="1233"/>
    <x v="2"/>
    <x v="9"/>
    <x v="4"/>
    <m/>
    <m/>
    <x v="35"/>
    <x v="6"/>
    <x v="15"/>
    <x v="7"/>
    <m/>
    <m/>
    <m/>
    <m/>
    <m/>
    <n v="0"/>
    <m/>
    <n v="0"/>
    <n v="0"/>
    <n v="0"/>
    <n v="0"/>
    <m/>
    <n v="0"/>
    <m/>
    <n v="0"/>
    <n v="0"/>
    <n v="0"/>
    <n v="0"/>
    <m/>
    <n v="0"/>
    <n v="0"/>
    <m/>
  </r>
  <r>
    <n v="1234"/>
    <x v="2"/>
    <x v="9"/>
    <x v="4"/>
    <m/>
    <m/>
    <x v="35"/>
    <x v="6"/>
    <x v="15"/>
    <x v="7"/>
    <m/>
    <m/>
    <m/>
    <m/>
    <m/>
    <n v="0"/>
    <m/>
    <n v="0"/>
    <n v="0"/>
    <n v="0"/>
    <n v="0"/>
    <m/>
    <n v="0"/>
    <m/>
    <n v="0"/>
    <n v="0"/>
    <n v="0"/>
    <n v="0"/>
    <m/>
    <n v="0"/>
    <n v="0"/>
    <m/>
  </r>
  <r>
    <n v="1235"/>
    <x v="2"/>
    <x v="9"/>
    <x v="4"/>
    <m/>
    <m/>
    <x v="35"/>
    <x v="6"/>
    <x v="15"/>
    <x v="7"/>
    <m/>
    <m/>
    <m/>
    <m/>
    <m/>
    <n v="0"/>
    <m/>
    <n v="0"/>
    <n v="0"/>
    <n v="0"/>
    <n v="0"/>
    <m/>
    <n v="0"/>
    <m/>
    <n v="0"/>
    <n v="0"/>
    <n v="0"/>
    <n v="0"/>
    <m/>
    <n v="0"/>
    <n v="0"/>
    <m/>
  </r>
  <r>
    <n v="1236"/>
    <x v="2"/>
    <x v="9"/>
    <x v="4"/>
    <m/>
    <m/>
    <x v="35"/>
    <x v="6"/>
    <x v="15"/>
    <x v="7"/>
    <m/>
    <m/>
    <m/>
    <m/>
    <m/>
    <n v="0"/>
    <m/>
    <n v="0"/>
    <n v="0"/>
    <n v="0"/>
    <n v="0"/>
    <m/>
    <n v="0"/>
    <m/>
    <n v="0"/>
    <n v="0"/>
    <n v="0"/>
    <n v="0"/>
    <m/>
    <n v="0"/>
    <n v="0"/>
    <m/>
  </r>
  <r>
    <n v="1237"/>
    <x v="2"/>
    <x v="9"/>
    <x v="4"/>
    <m/>
    <m/>
    <x v="35"/>
    <x v="6"/>
    <x v="15"/>
    <x v="7"/>
    <m/>
    <m/>
    <m/>
    <m/>
    <m/>
    <n v="0"/>
    <m/>
    <n v="0"/>
    <n v="0"/>
    <n v="0"/>
    <n v="0"/>
    <m/>
    <n v="0"/>
    <m/>
    <n v="0"/>
    <n v="0"/>
    <n v="0"/>
    <n v="0"/>
    <m/>
    <n v="0"/>
    <n v="0"/>
    <m/>
  </r>
  <r>
    <n v="1238"/>
    <x v="2"/>
    <x v="9"/>
    <x v="4"/>
    <m/>
    <m/>
    <x v="35"/>
    <x v="6"/>
    <x v="15"/>
    <x v="7"/>
    <m/>
    <m/>
    <m/>
    <m/>
    <m/>
    <n v="0"/>
    <m/>
    <n v="0"/>
    <n v="0"/>
    <n v="0"/>
    <n v="0"/>
    <m/>
    <n v="0"/>
    <m/>
    <n v="0"/>
    <n v="0"/>
    <n v="0"/>
    <n v="0"/>
    <m/>
    <n v="0"/>
    <n v="0"/>
    <m/>
  </r>
  <r>
    <n v="1239"/>
    <x v="2"/>
    <x v="9"/>
    <x v="4"/>
    <m/>
    <m/>
    <x v="35"/>
    <x v="6"/>
    <x v="15"/>
    <x v="7"/>
    <m/>
    <m/>
    <m/>
    <m/>
    <m/>
    <n v="0"/>
    <m/>
    <n v="0"/>
    <n v="0"/>
    <n v="0"/>
    <n v="0"/>
    <m/>
    <n v="0"/>
    <m/>
    <n v="0"/>
    <n v="0"/>
    <n v="0"/>
    <n v="0"/>
    <m/>
    <n v="0"/>
    <n v="0"/>
    <m/>
  </r>
  <r>
    <n v="1240"/>
    <x v="2"/>
    <x v="9"/>
    <x v="4"/>
    <m/>
    <m/>
    <x v="35"/>
    <x v="6"/>
    <x v="15"/>
    <x v="7"/>
    <m/>
    <m/>
    <m/>
    <m/>
    <m/>
    <n v="0"/>
    <m/>
    <n v="0"/>
    <n v="0"/>
    <n v="0"/>
    <n v="0"/>
    <m/>
    <n v="0"/>
    <m/>
    <n v="0"/>
    <n v="0"/>
    <n v="0"/>
    <n v="0"/>
    <m/>
    <n v="0"/>
    <n v="0"/>
    <m/>
  </r>
  <r>
    <n v="1241"/>
    <x v="2"/>
    <x v="9"/>
    <x v="4"/>
    <m/>
    <m/>
    <x v="35"/>
    <x v="6"/>
    <x v="15"/>
    <x v="7"/>
    <m/>
    <m/>
    <m/>
    <m/>
    <m/>
    <n v="0"/>
    <m/>
    <n v="0"/>
    <n v="0"/>
    <n v="0"/>
    <n v="0"/>
    <m/>
    <n v="0"/>
    <m/>
    <n v="0"/>
    <n v="0"/>
    <n v="0"/>
    <n v="0"/>
    <m/>
    <n v="0"/>
    <n v="0"/>
    <m/>
  </r>
  <r>
    <n v="1242"/>
    <x v="2"/>
    <x v="9"/>
    <x v="4"/>
    <m/>
    <m/>
    <x v="35"/>
    <x v="6"/>
    <x v="15"/>
    <x v="7"/>
    <m/>
    <m/>
    <m/>
    <m/>
    <m/>
    <n v="0"/>
    <m/>
    <n v="0"/>
    <n v="0"/>
    <n v="0"/>
    <n v="0"/>
    <m/>
    <n v="0"/>
    <m/>
    <n v="0"/>
    <n v="0"/>
    <n v="0"/>
    <n v="0"/>
    <m/>
    <n v="0"/>
    <n v="0"/>
    <m/>
  </r>
  <r>
    <n v="1243"/>
    <x v="2"/>
    <x v="9"/>
    <x v="4"/>
    <m/>
    <m/>
    <x v="35"/>
    <x v="6"/>
    <x v="15"/>
    <x v="7"/>
    <m/>
    <m/>
    <m/>
    <m/>
    <m/>
    <n v="0"/>
    <m/>
    <n v="0"/>
    <n v="0"/>
    <n v="0"/>
    <n v="0"/>
    <m/>
    <n v="0"/>
    <m/>
    <n v="0"/>
    <n v="0"/>
    <n v="0"/>
    <n v="0"/>
    <m/>
    <n v="0"/>
    <n v="0"/>
    <m/>
  </r>
  <r>
    <n v="1244"/>
    <x v="2"/>
    <x v="9"/>
    <x v="4"/>
    <m/>
    <m/>
    <x v="35"/>
    <x v="6"/>
    <x v="15"/>
    <x v="7"/>
    <m/>
    <m/>
    <m/>
    <m/>
    <m/>
    <n v="0"/>
    <m/>
    <n v="0"/>
    <n v="0"/>
    <n v="0"/>
    <n v="0"/>
    <m/>
    <n v="0"/>
    <m/>
    <n v="0"/>
    <n v="0"/>
    <n v="0"/>
    <n v="0"/>
    <m/>
    <n v="0"/>
    <n v="0"/>
    <m/>
  </r>
  <r>
    <n v="1245"/>
    <x v="2"/>
    <x v="9"/>
    <x v="4"/>
    <m/>
    <m/>
    <x v="35"/>
    <x v="6"/>
    <x v="15"/>
    <x v="7"/>
    <m/>
    <m/>
    <m/>
    <m/>
    <m/>
    <n v="0"/>
    <m/>
    <n v="0"/>
    <n v="0"/>
    <n v="0"/>
    <n v="0"/>
    <m/>
    <n v="0"/>
    <m/>
    <n v="0"/>
    <n v="0"/>
    <n v="0"/>
    <n v="0"/>
    <m/>
    <n v="0"/>
    <n v="0"/>
    <m/>
  </r>
  <r>
    <n v="1246"/>
    <x v="2"/>
    <x v="9"/>
    <x v="4"/>
    <m/>
    <m/>
    <x v="35"/>
    <x v="6"/>
    <x v="15"/>
    <x v="7"/>
    <m/>
    <m/>
    <m/>
    <m/>
    <m/>
    <n v="0"/>
    <m/>
    <n v="0"/>
    <n v="0"/>
    <n v="0"/>
    <n v="0"/>
    <m/>
    <n v="0"/>
    <m/>
    <n v="0"/>
    <n v="0"/>
    <n v="0"/>
    <n v="0"/>
    <m/>
    <n v="0"/>
    <n v="0"/>
    <m/>
  </r>
  <r>
    <n v="1247"/>
    <x v="2"/>
    <x v="9"/>
    <x v="4"/>
    <m/>
    <m/>
    <x v="35"/>
    <x v="6"/>
    <x v="15"/>
    <x v="7"/>
    <m/>
    <m/>
    <m/>
    <m/>
    <m/>
    <n v="0"/>
    <m/>
    <n v="0"/>
    <n v="0"/>
    <n v="0"/>
    <n v="0"/>
    <m/>
    <n v="0"/>
    <m/>
    <n v="0"/>
    <n v="0"/>
    <n v="0"/>
    <n v="0"/>
    <m/>
    <n v="0"/>
    <n v="0"/>
    <m/>
  </r>
  <r>
    <n v="1248"/>
    <x v="2"/>
    <x v="9"/>
    <x v="4"/>
    <m/>
    <m/>
    <x v="35"/>
    <x v="6"/>
    <x v="15"/>
    <x v="7"/>
    <m/>
    <m/>
    <m/>
    <m/>
    <m/>
    <n v="0"/>
    <m/>
    <n v="0"/>
    <n v="0"/>
    <n v="0"/>
    <n v="0"/>
    <m/>
    <n v="0"/>
    <m/>
    <n v="0"/>
    <n v="0"/>
    <n v="0"/>
    <n v="0"/>
    <m/>
    <n v="0"/>
    <n v="0"/>
    <m/>
  </r>
  <r>
    <n v="1249"/>
    <x v="2"/>
    <x v="9"/>
    <x v="4"/>
    <m/>
    <m/>
    <x v="35"/>
    <x v="6"/>
    <x v="15"/>
    <x v="7"/>
    <m/>
    <m/>
    <m/>
    <m/>
    <m/>
    <n v="0"/>
    <m/>
    <n v="0"/>
    <n v="0"/>
    <n v="0"/>
    <n v="0"/>
    <m/>
    <n v="0"/>
    <m/>
    <n v="0"/>
    <n v="0"/>
    <n v="0"/>
    <n v="0"/>
    <m/>
    <n v="0"/>
    <n v="0"/>
    <m/>
  </r>
  <r>
    <n v="1250"/>
    <x v="2"/>
    <x v="9"/>
    <x v="4"/>
    <m/>
    <m/>
    <x v="35"/>
    <x v="6"/>
    <x v="15"/>
    <x v="7"/>
    <m/>
    <m/>
    <m/>
    <m/>
    <m/>
    <n v="0"/>
    <m/>
    <n v="0"/>
    <n v="0"/>
    <n v="0"/>
    <n v="0"/>
    <m/>
    <n v="0"/>
    <m/>
    <n v="0"/>
    <n v="0"/>
    <n v="0"/>
    <n v="0"/>
    <m/>
    <n v="0"/>
    <n v="0"/>
    <m/>
  </r>
  <r>
    <n v="1251"/>
    <x v="2"/>
    <x v="9"/>
    <x v="4"/>
    <m/>
    <m/>
    <x v="35"/>
    <x v="6"/>
    <x v="15"/>
    <x v="7"/>
    <m/>
    <m/>
    <m/>
    <m/>
    <m/>
    <n v="0"/>
    <m/>
    <n v="0"/>
    <n v="0"/>
    <n v="0"/>
    <n v="0"/>
    <m/>
    <n v="0"/>
    <m/>
    <n v="0"/>
    <n v="0"/>
    <n v="0"/>
    <n v="0"/>
    <m/>
    <n v="0"/>
    <n v="0"/>
    <m/>
  </r>
  <r>
    <n v="1252"/>
    <x v="2"/>
    <x v="9"/>
    <x v="4"/>
    <m/>
    <m/>
    <x v="35"/>
    <x v="6"/>
    <x v="15"/>
    <x v="7"/>
    <m/>
    <m/>
    <m/>
    <m/>
    <m/>
    <n v="0"/>
    <m/>
    <n v="0"/>
    <n v="0"/>
    <n v="0"/>
    <n v="0"/>
    <m/>
    <n v="0"/>
    <m/>
    <n v="0"/>
    <n v="0"/>
    <n v="0"/>
    <n v="0"/>
    <m/>
    <n v="0"/>
    <n v="0"/>
    <m/>
  </r>
  <r>
    <n v="1253"/>
    <x v="2"/>
    <x v="9"/>
    <x v="4"/>
    <m/>
    <m/>
    <x v="35"/>
    <x v="6"/>
    <x v="15"/>
    <x v="7"/>
    <m/>
    <m/>
    <m/>
    <m/>
    <m/>
    <n v="0"/>
    <m/>
    <n v="0"/>
    <n v="0"/>
    <n v="0"/>
    <n v="0"/>
    <m/>
    <n v="0"/>
    <m/>
    <n v="0"/>
    <n v="0"/>
    <n v="0"/>
    <n v="0"/>
    <m/>
    <n v="0"/>
    <n v="0"/>
    <m/>
  </r>
  <r>
    <n v="1254"/>
    <x v="2"/>
    <x v="9"/>
    <x v="4"/>
    <m/>
    <m/>
    <x v="35"/>
    <x v="6"/>
    <x v="15"/>
    <x v="7"/>
    <m/>
    <m/>
    <m/>
    <m/>
    <m/>
    <n v="0"/>
    <m/>
    <n v="0"/>
    <n v="0"/>
    <n v="0"/>
    <n v="0"/>
    <m/>
    <n v="0"/>
    <m/>
    <n v="0"/>
    <n v="0"/>
    <n v="0"/>
    <n v="0"/>
    <m/>
    <n v="0"/>
    <n v="0"/>
    <m/>
  </r>
  <r>
    <n v="1255"/>
    <x v="2"/>
    <x v="9"/>
    <x v="4"/>
    <m/>
    <m/>
    <x v="35"/>
    <x v="6"/>
    <x v="15"/>
    <x v="7"/>
    <m/>
    <m/>
    <m/>
    <m/>
    <m/>
    <n v="0"/>
    <m/>
    <n v="0"/>
    <n v="0"/>
    <n v="0"/>
    <n v="0"/>
    <m/>
    <n v="0"/>
    <m/>
    <n v="0"/>
    <n v="0"/>
    <n v="0"/>
    <n v="0"/>
    <m/>
    <n v="0"/>
    <n v="0"/>
    <m/>
  </r>
  <r>
    <n v="1256"/>
    <x v="2"/>
    <x v="9"/>
    <x v="4"/>
    <m/>
    <m/>
    <x v="35"/>
    <x v="6"/>
    <x v="15"/>
    <x v="7"/>
    <m/>
    <m/>
    <m/>
    <m/>
    <m/>
    <n v="0"/>
    <m/>
    <n v="0"/>
    <n v="0"/>
    <n v="0"/>
    <n v="0"/>
    <m/>
    <n v="0"/>
    <m/>
    <n v="0"/>
    <n v="0"/>
    <n v="0"/>
    <n v="0"/>
    <m/>
    <n v="0"/>
    <n v="0"/>
    <m/>
  </r>
  <r>
    <n v="1257"/>
    <x v="2"/>
    <x v="9"/>
    <x v="4"/>
    <m/>
    <m/>
    <x v="35"/>
    <x v="6"/>
    <x v="15"/>
    <x v="7"/>
    <m/>
    <m/>
    <m/>
    <m/>
    <m/>
    <n v="0"/>
    <m/>
    <n v="0"/>
    <n v="0"/>
    <n v="0"/>
    <n v="0"/>
    <m/>
    <n v="0"/>
    <m/>
    <n v="0"/>
    <n v="0"/>
    <n v="0"/>
    <n v="0"/>
    <m/>
    <n v="0"/>
    <n v="0"/>
    <m/>
  </r>
  <r>
    <n v="1258"/>
    <x v="2"/>
    <x v="9"/>
    <x v="4"/>
    <m/>
    <m/>
    <x v="35"/>
    <x v="6"/>
    <x v="15"/>
    <x v="7"/>
    <m/>
    <m/>
    <m/>
    <m/>
    <m/>
    <n v="0"/>
    <m/>
    <n v="0"/>
    <n v="0"/>
    <n v="0"/>
    <n v="0"/>
    <m/>
    <n v="0"/>
    <m/>
    <n v="0"/>
    <n v="0"/>
    <n v="0"/>
    <n v="0"/>
    <m/>
    <n v="0"/>
    <n v="0"/>
    <m/>
  </r>
  <r>
    <n v="1259"/>
    <x v="2"/>
    <x v="9"/>
    <x v="4"/>
    <m/>
    <m/>
    <x v="35"/>
    <x v="6"/>
    <x v="15"/>
    <x v="7"/>
    <m/>
    <m/>
    <m/>
    <m/>
    <m/>
    <n v="0"/>
    <m/>
    <n v="0"/>
    <n v="0"/>
    <n v="0"/>
    <n v="0"/>
    <m/>
    <n v="0"/>
    <m/>
    <n v="0"/>
    <n v="0"/>
    <n v="0"/>
    <n v="0"/>
    <m/>
    <n v="0"/>
    <n v="0"/>
    <m/>
  </r>
  <r>
    <n v="1260"/>
    <x v="2"/>
    <x v="9"/>
    <x v="4"/>
    <m/>
    <m/>
    <x v="35"/>
    <x v="6"/>
    <x v="15"/>
    <x v="7"/>
    <m/>
    <m/>
    <m/>
    <m/>
    <m/>
    <n v="0"/>
    <m/>
    <n v="0"/>
    <n v="0"/>
    <n v="0"/>
    <n v="0"/>
    <m/>
    <n v="0"/>
    <m/>
    <n v="0"/>
    <n v="0"/>
    <n v="0"/>
    <n v="0"/>
    <m/>
    <n v="0"/>
    <n v="0"/>
    <m/>
  </r>
  <r>
    <n v="1261"/>
    <x v="2"/>
    <x v="9"/>
    <x v="4"/>
    <m/>
    <m/>
    <x v="35"/>
    <x v="6"/>
    <x v="15"/>
    <x v="7"/>
    <m/>
    <m/>
    <m/>
    <m/>
    <m/>
    <n v="0"/>
    <m/>
    <n v="0"/>
    <n v="0"/>
    <n v="0"/>
    <n v="0"/>
    <m/>
    <n v="0"/>
    <m/>
    <n v="0"/>
    <n v="0"/>
    <n v="0"/>
    <n v="0"/>
    <m/>
    <n v="0"/>
    <n v="0"/>
    <m/>
  </r>
  <r>
    <n v="1262"/>
    <x v="2"/>
    <x v="9"/>
    <x v="4"/>
    <m/>
    <m/>
    <x v="35"/>
    <x v="6"/>
    <x v="15"/>
    <x v="7"/>
    <m/>
    <m/>
    <m/>
    <m/>
    <m/>
    <n v="0"/>
    <m/>
    <n v="0"/>
    <n v="0"/>
    <n v="0"/>
    <n v="0"/>
    <m/>
    <n v="0"/>
    <m/>
    <n v="0"/>
    <n v="0"/>
    <n v="0"/>
    <n v="0"/>
    <m/>
    <n v="0"/>
    <n v="0"/>
    <m/>
  </r>
  <r>
    <n v="1263"/>
    <x v="2"/>
    <x v="9"/>
    <x v="4"/>
    <m/>
    <m/>
    <x v="35"/>
    <x v="6"/>
    <x v="15"/>
    <x v="7"/>
    <m/>
    <m/>
    <m/>
    <m/>
    <m/>
    <n v="0"/>
    <m/>
    <n v="0"/>
    <n v="0"/>
    <n v="0"/>
    <n v="0"/>
    <m/>
    <n v="0"/>
    <m/>
    <n v="0"/>
    <n v="0"/>
    <n v="0"/>
    <n v="0"/>
    <m/>
    <n v="0"/>
    <n v="0"/>
    <m/>
  </r>
  <r>
    <n v="1264"/>
    <x v="2"/>
    <x v="9"/>
    <x v="4"/>
    <m/>
    <m/>
    <x v="35"/>
    <x v="6"/>
    <x v="15"/>
    <x v="7"/>
    <m/>
    <m/>
    <m/>
    <m/>
    <m/>
    <n v="0"/>
    <m/>
    <n v="0"/>
    <n v="0"/>
    <n v="0"/>
    <n v="0"/>
    <m/>
    <n v="0"/>
    <m/>
    <n v="0"/>
    <n v="0"/>
    <n v="0"/>
    <n v="0"/>
    <m/>
    <n v="0"/>
    <n v="0"/>
    <m/>
  </r>
  <r>
    <n v="1265"/>
    <x v="2"/>
    <x v="9"/>
    <x v="4"/>
    <m/>
    <m/>
    <x v="35"/>
    <x v="6"/>
    <x v="15"/>
    <x v="7"/>
    <m/>
    <m/>
    <m/>
    <m/>
    <m/>
    <n v="0"/>
    <m/>
    <n v="0"/>
    <n v="0"/>
    <n v="0"/>
    <n v="0"/>
    <m/>
    <n v="0"/>
    <m/>
    <n v="0"/>
    <n v="0"/>
    <n v="0"/>
    <n v="0"/>
    <m/>
    <n v="0"/>
    <n v="0"/>
    <m/>
  </r>
  <r>
    <n v="1266"/>
    <x v="2"/>
    <x v="9"/>
    <x v="4"/>
    <m/>
    <m/>
    <x v="35"/>
    <x v="6"/>
    <x v="15"/>
    <x v="7"/>
    <m/>
    <m/>
    <m/>
    <m/>
    <m/>
    <n v="0"/>
    <m/>
    <n v="0"/>
    <n v="0"/>
    <n v="0"/>
    <n v="0"/>
    <m/>
    <n v="0"/>
    <m/>
    <n v="0"/>
    <n v="0"/>
    <n v="0"/>
    <n v="0"/>
    <m/>
    <n v="0"/>
    <n v="0"/>
    <m/>
  </r>
  <r>
    <n v="1267"/>
    <x v="2"/>
    <x v="9"/>
    <x v="4"/>
    <m/>
    <m/>
    <x v="35"/>
    <x v="6"/>
    <x v="15"/>
    <x v="7"/>
    <m/>
    <m/>
    <m/>
    <m/>
    <m/>
    <n v="0"/>
    <m/>
    <n v="0"/>
    <n v="0"/>
    <n v="0"/>
    <n v="0"/>
    <m/>
    <n v="0"/>
    <m/>
    <n v="0"/>
    <n v="0"/>
    <n v="0"/>
    <n v="0"/>
    <m/>
    <n v="0"/>
    <n v="0"/>
    <m/>
  </r>
  <r>
    <n v="1268"/>
    <x v="2"/>
    <x v="9"/>
    <x v="4"/>
    <m/>
    <m/>
    <x v="35"/>
    <x v="6"/>
    <x v="15"/>
    <x v="7"/>
    <m/>
    <m/>
    <m/>
    <m/>
    <m/>
    <n v="0"/>
    <m/>
    <n v="0"/>
    <n v="0"/>
    <n v="0"/>
    <n v="0"/>
    <m/>
    <n v="0"/>
    <m/>
    <n v="0"/>
    <n v="0"/>
    <n v="0"/>
    <n v="0"/>
    <m/>
    <n v="0"/>
    <n v="0"/>
    <m/>
  </r>
  <r>
    <n v="1269"/>
    <x v="2"/>
    <x v="9"/>
    <x v="4"/>
    <m/>
    <m/>
    <x v="35"/>
    <x v="6"/>
    <x v="15"/>
    <x v="7"/>
    <m/>
    <m/>
    <m/>
    <m/>
    <m/>
    <n v="0"/>
    <m/>
    <n v="0"/>
    <n v="0"/>
    <n v="0"/>
    <n v="0"/>
    <m/>
    <n v="0"/>
    <m/>
    <n v="0"/>
    <n v="0"/>
    <n v="0"/>
    <n v="0"/>
    <m/>
    <n v="0"/>
    <n v="0"/>
    <m/>
  </r>
  <r>
    <n v="1270"/>
    <x v="2"/>
    <x v="9"/>
    <x v="4"/>
    <m/>
    <m/>
    <x v="35"/>
    <x v="6"/>
    <x v="15"/>
    <x v="7"/>
    <m/>
    <m/>
    <m/>
    <m/>
    <m/>
    <n v="0"/>
    <m/>
    <n v="0"/>
    <n v="0"/>
    <n v="0"/>
    <n v="0"/>
    <m/>
    <n v="0"/>
    <m/>
    <n v="0"/>
    <n v="0"/>
    <n v="0"/>
    <n v="0"/>
    <m/>
    <n v="0"/>
    <n v="0"/>
    <m/>
  </r>
  <r>
    <n v="1271"/>
    <x v="2"/>
    <x v="9"/>
    <x v="4"/>
    <m/>
    <m/>
    <x v="35"/>
    <x v="6"/>
    <x v="15"/>
    <x v="7"/>
    <m/>
    <m/>
    <m/>
    <m/>
    <m/>
    <n v="0"/>
    <m/>
    <n v="0"/>
    <n v="0"/>
    <n v="0"/>
    <n v="0"/>
    <m/>
    <n v="0"/>
    <m/>
    <n v="0"/>
    <n v="0"/>
    <n v="0"/>
    <n v="0"/>
    <m/>
    <n v="0"/>
    <n v="0"/>
    <m/>
  </r>
  <r>
    <n v="1272"/>
    <x v="2"/>
    <x v="9"/>
    <x v="4"/>
    <m/>
    <m/>
    <x v="35"/>
    <x v="6"/>
    <x v="15"/>
    <x v="7"/>
    <m/>
    <m/>
    <m/>
    <m/>
    <m/>
    <n v="0"/>
    <m/>
    <n v="0"/>
    <n v="0"/>
    <n v="0"/>
    <n v="0"/>
    <m/>
    <n v="0"/>
    <m/>
    <n v="0"/>
    <n v="0"/>
    <n v="0"/>
    <n v="0"/>
    <m/>
    <n v="0"/>
    <n v="0"/>
    <m/>
  </r>
  <r>
    <n v="1273"/>
    <x v="2"/>
    <x v="9"/>
    <x v="4"/>
    <m/>
    <m/>
    <x v="35"/>
    <x v="6"/>
    <x v="15"/>
    <x v="7"/>
    <m/>
    <m/>
    <m/>
    <m/>
    <m/>
    <n v="0"/>
    <m/>
    <n v="0"/>
    <n v="0"/>
    <n v="0"/>
    <n v="0"/>
    <m/>
    <n v="0"/>
    <m/>
    <n v="0"/>
    <n v="0"/>
    <n v="0"/>
    <n v="0"/>
    <m/>
    <n v="0"/>
    <n v="0"/>
    <m/>
  </r>
  <r>
    <n v="1274"/>
    <x v="2"/>
    <x v="9"/>
    <x v="4"/>
    <m/>
    <m/>
    <x v="35"/>
    <x v="6"/>
    <x v="15"/>
    <x v="7"/>
    <m/>
    <m/>
    <m/>
    <m/>
    <m/>
    <n v="0"/>
    <m/>
    <n v="0"/>
    <n v="0"/>
    <n v="0"/>
    <n v="0"/>
    <m/>
    <n v="0"/>
    <m/>
    <n v="0"/>
    <n v="0"/>
    <n v="0"/>
    <n v="0"/>
    <m/>
    <n v="0"/>
    <n v="0"/>
    <m/>
  </r>
  <r>
    <n v="1275"/>
    <x v="2"/>
    <x v="9"/>
    <x v="4"/>
    <m/>
    <m/>
    <x v="35"/>
    <x v="6"/>
    <x v="15"/>
    <x v="7"/>
    <m/>
    <m/>
    <m/>
    <m/>
    <m/>
    <n v="0"/>
    <m/>
    <n v="0"/>
    <n v="0"/>
    <n v="0"/>
    <n v="0"/>
    <m/>
    <n v="0"/>
    <m/>
    <n v="0"/>
    <n v="0"/>
    <n v="0"/>
    <n v="0"/>
    <m/>
    <n v="0"/>
    <n v="0"/>
    <m/>
  </r>
  <r>
    <n v="1276"/>
    <x v="2"/>
    <x v="9"/>
    <x v="4"/>
    <m/>
    <m/>
    <x v="35"/>
    <x v="6"/>
    <x v="15"/>
    <x v="7"/>
    <m/>
    <m/>
    <m/>
    <m/>
    <m/>
    <n v="0"/>
    <m/>
    <n v="0"/>
    <n v="0"/>
    <n v="0"/>
    <n v="0"/>
    <m/>
    <n v="0"/>
    <m/>
    <n v="0"/>
    <n v="0"/>
    <n v="0"/>
    <n v="0"/>
    <m/>
    <n v="0"/>
    <n v="0"/>
    <m/>
  </r>
  <r>
    <n v="1277"/>
    <x v="2"/>
    <x v="9"/>
    <x v="4"/>
    <m/>
    <m/>
    <x v="35"/>
    <x v="6"/>
    <x v="15"/>
    <x v="7"/>
    <m/>
    <m/>
    <m/>
    <m/>
    <m/>
    <n v="0"/>
    <m/>
    <n v="0"/>
    <n v="0"/>
    <n v="0"/>
    <n v="0"/>
    <m/>
    <n v="0"/>
    <m/>
    <n v="0"/>
    <n v="0"/>
    <n v="0"/>
    <n v="0"/>
    <m/>
    <n v="0"/>
    <n v="0"/>
    <m/>
  </r>
  <r>
    <n v="1278"/>
    <x v="2"/>
    <x v="9"/>
    <x v="4"/>
    <m/>
    <m/>
    <x v="35"/>
    <x v="6"/>
    <x v="15"/>
    <x v="7"/>
    <m/>
    <m/>
    <m/>
    <m/>
    <m/>
    <n v="0"/>
    <m/>
    <n v="0"/>
    <n v="0"/>
    <n v="0"/>
    <n v="0"/>
    <m/>
    <n v="0"/>
    <m/>
    <n v="0"/>
    <n v="0"/>
    <n v="0"/>
    <n v="0"/>
    <m/>
    <n v="0"/>
    <n v="0"/>
    <m/>
  </r>
  <r>
    <n v="1279"/>
    <x v="2"/>
    <x v="9"/>
    <x v="4"/>
    <m/>
    <m/>
    <x v="35"/>
    <x v="6"/>
    <x v="15"/>
    <x v="7"/>
    <m/>
    <m/>
    <m/>
    <m/>
    <m/>
    <n v="0"/>
    <m/>
    <n v="0"/>
    <n v="0"/>
    <n v="0"/>
    <n v="0"/>
    <m/>
    <n v="0"/>
    <m/>
    <n v="0"/>
    <n v="0"/>
    <n v="0"/>
    <n v="0"/>
    <m/>
    <n v="0"/>
    <n v="0"/>
    <m/>
  </r>
  <r>
    <n v="1280"/>
    <x v="2"/>
    <x v="9"/>
    <x v="4"/>
    <m/>
    <m/>
    <x v="35"/>
    <x v="6"/>
    <x v="15"/>
    <x v="7"/>
    <m/>
    <m/>
    <m/>
    <m/>
    <m/>
    <n v="0"/>
    <m/>
    <n v="0"/>
    <n v="0"/>
    <n v="0"/>
    <n v="0"/>
    <m/>
    <n v="0"/>
    <m/>
    <n v="0"/>
    <n v="0"/>
    <n v="0"/>
    <n v="0"/>
    <m/>
    <n v="0"/>
    <n v="0"/>
    <m/>
  </r>
  <r>
    <n v="1281"/>
    <x v="2"/>
    <x v="9"/>
    <x v="4"/>
    <m/>
    <m/>
    <x v="35"/>
    <x v="6"/>
    <x v="15"/>
    <x v="7"/>
    <m/>
    <m/>
    <m/>
    <m/>
    <m/>
    <n v="0"/>
    <m/>
    <n v="0"/>
    <n v="0"/>
    <n v="0"/>
    <n v="0"/>
    <m/>
    <n v="0"/>
    <m/>
    <n v="0"/>
    <n v="0"/>
    <n v="0"/>
    <n v="0"/>
    <m/>
    <n v="0"/>
    <n v="0"/>
    <m/>
  </r>
  <r>
    <n v="1282"/>
    <x v="2"/>
    <x v="9"/>
    <x v="4"/>
    <m/>
    <m/>
    <x v="35"/>
    <x v="6"/>
    <x v="15"/>
    <x v="7"/>
    <m/>
    <m/>
    <m/>
    <m/>
    <m/>
    <n v="0"/>
    <m/>
    <n v="0"/>
    <n v="0"/>
    <n v="0"/>
    <n v="0"/>
    <m/>
    <n v="0"/>
    <m/>
    <n v="0"/>
    <n v="0"/>
    <n v="0"/>
    <n v="0"/>
    <m/>
    <n v="0"/>
    <n v="0"/>
    <m/>
  </r>
  <r>
    <n v="1283"/>
    <x v="2"/>
    <x v="9"/>
    <x v="4"/>
    <m/>
    <m/>
    <x v="35"/>
    <x v="6"/>
    <x v="15"/>
    <x v="7"/>
    <m/>
    <m/>
    <m/>
    <m/>
    <m/>
    <n v="0"/>
    <m/>
    <n v="0"/>
    <n v="0"/>
    <n v="0"/>
    <n v="0"/>
    <m/>
    <n v="0"/>
    <m/>
    <n v="0"/>
    <n v="0"/>
    <n v="0"/>
    <n v="0"/>
    <m/>
    <n v="0"/>
    <n v="0"/>
    <m/>
  </r>
  <r>
    <n v="1284"/>
    <x v="2"/>
    <x v="9"/>
    <x v="4"/>
    <m/>
    <m/>
    <x v="35"/>
    <x v="6"/>
    <x v="15"/>
    <x v="7"/>
    <m/>
    <m/>
    <m/>
    <m/>
    <m/>
    <n v="0"/>
    <m/>
    <n v="0"/>
    <n v="0"/>
    <n v="0"/>
    <n v="0"/>
    <m/>
    <n v="0"/>
    <m/>
    <n v="0"/>
    <n v="0"/>
    <n v="0"/>
    <n v="0"/>
    <m/>
    <n v="0"/>
    <n v="0"/>
    <m/>
  </r>
  <r>
    <n v="1285"/>
    <x v="2"/>
    <x v="9"/>
    <x v="4"/>
    <m/>
    <m/>
    <x v="35"/>
    <x v="6"/>
    <x v="15"/>
    <x v="7"/>
    <m/>
    <m/>
    <m/>
    <m/>
    <m/>
    <n v="0"/>
    <m/>
    <n v="0"/>
    <n v="0"/>
    <n v="0"/>
    <n v="0"/>
    <m/>
    <n v="0"/>
    <m/>
    <n v="0"/>
    <n v="0"/>
    <n v="0"/>
    <n v="0"/>
    <m/>
    <n v="0"/>
    <n v="0"/>
    <m/>
  </r>
  <r>
    <n v="1286"/>
    <x v="2"/>
    <x v="9"/>
    <x v="4"/>
    <m/>
    <m/>
    <x v="35"/>
    <x v="6"/>
    <x v="15"/>
    <x v="7"/>
    <m/>
    <m/>
    <m/>
    <m/>
    <m/>
    <n v="0"/>
    <m/>
    <n v="0"/>
    <n v="0"/>
    <n v="0"/>
    <n v="0"/>
    <m/>
    <n v="0"/>
    <m/>
    <n v="0"/>
    <n v="0"/>
    <n v="0"/>
    <n v="0"/>
    <m/>
    <n v="0"/>
    <n v="0"/>
    <m/>
  </r>
  <r>
    <n v="1287"/>
    <x v="2"/>
    <x v="9"/>
    <x v="4"/>
    <m/>
    <m/>
    <x v="35"/>
    <x v="6"/>
    <x v="15"/>
    <x v="7"/>
    <m/>
    <m/>
    <m/>
    <m/>
    <m/>
    <n v="0"/>
    <m/>
    <n v="0"/>
    <n v="0"/>
    <n v="0"/>
    <n v="0"/>
    <m/>
    <n v="0"/>
    <m/>
    <n v="0"/>
    <n v="0"/>
    <n v="0"/>
    <n v="0"/>
    <m/>
    <n v="0"/>
    <n v="0"/>
    <m/>
  </r>
  <r>
    <n v="1288"/>
    <x v="2"/>
    <x v="9"/>
    <x v="4"/>
    <m/>
    <m/>
    <x v="35"/>
    <x v="6"/>
    <x v="15"/>
    <x v="7"/>
    <m/>
    <m/>
    <m/>
    <m/>
    <m/>
    <n v="0"/>
    <m/>
    <n v="0"/>
    <n v="0"/>
    <n v="0"/>
    <n v="0"/>
    <m/>
    <n v="0"/>
    <m/>
    <n v="0"/>
    <n v="0"/>
    <n v="0"/>
    <n v="0"/>
    <m/>
    <n v="0"/>
    <n v="0"/>
    <m/>
  </r>
  <r>
    <n v="1289"/>
    <x v="2"/>
    <x v="9"/>
    <x v="4"/>
    <m/>
    <m/>
    <x v="35"/>
    <x v="6"/>
    <x v="15"/>
    <x v="7"/>
    <m/>
    <m/>
    <m/>
    <m/>
    <m/>
    <n v="0"/>
    <m/>
    <n v="0"/>
    <n v="0"/>
    <n v="0"/>
    <n v="0"/>
    <m/>
    <n v="0"/>
    <m/>
    <n v="0"/>
    <n v="0"/>
    <n v="0"/>
    <n v="0"/>
    <m/>
    <n v="0"/>
    <n v="0"/>
    <m/>
  </r>
  <r>
    <n v="1290"/>
    <x v="2"/>
    <x v="9"/>
    <x v="4"/>
    <m/>
    <m/>
    <x v="35"/>
    <x v="6"/>
    <x v="15"/>
    <x v="7"/>
    <m/>
    <m/>
    <m/>
    <m/>
    <m/>
    <n v="0"/>
    <m/>
    <n v="0"/>
    <n v="0"/>
    <n v="0"/>
    <n v="0"/>
    <m/>
    <n v="0"/>
    <m/>
    <n v="0"/>
    <n v="0"/>
    <n v="0"/>
    <n v="0"/>
    <m/>
    <n v="0"/>
    <n v="0"/>
    <m/>
  </r>
  <r>
    <n v="1291"/>
    <x v="2"/>
    <x v="9"/>
    <x v="4"/>
    <m/>
    <m/>
    <x v="35"/>
    <x v="6"/>
    <x v="15"/>
    <x v="7"/>
    <m/>
    <m/>
    <m/>
    <m/>
    <m/>
    <n v="0"/>
    <m/>
    <n v="0"/>
    <n v="0"/>
    <n v="0"/>
    <n v="0"/>
    <m/>
    <n v="0"/>
    <m/>
    <n v="0"/>
    <n v="0"/>
    <n v="0"/>
    <n v="0"/>
    <m/>
    <n v="0"/>
    <n v="0"/>
    <m/>
  </r>
  <r>
    <n v="1292"/>
    <x v="2"/>
    <x v="9"/>
    <x v="4"/>
    <m/>
    <m/>
    <x v="35"/>
    <x v="6"/>
    <x v="15"/>
    <x v="7"/>
    <m/>
    <m/>
    <m/>
    <m/>
    <m/>
    <n v="0"/>
    <m/>
    <n v="0"/>
    <n v="0"/>
    <n v="0"/>
    <n v="0"/>
    <m/>
    <n v="0"/>
    <m/>
    <n v="0"/>
    <n v="0"/>
    <n v="0"/>
    <n v="0"/>
    <m/>
    <n v="0"/>
    <n v="0"/>
    <m/>
  </r>
  <r>
    <n v="1293"/>
    <x v="2"/>
    <x v="9"/>
    <x v="4"/>
    <m/>
    <m/>
    <x v="35"/>
    <x v="6"/>
    <x v="15"/>
    <x v="7"/>
    <m/>
    <m/>
    <m/>
    <m/>
    <m/>
    <n v="0"/>
    <m/>
    <n v="0"/>
    <n v="0"/>
    <n v="0"/>
    <n v="0"/>
    <m/>
    <n v="0"/>
    <m/>
    <n v="0"/>
    <n v="0"/>
    <n v="0"/>
    <n v="0"/>
    <m/>
    <n v="0"/>
    <n v="0"/>
    <m/>
  </r>
  <r>
    <n v="1294"/>
    <x v="2"/>
    <x v="9"/>
    <x v="4"/>
    <m/>
    <m/>
    <x v="35"/>
    <x v="6"/>
    <x v="15"/>
    <x v="7"/>
    <m/>
    <m/>
    <m/>
    <m/>
    <m/>
    <n v="0"/>
    <m/>
    <n v="0"/>
    <n v="0"/>
    <n v="0"/>
    <n v="0"/>
    <m/>
    <n v="0"/>
    <m/>
    <n v="0"/>
    <n v="0"/>
    <n v="0"/>
    <n v="0"/>
    <m/>
    <n v="0"/>
    <n v="0"/>
    <m/>
  </r>
  <r>
    <n v="1295"/>
    <x v="2"/>
    <x v="9"/>
    <x v="4"/>
    <m/>
    <m/>
    <x v="35"/>
    <x v="6"/>
    <x v="15"/>
    <x v="7"/>
    <m/>
    <m/>
    <m/>
    <m/>
    <m/>
    <n v="0"/>
    <m/>
    <n v="0"/>
    <n v="0"/>
    <n v="0"/>
    <n v="0"/>
    <m/>
    <n v="0"/>
    <m/>
    <n v="0"/>
    <n v="0"/>
    <n v="0"/>
    <n v="0"/>
    <m/>
    <n v="0"/>
    <n v="0"/>
    <m/>
  </r>
  <r>
    <n v="1296"/>
    <x v="2"/>
    <x v="9"/>
    <x v="4"/>
    <m/>
    <m/>
    <x v="35"/>
    <x v="6"/>
    <x v="15"/>
    <x v="7"/>
    <m/>
    <m/>
    <m/>
    <m/>
    <m/>
    <n v="0"/>
    <m/>
    <n v="0"/>
    <n v="0"/>
    <n v="0"/>
    <n v="0"/>
    <m/>
    <n v="0"/>
    <m/>
    <n v="0"/>
    <n v="0"/>
    <n v="0"/>
    <n v="0"/>
    <m/>
    <n v="0"/>
    <n v="0"/>
    <m/>
  </r>
  <r>
    <n v="1297"/>
    <x v="2"/>
    <x v="9"/>
    <x v="4"/>
    <m/>
    <m/>
    <x v="35"/>
    <x v="6"/>
    <x v="15"/>
    <x v="7"/>
    <m/>
    <m/>
    <m/>
    <m/>
    <m/>
    <n v="0"/>
    <m/>
    <n v="0"/>
    <n v="0"/>
    <n v="0"/>
    <n v="0"/>
    <m/>
    <n v="0"/>
    <m/>
    <n v="0"/>
    <n v="0"/>
    <n v="0"/>
    <n v="0"/>
    <m/>
    <n v="0"/>
    <n v="0"/>
    <m/>
  </r>
  <r>
    <n v="1298"/>
    <x v="2"/>
    <x v="9"/>
    <x v="4"/>
    <m/>
    <m/>
    <x v="35"/>
    <x v="6"/>
    <x v="15"/>
    <x v="7"/>
    <m/>
    <m/>
    <m/>
    <m/>
    <m/>
    <n v="0"/>
    <m/>
    <n v="0"/>
    <n v="0"/>
    <n v="0"/>
    <n v="0"/>
    <m/>
    <n v="0"/>
    <m/>
    <n v="0"/>
    <n v="0"/>
    <n v="0"/>
    <n v="0"/>
    <m/>
    <n v="0"/>
    <n v="0"/>
    <m/>
  </r>
  <r>
    <n v="1299"/>
    <x v="2"/>
    <x v="9"/>
    <x v="4"/>
    <m/>
    <m/>
    <x v="35"/>
    <x v="6"/>
    <x v="15"/>
    <x v="7"/>
    <m/>
    <m/>
    <m/>
    <m/>
    <m/>
    <n v="0"/>
    <m/>
    <n v="0"/>
    <n v="0"/>
    <n v="0"/>
    <n v="0"/>
    <m/>
    <n v="0"/>
    <m/>
    <n v="0"/>
    <n v="0"/>
    <n v="0"/>
    <n v="0"/>
    <m/>
    <n v="0"/>
    <n v="0"/>
    <m/>
  </r>
  <r>
    <n v="1300"/>
    <x v="2"/>
    <x v="9"/>
    <x v="4"/>
    <m/>
    <m/>
    <x v="35"/>
    <x v="6"/>
    <x v="15"/>
    <x v="7"/>
    <m/>
    <m/>
    <m/>
    <m/>
    <m/>
    <n v="0"/>
    <m/>
    <n v="0"/>
    <n v="0"/>
    <n v="0"/>
    <n v="0"/>
    <m/>
    <n v="0"/>
    <m/>
    <n v="0"/>
    <n v="0"/>
    <n v="0"/>
    <n v="0"/>
    <m/>
    <n v="0"/>
    <n v="0"/>
    <m/>
  </r>
  <r>
    <n v="1301"/>
    <x v="2"/>
    <x v="9"/>
    <x v="4"/>
    <m/>
    <m/>
    <x v="35"/>
    <x v="6"/>
    <x v="15"/>
    <x v="7"/>
    <m/>
    <m/>
    <m/>
    <m/>
    <m/>
    <n v="0"/>
    <m/>
    <n v="0"/>
    <n v="0"/>
    <n v="0"/>
    <n v="0"/>
    <m/>
    <n v="0"/>
    <m/>
    <n v="0"/>
    <n v="0"/>
    <n v="0"/>
    <n v="0"/>
    <m/>
    <n v="0"/>
    <n v="0"/>
    <m/>
  </r>
  <r>
    <n v="1302"/>
    <x v="2"/>
    <x v="9"/>
    <x v="4"/>
    <m/>
    <m/>
    <x v="35"/>
    <x v="6"/>
    <x v="15"/>
    <x v="7"/>
    <m/>
    <m/>
    <m/>
    <m/>
    <m/>
    <n v="0"/>
    <m/>
    <n v="0"/>
    <n v="0"/>
    <n v="0"/>
    <n v="0"/>
    <m/>
    <n v="0"/>
    <m/>
    <n v="0"/>
    <n v="0"/>
    <n v="0"/>
    <n v="0"/>
    <m/>
    <n v="0"/>
    <n v="0"/>
    <m/>
  </r>
  <r>
    <n v="1303"/>
    <x v="2"/>
    <x v="9"/>
    <x v="4"/>
    <m/>
    <m/>
    <x v="35"/>
    <x v="6"/>
    <x v="15"/>
    <x v="7"/>
    <m/>
    <m/>
    <m/>
    <m/>
    <m/>
    <n v="0"/>
    <m/>
    <n v="0"/>
    <n v="0"/>
    <n v="0"/>
    <n v="0"/>
    <m/>
    <n v="0"/>
    <m/>
    <n v="0"/>
    <n v="0"/>
    <n v="0"/>
    <n v="0"/>
    <m/>
    <n v="0"/>
    <n v="0"/>
    <m/>
  </r>
  <r>
    <n v="1304"/>
    <x v="2"/>
    <x v="9"/>
    <x v="4"/>
    <m/>
    <m/>
    <x v="35"/>
    <x v="6"/>
    <x v="15"/>
    <x v="7"/>
    <m/>
    <m/>
    <m/>
    <m/>
    <m/>
    <n v="0"/>
    <m/>
    <n v="0"/>
    <n v="0"/>
    <n v="0"/>
    <n v="0"/>
    <m/>
    <n v="0"/>
    <m/>
    <n v="0"/>
    <n v="0"/>
    <n v="0"/>
    <n v="0"/>
    <m/>
    <n v="0"/>
    <n v="0"/>
    <m/>
  </r>
  <r>
    <n v="1305"/>
    <x v="2"/>
    <x v="9"/>
    <x v="4"/>
    <m/>
    <m/>
    <x v="35"/>
    <x v="6"/>
    <x v="15"/>
    <x v="7"/>
    <m/>
    <m/>
    <m/>
    <m/>
    <m/>
    <n v="0"/>
    <m/>
    <n v="0"/>
    <n v="0"/>
    <n v="0"/>
    <n v="0"/>
    <m/>
    <n v="0"/>
    <m/>
    <n v="0"/>
    <n v="0"/>
    <n v="0"/>
    <n v="0"/>
    <m/>
    <n v="0"/>
    <n v="0"/>
    <m/>
  </r>
  <r>
    <n v="1306"/>
    <x v="2"/>
    <x v="9"/>
    <x v="4"/>
    <m/>
    <m/>
    <x v="35"/>
    <x v="6"/>
    <x v="15"/>
    <x v="7"/>
    <m/>
    <m/>
    <m/>
    <m/>
    <m/>
    <n v="0"/>
    <m/>
    <n v="0"/>
    <n v="0"/>
    <n v="0"/>
    <n v="0"/>
    <m/>
    <n v="0"/>
    <m/>
    <n v="0"/>
    <n v="0"/>
    <n v="0"/>
    <n v="0"/>
    <m/>
    <n v="0"/>
    <n v="0"/>
    <m/>
  </r>
  <r>
    <n v="1307"/>
    <x v="2"/>
    <x v="9"/>
    <x v="4"/>
    <m/>
    <m/>
    <x v="35"/>
    <x v="6"/>
    <x v="15"/>
    <x v="7"/>
    <m/>
    <m/>
    <m/>
    <m/>
    <m/>
    <n v="0"/>
    <m/>
    <n v="0"/>
    <n v="0"/>
    <n v="0"/>
    <n v="0"/>
    <m/>
    <n v="0"/>
    <m/>
    <n v="0"/>
    <n v="0"/>
    <n v="0"/>
    <n v="0"/>
    <m/>
    <n v="0"/>
    <n v="0"/>
    <m/>
  </r>
  <r>
    <n v="1308"/>
    <x v="2"/>
    <x v="9"/>
    <x v="4"/>
    <m/>
    <m/>
    <x v="35"/>
    <x v="6"/>
    <x v="15"/>
    <x v="7"/>
    <m/>
    <m/>
    <m/>
    <m/>
    <m/>
    <n v="0"/>
    <m/>
    <n v="0"/>
    <n v="0"/>
    <n v="0"/>
    <n v="0"/>
    <m/>
    <n v="0"/>
    <m/>
    <n v="0"/>
    <n v="0"/>
    <n v="0"/>
    <n v="0"/>
    <m/>
    <n v="0"/>
    <n v="0"/>
    <m/>
  </r>
  <r>
    <n v="1309"/>
    <x v="2"/>
    <x v="9"/>
    <x v="4"/>
    <m/>
    <m/>
    <x v="35"/>
    <x v="6"/>
    <x v="15"/>
    <x v="7"/>
    <m/>
    <m/>
    <m/>
    <m/>
    <m/>
    <n v="0"/>
    <m/>
    <n v="0"/>
    <n v="0"/>
    <n v="0"/>
    <n v="0"/>
    <m/>
    <n v="0"/>
    <m/>
    <n v="0"/>
    <n v="0"/>
    <n v="0"/>
    <n v="0"/>
    <m/>
    <n v="0"/>
    <n v="0"/>
    <m/>
  </r>
  <r>
    <n v="1310"/>
    <x v="2"/>
    <x v="9"/>
    <x v="4"/>
    <m/>
    <m/>
    <x v="35"/>
    <x v="6"/>
    <x v="15"/>
    <x v="7"/>
    <m/>
    <m/>
    <m/>
    <m/>
    <m/>
    <n v="0"/>
    <m/>
    <n v="0"/>
    <n v="0"/>
    <n v="0"/>
    <n v="0"/>
    <m/>
    <n v="0"/>
    <m/>
    <n v="0"/>
    <n v="0"/>
    <n v="0"/>
    <n v="0"/>
    <m/>
    <n v="0"/>
    <n v="0"/>
    <m/>
  </r>
  <r>
    <n v="1311"/>
    <x v="2"/>
    <x v="9"/>
    <x v="4"/>
    <m/>
    <m/>
    <x v="35"/>
    <x v="6"/>
    <x v="15"/>
    <x v="7"/>
    <m/>
    <m/>
    <m/>
    <m/>
    <m/>
    <n v="0"/>
    <m/>
    <n v="0"/>
    <n v="0"/>
    <n v="0"/>
    <n v="0"/>
    <m/>
    <n v="0"/>
    <m/>
    <n v="0"/>
    <n v="0"/>
    <n v="0"/>
    <n v="0"/>
    <m/>
    <n v="0"/>
    <n v="0"/>
    <m/>
  </r>
  <r>
    <n v="1312"/>
    <x v="2"/>
    <x v="9"/>
    <x v="4"/>
    <m/>
    <m/>
    <x v="35"/>
    <x v="6"/>
    <x v="15"/>
    <x v="7"/>
    <m/>
    <m/>
    <m/>
    <m/>
    <m/>
    <n v="0"/>
    <m/>
    <n v="0"/>
    <n v="0"/>
    <n v="0"/>
    <n v="0"/>
    <m/>
    <n v="0"/>
    <m/>
    <n v="0"/>
    <n v="0"/>
    <n v="0"/>
    <n v="0"/>
    <m/>
    <n v="0"/>
    <n v="0"/>
    <m/>
  </r>
  <r>
    <n v="1313"/>
    <x v="2"/>
    <x v="9"/>
    <x v="4"/>
    <m/>
    <m/>
    <x v="35"/>
    <x v="6"/>
    <x v="15"/>
    <x v="7"/>
    <m/>
    <m/>
    <m/>
    <m/>
    <m/>
    <n v="0"/>
    <m/>
    <n v="0"/>
    <n v="0"/>
    <n v="0"/>
    <n v="0"/>
    <m/>
    <n v="0"/>
    <m/>
    <n v="0"/>
    <n v="0"/>
    <n v="0"/>
    <n v="0"/>
    <m/>
    <n v="0"/>
    <n v="0"/>
    <m/>
  </r>
  <r>
    <n v="1314"/>
    <x v="2"/>
    <x v="9"/>
    <x v="4"/>
    <m/>
    <m/>
    <x v="35"/>
    <x v="6"/>
    <x v="15"/>
    <x v="7"/>
    <m/>
    <m/>
    <m/>
    <m/>
    <m/>
    <n v="0"/>
    <m/>
    <n v="0"/>
    <n v="0"/>
    <n v="0"/>
    <n v="0"/>
    <m/>
    <n v="0"/>
    <m/>
    <n v="0"/>
    <n v="0"/>
    <n v="0"/>
    <n v="0"/>
    <m/>
    <n v="0"/>
    <n v="0"/>
    <m/>
  </r>
  <r>
    <n v="1315"/>
    <x v="2"/>
    <x v="9"/>
    <x v="4"/>
    <m/>
    <m/>
    <x v="35"/>
    <x v="6"/>
    <x v="15"/>
    <x v="7"/>
    <m/>
    <m/>
    <m/>
    <m/>
    <m/>
    <n v="0"/>
    <m/>
    <n v="0"/>
    <n v="0"/>
    <n v="0"/>
    <n v="0"/>
    <m/>
    <n v="0"/>
    <m/>
    <n v="0"/>
    <n v="0"/>
    <n v="0"/>
    <n v="0"/>
    <m/>
    <n v="0"/>
    <n v="0"/>
    <m/>
  </r>
  <r>
    <n v="1316"/>
    <x v="2"/>
    <x v="9"/>
    <x v="4"/>
    <m/>
    <m/>
    <x v="35"/>
    <x v="6"/>
    <x v="15"/>
    <x v="7"/>
    <m/>
    <m/>
    <m/>
    <m/>
    <m/>
    <n v="0"/>
    <m/>
    <n v="0"/>
    <n v="0"/>
    <n v="0"/>
    <n v="0"/>
    <m/>
    <n v="0"/>
    <m/>
    <n v="0"/>
    <n v="0"/>
    <n v="0"/>
    <n v="0"/>
    <m/>
    <n v="0"/>
    <n v="0"/>
    <m/>
  </r>
  <r>
    <n v="1317"/>
    <x v="2"/>
    <x v="9"/>
    <x v="4"/>
    <m/>
    <m/>
    <x v="35"/>
    <x v="6"/>
    <x v="15"/>
    <x v="7"/>
    <m/>
    <m/>
    <m/>
    <m/>
    <m/>
    <n v="0"/>
    <m/>
    <n v="0"/>
    <n v="0"/>
    <n v="0"/>
    <n v="0"/>
    <m/>
    <n v="0"/>
    <m/>
    <n v="0"/>
    <n v="0"/>
    <n v="0"/>
    <n v="0"/>
    <m/>
    <n v="0"/>
    <n v="0"/>
    <m/>
  </r>
  <r>
    <n v="1318"/>
    <x v="2"/>
    <x v="9"/>
    <x v="4"/>
    <m/>
    <m/>
    <x v="35"/>
    <x v="6"/>
    <x v="15"/>
    <x v="7"/>
    <m/>
    <m/>
    <m/>
    <m/>
    <m/>
    <n v="0"/>
    <m/>
    <n v="0"/>
    <n v="0"/>
    <n v="0"/>
    <n v="0"/>
    <m/>
    <n v="0"/>
    <m/>
    <n v="0"/>
    <n v="0"/>
    <n v="0"/>
    <n v="0"/>
    <m/>
    <n v="0"/>
    <n v="0"/>
    <m/>
  </r>
  <r>
    <n v="1319"/>
    <x v="2"/>
    <x v="9"/>
    <x v="4"/>
    <m/>
    <m/>
    <x v="35"/>
    <x v="6"/>
    <x v="15"/>
    <x v="7"/>
    <m/>
    <m/>
    <m/>
    <m/>
    <m/>
    <n v="0"/>
    <m/>
    <n v="0"/>
    <n v="0"/>
    <n v="0"/>
    <n v="0"/>
    <m/>
    <n v="0"/>
    <m/>
    <n v="0"/>
    <n v="0"/>
    <n v="0"/>
    <n v="0"/>
    <m/>
    <n v="0"/>
    <n v="0"/>
    <m/>
  </r>
  <r>
    <n v="1320"/>
    <x v="2"/>
    <x v="9"/>
    <x v="4"/>
    <m/>
    <m/>
    <x v="35"/>
    <x v="6"/>
    <x v="15"/>
    <x v="7"/>
    <m/>
    <m/>
    <m/>
    <m/>
    <m/>
    <n v="0"/>
    <m/>
    <n v="0"/>
    <n v="0"/>
    <n v="0"/>
    <n v="0"/>
    <m/>
    <n v="0"/>
    <m/>
    <n v="0"/>
    <n v="0"/>
    <n v="0"/>
    <n v="0"/>
    <m/>
    <n v="0"/>
    <n v="0"/>
    <m/>
  </r>
  <r>
    <n v="1321"/>
    <x v="2"/>
    <x v="9"/>
    <x v="4"/>
    <m/>
    <m/>
    <x v="35"/>
    <x v="6"/>
    <x v="15"/>
    <x v="7"/>
    <m/>
    <m/>
    <m/>
    <m/>
    <m/>
    <n v="0"/>
    <m/>
    <n v="0"/>
    <n v="0"/>
    <n v="0"/>
    <n v="0"/>
    <m/>
    <n v="0"/>
    <m/>
    <n v="0"/>
    <n v="0"/>
    <n v="0"/>
    <n v="0"/>
    <m/>
    <n v="0"/>
    <n v="0"/>
    <m/>
  </r>
  <r>
    <n v="1322"/>
    <x v="2"/>
    <x v="9"/>
    <x v="4"/>
    <m/>
    <m/>
    <x v="35"/>
    <x v="6"/>
    <x v="15"/>
    <x v="7"/>
    <m/>
    <m/>
    <m/>
    <m/>
    <m/>
    <n v="0"/>
    <m/>
    <n v="0"/>
    <n v="0"/>
    <n v="0"/>
    <n v="0"/>
    <m/>
    <n v="0"/>
    <m/>
    <n v="0"/>
    <n v="0"/>
    <n v="0"/>
    <n v="0"/>
    <m/>
    <n v="0"/>
    <n v="0"/>
    <m/>
  </r>
  <r>
    <n v="1323"/>
    <x v="2"/>
    <x v="9"/>
    <x v="4"/>
    <m/>
    <m/>
    <x v="35"/>
    <x v="6"/>
    <x v="15"/>
    <x v="7"/>
    <m/>
    <m/>
    <m/>
    <m/>
    <m/>
    <n v="0"/>
    <m/>
    <n v="0"/>
    <n v="0"/>
    <n v="0"/>
    <n v="0"/>
    <m/>
    <n v="0"/>
    <m/>
    <n v="0"/>
    <n v="0"/>
    <n v="0"/>
    <n v="0"/>
    <m/>
    <n v="0"/>
    <n v="0"/>
    <m/>
  </r>
  <r>
    <n v="1324"/>
    <x v="2"/>
    <x v="9"/>
    <x v="4"/>
    <m/>
    <m/>
    <x v="35"/>
    <x v="6"/>
    <x v="15"/>
    <x v="7"/>
    <m/>
    <m/>
    <m/>
    <m/>
    <m/>
    <n v="0"/>
    <m/>
    <n v="0"/>
    <n v="0"/>
    <n v="0"/>
    <n v="0"/>
    <m/>
    <n v="0"/>
    <m/>
    <n v="0"/>
    <n v="0"/>
    <n v="0"/>
    <n v="0"/>
    <m/>
    <n v="0"/>
    <n v="0"/>
    <m/>
  </r>
  <r>
    <n v="1325"/>
    <x v="2"/>
    <x v="9"/>
    <x v="4"/>
    <m/>
    <m/>
    <x v="35"/>
    <x v="6"/>
    <x v="15"/>
    <x v="7"/>
    <m/>
    <m/>
    <m/>
    <m/>
    <m/>
    <n v="0"/>
    <m/>
    <n v="0"/>
    <n v="0"/>
    <n v="0"/>
    <n v="0"/>
    <m/>
    <n v="0"/>
    <m/>
    <n v="0"/>
    <n v="0"/>
    <n v="0"/>
    <n v="0"/>
    <m/>
    <n v="0"/>
    <n v="0"/>
    <m/>
  </r>
  <r>
    <n v="1326"/>
    <x v="2"/>
    <x v="9"/>
    <x v="4"/>
    <m/>
    <m/>
    <x v="35"/>
    <x v="6"/>
    <x v="15"/>
    <x v="7"/>
    <m/>
    <m/>
    <m/>
    <m/>
    <m/>
    <n v="0"/>
    <m/>
    <n v="0"/>
    <n v="0"/>
    <n v="0"/>
    <n v="0"/>
    <m/>
    <n v="0"/>
    <m/>
    <n v="0"/>
    <n v="0"/>
    <n v="0"/>
    <n v="0"/>
    <m/>
    <n v="0"/>
    <n v="0"/>
    <m/>
  </r>
  <r>
    <n v="1327"/>
    <x v="2"/>
    <x v="9"/>
    <x v="4"/>
    <m/>
    <m/>
    <x v="35"/>
    <x v="6"/>
    <x v="15"/>
    <x v="7"/>
    <m/>
    <m/>
    <m/>
    <m/>
    <m/>
    <n v="0"/>
    <m/>
    <n v="0"/>
    <n v="0"/>
    <n v="0"/>
    <n v="0"/>
    <m/>
    <n v="0"/>
    <m/>
    <n v="0"/>
    <n v="0"/>
    <n v="0"/>
    <n v="0"/>
    <m/>
    <n v="0"/>
    <n v="0"/>
    <m/>
  </r>
  <r>
    <n v="1328"/>
    <x v="2"/>
    <x v="9"/>
    <x v="4"/>
    <m/>
    <m/>
    <x v="35"/>
    <x v="6"/>
    <x v="15"/>
    <x v="7"/>
    <m/>
    <m/>
    <m/>
    <m/>
    <m/>
    <n v="0"/>
    <m/>
    <n v="0"/>
    <n v="0"/>
    <n v="0"/>
    <n v="0"/>
    <m/>
    <n v="0"/>
    <m/>
    <n v="0"/>
    <n v="0"/>
    <n v="0"/>
    <n v="0"/>
    <m/>
    <n v="0"/>
    <n v="0"/>
    <m/>
  </r>
  <r>
    <n v="1329"/>
    <x v="2"/>
    <x v="9"/>
    <x v="4"/>
    <m/>
    <m/>
    <x v="35"/>
    <x v="6"/>
    <x v="15"/>
    <x v="7"/>
    <m/>
    <m/>
    <m/>
    <m/>
    <m/>
    <n v="0"/>
    <m/>
    <n v="0"/>
    <n v="0"/>
    <n v="0"/>
    <n v="0"/>
    <m/>
    <n v="0"/>
    <m/>
    <n v="0"/>
    <n v="0"/>
    <n v="0"/>
    <n v="0"/>
    <m/>
    <n v="0"/>
    <n v="0"/>
    <m/>
  </r>
  <r>
    <n v="1330"/>
    <x v="2"/>
    <x v="9"/>
    <x v="4"/>
    <m/>
    <m/>
    <x v="35"/>
    <x v="6"/>
    <x v="15"/>
    <x v="7"/>
    <m/>
    <m/>
    <m/>
    <m/>
    <m/>
    <n v="0"/>
    <m/>
    <n v="0"/>
    <n v="0"/>
    <n v="0"/>
    <n v="0"/>
    <m/>
    <n v="0"/>
    <m/>
    <n v="0"/>
    <n v="0"/>
    <n v="0"/>
    <n v="0"/>
    <m/>
    <n v="0"/>
    <n v="0"/>
    <m/>
  </r>
  <r>
    <n v="1331"/>
    <x v="2"/>
    <x v="9"/>
    <x v="4"/>
    <m/>
    <m/>
    <x v="35"/>
    <x v="6"/>
    <x v="15"/>
    <x v="7"/>
    <m/>
    <m/>
    <m/>
    <m/>
    <m/>
    <n v="0"/>
    <m/>
    <n v="0"/>
    <n v="0"/>
    <n v="0"/>
    <n v="0"/>
    <m/>
    <n v="0"/>
    <m/>
    <n v="0"/>
    <n v="0"/>
    <n v="0"/>
    <n v="0"/>
    <m/>
    <n v="0"/>
    <n v="0"/>
    <m/>
  </r>
  <r>
    <n v="1332"/>
    <x v="2"/>
    <x v="9"/>
    <x v="4"/>
    <m/>
    <m/>
    <x v="35"/>
    <x v="6"/>
    <x v="15"/>
    <x v="7"/>
    <m/>
    <m/>
    <m/>
    <m/>
    <m/>
    <n v="0"/>
    <m/>
    <n v="0"/>
    <n v="0"/>
    <n v="0"/>
    <n v="0"/>
    <m/>
    <n v="0"/>
    <m/>
    <n v="0"/>
    <n v="0"/>
    <n v="0"/>
    <n v="0"/>
    <m/>
    <n v="0"/>
    <n v="0"/>
    <m/>
  </r>
  <r>
    <n v="1333"/>
    <x v="2"/>
    <x v="9"/>
    <x v="4"/>
    <m/>
    <m/>
    <x v="35"/>
    <x v="6"/>
    <x v="15"/>
    <x v="7"/>
    <m/>
    <m/>
    <m/>
    <m/>
    <m/>
    <n v="0"/>
    <m/>
    <n v="0"/>
    <n v="0"/>
    <n v="0"/>
    <n v="0"/>
    <m/>
    <n v="0"/>
    <m/>
    <n v="0"/>
    <n v="0"/>
    <n v="0"/>
    <n v="0"/>
    <m/>
    <n v="0"/>
    <n v="0"/>
    <m/>
  </r>
  <r>
    <n v="1334"/>
    <x v="2"/>
    <x v="9"/>
    <x v="4"/>
    <m/>
    <m/>
    <x v="35"/>
    <x v="6"/>
    <x v="15"/>
    <x v="7"/>
    <m/>
    <m/>
    <m/>
    <m/>
    <m/>
    <n v="0"/>
    <m/>
    <n v="0"/>
    <n v="0"/>
    <n v="0"/>
    <n v="0"/>
    <m/>
    <n v="0"/>
    <m/>
    <n v="0"/>
    <n v="0"/>
    <n v="0"/>
    <n v="0"/>
    <m/>
    <n v="0"/>
    <n v="0"/>
    <m/>
  </r>
  <r>
    <n v="1335"/>
    <x v="2"/>
    <x v="9"/>
    <x v="4"/>
    <m/>
    <m/>
    <x v="35"/>
    <x v="6"/>
    <x v="15"/>
    <x v="7"/>
    <m/>
    <m/>
    <m/>
    <m/>
    <m/>
    <n v="0"/>
    <m/>
    <n v="0"/>
    <n v="0"/>
    <n v="0"/>
    <n v="0"/>
    <m/>
    <n v="0"/>
    <m/>
    <n v="0"/>
    <n v="0"/>
    <n v="0"/>
    <n v="0"/>
    <m/>
    <n v="0"/>
    <n v="0"/>
    <m/>
  </r>
  <r>
    <n v="1336"/>
    <x v="2"/>
    <x v="9"/>
    <x v="4"/>
    <m/>
    <m/>
    <x v="35"/>
    <x v="6"/>
    <x v="15"/>
    <x v="7"/>
    <m/>
    <m/>
    <m/>
    <m/>
    <m/>
    <n v="0"/>
    <m/>
    <n v="0"/>
    <n v="0"/>
    <n v="0"/>
    <n v="0"/>
    <m/>
    <n v="0"/>
    <m/>
    <n v="0"/>
    <n v="0"/>
    <n v="0"/>
    <n v="0"/>
    <m/>
    <n v="0"/>
    <n v="0"/>
    <m/>
  </r>
  <r>
    <n v="1337"/>
    <x v="2"/>
    <x v="9"/>
    <x v="4"/>
    <m/>
    <m/>
    <x v="35"/>
    <x v="6"/>
    <x v="15"/>
    <x v="7"/>
    <m/>
    <m/>
    <m/>
    <m/>
    <m/>
    <n v="0"/>
    <m/>
    <n v="0"/>
    <n v="0"/>
    <n v="0"/>
    <n v="0"/>
    <m/>
    <n v="0"/>
    <m/>
    <n v="0"/>
    <n v="0"/>
    <n v="0"/>
    <n v="0"/>
    <m/>
    <n v="0"/>
    <n v="0"/>
    <m/>
  </r>
  <r>
    <n v="1338"/>
    <x v="2"/>
    <x v="9"/>
    <x v="4"/>
    <m/>
    <m/>
    <x v="35"/>
    <x v="6"/>
    <x v="15"/>
    <x v="7"/>
    <m/>
    <m/>
    <m/>
    <m/>
    <m/>
    <n v="0"/>
    <m/>
    <n v="0"/>
    <n v="0"/>
    <n v="0"/>
    <n v="0"/>
    <m/>
    <n v="0"/>
    <m/>
    <n v="0"/>
    <n v="0"/>
    <n v="0"/>
    <n v="0"/>
    <m/>
    <n v="0"/>
    <n v="0"/>
    <m/>
  </r>
  <r>
    <n v="1339"/>
    <x v="2"/>
    <x v="9"/>
    <x v="4"/>
    <m/>
    <m/>
    <x v="35"/>
    <x v="6"/>
    <x v="15"/>
    <x v="7"/>
    <m/>
    <m/>
    <m/>
    <m/>
    <m/>
    <n v="0"/>
    <m/>
    <n v="0"/>
    <n v="0"/>
    <n v="0"/>
    <n v="0"/>
    <m/>
    <n v="0"/>
    <m/>
    <n v="0"/>
    <n v="0"/>
    <n v="0"/>
    <n v="0"/>
    <m/>
    <n v="0"/>
    <n v="0"/>
    <m/>
  </r>
  <r>
    <n v="1340"/>
    <x v="2"/>
    <x v="9"/>
    <x v="4"/>
    <m/>
    <m/>
    <x v="35"/>
    <x v="6"/>
    <x v="15"/>
    <x v="7"/>
    <m/>
    <m/>
    <m/>
    <m/>
    <m/>
    <n v="0"/>
    <m/>
    <n v="0"/>
    <n v="0"/>
    <n v="0"/>
    <n v="0"/>
    <m/>
    <n v="0"/>
    <m/>
    <n v="0"/>
    <n v="0"/>
    <n v="0"/>
    <n v="0"/>
    <m/>
    <n v="0"/>
    <n v="0"/>
    <m/>
  </r>
  <r>
    <n v="1341"/>
    <x v="2"/>
    <x v="9"/>
    <x v="4"/>
    <m/>
    <m/>
    <x v="35"/>
    <x v="6"/>
    <x v="15"/>
    <x v="7"/>
    <m/>
    <m/>
    <m/>
    <m/>
    <m/>
    <n v="0"/>
    <m/>
    <n v="0"/>
    <n v="0"/>
    <n v="0"/>
    <n v="0"/>
    <m/>
    <n v="0"/>
    <m/>
    <n v="0"/>
    <n v="0"/>
    <n v="0"/>
    <n v="0"/>
    <m/>
    <n v="0"/>
    <n v="0"/>
    <m/>
  </r>
  <r>
    <n v="1342"/>
    <x v="2"/>
    <x v="9"/>
    <x v="4"/>
    <m/>
    <m/>
    <x v="35"/>
    <x v="6"/>
    <x v="15"/>
    <x v="7"/>
    <m/>
    <m/>
    <m/>
    <m/>
    <m/>
    <n v="0"/>
    <m/>
    <n v="0"/>
    <n v="0"/>
    <n v="0"/>
    <n v="0"/>
    <m/>
    <n v="0"/>
    <m/>
    <n v="0"/>
    <n v="0"/>
    <n v="0"/>
    <n v="0"/>
    <m/>
    <n v="0"/>
    <n v="0"/>
    <m/>
  </r>
  <r>
    <n v="1343"/>
    <x v="2"/>
    <x v="9"/>
    <x v="4"/>
    <m/>
    <m/>
    <x v="35"/>
    <x v="6"/>
    <x v="15"/>
    <x v="7"/>
    <m/>
    <m/>
    <m/>
    <m/>
    <m/>
    <n v="0"/>
    <m/>
    <n v="0"/>
    <n v="0"/>
    <n v="0"/>
    <n v="0"/>
    <m/>
    <n v="0"/>
    <m/>
    <n v="0"/>
    <n v="0"/>
    <n v="0"/>
    <n v="0"/>
    <m/>
    <n v="0"/>
    <n v="0"/>
    <m/>
  </r>
  <r>
    <n v="1344"/>
    <x v="2"/>
    <x v="9"/>
    <x v="4"/>
    <m/>
    <m/>
    <x v="35"/>
    <x v="6"/>
    <x v="15"/>
    <x v="7"/>
    <m/>
    <m/>
    <m/>
    <m/>
    <m/>
    <n v="0"/>
    <m/>
    <n v="0"/>
    <n v="0"/>
    <n v="0"/>
    <n v="0"/>
    <m/>
    <n v="0"/>
    <m/>
    <n v="0"/>
    <n v="0"/>
    <n v="0"/>
    <n v="0"/>
    <m/>
    <n v="0"/>
    <n v="0"/>
    <m/>
  </r>
  <r>
    <n v="1345"/>
    <x v="2"/>
    <x v="9"/>
    <x v="4"/>
    <m/>
    <m/>
    <x v="35"/>
    <x v="6"/>
    <x v="15"/>
    <x v="7"/>
    <m/>
    <m/>
    <m/>
    <m/>
    <m/>
    <n v="0"/>
    <m/>
    <n v="0"/>
    <n v="0"/>
    <n v="0"/>
    <n v="0"/>
    <m/>
    <n v="0"/>
    <m/>
    <n v="0"/>
    <n v="0"/>
    <n v="0"/>
    <n v="0"/>
    <m/>
    <n v="0"/>
    <n v="0"/>
    <m/>
  </r>
  <r>
    <n v="1346"/>
    <x v="2"/>
    <x v="9"/>
    <x v="4"/>
    <m/>
    <m/>
    <x v="35"/>
    <x v="6"/>
    <x v="15"/>
    <x v="7"/>
    <m/>
    <m/>
    <m/>
    <m/>
    <m/>
    <n v="0"/>
    <m/>
    <n v="0"/>
    <n v="0"/>
    <n v="0"/>
    <n v="0"/>
    <m/>
    <n v="0"/>
    <m/>
    <n v="0"/>
    <n v="0"/>
    <n v="0"/>
    <n v="0"/>
    <m/>
    <n v="0"/>
    <n v="0"/>
    <m/>
  </r>
  <r>
    <n v="1347"/>
    <x v="2"/>
    <x v="9"/>
    <x v="4"/>
    <m/>
    <m/>
    <x v="35"/>
    <x v="6"/>
    <x v="15"/>
    <x v="7"/>
    <m/>
    <m/>
    <m/>
    <m/>
    <m/>
    <n v="0"/>
    <m/>
    <n v="0"/>
    <n v="0"/>
    <n v="0"/>
    <n v="0"/>
    <m/>
    <n v="0"/>
    <m/>
    <n v="0"/>
    <n v="0"/>
    <n v="0"/>
    <n v="0"/>
    <m/>
    <n v="0"/>
    <n v="0"/>
    <m/>
  </r>
  <r>
    <n v="1348"/>
    <x v="2"/>
    <x v="9"/>
    <x v="4"/>
    <m/>
    <m/>
    <x v="35"/>
    <x v="6"/>
    <x v="15"/>
    <x v="7"/>
    <m/>
    <m/>
    <m/>
    <m/>
    <m/>
    <n v="0"/>
    <m/>
    <n v="0"/>
    <n v="0"/>
    <n v="0"/>
    <n v="0"/>
    <m/>
    <n v="0"/>
    <m/>
    <n v="0"/>
    <n v="0"/>
    <n v="0"/>
    <n v="0"/>
    <m/>
    <n v="0"/>
    <n v="0"/>
    <m/>
  </r>
  <r>
    <n v="1349"/>
    <x v="2"/>
    <x v="9"/>
    <x v="4"/>
    <m/>
    <m/>
    <x v="35"/>
    <x v="6"/>
    <x v="15"/>
    <x v="7"/>
    <m/>
    <m/>
    <m/>
    <m/>
    <m/>
    <n v="0"/>
    <m/>
    <n v="0"/>
    <n v="0"/>
    <n v="0"/>
    <n v="0"/>
    <m/>
    <n v="0"/>
    <m/>
    <n v="0"/>
    <n v="0"/>
    <n v="0"/>
    <n v="0"/>
    <m/>
    <n v="0"/>
    <n v="0"/>
    <m/>
  </r>
  <r>
    <n v="1350"/>
    <x v="2"/>
    <x v="9"/>
    <x v="4"/>
    <m/>
    <m/>
    <x v="35"/>
    <x v="6"/>
    <x v="15"/>
    <x v="7"/>
    <m/>
    <m/>
    <m/>
    <m/>
    <m/>
    <n v="0"/>
    <m/>
    <n v="0"/>
    <n v="0"/>
    <n v="0"/>
    <n v="0"/>
    <m/>
    <n v="0"/>
    <m/>
    <n v="0"/>
    <n v="0"/>
    <n v="0"/>
    <n v="0"/>
    <m/>
    <n v="0"/>
    <n v="0"/>
    <m/>
  </r>
  <r>
    <n v="1351"/>
    <x v="2"/>
    <x v="9"/>
    <x v="4"/>
    <m/>
    <m/>
    <x v="35"/>
    <x v="6"/>
    <x v="15"/>
    <x v="7"/>
    <m/>
    <m/>
    <m/>
    <m/>
    <m/>
    <n v="0"/>
    <m/>
    <n v="0"/>
    <n v="0"/>
    <n v="0"/>
    <n v="0"/>
    <m/>
    <n v="0"/>
    <m/>
    <n v="0"/>
    <n v="0"/>
    <n v="0"/>
    <n v="0"/>
    <m/>
    <n v="0"/>
    <n v="0"/>
    <m/>
  </r>
  <r>
    <n v="1352"/>
    <x v="2"/>
    <x v="9"/>
    <x v="4"/>
    <m/>
    <m/>
    <x v="35"/>
    <x v="6"/>
    <x v="15"/>
    <x v="7"/>
    <m/>
    <m/>
    <m/>
    <m/>
    <m/>
    <n v="0"/>
    <m/>
    <n v="0"/>
    <n v="0"/>
    <n v="0"/>
    <n v="0"/>
    <m/>
    <n v="0"/>
    <m/>
    <n v="0"/>
    <n v="0"/>
    <n v="0"/>
    <n v="0"/>
    <m/>
    <n v="0"/>
    <n v="0"/>
    <m/>
  </r>
  <r>
    <n v="1353"/>
    <x v="2"/>
    <x v="9"/>
    <x v="4"/>
    <m/>
    <m/>
    <x v="35"/>
    <x v="6"/>
    <x v="15"/>
    <x v="7"/>
    <m/>
    <m/>
    <m/>
    <m/>
    <m/>
    <n v="0"/>
    <m/>
    <n v="0"/>
    <n v="0"/>
    <n v="0"/>
    <n v="0"/>
    <m/>
    <n v="0"/>
    <m/>
    <n v="0"/>
    <n v="0"/>
    <n v="0"/>
    <n v="0"/>
    <m/>
    <n v="0"/>
    <n v="0"/>
    <m/>
  </r>
  <r>
    <n v="1354"/>
    <x v="2"/>
    <x v="9"/>
    <x v="4"/>
    <m/>
    <m/>
    <x v="35"/>
    <x v="6"/>
    <x v="15"/>
    <x v="7"/>
    <m/>
    <m/>
    <m/>
    <m/>
    <m/>
    <n v="0"/>
    <m/>
    <n v="0"/>
    <n v="0"/>
    <n v="0"/>
    <n v="0"/>
    <m/>
    <n v="0"/>
    <m/>
    <n v="0"/>
    <n v="0"/>
    <n v="0"/>
    <n v="0"/>
    <m/>
    <n v="0"/>
    <n v="0"/>
    <m/>
  </r>
  <r>
    <n v="1355"/>
    <x v="2"/>
    <x v="9"/>
    <x v="4"/>
    <m/>
    <m/>
    <x v="35"/>
    <x v="6"/>
    <x v="15"/>
    <x v="7"/>
    <m/>
    <m/>
    <m/>
    <m/>
    <m/>
    <n v="0"/>
    <m/>
    <n v="0"/>
    <n v="0"/>
    <n v="0"/>
    <n v="0"/>
    <m/>
    <n v="0"/>
    <m/>
    <n v="0"/>
    <n v="0"/>
    <n v="0"/>
    <n v="0"/>
    <m/>
    <n v="0"/>
    <n v="0"/>
    <m/>
  </r>
  <r>
    <n v="1356"/>
    <x v="2"/>
    <x v="9"/>
    <x v="4"/>
    <m/>
    <m/>
    <x v="35"/>
    <x v="6"/>
    <x v="15"/>
    <x v="7"/>
    <m/>
    <m/>
    <m/>
    <m/>
    <m/>
    <n v="0"/>
    <m/>
    <n v="0"/>
    <n v="0"/>
    <n v="0"/>
    <n v="0"/>
    <m/>
    <n v="0"/>
    <m/>
    <n v="0"/>
    <n v="0"/>
    <n v="0"/>
    <n v="0"/>
    <m/>
    <n v="0"/>
    <n v="0"/>
    <m/>
  </r>
  <r>
    <n v="1357"/>
    <x v="2"/>
    <x v="9"/>
    <x v="4"/>
    <m/>
    <m/>
    <x v="35"/>
    <x v="6"/>
    <x v="15"/>
    <x v="7"/>
    <m/>
    <m/>
    <m/>
    <m/>
    <m/>
    <n v="0"/>
    <m/>
    <n v="0"/>
    <n v="0"/>
    <n v="0"/>
    <n v="0"/>
    <m/>
    <n v="0"/>
    <m/>
    <n v="0"/>
    <n v="0"/>
    <n v="0"/>
    <n v="0"/>
    <m/>
    <n v="0"/>
    <n v="0"/>
    <m/>
  </r>
  <r>
    <n v="1358"/>
    <x v="2"/>
    <x v="9"/>
    <x v="4"/>
    <m/>
    <m/>
    <x v="35"/>
    <x v="6"/>
    <x v="15"/>
    <x v="7"/>
    <m/>
    <m/>
    <m/>
    <m/>
    <m/>
    <n v="0"/>
    <m/>
    <n v="0"/>
    <n v="0"/>
    <n v="0"/>
    <n v="0"/>
    <m/>
    <n v="0"/>
    <m/>
    <n v="0"/>
    <n v="0"/>
    <n v="0"/>
    <n v="0"/>
    <m/>
    <n v="0"/>
    <n v="0"/>
    <m/>
  </r>
  <r>
    <n v="1359"/>
    <x v="2"/>
    <x v="9"/>
    <x v="4"/>
    <m/>
    <m/>
    <x v="35"/>
    <x v="6"/>
    <x v="15"/>
    <x v="7"/>
    <m/>
    <m/>
    <m/>
    <m/>
    <m/>
    <n v="0"/>
    <m/>
    <n v="0"/>
    <n v="0"/>
    <n v="0"/>
    <n v="0"/>
    <m/>
    <n v="0"/>
    <m/>
    <n v="0"/>
    <n v="0"/>
    <n v="0"/>
    <n v="0"/>
    <m/>
    <n v="0"/>
    <n v="0"/>
    <m/>
  </r>
  <r>
    <n v="1360"/>
    <x v="2"/>
    <x v="9"/>
    <x v="4"/>
    <m/>
    <m/>
    <x v="35"/>
    <x v="6"/>
    <x v="15"/>
    <x v="7"/>
    <m/>
    <m/>
    <m/>
    <m/>
    <m/>
    <n v="0"/>
    <m/>
    <n v="0"/>
    <n v="0"/>
    <n v="0"/>
    <n v="0"/>
    <m/>
    <n v="0"/>
    <m/>
    <n v="0"/>
    <n v="0"/>
    <n v="0"/>
    <n v="0"/>
    <m/>
    <n v="0"/>
    <n v="0"/>
    <m/>
  </r>
  <r>
    <n v="1361"/>
    <x v="2"/>
    <x v="9"/>
    <x v="4"/>
    <m/>
    <m/>
    <x v="35"/>
    <x v="6"/>
    <x v="15"/>
    <x v="7"/>
    <m/>
    <m/>
    <m/>
    <m/>
    <m/>
    <n v="0"/>
    <m/>
    <n v="0"/>
    <n v="0"/>
    <n v="0"/>
    <n v="0"/>
    <m/>
    <n v="0"/>
    <m/>
    <n v="0"/>
    <n v="0"/>
    <n v="0"/>
    <n v="0"/>
    <m/>
    <n v="0"/>
    <n v="0"/>
    <m/>
  </r>
  <r>
    <n v="1362"/>
    <x v="2"/>
    <x v="9"/>
    <x v="4"/>
    <m/>
    <m/>
    <x v="35"/>
    <x v="6"/>
    <x v="15"/>
    <x v="7"/>
    <m/>
    <m/>
    <m/>
    <m/>
    <m/>
    <n v="0"/>
    <m/>
    <n v="0"/>
    <n v="0"/>
    <n v="0"/>
    <n v="0"/>
    <m/>
    <n v="0"/>
    <m/>
    <n v="0"/>
    <n v="0"/>
    <n v="0"/>
    <n v="0"/>
    <m/>
    <n v="0"/>
    <n v="0"/>
    <m/>
  </r>
  <r>
    <n v="1363"/>
    <x v="2"/>
    <x v="9"/>
    <x v="4"/>
    <m/>
    <m/>
    <x v="35"/>
    <x v="6"/>
    <x v="15"/>
    <x v="7"/>
    <m/>
    <m/>
    <m/>
    <m/>
    <m/>
    <n v="0"/>
    <m/>
    <n v="0"/>
    <n v="0"/>
    <n v="0"/>
    <n v="0"/>
    <m/>
    <n v="0"/>
    <m/>
    <n v="0"/>
    <n v="0"/>
    <n v="0"/>
    <n v="0"/>
    <m/>
    <n v="0"/>
    <n v="0"/>
    <m/>
  </r>
  <r>
    <n v="1364"/>
    <x v="2"/>
    <x v="9"/>
    <x v="4"/>
    <m/>
    <m/>
    <x v="35"/>
    <x v="6"/>
    <x v="15"/>
    <x v="7"/>
    <m/>
    <m/>
    <m/>
    <m/>
    <m/>
    <n v="0"/>
    <m/>
    <n v="0"/>
    <n v="0"/>
    <n v="0"/>
    <n v="0"/>
    <m/>
    <n v="0"/>
    <m/>
    <n v="0"/>
    <n v="0"/>
    <n v="0"/>
    <n v="0"/>
    <m/>
    <n v="0"/>
    <n v="0"/>
    <m/>
  </r>
  <r>
    <n v="1365"/>
    <x v="2"/>
    <x v="9"/>
    <x v="4"/>
    <m/>
    <m/>
    <x v="35"/>
    <x v="6"/>
    <x v="15"/>
    <x v="7"/>
    <m/>
    <m/>
    <m/>
    <m/>
    <m/>
    <n v="0"/>
    <m/>
    <n v="0"/>
    <n v="0"/>
    <n v="0"/>
    <n v="0"/>
    <m/>
    <n v="0"/>
    <m/>
    <n v="0"/>
    <n v="0"/>
    <n v="0"/>
    <n v="0"/>
    <m/>
    <n v="0"/>
    <n v="0"/>
    <m/>
  </r>
  <r>
    <n v="1366"/>
    <x v="2"/>
    <x v="9"/>
    <x v="4"/>
    <m/>
    <m/>
    <x v="35"/>
    <x v="6"/>
    <x v="15"/>
    <x v="7"/>
    <m/>
    <m/>
    <m/>
    <m/>
    <m/>
    <n v="0"/>
    <m/>
    <n v="0"/>
    <n v="0"/>
    <n v="0"/>
    <n v="0"/>
    <m/>
    <n v="0"/>
    <m/>
    <n v="0"/>
    <n v="0"/>
    <n v="0"/>
    <n v="0"/>
    <m/>
    <n v="0"/>
    <n v="0"/>
    <m/>
  </r>
  <r>
    <n v="1367"/>
    <x v="2"/>
    <x v="9"/>
    <x v="4"/>
    <m/>
    <m/>
    <x v="35"/>
    <x v="6"/>
    <x v="15"/>
    <x v="7"/>
    <m/>
    <m/>
    <m/>
    <m/>
    <m/>
    <n v="0"/>
    <m/>
    <n v="0"/>
    <n v="0"/>
    <n v="0"/>
    <n v="0"/>
    <m/>
    <n v="0"/>
    <m/>
    <n v="0"/>
    <n v="0"/>
    <n v="0"/>
    <n v="0"/>
    <m/>
    <n v="0"/>
    <n v="0"/>
    <m/>
  </r>
  <r>
    <n v="1368"/>
    <x v="2"/>
    <x v="9"/>
    <x v="4"/>
    <m/>
    <m/>
    <x v="35"/>
    <x v="6"/>
    <x v="15"/>
    <x v="7"/>
    <m/>
    <m/>
    <m/>
    <m/>
    <m/>
    <n v="0"/>
    <m/>
    <n v="0"/>
    <n v="0"/>
    <n v="0"/>
    <n v="0"/>
    <m/>
    <n v="0"/>
    <m/>
    <n v="0"/>
    <n v="0"/>
    <n v="0"/>
    <n v="0"/>
    <m/>
    <n v="0"/>
    <n v="0"/>
    <m/>
  </r>
  <r>
    <n v="1369"/>
    <x v="2"/>
    <x v="9"/>
    <x v="4"/>
    <m/>
    <m/>
    <x v="35"/>
    <x v="6"/>
    <x v="15"/>
    <x v="7"/>
    <m/>
    <m/>
    <m/>
    <m/>
    <m/>
    <n v="0"/>
    <m/>
    <n v="0"/>
    <n v="0"/>
    <n v="0"/>
    <n v="0"/>
    <m/>
    <n v="0"/>
    <m/>
    <n v="0"/>
    <n v="0"/>
    <n v="0"/>
    <n v="0"/>
    <m/>
    <n v="0"/>
    <n v="0"/>
    <m/>
  </r>
  <r>
    <n v="1370"/>
    <x v="2"/>
    <x v="9"/>
    <x v="4"/>
    <m/>
    <m/>
    <x v="35"/>
    <x v="6"/>
    <x v="15"/>
    <x v="7"/>
    <m/>
    <m/>
    <m/>
    <m/>
    <m/>
    <n v="0"/>
    <m/>
    <n v="0"/>
    <n v="0"/>
    <n v="0"/>
    <n v="0"/>
    <m/>
    <n v="0"/>
    <m/>
    <n v="0"/>
    <n v="0"/>
    <n v="0"/>
    <n v="0"/>
    <m/>
    <n v="0"/>
    <n v="0"/>
    <m/>
  </r>
  <r>
    <n v="1371"/>
    <x v="2"/>
    <x v="9"/>
    <x v="4"/>
    <m/>
    <m/>
    <x v="35"/>
    <x v="6"/>
    <x v="15"/>
    <x v="7"/>
    <m/>
    <m/>
    <m/>
    <m/>
    <m/>
    <n v="0"/>
    <m/>
    <n v="0"/>
    <n v="0"/>
    <n v="0"/>
    <n v="0"/>
    <m/>
    <n v="0"/>
    <m/>
    <n v="0"/>
    <n v="0"/>
    <n v="0"/>
    <n v="0"/>
    <m/>
    <n v="0"/>
    <n v="0"/>
    <m/>
  </r>
  <r>
    <n v="1372"/>
    <x v="2"/>
    <x v="9"/>
    <x v="4"/>
    <m/>
    <m/>
    <x v="35"/>
    <x v="6"/>
    <x v="15"/>
    <x v="7"/>
    <m/>
    <m/>
    <m/>
    <m/>
    <m/>
    <n v="0"/>
    <m/>
    <n v="0"/>
    <n v="0"/>
    <n v="0"/>
    <n v="0"/>
    <m/>
    <n v="0"/>
    <m/>
    <n v="0"/>
    <n v="0"/>
    <n v="0"/>
    <n v="0"/>
    <m/>
    <n v="0"/>
    <n v="0"/>
    <m/>
  </r>
  <r>
    <n v="1373"/>
    <x v="2"/>
    <x v="9"/>
    <x v="4"/>
    <m/>
    <m/>
    <x v="35"/>
    <x v="6"/>
    <x v="15"/>
    <x v="7"/>
    <m/>
    <m/>
    <m/>
    <m/>
    <m/>
    <n v="0"/>
    <m/>
    <n v="0"/>
    <n v="0"/>
    <n v="0"/>
    <n v="0"/>
    <m/>
    <n v="0"/>
    <m/>
    <n v="0"/>
    <n v="0"/>
    <n v="0"/>
    <n v="0"/>
    <m/>
    <n v="0"/>
    <n v="0"/>
    <m/>
  </r>
  <r>
    <n v="1374"/>
    <x v="2"/>
    <x v="9"/>
    <x v="4"/>
    <m/>
    <m/>
    <x v="35"/>
    <x v="6"/>
    <x v="15"/>
    <x v="7"/>
    <m/>
    <m/>
    <m/>
    <m/>
    <m/>
    <n v="0"/>
    <m/>
    <n v="0"/>
    <n v="0"/>
    <n v="0"/>
    <n v="0"/>
    <m/>
    <n v="0"/>
    <m/>
    <n v="0"/>
    <n v="0"/>
    <n v="0"/>
    <n v="0"/>
    <m/>
    <n v="0"/>
    <n v="0"/>
    <m/>
  </r>
  <r>
    <n v="1375"/>
    <x v="2"/>
    <x v="9"/>
    <x v="4"/>
    <m/>
    <m/>
    <x v="35"/>
    <x v="6"/>
    <x v="15"/>
    <x v="7"/>
    <m/>
    <m/>
    <m/>
    <m/>
    <m/>
    <n v="0"/>
    <m/>
    <n v="0"/>
    <n v="0"/>
    <n v="0"/>
    <n v="0"/>
    <m/>
    <n v="0"/>
    <m/>
    <n v="0"/>
    <n v="0"/>
    <n v="0"/>
    <n v="0"/>
    <m/>
    <n v="0"/>
    <n v="0"/>
    <m/>
  </r>
  <r>
    <n v="1376"/>
    <x v="2"/>
    <x v="9"/>
    <x v="4"/>
    <m/>
    <m/>
    <x v="35"/>
    <x v="6"/>
    <x v="15"/>
    <x v="7"/>
    <m/>
    <m/>
    <m/>
    <m/>
    <m/>
    <n v="0"/>
    <m/>
    <n v="0"/>
    <n v="0"/>
    <n v="0"/>
    <n v="0"/>
    <m/>
    <n v="0"/>
    <m/>
    <n v="0"/>
    <n v="0"/>
    <n v="0"/>
    <n v="0"/>
    <m/>
    <n v="0"/>
    <n v="0"/>
    <m/>
  </r>
  <r>
    <n v="1377"/>
    <x v="2"/>
    <x v="9"/>
    <x v="4"/>
    <m/>
    <m/>
    <x v="35"/>
    <x v="6"/>
    <x v="15"/>
    <x v="7"/>
    <m/>
    <m/>
    <m/>
    <m/>
    <m/>
    <n v="0"/>
    <m/>
    <n v="0"/>
    <n v="0"/>
    <n v="0"/>
    <n v="0"/>
    <m/>
    <n v="0"/>
    <m/>
    <n v="0"/>
    <n v="0"/>
    <n v="0"/>
    <n v="0"/>
    <m/>
    <n v="0"/>
    <n v="0"/>
    <m/>
  </r>
  <r>
    <n v="1378"/>
    <x v="2"/>
    <x v="9"/>
    <x v="4"/>
    <m/>
    <m/>
    <x v="35"/>
    <x v="6"/>
    <x v="15"/>
    <x v="7"/>
    <m/>
    <m/>
    <m/>
    <m/>
    <m/>
    <n v="0"/>
    <m/>
    <n v="0"/>
    <n v="0"/>
    <n v="0"/>
    <n v="0"/>
    <m/>
    <n v="0"/>
    <m/>
    <n v="0"/>
    <n v="0"/>
    <n v="0"/>
    <n v="0"/>
    <m/>
    <n v="0"/>
    <n v="0"/>
    <m/>
  </r>
  <r>
    <n v="1379"/>
    <x v="2"/>
    <x v="9"/>
    <x v="4"/>
    <m/>
    <m/>
    <x v="35"/>
    <x v="6"/>
    <x v="15"/>
    <x v="7"/>
    <m/>
    <m/>
    <m/>
    <m/>
    <m/>
    <n v="0"/>
    <m/>
    <n v="0"/>
    <n v="0"/>
    <n v="0"/>
    <n v="0"/>
    <m/>
    <n v="0"/>
    <m/>
    <n v="0"/>
    <n v="0"/>
    <n v="0"/>
    <n v="0"/>
    <m/>
    <n v="0"/>
    <n v="0"/>
    <m/>
  </r>
  <r>
    <n v="1380"/>
    <x v="2"/>
    <x v="9"/>
    <x v="4"/>
    <m/>
    <m/>
    <x v="35"/>
    <x v="6"/>
    <x v="15"/>
    <x v="7"/>
    <m/>
    <m/>
    <m/>
    <m/>
    <m/>
    <n v="0"/>
    <m/>
    <n v="0"/>
    <n v="0"/>
    <n v="0"/>
    <n v="0"/>
    <m/>
    <n v="0"/>
    <m/>
    <n v="0"/>
    <n v="0"/>
    <n v="0"/>
    <n v="0"/>
    <m/>
    <n v="0"/>
    <n v="0"/>
    <m/>
  </r>
  <r>
    <n v="1381"/>
    <x v="2"/>
    <x v="9"/>
    <x v="4"/>
    <m/>
    <m/>
    <x v="35"/>
    <x v="6"/>
    <x v="15"/>
    <x v="7"/>
    <m/>
    <m/>
    <m/>
    <m/>
    <m/>
    <n v="0"/>
    <m/>
    <n v="0"/>
    <n v="0"/>
    <n v="0"/>
    <n v="0"/>
    <m/>
    <n v="0"/>
    <m/>
    <n v="0"/>
    <n v="0"/>
    <n v="0"/>
    <n v="0"/>
    <m/>
    <n v="0"/>
    <n v="0"/>
    <m/>
  </r>
  <r>
    <n v="1382"/>
    <x v="2"/>
    <x v="9"/>
    <x v="4"/>
    <m/>
    <m/>
    <x v="35"/>
    <x v="6"/>
    <x v="15"/>
    <x v="7"/>
    <m/>
    <m/>
    <m/>
    <m/>
    <m/>
    <n v="0"/>
    <m/>
    <n v="0"/>
    <n v="0"/>
    <n v="0"/>
    <n v="0"/>
    <m/>
    <n v="0"/>
    <m/>
    <n v="0"/>
    <n v="0"/>
    <n v="0"/>
    <n v="0"/>
    <m/>
    <n v="0"/>
    <n v="0"/>
    <m/>
  </r>
  <r>
    <n v="1383"/>
    <x v="2"/>
    <x v="9"/>
    <x v="4"/>
    <m/>
    <m/>
    <x v="35"/>
    <x v="6"/>
    <x v="15"/>
    <x v="7"/>
    <m/>
    <m/>
    <m/>
    <m/>
    <m/>
    <n v="0"/>
    <m/>
    <n v="0"/>
    <n v="0"/>
    <n v="0"/>
    <n v="0"/>
    <m/>
    <n v="0"/>
    <m/>
    <n v="0"/>
    <n v="0"/>
    <n v="0"/>
    <n v="0"/>
    <m/>
    <n v="0"/>
    <n v="0"/>
    <m/>
  </r>
  <r>
    <n v="1384"/>
    <x v="2"/>
    <x v="9"/>
    <x v="4"/>
    <m/>
    <m/>
    <x v="35"/>
    <x v="6"/>
    <x v="15"/>
    <x v="7"/>
    <m/>
    <m/>
    <m/>
    <m/>
    <m/>
    <n v="0"/>
    <m/>
    <n v="0"/>
    <n v="0"/>
    <n v="0"/>
    <n v="0"/>
    <m/>
    <n v="0"/>
    <m/>
    <n v="0"/>
    <n v="0"/>
    <n v="0"/>
    <n v="0"/>
    <m/>
    <n v="0"/>
    <n v="0"/>
    <m/>
  </r>
  <r>
    <n v="1385"/>
    <x v="2"/>
    <x v="9"/>
    <x v="4"/>
    <m/>
    <m/>
    <x v="35"/>
    <x v="6"/>
    <x v="15"/>
    <x v="7"/>
    <m/>
    <m/>
    <m/>
    <m/>
    <m/>
    <n v="0"/>
    <m/>
    <n v="0"/>
    <n v="0"/>
    <n v="0"/>
    <n v="0"/>
    <m/>
    <n v="0"/>
    <m/>
    <n v="0"/>
    <n v="0"/>
    <n v="0"/>
    <n v="0"/>
    <m/>
    <n v="0"/>
    <n v="0"/>
    <m/>
  </r>
  <r>
    <n v="1386"/>
    <x v="2"/>
    <x v="9"/>
    <x v="4"/>
    <m/>
    <m/>
    <x v="35"/>
    <x v="6"/>
    <x v="15"/>
    <x v="7"/>
    <m/>
    <m/>
    <m/>
    <m/>
    <m/>
    <n v="0"/>
    <m/>
    <n v="0"/>
    <n v="0"/>
    <n v="0"/>
    <n v="0"/>
    <m/>
    <n v="0"/>
    <m/>
    <n v="0"/>
    <n v="0"/>
    <n v="0"/>
    <n v="0"/>
    <m/>
    <n v="0"/>
    <n v="0"/>
    <m/>
  </r>
  <r>
    <n v="1387"/>
    <x v="2"/>
    <x v="9"/>
    <x v="4"/>
    <m/>
    <m/>
    <x v="35"/>
    <x v="6"/>
    <x v="15"/>
    <x v="7"/>
    <m/>
    <m/>
    <m/>
    <m/>
    <m/>
    <n v="0"/>
    <m/>
    <n v="0"/>
    <n v="0"/>
    <n v="0"/>
    <n v="0"/>
    <m/>
    <n v="0"/>
    <m/>
    <n v="0"/>
    <n v="0"/>
    <n v="0"/>
    <n v="0"/>
    <m/>
    <n v="0"/>
    <n v="0"/>
    <m/>
  </r>
  <r>
    <n v="1388"/>
    <x v="2"/>
    <x v="9"/>
    <x v="4"/>
    <m/>
    <m/>
    <x v="35"/>
    <x v="6"/>
    <x v="15"/>
    <x v="7"/>
    <m/>
    <m/>
    <m/>
    <m/>
    <m/>
    <n v="0"/>
    <m/>
    <n v="0"/>
    <n v="0"/>
    <n v="0"/>
    <n v="0"/>
    <m/>
    <n v="0"/>
    <m/>
    <n v="0"/>
    <n v="0"/>
    <n v="0"/>
    <n v="0"/>
    <m/>
    <n v="0"/>
    <n v="0"/>
    <m/>
  </r>
  <r>
    <n v="1389"/>
    <x v="2"/>
    <x v="9"/>
    <x v="4"/>
    <m/>
    <m/>
    <x v="35"/>
    <x v="6"/>
    <x v="15"/>
    <x v="7"/>
    <m/>
    <m/>
    <m/>
    <m/>
    <m/>
    <n v="0"/>
    <m/>
    <n v="0"/>
    <n v="0"/>
    <n v="0"/>
    <n v="0"/>
    <m/>
    <n v="0"/>
    <m/>
    <n v="0"/>
    <n v="0"/>
    <n v="0"/>
    <n v="0"/>
    <m/>
    <n v="0"/>
    <n v="0"/>
    <m/>
  </r>
  <r>
    <n v="1390"/>
    <x v="2"/>
    <x v="9"/>
    <x v="4"/>
    <m/>
    <m/>
    <x v="35"/>
    <x v="6"/>
    <x v="15"/>
    <x v="7"/>
    <m/>
    <m/>
    <m/>
    <m/>
    <m/>
    <n v="0"/>
    <m/>
    <n v="0"/>
    <n v="0"/>
    <n v="0"/>
    <n v="0"/>
    <m/>
    <n v="0"/>
    <m/>
    <n v="0"/>
    <n v="0"/>
    <n v="0"/>
    <n v="0"/>
    <m/>
    <n v="0"/>
    <n v="0"/>
    <m/>
  </r>
  <r>
    <n v="1391"/>
    <x v="2"/>
    <x v="9"/>
    <x v="4"/>
    <m/>
    <m/>
    <x v="35"/>
    <x v="6"/>
    <x v="15"/>
    <x v="7"/>
    <m/>
    <m/>
    <m/>
    <m/>
    <m/>
    <n v="0"/>
    <m/>
    <n v="0"/>
    <n v="0"/>
    <n v="0"/>
    <n v="0"/>
    <m/>
    <n v="0"/>
    <m/>
    <n v="0"/>
    <n v="0"/>
    <n v="0"/>
    <n v="0"/>
    <m/>
    <n v="0"/>
    <n v="0"/>
    <m/>
  </r>
  <r>
    <n v="1392"/>
    <x v="2"/>
    <x v="9"/>
    <x v="4"/>
    <m/>
    <m/>
    <x v="35"/>
    <x v="6"/>
    <x v="15"/>
    <x v="7"/>
    <m/>
    <m/>
    <m/>
    <m/>
    <m/>
    <n v="0"/>
    <m/>
    <n v="0"/>
    <n v="0"/>
    <n v="0"/>
    <n v="0"/>
    <m/>
    <n v="0"/>
    <m/>
    <n v="0"/>
    <n v="0"/>
    <n v="0"/>
    <n v="0"/>
    <m/>
    <n v="0"/>
    <n v="0"/>
    <m/>
  </r>
  <r>
    <n v="1393"/>
    <x v="2"/>
    <x v="9"/>
    <x v="4"/>
    <m/>
    <m/>
    <x v="35"/>
    <x v="6"/>
    <x v="15"/>
    <x v="7"/>
    <m/>
    <m/>
    <m/>
    <m/>
    <m/>
    <n v="0"/>
    <m/>
    <n v="0"/>
    <n v="0"/>
    <n v="0"/>
    <n v="0"/>
    <m/>
    <n v="0"/>
    <m/>
    <n v="0"/>
    <n v="0"/>
    <n v="0"/>
    <n v="0"/>
    <m/>
    <n v="0"/>
    <n v="0"/>
    <m/>
  </r>
  <r>
    <n v="1394"/>
    <x v="2"/>
    <x v="9"/>
    <x v="4"/>
    <m/>
    <m/>
    <x v="35"/>
    <x v="6"/>
    <x v="15"/>
    <x v="7"/>
    <m/>
    <m/>
    <m/>
    <m/>
    <m/>
    <n v="0"/>
    <m/>
    <n v="0"/>
    <n v="0"/>
    <n v="0"/>
    <n v="0"/>
    <m/>
    <n v="0"/>
    <m/>
    <n v="0"/>
    <n v="0"/>
    <n v="0"/>
    <n v="0"/>
    <m/>
    <n v="0"/>
    <n v="0"/>
    <m/>
  </r>
  <r>
    <n v="1395"/>
    <x v="2"/>
    <x v="9"/>
    <x v="4"/>
    <m/>
    <m/>
    <x v="35"/>
    <x v="6"/>
    <x v="15"/>
    <x v="7"/>
    <m/>
    <m/>
    <m/>
    <m/>
    <m/>
    <n v="0"/>
    <m/>
    <n v="0"/>
    <n v="0"/>
    <n v="0"/>
    <n v="0"/>
    <m/>
    <n v="0"/>
    <m/>
    <n v="0"/>
    <n v="0"/>
    <n v="0"/>
    <n v="0"/>
    <m/>
    <n v="0"/>
    <n v="0"/>
    <m/>
  </r>
  <r>
    <n v="1396"/>
    <x v="2"/>
    <x v="9"/>
    <x v="4"/>
    <m/>
    <m/>
    <x v="35"/>
    <x v="6"/>
    <x v="15"/>
    <x v="7"/>
    <m/>
    <m/>
    <m/>
    <m/>
    <m/>
    <n v="0"/>
    <m/>
    <n v="0"/>
    <n v="0"/>
    <n v="0"/>
    <n v="0"/>
    <m/>
    <n v="0"/>
    <m/>
    <n v="0"/>
    <n v="0"/>
    <n v="0"/>
    <n v="0"/>
    <m/>
    <n v="0"/>
    <n v="0"/>
    <m/>
  </r>
  <r>
    <n v="1397"/>
    <x v="2"/>
    <x v="9"/>
    <x v="4"/>
    <m/>
    <m/>
    <x v="35"/>
    <x v="6"/>
    <x v="15"/>
    <x v="7"/>
    <m/>
    <m/>
    <m/>
    <m/>
    <m/>
    <n v="0"/>
    <m/>
    <n v="0"/>
    <n v="0"/>
    <n v="0"/>
    <n v="0"/>
    <m/>
    <n v="0"/>
    <m/>
    <n v="0"/>
    <n v="0"/>
    <n v="0"/>
    <n v="0"/>
    <m/>
    <n v="0"/>
    <n v="0"/>
    <m/>
  </r>
  <r>
    <n v="1398"/>
    <x v="2"/>
    <x v="9"/>
    <x v="4"/>
    <m/>
    <m/>
    <x v="35"/>
    <x v="6"/>
    <x v="15"/>
    <x v="7"/>
    <m/>
    <m/>
    <m/>
    <m/>
    <m/>
    <n v="0"/>
    <m/>
    <n v="0"/>
    <n v="0"/>
    <n v="0"/>
    <n v="0"/>
    <m/>
    <n v="0"/>
    <m/>
    <n v="0"/>
    <n v="0"/>
    <n v="0"/>
    <n v="0"/>
    <m/>
    <n v="0"/>
    <n v="0"/>
    <m/>
  </r>
  <r>
    <n v="1399"/>
    <x v="2"/>
    <x v="9"/>
    <x v="4"/>
    <m/>
    <m/>
    <x v="35"/>
    <x v="6"/>
    <x v="15"/>
    <x v="7"/>
    <m/>
    <m/>
    <m/>
    <m/>
    <m/>
    <n v="0"/>
    <m/>
    <n v="0"/>
    <n v="0"/>
    <n v="0"/>
    <n v="0"/>
    <m/>
    <n v="0"/>
    <m/>
    <n v="0"/>
    <n v="0"/>
    <n v="0"/>
    <n v="0"/>
    <m/>
    <n v="0"/>
    <n v="0"/>
    <m/>
  </r>
  <r>
    <n v="1400"/>
    <x v="2"/>
    <x v="9"/>
    <x v="4"/>
    <m/>
    <m/>
    <x v="35"/>
    <x v="6"/>
    <x v="15"/>
    <x v="7"/>
    <m/>
    <m/>
    <m/>
    <m/>
    <m/>
    <n v="0"/>
    <m/>
    <n v="0"/>
    <n v="0"/>
    <n v="0"/>
    <n v="0"/>
    <m/>
    <n v="0"/>
    <m/>
    <n v="0"/>
    <n v="0"/>
    <n v="0"/>
    <n v="0"/>
    <m/>
    <n v="0"/>
    <n v="0"/>
    <m/>
  </r>
  <r>
    <n v="1401"/>
    <x v="2"/>
    <x v="9"/>
    <x v="4"/>
    <m/>
    <m/>
    <x v="35"/>
    <x v="6"/>
    <x v="15"/>
    <x v="7"/>
    <m/>
    <m/>
    <m/>
    <m/>
    <m/>
    <n v="0"/>
    <m/>
    <n v="0"/>
    <n v="0"/>
    <n v="0"/>
    <n v="0"/>
    <m/>
    <n v="0"/>
    <m/>
    <n v="0"/>
    <n v="0"/>
    <n v="0"/>
    <n v="0"/>
    <m/>
    <n v="0"/>
    <n v="0"/>
    <m/>
  </r>
  <r>
    <n v="1402"/>
    <x v="2"/>
    <x v="9"/>
    <x v="4"/>
    <m/>
    <m/>
    <x v="35"/>
    <x v="6"/>
    <x v="15"/>
    <x v="7"/>
    <m/>
    <m/>
    <m/>
    <m/>
    <m/>
    <n v="0"/>
    <m/>
    <n v="0"/>
    <n v="0"/>
    <n v="0"/>
    <n v="0"/>
    <m/>
    <n v="0"/>
    <m/>
    <n v="0"/>
    <n v="0"/>
    <n v="0"/>
    <n v="0"/>
    <m/>
    <n v="0"/>
    <n v="0"/>
    <m/>
  </r>
  <r>
    <n v="1403"/>
    <x v="2"/>
    <x v="9"/>
    <x v="4"/>
    <m/>
    <m/>
    <x v="35"/>
    <x v="6"/>
    <x v="15"/>
    <x v="7"/>
    <m/>
    <m/>
    <m/>
    <m/>
    <m/>
    <n v="0"/>
    <m/>
    <n v="0"/>
    <n v="0"/>
    <n v="0"/>
    <n v="0"/>
    <m/>
    <n v="0"/>
    <m/>
    <n v="0"/>
    <n v="0"/>
    <n v="0"/>
    <n v="0"/>
    <m/>
    <n v="0"/>
    <n v="0"/>
    <m/>
  </r>
  <r>
    <n v="1404"/>
    <x v="2"/>
    <x v="9"/>
    <x v="4"/>
    <m/>
    <m/>
    <x v="35"/>
    <x v="6"/>
    <x v="15"/>
    <x v="7"/>
    <m/>
    <m/>
    <m/>
    <m/>
    <m/>
    <n v="0"/>
    <m/>
    <n v="0"/>
    <n v="0"/>
    <n v="0"/>
    <n v="0"/>
    <m/>
    <n v="0"/>
    <m/>
    <n v="0"/>
    <n v="0"/>
    <n v="0"/>
    <n v="0"/>
    <m/>
    <n v="0"/>
    <n v="0"/>
    <m/>
  </r>
  <r>
    <n v="1405"/>
    <x v="2"/>
    <x v="9"/>
    <x v="4"/>
    <m/>
    <m/>
    <x v="35"/>
    <x v="6"/>
    <x v="15"/>
    <x v="7"/>
    <m/>
    <m/>
    <m/>
    <m/>
    <m/>
    <n v="0"/>
    <m/>
    <n v="0"/>
    <n v="0"/>
    <n v="0"/>
    <n v="0"/>
    <m/>
    <n v="0"/>
    <m/>
    <n v="0"/>
    <n v="0"/>
    <n v="0"/>
    <n v="0"/>
    <m/>
    <n v="0"/>
    <n v="0"/>
    <m/>
  </r>
  <r>
    <n v="1406"/>
    <x v="2"/>
    <x v="9"/>
    <x v="4"/>
    <m/>
    <m/>
    <x v="35"/>
    <x v="6"/>
    <x v="15"/>
    <x v="7"/>
    <m/>
    <m/>
    <m/>
    <m/>
    <m/>
    <n v="0"/>
    <m/>
    <n v="0"/>
    <n v="0"/>
    <n v="0"/>
    <n v="0"/>
    <m/>
    <n v="0"/>
    <m/>
    <n v="0"/>
    <n v="0"/>
    <n v="0"/>
    <n v="0"/>
    <m/>
    <n v="0"/>
    <n v="0"/>
    <m/>
  </r>
  <r>
    <n v="1407"/>
    <x v="2"/>
    <x v="9"/>
    <x v="4"/>
    <m/>
    <m/>
    <x v="35"/>
    <x v="6"/>
    <x v="15"/>
    <x v="7"/>
    <m/>
    <m/>
    <m/>
    <m/>
    <m/>
    <n v="0"/>
    <m/>
    <n v="0"/>
    <n v="0"/>
    <n v="0"/>
    <n v="0"/>
    <m/>
    <n v="0"/>
    <m/>
    <n v="0"/>
    <n v="0"/>
    <n v="0"/>
    <n v="0"/>
    <m/>
    <n v="0"/>
    <n v="0"/>
    <m/>
  </r>
  <r>
    <n v="1408"/>
    <x v="2"/>
    <x v="9"/>
    <x v="4"/>
    <m/>
    <m/>
    <x v="35"/>
    <x v="6"/>
    <x v="15"/>
    <x v="7"/>
    <m/>
    <m/>
    <m/>
    <m/>
    <m/>
    <n v="0"/>
    <m/>
    <n v="0"/>
    <n v="0"/>
    <n v="0"/>
    <n v="0"/>
    <m/>
    <n v="0"/>
    <m/>
    <n v="0"/>
    <n v="0"/>
    <n v="0"/>
    <n v="0"/>
    <m/>
    <n v="0"/>
    <n v="0"/>
    <m/>
  </r>
  <r>
    <n v="1409"/>
    <x v="2"/>
    <x v="9"/>
    <x v="4"/>
    <m/>
    <m/>
    <x v="35"/>
    <x v="6"/>
    <x v="15"/>
    <x v="7"/>
    <m/>
    <m/>
    <m/>
    <m/>
    <m/>
    <n v="0"/>
    <m/>
    <n v="0"/>
    <n v="0"/>
    <n v="0"/>
    <n v="0"/>
    <m/>
    <n v="0"/>
    <m/>
    <n v="0"/>
    <n v="0"/>
    <n v="0"/>
    <n v="0"/>
    <m/>
    <n v="0"/>
    <n v="0"/>
    <m/>
  </r>
  <r>
    <n v="1410"/>
    <x v="2"/>
    <x v="9"/>
    <x v="4"/>
    <m/>
    <m/>
    <x v="35"/>
    <x v="6"/>
    <x v="15"/>
    <x v="7"/>
    <m/>
    <m/>
    <m/>
    <m/>
    <m/>
    <n v="0"/>
    <m/>
    <n v="0"/>
    <n v="0"/>
    <n v="0"/>
    <n v="0"/>
    <m/>
    <n v="0"/>
    <m/>
    <n v="0"/>
    <n v="0"/>
    <n v="0"/>
    <n v="0"/>
    <m/>
    <n v="0"/>
    <n v="0"/>
    <m/>
  </r>
  <r>
    <n v="1411"/>
    <x v="2"/>
    <x v="9"/>
    <x v="4"/>
    <m/>
    <m/>
    <x v="35"/>
    <x v="6"/>
    <x v="15"/>
    <x v="7"/>
    <m/>
    <m/>
    <m/>
    <m/>
    <m/>
    <n v="0"/>
    <m/>
    <n v="0"/>
    <n v="0"/>
    <n v="0"/>
    <n v="0"/>
    <m/>
    <n v="0"/>
    <m/>
    <n v="0"/>
    <n v="0"/>
    <n v="0"/>
    <n v="0"/>
    <m/>
    <n v="0"/>
    <n v="0"/>
    <m/>
  </r>
  <r>
    <n v="1412"/>
    <x v="2"/>
    <x v="9"/>
    <x v="4"/>
    <m/>
    <m/>
    <x v="35"/>
    <x v="6"/>
    <x v="15"/>
    <x v="7"/>
    <m/>
    <m/>
    <m/>
    <m/>
    <m/>
    <n v="0"/>
    <m/>
    <n v="0"/>
    <n v="0"/>
    <n v="0"/>
    <n v="0"/>
    <m/>
    <n v="0"/>
    <m/>
    <n v="0"/>
    <n v="0"/>
    <n v="0"/>
    <n v="0"/>
    <m/>
    <n v="0"/>
    <n v="0"/>
    <m/>
  </r>
  <r>
    <n v="1413"/>
    <x v="2"/>
    <x v="9"/>
    <x v="4"/>
    <m/>
    <m/>
    <x v="35"/>
    <x v="6"/>
    <x v="15"/>
    <x v="7"/>
    <m/>
    <m/>
    <m/>
    <m/>
    <m/>
    <n v="0"/>
    <m/>
    <n v="0"/>
    <n v="0"/>
    <n v="0"/>
    <n v="0"/>
    <m/>
    <n v="0"/>
    <m/>
    <n v="0"/>
    <n v="0"/>
    <n v="0"/>
    <n v="0"/>
    <m/>
    <n v="0"/>
    <n v="0"/>
    <m/>
  </r>
  <r>
    <n v="1414"/>
    <x v="2"/>
    <x v="9"/>
    <x v="4"/>
    <m/>
    <m/>
    <x v="35"/>
    <x v="6"/>
    <x v="15"/>
    <x v="7"/>
    <m/>
    <m/>
    <m/>
    <m/>
    <m/>
    <n v="0"/>
    <m/>
    <n v="0"/>
    <n v="0"/>
    <n v="0"/>
    <n v="0"/>
    <m/>
    <n v="0"/>
    <m/>
    <n v="0"/>
    <n v="0"/>
    <n v="0"/>
    <n v="0"/>
    <m/>
    <n v="0"/>
    <n v="0"/>
    <m/>
  </r>
  <r>
    <n v="1415"/>
    <x v="2"/>
    <x v="9"/>
    <x v="4"/>
    <m/>
    <m/>
    <x v="35"/>
    <x v="6"/>
    <x v="15"/>
    <x v="7"/>
    <m/>
    <m/>
    <m/>
    <m/>
    <m/>
    <n v="0"/>
    <m/>
    <n v="0"/>
    <n v="0"/>
    <n v="0"/>
    <n v="0"/>
    <m/>
    <n v="0"/>
    <m/>
    <n v="0"/>
    <n v="0"/>
    <n v="0"/>
    <n v="0"/>
    <m/>
    <n v="0"/>
    <n v="0"/>
    <m/>
  </r>
  <r>
    <n v="1416"/>
    <x v="2"/>
    <x v="9"/>
    <x v="4"/>
    <m/>
    <m/>
    <x v="35"/>
    <x v="6"/>
    <x v="15"/>
    <x v="7"/>
    <m/>
    <m/>
    <m/>
    <m/>
    <m/>
    <n v="0"/>
    <m/>
    <n v="0"/>
    <n v="0"/>
    <n v="0"/>
    <n v="0"/>
    <m/>
    <n v="0"/>
    <m/>
    <n v="0"/>
    <n v="0"/>
    <n v="0"/>
    <n v="0"/>
    <m/>
    <n v="0"/>
    <n v="0"/>
    <m/>
  </r>
  <r>
    <n v="1417"/>
    <x v="2"/>
    <x v="9"/>
    <x v="4"/>
    <m/>
    <m/>
    <x v="35"/>
    <x v="6"/>
    <x v="15"/>
    <x v="7"/>
    <m/>
    <m/>
    <m/>
    <m/>
    <m/>
    <n v="0"/>
    <m/>
    <n v="0"/>
    <n v="0"/>
    <n v="0"/>
    <n v="0"/>
    <m/>
    <n v="0"/>
    <m/>
    <n v="0"/>
    <n v="0"/>
    <n v="0"/>
    <n v="0"/>
    <m/>
    <n v="0"/>
    <n v="0"/>
    <m/>
  </r>
  <r>
    <n v="1418"/>
    <x v="2"/>
    <x v="9"/>
    <x v="4"/>
    <m/>
    <m/>
    <x v="35"/>
    <x v="6"/>
    <x v="15"/>
    <x v="7"/>
    <m/>
    <m/>
    <m/>
    <m/>
    <m/>
    <n v="0"/>
    <m/>
    <n v="0"/>
    <n v="0"/>
    <n v="0"/>
    <n v="0"/>
    <m/>
    <n v="0"/>
    <m/>
    <n v="0"/>
    <n v="0"/>
    <n v="0"/>
    <n v="0"/>
    <m/>
    <n v="0"/>
    <n v="0"/>
    <m/>
  </r>
  <r>
    <n v="1419"/>
    <x v="2"/>
    <x v="9"/>
    <x v="4"/>
    <m/>
    <m/>
    <x v="35"/>
    <x v="6"/>
    <x v="15"/>
    <x v="7"/>
    <m/>
    <m/>
    <m/>
    <m/>
    <m/>
    <n v="0"/>
    <m/>
    <n v="0"/>
    <n v="0"/>
    <n v="0"/>
    <n v="0"/>
    <m/>
    <n v="0"/>
    <m/>
    <n v="0"/>
    <n v="0"/>
    <n v="0"/>
    <n v="0"/>
    <m/>
    <n v="0"/>
    <n v="0"/>
    <m/>
  </r>
  <r>
    <n v="1420"/>
    <x v="2"/>
    <x v="9"/>
    <x v="4"/>
    <m/>
    <m/>
    <x v="35"/>
    <x v="6"/>
    <x v="15"/>
    <x v="7"/>
    <m/>
    <m/>
    <m/>
    <m/>
    <m/>
    <n v="0"/>
    <m/>
    <n v="0"/>
    <n v="0"/>
    <n v="0"/>
    <n v="0"/>
    <m/>
    <n v="0"/>
    <m/>
    <n v="0"/>
    <n v="0"/>
    <n v="0"/>
    <n v="0"/>
    <m/>
    <n v="0"/>
    <n v="0"/>
    <m/>
  </r>
  <r>
    <n v="1421"/>
    <x v="2"/>
    <x v="9"/>
    <x v="4"/>
    <m/>
    <m/>
    <x v="35"/>
    <x v="6"/>
    <x v="15"/>
    <x v="7"/>
    <m/>
    <m/>
    <m/>
    <m/>
    <m/>
    <n v="0"/>
    <m/>
    <n v="0"/>
    <n v="0"/>
    <n v="0"/>
    <n v="0"/>
    <m/>
    <n v="0"/>
    <m/>
    <n v="0"/>
    <n v="0"/>
    <n v="0"/>
    <n v="0"/>
    <m/>
    <n v="0"/>
    <n v="0"/>
    <m/>
  </r>
  <r>
    <n v="1422"/>
    <x v="2"/>
    <x v="9"/>
    <x v="4"/>
    <m/>
    <m/>
    <x v="35"/>
    <x v="6"/>
    <x v="15"/>
    <x v="7"/>
    <m/>
    <m/>
    <m/>
    <m/>
    <m/>
    <n v="0"/>
    <m/>
    <n v="0"/>
    <n v="0"/>
    <n v="0"/>
    <n v="0"/>
    <m/>
    <n v="0"/>
    <m/>
    <n v="0"/>
    <n v="0"/>
    <n v="0"/>
    <n v="0"/>
    <m/>
    <n v="0"/>
    <n v="0"/>
    <m/>
  </r>
  <r>
    <n v="1423"/>
    <x v="2"/>
    <x v="9"/>
    <x v="4"/>
    <m/>
    <m/>
    <x v="35"/>
    <x v="6"/>
    <x v="15"/>
    <x v="7"/>
    <m/>
    <m/>
    <m/>
    <m/>
    <m/>
    <n v="0"/>
    <m/>
    <n v="0"/>
    <n v="0"/>
    <n v="0"/>
    <n v="0"/>
    <m/>
    <n v="0"/>
    <m/>
    <n v="0"/>
    <n v="0"/>
    <n v="0"/>
    <n v="0"/>
    <m/>
    <n v="0"/>
    <n v="0"/>
    <m/>
  </r>
  <r>
    <n v="1424"/>
    <x v="2"/>
    <x v="9"/>
    <x v="4"/>
    <m/>
    <m/>
    <x v="35"/>
    <x v="6"/>
    <x v="15"/>
    <x v="7"/>
    <m/>
    <m/>
    <m/>
    <m/>
    <m/>
    <n v="0"/>
    <m/>
    <n v="0"/>
    <n v="0"/>
    <n v="0"/>
    <n v="0"/>
    <m/>
    <n v="0"/>
    <m/>
    <n v="0"/>
    <n v="0"/>
    <n v="0"/>
    <n v="0"/>
    <m/>
    <n v="0"/>
    <n v="0"/>
    <m/>
  </r>
  <r>
    <n v="1425"/>
    <x v="2"/>
    <x v="9"/>
    <x v="4"/>
    <m/>
    <m/>
    <x v="35"/>
    <x v="6"/>
    <x v="15"/>
    <x v="7"/>
    <m/>
    <m/>
    <m/>
    <m/>
    <m/>
    <n v="0"/>
    <m/>
    <n v="0"/>
    <n v="0"/>
    <n v="0"/>
    <n v="0"/>
    <m/>
    <n v="0"/>
    <m/>
    <n v="0"/>
    <n v="0"/>
    <n v="0"/>
    <n v="0"/>
    <m/>
    <n v="0"/>
    <n v="0"/>
    <m/>
  </r>
  <r>
    <n v="1426"/>
    <x v="2"/>
    <x v="9"/>
    <x v="4"/>
    <m/>
    <m/>
    <x v="35"/>
    <x v="6"/>
    <x v="15"/>
    <x v="7"/>
    <m/>
    <m/>
    <m/>
    <m/>
    <m/>
    <n v="0"/>
    <m/>
    <n v="0"/>
    <n v="0"/>
    <n v="0"/>
    <n v="0"/>
    <m/>
    <n v="0"/>
    <m/>
    <n v="0"/>
    <n v="0"/>
    <n v="0"/>
    <n v="0"/>
    <m/>
    <n v="0"/>
    <n v="0"/>
    <m/>
  </r>
  <r>
    <n v="1427"/>
    <x v="2"/>
    <x v="9"/>
    <x v="4"/>
    <m/>
    <m/>
    <x v="35"/>
    <x v="6"/>
    <x v="15"/>
    <x v="7"/>
    <m/>
    <m/>
    <m/>
    <m/>
    <m/>
    <n v="0"/>
    <m/>
    <n v="0"/>
    <n v="0"/>
    <n v="0"/>
    <n v="0"/>
    <m/>
    <n v="0"/>
    <m/>
    <n v="0"/>
    <n v="0"/>
    <n v="0"/>
    <n v="0"/>
    <m/>
    <n v="0"/>
    <n v="0"/>
    <m/>
  </r>
  <r>
    <n v="1428"/>
    <x v="2"/>
    <x v="9"/>
    <x v="4"/>
    <m/>
    <m/>
    <x v="35"/>
    <x v="6"/>
    <x v="15"/>
    <x v="7"/>
    <m/>
    <m/>
    <m/>
    <m/>
    <m/>
    <n v="0"/>
    <m/>
    <n v="0"/>
    <n v="0"/>
    <n v="0"/>
    <n v="0"/>
    <m/>
    <n v="0"/>
    <m/>
    <n v="0"/>
    <n v="0"/>
    <n v="0"/>
    <n v="0"/>
    <m/>
    <n v="0"/>
    <n v="0"/>
    <m/>
  </r>
  <r>
    <n v="1429"/>
    <x v="2"/>
    <x v="9"/>
    <x v="4"/>
    <m/>
    <m/>
    <x v="35"/>
    <x v="6"/>
    <x v="15"/>
    <x v="7"/>
    <m/>
    <m/>
    <m/>
    <m/>
    <m/>
    <n v="0"/>
    <m/>
    <n v="0"/>
    <n v="0"/>
    <n v="0"/>
    <n v="0"/>
    <m/>
    <n v="0"/>
    <m/>
    <n v="0"/>
    <n v="0"/>
    <n v="0"/>
    <n v="0"/>
    <m/>
    <n v="0"/>
    <n v="0"/>
    <m/>
  </r>
  <r>
    <n v="1430"/>
    <x v="2"/>
    <x v="9"/>
    <x v="4"/>
    <m/>
    <m/>
    <x v="35"/>
    <x v="6"/>
    <x v="15"/>
    <x v="7"/>
    <m/>
    <m/>
    <m/>
    <m/>
    <m/>
    <n v="0"/>
    <m/>
    <n v="0"/>
    <n v="0"/>
    <n v="0"/>
    <n v="0"/>
    <m/>
    <n v="0"/>
    <m/>
    <n v="0"/>
    <n v="0"/>
    <n v="0"/>
    <n v="0"/>
    <m/>
    <n v="0"/>
    <n v="0"/>
    <m/>
  </r>
  <r>
    <n v="1431"/>
    <x v="2"/>
    <x v="9"/>
    <x v="4"/>
    <m/>
    <m/>
    <x v="35"/>
    <x v="6"/>
    <x v="15"/>
    <x v="7"/>
    <m/>
    <m/>
    <m/>
    <m/>
    <m/>
    <n v="0"/>
    <m/>
    <n v="0"/>
    <n v="0"/>
    <n v="0"/>
    <n v="0"/>
    <m/>
    <n v="0"/>
    <m/>
    <n v="0"/>
    <n v="0"/>
    <n v="0"/>
    <n v="0"/>
    <m/>
    <n v="0"/>
    <n v="0"/>
    <m/>
  </r>
  <r>
    <n v="1432"/>
    <x v="2"/>
    <x v="9"/>
    <x v="4"/>
    <m/>
    <m/>
    <x v="35"/>
    <x v="6"/>
    <x v="15"/>
    <x v="7"/>
    <m/>
    <m/>
    <m/>
    <m/>
    <m/>
    <n v="0"/>
    <m/>
    <n v="0"/>
    <n v="0"/>
    <n v="0"/>
    <n v="0"/>
    <m/>
    <n v="0"/>
    <m/>
    <n v="0"/>
    <n v="0"/>
    <n v="0"/>
    <n v="0"/>
    <m/>
    <n v="0"/>
    <n v="0"/>
    <m/>
  </r>
  <r>
    <n v="1433"/>
    <x v="2"/>
    <x v="9"/>
    <x v="4"/>
    <m/>
    <m/>
    <x v="35"/>
    <x v="6"/>
    <x v="15"/>
    <x v="7"/>
    <m/>
    <m/>
    <m/>
    <m/>
    <m/>
    <n v="0"/>
    <m/>
    <n v="0"/>
    <n v="0"/>
    <n v="0"/>
    <n v="0"/>
    <m/>
    <n v="0"/>
    <m/>
    <n v="0"/>
    <n v="0"/>
    <n v="0"/>
    <n v="0"/>
    <m/>
    <n v="0"/>
    <n v="0"/>
    <m/>
  </r>
  <r>
    <n v="1434"/>
    <x v="2"/>
    <x v="9"/>
    <x v="4"/>
    <m/>
    <m/>
    <x v="35"/>
    <x v="6"/>
    <x v="15"/>
    <x v="7"/>
    <m/>
    <m/>
    <m/>
    <m/>
    <m/>
    <n v="0"/>
    <m/>
    <n v="0"/>
    <n v="0"/>
    <n v="0"/>
    <n v="0"/>
    <m/>
    <n v="0"/>
    <m/>
    <n v="0"/>
    <n v="0"/>
    <n v="0"/>
    <n v="0"/>
    <m/>
    <n v="0"/>
    <n v="0"/>
    <m/>
  </r>
  <r>
    <n v="1435"/>
    <x v="2"/>
    <x v="9"/>
    <x v="4"/>
    <m/>
    <m/>
    <x v="35"/>
    <x v="6"/>
    <x v="15"/>
    <x v="7"/>
    <m/>
    <m/>
    <m/>
    <m/>
    <m/>
    <n v="0"/>
    <m/>
    <n v="0"/>
    <n v="0"/>
    <n v="0"/>
    <n v="0"/>
    <m/>
    <n v="0"/>
    <m/>
    <n v="0"/>
    <n v="0"/>
    <n v="0"/>
    <n v="0"/>
    <m/>
    <n v="0"/>
    <n v="0"/>
    <m/>
  </r>
  <r>
    <n v="1436"/>
    <x v="2"/>
    <x v="9"/>
    <x v="4"/>
    <m/>
    <m/>
    <x v="35"/>
    <x v="6"/>
    <x v="15"/>
    <x v="7"/>
    <m/>
    <m/>
    <m/>
    <m/>
    <m/>
    <n v="0"/>
    <m/>
    <n v="0"/>
    <n v="0"/>
    <n v="0"/>
    <n v="0"/>
    <m/>
    <n v="0"/>
    <m/>
    <n v="0"/>
    <n v="0"/>
    <n v="0"/>
    <n v="0"/>
    <m/>
    <n v="0"/>
    <n v="0"/>
    <m/>
  </r>
  <r>
    <n v="1437"/>
    <x v="2"/>
    <x v="9"/>
    <x v="4"/>
    <m/>
    <m/>
    <x v="35"/>
    <x v="6"/>
    <x v="15"/>
    <x v="7"/>
    <m/>
    <m/>
    <m/>
    <m/>
    <m/>
    <n v="0"/>
    <m/>
    <n v="0"/>
    <n v="0"/>
    <n v="0"/>
    <n v="0"/>
    <m/>
    <n v="0"/>
    <m/>
    <n v="0"/>
    <n v="0"/>
    <n v="0"/>
    <n v="0"/>
    <m/>
    <n v="0"/>
    <n v="0"/>
    <m/>
  </r>
  <r>
    <n v="1438"/>
    <x v="2"/>
    <x v="9"/>
    <x v="4"/>
    <m/>
    <m/>
    <x v="35"/>
    <x v="6"/>
    <x v="15"/>
    <x v="7"/>
    <m/>
    <m/>
    <m/>
    <m/>
    <m/>
    <n v="0"/>
    <m/>
    <n v="0"/>
    <n v="0"/>
    <n v="0"/>
    <n v="0"/>
    <m/>
    <n v="0"/>
    <m/>
    <n v="0"/>
    <n v="0"/>
    <n v="0"/>
    <n v="0"/>
    <m/>
    <n v="0"/>
    <n v="0"/>
    <m/>
  </r>
  <r>
    <n v="1439"/>
    <x v="2"/>
    <x v="9"/>
    <x v="4"/>
    <m/>
    <m/>
    <x v="35"/>
    <x v="6"/>
    <x v="15"/>
    <x v="7"/>
    <m/>
    <m/>
    <m/>
    <m/>
    <m/>
    <n v="0"/>
    <m/>
    <n v="0"/>
    <n v="0"/>
    <n v="0"/>
    <n v="0"/>
    <m/>
    <n v="0"/>
    <m/>
    <n v="0"/>
    <n v="0"/>
    <n v="0"/>
    <n v="0"/>
    <m/>
    <n v="0"/>
    <n v="0"/>
    <m/>
  </r>
  <r>
    <n v="1440"/>
    <x v="2"/>
    <x v="9"/>
    <x v="4"/>
    <m/>
    <m/>
    <x v="35"/>
    <x v="6"/>
    <x v="15"/>
    <x v="7"/>
    <m/>
    <m/>
    <m/>
    <m/>
    <m/>
    <n v="0"/>
    <m/>
    <n v="0"/>
    <n v="0"/>
    <n v="0"/>
    <n v="0"/>
    <m/>
    <n v="0"/>
    <m/>
    <n v="0"/>
    <n v="0"/>
    <n v="0"/>
    <n v="0"/>
    <m/>
    <n v="0"/>
    <n v="0"/>
    <m/>
  </r>
  <r>
    <n v="1441"/>
    <x v="2"/>
    <x v="9"/>
    <x v="4"/>
    <m/>
    <m/>
    <x v="35"/>
    <x v="6"/>
    <x v="15"/>
    <x v="7"/>
    <m/>
    <m/>
    <m/>
    <m/>
    <m/>
    <n v="0"/>
    <m/>
    <n v="0"/>
    <n v="0"/>
    <n v="0"/>
    <n v="0"/>
    <m/>
    <n v="0"/>
    <m/>
    <n v="0"/>
    <n v="0"/>
    <n v="0"/>
    <n v="0"/>
    <m/>
    <n v="0"/>
    <n v="0"/>
    <m/>
  </r>
  <r>
    <n v="1442"/>
    <x v="2"/>
    <x v="9"/>
    <x v="4"/>
    <m/>
    <m/>
    <x v="35"/>
    <x v="6"/>
    <x v="15"/>
    <x v="7"/>
    <m/>
    <m/>
    <m/>
    <m/>
    <m/>
    <n v="0"/>
    <m/>
    <n v="0"/>
    <n v="0"/>
    <n v="0"/>
    <n v="0"/>
    <m/>
    <n v="0"/>
    <m/>
    <n v="0"/>
    <n v="0"/>
    <n v="0"/>
    <n v="0"/>
    <m/>
    <n v="0"/>
    <n v="0"/>
    <m/>
  </r>
  <r>
    <n v="1443"/>
    <x v="2"/>
    <x v="9"/>
    <x v="4"/>
    <m/>
    <m/>
    <x v="35"/>
    <x v="6"/>
    <x v="15"/>
    <x v="7"/>
    <m/>
    <m/>
    <m/>
    <m/>
    <m/>
    <n v="0"/>
    <m/>
    <n v="0"/>
    <n v="0"/>
    <n v="0"/>
    <n v="0"/>
    <m/>
    <n v="0"/>
    <m/>
    <n v="0"/>
    <n v="0"/>
    <n v="0"/>
    <n v="0"/>
    <m/>
    <n v="0"/>
    <n v="0"/>
    <m/>
  </r>
  <r>
    <n v="1444"/>
    <x v="2"/>
    <x v="9"/>
    <x v="4"/>
    <m/>
    <m/>
    <x v="35"/>
    <x v="6"/>
    <x v="15"/>
    <x v="7"/>
    <m/>
    <m/>
    <m/>
    <m/>
    <m/>
    <n v="0"/>
    <m/>
    <n v="0"/>
    <n v="0"/>
    <n v="0"/>
    <n v="0"/>
    <m/>
    <n v="0"/>
    <m/>
    <n v="0"/>
    <n v="0"/>
    <n v="0"/>
    <n v="0"/>
    <m/>
    <n v="0"/>
    <n v="0"/>
    <m/>
  </r>
  <r>
    <n v="1445"/>
    <x v="2"/>
    <x v="9"/>
    <x v="4"/>
    <m/>
    <m/>
    <x v="35"/>
    <x v="6"/>
    <x v="15"/>
    <x v="7"/>
    <m/>
    <m/>
    <m/>
    <m/>
    <m/>
    <n v="0"/>
    <m/>
    <n v="0"/>
    <n v="0"/>
    <n v="0"/>
    <n v="0"/>
    <m/>
    <n v="0"/>
    <m/>
    <n v="0"/>
    <n v="0"/>
    <n v="0"/>
    <n v="0"/>
    <m/>
    <n v="0"/>
    <n v="0"/>
    <m/>
  </r>
  <r>
    <n v="1446"/>
    <x v="2"/>
    <x v="9"/>
    <x v="4"/>
    <m/>
    <m/>
    <x v="35"/>
    <x v="6"/>
    <x v="15"/>
    <x v="7"/>
    <m/>
    <m/>
    <m/>
    <m/>
    <m/>
    <n v="0"/>
    <m/>
    <n v="0"/>
    <n v="0"/>
    <n v="0"/>
    <n v="0"/>
    <m/>
    <n v="0"/>
    <m/>
    <n v="0"/>
    <n v="0"/>
    <n v="0"/>
    <n v="0"/>
    <m/>
    <n v="0"/>
    <n v="0"/>
    <m/>
  </r>
  <r>
    <n v="1447"/>
    <x v="2"/>
    <x v="9"/>
    <x v="4"/>
    <m/>
    <m/>
    <x v="35"/>
    <x v="6"/>
    <x v="15"/>
    <x v="7"/>
    <m/>
    <m/>
    <m/>
    <m/>
    <m/>
    <n v="0"/>
    <m/>
    <n v="0"/>
    <n v="0"/>
    <n v="0"/>
    <n v="0"/>
    <m/>
    <n v="0"/>
    <m/>
    <n v="0"/>
    <n v="0"/>
    <n v="0"/>
    <n v="0"/>
    <m/>
    <n v="0"/>
    <n v="0"/>
    <m/>
  </r>
  <r>
    <n v="1448"/>
    <x v="2"/>
    <x v="9"/>
    <x v="4"/>
    <m/>
    <m/>
    <x v="35"/>
    <x v="6"/>
    <x v="15"/>
    <x v="7"/>
    <m/>
    <m/>
    <m/>
    <m/>
    <m/>
    <n v="0"/>
    <m/>
    <n v="0"/>
    <n v="0"/>
    <n v="0"/>
    <n v="0"/>
    <m/>
    <n v="0"/>
    <m/>
    <n v="0"/>
    <n v="0"/>
    <n v="0"/>
    <n v="0"/>
    <m/>
    <n v="0"/>
    <n v="0"/>
    <m/>
  </r>
  <r>
    <n v="1449"/>
    <x v="2"/>
    <x v="9"/>
    <x v="4"/>
    <m/>
    <m/>
    <x v="35"/>
    <x v="6"/>
    <x v="15"/>
    <x v="7"/>
    <m/>
    <m/>
    <m/>
    <m/>
    <m/>
    <n v="0"/>
    <m/>
    <n v="0"/>
    <n v="0"/>
    <n v="0"/>
    <n v="0"/>
    <m/>
    <n v="0"/>
    <m/>
    <n v="0"/>
    <n v="0"/>
    <n v="0"/>
    <n v="0"/>
    <m/>
    <n v="0"/>
    <n v="0"/>
    <m/>
  </r>
  <r>
    <n v="1450"/>
    <x v="2"/>
    <x v="9"/>
    <x v="4"/>
    <m/>
    <m/>
    <x v="35"/>
    <x v="6"/>
    <x v="15"/>
    <x v="7"/>
    <m/>
    <m/>
    <m/>
    <m/>
    <m/>
    <n v="0"/>
    <m/>
    <n v="0"/>
    <n v="0"/>
    <n v="0"/>
    <n v="0"/>
    <m/>
    <n v="0"/>
    <m/>
    <n v="0"/>
    <n v="0"/>
    <n v="0"/>
    <n v="0"/>
    <m/>
    <n v="0"/>
    <n v="0"/>
    <m/>
  </r>
  <r>
    <n v="1451"/>
    <x v="2"/>
    <x v="9"/>
    <x v="4"/>
    <m/>
    <m/>
    <x v="35"/>
    <x v="6"/>
    <x v="15"/>
    <x v="7"/>
    <m/>
    <m/>
    <m/>
    <m/>
    <m/>
    <n v="0"/>
    <m/>
    <n v="0"/>
    <n v="0"/>
    <n v="0"/>
    <n v="0"/>
    <m/>
    <n v="0"/>
    <m/>
    <n v="0"/>
    <n v="0"/>
    <n v="0"/>
    <n v="0"/>
    <m/>
    <n v="0"/>
    <n v="0"/>
    <m/>
  </r>
  <r>
    <n v="1452"/>
    <x v="2"/>
    <x v="9"/>
    <x v="4"/>
    <m/>
    <m/>
    <x v="35"/>
    <x v="6"/>
    <x v="15"/>
    <x v="7"/>
    <m/>
    <m/>
    <m/>
    <m/>
    <m/>
    <n v="0"/>
    <m/>
    <n v="0"/>
    <n v="0"/>
    <n v="0"/>
    <n v="0"/>
    <m/>
    <n v="0"/>
    <m/>
    <n v="0"/>
    <n v="0"/>
    <n v="0"/>
    <n v="0"/>
    <m/>
    <n v="0"/>
    <n v="0"/>
    <m/>
  </r>
  <r>
    <n v="1453"/>
    <x v="2"/>
    <x v="9"/>
    <x v="4"/>
    <m/>
    <m/>
    <x v="35"/>
    <x v="6"/>
    <x v="15"/>
    <x v="7"/>
    <m/>
    <m/>
    <m/>
    <m/>
    <m/>
    <n v="0"/>
    <m/>
    <n v="0"/>
    <n v="0"/>
    <n v="0"/>
    <n v="0"/>
    <m/>
    <n v="0"/>
    <m/>
    <n v="0"/>
    <n v="0"/>
    <n v="0"/>
    <n v="0"/>
    <m/>
    <n v="0"/>
    <n v="0"/>
    <m/>
  </r>
  <r>
    <n v="1454"/>
    <x v="2"/>
    <x v="9"/>
    <x v="4"/>
    <m/>
    <m/>
    <x v="35"/>
    <x v="6"/>
    <x v="15"/>
    <x v="7"/>
    <m/>
    <m/>
    <m/>
    <m/>
    <m/>
    <n v="0"/>
    <m/>
    <n v="0"/>
    <n v="0"/>
    <n v="0"/>
    <n v="0"/>
    <m/>
    <n v="0"/>
    <m/>
    <n v="0"/>
    <n v="0"/>
    <n v="0"/>
    <n v="0"/>
    <m/>
    <n v="0"/>
    <n v="0"/>
    <m/>
  </r>
  <r>
    <n v="1455"/>
    <x v="2"/>
    <x v="9"/>
    <x v="4"/>
    <m/>
    <m/>
    <x v="35"/>
    <x v="6"/>
    <x v="15"/>
    <x v="7"/>
    <m/>
    <m/>
    <m/>
    <m/>
    <m/>
    <n v="0"/>
    <m/>
    <n v="0"/>
    <n v="0"/>
    <n v="0"/>
    <n v="0"/>
    <m/>
    <n v="0"/>
    <m/>
    <n v="0"/>
    <n v="0"/>
    <n v="0"/>
    <n v="0"/>
    <m/>
    <n v="0"/>
    <n v="0"/>
    <m/>
  </r>
  <r>
    <n v="1456"/>
    <x v="2"/>
    <x v="9"/>
    <x v="4"/>
    <m/>
    <m/>
    <x v="35"/>
    <x v="6"/>
    <x v="15"/>
    <x v="7"/>
    <m/>
    <m/>
    <m/>
    <m/>
    <m/>
    <n v="0"/>
    <m/>
    <n v="0"/>
    <n v="0"/>
    <n v="0"/>
    <n v="0"/>
    <m/>
    <n v="0"/>
    <m/>
    <n v="0"/>
    <n v="0"/>
    <n v="0"/>
    <n v="0"/>
    <m/>
    <n v="0"/>
    <n v="0"/>
    <m/>
  </r>
  <r>
    <n v="1457"/>
    <x v="2"/>
    <x v="9"/>
    <x v="4"/>
    <m/>
    <m/>
    <x v="35"/>
    <x v="6"/>
    <x v="15"/>
    <x v="7"/>
    <m/>
    <m/>
    <m/>
    <m/>
    <m/>
    <n v="0"/>
    <m/>
    <n v="0"/>
    <n v="0"/>
    <n v="0"/>
    <n v="0"/>
    <m/>
    <n v="0"/>
    <m/>
    <n v="0"/>
    <n v="0"/>
    <n v="0"/>
    <n v="0"/>
    <m/>
    <n v="0"/>
    <n v="0"/>
    <m/>
  </r>
  <r>
    <n v="1458"/>
    <x v="2"/>
    <x v="9"/>
    <x v="4"/>
    <m/>
    <m/>
    <x v="35"/>
    <x v="6"/>
    <x v="15"/>
    <x v="7"/>
    <m/>
    <m/>
    <m/>
    <m/>
    <m/>
    <n v="0"/>
    <m/>
    <n v="0"/>
    <n v="0"/>
    <n v="0"/>
    <n v="0"/>
    <m/>
    <n v="0"/>
    <m/>
    <n v="0"/>
    <n v="0"/>
    <n v="0"/>
    <n v="0"/>
    <m/>
    <n v="0"/>
    <n v="0"/>
    <m/>
  </r>
  <r>
    <n v="1459"/>
    <x v="2"/>
    <x v="9"/>
    <x v="4"/>
    <m/>
    <m/>
    <x v="35"/>
    <x v="6"/>
    <x v="15"/>
    <x v="7"/>
    <m/>
    <m/>
    <m/>
    <m/>
    <m/>
    <n v="0"/>
    <m/>
    <n v="0"/>
    <n v="0"/>
    <n v="0"/>
    <n v="0"/>
    <m/>
    <n v="0"/>
    <m/>
    <n v="0"/>
    <n v="0"/>
    <n v="0"/>
    <n v="0"/>
    <m/>
    <n v="0"/>
    <n v="0"/>
    <m/>
  </r>
  <r>
    <n v="1460"/>
    <x v="2"/>
    <x v="9"/>
    <x v="4"/>
    <m/>
    <m/>
    <x v="35"/>
    <x v="6"/>
    <x v="15"/>
    <x v="7"/>
    <m/>
    <m/>
    <m/>
    <m/>
    <m/>
    <n v="0"/>
    <m/>
    <n v="0"/>
    <n v="0"/>
    <n v="0"/>
    <n v="0"/>
    <m/>
    <n v="0"/>
    <m/>
    <n v="0"/>
    <n v="0"/>
    <n v="0"/>
    <n v="0"/>
    <m/>
    <n v="0"/>
    <n v="0"/>
    <m/>
  </r>
  <r>
    <n v="1461"/>
    <x v="2"/>
    <x v="9"/>
    <x v="4"/>
    <m/>
    <m/>
    <x v="35"/>
    <x v="6"/>
    <x v="15"/>
    <x v="7"/>
    <m/>
    <m/>
    <m/>
    <m/>
    <m/>
    <n v="0"/>
    <m/>
    <n v="0"/>
    <n v="0"/>
    <n v="0"/>
    <n v="0"/>
    <m/>
    <n v="0"/>
    <m/>
    <n v="0"/>
    <n v="0"/>
    <n v="0"/>
    <n v="0"/>
    <m/>
    <n v="0"/>
    <n v="0"/>
    <m/>
  </r>
  <r>
    <n v="1462"/>
    <x v="2"/>
    <x v="9"/>
    <x v="4"/>
    <m/>
    <m/>
    <x v="35"/>
    <x v="6"/>
    <x v="15"/>
    <x v="7"/>
    <m/>
    <m/>
    <m/>
    <m/>
    <m/>
    <n v="0"/>
    <m/>
    <n v="0"/>
    <n v="0"/>
    <n v="0"/>
    <n v="0"/>
    <m/>
    <n v="0"/>
    <m/>
    <n v="0"/>
    <n v="0"/>
    <n v="0"/>
    <n v="0"/>
    <m/>
    <n v="0"/>
    <n v="0"/>
    <m/>
  </r>
  <r>
    <n v="1463"/>
    <x v="2"/>
    <x v="9"/>
    <x v="4"/>
    <m/>
    <m/>
    <x v="35"/>
    <x v="6"/>
    <x v="15"/>
    <x v="7"/>
    <m/>
    <m/>
    <m/>
    <m/>
    <m/>
    <n v="0"/>
    <m/>
    <n v="0"/>
    <n v="0"/>
    <n v="0"/>
    <n v="0"/>
    <m/>
    <n v="0"/>
    <m/>
    <n v="0"/>
    <n v="0"/>
    <n v="0"/>
    <n v="0"/>
    <m/>
    <n v="0"/>
    <n v="0"/>
    <m/>
  </r>
  <r>
    <n v="1464"/>
    <x v="2"/>
    <x v="9"/>
    <x v="4"/>
    <m/>
    <m/>
    <x v="35"/>
    <x v="6"/>
    <x v="15"/>
    <x v="7"/>
    <m/>
    <m/>
    <m/>
    <m/>
    <m/>
    <n v="0"/>
    <m/>
    <n v="0"/>
    <n v="0"/>
    <n v="0"/>
    <n v="0"/>
    <m/>
    <n v="0"/>
    <m/>
    <n v="0"/>
    <n v="0"/>
    <n v="0"/>
    <n v="0"/>
    <m/>
    <n v="0"/>
    <n v="0"/>
    <m/>
  </r>
  <r>
    <n v="1465"/>
    <x v="2"/>
    <x v="9"/>
    <x v="4"/>
    <m/>
    <m/>
    <x v="35"/>
    <x v="6"/>
    <x v="15"/>
    <x v="7"/>
    <m/>
    <m/>
    <m/>
    <m/>
    <m/>
    <n v="0"/>
    <m/>
    <n v="0"/>
    <n v="0"/>
    <n v="0"/>
    <n v="0"/>
    <m/>
    <n v="0"/>
    <m/>
    <n v="0"/>
    <n v="0"/>
    <n v="0"/>
    <n v="0"/>
    <m/>
    <n v="0"/>
    <n v="0"/>
    <m/>
  </r>
  <r>
    <n v="1466"/>
    <x v="2"/>
    <x v="9"/>
    <x v="4"/>
    <m/>
    <m/>
    <x v="35"/>
    <x v="6"/>
    <x v="15"/>
    <x v="7"/>
    <m/>
    <m/>
    <m/>
    <m/>
    <m/>
    <n v="0"/>
    <m/>
    <n v="0"/>
    <n v="0"/>
    <n v="0"/>
    <n v="0"/>
    <m/>
    <n v="0"/>
    <m/>
    <n v="0"/>
    <n v="0"/>
    <n v="0"/>
    <n v="0"/>
    <m/>
    <n v="0"/>
    <n v="0"/>
    <m/>
  </r>
  <r>
    <n v="1467"/>
    <x v="2"/>
    <x v="9"/>
    <x v="4"/>
    <m/>
    <m/>
    <x v="35"/>
    <x v="6"/>
    <x v="15"/>
    <x v="7"/>
    <m/>
    <m/>
    <m/>
    <m/>
    <m/>
    <n v="0"/>
    <m/>
    <n v="0"/>
    <n v="0"/>
    <n v="0"/>
    <n v="0"/>
    <m/>
    <n v="0"/>
    <m/>
    <n v="0"/>
    <n v="0"/>
    <n v="0"/>
    <n v="0"/>
    <m/>
    <n v="0"/>
    <n v="0"/>
    <m/>
  </r>
  <r>
    <n v="1468"/>
    <x v="2"/>
    <x v="9"/>
    <x v="4"/>
    <m/>
    <m/>
    <x v="35"/>
    <x v="6"/>
    <x v="15"/>
    <x v="7"/>
    <m/>
    <m/>
    <m/>
    <m/>
    <m/>
    <n v="0"/>
    <m/>
    <n v="0"/>
    <n v="0"/>
    <n v="0"/>
    <n v="0"/>
    <m/>
    <n v="0"/>
    <m/>
    <n v="0"/>
    <n v="0"/>
    <n v="0"/>
    <n v="0"/>
    <m/>
    <n v="0"/>
    <n v="0"/>
    <m/>
  </r>
  <r>
    <n v="1469"/>
    <x v="2"/>
    <x v="9"/>
    <x v="4"/>
    <m/>
    <m/>
    <x v="35"/>
    <x v="6"/>
    <x v="15"/>
    <x v="7"/>
    <m/>
    <m/>
    <m/>
    <m/>
    <m/>
    <n v="0"/>
    <m/>
    <n v="0"/>
    <n v="0"/>
    <n v="0"/>
    <n v="0"/>
    <m/>
    <n v="0"/>
    <m/>
    <n v="0"/>
    <n v="0"/>
    <n v="0"/>
    <n v="0"/>
    <m/>
    <n v="0"/>
    <n v="0"/>
    <m/>
  </r>
  <r>
    <n v="1470"/>
    <x v="2"/>
    <x v="9"/>
    <x v="4"/>
    <m/>
    <m/>
    <x v="35"/>
    <x v="6"/>
    <x v="15"/>
    <x v="7"/>
    <m/>
    <m/>
    <m/>
    <m/>
    <m/>
    <n v="0"/>
    <m/>
    <n v="0"/>
    <n v="0"/>
    <n v="0"/>
    <n v="0"/>
    <m/>
    <n v="0"/>
    <m/>
    <n v="0"/>
    <n v="0"/>
    <n v="0"/>
    <n v="0"/>
    <m/>
    <n v="0"/>
    <n v="0"/>
    <m/>
  </r>
  <r>
    <n v="1471"/>
    <x v="2"/>
    <x v="9"/>
    <x v="4"/>
    <m/>
    <m/>
    <x v="35"/>
    <x v="6"/>
    <x v="15"/>
    <x v="7"/>
    <m/>
    <m/>
    <m/>
    <m/>
    <m/>
    <n v="0"/>
    <m/>
    <n v="0"/>
    <n v="0"/>
    <n v="0"/>
    <n v="0"/>
    <m/>
    <n v="0"/>
    <m/>
    <n v="0"/>
    <n v="0"/>
    <n v="0"/>
    <n v="0"/>
    <m/>
    <n v="0"/>
    <n v="0"/>
    <m/>
  </r>
  <r>
    <n v="1472"/>
    <x v="2"/>
    <x v="9"/>
    <x v="4"/>
    <m/>
    <m/>
    <x v="35"/>
    <x v="6"/>
    <x v="15"/>
    <x v="7"/>
    <m/>
    <m/>
    <m/>
    <m/>
    <m/>
    <n v="0"/>
    <m/>
    <n v="0"/>
    <n v="0"/>
    <n v="0"/>
    <n v="0"/>
    <m/>
    <n v="0"/>
    <m/>
    <n v="0"/>
    <n v="0"/>
    <n v="0"/>
    <n v="0"/>
    <m/>
    <n v="0"/>
    <n v="0"/>
    <m/>
  </r>
  <r>
    <n v="1473"/>
    <x v="2"/>
    <x v="9"/>
    <x v="4"/>
    <m/>
    <m/>
    <x v="35"/>
    <x v="6"/>
    <x v="15"/>
    <x v="7"/>
    <m/>
    <m/>
    <m/>
    <m/>
    <m/>
    <n v="0"/>
    <m/>
    <n v="0"/>
    <n v="0"/>
    <n v="0"/>
    <n v="0"/>
    <m/>
    <n v="0"/>
    <m/>
    <n v="0"/>
    <n v="0"/>
    <n v="0"/>
    <n v="0"/>
    <m/>
    <n v="0"/>
    <n v="0"/>
    <m/>
  </r>
  <r>
    <n v="1474"/>
    <x v="2"/>
    <x v="9"/>
    <x v="4"/>
    <m/>
    <m/>
    <x v="35"/>
    <x v="6"/>
    <x v="15"/>
    <x v="7"/>
    <m/>
    <m/>
    <m/>
    <m/>
    <m/>
    <n v="0"/>
    <m/>
    <n v="0"/>
    <n v="0"/>
    <n v="0"/>
    <n v="0"/>
    <m/>
    <n v="0"/>
    <m/>
    <n v="0"/>
    <n v="0"/>
    <n v="0"/>
    <n v="0"/>
    <m/>
    <n v="0"/>
    <n v="0"/>
    <m/>
  </r>
  <r>
    <n v="1475"/>
    <x v="2"/>
    <x v="9"/>
    <x v="4"/>
    <m/>
    <m/>
    <x v="35"/>
    <x v="6"/>
    <x v="15"/>
    <x v="7"/>
    <m/>
    <m/>
    <m/>
    <m/>
    <m/>
    <n v="0"/>
    <m/>
    <n v="0"/>
    <n v="0"/>
    <n v="0"/>
    <n v="0"/>
    <m/>
    <n v="0"/>
    <m/>
    <n v="0"/>
    <n v="0"/>
    <n v="0"/>
    <n v="0"/>
    <m/>
    <n v="0"/>
    <n v="0"/>
    <m/>
  </r>
  <r>
    <n v="1476"/>
    <x v="2"/>
    <x v="9"/>
    <x v="4"/>
    <m/>
    <m/>
    <x v="35"/>
    <x v="6"/>
    <x v="15"/>
    <x v="7"/>
    <m/>
    <m/>
    <m/>
    <m/>
    <m/>
    <n v="0"/>
    <m/>
    <n v="0"/>
    <n v="0"/>
    <n v="0"/>
    <n v="0"/>
    <m/>
    <n v="0"/>
    <m/>
    <n v="0"/>
    <n v="0"/>
    <n v="0"/>
    <n v="0"/>
    <m/>
    <n v="0"/>
    <n v="0"/>
    <m/>
  </r>
  <r>
    <n v="1477"/>
    <x v="2"/>
    <x v="9"/>
    <x v="4"/>
    <m/>
    <m/>
    <x v="35"/>
    <x v="6"/>
    <x v="15"/>
    <x v="7"/>
    <m/>
    <m/>
    <m/>
    <m/>
    <m/>
    <n v="0"/>
    <m/>
    <n v="0"/>
    <n v="0"/>
    <n v="0"/>
    <n v="0"/>
    <m/>
    <n v="0"/>
    <m/>
    <n v="0"/>
    <n v="0"/>
    <n v="0"/>
    <n v="0"/>
    <m/>
    <n v="0"/>
    <n v="0"/>
    <m/>
  </r>
  <r>
    <n v="1478"/>
    <x v="2"/>
    <x v="9"/>
    <x v="4"/>
    <m/>
    <m/>
    <x v="35"/>
    <x v="6"/>
    <x v="15"/>
    <x v="7"/>
    <m/>
    <m/>
    <m/>
    <m/>
    <m/>
    <n v="0"/>
    <m/>
    <n v="0"/>
    <n v="0"/>
    <n v="0"/>
    <n v="0"/>
    <m/>
    <n v="0"/>
    <m/>
    <n v="0"/>
    <n v="0"/>
    <n v="0"/>
    <n v="0"/>
    <m/>
    <n v="0"/>
    <n v="0"/>
    <m/>
  </r>
  <r>
    <n v="1479"/>
    <x v="2"/>
    <x v="9"/>
    <x v="4"/>
    <m/>
    <m/>
    <x v="35"/>
    <x v="6"/>
    <x v="15"/>
    <x v="7"/>
    <m/>
    <m/>
    <m/>
    <m/>
    <m/>
    <n v="0"/>
    <m/>
    <n v="0"/>
    <n v="0"/>
    <n v="0"/>
    <n v="0"/>
    <m/>
    <n v="0"/>
    <m/>
    <n v="0"/>
    <n v="0"/>
    <n v="0"/>
    <n v="0"/>
    <m/>
    <n v="0"/>
    <n v="0"/>
    <m/>
  </r>
  <r>
    <n v="1480"/>
    <x v="2"/>
    <x v="9"/>
    <x v="4"/>
    <m/>
    <m/>
    <x v="35"/>
    <x v="6"/>
    <x v="15"/>
    <x v="7"/>
    <m/>
    <m/>
    <m/>
    <m/>
    <m/>
    <n v="0"/>
    <m/>
    <n v="0"/>
    <n v="0"/>
    <n v="0"/>
    <n v="0"/>
    <m/>
    <n v="0"/>
    <m/>
    <n v="0"/>
    <n v="0"/>
    <n v="0"/>
    <n v="0"/>
    <m/>
    <n v="0"/>
    <n v="0"/>
    <m/>
  </r>
  <r>
    <n v="1481"/>
    <x v="2"/>
    <x v="9"/>
    <x v="4"/>
    <m/>
    <m/>
    <x v="35"/>
    <x v="6"/>
    <x v="15"/>
    <x v="7"/>
    <m/>
    <m/>
    <m/>
    <m/>
    <m/>
    <n v="0"/>
    <m/>
    <n v="0"/>
    <n v="0"/>
    <n v="0"/>
    <n v="0"/>
    <m/>
    <n v="0"/>
    <m/>
    <n v="0"/>
    <n v="0"/>
    <n v="0"/>
    <n v="0"/>
    <m/>
    <n v="0"/>
    <n v="0"/>
    <m/>
  </r>
  <r>
    <n v="1482"/>
    <x v="2"/>
    <x v="9"/>
    <x v="4"/>
    <m/>
    <m/>
    <x v="35"/>
    <x v="6"/>
    <x v="15"/>
    <x v="7"/>
    <m/>
    <m/>
    <m/>
    <m/>
    <m/>
    <n v="0"/>
    <m/>
    <n v="0"/>
    <n v="0"/>
    <n v="0"/>
    <n v="0"/>
    <m/>
    <n v="0"/>
    <m/>
    <n v="0"/>
    <n v="0"/>
    <n v="0"/>
    <n v="0"/>
    <m/>
    <n v="0"/>
    <n v="0"/>
    <m/>
  </r>
  <r>
    <n v="1483"/>
    <x v="2"/>
    <x v="9"/>
    <x v="4"/>
    <m/>
    <m/>
    <x v="35"/>
    <x v="6"/>
    <x v="15"/>
    <x v="7"/>
    <m/>
    <m/>
    <m/>
    <m/>
    <m/>
    <n v="0"/>
    <m/>
    <n v="0"/>
    <n v="0"/>
    <n v="0"/>
    <n v="0"/>
    <m/>
    <n v="0"/>
    <m/>
    <n v="0"/>
    <n v="0"/>
    <n v="0"/>
    <n v="0"/>
    <m/>
    <n v="0"/>
    <n v="0"/>
    <m/>
  </r>
  <r>
    <n v="1484"/>
    <x v="2"/>
    <x v="9"/>
    <x v="4"/>
    <m/>
    <m/>
    <x v="35"/>
    <x v="6"/>
    <x v="15"/>
    <x v="7"/>
    <m/>
    <m/>
    <m/>
    <m/>
    <m/>
    <n v="0"/>
    <m/>
    <n v="0"/>
    <n v="0"/>
    <n v="0"/>
    <n v="0"/>
    <m/>
    <n v="0"/>
    <m/>
    <n v="0"/>
    <n v="0"/>
    <n v="0"/>
    <n v="0"/>
    <m/>
    <n v="0"/>
    <n v="0"/>
    <m/>
  </r>
  <r>
    <n v="1485"/>
    <x v="2"/>
    <x v="9"/>
    <x v="4"/>
    <m/>
    <m/>
    <x v="35"/>
    <x v="6"/>
    <x v="15"/>
    <x v="7"/>
    <m/>
    <m/>
    <m/>
    <m/>
    <m/>
    <n v="0"/>
    <m/>
    <n v="0"/>
    <n v="0"/>
    <n v="0"/>
    <n v="0"/>
    <m/>
    <n v="0"/>
    <m/>
    <n v="0"/>
    <n v="0"/>
    <n v="0"/>
    <n v="0"/>
    <m/>
    <n v="0"/>
    <n v="0"/>
    <m/>
  </r>
  <r>
    <n v="1486"/>
    <x v="2"/>
    <x v="9"/>
    <x v="4"/>
    <m/>
    <m/>
    <x v="35"/>
    <x v="6"/>
    <x v="15"/>
    <x v="7"/>
    <m/>
    <m/>
    <m/>
    <m/>
    <m/>
    <n v="0"/>
    <m/>
    <n v="0"/>
    <n v="0"/>
    <n v="0"/>
    <n v="0"/>
    <m/>
    <n v="0"/>
    <m/>
    <n v="0"/>
    <n v="0"/>
    <n v="0"/>
    <n v="0"/>
    <m/>
    <n v="0"/>
    <n v="0"/>
    <m/>
  </r>
  <r>
    <n v="1487"/>
    <x v="2"/>
    <x v="9"/>
    <x v="4"/>
    <m/>
    <m/>
    <x v="35"/>
    <x v="6"/>
    <x v="15"/>
    <x v="7"/>
    <m/>
    <m/>
    <m/>
    <m/>
    <m/>
    <n v="0"/>
    <m/>
    <n v="0"/>
    <n v="0"/>
    <n v="0"/>
    <n v="0"/>
    <m/>
    <n v="0"/>
    <m/>
    <n v="0"/>
    <n v="0"/>
    <n v="0"/>
    <n v="0"/>
    <m/>
    <n v="0"/>
    <n v="0"/>
    <m/>
  </r>
  <r>
    <n v="1488"/>
    <x v="2"/>
    <x v="9"/>
    <x v="4"/>
    <m/>
    <m/>
    <x v="35"/>
    <x v="6"/>
    <x v="15"/>
    <x v="7"/>
    <m/>
    <m/>
    <m/>
    <m/>
    <m/>
    <n v="0"/>
    <m/>
    <n v="0"/>
    <n v="0"/>
    <n v="0"/>
    <n v="0"/>
    <m/>
    <n v="0"/>
    <m/>
    <n v="0"/>
    <n v="0"/>
    <n v="0"/>
    <n v="0"/>
    <m/>
    <n v="0"/>
    <n v="0"/>
    <m/>
  </r>
  <r>
    <n v="1489"/>
    <x v="2"/>
    <x v="9"/>
    <x v="4"/>
    <m/>
    <m/>
    <x v="35"/>
    <x v="6"/>
    <x v="15"/>
    <x v="7"/>
    <m/>
    <m/>
    <m/>
    <m/>
    <m/>
    <n v="0"/>
    <m/>
    <n v="0"/>
    <n v="0"/>
    <n v="0"/>
    <n v="0"/>
    <m/>
    <n v="0"/>
    <m/>
    <n v="0"/>
    <n v="0"/>
    <n v="0"/>
    <n v="0"/>
    <m/>
    <n v="0"/>
    <n v="0"/>
    <m/>
  </r>
  <r>
    <n v="1490"/>
    <x v="2"/>
    <x v="9"/>
    <x v="4"/>
    <m/>
    <m/>
    <x v="35"/>
    <x v="6"/>
    <x v="15"/>
    <x v="7"/>
    <m/>
    <m/>
    <m/>
    <m/>
    <m/>
    <n v="0"/>
    <m/>
    <n v="0"/>
    <n v="0"/>
    <n v="0"/>
    <n v="0"/>
    <m/>
    <n v="0"/>
    <m/>
    <n v="0"/>
    <n v="0"/>
    <n v="0"/>
    <n v="0"/>
    <m/>
    <n v="0"/>
    <n v="0"/>
    <m/>
  </r>
  <r>
    <n v="1491"/>
    <x v="2"/>
    <x v="9"/>
    <x v="4"/>
    <m/>
    <m/>
    <x v="35"/>
    <x v="6"/>
    <x v="15"/>
    <x v="7"/>
    <m/>
    <m/>
    <m/>
    <m/>
    <m/>
    <n v="0"/>
    <m/>
    <n v="0"/>
    <n v="0"/>
    <n v="0"/>
    <n v="0"/>
    <m/>
    <n v="0"/>
    <m/>
    <n v="0"/>
    <n v="0"/>
    <n v="0"/>
    <n v="0"/>
    <m/>
    <n v="0"/>
    <n v="0"/>
    <m/>
  </r>
  <r>
    <n v="1492"/>
    <x v="2"/>
    <x v="9"/>
    <x v="4"/>
    <m/>
    <m/>
    <x v="35"/>
    <x v="6"/>
    <x v="15"/>
    <x v="7"/>
    <m/>
    <m/>
    <m/>
    <m/>
    <m/>
    <n v="0"/>
    <m/>
    <n v="0"/>
    <n v="0"/>
    <n v="0"/>
    <n v="0"/>
    <m/>
    <n v="0"/>
    <m/>
    <n v="0"/>
    <n v="0"/>
    <n v="0"/>
    <n v="0"/>
    <m/>
    <n v="0"/>
    <n v="0"/>
    <m/>
  </r>
  <r>
    <n v="1493"/>
    <x v="2"/>
    <x v="9"/>
    <x v="4"/>
    <m/>
    <m/>
    <x v="35"/>
    <x v="6"/>
    <x v="15"/>
    <x v="7"/>
    <m/>
    <m/>
    <m/>
    <m/>
    <m/>
    <n v="0"/>
    <m/>
    <n v="0"/>
    <n v="0"/>
    <n v="0"/>
    <n v="0"/>
    <m/>
    <n v="0"/>
    <m/>
    <n v="0"/>
    <n v="0"/>
    <n v="0"/>
    <n v="0"/>
    <m/>
    <n v="0"/>
    <n v="0"/>
    <m/>
  </r>
  <r>
    <n v="1494"/>
    <x v="2"/>
    <x v="9"/>
    <x v="4"/>
    <m/>
    <m/>
    <x v="35"/>
    <x v="6"/>
    <x v="15"/>
    <x v="7"/>
    <m/>
    <m/>
    <m/>
    <m/>
    <m/>
    <n v="0"/>
    <m/>
    <n v="0"/>
    <n v="0"/>
    <n v="0"/>
    <n v="0"/>
    <m/>
    <n v="0"/>
    <m/>
    <n v="0"/>
    <n v="0"/>
    <n v="0"/>
    <n v="0"/>
    <m/>
    <n v="0"/>
    <n v="0"/>
    <m/>
  </r>
  <r>
    <n v="1495"/>
    <x v="2"/>
    <x v="9"/>
    <x v="4"/>
    <m/>
    <m/>
    <x v="35"/>
    <x v="6"/>
    <x v="15"/>
    <x v="7"/>
    <m/>
    <m/>
    <m/>
    <m/>
    <m/>
    <n v="0"/>
    <m/>
    <n v="0"/>
    <n v="0"/>
    <n v="0"/>
    <n v="0"/>
    <m/>
    <n v="0"/>
    <m/>
    <n v="0"/>
    <n v="0"/>
    <n v="0"/>
    <n v="0"/>
    <m/>
    <n v="0"/>
    <n v="0"/>
    <m/>
  </r>
  <r>
    <n v="1496"/>
    <x v="2"/>
    <x v="9"/>
    <x v="4"/>
    <m/>
    <m/>
    <x v="35"/>
    <x v="6"/>
    <x v="15"/>
    <x v="7"/>
    <m/>
    <m/>
    <m/>
    <m/>
    <m/>
    <n v="0"/>
    <m/>
    <n v="0"/>
    <n v="0"/>
    <n v="0"/>
    <n v="0"/>
    <m/>
    <n v="0"/>
    <m/>
    <n v="0"/>
    <n v="0"/>
    <n v="0"/>
    <n v="0"/>
    <m/>
    <n v="0"/>
    <n v="0"/>
    <m/>
  </r>
  <r>
    <n v="1497"/>
    <x v="2"/>
    <x v="9"/>
    <x v="4"/>
    <m/>
    <m/>
    <x v="35"/>
    <x v="6"/>
    <x v="15"/>
    <x v="7"/>
    <m/>
    <m/>
    <m/>
    <m/>
    <m/>
    <n v="0"/>
    <m/>
    <n v="0"/>
    <n v="0"/>
    <n v="0"/>
    <n v="0"/>
    <m/>
    <n v="0"/>
    <m/>
    <n v="0"/>
    <n v="0"/>
    <n v="0"/>
    <n v="0"/>
    <m/>
    <n v="0"/>
    <n v="0"/>
    <m/>
  </r>
  <r>
    <n v="1498"/>
    <x v="2"/>
    <x v="9"/>
    <x v="4"/>
    <m/>
    <m/>
    <x v="35"/>
    <x v="6"/>
    <x v="15"/>
    <x v="7"/>
    <m/>
    <m/>
    <m/>
    <m/>
    <m/>
    <n v="0"/>
    <m/>
    <n v="0"/>
    <n v="0"/>
    <n v="0"/>
    <n v="0"/>
    <m/>
    <n v="0"/>
    <m/>
    <n v="0"/>
    <n v="0"/>
    <n v="0"/>
    <n v="0"/>
    <m/>
    <n v="0"/>
    <n v="0"/>
    <m/>
  </r>
  <r>
    <n v="1499"/>
    <x v="2"/>
    <x v="9"/>
    <x v="4"/>
    <m/>
    <m/>
    <x v="35"/>
    <x v="6"/>
    <x v="15"/>
    <x v="7"/>
    <m/>
    <m/>
    <m/>
    <m/>
    <m/>
    <n v="0"/>
    <m/>
    <n v="0"/>
    <n v="0"/>
    <n v="0"/>
    <n v="0"/>
    <m/>
    <n v="0"/>
    <m/>
    <n v="0"/>
    <n v="0"/>
    <n v="0"/>
    <n v="0"/>
    <m/>
    <n v="0"/>
    <n v="0"/>
    <m/>
  </r>
  <r>
    <n v="1500"/>
    <x v="2"/>
    <x v="9"/>
    <x v="4"/>
    <m/>
    <m/>
    <x v="35"/>
    <x v="6"/>
    <x v="15"/>
    <x v="7"/>
    <m/>
    <m/>
    <m/>
    <m/>
    <m/>
    <n v="0"/>
    <m/>
    <n v="0"/>
    <n v="0"/>
    <n v="0"/>
    <n v="0"/>
    <m/>
    <n v="0"/>
    <m/>
    <n v="0"/>
    <n v="0"/>
    <n v="0"/>
    <n v="0"/>
    <m/>
    <n v="0"/>
    <n v="0"/>
    <m/>
  </r>
  <r>
    <n v="1501"/>
    <x v="2"/>
    <x v="9"/>
    <x v="4"/>
    <m/>
    <m/>
    <x v="35"/>
    <x v="6"/>
    <x v="15"/>
    <x v="7"/>
    <m/>
    <m/>
    <m/>
    <m/>
    <m/>
    <n v="0"/>
    <m/>
    <n v="0"/>
    <n v="0"/>
    <n v="0"/>
    <n v="0"/>
    <m/>
    <n v="0"/>
    <m/>
    <n v="0"/>
    <n v="0"/>
    <n v="0"/>
    <n v="0"/>
    <m/>
    <n v="0"/>
    <n v="0"/>
    <m/>
  </r>
  <r>
    <n v="1502"/>
    <x v="2"/>
    <x v="9"/>
    <x v="4"/>
    <m/>
    <m/>
    <x v="35"/>
    <x v="6"/>
    <x v="15"/>
    <x v="7"/>
    <m/>
    <m/>
    <m/>
    <m/>
    <m/>
    <n v="0"/>
    <m/>
    <n v="0"/>
    <n v="0"/>
    <n v="0"/>
    <n v="0"/>
    <m/>
    <n v="0"/>
    <m/>
    <n v="0"/>
    <n v="0"/>
    <n v="0"/>
    <n v="0"/>
    <m/>
    <n v="0"/>
    <n v="0"/>
    <m/>
  </r>
  <r>
    <n v="1503"/>
    <x v="2"/>
    <x v="9"/>
    <x v="4"/>
    <m/>
    <m/>
    <x v="35"/>
    <x v="6"/>
    <x v="15"/>
    <x v="7"/>
    <m/>
    <m/>
    <m/>
    <m/>
    <m/>
    <n v="0"/>
    <m/>
    <n v="0"/>
    <n v="0"/>
    <n v="0"/>
    <n v="0"/>
    <m/>
    <n v="0"/>
    <m/>
    <n v="0"/>
    <n v="0"/>
    <n v="0"/>
    <n v="0"/>
    <m/>
    <n v="0"/>
    <n v="0"/>
    <m/>
  </r>
  <r>
    <n v="1504"/>
    <x v="2"/>
    <x v="9"/>
    <x v="4"/>
    <m/>
    <m/>
    <x v="35"/>
    <x v="6"/>
    <x v="15"/>
    <x v="7"/>
    <m/>
    <m/>
    <m/>
    <m/>
    <m/>
    <n v="0"/>
    <m/>
    <n v="0"/>
    <n v="0"/>
    <n v="0"/>
    <n v="0"/>
    <m/>
    <n v="0"/>
    <m/>
    <n v="0"/>
    <n v="0"/>
    <n v="0"/>
    <n v="0"/>
    <m/>
    <n v="0"/>
    <n v="0"/>
    <m/>
  </r>
  <r>
    <n v="1505"/>
    <x v="2"/>
    <x v="9"/>
    <x v="4"/>
    <m/>
    <m/>
    <x v="35"/>
    <x v="6"/>
    <x v="15"/>
    <x v="7"/>
    <m/>
    <m/>
    <m/>
    <m/>
    <m/>
    <n v="0"/>
    <m/>
    <n v="0"/>
    <n v="0"/>
    <n v="0"/>
    <n v="0"/>
    <m/>
    <n v="0"/>
    <m/>
    <n v="0"/>
    <n v="0"/>
    <n v="0"/>
    <n v="0"/>
    <m/>
    <n v="0"/>
    <n v="0"/>
    <m/>
  </r>
  <r>
    <n v="1506"/>
    <x v="2"/>
    <x v="9"/>
    <x v="4"/>
    <m/>
    <m/>
    <x v="35"/>
    <x v="6"/>
    <x v="15"/>
    <x v="7"/>
    <m/>
    <m/>
    <m/>
    <m/>
    <m/>
    <n v="0"/>
    <m/>
    <n v="0"/>
    <n v="0"/>
    <n v="0"/>
    <n v="0"/>
    <m/>
    <n v="0"/>
    <m/>
    <n v="0"/>
    <n v="0"/>
    <n v="0"/>
    <n v="0"/>
    <m/>
    <n v="0"/>
    <n v="0"/>
    <m/>
  </r>
  <r>
    <n v="1507"/>
    <x v="2"/>
    <x v="9"/>
    <x v="4"/>
    <m/>
    <m/>
    <x v="35"/>
    <x v="6"/>
    <x v="15"/>
    <x v="7"/>
    <m/>
    <m/>
    <m/>
    <m/>
    <m/>
    <n v="0"/>
    <m/>
    <n v="0"/>
    <n v="0"/>
    <n v="0"/>
    <n v="0"/>
    <m/>
    <n v="0"/>
    <m/>
    <n v="0"/>
    <n v="0"/>
    <n v="0"/>
    <n v="0"/>
    <m/>
    <n v="0"/>
    <n v="0"/>
    <m/>
  </r>
  <r>
    <n v="1508"/>
    <x v="2"/>
    <x v="9"/>
    <x v="4"/>
    <m/>
    <m/>
    <x v="35"/>
    <x v="6"/>
    <x v="15"/>
    <x v="7"/>
    <m/>
    <m/>
    <m/>
    <m/>
    <m/>
    <n v="0"/>
    <m/>
    <n v="0"/>
    <n v="0"/>
    <n v="0"/>
    <n v="0"/>
    <m/>
    <n v="0"/>
    <m/>
    <n v="0"/>
    <n v="0"/>
    <n v="0"/>
    <n v="0"/>
    <m/>
    <n v="0"/>
    <n v="0"/>
    <m/>
  </r>
  <r>
    <n v="1509"/>
    <x v="2"/>
    <x v="9"/>
    <x v="4"/>
    <m/>
    <m/>
    <x v="35"/>
    <x v="6"/>
    <x v="15"/>
    <x v="7"/>
    <m/>
    <m/>
    <m/>
    <m/>
    <m/>
    <n v="0"/>
    <m/>
    <n v="0"/>
    <n v="0"/>
    <n v="0"/>
    <n v="0"/>
    <m/>
    <n v="0"/>
    <m/>
    <n v="0"/>
    <n v="0"/>
    <n v="0"/>
    <n v="0"/>
    <m/>
    <n v="0"/>
    <n v="0"/>
    <m/>
  </r>
  <r>
    <n v="1510"/>
    <x v="2"/>
    <x v="9"/>
    <x v="4"/>
    <m/>
    <m/>
    <x v="35"/>
    <x v="6"/>
    <x v="15"/>
    <x v="7"/>
    <m/>
    <m/>
    <m/>
    <m/>
    <m/>
    <n v="0"/>
    <m/>
    <n v="0"/>
    <n v="0"/>
    <n v="0"/>
    <n v="0"/>
    <m/>
    <n v="0"/>
    <m/>
    <n v="0"/>
    <n v="0"/>
    <n v="0"/>
    <n v="0"/>
    <m/>
    <n v="0"/>
    <n v="0"/>
    <m/>
  </r>
  <r>
    <n v="1511"/>
    <x v="2"/>
    <x v="9"/>
    <x v="4"/>
    <m/>
    <m/>
    <x v="35"/>
    <x v="6"/>
    <x v="15"/>
    <x v="7"/>
    <m/>
    <m/>
    <m/>
    <m/>
    <m/>
    <n v="0"/>
    <m/>
    <n v="0"/>
    <n v="0"/>
    <n v="0"/>
    <n v="0"/>
    <m/>
    <n v="0"/>
    <m/>
    <n v="0"/>
    <n v="0"/>
    <n v="0"/>
    <n v="0"/>
    <m/>
    <n v="0"/>
    <n v="0"/>
    <m/>
  </r>
  <r>
    <n v="1512"/>
    <x v="2"/>
    <x v="9"/>
    <x v="4"/>
    <m/>
    <m/>
    <x v="35"/>
    <x v="6"/>
    <x v="15"/>
    <x v="7"/>
    <m/>
    <m/>
    <m/>
    <m/>
    <m/>
    <n v="0"/>
    <m/>
    <n v="0"/>
    <n v="0"/>
    <n v="0"/>
    <n v="0"/>
    <m/>
    <n v="0"/>
    <m/>
    <n v="0"/>
    <n v="0"/>
    <n v="0"/>
    <n v="0"/>
    <m/>
    <n v="0"/>
    <n v="0"/>
    <m/>
  </r>
  <r>
    <n v="1513"/>
    <x v="2"/>
    <x v="9"/>
    <x v="4"/>
    <m/>
    <m/>
    <x v="35"/>
    <x v="6"/>
    <x v="15"/>
    <x v="7"/>
    <m/>
    <m/>
    <m/>
    <m/>
    <m/>
    <n v="0"/>
    <m/>
    <n v="0"/>
    <n v="0"/>
    <n v="0"/>
    <n v="0"/>
    <m/>
    <n v="0"/>
    <m/>
    <n v="0"/>
    <n v="0"/>
    <n v="0"/>
    <n v="0"/>
    <m/>
    <n v="0"/>
    <n v="0"/>
    <m/>
  </r>
  <r>
    <n v="1514"/>
    <x v="2"/>
    <x v="9"/>
    <x v="4"/>
    <m/>
    <m/>
    <x v="35"/>
    <x v="6"/>
    <x v="15"/>
    <x v="7"/>
    <m/>
    <m/>
    <m/>
    <m/>
    <m/>
    <n v="0"/>
    <m/>
    <n v="0"/>
    <n v="0"/>
    <n v="0"/>
    <n v="0"/>
    <m/>
    <n v="0"/>
    <m/>
    <n v="0"/>
    <n v="0"/>
    <n v="0"/>
    <n v="0"/>
    <m/>
    <n v="0"/>
    <n v="0"/>
    <m/>
  </r>
  <r>
    <n v="1515"/>
    <x v="2"/>
    <x v="9"/>
    <x v="4"/>
    <m/>
    <m/>
    <x v="35"/>
    <x v="6"/>
    <x v="15"/>
    <x v="7"/>
    <m/>
    <m/>
    <m/>
    <m/>
    <m/>
    <n v="0"/>
    <m/>
    <n v="0"/>
    <n v="0"/>
    <n v="0"/>
    <n v="0"/>
    <m/>
    <n v="0"/>
    <m/>
    <n v="0"/>
    <n v="0"/>
    <n v="0"/>
    <n v="0"/>
    <m/>
    <n v="0"/>
    <n v="0"/>
    <m/>
  </r>
  <r>
    <n v="1516"/>
    <x v="2"/>
    <x v="9"/>
    <x v="4"/>
    <m/>
    <m/>
    <x v="35"/>
    <x v="6"/>
    <x v="15"/>
    <x v="7"/>
    <m/>
    <m/>
    <m/>
    <m/>
    <m/>
    <n v="0"/>
    <m/>
    <n v="0"/>
    <n v="0"/>
    <n v="0"/>
    <n v="0"/>
    <m/>
    <n v="0"/>
    <m/>
    <n v="0"/>
    <n v="0"/>
    <n v="0"/>
    <n v="0"/>
    <m/>
    <n v="0"/>
    <n v="0"/>
    <m/>
  </r>
  <r>
    <n v="1517"/>
    <x v="2"/>
    <x v="9"/>
    <x v="4"/>
    <m/>
    <m/>
    <x v="35"/>
    <x v="6"/>
    <x v="15"/>
    <x v="7"/>
    <m/>
    <m/>
    <m/>
    <m/>
    <m/>
    <n v="0"/>
    <m/>
    <n v="0"/>
    <n v="0"/>
    <n v="0"/>
    <n v="0"/>
    <m/>
    <n v="0"/>
    <m/>
    <n v="0"/>
    <n v="0"/>
    <n v="0"/>
    <n v="0"/>
    <m/>
    <n v="0"/>
    <n v="0"/>
    <m/>
  </r>
  <r>
    <n v="1518"/>
    <x v="2"/>
    <x v="9"/>
    <x v="4"/>
    <m/>
    <m/>
    <x v="35"/>
    <x v="6"/>
    <x v="15"/>
    <x v="7"/>
    <m/>
    <m/>
    <m/>
    <m/>
    <m/>
    <n v="0"/>
    <m/>
    <n v="0"/>
    <n v="0"/>
    <n v="0"/>
    <n v="0"/>
    <m/>
    <n v="0"/>
    <m/>
    <n v="0"/>
    <n v="0"/>
    <n v="0"/>
    <n v="0"/>
    <m/>
    <n v="0"/>
    <n v="0"/>
    <m/>
  </r>
  <r>
    <n v="1519"/>
    <x v="2"/>
    <x v="9"/>
    <x v="4"/>
    <m/>
    <m/>
    <x v="35"/>
    <x v="6"/>
    <x v="15"/>
    <x v="7"/>
    <m/>
    <m/>
    <m/>
    <m/>
    <m/>
    <n v="0"/>
    <m/>
    <n v="0"/>
    <n v="0"/>
    <n v="0"/>
    <n v="0"/>
    <m/>
    <n v="0"/>
    <m/>
    <n v="0"/>
    <n v="0"/>
    <n v="0"/>
    <n v="0"/>
    <m/>
    <n v="0"/>
    <n v="0"/>
    <m/>
  </r>
  <r>
    <n v="1520"/>
    <x v="2"/>
    <x v="9"/>
    <x v="4"/>
    <m/>
    <m/>
    <x v="35"/>
    <x v="6"/>
    <x v="15"/>
    <x v="7"/>
    <m/>
    <m/>
    <m/>
    <m/>
    <m/>
    <n v="0"/>
    <m/>
    <n v="0"/>
    <n v="0"/>
    <n v="0"/>
    <n v="0"/>
    <m/>
    <n v="0"/>
    <m/>
    <n v="0"/>
    <n v="0"/>
    <n v="0"/>
    <n v="0"/>
    <m/>
    <n v="0"/>
    <n v="0"/>
    <m/>
  </r>
  <r>
    <n v="1521"/>
    <x v="2"/>
    <x v="9"/>
    <x v="4"/>
    <m/>
    <m/>
    <x v="35"/>
    <x v="6"/>
    <x v="15"/>
    <x v="7"/>
    <m/>
    <m/>
    <m/>
    <m/>
    <m/>
    <n v="0"/>
    <m/>
    <n v="0"/>
    <n v="0"/>
    <n v="0"/>
    <n v="0"/>
    <m/>
    <n v="0"/>
    <m/>
    <n v="0"/>
    <n v="0"/>
    <n v="0"/>
    <n v="0"/>
    <m/>
    <n v="0"/>
    <n v="0"/>
    <m/>
  </r>
  <r>
    <n v="1522"/>
    <x v="2"/>
    <x v="9"/>
    <x v="4"/>
    <m/>
    <m/>
    <x v="35"/>
    <x v="6"/>
    <x v="15"/>
    <x v="7"/>
    <m/>
    <m/>
    <m/>
    <m/>
    <m/>
    <n v="0"/>
    <m/>
    <n v="0"/>
    <n v="0"/>
    <n v="0"/>
    <n v="0"/>
    <m/>
    <n v="0"/>
    <m/>
    <n v="0"/>
    <n v="0"/>
    <n v="0"/>
    <n v="0"/>
    <m/>
    <n v="0"/>
    <n v="0"/>
    <m/>
  </r>
  <r>
    <n v="1523"/>
    <x v="2"/>
    <x v="9"/>
    <x v="4"/>
    <m/>
    <m/>
    <x v="35"/>
    <x v="6"/>
    <x v="15"/>
    <x v="7"/>
    <m/>
    <m/>
    <m/>
    <m/>
    <m/>
    <n v="0"/>
    <m/>
    <n v="0"/>
    <n v="0"/>
    <n v="0"/>
    <n v="0"/>
    <m/>
    <n v="0"/>
    <m/>
    <n v="0"/>
    <n v="0"/>
    <n v="0"/>
    <n v="0"/>
    <m/>
    <n v="0"/>
    <n v="0"/>
    <m/>
  </r>
  <r>
    <n v="1524"/>
    <x v="2"/>
    <x v="9"/>
    <x v="4"/>
    <m/>
    <m/>
    <x v="35"/>
    <x v="6"/>
    <x v="15"/>
    <x v="7"/>
    <m/>
    <m/>
    <m/>
    <m/>
    <m/>
    <n v="0"/>
    <m/>
    <n v="0"/>
    <n v="0"/>
    <n v="0"/>
    <n v="0"/>
    <m/>
    <n v="0"/>
    <m/>
    <n v="0"/>
    <n v="0"/>
    <n v="0"/>
    <n v="0"/>
    <m/>
    <n v="0"/>
    <n v="0"/>
    <m/>
  </r>
  <r>
    <n v="1525"/>
    <x v="2"/>
    <x v="9"/>
    <x v="4"/>
    <m/>
    <m/>
    <x v="35"/>
    <x v="6"/>
    <x v="15"/>
    <x v="7"/>
    <m/>
    <m/>
    <m/>
    <m/>
    <m/>
    <n v="0"/>
    <m/>
    <n v="0"/>
    <n v="0"/>
    <n v="0"/>
    <n v="0"/>
    <m/>
    <n v="0"/>
    <m/>
    <n v="0"/>
    <n v="0"/>
    <n v="0"/>
    <n v="0"/>
    <m/>
    <n v="0"/>
    <n v="0"/>
    <m/>
  </r>
  <r>
    <n v="1526"/>
    <x v="2"/>
    <x v="9"/>
    <x v="4"/>
    <m/>
    <m/>
    <x v="35"/>
    <x v="6"/>
    <x v="15"/>
    <x v="7"/>
    <m/>
    <m/>
    <m/>
    <m/>
    <m/>
    <n v="0"/>
    <m/>
    <n v="0"/>
    <n v="0"/>
    <n v="0"/>
    <n v="0"/>
    <m/>
    <n v="0"/>
    <m/>
    <n v="0"/>
    <n v="0"/>
    <n v="0"/>
    <n v="0"/>
    <m/>
    <n v="0"/>
    <n v="0"/>
    <m/>
  </r>
  <r>
    <n v="1527"/>
    <x v="2"/>
    <x v="9"/>
    <x v="4"/>
    <m/>
    <m/>
    <x v="35"/>
    <x v="6"/>
    <x v="15"/>
    <x v="7"/>
    <m/>
    <m/>
    <m/>
    <m/>
    <m/>
    <n v="0"/>
    <m/>
    <n v="0"/>
    <n v="0"/>
    <n v="0"/>
    <n v="0"/>
    <m/>
    <n v="0"/>
    <m/>
    <n v="0"/>
    <n v="0"/>
    <n v="0"/>
    <n v="0"/>
    <m/>
    <n v="0"/>
    <n v="0"/>
    <m/>
  </r>
  <r>
    <n v="1528"/>
    <x v="2"/>
    <x v="9"/>
    <x v="4"/>
    <m/>
    <m/>
    <x v="35"/>
    <x v="6"/>
    <x v="15"/>
    <x v="7"/>
    <m/>
    <m/>
    <m/>
    <m/>
    <m/>
    <n v="0"/>
    <m/>
    <n v="0"/>
    <n v="0"/>
    <n v="0"/>
    <n v="0"/>
    <m/>
    <n v="0"/>
    <m/>
    <n v="0"/>
    <n v="0"/>
    <n v="0"/>
    <n v="0"/>
    <m/>
    <n v="0"/>
    <n v="0"/>
    <m/>
  </r>
  <r>
    <n v="1529"/>
    <x v="2"/>
    <x v="9"/>
    <x v="4"/>
    <m/>
    <m/>
    <x v="35"/>
    <x v="6"/>
    <x v="15"/>
    <x v="7"/>
    <m/>
    <m/>
    <m/>
    <m/>
    <m/>
    <n v="0"/>
    <m/>
    <n v="0"/>
    <n v="0"/>
    <n v="0"/>
    <n v="0"/>
    <m/>
    <n v="0"/>
    <m/>
    <n v="0"/>
    <n v="0"/>
    <n v="0"/>
    <n v="0"/>
    <m/>
    <n v="0"/>
    <n v="0"/>
    <m/>
  </r>
  <r>
    <n v="1530"/>
    <x v="2"/>
    <x v="9"/>
    <x v="4"/>
    <m/>
    <m/>
    <x v="35"/>
    <x v="6"/>
    <x v="15"/>
    <x v="7"/>
    <m/>
    <m/>
    <m/>
    <m/>
    <m/>
    <n v="0"/>
    <m/>
    <n v="0"/>
    <n v="0"/>
    <n v="0"/>
    <n v="0"/>
    <m/>
    <n v="0"/>
    <m/>
    <n v="0"/>
    <n v="0"/>
    <n v="0"/>
    <n v="0"/>
    <m/>
    <n v="0"/>
    <n v="0"/>
    <m/>
  </r>
  <r>
    <n v="1531"/>
    <x v="2"/>
    <x v="9"/>
    <x v="4"/>
    <m/>
    <m/>
    <x v="35"/>
    <x v="6"/>
    <x v="15"/>
    <x v="7"/>
    <m/>
    <m/>
    <m/>
    <m/>
    <m/>
    <n v="0"/>
    <m/>
    <n v="0"/>
    <n v="0"/>
    <n v="0"/>
    <n v="0"/>
    <m/>
    <n v="0"/>
    <m/>
    <n v="0"/>
    <n v="0"/>
    <n v="0"/>
    <n v="0"/>
    <m/>
    <n v="0"/>
    <n v="0"/>
    <m/>
  </r>
  <r>
    <n v="1532"/>
    <x v="2"/>
    <x v="9"/>
    <x v="4"/>
    <m/>
    <m/>
    <x v="35"/>
    <x v="6"/>
    <x v="15"/>
    <x v="7"/>
    <m/>
    <m/>
    <m/>
    <m/>
    <m/>
    <n v="0"/>
    <m/>
    <n v="0"/>
    <n v="0"/>
    <n v="0"/>
    <n v="0"/>
    <m/>
    <n v="0"/>
    <m/>
    <n v="0"/>
    <n v="0"/>
    <n v="0"/>
    <n v="0"/>
    <m/>
    <n v="0"/>
    <n v="0"/>
    <m/>
  </r>
  <r>
    <n v="1533"/>
    <x v="2"/>
    <x v="9"/>
    <x v="4"/>
    <m/>
    <m/>
    <x v="35"/>
    <x v="6"/>
    <x v="15"/>
    <x v="7"/>
    <m/>
    <m/>
    <m/>
    <m/>
    <m/>
    <n v="0"/>
    <m/>
    <n v="0"/>
    <n v="0"/>
    <n v="0"/>
    <n v="0"/>
    <m/>
    <n v="0"/>
    <m/>
    <n v="0"/>
    <n v="0"/>
    <n v="0"/>
    <n v="0"/>
    <m/>
    <n v="0"/>
    <n v="0"/>
    <m/>
  </r>
  <r>
    <n v="1534"/>
    <x v="2"/>
    <x v="9"/>
    <x v="4"/>
    <m/>
    <m/>
    <x v="35"/>
    <x v="6"/>
    <x v="15"/>
    <x v="7"/>
    <m/>
    <m/>
    <m/>
    <m/>
    <m/>
    <n v="0"/>
    <m/>
    <n v="0"/>
    <n v="0"/>
    <n v="0"/>
    <n v="0"/>
    <m/>
    <n v="0"/>
    <m/>
    <n v="0"/>
    <n v="0"/>
    <n v="0"/>
    <n v="0"/>
    <m/>
    <n v="0"/>
    <n v="0"/>
    <m/>
  </r>
  <r>
    <n v="1535"/>
    <x v="2"/>
    <x v="9"/>
    <x v="4"/>
    <m/>
    <m/>
    <x v="35"/>
    <x v="6"/>
    <x v="15"/>
    <x v="7"/>
    <m/>
    <m/>
    <m/>
    <m/>
    <m/>
    <n v="0"/>
    <m/>
    <n v="0"/>
    <n v="0"/>
    <n v="0"/>
    <n v="0"/>
    <m/>
    <n v="0"/>
    <m/>
    <n v="0"/>
    <n v="0"/>
    <n v="0"/>
    <n v="0"/>
    <m/>
    <n v="0"/>
    <n v="0"/>
    <m/>
  </r>
  <r>
    <n v="1536"/>
    <x v="2"/>
    <x v="9"/>
    <x v="4"/>
    <m/>
    <m/>
    <x v="35"/>
    <x v="6"/>
    <x v="15"/>
    <x v="7"/>
    <m/>
    <m/>
    <m/>
    <m/>
    <m/>
    <n v="0"/>
    <m/>
    <n v="0"/>
    <n v="0"/>
    <n v="0"/>
    <n v="0"/>
    <m/>
    <n v="0"/>
    <m/>
    <n v="0"/>
    <n v="0"/>
    <n v="0"/>
    <n v="0"/>
    <m/>
    <n v="0"/>
    <n v="0"/>
    <m/>
  </r>
  <r>
    <n v="1537"/>
    <x v="2"/>
    <x v="9"/>
    <x v="4"/>
    <m/>
    <m/>
    <x v="35"/>
    <x v="6"/>
    <x v="15"/>
    <x v="7"/>
    <m/>
    <m/>
    <m/>
    <m/>
    <m/>
    <n v="0"/>
    <m/>
    <n v="0"/>
    <n v="0"/>
    <n v="0"/>
    <n v="0"/>
    <m/>
    <n v="0"/>
    <m/>
    <n v="0"/>
    <n v="0"/>
    <n v="0"/>
    <n v="0"/>
    <m/>
    <n v="0"/>
    <n v="0"/>
    <m/>
  </r>
  <r>
    <n v="1538"/>
    <x v="2"/>
    <x v="9"/>
    <x v="4"/>
    <m/>
    <m/>
    <x v="35"/>
    <x v="6"/>
    <x v="15"/>
    <x v="7"/>
    <m/>
    <m/>
    <m/>
    <m/>
    <m/>
    <n v="0"/>
    <m/>
    <n v="0"/>
    <n v="0"/>
    <n v="0"/>
    <n v="0"/>
    <m/>
    <n v="0"/>
    <m/>
    <n v="0"/>
    <n v="0"/>
    <n v="0"/>
    <n v="0"/>
    <m/>
    <n v="0"/>
    <n v="0"/>
    <m/>
  </r>
  <r>
    <n v="1539"/>
    <x v="2"/>
    <x v="9"/>
    <x v="4"/>
    <m/>
    <m/>
    <x v="35"/>
    <x v="6"/>
    <x v="15"/>
    <x v="7"/>
    <m/>
    <m/>
    <m/>
    <m/>
    <m/>
    <n v="0"/>
    <m/>
    <n v="0"/>
    <n v="0"/>
    <n v="0"/>
    <n v="0"/>
    <m/>
    <n v="0"/>
    <m/>
    <n v="0"/>
    <n v="0"/>
    <n v="0"/>
    <n v="0"/>
    <m/>
    <n v="0"/>
    <n v="0"/>
    <m/>
  </r>
  <r>
    <n v="1540"/>
    <x v="2"/>
    <x v="9"/>
    <x v="4"/>
    <m/>
    <m/>
    <x v="35"/>
    <x v="6"/>
    <x v="15"/>
    <x v="7"/>
    <m/>
    <m/>
    <m/>
    <m/>
    <m/>
    <n v="0"/>
    <m/>
    <n v="0"/>
    <n v="0"/>
    <n v="0"/>
    <n v="0"/>
    <m/>
    <n v="0"/>
    <m/>
    <n v="0"/>
    <n v="0"/>
    <n v="0"/>
    <n v="0"/>
    <m/>
    <n v="0"/>
    <n v="0"/>
    <m/>
  </r>
  <r>
    <n v="1541"/>
    <x v="2"/>
    <x v="9"/>
    <x v="4"/>
    <m/>
    <m/>
    <x v="35"/>
    <x v="6"/>
    <x v="15"/>
    <x v="7"/>
    <m/>
    <m/>
    <m/>
    <m/>
    <m/>
    <n v="0"/>
    <m/>
    <n v="0"/>
    <n v="0"/>
    <n v="0"/>
    <n v="0"/>
    <m/>
    <n v="0"/>
    <m/>
    <n v="0"/>
    <n v="0"/>
    <n v="0"/>
    <n v="0"/>
    <m/>
    <n v="0"/>
    <n v="0"/>
    <m/>
  </r>
  <r>
    <n v="1542"/>
    <x v="2"/>
    <x v="9"/>
    <x v="4"/>
    <m/>
    <m/>
    <x v="35"/>
    <x v="6"/>
    <x v="15"/>
    <x v="7"/>
    <m/>
    <m/>
    <m/>
    <m/>
    <m/>
    <n v="0"/>
    <m/>
    <n v="0"/>
    <n v="0"/>
    <n v="0"/>
    <n v="0"/>
    <m/>
    <n v="0"/>
    <m/>
    <n v="0"/>
    <n v="0"/>
    <n v="0"/>
    <n v="0"/>
    <m/>
    <n v="0"/>
    <n v="0"/>
    <m/>
  </r>
  <r>
    <n v="1543"/>
    <x v="2"/>
    <x v="9"/>
    <x v="4"/>
    <m/>
    <m/>
    <x v="35"/>
    <x v="6"/>
    <x v="15"/>
    <x v="7"/>
    <m/>
    <m/>
    <m/>
    <m/>
    <m/>
    <n v="0"/>
    <m/>
    <n v="0"/>
    <n v="0"/>
    <n v="0"/>
    <n v="0"/>
    <m/>
    <n v="0"/>
    <m/>
    <n v="0"/>
    <n v="0"/>
    <n v="0"/>
    <n v="0"/>
    <m/>
    <n v="0"/>
    <n v="0"/>
    <m/>
  </r>
  <r>
    <n v="1544"/>
    <x v="2"/>
    <x v="9"/>
    <x v="4"/>
    <m/>
    <m/>
    <x v="35"/>
    <x v="6"/>
    <x v="15"/>
    <x v="7"/>
    <m/>
    <m/>
    <m/>
    <m/>
    <m/>
    <n v="0"/>
    <m/>
    <n v="0"/>
    <n v="0"/>
    <n v="0"/>
    <n v="0"/>
    <m/>
    <n v="0"/>
    <m/>
    <n v="0"/>
    <n v="0"/>
    <n v="0"/>
    <n v="0"/>
    <m/>
    <n v="0"/>
    <n v="0"/>
    <m/>
  </r>
  <r>
    <n v="1545"/>
    <x v="2"/>
    <x v="9"/>
    <x v="4"/>
    <m/>
    <m/>
    <x v="35"/>
    <x v="6"/>
    <x v="15"/>
    <x v="7"/>
    <m/>
    <m/>
    <m/>
    <m/>
    <m/>
    <n v="0"/>
    <m/>
    <n v="0"/>
    <n v="0"/>
    <n v="0"/>
    <n v="0"/>
    <m/>
    <n v="0"/>
    <m/>
    <n v="0"/>
    <n v="0"/>
    <n v="0"/>
    <n v="0"/>
    <m/>
    <n v="0"/>
    <n v="0"/>
    <m/>
  </r>
  <r>
    <n v="1546"/>
    <x v="2"/>
    <x v="9"/>
    <x v="4"/>
    <m/>
    <m/>
    <x v="35"/>
    <x v="6"/>
    <x v="15"/>
    <x v="7"/>
    <m/>
    <m/>
    <m/>
    <m/>
    <m/>
    <n v="0"/>
    <m/>
    <n v="0"/>
    <n v="0"/>
    <n v="0"/>
    <n v="0"/>
    <m/>
    <n v="0"/>
    <m/>
    <n v="0"/>
    <n v="0"/>
    <n v="0"/>
    <n v="0"/>
    <m/>
    <n v="0"/>
    <n v="0"/>
    <m/>
  </r>
  <r>
    <n v="1547"/>
    <x v="2"/>
    <x v="9"/>
    <x v="4"/>
    <m/>
    <m/>
    <x v="35"/>
    <x v="6"/>
    <x v="15"/>
    <x v="7"/>
    <m/>
    <m/>
    <m/>
    <m/>
    <m/>
    <n v="0"/>
    <m/>
    <n v="0"/>
    <n v="0"/>
    <n v="0"/>
    <n v="0"/>
    <m/>
    <n v="0"/>
    <m/>
    <n v="0"/>
    <n v="0"/>
    <n v="0"/>
    <n v="0"/>
    <m/>
    <n v="0"/>
    <n v="0"/>
    <m/>
  </r>
  <r>
    <n v="1548"/>
    <x v="2"/>
    <x v="9"/>
    <x v="4"/>
    <m/>
    <m/>
    <x v="35"/>
    <x v="6"/>
    <x v="15"/>
    <x v="7"/>
    <m/>
    <m/>
    <m/>
    <m/>
    <m/>
    <n v="0"/>
    <m/>
    <n v="0"/>
    <n v="0"/>
    <n v="0"/>
    <n v="0"/>
    <m/>
    <n v="0"/>
    <m/>
    <n v="0"/>
    <n v="0"/>
    <n v="0"/>
    <n v="0"/>
    <m/>
    <n v="0"/>
    <n v="0"/>
    <m/>
  </r>
  <r>
    <n v="1549"/>
    <x v="2"/>
    <x v="9"/>
    <x v="4"/>
    <m/>
    <m/>
    <x v="35"/>
    <x v="6"/>
    <x v="15"/>
    <x v="7"/>
    <m/>
    <m/>
    <m/>
    <m/>
    <m/>
    <n v="0"/>
    <m/>
    <n v="0"/>
    <n v="0"/>
    <n v="0"/>
    <n v="0"/>
    <m/>
    <n v="0"/>
    <m/>
    <n v="0"/>
    <n v="0"/>
    <n v="0"/>
    <n v="0"/>
    <m/>
    <n v="0"/>
    <n v="0"/>
    <m/>
  </r>
  <r>
    <n v="1550"/>
    <x v="2"/>
    <x v="9"/>
    <x v="4"/>
    <m/>
    <m/>
    <x v="35"/>
    <x v="6"/>
    <x v="15"/>
    <x v="7"/>
    <m/>
    <m/>
    <m/>
    <m/>
    <m/>
    <n v="0"/>
    <m/>
    <n v="0"/>
    <n v="0"/>
    <n v="0"/>
    <n v="0"/>
    <m/>
    <n v="0"/>
    <m/>
    <n v="0"/>
    <n v="0"/>
    <n v="0"/>
    <n v="0"/>
    <m/>
    <n v="0"/>
    <n v="0"/>
    <m/>
  </r>
  <r>
    <n v="1551"/>
    <x v="2"/>
    <x v="9"/>
    <x v="4"/>
    <m/>
    <m/>
    <x v="35"/>
    <x v="6"/>
    <x v="15"/>
    <x v="7"/>
    <m/>
    <m/>
    <m/>
    <m/>
    <m/>
    <n v="0"/>
    <m/>
    <n v="0"/>
    <n v="0"/>
    <n v="0"/>
    <n v="0"/>
    <m/>
    <n v="0"/>
    <m/>
    <n v="0"/>
    <n v="0"/>
    <n v="0"/>
    <n v="0"/>
    <m/>
    <n v="0"/>
    <n v="0"/>
    <m/>
  </r>
  <r>
    <n v="1552"/>
    <x v="2"/>
    <x v="9"/>
    <x v="4"/>
    <m/>
    <m/>
    <x v="35"/>
    <x v="6"/>
    <x v="15"/>
    <x v="7"/>
    <m/>
    <m/>
    <m/>
    <m/>
    <m/>
    <n v="0"/>
    <m/>
    <n v="0"/>
    <n v="0"/>
    <n v="0"/>
    <n v="0"/>
    <m/>
    <n v="0"/>
    <m/>
    <n v="0"/>
    <n v="0"/>
    <n v="0"/>
    <n v="0"/>
    <m/>
    <n v="0"/>
    <n v="0"/>
    <m/>
  </r>
  <r>
    <n v="1553"/>
    <x v="2"/>
    <x v="9"/>
    <x v="4"/>
    <m/>
    <m/>
    <x v="35"/>
    <x v="6"/>
    <x v="15"/>
    <x v="7"/>
    <m/>
    <m/>
    <m/>
    <m/>
    <m/>
    <n v="0"/>
    <m/>
    <n v="0"/>
    <n v="0"/>
    <n v="0"/>
    <n v="0"/>
    <m/>
    <n v="0"/>
    <m/>
    <n v="0"/>
    <n v="0"/>
    <n v="0"/>
    <n v="0"/>
    <m/>
    <n v="0"/>
    <n v="0"/>
    <m/>
  </r>
  <r>
    <n v="1554"/>
    <x v="2"/>
    <x v="9"/>
    <x v="4"/>
    <m/>
    <m/>
    <x v="35"/>
    <x v="6"/>
    <x v="15"/>
    <x v="7"/>
    <m/>
    <m/>
    <m/>
    <m/>
    <m/>
    <n v="0"/>
    <m/>
    <n v="0"/>
    <n v="0"/>
    <n v="0"/>
    <n v="0"/>
    <m/>
    <n v="0"/>
    <m/>
    <n v="0"/>
    <n v="0"/>
    <n v="0"/>
    <n v="0"/>
    <m/>
    <n v="0"/>
    <n v="0"/>
    <m/>
  </r>
  <r>
    <n v="1555"/>
    <x v="2"/>
    <x v="9"/>
    <x v="4"/>
    <m/>
    <m/>
    <x v="35"/>
    <x v="6"/>
    <x v="15"/>
    <x v="7"/>
    <m/>
    <m/>
    <m/>
    <m/>
    <m/>
    <n v="0"/>
    <m/>
    <n v="0"/>
    <n v="0"/>
    <n v="0"/>
    <n v="0"/>
    <m/>
    <n v="0"/>
    <m/>
    <n v="0"/>
    <n v="0"/>
    <n v="0"/>
    <n v="0"/>
    <m/>
    <n v="0"/>
    <n v="0"/>
    <m/>
  </r>
  <r>
    <n v="1556"/>
    <x v="2"/>
    <x v="9"/>
    <x v="4"/>
    <m/>
    <m/>
    <x v="35"/>
    <x v="6"/>
    <x v="15"/>
    <x v="7"/>
    <m/>
    <m/>
    <m/>
    <m/>
    <m/>
    <n v="0"/>
    <m/>
    <n v="0"/>
    <n v="0"/>
    <n v="0"/>
    <n v="0"/>
    <m/>
    <n v="0"/>
    <m/>
    <n v="0"/>
    <n v="0"/>
    <n v="0"/>
    <n v="0"/>
    <m/>
    <n v="0"/>
    <n v="0"/>
    <m/>
  </r>
  <r>
    <n v="1557"/>
    <x v="2"/>
    <x v="9"/>
    <x v="4"/>
    <m/>
    <m/>
    <x v="35"/>
    <x v="6"/>
    <x v="15"/>
    <x v="7"/>
    <m/>
    <m/>
    <m/>
    <m/>
    <m/>
    <n v="0"/>
    <m/>
    <n v="0"/>
    <n v="0"/>
    <n v="0"/>
    <n v="0"/>
    <m/>
    <n v="0"/>
    <m/>
    <n v="0"/>
    <n v="0"/>
    <n v="0"/>
    <n v="0"/>
    <m/>
    <n v="0"/>
    <n v="0"/>
    <m/>
  </r>
  <r>
    <n v="1558"/>
    <x v="2"/>
    <x v="9"/>
    <x v="4"/>
    <m/>
    <m/>
    <x v="35"/>
    <x v="6"/>
    <x v="15"/>
    <x v="7"/>
    <m/>
    <m/>
    <m/>
    <m/>
    <m/>
    <n v="0"/>
    <m/>
    <n v="0"/>
    <n v="0"/>
    <n v="0"/>
    <n v="0"/>
    <m/>
    <n v="0"/>
    <m/>
    <n v="0"/>
    <n v="0"/>
    <n v="0"/>
    <n v="0"/>
    <m/>
    <n v="0"/>
    <n v="0"/>
    <m/>
  </r>
  <r>
    <n v="1559"/>
    <x v="2"/>
    <x v="9"/>
    <x v="4"/>
    <m/>
    <m/>
    <x v="35"/>
    <x v="6"/>
    <x v="15"/>
    <x v="7"/>
    <m/>
    <m/>
    <m/>
    <m/>
    <m/>
    <n v="0"/>
    <m/>
    <n v="0"/>
    <n v="0"/>
    <n v="0"/>
    <n v="0"/>
    <m/>
    <n v="0"/>
    <m/>
    <n v="0"/>
    <n v="0"/>
    <n v="0"/>
    <n v="0"/>
    <m/>
    <n v="0"/>
    <n v="0"/>
    <m/>
  </r>
  <r>
    <n v="1560"/>
    <x v="2"/>
    <x v="9"/>
    <x v="4"/>
    <m/>
    <m/>
    <x v="35"/>
    <x v="6"/>
    <x v="15"/>
    <x v="7"/>
    <m/>
    <m/>
    <m/>
    <m/>
    <m/>
    <n v="0"/>
    <m/>
    <n v="0"/>
    <n v="0"/>
    <n v="0"/>
    <n v="0"/>
    <m/>
    <n v="0"/>
    <m/>
    <n v="0"/>
    <n v="0"/>
    <n v="0"/>
    <n v="0"/>
    <m/>
    <n v="0"/>
    <n v="0"/>
    <m/>
  </r>
  <r>
    <n v="1561"/>
    <x v="2"/>
    <x v="9"/>
    <x v="4"/>
    <m/>
    <m/>
    <x v="35"/>
    <x v="6"/>
    <x v="15"/>
    <x v="7"/>
    <m/>
    <m/>
    <m/>
    <m/>
    <m/>
    <n v="0"/>
    <m/>
    <n v="0"/>
    <n v="0"/>
    <n v="0"/>
    <n v="0"/>
    <m/>
    <n v="0"/>
    <m/>
    <n v="0"/>
    <n v="0"/>
    <n v="0"/>
    <n v="0"/>
    <m/>
    <n v="0"/>
    <n v="0"/>
    <m/>
  </r>
  <r>
    <n v="1562"/>
    <x v="2"/>
    <x v="9"/>
    <x v="4"/>
    <m/>
    <m/>
    <x v="35"/>
    <x v="6"/>
    <x v="15"/>
    <x v="7"/>
    <m/>
    <m/>
    <m/>
    <m/>
    <m/>
    <n v="0"/>
    <m/>
    <n v="0"/>
    <n v="0"/>
    <n v="0"/>
    <n v="0"/>
    <m/>
    <n v="0"/>
    <m/>
    <n v="0"/>
    <n v="0"/>
    <n v="0"/>
    <n v="0"/>
    <m/>
    <n v="0"/>
    <n v="0"/>
    <m/>
  </r>
  <r>
    <n v="1563"/>
    <x v="2"/>
    <x v="9"/>
    <x v="4"/>
    <m/>
    <m/>
    <x v="35"/>
    <x v="6"/>
    <x v="15"/>
    <x v="7"/>
    <m/>
    <m/>
    <m/>
    <m/>
    <m/>
    <n v="0"/>
    <m/>
    <n v="0"/>
    <n v="0"/>
    <n v="0"/>
    <n v="0"/>
    <m/>
    <n v="0"/>
    <m/>
    <n v="0"/>
    <n v="0"/>
    <n v="0"/>
    <n v="0"/>
    <m/>
    <n v="0"/>
    <n v="0"/>
    <m/>
  </r>
  <r>
    <n v="1564"/>
    <x v="2"/>
    <x v="9"/>
    <x v="4"/>
    <m/>
    <m/>
    <x v="35"/>
    <x v="6"/>
    <x v="15"/>
    <x v="7"/>
    <m/>
    <m/>
    <m/>
    <m/>
    <m/>
    <n v="0"/>
    <m/>
    <n v="0"/>
    <n v="0"/>
    <n v="0"/>
    <n v="0"/>
    <m/>
    <n v="0"/>
    <m/>
    <n v="0"/>
    <n v="0"/>
    <n v="0"/>
    <n v="0"/>
    <m/>
    <n v="0"/>
    <n v="0"/>
    <m/>
  </r>
  <r>
    <n v="1565"/>
    <x v="2"/>
    <x v="9"/>
    <x v="4"/>
    <m/>
    <m/>
    <x v="35"/>
    <x v="6"/>
    <x v="15"/>
    <x v="7"/>
    <m/>
    <m/>
    <m/>
    <m/>
    <m/>
    <n v="0"/>
    <m/>
    <n v="0"/>
    <n v="0"/>
    <n v="0"/>
    <n v="0"/>
    <m/>
    <n v="0"/>
    <m/>
    <n v="0"/>
    <n v="0"/>
    <n v="0"/>
    <n v="0"/>
    <m/>
    <n v="0"/>
    <n v="0"/>
    <m/>
  </r>
  <r>
    <n v="1566"/>
    <x v="2"/>
    <x v="9"/>
    <x v="4"/>
    <m/>
    <m/>
    <x v="35"/>
    <x v="6"/>
    <x v="15"/>
    <x v="7"/>
    <m/>
    <m/>
    <m/>
    <m/>
    <m/>
    <n v="0"/>
    <m/>
    <n v="0"/>
    <n v="0"/>
    <n v="0"/>
    <n v="0"/>
    <m/>
    <n v="0"/>
    <m/>
    <n v="0"/>
    <n v="0"/>
    <n v="0"/>
    <n v="0"/>
    <m/>
    <n v="0"/>
    <n v="0"/>
    <m/>
  </r>
  <r>
    <n v="1567"/>
    <x v="2"/>
    <x v="9"/>
    <x v="4"/>
    <m/>
    <m/>
    <x v="35"/>
    <x v="6"/>
    <x v="15"/>
    <x v="7"/>
    <m/>
    <m/>
    <m/>
    <m/>
    <m/>
    <n v="0"/>
    <m/>
    <n v="0"/>
    <n v="0"/>
    <n v="0"/>
    <n v="0"/>
    <m/>
    <n v="0"/>
    <m/>
    <n v="0"/>
    <n v="0"/>
    <n v="0"/>
    <n v="0"/>
    <m/>
    <n v="0"/>
    <n v="0"/>
    <m/>
  </r>
  <r>
    <n v="1568"/>
    <x v="2"/>
    <x v="9"/>
    <x v="4"/>
    <m/>
    <m/>
    <x v="35"/>
    <x v="6"/>
    <x v="15"/>
    <x v="7"/>
    <m/>
    <m/>
    <m/>
    <m/>
    <m/>
    <n v="0"/>
    <m/>
    <n v="0"/>
    <n v="0"/>
    <n v="0"/>
    <n v="0"/>
    <m/>
    <n v="0"/>
    <m/>
    <n v="0"/>
    <n v="0"/>
    <n v="0"/>
    <n v="0"/>
    <m/>
    <n v="0"/>
    <n v="0"/>
    <m/>
  </r>
  <r>
    <n v="1569"/>
    <x v="2"/>
    <x v="9"/>
    <x v="4"/>
    <m/>
    <m/>
    <x v="35"/>
    <x v="6"/>
    <x v="15"/>
    <x v="7"/>
    <m/>
    <m/>
    <m/>
    <m/>
    <m/>
    <n v="0"/>
    <m/>
    <n v="0"/>
    <n v="0"/>
    <n v="0"/>
    <n v="0"/>
    <m/>
    <n v="0"/>
    <m/>
    <n v="0"/>
    <n v="0"/>
    <n v="0"/>
    <n v="0"/>
    <m/>
    <n v="0"/>
    <n v="0"/>
    <m/>
  </r>
  <r>
    <n v="1570"/>
    <x v="2"/>
    <x v="9"/>
    <x v="4"/>
    <m/>
    <m/>
    <x v="35"/>
    <x v="6"/>
    <x v="15"/>
    <x v="7"/>
    <m/>
    <m/>
    <m/>
    <m/>
    <m/>
    <n v="0"/>
    <m/>
    <n v="0"/>
    <n v="0"/>
    <n v="0"/>
    <n v="0"/>
    <m/>
    <n v="0"/>
    <m/>
    <n v="0"/>
    <n v="0"/>
    <n v="0"/>
    <n v="0"/>
    <m/>
    <n v="0"/>
    <n v="0"/>
    <m/>
  </r>
  <r>
    <n v="1571"/>
    <x v="2"/>
    <x v="9"/>
    <x v="4"/>
    <m/>
    <m/>
    <x v="35"/>
    <x v="6"/>
    <x v="15"/>
    <x v="7"/>
    <m/>
    <m/>
    <m/>
    <m/>
    <m/>
    <n v="0"/>
    <m/>
    <n v="0"/>
    <n v="0"/>
    <n v="0"/>
    <n v="0"/>
    <m/>
    <n v="0"/>
    <m/>
    <n v="0"/>
    <n v="0"/>
    <n v="0"/>
    <n v="0"/>
    <m/>
    <n v="0"/>
    <n v="0"/>
    <m/>
  </r>
  <r>
    <n v="1572"/>
    <x v="2"/>
    <x v="9"/>
    <x v="4"/>
    <m/>
    <m/>
    <x v="35"/>
    <x v="6"/>
    <x v="15"/>
    <x v="7"/>
    <m/>
    <m/>
    <m/>
    <m/>
    <m/>
    <n v="0"/>
    <m/>
    <n v="0"/>
    <n v="0"/>
    <n v="0"/>
    <n v="0"/>
    <m/>
    <n v="0"/>
    <m/>
    <n v="0"/>
    <n v="0"/>
    <n v="0"/>
    <n v="0"/>
    <m/>
    <n v="0"/>
    <n v="0"/>
    <m/>
  </r>
  <r>
    <n v="1573"/>
    <x v="2"/>
    <x v="9"/>
    <x v="4"/>
    <m/>
    <m/>
    <x v="35"/>
    <x v="6"/>
    <x v="15"/>
    <x v="7"/>
    <m/>
    <m/>
    <m/>
    <m/>
    <m/>
    <n v="0"/>
    <m/>
    <n v="0"/>
    <n v="0"/>
    <n v="0"/>
    <n v="0"/>
    <m/>
    <n v="0"/>
    <m/>
    <n v="0"/>
    <n v="0"/>
    <n v="0"/>
    <n v="0"/>
    <m/>
    <n v="0"/>
    <n v="0"/>
    <m/>
  </r>
  <r>
    <n v="1574"/>
    <x v="2"/>
    <x v="9"/>
    <x v="4"/>
    <m/>
    <m/>
    <x v="35"/>
    <x v="6"/>
    <x v="15"/>
    <x v="7"/>
    <m/>
    <m/>
    <m/>
    <m/>
    <m/>
    <n v="0"/>
    <m/>
    <n v="0"/>
    <n v="0"/>
    <n v="0"/>
    <n v="0"/>
    <m/>
    <n v="0"/>
    <m/>
    <n v="0"/>
    <n v="0"/>
    <n v="0"/>
    <n v="0"/>
    <m/>
    <n v="0"/>
    <n v="0"/>
    <m/>
  </r>
  <r>
    <n v="1575"/>
    <x v="2"/>
    <x v="9"/>
    <x v="4"/>
    <m/>
    <m/>
    <x v="35"/>
    <x v="6"/>
    <x v="15"/>
    <x v="7"/>
    <m/>
    <m/>
    <m/>
    <m/>
    <m/>
    <n v="0"/>
    <m/>
    <n v="0"/>
    <n v="0"/>
    <n v="0"/>
    <n v="0"/>
    <m/>
    <n v="0"/>
    <m/>
    <n v="0"/>
    <n v="0"/>
    <n v="0"/>
    <n v="0"/>
    <m/>
    <n v="0"/>
    <n v="0"/>
    <m/>
  </r>
  <r>
    <n v="1576"/>
    <x v="2"/>
    <x v="9"/>
    <x v="4"/>
    <m/>
    <m/>
    <x v="35"/>
    <x v="6"/>
    <x v="15"/>
    <x v="7"/>
    <m/>
    <m/>
    <m/>
    <m/>
    <m/>
    <n v="0"/>
    <m/>
    <n v="0"/>
    <n v="0"/>
    <n v="0"/>
    <n v="0"/>
    <m/>
    <n v="0"/>
    <m/>
    <n v="0"/>
    <n v="0"/>
    <n v="0"/>
    <n v="0"/>
    <m/>
    <n v="0"/>
    <n v="0"/>
    <m/>
  </r>
  <r>
    <n v="1577"/>
    <x v="2"/>
    <x v="9"/>
    <x v="4"/>
    <m/>
    <m/>
    <x v="35"/>
    <x v="6"/>
    <x v="15"/>
    <x v="7"/>
    <m/>
    <m/>
    <m/>
    <m/>
    <m/>
    <n v="0"/>
    <m/>
    <n v="0"/>
    <n v="0"/>
    <n v="0"/>
    <n v="0"/>
    <m/>
    <n v="0"/>
    <m/>
    <n v="0"/>
    <n v="0"/>
    <n v="0"/>
    <n v="0"/>
    <m/>
    <n v="0"/>
    <n v="0"/>
    <m/>
  </r>
  <r>
    <n v="1578"/>
    <x v="2"/>
    <x v="9"/>
    <x v="4"/>
    <m/>
    <m/>
    <x v="35"/>
    <x v="6"/>
    <x v="15"/>
    <x v="7"/>
    <m/>
    <m/>
    <m/>
    <m/>
    <m/>
    <n v="0"/>
    <m/>
    <n v="0"/>
    <n v="0"/>
    <n v="0"/>
    <n v="0"/>
    <m/>
    <n v="0"/>
    <m/>
    <n v="0"/>
    <n v="0"/>
    <n v="0"/>
    <n v="0"/>
    <m/>
    <n v="0"/>
    <n v="0"/>
    <m/>
  </r>
  <r>
    <n v="1579"/>
    <x v="2"/>
    <x v="9"/>
    <x v="4"/>
    <m/>
    <m/>
    <x v="35"/>
    <x v="6"/>
    <x v="15"/>
    <x v="7"/>
    <m/>
    <m/>
    <m/>
    <m/>
    <m/>
    <n v="0"/>
    <m/>
    <n v="0"/>
    <n v="0"/>
    <n v="0"/>
    <n v="0"/>
    <m/>
    <n v="0"/>
    <m/>
    <n v="0"/>
    <n v="0"/>
    <n v="0"/>
    <n v="0"/>
    <m/>
    <n v="0"/>
    <n v="0"/>
    <m/>
  </r>
  <r>
    <n v="1580"/>
    <x v="2"/>
    <x v="9"/>
    <x v="4"/>
    <m/>
    <m/>
    <x v="35"/>
    <x v="6"/>
    <x v="15"/>
    <x v="7"/>
    <m/>
    <m/>
    <m/>
    <m/>
    <m/>
    <n v="0"/>
    <m/>
    <n v="0"/>
    <n v="0"/>
    <n v="0"/>
    <n v="0"/>
    <m/>
    <n v="0"/>
    <m/>
    <n v="0"/>
    <n v="0"/>
    <n v="0"/>
    <n v="0"/>
    <m/>
    <n v="0"/>
    <n v="0"/>
    <m/>
  </r>
  <r>
    <n v="1581"/>
    <x v="2"/>
    <x v="9"/>
    <x v="4"/>
    <m/>
    <m/>
    <x v="35"/>
    <x v="6"/>
    <x v="15"/>
    <x v="7"/>
    <m/>
    <m/>
    <m/>
    <m/>
    <m/>
    <n v="0"/>
    <m/>
    <n v="0"/>
    <n v="0"/>
    <n v="0"/>
    <n v="0"/>
    <m/>
    <n v="0"/>
    <m/>
    <n v="0"/>
    <n v="0"/>
    <n v="0"/>
    <n v="0"/>
    <m/>
    <n v="0"/>
    <n v="0"/>
    <m/>
  </r>
  <r>
    <n v="1582"/>
    <x v="2"/>
    <x v="9"/>
    <x v="4"/>
    <m/>
    <m/>
    <x v="35"/>
    <x v="6"/>
    <x v="15"/>
    <x v="7"/>
    <m/>
    <m/>
    <m/>
    <m/>
    <m/>
    <n v="0"/>
    <m/>
    <n v="0"/>
    <n v="0"/>
    <n v="0"/>
    <n v="0"/>
    <m/>
    <n v="0"/>
    <m/>
    <n v="0"/>
    <n v="0"/>
    <n v="0"/>
    <n v="0"/>
    <m/>
    <n v="0"/>
    <n v="0"/>
    <m/>
  </r>
  <r>
    <n v="1583"/>
    <x v="2"/>
    <x v="9"/>
    <x v="4"/>
    <m/>
    <m/>
    <x v="35"/>
    <x v="6"/>
    <x v="15"/>
    <x v="7"/>
    <m/>
    <m/>
    <m/>
    <m/>
    <m/>
    <n v="0"/>
    <m/>
    <n v="0"/>
    <n v="0"/>
    <n v="0"/>
    <n v="0"/>
    <m/>
    <n v="0"/>
    <m/>
    <n v="0"/>
    <n v="0"/>
    <n v="0"/>
    <n v="0"/>
    <m/>
    <n v="0"/>
    <n v="0"/>
    <m/>
  </r>
  <r>
    <n v="1584"/>
    <x v="2"/>
    <x v="9"/>
    <x v="4"/>
    <m/>
    <m/>
    <x v="35"/>
    <x v="6"/>
    <x v="15"/>
    <x v="7"/>
    <m/>
    <m/>
    <m/>
    <m/>
    <m/>
    <n v="0"/>
    <m/>
    <n v="0"/>
    <n v="0"/>
    <n v="0"/>
    <n v="0"/>
    <m/>
    <n v="0"/>
    <m/>
    <n v="0"/>
    <n v="0"/>
    <n v="0"/>
    <n v="0"/>
    <m/>
    <n v="0"/>
    <n v="0"/>
    <m/>
  </r>
  <r>
    <n v="1585"/>
    <x v="2"/>
    <x v="9"/>
    <x v="4"/>
    <m/>
    <m/>
    <x v="35"/>
    <x v="6"/>
    <x v="15"/>
    <x v="7"/>
    <m/>
    <m/>
    <m/>
    <m/>
    <m/>
    <n v="0"/>
    <m/>
    <n v="0"/>
    <n v="0"/>
    <n v="0"/>
    <n v="0"/>
    <m/>
    <n v="0"/>
    <m/>
    <n v="0"/>
    <n v="0"/>
    <n v="0"/>
    <n v="0"/>
    <m/>
    <n v="0"/>
    <n v="0"/>
    <m/>
  </r>
  <r>
    <n v="1586"/>
    <x v="2"/>
    <x v="9"/>
    <x v="4"/>
    <m/>
    <m/>
    <x v="35"/>
    <x v="6"/>
    <x v="15"/>
    <x v="7"/>
    <m/>
    <m/>
    <m/>
    <m/>
    <m/>
    <n v="0"/>
    <m/>
    <n v="0"/>
    <n v="0"/>
    <n v="0"/>
    <n v="0"/>
    <m/>
    <n v="0"/>
    <m/>
    <n v="0"/>
    <n v="0"/>
    <n v="0"/>
    <n v="0"/>
    <m/>
    <n v="0"/>
    <n v="0"/>
    <m/>
  </r>
  <r>
    <n v="1587"/>
    <x v="2"/>
    <x v="9"/>
    <x v="4"/>
    <m/>
    <m/>
    <x v="35"/>
    <x v="6"/>
    <x v="15"/>
    <x v="7"/>
    <m/>
    <m/>
    <m/>
    <m/>
    <m/>
    <n v="0"/>
    <m/>
    <n v="0"/>
    <n v="0"/>
    <n v="0"/>
    <n v="0"/>
    <m/>
    <n v="0"/>
    <m/>
    <n v="0"/>
    <n v="0"/>
    <n v="0"/>
    <n v="0"/>
    <m/>
    <n v="0"/>
    <n v="0"/>
    <m/>
  </r>
  <r>
    <n v="1588"/>
    <x v="2"/>
    <x v="9"/>
    <x v="4"/>
    <m/>
    <m/>
    <x v="35"/>
    <x v="6"/>
    <x v="15"/>
    <x v="7"/>
    <m/>
    <m/>
    <m/>
    <m/>
    <m/>
    <n v="0"/>
    <m/>
    <n v="0"/>
    <n v="0"/>
    <n v="0"/>
    <n v="0"/>
    <m/>
    <n v="0"/>
    <m/>
    <n v="0"/>
    <n v="0"/>
    <n v="0"/>
    <n v="0"/>
    <m/>
    <n v="0"/>
    <n v="0"/>
    <m/>
  </r>
  <r>
    <n v="1589"/>
    <x v="2"/>
    <x v="9"/>
    <x v="4"/>
    <m/>
    <m/>
    <x v="35"/>
    <x v="6"/>
    <x v="15"/>
    <x v="7"/>
    <m/>
    <m/>
    <m/>
    <m/>
    <m/>
    <n v="0"/>
    <m/>
    <n v="0"/>
    <n v="0"/>
    <n v="0"/>
    <n v="0"/>
    <m/>
    <n v="0"/>
    <m/>
    <n v="0"/>
    <n v="0"/>
    <n v="0"/>
    <n v="0"/>
    <m/>
    <n v="0"/>
    <n v="0"/>
    <m/>
  </r>
  <r>
    <n v="1590"/>
    <x v="2"/>
    <x v="9"/>
    <x v="4"/>
    <m/>
    <m/>
    <x v="35"/>
    <x v="6"/>
    <x v="15"/>
    <x v="7"/>
    <m/>
    <m/>
    <m/>
    <m/>
    <m/>
    <n v="0"/>
    <m/>
    <n v="0"/>
    <n v="0"/>
    <n v="0"/>
    <n v="0"/>
    <m/>
    <n v="0"/>
    <m/>
    <n v="0"/>
    <n v="0"/>
    <n v="0"/>
    <n v="0"/>
    <m/>
    <n v="0"/>
    <n v="0"/>
    <m/>
  </r>
  <r>
    <n v="1591"/>
    <x v="2"/>
    <x v="9"/>
    <x v="4"/>
    <m/>
    <m/>
    <x v="35"/>
    <x v="6"/>
    <x v="15"/>
    <x v="7"/>
    <m/>
    <m/>
    <m/>
    <m/>
    <m/>
    <n v="0"/>
    <m/>
    <n v="0"/>
    <n v="0"/>
    <n v="0"/>
    <n v="0"/>
    <m/>
    <n v="0"/>
    <m/>
    <n v="0"/>
    <n v="0"/>
    <n v="0"/>
    <n v="0"/>
    <m/>
    <n v="0"/>
    <n v="0"/>
    <m/>
  </r>
  <r>
    <n v="1592"/>
    <x v="2"/>
    <x v="9"/>
    <x v="4"/>
    <m/>
    <m/>
    <x v="35"/>
    <x v="6"/>
    <x v="15"/>
    <x v="7"/>
    <m/>
    <m/>
    <m/>
    <m/>
    <m/>
    <n v="0"/>
    <m/>
    <n v="0"/>
    <n v="0"/>
    <n v="0"/>
    <n v="0"/>
    <m/>
    <n v="0"/>
    <m/>
    <n v="0"/>
    <n v="0"/>
    <n v="0"/>
    <n v="0"/>
    <m/>
    <n v="0"/>
    <n v="0"/>
    <m/>
  </r>
  <r>
    <n v="1593"/>
    <x v="2"/>
    <x v="9"/>
    <x v="4"/>
    <m/>
    <m/>
    <x v="35"/>
    <x v="6"/>
    <x v="15"/>
    <x v="7"/>
    <m/>
    <m/>
    <m/>
    <m/>
    <m/>
    <n v="0"/>
    <m/>
    <n v="0"/>
    <n v="0"/>
    <n v="0"/>
    <n v="0"/>
    <m/>
    <n v="0"/>
    <m/>
    <n v="0"/>
    <n v="0"/>
    <n v="0"/>
    <n v="0"/>
    <m/>
    <n v="0"/>
    <n v="0"/>
    <m/>
  </r>
  <r>
    <n v="1594"/>
    <x v="2"/>
    <x v="9"/>
    <x v="4"/>
    <m/>
    <m/>
    <x v="35"/>
    <x v="6"/>
    <x v="15"/>
    <x v="7"/>
    <m/>
    <m/>
    <m/>
    <m/>
    <m/>
    <n v="0"/>
    <m/>
    <n v="0"/>
    <n v="0"/>
    <n v="0"/>
    <n v="0"/>
    <m/>
    <n v="0"/>
    <m/>
    <n v="0"/>
    <n v="0"/>
    <n v="0"/>
    <n v="0"/>
    <m/>
    <n v="0"/>
    <n v="0"/>
    <m/>
  </r>
  <r>
    <n v="1595"/>
    <x v="2"/>
    <x v="9"/>
    <x v="4"/>
    <m/>
    <m/>
    <x v="35"/>
    <x v="6"/>
    <x v="15"/>
    <x v="7"/>
    <m/>
    <m/>
    <m/>
    <m/>
    <m/>
    <n v="0"/>
    <m/>
    <n v="0"/>
    <n v="0"/>
    <n v="0"/>
    <n v="0"/>
    <m/>
    <n v="0"/>
    <m/>
    <n v="0"/>
    <n v="0"/>
    <n v="0"/>
    <n v="0"/>
    <m/>
    <n v="0"/>
    <n v="0"/>
    <m/>
  </r>
  <r>
    <n v="1596"/>
    <x v="2"/>
    <x v="9"/>
    <x v="4"/>
    <m/>
    <m/>
    <x v="35"/>
    <x v="6"/>
    <x v="15"/>
    <x v="7"/>
    <m/>
    <m/>
    <m/>
    <m/>
    <m/>
    <n v="0"/>
    <m/>
    <n v="0"/>
    <n v="0"/>
    <n v="0"/>
    <n v="0"/>
    <m/>
    <n v="0"/>
    <m/>
    <n v="0"/>
    <n v="0"/>
    <n v="0"/>
    <n v="0"/>
    <m/>
    <n v="0"/>
    <n v="0"/>
    <m/>
  </r>
  <r>
    <n v="1597"/>
    <x v="2"/>
    <x v="9"/>
    <x v="4"/>
    <m/>
    <m/>
    <x v="35"/>
    <x v="6"/>
    <x v="15"/>
    <x v="7"/>
    <m/>
    <m/>
    <m/>
    <m/>
    <m/>
    <n v="0"/>
    <m/>
    <n v="0"/>
    <n v="0"/>
    <n v="0"/>
    <n v="0"/>
    <m/>
    <n v="0"/>
    <m/>
    <n v="0"/>
    <n v="0"/>
    <n v="0"/>
    <n v="0"/>
    <m/>
    <n v="0"/>
    <n v="0"/>
    <m/>
  </r>
  <r>
    <n v="1598"/>
    <x v="2"/>
    <x v="9"/>
    <x v="4"/>
    <m/>
    <m/>
    <x v="35"/>
    <x v="6"/>
    <x v="15"/>
    <x v="7"/>
    <m/>
    <m/>
    <m/>
    <m/>
    <m/>
    <n v="0"/>
    <m/>
    <n v="0"/>
    <n v="0"/>
    <n v="0"/>
    <n v="0"/>
    <m/>
    <n v="0"/>
    <m/>
    <n v="0"/>
    <n v="0"/>
    <n v="0"/>
    <n v="0"/>
    <m/>
    <n v="0"/>
    <n v="0"/>
    <m/>
  </r>
  <r>
    <n v="1599"/>
    <x v="2"/>
    <x v="9"/>
    <x v="4"/>
    <m/>
    <m/>
    <x v="35"/>
    <x v="6"/>
    <x v="15"/>
    <x v="7"/>
    <m/>
    <m/>
    <m/>
    <m/>
    <m/>
    <n v="0"/>
    <m/>
    <n v="0"/>
    <n v="0"/>
    <n v="0"/>
    <n v="0"/>
    <m/>
    <n v="0"/>
    <m/>
    <n v="0"/>
    <n v="0"/>
    <n v="0"/>
    <n v="0"/>
    <m/>
    <n v="0"/>
    <n v="0"/>
    <m/>
  </r>
  <r>
    <n v="1600"/>
    <x v="2"/>
    <x v="9"/>
    <x v="4"/>
    <m/>
    <m/>
    <x v="35"/>
    <x v="6"/>
    <x v="15"/>
    <x v="7"/>
    <m/>
    <m/>
    <m/>
    <m/>
    <m/>
    <n v="0"/>
    <m/>
    <n v="0"/>
    <n v="0"/>
    <n v="0"/>
    <n v="0"/>
    <m/>
    <n v="0"/>
    <m/>
    <n v="0"/>
    <n v="0"/>
    <n v="0"/>
    <n v="0"/>
    <m/>
    <n v="0"/>
    <n v="0"/>
    <m/>
  </r>
  <r>
    <n v="1601"/>
    <x v="2"/>
    <x v="9"/>
    <x v="4"/>
    <m/>
    <m/>
    <x v="35"/>
    <x v="6"/>
    <x v="15"/>
    <x v="7"/>
    <m/>
    <m/>
    <m/>
    <m/>
    <m/>
    <n v="0"/>
    <m/>
    <n v="0"/>
    <n v="0"/>
    <n v="0"/>
    <n v="0"/>
    <m/>
    <n v="0"/>
    <m/>
    <n v="0"/>
    <n v="0"/>
    <n v="0"/>
    <n v="0"/>
    <m/>
    <n v="0"/>
    <n v="0"/>
    <m/>
  </r>
  <r>
    <n v="1602"/>
    <x v="2"/>
    <x v="9"/>
    <x v="4"/>
    <m/>
    <m/>
    <x v="35"/>
    <x v="6"/>
    <x v="15"/>
    <x v="7"/>
    <m/>
    <m/>
    <m/>
    <m/>
    <m/>
    <n v="0"/>
    <m/>
    <n v="0"/>
    <n v="0"/>
    <n v="0"/>
    <n v="0"/>
    <m/>
    <n v="0"/>
    <m/>
    <n v="0"/>
    <n v="0"/>
    <n v="0"/>
    <n v="0"/>
    <m/>
    <n v="0"/>
    <n v="0"/>
    <m/>
  </r>
  <r>
    <n v="1603"/>
    <x v="2"/>
    <x v="9"/>
    <x v="4"/>
    <m/>
    <m/>
    <x v="35"/>
    <x v="6"/>
    <x v="15"/>
    <x v="7"/>
    <m/>
    <m/>
    <m/>
    <m/>
    <m/>
    <n v="0"/>
    <m/>
    <n v="0"/>
    <n v="0"/>
    <n v="0"/>
    <n v="0"/>
    <m/>
    <n v="0"/>
    <m/>
    <n v="0"/>
    <n v="0"/>
    <n v="0"/>
    <n v="0"/>
    <m/>
    <n v="0"/>
    <n v="0"/>
    <m/>
  </r>
  <r>
    <n v="1604"/>
    <x v="2"/>
    <x v="9"/>
    <x v="4"/>
    <m/>
    <m/>
    <x v="35"/>
    <x v="6"/>
    <x v="15"/>
    <x v="7"/>
    <m/>
    <m/>
    <m/>
    <m/>
    <m/>
    <n v="0"/>
    <m/>
    <n v="0"/>
    <n v="0"/>
    <n v="0"/>
    <n v="0"/>
    <m/>
    <n v="0"/>
    <m/>
    <n v="0"/>
    <n v="0"/>
    <n v="0"/>
    <n v="0"/>
    <m/>
    <n v="0"/>
    <n v="0"/>
    <m/>
  </r>
  <r>
    <n v="1605"/>
    <x v="2"/>
    <x v="9"/>
    <x v="4"/>
    <m/>
    <m/>
    <x v="35"/>
    <x v="6"/>
    <x v="15"/>
    <x v="7"/>
    <m/>
    <m/>
    <m/>
    <m/>
    <m/>
    <n v="0"/>
    <m/>
    <n v="0"/>
    <n v="0"/>
    <n v="0"/>
    <n v="0"/>
    <m/>
    <n v="0"/>
    <m/>
    <n v="0"/>
    <n v="0"/>
    <n v="0"/>
    <n v="0"/>
    <m/>
    <n v="0"/>
    <n v="0"/>
    <m/>
  </r>
  <r>
    <n v="1606"/>
    <x v="2"/>
    <x v="9"/>
    <x v="4"/>
    <m/>
    <m/>
    <x v="35"/>
    <x v="6"/>
    <x v="15"/>
    <x v="7"/>
    <m/>
    <m/>
    <m/>
    <m/>
    <m/>
    <n v="0"/>
    <m/>
    <n v="0"/>
    <n v="0"/>
    <n v="0"/>
    <n v="0"/>
    <m/>
    <n v="0"/>
    <m/>
    <n v="0"/>
    <n v="0"/>
    <n v="0"/>
    <n v="0"/>
    <m/>
    <n v="0"/>
    <n v="0"/>
    <m/>
  </r>
  <r>
    <n v="1607"/>
    <x v="2"/>
    <x v="9"/>
    <x v="4"/>
    <m/>
    <m/>
    <x v="35"/>
    <x v="6"/>
    <x v="15"/>
    <x v="7"/>
    <m/>
    <m/>
    <m/>
    <m/>
    <m/>
    <n v="0"/>
    <m/>
    <n v="0"/>
    <n v="0"/>
    <n v="0"/>
    <n v="0"/>
    <m/>
    <n v="0"/>
    <m/>
    <n v="0"/>
    <n v="0"/>
    <n v="0"/>
    <n v="0"/>
    <m/>
    <n v="0"/>
    <n v="0"/>
    <m/>
  </r>
  <r>
    <n v="1608"/>
    <x v="2"/>
    <x v="9"/>
    <x v="4"/>
    <m/>
    <m/>
    <x v="35"/>
    <x v="6"/>
    <x v="15"/>
    <x v="7"/>
    <m/>
    <m/>
    <m/>
    <m/>
    <m/>
    <n v="0"/>
    <m/>
    <n v="0"/>
    <n v="0"/>
    <n v="0"/>
    <n v="0"/>
    <m/>
    <n v="0"/>
    <m/>
    <n v="0"/>
    <n v="0"/>
    <n v="0"/>
    <n v="0"/>
    <m/>
    <n v="0"/>
    <n v="0"/>
    <m/>
  </r>
  <r>
    <n v="1609"/>
    <x v="2"/>
    <x v="9"/>
    <x v="4"/>
    <m/>
    <m/>
    <x v="35"/>
    <x v="6"/>
    <x v="15"/>
    <x v="7"/>
    <m/>
    <m/>
    <m/>
    <m/>
    <m/>
    <n v="0"/>
    <m/>
    <n v="0"/>
    <n v="0"/>
    <n v="0"/>
    <n v="0"/>
    <m/>
    <n v="0"/>
    <m/>
    <n v="0"/>
    <n v="0"/>
    <n v="0"/>
    <n v="0"/>
    <m/>
    <n v="0"/>
    <n v="0"/>
    <m/>
  </r>
  <r>
    <n v="1610"/>
    <x v="2"/>
    <x v="9"/>
    <x v="4"/>
    <m/>
    <m/>
    <x v="35"/>
    <x v="6"/>
    <x v="15"/>
    <x v="7"/>
    <m/>
    <m/>
    <m/>
    <m/>
    <m/>
    <n v="0"/>
    <m/>
    <n v="0"/>
    <n v="0"/>
    <n v="0"/>
    <n v="0"/>
    <m/>
    <n v="0"/>
    <m/>
    <n v="0"/>
    <n v="0"/>
    <n v="0"/>
    <n v="0"/>
    <m/>
    <n v="0"/>
    <n v="0"/>
    <m/>
  </r>
  <r>
    <n v="1611"/>
    <x v="2"/>
    <x v="9"/>
    <x v="4"/>
    <m/>
    <m/>
    <x v="35"/>
    <x v="6"/>
    <x v="15"/>
    <x v="7"/>
    <m/>
    <m/>
    <m/>
    <m/>
    <m/>
    <n v="0"/>
    <m/>
    <n v="0"/>
    <n v="0"/>
    <n v="0"/>
    <n v="0"/>
    <m/>
    <n v="0"/>
    <m/>
    <n v="0"/>
    <n v="0"/>
    <n v="0"/>
    <n v="0"/>
    <m/>
    <n v="0"/>
    <n v="0"/>
    <m/>
  </r>
  <r>
    <n v="1612"/>
    <x v="2"/>
    <x v="9"/>
    <x v="4"/>
    <m/>
    <m/>
    <x v="35"/>
    <x v="6"/>
    <x v="15"/>
    <x v="7"/>
    <m/>
    <m/>
    <m/>
    <m/>
    <m/>
    <n v="0"/>
    <m/>
    <n v="0"/>
    <n v="0"/>
    <n v="0"/>
    <n v="0"/>
    <m/>
    <n v="0"/>
    <m/>
    <n v="0"/>
    <n v="0"/>
    <n v="0"/>
    <n v="0"/>
    <m/>
    <n v="0"/>
    <n v="0"/>
    <m/>
  </r>
  <r>
    <n v="1613"/>
    <x v="2"/>
    <x v="9"/>
    <x v="4"/>
    <m/>
    <m/>
    <x v="35"/>
    <x v="6"/>
    <x v="15"/>
    <x v="7"/>
    <m/>
    <m/>
    <m/>
    <m/>
    <m/>
    <n v="0"/>
    <m/>
    <n v="0"/>
    <n v="0"/>
    <n v="0"/>
    <n v="0"/>
    <m/>
    <n v="0"/>
    <m/>
    <n v="0"/>
    <n v="0"/>
    <n v="0"/>
    <n v="0"/>
    <m/>
    <n v="0"/>
    <n v="0"/>
    <m/>
  </r>
  <r>
    <n v="1614"/>
    <x v="2"/>
    <x v="9"/>
    <x v="4"/>
    <m/>
    <m/>
    <x v="35"/>
    <x v="6"/>
    <x v="15"/>
    <x v="7"/>
    <m/>
    <m/>
    <m/>
    <m/>
    <m/>
    <n v="0"/>
    <m/>
    <n v="0"/>
    <n v="0"/>
    <n v="0"/>
    <n v="0"/>
    <m/>
    <n v="0"/>
    <m/>
    <n v="0"/>
    <n v="0"/>
    <n v="0"/>
    <n v="0"/>
    <m/>
    <n v="0"/>
    <n v="0"/>
    <m/>
  </r>
  <r>
    <n v="1615"/>
    <x v="2"/>
    <x v="9"/>
    <x v="4"/>
    <m/>
    <m/>
    <x v="35"/>
    <x v="6"/>
    <x v="15"/>
    <x v="7"/>
    <m/>
    <m/>
    <m/>
    <m/>
    <m/>
    <n v="0"/>
    <m/>
    <n v="0"/>
    <n v="0"/>
    <n v="0"/>
    <n v="0"/>
    <m/>
    <n v="0"/>
    <m/>
    <n v="0"/>
    <n v="0"/>
    <n v="0"/>
    <n v="0"/>
    <m/>
    <n v="0"/>
    <n v="0"/>
    <m/>
  </r>
  <r>
    <n v="1616"/>
    <x v="2"/>
    <x v="9"/>
    <x v="4"/>
    <m/>
    <m/>
    <x v="35"/>
    <x v="6"/>
    <x v="15"/>
    <x v="7"/>
    <m/>
    <m/>
    <m/>
    <m/>
    <m/>
    <n v="0"/>
    <m/>
    <n v="0"/>
    <n v="0"/>
    <n v="0"/>
    <n v="0"/>
    <m/>
    <n v="0"/>
    <m/>
    <n v="0"/>
    <n v="0"/>
    <n v="0"/>
    <n v="0"/>
    <m/>
    <n v="0"/>
    <n v="0"/>
    <m/>
  </r>
  <r>
    <n v="1617"/>
    <x v="2"/>
    <x v="9"/>
    <x v="4"/>
    <m/>
    <m/>
    <x v="35"/>
    <x v="6"/>
    <x v="15"/>
    <x v="7"/>
    <m/>
    <m/>
    <m/>
    <m/>
    <m/>
    <n v="0"/>
    <m/>
    <n v="0"/>
    <n v="0"/>
    <n v="0"/>
    <n v="0"/>
    <m/>
    <n v="0"/>
    <m/>
    <n v="0"/>
    <n v="0"/>
    <n v="0"/>
    <n v="0"/>
    <m/>
    <n v="0"/>
    <n v="0"/>
    <m/>
  </r>
  <r>
    <n v="1618"/>
    <x v="2"/>
    <x v="9"/>
    <x v="4"/>
    <m/>
    <m/>
    <x v="35"/>
    <x v="6"/>
    <x v="15"/>
    <x v="7"/>
    <m/>
    <m/>
    <m/>
    <m/>
    <m/>
    <n v="0"/>
    <m/>
    <n v="0"/>
    <n v="0"/>
    <n v="0"/>
    <n v="0"/>
    <m/>
    <n v="0"/>
    <m/>
    <n v="0"/>
    <n v="0"/>
    <n v="0"/>
    <n v="0"/>
    <m/>
    <n v="0"/>
    <n v="0"/>
    <m/>
  </r>
  <r>
    <n v="1619"/>
    <x v="2"/>
    <x v="9"/>
    <x v="4"/>
    <m/>
    <m/>
    <x v="35"/>
    <x v="6"/>
    <x v="15"/>
    <x v="7"/>
    <m/>
    <m/>
    <m/>
    <m/>
    <m/>
    <n v="0"/>
    <m/>
    <n v="0"/>
    <n v="0"/>
    <n v="0"/>
    <n v="0"/>
    <m/>
    <n v="0"/>
    <m/>
    <n v="0"/>
    <n v="0"/>
    <n v="0"/>
    <n v="0"/>
    <m/>
    <n v="0"/>
    <n v="0"/>
    <m/>
  </r>
  <r>
    <n v="1620"/>
    <x v="2"/>
    <x v="9"/>
    <x v="4"/>
    <m/>
    <m/>
    <x v="35"/>
    <x v="6"/>
    <x v="15"/>
    <x v="7"/>
    <m/>
    <m/>
    <m/>
    <m/>
    <m/>
    <n v="0"/>
    <m/>
    <n v="0"/>
    <n v="0"/>
    <n v="0"/>
    <n v="0"/>
    <m/>
    <n v="0"/>
    <m/>
    <n v="0"/>
    <n v="0"/>
    <n v="0"/>
    <n v="0"/>
    <m/>
    <n v="0"/>
    <n v="0"/>
    <m/>
  </r>
  <r>
    <n v="1621"/>
    <x v="2"/>
    <x v="9"/>
    <x v="4"/>
    <m/>
    <m/>
    <x v="35"/>
    <x v="6"/>
    <x v="15"/>
    <x v="7"/>
    <m/>
    <m/>
    <m/>
    <m/>
    <m/>
    <n v="0"/>
    <m/>
    <n v="0"/>
    <n v="0"/>
    <n v="0"/>
    <n v="0"/>
    <m/>
    <n v="0"/>
    <m/>
    <n v="0"/>
    <n v="0"/>
    <n v="0"/>
    <n v="0"/>
    <m/>
    <n v="0"/>
    <n v="0"/>
    <m/>
  </r>
  <r>
    <n v="1622"/>
    <x v="2"/>
    <x v="9"/>
    <x v="4"/>
    <m/>
    <m/>
    <x v="35"/>
    <x v="6"/>
    <x v="15"/>
    <x v="7"/>
    <m/>
    <m/>
    <m/>
    <m/>
    <m/>
    <n v="0"/>
    <m/>
    <n v="0"/>
    <n v="0"/>
    <n v="0"/>
    <n v="0"/>
    <m/>
    <n v="0"/>
    <m/>
    <n v="0"/>
    <n v="0"/>
    <n v="0"/>
    <n v="0"/>
    <m/>
    <n v="0"/>
    <n v="0"/>
    <m/>
  </r>
  <r>
    <n v="1623"/>
    <x v="2"/>
    <x v="9"/>
    <x v="4"/>
    <m/>
    <m/>
    <x v="35"/>
    <x v="6"/>
    <x v="15"/>
    <x v="7"/>
    <m/>
    <m/>
    <m/>
    <m/>
    <m/>
    <n v="0"/>
    <m/>
    <n v="0"/>
    <n v="0"/>
    <n v="0"/>
    <n v="0"/>
    <m/>
    <n v="0"/>
    <m/>
    <n v="0"/>
    <n v="0"/>
    <n v="0"/>
    <n v="0"/>
    <m/>
    <n v="0"/>
    <n v="0"/>
    <m/>
  </r>
  <r>
    <n v="1624"/>
    <x v="2"/>
    <x v="9"/>
    <x v="4"/>
    <m/>
    <m/>
    <x v="35"/>
    <x v="6"/>
    <x v="15"/>
    <x v="7"/>
    <m/>
    <m/>
    <m/>
    <m/>
    <m/>
    <n v="0"/>
    <m/>
    <n v="0"/>
    <n v="0"/>
    <n v="0"/>
    <n v="0"/>
    <m/>
    <n v="0"/>
    <m/>
    <n v="0"/>
    <n v="0"/>
    <n v="0"/>
    <n v="0"/>
    <m/>
    <n v="0"/>
    <n v="0"/>
    <m/>
  </r>
  <r>
    <n v="1625"/>
    <x v="2"/>
    <x v="9"/>
    <x v="4"/>
    <m/>
    <m/>
    <x v="35"/>
    <x v="6"/>
    <x v="15"/>
    <x v="7"/>
    <m/>
    <m/>
    <m/>
    <m/>
    <m/>
    <n v="0"/>
    <m/>
    <n v="0"/>
    <n v="0"/>
    <n v="0"/>
    <n v="0"/>
    <m/>
    <n v="0"/>
    <m/>
    <n v="0"/>
    <n v="0"/>
    <n v="0"/>
    <n v="0"/>
    <m/>
    <n v="0"/>
    <n v="0"/>
    <m/>
  </r>
  <r>
    <n v="1626"/>
    <x v="2"/>
    <x v="9"/>
    <x v="4"/>
    <m/>
    <m/>
    <x v="35"/>
    <x v="6"/>
    <x v="15"/>
    <x v="7"/>
    <m/>
    <m/>
    <m/>
    <m/>
    <m/>
    <n v="0"/>
    <m/>
    <n v="0"/>
    <n v="0"/>
    <n v="0"/>
    <n v="0"/>
    <m/>
    <n v="0"/>
    <m/>
    <n v="0"/>
    <n v="0"/>
    <n v="0"/>
    <n v="0"/>
    <m/>
    <n v="0"/>
    <n v="0"/>
    <m/>
  </r>
  <r>
    <n v="1627"/>
    <x v="2"/>
    <x v="9"/>
    <x v="4"/>
    <m/>
    <m/>
    <x v="35"/>
    <x v="6"/>
    <x v="15"/>
    <x v="7"/>
    <m/>
    <m/>
    <m/>
    <m/>
    <m/>
    <n v="0"/>
    <m/>
    <n v="0"/>
    <n v="0"/>
    <n v="0"/>
    <n v="0"/>
    <m/>
    <n v="0"/>
    <m/>
    <n v="0"/>
    <n v="0"/>
    <n v="0"/>
    <n v="0"/>
    <m/>
    <n v="0"/>
    <n v="0"/>
    <m/>
  </r>
  <r>
    <n v="1628"/>
    <x v="2"/>
    <x v="9"/>
    <x v="4"/>
    <m/>
    <m/>
    <x v="35"/>
    <x v="6"/>
    <x v="15"/>
    <x v="7"/>
    <m/>
    <m/>
    <m/>
    <m/>
    <m/>
    <n v="0"/>
    <m/>
    <n v="0"/>
    <n v="0"/>
    <n v="0"/>
    <n v="0"/>
    <m/>
    <n v="0"/>
    <m/>
    <n v="0"/>
    <n v="0"/>
    <n v="0"/>
    <n v="0"/>
    <m/>
    <n v="0"/>
    <n v="0"/>
    <m/>
  </r>
  <r>
    <n v="1629"/>
    <x v="2"/>
    <x v="9"/>
    <x v="4"/>
    <m/>
    <m/>
    <x v="35"/>
    <x v="6"/>
    <x v="15"/>
    <x v="7"/>
    <m/>
    <m/>
    <m/>
    <m/>
    <m/>
    <n v="0"/>
    <m/>
    <n v="0"/>
    <n v="0"/>
    <n v="0"/>
    <n v="0"/>
    <m/>
    <n v="0"/>
    <m/>
    <n v="0"/>
    <n v="0"/>
    <n v="0"/>
    <n v="0"/>
    <m/>
    <n v="0"/>
    <n v="0"/>
    <m/>
  </r>
  <r>
    <n v="1630"/>
    <x v="2"/>
    <x v="9"/>
    <x v="4"/>
    <m/>
    <m/>
    <x v="35"/>
    <x v="6"/>
    <x v="15"/>
    <x v="7"/>
    <m/>
    <m/>
    <m/>
    <m/>
    <m/>
    <n v="0"/>
    <m/>
    <n v="0"/>
    <n v="0"/>
    <n v="0"/>
    <n v="0"/>
    <m/>
    <n v="0"/>
    <m/>
    <n v="0"/>
    <n v="0"/>
    <n v="0"/>
    <n v="0"/>
    <m/>
    <n v="0"/>
    <n v="0"/>
    <m/>
  </r>
  <r>
    <n v="1631"/>
    <x v="2"/>
    <x v="9"/>
    <x v="4"/>
    <m/>
    <m/>
    <x v="35"/>
    <x v="6"/>
    <x v="15"/>
    <x v="7"/>
    <m/>
    <m/>
    <m/>
    <m/>
    <m/>
    <n v="0"/>
    <m/>
    <n v="0"/>
    <n v="0"/>
    <n v="0"/>
    <n v="0"/>
    <m/>
    <n v="0"/>
    <m/>
    <n v="0"/>
    <n v="0"/>
    <n v="0"/>
    <n v="0"/>
    <m/>
    <n v="0"/>
    <n v="0"/>
    <m/>
  </r>
  <r>
    <n v="1632"/>
    <x v="2"/>
    <x v="9"/>
    <x v="4"/>
    <m/>
    <m/>
    <x v="35"/>
    <x v="6"/>
    <x v="15"/>
    <x v="7"/>
    <m/>
    <m/>
    <m/>
    <m/>
    <m/>
    <n v="0"/>
    <m/>
    <n v="0"/>
    <n v="0"/>
    <n v="0"/>
    <n v="0"/>
    <m/>
    <n v="0"/>
    <m/>
    <n v="0"/>
    <n v="0"/>
    <n v="0"/>
    <n v="0"/>
    <m/>
    <n v="0"/>
    <n v="0"/>
    <m/>
  </r>
  <r>
    <n v="1633"/>
    <x v="2"/>
    <x v="9"/>
    <x v="4"/>
    <m/>
    <m/>
    <x v="35"/>
    <x v="6"/>
    <x v="15"/>
    <x v="7"/>
    <m/>
    <m/>
    <m/>
    <m/>
    <m/>
    <n v="0"/>
    <m/>
    <n v="0"/>
    <n v="0"/>
    <n v="0"/>
    <n v="0"/>
    <m/>
    <n v="0"/>
    <m/>
    <n v="0"/>
    <n v="0"/>
    <n v="0"/>
    <n v="0"/>
    <m/>
    <n v="0"/>
    <n v="0"/>
    <m/>
  </r>
  <r>
    <n v="1634"/>
    <x v="2"/>
    <x v="9"/>
    <x v="4"/>
    <m/>
    <m/>
    <x v="35"/>
    <x v="6"/>
    <x v="15"/>
    <x v="7"/>
    <m/>
    <m/>
    <m/>
    <m/>
    <m/>
    <n v="0"/>
    <m/>
    <n v="0"/>
    <n v="0"/>
    <n v="0"/>
    <n v="0"/>
    <m/>
    <n v="0"/>
    <m/>
    <n v="0"/>
    <n v="0"/>
    <n v="0"/>
    <n v="0"/>
    <m/>
    <n v="0"/>
    <n v="0"/>
    <m/>
  </r>
  <r>
    <n v="1635"/>
    <x v="2"/>
    <x v="9"/>
    <x v="4"/>
    <m/>
    <m/>
    <x v="35"/>
    <x v="6"/>
    <x v="15"/>
    <x v="7"/>
    <m/>
    <m/>
    <m/>
    <m/>
    <m/>
    <n v="0"/>
    <m/>
    <n v="0"/>
    <n v="0"/>
    <n v="0"/>
    <n v="0"/>
    <m/>
    <n v="0"/>
    <m/>
    <n v="0"/>
    <n v="0"/>
    <n v="0"/>
    <n v="0"/>
    <m/>
    <n v="0"/>
    <n v="0"/>
    <m/>
  </r>
  <r>
    <n v="1636"/>
    <x v="2"/>
    <x v="9"/>
    <x v="4"/>
    <m/>
    <m/>
    <x v="35"/>
    <x v="6"/>
    <x v="15"/>
    <x v="7"/>
    <m/>
    <m/>
    <m/>
    <m/>
    <m/>
    <n v="0"/>
    <m/>
    <n v="0"/>
    <n v="0"/>
    <n v="0"/>
    <n v="0"/>
    <m/>
    <n v="0"/>
    <m/>
    <n v="0"/>
    <n v="0"/>
    <n v="0"/>
    <n v="0"/>
    <m/>
    <n v="0"/>
    <n v="0"/>
    <m/>
  </r>
  <r>
    <n v="1637"/>
    <x v="2"/>
    <x v="9"/>
    <x v="4"/>
    <m/>
    <m/>
    <x v="35"/>
    <x v="6"/>
    <x v="15"/>
    <x v="7"/>
    <m/>
    <m/>
    <m/>
    <m/>
    <m/>
    <n v="0"/>
    <m/>
    <n v="0"/>
    <n v="0"/>
    <n v="0"/>
    <n v="0"/>
    <m/>
    <n v="0"/>
    <m/>
    <n v="0"/>
    <n v="0"/>
    <n v="0"/>
    <n v="0"/>
    <m/>
    <n v="0"/>
    <n v="0"/>
    <m/>
  </r>
  <r>
    <n v="1638"/>
    <x v="2"/>
    <x v="9"/>
    <x v="4"/>
    <m/>
    <m/>
    <x v="35"/>
    <x v="6"/>
    <x v="15"/>
    <x v="7"/>
    <m/>
    <m/>
    <m/>
    <m/>
    <m/>
    <n v="0"/>
    <m/>
    <n v="0"/>
    <n v="0"/>
    <n v="0"/>
    <n v="0"/>
    <m/>
    <n v="0"/>
    <m/>
    <n v="0"/>
    <n v="0"/>
    <n v="0"/>
    <n v="0"/>
    <m/>
    <n v="0"/>
    <n v="0"/>
    <m/>
  </r>
  <r>
    <n v="1639"/>
    <x v="2"/>
    <x v="9"/>
    <x v="4"/>
    <m/>
    <m/>
    <x v="35"/>
    <x v="6"/>
    <x v="15"/>
    <x v="7"/>
    <m/>
    <m/>
    <m/>
    <m/>
    <m/>
    <n v="0"/>
    <m/>
    <n v="0"/>
    <n v="0"/>
    <n v="0"/>
    <n v="0"/>
    <m/>
    <n v="0"/>
    <m/>
    <n v="0"/>
    <n v="0"/>
    <n v="0"/>
    <n v="0"/>
    <m/>
    <n v="0"/>
    <n v="0"/>
    <m/>
  </r>
  <r>
    <n v="1640"/>
    <x v="2"/>
    <x v="9"/>
    <x v="4"/>
    <m/>
    <m/>
    <x v="35"/>
    <x v="6"/>
    <x v="15"/>
    <x v="7"/>
    <m/>
    <m/>
    <m/>
    <m/>
    <m/>
    <n v="0"/>
    <m/>
    <n v="0"/>
    <n v="0"/>
    <n v="0"/>
    <n v="0"/>
    <m/>
    <n v="0"/>
    <m/>
    <n v="0"/>
    <n v="0"/>
    <n v="0"/>
    <n v="0"/>
    <m/>
    <n v="0"/>
    <n v="0"/>
    <m/>
  </r>
  <r>
    <n v="1641"/>
    <x v="2"/>
    <x v="9"/>
    <x v="4"/>
    <m/>
    <m/>
    <x v="35"/>
    <x v="6"/>
    <x v="15"/>
    <x v="7"/>
    <m/>
    <m/>
    <m/>
    <m/>
    <m/>
    <n v="0"/>
    <m/>
    <n v="0"/>
    <n v="0"/>
    <n v="0"/>
    <n v="0"/>
    <m/>
    <n v="0"/>
    <m/>
    <n v="0"/>
    <n v="0"/>
    <n v="0"/>
    <n v="0"/>
    <m/>
    <n v="0"/>
    <n v="0"/>
    <m/>
  </r>
  <r>
    <n v="1642"/>
    <x v="2"/>
    <x v="9"/>
    <x v="4"/>
    <m/>
    <m/>
    <x v="35"/>
    <x v="6"/>
    <x v="15"/>
    <x v="7"/>
    <m/>
    <m/>
    <m/>
    <m/>
    <m/>
    <n v="0"/>
    <m/>
    <n v="0"/>
    <n v="0"/>
    <n v="0"/>
    <n v="0"/>
    <m/>
    <n v="0"/>
    <m/>
    <n v="0"/>
    <n v="0"/>
    <n v="0"/>
    <n v="0"/>
    <m/>
    <n v="0"/>
    <n v="0"/>
    <m/>
  </r>
  <r>
    <n v="1643"/>
    <x v="2"/>
    <x v="9"/>
    <x v="4"/>
    <m/>
    <m/>
    <x v="35"/>
    <x v="6"/>
    <x v="15"/>
    <x v="7"/>
    <m/>
    <m/>
    <m/>
    <m/>
    <m/>
    <n v="0"/>
    <m/>
    <n v="0"/>
    <n v="0"/>
    <n v="0"/>
    <n v="0"/>
    <m/>
    <n v="0"/>
    <m/>
    <n v="0"/>
    <n v="0"/>
    <n v="0"/>
    <n v="0"/>
    <m/>
    <n v="0"/>
    <n v="0"/>
    <m/>
  </r>
  <r>
    <n v="1644"/>
    <x v="2"/>
    <x v="9"/>
    <x v="4"/>
    <m/>
    <m/>
    <x v="35"/>
    <x v="6"/>
    <x v="15"/>
    <x v="7"/>
    <m/>
    <m/>
    <m/>
    <m/>
    <m/>
    <n v="0"/>
    <m/>
    <n v="0"/>
    <n v="0"/>
    <n v="0"/>
    <n v="0"/>
    <m/>
    <n v="0"/>
    <m/>
    <n v="0"/>
    <n v="0"/>
    <n v="0"/>
    <n v="0"/>
    <m/>
    <n v="0"/>
    <n v="0"/>
    <m/>
  </r>
  <r>
    <n v="1645"/>
    <x v="2"/>
    <x v="9"/>
    <x v="4"/>
    <m/>
    <m/>
    <x v="35"/>
    <x v="6"/>
    <x v="15"/>
    <x v="7"/>
    <m/>
    <m/>
    <m/>
    <m/>
    <m/>
    <n v="0"/>
    <m/>
    <n v="0"/>
    <n v="0"/>
    <n v="0"/>
    <n v="0"/>
    <m/>
    <n v="0"/>
    <m/>
    <n v="0"/>
    <n v="0"/>
    <n v="0"/>
    <n v="0"/>
    <m/>
    <n v="0"/>
    <n v="0"/>
    <m/>
  </r>
  <r>
    <n v="1646"/>
    <x v="2"/>
    <x v="9"/>
    <x v="4"/>
    <m/>
    <m/>
    <x v="35"/>
    <x v="6"/>
    <x v="15"/>
    <x v="7"/>
    <m/>
    <m/>
    <m/>
    <m/>
    <m/>
    <n v="0"/>
    <m/>
    <n v="0"/>
    <n v="0"/>
    <n v="0"/>
    <n v="0"/>
    <m/>
    <n v="0"/>
    <m/>
    <n v="0"/>
    <n v="0"/>
    <n v="0"/>
    <n v="0"/>
    <m/>
    <n v="0"/>
    <n v="0"/>
    <m/>
  </r>
  <r>
    <n v="1647"/>
    <x v="2"/>
    <x v="9"/>
    <x v="4"/>
    <m/>
    <m/>
    <x v="35"/>
    <x v="6"/>
    <x v="15"/>
    <x v="7"/>
    <m/>
    <m/>
    <m/>
    <m/>
    <m/>
    <n v="0"/>
    <m/>
    <n v="0"/>
    <n v="0"/>
    <n v="0"/>
    <n v="0"/>
    <m/>
    <n v="0"/>
    <m/>
    <n v="0"/>
    <n v="0"/>
    <n v="0"/>
    <n v="0"/>
    <m/>
    <n v="0"/>
    <n v="0"/>
    <m/>
  </r>
  <r>
    <n v="1648"/>
    <x v="2"/>
    <x v="9"/>
    <x v="4"/>
    <m/>
    <m/>
    <x v="35"/>
    <x v="6"/>
    <x v="15"/>
    <x v="7"/>
    <m/>
    <m/>
    <m/>
    <m/>
    <m/>
    <n v="0"/>
    <m/>
    <n v="0"/>
    <n v="0"/>
    <n v="0"/>
    <n v="0"/>
    <m/>
    <n v="0"/>
    <m/>
    <n v="0"/>
    <n v="0"/>
    <n v="0"/>
    <n v="0"/>
    <m/>
    <n v="0"/>
    <n v="0"/>
    <m/>
  </r>
  <r>
    <n v="1649"/>
    <x v="2"/>
    <x v="9"/>
    <x v="4"/>
    <m/>
    <m/>
    <x v="35"/>
    <x v="6"/>
    <x v="15"/>
    <x v="7"/>
    <m/>
    <m/>
    <m/>
    <m/>
    <m/>
    <n v="0"/>
    <m/>
    <n v="0"/>
    <n v="0"/>
    <n v="0"/>
    <n v="0"/>
    <m/>
    <n v="0"/>
    <m/>
    <n v="0"/>
    <n v="0"/>
    <n v="0"/>
    <n v="0"/>
    <m/>
    <n v="0"/>
    <n v="0"/>
    <m/>
  </r>
  <r>
    <n v="1650"/>
    <x v="2"/>
    <x v="9"/>
    <x v="4"/>
    <m/>
    <m/>
    <x v="35"/>
    <x v="6"/>
    <x v="15"/>
    <x v="7"/>
    <m/>
    <m/>
    <m/>
    <m/>
    <m/>
    <n v="0"/>
    <m/>
    <n v="0"/>
    <n v="0"/>
    <n v="0"/>
    <n v="0"/>
    <m/>
    <n v="0"/>
    <m/>
    <n v="0"/>
    <n v="0"/>
    <n v="0"/>
    <n v="0"/>
    <m/>
    <n v="0"/>
    <n v="0"/>
    <m/>
  </r>
  <r>
    <n v="1651"/>
    <x v="2"/>
    <x v="9"/>
    <x v="4"/>
    <m/>
    <m/>
    <x v="35"/>
    <x v="6"/>
    <x v="15"/>
    <x v="7"/>
    <m/>
    <m/>
    <m/>
    <m/>
    <m/>
    <n v="0"/>
    <m/>
    <n v="0"/>
    <n v="0"/>
    <n v="0"/>
    <n v="0"/>
    <m/>
    <n v="0"/>
    <m/>
    <n v="0"/>
    <n v="0"/>
    <n v="0"/>
    <n v="0"/>
    <m/>
    <n v="0"/>
    <n v="0"/>
    <m/>
  </r>
  <r>
    <n v="1652"/>
    <x v="2"/>
    <x v="9"/>
    <x v="4"/>
    <m/>
    <m/>
    <x v="35"/>
    <x v="6"/>
    <x v="15"/>
    <x v="7"/>
    <m/>
    <m/>
    <m/>
    <m/>
    <m/>
    <n v="0"/>
    <m/>
    <n v="0"/>
    <n v="0"/>
    <n v="0"/>
    <n v="0"/>
    <m/>
    <n v="0"/>
    <m/>
    <n v="0"/>
    <n v="0"/>
    <n v="0"/>
    <n v="0"/>
    <m/>
    <n v="0"/>
    <n v="0"/>
    <m/>
  </r>
  <r>
    <n v="1653"/>
    <x v="2"/>
    <x v="9"/>
    <x v="4"/>
    <m/>
    <m/>
    <x v="35"/>
    <x v="6"/>
    <x v="15"/>
    <x v="7"/>
    <m/>
    <m/>
    <m/>
    <m/>
    <m/>
    <n v="0"/>
    <m/>
    <n v="0"/>
    <n v="0"/>
    <n v="0"/>
    <n v="0"/>
    <m/>
    <n v="0"/>
    <m/>
    <n v="0"/>
    <n v="0"/>
    <n v="0"/>
    <n v="0"/>
    <m/>
    <n v="0"/>
    <n v="0"/>
    <m/>
  </r>
  <r>
    <n v="1654"/>
    <x v="2"/>
    <x v="9"/>
    <x v="4"/>
    <m/>
    <m/>
    <x v="35"/>
    <x v="6"/>
    <x v="15"/>
    <x v="7"/>
    <m/>
    <m/>
    <m/>
    <m/>
    <m/>
    <n v="0"/>
    <m/>
    <n v="0"/>
    <n v="0"/>
    <n v="0"/>
    <n v="0"/>
    <m/>
    <n v="0"/>
    <m/>
    <n v="0"/>
    <n v="0"/>
    <n v="0"/>
    <n v="0"/>
    <m/>
    <n v="0"/>
    <n v="0"/>
    <m/>
  </r>
  <r>
    <n v="1655"/>
    <x v="2"/>
    <x v="9"/>
    <x v="4"/>
    <m/>
    <m/>
    <x v="35"/>
    <x v="6"/>
    <x v="15"/>
    <x v="7"/>
    <m/>
    <m/>
    <m/>
    <m/>
    <m/>
    <n v="0"/>
    <m/>
    <n v="0"/>
    <n v="0"/>
    <n v="0"/>
    <n v="0"/>
    <m/>
    <n v="0"/>
    <m/>
    <n v="0"/>
    <n v="0"/>
    <n v="0"/>
    <n v="0"/>
    <m/>
    <n v="0"/>
    <n v="0"/>
    <m/>
  </r>
  <r>
    <n v="1656"/>
    <x v="2"/>
    <x v="9"/>
    <x v="4"/>
    <m/>
    <m/>
    <x v="35"/>
    <x v="6"/>
    <x v="15"/>
    <x v="7"/>
    <m/>
    <m/>
    <m/>
    <m/>
    <m/>
    <n v="0"/>
    <m/>
    <n v="0"/>
    <n v="0"/>
    <n v="0"/>
    <n v="0"/>
    <m/>
    <n v="0"/>
    <m/>
    <n v="0"/>
    <n v="0"/>
    <n v="0"/>
    <n v="0"/>
    <m/>
    <n v="0"/>
    <n v="0"/>
    <m/>
  </r>
  <r>
    <n v="1657"/>
    <x v="2"/>
    <x v="9"/>
    <x v="4"/>
    <m/>
    <m/>
    <x v="35"/>
    <x v="6"/>
    <x v="15"/>
    <x v="7"/>
    <m/>
    <m/>
    <m/>
    <m/>
    <m/>
    <n v="0"/>
    <m/>
    <n v="0"/>
    <n v="0"/>
    <n v="0"/>
    <n v="0"/>
    <m/>
    <n v="0"/>
    <m/>
    <n v="0"/>
    <n v="0"/>
    <n v="0"/>
    <n v="0"/>
    <m/>
    <n v="0"/>
    <n v="0"/>
    <m/>
  </r>
  <r>
    <n v="1658"/>
    <x v="2"/>
    <x v="9"/>
    <x v="4"/>
    <m/>
    <m/>
    <x v="35"/>
    <x v="6"/>
    <x v="15"/>
    <x v="7"/>
    <m/>
    <m/>
    <m/>
    <m/>
    <m/>
    <n v="0"/>
    <m/>
    <n v="0"/>
    <n v="0"/>
    <n v="0"/>
    <n v="0"/>
    <m/>
    <n v="0"/>
    <m/>
    <n v="0"/>
    <n v="0"/>
    <n v="0"/>
    <n v="0"/>
    <m/>
    <n v="0"/>
    <n v="0"/>
    <m/>
  </r>
  <r>
    <n v="1659"/>
    <x v="2"/>
    <x v="9"/>
    <x v="4"/>
    <m/>
    <m/>
    <x v="35"/>
    <x v="6"/>
    <x v="15"/>
    <x v="7"/>
    <m/>
    <m/>
    <m/>
    <m/>
    <m/>
    <n v="0"/>
    <m/>
    <n v="0"/>
    <n v="0"/>
    <n v="0"/>
    <n v="0"/>
    <m/>
    <n v="0"/>
    <m/>
    <n v="0"/>
    <n v="0"/>
    <n v="0"/>
    <n v="0"/>
    <m/>
    <n v="0"/>
    <n v="0"/>
    <m/>
  </r>
  <r>
    <n v="1660"/>
    <x v="2"/>
    <x v="9"/>
    <x v="4"/>
    <m/>
    <m/>
    <x v="35"/>
    <x v="6"/>
    <x v="15"/>
    <x v="7"/>
    <m/>
    <m/>
    <m/>
    <m/>
    <m/>
    <n v="0"/>
    <m/>
    <n v="0"/>
    <n v="0"/>
    <n v="0"/>
    <n v="0"/>
    <m/>
    <n v="0"/>
    <m/>
    <n v="0"/>
    <n v="0"/>
    <n v="0"/>
    <n v="0"/>
    <m/>
    <n v="0"/>
    <n v="0"/>
    <m/>
  </r>
  <r>
    <n v="1661"/>
    <x v="2"/>
    <x v="9"/>
    <x v="4"/>
    <m/>
    <m/>
    <x v="35"/>
    <x v="6"/>
    <x v="15"/>
    <x v="7"/>
    <m/>
    <m/>
    <m/>
    <m/>
    <m/>
    <n v="0"/>
    <m/>
    <n v="0"/>
    <n v="0"/>
    <n v="0"/>
    <n v="0"/>
    <m/>
    <n v="0"/>
    <m/>
    <n v="0"/>
    <n v="0"/>
    <n v="0"/>
    <n v="0"/>
    <m/>
    <n v="0"/>
    <n v="0"/>
    <m/>
  </r>
  <r>
    <n v="1662"/>
    <x v="2"/>
    <x v="9"/>
    <x v="4"/>
    <m/>
    <m/>
    <x v="35"/>
    <x v="6"/>
    <x v="15"/>
    <x v="7"/>
    <m/>
    <m/>
    <m/>
    <m/>
    <m/>
    <n v="0"/>
    <m/>
    <n v="0"/>
    <n v="0"/>
    <n v="0"/>
    <n v="0"/>
    <m/>
    <n v="0"/>
    <m/>
    <n v="0"/>
    <n v="0"/>
    <n v="0"/>
    <n v="0"/>
    <m/>
    <n v="0"/>
    <n v="0"/>
    <m/>
  </r>
  <r>
    <n v="1663"/>
    <x v="2"/>
    <x v="9"/>
    <x v="4"/>
    <m/>
    <m/>
    <x v="35"/>
    <x v="6"/>
    <x v="15"/>
    <x v="7"/>
    <m/>
    <m/>
    <m/>
    <m/>
    <m/>
    <n v="0"/>
    <m/>
    <n v="0"/>
    <n v="0"/>
    <n v="0"/>
    <n v="0"/>
    <m/>
    <n v="0"/>
    <m/>
    <n v="0"/>
    <n v="0"/>
    <n v="0"/>
    <n v="0"/>
    <m/>
    <n v="0"/>
    <n v="0"/>
    <m/>
  </r>
  <r>
    <n v="1664"/>
    <x v="2"/>
    <x v="9"/>
    <x v="4"/>
    <m/>
    <m/>
    <x v="35"/>
    <x v="6"/>
    <x v="15"/>
    <x v="7"/>
    <m/>
    <m/>
    <m/>
    <m/>
    <m/>
    <n v="0"/>
    <m/>
    <n v="0"/>
    <n v="0"/>
    <n v="0"/>
    <n v="0"/>
    <m/>
    <n v="0"/>
    <m/>
    <n v="0"/>
    <n v="0"/>
    <n v="0"/>
    <n v="0"/>
    <m/>
    <n v="0"/>
    <n v="0"/>
    <m/>
  </r>
  <r>
    <n v="1665"/>
    <x v="2"/>
    <x v="9"/>
    <x v="4"/>
    <m/>
    <m/>
    <x v="35"/>
    <x v="6"/>
    <x v="15"/>
    <x v="7"/>
    <m/>
    <m/>
    <m/>
    <m/>
    <m/>
    <n v="0"/>
    <m/>
    <n v="0"/>
    <n v="0"/>
    <n v="0"/>
    <n v="0"/>
    <m/>
    <n v="0"/>
    <m/>
    <n v="0"/>
    <n v="0"/>
    <n v="0"/>
    <n v="0"/>
    <m/>
    <n v="0"/>
    <n v="0"/>
    <m/>
  </r>
  <r>
    <n v="1666"/>
    <x v="2"/>
    <x v="9"/>
    <x v="4"/>
    <m/>
    <m/>
    <x v="35"/>
    <x v="6"/>
    <x v="15"/>
    <x v="7"/>
    <m/>
    <m/>
    <m/>
    <m/>
    <m/>
    <n v="0"/>
    <m/>
    <n v="0"/>
    <n v="0"/>
    <n v="0"/>
    <n v="0"/>
    <m/>
    <n v="0"/>
    <m/>
    <n v="0"/>
    <n v="0"/>
    <n v="0"/>
    <n v="0"/>
    <m/>
    <n v="0"/>
    <n v="0"/>
    <m/>
  </r>
  <r>
    <n v="1667"/>
    <x v="2"/>
    <x v="9"/>
    <x v="4"/>
    <m/>
    <m/>
    <x v="35"/>
    <x v="6"/>
    <x v="15"/>
    <x v="7"/>
    <m/>
    <m/>
    <m/>
    <m/>
    <m/>
    <n v="0"/>
    <m/>
    <n v="0"/>
    <n v="0"/>
    <n v="0"/>
    <n v="0"/>
    <m/>
    <n v="0"/>
    <m/>
    <n v="0"/>
    <n v="0"/>
    <n v="0"/>
    <n v="0"/>
    <m/>
    <n v="0"/>
    <n v="0"/>
    <m/>
  </r>
  <r>
    <n v="1668"/>
    <x v="2"/>
    <x v="9"/>
    <x v="4"/>
    <m/>
    <m/>
    <x v="35"/>
    <x v="6"/>
    <x v="15"/>
    <x v="7"/>
    <m/>
    <m/>
    <m/>
    <m/>
    <m/>
    <n v="0"/>
    <m/>
    <n v="0"/>
    <n v="0"/>
    <n v="0"/>
    <n v="0"/>
    <m/>
    <n v="0"/>
    <m/>
    <n v="0"/>
    <n v="0"/>
    <n v="0"/>
    <n v="0"/>
    <m/>
    <n v="0"/>
    <n v="0"/>
    <m/>
  </r>
  <r>
    <n v="1669"/>
    <x v="2"/>
    <x v="9"/>
    <x v="4"/>
    <m/>
    <m/>
    <x v="35"/>
    <x v="6"/>
    <x v="15"/>
    <x v="7"/>
    <m/>
    <m/>
    <m/>
    <m/>
    <m/>
    <n v="0"/>
    <m/>
    <n v="0"/>
    <n v="0"/>
    <n v="0"/>
    <n v="0"/>
    <m/>
    <n v="0"/>
    <m/>
    <n v="0"/>
    <n v="0"/>
    <n v="0"/>
    <n v="0"/>
    <m/>
    <n v="0"/>
    <n v="0"/>
    <m/>
  </r>
  <r>
    <n v="1670"/>
    <x v="2"/>
    <x v="9"/>
    <x v="4"/>
    <m/>
    <m/>
    <x v="35"/>
    <x v="6"/>
    <x v="15"/>
    <x v="7"/>
    <m/>
    <m/>
    <m/>
    <m/>
    <m/>
    <n v="0"/>
    <m/>
    <n v="0"/>
    <n v="0"/>
    <n v="0"/>
    <n v="0"/>
    <m/>
    <n v="0"/>
    <m/>
    <n v="0"/>
    <n v="0"/>
    <n v="0"/>
    <n v="0"/>
    <m/>
    <n v="0"/>
    <n v="0"/>
    <m/>
  </r>
  <r>
    <n v="1671"/>
    <x v="2"/>
    <x v="9"/>
    <x v="4"/>
    <m/>
    <m/>
    <x v="35"/>
    <x v="6"/>
    <x v="15"/>
    <x v="7"/>
    <m/>
    <m/>
    <m/>
    <m/>
    <m/>
    <n v="0"/>
    <m/>
    <n v="0"/>
    <n v="0"/>
    <n v="0"/>
    <n v="0"/>
    <m/>
    <n v="0"/>
    <m/>
    <n v="0"/>
    <n v="0"/>
    <n v="0"/>
    <n v="0"/>
    <m/>
    <n v="0"/>
    <n v="0"/>
    <m/>
  </r>
  <r>
    <n v="1672"/>
    <x v="2"/>
    <x v="9"/>
    <x v="4"/>
    <m/>
    <m/>
    <x v="35"/>
    <x v="6"/>
    <x v="15"/>
    <x v="7"/>
    <m/>
    <m/>
    <m/>
    <m/>
    <m/>
    <n v="0"/>
    <m/>
    <n v="0"/>
    <n v="0"/>
    <n v="0"/>
    <n v="0"/>
    <m/>
    <n v="0"/>
    <m/>
    <n v="0"/>
    <n v="0"/>
    <n v="0"/>
    <n v="0"/>
    <m/>
    <n v="0"/>
    <n v="0"/>
    <m/>
  </r>
  <r>
    <n v="1673"/>
    <x v="2"/>
    <x v="9"/>
    <x v="4"/>
    <m/>
    <m/>
    <x v="35"/>
    <x v="6"/>
    <x v="15"/>
    <x v="7"/>
    <m/>
    <m/>
    <m/>
    <m/>
    <m/>
    <n v="0"/>
    <m/>
    <n v="0"/>
    <n v="0"/>
    <n v="0"/>
    <n v="0"/>
    <m/>
    <n v="0"/>
    <m/>
    <n v="0"/>
    <n v="0"/>
    <n v="0"/>
    <n v="0"/>
    <m/>
    <n v="0"/>
    <n v="0"/>
    <m/>
  </r>
  <r>
    <n v="1674"/>
    <x v="2"/>
    <x v="9"/>
    <x v="4"/>
    <m/>
    <m/>
    <x v="35"/>
    <x v="6"/>
    <x v="15"/>
    <x v="7"/>
    <m/>
    <m/>
    <m/>
    <m/>
    <m/>
    <n v="0"/>
    <m/>
    <n v="0"/>
    <n v="0"/>
    <n v="0"/>
    <n v="0"/>
    <m/>
    <n v="0"/>
    <m/>
    <n v="0"/>
    <n v="0"/>
    <n v="0"/>
    <n v="0"/>
    <m/>
    <n v="0"/>
    <n v="0"/>
    <m/>
  </r>
  <r>
    <n v="1675"/>
    <x v="2"/>
    <x v="9"/>
    <x v="4"/>
    <m/>
    <m/>
    <x v="35"/>
    <x v="6"/>
    <x v="15"/>
    <x v="7"/>
    <m/>
    <m/>
    <m/>
    <m/>
    <m/>
    <n v="0"/>
    <m/>
    <n v="0"/>
    <n v="0"/>
    <n v="0"/>
    <n v="0"/>
    <m/>
    <n v="0"/>
    <m/>
    <n v="0"/>
    <n v="0"/>
    <n v="0"/>
    <n v="0"/>
    <m/>
    <n v="0"/>
    <n v="0"/>
    <m/>
  </r>
  <r>
    <n v="1676"/>
    <x v="2"/>
    <x v="9"/>
    <x v="4"/>
    <m/>
    <m/>
    <x v="35"/>
    <x v="6"/>
    <x v="15"/>
    <x v="7"/>
    <m/>
    <m/>
    <m/>
    <m/>
    <m/>
    <n v="0"/>
    <m/>
    <n v="0"/>
    <n v="0"/>
    <n v="0"/>
    <n v="0"/>
    <m/>
    <n v="0"/>
    <m/>
    <n v="0"/>
    <n v="0"/>
    <n v="0"/>
    <n v="0"/>
    <m/>
    <n v="0"/>
    <n v="0"/>
    <m/>
  </r>
  <r>
    <n v="1677"/>
    <x v="2"/>
    <x v="9"/>
    <x v="4"/>
    <m/>
    <m/>
    <x v="35"/>
    <x v="6"/>
    <x v="15"/>
    <x v="7"/>
    <m/>
    <m/>
    <m/>
    <m/>
    <m/>
    <n v="0"/>
    <m/>
    <n v="0"/>
    <n v="0"/>
    <n v="0"/>
    <n v="0"/>
    <m/>
    <n v="0"/>
    <m/>
    <n v="0"/>
    <n v="0"/>
    <n v="0"/>
    <n v="0"/>
    <m/>
    <n v="0"/>
    <n v="0"/>
    <m/>
  </r>
  <r>
    <n v="1678"/>
    <x v="2"/>
    <x v="9"/>
    <x v="4"/>
    <m/>
    <m/>
    <x v="35"/>
    <x v="6"/>
    <x v="15"/>
    <x v="7"/>
    <m/>
    <m/>
    <m/>
    <m/>
    <m/>
    <n v="0"/>
    <m/>
    <n v="0"/>
    <n v="0"/>
    <n v="0"/>
    <n v="0"/>
    <m/>
    <n v="0"/>
    <m/>
    <n v="0"/>
    <n v="0"/>
    <n v="0"/>
    <n v="0"/>
    <m/>
    <n v="0"/>
    <n v="0"/>
    <m/>
  </r>
  <r>
    <n v="1679"/>
    <x v="2"/>
    <x v="9"/>
    <x v="4"/>
    <m/>
    <m/>
    <x v="35"/>
    <x v="6"/>
    <x v="15"/>
    <x v="7"/>
    <m/>
    <m/>
    <m/>
    <m/>
    <m/>
    <n v="0"/>
    <m/>
    <n v="0"/>
    <n v="0"/>
    <n v="0"/>
    <n v="0"/>
    <m/>
    <n v="0"/>
    <m/>
    <n v="0"/>
    <n v="0"/>
    <n v="0"/>
    <n v="0"/>
    <m/>
    <n v="0"/>
    <n v="0"/>
    <m/>
  </r>
  <r>
    <n v="1680"/>
    <x v="2"/>
    <x v="9"/>
    <x v="4"/>
    <m/>
    <m/>
    <x v="35"/>
    <x v="6"/>
    <x v="15"/>
    <x v="7"/>
    <m/>
    <m/>
    <m/>
    <m/>
    <m/>
    <n v="0"/>
    <m/>
    <n v="0"/>
    <n v="0"/>
    <n v="0"/>
    <n v="0"/>
    <m/>
    <n v="0"/>
    <m/>
    <n v="0"/>
    <n v="0"/>
    <n v="0"/>
    <n v="0"/>
    <m/>
    <n v="0"/>
    <n v="0"/>
    <m/>
  </r>
  <r>
    <n v="1681"/>
    <x v="2"/>
    <x v="9"/>
    <x v="4"/>
    <m/>
    <m/>
    <x v="35"/>
    <x v="6"/>
    <x v="15"/>
    <x v="7"/>
    <m/>
    <m/>
    <m/>
    <m/>
    <m/>
    <n v="0"/>
    <m/>
    <n v="0"/>
    <n v="0"/>
    <n v="0"/>
    <n v="0"/>
    <m/>
    <n v="0"/>
    <m/>
    <n v="0"/>
    <n v="0"/>
    <n v="0"/>
    <n v="0"/>
    <m/>
    <n v="0"/>
    <n v="0"/>
    <m/>
  </r>
  <r>
    <n v="1682"/>
    <x v="2"/>
    <x v="9"/>
    <x v="4"/>
    <m/>
    <m/>
    <x v="35"/>
    <x v="6"/>
    <x v="15"/>
    <x v="7"/>
    <m/>
    <m/>
    <m/>
    <m/>
    <m/>
    <n v="0"/>
    <m/>
    <n v="0"/>
    <n v="0"/>
    <n v="0"/>
    <n v="0"/>
    <m/>
    <n v="0"/>
    <m/>
    <n v="0"/>
    <n v="0"/>
    <n v="0"/>
    <n v="0"/>
    <m/>
    <n v="0"/>
    <n v="0"/>
    <m/>
  </r>
  <r>
    <n v="1683"/>
    <x v="2"/>
    <x v="9"/>
    <x v="4"/>
    <m/>
    <m/>
    <x v="35"/>
    <x v="6"/>
    <x v="15"/>
    <x v="7"/>
    <m/>
    <m/>
    <m/>
    <m/>
    <m/>
    <n v="0"/>
    <m/>
    <n v="0"/>
    <n v="0"/>
    <n v="0"/>
    <n v="0"/>
    <m/>
    <n v="0"/>
    <m/>
    <n v="0"/>
    <n v="0"/>
    <n v="0"/>
    <n v="0"/>
    <m/>
    <n v="0"/>
    <n v="0"/>
    <m/>
  </r>
  <r>
    <n v="1684"/>
    <x v="2"/>
    <x v="9"/>
    <x v="4"/>
    <m/>
    <m/>
    <x v="35"/>
    <x v="6"/>
    <x v="15"/>
    <x v="7"/>
    <m/>
    <m/>
    <m/>
    <m/>
    <m/>
    <n v="0"/>
    <m/>
    <n v="0"/>
    <n v="0"/>
    <n v="0"/>
    <n v="0"/>
    <m/>
    <n v="0"/>
    <m/>
    <n v="0"/>
    <n v="0"/>
    <n v="0"/>
    <n v="0"/>
    <m/>
    <n v="0"/>
    <n v="0"/>
    <m/>
  </r>
  <r>
    <n v="1685"/>
    <x v="2"/>
    <x v="9"/>
    <x v="4"/>
    <m/>
    <m/>
    <x v="35"/>
    <x v="6"/>
    <x v="15"/>
    <x v="7"/>
    <m/>
    <m/>
    <m/>
    <m/>
    <m/>
    <n v="0"/>
    <m/>
    <n v="0"/>
    <n v="0"/>
    <n v="0"/>
    <n v="0"/>
    <m/>
    <n v="0"/>
    <m/>
    <n v="0"/>
    <n v="0"/>
    <n v="0"/>
    <n v="0"/>
    <m/>
    <n v="0"/>
    <n v="0"/>
    <m/>
  </r>
  <r>
    <n v="1686"/>
    <x v="2"/>
    <x v="9"/>
    <x v="4"/>
    <m/>
    <m/>
    <x v="35"/>
    <x v="6"/>
    <x v="15"/>
    <x v="7"/>
    <m/>
    <m/>
    <m/>
    <m/>
    <m/>
    <n v="0"/>
    <m/>
    <n v="0"/>
    <n v="0"/>
    <n v="0"/>
    <n v="0"/>
    <m/>
    <n v="0"/>
    <m/>
    <n v="0"/>
    <n v="0"/>
    <n v="0"/>
    <n v="0"/>
    <m/>
    <n v="0"/>
    <n v="0"/>
    <m/>
  </r>
  <r>
    <n v="1687"/>
    <x v="2"/>
    <x v="9"/>
    <x v="4"/>
    <m/>
    <m/>
    <x v="35"/>
    <x v="6"/>
    <x v="15"/>
    <x v="7"/>
    <m/>
    <m/>
    <m/>
    <m/>
    <m/>
    <n v="0"/>
    <m/>
    <n v="0"/>
    <n v="0"/>
    <n v="0"/>
    <n v="0"/>
    <m/>
    <n v="0"/>
    <m/>
    <n v="0"/>
    <n v="0"/>
    <n v="0"/>
    <n v="0"/>
    <m/>
    <n v="0"/>
    <n v="0"/>
    <m/>
  </r>
  <r>
    <n v="1688"/>
    <x v="2"/>
    <x v="9"/>
    <x v="4"/>
    <m/>
    <m/>
    <x v="35"/>
    <x v="6"/>
    <x v="15"/>
    <x v="7"/>
    <m/>
    <m/>
    <m/>
    <m/>
    <m/>
    <n v="0"/>
    <m/>
    <n v="0"/>
    <n v="0"/>
    <n v="0"/>
    <n v="0"/>
    <m/>
    <n v="0"/>
    <m/>
    <n v="0"/>
    <n v="0"/>
    <n v="0"/>
    <n v="0"/>
    <m/>
    <n v="0"/>
    <n v="0"/>
    <m/>
  </r>
  <r>
    <n v="1689"/>
    <x v="2"/>
    <x v="9"/>
    <x v="4"/>
    <m/>
    <m/>
    <x v="35"/>
    <x v="6"/>
    <x v="15"/>
    <x v="7"/>
    <m/>
    <m/>
    <m/>
    <m/>
    <m/>
    <n v="0"/>
    <m/>
    <n v="0"/>
    <n v="0"/>
    <n v="0"/>
    <n v="0"/>
    <m/>
    <n v="0"/>
    <m/>
    <n v="0"/>
    <n v="0"/>
    <n v="0"/>
    <n v="0"/>
    <m/>
    <n v="0"/>
    <n v="0"/>
    <m/>
  </r>
  <r>
    <n v="1690"/>
    <x v="2"/>
    <x v="9"/>
    <x v="4"/>
    <m/>
    <m/>
    <x v="35"/>
    <x v="6"/>
    <x v="15"/>
    <x v="7"/>
    <m/>
    <m/>
    <m/>
    <m/>
    <m/>
    <n v="0"/>
    <m/>
    <n v="0"/>
    <n v="0"/>
    <n v="0"/>
    <n v="0"/>
    <m/>
    <n v="0"/>
    <m/>
    <n v="0"/>
    <n v="0"/>
    <n v="0"/>
    <n v="0"/>
    <m/>
    <n v="0"/>
    <n v="0"/>
    <m/>
  </r>
  <r>
    <n v="1691"/>
    <x v="2"/>
    <x v="9"/>
    <x v="4"/>
    <m/>
    <m/>
    <x v="35"/>
    <x v="6"/>
    <x v="15"/>
    <x v="7"/>
    <m/>
    <m/>
    <m/>
    <m/>
    <m/>
    <n v="0"/>
    <m/>
    <n v="0"/>
    <n v="0"/>
    <n v="0"/>
    <n v="0"/>
    <m/>
    <n v="0"/>
    <m/>
    <n v="0"/>
    <n v="0"/>
    <n v="0"/>
    <n v="0"/>
    <m/>
    <n v="0"/>
    <n v="0"/>
    <m/>
  </r>
  <r>
    <n v="1692"/>
    <x v="2"/>
    <x v="9"/>
    <x v="4"/>
    <m/>
    <m/>
    <x v="35"/>
    <x v="6"/>
    <x v="15"/>
    <x v="7"/>
    <m/>
    <m/>
    <m/>
    <m/>
    <m/>
    <n v="0"/>
    <m/>
    <n v="0"/>
    <n v="0"/>
    <n v="0"/>
    <n v="0"/>
    <m/>
    <n v="0"/>
    <m/>
    <n v="0"/>
    <n v="0"/>
    <n v="0"/>
    <n v="0"/>
    <m/>
    <n v="0"/>
    <n v="0"/>
    <m/>
  </r>
  <r>
    <n v="1693"/>
    <x v="2"/>
    <x v="9"/>
    <x v="4"/>
    <m/>
    <m/>
    <x v="35"/>
    <x v="6"/>
    <x v="15"/>
    <x v="7"/>
    <m/>
    <m/>
    <m/>
    <m/>
    <m/>
    <n v="0"/>
    <m/>
    <n v="0"/>
    <n v="0"/>
    <n v="0"/>
    <n v="0"/>
    <m/>
    <n v="0"/>
    <m/>
    <n v="0"/>
    <n v="0"/>
    <n v="0"/>
    <n v="0"/>
    <m/>
    <n v="0"/>
    <n v="0"/>
    <m/>
  </r>
  <r>
    <n v="1694"/>
    <x v="2"/>
    <x v="9"/>
    <x v="4"/>
    <m/>
    <m/>
    <x v="35"/>
    <x v="6"/>
    <x v="15"/>
    <x v="7"/>
    <m/>
    <m/>
    <m/>
    <m/>
    <m/>
    <n v="0"/>
    <m/>
    <n v="0"/>
    <n v="0"/>
    <n v="0"/>
    <n v="0"/>
    <m/>
    <n v="0"/>
    <m/>
    <n v="0"/>
    <n v="0"/>
    <n v="0"/>
    <n v="0"/>
    <m/>
    <n v="0"/>
    <n v="0"/>
    <m/>
  </r>
  <r>
    <n v="1695"/>
    <x v="2"/>
    <x v="9"/>
    <x v="4"/>
    <m/>
    <m/>
    <x v="35"/>
    <x v="6"/>
    <x v="15"/>
    <x v="7"/>
    <m/>
    <m/>
    <m/>
    <m/>
    <m/>
    <n v="0"/>
    <m/>
    <n v="0"/>
    <n v="0"/>
    <n v="0"/>
    <n v="0"/>
    <m/>
    <n v="0"/>
    <m/>
    <n v="0"/>
    <n v="0"/>
    <n v="0"/>
    <n v="0"/>
    <m/>
    <n v="0"/>
    <n v="0"/>
    <m/>
  </r>
  <r>
    <n v="1696"/>
    <x v="2"/>
    <x v="9"/>
    <x v="4"/>
    <m/>
    <m/>
    <x v="35"/>
    <x v="6"/>
    <x v="15"/>
    <x v="7"/>
    <m/>
    <m/>
    <m/>
    <m/>
    <m/>
    <n v="0"/>
    <m/>
    <n v="0"/>
    <n v="0"/>
    <n v="0"/>
    <n v="0"/>
    <m/>
    <n v="0"/>
    <m/>
    <n v="0"/>
    <n v="0"/>
    <n v="0"/>
    <n v="0"/>
    <m/>
    <n v="0"/>
    <n v="0"/>
    <m/>
  </r>
  <r>
    <n v="1697"/>
    <x v="2"/>
    <x v="9"/>
    <x v="4"/>
    <m/>
    <m/>
    <x v="35"/>
    <x v="6"/>
    <x v="15"/>
    <x v="7"/>
    <m/>
    <m/>
    <m/>
    <m/>
    <m/>
    <n v="0"/>
    <m/>
    <n v="0"/>
    <n v="0"/>
    <n v="0"/>
    <n v="0"/>
    <m/>
    <n v="0"/>
    <m/>
    <n v="0"/>
    <n v="0"/>
    <n v="0"/>
    <n v="0"/>
    <m/>
    <n v="0"/>
    <n v="0"/>
    <m/>
  </r>
  <r>
    <n v="1698"/>
    <x v="2"/>
    <x v="9"/>
    <x v="4"/>
    <m/>
    <m/>
    <x v="35"/>
    <x v="6"/>
    <x v="15"/>
    <x v="7"/>
    <m/>
    <m/>
    <m/>
    <m/>
    <m/>
    <n v="0"/>
    <m/>
    <n v="0"/>
    <n v="0"/>
    <n v="0"/>
    <n v="0"/>
    <m/>
    <n v="0"/>
    <m/>
    <n v="0"/>
    <n v="0"/>
    <n v="0"/>
    <n v="0"/>
    <m/>
    <n v="0"/>
    <n v="0"/>
    <m/>
  </r>
  <r>
    <n v="1699"/>
    <x v="2"/>
    <x v="9"/>
    <x v="4"/>
    <m/>
    <m/>
    <x v="35"/>
    <x v="6"/>
    <x v="15"/>
    <x v="7"/>
    <m/>
    <m/>
    <m/>
    <m/>
    <m/>
    <n v="0"/>
    <m/>
    <n v="0"/>
    <n v="0"/>
    <n v="0"/>
    <n v="0"/>
    <m/>
    <n v="0"/>
    <m/>
    <n v="0"/>
    <n v="0"/>
    <n v="0"/>
    <n v="0"/>
    <m/>
    <n v="0"/>
    <n v="0"/>
    <m/>
  </r>
  <r>
    <n v="1700"/>
    <x v="2"/>
    <x v="9"/>
    <x v="4"/>
    <m/>
    <m/>
    <x v="35"/>
    <x v="6"/>
    <x v="15"/>
    <x v="7"/>
    <m/>
    <m/>
    <m/>
    <m/>
    <m/>
    <n v="0"/>
    <m/>
    <n v="0"/>
    <n v="0"/>
    <n v="0"/>
    <n v="0"/>
    <m/>
    <n v="0"/>
    <m/>
    <n v="0"/>
    <n v="0"/>
    <n v="0"/>
    <n v="0"/>
    <m/>
    <n v="0"/>
    <n v="0"/>
    <m/>
  </r>
  <r>
    <n v="1701"/>
    <x v="2"/>
    <x v="9"/>
    <x v="4"/>
    <m/>
    <m/>
    <x v="35"/>
    <x v="6"/>
    <x v="15"/>
    <x v="7"/>
    <m/>
    <m/>
    <m/>
    <m/>
    <m/>
    <n v="0"/>
    <m/>
    <n v="0"/>
    <n v="0"/>
    <n v="0"/>
    <n v="0"/>
    <m/>
    <n v="0"/>
    <m/>
    <n v="0"/>
    <n v="0"/>
    <n v="0"/>
    <n v="0"/>
    <m/>
    <n v="0"/>
    <n v="0"/>
    <m/>
  </r>
  <r>
    <n v="1702"/>
    <x v="2"/>
    <x v="9"/>
    <x v="4"/>
    <m/>
    <m/>
    <x v="35"/>
    <x v="6"/>
    <x v="15"/>
    <x v="7"/>
    <m/>
    <m/>
    <m/>
    <m/>
    <m/>
    <n v="0"/>
    <m/>
    <n v="0"/>
    <n v="0"/>
    <n v="0"/>
    <n v="0"/>
    <m/>
    <n v="0"/>
    <m/>
    <n v="0"/>
    <n v="0"/>
    <n v="0"/>
    <n v="0"/>
    <m/>
    <n v="0"/>
    <n v="0"/>
    <m/>
  </r>
  <r>
    <n v="1703"/>
    <x v="2"/>
    <x v="9"/>
    <x v="4"/>
    <m/>
    <m/>
    <x v="35"/>
    <x v="6"/>
    <x v="15"/>
    <x v="7"/>
    <m/>
    <m/>
    <m/>
    <m/>
    <m/>
    <n v="0"/>
    <m/>
    <n v="0"/>
    <n v="0"/>
    <n v="0"/>
    <n v="0"/>
    <m/>
    <n v="0"/>
    <m/>
    <n v="0"/>
    <n v="0"/>
    <n v="0"/>
    <n v="0"/>
    <m/>
    <n v="0"/>
    <n v="0"/>
    <m/>
  </r>
  <r>
    <n v="1704"/>
    <x v="2"/>
    <x v="9"/>
    <x v="4"/>
    <m/>
    <m/>
    <x v="35"/>
    <x v="6"/>
    <x v="15"/>
    <x v="7"/>
    <m/>
    <m/>
    <m/>
    <m/>
    <m/>
    <n v="0"/>
    <m/>
    <n v="0"/>
    <n v="0"/>
    <n v="0"/>
    <n v="0"/>
    <m/>
    <n v="0"/>
    <m/>
    <n v="0"/>
    <n v="0"/>
    <n v="0"/>
    <n v="0"/>
    <m/>
    <n v="0"/>
    <n v="0"/>
    <m/>
  </r>
  <r>
    <n v="1705"/>
    <x v="2"/>
    <x v="9"/>
    <x v="4"/>
    <m/>
    <m/>
    <x v="35"/>
    <x v="6"/>
    <x v="15"/>
    <x v="7"/>
    <m/>
    <m/>
    <m/>
    <m/>
    <m/>
    <n v="0"/>
    <m/>
    <n v="0"/>
    <n v="0"/>
    <n v="0"/>
    <n v="0"/>
    <m/>
    <n v="0"/>
    <m/>
    <n v="0"/>
    <n v="0"/>
    <n v="0"/>
    <n v="0"/>
    <m/>
    <n v="0"/>
    <n v="0"/>
    <m/>
  </r>
  <r>
    <n v="1706"/>
    <x v="2"/>
    <x v="9"/>
    <x v="4"/>
    <m/>
    <m/>
    <x v="35"/>
    <x v="6"/>
    <x v="15"/>
    <x v="7"/>
    <m/>
    <m/>
    <m/>
    <m/>
    <m/>
    <n v="0"/>
    <m/>
    <n v="0"/>
    <n v="0"/>
    <n v="0"/>
    <n v="0"/>
    <m/>
    <n v="0"/>
    <m/>
    <n v="0"/>
    <n v="0"/>
    <n v="0"/>
    <n v="0"/>
    <m/>
    <n v="0"/>
    <n v="0"/>
    <m/>
  </r>
  <r>
    <n v="1707"/>
    <x v="2"/>
    <x v="9"/>
    <x v="4"/>
    <m/>
    <m/>
    <x v="35"/>
    <x v="6"/>
    <x v="15"/>
    <x v="7"/>
    <m/>
    <m/>
    <m/>
    <m/>
    <m/>
    <n v="0"/>
    <m/>
    <n v="0"/>
    <n v="0"/>
    <n v="0"/>
    <n v="0"/>
    <m/>
    <n v="0"/>
    <m/>
    <n v="0"/>
    <n v="0"/>
    <n v="0"/>
    <n v="0"/>
    <m/>
    <n v="0"/>
    <n v="0"/>
    <m/>
  </r>
  <r>
    <n v="1708"/>
    <x v="2"/>
    <x v="9"/>
    <x v="4"/>
    <m/>
    <m/>
    <x v="35"/>
    <x v="6"/>
    <x v="15"/>
    <x v="7"/>
    <m/>
    <m/>
    <m/>
    <m/>
    <m/>
    <n v="0"/>
    <m/>
    <n v="0"/>
    <n v="0"/>
    <n v="0"/>
    <n v="0"/>
    <m/>
    <n v="0"/>
    <m/>
    <n v="0"/>
    <n v="0"/>
    <n v="0"/>
    <n v="0"/>
    <m/>
    <n v="0"/>
    <n v="0"/>
    <m/>
  </r>
  <r>
    <n v="1709"/>
    <x v="2"/>
    <x v="9"/>
    <x v="4"/>
    <m/>
    <m/>
    <x v="35"/>
    <x v="6"/>
    <x v="15"/>
    <x v="7"/>
    <m/>
    <m/>
    <m/>
    <m/>
    <m/>
    <n v="0"/>
    <m/>
    <n v="0"/>
    <n v="0"/>
    <n v="0"/>
    <n v="0"/>
    <m/>
    <n v="0"/>
    <m/>
    <n v="0"/>
    <n v="0"/>
    <n v="0"/>
    <n v="0"/>
    <m/>
    <n v="0"/>
    <n v="0"/>
    <m/>
  </r>
  <r>
    <n v="1710"/>
    <x v="2"/>
    <x v="9"/>
    <x v="4"/>
    <m/>
    <m/>
    <x v="35"/>
    <x v="6"/>
    <x v="15"/>
    <x v="7"/>
    <m/>
    <m/>
    <m/>
    <m/>
    <m/>
    <n v="0"/>
    <m/>
    <n v="0"/>
    <n v="0"/>
    <n v="0"/>
    <n v="0"/>
    <m/>
    <n v="0"/>
    <m/>
    <n v="0"/>
    <n v="0"/>
    <n v="0"/>
    <n v="0"/>
    <m/>
    <n v="0"/>
    <n v="0"/>
    <m/>
  </r>
  <r>
    <n v="1711"/>
    <x v="2"/>
    <x v="9"/>
    <x v="4"/>
    <m/>
    <m/>
    <x v="35"/>
    <x v="6"/>
    <x v="15"/>
    <x v="7"/>
    <m/>
    <m/>
    <m/>
    <m/>
    <m/>
    <n v="0"/>
    <m/>
    <n v="0"/>
    <n v="0"/>
    <n v="0"/>
    <n v="0"/>
    <m/>
    <n v="0"/>
    <m/>
    <n v="0"/>
    <n v="0"/>
    <n v="0"/>
    <n v="0"/>
    <m/>
    <n v="0"/>
    <n v="0"/>
    <m/>
  </r>
  <r>
    <n v="1712"/>
    <x v="2"/>
    <x v="9"/>
    <x v="4"/>
    <m/>
    <m/>
    <x v="35"/>
    <x v="6"/>
    <x v="15"/>
    <x v="7"/>
    <m/>
    <m/>
    <m/>
    <m/>
    <m/>
    <n v="0"/>
    <m/>
    <n v="0"/>
    <n v="0"/>
    <n v="0"/>
    <n v="0"/>
    <m/>
    <n v="0"/>
    <m/>
    <n v="0"/>
    <n v="0"/>
    <n v="0"/>
    <n v="0"/>
    <m/>
    <n v="0"/>
    <n v="0"/>
    <m/>
  </r>
  <r>
    <n v="1713"/>
    <x v="2"/>
    <x v="9"/>
    <x v="4"/>
    <m/>
    <m/>
    <x v="35"/>
    <x v="6"/>
    <x v="15"/>
    <x v="7"/>
    <m/>
    <m/>
    <m/>
    <m/>
    <m/>
    <n v="0"/>
    <m/>
    <n v="0"/>
    <n v="0"/>
    <n v="0"/>
    <n v="0"/>
    <m/>
    <n v="0"/>
    <m/>
    <n v="0"/>
    <n v="0"/>
    <n v="0"/>
    <n v="0"/>
    <m/>
    <n v="0"/>
    <n v="0"/>
    <m/>
  </r>
  <r>
    <n v="1714"/>
    <x v="2"/>
    <x v="9"/>
    <x v="4"/>
    <m/>
    <m/>
    <x v="35"/>
    <x v="6"/>
    <x v="15"/>
    <x v="7"/>
    <m/>
    <m/>
    <m/>
    <m/>
    <m/>
    <n v="0"/>
    <m/>
    <n v="0"/>
    <n v="0"/>
    <n v="0"/>
    <n v="0"/>
    <m/>
    <n v="0"/>
    <m/>
    <n v="0"/>
    <n v="0"/>
    <n v="0"/>
    <n v="0"/>
    <m/>
    <n v="0"/>
    <n v="0"/>
    <m/>
  </r>
  <r>
    <n v="1715"/>
    <x v="2"/>
    <x v="9"/>
    <x v="4"/>
    <m/>
    <m/>
    <x v="35"/>
    <x v="6"/>
    <x v="15"/>
    <x v="7"/>
    <m/>
    <m/>
    <m/>
    <m/>
    <m/>
    <n v="0"/>
    <m/>
    <n v="0"/>
    <n v="0"/>
    <n v="0"/>
    <n v="0"/>
    <m/>
    <n v="0"/>
    <m/>
    <n v="0"/>
    <n v="0"/>
    <n v="0"/>
    <n v="0"/>
    <m/>
    <n v="0"/>
    <n v="0"/>
    <m/>
  </r>
  <r>
    <n v="1716"/>
    <x v="2"/>
    <x v="9"/>
    <x v="4"/>
    <m/>
    <m/>
    <x v="35"/>
    <x v="6"/>
    <x v="15"/>
    <x v="7"/>
    <m/>
    <m/>
    <m/>
    <m/>
    <m/>
    <n v="0"/>
    <m/>
    <n v="0"/>
    <n v="0"/>
    <n v="0"/>
    <n v="0"/>
    <m/>
    <n v="0"/>
    <m/>
    <n v="0"/>
    <n v="0"/>
    <n v="0"/>
    <n v="0"/>
    <m/>
    <n v="0"/>
    <n v="0"/>
    <m/>
  </r>
  <r>
    <n v="1717"/>
    <x v="2"/>
    <x v="9"/>
    <x v="4"/>
    <m/>
    <m/>
    <x v="35"/>
    <x v="6"/>
    <x v="15"/>
    <x v="7"/>
    <m/>
    <m/>
    <m/>
    <m/>
    <m/>
    <n v="0"/>
    <m/>
    <n v="0"/>
    <n v="0"/>
    <n v="0"/>
    <n v="0"/>
    <m/>
    <n v="0"/>
    <m/>
    <n v="0"/>
    <n v="0"/>
    <n v="0"/>
    <n v="0"/>
    <m/>
    <n v="0"/>
    <n v="0"/>
    <m/>
  </r>
  <r>
    <n v="1718"/>
    <x v="2"/>
    <x v="9"/>
    <x v="4"/>
    <m/>
    <m/>
    <x v="35"/>
    <x v="6"/>
    <x v="15"/>
    <x v="7"/>
    <m/>
    <m/>
    <m/>
    <m/>
    <m/>
    <n v="0"/>
    <m/>
    <n v="0"/>
    <n v="0"/>
    <n v="0"/>
    <n v="0"/>
    <m/>
    <n v="0"/>
    <m/>
    <n v="0"/>
    <n v="0"/>
    <n v="0"/>
    <n v="0"/>
    <m/>
    <n v="0"/>
    <n v="0"/>
    <m/>
  </r>
  <r>
    <n v="1719"/>
    <x v="2"/>
    <x v="9"/>
    <x v="4"/>
    <m/>
    <m/>
    <x v="35"/>
    <x v="6"/>
    <x v="15"/>
    <x v="7"/>
    <m/>
    <m/>
    <m/>
    <m/>
    <m/>
    <n v="0"/>
    <m/>
    <n v="0"/>
    <n v="0"/>
    <n v="0"/>
    <n v="0"/>
    <m/>
    <n v="0"/>
    <m/>
    <n v="0"/>
    <n v="0"/>
    <n v="0"/>
    <n v="0"/>
    <m/>
    <n v="0"/>
    <n v="0"/>
    <m/>
  </r>
  <r>
    <n v="1720"/>
    <x v="2"/>
    <x v="9"/>
    <x v="4"/>
    <m/>
    <m/>
    <x v="35"/>
    <x v="6"/>
    <x v="15"/>
    <x v="7"/>
    <m/>
    <m/>
    <m/>
    <m/>
    <m/>
    <n v="0"/>
    <m/>
    <n v="0"/>
    <n v="0"/>
    <n v="0"/>
    <n v="0"/>
    <m/>
    <n v="0"/>
    <m/>
    <n v="0"/>
    <n v="0"/>
    <n v="0"/>
    <n v="0"/>
    <m/>
    <n v="0"/>
    <n v="0"/>
    <m/>
  </r>
  <r>
    <n v="1721"/>
    <x v="2"/>
    <x v="9"/>
    <x v="4"/>
    <m/>
    <m/>
    <x v="35"/>
    <x v="6"/>
    <x v="15"/>
    <x v="7"/>
    <m/>
    <m/>
    <m/>
    <m/>
    <m/>
    <n v="0"/>
    <m/>
    <n v="0"/>
    <n v="0"/>
    <n v="0"/>
    <n v="0"/>
    <m/>
    <n v="0"/>
    <m/>
    <n v="0"/>
    <n v="0"/>
    <n v="0"/>
    <n v="0"/>
    <m/>
    <n v="0"/>
    <n v="0"/>
    <m/>
  </r>
  <r>
    <n v="1722"/>
    <x v="2"/>
    <x v="9"/>
    <x v="4"/>
    <m/>
    <m/>
    <x v="35"/>
    <x v="6"/>
    <x v="15"/>
    <x v="7"/>
    <m/>
    <m/>
    <m/>
    <m/>
    <m/>
    <n v="0"/>
    <m/>
    <n v="0"/>
    <n v="0"/>
    <n v="0"/>
    <n v="0"/>
    <m/>
    <n v="0"/>
    <m/>
    <n v="0"/>
    <n v="0"/>
    <n v="0"/>
    <n v="0"/>
    <m/>
    <n v="0"/>
    <n v="0"/>
    <m/>
  </r>
  <r>
    <n v="1723"/>
    <x v="2"/>
    <x v="9"/>
    <x v="4"/>
    <m/>
    <m/>
    <x v="35"/>
    <x v="6"/>
    <x v="15"/>
    <x v="7"/>
    <m/>
    <m/>
    <m/>
    <m/>
    <m/>
    <n v="0"/>
    <m/>
    <n v="0"/>
    <n v="0"/>
    <n v="0"/>
    <n v="0"/>
    <m/>
    <n v="0"/>
    <m/>
    <n v="0"/>
    <n v="0"/>
    <n v="0"/>
    <n v="0"/>
    <m/>
    <n v="0"/>
    <n v="0"/>
    <m/>
  </r>
  <r>
    <n v="1724"/>
    <x v="2"/>
    <x v="9"/>
    <x v="4"/>
    <m/>
    <m/>
    <x v="35"/>
    <x v="6"/>
    <x v="15"/>
    <x v="7"/>
    <m/>
    <m/>
    <m/>
    <m/>
    <m/>
    <n v="0"/>
    <m/>
    <n v="0"/>
    <n v="0"/>
    <n v="0"/>
    <n v="0"/>
    <m/>
    <n v="0"/>
    <m/>
    <n v="0"/>
    <n v="0"/>
    <n v="0"/>
    <n v="0"/>
    <m/>
    <n v="0"/>
    <n v="0"/>
    <m/>
  </r>
  <r>
    <n v="1725"/>
    <x v="2"/>
    <x v="9"/>
    <x v="4"/>
    <m/>
    <m/>
    <x v="35"/>
    <x v="6"/>
    <x v="15"/>
    <x v="7"/>
    <m/>
    <m/>
    <m/>
    <m/>
    <m/>
    <n v="0"/>
    <m/>
    <n v="0"/>
    <n v="0"/>
    <n v="0"/>
    <n v="0"/>
    <m/>
    <n v="0"/>
    <m/>
    <n v="0"/>
    <n v="0"/>
    <n v="0"/>
    <n v="0"/>
    <m/>
    <n v="0"/>
    <n v="0"/>
    <m/>
  </r>
  <r>
    <n v="1726"/>
    <x v="2"/>
    <x v="9"/>
    <x v="4"/>
    <m/>
    <m/>
    <x v="35"/>
    <x v="6"/>
    <x v="15"/>
    <x v="7"/>
    <m/>
    <m/>
    <m/>
    <m/>
    <m/>
    <n v="0"/>
    <m/>
    <n v="0"/>
    <n v="0"/>
    <n v="0"/>
    <n v="0"/>
    <m/>
    <n v="0"/>
    <m/>
    <n v="0"/>
    <n v="0"/>
    <n v="0"/>
    <n v="0"/>
    <m/>
    <n v="0"/>
    <n v="0"/>
    <m/>
  </r>
  <r>
    <n v="1727"/>
    <x v="2"/>
    <x v="9"/>
    <x v="4"/>
    <m/>
    <m/>
    <x v="35"/>
    <x v="6"/>
    <x v="15"/>
    <x v="7"/>
    <m/>
    <m/>
    <m/>
    <m/>
    <m/>
    <n v="0"/>
    <m/>
    <n v="0"/>
    <n v="0"/>
    <n v="0"/>
    <n v="0"/>
    <m/>
    <n v="0"/>
    <m/>
    <n v="0"/>
    <n v="0"/>
    <n v="0"/>
    <n v="0"/>
    <m/>
    <n v="0"/>
    <n v="0"/>
    <m/>
  </r>
  <r>
    <n v="1728"/>
    <x v="2"/>
    <x v="9"/>
    <x v="4"/>
    <m/>
    <m/>
    <x v="35"/>
    <x v="6"/>
    <x v="15"/>
    <x v="7"/>
    <m/>
    <m/>
    <m/>
    <m/>
    <m/>
    <n v="0"/>
    <m/>
    <n v="0"/>
    <n v="0"/>
    <n v="0"/>
    <n v="0"/>
    <m/>
    <n v="0"/>
    <m/>
    <n v="0"/>
    <n v="0"/>
    <n v="0"/>
    <n v="0"/>
    <m/>
    <n v="0"/>
    <n v="0"/>
    <m/>
  </r>
  <r>
    <n v="1729"/>
    <x v="2"/>
    <x v="9"/>
    <x v="4"/>
    <m/>
    <m/>
    <x v="35"/>
    <x v="6"/>
    <x v="15"/>
    <x v="7"/>
    <m/>
    <m/>
    <m/>
    <m/>
    <m/>
    <n v="0"/>
    <m/>
    <n v="0"/>
    <n v="0"/>
    <n v="0"/>
    <n v="0"/>
    <m/>
    <n v="0"/>
    <m/>
    <n v="0"/>
    <n v="0"/>
    <n v="0"/>
    <n v="0"/>
    <m/>
    <n v="0"/>
    <n v="0"/>
    <m/>
  </r>
  <r>
    <n v="1730"/>
    <x v="2"/>
    <x v="9"/>
    <x v="4"/>
    <m/>
    <m/>
    <x v="35"/>
    <x v="6"/>
    <x v="15"/>
    <x v="7"/>
    <m/>
    <m/>
    <m/>
    <m/>
    <m/>
    <n v="0"/>
    <m/>
    <n v="0"/>
    <n v="0"/>
    <n v="0"/>
    <n v="0"/>
    <m/>
    <n v="0"/>
    <m/>
    <n v="0"/>
    <n v="0"/>
    <n v="0"/>
    <n v="0"/>
    <m/>
    <n v="0"/>
    <n v="0"/>
    <m/>
  </r>
  <r>
    <n v="1731"/>
    <x v="2"/>
    <x v="9"/>
    <x v="4"/>
    <m/>
    <m/>
    <x v="35"/>
    <x v="6"/>
    <x v="15"/>
    <x v="7"/>
    <m/>
    <m/>
    <m/>
    <m/>
    <m/>
    <n v="0"/>
    <m/>
    <n v="0"/>
    <n v="0"/>
    <n v="0"/>
    <n v="0"/>
    <m/>
    <n v="0"/>
    <m/>
    <n v="0"/>
    <n v="0"/>
    <n v="0"/>
    <n v="0"/>
    <m/>
    <n v="0"/>
    <n v="0"/>
    <m/>
  </r>
  <r>
    <n v="1732"/>
    <x v="2"/>
    <x v="9"/>
    <x v="4"/>
    <m/>
    <m/>
    <x v="35"/>
    <x v="6"/>
    <x v="15"/>
    <x v="7"/>
    <m/>
    <m/>
    <m/>
    <m/>
    <m/>
    <n v="0"/>
    <m/>
    <n v="0"/>
    <n v="0"/>
    <n v="0"/>
    <n v="0"/>
    <m/>
    <n v="0"/>
    <m/>
    <n v="0"/>
    <n v="0"/>
    <n v="0"/>
    <n v="0"/>
    <m/>
    <n v="0"/>
    <n v="0"/>
    <m/>
  </r>
  <r>
    <n v="1733"/>
    <x v="2"/>
    <x v="9"/>
    <x v="4"/>
    <m/>
    <m/>
    <x v="35"/>
    <x v="6"/>
    <x v="15"/>
    <x v="7"/>
    <m/>
    <m/>
    <m/>
    <m/>
    <m/>
    <n v="0"/>
    <m/>
    <n v="0"/>
    <n v="0"/>
    <n v="0"/>
    <n v="0"/>
    <m/>
    <n v="0"/>
    <m/>
    <n v="0"/>
    <n v="0"/>
    <n v="0"/>
    <n v="0"/>
    <m/>
    <n v="0"/>
    <n v="0"/>
    <m/>
  </r>
  <r>
    <n v="1734"/>
    <x v="2"/>
    <x v="9"/>
    <x v="4"/>
    <m/>
    <m/>
    <x v="35"/>
    <x v="6"/>
    <x v="15"/>
    <x v="7"/>
    <m/>
    <m/>
    <m/>
    <m/>
    <m/>
    <n v="0"/>
    <m/>
    <n v="0"/>
    <n v="0"/>
    <n v="0"/>
    <n v="0"/>
    <m/>
    <n v="0"/>
    <m/>
    <n v="0"/>
    <n v="0"/>
    <n v="0"/>
    <n v="0"/>
    <m/>
    <n v="0"/>
    <n v="0"/>
    <m/>
  </r>
  <r>
    <n v="1735"/>
    <x v="2"/>
    <x v="9"/>
    <x v="4"/>
    <m/>
    <m/>
    <x v="35"/>
    <x v="6"/>
    <x v="15"/>
    <x v="7"/>
    <m/>
    <m/>
    <m/>
    <m/>
    <m/>
    <n v="0"/>
    <m/>
    <n v="0"/>
    <n v="0"/>
    <n v="0"/>
    <n v="0"/>
    <m/>
    <n v="0"/>
    <m/>
    <n v="0"/>
    <n v="0"/>
    <n v="0"/>
    <n v="0"/>
    <m/>
    <n v="0"/>
    <n v="0"/>
    <m/>
  </r>
  <r>
    <n v="1736"/>
    <x v="2"/>
    <x v="9"/>
    <x v="4"/>
    <m/>
    <m/>
    <x v="35"/>
    <x v="6"/>
    <x v="15"/>
    <x v="7"/>
    <m/>
    <m/>
    <m/>
    <m/>
    <m/>
    <n v="0"/>
    <m/>
    <n v="0"/>
    <n v="0"/>
    <n v="0"/>
    <n v="0"/>
    <m/>
    <n v="0"/>
    <m/>
    <n v="0"/>
    <n v="0"/>
    <n v="0"/>
    <n v="0"/>
    <m/>
    <n v="0"/>
    <n v="0"/>
    <m/>
  </r>
  <r>
    <n v="1737"/>
    <x v="2"/>
    <x v="9"/>
    <x v="4"/>
    <m/>
    <m/>
    <x v="35"/>
    <x v="6"/>
    <x v="15"/>
    <x v="7"/>
    <m/>
    <m/>
    <m/>
    <m/>
    <m/>
    <n v="0"/>
    <m/>
    <n v="0"/>
    <n v="0"/>
    <n v="0"/>
    <n v="0"/>
    <m/>
    <n v="0"/>
    <m/>
    <n v="0"/>
    <n v="0"/>
    <n v="0"/>
    <n v="0"/>
    <m/>
    <n v="0"/>
    <n v="0"/>
    <m/>
  </r>
  <r>
    <n v="1738"/>
    <x v="2"/>
    <x v="9"/>
    <x v="4"/>
    <m/>
    <m/>
    <x v="35"/>
    <x v="6"/>
    <x v="15"/>
    <x v="7"/>
    <m/>
    <m/>
    <m/>
    <m/>
    <m/>
    <n v="0"/>
    <m/>
    <n v="0"/>
    <n v="0"/>
    <n v="0"/>
    <n v="0"/>
    <m/>
    <n v="0"/>
    <m/>
    <n v="0"/>
    <n v="0"/>
    <n v="0"/>
    <n v="0"/>
    <m/>
    <n v="0"/>
    <n v="0"/>
    <m/>
  </r>
  <r>
    <n v="1739"/>
    <x v="2"/>
    <x v="9"/>
    <x v="4"/>
    <m/>
    <m/>
    <x v="35"/>
    <x v="6"/>
    <x v="15"/>
    <x v="7"/>
    <m/>
    <m/>
    <m/>
    <m/>
    <m/>
    <n v="0"/>
    <m/>
    <n v="0"/>
    <n v="0"/>
    <n v="0"/>
    <n v="0"/>
    <m/>
    <n v="0"/>
    <m/>
    <n v="0"/>
    <n v="0"/>
    <n v="0"/>
    <n v="0"/>
    <m/>
    <n v="0"/>
    <n v="0"/>
    <m/>
  </r>
  <r>
    <n v="1740"/>
    <x v="2"/>
    <x v="9"/>
    <x v="4"/>
    <m/>
    <m/>
    <x v="35"/>
    <x v="6"/>
    <x v="15"/>
    <x v="7"/>
    <m/>
    <m/>
    <m/>
    <m/>
    <m/>
    <n v="0"/>
    <m/>
    <n v="0"/>
    <n v="0"/>
    <n v="0"/>
    <n v="0"/>
    <m/>
    <n v="0"/>
    <m/>
    <n v="0"/>
    <n v="0"/>
    <n v="0"/>
    <n v="0"/>
    <m/>
    <n v="0"/>
    <n v="0"/>
    <m/>
  </r>
  <r>
    <n v="1741"/>
    <x v="2"/>
    <x v="9"/>
    <x v="4"/>
    <m/>
    <m/>
    <x v="35"/>
    <x v="6"/>
    <x v="15"/>
    <x v="7"/>
    <m/>
    <m/>
    <m/>
    <m/>
    <m/>
    <n v="0"/>
    <m/>
    <n v="0"/>
    <n v="0"/>
    <n v="0"/>
    <n v="0"/>
    <m/>
    <n v="0"/>
    <m/>
    <n v="0"/>
    <n v="0"/>
    <n v="0"/>
    <n v="0"/>
    <m/>
    <n v="0"/>
    <n v="0"/>
    <m/>
  </r>
  <r>
    <n v="1742"/>
    <x v="2"/>
    <x v="9"/>
    <x v="4"/>
    <m/>
    <m/>
    <x v="35"/>
    <x v="6"/>
    <x v="15"/>
    <x v="7"/>
    <m/>
    <m/>
    <m/>
    <m/>
    <m/>
    <n v="0"/>
    <m/>
    <n v="0"/>
    <n v="0"/>
    <n v="0"/>
    <n v="0"/>
    <m/>
    <n v="0"/>
    <m/>
    <n v="0"/>
    <n v="0"/>
    <n v="0"/>
    <n v="0"/>
    <m/>
    <n v="0"/>
    <n v="0"/>
    <m/>
  </r>
  <r>
    <n v="1743"/>
    <x v="2"/>
    <x v="9"/>
    <x v="4"/>
    <m/>
    <m/>
    <x v="35"/>
    <x v="6"/>
    <x v="15"/>
    <x v="7"/>
    <m/>
    <m/>
    <m/>
    <m/>
    <m/>
    <n v="0"/>
    <m/>
    <n v="0"/>
    <n v="0"/>
    <n v="0"/>
    <n v="0"/>
    <m/>
    <n v="0"/>
    <m/>
    <n v="0"/>
    <n v="0"/>
    <n v="0"/>
    <n v="0"/>
    <m/>
    <n v="0"/>
    <n v="0"/>
    <m/>
  </r>
  <r>
    <n v="1744"/>
    <x v="2"/>
    <x v="9"/>
    <x v="4"/>
    <m/>
    <m/>
    <x v="35"/>
    <x v="6"/>
    <x v="15"/>
    <x v="7"/>
    <m/>
    <m/>
    <m/>
    <m/>
    <m/>
    <n v="0"/>
    <m/>
    <n v="0"/>
    <n v="0"/>
    <n v="0"/>
    <n v="0"/>
    <m/>
    <n v="0"/>
    <m/>
    <n v="0"/>
    <n v="0"/>
    <n v="0"/>
    <n v="0"/>
    <m/>
    <n v="0"/>
    <n v="0"/>
    <m/>
  </r>
  <r>
    <n v="1745"/>
    <x v="2"/>
    <x v="9"/>
    <x v="4"/>
    <m/>
    <m/>
    <x v="35"/>
    <x v="6"/>
    <x v="15"/>
    <x v="7"/>
    <m/>
    <m/>
    <m/>
    <m/>
    <m/>
    <n v="0"/>
    <m/>
    <n v="0"/>
    <n v="0"/>
    <n v="0"/>
    <n v="0"/>
    <m/>
    <n v="0"/>
    <m/>
    <n v="0"/>
    <n v="0"/>
    <n v="0"/>
    <n v="0"/>
    <m/>
    <n v="0"/>
    <n v="0"/>
    <m/>
  </r>
  <r>
    <n v="1746"/>
    <x v="2"/>
    <x v="9"/>
    <x v="4"/>
    <m/>
    <m/>
    <x v="35"/>
    <x v="6"/>
    <x v="15"/>
    <x v="7"/>
    <m/>
    <m/>
    <m/>
    <m/>
    <m/>
    <n v="0"/>
    <m/>
    <n v="0"/>
    <n v="0"/>
    <n v="0"/>
    <n v="0"/>
    <m/>
    <n v="0"/>
    <m/>
    <n v="0"/>
    <n v="0"/>
    <n v="0"/>
    <n v="0"/>
    <m/>
    <n v="0"/>
    <n v="0"/>
    <m/>
  </r>
  <r>
    <n v="1747"/>
    <x v="2"/>
    <x v="9"/>
    <x v="4"/>
    <m/>
    <m/>
    <x v="35"/>
    <x v="6"/>
    <x v="15"/>
    <x v="7"/>
    <m/>
    <m/>
    <m/>
    <m/>
    <m/>
    <n v="0"/>
    <m/>
    <n v="0"/>
    <n v="0"/>
    <n v="0"/>
    <n v="0"/>
    <m/>
    <n v="0"/>
    <m/>
    <n v="0"/>
    <n v="0"/>
    <n v="0"/>
    <n v="0"/>
    <m/>
    <n v="0"/>
    <n v="0"/>
    <m/>
  </r>
  <r>
    <n v="1748"/>
    <x v="2"/>
    <x v="9"/>
    <x v="4"/>
    <m/>
    <m/>
    <x v="35"/>
    <x v="6"/>
    <x v="15"/>
    <x v="7"/>
    <m/>
    <m/>
    <m/>
    <m/>
    <m/>
    <n v="0"/>
    <m/>
    <n v="0"/>
    <n v="0"/>
    <n v="0"/>
    <n v="0"/>
    <m/>
    <n v="0"/>
    <m/>
    <n v="0"/>
    <n v="0"/>
    <n v="0"/>
    <n v="0"/>
    <m/>
    <n v="0"/>
    <n v="0"/>
    <m/>
  </r>
  <r>
    <n v="1749"/>
    <x v="2"/>
    <x v="9"/>
    <x v="4"/>
    <m/>
    <m/>
    <x v="35"/>
    <x v="6"/>
    <x v="15"/>
    <x v="7"/>
    <m/>
    <m/>
    <m/>
    <m/>
    <m/>
    <n v="0"/>
    <m/>
    <n v="0"/>
    <n v="0"/>
    <n v="0"/>
    <n v="0"/>
    <m/>
    <n v="0"/>
    <m/>
    <n v="0"/>
    <n v="0"/>
    <n v="0"/>
    <n v="0"/>
    <m/>
    <n v="0"/>
    <n v="0"/>
    <m/>
  </r>
  <r>
    <n v="1750"/>
    <x v="2"/>
    <x v="9"/>
    <x v="4"/>
    <m/>
    <m/>
    <x v="35"/>
    <x v="6"/>
    <x v="15"/>
    <x v="7"/>
    <m/>
    <m/>
    <m/>
    <m/>
    <m/>
    <n v="0"/>
    <m/>
    <n v="0"/>
    <n v="0"/>
    <n v="0"/>
    <n v="0"/>
    <m/>
    <n v="0"/>
    <m/>
    <n v="0"/>
    <n v="0"/>
    <n v="0"/>
    <n v="0"/>
    <m/>
    <n v="0"/>
    <n v="0"/>
    <m/>
  </r>
  <r>
    <n v="1751"/>
    <x v="2"/>
    <x v="9"/>
    <x v="4"/>
    <m/>
    <m/>
    <x v="35"/>
    <x v="6"/>
    <x v="15"/>
    <x v="7"/>
    <m/>
    <m/>
    <m/>
    <m/>
    <m/>
    <n v="0"/>
    <m/>
    <n v="0"/>
    <n v="0"/>
    <n v="0"/>
    <n v="0"/>
    <m/>
    <n v="0"/>
    <m/>
    <n v="0"/>
    <n v="0"/>
    <n v="0"/>
    <n v="0"/>
    <m/>
    <n v="0"/>
    <n v="0"/>
    <m/>
  </r>
  <r>
    <n v="1752"/>
    <x v="2"/>
    <x v="9"/>
    <x v="4"/>
    <m/>
    <m/>
    <x v="35"/>
    <x v="6"/>
    <x v="15"/>
    <x v="7"/>
    <m/>
    <m/>
    <m/>
    <m/>
    <m/>
    <n v="0"/>
    <m/>
    <n v="0"/>
    <n v="0"/>
    <n v="0"/>
    <n v="0"/>
    <m/>
    <n v="0"/>
    <m/>
    <n v="0"/>
    <n v="0"/>
    <n v="0"/>
    <n v="0"/>
    <m/>
    <n v="0"/>
    <n v="0"/>
    <m/>
  </r>
  <r>
    <n v="1753"/>
    <x v="2"/>
    <x v="9"/>
    <x v="4"/>
    <m/>
    <m/>
    <x v="35"/>
    <x v="6"/>
    <x v="15"/>
    <x v="7"/>
    <m/>
    <m/>
    <m/>
    <m/>
    <m/>
    <n v="0"/>
    <m/>
    <n v="0"/>
    <n v="0"/>
    <n v="0"/>
    <n v="0"/>
    <m/>
    <n v="0"/>
    <m/>
    <n v="0"/>
    <n v="0"/>
    <n v="0"/>
    <n v="0"/>
    <m/>
    <n v="0"/>
    <n v="0"/>
    <m/>
  </r>
  <r>
    <n v="1754"/>
    <x v="2"/>
    <x v="9"/>
    <x v="4"/>
    <m/>
    <m/>
    <x v="35"/>
    <x v="6"/>
    <x v="15"/>
    <x v="7"/>
    <m/>
    <m/>
    <m/>
    <m/>
    <m/>
    <n v="0"/>
    <m/>
    <n v="0"/>
    <n v="0"/>
    <n v="0"/>
    <n v="0"/>
    <m/>
    <n v="0"/>
    <m/>
    <n v="0"/>
    <n v="0"/>
    <n v="0"/>
    <n v="0"/>
    <m/>
    <n v="0"/>
    <n v="0"/>
    <m/>
  </r>
  <r>
    <n v="1755"/>
    <x v="2"/>
    <x v="9"/>
    <x v="4"/>
    <m/>
    <m/>
    <x v="35"/>
    <x v="6"/>
    <x v="15"/>
    <x v="7"/>
    <m/>
    <m/>
    <m/>
    <m/>
    <m/>
    <n v="0"/>
    <m/>
    <n v="0"/>
    <n v="0"/>
    <n v="0"/>
    <n v="0"/>
    <m/>
    <n v="0"/>
    <m/>
    <n v="0"/>
    <n v="0"/>
    <n v="0"/>
    <n v="0"/>
    <m/>
    <n v="0"/>
    <n v="0"/>
    <m/>
  </r>
  <r>
    <n v="1756"/>
    <x v="2"/>
    <x v="9"/>
    <x v="4"/>
    <m/>
    <m/>
    <x v="35"/>
    <x v="6"/>
    <x v="15"/>
    <x v="7"/>
    <m/>
    <m/>
    <m/>
    <m/>
    <m/>
    <n v="0"/>
    <m/>
    <n v="0"/>
    <n v="0"/>
    <n v="0"/>
    <n v="0"/>
    <m/>
    <n v="0"/>
    <m/>
    <n v="0"/>
    <n v="0"/>
    <n v="0"/>
    <n v="0"/>
    <m/>
    <n v="0"/>
    <n v="0"/>
    <m/>
  </r>
  <r>
    <n v="1757"/>
    <x v="2"/>
    <x v="9"/>
    <x v="4"/>
    <m/>
    <m/>
    <x v="35"/>
    <x v="6"/>
    <x v="15"/>
    <x v="7"/>
    <m/>
    <m/>
    <m/>
    <m/>
    <m/>
    <n v="0"/>
    <m/>
    <n v="0"/>
    <n v="0"/>
    <n v="0"/>
    <n v="0"/>
    <m/>
    <n v="0"/>
    <m/>
    <n v="0"/>
    <n v="0"/>
    <n v="0"/>
    <n v="0"/>
    <m/>
    <n v="0"/>
    <n v="0"/>
    <m/>
  </r>
  <r>
    <n v="1758"/>
    <x v="2"/>
    <x v="9"/>
    <x v="4"/>
    <m/>
    <m/>
    <x v="35"/>
    <x v="6"/>
    <x v="15"/>
    <x v="7"/>
    <m/>
    <m/>
    <m/>
    <m/>
    <m/>
    <n v="0"/>
    <m/>
    <n v="0"/>
    <n v="0"/>
    <n v="0"/>
    <n v="0"/>
    <m/>
    <n v="0"/>
    <m/>
    <n v="0"/>
    <n v="0"/>
    <n v="0"/>
    <n v="0"/>
    <m/>
    <n v="0"/>
    <n v="0"/>
    <m/>
  </r>
  <r>
    <n v="1759"/>
    <x v="2"/>
    <x v="9"/>
    <x v="4"/>
    <m/>
    <m/>
    <x v="35"/>
    <x v="6"/>
    <x v="15"/>
    <x v="7"/>
    <m/>
    <m/>
    <m/>
    <m/>
    <m/>
    <n v="0"/>
    <m/>
    <n v="0"/>
    <n v="0"/>
    <n v="0"/>
    <n v="0"/>
    <m/>
    <n v="0"/>
    <m/>
    <n v="0"/>
    <n v="0"/>
    <n v="0"/>
    <n v="0"/>
    <m/>
    <n v="0"/>
    <n v="0"/>
    <m/>
  </r>
  <r>
    <n v="1760"/>
    <x v="2"/>
    <x v="9"/>
    <x v="4"/>
    <m/>
    <m/>
    <x v="35"/>
    <x v="6"/>
    <x v="15"/>
    <x v="7"/>
    <m/>
    <m/>
    <m/>
    <m/>
    <m/>
    <n v="0"/>
    <m/>
    <n v="0"/>
    <n v="0"/>
    <n v="0"/>
    <n v="0"/>
    <m/>
    <n v="0"/>
    <m/>
    <n v="0"/>
    <n v="0"/>
    <n v="0"/>
    <n v="0"/>
    <m/>
    <n v="0"/>
    <n v="0"/>
    <m/>
  </r>
  <r>
    <n v="1761"/>
    <x v="2"/>
    <x v="9"/>
    <x v="4"/>
    <m/>
    <m/>
    <x v="35"/>
    <x v="6"/>
    <x v="15"/>
    <x v="7"/>
    <m/>
    <m/>
    <m/>
    <m/>
    <m/>
    <n v="0"/>
    <m/>
    <n v="0"/>
    <n v="0"/>
    <n v="0"/>
    <n v="0"/>
    <m/>
    <n v="0"/>
    <m/>
    <n v="0"/>
    <n v="0"/>
    <n v="0"/>
    <n v="0"/>
    <m/>
    <n v="0"/>
    <n v="0"/>
    <m/>
  </r>
  <r>
    <n v="1762"/>
    <x v="2"/>
    <x v="9"/>
    <x v="4"/>
    <m/>
    <m/>
    <x v="35"/>
    <x v="6"/>
    <x v="15"/>
    <x v="7"/>
    <m/>
    <m/>
    <m/>
    <m/>
    <m/>
    <n v="0"/>
    <m/>
    <n v="0"/>
    <n v="0"/>
    <n v="0"/>
    <n v="0"/>
    <m/>
    <n v="0"/>
    <m/>
    <n v="0"/>
    <n v="0"/>
    <n v="0"/>
    <n v="0"/>
    <m/>
    <n v="0"/>
    <n v="0"/>
    <m/>
  </r>
  <r>
    <n v="1763"/>
    <x v="2"/>
    <x v="9"/>
    <x v="4"/>
    <m/>
    <m/>
    <x v="35"/>
    <x v="6"/>
    <x v="15"/>
    <x v="7"/>
    <m/>
    <m/>
    <m/>
    <m/>
    <m/>
    <n v="0"/>
    <m/>
    <n v="0"/>
    <n v="0"/>
    <n v="0"/>
    <n v="0"/>
    <m/>
    <n v="0"/>
    <m/>
    <n v="0"/>
    <n v="0"/>
    <n v="0"/>
    <n v="0"/>
    <m/>
    <n v="0"/>
    <n v="0"/>
    <m/>
  </r>
  <r>
    <n v="1764"/>
    <x v="2"/>
    <x v="9"/>
    <x v="4"/>
    <m/>
    <m/>
    <x v="35"/>
    <x v="6"/>
    <x v="15"/>
    <x v="7"/>
    <m/>
    <m/>
    <m/>
    <m/>
    <m/>
    <n v="0"/>
    <m/>
    <n v="0"/>
    <n v="0"/>
    <n v="0"/>
    <n v="0"/>
    <m/>
    <n v="0"/>
    <m/>
    <n v="0"/>
    <n v="0"/>
    <n v="0"/>
    <n v="0"/>
    <m/>
    <n v="0"/>
    <n v="0"/>
    <m/>
  </r>
  <r>
    <n v="1765"/>
    <x v="2"/>
    <x v="9"/>
    <x v="4"/>
    <m/>
    <m/>
    <x v="35"/>
    <x v="6"/>
    <x v="15"/>
    <x v="7"/>
    <m/>
    <m/>
    <m/>
    <m/>
    <m/>
    <n v="0"/>
    <m/>
    <n v="0"/>
    <n v="0"/>
    <n v="0"/>
    <n v="0"/>
    <m/>
    <n v="0"/>
    <m/>
    <n v="0"/>
    <n v="0"/>
    <n v="0"/>
    <n v="0"/>
    <m/>
    <n v="0"/>
    <n v="0"/>
    <m/>
  </r>
  <r>
    <n v="1766"/>
    <x v="2"/>
    <x v="9"/>
    <x v="4"/>
    <m/>
    <m/>
    <x v="35"/>
    <x v="6"/>
    <x v="15"/>
    <x v="7"/>
    <m/>
    <m/>
    <m/>
    <m/>
    <m/>
    <n v="0"/>
    <m/>
    <n v="0"/>
    <n v="0"/>
    <n v="0"/>
    <n v="0"/>
    <m/>
    <n v="0"/>
    <m/>
    <n v="0"/>
    <n v="0"/>
    <n v="0"/>
    <n v="0"/>
    <m/>
    <n v="0"/>
    <n v="0"/>
    <m/>
  </r>
  <r>
    <n v="1767"/>
    <x v="2"/>
    <x v="9"/>
    <x v="4"/>
    <m/>
    <m/>
    <x v="35"/>
    <x v="6"/>
    <x v="15"/>
    <x v="7"/>
    <m/>
    <m/>
    <m/>
    <m/>
    <m/>
    <n v="0"/>
    <m/>
    <n v="0"/>
    <n v="0"/>
    <n v="0"/>
    <n v="0"/>
    <m/>
    <n v="0"/>
    <m/>
    <n v="0"/>
    <n v="0"/>
    <n v="0"/>
    <n v="0"/>
    <m/>
    <n v="0"/>
    <n v="0"/>
    <m/>
  </r>
  <r>
    <n v="1768"/>
    <x v="2"/>
    <x v="9"/>
    <x v="4"/>
    <m/>
    <m/>
    <x v="35"/>
    <x v="6"/>
    <x v="15"/>
    <x v="7"/>
    <m/>
    <m/>
    <m/>
    <m/>
    <m/>
    <n v="0"/>
    <m/>
    <n v="0"/>
    <n v="0"/>
    <n v="0"/>
    <n v="0"/>
    <m/>
    <n v="0"/>
    <m/>
    <n v="0"/>
    <n v="0"/>
    <n v="0"/>
    <n v="0"/>
    <m/>
    <n v="0"/>
    <n v="0"/>
    <m/>
  </r>
  <r>
    <n v="1769"/>
    <x v="2"/>
    <x v="9"/>
    <x v="4"/>
    <m/>
    <m/>
    <x v="35"/>
    <x v="6"/>
    <x v="15"/>
    <x v="7"/>
    <m/>
    <m/>
    <m/>
    <m/>
    <m/>
    <n v="0"/>
    <m/>
    <n v="0"/>
    <n v="0"/>
    <n v="0"/>
    <n v="0"/>
    <m/>
    <n v="0"/>
    <m/>
    <n v="0"/>
    <n v="0"/>
    <n v="0"/>
    <n v="0"/>
    <m/>
    <n v="0"/>
    <n v="0"/>
    <m/>
  </r>
  <r>
    <n v="1770"/>
    <x v="2"/>
    <x v="9"/>
    <x v="4"/>
    <m/>
    <m/>
    <x v="35"/>
    <x v="6"/>
    <x v="15"/>
    <x v="7"/>
    <m/>
    <m/>
    <m/>
    <m/>
    <m/>
    <n v="0"/>
    <m/>
    <n v="0"/>
    <n v="0"/>
    <n v="0"/>
    <n v="0"/>
    <m/>
    <n v="0"/>
    <m/>
    <n v="0"/>
    <n v="0"/>
    <n v="0"/>
    <n v="0"/>
    <m/>
    <n v="0"/>
    <n v="0"/>
    <m/>
  </r>
  <r>
    <n v="1771"/>
    <x v="2"/>
    <x v="9"/>
    <x v="4"/>
    <m/>
    <m/>
    <x v="35"/>
    <x v="6"/>
    <x v="15"/>
    <x v="7"/>
    <m/>
    <m/>
    <m/>
    <m/>
    <m/>
    <n v="0"/>
    <m/>
    <n v="0"/>
    <n v="0"/>
    <n v="0"/>
    <n v="0"/>
    <m/>
    <n v="0"/>
    <m/>
    <n v="0"/>
    <n v="0"/>
    <n v="0"/>
    <n v="0"/>
    <m/>
    <n v="0"/>
    <n v="0"/>
    <m/>
  </r>
  <r>
    <n v="1772"/>
    <x v="2"/>
    <x v="9"/>
    <x v="4"/>
    <m/>
    <m/>
    <x v="35"/>
    <x v="6"/>
    <x v="15"/>
    <x v="7"/>
    <m/>
    <m/>
    <m/>
    <m/>
    <m/>
    <n v="0"/>
    <m/>
    <n v="0"/>
    <n v="0"/>
    <n v="0"/>
    <n v="0"/>
    <m/>
    <n v="0"/>
    <m/>
    <n v="0"/>
    <n v="0"/>
    <n v="0"/>
    <n v="0"/>
    <m/>
    <n v="0"/>
    <n v="0"/>
    <m/>
  </r>
  <r>
    <n v="1773"/>
    <x v="2"/>
    <x v="9"/>
    <x v="4"/>
    <m/>
    <m/>
    <x v="35"/>
    <x v="6"/>
    <x v="15"/>
    <x v="7"/>
    <m/>
    <m/>
    <m/>
    <m/>
    <m/>
    <n v="0"/>
    <m/>
    <n v="0"/>
    <n v="0"/>
    <n v="0"/>
    <n v="0"/>
    <m/>
    <n v="0"/>
    <m/>
    <n v="0"/>
    <n v="0"/>
    <n v="0"/>
    <n v="0"/>
    <m/>
    <n v="0"/>
    <n v="0"/>
    <m/>
  </r>
  <r>
    <n v="1774"/>
    <x v="2"/>
    <x v="9"/>
    <x v="4"/>
    <m/>
    <m/>
    <x v="35"/>
    <x v="6"/>
    <x v="15"/>
    <x v="7"/>
    <m/>
    <m/>
    <m/>
    <m/>
    <m/>
    <n v="0"/>
    <m/>
    <n v="0"/>
    <n v="0"/>
    <n v="0"/>
    <n v="0"/>
    <m/>
    <n v="0"/>
    <m/>
    <n v="0"/>
    <n v="0"/>
    <n v="0"/>
    <n v="0"/>
    <m/>
    <n v="0"/>
    <n v="0"/>
    <m/>
  </r>
  <r>
    <n v="1775"/>
    <x v="2"/>
    <x v="9"/>
    <x v="4"/>
    <m/>
    <m/>
    <x v="35"/>
    <x v="6"/>
    <x v="15"/>
    <x v="7"/>
    <m/>
    <m/>
    <m/>
    <m/>
    <m/>
    <n v="0"/>
    <m/>
    <n v="0"/>
    <n v="0"/>
    <n v="0"/>
    <n v="0"/>
    <m/>
    <n v="0"/>
    <m/>
    <n v="0"/>
    <n v="0"/>
    <n v="0"/>
    <n v="0"/>
    <m/>
    <n v="0"/>
    <n v="0"/>
    <m/>
  </r>
  <r>
    <n v="1776"/>
    <x v="2"/>
    <x v="9"/>
    <x v="4"/>
    <m/>
    <m/>
    <x v="35"/>
    <x v="6"/>
    <x v="15"/>
    <x v="7"/>
    <m/>
    <m/>
    <m/>
    <m/>
    <m/>
    <n v="0"/>
    <m/>
    <n v="0"/>
    <n v="0"/>
    <n v="0"/>
    <n v="0"/>
    <m/>
    <n v="0"/>
    <m/>
    <n v="0"/>
    <n v="0"/>
    <n v="0"/>
    <n v="0"/>
    <m/>
    <n v="0"/>
    <n v="0"/>
    <m/>
  </r>
  <r>
    <n v="1777"/>
    <x v="2"/>
    <x v="9"/>
    <x v="4"/>
    <m/>
    <m/>
    <x v="35"/>
    <x v="6"/>
    <x v="15"/>
    <x v="7"/>
    <m/>
    <m/>
    <m/>
    <m/>
    <m/>
    <n v="0"/>
    <m/>
    <n v="0"/>
    <n v="0"/>
    <n v="0"/>
    <n v="0"/>
    <m/>
    <n v="0"/>
    <m/>
    <n v="0"/>
    <n v="0"/>
    <n v="0"/>
    <n v="0"/>
    <m/>
    <n v="0"/>
    <n v="0"/>
    <m/>
  </r>
  <r>
    <n v="1778"/>
    <x v="2"/>
    <x v="9"/>
    <x v="4"/>
    <m/>
    <m/>
    <x v="35"/>
    <x v="6"/>
    <x v="15"/>
    <x v="7"/>
    <m/>
    <m/>
    <m/>
    <m/>
    <m/>
    <n v="0"/>
    <m/>
    <n v="0"/>
    <n v="0"/>
    <n v="0"/>
    <n v="0"/>
    <m/>
    <n v="0"/>
    <m/>
    <n v="0"/>
    <n v="0"/>
    <n v="0"/>
    <n v="0"/>
    <m/>
    <n v="0"/>
    <n v="0"/>
    <m/>
  </r>
  <r>
    <n v="1779"/>
    <x v="2"/>
    <x v="9"/>
    <x v="4"/>
    <m/>
    <m/>
    <x v="35"/>
    <x v="6"/>
    <x v="15"/>
    <x v="7"/>
    <m/>
    <m/>
    <m/>
    <m/>
    <m/>
    <n v="0"/>
    <m/>
    <n v="0"/>
    <n v="0"/>
    <n v="0"/>
    <n v="0"/>
    <m/>
    <n v="0"/>
    <m/>
    <n v="0"/>
    <n v="0"/>
    <n v="0"/>
    <n v="0"/>
    <m/>
    <n v="0"/>
    <n v="0"/>
    <m/>
  </r>
  <r>
    <n v="1780"/>
    <x v="2"/>
    <x v="9"/>
    <x v="4"/>
    <m/>
    <m/>
    <x v="35"/>
    <x v="6"/>
    <x v="15"/>
    <x v="7"/>
    <m/>
    <m/>
    <m/>
    <m/>
    <m/>
    <n v="0"/>
    <m/>
    <n v="0"/>
    <n v="0"/>
    <n v="0"/>
    <n v="0"/>
    <m/>
    <n v="0"/>
    <m/>
    <n v="0"/>
    <n v="0"/>
    <n v="0"/>
    <n v="0"/>
    <m/>
    <n v="0"/>
    <n v="0"/>
    <m/>
  </r>
  <r>
    <n v="1781"/>
    <x v="2"/>
    <x v="9"/>
    <x v="4"/>
    <m/>
    <m/>
    <x v="35"/>
    <x v="6"/>
    <x v="15"/>
    <x v="7"/>
    <m/>
    <m/>
    <m/>
    <m/>
    <m/>
    <n v="0"/>
    <m/>
    <n v="0"/>
    <n v="0"/>
    <n v="0"/>
    <n v="0"/>
    <m/>
    <n v="0"/>
    <m/>
    <n v="0"/>
    <n v="0"/>
    <n v="0"/>
    <n v="0"/>
    <m/>
    <n v="0"/>
    <n v="0"/>
    <m/>
  </r>
  <r>
    <n v="1782"/>
    <x v="2"/>
    <x v="9"/>
    <x v="4"/>
    <m/>
    <m/>
    <x v="35"/>
    <x v="6"/>
    <x v="15"/>
    <x v="7"/>
    <m/>
    <m/>
    <m/>
    <m/>
    <m/>
    <n v="0"/>
    <m/>
    <n v="0"/>
    <n v="0"/>
    <n v="0"/>
    <n v="0"/>
    <m/>
    <n v="0"/>
    <m/>
    <n v="0"/>
    <n v="0"/>
    <n v="0"/>
    <n v="0"/>
    <m/>
    <n v="0"/>
    <n v="0"/>
    <m/>
  </r>
  <r>
    <n v="1783"/>
    <x v="2"/>
    <x v="9"/>
    <x v="4"/>
    <m/>
    <m/>
    <x v="35"/>
    <x v="6"/>
    <x v="15"/>
    <x v="7"/>
    <m/>
    <m/>
    <m/>
    <m/>
    <m/>
    <n v="0"/>
    <m/>
    <n v="0"/>
    <n v="0"/>
    <n v="0"/>
    <n v="0"/>
    <m/>
    <n v="0"/>
    <m/>
    <n v="0"/>
    <n v="0"/>
    <n v="0"/>
    <n v="0"/>
    <m/>
    <n v="0"/>
    <n v="0"/>
    <m/>
  </r>
  <r>
    <n v="1784"/>
    <x v="2"/>
    <x v="9"/>
    <x v="4"/>
    <m/>
    <m/>
    <x v="35"/>
    <x v="6"/>
    <x v="15"/>
    <x v="7"/>
    <m/>
    <m/>
    <m/>
    <m/>
    <m/>
    <n v="0"/>
    <m/>
    <n v="0"/>
    <n v="0"/>
    <n v="0"/>
    <n v="0"/>
    <m/>
    <n v="0"/>
    <m/>
    <n v="0"/>
    <n v="0"/>
    <n v="0"/>
    <n v="0"/>
    <m/>
    <n v="0"/>
    <n v="0"/>
    <m/>
  </r>
  <r>
    <n v="1785"/>
    <x v="2"/>
    <x v="9"/>
    <x v="4"/>
    <m/>
    <m/>
    <x v="35"/>
    <x v="6"/>
    <x v="15"/>
    <x v="7"/>
    <m/>
    <m/>
    <m/>
    <m/>
    <m/>
    <n v="0"/>
    <m/>
    <n v="0"/>
    <n v="0"/>
    <n v="0"/>
    <n v="0"/>
    <m/>
    <n v="0"/>
    <m/>
    <n v="0"/>
    <n v="0"/>
    <n v="0"/>
    <n v="0"/>
    <m/>
    <n v="0"/>
    <n v="0"/>
    <m/>
  </r>
  <r>
    <n v="1786"/>
    <x v="2"/>
    <x v="9"/>
    <x v="4"/>
    <m/>
    <m/>
    <x v="35"/>
    <x v="6"/>
    <x v="15"/>
    <x v="7"/>
    <m/>
    <m/>
    <m/>
    <m/>
    <m/>
    <n v="0"/>
    <m/>
    <n v="0"/>
    <n v="0"/>
    <n v="0"/>
    <n v="0"/>
    <m/>
    <n v="0"/>
    <m/>
    <n v="0"/>
    <n v="0"/>
    <n v="0"/>
    <n v="0"/>
    <m/>
    <n v="0"/>
    <n v="0"/>
    <m/>
  </r>
  <r>
    <n v="1787"/>
    <x v="2"/>
    <x v="9"/>
    <x v="4"/>
    <m/>
    <m/>
    <x v="35"/>
    <x v="6"/>
    <x v="15"/>
    <x v="7"/>
    <m/>
    <m/>
    <m/>
    <m/>
    <m/>
    <n v="0"/>
    <m/>
    <n v="0"/>
    <n v="0"/>
    <n v="0"/>
    <n v="0"/>
    <m/>
    <n v="0"/>
    <m/>
    <n v="0"/>
    <n v="0"/>
    <n v="0"/>
    <n v="0"/>
    <m/>
    <n v="0"/>
    <n v="0"/>
    <m/>
  </r>
  <r>
    <n v="1788"/>
    <x v="2"/>
    <x v="9"/>
    <x v="4"/>
    <m/>
    <m/>
    <x v="35"/>
    <x v="6"/>
    <x v="15"/>
    <x v="7"/>
    <m/>
    <m/>
    <m/>
    <m/>
    <m/>
    <n v="0"/>
    <m/>
    <n v="0"/>
    <n v="0"/>
    <n v="0"/>
    <n v="0"/>
    <m/>
    <n v="0"/>
    <m/>
    <n v="0"/>
    <n v="0"/>
    <n v="0"/>
    <n v="0"/>
    <m/>
    <n v="0"/>
    <n v="0"/>
    <m/>
  </r>
  <r>
    <n v="1789"/>
    <x v="2"/>
    <x v="9"/>
    <x v="4"/>
    <m/>
    <m/>
    <x v="35"/>
    <x v="6"/>
    <x v="15"/>
    <x v="7"/>
    <m/>
    <m/>
    <m/>
    <m/>
    <m/>
    <n v="0"/>
    <m/>
    <n v="0"/>
    <n v="0"/>
    <n v="0"/>
    <n v="0"/>
    <m/>
    <n v="0"/>
    <m/>
    <n v="0"/>
    <n v="0"/>
    <n v="0"/>
    <n v="0"/>
    <m/>
    <n v="0"/>
    <n v="0"/>
    <m/>
  </r>
  <r>
    <n v="1790"/>
    <x v="2"/>
    <x v="9"/>
    <x v="4"/>
    <m/>
    <m/>
    <x v="35"/>
    <x v="6"/>
    <x v="15"/>
    <x v="7"/>
    <m/>
    <m/>
    <m/>
    <m/>
    <m/>
    <n v="0"/>
    <m/>
    <n v="0"/>
    <n v="0"/>
    <n v="0"/>
    <n v="0"/>
    <m/>
    <n v="0"/>
    <m/>
    <n v="0"/>
    <n v="0"/>
    <n v="0"/>
    <n v="0"/>
    <m/>
    <n v="0"/>
    <n v="0"/>
    <m/>
  </r>
  <r>
    <n v="1791"/>
    <x v="2"/>
    <x v="9"/>
    <x v="4"/>
    <m/>
    <m/>
    <x v="35"/>
    <x v="6"/>
    <x v="15"/>
    <x v="7"/>
    <m/>
    <m/>
    <m/>
    <m/>
    <m/>
    <n v="0"/>
    <m/>
    <n v="0"/>
    <n v="0"/>
    <n v="0"/>
    <n v="0"/>
    <m/>
    <n v="0"/>
    <m/>
    <n v="0"/>
    <n v="0"/>
    <n v="0"/>
    <n v="0"/>
    <m/>
    <n v="0"/>
    <n v="0"/>
    <m/>
  </r>
  <r>
    <n v="1792"/>
    <x v="2"/>
    <x v="9"/>
    <x v="4"/>
    <m/>
    <m/>
    <x v="35"/>
    <x v="6"/>
    <x v="15"/>
    <x v="7"/>
    <m/>
    <m/>
    <m/>
    <m/>
    <m/>
    <n v="0"/>
    <m/>
    <n v="0"/>
    <n v="0"/>
    <n v="0"/>
    <n v="0"/>
    <m/>
    <n v="0"/>
    <m/>
    <n v="0"/>
    <n v="0"/>
    <n v="0"/>
    <n v="0"/>
    <m/>
    <n v="0"/>
    <n v="0"/>
    <m/>
  </r>
  <r>
    <n v="1793"/>
    <x v="2"/>
    <x v="9"/>
    <x v="4"/>
    <m/>
    <m/>
    <x v="35"/>
    <x v="6"/>
    <x v="15"/>
    <x v="7"/>
    <m/>
    <m/>
    <m/>
    <m/>
    <m/>
    <n v="0"/>
    <m/>
    <n v="0"/>
    <n v="0"/>
    <n v="0"/>
    <n v="0"/>
    <m/>
    <n v="0"/>
    <m/>
    <n v="0"/>
    <n v="0"/>
    <n v="0"/>
    <n v="0"/>
    <m/>
    <n v="0"/>
    <n v="0"/>
    <m/>
  </r>
  <r>
    <n v="1794"/>
    <x v="2"/>
    <x v="9"/>
    <x v="4"/>
    <m/>
    <m/>
    <x v="35"/>
    <x v="6"/>
    <x v="15"/>
    <x v="7"/>
    <m/>
    <m/>
    <m/>
    <m/>
    <m/>
    <n v="0"/>
    <m/>
    <n v="0"/>
    <n v="0"/>
    <n v="0"/>
    <n v="0"/>
    <m/>
    <n v="0"/>
    <m/>
    <n v="0"/>
    <n v="0"/>
    <n v="0"/>
    <n v="0"/>
    <m/>
    <n v="0"/>
    <n v="0"/>
    <m/>
  </r>
  <r>
    <n v="1795"/>
    <x v="2"/>
    <x v="9"/>
    <x v="4"/>
    <m/>
    <m/>
    <x v="35"/>
    <x v="6"/>
    <x v="15"/>
    <x v="7"/>
    <m/>
    <m/>
    <m/>
    <m/>
    <m/>
    <n v="0"/>
    <m/>
    <n v="0"/>
    <n v="0"/>
    <n v="0"/>
    <n v="0"/>
    <m/>
    <n v="0"/>
    <m/>
    <n v="0"/>
    <n v="0"/>
    <n v="0"/>
    <n v="0"/>
    <m/>
    <n v="0"/>
    <n v="0"/>
    <m/>
  </r>
  <r>
    <n v="1796"/>
    <x v="2"/>
    <x v="9"/>
    <x v="4"/>
    <m/>
    <m/>
    <x v="35"/>
    <x v="6"/>
    <x v="15"/>
    <x v="7"/>
    <m/>
    <m/>
    <m/>
    <m/>
    <m/>
    <n v="0"/>
    <m/>
    <n v="0"/>
    <n v="0"/>
    <n v="0"/>
    <n v="0"/>
    <m/>
    <n v="0"/>
    <m/>
    <n v="0"/>
    <n v="0"/>
    <n v="0"/>
    <n v="0"/>
    <m/>
    <n v="0"/>
    <n v="0"/>
    <m/>
  </r>
  <r>
    <n v="1797"/>
    <x v="2"/>
    <x v="9"/>
    <x v="4"/>
    <m/>
    <m/>
    <x v="35"/>
    <x v="6"/>
    <x v="15"/>
    <x v="7"/>
    <m/>
    <m/>
    <m/>
    <m/>
    <m/>
    <n v="0"/>
    <m/>
    <n v="0"/>
    <n v="0"/>
    <n v="0"/>
    <n v="0"/>
    <m/>
    <n v="0"/>
    <m/>
    <n v="0"/>
    <n v="0"/>
    <n v="0"/>
    <n v="0"/>
    <m/>
    <n v="0"/>
    <n v="0"/>
    <m/>
  </r>
  <r>
    <n v="1798"/>
    <x v="2"/>
    <x v="9"/>
    <x v="4"/>
    <m/>
    <m/>
    <x v="35"/>
    <x v="6"/>
    <x v="15"/>
    <x v="7"/>
    <m/>
    <m/>
    <m/>
    <m/>
    <m/>
    <n v="0"/>
    <m/>
    <n v="0"/>
    <n v="0"/>
    <n v="0"/>
    <n v="0"/>
    <m/>
    <n v="0"/>
    <m/>
    <n v="0"/>
    <n v="0"/>
    <n v="0"/>
    <n v="0"/>
    <m/>
    <n v="0"/>
    <n v="0"/>
    <m/>
  </r>
  <r>
    <n v="1799"/>
    <x v="2"/>
    <x v="9"/>
    <x v="4"/>
    <m/>
    <m/>
    <x v="35"/>
    <x v="6"/>
    <x v="15"/>
    <x v="7"/>
    <m/>
    <m/>
    <m/>
    <m/>
    <m/>
    <n v="0"/>
    <m/>
    <n v="0"/>
    <n v="0"/>
    <n v="0"/>
    <n v="0"/>
    <m/>
    <n v="0"/>
    <m/>
    <n v="0"/>
    <n v="0"/>
    <n v="0"/>
    <n v="0"/>
    <m/>
    <n v="0"/>
    <n v="0"/>
    <m/>
  </r>
  <r>
    <n v="1800"/>
    <x v="2"/>
    <x v="9"/>
    <x v="4"/>
    <m/>
    <m/>
    <x v="35"/>
    <x v="6"/>
    <x v="15"/>
    <x v="7"/>
    <m/>
    <m/>
    <m/>
    <m/>
    <m/>
    <n v="0"/>
    <m/>
    <n v="0"/>
    <n v="0"/>
    <n v="0"/>
    <n v="0"/>
    <m/>
    <n v="0"/>
    <m/>
    <n v="0"/>
    <n v="0"/>
    <n v="0"/>
    <n v="0"/>
    <m/>
    <n v="0"/>
    <n v="0"/>
    <m/>
  </r>
  <r>
    <n v="1801"/>
    <x v="2"/>
    <x v="9"/>
    <x v="4"/>
    <m/>
    <m/>
    <x v="35"/>
    <x v="6"/>
    <x v="15"/>
    <x v="7"/>
    <m/>
    <m/>
    <m/>
    <m/>
    <m/>
    <n v="0"/>
    <m/>
    <n v="0"/>
    <n v="0"/>
    <n v="0"/>
    <n v="0"/>
    <m/>
    <n v="0"/>
    <m/>
    <n v="0"/>
    <n v="0"/>
    <n v="0"/>
    <n v="0"/>
    <m/>
    <n v="0"/>
    <n v="0"/>
    <m/>
  </r>
  <r>
    <n v="1802"/>
    <x v="2"/>
    <x v="9"/>
    <x v="4"/>
    <m/>
    <m/>
    <x v="35"/>
    <x v="6"/>
    <x v="15"/>
    <x v="7"/>
    <m/>
    <m/>
    <m/>
    <m/>
    <m/>
    <n v="0"/>
    <m/>
    <n v="0"/>
    <n v="0"/>
    <n v="0"/>
    <n v="0"/>
    <m/>
    <n v="0"/>
    <m/>
    <n v="0"/>
    <n v="0"/>
    <n v="0"/>
    <n v="0"/>
    <m/>
    <n v="0"/>
    <n v="0"/>
    <m/>
  </r>
  <r>
    <n v="1803"/>
    <x v="2"/>
    <x v="9"/>
    <x v="4"/>
    <m/>
    <m/>
    <x v="35"/>
    <x v="6"/>
    <x v="15"/>
    <x v="7"/>
    <m/>
    <m/>
    <m/>
    <m/>
    <m/>
    <n v="0"/>
    <m/>
    <n v="0"/>
    <n v="0"/>
    <n v="0"/>
    <n v="0"/>
    <m/>
    <n v="0"/>
    <m/>
    <n v="0"/>
    <n v="0"/>
    <n v="0"/>
    <n v="0"/>
    <m/>
    <n v="0"/>
    <n v="0"/>
    <m/>
  </r>
  <r>
    <n v="1804"/>
    <x v="2"/>
    <x v="9"/>
    <x v="4"/>
    <m/>
    <m/>
    <x v="35"/>
    <x v="6"/>
    <x v="15"/>
    <x v="7"/>
    <m/>
    <m/>
    <m/>
    <m/>
    <m/>
    <n v="0"/>
    <m/>
    <n v="0"/>
    <n v="0"/>
    <n v="0"/>
    <n v="0"/>
    <m/>
    <n v="0"/>
    <m/>
    <n v="0"/>
    <n v="0"/>
    <n v="0"/>
    <n v="0"/>
    <m/>
    <n v="0"/>
    <n v="0"/>
    <m/>
  </r>
  <r>
    <n v="1805"/>
    <x v="2"/>
    <x v="9"/>
    <x v="4"/>
    <m/>
    <m/>
    <x v="35"/>
    <x v="6"/>
    <x v="15"/>
    <x v="7"/>
    <m/>
    <m/>
    <m/>
    <m/>
    <m/>
    <n v="0"/>
    <m/>
    <n v="0"/>
    <n v="0"/>
    <n v="0"/>
    <n v="0"/>
    <m/>
    <n v="0"/>
    <m/>
    <n v="0"/>
    <n v="0"/>
    <n v="0"/>
    <n v="0"/>
    <m/>
    <n v="0"/>
    <n v="0"/>
    <m/>
  </r>
  <r>
    <n v="1806"/>
    <x v="2"/>
    <x v="9"/>
    <x v="4"/>
    <m/>
    <m/>
    <x v="35"/>
    <x v="6"/>
    <x v="15"/>
    <x v="7"/>
    <m/>
    <m/>
    <m/>
    <m/>
    <m/>
    <n v="0"/>
    <m/>
    <n v="0"/>
    <n v="0"/>
    <n v="0"/>
    <n v="0"/>
    <m/>
    <n v="0"/>
    <m/>
    <n v="0"/>
    <n v="0"/>
    <n v="0"/>
    <n v="0"/>
    <m/>
    <n v="0"/>
    <n v="0"/>
    <m/>
  </r>
  <r>
    <n v="1807"/>
    <x v="2"/>
    <x v="9"/>
    <x v="4"/>
    <m/>
    <m/>
    <x v="35"/>
    <x v="6"/>
    <x v="15"/>
    <x v="7"/>
    <m/>
    <m/>
    <m/>
    <m/>
    <m/>
    <n v="0"/>
    <m/>
    <n v="0"/>
    <n v="0"/>
    <n v="0"/>
    <n v="0"/>
    <m/>
    <n v="0"/>
    <m/>
    <n v="0"/>
    <n v="0"/>
    <n v="0"/>
    <n v="0"/>
    <m/>
    <n v="0"/>
    <n v="0"/>
    <m/>
  </r>
  <r>
    <n v="1808"/>
    <x v="2"/>
    <x v="9"/>
    <x v="4"/>
    <m/>
    <m/>
    <x v="35"/>
    <x v="6"/>
    <x v="15"/>
    <x v="7"/>
    <m/>
    <m/>
    <m/>
    <m/>
    <m/>
    <n v="0"/>
    <m/>
    <n v="0"/>
    <n v="0"/>
    <n v="0"/>
    <n v="0"/>
    <m/>
    <n v="0"/>
    <m/>
    <n v="0"/>
    <n v="0"/>
    <n v="0"/>
    <n v="0"/>
    <m/>
    <n v="0"/>
    <n v="0"/>
    <m/>
  </r>
  <r>
    <n v="1809"/>
    <x v="2"/>
    <x v="9"/>
    <x v="4"/>
    <m/>
    <m/>
    <x v="35"/>
    <x v="6"/>
    <x v="15"/>
    <x v="7"/>
    <m/>
    <m/>
    <m/>
    <m/>
    <m/>
    <n v="0"/>
    <m/>
    <n v="0"/>
    <n v="0"/>
    <n v="0"/>
    <n v="0"/>
    <m/>
    <n v="0"/>
    <m/>
    <n v="0"/>
    <n v="0"/>
    <n v="0"/>
    <n v="0"/>
    <m/>
    <n v="0"/>
    <n v="0"/>
    <m/>
  </r>
  <r>
    <n v="1810"/>
    <x v="2"/>
    <x v="9"/>
    <x v="4"/>
    <m/>
    <m/>
    <x v="35"/>
    <x v="6"/>
    <x v="15"/>
    <x v="7"/>
    <m/>
    <m/>
    <m/>
    <m/>
    <m/>
    <n v="0"/>
    <m/>
    <n v="0"/>
    <n v="0"/>
    <n v="0"/>
    <n v="0"/>
    <m/>
    <n v="0"/>
    <m/>
    <n v="0"/>
    <n v="0"/>
    <n v="0"/>
    <n v="0"/>
    <m/>
    <n v="0"/>
    <n v="0"/>
    <m/>
  </r>
  <r>
    <n v="1811"/>
    <x v="2"/>
    <x v="9"/>
    <x v="4"/>
    <m/>
    <m/>
    <x v="35"/>
    <x v="6"/>
    <x v="15"/>
    <x v="7"/>
    <m/>
    <m/>
    <m/>
    <m/>
    <m/>
    <n v="0"/>
    <m/>
    <n v="0"/>
    <n v="0"/>
    <n v="0"/>
    <n v="0"/>
    <m/>
    <n v="0"/>
    <m/>
    <n v="0"/>
    <n v="0"/>
    <n v="0"/>
    <n v="0"/>
    <m/>
    <n v="0"/>
    <n v="0"/>
    <m/>
  </r>
  <r>
    <n v="1812"/>
    <x v="2"/>
    <x v="9"/>
    <x v="4"/>
    <m/>
    <m/>
    <x v="35"/>
    <x v="6"/>
    <x v="15"/>
    <x v="7"/>
    <m/>
    <m/>
    <m/>
    <m/>
    <m/>
    <n v="0"/>
    <m/>
    <n v="0"/>
    <n v="0"/>
    <n v="0"/>
    <n v="0"/>
    <m/>
    <n v="0"/>
    <m/>
    <n v="0"/>
    <n v="0"/>
    <n v="0"/>
    <n v="0"/>
    <m/>
    <n v="0"/>
    <n v="0"/>
    <m/>
  </r>
  <r>
    <n v="1813"/>
    <x v="2"/>
    <x v="9"/>
    <x v="4"/>
    <m/>
    <m/>
    <x v="35"/>
    <x v="6"/>
    <x v="15"/>
    <x v="7"/>
    <m/>
    <m/>
    <m/>
    <m/>
    <m/>
    <n v="0"/>
    <m/>
    <n v="0"/>
    <n v="0"/>
    <n v="0"/>
    <n v="0"/>
    <m/>
    <n v="0"/>
    <m/>
    <n v="0"/>
    <n v="0"/>
    <n v="0"/>
    <n v="0"/>
    <m/>
    <n v="0"/>
    <n v="0"/>
    <m/>
  </r>
  <r>
    <n v="1814"/>
    <x v="2"/>
    <x v="9"/>
    <x v="4"/>
    <m/>
    <m/>
    <x v="35"/>
    <x v="6"/>
    <x v="15"/>
    <x v="7"/>
    <m/>
    <m/>
    <m/>
    <m/>
    <m/>
    <n v="0"/>
    <m/>
    <n v="0"/>
    <n v="0"/>
    <n v="0"/>
    <n v="0"/>
    <m/>
    <n v="0"/>
    <m/>
    <n v="0"/>
    <n v="0"/>
    <n v="0"/>
    <n v="0"/>
    <m/>
    <n v="0"/>
    <n v="0"/>
    <m/>
  </r>
  <r>
    <n v="1815"/>
    <x v="2"/>
    <x v="9"/>
    <x v="4"/>
    <m/>
    <m/>
    <x v="35"/>
    <x v="6"/>
    <x v="15"/>
    <x v="7"/>
    <m/>
    <m/>
    <m/>
    <m/>
    <m/>
    <n v="0"/>
    <m/>
    <n v="0"/>
    <n v="0"/>
    <n v="0"/>
    <n v="0"/>
    <m/>
    <n v="0"/>
    <m/>
    <n v="0"/>
    <n v="0"/>
    <n v="0"/>
    <n v="0"/>
    <m/>
    <n v="0"/>
    <n v="0"/>
    <m/>
  </r>
  <r>
    <n v="1816"/>
    <x v="2"/>
    <x v="9"/>
    <x v="4"/>
    <m/>
    <m/>
    <x v="35"/>
    <x v="6"/>
    <x v="15"/>
    <x v="7"/>
    <m/>
    <m/>
    <m/>
    <m/>
    <m/>
    <n v="0"/>
    <m/>
    <n v="0"/>
    <n v="0"/>
    <n v="0"/>
    <n v="0"/>
    <m/>
    <n v="0"/>
    <m/>
    <n v="0"/>
    <n v="0"/>
    <n v="0"/>
    <n v="0"/>
    <m/>
    <n v="0"/>
    <n v="0"/>
    <m/>
  </r>
  <r>
    <n v="1817"/>
    <x v="2"/>
    <x v="9"/>
    <x v="4"/>
    <m/>
    <m/>
    <x v="35"/>
    <x v="6"/>
    <x v="15"/>
    <x v="7"/>
    <m/>
    <m/>
    <m/>
    <m/>
    <m/>
    <n v="0"/>
    <m/>
    <n v="0"/>
    <n v="0"/>
    <n v="0"/>
    <n v="0"/>
    <m/>
    <n v="0"/>
    <m/>
    <n v="0"/>
    <n v="0"/>
    <n v="0"/>
    <n v="0"/>
    <m/>
    <n v="0"/>
    <n v="0"/>
    <m/>
  </r>
  <r>
    <n v="1818"/>
    <x v="2"/>
    <x v="9"/>
    <x v="4"/>
    <m/>
    <m/>
    <x v="35"/>
    <x v="6"/>
    <x v="15"/>
    <x v="7"/>
    <m/>
    <m/>
    <m/>
    <m/>
    <m/>
    <n v="0"/>
    <m/>
    <n v="0"/>
    <n v="0"/>
    <n v="0"/>
    <n v="0"/>
    <m/>
    <n v="0"/>
    <m/>
    <n v="0"/>
    <n v="0"/>
    <n v="0"/>
    <n v="0"/>
    <m/>
    <n v="0"/>
    <n v="0"/>
    <m/>
  </r>
  <r>
    <n v="1819"/>
    <x v="2"/>
    <x v="9"/>
    <x v="4"/>
    <m/>
    <m/>
    <x v="35"/>
    <x v="6"/>
    <x v="15"/>
    <x v="7"/>
    <m/>
    <m/>
    <m/>
    <m/>
    <m/>
    <n v="0"/>
    <m/>
    <n v="0"/>
    <n v="0"/>
    <n v="0"/>
    <n v="0"/>
    <m/>
    <n v="0"/>
    <m/>
    <n v="0"/>
    <n v="0"/>
    <n v="0"/>
    <n v="0"/>
    <m/>
    <n v="0"/>
    <n v="0"/>
    <m/>
  </r>
  <r>
    <n v="1820"/>
    <x v="2"/>
    <x v="9"/>
    <x v="4"/>
    <m/>
    <m/>
    <x v="35"/>
    <x v="6"/>
    <x v="15"/>
    <x v="7"/>
    <m/>
    <m/>
    <m/>
    <m/>
    <m/>
    <n v="0"/>
    <m/>
    <n v="0"/>
    <n v="0"/>
    <n v="0"/>
    <n v="0"/>
    <m/>
    <n v="0"/>
    <m/>
    <n v="0"/>
    <n v="0"/>
    <n v="0"/>
    <n v="0"/>
    <m/>
    <n v="0"/>
    <n v="0"/>
    <m/>
  </r>
  <r>
    <n v="1821"/>
    <x v="2"/>
    <x v="9"/>
    <x v="4"/>
    <m/>
    <m/>
    <x v="35"/>
    <x v="6"/>
    <x v="15"/>
    <x v="7"/>
    <m/>
    <m/>
    <m/>
    <m/>
    <m/>
    <n v="0"/>
    <m/>
    <n v="0"/>
    <n v="0"/>
    <n v="0"/>
    <n v="0"/>
    <m/>
    <n v="0"/>
    <m/>
    <n v="0"/>
    <n v="0"/>
    <n v="0"/>
    <n v="0"/>
    <m/>
    <n v="0"/>
    <n v="0"/>
    <m/>
  </r>
  <r>
    <n v="1822"/>
    <x v="2"/>
    <x v="9"/>
    <x v="4"/>
    <m/>
    <m/>
    <x v="35"/>
    <x v="6"/>
    <x v="15"/>
    <x v="7"/>
    <m/>
    <m/>
    <m/>
    <m/>
    <m/>
    <n v="0"/>
    <m/>
    <n v="0"/>
    <n v="0"/>
    <n v="0"/>
    <n v="0"/>
    <m/>
    <n v="0"/>
    <m/>
    <n v="0"/>
    <n v="0"/>
    <n v="0"/>
    <n v="0"/>
    <m/>
    <n v="0"/>
    <n v="0"/>
    <m/>
  </r>
  <r>
    <n v="1823"/>
    <x v="2"/>
    <x v="9"/>
    <x v="4"/>
    <m/>
    <m/>
    <x v="35"/>
    <x v="6"/>
    <x v="15"/>
    <x v="7"/>
    <m/>
    <m/>
    <m/>
    <m/>
    <m/>
    <n v="0"/>
    <m/>
    <n v="0"/>
    <n v="0"/>
    <n v="0"/>
    <n v="0"/>
    <m/>
    <n v="0"/>
    <m/>
    <n v="0"/>
    <n v="0"/>
    <n v="0"/>
    <n v="0"/>
    <m/>
    <n v="0"/>
    <n v="0"/>
    <m/>
  </r>
  <r>
    <n v="1824"/>
    <x v="2"/>
    <x v="9"/>
    <x v="4"/>
    <m/>
    <m/>
    <x v="35"/>
    <x v="6"/>
    <x v="15"/>
    <x v="7"/>
    <m/>
    <m/>
    <m/>
    <m/>
    <m/>
    <n v="0"/>
    <m/>
    <n v="0"/>
    <n v="0"/>
    <n v="0"/>
    <n v="0"/>
    <m/>
    <n v="0"/>
    <m/>
    <n v="0"/>
    <n v="0"/>
    <n v="0"/>
    <n v="0"/>
    <m/>
    <n v="0"/>
    <n v="0"/>
    <m/>
  </r>
  <r>
    <n v="1825"/>
    <x v="2"/>
    <x v="9"/>
    <x v="4"/>
    <m/>
    <m/>
    <x v="35"/>
    <x v="6"/>
    <x v="15"/>
    <x v="7"/>
    <m/>
    <m/>
    <m/>
    <m/>
    <m/>
    <n v="0"/>
    <m/>
    <n v="0"/>
    <n v="0"/>
    <n v="0"/>
    <n v="0"/>
    <m/>
    <n v="0"/>
    <m/>
    <n v="0"/>
    <n v="0"/>
    <n v="0"/>
    <n v="0"/>
    <m/>
    <n v="0"/>
    <n v="0"/>
    <m/>
  </r>
  <r>
    <n v="1826"/>
    <x v="2"/>
    <x v="9"/>
    <x v="4"/>
    <m/>
    <m/>
    <x v="35"/>
    <x v="6"/>
    <x v="15"/>
    <x v="7"/>
    <m/>
    <m/>
    <m/>
    <m/>
    <m/>
    <n v="0"/>
    <m/>
    <n v="0"/>
    <n v="0"/>
    <n v="0"/>
    <n v="0"/>
    <m/>
    <n v="0"/>
    <m/>
    <n v="0"/>
    <n v="0"/>
    <n v="0"/>
    <n v="0"/>
    <m/>
    <n v="0"/>
    <n v="0"/>
    <m/>
  </r>
  <r>
    <n v="1827"/>
    <x v="2"/>
    <x v="9"/>
    <x v="4"/>
    <m/>
    <m/>
    <x v="35"/>
    <x v="6"/>
    <x v="15"/>
    <x v="7"/>
    <m/>
    <m/>
    <m/>
    <m/>
    <m/>
    <n v="0"/>
    <m/>
    <n v="0"/>
    <n v="0"/>
    <n v="0"/>
    <n v="0"/>
    <m/>
    <n v="0"/>
    <m/>
    <n v="0"/>
    <n v="0"/>
    <n v="0"/>
    <n v="0"/>
    <m/>
    <n v="0"/>
    <n v="0"/>
    <m/>
  </r>
  <r>
    <n v="1828"/>
    <x v="2"/>
    <x v="9"/>
    <x v="4"/>
    <m/>
    <m/>
    <x v="35"/>
    <x v="6"/>
    <x v="15"/>
    <x v="7"/>
    <m/>
    <m/>
    <m/>
    <m/>
    <m/>
    <n v="0"/>
    <m/>
    <n v="0"/>
    <n v="0"/>
    <n v="0"/>
    <n v="0"/>
    <m/>
    <n v="0"/>
    <m/>
    <n v="0"/>
    <n v="0"/>
    <n v="0"/>
    <n v="0"/>
    <m/>
    <n v="0"/>
    <n v="0"/>
    <m/>
  </r>
  <r>
    <n v="1829"/>
    <x v="2"/>
    <x v="9"/>
    <x v="4"/>
    <m/>
    <m/>
    <x v="35"/>
    <x v="6"/>
    <x v="15"/>
    <x v="7"/>
    <m/>
    <m/>
    <m/>
    <m/>
    <m/>
    <n v="0"/>
    <m/>
    <n v="0"/>
    <n v="0"/>
    <n v="0"/>
    <n v="0"/>
    <m/>
    <n v="0"/>
    <m/>
    <n v="0"/>
    <n v="0"/>
    <n v="0"/>
    <n v="0"/>
    <m/>
    <n v="0"/>
    <n v="0"/>
    <m/>
  </r>
  <r>
    <n v="1830"/>
    <x v="2"/>
    <x v="9"/>
    <x v="4"/>
    <m/>
    <m/>
    <x v="35"/>
    <x v="6"/>
    <x v="15"/>
    <x v="7"/>
    <m/>
    <m/>
    <m/>
    <m/>
    <m/>
    <n v="0"/>
    <m/>
    <n v="0"/>
    <n v="0"/>
    <n v="0"/>
    <n v="0"/>
    <m/>
    <n v="0"/>
    <m/>
    <n v="0"/>
    <n v="0"/>
    <n v="0"/>
    <n v="0"/>
    <m/>
    <n v="0"/>
    <n v="0"/>
    <m/>
  </r>
  <r>
    <n v="1831"/>
    <x v="2"/>
    <x v="9"/>
    <x v="4"/>
    <m/>
    <m/>
    <x v="35"/>
    <x v="6"/>
    <x v="15"/>
    <x v="7"/>
    <m/>
    <m/>
    <m/>
    <m/>
    <m/>
    <n v="0"/>
    <m/>
    <n v="0"/>
    <n v="0"/>
    <n v="0"/>
    <n v="0"/>
    <m/>
    <n v="0"/>
    <m/>
    <n v="0"/>
    <n v="0"/>
    <n v="0"/>
    <n v="0"/>
    <m/>
    <n v="0"/>
    <n v="0"/>
    <m/>
  </r>
  <r>
    <n v="1832"/>
    <x v="2"/>
    <x v="9"/>
    <x v="4"/>
    <m/>
    <m/>
    <x v="35"/>
    <x v="6"/>
    <x v="15"/>
    <x v="7"/>
    <m/>
    <m/>
    <m/>
    <m/>
    <m/>
    <n v="0"/>
    <m/>
    <n v="0"/>
    <n v="0"/>
    <n v="0"/>
    <n v="0"/>
    <m/>
    <n v="0"/>
    <m/>
    <n v="0"/>
    <n v="0"/>
    <n v="0"/>
    <n v="0"/>
    <m/>
    <n v="0"/>
    <n v="0"/>
    <m/>
  </r>
  <r>
    <n v="1833"/>
    <x v="2"/>
    <x v="9"/>
    <x v="4"/>
    <m/>
    <m/>
    <x v="35"/>
    <x v="6"/>
    <x v="15"/>
    <x v="7"/>
    <m/>
    <m/>
    <m/>
    <m/>
    <m/>
    <n v="0"/>
    <m/>
    <n v="0"/>
    <n v="0"/>
    <n v="0"/>
    <n v="0"/>
    <m/>
    <n v="0"/>
    <m/>
    <n v="0"/>
    <n v="0"/>
    <n v="0"/>
    <n v="0"/>
    <m/>
    <n v="0"/>
    <n v="0"/>
    <m/>
  </r>
  <r>
    <n v="1834"/>
    <x v="2"/>
    <x v="9"/>
    <x v="4"/>
    <m/>
    <m/>
    <x v="35"/>
    <x v="6"/>
    <x v="15"/>
    <x v="7"/>
    <m/>
    <m/>
    <m/>
    <m/>
    <m/>
    <n v="0"/>
    <m/>
    <n v="0"/>
    <n v="0"/>
    <n v="0"/>
    <n v="0"/>
    <m/>
    <n v="0"/>
    <m/>
    <n v="0"/>
    <n v="0"/>
    <n v="0"/>
    <n v="0"/>
    <m/>
    <n v="0"/>
    <n v="0"/>
    <m/>
  </r>
  <r>
    <n v="1835"/>
    <x v="2"/>
    <x v="9"/>
    <x v="4"/>
    <m/>
    <m/>
    <x v="35"/>
    <x v="6"/>
    <x v="15"/>
    <x v="7"/>
    <m/>
    <m/>
    <m/>
    <m/>
    <m/>
    <n v="0"/>
    <m/>
    <n v="0"/>
    <n v="0"/>
    <n v="0"/>
    <n v="0"/>
    <m/>
    <n v="0"/>
    <m/>
    <n v="0"/>
    <n v="0"/>
    <n v="0"/>
    <n v="0"/>
    <m/>
    <n v="0"/>
    <n v="0"/>
    <m/>
  </r>
  <r>
    <n v="1836"/>
    <x v="2"/>
    <x v="9"/>
    <x v="4"/>
    <m/>
    <m/>
    <x v="35"/>
    <x v="6"/>
    <x v="15"/>
    <x v="7"/>
    <m/>
    <m/>
    <m/>
    <m/>
    <m/>
    <n v="0"/>
    <m/>
    <n v="0"/>
    <n v="0"/>
    <n v="0"/>
    <n v="0"/>
    <m/>
    <n v="0"/>
    <m/>
    <n v="0"/>
    <n v="0"/>
    <n v="0"/>
    <n v="0"/>
    <m/>
    <n v="0"/>
    <n v="0"/>
    <m/>
  </r>
  <r>
    <n v="1837"/>
    <x v="2"/>
    <x v="9"/>
    <x v="4"/>
    <m/>
    <m/>
    <x v="35"/>
    <x v="6"/>
    <x v="15"/>
    <x v="7"/>
    <m/>
    <m/>
    <m/>
    <m/>
    <m/>
    <n v="0"/>
    <m/>
    <n v="0"/>
    <n v="0"/>
    <n v="0"/>
    <n v="0"/>
    <m/>
    <n v="0"/>
    <m/>
    <n v="0"/>
    <n v="0"/>
    <n v="0"/>
    <n v="0"/>
    <m/>
    <n v="0"/>
    <n v="0"/>
    <m/>
  </r>
  <r>
    <n v="1838"/>
    <x v="2"/>
    <x v="9"/>
    <x v="4"/>
    <m/>
    <m/>
    <x v="35"/>
    <x v="6"/>
    <x v="15"/>
    <x v="7"/>
    <m/>
    <m/>
    <m/>
    <m/>
    <m/>
    <n v="0"/>
    <m/>
    <n v="0"/>
    <n v="0"/>
    <n v="0"/>
    <n v="0"/>
    <m/>
    <n v="0"/>
    <m/>
    <n v="0"/>
    <n v="0"/>
    <n v="0"/>
    <n v="0"/>
    <m/>
    <n v="0"/>
    <n v="0"/>
    <m/>
  </r>
  <r>
    <n v="1839"/>
    <x v="2"/>
    <x v="9"/>
    <x v="4"/>
    <m/>
    <m/>
    <x v="35"/>
    <x v="6"/>
    <x v="15"/>
    <x v="7"/>
    <m/>
    <m/>
    <m/>
    <m/>
    <m/>
    <n v="0"/>
    <m/>
    <n v="0"/>
    <n v="0"/>
    <n v="0"/>
    <n v="0"/>
    <m/>
    <n v="0"/>
    <m/>
    <n v="0"/>
    <n v="0"/>
    <n v="0"/>
    <n v="0"/>
    <m/>
    <n v="0"/>
    <n v="0"/>
    <m/>
  </r>
  <r>
    <n v="1840"/>
    <x v="2"/>
    <x v="9"/>
    <x v="4"/>
    <m/>
    <m/>
    <x v="35"/>
    <x v="6"/>
    <x v="15"/>
    <x v="7"/>
    <m/>
    <m/>
    <m/>
    <m/>
    <m/>
    <n v="0"/>
    <m/>
    <n v="0"/>
    <n v="0"/>
    <n v="0"/>
    <n v="0"/>
    <m/>
    <n v="0"/>
    <m/>
    <n v="0"/>
    <n v="0"/>
    <n v="0"/>
    <n v="0"/>
    <m/>
    <n v="0"/>
    <n v="0"/>
    <m/>
  </r>
  <r>
    <n v="1841"/>
    <x v="2"/>
    <x v="9"/>
    <x v="4"/>
    <m/>
    <m/>
    <x v="35"/>
    <x v="6"/>
    <x v="15"/>
    <x v="7"/>
    <m/>
    <m/>
    <m/>
    <m/>
    <m/>
    <n v="0"/>
    <m/>
    <n v="0"/>
    <n v="0"/>
    <n v="0"/>
    <n v="0"/>
    <m/>
    <n v="0"/>
    <m/>
    <n v="0"/>
    <n v="0"/>
    <n v="0"/>
    <n v="0"/>
    <m/>
    <n v="0"/>
    <n v="0"/>
    <m/>
  </r>
  <r>
    <n v="1842"/>
    <x v="2"/>
    <x v="9"/>
    <x v="4"/>
    <m/>
    <m/>
    <x v="35"/>
    <x v="6"/>
    <x v="15"/>
    <x v="7"/>
    <m/>
    <m/>
    <m/>
    <m/>
    <m/>
    <n v="0"/>
    <m/>
    <n v="0"/>
    <n v="0"/>
    <n v="0"/>
    <n v="0"/>
    <m/>
    <n v="0"/>
    <m/>
    <n v="0"/>
    <n v="0"/>
    <n v="0"/>
    <n v="0"/>
    <m/>
    <n v="0"/>
    <n v="0"/>
    <m/>
  </r>
  <r>
    <n v="1843"/>
    <x v="2"/>
    <x v="9"/>
    <x v="4"/>
    <m/>
    <m/>
    <x v="35"/>
    <x v="6"/>
    <x v="15"/>
    <x v="7"/>
    <m/>
    <m/>
    <m/>
    <m/>
    <m/>
    <n v="0"/>
    <m/>
    <n v="0"/>
    <n v="0"/>
    <n v="0"/>
    <n v="0"/>
    <m/>
    <n v="0"/>
    <m/>
    <n v="0"/>
    <n v="0"/>
    <n v="0"/>
    <n v="0"/>
    <m/>
    <n v="0"/>
    <n v="0"/>
    <m/>
  </r>
  <r>
    <n v="1844"/>
    <x v="2"/>
    <x v="9"/>
    <x v="4"/>
    <m/>
    <m/>
    <x v="35"/>
    <x v="6"/>
    <x v="15"/>
    <x v="7"/>
    <m/>
    <m/>
    <m/>
    <m/>
    <m/>
    <n v="0"/>
    <m/>
    <n v="0"/>
    <n v="0"/>
    <n v="0"/>
    <n v="0"/>
    <m/>
    <n v="0"/>
    <m/>
    <n v="0"/>
    <n v="0"/>
    <n v="0"/>
    <n v="0"/>
    <m/>
    <n v="0"/>
    <n v="0"/>
    <m/>
  </r>
  <r>
    <n v="1845"/>
    <x v="2"/>
    <x v="9"/>
    <x v="4"/>
    <m/>
    <m/>
    <x v="35"/>
    <x v="6"/>
    <x v="15"/>
    <x v="7"/>
    <m/>
    <m/>
    <m/>
    <m/>
    <m/>
    <n v="0"/>
    <m/>
    <n v="0"/>
    <n v="0"/>
    <n v="0"/>
    <n v="0"/>
    <m/>
    <n v="0"/>
    <m/>
    <n v="0"/>
    <n v="0"/>
    <n v="0"/>
    <n v="0"/>
    <m/>
    <n v="0"/>
    <n v="0"/>
    <m/>
  </r>
  <r>
    <n v="1846"/>
    <x v="2"/>
    <x v="9"/>
    <x v="4"/>
    <m/>
    <m/>
    <x v="35"/>
    <x v="6"/>
    <x v="15"/>
    <x v="7"/>
    <m/>
    <m/>
    <m/>
    <m/>
    <m/>
    <n v="0"/>
    <m/>
    <n v="0"/>
    <n v="0"/>
    <n v="0"/>
    <n v="0"/>
    <m/>
    <n v="0"/>
    <m/>
    <n v="0"/>
    <n v="0"/>
    <n v="0"/>
    <n v="0"/>
    <m/>
    <n v="0"/>
    <n v="0"/>
    <m/>
  </r>
  <r>
    <n v="1847"/>
    <x v="2"/>
    <x v="9"/>
    <x v="4"/>
    <m/>
    <m/>
    <x v="35"/>
    <x v="6"/>
    <x v="15"/>
    <x v="7"/>
    <m/>
    <m/>
    <m/>
    <m/>
    <m/>
    <n v="0"/>
    <m/>
    <n v="0"/>
    <n v="0"/>
    <n v="0"/>
    <n v="0"/>
    <m/>
    <n v="0"/>
    <m/>
    <n v="0"/>
    <n v="0"/>
    <n v="0"/>
    <n v="0"/>
    <m/>
    <n v="0"/>
    <n v="0"/>
    <m/>
  </r>
  <r>
    <n v="1848"/>
    <x v="2"/>
    <x v="9"/>
    <x v="4"/>
    <m/>
    <m/>
    <x v="35"/>
    <x v="6"/>
    <x v="15"/>
    <x v="7"/>
    <m/>
    <m/>
    <m/>
    <m/>
    <m/>
    <n v="0"/>
    <m/>
    <n v="0"/>
    <n v="0"/>
    <n v="0"/>
    <n v="0"/>
    <m/>
    <n v="0"/>
    <m/>
    <n v="0"/>
    <n v="0"/>
    <n v="0"/>
    <n v="0"/>
    <m/>
    <n v="0"/>
    <n v="0"/>
    <m/>
  </r>
  <r>
    <n v="1849"/>
    <x v="2"/>
    <x v="9"/>
    <x v="4"/>
    <m/>
    <m/>
    <x v="35"/>
    <x v="6"/>
    <x v="15"/>
    <x v="7"/>
    <m/>
    <m/>
    <m/>
    <m/>
    <m/>
    <n v="0"/>
    <m/>
    <n v="0"/>
    <n v="0"/>
    <n v="0"/>
    <n v="0"/>
    <m/>
    <n v="0"/>
    <m/>
    <n v="0"/>
    <n v="0"/>
    <n v="0"/>
    <n v="0"/>
    <m/>
    <n v="0"/>
    <n v="0"/>
    <m/>
  </r>
  <r>
    <n v="1850"/>
    <x v="2"/>
    <x v="9"/>
    <x v="4"/>
    <m/>
    <m/>
    <x v="35"/>
    <x v="6"/>
    <x v="15"/>
    <x v="7"/>
    <m/>
    <m/>
    <m/>
    <m/>
    <m/>
    <n v="0"/>
    <m/>
    <n v="0"/>
    <n v="0"/>
    <n v="0"/>
    <n v="0"/>
    <m/>
    <n v="0"/>
    <m/>
    <n v="0"/>
    <n v="0"/>
    <n v="0"/>
    <n v="0"/>
    <m/>
    <n v="0"/>
    <n v="0"/>
    <m/>
  </r>
  <r>
    <n v="1851"/>
    <x v="2"/>
    <x v="9"/>
    <x v="4"/>
    <m/>
    <m/>
    <x v="35"/>
    <x v="6"/>
    <x v="15"/>
    <x v="7"/>
    <m/>
    <m/>
    <m/>
    <m/>
    <m/>
    <n v="0"/>
    <m/>
    <n v="0"/>
    <n v="0"/>
    <n v="0"/>
    <n v="0"/>
    <m/>
    <n v="0"/>
    <m/>
    <n v="0"/>
    <n v="0"/>
    <n v="0"/>
    <n v="0"/>
    <m/>
    <n v="0"/>
    <n v="0"/>
    <m/>
  </r>
  <r>
    <n v="1852"/>
    <x v="2"/>
    <x v="9"/>
    <x v="4"/>
    <m/>
    <m/>
    <x v="35"/>
    <x v="6"/>
    <x v="15"/>
    <x v="7"/>
    <m/>
    <m/>
    <m/>
    <m/>
    <m/>
    <n v="0"/>
    <m/>
    <n v="0"/>
    <n v="0"/>
    <n v="0"/>
    <n v="0"/>
    <m/>
    <n v="0"/>
    <m/>
    <n v="0"/>
    <n v="0"/>
    <n v="0"/>
    <n v="0"/>
    <m/>
    <n v="0"/>
    <n v="0"/>
    <m/>
  </r>
  <r>
    <n v="1853"/>
    <x v="2"/>
    <x v="9"/>
    <x v="4"/>
    <m/>
    <m/>
    <x v="35"/>
    <x v="6"/>
    <x v="15"/>
    <x v="7"/>
    <m/>
    <m/>
    <m/>
    <m/>
    <m/>
    <n v="0"/>
    <m/>
    <n v="0"/>
    <n v="0"/>
    <n v="0"/>
    <n v="0"/>
    <m/>
    <n v="0"/>
    <m/>
    <n v="0"/>
    <n v="0"/>
    <n v="0"/>
    <n v="0"/>
    <m/>
    <n v="0"/>
    <n v="0"/>
    <m/>
  </r>
  <r>
    <n v="1854"/>
    <x v="2"/>
    <x v="9"/>
    <x v="4"/>
    <m/>
    <m/>
    <x v="35"/>
    <x v="6"/>
    <x v="15"/>
    <x v="7"/>
    <m/>
    <m/>
    <m/>
    <m/>
    <m/>
    <n v="0"/>
    <m/>
    <n v="0"/>
    <n v="0"/>
    <n v="0"/>
    <n v="0"/>
    <m/>
    <n v="0"/>
    <m/>
    <n v="0"/>
    <n v="0"/>
    <n v="0"/>
    <n v="0"/>
    <m/>
    <n v="0"/>
    <n v="0"/>
    <m/>
  </r>
  <r>
    <n v="1855"/>
    <x v="2"/>
    <x v="9"/>
    <x v="4"/>
    <m/>
    <m/>
    <x v="35"/>
    <x v="6"/>
    <x v="15"/>
    <x v="7"/>
    <m/>
    <m/>
    <m/>
    <m/>
    <m/>
    <n v="0"/>
    <m/>
    <n v="0"/>
    <n v="0"/>
    <n v="0"/>
    <n v="0"/>
    <m/>
    <n v="0"/>
    <m/>
    <n v="0"/>
    <n v="0"/>
    <n v="0"/>
    <n v="0"/>
    <m/>
    <n v="0"/>
    <n v="0"/>
    <m/>
  </r>
  <r>
    <n v="1856"/>
    <x v="2"/>
    <x v="9"/>
    <x v="4"/>
    <m/>
    <m/>
    <x v="35"/>
    <x v="6"/>
    <x v="15"/>
    <x v="7"/>
    <m/>
    <m/>
    <m/>
    <m/>
    <m/>
    <n v="0"/>
    <m/>
    <n v="0"/>
    <n v="0"/>
    <n v="0"/>
    <n v="0"/>
    <m/>
    <n v="0"/>
    <m/>
    <n v="0"/>
    <n v="0"/>
    <n v="0"/>
    <n v="0"/>
    <m/>
    <n v="0"/>
    <n v="0"/>
    <m/>
  </r>
  <r>
    <n v="1857"/>
    <x v="2"/>
    <x v="9"/>
    <x v="4"/>
    <m/>
    <m/>
    <x v="35"/>
    <x v="6"/>
    <x v="15"/>
    <x v="7"/>
    <m/>
    <m/>
    <m/>
    <m/>
    <m/>
    <n v="0"/>
    <m/>
    <n v="0"/>
    <n v="0"/>
    <n v="0"/>
    <n v="0"/>
    <m/>
    <n v="0"/>
    <m/>
    <n v="0"/>
    <n v="0"/>
    <n v="0"/>
    <n v="0"/>
    <m/>
    <n v="0"/>
    <n v="0"/>
    <m/>
  </r>
  <r>
    <n v="1858"/>
    <x v="2"/>
    <x v="9"/>
    <x v="4"/>
    <m/>
    <m/>
    <x v="35"/>
    <x v="6"/>
    <x v="15"/>
    <x v="7"/>
    <m/>
    <m/>
    <m/>
    <m/>
    <m/>
    <n v="0"/>
    <m/>
    <n v="0"/>
    <n v="0"/>
    <n v="0"/>
    <n v="0"/>
    <m/>
    <n v="0"/>
    <m/>
    <n v="0"/>
    <n v="0"/>
    <n v="0"/>
    <n v="0"/>
    <m/>
    <n v="0"/>
    <n v="0"/>
    <m/>
  </r>
  <r>
    <n v="1859"/>
    <x v="2"/>
    <x v="9"/>
    <x v="4"/>
    <m/>
    <m/>
    <x v="35"/>
    <x v="6"/>
    <x v="15"/>
    <x v="7"/>
    <m/>
    <m/>
    <m/>
    <m/>
    <m/>
    <n v="0"/>
    <m/>
    <n v="0"/>
    <n v="0"/>
    <n v="0"/>
    <n v="0"/>
    <m/>
    <n v="0"/>
    <m/>
    <n v="0"/>
    <n v="0"/>
    <n v="0"/>
    <n v="0"/>
    <m/>
    <n v="0"/>
    <n v="0"/>
    <m/>
  </r>
  <r>
    <n v="1860"/>
    <x v="2"/>
    <x v="9"/>
    <x v="4"/>
    <m/>
    <m/>
    <x v="35"/>
    <x v="6"/>
    <x v="15"/>
    <x v="7"/>
    <m/>
    <m/>
    <m/>
    <m/>
    <m/>
    <n v="0"/>
    <m/>
    <n v="0"/>
    <n v="0"/>
    <n v="0"/>
    <n v="0"/>
    <m/>
    <n v="0"/>
    <m/>
    <n v="0"/>
    <n v="0"/>
    <n v="0"/>
    <n v="0"/>
    <m/>
    <n v="0"/>
    <n v="0"/>
    <m/>
  </r>
  <r>
    <n v="1861"/>
    <x v="2"/>
    <x v="9"/>
    <x v="4"/>
    <m/>
    <m/>
    <x v="35"/>
    <x v="6"/>
    <x v="15"/>
    <x v="7"/>
    <m/>
    <m/>
    <m/>
    <m/>
    <m/>
    <n v="0"/>
    <m/>
    <n v="0"/>
    <n v="0"/>
    <n v="0"/>
    <n v="0"/>
    <m/>
    <n v="0"/>
    <m/>
    <n v="0"/>
    <n v="0"/>
    <n v="0"/>
    <n v="0"/>
    <m/>
    <n v="0"/>
    <n v="0"/>
    <m/>
  </r>
  <r>
    <n v="1862"/>
    <x v="2"/>
    <x v="9"/>
    <x v="4"/>
    <m/>
    <m/>
    <x v="35"/>
    <x v="6"/>
    <x v="15"/>
    <x v="7"/>
    <m/>
    <m/>
    <m/>
    <m/>
    <m/>
    <n v="0"/>
    <m/>
    <n v="0"/>
    <n v="0"/>
    <n v="0"/>
    <n v="0"/>
    <m/>
    <n v="0"/>
    <m/>
    <n v="0"/>
    <n v="0"/>
    <n v="0"/>
    <n v="0"/>
    <m/>
    <n v="0"/>
    <n v="0"/>
    <m/>
  </r>
  <r>
    <n v="1863"/>
    <x v="2"/>
    <x v="9"/>
    <x v="4"/>
    <m/>
    <m/>
    <x v="35"/>
    <x v="6"/>
    <x v="15"/>
    <x v="7"/>
    <m/>
    <m/>
    <m/>
    <m/>
    <m/>
    <n v="0"/>
    <m/>
    <n v="0"/>
    <n v="0"/>
    <n v="0"/>
    <n v="0"/>
    <m/>
    <n v="0"/>
    <m/>
    <n v="0"/>
    <n v="0"/>
    <n v="0"/>
    <n v="0"/>
    <m/>
    <n v="0"/>
    <n v="0"/>
    <m/>
  </r>
  <r>
    <n v="1864"/>
    <x v="2"/>
    <x v="9"/>
    <x v="4"/>
    <m/>
    <m/>
    <x v="35"/>
    <x v="6"/>
    <x v="15"/>
    <x v="7"/>
    <m/>
    <m/>
    <m/>
    <m/>
    <m/>
    <n v="0"/>
    <m/>
    <n v="0"/>
    <n v="0"/>
    <n v="0"/>
    <n v="0"/>
    <m/>
    <n v="0"/>
    <m/>
    <n v="0"/>
    <n v="0"/>
    <n v="0"/>
    <n v="0"/>
    <m/>
    <n v="0"/>
    <n v="0"/>
    <m/>
  </r>
  <r>
    <n v="1865"/>
    <x v="2"/>
    <x v="9"/>
    <x v="4"/>
    <m/>
    <m/>
    <x v="35"/>
    <x v="6"/>
    <x v="15"/>
    <x v="7"/>
    <m/>
    <m/>
    <m/>
    <m/>
    <m/>
    <n v="0"/>
    <m/>
    <n v="0"/>
    <n v="0"/>
    <n v="0"/>
    <n v="0"/>
    <m/>
    <n v="0"/>
    <m/>
    <n v="0"/>
    <n v="0"/>
    <n v="0"/>
    <n v="0"/>
    <m/>
    <n v="0"/>
    <n v="0"/>
    <m/>
  </r>
  <r>
    <n v="1866"/>
    <x v="2"/>
    <x v="9"/>
    <x v="4"/>
    <m/>
    <m/>
    <x v="35"/>
    <x v="6"/>
    <x v="15"/>
    <x v="7"/>
    <m/>
    <m/>
    <m/>
    <m/>
    <m/>
    <n v="0"/>
    <m/>
    <n v="0"/>
    <n v="0"/>
    <n v="0"/>
    <n v="0"/>
    <m/>
    <n v="0"/>
    <m/>
    <n v="0"/>
    <n v="0"/>
    <n v="0"/>
    <n v="0"/>
    <m/>
    <n v="0"/>
    <n v="0"/>
    <m/>
  </r>
  <r>
    <n v="1867"/>
    <x v="2"/>
    <x v="9"/>
    <x v="4"/>
    <m/>
    <m/>
    <x v="35"/>
    <x v="6"/>
    <x v="15"/>
    <x v="7"/>
    <m/>
    <m/>
    <m/>
    <m/>
    <m/>
    <n v="0"/>
    <m/>
    <n v="0"/>
    <n v="0"/>
    <n v="0"/>
    <n v="0"/>
    <m/>
    <n v="0"/>
    <m/>
    <n v="0"/>
    <n v="0"/>
    <n v="0"/>
    <n v="0"/>
    <m/>
    <n v="0"/>
    <n v="0"/>
    <m/>
  </r>
  <r>
    <n v="1868"/>
    <x v="2"/>
    <x v="9"/>
    <x v="4"/>
    <m/>
    <m/>
    <x v="35"/>
    <x v="6"/>
    <x v="15"/>
    <x v="7"/>
    <m/>
    <m/>
    <m/>
    <m/>
    <m/>
    <n v="0"/>
    <m/>
    <n v="0"/>
    <n v="0"/>
    <n v="0"/>
    <n v="0"/>
    <m/>
    <n v="0"/>
    <m/>
    <n v="0"/>
    <n v="0"/>
    <n v="0"/>
    <n v="0"/>
    <m/>
    <n v="0"/>
    <n v="0"/>
    <m/>
  </r>
  <r>
    <n v="1869"/>
    <x v="2"/>
    <x v="9"/>
    <x v="4"/>
    <m/>
    <m/>
    <x v="35"/>
    <x v="6"/>
    <x v="15"/>
    <x v="7"/>
    <m/>
    <m/>
    <m/>
    <m/>
    <m/>
    <n v="0"/>
    <m/>
    <n v="0"/>
    <n v="0"/>
    <n v="0"/>
    <n v="0"/>
    <m/>
    <n v="0"/>
    <m/>
    <n v="0"/>
    <n v="0"/>
    <n v="0"/>
    <n v="0"/>
    <m/>
    <n v="0"/>
    <n v="0"/>
    <m/>
  </r>
  <r>
    <n v="1870"/>
    <x v="2"/>
    <x v="9"/>
    <x v="4"/>
    <m/>
    <m/>
    <x v="35"/>
    <x v="6"/>
    <x v="15"/>
    <x v="7"/>
    <m/>
    <m/>
    <m/>
    <m/>
    <m/>
    <n v="0"/>
    <m/>
    <n v="0"/>
    <n v="0"/>
    <n v="0"/>
    <n v="0"/>
    <m/>
    <n v="0"/>
    <m/>
    <n v="0"/>
    <n v="0"/>
    <n v="0"/>
    <n v="0"/>
    <m/>
    <n v="0"/>
    <n v="0"/>
    <m/>
  </r>
  <r>
    <n v="1871"/>
    <x v="2"/>
    <x v="9"/>
    <x v="4"/>
    <m/>
    <m/>
    <x v="35"/>
    <x v="6"/>
    <x v="15"/>
    <x v="7"/>
    <m/>
    <m/>
    <m/>
    <m/>
    <m/>
    <n v="0"/>
    <m/>
    <n v="0"/>
    <n v="0"/>
    <n v="0"/>
    <n v="0"/>
    <m/>
    <n v="0"/>
    <m/>
    <n v="0"/>
    <n v="0"/>
    <n v="0"/>
    <n v="0"/>
    <m/>
    <n v="0"/>
    <n v="0"/>
    <m/>
  </r>
  <r>
    <n v="1872"/>
    <x v="2"/>
    <x v="9"/>
    <x v="4"/>
    <m/>
    <m/>
    <x v="35"/>
    <x v="6"/>
    <x v="15"/>
    <x v="7"/>
    <m/>
    <m/>
    <m/>
    <m/>
    <m/>
    <n v="0"/>
    <m/>
    <n v="0"/>
    <n v="0"/>
    <n v="0"/>
    <n v="0"/>
    <m/>
    <n v="0"/>
    <m/>
    <n v="0"/>
    <n v="0"/>
    <n v="0"/>
    <n v="0"/>
    <m/>
    <n v="0"/>
    <n v="0"/>
    <m/>
  </r>
  <r>
    <n v="1873"/>
    <x v="2"/>
    <x v="9"/>
    <x v="4"/>
    <m/>
    <m/>
    <x v="35"/>
    <x v="6"/>
    <x v="15"/>
    <x v="7"/>
    <m/>
    <m/>
    <m/>
    <m/>
    <m/>
    <n v="0"/>
    <m/>
    <n v="0"/>
    <n v="0"/>
    <n v="0"/>
    <n v="0"/>
    <m/>
    <n v="0"/>
    <m/>
    <n v="0"/>
    <n v="0"/>
    <n v="0"/>
    <n v="0"/>
    <m/>
    <n v="0"/>
    <n v="0"/>
    <m/>
  </r>
  <r>
    <n v="1874"/>
    <x v="2"/>
    <x v="9"/>
    <x v="4"/>
    <m/>
    <m/>
    <x v="35"/>
    <x v="6"/>
    <x v="15"/>
    <x v="7"/>
    <m/>
    <m/>
    <m/>
    <m/>
    <m/>
    <n v="0"/>
    <m/>
    <n v="0"/>
    <n v="0"/>
    <n v="0"/>
    <n v="0"/>
    <m/>
    <n v="0"/>
    <m/>
    <n v="0"/>
    <n v="0"/>
    <n v="0"/>
    <n v="0"/>
    <m/>
    <n v="0"/>
    <n v="0"/>
    <m/>
  </r>
  <r>
    <n v="1875"/>
    <x v="2"/>
    <x v="9"/>
    <x v="4"/>
    <m/>
    <m/>
    <x v="35"/>
    <x v="6"/>
    <x v="15"/>
    <x v="7"/>
    <m/>
    <m/>
    <m/>
    <m/>
    <m/>
    <n v="0"/>
    <m/>
    <n v="0"/>
    <n v="0"/>
    <n v="0"/>
    <n v="0"/>
    <m/>
    <n v="0"/>
    <m/>
    <n v="0"/>
    <n v="0"/>
    <n v="0"/>
    <n v="0"/>
    <m/>
    <n v="0"/>
    <n v="0"/>
    <m/>
  </r>
  <r>
    <n v="1876"/>
    <x v="2"/>
    <x v="9"/>
    <x v="4"/>
    <m/>
    <m/>
    <x v="35"/>
    <x v="6"/>
    <x v="15"/>
    <x v="7"/>
    <m/>
    <m/>
    <m/>
    <m/>
    <m/>
    <n v="0"/>
    <m/>
    <n v="0"/>
    <n v="0"/>
    <n v="0"/>
    <n v="0"/>
    <m/>
    <n v="0"/>
    <m/>
    <n v="0"/>
    <n v="0"/>
    <n v="0"/>
    <n v="0"/>
    <m/>
    <n v="0"/>
    <n v="0"/>
    <m/>
  </r>
  <r>
    <n v="1877"/>
    <x v="2"/>
    <x v="9"/>
    <x v="4"/>
    <m/>
    <m/>
    <x v="35"/>
    <x v="6"/>
    <x v="15"/>
    <x v="7"/>
    <m/>
    <m/>
    <m/>
    <m/>
    <m/>
    <n v="0"/>
    <m/>
    <n v="0"/>
    <n v="0"/>
    <n v="0"/>
    <n v="0"/>
    <m/>
    <n v="0"/>
    <m/>
    <n v="0"/>
    <n v="0"/>
    <n v="0"/>
    <n v="0"/>
    <m/>
    <n v="0"/>
    <n v="0"/>
    <m/>
  </r>
  <r>
    <n v="1878"/>
    <x v="2"/>
    <x v="9"/>
    <x v="4"/>
    <m/>
    <m/>
    <x v="35"/>
    <x v="6"/>
    <x v="15"/>
    <x v="7"/>
    <m/>
    <m/>
    <m/>
    <m/>
    <m/>
    <n v="0"/>
    <m/>
    <n v="0"/>
    <n v="0"/>
    <n v="0"/>
    <n v="0"/>
    <m/>
    <n v="0"/>
    <m/>
    <n v="0"/>
    <n v="0"/>
    <n v="0"/>
    <n v="0"/>
    <m/>
    <n v="0"/>
    <n v="0"/>
    <m/>
  </r>
  <r>
    <n v="1879"/>
    <x v="2"/>
    <x v="9"/>
    <x v="4"/>
    <m/>
    <m/>
    <x v="35"/>
    <x v="6"/>
    <x v="15"/>
    <x v="7"/>
    <m/>
    <m/>
    <m/>
    <m/>
    <m/>
    <n v="0"/>
    <m/>
    <n v="0"/>
    <n v="0"/>
    <n v="0"/>
    <n v="0"/>
    <m/>
    <n v="0"/>
    <m/>
    <n v="0"/>
    <n v="0"/>
    <n v="0"/>
    <n v="0"/>
    <m/>
    <n v="0"/>
    <n v="0"/>
    <m/>
  </r>
  <r>
    <n v="1880"/>
    <x v="2"/>
    <x v="9"/>
    <x v="4"/>
    <m/>
    <m/>
    <x v="35"/>
    <x v="6"/>
    <x v="15"/>
    <x v="7"/>
    <m/>
    <m/>
    <m/>
    <m/>
    <m/>
    <n v="0"/>
    <m/>
    <n v="0"/>
    <n v="0"/>
    <n v="0"/>
    <n v="0"/>
    <m/>
    <n v="0"/>
    <m/>
    <n v="0"/>
    <n v="0"/>
    <n v="0"/>
    <n v="0"/>
    <m/>
    <n v="0"/>
    <n v="0"/>
    <m/>
  </r>
  <r>
    <n v="1881"/>
    <x v="2"/>
    <x v="9"/>
    <x v="4"/>
    <m/>
    <m/>
    <x v="35"/>
    <x v="6"/>
    <x v="15"/>
    <x v="7"/>
    <m/>
    <m/>
    <m/>
    <m/>
    <m/>
    <n v="0"/>
    <m/>
    <n v="0"/>
    <n v="0"/>
    <n v="0"/>
    <n v="0"/>
    <m/>
    <n v="0"/>
    <m/>
    <n v="0"/>
    <n v="0"/>
    <n v="0"/>
    <n v="0"/>
    <m/>
    <n v="0"/>
    <n v="0"/>
    <m/>
  </r>
  <r>
    <n v="1882"/>
    <x v="2"/>
    <x v="9"/>
    <x v="4"/>
    <m/>
    <m/>
    <x v="35"/>
    <x v="6"/>
    <x v="15"/>
    <x v="7"/>
    <m/>
    <m/>
    <m/>
    <m/>
    <m/>
    <n v="0"/>
    <m/>
    <n v="0"/>
    <n v="0"/>
    <n v="0"/>
    <n v="0"/>
    <m/>
    <n v="0"/>
    <m/>
    <n v="0"/>
    <n v="0"/>
    <n v="0"/>
    <n v="0"/>
    <m/>
    <n v="0"/>
    <n v="0"/>
    <m/>
  </r>
  <r>
    <n v="1883"/>
    <x v="2"/>
    <x v="9"/>
    <x v="4"/>
    <m/>
    <m/>
    <x v="35"/>
    <x v="6"/>
    <x v="15"/>
    <x v="7"/>
    <m/>
    <m/>
    <m/>
    <m/>
    <m/>
    <n v="0"/>
    <m/>
    <n v="0"/>
    <n v="0"/>
    <n v="0"/>
    <n v="0"/>
    <m/>
    <n v="0"/>
    <m/>
    <n v="0"/>
    <n v="0"/>
    <n v="0"/>
    <n v="0"/>
    <m/>
    <n v="0"/>
    <n v="0"/>
    <m/>
  </r>
  <r>
    <n v="1884"/>
    <x v="2"/>
    <x v="9"/>
    <x v="4"/>
    <m/>
    <m/>
    <x v="35"/>
    <x v="6"/>
    <x v="15"/>
    <x v="7"/>
    <m/>
    <m/>
    <m/>
    <m/>
    <m/>
    <n v="0"/>
    <m/>
    <n v="0"/>
    <n v="0"/>
    <n v="0"/>
    <n v="0"/>
    <m/>
    <n v="0"/>
    <m/>
    <n v="0"/>
    <n v="0"/>
    <n v="0"/>
    <n v="0"/>
    <m/>
    <n v="0"/>
    <n v="0"/>
    <m/>
  </r>
  <r>
    <n v="1885"/>
    <x v="2"/>
    <x v="9"/>
    <x v="4"/>
    <m/>
    <m/>
    <x v="35"/>
    <x v="6"/>
    <x v="15"/>
    <x v="7"/>
    <m/>
    <m/>
    <m/>
    <m/>
    <m/>
    <n v="0"/>
    <m/>
    <n v="0"/>
    <n v="0"/>
    <n v="0"/>
    <n v="0"/>
    <m/>
    <n v="0"/>
    <m/>
    <n v="0"/>
    <n v="0"/>
    <n v="0"/>
    <n v="0"/>
    <m/>
    <n v="0"/>
    <n v="0"/>
    <m/>
  </r>
  <r>
    <n v="1886"/>
    <x v="2"/>
    <x v="9"/>
    <x v="4"/>
    <m/>
    <m/>
    <x v="35"/>
    <x v="6"/>
    <x v="15"/>
    <x v="7"/>
    <m/>
    <m/>
    <m/>
    <m/>
    <m/>
    <n v="0"/>
    <m/>
    <n v="0"/>
    <n v="0"/>
    <n v="0"/>
    <n v="0"/>
    <m/>
    <n v="0"/>
    <m/>
    <n v="0"/>
    <n v="0"/>
    <n v="0"/>
    <n v="0"/>
    <m/>
    <n v="0"/>
    <n v="0"/>
    <m/>
  </r>
  <r>
    <n v="1887"/>
    <x v="2"/>
    <x v="9"/>
    <x v="4"/>
    <m/>
    <m/>
    <x v="35"/>
    <x v="6"/>
    <x v="15"/>
    <x v="7"/>
    <m/>
    <m/>
    <m/>
    <m/>
    <m/>
    <n v="0"/>
    <m/>
    <n v="0"/>
    <n v="0"/>
    <n v="0"/>
    <n v="0"/>
    <m/>
    <n v="0"/>
    <m/>
    <n v="0"/>
    <n v="0"/>
    <n v="0"/>
    <n v="0"/>
    <m/>
    <n v="0"/>
    <n v="0"/>
    <m/>
  </r>
  <r>
    <n v="1888"/>
    <x v="2"/>
    <x v="9"/>
    <x v="4"/>
    <m/>
    <m/>
    <x v="35"/>
    <x v="6"/>
    <x v="15"/>
    <x v="7"/>
    <m/>
    <m/>
    <m/>
    <m/>
    <m/>
    <n v="0"/>
    <m/>
    <n v="0"/>
    <n v="0"/>
    <n v="0"/>
    <n v="0"/>
    <m/>
    <n v="0"/>
    <m/>
    <n v="0"/>
    <n v="0"/>
    <n v="0"/>
    <n v="0"/>
    <m/>
    <n v="0"/>
    <n v="0"/>
    <m/>
  </r>
  <r>
    <n v="1889"/>
    <x v="2"/>
    <x v="9"/>
    <x v="4"/>
    <m/>
    <m/>
    <x v="35"/>
    <x v="6"/>
    <x v="15"/>
    <x v="7"/>
    <m/>
    <m/>
    <m/>
    <m/>
    <m/>
    <n v="0"/>
    <m/>
    <n v="0"/>
    <n v="0"/>
    <n v="0"/>
    <n v="0"/>
    <m/>
    <n v="0"/>
    <m/>
    <n v="0"/>
    <n v="0"/>
    <n v="0"/>
    <n v="0"/>
    <m/>
    <n v="0"/>
    <n v="0"/>
    <m/>
  </r>
  <r>
    <n v="1890"/>
    <x v="2"/>
    <x v="9"/>
    <x v="4"/>
    <m/>
    <m/>
    <x v="35"/>
    <x v="6"/>
    <x v="15"/>
    <x v="7"/>
    <m/>
    <m/>
    <m/>
    <m/>
    <m/>
    <n v="0"/>
    <m/>
    <n v="0"/>
    <n v="0"/>
    <n v="0"/>
    <n v="0"/>
    <m/>
    <n v="0"/>
    <m/>
    <n v="0"/>
    <n v="0"/>
    <n v="0"/>
    <n v="0"/>
    <m/>
    <n v="0"/>
    <n v="0"/>
    <m/>
  </r>
  <r>
    <n v="1891"/>
    <x v="2"/>
    <x v="9"/>
    <x v="4"/>
    <m/>
    <m/>
    <x v="35"/>
    <x v="6"/>
    <x v="15"/>
    <x v="7"/>
    <m/>
    <m/>
    <m/>
    <m/>
    <m/>
    <n v="0"/>
    <m/>
    <n v="0"/>
    <n v="0"/>
    <n v="0"/>
    <n v="0"/>
    <m/>
    <n v="0"/>
    <m/>
    <n v="0"/>
    <n v="0"/>
    <n v="0"/>
    <n v="0"/>
    <m/>
    <n v="0"/>
    <n v="0"/>
    <m/>
  </r>
  <r>
    <n v="1892"/>
    <x v="2"/>
    <x v="9"/>
    <x v="4"/>
    <m/>
    <m/>
    <x v="35"/>
    <x v="6"/>
    <x v="15"/>
    <x v="7"/>
    <m/>
    <m/>
    <m/>
    <m/>
    <m/>
    <n v="0"/>
    <m/>
    <n v="0"/>
    <n v="0"/>
    <n v="0"/>
    <n v="0"/>
    <m/>
    <n v="0"/>
    <m/>
    <n v="0"/>
    <n v="0"/>
    <n v="0"/>
    <n v="0"/>
    <m/>
    <n v="0"/>
    <n v="0"/>
    <m/>
  </r>
  <r>
    <n v="1893"/>
    <x v="2"/>
    <x v="9"/>
    <x v="4"/>
    <m/>
    <m/>
    <x v="35"/>
    <x v="6"/>
    <x v="15"/>
    <x v="7"/>
    <m/>
    <m/>
    <m/>
    <m/>
    <m/>
    <n v="0"/>
    <m/>
    <n v="0"/>
    <n v="0"/>
    <n v="0"/>
    <n v="0"/>
    <m/>
    <n v="0"/>
    <m/>
    <n v="0"/>
    <n v="0"/>
    <n v="0"/>
    <n v="0"/>
    <m/>
    <n v="0"/>
    <n v="0"/>
    <m/>
  </r>
  <r>
    <n v="1894"/>
    <x v="2"/>
    <x v="9"/>
    <x v="4"/>
    <m/>
    <m/>
    <x v="35"/>
    <x v="6"/>
    <x v="15"/>
    <x v="7"/>
    <m/>
    <m/>
    <m/>
    <m/>
    <m/>
    <n v="0"/>
    <m/>
    <n v="0"/>
    <n v="0"/>
    <n v="0"/>
    <n v="0"/>
    <m/>
    <n v="0"/>
    <m/>
    <n v="0"/>
    <n v="0"/>
    <n v="0"/>
    <n v="0"/>
    <m/>
    <n v="0"/>
    <n v="0"/>
    <m/>
  </r>
  <r>
    <n v="1895"/>
    <x v="2"/>
    <x v="9"/>
    <x v="4"/>
    <m/>
    <m/>
    <x v="35"/>
    <x v="6"/>
    <x v="15"/>
    <x v="7"/>
    <m/>
    <m/>
    <m/>
    <m/>
    <m/>
    <n v="0"/>
    <m/>
    <n v="0"/>
    <n v="0"/>
    <n v="0"/>
    <n v="0"/>
    <m/>
    <n v="0"/>
    <m/>
    <n v="0"/>
    <n v="0"/>
    <n v="0"/>
    <n v="0"/>
    <m/>
    <n v="0"/>
    <n v="0"/>
    <m/>
  </r>
  <r>
    <n v="1896"/>
    <x v="2"/>
    <x v="9"/>
    <x v="4"/>
    <m/>
    <m/>
    <x v="35"/>
    <x v="6"/>
    <x v="15"/>
    <x v="7"/>
    <m/>
    <m/>
    <m/>
    <m/>
    <m/>
    <n v="0"/>
    <m/>
    <n v="0"/>
    <n v="0"/>
    <n v="0"/>
    <n v="0"/>
    <m/>
    <n v="0"/>
    <m/>
    <n v="0"/>
    <n v="0"/>
    <n v="0"/>
    <n v="0"/>
    <m/>
    <n v="0"/>
    <n v="0"/>
    <m/>
  </r>
  <r>
    <n v="1897"/>
    <x v="2"/>
    <x v="9"/>
    <x v="4"/>
    <m/>
    <m/>
    <x v="35"/>
    <x v="6"/>
    <x v="15"/>
    <x v="7"/>
    <m/>
    <m/>
    <m/>
    <m/>
    <m/>
    <n v="0"/>
    <m/>
    <n v="0"/>
    <n v="0"/>
    <n v="0"/>
    <n v="0"/>
    <m/>
    <n v="0"/>
    <m/>
    <n v="0"/>
    <n v="0"/>
    <n v="0"/>
    <n v="0"/>
    <m/>
    <n v="0"/>
    <n v="0"/>
    <m/>
  </r>
  <r>
    <n v="1898"/>
    <x v="2"/>
    <x v="9"/>
    <x v="4"/>
    <m/>
    <m/>
    <x v="35"/>
    <x v="6"/>
    <x v="15"/>
    <x v="7"/>
    <m/>
    <m/>
    <m/>
    <m/>
    <m/>
    <n v="0"/>
    <m/>
    <n v="0"/>
    <n v="0"/>
    <n v="0"/>
    <n v="0"/>
    <m/>
    <n v="0"/>
    <m/>
    <n v="0"/>
    <n v="0"/>
    <n v="0"/>
    <n v="0"/>
    <m/>
    <n v="0"/>
    <n v="0"/>
    <m/>
  </r>
  <r>
    <n v="1899"/>
    <x v="2"/>
    <x v="9"/>
    <x v="4"/>
    <m/>
    <m/>
    <x v="35"/>
    <x v="6"/>
    <x v="15"/>
    <x v="7"/>
    <m/>
    <m/>
    <m/>
    <m/>
    <m/>
    <n v="0"/>
    <m/>
    <n v="0"/>
    <n v="0"/>
    <n v="0"/>
    <n v="0"/>
    <m/>
    <n v="0"/>
    <m/>
    <n v="0"/>
    <n v="0"/>
    <n v="0"/>
    <n v="0"/>
    <m/>
    <n v="0"/>
    <n v="0"/>
    <m/>
  </r>
  <r>
    <n v="1900"/>
    <x v="2"/>
    <x v="9"/>
    <x v="4"/>
    <m/>
    <m/>
    <x v="35"/>
    <x v="6"/>
    <x v="15"/>
    <x v="7"/>
    <m/>
    <m/>
    <m/>
    <m/>
    <m/>
    <n v="0"/>
    <m/>
    <n v="0"/>
    <n v="0"/>
    <n v="0"/>
    <n v="0"/>
    <m/>
    <n v="0"/>
    <m/>
    <n v="0"/>
    <n v="0"/>
    <n v="0"/>
    <n v="0"/>
    <m/>
    <n v="0"/>
    <n v="0"/>
    <m/>
  </r>
  <r>
    <n v="1901"/>
    <x v="2"/>
    <x v="9"/>
    <x v="4"/>
    <m/>
    <m/>
    <x v="35"/>
    <x v="6"/>
    <x v="15"/>
    <x v="7"/>
    <m/>
    <m/>
    <m/>
    <m/>
    <m/>
    <n v="0"/>
    <m/>
    <n v="0"/>
    <n v="0"/>
    <n v="0"/>
    <n v="0"/>
    <m/>
    <n v="0"/>
    <m/>
    <n v="0"/>
    <n v="0"/>
    <n v="0"/>
    <n v="0"/>
    <m/>
    <n v="0"/>
    <n v="0"/>
    <m/>
  </r>
  <r>
    <n v="1902"/>
    <x v="2"/>
    <x v="9"/>
    <x v="4"/>
    <m/>
    <m/>
    <x v="35"/>
    <x v="6"/>
    <x v="15"/>
    <x v="7"/>
    <m/>
    <m/>
    <m/>
    <m/>
    <m/>
    <n v="0"/>
    <m/>
    <n v="0"/>
    <n v="0"/>
    <n v="0"/>
    <n v="0"/>
    <m/>
    <n v="0"/>
    <m/>
    <n v="0"/>
    <n v="0"/>
    <n v="0"/>
    <n v="0"/>
    <m/>
    <n v="0"/>
    <n v="0"/>
    <m/>
  </r>
  <r>
    <n v="1903"/>
    <x v="2"/>
    <x v="9"/>
    <x v="4"/>
    <m/>
    <m/>
    <x v="35"/>
    <x v="6"/>
    <x v="15"/>
    <x v="7"/>
    <m/>
    <m/>
    <m/>
    <m/>
    <m/>
    <n v="0"/>
    <m/>
    <n v="0"/>
    <n v="0"/>
    <n v="0"/>
    <n v="0"/>
    <m/>
    <n v="0"/>
    <m/>
    <n v="0"/>
    <n v="0"/>
    <n v="0"/>
    <n v="0"/>
    <m/>
    <n v="0"/>
    <n v="0"/>
    <m/>
  </r>
  <r>
    <n v="1904"/>
    <x v="2"/>
    <x v="9"/>
    <x v="4"/>
    <m/>
    <m/>
    <x v="35"/>
    <x v="6"/>
    <x v="15"/>
    <x v="7"/>
    <m/>
    <m/>
    <m/>
    <m/>
    <m/>
    <n v="0"/>
    <m/>
    <n v="0"/>
    <n v="0"/>
    <n v="0"/>
    <n v="0"/>
    <m/>
    <n v="0"/>
    <m/>
    <n v="0"/>
    <n v="0"/>
    <n v="0"/>
    <n v="0"/>
    <m/>
    <n v="0"/>
    <n v="0"/>
    <m/>
  </r>
  <r>
    <n v="1905"/>
    <x v="2"/>
    <x v="9"/>
    <x v="4"/>
    <m/>
    <m/>
    <x v="35"/>
    <x v="6"/>
    <x v="15"/>
    <x v="7"/>
    <m/>
    <m/>
    <m/>
    <m/>
    <m/>
    <n v="0"/>
    <m/>
    <n v="0"/>
    <n v="0"/>
    <n v="0"/>
    <n v="0"/>
    <m/>
    <n v="0"/>
    <m/>
    <n v="0"/>
    <n v="0"/>
    <n v="0"/>
    <n v="0"/>
    <m/>
    <n v="0"/>
    <n v="0"/>
    <m/>
  </r>
  <r>
    <n v="1906"/>
    <x v="2"/>
    <x v="9"/>
    <x v="4"/>
    <m/>
    <m/>
    <x v="35"/>
    <x v="6"/>
    <x v="15"/>
    <x v="7"/>
    <m/>
    <m/>
    <m/>
    <m/>
    <m/>
    <n v="0"/>
    <m/>
    <n v="0"/>
    <n v="0"/>
    <n v="0"/>
    <n v="0"/>
    <m/>
    <n v="0"/>
    <m/>
    <n v="0"/>
    <n v="0"/>
    <n v="0"/>
    <n v="0"/>
    <m/>
    <n v="0"/>
    <n v="0"/>
    <m/>
  </r>
  <r>
    <n v="1907"/>
    <x v="2"/>
    <x v="9"/>
    <x v="4"/>
    <m/>
    <m/>
    <x v="35"/>
    <x v="6"/>
    <x v="15"/>
    <x v="7"/>
    <m/>
    <m/>
    <m/>
    <m/>
    <m/>
    <n v="0"/>
    <m/>
    <n v="0"/>
    <n v="0"/>
    <n v="0"/>
    <n v="0"/>
    <m/>
    <n v="0"/>
    <m/>
    <n v="0"/>
    <n v="0"/>
    <n v="0"/>
    <n v="0"/>
    <m/>
    <n v="0"/>
    <n v="0"/>
    <m/>
  </r>
  <r>
    <n v="1908"/>
    <x v="2"/>
    <x v="9"/>
    <x v="4"/>
    <m/>
    <m/>
    <x v="35"/>
    <x v="6"/>
    <x v="15"/>
    <x v="7"/>
    <m/>
    <m/>
    <m/>
    <m/>
    <m/>
    <n v="0"/>
    <m/>
    <n v="0"/>
    <n v="0"/>
    <n v="0"/>
    <n v="0"/>
    <m/>
    <n v="0"/>
    <m/>
    <n v="0"/>
    <n v="0"/>
    <n v="0"/>
    <n v="0"/>
    <m/>
    <n v="0"/>
    <n v="0"/>
    <m/>
  </r>
  <r>
    <n v="1909"/>
    <x v="2"/>
    <x v="9"/>
    <x v="4"/>
    <m/>
    <m/>
    <x v="35"/>
    <x v="6"/>
    <x v="15"/>
    <x v="7"/>
    <m/>
    <m/>
    <m/>
    <m/>
    <m/>
    <n v="0"/>
    <m/>
    <n v="0"/>
    <n v="0"/>
    <n v="0"/>
    <n v="0"/>
    <m/>
    <n v="0"/>
    <m/>
    <n v="0"/>
    <n v="0"/>
    <n v="0"/>
    <n v="0"/>
    <m/>
    <n v="0"/>
    <n v="0"/>
    <m/>
  </r>
  <r>
    <n v="1910"/>
    <x v="2"/>
    <x v="9"/>
    <x v="4"/>
    <m/>
    <m/>
    <x v="35"/>
    <x v="6"/>
    <x v="15"/>
    <x v="7"/>
    <m/>
    <m/>
    <m/>
    <m/>
    <m/>
    <n v="0"/>
    <m/>
    <n v="0"/>
    <n v="0"/>
    <n v="0"/>
    <n v="0"/>
    <m/>
    <n v="0"/>
    <m/>
    <n v="0"/>
    <n v="0"/>
    <n v="0"/>
    <n v="0"/>
    <m/>
    <n v="0"/>
    <n v="0"/>
    <m/>
  </r>
  <r>
    <n v="1911"/>
    <x v="2"/>
    <x v="9"/>
    <x v="4"/>
    <m/>
    <m/>
    <x v="35"/>
    <x v="6"/>
    <x v="15"/>
    <x v="7"/>
    <m/>
    <m/>
    <m/>
    <m/>
    <m/>
    <n v="0"/>
    <m/>
    <n v="0"/>
    <n v="0"/>
    <n v="0"/>
    <n v="0"/>
    <m/>
    <n v="0"/>
    <m/>
    <n v="0"/>
    <n v="0"/>
    <n v="0"/>
    <n v="0"/>
    <m/>
    <n v="0"/>
    <n v="0"/>
    <m/>
  </r>
  <r>
    <n v="1912"/>
    <x v="2"/>
    <x v="9"/>
    <x v="4"/>
    <m/>
    <m/>
    <x v="35"/>
    <x v="6"/>
    <x v="15"/>
    <x v="7"/>
    <m/>
    <m/>
    <m/>
    <m/>
    <m/>
    <n v="0"/>
    <m/>
    <n v="0"/>
    <n v="0"/>
    <n v="0"/>
    <n v="0"/>
    <m/>
    <n v="0"/>
    <m/>
    <n v="0"/>
    <n v="0"/>
    <n v="0"/>
    <n v="0"/>
    <m/>
    <n v="0"/>
    <n v="0"/>
    <m/>
  </r>
  <r>
    <n v="1913"/>
    <x v="2"/>
    <x v="9"/>
    <x v="4"/>
    <m/>
    <m/>
    <x v="35"/>
    <x v="6"/>
    <x v="15"/>
    <x v="7"/>
    <m/>
    <m/>
    <m/>
    <m/>
    <m/>
    <n v="0"/>
    <m/>
    <n v="0"/>
    <n v="0"/>
    <n v="0"/>
    <n v="0"/>
    <m/>
    <n v="0"/>
    <m/>
    <n v="0"/>
    <n v="0"/>
    <n v="0"/>
    <n v="0"/>
    <m/>
    <n v="0"/>
    <n v="0"/>
    <m/>
  </r>
  <r>
    <n v="1914"/>
    <x v="2"/>
    <x v="9"/>
    <x v="4"/>
    <m/>
    <m/>
    <x v="35"/>
    <x v="6"/>
    <x v="15"/>
    <x v="7"/>
    <m/>
    <m/>
    <m/>
    <m/>
    <m/>
    <n v="0"/>
    <m/>
    <n v="0"/>
    <n v="0"/>
    <n v="0"/>
    <n v="0"/>
    <m/>
    <n v="0"/>
    <m/>
    <n v="0"/>
    <n v="0"/>
    <n v="0"/>
    <n v="0"/>
    <m/>
    <n v="0"/>
    <n v="0"/>
    <m/>
  </r>
  <r>
    <n v="1915"/>
    <x v="2"/>
    <x v="9"/>
    <x v="4"/>
    <m/>
    <m/>
    <x v="35"/>
    <x v="6"/>
    <x v="15"/>
    <x v="7"/>
    <m/>
    <m/>
    <m/>
    <m/>
    <m/>
    <n v="0"/>
    <m/>
    <n v="0"/>
    <n v="0"/>
    <n v="0"/>
    <n v="0"/>
    <m/>
    <n v="0"/>
    <m/>
    <n v="0"/>
    <n v="0"/>
    <n v="0"/>
    <n v="0"/>
    <m/>
    <n v="0"/>
    <n v="0"/>
    <m/>
  </r>
  <r>
    <n v="1916"/>
    <x v="2"/>
    <x v="9"/>
    <x v="4"/>
    <m/>
    <m/>
    <x v="35"/>
    <x v="6"/>
    <x v="15"/>
    <x v="7"/>
    <m/>
    <m/>
    <m/>
    <m/>
    <m/>
    <n v="0"/>
    <m/>
    <n v="0"/>
    <n v="0"/>
    <n v="0"/>
    <n v="0"/>
    <m/>
    <n v="0"/>
    <m/>
    <n v="0"/>
    <n v="0"/>
    <n v="0"/>
    <n v="0"/>
    <m/>
    <n v="0"/>
    <n v="0"/>
    <m/>
  </r>
  <r>
    <n v="1917"/>
    <x v="2"/>
    <x v="9"/>
    <x v="4"/>
    <m/>
    <m/>
    <x v="35"/>
    <x v="6"/>
    <x v="15"/>
    <x v="7"/>
    <m/>
    <m/>
    <m/>
    <m/>
    <m/>
    <n v="0"/>
    <m/>
    <n v="0"/>
    <n v="0"/>
    <n v="0"/>
    <n v="0"/>
    <m/>
    <n v="0"/>
    <m/>
    <n v="0"/>
    <n v="0"/>
    <n v="0"/>
    <n v="0"/>
    <m/>
    <n v="0"/>
    <n v="0"/>
    <m/>
  </r>
  <r>
    <n v="1918"/>
    <x v="2"/>
    <x v="9"/>
    <x v="4"/>
    <m/>
    <m/>
    <x v="35"/>
    <x v="6"/>
    <x v="15"/>
    <x v="7"/>
    <m/>
    <m/>
    <m/>
    <m/>
    <m/>
    <n v="0"/>
    <m/>
    <n v="0"/>
    <n v="0"/>
    <n v="0"/>
    <n v="0"/>
    <m/>
    <n v="0"/>
    <m/>
    <n v="0"/>
    <n v="0"/>
    <n v="0"/>
    <n v="0"/>
    <m/>
    <n v="0"/>
    <n v="0"/>
    <m/>
  </r>
  <r>
    <n v="1919"/>
    <x v="2"/>
    <x v="9"/>
    <x v="4"/>
    <m/>
    <m/>
    <x v="35"/>
    <x v="6"/>
    <x v="15"/>
    <x v="7"/>
    <m/>
    <m/>
    <m/>
    <m/>
    <m/>
    <n v="0"/>
    <m/>
    <n v="0"/>
    <n v="0"/>
    <n v="0"/>
    <n v="0"/>
    <m/>
    <n v="0"/>
    <m/>
    <n v="0"/>
    <n v="0"/>
    <n v="0"/>
    <n v="0"/>
    <m/>
    <n v="0"/>
    <n v="0"/>
    <m/>
  </r>
  <r>
    <n v="1920"/>
    <x v="2"/>
    <x v="9"/>
    <x v="4"/>
    <m/>
    <m/>
    <x v="35"/>
    <x v="6"/>
    <x v="15"/>
    <x v="7"/>
    <m/>
    <m/>
    <m/>
    <m/>
    <m/>
    <n v="0"/>
    <m/>
    <n v="0"/>
    <n v="0"/>
    <n v="0"/>
    <n v="0"/>
    <m/>
    <n v="0"/>
    <m/>
    <n v="0"/>
    <n v="0"/>
    <n v="0"/>
    <n v="0"/>
    <m/>
    <n v="0"/>
    <n v="0"/>
    <m/>
  </r>
  <r>
    <n v="1921"/>
    <x v="2"/>
    <x v="9"/>
    <x v="4"/>
    <m/>
    <m/>
    <x v="35"/>
    <x v="6"/>
    <x v="15"/>
    <x v="7"/>
    <m/>
    <m/>
    <m/>
    <m/>
    <m/>
    <n v="0"/>
    <m/>
    <n v="0"/>
    <n v="0"/>
    <n v="0"/>
    <n v="0"/>
    <m/>
    <n v="0"/>
    <m/>
    <n v="0"/>
    <n v="0"/>
    <n v="0"/>
    <n v="0"/>
    <m/>
    <n v="0"/>
    <n v="0"/>
    <m/>
  </r>
  <r>
    <n v="1922"/>
    <x v="2"/>
    <x v="9"/>
    <x v="4"/>
    <m/>
    <m/>
    <x v="35"/>
    <x v="6"/>
    <x v="15"/>
    <x v="7"/>
    <m/>
    <m/>
    <m/>
    <m/>
    <m/>
    <n v="0"/>
    <m/>
    <n v="0"/>
    <n v="0"/>
    <n v="0"/>
    <n v="0"/>
    <m/>
    <n v="0"/>
    <m/>
    <n v="0"/>
    <n v="0"/>
    <n v="0"/>
    <n v="0"/>
    <m/>
    <n v="0"/>
    <n v="0"/>
    <m/>
  </r>
  <r>
    <n v="1923"/>
    <x v="2"/>
    <x v="9"/>
    <x v="4"/>
    <m/>
    <m/>
    <x v="35"/>
    <x v="6"/>
    <x v="15"/>
    <x v="7"/>
    <m/>
    <m/>
    <m/>
    <m/>
    <m/>
    <n v="0"/>
    <m/>
    <n v="0"/>
    <n v="0"/>
    <n v="0"/>
    <n v="0"/>
    <m/>
    <n v="0"/>
    <m/>
    <n v="0"/>
    <n v="0"/>
    <n v="0"/>
    <n v="0"/>
    <m/>
    <n v="0"/>
    <n v="0"/>
    <m/>
  </r>
  <r>
    <n v="1924"/>
    <x v="2"/>
    <x v="9"/>
    <x v="4"/>
    <m/>
    <m/>
    <x v="35"/>
    <x v="6"/>
    <x v="15"/>
    <x v="7"/>
    <m/>
    <m/>
    <m/>
    <m/>
    <m/>
    <n v="0"/>
    <m/>
    <n v="0"/>
    <n v="0"/>
    <n v="0"/>
    <n v="0"/>
    <m/>
    <n v="0"/>
    <m/>
    <n v="0"/>
    <n v="0"/>
    <n v="0"/>
    <n v="0"/>
    <m/>
    <n v="0"/>
    <n v="0"/>
    <m/>
  </r>
  <r>
    <n v="1925"/>
    <x v="2"/>
    <x v="9"/>
    <x v="4"/>
    <m/>
    <m/>
    <x v="35"/>
    <x v="6"/>
    <x v="15"/>
    <x v="7"/>
    <m/>
    <m/>
    <m/>
    <m/>
    <m/>
    <n v="0"/>
    <m/>
    <n v="0"/>
    <n v="0"/>
    <n v="0"/>
    <n v="0"/>
    <m/>
    <n v="0"/>
    <m/>
    <n v="0"/>
    <n v="0"/>
    <n v="0"/>
    <n v="0"/>
    <m/>
    <n v="0"/>
    <n v="0"/>
    <m/>
  </r>
  <r>
    <n v="1926"/>
    <x v="2"/>
    <x v="9"/>
    <x v="4"/>
    <m/>
    <m/>
    <x v="35"/>
    <x v="6"/>
    <x v="15"/>
    <x v="7"/>
    <m/>
    <m/>
    <m/>
    <m/>
    <m/>
    <n v="0"/>
    <m/>
    <n v="0"/>
    <n v="0"/>
    <n v="0"/>
    <n v="0"/>
    <m/>
    <n v="0"/>
    <m/>
    <n v="0"/>
    <n v="0"/>
    <n v="0"/>
    <n v="0"/>
    <m/>
    <n v="0"/>
    <n v="0"/>
    <m/>
  </r>
  <r>
    <n v="1927"/>
    <x v="2"/>
    <x v="9"/>
    <x v="4"/>
    <m/>
    <m/>
    <x v="35"/>
    <x v="6"/>
    <x v="15"/>
    <x v="7"/>
    <m/>
    <m/>
    <m/>
    <m/>
    <m/>
    <n v="0"/>
    <m/>
    <n v="0"/>
    <n v="0"/>
    <n v="0"/>
    <n v="0"/>
    <m/>
    <n v="0"/>
    <m/>
    <n v="0"/>
    <n v="0"/>
    <n v="0"/>
    <n v="0"/>
    <m/>
    <n v="0"/>
    <n v="0"/>
    <m/>
  </r>
  <r>
    <n v="1928"/>
    <x v="2"/>
    <x v="9"/>
    <x v="4"/>
    <m/>
    <m/>
    <x v="35"/>
    <x v="6"/>
    <x v="15"/>
    <x v="7"/>
    <m/>
    <m/>
    <m/>
    <m/>
    <m/>
    <n v="0"/>
    <m/>
    <n v="0"/>
    <n v="0"/>
    <n v="0"/>
    <n v="0"/>
    <m/>
    <n v="0"/>
    <m/>
    <n v="0"/>
    <n v="0"/>
    <n v="0"/>
    <n v="0"/>
    <m/>
    <n v="0"/>
    <n v="0"/>
    <m/>
  </r>
  <r>
    <n v="1929"/>
    <x v="2"/>
    <x v="9"/>
    <x v="4"/>
    <m/>
    <m/>
    <x v="35"/>
    <x v="6"/>
    <x v="15"/>
    <x v="7"/>
    <m/>
    <m/>
    <m/>
    <m/>
    <m/>
    <n v="0"/>
    <m/>
    <n v="0"/>
    <n v="0"/>
    <n v="0"/>
    <n v="0"/>
    <m/>
    <n v="0"/>
    <m/>
    <n v="0"/>
    <n v="0"/>
    <n v="0"/>
    <n v="0"/>
    <m/>
    <n v="0"/>
    <n v="0"/>
    <m/>
  </r>
  <r>
    <n v="1930"/>
    <x v="2"/>
    <x v="9"/>
    <x v="4"/>
    <m/>
    <m/>
    <x v="35"/>
    <x v="6"/>
    <x v="15"/>
    <x v="7"/>
    <m/>
    <m/>
    <m/>
    <m/>
    <m/>
    <n v="0"/>
    <m/>
    <n v="0"/>
    <n v="0"/>
    <n v="0"/>
    <n v="0"/>
    <m/>
    <n v="0"/>
    <m/>
    <n v="0"/>
    <n v="0"/>
    <n v="0"/>
    <n v="0"/>
    <m/>
    <n v="0"/>
    <n v="0"/>
    <m/>
  </r>
  <r>
    <n v="1931"/>
    <x v="2"/>
    <x v="9"/>
    <x v="4"/>
    <m/>
    <m/>
    <x v="35"/>
    <x v="6"/>
    <x v="15"/>
    <x v="7"/>
    <m/>
    <m/>
    <m/>
    <m/>
    <m/>
    <n v="0"/>
    <m/>
    <n v="0"/>
    <n v="0"/>
    <n v="0"/>
    <n v="0"/>
    <m/>
    <n v="0"/>
    <m/>
    <n v="0"/>
    <n v="0"/>
    <n v="0"/>
    <n v="0"/>
    <m/>
    <n v="0"/>
    <n v="0"/>
    <m/>
  </r>
  <r>
    <n v="1932"/>
    <x v="2"/>
    <x v="9"/>
    <x v="4"/>
    <m/>
    <m/>
    <x v="35"/>
    <x v="6"/>
    <x v="15"/>
    <x v="7"/>
    <m/>
    <m/>
    <m/>
    <m/>
    <m/>
    <n v="0"/>
    <m/>
    <n v="0"/>
    <n v="0"/>
    <n v="0"/>
    <n v="0"/>
    <m/>
    <n v="0"/>
    <m/>
    <n v="0"/>
    <n v="0"/>
    <n v="0"/>
    <n v="0"/>
    <m/>
    <n v="0"/>
    <n v="0"/>
    <m/>
  </r>
  <r>
    <n v="1933"/>
    <x v="2"/>
    <x v="9"/>
    <x v="4"/>
    <m/>
    <m/>
    <x v="35"/>
    <x v="6"/>
    <x v="15"/>
    <x v="7"/>
    <m/>
    <m/>
    <m/>
    <m/>
    <m/>
    <n v="0"/>
    <m/>
    <n v="0"/>
    <n v="0"/>
    <n v="0"/>
    <n v="0"/>
    <m/>
    <n v="0"/>
    <m/>
    <n v="0"/>
    <n v="0"/>
    <n v="0"/>
    <n v="0"/>
    <m/>
    <n v="0"/>
    <n v="0"/>
    <m/>
  </r>
  <r>
    <n v="1934"/>
    <x v="2"/>
    <x v="9"/>
    <x v="4"/>
    <m/>
    <m/>
    <x v="35"/>
    <x v="6"/>
    <x v="15"/>
    <x v="7"/>
    <m/>
    <m/>
    <m/>
    <m/>
    <m/>
    <n v="0"/>
    <m/>
    <n v="0"/>
    <n v="0"/>
    <n v="0"/>
    <n v="0"/>
    <m/>
    <n v="0"/>
    <m/>
    <n v="0"/>
    <n v="0"/>
    <n v="0"/>
    <n v="0"/>
    <m/>
    <n v="0"/>
    <n v="0"/>
    <m/>
  </r>
  <r>
    <n v="1935"/>
    <x v="2"/>
    <x v="9"/>
    <x v="4"/>
    <m/>
    <m/>
    <x v="35"/>
    <x v="6"/>
    <x v="15"/>
    <x v="7"/>
    <m/>
    <m/>
    <m/>
    <m/>
    <m/>
    <n v="0"/>
    <m/>
    <n v="0"/>
    <n v="0"/>
    <n v="0"/>
    <n v="0"/>
    <m/>
    <n v="0"/>
    <m/>
    <n v="0"/>
    <n v="0"/>
    <n v="0"/>
    <n v="0"/>
    <m/>
    <n v="0"/>
    <n v="0"/>
    <m/>
  </r>
  <r>
    <n v="1936"/>
    <x v="2"/>
    <x v="9"/>
    <x v="4"/>
    <m/>
    <m/>
    <x v="35"/>
    <x v="6"/>
    <x v="15"/>
    <x v="7"/>
    <m/>
    <m/>
    <m/>
    <m/>
    <m/>
    <n v="0"/>
    <m/>
    <n v="0"/>
    <n v="0"/>
    <n v="0"/>
    <n v="0"/>
    <m/>
    <n v="0"/>
    <m/>
    <n v="0"/>
    <n v="0"/>
    <n v="0"/>
    <n v="0"/>
    <m/>
    <n v="0"/>
    <n v="0"/>
    <m/>
  </r>
  <r>
    <n v="1937"/>
    <x v="2"/>
    <x v="9"/>
    <x v="4"/>
    <m/>
    <m/>
    <x v="35"/>
    <x v="6"/>
    <x v="15"/>
    <x v="7"/>
    <m/>
    <m/>
    <m/>
    <m/>
    <m/>
    <n v="0"/>
    <m/>
    <n v="0"/>
    <n v="0"/>
    <n v="0"/>
    <n v="0"/>
    <m/>
    <n v="0"/>
    <m/>
    <n v="0"/>
    <n v="0"/>
    <n v="0"/>
    <n v="0"/>
    <m/>
    <n v="0"/>
    <n v="0"/>
    <m/>
  </r>
  <r>
    <n v="1938"/>
    <x v="2"/>
    <x v="9"/>
    <x v="4"/>
    <m/>
    <m/>
    <x v="35"/>
    <x v="6"/>
    <x v="15"/>
    <x v="7"/>
    <m/>
    <m/>
    <m/>
    <m/>
    <m/>
    <n v="0"/>
    <m/>
    <n v="0"/>
    <n v="0"/>
    <n v="0"/>
    <n v="0"/>
    <m/>
    <n v="0"/>
    <m/>
    <n v="0"/>
    <n v="0"/>
    <n v="0"/>
    <n v="0"/>
    <m/>
    <n v="0"/>
    <n v="0"/>
    <m/>
  </r>
  <r>
    <n v="1939"/>
    <x v="2"/>
    <x v="9"/>
    <x v="4"/>
    <m/>
    <m/>
    <x v="35"/>
    <x v="6"/>
    <x v="15"/>
    <x v="7"/>
    <m/>
    <m/>
    <m/>
    <m/>
    <m/>
    <n v="0"/>
    <m/>
    <n v="0"/>
    <n v="0"/>
    <n v="0"/>
    <n v="0"/>
    <m/>
    <n v="0"/>
    <m/>
    <n v="0"/>
    <n v="0"/>
    <n v="0"/>
    <n v="0"/>
    <m/>
    <n v="0"/>
    <n v="0"/>
    <m/>
  </r>
  <r>
    <n v="1940"/>
    <x v="2"/>
    <x v="9"/>
    <x v="4"/>
    <m/>
    <m/>
    <x v="35"/>
    <x v="6"/>
    <x v="15"/>
    <x v="7"/>
    <m/>
    <m/>
    <m/>
    <m/>
    <m/>
    <n v="0"/>
    <m/>
    <n v="0"/>
    <n v="0"/>
    <n v="0"/>
    <n v="0"/>
    <m/>
    <n v="0"/>
    <m/>
    <n v="0"/>
    <n v="0"/>
    <n v="0"/>
    <n v="0"/>
    <m/>
    <n v="0"/>
    <n v="0"/>
    <m/>
  </r>
  <r>
    <n v="1941"/>
    <x v="2"/>
    <x v="9"/>
    <x v="4"/>
    <m/>
    <m/>
    <x v="35"/>
    <x v="6"/>
    <x v="15"/>
    <x v="7"/>
    <m/>
    <m/>
    <m/>
    <m/>
    <m/>
    <n v="0"/>
    <m/>
    <n v="0"/>
    <n v="0"/>
    <n v="0"/>
    <n v="0"/>
    <m/>
    <n v="0"/>
    <m/>
    <n v="0"/>
    <n v="0"/>
    <n v="0"/>
    <n v="0"/>
    <m/>
    <n v="0"/>
    <n v="0"/>
    <m/>
  </r>
  <r>
    <n v="1942"/>
    <x v="2"/>
    <x v="9"/>
    <x v="4"/>
    <m/>
    <m/>
    <x v="35"/>
    <x v="6"/>
    <x v="15"/>
    <x v="7"/>
    <m/>
    <m/>
    <m/>
    <m/>
    <m/>
    <n v="0"/>
    <m/>
    <n v="0"/>
    <n v="0"/>
    <n v="0"/>
    <n v="0"/>
    <m/>
    <n v="0"/>
    <m/>
    <n v="0"/>
    <n v="0"/>
    <n v="0"/>
    <n v="0"/>
    <m/>
    <n v="0"/>
    <n v="0"/>
    <m/>
  </r>
  <r>
    <n v="1943"/>
    <x v="2"/>
    <x v="9"/>
    <x v="4"/>
    <m/>
    <m/>
    <x v="35"/>
    <x v="6"/>
    <x v="15"/>
    <x v="7"/>
    <m/>
    <m/>
    <m/>
    <m/>
    <m/>
    <n v="0"/>
    <m/>
    <n v="0"/>
    <n v="0"/>
    <n v="0"/>
    <n v="0"/>
    <m/>
    <n v="0"/>
    <m/>
    <n v="0"/>
    <n v="0"/>
    <n v="0"/>
    <n v="0"/>
    <m/>
    <n v="0"/>
    <n v="0"/>
    <m/>
  </r>
  <r>
    <n v="1944"/>
    <x v="2"/>
    <x v="9"/>
    <x v="4"/>
    <m/>
    <m/>
    <x v="35"/>
    <x v="6"/>
    <x v="15"/>
    <x v="7"/>
    <m/>
    <m/>
    <m/>
    <m/>
    <m/>
    <n v="0"/>
    <m/>
    <n v="0"/>
    <n v="0"/>
    <n v="0"/>
    <n v="0"/>
    <m/>
    <n v="0"/>
    <m/>
    <n v="0"/>
    <n v="0"/>
    <n v="0"/>
    <n v="0"/>
    <m/>
    <n v="0"/>
    <n v="0"/>
    <m/>
  </r>
  <r>
    <n v="1945"/>
    <x v="2"/>
    <x v="9"/>
    <x v="4"/>
    <m/>
    <m/>
    <x v="35"/>
    <x v="6"/>
    <x v="15"/>
    <x v="7"/>
    <m/>
    <m/>
    <m/>
    <m/>
    <m/>
    <n v="0"/>
    <m/>
    <n v="0"/>
    <n v="0"/>
    <n v="0"/>
    <n v="0"/>
    <m/>
    <n v="0"/>
    <m/>
    <n v="0"/>
    <n v="0"/>
    <n v="0"/>
    <n v="0"/>
    <m/>
    <n v="0"/>
    <n v="0"/>
    <m/>
  </r>
  <r>
    <n v="1946"/>
    <x v="2"/>
    <x v="9"/>
    <x v="4"/>
    <m/>
    <m/>
    <x v="35"/>
    <x v="6"/>
    <x v="15"/>
    <x v="7"/>
    <m/>
    <m/>
    <m/>
    <m/>
    <m/>
    <n v="0"/>
    <m/>
    <n v="0"/>
    <n v="0"/>
    <n v="0"/>
    <n v="0"/>
    <m/>
    <n v="0"/>
    <m/>
    <n v="0"/>
    <n v="0"/>
    <n v="0"/>
    <n v="0"/>
    <m/>
    <n v="0"/>
    <n v="0"/>
    <m/>
  </r>
  <r>
    <n v="1947"/>
    <x v="2"/>
    <x v="9"/>
    <x v="4"/>
    <m/>
    <m/>
    <x v="35"/>
    <x v="6"/>
    <x v="15"/>
    <x v="7"/>
    <m/>
    <m/>
    <m/>
    <m/>
    <m/>
    <n v="0"/>
    <m/>
    <n v="0"/>
    <n v="0"/>
    <n v="0"/>
    <n v="0"/>
    <m/>
    <n v="0"/>
    <m/>
    <n v="0"/>
    <n v="0"/>
    <n v="0"/>
    <n v="0"/>
    <m/>
    <n v="0"/>
    <n v="0"/>
    <m/>
  </r>
  <r>
    <n v="1948"/>
    <x v="2"/>
    <x v="9"/>
    <x v="4"/>
    <m/>
    <m/>
    <x v="35"/>
    <x v="6"/>
    <x v="15"/>
    <x v="7"/>
    <m/>
    <m/>
    <m/>
    <m/>
    <m/>
    <n v="0"/>
    <m/>
    <n v="0"/>
    <n v="0"/>
    <n v="0"/>
    <n v="0"/>
    <m/>
    <n v="0"/>
    <m/>
    <n v="0"/>
    <n v="0"/>
    <n v="0"/>
    <n v="0"/>
    <m/>
    <n v="0"/>
    <n v="0"/>
    <m/>
  </r>
  <r>
    <n v="1949"/>
    <x v="2"/>
    <x v="9"/>
    <x v="4"/>
    <m/>
    <m/>
    <x v="35"/>
    <x v="6"/>
    <x v="15"/>
    <x v="7"/>
    <m/>
    <m/>
    <m/>
    <m/>
    <m/>
    <n v="0"/>
    <m/>
    <n v="0"/>
    <n v="0"/>
    <n v="0"/>
    <n v="0"/>
    <m/>
    <n v="0"/>
    <m/>
    <n v="0"/>
    <n v="0"/>
    <n v="0"/>
    <n v="0"/>
    <m/>
    <n v="0"/>
    <n v="0"/>
    <m/>
  </r>
  <r>
    <n v="1950"/>
    <x v="2"/>
    <x v="9"/>
    <x v="4"/>
    <m/>
    <m/>
    <x v="35"/>
    <x v="6"/>
    <x v="15"/>
    <x v="7"/>
    <m/>
    <m/>
    <m/>
    <m/>
    <m/>
    <n v="0"/>
    <m/>
    <n v="0"/>
    <n v="0"/>
    <n v="0"/>
    <n v="0"/>
    <m/>
    <n v="0"/>
    <m/>
    <n v="0"/>
    <n v="0"/>
    <n v="0"/>
    <n v="0"/>
    <m/>
    <n v="0"/>
    <n v="0"/>
    <m/>
  </r>
  <r>
    <n v="1951"/>
    <x v="2"/>
    <x v="9"/>
    <x v="4"/>
    <m/>
    <m/>
    <x v="35"/>
    <x v="6"/>
    <x v="15"/>
    <x v="7"/>
    <m/>
    <m/>
    <m/>
    <m/>
    <m/>
    <n v="0"/>
    <m/>
    <n v="0"/>
    <n v="0"/>
    <n v="0"/>
    <n v="0"/>
    <m/>
    <n v="0"/>
    <m/>
    <n v="0"/>
    <n v="0"/>
    <n v="0"/>
    <n v="0"/>
    <m/>
    <n v="0"/>
    <n v="0"/>
    <m/>
  </r>
  <r>
    <n v="1952"/>
    <x v="2"/>
    <x v="9"/>
    <x v="4"/>
    <m/>
    <m/>
    <x v="35"/>
    <x v="6"/>
    <x v="15"/>
    <x v="7"/>
    <m/>
    <m/>
    <m/>
    <m/>
    <m/>
    <n v="0"/>
    <m/>
    <n v="0"/>
    <n v="0"/>
    <n v="0"/>
    <n v="0"/>
    <m/>
    <n v="0"/>
    <m/>
    <n v="0"/>
    <n v="0"/>
    <n v="0"/>
    <n v="0"/>
    <m/>
    <n v="0"/>
    <n v="0"/>
    <m/>
  </r>
  <r>
    <n v="1953"/>
    <x v="2"/>
    <x v="9"/>
    <x v="4"/>
    <m/>
    <m/>
    <x v="35"/>
    <x v="6"/>
    <x v="15"/>
    <x v="7"/>
    <m/>
    <m/>
    <m/>
    <m/>
    <m/>
    <n v="0"/>
    <m/>
    <n v="0"/>
    <n v="0"/>
    <n v="0"/>
    <n v="0"/>
    <m/>
    <n v="0"/>
    <m/>
    <n v="0"/>
    <n v="0"/>
    <n v="0"/>
    <n v="0"/>
    <m/>
    <n v="0"/>
    <n v="0"/>
    <m/>
  </r>
  <r>
    <n v="1954"/>
    <x v="2"/>
    <x v="9"/>
    <x v="4"/>
    <m/>
    <m/>
    <x v="35"/>
    <x v="6"/>
    <x v="15"/>
    <x v="7"/>
    <m/>
    <m/>
    <m/>
    <m/>
    <m/>
    <n v="0"/>
    <m/>
    <n v="0"/>
    <n v="0"/>
    <n v="0"/>
    <n v="0"/>
    <m/>
    <n v="0"/>
    <m/>
    <n v="0"/>
    <n v="0"/>
    <n v="0"/>
    <n v="0"/>
    <m/>
    <n v="0"/>
    <n v="0"/>
    <m/>
  </r>
  <r>
    <n v="1955"/>
    <x v="2"/>
    <x v="9"/>
    <x v="4"/>
    <m/>
    <m/>
    <x v="35"/>
    <x v="6"/>
    <x v="15"/>
    <x v="7"/>
    <m/>
    <m/>
    <m/>
    <m/>
    <m/>
    <n v="0"/>
    <m/>
    <n v="0"/>
    <n v="0"/>
    <n v="0"/>
    <n v="0"/>
    <m/>
    <n v="0"/>
    <m/>
    <n v="0"/>
    <n v="0"/>
    <n v="0"/>
    <n v="0"/>
    <m/>
    <n v="0"/>
    <n v="0"/>
    <m/>
  </r>
  <r>
    <n v="1956"/>
    <x v="2"/>
    <x v="9"/>
    <x v="4"/>
    <m/>
    <m/>
    <x v="35"/>
    <x v="6"/>
    <x v="15"/>
    <x v="7"/>
    <m/>
    <m/>
    <m/>
    <m/>
    <m/>
    <n v="0"/>
    <m/>
    <n v="0"/>
    <n v="0"/>
    <n v="0"/>
    <n v="0"/>
    <m/>
    <n v="0"/>
    <m/>
    <n v="0"/>
    <n v="0"/>
    <n v="0"/>
    <n v="0"/>
    <m/>
    <n v="0"/>
    <n v="0"/>
    <m/>
  </r>
  <r>
    <n v="1957"/>
    <x v="2"/>
    <x v="9"/>
    <x v="4"/>
    <m/>
    <m/>
    <x v="35"/>
    <x v="6"/>
    <x v="15"/>
    <x v="7"/>
    <m/>
    <m/>
    <m/>
    <m/>
    <m/>
    <n v="0"/>
    <m/>
    <n v="0"/>
    <n v="0"/>
    <n v="0"/>
    <n v="0"/>
    <m/>
    <n v="0"/>
    <m/>
    <n v="0"/>
    <n v="0"/>
    <n v="0"/>
    <n v="0"/>
    <m/>
    <n v="0"/>
    <n v="0"/>
    <m/>
  </r>
  <r>
    <n v="1958"/>
    <x v="2"/>
    <x v="9"/>
    <x v="4"/>
    <m/>
    <m/>
    <x v="35"/>
    <x v="6"/>
    <x v="15"/>
    <x v="7"/>
    <m/>
    <m/>
    <m/>
    <m/>
    <m/>
    <n v="0"/>
    <m/>
    <n v="0"/>
    <n v="0"/>
    <n v="0"/>
    <n v="0"/>
    <m/>
    <n v="0"/>
    <m/>
    <n v="0"/>
    <n v="0"/>
    <n v="0"/>
    <n v="0"/>
    <m/>
    <n v="0"/>
    <n v="0"/>
    <m/>
  </r>
  <r>
    <n v="1959"/>
    <x v="2"/>
    <x v="9"/>
    <x v="4"/>
    <m/>
    <m/>
    <x v="35"/>
    <x v="6"/>
    <x v="15"/>
    <x v="7"/>
    <m/>
    <m/>
    <m/>
    <m/>
    <m/>
    <n v="0"/>
    <m/>
    <n v="0"/>
    <n v="0"/>
    <n v="0"/>
    <n v="0"/>
    <m/>
    <n v="0"/>
    <m/>
    <n v="0"/>
    <n v="0"/>
    <n v="0"/>
    <n v="0"/>
    <m/>
    <n v="0"/>
    <n v="0"/>
    <m/>
  </r>
  <r>
    <n v="1960"/>
    <x v="2"/>
    <x v="9"/>
    <x v="4"/>
    <m/>
    <m/>
    <x v="35"/>
    <x v="6"/>
    <x v="15"/>
    <x v="7"/>
    <m/>
    <m/>
    <m/>
    <m/>
    <m/>
    <n v="0"/>
    <m/>
    <n v="0"/>
    <n v="0"/>
    <n v="0"/>
    <n v="0"/>
    <m/>
    <n v="0"/>
    <m/>
    <n v="0"/>
    <n v="0"/>
    <n v="0"/>
    <n v="0"/>
    <m/>
    <n v="0"/>
    <n v="0"/>
    <m/>
  </r>
  <r>
    <n v="1961"/>
    <x v="2"/>
    <x v="9"/>
    <x v="4"/>
    <m/>
    <m/>
    <x v="35"/>
    <x v="6"/>
    <x v="15"/>
    <x v="7"/>
    <m/>
    <m/>
    <m/>
    <m/>
    <m/>
    <n v="0"/>
    <m/>
    <n v="0"/>
    <n v="0"/>
    <n v="0"/>
    <n v="0"/>
    <m/>
    <n v="0"/>
    <m/>
    <n v="0"/>
    <n v="0"/>
    <n v="0"/>
    <n v="0"/>
    <m/>
    <n v="0"/>
    <n v="0"/>
    <m/>
  </r>
  <r>
    <n v="1962"/>
    <x v="2"/>
    <x v="9"/>
    <x v="4"/>
    <m/>
    <m/>
    <x v="35"/>
    <x v="6"/>
    <x v="15"/>
    <x v="7"/>
    <m/>
    <m/>
    <m/>
    <m/>
    <m/>
    <n v="0"/>
    <m/>
    <n v="0"/>
    <n v="0"/>
    <n v="0"/>
    <n v="0"/>
    <m/>
    <n v="0"/>
    <m/>
    <n v="0"/>
    <n v="0"/>
    <n v="0"/>
    <n v="0"/>
    <m/>
    <n v="0"/>
    <n v="0"/>
    <m/>
  </r>
  <r>
    <n v="1963"/>
    <x v="2"/>
    <x v="9"/>
    <x v="4"/>
    <m/>
    <m/>
    <x v="35"/>
    <x v="6"/>
    <x v="15"/>
    <x v="7"/>
    <m/>
    <m/>
    <m/>
    <m/>
    <m/>
    <n v="0"/>
    <m/>
    <n v="0"/>
    <n v="0"/>
    <n v="0"/>
    <n v="0"/>
    <m/>
    <n v="0"/>
    <m/>
    <n v="0"/>
    <n v="0"/>
    <n v="0"/>
    <n v="0"/>
    <m/>
    <n v="0"/>
    <n v="0"/>
    <m/>
  </r>
  <r>
    <n v="1964"/>
    <x v="2"/>
    <x v="9"/>
    <x v="4"/>
    <m/>
    <m/>
    <x v="35"/>
    <x v="6"/>
    <x v="15"/>
    <x v="7"/>
    <m/>
    <m/>
    <m/>
    <m/>
    <m/>
    <n v="0"/>
    <m/>
    <n v="0"/>
    <n v="0"/>
    <n v="0"/>
    <n v="0"/>
    <m/>
    <n v="0"/>
    <m/>
    <n v="0"/>
    <n v="0"/>
    <n v="0"/>
    <n v="0"/>
    <m/>
    <n v="0"/>
    <n v="0"/>
    <m/>
  </r>
  <r>
    <n v="1965"/>
    <x v="2"/>
    <x v="9"/>
    <x v="4"/>
    <m/>
    <m/>
    <x v="35"/>
    <x v="6"/>
    <x v="15"/>
    <x v="7"/>
    <m/>
    <m/>
    <m/>
    <m/>
    <m/>
    <n v="0"/>
    <m/>
    <n v="0"/>
    <n v="0"/>
    <n v="0"/>
    <n v="0"/>
    <m/>
    <n v="0"/>
    <m/>
    <n v="0"/>
    <n v="0"/>
    <n v="0"/>
    <n v="0"/>
    <m/>
    <n v="0"/>
    <n v="0"/>
    <m/>
  </r>
  <r>
    <n v="1966"/>
    <x v="2"/>
    <x v="9"/>
    <x v="4"/>
    <m/>
    <m/>
    <x v="35"/>
    <x v="6"/>
    <x v="15"/>
    <x v="7"/>
    <m/>
    <m/>
    <m/>
    <m/>
    <m/>
    <n v="0"/>
    <m/>
    <n v="0"/>
    <n v="0"/>
    <n v="0"/>
    <n v="0"/>
    <m/>
    <n v="0"/>
    <m/>
    <n v="0"/>
    <n v="0"/>
    <n v="0"/>
    <n v="0"/>
    <m/>
    <n v="0"/>
    <n v="0"/>
    <m/>
  </r>
  <r>
    <n v="1967"/>
    <x v="2"/>
    <x v="9"/>
    <x v="4"/>
    <m/>
    <m/>
    <x v="35"/>
    <x v="6"/>
    <x v="15"/>
    <x v="7"/>
    <m/>
    <m/>
    <m/>
    <m/>
    <m/>
    <n v="0"/>
    <m/>
    <n v="0"/>
    <n v="0"/>
    <n v="0"/>
    <n v="0"/>
    <m/>
    <n v="0"/>
    <m/>
    <n v="0"/>
    <n v="0"/>
    <n v="0"/>
    <n v="0"/>
    <m/>
    <n v="0"/>
    <n v="0"/>
    <m/>
  </r>
  <r>
    <n v="1968"/>
    <x v="2"/>
    <x v="9"/>
    <x v="4"/>
    <m/>
    <m/>
    <x v="35"/>
    <x v="6"/>
    <x v="15"/>
    <x v="7"/>
    <m/>
    <m/>
    <m/>
    <m/>
    <m/>
    <n v="0"/>
    <m/>
    <n v="0"/>
    <n v="0"/>
    <n v="0"/>
    <n v="0"/>
    <m/>
    <n v="0"/>
    <m/>
    <n v="0"/>
    <n v="0"/>
    <n v="0"/>
    <n v="0"/>
    <m/>
    <n v="0"/>
    <n v="0"/>
    <m/>
  </r>
  <r>
    <n v="1969"/>
    <x v="2"/>
    <x v="9"/>
    <x v="4"/>
    <m/>
    <m/>
    <x v="35"/>
    <x v="6"/>
    <x v="15"/>
    <x v="7"/>
    <m/>
    <m/>
    <m/>
    <m/>
    <m/>
    <n v="0"/>
    <m/>
    <n v="0"/>
    <n v="0"/>
    <n v="0"/>
    <n v="0"/>
    <m/>
    <n v="0"/>
    <m/>
    <n v="0"/>
    <n v="0"/>
    <n v="0"/>
    <n v="0"/>
    <m/>
    <n v="0"/>
    <n v="0"/>
    <m/>
  </r>
  <r>
    <n v="1970"/>
    <x v="2"/>
    <x v="9"/>
    <x v="4"/>
    <m/>
    <m/>
    <x v="35"/>
    <x v="6"/>
    <x v="15"/>
    <x v="7"/>
    <m/>
    <m/>
    <m/>
    <m/>
    <m/>
    <n v="0"/>
    <m/>
    <n v="0"/>
    <n v="0"/>
    <n v="0"/>
    <n v="0"/>
    <m/>
    <n v="0"/>
    <m/>
    <n v="0"/>
    <n v="0"/>
    <n v="0"/>
    <n v="0"/>
    <m/>
    <n v="0"/>
    <n v="0"/>
    <m/>
  </r>
  <r>
    <n v="1971"/>
    <x v="2"/>
    <x v="9"/>
    <x v="4"/>
    <m/>
    <m/>
    <x v="35"/>
    <x v="6"/>
    <x v="15"/>
    <x v="7"/>
    <m/>
    <m/>
    <m/>
    <m/>
    <m/>
    <n v="0"/>
    <m/>
    <n v="0"/>
    <n v="0"/>
    <n v="0"/>
    <n v="0"/>
    <m/>
    <n v="0"/>
    <m/>
    <n v="0"/>
    <n v="0"/>
    <n v="0"/>
    <n v="0"/>
    <m/>
    <n v="0"/>
    <n v="0"/>
    <m/>
  </r>
  <r>
    <n v="1972"/>
    <x v="2"/>
    <x v="9"/>
    <x v="4"/>
    <m/>
    <m/>
    <x v="35"/>
    <x v="6"/>
    <x v="15"/>
    <x v="7"/>
    <m/>
    <m/>
    <m/>
    <m/>
    <m/>
    <n v="0"/>
    <m/>
    <n v="0"/>
    <n v="0"/>
    <n v="0"/>
    <n v="0"/>
    <m/>
    <n v="0"/>
    <m/>
    <n v="0"/>
    <n v="0"/>
    <n v="0"/>
    <n v="0"/>
    <m/>
    <n v="0"/>
    <n v="0"/>
    <m/>
  </r>
  <r>
    <n v="1973"/>
    <x v="2"/>
    <x v="9"/>
    <x v="4"/>
    <m/>
    <m/>
    <x v="35"/>
    <x v="6"/>
    <x v="15"/>
    <x v="7"/>
    <m/>
    <m/>
    <m/>
    <m/>
    <m/>
    <n v="0"/>
    <m/>
    <n v="0"/>
    <n v="0"/>
    <n v="0"/>
    <n v="0"/>
    <m/>
    <n v="0"/>
    <m/>
    <n v="0"/>
    <n v="0"/>
    <n v="0"/>
    <n v="0"/>
    <m/>
    <n v="0"/>
    <n v="0"/>
    <m/>
  </r>
  <r>
    <n v="1974"/>
    <x v="2"/>
    <x v="9"/>
    <x v="4"/>
    <m/>
    <m/>
    <x v="35"/>
    <x v="6"/>
    <x v="15"/>
    <x v="7"/>
    <m/>
    <m/>
    <m/>
    <m/>
    <m/>
    <n v="0"/>
    <m/>
    <n v="0"/>
    <n v="0"/>
    <n v="0"/>
    <n v="0"/>
    <m/>
    <n v="0"/>
    <m/>
    <n v="0"/>
    <n v="0"/>
    <n v="0"/>
    <n v="0"/>
    <m/>
    <n v="0"/>
    <n v="0"/>
    <m/>
  </r>
  <r>
    <n v="1975"/>
    <x v="2"/>
    <x v="9"/>
    <x v="4"/>
    <m/>
    <m/>
    <x v="35"/>
    <x v="6"/>
    <x v="15"/>
    <x v="7"/>
    <m/>
    <m/>
    <m/>
    <m/>
    <m/>
    <n v="0"/>
    <m/>
    <n v="0"/>
    <n v="0"/>
    <n v="0"/>
    <n v="0"/>
    <m/>
    <n v="0"/>
    <m/>
    <n v="0"/>
    <n v="0"/>
    <n v="0"/>
    <n v="0"/>
    <m/>
    <n v="0"/>
    <n v="0"/>
    <m/>
  </r>
  <r>
    <n v="1976"/>
    <x v="2"/>
    <x v="9"/>
    <x v="4"/>
    <m/>
    <m/>
    <x v="35"/>
    <x v="6"/>
    <x v="15"/>
    <x v="7"/>
    <m/>
    <m/>
    <m/>
    <m/>
    <m/>
    <n v="0"/>
    <m/>
    <n v="0"/>
    <n v="0"/>
    <n v="0"/>
    <n v="0"/>
    <m/>
    <n v="0"/>
    <m/>
    <n v="0"/>
    <n v="0"/>
    <n v="0"/>
    <n v="0"/>
    <m/>
    <n v="0"/>
    <n v="0"/>
    <m/>
  </r>
  <r>
    <n v="1977"/>
    <x v="2"/>
    <x v="9"/>
    <x v="4"/>
    <m/>
    <m/>
    <x v="35"/>
    <x v="6"/>
    <x v="15"/>
    <x v="7"/>
    <m/>
    <m/>
    <m/>
    <m/>
    <m/>
    <n v="0"/>
    <m/>
    <n v="0"/>
    <n v="0"/>
    <n v="0"/>
    <n v="0"/>
    <m/>
    <n v="0"/>
    <m/>
    <n v="0"/>
    <n v="0"/>
    <n v="0"/>
    <n v="0"/>
    <m/>
    <n v="0"/>
    <n v="0"/>
    <m/>
  </r>
  <r>
    <n v="1978"/>
    <x v="2"/>
    <x v="9"/>
    <x v="4"/>
    <m/>
    <m/>
    <x v="35"/>
    <x v="6"/>
    <x v="15"/>
    <x v="7"/>
    <m/>
    <m/>
    <m/>
    <m/>
    <m/>
    <n v="0"/>
    <m/>
    <n v="0"/>
    <n v="0"/>
    <n v="0"/>
    <n v="0"/>
    <m/>
    <n v="0"/>
    <m/>
    <n v="0"/>
    <n v="0"/>
    <n v="0"/>
    <n v="0"/>
    <m/>
    <n v="0"/>
    <n v="0"/>
    <m/>
  </r>
  <r>
    <n v="1979"/>
    <x v="2"/>
    <x v="9"/>
    <x v="4"/>
    <m/>
    <m/>
    <x v="35"/>
    <x v="6"/>
    <x v="15"/>
    <x v="7"/>
    <m/>
    <m/>
    <m/>
    <m/>
    <m/>
    <n v="0"/>
    <m/>
    <n v="0"/>
    <n v="0"/>
    <n v="0"/>
    <n v="0"/>
    <m/>
    <n v="0"/>
    <m/>
    <n v="0"/>
    <n v="0"/>
    <n v="0"/>
    <n v="0"/>
    <m/>
    <n v="0"/>
    <n v="0"/>
    <m/>
  </r>
  <r>
    <n v="1980"/>
    <x v="2"/>
    <x v="9"/>
    <x v="4"/>
    <m/>
    <m/>
    <x v="35"/>
    <x v="6"/>
    <x v="15"/>
    <x v="7"/>
    <m/>
    <m/>
    <m/>
    <m/>
    <m/>
    <n v="0"/>
    <m/>
    <n v="0"/>
    <n v="0"/>
    <n v="0"/>
    <n v="0"/>
    <m/>
    <n v="0"/>
    <m/>
    <n v="0"/>
    <n v="0"/>
    <n v="0"/>
    <n v="0"/>
    <m/>
    <n v="0"/>
    <n v="0"/>
    <m/>
  </r>
  <r>
    <n v="1981"/>
    <x v="2"/>
    <x v="9"/>
    <x v="4"/>
    <m/>
    <m/>
    <x v="35"/>
    <x v="6"/>
    <x v="15"/>
    <x v="7"/>
    <m/>
    <m/>
    <m/>
    <m/>
    <m/>
    <n v="0"/>
    <m/>
    <n v="0"/>
    <n v="0"/>
    <n v="0"/>
    <n v="0"/>
    <m/>
    <n v="0"/>
    <m/>
    <n v="0"/>
    <n v="0"/>
    <n v="0"/>
    <n v="0"/>
    <m/>
    <n v="0"/>
    <n v="0"/>
    <m/>
  </r>
  <r>
    <n v="1982"/>
    <x v="2"/>
    <x v="9"/>
    <x v="4"/>
    <m/>
    <m/>
    <x v="35"/>
    <x v="6"/>
    <x v="15"/>
    <x v="7"/>
    <m/>
    <m/>
    <m/>
    <m/>
    <m/>
    <n v="0"/>
    <m/>
    <n v="0"/>
    <n v="0"/>
    <n v="0"/>
    <n v="0"/>
    <m/>
    <n v="0"/>
    <m/>
    <n v="0"/>
    <n v="0"/>
    <n v="0"/>
    <n v="0"/>
    <m/>
    <n v="0"/>
    <n v="0"/>
    <m/>
  </r>
  <r>
    <n v="1983"/>
    <x v="2"/>
    <x v="9"/>
    <x v="4"/>
    <m/>
    <m/>
    <x v="35"/>
    <x v="6"/>
    <x v="15"/>
    <x v="7"/>
    <m/>
    <m/>
    <m/>
    <m/>
    <m/>
    <n v="0"/>
    <m/>
    <n v="0"/>
    <n v="0"/>
    <n v="0"/>
    <n v="0"/>
    <m/>
    <n v="0"/>
    <m/>
    <n v="0"/>
    <n v="0"/>
    <n v="0"/>
    <n v="0"/>
    <m/>
    <n v="0"/>
    <n v="0"/>
    <m/>
  </r>
  <r>
    <n v="1984"/>
    <x v="2"/>
    <x v="9"/>
    <x v="4"/>
    <m/>
    <m/>
    <x v="35"/>
    <x v="6"/>
    <x v="15"/>
    <x v="7"/>
    <m/>
    <m/>
    <m/>
    <m/>
    <m/>
    <n v="0"/>
    <m/>
    <n v="0"/>
    <n v="0"/>
    <n v="0"/>
    <n v="0"/>
    <m/>
    <n v="0"/>
    <m/>
    <n v="0"/>
    <n v="0"/>
    <n v="0"/>
    <n v="0"/>
    <m/>
    <n v="0"/>
    <n v="0"/>
    <m/>
  </r>
  <r>
    <n v="1985"/>
    <x v="2"/>
    <x v="9"/>
    <x v="4"/>
    <m/>
    <m/>
    <x v="35"/>
    <x v="6"/>
    <x v="15"/>
    <x v="7"/>
    <m/>
    <m/>
    <m/>
    <m/>
    <m/>
    <n v="0"/>
    <m/>
    <n v="0"/>
    <n v="0"/>
    <n v="0"/>
    <n v="0"/>
    <m/>
    <n v="0"/>
    <m/>
    <n v="0"/>
    <n v="0"/>
    <n v="0"/>
    <n v="0"/>
    <m/>
    <n v="0"/>
    <n v="0"/>
    <m/>
  </r>
  <r>
    <n v="1986"/>
    <x v="2"/>
    <x v="9"/>
    <x v="4"/>
    <m/>
    <m/>
    <x v="35"/>
    <x v="6"/>
    <x v="15"/>
    <x v="7"/>
    <m/>
    <m/>
    <m/>
    <m/>
    <m/>
    <n v="0"/>
    <m/>
    <n v="0"/>
    <n v="0"/>
    <n v="0"/>
    <n v="0"/>
    <m/>
    <n v="0"/>
    <m/>
    <n v="0"/>
    <n v="0"/>
    <n v="0"/>
    <n v="0"/>
    <m/>
    <n v="0"/>
    <n v="0"/>
    <m/>
  </r>
  <r>
    <n v="1987"/>
    <x v="2"/>
    <x v="9"/>
    <x v="4"/>
    <m/>
    <m/>
    <x v="35"/>
    <x v="6"/>
    <x v="15"/>
    <x v="7"/>
    <m/>
    <m/>
    <m/>
    <m/>
    <m/>
    <n v="0"/>
    <m/>
    <n v="0"/>
    <n v="0"/>
    <n v="0"/>
    <n v="0"/>
    <m/>
    <n v="0"/>
    <m/>
    <n v="0"/>
    <n v="0"/>
    <n v="0"/>
    <n v="0"/>
    <m/>
    <n v="0"/>
    <n v="0"/>
    <m/>
  </r>
  <r>
    <n v="1988"/>
    <x v="2"/>
    <x v="9"/>
    <x v="4"/>
    <m/>
    <m/>
    <x v="35"/>
    <x v="6"/>
    <x v="15"/>
    <x v="7"/>
    <m/>
    <m/>
    <m/>
    <m/>
    <m/>
    <n v="0"/>
    <m/>
    <n v="0"/>
    <n v="0"/>
    <n v="0"/>
    <n v="0"/>
    <m/>
    <n v="0"/>
    <m/>
    <n v="0"/>
    <n v="0"/>
    <n v="0"/>
    <n v="0"/>
    <m/>
    <n v="0"/>
    <n v="0"/>
    <m/>
  </r>
  <r>
    <n v="1989"/>
    <x v="2"/>
    <x v="9"/>
    <x v="4"/>
    <m/>
    <m/>
    <x v="35"/>
    <x v="6"/>
    <x v="15"/>
    <x v="7"/>
    <m/>
    <m/>
    <m/>
    <m/>
    <m/>
    <n v="0"/>
    <m/>
    <n v="0"/>
    <n v="0"/>
    <n v="0"/>
    <n v="0"/>
    <m/>
    <n v="0"/>
    <m/>
    <n v="0"/>
    <n v="0"/>
    <n v="0"/>
    <n v="0"/>
    <m/>
    <n v="0"/>
    <n v="0"/>
    <m/>
  </r>
  <r>
    <n v="1990"/>
    <x v="2"/>
    <x v="9"/>
    <x v="4"/>
    <m/>
    <m/>
    <x v="35"/>
    <x v="6"/>
    <x v="15"/>
    <x v="7"/>
    <m/>
    <m/>
    <m/>
    <m/>
    <m/>
    <n v="0"/>
    <m/>
    <n v="0"/>
    <n v="0"/>
    <n v="0"/>
    <n v="0"/>
    <m/>
    <n v="0"/>
    <m/>
    <n v="0"/>
    <n v="0"/>
    <n v="0"/>
    <n v="0"/>
    <m/>
    <n v="0"/>
    <n v="0"/>
    <m/>
  </r>
  <r>
    <n v="1991"/>
    <x v="2"/>
    <x v="9"/>
    <x v="4"/>
    <m/>
    <m/>
    <x v="35"/>
    <x v="6"/>
    <x v="15"/>
    <x v="7"/>
    <m/>
    <m/>
    <m/>
    <m/>
    <m/>
    <n v="0"/>
    <m/>
    <n v="0"/>
    <n v="0"/>
    <n v="0"/>
    <n v="0"/>
    <m/>
    <n v="0"/>
    <m/>
    <n v="0"/>
    <n v="0"/>
    <n v="0"/>
    <n v="0"/>
    <m/>
    <n v="0"/>
    <n v="0"/>
    <m/>
  </r>
  <r>
    <n v="1992"/>
    <x v="2"/>
    <x v="9"/>
    <x v="4"/>
    <m/>
    <m/>
    <x v="35"/>
    <x v="6"/>
    <x v="15"/>
    <x v="7"/>
    <m/>
    <m/>
    <m/>
    <m/>
    <m/>
    <n v="0"/>
    <m/>
    <n v="0"/>
    <n v="0"/>
    <n v="0"/>
    <n v="0"/>
    <m/>
    <n v="0"/>
    <m/>
    <n v="0"/>
    <n v="0"/>
    <n v="0"/>
    <n v="0"/>
    <m/>
    <n v="0"/>
    <n v="0"/>
    <m/>
  </r>
  <r>
    <n v="1993"/>
    <x v="2"/>
    <x v="9"/>
    <x v="4"/>
    <m/>
    <m/>
    <x v="35"/>
    <x v="6"/>
    <x v="15"/>
    <x v="7"/>
    <m/>
    <m/>
    <m/>
    <m/>
    <m/>
    <n v="0"/>
    <m/>
    <n v="0"/>
    <n v="0"/>
    <n v="0"/>
    <n v="0"/>
    <m/>
    <n v="0"/>
    <m/>
    <n v="0"/>
    <n v="0"/>
    <n v="0"/>
    <n v="0"/>
    <m/>
    <n v="0"/>
    <n v="0"/>
    <m/>
  </r>
  <r>
    <n v="1994"/>
    <x v="2"/>
    <x v="9"/>
    <x v="4"/>
    <m/>
    <m/>
    <x v="35"/>
    <x v="6"/>
    <x v="15"/>
    <x v="7"/>
    <m/>
    <m/>
    <m/>
    <m/>
    <m/>
    <n v="0"/>
    <m/>
    <n v="0"/>
    <n v="0"/>
    <n v="0"/>
    <n v="0"/>
    <m/>
    <n v="0"/>
    <m/>
    <n v="0"/>
    <n v="0"/>
    <n v="0"/>
    <n v="0"/>
    <m/>
    <n v="0"/>
    <n v="0"/>
    <m/>
  </r>
  <r>
    <n v="1995"/>
    <x v="2"/>
    <x v="9"/>
    <x v="4"/>
    <m/>
    <m/>
    <x v="35"/>
    <x v="6"/>
    <x v="15"/>
    <x v="7"/>
    <m/>
    <m/>
    <m/>
    <m/>
    <m/>
    <n v="0"/>
    <m/>
    <n v="0"/>
    <n v="0"/>
    <n v="0"/>
    <n v="0"/>
    <m/>
    <n v="0"/>
    <m/>
    <n v="0"/>
    <n v="0"/>
    <n v="0"/>
    <n v="0"/>
    <m/>
    <n v="0"/>
    <n v="0"/>
    <m/>
  </r>
  <r>
    <n v="1996"/>
    <x v="2"/>
    <x v="9"/>
    <x v="4"/>
    <m/>
    <m/>
    <x v="35"/>
    <x v="6"/>
    <x v="15"/>
    <x v="7"/>
    <m/>
    <m/>
    <m/>
    <m/>
    <m/>
    <n v="0"/>
    <m/>
    <n v="0"/>
    <n v="0"/>
    <n v="0"/>
    <n v="0"/>
    <m/>
    <n v="0"/>
    <m/>
    <n v="0"/>
    <n v="0"/>
    <n v="0"/>
    <n v="0"/>
    <m/>
    <n v="0"/>
    <n v="0"/>
    <m/>
  </r>
  <r>
    <n v="1997"/>
    <x v="2"/>
    <x v="9"/>
    <x v="4"/>
    <m/>
    <m/>
    <x v="35"/>
    <x v="6"/>
    <x v="15"/>
    <x v="7"/>
    <m/>
    <m/>
    <m/>
    <m/>
    <m/>
    <n v="0"/>
    <m/>
    <n v="0"/>
    <n v="0"/>
    <n v="0"/>
    <n v="0"/>
    <m/>
    <n v="0"/>
    <m/>
    <n v="0"/>
    <n v="0"/>
    <n v="0"/>
    <n v="0"/>
    <m/>
    <n v="0"/>
    <n v="0"/>
    <m/>
  </r>
  <r>
    <n v="1998"/>
    <x v="2"/>
    <x v="9"/>
    <x v="4"/>
    <m/>
    <m/>
    <x v="35"/>
    <x v="6"/>
    <x v="15"/>
    <x v="7"/>
    <m/>
    <m/>
    <m/>
    <m/>
    <m/>
    <n v="0"/>
    <m/>
    <n v="0"/>
    <n v="0"/>
    <n v="0"/>
    <n v="0"/>
    <m/>
    <n v="0"/>
    <m/>
    <n v="0"/>
    <n v="0"/>
    <n v="0"/>
    <n v="0"/>
    <m/>
    <n v="0"/>
    <n v="0"/>
    <m/>
  </r>
  <r>
    <n v="1999"/>
    <x v="2"/>
    <x v="9"/>
    <x v="4"/>
    <m/>
    <m/>
    <x v="35"/>
    <x v="6"/>
    <x v="15"/>
    <x v="7"/>
    <m/>
    <m/>
    <m/>
    <m/>
    <m/>
    <n v="0"/>
    <m/>
    <n v="0"/>
    <n v="0"/>
    <n v="0"/>
    <n v="0"/>
    <m/>
    <n v="0"/>
    <m/>
    <n v="0"/>
    <n v="0"/>
    <n v="0"/>
    <n v="0"/>
    <m/>
    <n v="0"/>
    <n v="0"/>
    <m/>
  </r>
  <r>
    <n v="2000"/>
    <x v="2"/>
    <x v="9"/>
    <x v="4"/>
    <m/>
    <m/>
    <x v="35"/>
    <x v="6"/>
    <x v="15"/>
    <x v="7"/>
    <m/>
    <m/>
    <m/>
    <m/>
    <m/>
    <n v="0"/>
    <m/>
    <n v="0"/>
    <n v="0"/>
    <n v="0"/>
    <n v="0"/>
    <m/>
    <n v="0"/>
    <m/>
    <n v="0"/>
    <n v="0"/>
    <n v="0"/>
    <n v="0"/>
    <m/>
    <n v="0"/>
    <n v="0"/>
    <m/>
  </r>
  <r>
    <n v="2001"/>
    <x v="2"/>
    <x v="9"/>
    <x v="4"/>
    <m/>
    <m/>
    <x v="35"/>
    <x v="6"/>
    <x v="15"/>
    <x v="7"/>
    <m/>
    <m/>
    <m/>
    <m/>
    <m/>
    <n v="0"/>
    <m/>
    <n v="0"/>
    <n v="0"/>
    <n v="0"/>
    <n v="0"/>
    <m/>
    <n v="0"/>
    <m/>
    <n v="0"/>
    <n v="0"/>
    <n v="0"/>
    <n v="0"/>
    <m/>
    <n v="0"/>
    <n v="0"/>
    <m/>
  </r>
  <r>
    <n v="2002"/>
    <x v="2"/>
    <x v="9"/>
    <x v="4"/>
    <m/>
    <m/>
    <x v="35"/>
    <x v="6"/>
    <x v="15"/>
    <x v="7"/>
    <m/>
    <m/>
    <m/>
    <m/>
    <m/>
    <n v="0"/>
    <m/>
    <n v="0"/>
    <n v="0"/>
    <n v="0"/>
    <n v="0"/>
    <m/>
    <n v="0"/>
    <m/>
    <n v="0"/>
    <n v="0"/>
    <n v="0"/>
    <n v="0"/>
    <m/>
    <n v="0"/>
    <n v="0"/>
    <m/>
  </r>
  <r>
    <n v="2003"/>
    <x v="2"/>
    <x v="9"/>
    <x v="4"/>
    <m/>
    <m/>
    <x v="35"/>
    <x v="6"/>
    <x v="15"/>
    <x v="7"/>
    <m/>
    <m/>
    <m/>
    <m/>
    <m/>
    <n v="0"/>
    <m/>
    <n v="0"/>
    <n v="0"/>
    <n v="0"/>
    <n v="0"/>
    <m/>
    <n v="0"/>
    <m/>
    <n v="0"/>
    <n v="0"/>
    <n v="0"/>
    <n v="0"/>
    <m/>
    <n v="0"/>
    <n v="0"/>
    <m/>
  </r>
  <r>
    <n v="2004"/>
    <x v="2"/>
    <x v="9"/>
    <x v="4"/>
    <m/>
    <m/>
    <x v="35"/>
    <x v="6"/>
    <x v="15"/>
    <x v="7"/>
    <m/>
    <m/>
    <m/>
    <m/>
    <m/>
    <n v="0"/>
    <m/>
    <n v="0"/>
    <n v="0"/>
    <n v="0"/>
    <n v="0"/>
    <m/>
    <n v="0"/>
    <m/>
    <n v="0"/>
    <n v="0"/>
    <n v="0"/>
    <n v="0"/>
    <m/>
    <n v="0"/>
    <n v="0"/>
    <m/>
  </r>
  <r>
    <n v="2005"/>
    <x v="2"/>
    <x v="9"/>
    <x v="4"/>
    <m/>
    <m/>
    <x v="35"/>
    <x v="6"/>
    <x v="15"/>
    <x v="7"/>
    <m/>
    <m/>
    <m/>
    <m/>
    <m/>
    <n v="0"/>
    <m/>
    <n v="0"/>
    <n v="0"/>
    <n v="0"/>
    <n v="0"/>
    <m/>
    <n v="0"/>
    <m/>
    <n v="0"/>
    <n v="0"/>
    <n v="0"/>
    <n v="0"/>
    <m/>
    <n v="0"/>
    <n v="0"/>
    <m/>
  </r>
  <r>
    <n v="2006"/>
    <x v="2"/>
    <x v="9"/>
    <x v="4"/>
    <m/>
    <m/>
    <x v="35"/>
    <x v="6"/>
    <x v="15"/>
    <x v="7"/>
    <m/>
    <m/>
    <m/>
    <m/>
    <m/>
    <n v="0"/>
    <m/>
    <n v="0"/>
    <n v="0"/>
    <n v="0"/>
    <n v="0"/>
    <m/>
    <n v="0"/>
    <m/>
    <n v="0"/>
    <n v="0"/>
    <n v="0"/>
    <n v="0"/>
    <m/>
    <n v="0"/>
    <n v="0"/>
    <m/>
  </r>
  <r>
    <n v="2007"/>
    <x v="2"/>
    <x v="9"/>
    <x v="4"/>
    <m/>
    <m/>
    <x v="35"/>
    <x v="6"/>
    <x v="15"/>
    <x v="7"/>
    <m/>
    <m/>
    <m/>
    <m/>
    <m/>
    <n v="0"/>
    <m/>
    <n v="0"/>
    <n v="0"/>
    <n v="0"/>
    <n v="0"/>
    <m/>
    <n v="0"/>
    <m/>
    <n v="0"/>
    <n v="0"/>
    <n v="0"/>
    <n v="0"/>
    <m/>
    <n v="0"/>
    <n v="0"/>
    <m/>
  </r>
  <r>
    <n v="2008"/>
    <x v="2"/>
    <x v="9"/>
    <x v="4"/>
    <m/>
    <m/>
    <x v="35"/>
    <x v="6"/>
    <x v="15"/>
    <x v="7"/>
    <m/>
    <m/>
    <m/>
    <m/>
    <m/>
    <n v="0"/>
    <m/>
    <n v="0"/>
    <n v="0"/>
    <n v="0"/>
    <n v="0"/>
    <m/>
    <n v="0"/>
    <m/>
    <n v="0"/>
    <n v="0"/>
    <n v="0"/>
    <n v="0"/>
    <m/>
    <n v="0"/>
    <n v="0"/>
    <m/>
  </r>
  <r>
    <n v="2009"/>
    <x v="2"/>
    <x v="9"/>
    <x v="4"/>
    <m/>
    <m/>
    <x v="35"/>
    <x v="6"/>
    <x v="15"/>
    <x v="7"/>
    <m/>
    <m/>
    <m/>
    <m/>
    <m/>
    <n v="0"/>
    <m/>
    <n v="0"/>
    <n v="0"/>
    <n v="0"/>
    <n v="0"/>
    <m/>
    <n v="0"/>
    <m/>
    <n v="0"/>
    <n v="0"/>
    <n v="0"/>
    <n v="0"/>
    <m/>
    <n v="0"/>
    <n v="0"/>
    <m/>
  </r>
  <r>
    <n v="2010"/>
    <x v="2"/>
    <x v="9"/>
    <x v="4"/>
    <m/>
    <m/>
    <x v="35"/>
    <x v="6"/>
    <x v="15"/>
    <x v="7"/>
    <m/>
    <m/>
    <m/>
    <m/>
    <m/>
    <n v="0"/>
    <m/>
    <n v="0"/>
    <n v="0"/>
    <n v="0"/>
    <n v="0"/>
    <m/>
    <n v="0"/>
    <m/>
    <n v="0"/>
    <n v="0"/>
    <n v="0"/>
    <n v="0"/>
    <m/>
    <n v="0"/>
    <n v="0"/>
    <m/>
  </r>
  <r>
    <n v="2011"/>
    <x v="2"/>
    <x v="9"/>
    <x v="4"/>
    <m/>
    <m/>
    <x v="35"/>
    <x v="6"/>
    <x v="15"/>
    <x v="7"/>
    <m/>
    <m/>
    <m/>
    <m/>
    <m/>
    <n v="0"/>
    <m/>
    <n v="0"/>
    <n v="0"/>
    <n v="0"/>
    <n v="0"/>
    <m/>
    <n v="0"/>
    <m/>
    <n v="0"/>
    <n v="0"/>
    <n v="0"/>
    <n v="0"/>
    <m/>
    <n v="0"/>
    <n v="0"/>
    <m/>
  </r>
  <r>
    <n v="2012"/>
    <x v="2"/>
    <x v="9"/>
    <x v="4"/>
    <m/>
    <m/>
    <x v="35"/>
    <x v="6"/>
    <x v="15"/>
    <x v="7"/>
    <m/>
    <m/>
    <m/>
    <m/>
    <m/>
    <n v="0"/>
    <m/>
    <n v="0"/>
    <n v="0"/>
    <n v="0"/>
    <n v="0"/>
    <m/>
    <n v="0"/>
    <m/>
    <n v="0"/>
    <n v="0"/>
    <n v="0"/>
    <n v="0"/>
    <m/>
    <n v="0"/>
    <n v="0"/>
    <m/>
  </r>
  <r>
    <n v="2013"/>
    <x v="2"/>
    <x v="9"/>
    <x v="4"/>
    <m/>
    <m/>
    <x v="35"/>
    <x v="6"/>
    <x v="15"/>
    <x v="7"/>
    <m/>
    <m/>
    <m/>
    <m/>
    <m/>
    <n v="0"/>
    <m/>
    <n v="0"/>
    <n v="0"/>
    <n v="0"/>
    <n v="0"/>
    <m/>
    <n v="0"/>
    <m/>
    <n v="0"/>
    <n v="0"/>
    <n v="0"/>
    <n v="0"/>
    <m/>
    <n v="0"/>
    <n v="0"/>
    <m/>
  </r>
  <r>
    <n v="2014"/>
    <x v="2"/>
    <x v="9"/>
    <x v="4"/>
    <m/>
    <m/>
    <x v="35"/>
    <x v="6"/>
    <x v="15"/>
    <x v="7"/>
    <m/>
    <m/>
    <m/>
    <m/>
    <m/>
    <n v="0"/>
    <m/>
    <n v="0"/>
    <n v="0"/>
    <n v="0"/>
    <n v="0"/>
    <m/>
    <n v="0"/>
    <m/>
    <n v="0"/>
    <n v="0"/>
    <n v="0"/>
    <n v="0"/>
    <m/>
    <n v="0"/>
    <n v="0"/>
    <m/>
  </r>
  <r>
    <n v="2015"/>
    <x v="2"/>
    <x v="9"/>
    <x v="4"/>
    <m/>
    <m/>
    <x v="35"/>
    <x v="6"/>
    <x v="15"/>
    <x v="7"/>
    <m/>
    <m/>
    <m/>
    <m/>
    <m/>
    <n v="0"/>
    <m/>
    <n v="0"/>
    <n v="0"/>
    <n v="0"/>
    <n v="0"/>
    <m/>
    <n v="0"/>
    <m/>
    <n v="0"/>
    <n v="0"/>
    <n v="0"/>
    <n v="0"/>
    <m/>
    <n v="0"/>
    <n v="0"/>
    <m/>
  </r>
  <r>
    <n v="2016"/>
    <x v="2"/>
    <x v="9"/>
    <x v="4"/>
    <m/>
    <m/>
    <x v="35"/>
    <x v="6"/>
    <x v="15"/>
    <x v="7"/>
    <m/>
    <m/>
    <m/>
    <m/>
    <m/>
    <n v="0"/>
    <m/>
    <n v="0"/>
    <n v="0"/>
    <n v="0"/>
    <n v="0"/>
    <m/>
    <n v="0"/>
    <m/>
    <n v="0"/>
    <n v="0"/>
    <n v="0"/>
    <n v="0"/>
    <m/>
    <n v="0"/>
    <n v="0"/>
    <m/>
  </r>
  <r>
    <n v="2017"/>
    <x v="2"/>
    <x v="9"/>
    <x v="4"/>
    <m/>
    <m/>
    <x v="35"/>
    <x v="6"/>
    <x v="15"/>
    <x v="7"/>
    <m/>
    <m/>
    <m/>
    <m/>
    <m/>
    <n v="0"/>
    <m/>
    <n v="0"/>
    <n v="0"/>
    <n v="0"/>
    <n v="0"/>
    <m/>
    <n v="0"/>
    <m/>
    <n v="0"/>
    <n v="0"/>
    <n v="0"/>
    <n v="0"/>
    <m/>
    <n v="0"/>
    <n v="0"/>
    <m/>
  </r>
  <r>
    <n v="2018"/>
    <x v="2"/>
    <x v="9"/>
    <x v="4"/>
    <m/>
    <m/>
    <x v="35"/>
    <x v="6"/>
    <x v="15"/>
    <x v="7"/>
    <m/>
    <m/>
    <m/>
    <m/>
    <m/>
    <n v="0"/>
    <m/>
    <n v="0"/>
    <n v="0"/>
    <n v="0"/>
    <n v="0"/>
    <m/>
    <n v="0"/>
    <m/>
    <n v="0"/>
    <n v="0"/>
    <n v="0"/>
    <n v="0"/>
    <m/>
    <n v="0"/>
    <n v="0"/>
    <m/>
  </r>
  <r>
    <n v="2019"/>
    <x v="2"/>
    <x v="9"/>
    <x v="4"/>
    <m/>
    <m/>
    <x v="35"/>
    <x v="6"/>
    <x v="15"/>
    <x v="7"/>
    <m/>
    <m/>
    <m/>
    <m/>
    <m/>
    <n v="0"/>
    <m/>
    <n v="0"/>
    <n v="0"/>
    <n v="0"/>
    <n v="0"/>
    <m/>
    <n v="0"/>
    <m/>
    <n v="0"/>
    <n v="0"/>
    <n v="0"/>
    <n v="0"/>
    <m/>
    <n v="0"/>
    <n v="0"/>
    <m/>
  </r>
  <r>
    <n v="2020"/>
    <x v="2"/>
    <x v="9"/>
    <x v="4"/>
    <m/>
    <m/>
    <x v="35"/>
    <x v="6"/>
    <x v="15"/>
    <x v="7"/>
    <m/>
    <m/>
    <m/>
    <m/>
    <m/>
    <n v="0"/>
    <m/>
    <n v="0"/>
    <n v="0"/>
    <n v="0"/>
    <n v="0"/>
    <m/>
    <n v="0"/>
    <m/>
    <n v="0"/>
    <n v="0"/>
    <n v="0"/>
    <n v="0"/>
    <m/>
    <n v="0"/>
    <n v="0"/>
    <m/>
  </r>
  <r>
    <n v="2021"/>
    <x v="2"/>
    <x v="9"/>
    <x v="4"/>
    <m/>
    <m/>
    <x v="35"/>
    <x v="6"/>
    <x v="15"/>
    <x v="7"/>
    <m/>
    <m/>
    <m/>
    <m/>
    <m/>
    <n v="0"/>
    <m/>
    <n v="0"/>
    <n v="0"/>
    <n v="0"/>
    <n v="0"/>
    <m/>
    <n v="0"/>
    <m/>
    <n v="0"/>
    <n v="0"/>
    <n v="0"/>
    <n v="0"/>
    <m/>
    <n v="0"/>
    <n v="0"/>
    <m/>
  </r>
  <r>
    <n v="2022"/>
    <x v="2"/>
    <x v="9"/>
    <x v="4"/>
    <m/>
    <m/>
    <x v="35"/>
    <x v="6"/>
    <x v="15"/>
    <x v="7"/>
    <m/>
    <m/>
    <m/>
    <m/>
    <m/>
    <n v="0"/>
    <m/>
    <n v="0"/>
    <n v="0"/>
    <n v="0"/>
    <n v="0"/>
    <m/>
    <n v="0"/>
    <m/>
    <n v="0"/>
    <n v="0"/>
    <n v="0"/>
    <n v="0"/>
    <m/>
    <n v="0"/>
    <n v="0"/>
    <m/>
  </r>
  <r>
    <n v="2023"/>
    <x v="2"/>
    <x v="9"/>
    <x v="4"/>
    <m/>
    <m/>
    <x v="35"/>
    <x v="6"/>
    <x v="15"/>
    <x v="7"/>
    <m/>
    <m/>
    <m/>
    <m/>
    <m/>
    <n v="0"/>
    <m/>
    <n v="0"/>
    <n v="0"/>
    <n v="0"/>
    <n v="0"/>
    <m/>
    <n v="0"/>
    <m/>
    <n v="0"/>
    <n v="0"/>
    <n v="0"/>
    <n v="0"/>
    <m/>
    <n v="0"/>
    <n v="0"/>
    <m/>
  </r>
  <r>
    <n v="2024"/>
    <x v="2"/>
    <x v="9"/>
    <x v="4"/>
    <m/>
    <m/>
    <x v="35"/>
    <x v="6"/>
    <x v="15"/>
    <x v="7"/>
    <m/>
    <m/>
    <m/>
    <m/>
    <m/>
    <n v="0"/>
    <m/>
    <n v="0"/>
    <n v="0"/>
    <n v="0"/>
    <n v="0"/>
    <m/>
    <n v="0"/>
    <m/>
    <n v="0"/>
    <n v="0"/>
    <n v="0"/>
    <n v="0"/>
    <m/>
    <n v="0"/>
    <n v="0"/>
    <m/>
  </r>
  <r>
    <n v="2025"/>
    <x v="2"/>
    <x v="9"/>
    <x v="4"/>
    <m/>
    <m/>
    <x v="35"/>
    <x v="6"/>
    <x v="15"/>
    <x v="7"/>
    <m/>
    <m/>
    <m/>
    <m/>
    <m/>
    <n v="0"/>
    <m/>
    <n v="0"/>
    <n v="0"/>
    <n v="0"/>
    <n v="0"/>
    <m/>
    <n v="0"/>
    <m/>
    <n v="0"/>
    <n v="0"/>
    <n v="0"/>
    <n v="0"/>
    <m/>
    <n v="0"/>
    <n v="0"/>
    <m/>
  </r>
  <r>
    <n v="2026"/>
    <x v="2"/>
    <x v="9"/>
    <x v="4"/>
    <m/>
    <m/>
    <x v="35"/>
    <x v="6"/>
    <x v="15"/>
    <x v="7"/>
    <m/>
    <m/>
    <m/>
    <m/>
    <m/>
    <n v="0"/>
    <m/>
    <n v="0"/>
    <n v="0"/>
    <n v="0"/>
    <n v="0"/>
    <m/>
    <n v="0"/>
    <m/>
    <n v="0"/>
    <n v="0"/>
    <n v="0"/>
    <n v="0"/>
    <m/>
    <n v="0"/>
    <n v="0"/>
    <m/>
  </r>
  <r>
    <n v="2027"/>
    <x v="2"/>
    <x v="9"/>
    <x v="4"/>
    <m/>
    <m/>
    <x v="35"/>
    <x v="6"/>
    <x v="15"/>
    <x v="7"/>
    <m/>
    <m/>
    <m/>
    <m/>
    <m/>
    <n v="0"/>
    <m/>
    <n v="0"/>
    <n v="0"/>
    <n v="0"/>
    <n v="0"/>
    <m/>
    <n v="0"/>
    <m/>
    <n v="0"/>
    <n v="0"/>
    <n v="0"/>
    <n v="0"/>
    <m/>
    <n v="0"/>
    <n v="0"/>
    <m/>
  </r>
  <r>
    <n v="2028"/>
    <x v="2"/>
    <x v="9"/>
    <x v="4"/>
    <m/>
    <m/>
    <x v="35"/>
    <x v="6"/>
    <x v="15"/>
    <x v="7"/>
    <m/>
    <m/>
    <m/>
    <m/>
    <m/>
    <n v="0"/>
    <m/>
    <n v="0"/>
    <n v="0"/>
    <n v="0"/>
    <n v="0"/>
    <m/>
    <n v="0"/>
    <m/>
    <n v="0"/>
    <n v="0"/>
    <n v="0"/>
    <n v="0"/>
    <m/>
    <n v="0"/>
    <n v="0"/>
    <m/>
  </r>
  <r>
    <n v="2029"/>
    <x v="2"/>
    <x v="9"/>
    <x v="4"/>
    <m/>
    <m/>
    <x v="35"/>
    <x v="6"/>
    <x v="15"/>
    <x v="7"/>
    <m/>
    <m/>
    <m/>
    <m/>
    <m/>
    <n v="0"/>
    <m/>
    <n v="0"/>
    <n v="0"/>
    <n v="0"/>
    <n v="0"/>
    <m/>
    <n v="0"/>
    <m/>
    <n v="0"/>
    <n v="0"/>
    <n v="0"/>
    <n v="0"/>
    <m/>
    <n v="0"/>
    <n v="0"/>
    <m/>
  </r>
  <r>
    <n v="2030"/>
    <x v="2"/>
    <x v="9"/>
    <x v="4"/>
    <m/>
    <m/>
    <x v="35"/>
    <x v="6"/>
    <x v="15"/>
    <x v="7"/>
    <m/>
    <m/>
    <m/>
    <m/>
    <m/>
    <n v="0"/>
    <m/>
    <n v="0"/>
    <n v="0"/>
    <n v="0"/>
    <n v="0"/>
    <m/>
    <n v="0"/>
    <m/>
    <n v="0"/>
    <n v="0"/>
    <n v="0"/>
    <n v="0"/>
    <m/>
    <n v="0"/>
    <n v="0"/>
    <m/>
  </r>
  <r>
    <n v="2031"/>
    <x v="2"/>
    <x v="9"/>
    <x v="4"/>
    <m/>
    <m/>
    <x v="35"/>
    <x v="6"/>
    <x v="15"/>
    <x v="7"/>
    <m/>
    <m/>
    <m/>
    <m/>
    <m/>
    <n v="0"/>
    <m/>
    <n v="0"/>
    <n v="0"/>
    <n v="0"/>
    <n v="0"/>
    <m/>
    <n v="0"/>
    <m/>
    <n v="0"/>
    <n v="0"/>
    <n v="0"/>
    <n v="0"/>
    <m/>
    <n v="0"/>
    <n v="0"/>
    <m/>
  </r>
  <r>
    <n v="2032"/>
    <x v="2"/>
    <x v="9"/>
    <x v="4"/>
    <m/>
    <m/>
    <x v="35"/>
    <x v="6"/>
    <x v="15"/>
    <x v="7"/>
    <m/>
    <m/>
    <m/>
    <m/>
    <m/>
    <n v="0"/>
    <m/>
    <n v="0"/>
    <n v="0"/>
    <n v="0"/>
    <n v="0"/>
    <m/>
    <n v="0"/>
    <m/>
    <n v="0"/>
    <n v="0"/>
    <n v="0"/>
    <n v="0"/>
    <m/>
    <n v="0"/>
    <n v="0"/>
    <m/>
  </r>
  <r>
    <n v="2033"/>
    <x v="2"/>
    <x v="9"/>
    <x v="4"/>
    <m/>
    <m/>
    <x v="35"/>
    <x v="6"/>
    <x v="15"/>
    <x v="7"/>
    <m/>
    <m/>
    <m/>
    <m/>
    <m/>
    <n v="0"/>
    <m/>
    <n v="0"/>
    <n v="0"/>
    <n v="0"/>
    <n v="0"/>
    <m/>
    <n v="0"/>
    <m/>
    <n v="0"/>
    <n v="0"/>
    <n v="0"/>
    <n v="0"/>
    <m/>
    <n v="0"/>
    <n v="0"/>
    <m/>
  </r>
  <r>
    <n v="2034"/>
    <x v="2"/>
    <x v="9"/>
    <x v="4"/>
    <m/>
    <m/>
    <x v="35"/>
    <x v="6"/>
    <x v="15"/>
    <x v="7"/>
    <m/>
    <m/>
    <m/>
    <m/>
    <m/>
    <n v="0"/>
    <m/>
    <n v="0"/>
    <n v="0"/>
    <n v="0"/>
    <n v="0"/>
    <m/>
    <n v="0"/>
    <m/>
    <n v="0"/>
    <n v="0"/>
    <n v="0"/>
    <n v="0"/>
    <m/>
    <n v="0"/>
    <n v="0"/>
    <m/>
  </r>
  <r>
    <n v="2035"/>
    <x v="2"/>
    <x v="9"/>
    <x v="4"/>
    <m/>
    <m/>
    <x v="35"/>
    <x v="6"/>
    <x v="15"/>
    <x v="7"/>
    <m/>
    <m/>
    <m/>
    <m/>
    <m/>
    <n v="0"/>
    <m/>
    <n v="0"/>
    <n v="0"/>
    <n v="0"/>
    <n v="0"/>
    <m/>
    <n v="0"/>
    <m/>
    <n v="0"/>
    <n v="0"/>
    <n v="0"/>
    <n v="0"/>
    <m/>
    <n v="0"/>
    <n v="0"/>
    <m/>
  </r>
  <r>
    <n v="2036"/>
    <x v="2"/>
    <x v="9"/>
    <x v="4"/>
    <m/>
    <m/>
    <x v="35"/>
    <x v="6"/>
    <x v="15"/>
    <x v="7"/>
    <m/>
    <m/>
    <m/>
    <m/>
    <m/>
    <n v="0"/>
    <m/>
    <n v="0"/>
    <n v="0"/>
    <n v="0"/>
    <n v="0"/>
    <m/>
    <n v="0"/>
    <m/>
    <n v="0"/>
    <n v="0"/>
    <n v="0"/>
    <n v="0"/>
    <m/>
    <n v="0"/>
    <n v="0"/>
    <m/>
  </r>
  <r>
    <n v="2037"/>
    <x v="2"/>
    <x v="9"/>
    <x v="4"/>
    <m/>
    <m/>
    <x v="35"/>
    <x v="6"/>
    <x v="15"/>
    <x v="7"/>
    <m/>
    <m/>
    <m/>
    <m/>
    <m/>
    <n v="0"/>
    <m/>
    <n v="0"/>
    <n v="0"/>
    <n v="0"/>
    <n v="0"/>
    <m/>
    <n v="0"/>
    <m/>
    <n v="0"/>
    <n v="0"/>
    <n v="0"/>
    <n v="0"/>
    <m/>
    <n v="0"/>
    <n v="0"/>
    <m/>
  </r>
  <r>
    <n v="2038"/>
    <x v="2"/>
    <x v="9"/>
    <x v="4"/>
    <m/>
    <m/>
    <x v="35"/>
    <x v="6"/>
    <x v="15"/>
    <x v="7"/>
    <m/>
    <m/>
    <m/>
    <m/>
    <m/>
    <n v="0"/>
    <m/>
    <n v="0"/>
    <n v="0"/>
    <n v="0"/>
    <n v="0"/>
    <m/>
    <n v="0"/>
    <m/>
    <n v="0"/>
    <n v="0"/>
    <n v="0"/>
    <n v="0"/>
    <m/>
    <n v="0"/>
    <n v="0"/>
    <m/>
  </r>
  <r>
    <n v="2039"/>
    <x v="2"/>
    <x v="9"/>
    <x v="4"/>
    <m/>
    <m/>
    <x v="35"/>
    <x v="6"/>
    <x v="15"/>
    <x v="7"/>
    <m/>
    <m/>
    <m/>
    <m/>
    <m/>
    <n v="0"/>
    <m/>
    <n v="0"/>
    <n v="0"/>
    <n v="0"/>
    <n v="0"/>
    <m/>
    <n v="0"/>
    <m/>
    <n v="0"/>
    <n v="0"/>
    <n v="0"/>
    <n v="0"/>
    <m/>
    <n v="0"/>
    <n v="0"/>
    <m/>
  </r>
  <r>
    <n v="2040"/>
    <x v="2"/>
    <x v="9"/>
    <x v="4"/>
    <m/>
    <m/>
    <x v="35"/>
    <x v="6"/>
    <x v="15"/>
    <x v="7"/>
    <m/>
    <m/>
    <m/>
    <m/>
    <m/>
    <n v="0"/>
    <m/>
    <n v="0"/>
    <n v="0"/>
    <n v="0"/>
    <n v="0"/>
    <m/>
    <n v="0"/>
    <m/>
    <n v="0"/>
    <n v="0"/>
    <n v="0"/>
    <n v="0"/>
    <m/>
    <n v="0"/>
    <n v="0"/>
    <m/>
  </r>
  <r>
    <n v="2041"/>
    <x v="2"/>
    <x v="9"/>
    <x v="4"/>
    <m/>
    <m/>
    <x v="35"/>
    <x v="6"/>
    <x v="15"/>
    <x v="7"/>
    <m/>
    <m/>
    <m/>
    <m/>
    <m/>
    <n v="0"/>
    <m/>
    <n v="0"/>
    <n v="0"/>
    <n v="0"/>
    <n v="0"/>
    <m/>
    <n v="0"/>
    <m/>
    <n v="0"/>
    <n v="0"/>
    <n v="0"/>
    <n v="0"/>
    <m/>
    <n v="0"/>
    <n v="0"/>
    <m/>
  </r>
  <r>
    <n v="2042"/>
    <x v="2"/>
    <x v="9"/>
    <x v="4"/>
    <m/>
    <m/>
    <x v="35"/>
    <x v="6"/>
    <x v="15"/>
    <x v="7"/>
    <m/>
    <m/>
    <m/>
    <m/>
    <m/>
    <n v="0"/>
    <m/>
    <n v="0"/>
    <n v="0"/>
    <n v="0"/>
    <n v="0"/>
    <m/>
    <n v="0"/>
    <m/>
    <n v="0"/>
    <n v="0"/>
    <n v="0"/>
    <n v="0"/>
    <m/>
    <n v="0"/>
    <n v="0"/>
    <m/>
  </r>
  <r>
    <n v="2043"/>
    <x v="2"/>
    <x v="9"/>
    <x v="4"/>
    <m/>
    <m/>
    <x v="35"/>
    <x v="6"/>
    <x v="15"/>
    <x v="7"/>
    <m/>
    <m/>
    <m/>
    <m/>
    <m/>
    <n v="0"/>
    <m/>
    <n v="0"/>
    <n v="0"/>
    <n v="0"/>
    <n v="0"/>
    <m/>
    <n v="0"/>
    <m/>
    <n v="0"/>
    <n v="0"/>
    <n v="0"/>
    <n v="0"/>
    <m/>
    <n v="0"/>
    <n v="0"/>
    <m/>
  </r>
  <r>
    <n v="2044"/>
    <x v="2"/>
    <x v="9"/>
    <x v="4"/>
    <m/>
    <m/>
    <x v="35"/>
    <x v="6"/>
    <x v="15"/>
    <x v="7"/>
    <m/>
    <m/>
    <m/>
    <m/>
    <m/>
    <n v="0"/>
    <m/>
    <n v="0"/>
    <n v="0"/>
    <n v="0"/>
    <n v="0"/>
    <m/>
    <n v="0"/>
    <m/>
    <n v="0"/>
    <n v="0"/>
    <n v="0"/>
    <n v="0"/>
    <m/>
    <n v="0"/>
    <n v="0"/>
    <m/>
  </r>
  <r>
    <n v="2045"/>
    <x v="2"/>
    <x v="9"/>
    <x v="4"/>
    <m/>
    <m/>
    <x v="35"/>
    <x v="6"/>
    <x v="15"/>
    <x v="7"/>
    <m/>
    <m/>
    <m/>
    <m/>
    <m/>
    <n v="0"/>
    <m/>
    <n v="0"/>
    <n v="0"/>
    <n v="0"/>
    <n v="0"/>
    <m/>
    <n v="0"/>
    <m/>
    <n v="0"/>
    <n v="0"/>
    <n v="0"/>
    <n v="0"/>
    <m/>
    <n v="0"/>
    <n v="0"/>
    <m/>
  </r>
  <r>
    <n v="2046"/>
    <x v="2"/>
    <x v="9"/>
    <x v="4"/>
    <m/>
    <m/>
    <x v="35"/>
    <x v="6"/>
    <x v="15"/>
    <x v="7"/>
    <m/>
    <m/>
    <m/>
    <m/>
    <m/>
    <n v="0"/>
    <m/>
    <n v="0"/>
    <n v="0"/>
    <n v="0"/>
    <n v="0"/>
    <m/>
    <n v="0"/>
    <m/>
    <n v="0"/>
    <n v="0"/>
    <n v="0"/>
    <n v="0"/>
    <m/>
    <n v="0"/>
    <n v="0"/>
    <m/>
  </r>
  <r>
    <n v="2047"/>
    <x v="2"/>
    <x v="9"/>
    <x v="4"/>
    <m/>
    <m/>
    <x v="35"/>
    <x v="6"/>
    <x v="15"/>
    <x v="7"/>
    <m/>
    <m/>
    <m/>
    <m/>
    <m/>
    <n v="0"/>
    <m/>
    <n v="0"/>
    <n v="0"/>
    <n v="0"/>
    <n v="0"/>
    <m/>
    <n v="0"/>
    <m/>
    <n v="0"/>
    <n v="0"/>
    <n v="0"/>
    <n v="0"/>
    <m/>
    <n v="0"/>
    <n v="0"/>
    <m/>
  </r>
  <r>
    <n v="2048"/>
    <x v="2"/>
    <x v="9"/>
    <x v="4"/>
    <m/>
    <m/>
    <x v="35"/>
    <x v="6"/>
    <x v="15"/>
    <x v="7"/>
    <m/>
    <m/>
    <m/>
    <m/>
    <m/>
    <n v="0"/>
    <m/>
    <n v="0"/>
    <n v="0"/>
    <n v="0"/>
    <n v="0"/>
    <m/>
    <n v="0"/>
    <m/>
    <n v="0"/>
    <n v="0"/>
    <n v="0"/>
    <n v="0"/>
    <m/>
    <n v="0"/>
    <n v="0"/>
    <m/>
  </r>
  <r>
    <n v="2049"/>
    <x v="2"/>
    <x v="9"/>
    <x v="4"/>
    <m/>
    <m/>
    <x v="35"/>
    <x v="6"/>
    <x v="15"/>
    <x v="7"/>
    <m/>
    <m/>
    <m/>
    <m/>
    <m/>
    <n v="0"/>
    <m/>
    <n v="0"/>
    <n v="0"/>
    <n v="0"/>
    <n v="0"/>
    <m/>
    <n v="0"/>
    <m/>
    <n v="0"/>
    <n v="0"/>
    <n v="0"/>
    <n v="0"/>
    <m/>
    <n v="0"/>
    <n v="0"/>
    <m/>
  </r>
  <r>
    <n v="2050"/>
    <x v="2"/>
    <x v="9"/>
    <x v="4"/>
    <m/>
    <m/>
    <x v="35"/>
    <x v="6"/>
    <x v="15"/>
    <x v="7"/>
    <m/>
    <m/>
    <m/>
    <m/>
    <m/>
    <n v="0"/>
    <m/>
    <n v="0"/>
    <n v="0"/>
    <n v="0"/>
    <n v="0"/>
    <m/>
    <n v="0"/>
    <m/>
    <n v="0"/>
    <n v="0"/>
    <n v="0"/>
    <n v="0"/>
    <m/>
    <n v="0"/>
    <n v="0"/>
    <m/>
  </r>
  <r>
    <n v="2051"/>
    <x v="2"/>
    <x v="9"/>
    <x v="4"/>
    <m/>
    <m/>
    <x v="35"/>
    <x v="6"/>
    <x v="15"/>
    <x v="7"/>
    <m/>
    <m/>
    <m/>
    <m/>
    <m/>
    <n v="0"/>
    <m/>
    <n v="0"/>
    <n v="0"/>
    <n v="0"/>
    <n v="0"/>
    <m/>
    <n v="0"/>
    <m/>
    <n v="0"/>
    <n v="0"/>
    <n v="0"/>
    <n v="0"/>
    <m/>
    <n v="0"/>
    <n v="0"/>
    <m/>
  </r>
  <r>
    <n v="2052"/>
    <x v="2"/>
    <x v="9"/>
    <x v="4"/>
    <m/>
    <m/>
    <x v="35"/>
    <x v="6"/>
    <x v="15"/>
    <x v="7"/>
    <m/>
    <m/>
    <m/>
    <m/>
    <m/>
    <n v="0"/>
    <m/>
    <n v="0"/>
    <n v="0"/>
    <n v="0"/>
    <n v="0"/>
    <m/>
    <n v="0"/>
    <m/>
    <n v="0"/>
    <n v="0"/>
    <n v="0"/>
    <n v="0"/>
    <m/>
    <n v="0"/>
    <n v="0"/>
    <m/>
  </r>
  <r>
    <n v="2053"/>
    <x v="2"/>
    <x v="9"/>
    <x v="4"/>
    <m/>
    <m/>
    <x v="35"/>
    <x v="6"/>
    <x v="15"/>
    <x v="7"/>
    <m/>
    <m/>
    <m/>
    <m/>
    <m/>
    <n v="0"/>
    <m/>
    <n v="0"/>
    <n v="0"/>
    <n v="0"/>
    <n v="0"/>
    <m/>
    <n v="0"/>
    <m/>
    <n v="0"/>
    <n v="0"/>
    <n v="0"/>
    <n v="0"/>
    <m/>
    <n v="0"/>
    <n v="0"/>
    <m/>
  </r>
  <r>
    <n v="2054"/>
    <x v="2"/>
    <x v="9"/>
    <x v="4"/>
    <m/>
    <m/>
    <x v="35"/>
    <x v="6"/>
    <x v="15"/>
    <x v="7"/>
    <m/>
    <m/>
    <m/>
    <m/>
    <m/>
    <n v="0"/>
    <m/>
    <n v="0"/>
    <n v="0"/>
    <n v="0"/>
    <n v="0"/>
    <m/>
    <n v="0"/>
    <m/>
    <n v="0"/>
    <n v="0"/>
    <n v="0"/>
    <n v="0"/>
    <m/>
    <n v="0"/>
    <n v="0"/>
    <m/>
  </r>
  <r>
    <n v="2055"/>
    <x v="2"/>
    <x v="9"/>
    <x v="4"/>
    <m/>
    <m/>
    <x v="35"/>
    <x v="6"/>
    <x v="15"/>
    <x v="7"/>
    <m/>
    <m/>
    <m/>
    <m/>
    <m/>
    <n v="0"/>
    <m/>
    <n v="0"/>
    <n v="0"/>
    <n v="0"/>
    <n v="0"/>
    <m/>
    <n v="0"/>
    <m/>
    <n v="0"/>
    <n v="0"/>
    <n v="0"/>
    <n v="0"/>
    <m/>
    <n v="0"/>
    <n v="0"/>
    <m/>
  </r>
  <r>
    <n v="2056"/>
    <x v="2"/>
    <x v="9"/>
    <x v="4"/>
    <m/>
    <m/>
    <x v="35"/>
    <x v="6"/>
    <x v="15"/>
    <x v="7"/>
    <m/>
    <m/>
    <m/>
    <m/>
    <m/>
    <n v="0"/>
    <m/>
    <n v="0"/>
    <n v="0"/>
    <n v="0"/>
    <n v="0"/>
    <m/>
    <n v="0"/>
    <m/>
    <n v="0"/>
    <n v="0"/>
    <n v="0"/>
    <n v="0"/>
    <m/>
    <n v="0"/>
    <n v="0"/>
    <m/>
  </r>
  <r>
    <n v="2057"/>
    <x v="2"/>
    <x v="9"/>
    <x v="4"/>
    <m/>
    <m/>
    <x v="35"/>
    <x v="6"/>
    <x v="15"/>
    <x v="7"/>
    <m/>
    <m/>
    <m/>
    <m/>
    <m/>
    <n v="0"/>
    <m/>
    <n v="0"/>
    <n v="0"/>
    <n v="0"/>
    <n v="0"/>
    <m/>
    <n v="0"/>
    <m/>
    <n v="0"/>
    <n v="0"/>
    <n v="0"/>
    <n v="0"/>
    <m/>
    <n v="0"/>
    <n v="0"/>
    <m/>
  </r>
  <r>
    <n v="2058"/>
    <x v="2"/>
    <x v="9"/>
    <x v="4"/>
    <m/>
    <m/>
    <x v="35"/>
    <x v="6"/>
    <x v="15"/>
    <x v="7"/>
    <m/>
    <m/>
    <m/>
    <m/>
    <m/>
    <n v="0"/>
    <m/>
    <n v="0"/>
    <n v="0"/>
    <n v="0"/>
    <n v="0"/>
    <m/>
    <n v="0"/>
    <m/>
    <n v="0"/>
    <n v="0"/>
    <n v="0"/>
    <n v="0"/>
    <m/>
    <n v="0"/>
    <n v="0"/>
    <m/>
  </r>
  <r>
    <n v="2059"/>
    <x v="2"/>
    <x v="9"/>
    <x v="4"/>
    <m/>
    <m/>
    <x v="35"/>
    <x v="6"/>
    <x v="15"/>
    <x v="7"/>
    <m/>
    <m/>
    <m/>
    <m/>
    <m/>
    <n v="0"/>
    <m/>
    <n v="0"/>
    <n v="0"/>
    <n v="0"/>
    <n v="0"/>
    <m/>
    <n v="0"/>
    <m/>
    <n v="0"/>
    <n v="0"/>
    <n v="0"/>
    <n v="0"/>
    <m/>
    <n v="0"/>
    <n v="0"/>
    <m/>
  </r>
  <r>
    <n v="2060"/>
    <x v="2"/>
    <x v="9"/>
    <x v="4"/>
    <m/>
    <m/>
    <x v="35"/>
    <x v="6"/>
    <x v="15"/>
    <x v="7"/>
    <m/>
    <m/>
    <m/>
    <m/>
    <m/>
    <n v="0"/>
    <m/>
    <n v="0"/>
    <n v="0"/>
    <n v="0"/>
    <n v="0"/>
    <m/>
    <n v="0"/>
    <m/>
    <n v="0"/>
    <n v="0"/>
    <n v="0"/>
    <n v="0"/>
    <m/>
    <n v="0"/>
    <n v="0"/>
    <m/>
  </r>
  <r>
    <n v="2061"/>
    <x v="2"/>
    <x v="9"/>
    <x v="4"/>
    <m/>
    <m/>
    <x v="35"/>
    <x v="6"/>
    <x v="15"/>
    <x v="7"/>
    <m/>
    <m/>
    <m/>
    <m/>
    <m/>
    <n v="0"/>
    <m/>
    <n v="0"/>
    <n v="0"/>
    <n v="0"/>
    <n v="0"/>
    <m/>
    <n v="0"/>
    <m/>
    <n v="0"/>
    <n v="0"/>
    <n v="0"/>
    <n v="0"/>
    <m/>
    <n v="0"/>
    <n v="0"/>
    <m/>
  </r>
  <r>
    <n v="2062"/>
    <x v="2"/>
    <x v="9"/>
    <x v="4"/>
    <m/>
    <m/>
    <x v="35"/>
    <x v="6"/>
    <x v="15"/>
    <x v="7"/>
    <m/>
    <m/>
    <m/>
    <m/>
    <m/>
    <n v="0"/>
    <m/>
    <n v="0"/>
    <n v="0"/>
    <n v="0"/>
    <n v="0"/>
    <m/>
    <n v="0"/>
    <m/>
    <n v="0"/>
    <n v="0"/>
    <n v="0"/>
    <n v="0"/>
    <m/>
    <n v="0"/>
    <n v="0"/>
    <m/>
  </r>
  <r>
    <n v="2063"/>
    <x v="2"/>
    <x v="9"/>
    <x v="4"/>
    <m/>
    <m/>
    <x v="35"/>
    <x v="6"/>
    <x v="15"/>
    <x v="7"/>
    <m/>
    <m/>
    <m/>
    <m/>
    <m/>
    <n v="0"/>
    <m/>
    <n v="0"/>
    <n v="0"/>
    <n v="0"/>
    <n v="0"/>
    <m/>
    <n v="0"/>
    <m/>
    <n v="0"/>
    <n v="0"/>
    <n v="0"/>
    <n v="0"/>
    <m/>
    <n v="0"/>
    <n v="0"/>
    <m/>
  </r>
  <r>
    <n v="2064"/>
    <x v="2"/>
    <x v="9"/>
    <x v="4"/>
    <m/>
    <m/>
    <x v="35"/>
    <x v="6"/>
    <x v="15"/>
    <x v="7"/>
    <m/>
    <m/>
    <m/>
    <m/>
    <m/>
    <n v="0"/>
    <m/>
    <n v="0"/>
    <n v="0"/>
    <n v="0"/>
    <n v="0"/>
    <m/>
    <n v="0"/>
    <m/>
    <n v="0"/>
    <n v="0"/>
    <n v="0"/>
    <n v="0"/>
    <m/>
    <n v="0"/>
    <n v="0"/>
    <m/>
  </r>
  <r>
    <n v="2065"/>
    <x v="2"/>
    <x v="9"/>
    <x v="4"/>
    <m/>
    <m/>
    <x v="35"/>
    <x v="6"/>
    <x v="15"/>
    <x v="7"/>
    <m/>
    <m/>
    <m/>
    <m/>
    <m/>
    <n v="0"/>
    <m/>
    <n v="0"/>
    <n v="0"/>
    <n v="0"/>
    <n v="0"/>
    <m/>
    <n v="0"/>
    <m/>
    <n v="0"/>
    <n v="0"/>
    <n v="0"/>
    <n v="0"/>
    <m/>
    <n v="0"/>
    <n v="0"/>
    <m/>
  </r>
  <r>
    <n v="2066"/>
    <x v="2"/>
    <x v="9"/>
    <x v="4"/>
    <m/>
    <m/>
    <x v="35"/>
    <x v="6"/>
    <x v="15"/>
    <x v="7"/>
    <m/>
    <m/>
    <m/>
    <m/>
    <m/>
    <n v="0"/>
    <m/>
    <n v="0"/>
    <n v="0"/>
    <n v="0"/>
    <n v="0"/>
    <m/>
    <n v="0"/>
    <m/>
    <n v="0"/>
    <n v="0"/>
    <n v="0"/>
    <n v="0"/>
    <m/>
    <n v="0"/>
    <n v="0"/>
    <m/>
  </r>
  <r>
    <n v="2067"/>
    <x v="2"/>
    <x v="9"/>
    <x v="4"/>
    <m/>
    <m/>
    <x v="35"/>
    <x v="6"/>
    <x v="15"/>
    <x v="7"/>
    <m/>
    <m/>
    <m/>
    <m/>
    <m/>
    <n v="0"/>
    <m/>
    <n v="0"/>
    <n v="0"/>
    <n v="0"/>
    <n v="0"/>
    <m/>
    <n v="0"/>
    <m/>
    <n v="0"/>
    <n v="0"/>
    <n v="0"/>
    <n v="0"/>
    <m/>
    <n v="0"/>
    <n v="0"/>
    <m/>
  </r>
  <r>
    <n v="2068"/>
    <x v="2"/>
    <x v="9"/>
    <x v="4"/>
    <m/>
    <m/>
    <x v="35"/>
    <x v="6"/>
    <x v="15"/>
    <x v="7"/>
    <m/>
    <m/>
    <m/>
    <m/>
    <m/>
    <n v="0"/>
    <m/>
    <n v="0"/>
    <n v="0"/>
    <n v="0"/>
    <n v="0"/>
    <m/>
    <n v="0"/>
    <m/>
    <n v="0"/>
    <n v="0"/>
    <n v="0"/>
    <n v="0"/>
    <m/>
    <n v="0"/>
    <n v="0"/>
    <m/>
  </r>
  <r>
    <n v="2069"/>
    <x v="2"/>
    <x v="9"/>
    <x v="4"/>
    <m/>
    <m/>
    <x v="35"/>
    <x v="6"/>
    <x v="15"/>
    <x v="7"/>
    <m/>
    <m/>
    <m/>
    <m/>
    <m/>
    <n v="0"/>
    <m/>
    <n v="0"/>
    <n v="0"/>
    <n v="0"/>
    <n v="0"/>
    <m/>
    <n v="0"/>
    <m/>
    <n v="0"/>
    <n v="0"/>
    <n v="0"/>
    <n v="0"/>
    <m/>
    <n v="0"/>
    <n v="0"/>
    <m/>
  </r>
  <r>
    <n v="2070"/>
    <x v="2"/>
    <x v="9"/>
    <x v="4"/>
    <m/>
    <m/>
    <x v="35"/>
    <x v="6"/>
    <x v="15"/>
    <x v="7"/>
    <m/>
    <m/>
    <m/>
    <m/>
    <m/>
    <n v="0"/>
    <m/>
    <n v="0"/>
    <n v="0"/>
    <n v="0"/>
    <n v="0"/>
    <m/>
    <n v="0"/>
    <m/>
    <n v="0"/>
    <n v="0"/>
    <n v="0"/>
    <n v="0"/>
    <m/>
    <n v="0"/>
    <n v="0"/>
    <m/>
  </r>
  <r>
    <n v="2071"/>
    <x v="2"/>
    <x v="9"/>
    <x v="4"/>
    <m/>
    <m/>
    <x v="35"/>
    <x v="6"/>
    <x v="15"/>
    <x v="7"/>
    <m/>
    <m/>
    <m/>
    <m/>
    <m/>
    <n v="0"/>
    <m/>
    <n v="0"/>
    <n v="0"/>
    <n v="0"/>
    <n v="0"/>
    <m/>
    <n v="0"/>
    <m/>
    <n v="0"/>
    <n v="0"/>
    <n v="0"/>
    <n v="0"/>
    <m/>
    <n v="0"/>
    <n v="0"/>
    <m/>
  </r>
  <r>
    <n v="2072"/>
    <x v="2"/>
    <x v="9"/>
    <x v="4"/>
    <m/>
    <m/>
    <x v="35"/>
    <x v="6"/>
    <x v="15"/>
    <x v="7"/>
    <m/>
    <m/>
    <m/>
    <m/>
    <m/>
    <n v="0"/>
    <m/>
    <n v="0"/>
    <n v="0"/>
    <n v="0"/>
    <n v="0"/>
    <m/>
    <n v="0"/>
    <m/>
    <n v="0"/>
    <n v="0"/>
    <n v="0"/>
    <n v="0"/>
    <m/>
    <n v="0"/>
    <n v="0"/>
    <m/>
  </r>
  <r>
    <n v="2073"/>
    <x v="2"/>
    <x v="9"/>
    <x v="4"/>
    <m/>
    <m/>
    <x v="35"/>
    <x v="6"/>
    <x v="15"/>
    <x v="7"/>
    <m/>
    <m/>
    <m/>
    <m/>
    <m/>
    <n v="0"/>
    <m/>
    <n v="0"/>
    <n v="0"/>
    <n v="0"/>
    <n v="0"/>
    <m/>
    <n v="0"/>
    <m/>
    <n v="0"/>
    <n v="0"/>
    <n v="0"/>
    <n v="0"/>
    <m/>
    <n v="0"/>
    <n v="0"/>
    <m/>
  </r>
  <r>
    <n v="2074"/>
    <x v="2"/>
    <x v="9"/>
    <x v="4"/>
    <m/>
    <m/>
    <x v="35"/>
    <x v="6"/>
    <x v="15"/>
    <x v="7"/>
    <m/>
    <m/>
    <m/>
    <m/>
    <m/>
    <n v="0"/>
    <m/>
    <n v="0"/>
    <n v="0"/>
    <n v="0"/>
    <n v="0"/>
    <m/>
    <n v="0"/>
    <m/>
    <n v="0"/>
    <n v="0"/>
    <n v="0"/>
    <n v="0"/>
    <m/>
    <n v="0"/>
    <n v="0"/>
    <m/>
  </r>
  <r>
    <n v="2075"/>
    <x v="2"/>
    <x v="9"/>
    <x v="4"/>
    <m/>
    <m/>
    <x v="35"/>
    <x v="6"/>
    <x v="15"/>
    <x v="7"/>
    <m/>
    <m/>
    <m/>
    <m/>
    <m/>
    <n v="0"/>
    <m/>
    <n v="0"/>
    <n v="0"/>
    <n v="0"/>
    <n v="0"/>
    <m/>
    <n v="0"/>
    <m/>
    <n v="0"/>
    <n v="0"/>
    <n v="0"/>
    <n v="0"/>
    <m/>
    <n v="0"/>
    <n v="0"/>
    <m/>
  </r>
  <r>
    <n v="2076"/>
    <x v="2"/>
    <x v="9"/>
    <x v="4"/>
    <m/>
    <m/>
    <x v="35"/>
    <x v="6"/>
    <x v="15"/>
    <x v="7"/>
    <m/>
    <m/>
    <m/>
    <m/>
    <m/>
    <n v="0"/>
    <m/>
    <n v="0"/>
    <n v="0"/>
    <n v="0"/>
    <n v="0"/>
    <m/>
    <n v="0"/>
    <m/>
    <n v="0"/>
    <n v="0"/>
    <n v="0"/>
    <n v="0"/>
    <m/>
    <n v="0"/>
    <n v="0"/>
    <m/>
  </r>
  <r>
    <n v="2077"/>
    <x v="2"/>
    <x v="9"/>
    <x v="4"/>
    <m/>
    <m/>
    <x v="35"/>
    <x v="6"/>
    <x v="15"/>
    <x v="7"/>
    <m/>
    <m/>
    <m/>
    <m/>
    <m/>
    <n v="0"/>
    <m/>
    <n v="0"/>
    <n v="0"/>
    <n v="0"/>
    <n v="0"/>
    <m/>
    <n v="0"/>
    <m/>
    <n v="0"/>
    <n v="0"/>
    <n v="0"/>
    <n v="0"/>
    <m/>
    <n v="0"/>
    <n v="0"/>
    <m/>
  </r>
  <r>
    <n v="2078"/>
    <x v="2"/>
    <x v="9"/>
    <x v="4"/>
    <m/>
    <m/>
    <x v="35"/>
    <x v="6"/>
    <x v="15"/>
    <x v="7"/>
    <m/>
    <m/>
    <m/>
    <m/>
    <m/>
    <n v="0"/>
    <m/>
    <n v="0"/>
    <n v="0"/>
    <n v="0"/>
    <n v="0"/>
    <m/>
    <n v="0"/>
    <m/>
    <n v="0"/>
    <n v="0"/>
    <n v="0"/>
    <n v="0"/>
    <m/>
    <n v="0"/>
    <n v="0"/>
    <m/>
  </r>
  <r>
    <n v="2079"/>
    <x v="2"/>
    <x v="9"/>
    <x v="4"/>
    <m/>
    <m/>
    <x v="35"/>
    <x v="6"/>
    <x v="15"/>
    <x v="7"/>
    <m/>
    <m/>
    <m/>
    <m/>
    <m/>
    <n v="0"/>
    <m/>
    <n v="0"/>
    <n v="0"/>
    <n v="0"/>
    <n v="0"/>
    <m/>
    <n v="0"/>
    <m/>
    <n v="0"/>
    <n v="0"/>
    <n v="0"/>
    <n v="0"/>
    <m/>
    <n v="0"/>
    <n v="0"/>
    <m/>
  </r>
  <r>
    <n v="2080"/>
    <x v="2"/>
    <x v="9"/>
    <x v="4"/>
    <m/>
    <m/>
    <x v="35"/>
    <x v="6"/>
    <x v="15"/>
    <x v="7"/>
    <m/>
    <m/>
    <m/>
    <m/>
    <m/>
    <n v="0"/>
    <m/>
    <n v="0"/>
    <n v="0"/>
    <n v="0"/>
    <n v="0"/>
    <m/>
    <n v="0"/>
    <m/>
    <n v="0"/>
    <n v="0"/>
    <n v="0"/>
    <n v="0"/>
    <m/>
    <n v="0"/>
    <n v="0"/>
    <m/>
  </r>
  <r>
    <n v="2081"/>
    <x v="2"/>
    <x v="9"/>
    <x v="4"/>
    <m/>
    <m/>
    <x v="35"/>
    <x v="6"/>
    <x v="15"/>
    <x v="7"/>
    <m/>
    <m/>
    <m/>
    <m/>
    <m/>
    <n v="0"/>
    <m/>
    <n v="0"/>
    <n v="0"/>
    <n v="0"/>
    <n v="0"/>
    <m/>
    <n v="0"/>
    <m/>
    <n v="0"/>
    <n v="0"/>
    <n v="0"/>
    <n v="0"/>
    <m/>
    <n v="0"/>
    <n v="0"/>
    <m/>
  </r>
  <r>
    <n v="2082"/>
    <x v="2"/>
    <x v="9"/>
    <x v="4"/>
    <m/>
    <m/>
    <x v="35"/>
    <x v="6"/>
    <x v="15"/>
    <x v="7"/>
    <m/>
    <m/>
    <m/>
    <m/>
    <m/>
    <n v="0"/>
    <m/>
    <n v="0"/>
    <n v="0"/>
    <n v="0"/>
    <n v="0"/>
    <m/>
    <n v="0"/>
    <m/>
    <n v="0"/>
    <n v="0"/>
    <n v="0"/>
    <n v="0"/>
    <m/>
    <n v="0"/>
    <n v="0"/>
    <m/>
  </r>
  <r>
    <n v="2083"/>
    <x v="2"/>
    <x v="9"/>
    <x v="4"/>
    <m/>
    <m/>
    <x v="35"/>
    <x v="6"/>
    <x v="15"/>
    <x v="7"/>
    <m/>
    <m/>
    <m/>
    <m/>
    <m/>
    <n v="0"/>
    <m/>
    <n v="0"/>
    <n v="0"/>
    <n v="0"/>
    <n v="0"/>
    <m/>
    <n v="0"/>
    <m/>
    <n v="0"/>
    <n v="0"/>
    <n v="0"/>
    <n v="0"/>
    <m/>
    <n v="0"/>
    <n v="0"/>
    <m/>
  </r>
  <r>
    <n v="2084"/>
    <x v="2"/>
    <x v="9"/>
    <x v="4"/>
    <m/>
    <m/>
    <x v="35"/>
    <x v="6"/>
    <x v="15"/>
    <x v="7"/>
    <m/>
    <m/>
    <m/>
    <m/>
    <m/>
    <n v="0"/>
    <m/>
    <n v="0"/>
    <n v="0"/>
    <n v="0"/>
    <n v="0"/>
    <m/>
    <n v="0"/>
    <m/>
    <n v="0"/>
    <n v="0"/>
    <n v="0"/>
    <n v="0"/>
    <m/>
    <n v="0"/>
    <n v="0"/>
    <m/>
  </r>
  <r>
    <n v="2085"/>
    <x v="2"/>
    <x v="9"/>
    <x v="4"/>
    <m/>
    <m/>
    <x v="35"/>
    <x v="6"/>
    <x v="15"/>
    <x v="7"/>
    <m/>
    <m/>
    <m/>
    <m/>
    <m/>
    <n v="0"/>
    <m/>
    <n v="0"/>
    <n v="0"/>
    <n v="0"/>
    <n v="0"/>
    <m/>
    <n v="0"/>
    <m/>
    <n v="0"/>
    <n v="0"/>
    <n v="0"/>
    <n v="0"/>
    <m/>
    <n v="0"/>
    <n v="0"/>
    <m/>
  </r>
  <r>
    <n v="2086"/>
    <x v="2"/>
    <x v="9"/>
    <x v="4"/>
    <m/>
    <m/>
    <x v="35"/>
    <x v="6"/>
    <x v="15"/>
    <x v="7"/>
    <m/>
    <m/>
    <m/>
    <m/>
    <m/>
    <n v="0"/>
    <m/>
    <n v="0"/>
    <n v="0"/>
    <n v="0"/>
    <n v="0"/>
    <m/>
    <n v="0"/>
    <m/>
    <n v="0"/>
    <n v="0"/>
    <n v="0"/>
    <n v="0"/>
    <m/>
    <n v="0"/>
    <n v="0"/>
    <m/>
  </r>
  <r>
    <n v="2087"/>
    <x v="2"/>
    <x v="9"/>
    <x v="4"/>
    <m/>
    <m/>
    <x v="35"/>
    <x v="6"/>
    <x v="15"/>
    <x v="7"/>
    <m/>
    <m/>
    <m/>
    <m/>
    <m/>
    <n v="0"/>
    <m/>
    <n v="0"/>
    <n v="0"/>
    <n v="0"/>
    <n v="0"/>
    <m/>
    <n v="0"/>
    <m/>
    <n v="0"/>
    <n v="0"/>
    <n v="0"/>
    <n v="0"/>
    <m/>
    <n v="0"/>
    <n v="0"/>
    <m/>
  </r>
  <r>
    <n v="2088"/>
    <x v="2"/>
    <x v="9"/>
    <x v="4"/>
    <m/>
    <m/>
    <x v="35"/>
    <x v="6"/>
    <x v="15"/>
    <x v="7"/>
    <m/>
    <m/>
    <m/>
    <m/>
    <m/>
    <n v="0"/>
    <m/>
    <n v="0"/>
    <n v="0"/>
    <n v="0"/>
    <n v="0"/>
    <m/>
    <n v="0"/>
    <m/>
    <n v="0"/>
    <n v="0"/>
    <n v="0"/>
    <n v="0"/>
    <m/>
    <n v="0"/>
    <n v="0"/>
    <m/>
  </r>
  <r>
    <n v="2089"/>
    <x v="2"/>
    <x v="9"/>
    <x v="4"/>
    <m/>
    <m/>
    <x v="35"/>
    <x v="6"/>
    <x v="15"/>
    <x v="7"/>
    <m/>
    <m/>
    <m/>
    <m/>
    <m/>
    <n v="0"/>
    <m/>
    <n v="0"/>
    <n v="0"/>
    <n v="0"/>
    <n v="0"/>
    <m/>
    <n v="0"/>
    <m/>
    <n v="0"/>
    <n v="0"/>
    <n v="0"/>
    <n v="0"/>
    <m/>
    <n v="0"/>
    <n v="0"/>
    <m/>
  </r>
  <r>
    <n v="2090"/>
    <x v="2"/>
    <x v="9"/>
    <x v="4"/>
    <m/>
    <m/>
    <x v="35"/>
    <x v="6"/>
    <x v="15"/>
    <x v="7"/>
    <m/>
    <m/>
    <m/>
    <m/>
    <m/>
    <n v="0"/>
    <m/>
    <n v="0"/>
    <n v="0"/>
    <n v="0"/>
    <n v="0"/>
    <m/>
    <n v="0"/>
    <m/>
    <n v="0"/>
    <n v="0"/>
    <n v="0"/>
    <n v="0"/>
    <m/>
    <n v="0"/>
    <n v="0"/>
    <m/>
  </r>
  <r>
    <n v="2091"/>
    <x v="2"/>
    <x v="9"/>
    <x v="4"/>
    <m/>
    <m/>
    <x v="35"/>
    <x v="6"/>
    <x v="15"/>
    <x v="7"/>
    <m/>
    <m/>
    <m/>
    <m/>
    <m/>
    <n v="0"/>
    <m/>
    <n v="0"/>
    <n v="0"/>
    <n v="0"/>
    <n v="0"/>
    <m/>
    <n v="0"/>
    <m/>
    <n v="0"/>
    <n v="0"/>
    <n v="0"/>
    <n v="0"/>
    <m/>
    <n v="0"/>
    <n v="0"/>
    <m/>
  </r>
  <r>
    <n v="2092"/>
    <x v="2"/>
    <x v="9"/>
    <x v="4"/>
    <m/>
    <m/>
    <x v="35"/>
    <x v="6"/>
    <x v="15"/>
    <x v="7"/>
    <m/>
    <m/>
    <m/>
    <m/>
    <m/>
    <n v="0"/>
    <m/>
    <n v="0"/>
    <n v="0"/>
    <n v="0"/>
    <n v="0"/>
    <m/>
    <n v="0"/>
    <m/>
    <n v="0"/>
    <n v="0"/>
    <n v="0"/>
    <n v="0"/>
    <m/>
    <n v="0"/>
    <n v="0"/>
    <m/>
  </r>
  <r>
    <n v="2093"/>
    <x v="2"/>
    <x v="9"/>
    <x v="4"/>
    <m/>
    <m/>
    <x v="35"/>
    <x v="6"/>
    <x v="15"/>
    <x v="7"/>
    <m/>
    <m/>
    <m/>
    <m/>
    <m/>
    <n v="0"/>
    <m/>
    <n v="0"/>
    <n v="0"/>
    <n v="0"/>
    <n v="0"/>
    <m/>
    <n v="0"/>
    <m/>
    <n v="0"/>
    <n v="0"/>
    <n v="0"/>
    <n v="0"/>
    <m/>
    <n v="0"/>
    <n v="0"/>
    <m/>
  </r>
  <r>
    <n v="2094"/>
    <x v="2"/>
    <x v="9"/>
    <x v="4"/>
    <m/>
    <m/>
    <x v="35"/>
    <x v="6"/>
    <x v="15"/>
    <x v="7"/>
    <m/>
    <m/>
    <m/>
    <m/>
    <m/>
    <n v="0"/>
    <m/>
    <n v="0"/>
    <n v="0"/>
    <n v="0"/>
    <n v="0"/>
    <m/>
    <n v="0"/>
    <m/>
    <n v="0"/>
    <n v="0"/>
    <n v="0"/>
    <n v="0"/>
    <m/>
    <n v="0"/>
    <n v="0"/>
    <m/>
  </r>
  <r>
    <n v="2095"/>
    <x v="2"/>
    <x v="9"/>
    <x v="4"/>
    <m/>
    <m/>
    <x v="35"/>
    <x v="6"/>
    <x v="15"/>
    <x v="7"/>
    <m/>
    <m/>
    <m/>
    <m/>
    <m/>
    <n v="0"/>
    <m/>
    <n v="0"/>
    <n v="0"/>
    <n v="0"/>
    <n v="0"/>
    <m/>
    <n v="0"/>
    <m/>
    <n v="0"/>
    <n v="0"/>
    <n v="0"/>
    <n v="0"/>
    <m/>
    <n v="0"/>
    <n v="0"/>
    <m/>
  </r>
  <r>
    <n v="2096"/>
    <x v="2"/>
    <x v="9"/>
    <x v="4"/>
    <m/>
    <m/>
    <x v="35"/>
    <x v="6"/>
    <x v="15"/>
    <x v="7"/>
    <m/>
    <m/>
    <m/>
    <m/>
    <m/>
    <n v="0"/>
    <m/>
    <n v="0"/>
    <n v="0"/>
    <n v="0"/>
    <n v="0"/>
    <m/>
    <n v="0"/>
    <m/>
    <n v="0"/>
    <n v="0"/>
    <n v="0"/>
    <n v="0"/>
    <m/>
    <n v="0"/>
    <n v="0"/>
    <m/>
  </r>
  <r>
    <n v="2097"/>
    <x v="2"/>
    <x v="9"/>
    <x v="4"/>
    <m/>
    <m/>
    <x v="35"/>
    <x v="6"/>
    <x v="15"/>
    <x v="7"/>
    <m/>
    <m/>
    <m/>
    <m/>
    <m/>
    <n v="0"/>
    <m/>
    <n v="0"/>
    <n v="0"/>
    <n v="0"/>
    <n v="0"/>
    <m/>
    <n v="0"/>
    <m/>
    <n v="0"/>
    <n v="0"/>
    <n v="0"/>
    <n v="0"/>
    <m/>
    <n v="0"/>
    <n v="0"/>
    <m/>
  </r>
  <r>
    <n v="2098"/>
    <x v="2"/>
    <x v="9"/>
    <x v="4"/>
    <m/>
    <m/>
    <x v="35"/>
    <x v="6"/>
    <x v="15"/>
    <x v="7"/>
    <m/>
    <m/>
    <m/>
    <m/>
    <m/>
    <n v="0"/>
    <m/>
    <n v="0"/>
    <n v="0"/>
    <n v="0"/>
    <n v="0"/>
    <m/>
    <n v="0"/>
    <m/>
    <n v="0"/>
    <n v="0"/>
    <n v="0"/>
    <n v="0"/>
    <m/>
    <n v="0"/>
    <n v="0"/>
    <m/>
  </r>
  <r>
    <n v="2099"/>
    <x v="2"/>
    <x v="9"/>
    <x v="4"/>
    <m/>
    <m/>
    <x v="35"/>
    <x v="6"/>
    <x v="15"/>
    <x v="7"/>
    <m/>
    <m/>
    <m/>
    <m/>
    <m/>
    <n v="0"/>
    <m/>
    <n v="0"/>
    <n v="0"/>
    <n v="0"/>
    <n v="0"/>
    <m/>
    <n v="0"/>
    <m/>
    <n v="0"/>
    <n v="0"/>
    <n v="0"/>
    <n v="0"/>
    <m/>
    <n v="0"/>
    <n v="0"/>
    <m/>
  </r>
  <r>
    <n v="2100"/>
    <x v="2"/>
    <x v="9"/>
    <x v="4"/>
    <m/>
    <m/>
    <x v="35"/>
    <x v="6"/>
    <x v="15"/>
    <x v="7"/>
    <m/>
    <m/>
    <m/>
    <m/>
    <m/>
    <n v="0"/>
    <m/>
    <n v="0"/>
    <n v="0"/>
    <n v="0"/>
    <n v="0"/>
    <m/>
    <n v="0"/>
    <m/>
    <n v="0"/>
    <n v="0"/>
    <n v="0"/>
    <n v="0"/>
    <m/>
    <n v="0"/>
    <n v="0"/>
    <m/>
  </r>
  <r>
    <n v="2101"/>
    <x v="2"/>
    <x v="9"/>
    <x v="4"/>
    <m/>
    <m/>
    <x v="35"/>
    <x v="6"/>
    <x v="15"/>
    <x v="7"/>
    <m/>
    <m/>
    <m/>
    <m/>
    <m/>
    <n v="0"/>
    <m/>
    <n v="0"/>
    <n v="0"/>
    <n v="0"/>
    <n v="0"/>
    <m/>
    <n v="0"/>
    <m/>
    <n v="0"/>
    <n v="0"/>
    <n v="0"/>
    <n v="0"/>
    <m/>
    <n v="0"/>
    <n v="0"/>
    <m/>
  </r>
  <r>
    <n v="2102"/>
    <x v="2"/>
    <x v="9"/>
    <x v="4"/>
    <m/>
    <m/>
    <x v="35"/>
    <x v="6"/>
    <x v="15"/>
    <x v="7"/>
    <m/>
    <m/>
    <m/>
    <m/>
    <m/>
    <n v="0"/>
    <m/>
    <n v="0"/>
    <n v="0"/>
    <n v="0"/>
    <n v="0"/>
    <m/>
    <n v="0"/>
    <m/>
    <n v="0"/>
    <n v="0"/>
    <n v="0"/>
    <n v="0"/>
    <m/>
    <n v="0"/>
    <n v="0"/>
    <m/>
  </r>
  <r>
    <n v="2103"/>
    <x v="2"/>
    <x v="9"/>
    <x v="4"/>
    <m/>
    <m/>
    <x v="35"/>
    <x v="6"/>
    <x v="15"/>
    <x v="7"/>
    <m/>
    <m/>
    <m/>
    <m/>
    <m/>
    <n v="0"/>
    <m/>
    <n v="0"/>
    <n v="0"/>
    <n v="0"/>
    <n v="0"/>
    <m/>
    <n v="0"/>
    <m/>
    <n v="0"/>
    <n v="0"/>
    <n v="0"/>
    <n v="0"/>
    <m/>
    <n v="0"/>
    <n v="0"/>
    <m/>
  </r>
  <r>
    <n v="2104"/>
    <x v="2"/>
    <x v="9"/>
    <x v="4"/>
    <m/>
    <m/>
    <x v="35"/>
    <x v="6"/>
    <x v="15"/>
    <x v="7"/>
    <m/>
    <m/>
    <m/>
    <m/>
    <m/>
    <n v="0"/>
    <m/>
    <n v="0"/>
    <n v="0"/>
    <n v="0"/>
    <n v="0"/>
    <m/>
    <n v="0"/>
    <m/>
    <n v="0"/>
    <n v="0"/>
    <n v="0"/>
    <n v="0"/>
    <m/>
    <n v="0"/>
    <n v="0"/>
    <m/>
  </r>
  <r>
    <n v="2105"/>
    <x v="2"/>
    <x v="9"/>
    <x v="4"/>
    <m/>
    <m/>
    <x v="35"/>
    <x v="6"/>
    <x v="15"/>
    <x v="7"/>
    <m/>
    <m/>
    <m/>
    <m/>
    <m/>
    <n v="0"/>
    <m/>
    <n v="0"/>
    <n v="0"/>
    <n v="0"/>
    <n v="0"/>
    <m/>
    <n v="0"/>
    <m/>
    <n v="0"/>
    <n v="0"/>
    <n v="0"/>
    <n v="0"/>
    <m/>
    <n v="0"/>
    <n v="0"/>
    <m/>
  </r>
  <r>
    <n v="2106"/>
    <x v="2"/>
    <x v="9"/>
    <x v="4"/>
    <m/>
    <m/>
    <x v="35"/>
    <x v="6"/>
    <x v="15"/>
    <x v="7"/>
    <m/>
    <m/>
    <m/>
    <m/>
    <m/>
    <n v="0"/>
    <m/>
    <n v="0"/>
    <n v="0"/>
    <n v="0"/>
    <n v="0"/>
    <m/>
    <n v="0"/>
    <m/>
    <n v="0"/>
    <n v="0"/>
    <n v="0"/>
    <n v="0"/>
    <m/>
    <n v="0"/>
    <n v="0"/>
    <m/>
  </r>
  <r>
    <n v="2107"/>
    <x v="2"/>
    <x v="9"/>
    <x v="4"/>
    <m/>
    <m/>
    <x v="35"/>
    <x v="6"/>
    <x v="15"/>
    <x v="7"/>
    <m/>
    <m/>
    <m/>
    <m/>
    <m/>
    <n v="0"/>
    <m/>
    <n v="0"/>
    <n v="0"/>
    <n v="0"/>
    <n v="0"/>
    <m/>
    <n v="0"/>
    <m/>
    <n v="0"/>
    <n v="0"/>
    <n v="0"/>
    <n v="0"/>
    <m/>
    <n v="0"/>
    <n v="0"/>
    <m/>
  </r>
  <r>
    <n v="2108"/>
    <x v="2"/>
    <x v="9"/>
    <x v="4"/>
    <m/>
    <m/>
    <x v="35"/>
    <x v="6"/>
    <x v="15"/>
    <x v="7"/>
    <m/>
    <m/>
    <m/>
    <m/>
    <m/>
    <n v="0"/>
    <m/>
    <n v="0"/>
    <n v="0"/>
    <n v="0"/>
    <n v="0"/>
    <m/>
    <n v="0"/>
    <m/>
    <n v="0"/>
    <n v="0"/>
    <n v="0"/>
    <n v="0"/>
    <m/>
    <n v="0"/>
    <n v="0"/>
    <m/>
  </r>
  <r>
    <n v="2109"/>
    <x v="2"/>
    <x v="9"/>
    <x v="4"/>
    <m/>
    <m/>
    <x v="35"/>
    <x v="6"/>
    <x v="15"/>
    <x v="7"/>
    <m/>
    <m/>
    <m/>
    <m/>
    <m/>
    <n v="0"/>
    <m/>
    <n v="0"/>
    <n v="0"/>
    <n v="0"/>
    <n v="0"/>
    <m/>
    <n v="0"/>
    <m/>
    <n v="0"/>
    <n v="0"/>
    <n v="0"/>
    <n v="0"/>
    <m/>
    <n v="0"/>
    <n v="0"/>
    <m/>
  </r>
  <r>
    <n v="2110"/>
    <x v="2"/>
    <x v="9"/>
    <x v="4"/>
    <m/>
    <m/>
    <x v="35"/>
    <x v="6"/>
    <x v="15"/>
    <x v="7"/>
    <m/>
    <m/>
    <m/>
    <m/>
    <m/>
    <n v="0"/>
    <m/>
    <n v="0"/>
    <n v="0"/>
    <n v="0"/>
    <n v="0"/>
    <m/>
    <n v="0"/>
    <m/>
    <n v="0"/>
    <n v="0"/>
    <n v="0"/>
    <n v="0"/>
    <m/>
    <n v="0"/>
    <n v="0"/>
    <m/>
  </r>
  <r>
    <n v="2111"/>
    <x v="2"/>
    <x v="9"/>
    <x v="4"/>
    <m/>
    <m/>
    <x v="35"/>
    <x v="6"/>
    <x v="15"/>
    <x v="7"/>
    <m/>
    <m/>
    <m/>
    <m/>
    <m/>
    <n v="0"/>
    <m/>
    <n v="0"/>
    <n v="0"/>
    <n v="0"/>
    <n v="0"/>
    <m/>
    <n v="0"/>
    <m/>
    <n v="0"/>
    <n v="0"/>
    <n v="0"/>
    <n v="0"/>
    <m/>
    <n v="0"/>
    <n v="0"/>
    <m/>
  </r>
  <r>
    <n v="2112"/>
    <x v="2"/>
    <x v="9"/>
    <x v="4"/>
    <m/>
    <m/>
    <x v="35"/>
    <x v="6"/>
    <x v="15"/>
    <x v="7"/>
    <m/>
    <m/>
    <m/>
    <m/>
    <m/>
    <n v="0"/>
    <m/>
    <n v="0"/>
    <n v="0"/>
    <n v="0"/>
    <n v="0"/>
    <m/>
    <n v="0"/>
    <m/>
    <n v="0"/>
    <n v="0"/>
    <n v="0"/>
    <n v="0"/>
    <m/>
    <n v="0"/>
    <n v="0"/>
    <m/>
  </r>
  <r>
    <n v="2113"/>
    <x v="2"/>
    <x v="9"/>
    <x v="4"/>
    <m/>
    <m/>
    <x v="35"/>
    <x v="6"/>
    <x v="15"/>
    <x v="7"/>
    <m/>
    <m/>
    <m/>
    <m/>
    <m/>
    <n v="0"/>
    <m/>
    <n v="0"/>
    <n v="0"/>
    <n v="0"/>
    <n v="0"/>
    <m/>
    <n v="0"/>
    <m/>
    <n v="0"/>
    <n v="0"/>
    <n v="0"/>
    <n v="0"/>
    <m/>
    <n v="0"/>
    <n v="0"/>
    <m/>
  </r>
  <r>
    <n v="2114"/>
    <x v="2"/>
    <x v="9"/>
    <x v="4"/>
    <m/>
    <m/>
    <x v="35"/>
    <x v="6"/>
    <x v="15"/>
    <x v="7"/>
    <m/>
    <m/>
    <m/>
    <m/>
    <m/>
    <n v="0"/>
    <m/>
    <n v="0"/>
    <n v="0"/>
    <n v="0"/>
    <n v="0"/>
    <m/>
    <n v="0"/>
    <m/>
    <n v="0"/>
    <n v="0"/>
    <n v="0"/>
    <n v="0"/>
    <m/>
    <n v="0"/>
    <n v="0"/>
    <m/>
  </r>
  <r>
    <n v="2115"/>
    <x v="2"/>
    <x v="9"/>
    <x v="4"/>
    <m/>
    <m/>
    <x v="35"/>
    <x v="6"/>
    <x v="15"/>
    <x v="7"/>
    <m/>
    <m/>
    <m/>
    <m/>
    <m/>
    <n v="0"/>
    <m/>
    <n v="0"/>
    <n v="0"/>
    <n v="0"/>
    <n v="0"/>
    <m/>
    <n v="0"/>
    <m/>
    <n v="0"/>
    <n v="0"/>
    <n v="0"/>
    <n v="0"/>
    <m/>
    <n v="0"/>
    <n v="0"/>
    <m/>
  </r>
  <r>
    <n v="2116"/>
    <x v="2"/>
    <x v="9"/>
    <x v="4"/>
    <m/>
    <m/>
    <x v="35"/>
    <x v="6"/>
    <x v="15"/>
    <x v="7"/>
    <m/>
    <m/>
    <m/>
    <m/>
    <m/>
    <n v="0"/>
    <m/>
    <n v="0"/>
    <n v="0"/>
    <n v="0"/>
    <n v="0"/>
    <m/>
    <n v="0"/>
    <m/>
    <n v="0"/>
    <n v="0"/>
    <n v="0"/>
    <n v="0"/>
    <m/>
    <n v="0"/>
    <n v="0"/>
    <m/>
  </r>
  <r>
    <n v="2117"/>
    <x v="2"/>
    <x v="9"/>
    <x v="4"/>
    <m/>
    <m/>
    <x v="35"/>
    <x v="6"/>
    <x v="15"/>
    <x v="7"/>
    <m/>
    <m/>
    <m/>
    <m/>
    <m/>
    <n v="0"/>
    <m/>
    <n v="0"/>
    <n v="0"/>
    <n v="0"/>
    <n v="0"/>
    <m/>
    <n v="0"/>
    <m/>
    <n v="0"/>
    <n v="0"/>
    <n v="0"/>
    <n v="0"/>
    <m/>
    <n v="0"/>
    <n v="0"/>
    <m/>
  </r>
  <r>
    <n v="2118"/>
    <x v="2"/>
    <x v="9"/>
    <x v="4"/>
    <m/>
    <m/>
    <x v="35"/>
    <x v="6"/>
    <x v="15"/>
    <x v="7"/>
    <m/>
    <m/>
    <m/>
    <m/>
    <m/>
    <n v="0"/>
    <m/>
    <n v="0"/>
    <n v="0"/>
    <n v="0"/>
    <n v="0"/>
    <m/>
    <n v="0"/>
    <m/>
    <n v="0"/>
    <n v="0"/>
    <n v="0"/>
    <n v="0"/>
    <m/>
    <n v="0"/>
    <n v="0"/>
    <m/>
  </r>
  <r>
    <n v="2119"/>
    <x v="2"/>
    <x v="9"/>
    <x v="4"/>
    <m/>
    <m/>
    <x v="35"/>
    <x v="6"/>
    <x v="15"/>
    <x v="7"/>
    <m/>
    <m/>
    <m/>
    <m/>
    <m/>
    <n v="0"/>
    <m/>
    <n v="0"/>
    <n v="0"/>
    <n v="0"/>
    <n v="0"/>
    <m/>
    <n v="0"/>
    <m/>
    <n v="0"/>
    <n v="0"/>
    <n v="0"/>
    <n v="0"/>
    <m/>
    <n v="0"/>
    <n v="0"/>
    <m/>
  </r>
  <r>
    <n v="2120"/>
    <x v="2"/>
    <x v="9"/>
    <x v="4"/>
    <m/>
    <m/>
    <x v="35"/>
    <x v="6"/>
    <x v="15"/>
    <x v="7"/>
    <m/>
    <m/>
    <m/>
    <m/>
    <m/>
    <n v="0"/>
    <m/>
    <n v="0"/>
    <n v="0"/>
    <n v="0"/>
    <n v="0"/>
    <m/>
    <n v="0"/>
    <m/>
    <n v="0"/>
    <n v="0"/>
    <n v="0"/>
    <n v="0"/>
    <m/>
    <n v="0"/>
    <n v="0"/>
    <m/>
  </r>
  <r>
    <n v="2121"/>
    <x v="2"/>
    <x v="9"/>
    <x v="4"/>
    <m/>
    <m/>
    <x v="35"/>
    <x v="6"/>
    <x v="15"/>
    <x v="7"/>
    <m/>
    <m/>
    <m/>
    <m/>
    <m/>
    <n v="0"/>
    <m/>
    <n v="0"/>
    <n v="0"/>
    <n v="0"/>
    <n v="0"/>
    <m/>
    <n v="0"/>
    <m/>
    <n v="0"/>
    <n v="0"/>
    <n v="0"/>
    <n v="0"/>
    <m/>
    <n v="0"/>
    <n v="0"/>
    <m/>
  </r>
  <r>
    <n v="2122"/>
    <x v="2"/>
    <x v="9"/>
    <x v="4"/>
    <m/>
    <m/>
    <x v="35"/>
    <x v="6"/>
    <x v="15"/>
    <x v="7"/>
    <m/>
    <m/>
    <m/>
    <m/>
    <m/>
    <n v="0"/>
    <m/>
    <n v="0"/>
    <n v="0"/>
    <n v="0"/>
    <n v="0"/>
    <m/>
    <n v="0"/>
    <m/>
    <n v="0"/>
    <n v="0"/>
    <n v="0"/>
    <n v="0"/>
    <m/>
    <n v="0"/>
    <n v="0"/>
    <m/>
  </r>
  <r>
    <n v="2123"/>
    <x v="2"/>
    <x v="9"/>
    <x v="4"/>
    <m/>
    <m/>
    <x v="35"/>
    <x v="6"/>
    <x v="15"/>
    <x v="7"/>
    <m/>
    <m/>
    <m/>
    <m/>
    <m/>
    <n v="0"/>
    <m/>
    <n v="0"/>
    <n v="0"/>
    <n v="0"/>
    <n v="0"/>
    <m/>
    <n v="0"/>
    <m/>
    <n v="0"/>
    <n v="0"/>
    <n v="0"/>
    <n v="0"/>
    <m/>
    <n v="0"/>
    <n v="0"/>
    <m/>
  </r>
  <r>
    <n v="2124"/>
    <x v="2"/>
    <x v="9"/>
    <x v="4"/>
    <m/>
    <m/>
    <x v="35"/>
    <x v="6"/>
    <x v="15"/>
    <x v="7"/>
    <m/>
    <m/>
    <m/>
    <m/>
    <m/>
    <n v="0"/>
    <m/>
    <n v="0"/>
    <n v="0"/>
    <n v="0"/>
    <n v="0"/>
    <m/>
    <n v="0"/>
    <m/>
    <n v="0"/>
    <n v="0"/>
    <n v="0"/>
    <n v="0"/>
    <m/>
    <n v="0"/>
    <n v="0"/>
    <m/>
  </r>
  <r>
    <n v="2125"/>
    <x v="2"/>
    <x v="9"/>
    <x v="4"/>
    <m/>
    <m/>
    <x v="35"/>
    <x v="6"/>
    <x v="15"/>
    <x v="7"/>
    <m/>
    <m/>
    <m/>
    <m/>
    <m/>
    <n v="0"/>
    <m/>
    <n v="0"/>
    <n v="0"/>
    <n v="0"/>
    <n v="0"/>
    <m/>
    <n v="0"/>
    <m/>
    <n v="0"/>
    <n v="0"/>
    <n v="0"/>
    <n v="0"/>
    <m/>
    <n v="0"/>
    <n v="0"/>
    <m/>
  </r>
  <r>
    <n v="2126"/>
    <x v="2"/>
    <x v="9"/>
    <x v="4"/>
    <m/>
    <m/>
    <x v="35"/>
    <x v="6"/>
    <x v="15"/>
    <x v="7"/>
    <m/>
    <m/>
    <m/>
    <m/>
    <m/>
    <n v="0"/>
    <m/>
    <n v="0"/>
    <n v="0"/>
    <n v="0"/>
    <n v="0"/>
    <m/>
    <n v="0"/>
    <m/>
    <n v="0"/>
    <n v="0"/>
    <n v="0"/>
    <n v="0"/>
    <m/>
    <n v="0"/>
    <n v="0"/>
    <m/>
  </r>
  <r>
    <n v="2127"/>
    <x v="2"/>
    <x v="9"/>
    <x v="4"/>
    <m/>
    <m/>
    <x v="35"/>
    <x v="6"/>
    <x v="15"/>
    <x v="7"/>
    <m/>
    <m/>
    <m/>
    <m/>
    <m/>
    <n v="0"/>
    <m/>
    <n v="0"/>
    <n v="0"/>
    <n v="0"/>
    <n v="0"/>
    <m/>
    <n v="0"/>
    <m/>
    <n v="0"/>
    <n v="0"/>
    <n v="0"/>
    <n v="0"/>
    <m/>
    <n v="0"/>
    <n v="0"/>
    <m/>
  </r>
  <r>
    <n v="2128"/>
    <x v="2"/>
    <x v="9"/>
    <x v="4"/>
    <m/>
    <m/>
    <x v="35"/>
    <x v="6"/>
    <x v="15"/>
    <x v="7"/>
    <m/>
    <m/>
    <m/>
    <m/>
    <m/>
    <n v="0"/>
    <m/>
    <n v="0"/>
    <n v="0"/>
    <n v="0"/>
    <n v="0"/>
    <m/>
    <n v="0"/>
    <m/>
    <n v="0"/>
    <n v="0"/>
    <n v="0"/>
    <n v="0"/>
    <m/>
    <n v="0"/>
    <n v="0"/>
    <m/>
  </r>
  <r>
    <n v="2129"/>
    <x v="2"/>
    <x v="9"/>
    <x v="4"/>
    <m/>
    <m/>
    <x v="35"/>
    <x v="6"/>
    <x v="15"/>
    <x v="7"/>
    <m/>
    <m/>
    <m/>
    <m/>
    <m/>
    <n v="0"/>
    <m/>
    <n v="0"/>
    <n v="0"/>
    <n v="0"/>
    <n v="0"/>
    <m/>
    <n v="0"/>
    <m/>
    <n v="0"/>
    <n v="0"/>
    <n v="0"/>
    <n v="0"/>
    <m/>
    <n v="0"/>
    <n v="0"/>
    <m/>
  </r>
  <r>
    <n v="2130"/>
    <x v="2"/>
    <x v="9"/>
    <x v="4"/>
    <m/>
    <m/>
    <x v="35"/>
    <x v="6"/>
    <x v="15"/>
    <x v="7"/>
    <m/>
    <m/>
    <m/>
    <m/>
    <m/>
    <n v="0"/>
    <m/>
    <n v="0"/>
    <n v="0"/>
    <n v="0"/>
    <n v="0"/>
    <m/>
    <n v="0"/>
    <m/>
    <n v="0"/>
    <n v="0"/>
    <n v="0"/>
    <n v="0"/>
    <m/>
    <n v="0"/>
    <n v="0"/>
    <m/>
  </r>
  <r>
    <n v="2131"/>
    <x v="2"/>
    <x v="9"/>
    <x v="4"/>
    <m/>
    <m/>
    <x v="35"/>
    <x v="6"/>
    <x v="15"/>
    <x v="7"/>
    <m/>
    <m/>
    <m/>
    <m/>
    <m/>
    <n v="0"/>
    <m/>
    <n v="0"/>
    <n v="0"/>
    <n v="0"/>
    <n v="0"/>
    <m/>
    <n v="0"/>
    <m/>
    <n v="0"/>
    <n v="0"/>
    <n v="0"/>
    <n v="0"/>
    <m/>
    <n v="0"/>
    <n v="0"/>
    <m/>
  </r>
  <r>
    <n v="2132"/>
    <x v="2"/>
    <x v="9"/>
    <x v="4"/>
    <m/>
    <m/>
    <x v="35"/>
    <x v="6"/>
    <x v="15"/>
    <x v="7"/>
    <m/>
    <m/>
    <m/>
    <m/>
    <m/>
    <n v="0"/>
    <m/>
    <n v="0"/>
    <n v="0"/>
    <n v="0"/>
    <n v="0"/>
    <m/>
    <n v="0"/>
    <m/>
    <n v="0"/>
    <n v="0"/>
    <n v="0"/>
    <n v="0"/>
    <m/>
    <n v="0"/>
    <n v="0"/>
    <m/>
  </r>
  <r>
    <n v="2133"/>
    <x v="2"/>
    <x v="9"/>
    <x v="4"/>
    <m/>
    <m/>
    <x v="35"/>
    <x v="6"/>
    <x v="15"/>
    <x v="7"/>
    <m/>
    <m/>
    <m/>
    <m/>
    <m/>
    <n v="0"/>
    <m/>
    <n v="0"/>
    <n v="0"/>
    <n v="0"/>
    <n v="0"/>
    <m/>
    <n v="0"/>
    <m/>
    <n v="0"/>
    <n v="0"/>
    <n v="0"/>
    <n v="0"/>
    <m/>
    <n v="0"/>
    <n v="0"/>
    <m/>
  </r>
  <r>
    <n v="2134"/>
    <x v="2"/>
    <x v="9"/>
    <x v="4"/>
    <m/>
    <m/>
    <x v="35"/>
    <x v="6"/>
    <x v="15"/>
    <x v="7"/>
    <m/>
    <m/>
    <m/>
    <m/>
    <m/>
    <n v="0"/>
    <m/>
    <n v="0"/>
    <n v="0"/>
    <n v="0"/>
    <n v="0"/>
    <m/>
    <n v="0"/>
    <m/>
    <n v="0"/>
    <n v="0"/>
    <n v="0"/>
    <n v="0"/>
    <m/>
    <n v="0"/>
    <n v="0"/>
    <m/>
  </r>
  <r>
    <n v="2135"/>
    <x v="2"/>
    <x v="9"/>
    <x v="4"/>
    <m/>
    <m/>
    <x v="35"/>
    <x v="6"/>
    <x v="15"/>
    <x v="7"/>
    <m/>
    <m/>
    <m/>
    <m/>
    <m/>
    <n v="0"/>
    <m/>
    <n v="0"/>
    <n v="0"/>
    <n v="0"/>
    <n v="0"/>
    <m/>
    <n v="0"/>
    <m/>
    <n v="0"/>
    <n v="0"/>
    <n v="0"/>
    <n v="0"/>
    <m/>
    <n v="0"/>
    <n v="0"/>
    <m/>
  </r>
  <r>
    <n v="2136"/>
    <x v="2"/>
    <x v="9"/>
    <x v="4"/>
    <m/>
    <m/>
    <x v="35"/>
    <x v="6"/>
    <x v="15"/>
    <x v="7"/>
    <m/>
    <m/>
    <m/>
    <m/>
    <m/>
    <n v="0"/>
    <m/>
    <n v="0"/>
    <n v="0"/>
    <n v="0"/>
    <n v="0"/>
    <m/>
    <n v="0"/>
    <m/>
    <n v="0"/>
    <n v="0"/>
    <n v="0"/>
    <n v="0"/>
    <m/>
    <n v="0"/>
    <n v="0"/>
    <m/>
  </r>
  <r>
    <n v="2137"/>
    <x v="2"/>
    <x v="9"/>
    <x v="4"/>
    <m/>
    <m/>
    <x v="35"/>
    <x v="6"/>
    <x v="15"/>
    <x v="7"/>
    <m/>
    <m/>
    <m/>
    <m/>
    <m/>
    <n v="0"/>
    <m/>
    <n v="0"/>
    <n v="0"/>
    <n v="0"/>
    <n v="0"/>
    <m/>
    <n v="0"/>
    <m/>
    <n v="0"/>
    <n v="0"/>
    <n v="0"/>
    <n v="0"/>
    <m/>
    <n v="0"/>
    <n v="0"/>
    <m/>
  </r>
  <r>
    <n v="2138"/>
    <x v="2"/>
    <x v="9"/>
    <x v="4"/>
    <m/>
    <m/>
    <x v="35"/>
    <x v="6"/>
    <x v="15"/>
    <x v="7"/>
    <m/>
    <m/>
    <m/>
    <m/>
    <m/>
    <n v="0"/>
    <m/>
    <n v="0"/>
    <n v="0"/>
    <n v="0"/>
    <n v="0"/>
    <m/>
    <n v="0"/>
    <m/>
    <n v="0"/>
    <n v="0"/>
    <n v="0"/>
    <n v="0"/>
    <m/>
    <n v="0"/>
    <n v="0"/>
    <m/>
  </r>
  <r>
    <n v="2139"/>
    <x v="2"/>
    <x v="9"/>
    <x v="4"/>
    <m/>
    <m/>
    <x v="35"/>
    <x v="6"/>
    <x v="15"/>
    <x v="7"/>
    <m/>
    <m/>
    <m/>
    <m/>
    <m/>
    <n v="0"/>
    <m/>
    <n v="0"/>
    <n v="0"/>
    <n v="0"/>
    <n v="0"/>
    <m/>
    <n v="0"/>
    <m/>
    <n v="0"/>
    <n v="0"/>
    <n v="0"/>
    <n v="0"/>
    <m/>
    <n v="0"/>
    <n v="0"/>
    <m/>
  </r>
  <r>
    <n v="2140"/>
    <x v="2"/>
    <x v="9"/>
    <x v="4"/>
    <m/>
    <m/>
    <x v="35"/>
    <x v="6"/>
    <x v="15"/>
    <x v="7"/>
    <m/>
    <m/>
    <m/>
    <m/>
    <m/>
    <n v="0"/>
    <m/>
    <n v="0"/>
    <n v="0"/>
    <n v="0"/>
    <n v="0"/>
    <m/>
    <n v="0"/>
    <m/>
    <n v="0"/>
    <n v="0"/>
    <n v="0"/>
    <n v="0"/>
    <m/>
    <n v="0"/>
    <n v="0"/>
    <m/>
  </r>
  <r>
    <n v="2141"/>
    <x v="2"/>
    <x v="9"/>
    <x v="4"/>
    <m/>
    <m/>
    <x v="35"/>
    <x v="6"/>
    <x v="15"/>
    <x v="7"/>
    <m/>
    <m/>
    <m/>
    <m/>
    <m/>
    <n v="0"/>
    <m/>
    <n v="0"/>
    <n v="0"/>
    <n v="0"/>
    <n v="0"/>
    <m/>
    <n v="0"/>
    <m/>
    <n v="0"/>
    <n v="0"/>
    <n v="0"/>
    <n v="0"/>
    <m/>
    <n v="0"/>
    <n v="0"/>
    <m/>
  </r>
  <r>
    <n v="2142"/>
    <x v="2"/>
    <x v="9"/>
    <x v="4"/>
    <m/>
    <m/>
    <x v="35"/>
    <x v="6"/>
    <x v="15"/>
    <x v="7"/>
    <m/>
    <m/>
    <m/>
    <m/>
    <m/>
    <n v="0"/>
    <m/>
    <n v="0"/>
    <n v="0"/>
    <n v="0"/>
    <n v="0"/>
    <m/>
    <n v="0"/>
    <m/>
    <n v="0"/>
    <n v="0"/>
    <n v="0"/>
    <n v="0"/>
    <m/>
    <n v="0"/>
    <n v="0"/>
    <m/>
  </r>
  <r>
    <n v="2143"/>
    <x v="2"/>
    <x v="9"/>
    <x v="4"/>
    <m/>
    <m/>
    <x v="35"/>
    <x v="6"/>
    <x v="15"/>
    <x v="7"/>
    <m/>
    <m/>
    <m/>
    <m/>
    <m/>
    <n v="0"/>
    <m/>
    <n v="0"/>
    <n v="0"/>
    <n v="0"/>
    <n v="0"/>
    <m/>
    <n v="0"/>
    <m/>
    <n v="0"/>
    <n v="0"/>
    <n v="0"/>
    <n v="0"/>
    <m/>
    <n v="0"/>
    <n v="0"/>
    <m/>
  </r>
  <r>
    <n v="2144"/>
    <x v="2"/>
    <x v="9"/>
    <x v="4"/>
    <m/>
    <m/>
    <x v="35"/>
    <x v="6"/>
    <x v="15"/>
    <x v="7"/>
    <m/>
    <m/>
    <m/>
    <m/>
    <m/>
    <n v="0"/>
    <m/>
    <n v="0"/>
    <n v="0"/>
    <n v="0"/>
    <n v="0"/>
    <m/>
    <n v="0"/>
    <m/>
    <n v="0"/>
    <n v="0"/>
    <n v="0"/>
    <n v="0"/>
    <m/>
    <n v="0"/>
    <n v="0"/>
    <m/>
  </r>
  <r>
    <n v="2145"/>
    <x v="2"/>
    <x v="9"/>
    <x v="4"/>
    <m/>
    <m/>
    <x v="35"/>
    <x v="6"/>
    <x v="15"/>
    <x v="7"/>
    <m/>
    <m/>
    <m/>
    <m/>
    <m/>
    <n v="0"/>
    <m/>
    <n v="0"/>
    <n v="0"/>
    <n v="0"/>
    <n v="0"/>
    <m/>
    <n v="0"/>
    <m/>
    <n v="0"/>
    <n v="0"/>
    <n v="0"/>
    <n v="0"/>
    <m/>
    <n v="0"/>
    <n v="0"/>
    <m/>
  </r>
  <r>
    <n v="2146"/>
    <x v="2"/>
    <x v="9"/>
    <x v="4"/>
    <m/>
    <m/>
    <x v="35"/>
    <x v="6"/>
    <x v="15"/>
    <x v="7"/>
    <m/>
    <m/>
    <m/>
    <m/>
    <m/>
    <n v="0"/>
    <m/>
    <n v="0"/>
    <n v="0"/>
    <n v="0"/>
    <n v="0"/>
    <m/>
    <n v="0"/>
    <m/>
    <n v="0"/>
    <n v="0"/>
    <n v="0"/>
    <n v="0"/>
    <m/>
    <n v="0"/>
    <n v="0"/>
    <m/>
  </r>
  <r>
    <n v="2147"/>
    <x v="2"/>
    <x v="9"/>
    <x v="4"/>
    <m/>
    <m/>
    <x v="35"/>
    <x v="6"/>
    <x v="15"/>
    <x v="7"/>
    <m/>
    <m/>
    <m/>
    <m/>
    <m/>
    <n v="0"/>
    <m/>
    <n v="0"/>
    <n v="0"/>
    <n v="0"/>
    <n v="0"/>
    <m/>
    <n v="0"/>
    <m/>
    <n v="0"/>
    <n v="0"/>
    <n v="0"/>
    <n v="0"/>
    <m/>
    <n v="0"/>
    <n v="0"/>
    <m/>
  </r>
  <r>
    <n v="2148"/>
    <x v="2"/>
    <x v="9"/>
    <x v="4"/>
    <m/>
    <m/>
    <x v="35"/>
    <x v="6"/>
    <x v="15"/>
    <x v="7"/>
    <m/>
    <m/>
    <m/>
    <m/>
    <m/>
    <n v="0"/>
    <m/>
    <n v="0"/>
    <n v="0"/>
    <n v="0"/>
    <n v="0"/>
    <m/>
    <n v="0"/>
    <m/>
    <n v="0"/>
    <n v="0"/>
    <n v="0"/>
    <n v="0"/>
    <m/>
    <n v="0"/>
    <n v="0"/>
    <m/>
  </r>
  <r>
    <n v="2149"/>
    <x v="2"/>
    <x v="9"/>
    <x v="4"/>
    <m/>
    <m/>
    <x v="35"/>
    <x v="6"/>
    <x v="15"/>
    <x v="7"/>
    <m/>
    <m/>
    <m/>
    <m/>
    <m/>
    <n v="0"/>
    <m/>
    <n v="0"/>
    <n v="0"/>
    <n v="0"/>
    <n v="0"/>
    <m/>
    <n v="0"/>
    <m/>
    <n v="0"/>
    <n v="0"/>
    <n v="0"/>
    <n v="0"/>
    <m/>
    <n v="0"/>
    <n v="0"/>
    <m/>
  </r>
  <r>
    <n v="2150"/>
    <x v="2"/>
    <x v="9"/>
    <x v="4"/>
    <m/>
    <m/>
    <x v="35"/>
    <x v="6"/>
    <x v="15"/>
    <x v="7"/>
    <m/>
    <m/>
    <m/>
    <m/>
    <m/>
    <n v="0"/>
    <m/>
    <n v="0"/>
    <n v="0"/>
    <n v="0"/>
    <n v="0"/>
    <m/>
    <n v="0"/>
    <m/>
    <n v="0"/>
    <n v="0"/>
    <n v="0"/>
    <n v="0"/>
    <m/>
    <n v="0"/>
    <n v="0"/>
    <m/>
  </r>
  <r>
    <n v="2151"/>
    <x v="2"/>
    <x v="9"/>
    <x v="4"/>
    <m/>
    <m/>
    <x v="35"/>
    <x v="6"/>
    <x v="15"/>
    <x v="7"/>
    <m/>
    <m/>
    <m/>
    <m/>
    <m/>
    <n v="0"/>
    <m/>
    <n v="0"/>
    <n v="0"/>
    <n v="0"/>
    <n v="0"/>
    <m/>
    <n v="0"/>
    <m/>
    <n v="0"/>
    <n v="0"/>
    <n v="0"/>
    <n v="0"/>
    <m/>
    <n v="0"/>
    <n v="0"/>
    <m/>
  </r>
  <r>
    <n v="2152"/>
    <x v="2"/>
    <x v="9"/>
    <x v="4"/>
    <m/>
    <m/>
    <x v="35"/>
    <x v="6"/>
    <x v="15"/>
    <x v="7"/>
    <m/>
    <m/>
    <m/>
    <m/>
    <m/>
    <n v="0"/>
    <m/>
    <n v="0"/>
    <n v="0"/>
    <n v="0"/>
    <n v="0"/>
    <m/>
    <n v="0"/>
    <m/>
    <n v="0"/>
    <n v="0"/>
    <n v="0"/>
    <n v="0"/>
    <m/>
    <n v="0"/>
    <n v="0"/>
    <m/>
  </r>
  <r>
    <n v="2153"/>
    <x v="2"/>
    <x v="9"/>
    <x v="4"/>
    <m/>
    <m/>
    <x v="35"/>
    <x v="6"/>
    <x v="15"/>
    <x v="7"/>
    <m/>
    <m/>
    <m/>
    <m/>
    <m/>
    <n v="0"/>
    <m/>
    <n v="0"/>
    <n v="0"/>
    <n v="0"/>
    <n v="0"/>
    <m/>
    <n v="0"/>
    <m/>
    <n v="0"/>
    <n v="0"/>
    <n v="0"/>
    <n v="0"/>
    <m/>
    <n v="0"/>
    <n v="0"/>
    <m/>
  </r>
  <r>
    <n v="2154"/>
    <x v="2"/>
    <x v="9"/>
    <x v="4"/>
    <m/>
    <m/>
    <x v="35"/>
    <x v="6"/>
    <x v="15"/>
    <x v="7"/>
    <m/>
    <m/>
    <m/>
    <m/>
    <m/>
    <n v="0"/>
    <m/>
    <n v="0"/>
    <n v="0"/>
    <n v="0"/>
    <n v="0"/>
    <m/>
    <n v="0"/>
    <m/>
    <n v="0"/>
    <n v="0"/>
    <n v="0"/>
    <n v="0"/>
    <m/>
    <n v="0"/>
    <n v="0"/>
    <m/>
  </r>
  <r>
    <n v="2155"/>
    <x v="2"/>
    <x v="9"/>
    <x v="4"/>
    <m/>
    <m/>
    <x v="35"/>
    <x v="6"/>
    <x v="15"/>
    <x v="7"/>
    <m/>
    <m/>
    <m/>
    <m/>
    <m/>
    <n v="0"/>
    <m/>
    <n v="0"/>
    <n v="0"/>
    <n v="0"/>
    <n v="0"/>
    <m/>
    <n v="0"/>
    <m/>
    <n v="0"/>
    <n v="0"/>
    <n v="0"/>
    <n v="0"/>
    <m/>
    <n v="0"/>
    <n v="0"/>
    <m/>
  </r>
  <r>
    <n v="2156"/>
    <x v="2"/>
    <x v="9"/>
    <x v="4"/>
    <m/>
    <m/>
    <x v="35"/>
    <x v="6"/>
    <x v="15"/>
    <x v="7"/>
    <m/>
    <m/>
    <m/>
    <m/>
    <m/>
    <n v="0"/>
    <m/>
    <n v="0"/>
    <n v="0"/>
    <n v="0"/>
    <n v="0"/>
    <m/>
    <n v="0"/>
    <m/>
    <n v="0"/>
    <n v="0"/>
    <n v="0"/>
    <n v="0"/>
    <m/>
    <n v="0"/>
    <n v="0"/>
    <m/>
  </r>
  <r>
    <n v="2157"/>
    <x v="2"/>
    <x v="9"/>
    <x v="4"/>
    <m/>
    <m/>
    <x v="35"/>
    <x v="6"/>
    <x v="15"/>
    <x v="7"/>
    <m/>
    <m/>
    <m/>
    <m/>
    <m/>
    <n v="0"/>
    <m/>
    <n v="0"/>
    <n v="0"/>
    <n v="0"/>
    <n v="0"/>
    <m/>
    <n v="0"/>
    <m/>
    <n v="0"/>
    <n v="0"/>
    <n v="0"/>
    <n v="0"/>
    <m/>
    <n v="0"/>
    <n v="0"/>
    <m/>
  </r>
  <r>
    <n v="2158"/>
    <x v="2"/>
    <x v="9"/>
    <x v="4"/>
    <m/>
    <m/>
    <x v="35"/>
    <x v="6"/>
    <x v="15"/>
    <x v="7"/>
    <m/>
    <m/>
    <m/>
    <m/>
    <m/>
    <n v="0"/>
    <m/>
    <n v="0"/>
    <n v="0"/>
    <n v="0"/>
    <n v="0"/>
    <m/>
    <n v="0"/>
    <m/>
    <n v="0"/>
    <n v="0"/>
    <n v="0"/>
    <n v="0"/>
    <m/>
    <n v="0"/>
    <n v="0"/>
    <m/>
  </r>
  <r>
    <n v="2159"/>
    <x v="2"/>
    <x v="9"/>
    <x v="4"/>
    <m/>
    <m/>
    <x v="35"/>
    <x v="6"/>
    <x v="15"/>
    <x v="7"/>
    <m/>
    <m/>
    <m/>
    <m/>
    <m/>
    <n v="0"/>
    <m/>
    <n v="0"/>
    <n v="0"/>
    <n v="0"/>
    <n v="0"/>
    <m/>
    <n v="0"/>
    <m/>
    <n v="0"/>
    <n v="0"/>
    <n v="0"/>
    <n v="0"/>
    <m/>
    <n v="0"/>
    <n v="0"/>
    <m/>
  </r>
  <r>
    <n v="2160"/>
    <x v="2"/>
    <x v="9"/>
    <x v="4"/>
    <m/>
    <m/>
    <x v="35"/>
    <x v="6"/>
    <x v="15"/>
    <x v="7"/>
    <m/>
    <m/>
    <m/>
    <m/>
    <m/>
    <n v="0"/>
    <m/>
    <n v="0"/>
    <n v="0"/>
    <n v="0"/>
    <n v="0"/>
    <m/>
    <n v="0"/>
    <m/>
    <n v="0"/>
    <n v="0"/>
    <n v="0"/>
    <n v="0"/>
    <m/>
    <n v="0"/>
    <n v="0"/>
    <m/>
  </r>
  <r>
    <n v="2161"/>
    <x v="2"/>
    <x v="9"/>
    <x v="4"/>
    <m/>
    <m/>
    <x v="35"/>
    <x v="6"/>
    <x v="15"/>
    <x v="7"/>
    <m/>
    <m/>
    <m/>
    <m/>
    <m/>
    <n v="0"/>
    <m/>
    <n v="0"/>
    <n v="0"/>
    <n v="0"/>
    <n v="0"/>
    <m/>
    <n v="0"/>
    <m/>
    <n v="0"/>
    <n v="0"/>
    <n v="0"/>
    <n v="0"/>
    <m/>
    <n v="0"/>
    <n v="0"/>
    <m/>
  </r>
  <r>
    <n v="2162"/>
    <x v="2"/>
    <x v="9"/>
    <x v="4"/>
    <m/>
    <m/>
    <x v="35"/>
    <x v="6"/>
    <x v="15"/>
    <x v="7"/>
    <m/>
    <m/>
    <m/>
    <m/>
    <m/>
    <n v="0"/>
    <m/>
    <n v="0"/>
    <n v="0"/>
    <n v="0"/>
    <n v="0"/>
    <m/>
    <n v="0"/>
    <m/>
    <n v="0"/>
    <n v="0"/>
    <n v="0"/>
    <n v="0"/>
    <m/>
    <n v="0"/>
    <n v="0"/>
    <m/>
  </r>
  <r>
    <n v="2163"/>
    <x v="2"/>
    <x v="9"/>
    <x v="4"/>
    <m/>
    <m/>
    <x v="35"/>
    <x v="6"/>
    <x v="15"/>
    <x v="7"/>
    <m/>
    <m/>
    <m/>
    <m/>
    <m/>
    <n v="0"/>
    <m/>
    <n v="0"/>
    <n v="0"/>
    <n v="0"/>
    <n v="0"/>
    <m/>
    <n v="0"/>
    <m/>
    <n v="0"/>
    <n v="0"/>
    <n v="0"/>
    <n v="0"/>
    <m/>
    <n v="0"/>
    <n v="0"/>
    <m/>
  </r>
  <r>
    <n v="2164"/>
    <x v="2"/>
    <x v="9"/>
    <x v="4"/>
    <m/>
    <m/>
    <x v="35"/>
    <x v="6"/>
    <x v="15"/>
    <x v="7"/>
    <m/>
    <m/>
    <m/>
    <m/>
    <m/>
    <n v="0"/>
    <m/>
    <n v="0"/>
    <n v="0"/>
    <n v="0"/>
    <n v="0"/>
    <m/>
    <n v="0"/>
    <m/>
    <n v="0"/>
    <n v="0"/>
    <n v="0"/>
    <n v="0"/>
    <m/>
    <n v="0"/>
    <n v="0"/>
    <m/>
  </r>
  <r>
    <n v="2165"/>
    <x v="2"/>
    <x v="9"/>
    <x v="4"/>
    <m/>
    <m/>
    <x v="35"/>
    <x v="6"/>
    <x v="15"/>
    <x v="7"/>
    <m/>
    <m/>
    <m/>
    <m/>
    <m/>
    <n v="0"/>
    <m/>
    <n v="0"/>
    <n v="0"/>
    <n v="0"/>
    <n v="0"/>
    <m/>
    <n v="0"/>
    <m/>
    <n v="0"/>
    <n v="0"/>
    <n v="0"/>
    <n v="0"/>
    <m/>
    <n v="0"/>
    <n v="0"/>
    <m/>
  </r>
  <r>
    <n v="2166"/>
    <x v="2"/>
    <x v="9"/>
    <x v="4"/>
    <m/>
    <m/>
    <x v="35"/>
    <x v="6"/>
    <x v="15"/>
    <x v="7"/>
    <m/>
    <m/>
    <m/>
    <m/>
    <m/>
    <n v="0"/>
    <m/>
    <n v="0"/>
    <n v="0"/>
    <n v="0"/>
    <n v="0"/>
    <m/>
    <n v="0"/>
    <m/>
    <n v="0"/>
    <n v="0"/>
    <n v="0"/>
    <n v="0"/>
    <m/>
    <n v="0"/>
    <n v="0"/>
    <m/>
  </r>
  <r>
    <n v="2167"/>
    <x v="2"/>
    <x v="9"/>
    <x v="4"/>
    <m/>
    <m/>
    <x v="35"/>
    <x v="6"/>
    <x v="15"/>
    <x v="7"/>
    <m/>
    <m/>
    <m/>
    <m/>
    <m/>
    <n v="0"/>
    <m/>
    <n v="0"/>
    <n v="0"/>
    <n v="0"/>
    <n v="0"/>
    <m/>
    <n v="0"/>
    <m/>
    <n v="0"/>
    <n v="0"/>
    <n v="0"/>
    <n v="0"/>
    <m/>
    <n v="0"/>
    <n v="0"/>
    <m/>
  </r>
  <r>
    <n v="2168"/>
    <x v="2"/>
    <x v="9"/>
    <x v="4"/>
    <m/>
    <m/>
    <x v="35"/>
    <x v="6"/>
    <x v="15"/>
    <x v="7"/>
    <m/>
    <m/>
    <m/>
    <m/>
    <m/>
    <n v="0"/>
    <m/>
    <n v="0"/>
    <n v="0"/>
    <n v="0"/>
    <n v="0"/>
    <m/>
    <n v="0"/>
    <m/>
    <n v="0"/>
    <n v="0"/>
    <n v="0"/>
    <n v="0"/>
    <m/>
    <n v="0"/>
    <n v="0"/>
    <m/>
  </r>
  <r>
    <n v="2169"/>
    <x v="2"/>
    <x v="9"/>
    <x v="4"/>
    <m/>
    <m/>
    <x v="35"/>
    <x v="6"/>
    <x v="15"/>
    <x v="7"/>
    <m/>
    <m/>
    <m/>
    <m/>
    <m/>
    <n v="0"/>
    <m/>
    <n v="0"/>
    <n v="0"/>
    <n v="0"/>
    <n v="0"/>
    <m/>
    <n v="0"/>
    <m/>
    <n v="0"/>
    <n v="0"/>
    <n v="0"/>
    <n v="0"/>
    <m/>
    <n v="0"/>
    <n v="0"/>
    <m/>
  </r>
  <r>
    <n v="2170"/>
    <x v="2"/>
    <x v="9"/>
    <x v="4"/>
    <m/>
    <m/>
    <x v="35"/>
    <x v="6"/>
    <x v="15"/>
    <x v="7"/>
    <m/>
    <m/>
    <m/>
    <m/>
    <m/>
    <n v="0"/>
    <m/>
    <n v="0"/>
    <n v="0"/>
    <n v="0"/>
    <n v="0"/>
    <m/>
    <n v="0"/>
    <m/>
    <n v="0"/>
    <n v="0"/>
    <n v="0"/>
    <n v="0"/>
    <m/>
    <n v="0"/>
    <n v="0"/>
    <m/>
  </r>
  <r>
    <n v="2171"/>
    <x v="2"/>
    <x v="9"/>
    <x v="4"/>
    <m/>
    <m/>
    <x v="35"/>
    <x v="6"/>
    <x v="15"/>
    <x v="7"/>
    <m/>
    <m/>
    <m/>
    <m/>
    <m/>
    <n v="0"/>
    <m/>
    <n v="0"/>
    <n v="0"/>
    <n v="0"/>
    <n v="0"/>
    <m/>
    <n v="0"/>
    <m/>
    <n v="0"/>
    <n v="0"/>
    <n v="0"/>
    <n v="0"/>
    <m/>
    <n v="0"/>
    <n v="0"/>
    <m/>
  </r>
  <r>
    <n v="2172"/>
    <x v="2"/>
    <x v="9"/>
    <x v="4"/>
    <m/>
    <m/>
    <x v="35"/>
    <x v="6"/>
    <x v="15"/>
    <x v="7"/>
    <m/>
    <m/>
    <m/>
    <m/>
    <m/>
    <n v="0"/>
    <m/>
    <n v="0"/>
    <n v="0"/>
    <n v="0"/>
    <n v="0"/>
    <m/>
    <n v="0"/>
    <m/>
    <n v="0"/>
    <n v="0"/>
    <n v="0"/>
    <n v="0"/>
    <m/>
    <n v="0"/>
    <n v="0"/>
    <m/>
  </r>
  <r>
    <n v="2173"/>
    <x v="2"/>
    <x v="9"/>
    <x v="4"/>
    <m/>
    <m/>
    <x v="35"/>
    <x v="6"/>
    <x v="15"/>
    <x v="7"/>
    <m/>
    <m/>
    <m/>
    <m/>
    <m/>
    <n v="0"/>
    <m/>
    <n v="0"/>
    <n v="0"/>
    <n v="0"/>
    <n v="0"/>
    <m/>
    <n v="0"/>
    <m/>
    <n v="0"/>
    <n v="0"/>
    <n v="0"/>
    <n v="0"/>
    <m/>
    <n v="0"/>
    <n v="0"/>
    <m/>
  </r>
  <r>
    <n v="2174"/>
    <x v="2"/>
    <x v="9"/>
    <x v="4"/>
    <m/>
    <m/>
    <x v="35"/>
    <x v="6"/>
    <x v="15"/>
    <x v="7"/>
    <m/>
    <m/>
    <m/>
    <m/>
    <m/>
    <n v="0"/>
    <m/>
    <n v="0"/>
    <n v="0"/>
    <n v="0"/>
    <n v="0"/>
    <m/>
    <n v="0"/>
    <m/>
    <n v="0"/>
    <n v="0"/>
    <n v="0"/>
    <n v="0"/>
    <m/>
    <n v="0"/>
    <n v="0"/>
    <m/>
  </r>
  <r>
    <n v="2175"/>
    <x v="2"/>
    <x v="9"/>
    <x v="4"/>
    <m/>
    <m/>
    <x v="35"/>
    <x v="6"/>
    <x v="15"/>
    <x v="7"/>
    <m/>
    <m/>
    <m/>
    <m/>
    <m/>
    <n v="0"/>
    <m/>
    <n v="0"/>
    <n v="0"/>
    <n v="0"/>
    <n v="0"/>
    <m/>
    <n v="0"/>
    <m/>
    <n v="0"/>
    <n v="0"/>
    <n v="0"/>
    <n v="0"/>
    <m/>
    <n v="0"/>
    <n v="0"/>
    <m/>
  </r>
  <r>
    <n v="2176"/>
    <x v="2"/>
    <x v="9"/>
    <x v="4"/>
    <m/>
    <m/>
    <x v="35"/>
    <x v="6"/>
    <x v="15"/>
    <x v="7"/>
    <m/>
    <m/>
    <m/>
    <m/>
    <m/>
    <n v="0"/>
    <m/>
    <n v="0"/>
    <n v="0"/>
    <n v="0"/>
    <n v="0"/>
    <m/>
    <n v="0"/>
    <m/>
    <n v="0"/>
    <n v="0"/>
    <n v="0"/>
    <n v="0"/>
    <m/>
    <n v="0"/>
    <n v="0"/>
    <m/>
  </r>
  <r>
    <n v="2177"/>
    <x v="2"/>
    <x v="9"/>
    <x v="4"/>
    <m/>
    <m/>
    <x v="35"/>
    <x v="6"/>
    <x v="15"/>
    <x v="7"/>
    <m/>
    <m/>
    <m/>
    <m/>
    <m/>
    <n v="0"/>
    <m/>
    <n v="0"/>
    <n v="0"/>
    <n v="0"/>
    <n v="0"/>
    <m/>
    <n v="0"/>
    <m/>
    <n v="0"/>
    <n v="0"/>
    <n v="0"/>
    <n v="0"/>
    <m/>
    <n v="0"/>
    <n v="0"/>
    <m/>
  </r>
  <r>
    <n v="2178"/>
    <x v="2"/>
    <x v="9"/>
    <x v="4"/>
    <m/>
    <m/>
    <x v="35"/>
    <x v="6"/>
    <x v="15"/>
    <x v="7"/>
    <m/>
    <m/>
    <m/>
    <m/>
    <m/>
    <n v="0"/>
    <m/>
    <n v="0"/>
    <n v="0"/>
    <n v="0"/>
    <n v="0"/>
    <m/>
    <n v="0"/>
    <m/>
    <n v="0"/>
    <n v="0"/>
    <n v="0"/>
    <n v="0"/>
    <m/>
    <n v="0"/>
    <n v="0"/>
    <m/>
  </r>
  <r>
    <n v="2179"/>
    <x v="2"/>
    <x v="9"/>
    <x v="4"/>
    <m/>
    <m/>
    <x v="35"/>
    <x v="6"/>
    <x v="15"/>
    <x v="7"/>
    <m/>
    <m/>
    <m/>
    <m/>
    <m/>
    <n v="0"/>
    <m/>
    <n v="0"/>
    <n v="0"/>
    <n v="0"/>
    <n v="0"/>
    <m/>
    <n v="0"/>
    <m/>
    <n v="0"/>
    <n v="0"/>
    <n v="0"/>
    <n v="0"/>
    <m/>
    <n v="0"/>
    <n v="0"/>
    <m/>
  </r>
  <r>
    <n v="2180"/>
    <x v="2"/>
    <x v="9"/>
    <x v="4"/>
    <m/>
    <m/>
    <x v="35"/>
    <x v="6"/>
    <x v="15"/>
    <x v="7"/>
    <m/>
    <m/>
    <m/>
    <m/>
    <m/>
    <n v="0"/>
    <m/>
    <n v="0"/>
    <n v="0"/>
    <n v="0"/>
    <n v="0"/>
    <m/>
    <n v="0"/>
    <m/>
    <n v="0"/>
    <n v="0"/>
    <n v="0"/>
    <n v="0"/>
    <m/>
    <n v="0"/>
    <n v="0"/>
    <m/>
  </r>
  <r>
    <n v="2181"/>
    <x v="2"/>
    <x v="9"/>
    <x v="4"/>
    <m/>
    <m/>
    <x v="35"/>
    <x v="6"/>
    <x v="15"/>
    <x v="7"/>
    <m/>
    <m/>
    <m/>
    <m/>
    <m/>
    <n v="0"/>
    <m/>
    <n v="0"/>
    <n v="0"/>
    <n v="0"/>
    <n v="0"/>
    <m/>
    <n v="0"/>
    <m/>
    <n v="0"/>
    <n v="0"/>
    <n v="0"/>
    <n v="0"/>
    <m/>
    <n v="0"/>
    <n v="0"/>
    <m/>
  </r>
  <r>
    <n v="2182"/>
    <x v="2"/>
    <x v="9"/>
    <x v="4"/>
    <m/>
    <m/>
    <x v="35"/>
    <x v="6"/>
    <x v="15"/>
    <x v="7"/>
    <m/>
    <m/>
    <m/>
    <m/>
    <m/>
    <n v="0"/>
    <m/>
    <n v="0"/>
    <n v="0"/>
    <n v="0"/>
    <n v="0"/>
    <m/>
    <n v="0"/>
    <m/>
    <n v="0"/>
    <n v="0"/>
    <n v="0"/>
    <n v="0"/>
    <m/>
    <n v="0"/>
    <n v="0"/>
    <m/>
  </r>
  <r>
    <n v="2183"/>
    <x v="2"/>
    <x v="9"/>
    <x v="4"/>
    <m/>
    <m/>
    <x v="35"/>
    <x v="6"/>
    <x v="15"/>
    <x v="7"/>
    <m/>
    <m/>
    <m/>
    <m/>
    <m/>
    <n v="0"/>
    <m/>
    <n v="0"/>
    <n v="0"/>
    <n v="0"/>
    <n v="0"/>
    <m/>
    <n v="0"/>
    <m/>
    <n v="0"/>
    <n v="0"/>
    <n v="0"/>
    <n v="0"/>
    <m/>
    <n v="0"/>
    <n v="0"/>
    <m/>
  </r>
  <r>
    <n v="2184"/>
    <x v="2"/>
    <x v="9"/>
    <x v="4"/>
    <m/>
    <m/>
    <x v="35"/>
    <x v="6"/>
    <x v="15"/>
    <x v="7"/>
    <m/>
    <m/>
    <m/>
    <m/>
    <m/>
    <n v="0"/>
    <m/>
    <n v="0"/>
    <n v="0"/>
    <n v="0"/>
    <n v="0"/>
    <m/>
    <n v="0"/>
    <m/>
    <n v="0"/>
    <n v="0"/>
    <n v="0"/>
    <n v="0"/>
    <m/>
    <n v="0"/>
    <n v="0"/>
    <m/>
  </r>
  <r>
    <n v="2185"/>
    <x v="2"/>
    <x v="9"/>
    <x v="4"/>
    <m/>
    <m/>
    <x v="35"/>
    <x v="6"/>
    <x v="15"/>
    <x v="7"/>
    <m/>
    <m/>
    <m/>
    <m/>
    <m/>
    <n v="0"/>
    <m/>
    <n v="0"/>
    <n v="0"/>
    <n v="0"/>
    <n v="0"/>
    <m/>
    <n v="0"/>
    <m/>
    <n v="0"/>
    <n v="0"/>
    <n v="0"/>
    <n v="0"/>
    <m/>
    <n v="0"/>
    <n v="0"/>
    <m/>
  </r>
  <r>
    <n v="2186"/>
    <x v="2"/>
    <x v="9"/>
    <x v="4"/>
    <m/>
    <m/>
    <x v="35"/>
    <x v="6"/>
    <x v="15"/>
    <x v="7"/>
    <m/>
    <m/>
    <m/>
    <m/>
    <m/>
    <n v="0"/>
    <m/>
    <n v="0"/>
    <n v="0"/>
    <n v="0"/>
    <n v="0"/>
    <m/>
    <n v="0"/>
    <m/>
    <n v="0"/>
    <n v="0"/>
    <n v="0"/>
    <n v="0"/>
    <m/>
    <n v="0"/>
    <n v="0"/>
    <m/>
  </r>
  <r>
    <n v="2187"/>
    <x v="2"/>
    <x v="9"/>
    <x v="4"/>
    <m/>
    <m/>
    <x v="35"/>
    <x v="6"/>
    <x v="15"/>
    <x v="7"/>
    <m/>
    <m/>
    <m/>
    <m/>
    <m/>
    <n v="0"/>
    <m/>
    <n v="0"/>
    <n v="0"/>
    <n v="0"/>
    <n v="0"/>
    <m/>
    <n v="0"/>
    <m/>
    <n v="0"/>
    <n v="0"/>
    <n v="0"/>
    <n v="0"/>
    <m/>
    <n v="0"/>
    <n v="0"/>
    <m/>
  </r>
  <r>
    <n v="2188"/>
    <x v="2"/>
    <x v="9"/>
    <x v="4"/>
    <m/>
    <m/>
    <x v="35"/>
    <x v="6"/>
    <x v="15"/>
    <x v="7"/>
    <m/>
    <m/>
    <m/>
    <m/>
    <m/>
    <n v="0"/>
    <m/>
    <n v="0"/>
    <n v="0"/>
    <n v="0"/>
    <n v="0"/>
    <m/>
    <n v="0"/>
    <m/>
    <n v="0"/>
    <n v="0"/>
    <n v="0"/>
    <n v="0"/>
    <m/>
    <n v="0"/>
    <n v="0"/>
    <m/>
  </r>
  <r>
    <n v="2189"/>
    <x v="2"/>
    <x v="9"/>
    <x v="4"/>
    <m/>
    <m/>
    <x v="35"/>
    <x v="6"/>
    <x v="15"/>
    <x v="7"/>
    <m/>
    <m/>
    <m/>
    <m/>
    <m/>
    <n v="0"/>
    <m/>
    <n v="0"/>
    <n v="0"/>
    <n v="0"/>
    <n v="0"/>
    <m/>
    <n v="0"/>
    <m/>
    <n v="0"/>
    <n v="0"/>
    <n v="0"/>
    <n v="0"/>
    <m/>
    <n v="0"/>
    <n v="0"/>
    <m/>
  </r>
  <r>
    <n v="2190"/>
    <x v="2"/>
    <x v="9"/>
    <x v="4"/>
    <m/>
    <m/>
    <x v="35"/>
    <x v="6"/>
    <x v="15"/>
    <x v="7"/>
    <m/>
    <m/>
    <m/>
    <m/>
    <m/>
    <n v="0"/>
    <m/>
    <n v="0"/>
    <n v="0"/>
    <n v="0"/>
    <n v="0"/>
    <m/>
    <n v="0"/>
    <m/>
    <n v="0"/>
    <n v="0"/>
    <n v="0"/>
    <n v="0"/>
    <m/>
    <n v="0"/>
    <n v="0"/>
    <m/>
  </r>
  <r>
    <n v="2191"/>
    <x v="2"/>
    <x v="9"/>
    <x v="4"/>
    <m/>
    <m/>
    <x v="35"/>
    <x v="6"/>
    <x v="15"/>
    <x v="7"/>
    <m/>
    <m/>
    <m/>
    <m/>
    <m/>
    <n v="0"/>
    <m/>
    <n v="0"/>
    <n v="0"/>
    <n v="0"/>
    <n v="0"/>
    <m/>
    <n v="0"/>
    <m/>
    <n v="0"/>
    <n v="0"/>
    <n v="0"/>
    <n v="0"/>
    <m/>
    <n v="0"/>
    <n v="0"/>
    <m/>
  </r>
  <r>
    <n v="2192"/>
    <x v="2"/>
    <x v="9"/>
    <x v="4"/>
    <m/>
    <m/>
    <x v="35"/>
    <x v="6"/>
    <x v="15"/>
    <x v="7"/>
    <m/>
    <m/>
    <m/>
    <m/>
    <m/>
    <n v="0"/>
    <m/>
    <n v="0"/>
    <n v="0"/>
    <n v="0"/>
    <n v="0"/>
    <m/>
    <n v="0"/>
    <m/>
    <n v="0"/>
    <n v="0"/>
    <n v="0"/>
    <n v="0"/>
    <m/>
    <n v="0"/>
    <n v="0"/>
    <m/>
  </r>
  <r>
    <n v="2193"/>
    <x v="2"/>
    <x v="9"/>
    <x v="4"/>
    <m/>
    <m/>
    <x v="35"/>
    <x v="6"/>
    <x v="15"/>
    <x v="7"/>
    <m/>
    <m/>
    <m/>
    <m/>
    <m/>
    <n v="0"/>
    <m/>
    <n v="0"/>
    <n v="0"/>
    <n v="0"/>
    <n v="0"/>
    <m/>
    <n v="0"/>
    <m/>
    <n v="0"/>
    <n v="0"/>
    <n v="0"/>
    <n v="0"/>
    <m/>
    <n v="0"/>
    <n v="0"/>
    <m/>
  </r>
  <r>
    <n v="2194"/>
    <x v="2"/>
    <x v="9"/>
    <x v="4"/>
    <m/>
    <m/>
    <x v="35"/>
    <x v="6"/>
    <x v="15"/>
    <x v="7"/>
    <m/>
    <m/>
    <m/>
    <m/>
    <m/>
    <n v="0"/>
    <m/>
    <n v="0"/>
    <n v="0"/>
    <n v="0"/>
    <n v="0"/>
    <m/>
    <n v="0"/>
    <m/>
    <n v="0"/>
    <n v="0"/>
    <n v="0"/>
    <n v="0"/>
    <m/>
    <n v="0"/>
    <n v="0"/>
    <m/>
  </r>
  <r>
    <n v="2195"/>
    <x v="2"/>
    <x v="9"/>
    <x v="4"/>
    <m/>
    <m/>
    <x v="35"/>
    <x v="6"/>
    <x v="15"/>
    <x v="7"/>
    <m/>
    <m/>
    <m/>
    <m/>
    <m/>
    <n v="0"/>
    <m/>
    <n v="0"/>
    <n v="0"/>
    <n v="0"/>
    <n v="0"/>
    <m/>
    <n v="0"/>
    <m/>
    <n v="0"/>
    <n v="0"/>
    <n v="0"/>
    <n v="0"/>
    <m/>
    <n v="0"/>
    <n v="0"/>
    <m/>
  </r>
  <r>
    <n v="2196"/>
    <x v="2"/>
    <x v="9"/>
    <x v="4"/>
    <m/>
    <m/>
    <x v="35"/>
    <x v="6"/>
    <x v="15"/>
    <x v="7"/>
    <m/>
    <m/>
    <m/>
    <m/>
    <m/>
    <n v="0"/>
    <m/>
    <n v="0"/>
    <n v="0"/>
    <n v="0"/>
    <n v="0"/>
    <m/>
    <n v="0"/>
    <m/>
    <n v="0"/>
    <n v="0"/>
    <n v="0"/>
    <n v="0"/>
    <m/>
    <n v="0"/>
    <n v="0"/>
    <m/>
  </r>
  <r>
    <n v="2197"/>
    <x v="2"/>
    <x v="9"/>
    <x v="4"/>
    <m/>
    <m/>
    <x v="35"/>
    <x v="6"/>
    <x v="15"/>
    <x v="7"/>
    <m/>
    <m/>
    <m/>
    <m/>
    <m/>
    <n v="0"/>
    <m/>
    <n v="0"/>
    <n v="0"/>
    <n v="0"/>
    <n v="0"/>
    <m/>
    <n v="0"/>
    <m/>
    <n v="0"/>
    <n v="0"/>
    <n v="0"/>
    <n v="0"/>
    <m/>
    <n v="0"/>
    <n v="0"/>
    <m/>
  </r>
  <r>
    <n v="2198"/>
    <x v="2"/>
    <x v="9"/>
    <x v="4"/>
    <m/>
    <m/>
    <x v="35"/>
    <x v="6"/>
    <x v="15"/>
    <x v="7"/>
    <m/>
    <m/>
    <m/>
    <m/>
    <m/>
    <n v="0"/>
    <m/>
    <n v="0"/>
    <n v="0"/>
    <n v="0"/>
    <n v="0"/>
    <m/>
    <n v="0"/>
    <m/>
    <n v="0"/>
    <n v="0"/>
    <n v="0"/>
    <n v="0"/>
    <m/>
    <n v="0"/>
    <n v="0"/>
    <m/>
  </r>
  <r>
    <n v="2199"/>
    <x v="2"/>
    <x v="9"/>
    <x v="4"/>
    <m/>
    <m/>
    <x v="35"/>
    <x v="6"/>
    <x v="15"/>
    <x v="7"/>
    <m/>
    <m/>
    <m/>
    <m/>
    <m/>
    <n v="0"/>
    <m/>
    <n v="0"/>
    <n v="0"/>
    <n v="0"/>
    <n v="0"/>
    <m/>
    <n v="0"/>
    <m/>
    <n v="0"/>
    <n v="0"/>
    <n v="0"/>
    <n v="0"/>
    <m/>
    <n v="0"/>
    <n v="0"/>
    <m/>
  </r>
  <r>
    <n v="2200"/>
    <x v="2"/>
    <x v="9"/>
    <x v="4"/>
    <m/>
    <m/>
    <x v="35"/>
    <x v="6"/>
    <x v="15"/>
    <x v="7"/>
    <m/>
    <m/>
    <m/>
    <m/>
    <m/>
    <n v="0"/>
    <m/>
    <n v="0"/>
    <n v="0"/>
    <n v="0"/>
    <n v="0"/>
    <m/>
    <n v="0"/>
    <m/>
    <n v="0"/>
    <n v="0"/>
    <n v="0"/>
    <n v="0"/>
    <m/>
    <n v="0"/>
    <n v="0"/>
    <m/>
  </r>
  <r>
    <n v="2201"/>
    <x v="2"/>
    <x v="9"/>
    <x v="4"/>
    <m/>
    <m/>
    <x v="35"/>
    <x v="6"/>
    <x v="15"/>
    <x v="7"/>
    <m/>
    <m/>
    <m/>
    <m/>
    <m/>
    <n v="0"/>
    <m/>
    <n v="0"/>
    <n v="0"/>
    <n v="0"/>
    <n v="0"/>
    <m/>
    <n v="0"/>
    <m/>
    <n v="0"/>
    <n v="0"/>
    <n v="0"/>
    <n v="0"/>
    <m/>
    <n v="0"/>
    <n v="0"/>
    <m/>
  </r>
  <r>
    <n v="2202"/>
    <x v="2"/>
    <x v="9"/>
    <x v="4"/>
    <m/>
    <m/>
    <x v="35"/>
    <x v="6"/>
    <x v="15"/>
    <x v="7"/>
    <m/>
    <m/>
    <m/>
    <m/>
    <m/>
    <n v="0"/>
    <m/>
    <n v="0"/>
    <n v="0"/>
    <n v="0"/>
    <n v="0"/>
    <m/>
    <n v="0"/>
    <m/>
    <n v="0"/>
    <n v="0"/>
    <n v="0"/>
    <n v="0"/>
    <m/>
    <n v="0"/>
    <n v="0"/>
    <m/>
  </r>
  <r>
    <n v="2203"/>
    <x v="2"/>
    <x v="9"/>
    <x v="4"/>
    <m/>
    <m/>
    <x v="35"/>
    <x v="6"/>
    <x v="15"/>
    <x v="7"/>
    <m/>
    <m/>
    <m/>
    <m/>
    <m/>
    <n v="0"/>
    <m/>
    <n v="0"/>
    <n v="0"/>
    <n v="0"/>
    <n v="0"/>
    <m/>
    <n v="0"/>
    <m/>
    <n v="0"/>
    <n v="0"/>
    <n v="0"/>
    <n v="0"/>
    <m/>
    <n v="0"/>
    <n v="0"/>
    <m/>
  </r>
  <r>
    <n v="2204"/>
    <x v="2"/>
    <x v="9"/>
    <x v="4"/>
    <m/>
    <m/>
    <x v="35"/>
    <x v="6"/>
    <x v="15"/>
    <x v="7"/>
    <m/>
    <m/>
    <m/>
    <m/>
    <m/>
    <n v="0"/>
    <m/>
    <n v="0"/>
    <n v="0"/>
    <n v="0"/>
    <n v="0"/>
    <m/>
    <n v="0"/>
    <m/>
    <n v="0"/>
    <n v="0"/>
    <n v="0"/>
    <n v="0"/>
    <m/>
    <n v="0"/>
    <n v="0"/>
    <m/>
  </r>
  <r>
    <n v="2205"/>
    <x v="2"/>
    <x v="9"/>
    <x v="4"/>
    <m/>
    <m/>
    <x v="35"/>
    <x v="6"/>
    <x v="15"/>
    <x v="7"/>
    <m/>
    <m/>
    <m/>
    <m/>
    <m/>
    <n v="0"/>
    <m/>
    <n v="0"/>
    <n v="0"/>
    <n v="0"/>
    <n v="0"/>
    <m/>
    <n v="0"/>
    <m/>
    <n v="0"/>
    <n v="0"/>
    <n v="0"/>
    <n v="0"/>
    <m/>
    <n v="0"/>
    <n v="0"/>
    <m/>
  </r>
  <r>
    <n v="2206"/>
    <x v="2"/>
    <x v="9"/>
    <x v="4"/>
    <m/>
    <m/>
    <x v="35"/>
    <x v="6"/>
    <x v="15"/>
    <x v="7"/>
    <m/>
    <m/>
    <m/>
    <m/>
    <m/>
    <n v="0"/>
    <m/>
    <n v="0"/>
    <n v="0"/>
    <n v="0"/>
    <n v="0"/>
    <m/>
    <n v="0"/>
    <m/>
    <n v="0"/>
    <n v="0"/>
    <n v="0"/>
    <n v="0"/>
    <m/>
    <n v="0"/>
    <n v="0"/>
    <m/>
  </r>
  <r>
    <n v="2207"/>
    <x v="2"/>
    <x v="9"/>
    <x v="4"/>
    <m/>
    <m/>
    <x v="35"/>
    <x v="6"/>
    <x v="15"/>
    <x v="7"/>
    <m/>
    <m/>
    <m/>
    <m/>
    <m/>
    <n v="0"/>
    <m/>
    <n v="0"/>
    <n v="0"/>
    <n v="0"/>
    <n v="0"/>
    <m/>
    <n v="0"/>
    <m/>
    <n v="0"/>
    <n v="0"/>
    <n v="0"/>
    <n v="0"/>
    <m/>
    <n v="0"/>
    <n v="0"/>
    <m/>
  </r>
  <r>
    <n v="2208"/>
    <x v="2"/>
    <x v="9"/>
    <x v="4"/>
    <m/>
    <m/>
    <x v="35"/>
    <x v="6"/>
    <x v="15"/>
    <x v="7"/>
    <m/>
    <m/>
    <m/>
    <m/>
    <m/>
    <n v="0"/>
    <m/>
    <n v="0"/>
    <n v="0"/>
    <n v="0"/>
    <n v="0"/>
    <m/>
    <n v="0"/>
    <m/>
    <n v="0"/>
    <n v="0"/>
    <n v="0"/>
    <n v="0"/>
    <m/>
    <n v="0"/>
    <n v="0"/>
    <m/>
  </r>
  <r>
    <n v="2209"/>
    <x v="2"/>
    <x v="9"/>
    <x v="4"/>
    <m/>
    <m/>
    <x v="35"/>
    <x v="6"/>
    <x v="15"/>
    <x v="7"/>
    <m/>
    <m/>
    <m/>
    <m/>
    <m/>
    <n v="0"/>
    <m/>
    <n v="0"/>
    <n v="0"/>
    <n v="0"/>
    <n v="0"/>
    <m/>
    <n v="0"/>
    <m/>
    <n v="0"/>
    <n v="0"/>
    <n v="0"/>
    <n v="0"/>
    <m/>
    <n v="0"/>
    <n v="0"/>
    <m/>
  </r>
  <r>
    <n v="2210"/>
    <x v="2"/>
    <x v="9"/>
    <x v="4"/>
    <m/>
    <m/>
    <x v="35"/>
    <x v="6"/>
    <x v="15"/>
    <x v="7"/>
    <m/>
    <m/>
    <m/>
    <m/>
    <m/>
    <n v="0"/>
    <m/>
    <n v="0"/>
    <n v="0"/>
    <n v="0"/>
    <n v="0"/>
    <m/>
    <n v="0"/>
    <m/>
    <n v="0"/>
    <n v="0"/>
    <n v="0"/>
    <n v="0"/>
    <m/>
    <n v="0"/>
    <n v="0"/>
    <m/>
  </r>
  <r>
    <n v="2211"/>
    <x v="2"/>
    <x v="9"/>
    <x v="4"/>
    <m/>
    <m/>
    <x v="35"/>
    <x v="6"/>
    <x v="15"/>
    <x v="7"/>
    <m/>
    <m/>
    <m/>
    <m/>
    <m/>
    <n v="0"/>
    <m/>
    <n v="0"/>
    <n v="0"/>
    <n v="0"/>
    <n v="0"/>
    <m/>
    <n v="0"/>
    <m/>
    <n v="0"/>
    <n v="0"/>
    <n v="0"/>
    <n v="0"/>
    <m/>
    <n v="0"/>
    <n v="0"/>
    <m/>
  </r>
  <r>
    <n v="2212"/>
    <x v="2"/>
    <x v="9"/>
    <x v="4"/>
    <m/>
    <m/>
    <x v="35"/>
    <x v="6"/>
    <x v="15"/>
    <x v="7"/>
    <m/>
    <m/>
    <m/>
    <m/>
    <m/>
    <n v="0"/>
    <m/>
    <n v="0"/>
    <n v="0"/>
    <n v="0"/>
    <n v="0"/>
    <m/>
    <n v="0"/>
    <m/>
    <n v="0"/>
    <n v="0"/>
    <n v="0"/>
    <n v="0"/>
    <m/>
    <n v="0"/>
    <n v="0"/>
    <m/>
  </r>
  <r>
    <n v="2213"/>
    <x v="2"/>
    <x v="9"/>
    <x v="4"/>
    <m/>
    <m/>
    <x v="35"/>
    <x v="6"/>
    <x v="15"/>
    <x v="7"/>
    <m/>
    <m/>
    <m/>
    <m/>
    <m/>
    <n v="0"/>
    <m/>
    <n v="0"/>
    <n v="0"/>
    <n v="0"/>
    <n v="0"/>
    <m/>
    <n v="0"/>
    <m/>
    <n v="0"/>
    <n v="0"/>
    <n v="0"/>
    <n v="0"/>
    <m/>
    <n v="0"/>
    <n v="0"/>
    <m/>
  </r>
  <r>
    <n v="2214"/>
    <x v="2"/>
    <x v="9"/>
    <x v="4"/>
    <m/>
    <m/>
    <x v="35"/>
    <x v="6"/>
    <x v="15"/>
    <x v="7"/>
    <m/>
    <m/>
    <m/>
    <m/>
    <m/>
    <n v="0"/>
    <m/>
    <n v="0"/>
    <n v="0"/>
    <n v="0"/>
    <n v="0"/>
    <m/>
    <n v="0"/>
    <m/>
    <n v="0"/>
    <n v="0"/>
    <n v="0"/>
    <n v="0"/>
    <m/>
    <n v="0"/>
    <n v="0"/>
    <m/>
  </r>
  <r>
    <n v="2215"/>
    <x v="2"/>
    <x v="9"/>
    <x v="4"/>
    <m/>
    <m/>
    <x v="35"/>
    <x v="6"/>
    <x v="15"/>
    <x v="7"/>
    <m/>
    <m/>
    <m/>
    <m/>
    <m/>
    <n v="0"/>
    <m/>
    <n v="0"/>
    <n v="0"/>
    <n v="0"/>
    <n v="0"/>
    <m/>
    <n v="0"/>
    <m/>
    <n v="0"/>
    <n v="0"/>
    <n v="0"/>
    <n v="0"/>
    <m/>
    <n v="0"/>
    <n v="0"/>
    <m/>
  </r>
  <r>
    <n v="2216"/>
    <x v="2"/>
    <x v="9"/>
    <x v="4"/>
    <m/>
    <m/>
    <x v="35"/>
    <x v="6"/>
    <x v="15"/>
    <x v="7"/>
    <m/>
    <m/>
    <m/>
    <m/>
    <m/>
    <n v="0"/>
    <m/>
    <n v="0"/>
    <n v="0"/>
    <n v="0"/>
    <n v="0"/>
    <m/>
    <n v="0"/>
    <m/>
    <n v="0"/>
    <n v="0"/>
    <n v="0"/>
    <n v="0"/>
    <m/>
    <n v="0"/>
    <n v="0"/>
    <m/>
  </r>
  <r>
    <n v="2217"/>
    <x v="2"/>
    <x v="9"/>
    <x v="4"/>
    <m/>
    <m/>
    <x v="35"/>
    <x v="6"/>
    <x v="15"/>
    <x v="7"/>
    <m/>
    <m/>
    <m/>
    <m/>
    <m/>
    <n v="0"/>
    <m/>
    <n v="0"/>
    <n v="0"/>
    <n v="0"/>
    <n v="0"/>
    <m/>
    <n v="0"/>
    <m/>
    <n v="0"/>
    <n v="0"/>
    <n v="0"/>
    <n v="0"/>
    <m/>
    <n v="0"/>
    <n v="0"/>
    <m/>
  </r>
  <r>
    <n v="2218"/>
    <x v="2"/>
    <x v="9"/>
    <x v="4"/>
    <m/>
    <m/>
    <x v="35"/>
    <x v="6"/>
    <x v="15"/>
    <x v="7"/>
    <m/>
    <m/>
    <m/>
    <m/>
    <m/>
    <n v="0"/>
    <m/>
    <n v="0"/>
    <n v="0"/>
    <n v="0"/>
    <n v="0"/>
    <m/>
    <n v="0"/>
    <m/>
    <n v="0"/>
    <n v="0"/>
    <n v="0"/>
    <n v="0"/>
    <m/>
    <n v="0"/>
    <n v="0"/>
    <m/>
  </r>
  <r>
    <n v="2219"/>
    <x v="2"/>
    <x v="9"/>
    <x v="4"/>
    <m/>
    <m/>
    <x v="35"/>
    <x v="6"/>
    <x v="15"/>
    <x v="7"/>
    <m/>
    <m/>
    <m/>
    <m/>
    <m/>
    <n v="0"/>
    <m/>
    <n v="0"/>
    <n v="0"/>
    <n v="0"/>
    <n v="0"/>
    <m/>
    <n v="0"/>
    <m/>
    <n v="0"/>
    <n v="0"/>
    <n v="0"/>
    <n v="0"/>
    <m/>
    <n v="0"/>
    <n v="0"/>
    <m/>
  </r>
  <r>
    <n v="2220"/>
    <x v="2"/>
    <x v="9"/>
    <x v="4"/>
    <m/>
    <m/>
    <x v="35"/>
    <x v="6"/>
    <x v="15"/>
    <x v="7"/>
    <m/>
    <m/>
    <m/>
    <m/>
    <m/>
    <n v="0"/>
    <m/>
    <n v="0"/>
    <n v="0"/>
    <n v="0"/>
    <n v="0"/>
    <m/>
    <n v="0"/>
    <m/>
    <n v="0"/>
    <n v="0"/>
    <n v="0"/>
    <n v="0"/>
    <m/>
    <n v="0"/>
    <n v="0"/>
    <m/>
  </r>
  <r>
    <n v="2221"/>
    <x v="2"/>
    <x v="9"/>
    <x v="4"/>
    <m/>
    <m/>
    <x v="35"/>
    <x v="6"/>
    <x v="15"/>
    <x v="7"/>
    <m/>
    <m/>
    <m/>
    <m/>
    <m/>
    <n v="0"/>
    <m/>
    <n v="0"/>
    <n v="0"/>
    <n v="0"/>
    <n v="0"/>
    <m/>
    <n v="0"/>
    <m/>
    <n v="0"/>
    <n v="0"/>
    <n v="0"/>
    <n v="0"/>
    <m/>
    <n v="0"/>
    <n v="0"/>
    <m/>
  </r>
  <r>
    <n v="2222"/>
    <x v="2"/>
    <x v="9"/>
    <x v="4"/>
    <m/>
    <m/>
    <x v="35"/>
    <x v="6"/>
    <x v="15"/>
    <x v="7"/>
    <m/>
    <m/>
    <m/>
    <m/>
    <m/>
    <n v="0"/>
    <m/>
    <n v="0"/>
    <n v="0"/>
    <n v="0"/>
    <n v="0"/>
    <m/>
    <n v="0"/>
    <m/>
    <n v="0"/>
    <n v="0"/>
    <n v="0"/>
    <n v="0"/>
    <m/>
    <n v="0"/>
    <n v="0"/>
    <m/>
  </r>
  <r>
    <n v="2223"/>
    <x v="2"/>
    <x v="9"/>
    <x v="4"/>
    <m/>
    <m/>
    <x v="35"/>
    <x v="6"/>
    <x v="15"/>
    <x v="7"/>
    <m/>
    <m/>
    <m/>
    <m/>
    <m/>
    <n v="0"/>
    <m/>
    <n v="0"/>
    <n v="0"/>
    <n v="0"/>
    <n v="0"/>
    <m/>
    <n v="0"/>
    <m/>
    <n v="0"/>
    <n v="0"/>
    <n v="0"/>
    <n v="0"/>
    <m/>
    <n v="0"/>
    <n v="0"/>
    <m/>
  </r>
  <r>
    <n v="2224"/>
    <x v="2"/>
    <x v="9"/>
    <x v="4"/>
    <m/>
    <m/>
    <x v="35"/>
    <x v="6"/>
    <x v="15"/>
    <x v="7"/>
    <m/>
    <m/>
    <m/>
    <m/>
    <m/>
    <n v="0"/>
    <m/>
    <n v="0"/>
    <n v="0"/>
    <n v="0"/>
    <n v="0"/>
    <m/>
    <n v="0"/>
    <m/>
    <n v="0"/>
    <n v="0"/>
    <n v="0"/>
    <n v="0"/>
    <m/>
    <n v="0"/>
    <n v="0"/>
    <m/>
  </r>
  <r>
    <n v="2225"/>
    <x v="2"/>
    <x v="9"/>
    <x v="4"/>
    <m/>
    <m/>
    <x v="35"/>
    <x v="6"/>
    <x v="15"/>
    <x v="7"/>
    <m/>
    <m/>
    <m/>
    <m/>
    <m/>
    <n v="0"/>
    <m/>
    <n v="0"/>
    <n v="0"/>
    <n v="0"/>
    <n v="0"/>
    <m/>
    <n v="0"/>
    <m/>
    <n v="0"/>
    <n v="0"/>
    <n v="0"/>
    <n v="0"/>
    <m/>
    <n v="0"/>
    <n v="0"/>
    <m/>
  </r>
  <r>
    <n v="2226"/>
    <x v="2"/>
    <x v="9"/>
    <x v="4"/>
    <m/>
    <m/>
    <x v="35"/>
    <x v="6"/>
    <x v="15"/>
    <x v="7"/>
    <m/>
    <m/>
    <m/>
    <m/>
    <m/>
    <n v="0"/>
    <m/>
    <n v="0"/>
    <n v="0"/>
    <n v="0"/>
    <n v="0"/>
    <m/>
    <n v="0"/>
    <m/>
    <n v="0"/>
    <n v="0"/>
    <n v="0"/>
    <n v="0"/>
    <m/>
    <n v="0"/>
    <n v="0"/>
    <m/>
  </r>
  <r>
    <n v="2227"/>
    <x v="2"/>
    <x v="9"/>
    <x v="4"/>
    <m/>
    <m/>
    <x v="35"/>
    <x v="6"/>
    <x v="15"/>
    <x v="7"/>
    <m/>
    <m/>
    <m/>
    <m/>
    <m/>
    <n v="0"/>
    <m/>
    <n v="0"/>
    <n v="0"/>
    <n v="0"/>
    <n v="0"/>
    <m/>
    <n v="0"/>
    <m/>
    <n v="0"/>
    <n v="0"/>
    <n v="0"/>
    <n v="0"/>
    <m/>
    <n v="0"/>
    <n v="0"/>
    <m/>
  </r>
  <r>
    <n v="2228"/>
    <x v="2"/>
    <x v="9"/>
    <x v="4"/>
    <m/>
    <m/>
    <x v="35"/>
    <x v="6"/>
    <x v="15"/>
    <x v="7"/>
    <m/>
    <m/>
    <m/>
    <m/>
    <m/>
    <n v="0"/>
    <m/>
    <n v="0"/>
    <n v="0"/>
    <n v="0"/>
    <n v="0"/>
    <m/>
    <n v="0"/>
    <m/>
    <n v="0"/>
    <n v="0"/>
    <n v="0"/>
    <n v="0"/>
    <m/>
    <n v="0"/>
    <n v="0"/>
    <m/>
  </r>
  <r>
    <n v="2229"/>
    <x v="2"/>
    <x v="9"/>
    <x v="4"/>
    <m/>
    <m/>
    <x v="35"/>
    <x v="6"/>
    <x v="15"/>
    <x v="7"/>
    <m/>
    <m/>
    <m/>
    <m/>
    <m/>
    <n v="0"/>
    <m/>
    <n v="0"/>
    <n v="0"/>
    <n v="0"/>
    <n v="0"/>
    <m/>
    <n v="0"/>
    <m/>
    <n v="0"/>
    <n v="0"/>
    <n v="0"/>
    <n v="0"/>
    <m/>
    <n v="0"/>
    <n v="0"/>
    <m/>
  </r>
  <r>
    <n v="2230"/>
    <x v="2"/>
    <x v="9"/>
    <x v="4"/>
    <m/>
    <m/>
    <x v="35"/>
    <x v="6"/>
    <x v="15"/>
    <x v="7"/>
    <m/>
    <m/>
    <m/>
    <m/>
    <m/>
    <n v="0"/>
    <m/>
    <n v="0"/>
    <n v="0"/>
    <n v="0"/>
    <n v="0"/>
    <m/>
    <n v="0"/>
    <m/>
    <n v="0"/>
    <n v="0"/>
    <n v="0"/>
    <n v="0"/>
    <m/>
    <n v="0"/>
    <n v="0"/>
    <m/>
  </r>
  <r>
    <n v="2231"/>
    <x v="2"/>
    <x v="9"/>
    <x v="4"/>
    <m/>
    <m/>
    <x v="35"/>
    <x v="6"/>
    <x v="15"/>
    <x v="7"/>
    <m/>
    <m/>
    <m/>
    <m/>
    <m/>
    <n v="0"/>
    <m/>
    <n v="0"/>
    <n v="0"/>
    <n v="0"/>
    <n v="0"/>
    <m/>
    <n v="0"/>
    <m/>
    <n v="0"/>
    <n v="0"/>
    <n v="0"/>
    <n v="0"/>
    <m/>
    <n v="0"/>
    <n v="0"/>
    <m/>
  </r>
  <r>
    <n v="2232"/>
    <x v="2"/>
    <x v="9"/>
    <x v="4"/>
    <m/>
    <m/>
    <x v="35"/>
    <x v="6"/>
    <x v="15"/>
    <x v="7"/>
    <m/>
    <m/>
    <m/>
    <m/>
    <m/>
    <n v="0"/>
    <m/>
    <n v="0"/>
    <n v="0"/>
    <n v="0"/>
    <n v="0"/>
    <m/>
    <n v="0"/>
    <m/>
    <n v="0"/>
    <n v="0"/>
    <n v="0"/>
    <n v="0"/>
    <m/>
    <n v="0"/>
    <n v="0"/>
    <m/>
  </r>
  <r>
    <n v="2233"/>
    <x v="2"/>
    <x v="9"/>
    <x v="4"/>
    <m/>
    <m/>
    <x v="35"/>
    <x v="6"/>
    <x v="15"/>
    <x v="7"/>
    <m/>
    <m/>
    <m/>
    <m/>
    <m/>
    <n v="0"/>
    <m/>
    <n v="0"/>
    <n v="0"/>
    <n v="0"/>
    <n v="0"/>
    <m/>
    <n v="0"/>
    <m/>
    <n v="0"/>
    <n v="0"/>
    <n v="0"/>
    <n v="0"/>
    <m/>
    <n v="0"/>
    <n v="0"/>
    <m/>
  </r>
  <r>
    <n v="2234"/>
    <x v="2"/>
    <x v="9"/>
    <x v="4"/>
    <m/>
    <m/>
    <x v="35"/>
    <x v="6"/>
    <x v="15"/>
    <x v="7"/>
    <m/>
    <m/>
    <m/>
    <m/>
    <m/>
    <n v="0"/>
    <m/>
    <n v="0"/>
    <n v="0"/>
    <n v="0"/>
    <n v="0"/>
    <m/>
    <n v="0"/>
    <m/>
    <n v="0"/>
    <n v="0"/>
    <n v="0"/>
    <n v="0"/>
    <m/>
    <n v="0"/>
    <n v="0"/>
    <m/>
  </r>
  <r>
    <n v="2235"/>
    <x v="2"/>
    <x v="9"/>
    <x v="4"/>
    <m/>
    <m/>
    <x v="35"/>
    <x v="6"/>
    <x v="15"/>
    <x v="7"/>
    <m/>
    <m/>
    <m/>
    <m/>
    <m/>
    <n v="0"/>
    <m/>
    <n v="0"/>
    <n v="0"/>
    <n v="0"/>
    <n v="0"/>
    <m/>
    <n v="0"/>
    <m/>
    <n v="0"/>
    <n v="0"/>
    <n v="0"/>
    <n v="0"/>
    <m/>
    <n v="0"/>
    <n v="0"/>
    <m/>
  </r>
  <r>
    <n v="2236"/>
    <x v="2"/>
    <x v="9"/>
    <x v="4"/>
    <m/>
    <m/>
    <x v="35"/>
    <x v="6"/>
    <x v="15"/>
    <x v="7"/>
    <m/>
    <m/>
    <m/>
    <m/>
    <m/>
    <n v="0"/>
    <m/>
    <n v="0"/>
    <n v="0"/>
    <n v="0"/>
    <n v="0"/>
    <m/>
    <n v="0"/>
    <m/>
    <n v="0"/>
    <n v="0"/>
    <n v="0"/>
    <n v="0"/>
    <m/>
    <n v="0"/>
    <n v="0"/>
    <m/>
  </r>
  <r>
    <n v="2237"/>
    <x v="2"/>
    <x v="9"/>
    <x v="4"/>
    <m/>
    <m/>
    <x v="35"/>
    <x v="6"/>
    <x v="15"/>
    <x v="7"/>
    <m/>
    <m/>
    <m/>
    <m/>
    <m/>
    <n v="0"/>
    <m/>
    <n v="0"/>
    <n v="0"/>
    <n v="0"/>
    <n v="0"/>
    <m/>
    <n v="0"/>
    <m/>
    <n v="0"/>
    <n v="0"/>
    <n v="0"/>
    <n v="0"/>
    <m/>
    <n v="0"/>
    <n v="0"/>
    <m/>
  </r>
  <r>
    <n v="2238"/>
    <x v="2"/>
    <x v="9"/>
    <x v="4"/>
    <m/>
    <m/>
    <x v="35"/>
    <x v="6"/>
    <x v="15"/>
    <x v="7"/>
    <m/>
    <m/>
    <m/>
    <m/>
    <m/>
    <n v="0"/>
    <m/>
    <n v="0"/>
    <n v="0"/>
    <n v="0"/>
    <n v="0"/>
    <m/>
    <n v="0"/>
    <m/>
    <n v="0"/>
    <n v="0"/>
    <n v="0"/>
    <n v="0"/>
    <m/>
    <n v="0"/>
    <n v="0"/>
    <m/>
  </r>
  <r>
    <n v="2239"/>
    <x v="2"/>
    <x v="9"/>
    <x v="4"/>
    <m/>
    <m/>
    <x v="35"/>
    <x v="6"/>
    <x v="15"/>
    <x v="7"/>
    <m/>
    <m/>
    <m/>
    <m/>
    <m/>
    <n v="0"/>
    <m/>
    <n v="0"/>
    <n v="0"/>
    <n v="0"/>
    <n v="0"/>
    <m/>
    <n v="0"/>
    <m/>
    <n v="0"/>
    <n v="0"/>
    <n v="0"/>
    <n v="0"/>
    <m/>
    <n v="0"/>
    <n v="0"/>
    <m/>
  </r>
  <r>
    <n v="2240"/>
    <x v="2"/>
    <x v="9"/>
    <x v="4"/>
    <m/>
    <m/>
    <x v="35"/>
    <x v="6"/>
    <x v="15"/>
    <x v="7"/>
    <m/>
    <m/>
    <m/>
    <m/>
    <m/>
    <n v="0"/>
    <m/>
    <n v="0"/>
    <n v="0"/>
    <n v="0"/>
    <n v="0"/>
    <m/>
    <n v="0"/>
    <m/>
    <n v="0"/>
    <n v="0"/>
    <n v="0"/>
    <n v="0"/>
    <m/>
    <n v="0"/>
    <n v="0"/>
    <m/>
  </r>
  <r>
    <n v="2241"/>
    <x v="2"/>
    <x v="9"/>
    <x v="4"/>
    <m/>
    <m/>
    <x v="35"/>
    <x v="6"/>
    <x v="15"/>
    <x v="7"/>
    <m/>
    <m/>
    <m/>
    <m/>
    <m/>
    <n v="0"/>
    <m/>
    <n v="0"/>
    <n v="0"/>
    <n v="0"/>
    <n v="0"/>
    <m/>
    <n v="0"/>
    <m/>
    <n v="0"/>
    <n v="0"/>
    <n v="0"/>
    <n v="0"/>
    <m/>
    <n v="0"/>
    <n v="0"/>
    <m/>
  </r>
  <r>
    <n v="2242"/>
    <x v="2"/>
    <x v="9"/>
    <x v="4"/>
    <m/>
    <m/>
    <x v="35"/>
    <x v="6"/>
    <x v="15"/>
    <x v="7"/>
    <m/>
    <m/>
    <m/>
    <m/>
    <m/>
    <n v="0"/>
    <m/>
    <n v="0"/>
    <n v="0"/>
    <n v="0"/>
    <n v="0"/>
    <m/>
    <n v="0"/>
    <m/>
    <n v="0"/>
    <n v="0"/>
    <n v="0"/>
    <n v="0"/>
    <m/>
    <n v="0"/>
    <n v="0"/>
    <m/>
  </r>
  <r>
    <n v="2243"/>
    <x v="2"/>
    <x v="9"/>
    <x v="4"/>
    <m/>
    <m/>
    <x v="35"/>
    <x v="6"/>
    <x v="15"/>
    <x v="7"/>
    <m/>
    <m/>
    <m/>
    <m/>
    <m/>
    <n v="0"/>
    <m/>
    <n v="0"/>
    <n v="0"/>
    <n v="0"/>
    <n v="0"/>
    <m/>
    <n v="0"/>
    <m/>
    <n v="0"/>
    <n v="0"/>
    <n v="0"/>
    <n v="0"/>
    <m/>
    <n v="0"/>
    <n v="0"/>
    <m/>
  </r>
  <r>
    <n v="2244"/>
    <x v="2"/>
    <x v="9"/>
    <x v="4"/>
    <m/>
    <m/>
    <x v="35"/>
    <x v="6"/>
    <x v="15"/>
    <x v="7"/>
    <m/>
    <m/>
    <m/>
    <m/>
    <m/>
    <n v="0"/>
    <m/>
    <n v="0"/>
    <n v="0"/>
    <n v="0"/>
    <n v="0"/>
    <m/>
    <n v="0"/>
    <m/>
    <n v="0"/>
    <n v="0"/>
    <n v="0"/>
    <n v="0"/>
    <m/>
    <n v="0"/>
    <n v="0"/>
    <m/>
  </r>
  <r>
    <n v="2245"/>
    <x v="2"/>
    <x v="9"/>
    <x v="4"/>
    <m/>
    <m/>
    <x v="35"/>
    <x v="6"/>
    <x v="15"/>
    <x v="7"/>
    <m/>
    <m/>
    <m/>
    <m/>
    <m/>
    <n v="0"/>
    <m/>
    <n v="0"/>
    <n v="0"/>
    <n v="0"/>
    <n v="0"/>
    <m/>
    <n v="0"/>
    <m/>
    <n v="0"/>
    <n v="0"/>
    <n v="0"/>
    <n v="0"/>
    <m/>
    <n v="0"/>
    <n v="0"/>
    <m/>
  </r>
  <r>
    <n v="2246"/>
    <x v="2"/>
    <x v="9"/>
    <x v="4"/>
    <m/>
    <m/>
    <x v="35"/>
    <x v="6"/>
    <x v="15"/>
    <x v="7"/>
    <m/>
    <m/>
    <m/>
    <m/>
    <m/>
    <n v="0"/>
    <m/>
    <n v="0"/>
    <n v="0"/>
    <n v="0"/>
    <n v="0"/>
    <m/>
    <n v="0"/>
    <m/>
    <n v="0"/>
    <n v="0"/>
    <n v="0"/>
    <n v="0"/>
    <m/>
    <n v="0"/>
    <n v="0"/>
    <m/>
  </r>
  <r>
    <n v="2247"/>
    <x v="2"/>
    <x v="9"/>
    <x v="4"/>
    <m/>
    <m/>
    <x v="35"/>
    <x v="6"/>
    <x v="15"/>
    <x v="7"/>
    <m/>
    <m/>
    <m/>
    <m/>
    <m/>
    <n v="0"/>
    <m/>
    <n v="0"/>
    <n v="0"/>
    <n v="0"/>
    <n v="0"/>
    <m/>
    <n v="0"/>
    <m/>
    <n v="0"/>
    <n v="0"/>
    <n v="0"/>
    <n v="0"/>
    <m/>
    <n v="0"/>
    <n v="0"/>
    <m/>
  </r>
  <r>
    <n v="2248"/>
    <x v="2"/>
    <x v="9"/>
    <x v="4"/>
    <m/>
    <m/>
    <x v="35"/>
    <x v="6"/>
    <x v="15"/>
    <x v="7"/>
    <m/>
    <m/>
    <m/>
    <m/>
    <m/>
    <n v="0"/>
    <m/>
    <n v="0"/>
    <n v="0"/>
    <n v="0"/>
    <n v="0"/>
    <m/>
    <n v="0"/>
    <m/>
    <n v="0"/>
    <n v="0"/>
    <n v="0"/>
    <n v="0"/>
    <m/>
    <n v="0"/>
    <n v="0"/>
    <m/>
  </r>
  <r>
    <n v="2249"/>
    <x v="2"/>
    <x v="9"/>
    <x v="4"/>
    <m/>
    <m/>
    <x v="35"/>
    <x v="6"/>
    <x v="15"/>
    <x v="7"/>
    <m/>
    <m/>
    <m/>
    <m/>
    <m/>
    <n v="0"/>
    <m/>
    <n v="0"/>
    <n v="0"/>
    <n v="0"/>
    <n v="0"/>
    <m/>
    <n v="0"/>
    <m/>
    <n v="0"/>
    <n v="0"/>
    <n v="0"/>
    <n v="0"/>
    <m/>
    <n v="0"/>
    <n v="0"/>
    <m/>
  </r>
  <r>
    <n v="2250"/>
    <x v="2"/>
    <x v="9"/>
    <x v="4"/>
    <m/>
    <m/>
    <x v="35"/>
    <x v="6"/>
    <x v="15"/>
    <x v="7"/>
    <m/>
    <m/>
    <m/>
    <m/>
    <m/>
    <n v="0"/>
    <m/>
    <n v="0"/>
    <n v="0"/>
    <n v="0"/>
    <n v="0"/>
    <m/>
    <n v="0"/>
    <m/>
    <n v="0"/>
    <n v="0"/>
    <n v="0"/>
    <n v="0"/>
    <m/>
    <n v="0"/>
    <n v="0"/>
    <m/>
  </r>
  <r>
    <n v="2251"/>
    <x v="2"/>
    <x v="9"/>
    <x v="4"/>
    <m/>
    <m/>
    <x v="35"/>
    <x v="6"/>
    <x v="15"/>
    <x v="7"/>
    <m/>
    <m/>
    <m/>
    <m/>
    <m/>
    <n v="0"/>
    <m/>
    <n v="0"/>
    <n v="0"/>
    <n v="0"/>
    <n v="0"/>
    <m/>
    <n v="0"/>
    <m/>
    <n v="0"/>
    <n v="0"/>
    <n v="0"/>
    <n v="0"/>
    <m/>
    <n v="0"/>
    <n v="0"/>
    <m/>
  </r>
  <r>
    <n v="2252"/>
    <x v="2"/>
    <x v="9"/>
    <x v="4"/>
    <m/>
    <m/>
    <x v="35"/>
    <x v="6"/>
    <x v="15"/>
    <x v="7"/>
    <m/>
    <m/>
    <m/>
    <m/>
    <m/>
    <n v="0"/>
    <m/>
    <n v="0"/>
    <n v="0"/>
    <n v="0"/>
    <n v="0"/>
    <m/>
    <n v="0"/>
    <m/>
    <n v="0"/>
    <n v="0"/>
    <n v="0"/>
    <n v="0"/>
    <m/>
    <n v="0"/>
    <n v="0"/>
    <m/>
  </r>
  <r>
    <n v="2253"/>
    <x v="2"/>
    <x v="9"/>
    <x v="4"/>
    <m/>
    <m/>
    <x v="35"/>
    <x v="6"/>
    <x v="15"/>
    <x v="7"/>
    <m/>
    <m/>
    <m/>
    <m/>
    <m/>
    <n v="0"/>
    <m/>
    <n v="0"/>
    <n v="0"/>
    <n v="0"/>
    <n v="0"/>
    <m/>
    <n v="0"/>
    <m/>
    <n v="0"/>
    <n v="0"/>
    <n v="0"/>
    <n v="0"/>
    <m/>
    <n v="0"/>
    <n v="0"/>
    <m/>
  </r>
  <r>
    <n v="2254"/>
    <x v="2"/>
    <x v="9"/>
    <x v="4"/>
    <m/>
    <m/>
    <x v="35"/>
    <x v="6"/>
    <x v="15"/>
    <x v="7"/>
    <m/>
    <m/>
    <m/>
    <m/>
    <m/>
    <n v="0"/>
    <m/>
    <n v="0"/>
    <n v="0"/>
    <n v="0"/>
    <n v="0"/>
    <m/>
    <n v="0"/>
    <m/>
    <n v="0"/>
    <n v="0"/>
    <n v="0"/>
    <n v="0"/>
    <m/>
    <n v="0"/>
    <n v="0"/>
    <m/>
  </r>
  <r>
    <n v="2255"/>
    <x v="2"/>
    <x v="9"/>
    <x v="4"/>
    <m/>
    <m/>
    <x v="35"/>
    <x v="6"/>
    <x v="15"/>
    <x v="7"/>
    <m/>
    <m/>
    <m/>
    <m/>
    <m/>
    <n v="0"/>
    <m/>
    <n v="0"/>
    <n v="0"/>
    <n v="0"/>
    <n v="0"/>
    <m/>
    <n v="0"/>
    <m/>
    <n v="0"/>
    <n v="0"/>
    <n v="0"/>
    <n v="0"/>
    <m/>
    <n v="0"/>
    <n v="0"/>
    <m/>
  </r>
  <r>
    <n v="2256"/>
    <x v="2"/>
    <x v="9"/>
    <x v="4"/>
    <m/>
    <m/>
    <x v="35"/>
    <x v="6"/>
    <x v="15"/>
    <x v="7"/>
    <m/>
    <m/>
    <m/>
    <m/>
    <m/>
    <n v="0"/>
    <m/>
    <n v="0"/>
    <n v="0"/>
    <n v="0"/>
    <n v="0"/>
    <m/>
    <n v="0"/>
    <m/>
    <n v="0"/>
    <n v="0"/>
    <n v="0"/>
    <n v="0"/>
    <m/>
    <n v="0"/>
    <n v="0"/>
    <m/>
  </r>
  <r>
    <n v="2257"/>
    <x v="2"/>
    <x v="9"/>
    <x v="4"/>
    <m/>
    <m/>
    <x v="35"/>
    <x v="6"/>
    <x v="15"/>
    <x v="7"/>
    <m/>
    <m/>
    <m/>
    <m/>
    <m/>
    <n v="0"/>
    <m/>
    <n v="0"/>
    <n v="0"/>
    <n v="0"/>
    <n v="0"/>
    <m/>
    <n v="0"/>
    <m/>
    <n v="0"/>
    <n v="0"/>
    <n v="0"/>
    <n v="0"/>
    <m/>
    <n v="0"/>
    <n v="0"/>
    <m/>
  </r>
  <r>
    <n v="2258"/>
    <x v="2"/>
    <x v="9"/>
    <x v="4"/>
    <m/>
    <m/>
    <x v="35"/>
    <x v="6"/>
    <x v="15"/>
    <x v="7"/>
    <m/>
    <m/>
    <m/>
    <m/>
    <m/>
    <n v="0"/>
    <m/>
    <n v="0"/>
    <n v="0"/>
    <n v="0"/>
    <n v="0"/>
    <m/>
    <n v="0"/>
    <m/>
    <n v="0"/>
    <n v="0"/>
    <n v="0"/>
    <n v="0"/>
    <m/>
    <n v="0"/>
    <n v="0"/>
    <m/>
  </r>
  <r>
    <n v="2259"/>
    <x v="2"/>
    <x v="9"/>
    <x v="4"/>
    <m/>
    <m/>
    <x v="35"/>
    <x v="6"/>
    <x v="15"/>
    <x v="7"/>
    <m/>
    <m/>
    <m/>
    <m/>
    <m/>
    <n v="0"/>
    <m/>
    <n v="0"/>
    <n v="0"/>
    <n v="0"/>
    <n v="0"/>
    <m/>
    <n v="0"/>
    <m/>
    <n v="0"/>
    <n v="0"/>
    <n v="0"/>
    <n v="0"/>
    <m/>
    <n v="0"/>
    <n v="0"/>
    <m/>
  </r>
  <r>
    <n v="2260"/>
    <x v="2"/>
    <x v="9"/>
    <x v="4"/>
    <m/>
    <m/>
    <x v="35"/>
    <x v="6"/>
    <x v="15"/>
    <x v="7"/>
    <m/>
    <m/>
    <m/>
    <m/>
    <m/>
    <n v="0"/>
    <m/>
    <n v="0"/>
    <n v="0"/>
    <n v="0"/>
    <n v="0"/>
    <m/>
    <n v="0"/>
    <m/>
    <n v="0"/>
    <n v="0"/>
    <n v="0"/>
    <n v="0"/>
    <m/>
    <n v="0"/>
    <n v="0"/>
    <m/>
  </r>
  <r>
    <n v="2261"/>
    <x v="2"/>
    <x v="9"/>
    <x v="4"/>
    <m/>
    <m/>
    <x v="35"/>
    <x v="6"/>
    <x v="15"/>
    <x v="7"/>
    <m/>
    <m/>
    <m/>
    <m/>
    <m/>
    <n v="0"/>
    <m/>
    <n v="0"/>
    <n v="0"/>
    <n v="0"/>
    <n v="0"/>
    <m/>
    <n v="0"/>
    <m/>
    <n v="0"/>
    <n v="0"/>
    <n v="0"/>
    <n v="0"/>
    <m/>
    <n v="0"/>
    <n v="0"/>
    <m/>
  </r>
  <r>
    <n v="2262"/>
    <x v="2"/>
    <x v="9"/>
    <x v="4"/>
    <m/>
    <m/>
    <x v="35"/>
    <x v="6"/>
    <x v="15"/>
    <x v="7"/>
    <m/>
    <m/>
    <m/>
    <m/>
    <m/>
    <n v="0"/>
    <m/>
    <n v="0"/>
    <n v="0"/>
    <n v="0"/>
    <n v="0"/>
    <m/>
    <n v="0"/>
    <m/>
    <n v="0"/>
    <n v="0"/>
    <n v="0"/>
    <n v="0"/>
    <m/>
    <n v="0"/>
    <n v="0"/>
    <m/>
  </r>
  <r>
    <n v="2263"/>
    <x v="2"/>
    <x v="9"/>
    <x v="4"/>
    <m/>
    <m/>
    <x v="35"/>
    <x v="6"/>
    <x v="15"/>
    <x v="7"/>
    <m/>
    <m/>
    <m/>
    <m/>
    <m/>
    <n v="0"/>
    <m/>
    <n v="0"/>
    <n v="0"/>
    <n v="0"/>
    <n v="0"/>
    <m/>
    <n v="0"/>
    <m/>
    <n v="0"/>
    <n v="0"/>
    <n v="0"/>
    <n v="0"/>
    <m/>
    <n v="0"/>
    <n v="0"/>
    <m/>
  </r>
  <r>
    <n v="2264"/>
    <x v="2"/>
    <x v="9"/>
    <x v="4"/>
    <m/>
    <m/>
    <x v="35"/>
    <x v="6"/>
    <x v="15"/>
    <x v="7"/>
    <m/>
    <m/>
    <m/>
    <m/>
    <m/>
    <n v="0"/>
    <m/>
    <n v="0"/>
    <n v="0"/>
    <n v="0"/>
    <n v="0"/>
    <m/>
    <n v="0"/>
    <m/>
    <n v="0"/>
    <n v="0"/>
    <n v="0"/>
    <n v="0"/>
    <m/>
    <n v="0"/>
    <n v="0"/>
    <m/>
  </r>
  <r>
    <n v="2265"/>
    <x v="2"/>
    <x v="9"/>
    <x v="4"/>
    <m/>
    <m/>
    <x v="35"/>
    <x v="6"/>
    <x v="15"/>
    <x v="7"/>
    <m/>
    <m/>
    <m/>
    <m/>
    <m/>
    <n v="0"/>
    <m/>
    <n v="0"/>
    <n v="0"/>
    <n v="0"/>
    <n v="0"/>
    <m/>
    <n v="0"/>
    <m/>
    <n v="0"/>
    <n v="0"/>
    <n v="0"/>
    <n v="0"/>
    <m/>
    <n v="0"/>
    <n v="0"/>
    <m/>
  </r>
  <r>
    <n v="2266"/>
    <x v="2"/>
    <x v="9"/>
    <x v="4"/>
    <m/>
    <m/>
    <x v="35"/>
    <x v="6"/>
    <x v="15"/>
    <x v="7"/>
    <m/>
    <m/>
    <m/>
    <m/>
    <m/>
    <n v="0"/>
    <m/>
    <n v="0"/>
    <n v="0"/>
    <n v="0"/>
    <n v="0"/>
    <m/>
    <n v="0"/>
    <m/>
    <n v="0"/>
    <n v="0"/>
    <n v="0"/>
    <n v="0"/>
    <m/>
    <n v="0"/>
    <n v="0"/>
    <m/>
  </r>
  <r>
    <n v="2267"/>
    <x v="2"/>
    <x v="9"/>
    <x v="4"/>
    <m/>
    <m/>
    <x v="35"/>
    <x v="6"/>
    <x v="15"/>
    <x v="7"/>
    <m/>
    <m/>
    <m/>
    <m/>
    <m/>
    <n v="0"/>
    <m/>
    <n v="0"/>
    <n v="0"/>
    <n v="0"/>
    <n v="0"/>
    <m/>
    <n v="0"/>
    <m/>
    <n v="0"/>
    <n v="0"/>
    <n v="0"/>
    <n v="0"/>
    <m/>
    <n v="0"/>
    <n v="0"/>
    <m/>
  </r>
  <r>
    <n v="2268"/>
    <x v="2"/>
    <x v="9"/>
    <x v="4"/>
    <m/>
    <m/>
    <x v="35"/>
    <x v="6"/>
    <x v="15"/>
    <x v="7"/>
    <m/>
    <m/>
    <m/>
    <m/>
    <m/>
    <n v="0"/>
    <m/>
    <n v="0"/>
    <n v="0"/>
    <n v="0"/>
    <n v="0"/>
    <m/>
    <n v="0"/>
    <m/>
    <n v="0"/>
    <n v="0"/>
    <n v="0"/>
    <n v="0"/>
    <m/>
    <n v="0"/>
    <n v="0"/>
    <m/>
  </r>
  <r>
    <n v="2269"/>
    <x v="2"/>
    <x v="9"/>
    <x v="4"/>
    <m/>
    <m/>
    <x v="35"/>
    <x v="6"/>
    <x v="15"/>
    <x v="7"/>
    <m/>
    <m/>
    <m/>
    <m/>
    <m/>
    <n v="0"/>
    <m/>
    <n v="0"/>
    <n v="0"/>
    <n v="0"/>
    <n v="0"/>
    <m/>
    <n v="0"/>
    <m/>
    <n v="0"/>
    <n v="0"/>
    <n v="0"/>
    <n v="0"/>
    <m/>
    <n v="0"/>
    <n v="0"/>
    <m/>
  </r>
  <r>
    <n v="2270"/>
    <x v="2"/>
    <x v="9"/>
    <x v="4"/>
    <m/>
    <m/>
    <x v="35"/>
    <x v="6"/>
    <x v="15"/>
    <x v="7"/>
    <m/>
    <m/>
    <m/>
    <m/>
    <m/>
    <n v="0"/>
    <m/>
    <n v="0"/>
    <n v="0"/>
    <n v="0"/>
    <n v="0"/>
    <m/>
    <n v="0"/>
    <m/>
    <n v="0"/>
    <n v="0"/>
    <n v="0"/>
    <n v="0"/>
    <m/>
    <n v="0"/>
    <n v="0"/>
    <m/>
  </r>
  <r>
    <n v="2271"/>
    <x v="2"/>
    <x v="9"/>
    <x v="4"/>
    <m/>
    <m/>
    <x v="35"/>
    <x v="6"/>
    <x v="15"/>
    <x v="7"/>
    <m/>
    <m/>
    <m/>
    <m/>
    <m/>
    <n v="0"/>
    <m/>
    <n v="0"/>
    <n v="0"/>
    <n v="0"/>
    <n v="0"/>
    <m/>
    <n v="0"/>
    <m/>
    <n v="0"/>
    <n v="0"/>
    <n v="0"/>
    <n v="0"/>
    <m/>
    <n v="0"/>
    <n v="0"/>
    <m/>
  </r>
  <r>
    <n v="2272"/>
    <x v="2"/>
    <x v="9"/>
    <x v="4"/>
    <m/>
    <m/>
    <x v="35"/>
    <x v="6"/>
    <x v="15"/>
    <x v="7"/>
    <m/>
    <m/>
    <m/>
    <m/>
    <m/>
    <n v="0"/>
    <m/>
    <n v="0"/>
    <n v="0"/>
    <n v="0"/>
    <n v="0"/>
    <m/>
    <n v="0"/>
    <m/>
    <n v="0"/>
    <n v="0"/>
    <n v="0"/>
    <n v="0"/>
    <m/>
    <n v="0"/>
    <n v="0"/>
    <m/>
  </r>
  <r>
    <n v="2273"/>
    <x v="2"/>
    <x v="9"/>
    <x v="4"/>
    <m/>
    <m/>
    <x v="35"/>
    <x v="6"/>
    <x v="15"/>
    <x v="7"/>
    <m/>
    <m/>
    <m/>
    <m/>
    <m/>
    <n v="0"/>
    <m/>
    <n v="0"/>
    <n v="0"/>
    <n v="0"/>
    <n v="0"/>
    <m/>
    <n v="0"/>
    <m/>
    <n v="0"/>
    <n v="0"/>
    <n v="0"/>
    <n v="0"/>
    <m/>
    <n v="0"/>
    <n v="0"/>
    <m/>
  </r>
  <r>
    <n v="2274"/>
    <x v="2"/>
    <x v="9"/>
    <x v="4"/>
    <m/>
    <m/>
    <x v="35"/>
    <x v="6"/>
    <x v="15"/>
    <x v="7"/>
    <m/>
    <m/>
    <m/>
    <m/>
    <m/>
    <n v="0"/>
    <m/>
    <n v="0"/>
    <n v="0"/>
    <n v="0"/>
    <n v="0"/>
    <m/>
    <n v="0"/>
    <m/>
    <n v="0"/>
    <n v="0"/>
    <n v="0"/>
    <n v="0"/>
    <m/>
    <n v="0"/>
    <n v="0"/>
    <m/>
  </r>
  <r>
    <n v="2275"/>
    <x v="2"/>
    <x v="9"/>
    <x v="4"/>
    <m/>
    <m/>
    <x v="35"/>
    <x v="6"/>
    <x v="15"/>
    <x v="7"/>
    <m/>
    <m/>
    <m/>
    <m/>
    <m/>
    <n v="0"/>
    <m/>
    <n v="0"/>
    <n v="0"/>
    <n v="0"/>
    <n v="0"/>
    <m/>
    <n v="0"/>
    <m/>
    <n v="0"/>
    <n v="0"/>
    <n v="0"/>
    <n v="0"/>
    <m/>
    <n v="0"/>
    <n v="0"/>
    <m/>
  </r>
  <r>
    <n v="2276"/>
    <x v="2"/>
    <x v="9"/>
    <x v="4"/>
    <m/>
    <m/>
    <x v="35"/>
    <x v="6"/>
    <x v="15"/>
    <x v="7"/>
    <m/>
    <m/>
    <m/>
    <m/>
    <m/>
    <n v="0"/>
    <m/>
    <n v="0"/>
    <n v="0"/>
    <n v="0"/>
    <n v="0"/>
    <m/>
    <n v="0"/>
    <m/>
    <n v="0"/>
    <n v="0"/>
    <n v="0"/>
    <n v="0"/>
    <m/>
    <n v="0"/>
    <n v="0"/>
    <m/>
  </r>
  <r>
    <n v="2277"/>
    <x v="2"/>
    <x v="9"/>
    <x v="4"/>
    <m/>
    <m/>
    <x v="35"/>
    <x v="6"/>
    <x v="15"/>
    <x v="7"/>
    <m/>
    <m/>
    <m/>
    <m/>
    <m/>
    <n v="0"/>
    <m/>
    <n v="0"/>
    <n v="0"/>
    <n v="0"/>
    <n v="0"/>
    <m/>
    <n v="0"/>
    <m/>
    <n v="0"/>
    <n v="0"/>
    <n v="0"/>
    <n v="0"/>
    <m/>
    <n v="0"/>
    <n v="0"/>
    <m/>
  </r>
  <r>
    <n v="2278"/>
    <x v="2"/>
    <x v="9"/>
    <x v="4"/>
    <m/>
    <m/>
    <x v="35"/>
    <x v="6"/>
    <x v="15"/>
    <x v="7"/>
    <m/>
    <m/>
    <m/>
    <m/>
    <m/>
    <n v="0"/>
    <m/>
    <n v="0"/>
    <n v="0"/>
    <n v="0"/>
    <n v="0"/>
    <m/>
    <n v="0"/>
    <m/>
    <n v="0"/>
    <n v="0"/>
    <n v="0"/>
    <n v="0"/>
    <m/>
    <n v="0"/>
    <n v="0"/>
    <m/>
  </r>
  <r>
    <n v="2279"/>
    <x v="2"/>
    <x v="9"/>
    <x v="4"/>
    <m/>
    <m/>
    <x v="35"/>
    <x v="6"/>
    <x v="15"/>
    <x v="7"/>
    <m/>
    <m/>
    <m/>
    <m/>
    <m/>
    <n v="0"/>
    <m/>
    <n v="0"/>
    <n v="0"/>
    <n v="0"/>
    <n v="0"/>
    <m/>
    <n v="0"/>
    <m/>
    <n v="0"/>
    <n v="0"/>
    <n v="0"/>
    <n v="0"/>
    <m/>
    <n v="0"/>
    <n v="0"/>
    <m/>
  </r>
  <r>
    <n v="2280"/>
    <x v="2"/>
    <x v="9"/>
    <x v="4"/>
    <m/>
    <m/>
    <x v="35"/>
    <x v="6"/>
    <x v="15"/>
    <x v="7"/>
    <m/>
    <m/>
    <m/>
    <m/>
    <m/>
    <n v="0"/>
    <m/>
    <n v="0"/>
    <n v="0"/>
    <n v="0"/>
    <n v="0"/>
    <m/>
    <n v="0"/>
    <m/>
    <n v="0"/>
    <n v="0"/>
    <n v="0"/>
    <n v="0"/>
    <m/>
    <n v="0"/>
    <n v="0"/>
    <m/>
  </r>
  <r>
    <n v="2281"/>
    <x v="2"/>
    <x v="9"/>
    <x v="4"/>
    <m/>
    <m/>
    <x v="35"/>
    <x v="6"/>
    <x v="15"/>
    <x v="7"/>
    <m/>
    <m/>
    <m/>
    <m/>
    <m/>
    <n v="0"/>
    <m/>
    <n v="0"/>
    <n v="0"/>
    <n v="0"/>
    <n v="0"/>
    <m/>
    <n v="0"/>
    <m/>
    <n v="0"/>
    <n v="0"/>
    <n v="0"/>
    <n v="0"/>
    <m/>
    <n v="0"/>
    <n v="0"/>
    <m/>
  </r>
  <r>
    <n v="2282"/>
    <x v="2"/>
    <x v="9"/>
    <x v="4"/>
    <m/>
    <m/>
    <x v="35"/>
    <x v="6"/>
    <x v="15"/>
    <x v="7"/>
    <m/>
    <m/>
    <m/>
    <m/>
    <m/>
    <n v="0"/>
    <m/>
    <n v="0"/>
    <n v="0"/>
    <n v="0"/>
    <n v="0"/>
    <m/>
    <n v="0"/>
    <m/>
    <n v="0"/>
    <n v="0"/>
    <n v="0"/>
    <n v="0"/>
    <m/>
    <n v="0"/>
    <n v="0"/>
    <m/>
  </r>
  <r>
    <n v="2283"/>
    <x v="2"/>
    <x v="9"/>
    <x v="4"/>
    <m/>
    <m/>
    <x v="35"/>
    <x v="6"/>
    <x v="15"/>
    <x v="7"/>
    <m/>
    <m/>
    <m/>
    <m/>
    <m/>
    <n v="0"/>
    <m/>
    <n v="0"/>
    <n v="0"/>
    <n v="0"/>
    <n v="0"/>
    <m/>
    <n v="0"/>
    <m/>
    <n v="0"/>
    <n v="0"/>
    <n v="0"/>
    <n v="0"/>
    <m/>
    <n v="0"/>
    <n v="0"/>
    <m/>
  </r>
  <r>
    <n v="2284"/>
    <x v="2"/>
    <x v="9"/>
    <x v="4"/>
    <m/>
    <m/>
    <x v="35"/>
    <x v="6"/>
    <x v="15"/>
    <x v="7"/>
    <m/>
    <m/>
    <m/>
    <m/>
    <m/>
    <n v="0"/>
    <m/>
    <n v="0"/>
    <n v="0"/>
    <n v="0"/>
    <n v="0"/>
    <m/>
    <n v="0"/>
    <m/>
    <n v="0"/>
    <n v="0"/>
    <n v="0"/>
    <n v="0"/>
    <m/>
    <n v="0"/>
    <n v="0"/>
    <m/>
  </r>
  <r>
    <n v="2285"/>
    <x v="2"/>
    <x v="9"/>
    <x v="4"/>
    <m/>
    <m/>
    <x v="35"/>
    <x v="6"/>
    <x v="15"/>
    <x v="7"/>
    <m/>
    <m/>
    <m/>
    <m/>
    <m/>
    <n v="0"/>
    <m/>
    <n v="0"/>
    <n v="0"/>
    <n v="0"/>
    <n v="0"/>
    <m/>
    <n v="0"/>
    <m/>
    <n v="0"/>
    <n v="0"/>
    <n v="0"/>
    <n v="0"/>
    <m/>
    <n v="0"/>
    <n v="0"/>
    <m/>
  </r>
  <r>
    <n v="2286"/>
    <x v="2"/>
    <x v="9"/>
    <x v="4"/>
    <m/>
    <m/>
    <x v="35"/>
    <x v="6"/>
    <x v="15"/>
    <x v="7"/>
    <m/>
    <m/>
    <m/>
    <m/>
    <m/>
    <n v="0"/>
    <m/>
    <n v="0"/>
    <n v="0"/>
    <n v="0"/>
    <n v="0"/>
    <m/>
    <n v="0"/>
    <m/>
    <n v="0"/>
    <n v="0"/>
    <n v="0"/>
    <n v="0"/>
    <m/>
    <n v="0"/>
    <n v="0"/>
    <m/>
  </r>
  <r>
    <n v="2287"/>
    <x v="2"/>
    <x v="9"/>
    <x v="4"/>
    <m/>
    <m/>
    <x v="35"/>
    <x v="6"/>
    <x v="15"/>
    <x v="7"/>
    <m/>
    <m/>
    <m/>
    <m/>
    <m/>
    <n v="0"/>
    <m/>
    <n v="0"/>
    <n v="0"/>
    <n v="0"/>
    <n v="0"/>
    <m/>
    <n v="0"/>
    <m/>
    <n v="0"/>
    <n v="0"/>
    <n v="0"/>
    <n v="0"/>
    <m/>
    <n v="0"/>
    <n v="0"/>
    <m/>
  </r>
  <r>
    <n v="2288"/>
    <x v="2"/>
    <x v="9"/>
    <x v="4"/>
    <m/>
    <m/>
    <x v="35"/>
    <x v="6"/>
    <x v="15"/>
    <x v="7"/>
    <m/>
    <m/>
    <m/>
    <m/>
    <m/>
    <n v="0"/>
    <m/>
    <n v="0"/>
    <n v="0"/>
    <n v="0"/>
    <n v="0"/>
    <m/>
    <n v="0"/>
    <m/>
    <n v="0"/>
    <n v="0"/>
    <n v="0"/>
    <n v="0"/>
    <m/>
    <n v="0"/>
    <n v="0"/>
    <m/>
  </r>
  <r>
    <n v="2289"/>
    <x v="2"/>
    <x v="9"/>
    <x v="4"/>
    <m/>
    <m/>
    <x v="35"/>
    <x v="6"/>
    <x v="15"/>
    <x v="7"/>
    <m/>
    <m/>
    <m/>
    <m/>
    <m/>
    <n v="0"/>
    <m/>
    <n v="0"/>
    <n v="0"/>
    <n v="0"/>
    <n v="0"/>
    <m/>
    <n v="0"/>
    <m/>
    <n v="0"/>
    <n v="0"/>
    <n v="0"/>
    <n v="0"/>
    <m/>
    <n v="0"/>
    <n v="0"/>
    <m/>
  </r>
  <r>
    <n v="2290"/>
    <x v="2"/>
    <x v="9"/>
    <x v="4"/>
    <m/>
    <m/>
    <x v="35"/>
    <x v="6"/>
    <x v="15"/>
    <x v="7"/>
    <m/>
    <m/>
    <m/>
    <m/>
    <m/>
    <n v="0"/>
    <m/>
    <n v="0"/>
    <n v="0"/>
    <n v="0"/>
    <n v="0"/>
    <m/>
    <n v="0"/>
    <m/>
    <n v="0"/>
    <n v="0"/>
    <n v="0"/>
    <n v="0"/>
    <m/>
    <n v="0"/>
    <n v="0"/>
    <m/>
  </r>
  <r>
    <n v="2291"/>
    <x v="2"/>
    <x v="9"/>
    <x v="4"/>
    <m/>
    <m/>
    <x v="35"/>
    <x v="6"/>
    <x v="15"/>
    <x v="7"/>
    <m/>
    <m/>
    <m/>
    <m/>
    <m/>
    <n v="0"/>
    <m/>
    <n v="0"/>
    <n v="0"/>
    <n v="0"/>
    <n v="0"/>
    <m/>
    <n v="0"/>
    <m/>
    <n v="0"/>
    <n v="0"/>
    <n v="0"/>
    <n v="0"/>
    <m/>
    <n v="0"/>
    <n v="0"/>
    <m/>
  </r>
  <r>
    <n v="2292"/>
    <x v="2"/>
    <x v="9"/>
    <x v="4"/>
    <m/>
    <m/>
    <x v="35"/>
    <x v="6"/>
    <x v="15"/>
    <x v="7"/>
    <m/>
    <m/>
    <m/>
    <m/>
    <m/>
    <n v="0"/>
    <m/>
    <n v="0"/>
    <n v="0"/>
    <n v="0"/>
    <n v="0"/>
    <m/>
    <n v="0"/>
    <m/>
    <n v="0"/>
    <n v="0"/>
    <n v="0"/>
    <n v="0"/>
    <m/>
    <n v="0"/>
    <n v="0"/>
    <m/>
  </r>
  <r>
    <n v="2293"/>
    <x v="2"/>
    <x v="9"/>
    <x v="4"/>
    <m/>
    <m/>
    <x v="35"/>
    <x v="6"/>
    <x v="15"/>
    <x v="7"/>
    <m/>
    <m/>
    <m/>
    <m/>
    <m/>
    <n v="0"/>
    <m/>
    <n v="0"/>
    <n v="0"/>
    <n v="0"/>
    <n v="0"/>
    <m/>
    <n v="0"/>
    <m/>
    <n v="0"/>
    <n v="0"/>
    <n v="0"/>
    <n v="0"/>
    <m/>
    <n v="0"/>
    <n v="0"/>
    <m/>
  </r>
  <r>
    <n v="2294"/>
    <x v="2"/>
    <x v="9"/>
    <x v="4"/>
    <m/>
    <m/>
    <x v="35"/>
    <x v="6"/>
    <x v="15"/>
    <x v="7"/>
    <m/>
    <m/>
    <m/>
    <m/>
    <m/>
    <n v="0"/>
    <m/>
    <n v="0"/>
    <n v="0"/>
    <n v="0"/>
    <n v="0"/>
    <m/>
    <n v="0"/>
    <m/>
    <n v="0"/>
    <n v="0"/>
    <n v="0"/>
    <n v="0"/>
    <m/>
    <n v="0"/>
    <n v="0"/>
    <m/>
  </r>
  <r>
    <n v="2295"/>
    <x v="2"/>
    <x v="9"/>
    <x v="4"/>
    <m/>
    <m/>
    <x v="35"/>
    <x v="6"/>
    <x v="15"/>
    <x v="7"/>
    <m/>
    <m/>
    <m/>
    <m/>
    <m/>
    <n v="0"/>
    <m/>
    <n v="0"/>
    <n v="0"/>
    <n v="0"/>
    <n v="0"/>
    <m/>
    <n v="0"/>
    <m/>
    <n v="0"/>
    <n v="0"/>
    <n v="0"/>
    <n v="0"/>
    <m/>
    <n v="0"/>
    <n v="0"/>
    <m/>
  </r>
  <r>
    <n v="2296"/>
    <x v="2"/>
    <x v="9"/>
    <x v="4"/>
    <m/>
    <m/>
    <x v="35"/>
    <x v="6"/>
    <x v="15"/>
    <x v="7"/>
    <m/>
    <m/>
    <m/>
    <m/>
    <m/>
    <n v="0"/>
    <m/>
    <n v="0"/>
    <n v="0"/>
    <n v="0"/>
    <n v="0"/>
    <m/>
    <n v="0"/>
    <m/>
    <n v="0"/>
    <n v="0"/>
    <n v="0"/>
    <n v="0"/>
    <m/>
    <n v="0"/>
    <n v="0"/>
    <m/>
  </r>
  <r>
    <n v="2297"/>
    <x v="2"/>
    <x v="9"/>
    <x v="4"/>
    <m/>
    <m/>
    <x v="35"/>
    <x v="6"/>
    <x v="15"/>
    <x v="7"/>
    <m/>
    <m/>
    <m/>
    <m/>
    <m/>
    <n v="0"/>
    <m/>
    <n v="0"/>
    <n v="0"/>
    <n v="0"/>
    <n v="0"/>
    <m/>
    <n v="0"/>
    <m/>
    <n v="0"/>
    <n v="0"/>
    <n v="0"/>
    <n v="0"/>
    <m/>
    <n v="0"/>
    <n v="0"/>
    <m/>
  </r>
  <r>
    <n v="2298"/>
    <x v="2"/>
    <x v="9"/>
    <x v="4"/>
    <m/>
    <m/>
    <x v="35"/>
    <x v="6"/>
    <x v="15"/>
    <x v="7"/>
    <m/>
    <m/>
    <m/>
    <m/>
    <m/>
    <n v="0"/>
    <m/>
    <n v="0"/>
    <n v="0"/>
    <n v="0"/>
    <n v="0"/>
    <m/>
    <n v="0"/>
    <m/>
    <n v="0"/>
    <n v="0"/>
    <n v="0"/>
    <n v="0"/>
    <m/>
    <n v="0"/>
    <n v="0"/>
    <m/>
  </r>
  <r>
    <n v="2299"/>
    <x v="2"/>
    <x v="9"/>
    <x v="4"/>
    <m/>
    <m/>
    <x v="35"/>
    <x v="6"/>
    <x v="15"/>
    <x v="7"/>
    <m/>
    <m/>
    <m/>
    <m/>
    <m/>
    <n v="0"/>
    <m/>
    <n v="0"/>
    <n v="0"/>
    <n v="0"/>
    <n v="0"/>
    <m/>
    <n v="0"/>
    <m/>
    <n v="0"/>
    <n v="0"/>
    <n v="0"/>
    <n v="0"/>
    <m/>
    <n v="0"/>
    <n v="0"/>
    <m/>
  </r>
  <r>
    <n v="2300"/>
    <x v="2"/>
    <x v="9"/>
    <x v="4"/>
    <m/>
    <m/>
    <x v="35"/>
    <x v="6"/>
    <x v="15"/>
    <x v="7"/>
    <m/>
    <m/>
    <m/>
    <m/>
    <m/>
    <n v="0"/>
    <m/>
    <n v="0"/>
    <n v="0"/>
    <n v="0"/>
    <n v="0"/>
    <m/>
    <n v="0"/>
    <m/>
    <n v="0"/>
    <n v="0"/>
    <n v="0"/>
    <n v="0"/>
    <m/>
    <n v="0"/>
    <n v="0"/>
    <m/>
  </r>
  <r>
    <n v="2301"/>
    <x v="2"/>
    <x v="9"/>
    <x v="4"/>
    <m/>
    <m/>
    <x v="35"/>
    <x v="6"/>
    <x v="15"/>
    <x v="7"/>
    <m/>
    <m/>
    <m/>
    <m/>
    <m/>
    <n v="0"/>
    <m/>
    <n v="0"/>
    <n v="0"/>
    <n v="0"/>
    <n v="0"/>
    <m/>
    <n v="0"/>
    <m/>
    <n v="0"/>
    <n v="0"/>
    <n v="0"/>
    <n v="0"/>
    <m/>
    <n v="0"/>
    <n v="0"/>
    <m/>
  </r>
  <r>
    <n v="2302"/>
    <x v="2"/>
    <x v="9"/>
    <x v="4"/>
    <m/>
    <m/>
    <x v="35"/>
    <x v="6"/>
    <x v="15"/>
    <x v="7"/>
    <m/>
    <m/>
    <m/>
    <m/>
    <m/>
    <n v="0"/>
    <m/>
    <n v="0"/>
    <n v="0"/>
    <n v="0"/>
    <n v="0"/>
    <m/>
    <n v="0"/>
    <m/>
    <n v="0"/>
    <n v="0"/>
    <n v="0"/>
    <n v="0"/>
    <m/>
    <n v="0"/>
    <n v="0"/>
    <m/>
  </r>
  <r>
    <n v="2303"/>
    <x v="2"/>
    <x v="9"/>
    <x v="4"/>
    <m/>
    <m/>
    <x v="35"/>
    <x v="6"/>
    <x v="15"/>
    <x v="7"/>
    <m/>
    <m/>
    <m/>
    <m/>
    <m/>
    <n v="0"/>
    <m/>
    <n v="0"/>
    <n v="0"/>
    <n v="0"/>
    <n v="0"/>
    <m/>
    <n v="0"/>
    <m/>
    <n v="0"/>
    <n v="0"/>
    <n v="0"/>
    <n v="0"/>
    <m/>
    <n v="0"/>
    <n v="0"/>
    <m/>
  </r>
  <r>
    <n v="2304"/>
    <x v="2"/>
    <x v="9"/>
    <x v="4"/>
    <m/>
    <m/>
    <x v="35"/>
    <x v="6"/>
    <x v="15"/>
    <x v="7"/>
    <m/>
    <m/>
    <m/>
    <m/>
    <m/>
    <n v="0"/>
    <m/>
    <n v="0"/>
    <n v="0"/>
    <n v="0"/>
    <n v="0"/>
    <m/>
    <n v="0"/>
    <m/>
    <n v="0"/>
    <n v="0"/>
    <n v="0"/>
    <n v="0"/>
    <m/>
    <n v="0"/>
    <n v="0"/>
    <m/>
  </r>
  <r>
    <n v="2305"/>
    <x v="2"/>
    <x v="9"/>
    <x v="4"/>
    <m/>
    <m/>
    <x v="35"/>
    <x v="6"/>
    <x v="15"/>
    <x v="7"/>
    <m/>
    <m/>
    <m/>
    <m/>
    <m/>
    <n v="0"/>
    <m/>
    <n v="0"/>
    <n v="0"/>
    <n v="0"/>
    <n v="0"/>
    <m/>
    <n v="0"/>
    <m/>
    <n v="0"/>
    <n v="0"/>
    <n v="0"/>
    <n v="0"/>
    <m/>
    <n v="0"/>
    <n v="0"/>
    <m/>
  </r>
  <r>
    <n v="2306"/>
    <x v="2"/>
    <x v="9"/>
    <x v="4"/>
    <m/>
    <m/>
    <x v="35"/>
    <x v="6"/>
    <x v="15"/>
    <x v="7"/>
    <m/>
    <m/>
    <m/>
    <m/>
    <m/>
    <n v="0"/>
    <m/>
    <n v="0"/>
    <n v="0"/>
    <n v="0"/>
    <n v="0"/>
    <m/>
    <n v="0"/>
    <m/>
    <n v="0"/>
    <n v="0"/>
    <n v="0"/>
    <n v="0"/>
    <m/>
    <n v="0"/>
    <n v="0"/>
    <m/>
  </r>
  <r>
    <n v="2307"/>
    <x v="2"/>
    <x v="9"/>
    <x v="4"/>
    <m/>
    <m/>
    <x v="35"/>
    <x v="6"/>
    <x v="15"/>
    <x v="7"/>
    <m/>
    <m/>
    <m/>
    <m/>
    <m/>
    <n v="0"/>
    <m/>
    <n v="0"/>
    <n v="0"/>
    <n v="0"/>
    <n v="0"/>
    <m/>
    <n v="0"/>
    <m/>
    <n v="0"/>
    <n v="0"/>
    <n v="0"/>
    <n v="0"/>
    <m/>
    <n v="0"/>
    <n v="0"/>
    <m/>
  </r>
  <r>
    <n v="2308"/>
    <x v="2"/>
    <x v="9"/>
    <x v="4"/>
    <m/>
    <m/>
    <x v="35"/>
    <x v="6"/>
    <x v="15"/>
    <x v="7"/>
    <m/>
    <m/>
    <m/>
    <m/>
    <m/>
    <n v="0"/>
    <m/>
    <n v="0"/>
    <n v="0"/>
    <n v="0"/>
    <n v="0"/>
    <m/>
    <n v="0"/>
    <m/>
    <n v="0"/>
    <n v="0"/>
    <n v="0"/>
    <n v="0"/>
    <m/>
    <n v="0"/>
    <n v="0"/>
    <m/>
  </r>
  <r>
    <n v="2309"/>
    <x v="2"/>
    <x v="9"/>
    <x v="4"/>
    <m/>
    <m/>
    <x v="35"/>
    <x v="6"/>
    <x v="15"/>
    <x v="7"/>
    <m/>
    <m/>
    <m/>
    <m/>
    <m/>
    <n v="0"/>
    <m/>
    <n v="0"/>
    <n v="0"/>
    <n v="0"/>
    <n v="0"/>
    <m/>
    <n v="0"/>
    <m/>
    <n v="0"/>
    <n v="0"/>
    <n v="0"/>
    <n v="0"/>
    <m/>
    <n v="0"/>
    <n v="0"/>
    <m/>
  </r>
  <r>
    <n v="2310"/>
    <x v="2"/>
    <x v="9"/>
    <x v="4"/>
    <m/>
    <m/>
    <x v="35"/>
    <x v="6"/>
    <x v="15"/>
    <x v="7"/>
    <m/>
    <m/>
    <m/>
    <m/>
    <m/>
    <n v="0"/>
    <m/>
    <n v="0"/>
    <n v="0"/>
    <n v="0"/>
    <n v="0"/>
    <m/>
    <n v="0"/>
    <m/>
    <n v="0"/>
    <n v="0"/>
    <n v="0"/>
    <n v="0"/>
    <m/>
    <n v="0"/>
    <n v="0"/>
    <m/>
  </r>
  <r>
    <n v="2311"/>
    <x v="2"/>
    <x v="9"/>
    <x v="4"/>
    <m/>
    <m/>
    <x v="35"/>
    <x v="6"/>
    <x v="15"/>
    <x v="7"/>
    <m/>
    <m/>
    <m/>
    <m/>
    <m/>
    <n v="0"/>
    <m/>
    <n v="0"/>
    <n v="0"/>
    <n v="0"/>
    <n v="0"/>
    <m/>
    <n v="0"/>
    <m/>
    <n v="0"/>
    <n v="0"/>
    <n v="0"/>
    <n v="0"/>
    <m/>
    <n v="0"/>
    <n v="0"/>
    <m/>
  </r>
  <r>
    <n v="2312"/>
    <x v="2"/>
    <x v="9"/>
    <x v="4"/>
    <m/>
    <m/>
    <x v="35"/>
    <x v="6"/>
    <x v="15"/>
    <x v="7"/>
    <m/>
    <m/>
    <m/>
    <m/>
    <m/>
    <n v="0"/>
    <m/>
    <n v="0"/>
    <n v="0"/>
    <n v="0"/>
    <n v="0"/>
    <m/>
    <n v="0"/>
    <m/>
    <n v="0"/>
    <n v="0"/>
    <n v="0"/>
    <n v="0"/>
    <m/>
    <n v="0"/>
    <n v="0"/>
    <m/>
  </r>
  <r>
    <n v="2313"/>
    <x v="2"/>
    <x v="9"/>
    <x v="4"/>
    <m/>
    <m/>
    <x v="35"/>
    <x v="6"/>
    <x v="15"/>
    <x v="7"/>
    <m/>
    <m/>
    <m/>
    <m/>
    <m/>
    <n v="0"/>
    <m/>
    <n v="0"/>
    <n v="0"/>
    <n v="0"/>
    <n v="0"/>
    <m/>
    <n v="0"/>
    <m/>
    <n v="0"/>
    <n v="0"/>
    <n v="0"/>
    <n v="0"/>
    <m/>
    <n v="0"/>
    <n v="0"/>
    <m/>
  </r>
  <r>
    <n v="2314"/>
    <x v="2"/>
    <x v="9"/>
    <x v="4"/>
    <m/>
    <m/>
    <x v="35"/>
    <x v="6"/>
    <x v="15"/>
    <x v="7"/>
    <m/>
    <m/>
    <m/>
    <m/>
    <m/>
    <n v="0"/>
    <m/>
    <n v="0"/>
    <n v="0"/>
    <n v="0"/>
    <n v="0"/>
    <m/>
    <n v="0"/>
    <m/>
    <n v="0"/>
    <n v="0"/>
    <n v="0"/>
    <n v="0"/>
    <m/>
    <n v="0"/>
    <n v="0"/>
    <m/>
  </r>
  <r>
    <n v="2315"/>
    <x v="2"/>
    <x v="9"/>
    <x v="4"/>
    <m/>
    <m/>
    <x v="35"/>
    <x v="6"/>
    <x v="15"/>
    <x v="7"/>
    <m/>
    <m/>
    <m/>
    <m/>
    <m/>
    <n v="0"/>
    <m/>
    <n v="0"/>
    <n v="0"/>
    <n v="0"/>
    <n v="0"/>
    <m/>
    <n v="0"/>
    <m/>
    <n v="0"/>
    <n v="0"/>
    <n v="0"/>
    <n v="0"/>
    <m/>
    <n v="0"/>
    <n v="0"/>
    <m/>
  </r>
  <r>
    <n v="2316"/>
    <x v="2"/>
    <x v="9"/>
    <x v="4"/>
    <m/>
    <m/>
    <x v="35"/>
    <x v="6"/>
    <x v="15"/>
    <x v="7"/>
    <m/>
    <m/>
    <m/>
    <m/>
    <m/>
    <n v="0"/>
    <m/>
    <n v="0"/>
    <n v="0"/>
    <n v="0"/>
    <n v="0"/>
    <m/>
    <n v="0"/>
    <m/>
    <n v="0"/>
    <n v="0"/>
    <n v="0"/>
    <n v="0"/>
    <m/>
    <n v="0"/>
    <n v="0"/>
    <m/>
  </r>
  <r>
    <n v="2317"/>
    <x v="2"/>
    <x v="9"/>
    <x v="4"/>
    <m/>
    <m/>
    <x v="35"/>
    <x v="6"/>
    <x v="15"/>
    <x v="7"/>
    <m/>
    <m/>
    <m/>
    <m/>
    <m/>
    <n v="0"/>
    <m/>
    <n v="0"/>
    <n v="0"/>
    <n v="0"/>
    <n v="0"/>
    <m/>
    <n v="0"/>
    <m/>
    <n v="0"/>
    <n v="0"/>
    <n v="0"/>
    <n v="0"/>
    <m/>
    <n v="0"/>
    <n v="0"/>
    <m/>
  </r>
  <r>
    <n v="2318"/>
    <x v="2"/>
    <x v="9"/>
    <x v="4"/>
    <m/>
    <m/>
    <x v="35"/>
    <x v="6"/>
    <x v="15"/>
    <x v="7"/>
    <m/>
    <m/>
    <m/>
    <m/>
    <m/>
    <n v="0"/>
    <m/>
    <n v="0"/>
    <n v="0"/>
    <n v="0"/>
    <n v="0"/>
    <m/>
    <n v="0"/>
    <m/>
    <n v="0"/>
    <n v="0"/>
    <n v="0"/>
    <n v="0"/>
    <m/>
    <n v="0"/>
    <n v="0"/>
    <m/>
  </r>
  <r>
    <n v="2319"/>
    <x v="2"/>
    <x v="9"/>
    <x v="4"/>
    <m/>
    <m/>
    <x v="35"/>
    <x v="6"/>
    <x v="15"/>
    <x v="7"/>
    <m/>
    <m/>
    <m/>
    <m/>
    <m/>
    <n v="0"/>
    <m/>
    <n v="0"/>
    <n v="0"/>
    <n v="0"/>
    <n v="0"/>
    <m/>
    <n v="0"/>
    <m/>
    <n v="0"/>
    <n v="0"/>
    <n v="0"/>
    <n v="0"/>
    <m/>
    <n v="0"/>
    <n v="0"/>
    <m/>
  </r>
  <r>
    <n v="2320"/>
    <x v="2"/>
    <x v="9"/>
    <x v="4"/>
    <m/>
    <m/>
    <x v="35"/>
    <x v="6"/>
    <x v="15"/>
    <x v="7"/>
    <m/>
    <m/>
    <m/>
    <m/>
    <m/>
    <n v="0"/>
    <m/>
    <n v="0"/>
    <n v="0"/>
    <n v="0"/>
    <n v="0"/>
    <m/>
    <n v="0"/>
    <m/>
    <n v="0"/>
    <n v="0"/>
    <n v="0"/>
    <n v="0"/>
    <m/>
    <n v="0"/>
    <n v="0"/>
    <m/>
  </r>
  <r>
    <n v="2321"/>
    <x v="2"/>
    <x v="9"/>
    <x v="4"/>
    <m/>
    <m/>
    <x v="35"/>
    <x v="6"/>
    <x v="15"/>
    <x v="7"/>
    <m/>
    <m/>
    <m/>
    <m/>
    <m/>
    <n v="0"/>
    <m/>
    <n v="0"/>
    <n v="0"/>
    <n v="0"/>
    <n v="0"/>
    <m/>
    <n v="0"/>
    <m/>
    <n v="0"/>
    <n v="0"/>
    <n v="0"/>
    <n v="0"/>
    <m/>
    <n v="0"/>
    <n v="0"/>
    <m/>
  </r>
  <r>
    <n v="2322"/>
    <x v="2"/>
    <x v="9"/>
    <x v="4"/>
    <m/>
    <m/>
    <x v="35"/>
    <x v="6"/>
    <x v="15"/>
    <x v="7"/>
    <m/>
    <m/>
    <m/>
    <m/>
    <m/>
    <n v="0"/>
    <m/>
    <n v="0"/>
    <n v="0"/>
    <n v="0"/>
    <n v="0"/>
    <m/>
    <n v="0"/>
    <m/>
    <n v="0"/>
    <n v="0"/>
    <n v="0"/>
    <n v="0"/>
    <m/>
    <n v="0"/>
    <n v="0"/>
    <m/>
  </r>
  <r>
    <n v="2323"/>
    <x v="2"/>
    <x v="9"/>
    <x v="4"/>
    <m/>
    <m/>
    <x v="35"/>
    <x v="6"/>
    <x v="15"/>
    <x v="7"/>
    <m/>
    <m/>
    <m/>
    <m/>
    <m/>
    <n v="0"/>
    <m/>
    <n v="0"/>
    <n v="0"/>
    <n v="0"/>
    <n v="0"/>
    <m/>
    <n v="0"/>
    <m/>
    <n v="0"/>
    <n v="0"/>
    <n v="0"/>
    <n v="0"/>
    <m/>
    <n v="0"/>
    <n v="0"/>
    <m/>
  </r>
  <r>
    <n v="2324"/>
    <x v="2"/>
    <x v="9"/>
    <x v="4"/>
    <m/>
    <m/>
    <x v="35"/>
    <x v="6"/>
    <x v="15"/>
    <x v="7"/>
    <m/>
    <m/>
    <m/>
    <m/>
    <m/>
    <n v="0"/>
    <m/>
    <n v="0"/>
    <n v="0"/>
    <n v="0"/>
    <n v="0"/>
    <m/>
    <n v="0"/>
    <m/>
    <n v="0"/>
    <n v="0"/>
    <n v="0"/>
    <n v="0"/>
    <m/>
    <n v="0"/>
    <n v="0"/>
    <m/>
  </r>
  <r>
    <n v="2325"/>
    <x v="2"/>
    <x v="9"/>
    <x v="4"/>
    <m/>
    <m/>
    <x v="35"/>
    <x v="6"/>
    <x v="15"/>
    <x v="7"/>
    <m/>
    <m/>
    <m/>
    <m/>
    <m/>
    <n v="0"/>
    <m/>
    <n v="0"/>
    <n v="0"/>
    <n v="0"/>
    <n v="0"/>
    <m/>
    <n v="0"/>
    <m/>
    <n v="0"/>
    <n v="0"/>
    <n v="0"/>
    <n v="0"/>
    <m/>
    <n v="0"/>
    <n v="0"/>
    <m/>
  </r>
  <r>
    <n v="2326"/>
    <x v="2"/>
    <x v="9"/>
    <x v="4"/>
    <m/>
    <m/>
    <x v="35"/>
    <x v="6"/>
    <x v="15"/>
    <x v="7"/>
    <m/>
    <m/>
    <m/>
    <m/>
    <m/>
    <n v="0"/>
    <m/>
    <n v="0"/>
    <n v="0"/>
    <n v="0"/>
    <n v="0"/>
    <m/>
    <n v="0"/>
    <m/>
    <n v="0"/>
    <n v="0"/>
    <n v="0"/>
    <n v="0"/>
    <m/>
    <n v="0"/>
    <n v="0"/>
    <m/>
  </r>
  <r>
    <n v="2327"/>
    <x v="2"/>
    <x v="9"/>
    <x v="4"/>
    <m/>
    <m/>
    <x v="35"/>
    <x v="6"/>
    <x v="15"/>
    <x v="7"/>
    <m/>
    <m/>
    <m/>
    <m/>
    <m/>
    <n v="0"/>
    <m/>
    <n v="0"/>
    <n v="0"/>
    <n v="0"/>
    <n v="0"/>
    <m/>
    <n v="0"/>
    <m/>
    <n v="0"/>
    <n v="0"/>
    <n v="0"/>
    <n v="0"/>
    <m/>
    <n v="0"/>
    <n v="0"/>
    <m/>
  </r>
  <r>
    <n v="2328"/>
    <x v="2"/>
    <x v="9"/>
    <x v="4"/>
    <m/>
    <m/>
    <x v="35"/>
    <x v="6"/>
    <x v="15"/>
    <x v="7"/>
    <m/>
    <m/>
    <m/>
    <m/>
    <m/>
    <n v="0"/>
    <m/>
    <n v="0"/>
    <n v="0"/>
    <n v="0"/>
    <n v="0"/>
    <m/>
    <n v="0"/>
    <m/>
    <n v="0"/>
    <n v="0"/>
    <n v="0"/>
    <n v="0"/>
    <m/>
    <n v="0"/>
    <n v="0"/>
    <m/>
  </r>
  <r>
    <n v="2329"/>
    <x v="2"/>
    <x v="9"/>
    <x v="4"/>
    <m/>
    <m/>
    <x v="35"/>
    <x v="6"/>
    <x v="15"/>
    <x v="7"/>
    <m/>
    <m/>
    <m/>
    <m/>
    <m/>
    <n v="0"/>
    <m/>
    <n v="0"/>
    <n v="0"/>
    <n v="0"/>
    <n v="0"/>
    <m/>
    <n v="0"/>
    <m/>
    <n v="0"/>
    <n v="0"/>
    <n v="0"/>
    <n v="0"/>
    <m/>
    <n v="0"/>
    <n v="0"/>
    <m/>
  </r>
  <r>
    <n v="2330"/>
    <x v="2"/>
    <x v="9"/>
    <x v="4"/>
    <m/>
    <m/>
    <x v="35"/>
    <x v="6"/>
    <x v="15"/>
    <x v="7"/>
    <m/>
    <m/>
    <m/>
    <m/>
    <m/>
    <n v="0"/>
    <m/>
    <n v="0"/>
    <n v="0"/>
    <n v="0"/>
    <n v="0"/>
    <m/>
    <n v="0"/>
    <m/>
    <n v="0"/>
    <n v="0"/>
    <n v="0"/>
    <n v="0"/>
    <m/>
    <n v="0"/>
    <n v="0"/>
    <m/>
  </r>
  <r>
    <n v="2331"/>
    <x v="2"/>
    <x v="9"/>
    <x v="4"/>
    <m/>
    <m/>
    <x v="35"/>
    <x v="6"/>
    <x v="15"/>
    <x v="7"/>
    <m/>
    <m/>
    <m/>
    <m/>
    <m/>
    <n v="0"/>
    <m/>
    <n v="0"/>
    <n v="0"/>
    <n v="0"/>
    <n v="0"/>
    <m/>
    <n v="0"/>
    <m/>
    <n v="0"/>
    <n v="0"/>
    <n v="0"/>
    <n v="0"/>
    <m/>
    <n v="0"/>
    <n v="0"/>
    <m/>
  </r>
  <r>
    <n v="2332"/>
    <x v="2"/>
    <x v="9"/>
    <x v="4"/>
    <m/>
    <m/>
    <x v="35"/>
    <x v="6"/>
    <x v="15"/>
    <x v="7"/>
    <m/>
    <m/>
    <m/>
    <m/>
    <m/>
    <n v="0"/>
    <m/>
    <n v="0"/>
    <n v="0"/>
    <n v="0"/>
    <n v="0"/>
    <m/>
    <n v="0"/>
    <m/>
    <n v="0"/>
    <n v="0"/>
    <n v="0"/>
    <n v="0"/>
    <m/>
    <n v="0"/>
    <n v="0"/>
    <m/>
  </r>
  <r>
    <n v="2333"/>
    <x v="2"/>
    <x v="9"/>
    <x v="4"/>
    <m/>
    <m/>
    <x v="35"/>
    <x v="6"/>
    <x v="15"/>
    <x v="7"/>
    <m/>
    <m/>
    <m/>
    <m/>
    <m/>
    <n v="0"/>
    <m/>
    <n v="0"/>
    <n v="0"/>
    <n v="0"/>
    <n v="0"/>
    <m/>
    <n v="0"/>
    <m/>
    <n v="0"/>
    <n v="0"/>
    <n v="0"/>
    <n v="0"/>
    <m/>
    <n v="0"/>
    <n v="0"/>
    <m/>
  </r>
  <r>
    <n v="2334"/>
    <x v="2"/>
    <x v="9"/>
    <x v="4"/>
    <m/>
    <m/>
    <x v="35"/>
    <x v="6"/>
    <x v="15"/>
    <x v="7"/>
    <m/>
    <m/>
    <m/>
    <m/>
    <m/>
    <n v="0"/>
    <m/>
    <n v="0"/>
    <n v="0"/>
    <n v="0"/>
    <n v="0"/>
    <m/>
    <n v="0"/>
    <m/>
    <n v="0"/>
    <n v="0"/>
    <n v="0"/>
    <n v="0"/>
    <m/>
    <n v="0"/>
    <n v="0"/>
    <m/>
  </r>
  <r>
    <n v="2335"/>
    <x v="2"/>
    <x v="9"/>
    <x v="4"/>
    <m/>
    <m/>
    <x v="35"/>
    <x v="6"/>
    <x v="15"/>
    <x v="7"/>
    <m/>
    <m/>
    <m/>
    <m/>
    <m/>
    <n v="0"/>
    <m/>
    <n v="0"/>
    <n v="0"/>
    <n v="0"/>
    <n v="0"/>
    <m/>
    <n v="0"/>
    <m/>
    <n v="0"/>
    <n v="0"/>
    <n v="0"/>
    <n v="0"/>
    <m/>
    <n v="0"/>
    <n v="0"/>
    <m/>
  </r>
  <r>
    <n v="2336"/>
    <x v="2"/>
    <x v="9"/>
    <x v="4"/>
    <m/>
    <m/>
    <x v="35"/>
    <x v="6"/>
    <x v="15"/>
    <x v="7"/>
    <m/>
    <m/>
    <m/>
    <m/>
    <m/>
    <n v="0"/>
    <m/>
    <n v="0"/>
    <n v="0"/>
    <n v="0"/>
    <n v="0"/>
    <m/>
    <n v="0"/>
    <m/>
    <n v="0"/>
    <n v="0"/>
    <n v="0"/>
    <n v="0"/>
    <m/>
    <n v="0"/>
    <n v="0"/>
    <m/>
  </r>
  <r>
    <n v="2337"/>
    <x v="2"/>
    <x v="9"/>
    <x v="4"/>
    <m/>
    <m/>
    <x v="35"/>
    <x v="6"/>
    <x v="15"/>
    <x v="7"/>
    <m/>
    <m/>
    <m/>
    <m/>
    <m/>
    <n v="0"/>
    <m/>
    <n v="0"/>
    <n v="0"/>
    <n v="0"/>
    <n v="0"/>
    <m/>
    <n v="0"/>
    <m/>
    <n v="0"/>
    <n v="0"/>
    <n v="0"/>
    <n v="0"/>
    <m/>
    <n v="0"/>
    <n v="0"/>
    <m/>
  </r>
  <r>
    <n v="2338"/>
    <x v="2"/>
    <x v="9"/>
    <x v="4"/>
    <m/>
    <m/>
    <x v="35"/>
    <x v="6"/>
    <x v="15"/>
    <x v="7"/>
    <m/>
    <m/>
    <m/>
    <m/>
    <m/>
    <n v="0"/>
    <m/>
    <n v="0"/>
    <n v="0"/>
    <n v="0"/>
    <n v="0"/>
    <m/>
    <n v="0"/>
    <m/>
    <n v="0"/>
    <n v="0"/>
    <n v="0"/>
    <n v="0"/>
    <m/>
    <n v="0"/>
    <n v="0"/>
    <m/>
  </r>
  <r>
    <n v="2339"/>
    <x v="2"/>
    <x v="9"/>
    <x v="4"/>
    <m/>
    <m/>
    <x v="35"/>
    <x v="6"/>
    <x v="15"/>
    <x v="7"/>
    <m/>
    <m/>
    <m/>
    <m/>
    <m/>
    <n v="0"/>
    <m/>
    <n v="0"/>
    <n v="0"/>
    <n v="0"/>
    <n v="0"/>
    <m/>
    <n v="0"/>
    <m/>
    <n v="0"/>
    <n v="0"/>
    <n v="0"/>
    <n v="0"/>
    <m/>
    <n v="0"/>
    <n v="0"/>
    <m/>
  </r>
  <r>
    <n v="2340"/>
    <x v="2"/>
    <x v="9"/>
    <x v="4"/>
    <m/>
    <m/>
    <x v="35"/>
    <x v="6"/>
    <x v="15"/>
    <x v="7"/>
    <m/>
    <m/>
    <m/>
    <m/>
    <m/>
    <n v="0"/>
    <m/>
    <n v="0"/>
    <n v="0"/>
    <n v="0"/>
    <n v="0"/>
    <m/>
    <n v="0"/>
    <m/>
    <n v="0"/>
    <n v="0"/>
    <n v="0"/>
    <n v="0"/>
    <m/>
    <n v="0"/>
    <n v="0"/>
    <m/>
  </r>
  <r>
    <n v="2341"/>
    <x v="2"/>
    <x v="9"/>
    <x v="4"/>
    <m/>
    <m/>
    <x v="35"/>
    <x v="6"/>
    <x v="15"/>
    <x v="7"/>
    <m/>
    <m/>
    <m/>
    <m/>
    <m/>
    <n v="0"/>
    <m/>
    <n v="0"/>
    <n v="0"/>
    <n v="0"/>
    <n v="0"/>
    <m/>
    <n v="0"/>
    <m/>
    <n v="0"/>
    <n v="0"/>
    <n v="0"/>
    <n v="0"/>
    <m/>
    <n v="0"/>
    <n v="0"/>
    <m/>
  </r>
  <r>
    <n v="2342"/>
    <x v="2"/>
    <x v="9"/>
    <x v="4"/>
    <m/>
    <m/>
    <x v="35"/>
    <x v="6"/>
    <x v="15"/>
    <x v="7"/>
    <m/>
    <m/>
    <m/>
    <m/>
    <m/>
    <n v="0"/>
    <m/>
    <n v="0"/>
    <n v="0"/>
    <n v="0"/>
    <n v="0"/>
    <m/>
    <n v="0"/>
    <m/>
    <n v="0"/>
    <n v="0"/>
    <n v="0"/>
    <n v="0"/>
    <m/>
    <n v="0"/>
    <n v="0"/>
    <m/>
  </r>
  <r>
    <n v="2343"/>
    <x v="2"/>
    <x v="9"/>
    <x v="4"/>
    <m/>
    <m/>
    <x v="35"/>
    <x v="6"/>
    <x v="15"/>
    <x v="7"/>
    <m/>
    <m/>
    <m/>
    <m/>
    <m/>
    <n v="0"/>
    <m/>
    <n v="0"/>
    <n v="0"/>
    <n v="0"/>
    <n v="0"/>
    <m/>
    <n v="0"/>
    <m/>
    <n v="0"/>
    <n v="0"/>
    <n v="0"/>
    <n v="0"/>
    <m/>
    <n v="0"/>
    <n v="0"/>
    <m/>
  </r>
  <r>
    <n v="2344"/>
    <x v="2"/>
    <x v="9"/>
    <x v="4"/>
    <m/>
    <m/>
    <x v="35"/>
    <x v="6"/>
    <x v="15"/>
    <x v="7"/>
    <m/>
    <m/>
    <m/>
    <m/>
    <m/>
    <n v="0"/>
    <m/>
    <n v="0"/>
    <n v="0"/>
    <n v="0"/>
    <n v="0"/>
    <m/>
    <n v="0"/>
    <m/>
    <n v="0"/>
    <n v="0"/>
    <n v="0"/>
    <n v="0"/>
    <m/>
    <n v="0"/>
    <n v="0"/>
    <m/>
  </r>
  <r>
    <n v="2345"/>
    <x v="2"/>
    <x v="9"/>
    <x v="4"/>
    <m/>
    <m/>
    <x v="35"/>
    <x v="6"/>
    <x v="15"/>
    <x v="7"/>
    <m/>
    <m/>
    <m/>
    <m/>
    <m/>
    <n v="0"/>
    <m/>
    <n v="0"/>
    <n v="0"/>
    <n v="0"/>
    <n v="0"/>
    <m/>
    <n v="0"/>
    <m/>
    <n v="0"/>
    <n v="0"/>
    <n v="0"/>
    <n v="0"/>
    <m/>
    <n v="0"/>
    <n v="0"/>
    <m/>
  </r>
  <r>
    <n v="2346"/>
    <x v="2"/>
    <x v="9"/>
    <x v="4"/>
    <m/>
    <m/>
    <x v="35"/>
    <x v="6"/>
    <x v="15"/>
    <x v="7"/>
    <m/>
    <m/>
    <m/>
    <m/>
    <m/>
    <n v="0"/>
    <m/>
    <n v="0"/>
    <n v="0"/>
    <n v="0"/>
    <n v="0"/>
    <m/>
    <n v="0"/>
    <m/>
    <n v="0"/>
    <n v="0"/>
    <n v="0"/>
    <n v="0"/>
    <m/>
    <n v="0"/>
    <n v="0"/>
    <m/>
  </r>
  <r>
    <n v="2347"/>
    <x v="2"/>
    <x v="9"/>
    <x v="4"/>
    <m/>
    <m/>
    <x v="35"/>
    <x v="6"/>
    <x v="15"/>
    <x v="7"/>
    <m/>
    <m/>
    <m/>
    <m/>
    <m/>
    <n v="0"/>
    <m/>
    <n v="0"/>
    <n v="0"/>
    <n v="0"/>
    <n v="0"/>
    <m/>
    <n v="0"/>
    <m/>
    <n v="0"/>
    <n v="0"/>
    <n v="0"/>
    <n v="0"/>
    <m/>
    <n v="0"/>
    <n v="0"/>
    <m/>
  </r>
  <r>
    <n v="2348"/>
    <x v="2"/>
    <x v="9"/>
    <x v="4"/>
    <m/>
    <m/>
    <x v="35"/>
    <x v="6"/>
    <x v="15"/>
    <x v="7"/>
    <m/>
    <m/>
    <m/>
    <m/>
    <m/>
    <n v="0"/>
    <m/>
    <n v="0"/>
    <n v="0"/>
    <n v="0"/>
    <n v="0"/>
    <m/>
    <n v="0"/>
    <m/>
    <n v="0"/>
    <n v="0"/>
    <n v="0"/>
    <n v="0"/>
    <m/>
    <n v="0"/>
    <n v="0"/>
    <m/>
  </r>
  <r>
    <n v="2349"/>
    <x v="2"/>
    <x v="9"/>
    <x v="4"/>
    <m/>
    <m/>
    <x v="35"/>
    <x v="6"/>
    <x v="15"/>
    <x v="7"/>
    <m/>
    <m/>
    <m/>
    <m/>
    <m/>
    <n v="0"/>
    <m/>
    <n v="0"/>
    <n v="0"/>
    <n v="0"/>
    <n v="0"/>
    <m/>
    <n v="0"/>
    <m/>
    <n v="0"/>
    <n v="0"/>
    <n v="0"/>
    <n v="0"/>
    <m/>
    <n v="0"/>
    <n v="0"/>
    <m/>
  </r>
  <r>
    <n v="2350"/>
    <x v="2"/>
    <x v="9"/>
    <x v="4"/>
    <m/>
    <m/>
    <x v="35"/>
    <x v="6"/>
    <x v="15"/>
    <x v="7"/>
    <m/>
    <m/>
    <m/>
    <m/>
    <m/>
    <n v="0"/>
    <m/>
    <n v="0"/>
    <n v="0"/>
    <n v="0"/>
    <n v="0"/>
    <m/>
    <n v="0"/>
    <m/>
    <n v="0"/>
    <n v="0"/>
    <n v="0"/>
    <n v="0"/>
    <m/>
    <n v="0"/>
    <n v="0"/>
    <m/>
  </r>
  <r>
    <n v="2351"/>
    <x v="2"/>
    <x v="9"/>
    <x v="4"/>
    <m/>
    <m/>
    <x v="35"/>
    <x v="6"/>
    <x v="15"/>
    <x v="7"/>
    <m/>
    <m/>
    <m/>
    <m/>
    <m/>
    <n v="0"/>
    <m/>
    <n v="0"/>
    <n v="0"/>
    <n v="0"/>
    <n v="0"/>
    <m/>
    <n v="0"/>
    <m/>
    <n v="0"/>
    <n v="0"/>
    <n v="0"/>
    <n v="0"/>
    <m/>
    <n v="0"/>
    <n v="0"/>
    <m/>
  </r>
  <r>
    <n v="2352"/>
    <x v="2"/>
    <x v="9"/>
    <x v="4"/>
    <m/>
    <m/>
    <x v="35"/>
    <x v="6"/>
    <x v="15"/>
    <x v="7"/>
    <m/>
    <m/>
    <m/>
    <m/>
    <m/>
    <n v="0"/>
    <m/>
    <n v="0"/>
    <n v="0"/>
    <n v="0"/>
    <n v="0"/>
    <m/>
    <n v="0"/>
    <m/>
    <n v="0"/>
    <n v="0"/>
    <n v="0"/>
    <n v="0"/>
    <m/>
    <n v="0"/>
    <n v="0"/>
    <m/>
  </r>
  <r>
    <n v="2353"/>
    <x v="2"/>
    <x v="9"/>
    <x v="4"/>
    <m/>
    <m/>
    <x v="35"/>
    <x v="6"/>
    <x v="15"/>
    <x v="7"/>
    <m/>
    <m/>
    <m/>
    <m/>
    <m/>
    <n v="0"/>
    <m/>
    <n v="0"/>
    <n v="0"/>
    <n v="0"/>
    <n v="0"/>
    <m/>
    <n v="0"/>
    <m/>
    <n v="0"/>
    <n v="0"/>
    <n v="0"/>
    <n v="0"/>
    <m/>
    <n v="0"/>
    <n v="0"/>
    <m/>
  </r>
  <r>
    <n v="2354"/>
    <x v="2"/>
    <x v="9"/>
    <x v="4"/>
    <m/>
    <m/>
    <x v="35"/>
    <x v="6"/>
    <x v="15"/>
    <x v="7"/>
    <m/>
    <m/>
    <m/>
    <m/>
    <m/>
    <n v="0"/>
    <m/>
    <n v="0"/>
    <n v="0"/>
    <n v="0"/>
    <n v="0"/>
    <m/>
    <n v="0"/>
    <m/>
    <n v="0"/>
    <n v="0"/>
    <n v="0"/>
    <n v="0"/>
    <m/>
    <n v="0"/>
    <n v="0"/>
    <m/>
  </r>
  <r>
    <n v="2355"/>
    <x v="2"/>
    <x v="9"/>
    <x v="4"/>
    <m/>
    <m/>
    <x v="35"/>
    <x v="6"/>
    <x v="15"/>
    <x v="7"/>
    <m/>
    <m/>
    <m/>
    <m/>
    <m/>
    <n v="0"/>
    <m/>
    <n v="0"/>
    <n v="0"/>
    <n v="0"/>
    <n v="0"/>
    <m/>
    <n v="0"/>
    <m/>
    <n v="0"/>
    <n v="0"/>
    <n v="0"/>
    <n v="0"/>
    <m/>
    <n v="0"/>
    <n v="0"/>
    <m/>
  </r>
  <r>
    <n v="2356"/>
    <x v="2"/>
    <x v="9"/>
    <x v="4"/>
    <m/>
    <m/>
    <x v="35"/>
    <x v="6"/>
    <x v="15"/>
    <x v="7"/>
    <m/>
    <m/>
    <m/>
    <m/>
    <m/>
    <n v="0"/>
    <m/>
    <n v="0"/>
    <n v="0"/>
    <n v="0"/>
    <n v="0"/>
    <m/>
    <n v="0"/>
    <m/>
    <n v="0"/>
    <n v="0"/>
    <n v="0"/>
    <n v="0"/>
    <m/>
    <n v="0"/>
    <n v="0"/>
    <m/>
  </r>
  <r>
    <n v="2357"/>
    <x v="2"/>
    <x v="9"/>
    <x v="4"/>
    <m/>
    <m/>
    <x v="35"/>
    <x v="6"/>
    <x v="15"/>
    <x v="7"/>
    <m/>
    <m/>
    <m/>
    <m/>
    <m/>
    <n v="0"/>
    <m/>
    <n v="0"/>
    <n v="0"/>
    <n v="0"/>
    <n v="0"/>
    <m/>
    <n v="0"/>
    <m/>
    <n v="0"/>
    <n v="0"/>
    <n v="0"/>
    <n v="0"/>
    <m/>
    <n v="0"/>
    <n v="0"/>
    <m/>
  </r>
  <r>
    <n v="2358"/>
    <x v="2"/>
    <x v="9"/>
    <x v="4"/>
    <m/>
    <m/>
    <x v="35"/>
    <x v="6"/>
    <x v="15"/>
    <x v="7"/>
    <m/>
    <m/>
    <m/>
    <m/>
    <m/>
    <n v="0"/>
    <m/>
    <n v="0"/>
    <n v="0"/>
    <n v="0"/>
    <n v="0"/>
    <m/>
    <n v="0"/>
    <m/>
    <n v="0"/>
    <n v="0"/>
    <n v="0"/>
    <n v="0"/>
    <m/>
    <n v="0"/>
    <n v="0"/>
    <m/>
  </r>
  <r>
    <n v="2359"/>
    <x v="2"/>
    <x v="9"/>
    <x v="4"/>
    <m/>
    <m/>
    <x v="35"/>
    <x v="6"/>
    <x v="15"/>
    <x v="7"/>
    <m/>
    <m/>
    <m/>
    <m/>
    <m/>
    <n v="0"/>
    <m/>
    <n v="0"/>
    <n v="0"/>
    <n v="0"/>
    <n v="0"/>
    <m/>
    <n v="0"/>
    <m/>
    <n v="0"/>
    <n v="0"/>
    <n v="0"/>
    <n v="0"/>
    <m/>
    <n v="0"/>
    <n v="0"/>
    <m/>
  </r>
  <r>
    <n v="2360"/>
    <x v="2"/>
    <x v="9"/>
    <x v="4"/>
    <m/>
    <m/>
    <x v="35"/>
    <x v="6"/>
    <x v="15"/>
    <x v="7"/>
    <m/>
    <m/>
    <m/>
    <m/>
    <m/>
    <n v="0"/>
    <m/>
    <n v="0"/>
    <n v="0"/>
    <n v="0"/>
    <n v="0"/>
    <m/>
    <n v="0"/>
    <m/>
    <n v="0"/>
    <n v="0"/>
    <n v="0"/>
    <n v="0"/>
    <m/>
    <n v="0"/>
    <n v="0"/>
    <m/>
  </r>
  <r>
    <n v="2361"/>
    <x v="2"/>
    <x v="9"/>
    <x v="4"/>
    <m/>
    <m/>
    <x v="35"/>
    <x v="6"/>
    <x v="15"/>
    <x v="7"/>
    <m/>
    <m/>
    <m/>
    <m/>
    <m/>
    <n v="0"/>
    <m/>
    <n v="0"/>
    <n v="0"/>
    <n v="0"/>
    <n v="0"/>
    <m/>
    <n v="0"/>
    <m/>
    <n v="0"/>
    <n v="0"/>
    <n v="0"/>
    <n v="0"/>
    <m/>
    <n v="0"/>
    <n v="0"/>
    <m/>
  </r>
  <r>
    <n v="2362"/>
    <x v="2"/>
    <x v="9"/>
    <x v="4"/>
    <m/>
    <m/>
    <x v="35"/>
    <x v="6"/>
    <x v="15"/>
    <x v="7"/>
    <m/>
    <m/>
    <m/>
    <m/>
    <m/>
    <n v="0"/>
    <m/>
    <n v="0"/>
    <n v="0"/>
    <n v="0"/>
    <n v="0"/>
    <m/>
    <n v="0"/>
    <m/>
    <n v="0"/>
    <n v="0"/>
    <n v="0"/>
    <n v="0"/>
    <m/>
    <n v="0"/>
    <n v="0"/>
    <m/>
  </r>
  <r>
    <n v="2363"/>
    <x v="2"/>
    <x v="9"/>
    <x v="4"/>
    <m/>
    <m/>
    <x v="35"/>
    <x v="6"/>
    <x v="15"/>
    <x v="7"/>
    <m/>
    <m/>
    <m/>
    <m/>
    <m/>
    <n v="0"/>
    <m/>
    <n v="0"/>
    <n v="0"/>
    <n v="0"/>
    <n v="0"/>
    <m/>
    <n v="0"/>
    <m/>
    <n v="0"/>
    <n v="0"/>
    <n v="0"/>
    <n v="0"/>
    <m/>
    <n v="0"/>
    <n v="0"/>
    <m/>
  </r>
  <r>
    <n v="2364"/>
    <x v="2"/>
    <x v="9"/>
    <x v="4"/>
    <m/>
    <m/>
    <x v="35"/>
    <x v="6"/>
    <x v="15"/>
    <x v="7"/>
    <m/>
    <m/>
    <m/>
    <m/>
    <m/>
    <n v="0"/>
    <m/>
    <n v="0"/>
    <n v="0"/>
    <n v="0"/>
    <n v="0"/>
    <m/>
    <n v="0"/>
    <m/>
    <n v="0"/>
    <n v="0"/>
    <n v="0"/>
    <n v="0"/>
    <m/>
    <n v="0"/>
    <n v="0"/>
    <m/>
  </r>
  <r>
    <n v="2365"/>
    <x v="2"/>
    <x v="9"/>
    <x v="4"/>
    <m/>
    <m/>
    <x v="35"/>
    <x v="6"/>
    <x v="15"/>
    <x v="7"/>
    <m/>
    <m/>
    <m/>
    <m/>
    <m/>
    <n v="0"/>
    <m/>
    <n v="0"/>
    <n v="0"/>
    <n v="0"/>
    <n v="0"/>
    <m/>
    <n v="0"/>
    <m/>
    <n v="0"/>
    <n v="0"/>
    <n v="0"/>
    <n v="0"/>
    <m/>
    <n v="0"/>
    <n v="0"/>
    <m/>
  </r>
  <r>
    <n v="2366"/>
    <x v="2"/>
    <x v="9"/>
    <x v="4"/>
    <m/>
    <m/>
    <x v="35"/>
    <x v="6"/>
    <x v="15"/>
    <x v="7"/>
    <m/>
    <m/>
    <m/>
    <m/>
    <m/>
    <n v="0"/>
    <m/>
    <n v="0"/>
    <n v="0"/>
    <n v="0"/>
    <n v="0"/>
    <m/>
    <n v="0"/>
    <m/>
    <n v="0"/>
    <n v="0"/>
    <n v="0"/>
    <n v="0"/>
    <m/>
    <n v="0"/>
    <n v="0"/>
    <m/>
  </r>
  <r>
    <n v="2367"/>
    <x v="2"/>
    <x v="9"/>
    <x v="4"/>
    <m/>
    <m/>
    <x v="35"/>
    <x v="6"/>
    <x v="15"/>
    <x v="7"/>
    <m/>
    <m/>
    <m/>
    <m/>
    <m/>
    <n v="0"/>
    <m/>
    <n v="0"/>
    <n v="0"/>
    <n v="0"/>
    <n v="0"/>
    <m/>
    <n v="0"/>
    <m/>
    <n v="0"/>
    <n v="0"/>
    <n v="0"/>
    <n v="0"/>
    <m/>
    <n v="0"/>
    <n v="0"/>
    <m/>
  </r>
  <r>
    <n v="2368"/>
    <x v="2"/>
    <x v="9"/>
    <x v="4"/>
    <m/>
    <m/>
    <x v="35"/>
    <x v="6"/>
    <x v="15"/>
    <x v="7"/>
    <m/>
    <m/>
    <m/>
    <m/>
    <m/>
    <n v="0"/>
    <m/>
    <n v="0"/>
    <n v="0"/>
    <n v="0"/>
    <n v="0"/>
    <m/>
    <n v="0"/>
    <m/>
    <n v="0"/>
    <n v="0"/>
    <n v="0"/>
    <n v="0"/>
    <m/>
    <n v="0"/>
    <n v="0"/>
    <m/>
  </r>
  <r>
    <n v="2369"/>
    <x v="2"/>
    <x v="9"/>
    <x v="4"/>
    <m/>
    <m/>
    <x v="35"/>
    <x v="6"/>
    <x v="15"/>
    <x v="7"/>
    <m/>
    <m/>
    <m/>
    <m/>
    <m/>
    <n v="0"/>
    <m/>
    <n v="0"/>
    <n v="0"/>
    <n v="0"/>
    <n v="0"/>
    <m/>
    <n v="0"/>
    <m/>
    <n v="0"/>
    <n v="0"/>
    <n v="0"/>
    <n v="0"/>
    <m/>
    <n v="0"/>
    <n v="0"/>
    <m/>
  </r>
  <r>
    <n v="2370"/>
    <x v="2"/>
    <x v="9"/>
    <x v="4"/>
    <m/>
    <m/>
    <x v="35"/>
    <x v="6"/>
    <x v="15"/>
    <x v="7"/>
    <m/>
    <m/>
    <m/>
    <m/>
    <m/>
    <n v="0"/>
    <m/>
    <n v="0"/>
    <n v="0"/>
    <n v="0"/>
    <n v="0"/>
    <m/>
    <n v="0"/>
    <m/>
    <n v="0"/>
    <n v="0"/>
    <n v="0"/>
    <n v="0"/>
    <m/>
    <n v="0"/>
    <n v="0"/>
    <m/>
  </r>
  <r>
    <n v="2371"/>
    <x v="2"/>
    <x v="9"/>
    <x v="4"/>
    <m/>
    <m/>
    <x v="35"/>
    <x v="6"/>
    <x v="15"/>
    <x v="7"/>
    <m/>
    <m/>
    <m/>
    <m/>
    <m/>
    <n v="0"/>
    <m/>
    <n v="0"/>
    <n v="0"/>
    <n v="0"/>
    <n v="0"/>
    <m/>
    <n v="0"/>
    <m/>
    <n v="0"/>
    <n v="0"/>
    <n v="0"/>
    <n v="0"/>
    <m/>
    <n v="0"/>
    <n v="0"/>
    <m/>
  </r>
  <r>
    <n v="2372"/>
    <x v="2"/>
    <x v="9"/>
    <x v="4"/>
    <m/>
    <m/>
    <x v="35"/>
    <x v="6"/>
    <x v="15"/>
    <x v="7"/>
    <m/>
    <m/>
    <m/>
    <m/>
    <m/>
    <n v="0"/>
    <m/>
    <n v="0"/>
    <n v="0"/>
    <n v="0"/>
    <n v="0"/>
    <m/>
    <n v="0"/>
    <m/>
    <n v="0"/>
    <n v="0"/>
    <n v="0"/>
    <n v="0"/>
    <m/>
    <n v="0"/>
    <n v="0"/>
    <m/>
  </r>
  <r>
    <n v="2373"/>
    <x v="2"/>
    <x v="9"/>
    <x v="4"/>
    <m/>
    <m/>
    <x v="35"/>
    <x v="6"/>
    <x v="15"/>
    <x v="7"/>
    <m/>
    <m/>
    <m/>
    <m/>
    <m/>
    <n v="0"/>
    <m/>
    <n v="0"/>
    <n v="0"/>
    <n v="0"/>
    <n v="0"/>
    <m/>
    <n v="0"/>
    <m/>
    <n v="0"/>
    <n v="0"/>
    <n v="0"/>
    <n v="0"/>
    <m/>
    <n v="0"/>
    <n v="0"/>
    <m/>
  </r>
  <r>
    <n v="2374"/>
    <x v="2"/>
    <x v="9"/>
    <x v="4"/>
    <m/>
    <m/>
    <x v="35"/>
    <x v="6"/>
    <x v="15"/>
    <x v="7"/>
    <m/>
    <m/>
    <m/>
    <m/>
    <m/>
    <n v="0"/>
    <m/>
    <n v="0"/>
    <n v="0"/>
    <n v="0"/>
    <n v="0"/>
    <m/>
    <n v="0"/>
    <m/>
    <n v="0"/>
    <n v="0"/>
    <n v="0"/>
    <n v="0"/>
    <m/>
    <n v="0"/>
    <n v="0"/>
    <m/>
  </r>
  <r>
    <n v="2375"/>
    <x v="2"/>
    <x v="9"/>
    <x v="4"/>
    <m/>
    <m/>
    <x v="35"/>
    <x v="6"/>
    <x v="15"/>
    <x v="7"/>
    <m/>
    <m/>
    <m/>
    <m/>
    <m/>
    <n v="0"/>
    <m/>
    <n v="0"/>
    <n v="0"/>
    <n v="0"/>
    <n v="0"/>
    <m/>
    <n v="0"/>
    <m/>
    <n v="0"/>
    <n v="0"/>
    <n v="0"/>
    <n v="0"/>
    <m/>
    <n v="0"/>
    <n v="0"/>
    <m/>
  </r>
  <r>
    <n v="2376"/>
    <x v="2"/>
    <x v="9"/>
    <x v="4"/>
    <m/>
    <m/>
    <x v="35"/>
    <x v="6"/>
    <x v="15"/>
    <x v="7"/>
    <m/>
    <m/>
    <m/>
    <m/>
    <m/>
    <n v="0"/>
    <m/>
    <n v="0"/>
    <n v="0"/>
    <n v="0"/>
    <n v="0"/>
    <m/>
    <n v="0"/>
    <m/>
    <n v="0"/>
    <n v="0"/>
    <n v="0"/>
    <n v="0"/>
    <m/>
    <n v="0"/>
    <n v="0"/>
    <m/>
  </r>
  <r>
    <n v="2377"/>
    <x v="2"/>
    <x v="9"/>
    <x v="4"/>
    <m/>
    <m/>
    <x v="35"/>
    <x v="6"/>
    <x v="15"/>
    <x v="7"/>
    <m/>
    <m/>
    <m/>
    <m/>
    <m/>
    <n v="0"/>
    <m/>
    <n v="0"/>
    <n v="0"/>
    <n v="0"/>
    <n v="0"/>
    <m/>
    <n v="0"/>
    <m/>
    <n v="0"/>
    <n v="0"/>
    <n v="0"/>
    <n v="0"/>
    <m/>
    <n v="0"/>
    <n v="0"/>
    <m/>
  </r>
  <r>
    <n v="2378"/>
    <x v="2"/>
    <x v="9"/>
    <x v="4"/>
    <m/>
    <m/>
    <x v="35"/>
    <x v="6"/>
    <x v="15"/>
    <x v="7"/>
    <m/>
    <m/>
    <m/>
    <m/>
    <m/>
    <n v="0"/>
    <m/>
    <n v="0"/>
    <n v="0"/>
    <n v="0"/>
    <n v="0"/>
    <m/>
    <n v="0"/>
    <m/>
    <n v="0"/>
    <n v="0"/>
    <n v="0"/>
    <n v="0"/>
    <m/>
    <n v="0"/>
    <n v="0"/>
    <m/>
  </r>
  <r>
    <n v="2379"/>
    <x v="2"/>
    <x v="9"/>
    <x v="4"/>
    <m/>
    <m/>
    <x v="35"/>
    <x v="6"/>
    <x v="15"/>
    <x v="7"/>
    <m/>
    <m/>
    <m/>
    <m/>
    <m/>
    <n v="0"/>
    <m/>
    <n v="0"/>
    <n v="0"/>
    <n v="0"/>
    <n v="0"/>
    <m/>
    <n v="0"/>
    <m/>
    <n v="0"/>
    <n v="0"/>
    <n v="0"/>
    <n v="0"/>
    <m/>
    <n v="0"/>
    <n v="0"/>
    <m/>
  </r>
  <r>
    <n v="2380"/>
    <x v="2"/>
    <x v="9"/>
    <x v="4"/>
    <m/>
    <m/>
    <x v="35"/>
    <x v="6"/>
    <x v="15"/>
    <x v="7"/>
    <m/>
    <m/>
    <m/>
    <m/>
    <m/>
    <n v="0"/>
    <m/>
    <n v="0"/>
    <n v="0"/>
    <n v="0"/>
    <n v="0"/>
    <m/>
    <n v="0"/>
    <m/>
    <n v="0"/>
    <n v="0"/>
    <n v="0"/>
    <n v="0"/>
    <m/>
    <n v="0"/>
    <n v="0"/>
    <m/>
  </r>
  <r>
    <n v="2381"/>
    <x v="2"/>
    <x v="9"/>
    <x v="4"/>
    <m/>
    <m/>
    <x v="35"/>
    <x v="6"/>
    <x v="15"/>
    <x v="7"/>
    <m/>
    <m/>
    <m/>
    <m/>
    <m/>
    <n v="0"/>
    <m/>
    <n v="0"/>
    <n v="0"/>
    <n v="0"/>
    <n v="0"/>
    <m/>
    <n v="0"/>
    <m/>
    <n v="0"/>
    <n v="0"/>
    <n v="0"/>
    <n v="0"/>
    <m/>
    <n v="0"/>
    <n v="0"/>
    <m/>
  </r>
  <r>
    <n v="2382"/>
    <x v="2"/>
    <x v="9"/>
    <x v="4"/>
    <m/>
    <m/>
    <x v="35"/>
    <x v="6"/>
    <x v="15"/>
    <x v="7"/>
    <m/>
    <m/>
    <m/>
    <m/>
    <m/>
    <n v="0"/>
    <m/>
    <n v="0"/>
    <n v="0"/>
    <n v="0"/>
    <n v="0"/>
    <m/>
    <n v="0"/>
    <m/>
    <n v="0"/>
    <n v="0"/>
    <n v="0"/>
    <n v="0"/>
    <m/>
    <n v="0"/>
    <n v="0"/>
    <m/>
  </r>
  <r>
    <n v="2383"/>
    <x v="2"/>
    <x v="9"/>
    <x v="4"/>
    <m/>
    <m/>
    <x v="35"/>
    <x v="6"/>
    <x v="15"/>
    <x v="7"/>
    <m/>
    <m/>
    <m/>
    <m/>
    <m/>
    <n v="0"/>
    <m/>
    <n v="0"/>
    <n v="0"/>
    <n v="0"/>
    <n v="0"/>
    <m/>
    <n v="0"/>
    <m/>
    <n v="0"/>
    <n v="0"/>
    <n v="0"/>
    <n v="0"/>
    <m/>
    <n v="0"/>
    <n v="0"/>
    <m/>
  </r>
  <r>
    <n v="2384"/>
    <x v="2"/>
    <x v="9"/>
    <x v="4"/>
    <m/>
    <m/>
    <x v="35"/>
    <x v="6"/>
    <x v="15"/>
    <x v="7"/>
    <m/>
    <m/>
    <m/>
    <m/>
    <m/>
    <n v="0"/>
    <m/>
    <n v="0"/>
    <n v="0"/>
    <n v="0"/>
    <n v="0"/>
    <m/>
    <n v="0"/>
    <m/>
    <n v="0"/>
    <n v="0"/>
    <n v="0"/>
    <n v="0"/>
    <m/>
    <n v="0"/>
    <n v="0"/>
    <m/>
  </r>
  <r>
    <n v="2385"/>
    <x v="2"/>
    <x v="9"/>
    <x v="4"/>
    <m/>
    <m/>
    <x v="35"/>
    <x v="6"/>
    <x v="15"/>
    <x v="7"/>
    <m/>
    <m/>
    <m/>
    <m/>
    <m/>
    <n v="0"/>
    <m/>
    <n v="0"/>
    <n v="0"/>
    <n v="0"/>
    <n v="0"/>
    <m/>
    <n v="0"/>
    <m/>
    <n v="0"/>
    <n v="0"/>
    <n v="0"/>
    <n v="0"/>
    <m/>
    <n v="0"/>
    <n v="0"/>
    <m/>
  </r>
  <r>
    <n v="2386"/>
    <x v="2"/>
    <x v="9"/>
    <x v="4"/>
    <m/>
    <m/>
    <x v="35"/>
    <x v="6"/>
    <x v="15"/>
    <x v="7"/>
    <m/>
    <m/>
    <m/>
    <m/>
    <m/>
    <n v="0"/>
    <m/>
    <n v="0"/>
    <n v="0"/>
    <n v="0"/>
    <n v="0"/>
    <m/>
    <n v="0"/>
    <m/>
    <n v="0"/>
    <n v="0"/>
    <n v="0"/>
    <n v="0"/>
    <m/>
    <n v="0"/>
    <n v="0"/>
    <m/>
  </r>
  <r>
    <n v="2387"/>
    <x v="2"/>
    <x v="9"/>
    <x v="4"/>
    <m/>
    <m/>
    <x v="35"/>
    <x v="6"/>
    <x v="15"/>
    <x v="7"/>
    <m/>
    <m/>
    <m/>
    <m/>
    <m/>
    <n v="0"/>
    <m/>
    <n v="0"/>
    <n v="0"/>
    <n v="0"/>
    <n v="0"/>
    <m/>
    <n v="0"/>
    <m/>
    <n v="0"/>
    <n v="0"/>
    <n v="0"/>
    <n v="0"/>
    <m/>
    <n v="0"/>
    <n v="0"/>
    <m/>
  </r>
  <r>
    <n v="2388"/>
    <x v="2"/>
    <x v="9"/>
    <x v="4"/>
    <m/>
    <m/>
    <x v="35"/>
    <x v="6"/>
    <x v="15"/>
    <x v="7"/>
    <m/>
    <m/>
    <m/>
    <m/>
    <m/>
    <n v="0"/>
    <m/>
    <n v="0"/>
    <n v="0"/>
    <n v="0"/>
    <n v="0"/>
    <m/>
    <n v="0"/>
    <m/>
    <n v="0"/>
    <n v="0"/>
    <n v="0"/>
    <n v="0"/>
    <m/>
    <n v="0"/>
    <n v="0"/>
    <m/>
  </r>
  <r>
    <n v="2389"/>
    <x v="2"/>
    <x v="9"/>
    <x v="4"/>
    <m/>
    <m/>
    <x v="35"/>
    <x v="6"/>
    <x v="15"/>
    <x v="7"/>
    <m/>
    <m/>
    <m/>
    <m/>
    <m/>
    <n v="0"/>
    <m/>
    <n v="0"/>
    <n v="0"/>
    <n v="0"/>
    <n v="0"/>
    <m/>
    <n v="0"/>
    <m/>
    <n v="0"/>
    <n v="0"/>
    <n v="0"/>
    <n v="0"/>
    <m/>
    <n v="0"/>
    <n v="0"/>
    <m/>
  </r>
  <r>
    <n v="2390"/>
    <x v="2"/>
    <x v="9"/>
    <x v="4"/>
    <m/>
    <m/>
    <x v="35"/>
    <x v="6"/>
    <x v="15"/>
    <x v="7"/>
    <m/>
    <m/>
    <m/>
    <m/>
    <m/>
    <n v="0"/>
    <m/>
    <n v="0"/>
    <n v="0"/>
    <n v="0"/>
    <n v="0"/>
    <m/>
    <n v="0"/>
    <m/>
    <n v="0"/>
    <n v="0"/>
    <n v="0"/>
    <n v="0"/>
    <m/>
    <n v="0"/>
    <n v="0"/>
    <m/>
  </r>
  <r>
    <n v="2391"/>
    <x v="2"/>
    <x v="9"/>
    <x v="4"/>
    <m/>
    <m/>
    <x v="35"/>
    <x v="6"/>
    <x v="15"/>
    <x v="7"/>
    <m/>
    <m/>
    <m/>
    <m/>
    <m/>
    <n v="0"/>
    <m/>
    <n v="0"/>
    <n v="0"/>
    <n v="0"/>
    <n v="0"/>
    <m/>
    <n v="0"/>
    <m/>
    <n v="0"/>
    <n v="0"/>
    <n v="0"/>
    <n v="0"/>
    <m/>
    <n v="0"/>
    <n v="0"/>
    <m/>
  </r>
  <r>
    <n v="2392"/>
    <x v="2"/>
    <x v="9"/>
    <x v="4"/>
    <m/>
    <m/>
    <x v="35"/>
    <x v="6"/>
    <x v="15"/>
    <x v="7"/>
    <m/>
    <m/>
    <m/>
    <m/>
    <m/>
    <n v="0"/>
    <m/>
    <n v="0"/>
    <n v="0"/>
    <n v="0"/>
    <n v="0"/>
    <m/>
    <n v="0"/>
    <m/>
    <n v="0"/>
    <n v="0"/>
    <n v="0"/>
    <n v="0"/>
    <m/>
    <n v="0"/>
    <n v="0"/>
    <m/>
  </r>
  <r>
    <n v="2393"/>
    <x v="2"/>
    <x v="9"/>
    <x v="4"/>
    <m/>
    <m/>
    <x v="35"/>
    <x v="6"/>
    <x v="15"/>
    <x v="7"/>
    <m/>
    <m/>
    <m/>
    <m/>
    <m/>
    <n v="0"/>
    <m/>
    <n v="0"/>
    <n v="0"/>
    <n v="0"/>
    <n v="0"/>
    <m/>
    <n v="0"/>
    <m/>
    <n v="0"/>
    <n v="0"/>
    <n v="0"/>
    <n v="0"/>
    <m/>
    <n v="0"/>
    <n v="0"/>
    <m/>
  </r>
  <r>
    <n v="2394"/>
    <x v="2"/>
    <x v="9"/>
    <x v="4"/>
    <m/>
    <m/>
    <x v="35"/>
    <x v="6"/>
    <x v="15"/>
    <x v="7"/>
    <m/>
    <m/>
    <m/>
    <m/>
    <m/>
    <n v="0"/>
    <m/>
    <n v="0"/>
    <n v="0"/>
    <n v="0"/>
    <n v="0"/>
    <m/>
    <n v="0"/>
    <m/>
    <n v="0"/>
    <n v="0"/>
    <n v="0"/>
    <n v="0"/>
    <m/>
    <n v="0"/>
    <n v="0"/>
    <m/>
  </r>
  <r>
    <n v="2395"/>
    <x v="2"/>
    <x v="9"/>
    <x v="4"/>
    <m/>
    <m/>
    <x v="35"/>
    <x v="6"/>
    <x v="15"/>
    <x v="7"/>
    <m/>
    <m/>
    <m/>
    <m/>
    <m/>
    <n v="0"/>
    <m/>
    <n v="0"/>
    <n v="0"/>
    <n v="0"/>
    <n v="0"/>
    <m/>
    <n v="0"/>
    <m/>
    <n v="0"/>
    <n v="0"/>
    <n v="0"/>
    <n v="0"/>
    <m/>
    <n v="0"/>
    <n v="0"/>
    <m/>
  </r>
  <r>
    <n v="2396"/>
    <x v="2"/>
    <x v="9"/>
    <x v="4"/>
    <m/>
    <m/>
    <x v="35"/>
    <x v="6"/>
    <x v="15"/>
    <x v="7"/>
    <m/>
    <m/>
    <m/>
    <m/>
    <m/>
    <n v="0"/>
    <m/>
    <n v="0"/>
    <n v="0"/>
    <n v="0"/>
    <n v="0"/>
    <m/>
    <n v="0"/>
    <m/>
    <n v="0"/>
    <n v="0"/>
    <n v="0"/>
    <n v="0"/>
    <m/>
    <n v="0"/>
    <n v="0"/>
    <m/>
  </r>
  <r>
    <n v="2397"/>
    <x v="2"/>
    <x v="9"/>
    <x v="4"/>
    <m/>
    <m/>
    <x v="35"/>
    <x v="6"/>
    <x v="15"/>
    <x v="7"/>
    <m/>
    <m/>
    <m/>
    <m/>
    <m/>
    <n v="0"/>
    <m/>
    <n v="0"/>
    <n v="0"/>
    <n v="0"/>
    <n v="0"/>
    <m/>
    <n v="0"/>
    <m/>
    <n v="0"/>
    <n v="0"/>
    <n v="0"/>
    <n v="0"/>
    <m/>
    <n v="0"/>
    <n v="0"/>
    <m/>
  </r>
  <r>
    <n v="2398"/>
    <x v="2"/>
    <x v="9"/>
    <x v="4"/>
    <m/>
    <m/>
    <x v="35"/>
    <x v="6"/>
    <x v="15"/>
    <x v="7"/>
    <m/>
    <m/>
    <m/>
    <m/>
    <m/>
    <n v="0"/>
    <m/>
    <n v="0"/>
    <n v="0"/>
    <n v="0"/>
    <n v="0"/>
    <m/>
    <n v="0"/>
    <m/>
    <n v="0"/>
    <n v="0"/>
    <n v="0"/>
    <n v="0"/>
    <m/>
    <n v="0"/>
    <n v="0"/>
    <m/>
  </r>
  <r>
    <n v="2399"/>
    <x v="2"/>
    <x v="9"/>
    <x v="4"/>
    <m/>
    <m/>
    <x v="35"/>
    <x v="6"/>
    <x v="15"/>
    <x v="7"/>
    <m/>
    <m/>
    <m/>
    <m/>
    <m/>
    <n v="0"/>
    <m/>
    <n v="0"/>
    <n v="0"/>
    <n v="0"/>
    <n v="0"/>
    <m/>
    <n v="0"/>
    <m/>
    <n v="0"/>
    <n v="0"/>
    <n v="0"/>
    <n v="0"/>
    <m/>
    <n v="0"/>
    <n v="0"/>
    <m/>
  </r>
  <r>
    <n v="2400"/>
    <x v="2"/>
    <x v="9"/>
    <x v="4"/>
    <m/>
    <m/>
    <x v="35"/>
    <x v="6"/>
    <x v="15"/>
    <x v="7"/>
    <m/>
    <m/>
    <m/>
    <m/>
    <m/>
    <n v="0"/>
    <m/>
    <n v="0"/>
    <n v="0"/>
    <n v="0"/>
    <n v="0"/>
    <m/>
    <n v="0"/>
    <m/>
    <n v="0"/>
    <n v="0"/>
    <n v="0"/>
    <n v="0"/>
    <m/>
    <n v="0"/>
    <n v="0"/>
    <m/>
  </r>
  <r>
    <n v="2401"/>
    <x v="2"/>
    <x v="9"/>
    <x v="4"/>
    <m/>
    <m/>
    <x v="35"/>
    <x v="6"/>
    <x v="15"/>
    <x v="7"/>
    <m/>
    <m/>
    <m/>
    <m/>
    <m/>
    <n v="0"/>
    <m/>
    <n v="0"/>
    <n v="0"/>
    <n v="0"/>
    <n v="0"/>
    <m/>
    <n v="0"/>
    <m/>
    <n v="0"/>
    <n v="0"/>
    <n v="0"/>
    <n v="0"/>
    <m/>
    <n v="0"/>
    <n v="0"/>
    <m/>
  </r>
  <r>
    <n v="2402"/>
    <x v="2"/>
    <x v="9"/>
    <x v="4"/>
    <m/>
    <m/>
    <x v="35"/>
    <x v="6"/>
    <x v="15"/>
    <x v="7"/>
    <m/>
    <m/>
    <m/>
    <m/>
    <m/>
    <n v="0"/>
    <m/>
    <n v="0"/>
    <n v="0"/>
    <n v="0"/>
    <n v="0"/>
    <m/>
    <n v="0"/>
    <m/>
    <n v="0"/>
    <n v="0"/>
    <n v="0"/>
    <n v="0"/>
    <m/>
    <n v="0"/>
    <n v="0"/>
    <m/>
  </r>
  <r>
    <n v="2403"/>
    <x v="2"/>
    <x v="9"/>
    <x v="4"/>
    <m/>
    <m/>
    <x v="35"/>
    <x v="6"/>
    <x v="15"/>
    <x v="7"/>
    <m/>
    <m/>
    <m/>
    <m/>
    <m/>
    <n v="0"/>
    <m/>
    <n v="0"/>
    <n v="0"/>
    <n v="0"/>
    <n v="0"/>
    <m/>
    <n v="0"/>
    <m/>
    <n v="0"/>
    <n v="0"/>
    <n v="0"/>
    <n v="0"/>
    <m/>
    <n v="0"/>
    <n v="0"/>
    <m/>
  </r>
  <r>
    <n v="2404"/>
    <x v="2"/>
    <x v="9"/>
    <x v="4"/>
    <m/>
    <m/>
    <x v="35"/>
    <x v="6"/>
    <x v="15"/>
    <x v="7"/>
    <m/>
    <m/>
    <m/>
    <m/>
    <m/>
    <n v="0"/>
    <m/>
    <n v="0"/>
    <n v="0"/>
    <n v="0"/>
    <n v="0"/>
    <m/>
    <n v="0"/>
    <m/>
    <n v="0"/>
    <n v="0"/>
    <n v="0"/>
    <n v="0"/>
    <m/>
    <n v="0"/>
    <n v="0"/>
    <m/>
  </r>
  <r>
    <n v="2405"/>
    <x v="2"/>
    <x v="9"/>
    <x v="4"/>
    <m/>
    <m/>
    <x v="35"/>
    <x v="6"/>
    <x v="15"/>
    <x v="7"/>
    <m/>
    <m/>
    <m/>
    <m/>
    <m/>
    <n v="0"/>
    <m/>
    <n v="0"/>
    <n v="0"/>
    <n v="0"/>
    <n v="0"/>
    <m/>
    <n v="0"/>
    <m/>
    <n v="0"/>
    <n v="0"/>
    <n v="0"/>
    <n v="0"/>
    <m/>
    <n v="0"/>
    <n v="0"/>
    <m/>
  </r>
  <r>
    <n v="2406"/>
    <x v="2"/>
    <x v="9"/>
    <x v="4"/>
    <m/>
    <m/>
    <x v="35"/>
    <x v="6"/>
    <x v="15"/>
    <x v="7"/>
    <m/>
    <m/>
    <m/>
    <m/>
    <m/>
    <n v="0"/>
    <m/>
    <n v="0"/>
    <n v="0"/>
    <n v="0"/>
    <n v="0"/>
    <m/>
    <n v="0"/>
    <m/>
    <n v="0"/>
    <n v="0"/>
    <n v="0"/>
    <n v="0"/>
    <m/>
    <n v="0"/>
    <n v="0"/>
    <m/>
  </r>
  <r>
    <n v="2407"/>
    <x v="2"/>
    <x v="9"/>
    <x v="4"/>
    <m/>
    <m/>
    <x v="35"/>
    <x v="6"/>
    <x v="15"/>
    <x v="7"/>
    <m/>
    <m/>
    <m/>
    <m/>
    <m/>
    <n v="0"/>
    <m/>
    <n v="0"/>
    <n v="0"/>
    <n v="0"/>
    <n v="0"/>
    <m/>
    <n v="0"/>
    <m/>
    <n v="0"/>
    <n v="0"/>
    <n v="0"/>
    <n v="0"/>
    <m/>
    <n v="0"/>
    <n v="0"/>
    <m/>
  </r>
  <r>
    <n v="2408"/>
    <x v="2"/>
    <x v="9"/>
    <x v="4"/>
    <m/>
    <m/>
    <x v="35"/>
    <x v="6"/>
    <x v="15"/>
    <x v="7"/>
    <m/>
    <m/>
    <m/>
    <m/>
    <m/>
    <n v="0"/>
    <m/>
    <n v="0"/>
    <n v="0"/>
    <n v="0"/>
    <n v="0"/>
    <m/>
    <n v="0"/>
    <m/>
    <n v="0"/>
    <n v="0"/>
    <n v="0"/>
    <n v="0"/>
    <m/>
    <n v="0"/>
    <n v="0"/>
    <m/>
  </r>
  <r>
    <n v="2409"/>
    <x v="2"/>
    <x v="9"/>
    <x v="4"/>
    <m/>
    <m/>
    <x v="35"/>
    <x v="6"/>
    <x v="15"/>
    <x v="7"/>
    <m/>
    <m/>
    <m/>
    <m/>
    <m/>
    <n v="0"/>
    <m/>
    <n v="0"/>
    <n v="0"/>
    <n v="0"/>
    <n v="0"/>
    <m/>
    <n v="0"/>
    <m/>
    <n v="0"/>
    <n v="0"/>
    <n v="0"/>
    <n v="0"/>
    <m/>
    <n v="0"/>
    <n v="0"/>
    <m/>
  </r>
  <r>
    <n v="2410"/>
    <x v="2"/>
    <x v="9"/>
    <x v="4"/>
    <m/>
    <m/>
    <x v="35"/>
    <x v="6"/>
    <x v="15"/>
    <x v="7"/>
    <m/>
    <m/>
    <m/>
    <m/>
    <m/>
    <n v="0"/>
    <m/>
    <n v="0"/>
    <n v="0"/>
    <n v="0"/>
    <n v="0"/>
    <m/>
    <n v="0"/>
    <m/>
    <n v="0"/>
    <n v="0"/>
    <n v="0"/>
    <n v="0"/>
    <m/>
    <n v="0"/>
    <n v="0"/>
    <m/>
  </r>
  <r>
    <n v="2411"/>
    <x v="2"/>
    <x v="9"/>
    <x v="4"/>
    <m/>
    <m/>
    <x v="35"/>
    <x v="6"/>
    <x v="15"/>
    <x v="7"/>
    <m/>
    <m/>
    <m/>
    <m/>
    <m/>
    <n v="0"/>
    <m/>
    <n v="0"/>
    <n v="0"/>
    <n v="0"/>
    <n v="0"/>
    <m/>
    <n v="0"/>
    <m/>
    <n v="0"/>
    <n v="0"/>
    <n v="0"/>
    <n v="0"/>
    <m/>
    <n v="0"/>
    <n v="0"/>
    <m/>
  </r>
  <r>
    <n v="2412"/>
    <x v="2"/>
    <x v="9"/>
    <x v="4"/>
    <m/>
    <m/>
    <x v="35"/>
    <x v="6"/>
    <x v="15"/>
    <x v="7"/>
    <m/>
    <m/>
    <m/>
    <m/>
    <m/>
    <n v="0"/>
    <m/>
    <n v="0"/>
    <n v="0"/>
    <n v="0"/>
    <n v="0"/>
    <m/>
    <n v="0"/>
    <m/>
    <n v="0"/>
    <n v="0"/>
    <n v="0"/>
    <n v="0"/>
    <m/>
    <n v="0"/>
    <n v="0"/>
    <m/>
  </r>
  <r>
    <n v="2413"/>
    <x v="2"/>
    <x v="9"/>
    <x v="4"/>
    <m/>
    <m/>
    <x v="35"/>
    <x v="6"/>
    <x v="15"/>
    <x v="7"/>
    <m/>
    <m/>
    <m/>
    <m/>
    <m/>
    <n v="0"/>
    <m/>
    <n v="0"/>
    <n v="0"/>
    <n v="0"/>
    <n v="0"/>
    <m/>
    <n v="0"/>
    <m/>
    <n v="0"/>
    <n v="0"/>
    <n v="0"/>
    <n v="0"/>
    <m/>
    <n v="0"/>
    <n v="0"/>
    <m/>
  </r>
  <r>
    <n v="2414"/>
    <x v="2"/>
    <x v="9"/>
    <x v="4"/>
    <m/>
    <m/>
    <x v="35"/>
    <x v="6"/>
    <x v="15"/>
    <x v="7"/>
    <m/>
    <m/>
    <m/>
    <m/>
    <m/>
    <n v="0"/>
    <m/>
    <n v="0"/>
    <n v="0"/>
    <n v="0"/>
    <n v="0"/>
    <m/>
    <n v="0"/>
    <m/>
    <n v="0"/>
    <n v="0"/>
    <n v="0"/>
    <n v="0"/>
    <m/>
    <n v="0"/>
    <n v="0"/>
    <m/>
  </r>
  <r>
    <n v="2415"/>
    <x v="2"/>
    <x v="9"/>
    <x v="4"/>
    <m/>
    <m/>
    <x v="35"/>
    <x v="6"/>
    <x v="15"/>
    <x v="7"/>
    <m/>
    <m/>
    <m/>
    <m/>
    <m/>
    <n v="0"/>
    <m/>
    <n v="0"/>
    <n v="0"/>
    <n v="0"/>
    <n v="0"/>
    <m/>
    <n v="0"/>
    <m/>
    <n v="0"/>
    <n v="0"/>
    <n v="0"/>
    <n v="0"/>
    <m/>
    <n v="0"/>
    <n v="0"/>
    <m/>
  </r>
  <r>
    <n v="2416"/>
    <x v="2"/>
    <x v="9"/>
    <x v="4"/>
    <m/>
    <m/>
    <x v="35"/>
    <x v="6"/>
    <x v="15"/>
    <x v="7"/>
    <m/>
    <m/>
    <m/>
    <m/>
    <m/>
    <n v="0"/>
    <m/>
    <n v="0"/>
    <n v="0"/>
    <n v="0"/>
    <n v="0"/>
    <m/>
    <n v="0"/>
    <m/>
    <n v="0"/>
    <n v="0"/>
    <n v="0"/>
    <n v="0"/>
    <m/>
    <n v="0"/>
    <n v="0"/>
    <m/>
  </r>
  <r>
    <n v="2417"/>
    <x v="2"/>
    <x v="9"/>
    <x v="4"/>
    <m/>
    <m/>
    <x v="35"/>
    <x v="6"/>
    <x v="15"/>
    <x v="7"/>
    <m/>
    <m/>
    <m/>
    <m/>
    <m/>
    <n v="0"/>
    <m/>
    <n v="0"/>
    <n v="0"/>
    <n v="0"/>
    <n v="0"/>
    <m/>
    <n v="0"/>
    <m/>
    <n v="0"/>
    <n v="0"/>
    <n v="0"/>
    <n v="0"/>
    <m/>
    <n v="0"/>
    <n v="0"/>
    <m/>
  </r>
  <r>
    <n v="2418"/>
    <x v="2"/>
    <x v="9"/>
    <x v="4"/>
    <m/>
    <m/>
    <x v="35"/>
    <x v="6"/>
    <x v="15"/>
    <x v="7"/>
    <m/>
    <m/>
    <m/>
    <m/>
    <m/>
    <n v="0"/>
    <m/>
    <n v="0"/>
    <n v="0"/>
    <n v="0"/>
    <n v="0"/>
    <m/>
    <n v="0"/>
    <m/>
    <n v="0"/>
    <n v="0"/>
    <n v="0"/>
    <n v="0"/>
    <m/>
    <n v="0"/>
    <n v="0"/>
    <m/>
  </r>
  <r>
    <n v="2419"/>
    <x v="2"/>
    <x v="9"/>
    <x v="4"/>
    <m/>
    <m/>
    <x v="35"/>
    <x v="6"/>
    <x v="15"/>
    <x v="7"/>
    <m/>
    <m/>
    <m/>
    <m/>
    <m/>
    <n v="0"/>
    <m/>
    <n v="0"/>
    <n v="0"/>
    <n v="0"/>
    <n v="0"/>
    <m/>
    <n v="0"/>
    <m/>
    <n v="0"/>
    <n v="0"/>
    <n v="0"/>
    <n v="0"/>
    <m/>
    <n v="0"/>
    <n v="0"/>
    <m/>
  </r>
  <r>
    <n v="2420"/>
    <x v="2"/>
    <x v="9"/>
    <x v="4"/>
    <m/>
    <m/>
    <x v="35"/>
    <x v="6"/>
    <x v="15"/>
    <x v="7"/>
    <m/>
    <m/>
    <m/>
    <m/>
    <m/>
    <n v="0"/>
    <m/>
    <n v="0"/>
    <n v="0"/>
    <n v="0"/>
    <n v="0"/>
    <m/>
    <n v="0"/>
    <m/>
    <n v="0"/>
    <n v="0"/>
    <n v="0"/>
    <n v="0"/>
    <m/>
    <n v="0"/>
    <n v="0"/>
    <m/>
  </r>
  <r>
    <n v="2421"/>
    <x v="2"/>
    <x v="9"/>
    <x v="4"/>
    <m/>
    <m/>
    <x v="35"/>
    <x v="6"/>
    <x v="15"/>
    <x v="7"/>
    <m/>
    <m/>
    <m/>
    <m/>
    <m/>
    <n v="0"/>
    <m/>
    <n v="0"/>
    <n v="0"/>
    <n v="0"/>
    <n v="0"/>
    <m/>
    <n v="0"/>
    <m/>
    <n v="0"/>
    <n v="0"/>
    <n v="0"/>
    <n v="0"/>
    <m/>
    <n v="0"/>
    <n v="0"/>
    <m/>
  </r>
  <r>
    <n v="2422"/>
    <x v="2"/>
    <x v="9"/>
    <x v="4"/>
    <m/>
    <m/>
    <x v="35"/>
    <x v="6"/>
    <x v="15"/>
    <x v="7"/>
    <m/>
    <m/>
    <m/>
    <m/>
    <m/>
    <n v="0"/>
    <m/>
    <n v="0"/>
    <n v="0"/>
    <n v="0"/>
    <n v="0"/>
    <m/>
    <n v="0"/>
    <m/>
    <n v="0"/>
    <n v="0"/>
    <n v="0"/>
    <n v="0"/>
    <m/>
    <n v="0"/>
    <n v="0"/>
    <m/>
  </r>
  <r>
    <n v="2423"/>
    <x v="2"/>
    <x v="9"/>
    <x v="4"/>
    <m/>
    <m/>
    <x v="35"/>
    <x v="6"/>
    <x v="15"/>
    <x v="7"/>
    <m/>
    <m/>
    <m/>
    <m/>
    <m/>
    <n v="0"/>
    <m/>
    <n v="0"/>
    <n v="0"/>
    <n v="0"/>
    <n v="0"/>
    <m/>
    <n v="0"/>
    <m/>
    <n v="0"/>
    <n v="0"/>
    <n v="0"/>
    <n v="0"/>
    <m/>
    <n v="0"/>
    <n v="0"/>
    <m/>
  </r>
  <r>
    <n v="2424"/>
    <x v="2"/>
    <x v="9"/>
    <x v="4"/>
    <m/>
    <m/>
    <x v="35"/>
    <x v="6"/>
    <x v="15"/>
    <x v="7"/>
    <m/>
    <m/>
    <m/>
    <m/>
    <m/>
    <n v="0"/>
    <m/>
    <n v="0"/>
    <n v="0"/>
    <n v="0"/>
    <n v="0"/>
    <m/>
    <n v="0"/>
    <m/>
    <n v="0"/>
    <n v="0"/>
    <n v="0"/>
    <n v="0"/>
    <m/>
    <n v="0"/>
    <n v="0"/>
    <m/>
  </r>
  <r>
    <n v="2425"/>
    <x v="2"/>
    <x v="9"/>
    <x v="4"/>
    <m/>
    <m/>
    <x v="35"/>
    <x v="6"/>
    <x v="15"/>
    <x v="7"/>
    <m/>
    <m/>
    <m/>
    <m/>
    <m/>
    <n v="0"/>
    <m/>
    <n v="0"/>
    <n v="0"/>
    <n v="0"/>
    <n v="0"/>
    <m/>
    <n v="0"/>
    <m/>
    <n v="0"/>
    <n v="0"/>
    <n v="0"/>
    <n v="0"/>
    <m/>
    <n v="0"/>
    <n v="0"/>
    <m/>
  </r>
  <r>
    <n v="2426"/>
    <x v="2"/>
    <x v="9"/>
    <x v="4"/>
    <m/>
    <m/>
    <x v="35"/>
    <x v="6"/>
    <x v="15"/>
    <x v="7"/>
    <m/>
    <m/>
    <m/>
    <m/>
    <m/>
    <n v="0"/>
    <m/>
    <n v="0"/>
    <n v="0"/>
    <n v="0"/>
    <n v="0"/>
    <m/>
    <n v="0"/>
    <m/>
    <n v="0"/>
    <n v="0"/>
    <n v="0"/>
    <n v="0"/>
    <m/>
    <n v="0"/>
    <n v="0"/>
    <m/>
  </r>
  <r>
    <n v="2427"/>
    <x v="2"/>
    <x v="9"/>
    <x v="4"/>
    <m/>
    <m/>
    <x v="35"/>
    <x v="6"/>
    <x v="15"/>
    <x v="7"/>
    <m/>
    <m/>
    <m/>
    <m/>
    <m/>
    <n v="0"/>
    <m/>
    <n v="0"/>
    <n v="0"/>
    <n v="0"/>
    <n v="0"/>
    <m/>
    <n v="0"/>
    <m/>
    <n v="0"/>
    <n v="0"/>
    <n v="0"/>
    <n v="0"/>
    <m/>
    <n v="0"/>
    <n v="0"/>
    <m/>
  </r>
  <r>
    <n v="2428"/>
    <x v="2"/>
    <x v="9"/>
    <x v="4"/>
    <m/>
    <m/>
    <x v="35"/>
    <x v="6"/>
    <x v="15"/>
    <x v="7"/>
    <m/>
    <m/>
    <m/>
    <m/>
    <m/>
    <n v="0"/>
    <m/>
    <n v="0"/>
    <n v="0"/>
    <n v="0"/>
    <n v="0"/>
    <m/>
    <n v="0"/>
    <m/>
    <n v="0"/>
    <n v="0"/>
    <n v="0"/>
    <n v="0"/>
    <m/>
    <n v="0"/>
    <n v="0"/>
    <m/>
  </r>
  <r>
    <n v="2429"/>
    <x v="2"/>
    <x v="9"/>
    <x v="4"/>
    <m/>
    <m/>
    <x v="35"/>
    <x v="6"/>
    <x v="15"/>
    <x v="7"/>
    <m/>
    <m/>
    <m/>
    <m/>
    <m/>
    <n v="0"/>
    <m/>
    <n v="0"/>
    <n v="0"/>
    <n v="0"/>
    <n v="0"/>
    <m/>
    <n v="0"/>
    <m/>
    <n v="0"/>
    <n v="0"/>
    <n v="0"/>
    <n v="0"/>
    <m/>
    <n v="0"/>
    <n v="0"/>
    <m/>
  </r>
  <r>
    <n v="2430"/>
    <x v="2"/>
    <x v="9"/>
    <x v="4"/>
    <m/>
    <m/>
    <x v="35"/>
    <x v="6"/>
    <x v="15"/>
    <x v="7"/>
    <m/>
    <m/>
    <m/>
    <m/>
    <m/>
    <n v="0"/>
    <m/>
    <n v="0"/>
    <n v="0"/>
    <n v="0"/>
    <n v="0"/>
    <m/>
    <n v="0"/>
    <m/>
    <n v="0"/>
    <n v="0"/>
    <n v="0"/>
    <n v="0"/>
    <m/>
    <n v="0"/>
    <n v="0"/>
    <m/>
  </r>
  <r>
    <n v="2431"/>
    <x v="2"/>
    <x v="9"/>
    <x v="4"/>
    <m/>
    <m/>
    <x v="35"/>
    <x v="6"/>
    <x v="15"/>
    <x v="7"/>
    <m/>
    <m/>
    <m/>
    <m/>
    <m/>
    <n v="0"/>
    <m/>
    <n v="0"/>
    <n v="0"/>
    <n v="0"/>
    <n v="0"/>
    <m/>
    <n v="0"/>
    <m/>
    <n v="0"/>
    <n v="0"/>
    <n v="0"/>
    <n v="0"/>
    <m/>
    <n v="0"/>
    <n v="0"/>
    <m/>
  </r>
  <r>
    <n v="2432"/>
    <x v="2"/>
    <x v="9"/>
    <x v="4"/>
    <m/>
    <m/>
    <x v="35"/>
    <x v="6"/>
    <x v="15"/>
    <x v="7"/>
    <m/>
    <m/>
    <m/>
    <m/>
    <m/>
    <n v="0"/>
    <m/>
    <n v="0"/>
    <n v="0"/>
    <n v="0"/>
    <n v="0"/>
    <m/>
    <n v="0"/>
    <m/>
    <n v="0"/>
    <n v="0"/>
    <n v="0"/>
    <n v="0"/>
    <m/>
    <n v="0"/>
    <n v="0"/>
    <m/>
  </r>
  <r>
    <n v="2433"/>
    <x v="2"/>
    <x v="9"/>
    <x v="4"/>
    <m/>
    <m/>
    <x v="35"/>
    <x v="6"/>
    <x v="15"/>
    <x v="7"/>
    <m/>
    <m/>
    <m/>
    <m/>
    <m/>
    <n v="0"/>
    <m/>
    <n v="0"/>
    <n v="0"/>
    <n v="0"/>
    <n v="0"/>
    <m/>
    <n v="0"/>
    <m/>
    <n v="0"/>
    <n v="0"/>
    <n v="0"/>
    <n v="0"/>
    <m/>
    <n v="0"/>
    <n v="0"/>
    <m/>
  </r>
  <r>
    <n v="2434"/>
    <x v="2"/>
    <x v="9"/>
    <x v="4"/>
    <m/>
    <m/>
    <x v="35"/>
    <x v="6"/>
    <x v="15"/>
    <x v="7"/>
    <m/>
    <m/>
    <m/>
    <m/>
    <m/>
    <n v="0"/>
    <m/>
    <n v="0"/>
    <n v="0"/>
    <n v="0"/>
    <n v="0"/>
    <m/>
    <n v="0"/>
    <m/>
    <n v="0"/>
    <n v="0"/>
    <n v="0"/>
    <n v="0"/>
    <m/>
    <n v="0"/>
    <n v="0"/>
    <m/>
  </r>
  <r>
    <n v="2435"/>
    <x v="2"/>
    <x v="9"/>
    <x v="4"/>
    <m/>
    <m/>
    <x v="35"/>
    <x v="6"/>
    <x v="15"/>
    <x v="7"/>
    <m/>
    <m/>
    <m/>
    <m/>
    <m/>
    <n v="0"/>
    <m/>
    <n v="0"/>
    <n v="0"/>
    <n v="0"/>
    <n v="0"/>
    <m/>
    <n v="0"/>
    <m/>
    <n v="0"/>
    <n v="0"/>
    <n v="0"/>
    <n v="0"/>
    <m/>
    <n v="0"/>
    <n v="0"/>
    <m/>
  </r>
  <r>
    <n v="2436"/>
    <x v="2"/>
    <x v="9"/>
    <x v="4"/>
    <m/>
    <m/>
    <x v="35"/>
    <x v="6"/>
    <x v="15"/>
    <x v="7"/>
    <m/>
    <m/>
    <m/>
    <m/>
    <m/>
    <n v="0"/>
    <m/>
    <n v="0"/>
    <n v="0"/>
    <n v="0"/>
    <n v="0"/>
    <m/>
    <n v="0"/>
    <m/>
    <n v="0"/>
    <n v="0"/>
    <n v="0"/>
    <n v="0"/>
    <m/>
    <n v="0"/>
    <n v="0"/>
    <m/>
  </r>
  <r>
    <n v="2437"/>
    <x v="2"/>
    <x v="9"/>
    <x v="4"/>
    <m/>
    <m/>
    <x v="35"/>
    <x v="6"/>
    <x v="15"/>
    <x v="7"/>
    <m/>
    <m/>
    <m/>
    <m/>
    <m/>
    <n v="0"/>
    <m/>
    <n v="0"/>
    <n v="0"/>
    <n v="0"/>
    <n v="0"/>
    <m/>
    <n v="0"/>
    <m/>
    <n v="0"/>
    <n v="0"/>
    <n v="0"/>
    <n v="0"/>
    <m/>
    <n v="0"/>
    <n v="0"/>
    <m/>
  </r>
  <r>
    <n v="2438"/>
    <x v="2"/>
    <x v="9"/>
    <x v="4"/>
    <m/>
    <m/>
    <x v="35"/>
    <x v="6"/>
    <x v="15"/>
    <x v="7"/>
    <m/>
    <m/>
    <m/>
    <m/>
    <m/>
    <n v="0"/>
    <m/>
    <n v="0"/>
    <n v="0"/>
    <n v="0"/>
    <n v="0"/>
    <m/>
    <n v="0"/>
    <m/>
    <n v="0"/>
    <n v="0"/>
    <n v="0"/>
    <n v="0"/>
    <m/>
    <n v="0"/>
    <n v="0"/>
    <m/>
  </r>
  <r>
    <n v="2439"/>
    <x v="2"/>
    <x v="9"/>
    <x v="4"/>
    <m/>
    <m/>
    <x v="35"/>
    <x v="6"/>
    <x v="15"/>
    <x v="7"/>
    <m/>
    <m/>
    <m/>
    <m/>
    <m/>
    <n v="0"/>
    <m/>
    <n v="0"/>
    <n v="0"/>
    <n v="0"/>
    <n v="0"/>
    <m/>
    <n v="0"/>
    <m/>
    <n v="0"/>
    <n v="0"/>
    <n v="0"/>
    <n v="0"/>
    <m/>
    <n v="0"/>
    <n v="0"/>
    <m/>
  </r>
  <r>
    <n v="2440"/>
    <x v="2"/>
    <x v="9"/>
    <x v="4"/>
    <m/>
    <m/>
    <x v="35"/>
    <x v="6"/>
    <x v="15"/>
    <x v="7"/>
    <m/>
    <m/>
    <m/>
    <m/>
    <m/>
    <n v="0"/>
    <m/>
    <n v="0"/>
    <n v="0"/>
    <n v="0"/>
    <n v="0"/>
    <m/>
    <n v="0"/>
    <m/>
    <n v="0"/>
    <n v="0"/>
    <n v="0"/>
    <n v="0"/>
    <m/>
    <n v="0"/>
    <n v="0"/>
    <m/>
  </r>
  <r>
    <n v="2441"/>
    <x v="2"/>
    <x v="9"/>
    <x v="4"/>
    <m/>
    <m/>
    <x v="35"/>
    <x v="6"/>
    <x v="15"/>
    <x v="7"/>
    <m/>
    <m/>
    <m/>
    <m/>
    <m/>
    <n v="0"/>
    <m/>
    <n v="0"/>
    <n v="0"/>
    <n v="0"/>
    <n v="0"/>
    <m/>
    <n v="0"/>
    <m/>
    <n v="0"/>
    <n v="0"/>
    <n v="0"/>
    <n v="0"/>
    <m/>
    <n v="0"/>
    <n v="0"/>
    <m/>
  </r>
  <r>
    <n v="2442"/>
    <x v="2"/>
    <x v="9"/>
    <x v="4"/>
    <m/>
    <m/>
    <x v="35"/>
    <x v="6"/>
    <x v="15"/>
    <x v="7"/>
    <m/>
    <m/>
    <m/>
    <m/>
    <m/>
    <n v="0"/>
    <m/>
    <n v="0"/>
    <n v="0"/>
    <n v="0"/>
    <n v="0"/>
    <m/>
    <n v="0"/>
    <m/>
    <n v="0"/>
    <n v="0"/>
    <n v="0"/>
    <n v="0"/>
    <m/>
    <n v="0"/>
    <n v="0"/>
    <m/>
  </r>
  <r>
    <n v="2443"/>
    <x v="2"/>
    <x v="9"/>
    <x v="4"/>
    <m/>
    <m/>
    <x v="35"/>
    <x v="6"/>
    <x v="15"/>
    <x v="7"/>
    <m/>
    <m/>
    <m/>
    <m/>
    <m/>
    <n v="0"/>
    <m/>
    <n v="0"/>
    <n v="0"/>
    <n v="0"/>
    <n v="0"/>
    <m/>
    <n v="0"/>
    <m/>
    <n v="0"/>
    <n v="0"/>
    <n v="0"/>
    <n v="0"/>
    <m/>
    <n v="0"/>
    <n v="0"/>
    <m/>
  </r>
  <r>
    <n v="2444"/>
    <x v="2"/>
    <x v="9"/>
    <x v="4"/>
    <m/>
    <m/>
    <x v="35"/>
    <x v="6"/>
    <x v="15"/>
    <x v="7"/>
    <m/>
    <m/>
    <m/>
    <m/>
    <m/>
    <n v="0"/>
    <m/>
    <n v="0"/>
    <n v="0"/>
    <n v="0"/>
    <n v="0"/>
    <m/>
    <n v="0"/>
    <m/>
    <n v="0"/>
    <n v="0"/>
    <n v="0"/>
    <n v="0"/>
    <m/>
    <n v="0"/>
    <n v="0"/>
    <m/>
  </r>
  <r>
    <n v="2445"/>
    <x v="2"/>
    <x v="9"/>
    <x v="4"/>
    <m/>
    <m/>
    <x v="35"/>
    <x v="6"/>
    <x v="15"/>
    <x v="7"/>
    <m/>
    <m/>
    <m/>
    <m/>
    <m/>
    <n v="0"/>
    <m/>
    <n v="0"/>
    <n v="0"/>
    <n v="0"/>
    <n v="0"/>
    <m/>
    <n v="0"/>
    <m/>
    <n v="0"/>
    <n v="0"/>
    <n v="0"/>
    <n v="0"/>
    <m/>
    <n v="0"/>
    <n v="0"/>
    <m/>
  </r>
  <r>
    <n v="2446"/>
    <x v="2"/>
    <x v="9"/>
    <x v="4"/>
    <m/>
    <m/>
    <x v="35"/>
    <x v="6"/>
    <x v="15"/>
    <x v="7"/>
    <m/>
    <m/>
    <m/>
    <m/>
    <m/>
    <n v="0"/>
    <m/>
    <n v="0"/>
    <n v="0"/>
    <n v="0"/>
    <n v="0"/>
    <m/>
    <n v="0"/>
    <m/>
    <n v="0"/>
    <n v="0"/>
    <n v="0"/>
    <n v="0"/>
    <m/>
    <n v="0"/>
    <n v="0"/>
    <m/>
  </r>
  <r>
    <n v="2447"/>
    <x v="2"/>
    <x v="9"/>
    <x v="4"/>
    <m/>
    <m/>
    <x v="35"/>
    <x v="6"/>
    <x v="15"/>
    <x v="7"/>
    <m/>
    <m/>
    <m/>
    <m/>
    <m/>
    <n v="0"/>
    <m/>
    <n v="0"/>
    <n v="0"/>
    <n v="0"/>
    <n v="0"/>
    <m/>
    <n v="0"/>
    <m/>
    <n v="0"/>
    <n v="0"/>
    <n v="0"/>
    <n v="0"/>
    <m/>
    <n v="0"/>
    <n v="0"/>
    <m/>
  </r>
  <r>
    <n v="2448"/>
    <x v="2"/>
    <x v="9"/>
    <x v="4"/>
    <m/>
    <m/>
    <x v="35"/>
    <x v="6"/>
    <x v="15"/>
    <x v="7"/>
    <m/>
    <m/>
    <m/>
    <m/>
    <m/>
    <n v="0"/>
    <m/>
    <n v="0"/>
    <n v="0"/>
    <n v="0"/>
    <n v="0"/>
    <m/>
    <n v="0"/>
    <m/>
    <n v="0"/>
    <n v="0"/>
    <n v="0"/>
    <n v="0"/>
    <m/>
    <n v="0"/>
    <n v="0"/>
    <m/>
  </r>
  <r>
    <n v="2449"/>
    <x v="2"/>
    <x v="9"/>
    <x v="4"/>
    <m/>
    <m/>
    <x v="35"/>
    <x v="6"/>
    <x v="15"/>
    <x v="7"/>
    <m/>
    <m/>
    <m/>
    <m/>
    <m/>
    <n v="0"/>
    <m/>
    <n v="0"/>
    <n v="0"/>
    <n v="0"/>
    <n v="0"/>
    <m/>
    <n v="0"/>
    <m/>
    <n v="0"/>
    <n v="0"/>
    <n v="0"/>
    <n v="0"/>
    <m/>
    <n v="0"/>
    <n v="0"/>
    <m/>
  </r>
  <r>
    <n v="2450"/>
    <x v="2"/>
    <x v="9"/>
    <x v="4"/>
    <m/>
    <m/>
    <x v="35"/>
    <x v="6"/>
    <x v="15"/>
    <x v="7"/>
    <m/>
    <m/>
    <m/>
    <m/>
    <m/>
    <n v="0"/>
    <m/>
    <n v="0"/>
    <n v="0"/>
    <n v="0"/>
    <n v="0"/>
    <m/>
    <n v="0"/>
    <m/>
    <n v="0"/>
    <n v="0"/>
    <n v="0"/>
    <n v="0"/>
    <m/>
    <n v="0"/>
    <n v="0"/>
    <m/>
  </r>
  <r>
    <n v="2451"/>
    <x v="2"/>
    <x v="9"/>
    <x v="4"/>
    <m/>
    <m/>
    <x v="35"/>
    <x v="6"/>
    <x v="15"/>
    <x v="7"/>
    <m/>
    <m/>
    <m/>
    <m/>
    <m/>
    <n v="0"/>
    <m/>
    <n v="0"/>
    <n v="0"/>
    <n v="0"/>
    <n v="0"/>
    <m/>
    <n v="0"/>
    <m/>
    <n v="0"/>
    <n v="0"/>
    <n v="0"/>
    <n v="0"/>
    <m/>
    <n v="0"/>
    <n v="0"/>
    <m/>
  </r>
  <r>
    <n v="2452"/>
    <x v="2"/>
    <x v="9"/>
    <x v="4"/>
    <m/>
    <m/>
    <x v="35"/>
    <x v="6"/>
    <x v="15"/>
    <x v="7"/>
    <m/>
    <m/>
    <m/>
    <m/>
    <m/>
    <n v="0"/>
    <m/>
    <n v="0"/>
    <n v="0"/>
    <n v="0"/>
    <n v="0"/>
    <m/>
    <n v="0"/>
    <m/>
    <n v="0"/>
    <n v="0"/>
    <n v="0"/>
    <n v="0"/>
    <m/>
    <n v="0"/>
    <n v="0"/>
    <m/>
  </r>
  <r>
    <n v="2453"/>
    <x v="2"/>
    <x v="9"/>
    <x v="4"/>
    <m/>
    <m/>
    <x v="35"/>
    <x v="6"/>
    <x v="15"/>
    <x v="7"/>
    <m/>
    <m/>
    <m/>
    <m/>
    <m/>
    <n v="0"/>
    <m/>
    <n v="0"/>
    <n v="0"/>
    <n v="0"/>
    <n v="0"/>
    <m/>
    <n v="0"/>
    <m/>
    <n v="0"/>
    <n v="0"/>
    <n v="0"/>
    <n v="0"/>
    <m/>
    <n v="0"/>
    <n v="0"/>
    <m/>
  </r>
  <r>
    <n v="2454"/>
    <x v="2"/>
    <x v="9"/>
    <x v="4"/>
    <m/>
    <m/>
    <x v="35"/>
    <x v="6"/>
    <x v="15"/>
    <x v="7"/>
    <m/>
    <m/>
    <m/>
    <m/>
    <m/>
    <n v="0"/>
    <m/>
    <n v="0"/>
    <n v="0"/>
    <n v="0"/>
    <n v="0"/>
    <m/>
    <n v="0"/>
    <m/>
    <n v="0"/>
    <n v="0"/>
    <n v="0"/>
    <n v="0"/>
    <m/>
    <n v="0"/>
    <n v="0"/>
    <m/>
  </r>
  <r>
    <n v="2455"/>
    <x v="2"/>
    <x v="9"/>
    <x v="4"/>
    <m/>
    <m/>
    <x v="35"/>
    <x v="6"/>
    <x v="15"/>
    <x v="7"/>
    <m/>
    <m/>
    <m/>
    <m/>
    <m/>
    <n v="0"/>
    <m/>
    <n v="0"/>
    <n v="0"/>
    <n v="0"/>
    <n v="0"/>
    <m/>
    <n v="0"/>
    <m/>
    <n v="0"/>
    <n v="0"/>
    <n v="0"/>
    <n v="0"/>
    <m/>
    <n v="0"/>
    <n v="0"/>
    <m/>
  </r>
  <r>
    <n v="2456"/>
    <x v="2"/>
    <x v="9"/>
    <x v="4"/>
    <m/>
    <m/>
    <x v="35"/>
    <x v="6"/>
    <x v="15"/>
    <x v="7"/>
    <m/>
    <m/>
    <m/>
    <m/>
    <m/>
    <n v="0"/>
    <m/>
    <n v="0"/>
    <n v="0"/>
    <n v="0"/>
    <n v="0"/>
    <m/>
    <n v="0"/>
    <m/>
    <n v="0"/>
    <n v="0"/>
    <n v="0"/>
    <n v="0"/>
    <m/>
    <n v="0"/>
    <n v="0"/>
    <m/>
  </r>
  <r>
    <n v="2457"/>
    <x v="2"/>
    <x v="9"/>
    <x v="4"/>
    <m/>
    <m/>
    <x v="35"/>
    <x v="6"/>
    <x v="15"/>
    <x v="7"/>
    <m/>
    <m/>
    <m/>
    <m/>
    <m/>
    <n v="0"/>
    <m/>
    <n v="0"/>
    <n v="0"/>
    <n v="0"/>
    <n v="0"/>
    <m/>
    <n v="0"/>
    <m/>
    <n v="0"/>
    <n v="0"/>
    <n v="0"/>
    <n v="0"/>
    <m/>
    <n v="0"/>
    <n v="0"/>
    <m/>
  </r>
  <r>
    <n v="2458"/>
    <x v="2"/>
    <x v="9"/>
    <x v="4"/>
    <m/>
    <m/>
    <x v="35"/>
    <x v="6"/>
    <x v="15"/>
    <x v="7"/>
    <m/>
    <m/>
    <m/>
    <m/>
    <m/>
    <n v="0"/>
    <m/>
    <n v="0"/>
    <n v="0"/>
    <n v="0"/>
    <n v="0"/>
    <m/>
    <n v="0"/>
    <m/>
    <n v="0"/>
    <n v="0"/>
    <n v="0"/>
    <n v="0"/>
    <m/>
    <n v="0"/>
    <n v="0"/>
    <m/>
  </r>
  <r>
    <n v="2459"/>
    <x v="2"/>
    <x v="9"/>
    <x v="4"/>
    <m/>
    <m/>
    <x v="35"/>
    <x v="6"/>
    <x v="15"/>
    <x v="7"/>
    <m/>
    <m/>
    <m/>
    <m/>
    <m/>
    <n v="0"/>
    <m/>
    <n v="0"/>
    <n v="0"/>
    <n v="0"/>
    <n v="0"/>
    <m/>
    <n v="0"/>
    <m/>
    <n v="0"/>
    <n v="0"/>
    <n v="0"/>
    <n v="0"/>
    <m/>
    <n v="0"/>
    <n v="0"/>
    <m/>
  </r>
  <r>
    <n v="2460"/>
    <x v="2"/>
    <x v="9"/>
    <x v="4"/>
    <m/>
    <m/>
    <x v="35"/>
    <x v="6"/>
    <x v="15"/>
    <x v="7"/>
    <m/>
    <m/>
    <m/>
    <m/>
    <m/>
    <n v="0"/>
    <m/>
    <n v="0"/>
    <n v="0"/>
    <n v="0"/>
    <n v="0"/>
    <m/>
    <n v="0"/>
    <m/>
    <n v="0"/>
    <n v="0"/>
    <n v="0"/>
    <n v="0"/>
    <m/>
    <n v="0"/>
    <n v="0"/>
    <m/>
  </r>
  <r>
    <n v="2461"/>
    <x v="2"/>
    <x v="9"/>
    <x v="4"/>
    <m/>
    <m/>
    <x v="35"/>
    <x v="6"/>
    <x v="15"/>
    <x v="7"/>
    <m/>
    <m/>
    <m/>
    <m/>
    <m/>
    <n v="0"/>
    <m/>
    <n v="0"/>
    <n v="0"/>
    <n v="0"/>
    <n v="0"/>
    <m/>
    <n v="0"/>
    <m/>
    <n v="0"/>
    <n v="0"/>
    <n v="0"/>
    <n v="0"/>
    <m/>
    <n v="0"/>
    <n v="0"/>
    <m/>
  </r>
  <r>
    <n v="2462"/>
    <x v="2"/>
    <x v="9"/>
    <x v="4"/>
    <m/>
    <m/>
    <x v="35"/>
    <x v="6"/>
    <x v="15"/>
    <x v="7"/>
    <m/>
    <m/>
    <m/>
    <m/>
    <m/>
    <n v="0"/>
    <m/>
    <n v="0"/>
    <n v="0"/>
    <n v="0"/>
    <n v="0"/>
    <m/>
    <n v="0"/>
    <m/>
    <n v="0"/>
    <n v="0"/>
    <n v="0"/>
    <n v="0"/>
    <m/>
    <n v="0"/>
    <n v="0"/>
    <m/>
  </r>
  <r>
    <n v="2463"/>
    <x v="2"/>
    <x v="9"/>
    <x v="4"/>
    <m/>
    <m/>
    <x v="35"/>
    <x v="6"/>
    <x v="15"/>
    <x v="7"/>
    <m/>
    <m/>
    <m/>
    <m/>
    <m/>
    <n v="0"/>
    <m/>
    <n v="0"/>
    <n v="0"/>
    <n v="0"/>
    <n v="0"/>
    <m/>
    <n v="0"/>
    <m/>
    <n v="0"/>
    <n v="0"/>
    <n v="0"/>
    <n v="0"/>
    <m/>
    <n v="0"/>
    <n v="0"/>
    <m/>
  </r>
  <r>
    <n v="2464"/>
    <x v="2"/>
    <x v="9"/>
    <x v="4"/>
    <m/>
    <m/>
    <x v="35"/>
    <x v="6"/>
    <x v="15"/>
    <x v="7"/>
    <m/>
    <m/>
    <m/>
    <m/>
    <m/>
    <n v="0"/>
    <m/>
    <n v="0"/>
    <n v="0"/>
    <n v="0"/>
    <n v="0"/>
    <m/>
    <n v="0"/>
    <m/>
    <n v="0"/>
    <n v="0"/>
    <n v="0"/>
    <n v="0"/>
    <m/>
    <n v="0"/>
    <n v="0"/>
    <m/>
  </r>
  <r>
    <n v="2465"/>
    <x v="2"/>
    <x v="9"/>
    <x v="4"/>
    <m/>
    <m/>
    <x v="35"/>
    <x v="6"/>
    <x v="15"/>
    <x v="7"/>
    <m/>
    <m/>
    <m/>
    <m/>
    <m/>
    <n v="0"/>
    <m/>
    <n v="0"/>
    <n v="0"/>
    <n v="0"/>
    <n v="0"/>
    <m/>
    <n v="0"/>
    <m/>
    <n v="0"/>
    <n v="0"/>
    <n v="0"/>
    <n v="0"/>
    <m/>
    <n v="0"/>
    <n v="0"/>
    <m/>
  </r>
  <r>
    <n v="2466"/>
    <x v="2"/>
    <x v="9"/>
    <x v="4"/>
    <m/>
    <m/>
    <x v="35"/>
    <x v="6"/>
    <x v="15"/>
    <x v="7"/>
    <m/>
    <m/>
    <m/>
    <m/>
    <m/>
    <n v="0"/>
    <m/>
    <n v="0"/>
    <n v="0"/>
    <n v="0"/>
    <n v="0"/>
    <m/>
    <n v="0"/>
    <m/>
    <n v="0"/>
    <n v="0"/>
    <n v="0"/>
    <n v="0"/>
    <m/>
    <n v="0"/>
    <n v="0"/>
    <m/>
  </r>
  <r>
    <n v="2467"/>
    <x v="2"/>
    <x v="9"/>
    <x v="4"/>
    <m/>
    <m/>
    <x v="35"/>
    <x v="6"/>
    <x v="15"/>
    <x v="7"/>
    <m/>
    <m/>
    <m/>
    <m/>
    <m/>
    <n v="0"/>
    <m/>
    <n v="0"/>
    <n v="0"/>
    <n v="0"/>
    <n v="0"/>
    <m/>
    <n v="0"/>
    <m/>
    <n v="0"/>
    <n v="0"/>
    <n v="0"/>
    <n v="0"/>
    <m/>
    <n v="0"/>
    <n v="0"/>
    <m/>
  </r>
  <r>
    <n v="2468"/>
    <x v="2"/>
    <x v="9"/>
    <x v="4"/>
    <m/>
    <m/>
    <x v="35"/>
    <x v="6"/>
    <x v="15"/>
    <x v="7"/>
    <m/>
    <m/>
    <m/>
    <m/>
    <m/>
    <n v="0"/>
    <m/>
    <n v="0"/>
    <n v="0"/>
    <n v="0"/>
    <n v="0"/>
    <m/>
    <n v="0"/>
    <m/>
    <n v="0"/>
    <n v="0"/>
    <n v="0"/>
    <n v="0"/>
    <m/>
    <n v="0"/>
    <n v="0"/>
    <m/>
  </r>
  <r>
    <n v="2469"/>
    <x v="2"/>
    <x v="9"/>
    <x v="4"/>
    <m/>
    <m/>
    <x v="35"/>
    <x v="6"/>
    <x v="15"/>
    <x v="7"/>
    <m/>
    <m/>
    <m/>
    <m/>
    <m/>
    <n v="0"/>
    <m/>
    <n v="0"/>
    <n v="0"/>
    <n v="0"/>
    <n v="0"/>
    <m/>
    <n v="0"/>
    <m/>
    <n v="0"/>
    <n v="0"/>
    <n v="0"/>
    <n v="0"/>
    <m/>
    <n v="0"/>
    <n v="0"/>
    <m/>
  </r>
  <r>
    <n v="2470"/>
    <x v="2"/>
    <x v="9"/>
    <x v="4"/>
    <m/>
    <m/>
    <x v="35"/>
    <x v="6"/>
    <x v="15"/>
    <x v="7"/>
    <m/>
    <m/>
    <m/>
    <m/>
    <m/>
    <n v="0"/>
    <m/>
    <n v="0"/>
    <n v="0"/>
    <n v="0"/>
    <n v="0"/>
    <m/>
    <n v="0"/>
    <m/>
    <n v="0"/>
    <n v="0"/>
    <n v="0"/>
    <n v="0"/>
    <m/>
    <n v="0"/>
    <n v="0"/>
    <m/>
  </r>
  <r>
    <n v="2471"/>
    <x v="2"/>
    <x v="9"/>
    <x v="4"/>
    <m/>
    <m/>
    <x v="35"/>
    <x v="6"/>
    <x v="15"/>
    <x v="7"/>
    <m/>
    <m/>
    <m/>
    <m/>
    <m/>
    <n v="0"/>
    <m/>
    <n v="0"/>
    <n v="0"/>
    <n v="0"/>
    <n v="0"/>
    <m/>
    <n v="0"/>
    <m/>
    <n v="0"/>
    <n v="0"/>
    <n v="0"/>
    <n v="0"/>
    <m/>
    <n v="0"/>
    <n v="0"/>
    <m/>
  </r>
  <r>
    <n v="2472"/>
    <x v="2"/>
    <x v="9"/>
    <x v="4"/>
    <m/>
    <m/>
    <x v="35"/>
    <x v="6"/>
    <x v="15"/>
    <x v="7"/>
    <m/>
    <m/>
    <m/>
    <m/>
    <m/>
    <n v="0"/>
    <m/>
    <n v="0"/>
    <n v="0"/>
    <n v="0"/>
    <n v="0"/>
    <m/>
    <n v="0"/>
    <m/>
    <n v="0"/>
    <n v="0"/>
    <n v="0"/>
    <n v="0"/>
    <m/>
    <n v="0"/>
    <n v="0"/>
    <m/>
  </r>
  <r>
    <n v="2473"/>
    <x v="2"/>
    <x v="9"/>
    <x v="4"/>
    <m/>
    <m/>
    <x v="35"/>
    <x v="6"/>
    <x v="15"/>
    <x v="7"/>
    <m/>
    <m/>
    <m/>
    <m/>
    <m/>
    <n v="0"/>
    <m/>
    <n v="0"/>
    <n v="0"/>
    <n v="0"/>
    <n v="0"/>
    <m/>
    <n v="0"/>
    <m/>
    <n v="0"/>
    <n v="0"/>
    <n v="0"/>
    <n v="0"/>
    <m/>
    <n v="0"/>
    <n v="0"/>
    <m/>
  </r>
  <r>
    <n v="2474"/>
    <x v="2"/>
    <x v="9"/>
    <x v="4"/>
    <m/>
    <m/>
    <x v="35"/>
    <x v="6"/>
    <x v="15"/>
    <x v="7"/>
    <m/>
    <m/>
    <m/>
    <m/>
    <m/>
    <n v="0"/>
    <m/>
    <n v="0"/>
    <n v="0"/>
    <n v="0"/>
    <n v="0"/>
    <m/>
    <n v="0"/>
    <m/>
    <n v="0"/>
    <n v="0"/>
    <n v="0"/>
    <n v="0"/>
    <m/>
    <n v="0"/>
    <n v="0"/>
    <m/>
  </r>
  <r>
    <n v="2475"/>
    <x v="2"/>
    <x v="9"/>
    <x v="4"/>
    <m/>
    <m/>
    <x v="35"/>
    <x v="6"/>
    <x v="15"/>
    <x v="7"/>
    <m/>
    <m/>
    <m/>
    <m/>
    <m/>
    <n v="0"/>
    <m/>
    <n v="0"/>
    <n v="0"/>
    <n v="0"/>
    <n v="0"/>
    <m/>
    <n v="0"/>
    <m/>
    <n v="0"/>
    <n v="0"/>
    <n v="0"/>
    <n v="0"/>
    <m/>
    <n v="0"/>
    <n v="0"/>
    <m/>
  </r>
  <r>
    <n v="2476"/>
    <x v="2"/>
    <x v="9"/>
    <x v="4"/>
    <m/>
    <m/>
    <x v="35"/>
    <x v="6"/>
    <x v="15"/>
    <x v="7"/>
    <m/>
    <m/>
    <m/>
    <m/>
    <m/>
    <n v="0"/>
    <m/>
    <n v="0"/>
    <n v="0"/>
    <n v="0"/>
    <n v="0"/>
    <m/>
    <n v="0"/>
    <m/>
    <n v="0"/>
    <n v="0"/>
    <n v="0"/>
    <n v="0"/>
    <m/>
    <n v="0"/>
    <n v="0"/>
    <m/>
  </r>
  <r>
    <n v="2477"/>
    <x v="2"/>
    <x v="9"/>
    <x v="4"/>
    <m/>
    <m/>
    <x v="35"/>
    <x v="6"/>
    <x v="15"/>
    <x v="7"/>
    <m/>
    <m/>
    <m/>
    <m/>
    <m/>
    <n v="0"/>
    <m/>
    <n v="0"/>
    <n v="0"/>
    <n v="0"/>
    <n v="0"/>
    <m/>
    <n v="0"/>
    <m/>
    <n v="0"/>
    <n v="0"/>
    <n v="0"/>
    <n v="0"/>
    <m/>
    <n v="0"/>
    <n v="0"/>
    <m/>
  </r>
  <r>
    <n v="2478"/>
    <x v="2"/>
    <x v="9"/>
    <x v="4"/>
    <m/>
    <m/>
    <x v="35"/>
    <x v="6"/>
    <x v="15"/>
    <x v="7"/>
    <m/>
    <m/>
    <m/>
    <m/>
    <m/>
    <n v="0"/>
    <m/>
    <n v="0"/>
    <n v="0"/>
    <n v="0"/>
    <n v="0"/>
    <m/>
    <n v="0"/>
    <m/>
    <n v="0"/>
    <n v="0"/>
    <n v="0"/>
    <n v="0"/>
    <m/>
    <n v="0"/>
    <n v="0"/>
    <m/>
  </r>
  <r>
    <n v="2479"/>
    <x v="2"/>
    <x v="9"/>
    <x v="4"/>
    <m/>
    <m/>
    <x v="35"/>
    <x v="6"/>
    <x v="15"/>
    <x v="7"/>
    <m/>
    <m/>
    <m/>
    <m/>
    <m/>
    <n v="0"/>
    <m/>
    <n v="0"/>
    <n v="0"/>
    <n v="0"/>
    <n v="0"/>
    <m/>
    <n v="0"/>
    <m/>
    <n v="0"/>
    <n v="0"/>
    <n v="0"/>
    <n v="0"/>
    <m/>
    <n v="0"/>
    <n v="0"/>
    <m/>
  </r>
  <r>
    <n v="2480"/>
    <x v="2"/>
    <x v="9"/>
    <x v="4"/>
    <m/>
    <m/>
    <x v="35"/>
    <x v="6"/>
    <x v="15"/>
    <x v="7"/>
    <m/>
    <m/>
    <m/>
    <m/>
    <m/>
    <n v="0"/>
    <m/>
    <n v="0"/>
    <n v="0"/>
    <n v="0"/>
    <n v="0"/>
    <m/>
    <n v="0"/>
    <m/>
    <n v="0"/>
    <n v="0"/>
    <n v="0"/>
    <n v="0"/>
    <m/>
    <n v="0"/>
    <n v="0"/>
    <m/>
  </r>
  <r>
    <n v="2481"/>
    <x v="2"/>
    <x v="9"/>
    <x v="4"/>
    <m/>
    <m/>
    <x v="35"/>
    <x v="6"/>
    <x v="15"/>
    <x v="7"/>
    <m/>
    <m/>
    <m/>
    <m/>
    <m/>
    <n v="0"/>
    <m/>
    <n v="0"/>
    <n v="0"/>
    <n v="0"/>
    <n v="0"/>
    <m/>
    <n v="0"/>
    <m/>
    <n v="0"/>
    <n v="0"/>
    <n v="0"/>
    <n v="0"/>
    <m/>
    <n v="0"/>
    <n v="0"/>
    <m/>
  </r>
  <r>
    <n v="2482"/>
    <x v="2"/>
    <x v="9"/>
    <x v="4"/>
    <m/>
    <m/>
    <x v="35"/>
    <x v="6"/>
    <x v="15"/>
    <x v="7"/>
    <m/>
    <m/>
    <m/>
    <m/>
    <m/>
    <n v="0"/>
    <m/>
    <n v="0"/>
    <n v="0"/>
    <n v="0"/>
    <n v="0"/>
    <m/>
    <n v="0"/>
    <m/>
    <n v="0"/>
    <n v="0"/>
    <n v="0"/>
    <n v="0"/>
    <m/>
    <n v="0"/>
    <n v="0"/>
    <m/>
  </r>
  <r>
    <n v="2483"/>
    <x v="2"/>
    <x v="9"/>
    <x v="4"/>
    <m/>
    <m/>
    <x v="35"/>
    <x v="6"/>
    <x v="15"/>
    <x v="7"/>
    <m/>
    <m/>
    <m/>
    <m/>
    <m/>
    <n v="0"/>
    <m/>
    <n v="0"/>
    <n v="0"/>
    <n v="0"/>
    <n v="0"/>
    <m/>
    <n v="0"/>
    <m/>
    <n v="0"/>
    <n v="0"/>
    <n v="0"/>
    <n v="0"/>
    <m/>
    <n v="0"/>
    <n v="0"/>
    <m/>
  </r>
  <r>
    <n v="2484"/>
    <x v="2"/>
    <x v="9"/>
    <x v="4"/>
    <m/>
    <m/>
    <x v="35"/>
    <x v="6"/>
    <x v="15"/>
    <x v="7"/>
    <m/>
    <m/>
    <m/>
    <m/>
    <m/>
    <n v="0"/>
    <m/>
    <n v="0"/>
    <n v="0"/>
    <n v="0"/>
    <n v="0"/>
    <m/>
    <n v="0"/>
    <m/>
    <n v="0"/>
    <n v="0"/>
    <n v="0"/>
    <n v="0"/>
    <m/>
    <n v="0"/>
    <n v="0"/>
    <m/>
  </r>
  <r>
    <n v="2485"/>
    <x v="2"/>
    <x v="9"/>
    <x v="4"/>
    <m/>
    <m/>
    <x v="35"/>
    <x v="6"/>
    <x v="15"/>
    <x v="7"/>
    <m/>
    <m/>
    <m/>
    <m/>
    <m/>
    <n v="0"/>
    <m/>
    <n v="0"/>
    <n v="0"/>
    <n v="0"/>
    <n v="0"/>
    <m/>
    <n v="0"/>
    <m/>
    <n v="0"/>
    <n v="0"/>
    <n v="0"/>
    <n v="0"/>
    <m/>
    <n v="0"/>
    <n v="0"/>
    <m/>
  </r>
  <r>
    <n v="2486"/>
    <x v="2"/>
    <x v="9"/>
    <x v="4"/>
    <m/>
    <m/>
    <x v="35"/>
    <x v="6"/>
    <x v="15"/>
    <x v="7"/>
    <m/>
    <m/>
    <m/>
    <m/>
    <m/>
    <n v="0"/>
    <m/>
    <n v="0"/>
    <n v="0"/>
    <n v="0"/>
    <n v="0"/>
    <m/>
    <n v="0"/>
    <m/>
    <n v="0"/>
    <n v="0"/>
    <n v="0"/>
    <n v="0"/>
    <m/>
    <n v="0"/>
    <n v="0"/>
    <m/>
  </r>
  <r>
    <n v="2487"/>
    <x v="2"/>
    <x v="9"/>
    <x v="4"/>
    <m/>
    <m/>
    <x v="35"/>
    <x v="6"/>
    <x v="15"/>
    <x v="7"/>
    <m/>
    <m/>
    <m/>
    <m/>
    <m/>
    <n v="0"/>
    <m/>
    <n v="0"/>
    <n v="0"/>
    <n v="0"/>
    <n v="0"/>
    <m/>
    <n v="0"/>
    <m/>
    <n v="0"/>
    <n v="0"/>
    <n v="0"/>
    <n v="0"/>
    <m/>
    <n v="0"/>
    <n v="0"/>
    <m/>
  </r>
  <r>
    <n v="2488"/>
    <x v="2"/>
    <x v="9"/>
    <x v="4"/>
    <m/>
    <m/>
    <x v="35"/>
    <x v="6"/>
    <x v="15"/>
    <x v="7"/>
    <m/>
    <m/>
    <m/>
    <m/>
    <m/>
    <n v="0"/>
    <m/>
    <n v="0"/>
    <n v="0"/>
    <n v="0"/>
    <n v="0"/>
    <m/>
    <n v="0"/>
    <m/>
    <n v="0"/>
    <n v="0"/>
    <n v="0"/>
    <n v="0"/>
    <m/>
    <n v="0"/>
    <n v="0"/>
    <m/>
  </r>
  <r>
    <n v="2489"/>
    <x v="2"/>
    <x v="9"/>
    <x v="4"/>
    <m/>
    <m/>
    <x v="35"/>
    <x v="6"/>
    <x v="15"/>
    <x v="7"/>
    <m/>
    <m/>
    <m/>
    <m/>
    <m/>
    <n v="0"/>
    <m/>
    <n v="0"/>
    <n v="0"/>
    <n v="0"/>
    <n v="0"/>
    <m/>
    <n v="0"/>
    <m/>
    <n v="0"/>
    <n v="0"/>
    <n v="0"/>
    <n v="0"/>
    <m/>
    <n v="0"/>
    <n v="0"/>
    <m/>
  </r>
  <r>
    <n v="2490"/>
    <x v="2"/>
    <x v="9"/>
    <x v="4"/>
    <m/>
    <m/>
    <x v="35"/>
    <x v="6"/>
    <x v="15"/>
    <x v="7"/>
    <m/>
    <m/>
    <m/>
    <m/>
    <m/>
    <n v="0"/>
    <m/>
    <n v="0"/>
    <n v="0"/>
    <n v="0"/>
    <n v="0"/>
    <m/>
    <n v="0"/>
    <m/>
    <n v="0"/>
    <n v="0"/>
    <n v="0"/>
    <n v="0"/>
    <m/>
    <n v="0"/>
    <n v="0"/>
    <m/>
  </r>
  <r>
    <n v="2491"/>
    <x v="2"/>
    <x v="9"/>
    <x v="4"/>
    <m/>
    <m/>
    <x v="35"/>
    <x v="6"/>
    <x v="15"/>
    <x v="7"/>
    <m/>
    <m/>
    <m/>
    <m/>
    <m/>
    <n v="0"/>
    <m/>
    <n v="0"/>
    <n v="0"/>
    <n v="0"/>
    <n v="0"/>
    <m/>
    <n v="0"/>
    <m/>
    <n v="0"/>
    <n v="0"/>
    <n v="0"/>
    <n v="0"/>
    <m/>
    <n v="0"/>
    <n v="0"/>
    <m/>
  </r>
  <r>
    <n v="2492"/>
    <x v="2"/>
    <x v="9"/>
    <x v="4"/>
    <m/>
    <m/>
    <x v="35"/>
    <x v="6"/>
    <x v="15"/>
    <x v="7"/>
    <m/>
    <m/>
    <m/>
    <m/>
    <m/>
    <n v="0"/>
    <m/>
    <n v="0"/>
    <n v="0"/>
    <n v="0"/>
    <n v="0"/>
    <m/>
    <n v="0"/>
    <m/>
    <n v="0"/>
    <n v="0"/>
    <n v="0"/>
    <n v="0"/>
    <m/>
    <n v="0"/>
    <n v="0"/>
    <m/>
  </r>
  <r>
    <n v="2493"/>
    <x v="2"/>
    <x v="9"/>
    <x v="4"/>
    <m/>
    <m/>
    <x v="35"/>
    <x v="6"/>
    <x v="15"/>
    <x v="7"/>
    <m/>
    <m/>
    <m/>
    <m/>
    <m/>
    <n v="0"/>
    <m/>
    <n v="0"/>
    <n v="0"/>
    <n v="0"/>
    <n v="0"/>
    <m/>
    <n v="0"/>
    <m/>
    <n v="0"/>
    <n v="0"/>
    <n v="0"/>
    <n v="0"/>
    <m/>
    <n v="0"/>
    <n v="0"/>
    <m/>
  </r>
  <r>
    <n v="2494"/>
    <x v="2"/>
    <x v="9"/>
    <x v="4"/>
    <m/>
    <m/>
    <x v="35"/>
    <x v="6"/>
    <x v="15"/>
    <x v="7"/>
    <m/>
    <m/>
    <m/>
    <m/>
    <m/>
    <n v="0"/>
    <m/>
    <n v="0"/>
    <n v="0"/>
    <n v="0"/>
    <n v="0"/>
    <m/>
    <n v="0"/>
    <m/>
    <n v="0"/>
    <n v="0"/>
    <n v="0"/>
    <n v="0"/>
    <m/>
    <n v="0"/>
    <n v="0"/>
    <m/>
  </r>
  <r>
    <n v="2495"/>
    <x v="2"/>
    <x v="9"/>
    <x v="4"/>
    <m/>
    <m/>
    <x v="35"/>
    <x v="6"/>
    <x v="15"/>
    <x v="7"/>
    <m/>
    <m/>
    <m/>
    <m/>
    <m/>
    <n v="0"/>
    <m/>
    <n v="0"/>
    <n v="0"/>
    <n v="0"/>
    <n v="0"/>
    <m/>
    <n v="0"/>
    <m/>
    <n v="0"/>
    <n v="0"/>
    <n v="0"/>
    <n v="0"/>
    <m/>
    <n v="0"/>
    <n v="0"/>
    <m/>
  </r>
  <r>
    <n v="2496"/>
    <x v="2"/>
    <x v="9"/>
    <x v="4"/>
    <m/>
    <m/>
    <x v="35"/>
    <x v="6"/>
    <x v="15"/>
    <x v="7"/>
    <m/>
    <m/>
    <m/>
    <m/>
    <m/>
    <n v="0"/>
    <m/>
    <n v="0"/>
    <n v="0"/>
    <n v="0"/>
    <n v="0"/>
    <m/>
    <n v="0"/>
    <m/>
    <n v="0"/>
    <n v="0"/>
    <n v="0"/>
    <n v="0"/>
    <m/>
    <n v="0"/>
    <n v="0"/>
    <m/>
  </r>
  <r>
    <n v="2497"/>
    <x v="2"/>
    <x v="9"/>
    <x v="4"/>
    <m/>
    <m/>
    <x v="35"/>
    <x v="6"/>
    <x v="15"/>
    <x v="7"/>
    <m/>
    <m/>
    <m/>
    <m/>
    <m/>
    <n v="0"/>
    <m/>
    <n v="0"/>
    <n v="0"/>
    <n v="0"/>
    <n v="0"/>
    <m/>
    <n v="0"/>
    <m/>
    <n v="0"/>
    <n v="0"/>
    <n v="0"/>
    <n v="0"/>
    <m/>
    <n v="0"/>
    <n v="0"/>
    <m/>
  </r>
  <r>
    <n v="2498"/>
    <x v="2"/>
    <x v="9"/>
    <x v="4"/>
    <m/>
    <m/>
    <x v="35"/>
    <x v="6"/>
    <x v="15"/>
    <x v="7"/>
    <m/>
    <m/>
    <m/>
    <m/>
    <m/>
    <n v="0"/>
    <m/>
    <n v="0"/>
    <n v="0"/>
    <n v="0"/>
    <n v="0"/>
    <m/>
    <n v="0"/>
    <m/>
    <n v="0"/>
    <n v="0"/>
    <n v="0"/>
    <n v="0"/>
    <m/>
    <n v="0"/>
    <n v="0"/>
    <m/>
  </r>
  <r>
    <n v="2499"/>
    <x v="2"/>
    <x v="9"/>
    <x v="4"/>
    <m/>
    <m/>
    <x v="35"/>
    <x v="6"/>
    <x v="15"/>
    <x v="7"/>
    <m/>
    <m/>
    <m/>
    <m/>
    <m/>
    <n v="0"/>
    <m/>
    <n v="0"/>
    <n v="0"/>
    <n v="0"/>
    <n v="0"/>
    <m/>
    <n v="0"/>
    <m/>
    <n v="0"/>
    <n v="0"/>
    <n v="0"/>
    <n v="0"/>
    <m/>
    <n v="0"/>
    <n v="0"/>
    <m/>
  </r>
  <r>
    <n v="2500"/>
    <x v="2"/>
    <x v="9"/>
    <x v="4"/>
    <m/>
    <m/>
    <x v="35"/>
    <x v="6"/>
    <x v="15"/>
    <x v="7"/>
    <m/>
    <m/>
    <m/>
    <m/>
    <m/>
    <n v="0"/>
    <m/>
    <n v="0"/>
    <n v="0"/>
    <n v="0"/>
    <n v="0"/>
    <m/>
    <n v="0"/>
    <m/>
    <n v="0"/>
    <n v="0"/>
    <n v="0"/>
    <n v="0"/>
    <m/>
    <n v="0"/>
    <n v="0"/>
    <m/>
  </r>
  <r>
    <n v="2501"/>
    <x v="2"/>
    <x v="9"/>
    <x v="4"/>
    <m/>
    <m/>
    <x v="35"/>
    <x v="6"/>
    <x v="15"/>
    <x v="7"/>
    <m/>
    <m/>
    <m/>
    <m/>
    <m/>
    <n v="0"/>
    <m/>
    <n v="0"/>
    <n v="0"/>
    <n v="0"/>
    <n v="0"/>
    <m/>
    <n v="0"/>
    <m/>
    <n v="0"/>
    <n v="0"/>
    <n v="0"/>
    <n v="0"/>
    <m/>
    <n v="0"/>
    <n v="0"/>
    <m/>
  </r>
  <r>
    <n v="2502"/>
    <x v="2"/>
    <x v="9"/>
    <x v="4"/>
    <m/>
    <m/>
    <x v="35"/>
    <x v="6"/>
    <x v="15"/>
    <x v="7"/>
    <m/>
    <m/>
    <m/>
    <m/>
    <m/>
    <n v="0"/>
    <m/>
    <n v="0"/>
    <n v="0"/>
    <n v="0"/>
    <n v="0"/>
    <m/>
    <n v="0"/>
    <m/>
    <n v="0"/>
    <n v="0"/>
    <n v="0"/>
    <n v="0"/>
    <m/>
    <n v="0"/>
    <n v="0"/>
    <m/>
  </r>
  <r>
    <n v="2503"/>
    <x v="2"/>
    <x v="9"/>
    <x v="4"/>
    <m/>
    <m/>
    <x v="35"/>
    <x v="6"/>
    <x v="15"/>
    <x v="7"/>
    <m/>
    <m/>
    <m/>
    <m/>
    <m/>
    <n v="0"/>
    <m/>
    <n v="0"/>
    <n v="0"/>
    <n v="0"/>
    <n v="0"/>
    <m/>
    <n v="0"/>
    <m/>
    <n v="0"/>
    <n v="0"/>
    <n v="0"/>
    <n v="0"/>
    <m/>
    <n v="0"/>
    <n v="0"/>
    <m/>
  </r>
  <r>
    <n v="2504"/>
    <x v="2"/>
    <x v="9"/>
    <x v="4"/>
    <m/>
    <m/>
    <x v="35"/>
    <x v="6"/>
    <x v="15"/>
    <x v="7"/>
    <m/>
    <m/>
    <m/>
    <m/>
    <m/>
    <n v="0"/>
    <m/>
    <n v="0"/>
    <n v="0"/>
    <n v="0"/>
    <n v="0"/>
    <m/>
    <n v="0"/>
    <m/>
    <n v="0"/>
    <n v="0"/>
    <n v="0"/>
    <n v="0"/>
    <m/>
    <n v="0"/>
    <n v="0"/>
    <m/>
  </r>
  <r>
    <n v="2505"/>
    <x v="2"/>
    <x v="9"/>
    <x v="4"/>
    <m/>
    <m/>
    <x v="35"/>
    <x v="6"/>
    <x v="15"/>
    <x v="7"/>
    <m/>
    <m/>
    <m/>
    <m/>
    <m/>
    <n v="0"/>
    <m/>
    <n v="0"/>
    <n v="0"/>
    <n v="0"/>
    <n v="0"/>
    <m/>
    <n v="0"/>
    <m/>
    <n v="0"/>
    <n v="0"/>
    <n v="0"/>
    <n v="0"/>
    <m/>
    <n v="0"/>
    <n v="0"/>
    <m/>
  </r>
  <r>
    <n v="2506"/>
    <x v="2"/>
    <x v="9"/>
    <x v="4"/>
    <m/>
    <m/>
    <x v="35"/>
    <x v="6"/>
    <x v="15"/>
    <x v="7"/>
    <m/>
    <m/>
    <m/>
    <m/>
    <m/>
    <n v="0"/>
    <m/>
    <n v="0"/>
    <n v="0"/>
    <n v="0"/>
    <n v="0"/>
    <m/>
    <n v="0"/>
    <m/>
    <n v="0"/>
    <n v="0"/>
    <n v="0"/>
    <n v="0"/>
    <m/>
    <n v="0"/>
    <n v="0"/>
    <m/>
  </r>
  <r>
    <n v="2507"/>
    <x v="2"/>
    <x v="9"/>
    <x v="4"/>
    <m/>
    <m/>
    <x v="35"/>
    <x v="6"/>
    <x v="15"/>
    <x v="7"/>
    <m/>
    <m/>
    <m/>
    <m/>
    <m/>
    <n v="0"/>
    <m/>
    <n v="0"/>
    <n v="0"/>
    <n v="0"/>
    <n v="0"/>
    <m/>
    <n v="0"/>
    <m/>
    <n v="0"/>
    <n v="0"/>
    <n v="0"/>
    <n v="0"/>
    <m/>
    <n v="0"/>
    <n v="0"/>
    <m/>
  </r>
  <r>
    <n v="2508"/>
    <x v="2"/>
    <x v="9"/>
    <x v="4"/>
    <m/>
    <m/>
    <x v="35"/>
    <x v="6"/>
    <x v="15"/>
    <x v="7"/>
    <m/>
    <m/>
    <m/>
    <m/>
    <m/>
    <n v="0"/>
    <m/>
    <n v="0"/>
    <n v="0"/>
    <n v="0"/>
    <n v="0"/>
    <m/>
    <n v="0"/>
    <m/>
    <n v="0"/>
    <n v="0"/>
    <n v="0"/>
    <n v="0"/>
    <m/>
    <n v="0"/>
    <n v="0"/>
    <m/>
  </r>
  <r>
    <n v="2509"/>
    <x v="2"/>
    <x v="9"/>
    <x v="4"/>
    <m/>
    <m/>
    <x v="35"/>
    <x v="6"/>
    <x v="15"/>
    <x v="7"/>
    <m/>
    <m/>
    <m/>
    <m/>
    <m/>
    <n v="0"/>
    <m/>
    <n v="0"/>
    <n v="0"/>
    <n v="0"/>
    <n v="0"/>
    <m/>
    <n v="0"/>
    <m/>
    <n v="0"/>
    <n v="0"/>
    <n v="0"/>
    <n v="0"/>
    <m/>
    <n v="0"/>
    <n v="0"/>
    <m/>
  </r>
  <r>
    <n v="2510"/>
    <x v="2"/>
    <x v="9"/>
    <x v="4"/>
    <m/>
    <m/>
    <x v="35"/>
    <x v="6"/>
    <x v="15"/>
    <x v="7"/>
    <m/>
    <m/>
    <m/>
    <m/>
    <m/>
    <n v="0"/>
    <m/>
    <n v="0"/>
    <n v="0"/>
    <n v="0"/>
    <n v="0"/>
    <m/>
    <n v="0"/>
    <m/>
    <n v="0"/>
    <n v="0"/>
    <n v="0"/>
    <n v="0"/>
    <m/>
    <n v="0"/>
    <n v="0"/>
    <m/>
  </r>
  <r>
    <n v="2511"/>
    <x v="2"/>
    <x v="9"/>
    <x v="4"/>
    <m/>
    <m/>
    <x v="35"/>
    <x v="6"/>
    <x v="15"/>
    <x v="7"/>
    <m/>
    <m/>
    <m/>
    <m/>
    <m/>
    <n v="0"/>
    <m/>
    <n v="0"/>
    <n v="0"/>
    <n v="0"/>
    <n v="0"/>
    <m/>
    <n v="0"/>
    <m/>
    <n v="0"/>
    <n v="0"/>
    <n v="0"/>
    <n v="0"/>
    <m/>
    <n v="0"/>
    <n v="0"/>
    <m/>
  </r>
  <r>
    <n v="2512"/>
    <x v="2"/>
    <x v="9"/>
    <x v="4"/>
    <m/>
    <m/>
    <x v="35"/>
    <x v="6"/>
    <x v="15"/>
    <x v="7"/>
    <m/>
    <m/>
    <m/>
    <m/>
    <m/>
    <n v="0"/>
    <m/>
    <n v="0"/>
    <n v="0"/>
    <n v="0"/>
    <n v="0"/>
    <m/>
    <n v="0"/>
    <m/>
    <n v="0"/>
    <n v="0"/>
    <n v="0"/>
    <n v="0"/>
    <m/>
    <n v="0"/>
    <n v="0"/>
    <m/>
  </r>
  <r>
    <n v="2513"/>
    <x v="2"/>
    <x v="9"/>
    <x v="4"/>
    <m/>
    <m/>
    <x v="35"/>
    <x v="6"/>
    <x v="15"/>
    <x v="7"/>
    <m/>
    <m/>
    <m/>
    <m/>
    <m/>
    <n v="0"/>
    <m/>
    <n v="0"/>
    <n v="0"/>
    <n v="0"/>
    <n v="0"/>
    <m/>
    <n v="0"/>
    <m/>
    <n v="0"/>
    <n v="0"/>
    <n v="0"/>
    <n v="0"/>
    <m/>
    <n v="0"/>
    <n v="0"/>
    <m/>
  </r>
  <r>
    <n v="2514"/>
    <x v="2"/>
    <x v="9"/>
    <x v="4"/>
    <m/>
    <m/>
    <x v="35"/>
    <x v="6"/>
    <x v="15"/>
    <x v="7"/>
    <m/>
    <m/>
    <m/>
    <m/>
    <m/>
    <n v="0"/>
    <m/>
    <n v="0"/>
    <n v="0"/>
    <n v="0"/>
    <n v="0"/>
    <m/>
    <n v="0"/>
    <m/>
    <n v="0"/>
    <n v="0"/>
    <n v="0"/>
    <n v="0"/>
    <m/>
    <n v="0"/>
    <n v="0"/>
    <m/>
  </r>
  <r>
    <n v="2515"/>
    <x v="2"/>
    <x v="9"/>
    <x v="4"/>
    <m/>
    <m/>
    <x v="35"/>
    <x v="6"/>
    <x v="15"/>
    <x v="7"/>
    <m/>
    <m/>
    <m/>
    <m/>
    <m/>
    <n v="0"/>
    <m/>
    <n v="0"/>
    <n v="0"/>
    <n v="0"/>
    <n v="0"/>
    <m/>
    <n v="0"/>
    <m/>
    <n v="0"/>
    <n v="0"/>
    <n v="0"/>
    <n v="0"/>
    <m/>
    <n v="0"/>
    <n v="0"/>
    <m/>
  </r>
  <r>
    <n v="2516"/>
    <x v="2"/>
    <x v="9"/>
    <x v="4"/>
    <m/>
    <m/>
    <x v="35"/>
    <x v="6"/>
    <x v="15"/>
    <x v="7"/>
    <m/>
    <m/>
    <m/>
    <m/>
    <m/>
    <n v="0"/>
    <m/>
    <n v="0"/>
    <n v="0"/>
    <n v="0"/>
    <n v="0"/>
    <m/>
    <n v="0"/>
    <m/>
    <n v="0"/>
    <n v="0"/>
    <n v="0"/>
    <n v="0"/>
    <m/>
    <n v="0"/>
    <n v="0"/>
    <m/>
  </r>
  <r>
    <n v="2517"/>
    <x v="2"/>
    <x v="9"/>
    <x v="4"/>
    <m/>
    <m/>
    <x v="35"/>
    <x v="6"/>
    <x v="15"/>
    <x v="7"/>
    <m/>
    <m/>
    <m/>
    <m/>
    <m/>
    <n v="0"/>
    <m/>
    <n v="0"/>
    <n v="0"/>
    <n v="0"/>
    <n v="0"/>
    <m/>
    <n v="0"/>
    <m/>
    <n v="0"/>
    <n v="0"/>
    <n v="0"/>
    <n v="0"/>
    <m/>
    <n v="0"/>
    <n v="0"/>
    <m/>
  </r>
  <r>
    <n v="2518"/>
    <x v="2"/>
    <x v="9"/>
    <x v="4"/>
    <m/>
    <m/>
    <x v="35"/>
    <x v="6"/>
    <x v="15"/>
    <x v="7"/>
    <m/>
    <m/>
    <m/>
    <m/>
    <m/>
    <n v="0"/>
    <m/>
    <n v="0"/>
    <n v="0"/>
    <n v="0"/>
    <n v="0"/>
    <m/>
    <n v="0"/>
    <m/>
    <n v="0"/>
    <n v="0"/>
    <n v="0"/>
    <n v="0"/>
    <m/>
    <n v="0"/>
    <n v="0"/>
    <m/>
  </r>
  <r>
    <n v="2519"/>
    <x v="2"/>
    <x v="9"/>
    <x v="4"/>
    <m/>
    <m/>
    <x v="35"/>
    <x v="6"/>
    <x v="15"/>
    <x v="7"/>
    <m/>
    <m/>
    <m/>
    <m/>
    <m/>
    <n v="0"/>
    <m/>
    <n v="0"/>
    <n v="0"/>
    <n v="0"/>
    <n v="0"/>
    <m/>
    <n v="0"/>
    <m/>
    <n v="0"/>
    <n v="0"/>
    <n v="0"/>
    <n v="0"/>
    <m/>
    <n v="0"/>
    <n v="0"/>
    <m/>
  </r>
  <r>
    <n v="2520"/>
    <x v="2"/>
    <x v="9"/>
    <x v="4"/>
    <m/>
    <m/>
    <x v="35"/>
    <x v="6"/>
    <x v="15"/>
    <x v="7"/>
    <m/>
    <m/>
    <m/>
    <m/>
    <m/>
    <n v="0"/>
    <m/>
    <n v="0"/>
    <n v="0"/>
    <n v="0"/>
    <n v="0"/>
    <m/>
    <n v="0"/>
    <m/>
    <n v="0"/>
    <n v="0"/>
    <n v="0"/>
    <n v="0"/>
    <m/>
    <n v="0"/>
    <n v="0"/>
    <m/>
  </r>
  <r>
    <n v="2521"/>
    <x v="2"/>
    <x v="9"/>
    <x v="4"/>
    <m/>
    <m/>
    <x v="35"/>
    <x v="6"/>
    <x v="15"/>
    <x v="7"/>
    <m/>
    <m/>
    <m/>
    <m/>
    <m/>
    <n v="0"/>
    <m/>
    <n v="0"/>
    <n v="0"/>
    <n v="0"/>
    <n v="0"/>
    <m/>
    <n v="0"/>
    <m/>
    <n v="0"/>
    <n v="0"/>
    <n v="0"/>
    <n v="0"/>
    <m/>
    <n v="0"/>
    <n v="0"/>
    <m/>
  </r>
  <r>
    <n v="2522"/>
    <x v="2"/>
    <x v="9"/>
    <x v="4"/>
    <m/>
    <m/>
    <x v="35"/>
    <x v="6"/>
    <x v="15"/>
    <x v="7"/>
    <m/>
    <m/>
    <m/>
    <m/>
    <m/>
    <n v="0"/>
    <m/>
    <n v="0"/>
    <n v="0"/>
    <n v="0"/>
    <n v="0"/>
    <m/>
    <n v="0"/>
    <m/>
    <n v="0"/>
    <n v="0"/>
    <n v="0"/>
    <n v="0"/>
    <m/>
    <n v="0"/>
    <n v="0"/>
    <m/>
  </r>
  <r>
    <n v="2523"/>
    <x v="2"/>
    <x v="9"/>
    <x v="4"/>
    <m/>
    <m/>
    <x v="35"/>
    <x v="6"/>
    <x v="15"/>
    <x v="7"/>
    <m/>
    <m/>
    <m/>
    <m/>
    <m/>
    <n v="0"/>
    <m/>
    <n v="0"/>
    <n v="0"/>
    <n v="0"/>
    <n v="0"/>
    <m/>
    <n v="0"/>
    <m/>
    <n v="0"/>
    <n v="0"/>
    <n v="0"/>
    <n v="0"/>
    <m/>
    <n v="0"/>
    <n v="0"/>
    <m/>
  </r>
  <r>
    <n v="2524"/>
    <x v="2"/>
    <x v="9"/>
    <x v="4"/>
    <m/>
    <m/>
    <x v="35"/>
    <x v="6"/>
    <x v="15"/>
    <x v="7"/>
    <m/>
    <m/>
    <m/>
    <m/>
    <m/>
    <n v="0"/>
    <m/>
    <n v="0"/>
    <n v="0"/>
    <n v="0"/>
    <n v="0"/>
    <m/>
    <n v="0"/>
    <m/>
    <n v="0"/>
    <n v="0"/>
    <n v="0"/>
    <n v="0"/>
    <m/>
    <n v="0"/>
    <n v="0"/>
    <m/>
  </r>
  <r>
    <n v="2525"/>
    <x v="2"/>
    <x v="9"/>
    <x v="4"/>
    <m/>
    <m/>
    <x v="35"/>
    <x v="6"/>
    <x v="15"/>
    <x v="7"/>
    <m/>
    <m/>
    <m/>
    <m/>
    <m/>
    <n v="0"/>
    <m/>
    <n v="0"/>
    <n v="0"/>
    <n v="0"/>
    <n v="0"/>
    <m/>
    <n v="0"/>
    <m/>
    <n v="0"/>
    <n v="0"/>
    <n v="0"/>
    <n v="0"/>
    <m/>
    <n v="0"/>
    <n v="0"/>
    <m/>
  </r>
  <r>
    <n v="2526"/>
    <x v="2"/>
    <x v="9"/>
    <x v="4"/>
    <m/>
    <m/>
    <x v="35"/>
    <x v="6"/>
    <x v="15"/>
    <x v="7"/>
    <m/>
    <m/>
    <m/>
    <m/>
    <m/>
    <n v="0"/>
    <m/>
    <n v="0"/>
    <n v="0"/>
    <n v="0"/>
    <n v="0"/>
    <m/>
    <n v="0"/>
    <m/>
    <n v="0"/>
    <n v="0"/>
    <n v="0"/>
    <n v="0"/>
    <m/>
    <n v="0"/>
    <n v="0"/>
    <m/>
  </r>
  <r>
    <n v="2527"/>
    <x v="2"/>
    <x v="9"/>
    <x v="4"/>
    <m/>
    <m/>
    <x v="35"/>
    <x v="6"/>
    <x v="15"/>
    <x v="7"/>
    <m/>
    <m/>
    <m/>
    <m/>
    <m/>
    <n v="0"/>
    <m/>
    <n v="0"/>
    <n v="0"/>
    <n v="0"/>
    <n v="0"/>
    <m/>
    <n v="0"/>
    <m/>
    <n v="0"/>
    <n v="0"/>
    <n v="0"/>
    <n v="0"/>
    <m/>
    <n v="0"/>
    <n v="0"/>
    <m/>
  </r>
  <r>
    <n v="2528"/>
    <x v="2"/>
    <x v="9"/>
    <x v="4"/>
    <m/>
    <m/>
    <x v="35"/>
    <x v="6"/>
    <x v="15"/>
    <x v="7"/>
    <m/>
    <m/>
    <m/>
    <m/>
    <m/>
    <n v="0"/>
    <m/>
    <n v="0"/>
    <n v="0"/>
    <n v="0"/>
    <n v="0"/>
    <m/>
    <n v="0"/>
    <m/>
    <n v="0"/>
    <n v="0"/>
    <n v="0"/>
    <n v="0"/>
    <m/>
    <n v="0"/>
    <n v="0"/>
    <m/>
  </r>
  <r>
    <n v="2529"/>
    <x v="2"/>
    <x v="9"/>
    <x v="4"/>
    <m/>
    <m/>
    <x v="35"/>
    <x v="6"/>
    <x v="15"/>
    <x v="7"/>
    <m/>
    <m/>
    <m/>
    <m/>
    <m/>
    <n v="0"/>
    <m/>
    <n v="0"/>
    <n v="0"/>
    <n v="0"/>
    <n v="0"/>
    <m/>
    <n v="0"/>
    <m/>
    <n v="0"/>
    <n v="0"/>
    <n v="0"/>
    <n v="0"/>
    <m/>
    <n v="0"/>
    <n v="0"/>
    <m/>
  </r>
  <r>
    <n v="2530"/>
    <x v="2"/>
    <x v="9"/>
    <x v="4"/>
    <m/>
    <m/>
    <x v="35"/>
    <x v="6"/>
    <x v="15"/>
    <x v="7"/>
    <m/>
    <m/>
    <m/>
    <m/>
    <m/>
    <n v="0"/>
    <m/>
    <n v="0"/>
    <n v="0"/>
    <n v="0"/>
    <n v="0"/>
    <m/>
    <n v="0"/>
    <m/>
    <n v="0"/>
    <n v="0"/>
    <n v="0"/>
    <n v="0"/>
    <m/>
    <n v="0"/>
    <n v="0"/>
    <m/>
  </r>
  <r>
    <n v="2531"/>
    <x v="2"/>
    <x v="9"/>
    <x v="4"/>
    <m/>
    <m/>
    <x v="35"/>
    <x v="6"/>
    <x v="15"/>
    <x v="7"/>
    <m/>
    <m/>
    <m/>
    <m/>
    <m/>
    <n v="0"/>
    <m/>
    <n v="0"/>
    <n v="0"/>
    <n v="0"/>
    <n v="0"/>
    <m/>
    <n v="0"/>
    <m/>
    <n v="0"/>
    <n v="0"/>
    <n v="0"/>
    <n v="0"/>
    <m/>
    <n v="0"/>
    <n v="0"/>
    <m/>
  </r>
  <r>
    <n v="2532"/>
    <x v="2"/>
    <x v="9"/>
    <x v="4"/>
    <m/>
    <m/>
    <x v="35"/>
    <x v="6"/>
    <x v="15"/>
    <x v="7"/>
    <m/>
    <m/>
    <m/>
    <m/>
    <m/>
    <n v="0"/>
    <m/>
    <n v="0"/>
    <n v="0"/>
    <n v="0"/>
    <n v="0"/>
    <m/>
    <n v="0"/>
    <m/>
    <n v="0"/>
    <n v="0"/>
    <n v="0"/>
    <n v="0"/>
    <m/>
    <n v="0"/>
    <n v="0"/>
    <m/>
  </r>
  <r>
    <n v="2533"/>
    <x v="2"/>
    <x v="9"/>
    <x v="4"/>
    <m/>
    <m/>
    <x v="35"/>
    <x v="6"/>
    <x v="15"/>
    <x v="7"/>
    <m/>
    <m/>
    <m/>
    <m/>
    <m/>
    <n v="0"/>
    <m/>
    <n v="0"/>
    <n v="0"/>
    <n v="0"/>
    <n v="0"/>
    <m/>
    <n v="0"/>
    <m/>
    <n v="0"/>
    <n v="0"/>
    <n v="0"/>
    <n v="0"/>
    <m/>
    <n v="0"/>
    <n v="0"/>
    <m/>
  </r>
  <r>
    <n v="2534"/>
    <x v="2"/>
    <x v="9"/>
    <x v="4"/>
    <m/>
    <m/>
    <x v="35"/>
    <x v="6"/>
    <x v="15"/>
    <x v="7"/>
    <m/>
    <m/>
    <m/>
    <m/>
    <m/>
    <n v="0"/>
    <m/>
    <n v="0"/>
    <n v="0"/>
    <n v="0"/>
    <n v="0"/>
    <m/>
    <n v="0"/>
    <m/>
    <n v="0"/>
    <n v="0"/>
    <n v="0"/>
    <n v="0"/>
    <m/>
    <n v="0"/>
    <n v="0"/>
    <m/>
  </r>
  <r>
    <n v="2535"/>
    <x v="2"/>
    <x v="9"/>
    <x v="4"/>
    <m/>
    <m/>
    <x v="35"/>
    <x v="6"/>
    <x v="15"/>
    <x v="7"/>
    <m/>
    <m/>
    <m/>
    <m/>
    <m/>
    <n v="0"/>
    <m/>
    <n v="0"/>
    <n v="0"/>
    <n v="0"/>
    <n v="0"/>
    <m/>
    <n v="0"/>
    <m/>
    <n v="0"/>
    <n v="0"/>
    <n v="0"/>
    <n v="0"/>
    <m/>
    <n v="0"/>
    <n v="0"/>
    <m/>
  </r>
  <r>
    <n v="2536"/>
    <x v="2"/>
    <x v="9"/>
    <x v="4"/>
    <m/>
    <m/>
    <x v="35"/>
    <x v="6"/>
    <x v="15"/>
    <x v="7"/>
    <m/>
    <m/>
    <m/>
    <m/>
    <m/>
    <n v="0"/>
    <m/>
    <n v="0"/>
    <n v="0"/>
    <n v="0"/>
    <n v="0"/>
    <m/>
    <n v="0"/>
    <m/>
    <n v="0"/>
    <n v="0"/>
    <n v="0"/>
    <n v="0"/>
    <m/>
    <n v="0"/>
    <n v="0"/>
    <m/>
  </r>
  <r>
    <n v="2537"/>
    <x v="2"/>
    <x v="9"/>
    <x v="4"/>
    <m/>
    <m/>
    <x v="35"/>
    <x v="6"/>
    <x v="15"/>
    <x v="7"/>
    <m/>
    <m/>
    <m/>
    <m/>
    <m/>
    <n v="0"/>
    <m/>
    <n v="0"/>
    <n v="0"/>
    <n v="0"/>
    <n v="0"/>
    <m/>
    <n v="0"/>
    <m/>
    <n v="0"/>
    <n v="0"/>
    <n v="0"/>
    <n v="0"/>
    <m/>
    <n v="0"/>
    <n v="0"/>
    <m/>
  </r>
  <r>
    <n v="2538"/>
    <x v="2"/>
    <x v="9"/>
    <x v="4"/>
    <m/>
    <m/>
    <x v="35"/>
    <x v="6"/>
    <x v="15"/>
    <x v="7"/>
    <m/>
    <m/>
    <m/>
    <m/>
    <m/>
    <n v="0"/>
    <m/>
    <n v="0"/>
    <n v="0"/>
    <n v="0"/>
    <n v="0"/>
    <m/>
    <n v="0"/>
    <m/>
    <n v="0"/>
    <n v="0"/>
    <n v="0"/>
    <n v="0"/>
    <m/>
    <n v="0"/>
    <n v="0"/>
    <m/>
  </r>
  <r>
    <n v="2539"/>
    <x v="2"/>
    <x v="9"/>
    <x v="4"/>
    <m/>
    <m/>
    <x v="35"/>
    <x v="6"/>
    <x v="15"/>
    <x v="7"/>
    <m/>
    <m/>
    <m/>
    <m/>
    <m/>
    <n v="0"/>
    <m/>
    <n v="0"/>
    <n v="0"/>
    <n v="0"/>
    <n v="0"/>
    <m/>
    <n v="0"/>
    <m/>
    <n v="0"/>
    <n v="0"/>
    <n v="0"/>
    <n v="0"/>
    <m/>
    <n v="0"/>
    <n v="0"/>
    <m/>
  </r>
  <r>
    <n v="2540"/>
    <x v="2"/>
    <x v="9"/>
    <x v="4"/>
    <m/>
    <m/>
    <x v="35"/>
    <x v="6"/>
    <x v="15"/>
    <x v="7"/>
    <m/>
    <m/>
    <m/>
    <m/>
    <m/>
    <n v="0"/>
    <m/>
    <n v="0"/>
    <n v="0"/>
    <n v="0"/>
    <n v="0"/>
    <m/>
    <n v="0"/>
    <m/>
    <n v="0"/>
    <n v="0"/>
    <n v="0"/>
    <n v="0"/>
    <m/>
    <n v="0"/>
    <n v="0"/>
    <m/>
  </r>
  <r>
    <n v="2541"/>
    <x v="2"/>
    <x v="9"/>
    <x v="4"/>
    <m/>
    <m/>
    <x v="35"/>
    <x v="6"/>
    <x v="15"/>
    <x v="7"/>
    <m/>
    <m/>
    <m/>
    <m/>
    <m/>
    <n v="0"/>
    <m/>
    <n v="0"/>
    <n v="0"/>
    <n v="0"/>
    <n v="0"/>
    <m/>
    <n v="0"/>
    <m/>
    <n v="0"/>
    <n v="0"/>
    <n v="0"/>
    <n v="0"/>
    <m/>
    <n v="0"/>
    <n v="0"/>
    <m/>
  </r>
  <r>
    <n v="2542"/>
    <x v="2"/>
    <x v="9"/>
    <x v="4"/>
    <m/>
    <m/>
    <x v="35"/>
    <x v="6"/>
    <x v="15"/>
    <x v="7"/>
    <m/>
    <m/>
    <m/>
    <m/>
    <m/>
    <n v="0"/>
    <m/>
    <n v="0"/>
    <n v="0"/>
    <n v="0"/>
    <n v="0"/>
    <m/>
    <n v="0"/>
    <m/>
    <n v="0"/>
    <n v="0"/>
    <n v="0"/>
    <n v="0"/>
    <m/>
    <n v="0"/>
    <n v="0"/>
    <m/>
  </r>
  <r>
    <n v="2543"/>
    <x v="2"/>
    <x v="9"/>
    <x v="4"/>
    <m/>
    <m/>
    <x v="35"/>
    <x v="6"/>
    <x v="15"/>
    <x v="7"/>
    <m/>
    <m/>
    <m/>
    <m/>
    <m/>
    <n v="0"/>
    <m/>
    <n v="0"/>
    <n v="0"/>
    <n v="0"/>
    <n v="0"/>
    <m/>
    <n v="0"/>
    <m/>
    <n v="0"/>
    <n v="0"/>
    <n v="0"/>
    <n v="0"/>
    <m/>
    <n v="0"/>
    <n v="0"/>
    <m/>
  </r>
  <r>
    <n v="2544"/>
    <x v="2"/>
    <x v="9"/>
    <x v="4"/>
    <m/>
    <m/>
    <x v="35"/>
    <x v="6"/>
    <x v="15"/>
    <x v="7"/>
    <m/>
    <m/>
    <m/>
    <m/>
    <m/>
    <n v="0"/>
    <m/>
    <n v="0"/>
    <n v="0"/>
    <n v="0"/>
    <n v="0"/>
    <m/>
    <n v="0"/>
    <m/>
    <n v="0"/>
    <n v="0"/>
    <n v="0"/>
    <n v="0"/>
    <m/>
    <n v="0"/>
    <n v="0"/>
    <m/>
  </r>
  <r>
    <n v="2545"/>
    <x v="2"/>
    <x v="9"/>
    <x v="4"/>
    <m/>
    <m/>
    <x v="35"/>
    <x v="6"/>
    <x v="15"/>
    <x v="7"/>
    <m/>
    <m/>
    <m/>
    <m/>
    <m/>
    <n v="0"/>
    <m/>
    <n v="0"/>
    <n v="0"/>
    <n v="0"/>
    <n v="0"/>
    <m/>
    <n v="0"/>
    <m/>
    <n v="0"/>
    <n v="0"/>
    <n v="0"/>
    <n v="0"/>
    <m/>
    <n v="0"/>
    <n v="0"/>
    <m/>
  </r>
  <r>
    <n v="2546"/>
    <x v="2"/>
    <x v="9"/>
    <x v="4"/>
    <m/>
    <m/>
    <x v="35"/>
    <x v="6"/>
    <x v="15"/>
    <x v="7"/>
    <m/>
    <m/>
    <m/>
    <m/>
    <m/>
    <n v="0"/>
    <m/>
    <n v="0"/>
    <n v="0"/>
    <n v="0"/>
    <n v="0"/>
    <m/>
    <n v="0"/>
    <m/>
    <n v="0"/>
    <n v="0"/>
    <n v="0"/>
    <n v="0"/>
    <m/>
    <n v="0"/>
    <n v="0"/>
    <m/>
  </r>
  <r>
    <n v="2547"/>
    <x v="2"/>
    <x v="9"/>
    <x v="4"/>
    <m/>
    <m/>
    <x v="35"/>
    <x v="6"/>
    <x v="15"/>
    <x v="7"/>
    <m/>
    <m/>
    <m/>
    <m/>
    <m/>
    <n v="0"/>
    <m/>
    <n v="0"/>
    <n v="0"/>
    <n v="0"/>
    <n v="0"/>
    <m/>
    <n v="0"/>
    <m/>
    <n v="0"/>
    <n v="0"/>
    <n v="0"/>
    <n v="0"/>
    <m/>
    <n v="0"/>
    <n v="0"/>
    <m/>
  </r>
  <r>
    <n v="2548"/>
    <x v="2"/>
    <x v="9"/>
    <x v="4"/>
    <m/>
    <m/>
    <x v="35"/>
    <x v="6"/>
    <x v="15"/>
    <x v="7"/>
    <m/>
    <m/>
    <m/>
    <m/>
    <m/>
    <n v="0"/>
    <m/>
    <n v="0"/>
    <n v="0"/>
    <n v="0"/>
    <n v="0"/>
    <m/>
    <n v="0"/>
    <m/>
    <n v="0"/>
    <n v="0"/>
    <n v="0"/>
    <n v="0"/>
    <m/>
    <n v="0"/>
    <n v="0"/>
    <m/>
  </r>
  <r>
    <n v="2549"/>
    <x v="2"/>
    <x v="9"/>
    <x v="4"/>
    <m/>
    <m/>
    <x v="35"/>
    <x v="6"/>
    <x v="15"/>
    <x v="7"/>
    <m/>
    <m/>
    <m/>
    <m/>
    <m/>
    <n v="0"/>
    <m/>
    <n v="0"/>
    <n v="0"/>
    <n v="0"/>
    <n v="0"/>
    <m/>
    <n v="0"/>
    <m/>
    <n v="0"/>
    <n v="0"/>
    <n v="0"/>
    <n v="0"/>
    <m/>
    <n v="0"/>
    <n v="0"/>
    <m/>
  </r>
  <r>
    <n v="2550"/>
    <x v="2"/>
    <x v="9"/>
    <x v="4"/>
    <m/>
    <m/>
    <x v="35"/>
    <x v="6"/>
    <x v="15"/>
    <x v="7"/>
    <m/>
    <m/>
    <m/>
    <m/>
    <m/>
    <n v="0"/>
    <m/>
    <n v="0"/>
    <n v="0"/>
    <n v="0"/>
    <n v="0"/>
    <m/>
    <n v="0"/>
    <m/>
    <n v="0"/>
    <n v="0"/>
    <n v="0"/>
    <n v="0"/>
    <m/>
    <n v="0"/>
    <n v="0"/>
    <m/>
  </r>
  <r>
    <n v="2551"/>
    <x v="2"/>
    <x v="9"/>
    <x v="4"/>
    <m/>
    <m/>
    <x v="35"/>
    <x v="6"/>
    <x v="15"/>
    <x v="7"/>
    <m/>
    <m/>
    <m/>
    <m/>
    <m/>
    <n v="0"/>
    <m/>
    <n v="0"/>
    <n v="0"/>
    <n v="0"/>
    <n v="0"/>
    <m/>
    <n v="0"/>
    <m/>
    <n v="0"/>
    <n v="0"/>
    <n v="0"/>
    <n v="0"/>
    <m/>
    <n v="0"/>
    <n v="0"/>
    <m/>
  </r>
  <r>
    <n v="2552"/>
    <x v="2"/>
    <x v="9"/>
    <x v="4"/>
    <m/>
    <m/>
    <x v="35"/>
    <x v="6"/>
    <x v="15"/>
    <x v="7"/>
    <m/>
    <m/>
    <m/>
    <m/>
    <m/>
    <n v="0"/>
    <m/>
    <n v="0"/>
    <n v="0"/>
    <n v="0"/>
    <n v="0"/>
    <m/>
    <n v="0"/>
    <m/>
    <n v="0"/>
    <n v="0"/>
    <n v="0"/>
    <n v="0"/>
    <m/>
    <n v="0"/>
    <n v="0"/>
    <m/>
  </r>
  <r>
    <n v="2553"/>
    <x v="2"/>
    <x v="9"/>
    <x v="4"/>
    <m/>
    <m/>
    <x v="35"/>
    <x v="6"/>
    <x v="15"/>
    <x v="7"/>
    <m/>
    <m/>
    <m/>
    <m/>
    <m/>
    <n v="0"/>
    <m/>
    <n v="0"/>
    <n v="0"/>
    <n v="0"/>
    <n v="0"/>
    <m/>
    <n v="0"/>
    <m/>
    <n v="0"/>
    <n v="0"/>
    <n v="0"/>
    <n v="0"/>
    <m/>
    <n v="0"/>
    <n v="0"/>
    <m/>
  </r>
  <r>
    <n v="2554"/>
    <x v="2"/>
    <x v="9"/>
    <x v="4"/>
    <m/>
    <m/>
    <x v="35"/>
    <x v="6"/>
    <x v="15"/>
    <x v="7"/>
    <m/>
    <m/>
    <m/>
    <m/>
    <m/>
    <n v="0"/>
    <m/>
    <n v="0"/>
    <n v="0"/>
    <n v="0"/>
    <n v="0"/>
    <m/>
    <n v="0"/>
    <m/>
    <n v="0"/>
    <n v="0"/>
    <n v="0"/>
    <n v="0"/>
    <m/>
    <n v="0"/>
    <n v="0"/>
    <m/>
  </r>
  <r>
    <n v="2555"/>
    <x v="2"/>
    <x v="9"/>
    <x v="4"/>
    <m/>
    <m/>
    <x v="35"/>
    <x v="6"/>
    <x v="15"/>
    <x v="7"/>
    <m/>
    <m/>
    <m/>
    <m/>
    <m/>
    <n v="0"/>
    <m/>
    <n v="0"/>
    <n v="0"/>
    <n v="0"/>
    <n v="0"/>
    <m/>
    <n v="0"/>
    <m/>
    <n v="0"/>
    <n v="0"/>
    <n v="0"/>
    <n v="0"/>
    <m/>
    <n v="0"/>
    <n v="0"/>
    <m/>
  </r>
  <r>
    <n v="2556"/>
    <x v="2"/>
    <x v="9"/>
    <x v="4"/>
    <m/>
    <m/>
    <x v="35"/>
    <x v="6"/>
    <x v="15"/>
    <x v="7"/>
    <m/>
    <m/>
    <m/>
    <m/>
    <m/>
    <n v="0"/>
    <m/>
    <n v="0"/>
    <n v="0"/>
    <n v="0"/>
    <n v="0"/>
    <m/>
    <n v="0"/>
    <m/>
    <n v="0"/>
    <n v="0"/>
    <n v="0"/>
    <n v="0"/>
    <m/>
    <n v="0"/>
    <n v="0"/>
    <m/>
  </r>
  <r>
    <n v="2557"/>
    <x v="2"/>
    <x v="9"/>
    <x v="4"/>
    <m/>
    <m/>
    <x v="35"/>
    <x v="6"/>
    <x v="15"/>
    <x v="7"/>
    <m/>
    <m/>
    <m/>
    <m/>
    <m/>
    <n v="0"/>
    <m/>
    <n v="0"/>
    <n v="0"/>
    <n v="0"/>
    <n v="0"/>
    <m/>
    <n v="0"/>
    <m/>
    <n v="0"/>
    <n v="0"/>
    <n v="0"/>
    <n v="0"/>
    <m/>
    <n v="0"/>
    <n v="0"/>
    <m/>
  </r>
  <r>
    <n v="2558"/>
    <x v="2"/>
    <x v="9"/>
    <x v="4"/>
    <m/>
    <m/>
    <x v="35"/>
    <x v="6"/>
    <x v="15"/>
    <x v="7"/>
    <m/>
    <m/>
    <m/>
    <m/>
    <m/>
    <n v="0"/>
    <m/>
    <n v="0"/>
    <n v="0"/>
    <n v="0"/>
    <n v="0"/>
    <m/>
    <n v="0"/>
    <m/>
    <n v="0"/>
    <n v="0"/>
    <n v="0"/>
    <n v="0"/>
    <m/>
    <n v="0"/>
    <n v="0"/>
    <m/>
  </r>
  <r>
    <n v="2559"/>
    <x v="2"/>
    <x v="9"/>
    <x v="4"/>
    <m/>
    <m/>
    <x v="35"/>
    <x v="6"/>
    <x v="15"/>
    <x v="7"/>
    <m/>
    <m/>
    <m/>
    <m/>
    <m/>
    <n v="0"/>
    <m/>
    <n v="0"/>
    <n v="0"/>
    <n v="0"/>
    <n v="0"/>
    <m/>
    <n v="0"/>
    <m/>
    <n v="0"/>
    <n v="0"/>
    <n v="0"/>
    <n v="0"/>
    <m/>
    <n v="0"/>
    <n v="0"/>
    <m/>
  </r>
  <r>
    <n v="2560"/>
    <x v="2"/>
    <x v="9"/>
    <x v="4"/>
    <m/>
    <m/>
    <x v="35"/>
    <x v="6"/>
    <x v="15"/>
    <x v="7"/>
    <m/>
    <m/>
    <m/>
    <m/>
    <m/>
    <n v="0"/>
    <m/>
    <n v="0"/>
    <n v="0"/>
    <n v="0"/>
    <n v="0"/>
    <m/>
    <n v="0"/>
    <m/>
    <n v="0"/>
    <n v="0"/>
    <n v="0"/>
    <n v="0"/>
    <m/>
    <n v="0"/>
    <n v="0"/>
    <m/>
  </r>
  <r>
    <n v="2561"/>
    <x v="2"/>
    <x v="9"/>
    <x v="4"/>
    <m/>
    <m/>
    <x v="35"/>
    <x v="6"/>
    <x v="15"/>
    <x v="7"/>
    <m/>
    <m/>
    <m/>
    <m/>
    <m/>
    <n v="0"/>
    <m/>
    <n v="0"/>
    <n v="0"/>
    <n v="0"/>
    <n v="0"/>
    <m/>
    <n v="0"/>
    <m/>
    <n v="0"/>
    <n v="0"/>
    <n v="0"/>
    <n v="0"/>
    <m/>
    <n v="0"/>
    <n v="0"/>
    <m/>
  </r>
  <r>
    <n v="2562"/>
    <x v="2"/>
    <x v="9"/>
    <x v="4"/>
    <m/>
    <m/>
    <x v="35"/>
    <x v="6"/>
    <x v="15"/>
    <x v="7"/>
    <m/>
    <m/>
    <m/>
    <m/>
    <m/>
    <n v="0"/>
    <m/>
    <n v="0"/>
    <n v="0"/>
    <n v="0"/>
    <n v="0"/>
    <m/>
    <n v="0"/>
    <m/>
    <n v="0"/>
    <n v="0"/>
    <n v="0"/>
    <n v="0"/>
    <m/>
    <n v="0"/>
    <n v="0"/>
    <m/>
  </r>
  <r>
    <n v="2563"/>
    <x v="2"/>
    <x v="9"/>
    <x v="4"/>
    <m/>
    <m/>
    <x v="35"/>
    <x v="6"/>
    <x v="15"/>
    <x v="7"/>
    <m/>
    <m/>
    <m/>
    <m/>
    <m/>
    <n v="0"/>
    <m/>
    <n v="0"/>
    <n v="0"/>
    <n v="0"/>
    <n v="0"/>
    <m/>
    <n v="0"/>
    <m/>
    <n v="0"/>
    <n v="0"/>
    <n v="0"/>
    <n v="0"/>
    <m/>
    <n v="0"/>
    <n v="0"/>
    <m/>
  </r>
  <r>
    <n v="2564"/>
    <x v="2"/>
    <x v="9"/>
    <x v="4"/>
    <m/>
    <m/>
    <x v="35"/>
    <x v="6"/>
    <x v="15"/>
    <x v="7"/>
    <m/>
    <m/>
    <m/>
    <m/>
    <m/>
    <n v="0"/>
    <m/>
    <n v="0"/>
    <n v="0"/>
    <n v="0"/>
    <n v="0"/>
    <m/>
    <n v="0"/>
    <m/>
    <n v="0"/>
    <n v="0"/>
    <n v="0"/>
    <n v="0"/>
    <m/>
    <n v="0"/>
    <n v="0"/>
    <m/>
  </r>
  <r>
    <n v="2565"/>
    <x v="2"/>
    <x v="9"/>
    <x v="4"/>
    <m/>
    <m/>
    <x v="35"/>
    <x v="6"/>
    <x v="15"/>
    <x v="7"/>
    <m/>
    <m/>
    <m/>
    <m/>
    <m/>
    <n v="0"/>
    <m/>
    <n v="0"/>
    <n v="0"/>
    <n v="0"/>
    <n v="0"/>
    <m/>
    <n v="0"/>
    <m/>
    <n v="0"/>
    <n v="0"/>
    <n v="0"/>
    <n v="0"/>
    <m/>
    <n v="0"/>
    <n v="0"/>
    <m/>
  </r>
  <r>
    <n v="2566"/>
    <x v="2"/>
    <x v="9"/>
    <x v="4"/>
    <m/>
    <m/>
    <x v="35"/>
    <x v="6"/>
    <x v="15"/>
    <x v="7"/>
    <m/>
    <m/>
    <m/>
    <m/>
    <m/>
    <n v="0"/>
    <m/>
    <n v="0"/>
    <n v="0"/>
    <n v="0"/>
    <n v="0"/>
    <m/>
    <n v="0"/>
    <m/>
    <n v="0"/>
    <n v="0"/>
    <n v="0"/>
    <n v="0"/>
    <m/>
    <n v="0"/>
    <n v="0"/>
    <m/>
  </r>
  <r>
    <n v="2567"/>
    <x v="2"/>
    <x v="9"/>
    <x v="4"/>
    <m/>
    <m/>
    <x v="35"/>
    <x v="6"/>
    <x v="15"/>
    <x v="7"/>
    <m/>
    <m/>
    <m/>
    <m/>
    <m/>
    <n v="0"/>
    <m/>
    <n v="0"/>
    <n v="0"/>
    <n v="0"/>
    <n v="0"/>
    <m/>
    <n v="0"/>
    <m/>
    <n v="0"/>
    <n v="0"/>
    <n v="0"/>
    <n v="0"/>
    <m/>
    <n v="0"/>
    <n v="0"/>
    <m/>
  </r>
  <r>
    <n v="2568"/>
    <x v="2"/>
    <x v="9"/>
    <x v="4"/>
    <m/>
    <m/>
    <x v="35"/>
    <x v="6"/>
    <x v="15"/>
    <x v="7"/>
    <m/>
    <m/>
    <m/>
    <m/>
    <m/>
    <n v="0"/>
    <m/>
    <n v="0"/>
    <n v="0"/>
    <n v="0"/>
    <n v="0"/>
    <m/>
    <n v="0"/>
    <m/>
    <n v="0"/>
    <n v="0"/>
    <n v="0"/>
    <n v="0"/>
    <m/>
    <n v="0"/>
    <n v="0"/>
    <m/>
  </r>
  <r>
    <n v="2569"/>
    <x v="2"/>
    <x v="9"/>
    <x v="4"/>
    <m/>
    <m/>
    <x v="35"/>
    <x v="6"/>
    <x v="15"/>
    <x v="7"/>
    <m/>
    <m/>
    <m/>
    <m/>
    <m/>
    <n v="0"/>
    <m/>
    <n v="0"/>
    <n v="0"/>
    <n v="0"/>
    <n v="0"/>
    <m/>
    <n v="0"/>
    <m/>
    <n v="0"/>
    <n v="0"/>
    <n v="0"/>
    <n v="0"/>
    <m/>
    <n v="0"/>
    <n v="0"/>
    <m/>
  </r>
  <r>
    <n v="2570"/>
    <x v="2"/>
    <x v="9"/>
    <x v="4"/>
    <m/>
    <m/>
    <x v="35"/>
    <x v="6"/>
    <x v="15"/>
    <x v="7"/>
    <m/>
    <m/>
    <m/>
    <m/>
    <m/>
    <n v="0"/>
    <m/>
    <n v="0"/>
    <n v="0"/>
    <n v="0"/>
    <n v="0"/>
    <m/>
    <n v="0"/>
    <m/>
    <n v="0"/>
    <n v="0"/>
    <n v="0"/>
    <n v="0"/>
    <m/>
    <n v="0"/>
    <n v="0"/>
    <m/>
  </r>
  <r>
    <n v="2571"/>
    <x v="2"/>
    <x v="9"/>
    <x v="4"/>
    <m/>
    <m/>
    <x v="35"/>
    <x v="6"/>
    <x v="15"/>
    <x v="7"/>
    <m/>
    <m/>
    <m/>
    <m/>
    <m/>
    <n v="0"/>
    <m/>
    <n v="0"/>
    <n v="0"/>
    <n v="0"/>
    <n v="0"/>
    <m/>
    <n v="0"/>
    <m/>
    <n v="0"/>
    <n v="0"/>
    <n v="0"/>
    <n v="0"/>
    <m/>
    <n v="0"/>
    <n v="0"/>
    <m/>
  </r>
  <r>
    <n v="2572"/>
    <x v="2"/>
    <x v="9"/>
    <x v="4"/>
    <m/>
    <m/>
    <x v="35"/>
    <x v="6"/>
    <x v="15"/>
    <x v="7"/>
    <m/>
    <m/>
    <m/>
    <m/>
    <m/>
    <n v="0"/>
    <m/>
    <n v="0"/>
    <n v="0"/>
    <n v="0"/>
    <n v="0"/>
    <m/>
    <n v="0"/>
    <m/>
    <n v="0"/>
    <n v="0"/>
    <n v="0"/>
    <n v="0"/>
    <m/>
    <n v="0"/>
    <n v="0"/>
    <m/>
  </r>
  <r>
    <n v="2573"/>
    <x v="2"/>
    <x v="9"/>
    <x v="4"/>
    <m/>
    <m/>
    <x v="35"/>
    <x v="6"/>
    <x v="15"/>
    <x v="7"/>
    <m/>
    <m/>
    <m/>
    <m/>
    <m/>
    <n v="0"/>
    <m/>
    <n v="0"/>
    <n v="0"/>
    <n v="0"/>
    <n v="0"/>
    <m/>
    <n v="0"/>
    <m/>
    <n v="0"/>
    <n v="0"/>
    <n v="0"/>
    <n v="0"/>
    <m/>
    <n v="0"/>
    <n v="0"/>
    <m/>
  </r>
  <r>
    <n v="2574"/>
    <x v="2"/>
    <x v="9"/>
    <x v="4"/>
    <m/>
    <m/>
    <x v="35"/>
    <x v="6"/>
    <x v="15"/>
    <x v="7"/>
    <m/>
    <m/>
    <m/>
    <m/>
    <m/>
    <n v="0"/>
    <m/>
    <n v="0"/>
    <n v="0"/>
    <n v="0"/>
    <n v="0"/>
    <m/>
    <n v="0"/>
    <m/>
    <n v="0"/>
    <n v="0"/>
    <n v="0"/>
    <n v="0"/>
    <m/>
    <n v="0"/>
    <n v="0"/>
    <m/>
  </r>
  <r>
    <n v="2575"/>
    <x v="2"/>
    <x v="9"/>
    <x v="4"/>
    <m/>
    <m/>
    <x v="35"/>
    <x v="6"/>
    <x v="15"/>
    <x v="7"/>
    <m/>
    <m/>
    <m/>
    <m/>
    <m/>
    <n v="0"/>
    <m/>
    <n v="0"/>
    <n v="0"/>
    <n v="0"/>
    <n v="0"/>
    <m/>
    <n v="0"/>
    <m/>
    <n v="0"/>
    <n v="0"/>
    <n v="0"/>
    <n v="0"/>
    <m/>
    <n v="0"/>
    <n v="0"/>
    <m/>
  </r>
  <r>
    <n v="2576"/>
    <x v="2"/>
    <x v="9"/>
    <x v="4"/>
    <m/>
    <m/>
    <x v="35"/>
    <x v="6"/>
    <x v="15"/>
    <x v="7"/>
    <m/>
    <m/>
    <m/>
    <m/>
    <m/>
    <n v="0"/>
    <m/>
    <n v="0"/>
    <n v="0"/>
    <n v="0"/>
    <n v="0"/>
    <m/>
    <n v="0"/>
    <m/>
    <n v="0"/>
    <n v="0"/>
    <n v="0"/>
    <n v="0"/>
    <m/>
    <n v="0"/>
    <n v="0"/>
    <m/>
  </r>
  <r>
    <n v="2577"/>
    <x v="2"/>
    <x v="9"/>
    <x v="4"/>
    <m/>
    <m/>
    <x v="35"/>
    <x v="6"/>
    <x v="15"/>
    <x v="7"/>
    <m/>
    <m/>
    <m/>
    <m/>
    <m/>
    <n v="0"/>
    <m/>
    <n v="0"/>
    <n v="0"/>
    <n v="0"/>
    <n v="0"/>
    <m/>
    <n v="0"/>
    <m/>
    <n v="0"/>
    <n v="0"/>
    <n v="0"/>
    <n v="0"/>
    <m/>
    <n v="0"/>
    <n v="0"/>
    <m/>
  </r>
  <r>
    <n v="2578"/>
    <x v="2"/>
    <x v="9"/>
    <x v="4"/>
    <m/>
    <m/>
    <x v="35"/>
    <x v="6"/>
    <x v="15"/>
    <x v="7"/>
    <m/>
    <m/>
    <m/>
    <m/>
    <m/>
    <n v="0"/>
    <m/>
    <n v="0"/>
    <n v="0"/>
    <n v="0"/>
    <n v="0"/>
    <m/>
    <n v="0"/>
    <m/>
    <n v="0"/>
    <n v="0"/>
    <n v="0"/>
    <n v="0"/>
    <m/>
    <n v="0"/>
    <n v="0"/>
    <m/>
  </r>
  <r>
    <n v="2579"/>
    <x v="2"/>
    <x v="9"/>
    <x v="4"/>
    <m/>
    <m/>
    <x v="35"/>
    <x v="6"/>
    <x v="15"/>
    <x v="7"/>
    <m/>
    <m/>
    <m/>
    <m/>
    <m/>
    <n v="0"/>
    <m/>
    <n v="0"/>
    <n v="0"/>
    <n v="0"/>
    <n v="0"/>
    <m/>
    <n v="0"/>
    <m/>
    <n v="0"/>
    <n v="0"/>
    <n v="0"/>
    <n v="0"/>
    <m/>
    <n v="0"/>
    <n v="0"/>
    <m/>
  </r>
  <r>
    <n v="2580"/>
    <x v="2"/>
    <x v="9"/>
    <x v="4"/>
    <m/>
    <m/>
    <x v="35"/>
    <x v="6"/>
    <x v="15"/>
    <x v="7"/>
    <m/>
    <m/>
    <m/>
    <m/>
    <m/>
    <n v="0"/>
    <m/>
    <n v="0"/>
    <n v="0"/>
    <n v="0"/>
    <n v="0"/>
    <m/>
    <n v="0"/>
    <m/>
    <n v="0"/>
    <n v="0"/>
    <n v="0"/>
    <n v="0"/>
    <m/>
    <n v="0"/>
    <n v="0"/>
    <m/>
  </r>
  <r>
    <n v="2581"/>
    <x v="2"/>
    <x v="9"/>
    <x v="4"/>
    <m/>
    <m/>
    <x v="35"/>
    <x v="6"/>
    <x v="15"/>
    <x v="7"/>
    <m/>
    <m/>
    <m/>
    <m/>
    <m/>
    <n v="0"/>
    <m/>
    <n v="0"/>
    <n v="0"/>
    <n v="0"/>
    <n v="0"/>
    <m/>
    <n v="0"/>
    <m/>
    <n v="0"/>
    <n v="0"/>
    <n v="0"/>
    <n v="0"/>
    <m/>
    <n v="0"/>
    <n v="0"/>
    <m/>
  </r>
  <r>
    <n v="2582"/>
    <x v="2"/>
    <x v="9"/>
    <x v="4"/>
    <m/>
    <m/>
    <x v="35"/>
    <x v="6"/>
    <x v="15"/>
    <x v="7"/>
    <m/>
    <m/>
    <m/>
    <m/>
    <m/>
    <n v="0"/>
    <m/>
    <n v="0"/>
    <n v="0"/>
    <n v="0"/>
    <n v="0"/>
    <m/>
    <n v="0"/>
    <m/>
    <n v="0"/>
    <n v="0"/>
    <n v="0"/>
    <n v="0"/>
    <m/>
    <n v="0"/>
    <n v="0"/>
    <m/>
  </r>
  <r>
    <n v="2583"/>
    <x v="2"/>
    <x v="9"/>
    <x v="4"/>
    <m/>
    <m/>
    <x v="35"/>
    <x v="6"/>
    <x v="15"/>
    <x v="7"/>
    <m/>
    <m/>
    <m/>
    <m/>
    <m/>
    <n v="0"/>
    <m/>
    <n v="0"/>
    <n v="0"/>
    <n v="0"/>
    <n v="0"/>
    <m/>
    <n v="0"/>
    <m/>
    <n v="0"/>
    <n v="0"/>
    <n v="0"/>
    <n v="0"/>
    <m/>
    <n v="0"/>
    <n v="0"/>
    <m/>
  </r>
  <r>
    <n v="2584"/>
    <x v="2"/>
    <x v="9"/>
    <x v="4"/>
    <m/>
    <m/>
    <x v="35"/>
    <x v="6"/>
    <x v="15"/>
    <x v="7"/>
    <m/>
    <m/>
    <m/>
    <m/>
    <m/>
    <n v="0"/>
    <m/>
    <n v="0"/>
    <n v="0"/>
    <n v="0"/>
    <n v="0"/>
    <m/>
    <n v="0"/>
    <m/>
    <n v="0"/>
    <n v="0"/>
    <n v="0"/>
    <n v="0"/>
    <m/>
    <n v="0"/>
    <n v="0"/>
    <m/>
  </r>
  <r>
    <n v="2585"/>
    <x v="2"/>
    <x v="9"/>
    <x v="4"/>
    <m/>
    <m/>
    <x v="35"/>
    <x v="6"/>
    <x v="15"/>
    <x v="7"/>
    <m/>
    <m/>
    <m/>
    <m/>
    <m/>
    <n v="0"/>
    <m/>
    <n v="0"/>
    <n v="0"/>
    <n v="0"/>
    <n v="0"/>
    <m/>
    <n v="0"/>
    <m/>
    <n v="0"/>
    <n v="0"/>
    <n v="0"/>
    <n v="0"/>
    <m/>
    <n v="0"/>
    <n v="0"/>
    <m/>
  </r>
  <r>
    <n v="2586"/>
    <x v="2"/>
    <x v="9"/>
    <x v="4"/>
    <m/>
    <m/>
    <x v="35"/>
    <x v="6"/>
    <x v="15"/>
    <x v="7"/>
    <m/>
    <m/>
    <m/>
    <m/>
    <m/>
    <n v="0"/>
    <m/>
    <n v="0"/>
    <n v="0"/>
    <n v="0"/>
    <n v="0"/>
    <m/>
    <n v="0"/>
    <m/>
    <n v="0"/>
    <n v="0"/>
    <n v="0"/>
    <n v="0"/>
    <m/>
    <n v="0"/>
    <n v="0"/>
    <m/>
  </r>
  <r>
    <n v="2587"/>
    <x v="2"/>
    <x v="9"/>
    <x v="4"/>
    <m/>
    <m/>
    <x v="35"/>
    <x v="6"/>
    <x v="15"/>
    <x v="7"/>
    <m/>
    <m/>
    <m/>
    <m/>
    <m/>
    <n v="0"/>
    <m/>
    <n v="0"/>
    <n v="0"/>
    <n v="0"/>
    <n v="0"/>
    <m/>
    <n v="0"/>
    <m/>
    <n v="0"/>
    <n v="0"/>
    <n v="0"/>
    <n v="0"/>
    <m/>
    <n v="0"/>
    <n v="0"/>
    <m/>
  </r>
  <r>
    <n v="2588"/>
    <x v="2"/>
    <x v="9"/>
    <x v="4"/>
    <m/>
    <m/>
    <x v="35"/>
    <x v="6"/>
    <x v="15"/>
    <x v="7"/>
    <m/>
    <m/>
    <m/>
    <m/>
    <m/>
    <n v="0"/>
    <m/>
    <n v="0"/>
    <n v="0"/>
    <n v="0"/>
    <n v="0"/>
    <m/>
    <n v="0"/>
    <m/>
    <n v="0"/>
    <n v="0"/>
    <n v="0"/>
    <n v="0"/>
    <m/>
    <n v="0"/>
    <n v="0"/>
    <m/>
  </r>
  <r>
    <n v="2589"/>
    <x v="2"/>
    <x v="9"/>
    <x v="4"/>
    <m/>
    <m/>
    <x v="35"/>
    <x v="6"/>
    <x v="15"/>
    <x v="7"/>
    <m/>
    <m/>
    <m/>
    <m/>
    <m/>
    <n v="0"/>
    <m/>
    <n v="0"/>
    <n v="0"/>
    <n v="0"/>
    <n v="0"/>
    <m/>
    <n v="0"/>
    <m/>
    <n v="0"/>
    <n v="0"/>
    <n v="0"/>
    <n v="0"/>
    <m/>
    <n v="0"/>
    <n v="0"/>
    <m/>
  </r>
  <r>
    <n v="2590"/>
    <x v="2"/>
    <x v="9"/>
    <x v="4"/>
    <m/>
    <m/>
    <x v="35"/>
    <x v="6"/>
    <x v="15"/>
    <x v="7"/>
    <m/>
    <m/>
    <m/>
    <m/>
    <m/>
    <n v="0"/>
    <m/>
    <n v="0"/>
    <n v="0"/>
    <n v="0"/>
    <n v="0"/>
    <m/>
    <n v="0"/>
    <m/>
    <n v="0"/>
    <n v="0"/>
    <n v="0"/>
    <n v="0"/>
    <m/>
    <n v="0"/>
    <n v="0"/>
    <m/>
  </r>
  <r>
    <n v="2591"/>
    <x v="2"/>
    <x v="9"/>
    <x v="4"/>
    <m/>
    <m/>
    <x v="35"/>
    <x v="6"/>
    <x v="15"/>
    <x v="7"/>
    <m/>
    <m/>
    <m/>
    <m/>
    <m/>
    <n v="0"/>
    <m/>
    <n v="0"/>
    <n v="0"/>
    <n v="0"/>
    <n v="0"/>
    <m/>
    <n v="0"/>
    <m/>
    <n v="0"/>
    <n v="0"/>
    <n v="0"/>
    <n v="0"/>
    <m/>
    <n v="0"/>
    <n v="0"/>
    <m/>
  </r>
  <r>
    <n v="2592"/>
    <x v="2"/>
    <x v="9"/>
    <x v="4"/>
    <m/>
    <m/>
    <x v="35"/>
    <x v="6"/>
    <x v="15"/>
    <x v="7"/>
    <m/>
    <m/>
    <m/>
    <m/>
    <m/>
    <n v="0"/>
    <m/>
    <n v="0"/>
    <n v="0"/>
    <n v="0"/>
    <n v="0"/>
    <m/>
    <n v="0"/>
    <m/>
    <n v="0"/>
    <n v="0"/>
    <n v="0"/>
    <n v="0"/>
    <m/>
    <n v="0"/>
    <n v="0"/>
    <m/>
  </r>
  <r>
    <n v="2593"/>
    <x v="2"/>
    <x v="9"/>
    <x v="4"/>
    <m/>
    <m/>
    <x v="35"/>
    <x v="6"/>
    <x v="15"/>
    <x v="7"/>
    <m/>
    <m/>
    <m/>
    <m/>
    <m/>
    <n v="0"/>
    <m/>
    <n v="0"/>
    <n v="0"/>
    <n v="0"/>
    <n v="0"/>
    <m/>
    <n v="0"/>
    <m/>
    <n v="0"/>
    <n v="0"/>
    <n v="0"/>
    <n v="0"/>
    <m/>
    <n v="0"/>
    <n v="0"/>
    <m/>
  </r>
  <r>
    <n v="2594"/>
    <x v="2"/>
    <x v="9"/>
    <x v="4"/>
    <m/>
    <m/>
    <x v="35"/>
    <x v="6"/>
    <x v="15"/>
    <x v="7"/>
    <m/>
    <m/>
    <m/>
    <m/>
    <m/>
    <n v="0"/>
    <m/>
    <n v="0"/>
    <n v="0"/>
    <n v="0"/>
    <n v="0"/>
    <m/>
    <n v="0"/>
    <m/>
    <n v="0"/>
    <n v="0"/>
    <n v="0"/>
    <n v="0"/>
    <m/>
    <n v="0"/>
    <n v="0"/>
    <m/>
  </r>
  <r>
    <n v="2595"/>
    <x v="2"/>
    <x v="9"/>
    <x v="4"/>
    <m/>
    <m/>
    <x v="35"/>
    <x v="6"/>
    <x v="15"/>
    <x v="7"/>
    <m/>
    <m/>
    <m/>
    <m/>
    <m/>
    <n v="0"/>
    <m/>
    <n v="0"/>
    <n v="0"/>
    <n v="0"/>
    <n v="0"/>
    <m/>
    <n v="0"/>
    <m/>
    <n v="0"/>
    <n v="0"/>
    <n v="0"/>
    <n v="0"/>
    <m/>
    <n v="0"/>
    <n v="0"/>
    <m/>
  </r>
  <r>
    <n v="2596"/>
    <x v="2"/>
    <x v="9"/>
    <x v="4"/>
    <m/>
    <m/>
    <x v="35"/>
    <x v="6"/>
    <x v="15"/>
    <x v="7"/>
    <m/>
    <m/>
    <m/>
    <m/>
    <m/>
    <n v="0"/>
    <m/>
    <n v="0"/>
    <n v="0"/>
    <n v="0"/>
    <n v="0"/>
    <m/>
    <n v="0"/>
    <m/>
    <n v="0"/>
    <n v="0"/>
    <n v="0"/>
    <n v="0"/>
    <m/>
    <n v="0"/>
    <n v="0"/>
    <m/>
  </r>
  <r>
    <n v="2597"/>
    <x v="2"/>
    <x v="9"/>
    <x v="4"/>
    <m/>
    <m/>
    <x v="35"/>
    <x v="6"/>
    <x v="15"/>
    <x v="7"/>
    <m/>
    <m/>
    <m/>
    <m/>
    <m/>
    <n v="0"/>
    <m/>
    <n v="0"/>
    <n v="0"/>
    <n v="0"/>
    <n v="0"/>
    <m/>
    <n v="0"/>
    <m/>
    <n v="0"/>
    <n v="0"/>
    <n v="0"/>
    <n v="0"/>
    <m/>
    <n v="0"/>
    <n v="0"/>
    <m/>
  </r>
  <r>
    <n v="2598"/>
    <x v="2"/>
    <x v="9"/>
    <x v="4"/>
    <m/>
    <m/>
    <x v="35"/>
    <x v="6"/>
    <x v="15"/>
    <x v="7"/>
    <m/>
    <m/>
    <m/>
    <m/>
    <m/>
    <n v="0"/>
    <m/>
    <n v="0"/>
    <n v="0"/>
    <n v="0"/>
    <n v="0"/>
    <m/>
    <n v="0"/>
    <m/>
    <n v="0"/>
    <n v="0"/>
    <n v="0"/>
    <n v="0"/>
    <m/>
    <n v="0"/>
    <n v="0"/>
    <m/>
  </r>
  <r>
    <n v="2599"/>
    <x v="2"/>
    <x v="9"/>
    <x v="4"/>
    <m/>
    <m/>
    <x v="35"/>
    <x v="6"/>
    <x v="15"/>
    <x v="7"/>
    <m/>
    <m/>
    <m/>
    <m/>
    <m/>
    <n v="0"/>
    <m/>
    <n v="0"/>
    <n v="0"/>
    <n v="0"/>
    <n v="0"/>
    <m/>
    <n v="0"/>
    <m/>
    <n v="0"/>
    <n v="0"/>
    <n v="0"/>
    <n v="0"/>
    <m/>
    <n v="0"/>
    <n v="0"/>
    <m/>
  </r>
  <r>
    <n v="2600"/>
    <x v="2"/>
    <x v="9"/>
    <x v="4"/>
    <m/>
    <m/>
    <x v="35"/>
    <x v="6"/>
    <x v="15"/>
    <x v="7"/>
    <m/>
    <m/>
    <m/>
    <m/>
    <m/>
    <n v="0"/>
    <m/>
    <n v="0"/>
    <n v="0"/>
    <n v="0"/>
    <n v="0"/>
    <m/>
    <n v="0"/>
    <m/>
    <n v="0"/>
    <n v="0"/>
    <n v="0"/>
    <n v="0"/>
    <m/>
    <n v="0"/>
    <n v="0"/>
    <m/>
  </r>
  <r>
    <n v="2601"/>
    <x v="2"/>
    <x v="9"/>
    <x v="4"/>
    <m/>
    <m/>
    <x v="35"/>
    <x v="6"/>
    <x v="15"/>
    <x v="7"/>
    <m/>
    <m/>
    <m/>
    <m/>
    <m/>
    <n v="0"/>
    <m/>
    <n v="0"/>
    <n v="0"/>
    <n v="0"/>
    <n v="0"/>
    <m/>
    <n v="0"/>
    <m/>
    <n v="0"/>
    <n v="0"/>
    <n v="0"/>
    <n v="0"/>
    <m/>
    <n v="0"/>
    <n v="0"/>
    <m/>
  </r>
  <r>
    <n v="2602"/>
    <x v="2"/>
    <x v="9"/>
    <x v="4"/>
    <m/>
    <m/>
    <x v="35"/>
    <x v="6"/>
    <x v="15"/>
    <x v="7"/>
    <m/>
    <m/>
    <m/>
    <m/>
    <m/>
    <n v="0"/>
    <m/>
    <n v="0"/>
    <n v="0"/>
    <n v="0"/>
    <n v="0"/>
    <m/>
    <n v="0"/>
    <m/>
    <n v="0"/>
    <n v="0"/>
    <n v="0"/>
    <n v="0"/>
    <m/>
    <n v="0"/>
    <n v="0"/>
    <m/>
  </r>
  <r>
    <n v="2603"/>
    <x v="2"/>
    <x v="9"/>
    <x v="4"/>
    <m/>
    <m/>
    <x v="35"/>
    <x v="6"/>
    <x v="15"/>
    <x v="7"/>
    <m/>
    <m/>
    <m/>
    <m/>
    <m/>
    <n v="0"/>
    <m/>
    <n v="0"/>
    <n v="0"/>
    <n v="0"/>
    <n v="0"/>
    <m/>
    <n v="0"/>
    <m/>
    <n v="0"/>
    <n v="0"/>
    <n v="0"/>
    <n v="0"/>
    <m/>
    <n v="0"/>
    <n v="0"/>
    <m/>
  </r>
  <r>
    <n v="2604"/>
    <x v="2"/>
    <x v="9"/>
    <x v="4"/>
    <m/>
    <m/>
    <x v="35"/>
    <x v="6"/>
    <x v="15"/>
    <x v="7"/>
    <m/>
    <m/>
    <m/>
    <m/>
    <m/>
    <n v="0"/>
    <m/>
    <n v="0"/>
    <n v="0"/>
    <n v="0"/>
    <n v="0"/>
    <m/>
    <n v="0"/>
    <m/>
    <n v="0"/>
    <n v="0"/>
    <n v="0"/>
    <n v="0"/>
    <m/>
    <n v="0"/>
    <n v="0"/>
    <m/>
  </r>
  <r>
    <n v="2605"/>
    <x v="2"/>
    <x v="9"/>
    <x v="4"/>
    <m/>
    <m/>
    <x v="35"/>
    <x v="6"/>
    <x v="15"/>
    <x v="7"/>
    <m/>
    <m/>
    <m/>
    <m/>
    <m/>
    <n v="0"/>
    <m/>
    <n v="0"/>
    <n v="0"/>
    <n v="0"/>
    <n v="0"/>
    <m/>
    <n v="0"/>
    <m/>
    <n v="0"/>
    <n v="0"/>
    <n v="0"/>
    <n v="0"/>
    <m/>
    <n v="0"/>
    <n v="0"/>
    <m/>
  </r>
  <r>
    <n v="2606"/>
    <x v="2"/>
    <x v="9"/>
    <x v="4"/>
    <m/>
    <m/>
    <x v="35"/>
    <x v="6"/>
    <x v="15"/>
    <x v="7"/>
    <m/>
    <m/>
    <m/>
    <m/>
    <m/>
    <n v="0"/>
    <m/>
    <n v="0"/>
    <n v="0"/>
    <n v="0"/>
    <n v="0"/>
    <m/>
    <n v="0"/>
    <m/>
    <n v="0"/>
    <n v="0"/>
    <n v="0"/>
    <n v="0"/>
    <m/>
    <n v="0"/>
    <n v="0"/>
    <m/>
  </r>
  <r>
    <n v="2607"/>
    <x v="2"/>
    <x v="9"/>
    <x v="4"/>
    <m/>
    <m/>
    <x v="35"/>
    <x v="6"/>
    <x v="15"/>
    <x v="7"/>
    <m/>
    <m/>
    <m/>
    <m/>
    <m/>
    <n v="0"/>
    <m/>
    <n v="0"/>
    <n v="0"/>
    <n v="0"/>
    <n v="0"/>
    <m/>
    <n v="0"/>
    <m/>
    <n v="0"/>
    <n v="0"/>
    <n v="0"/>
    <n v="0"/>
    <m/>
    <n v="0"/>
    <n v="0"/>
    <m/>
  </r>
  <r>
    <n v="2608"/>
    <x v="2"/>
    <x v="9"/>
    <x v="4"/>
    <m/>
    <m/>
    <x v="35"/>
    <x v="6"/>
    <x v="15"/>
    <x v="7"/>
    <m/>
    <m/>
    <m/>
    <m/>
    <m/>
    <n v="0"/>
    <m/>
    <n v="0"/>
    <n v="0"/>
    <n v="0"/>
    <n v="0"/>
    <m/>
    <n v="0"/>
    <m/>
    <n v="0"/>
    <n v="0"/>
    <n v="0"/>
    <n v="0"/>
    <m/>
    <n v="0"/>
    <n v="0"/>
    <m/>
  </r>
  <r>
    <n v="2609"/>
    <x v="2"/>
    <x v="9"/>
    <x v="4"/>
    <m/>
    <m/>
    <x v="35"/>
    <x v="6"/>
    <x v="15"/>
    <x v="7"/>
    <m/>
    <m/>
    <m/>
    <m/>
    <m/>
    <n v="0"/>
    <m/>
    <n v="0"/>
    <n v="0"/>
    <n v="0"/>
    <n v="0"/>
    <m/>
    <n v="0"/>
    <m/>
    <n v="0"/>
    <n v="0"/>
    <n v="0"/>
    <n v="0"/>
    <m/>
    <n v="0"/>
    <n v="0"/>
    <m/>
  </r>
  <r>
    <n v="2610"/>
    <x v="2"/>
    <x v="9"/>
    <x v="4"/>
    <m/>
    <m/>
    <x v="35"/>
    <x v="6"/>
    <x v="15"/>
    <x v="7"/>
    <m/>
    <m/>
    <m/>
    <m/>
    <m/>
    <n v="0"/>
    <m/>
    <n v="0"/>
    <n v="0"/>
    <n v="0"/>
    <n v="0"/>
    <m/>
    <n v="0"/>
    <m/>
    <n v="0"/>
    <n v="0"/>
    <n v="0"/>
    <n v="0"/>
    <m/>
    <n v="0"/>
    <n v="0"/>
    <m/>
  </r>
  <r>
    <n v="2611"/>
    <x v="2"/>
    <x v="9"/>
    <x v="4"/>
    <m/>
    <m/>
    <x v="35"/>
    <x v="6"/>
    <x v="15"/>
    <x v="7"/>
    <m/>
    <m/>
    <m/>
    <m/>
    <m/>
    <n v="0"/>
    <m/>
    <n v="0"/>
    <n v="0"/>
    <n v="0"/>
    <n v="0"/>
    <m/>
    <n v="0"/>
    <m/>
    <n v="0"/>
    <n v="0"/>
    <n v="0"/>
    <n v="0"/>
    <m/>
    <n v="0"/>
    <n v="0"/>
    <m/>
  </r>
  <r>
    <n v="2612"/>
    <x v="2"/>
    <x v="9"/>
    <x v="4"/>
    <m/>
    <m/>
    <x v="35"/>
    <x v="6"/>
    <x v="15"/>
    <x v="7"/>
    <m/>
    <m/>
    <m/>
    <m/>
    <m/>
    <n v="0"/>
    <m/>
    <n v="0"/>
    <n v="0"/>
    <n v="0"/>
    <n v="0"/>
    <m/>
    <n v="0"/>
    <m/>
    <n v="0"/>
    <n v="0"/>
    <n v="0"/>
    <n v="0"/>
    <m/>
    <n v="0"/>
    <n v="0"/>
    <m/>
  </r>
  <r>
    <n v="2613"/>
    <x v="2"/>
    <x v="9"/>
    <x v="4"/>
    <m/>
    <m/>
    <x v="35"/>
    <x v="6"/>
    <x v="15"/>
    <x v="7"/>
    <m/>
    <m/>
    <m/>
    <m/>
    <m/>
    <n v="0"/>
    <m/>
    <n v="0"/>
    <n v="0"/>
    <n v="0"/>
    <n v="0"/>
    <m/>
    <n v="0"/>
    <m/>
    <n v="0"/>
    <n v="0"/>
    <n v="0"/>
    <n v="0"/>
    <m/>
    <n v="0"/>
    <n v="0"/>
    <m/>
  </r>
  <r>
    <n v="2614"/>
    <x v="2"/>
    <x v="9"/>
    <x v="4"/>
    <m/>
    <m/>
    <x v="35"/>
    <x v="6"/>
    <x v="15"/>
    <x v="7"/>
    <m/>
    <m/>
    <m/>
    <m/>
    <m/>
    <n v="0"/>
    <m/>
    <n v="0"/>
    <n v="0"/>
    <n v="0"/>
    <n v="0"/>
    <m/>
    <n v="0"/>
    <m/>
    <n v="0"/>
    <n v="0"/>
    <n v="0"/>
    <n v="0"/>
    <m/>
    <n v="0"/>
    <n v="0"/>
    <m/>
  </r>
  <r>
    <n v="2615"/>
    <x v="2"/>
    <x v="9"/>
    <x v="4"/>
    <m/>
    <m/>
    <x v="35"/>
    <x v="6"/>
    <x v="15"/>
    <x v="7"/>
    <m/>
    <m/>
    <m/>
    <m/>
    <m/>
    <n v="0"/>
    <m/>
    <n v="0"/>
    <n v="0"/>
    <n v="0"/>
    <n v="0"/>
    <m/>
    <n v="0"/>
    <m/>
    <n v="0"/>
    <n v="0"/>
    <n v="0"/>
    <n v="0"/>
    <m/>
    <n v="0"/>
    <n v="0"/>
    <m/>
  </r>
  <r>
    <n v="2616"/>
    <x v="2"/>
    <x v="9"/>
    <x v="4"/>
    <m/>
    <m/>
    <x v="35"/>
    <x v="6"/>
    <x v="15"/>
    <x v="7"/>
    <m/>
    <m/>
    <m/>
    <m/>
    <m/>
    <n v="0"/>
    <m/>
    <n v="0"/>
    <n v="0"/>
    <n v="0"/>
    <n v="0"/>
    <m/>
    <n v="0"/>
    <m/>
    <n v="0"/>
    <n v="0"/>
    <n v="0"/>
    <n v="0"/>
    <m/>
    <n v="0"/>
    <n v="0"/>
    <m/>
  </r>
  <r>
    <n v="2617"/>
    <x v="2"/>
    <x v="9"/>
    <x v="4"/>
    <m/>
    <m/>
    <x v="35"/>
    <x v="6"/>
    <x v="15"/>
    <x v="7"/>
    <m/>
    <m/>
    <m/>
    <m/>
    <m/>
    <n v="0"/>
    <m/>
    <n v="0"/>
    <n v="0"/>
    <n v="0"/>
    <n v="0"/>
    <m/>
    <n v="0"/>
    <m/>
    <n v="0"/>
    <n v="0"/>
    <n v="0"/>
    <n v="0"/>
    <m/>
    <n v="0"/>
    <n v="0"/>
    <m/>
  </r>
  <r>
    <n v="2618"/>
    <x v="2"/>
    <x v="9"/>
    <x v="4"/>
    <m/>
    <m/>
    <x v="35"/>
    <x v="6"/>
    <x v="15"/>
    <x v="7"/>
    <m/>
    <m/>
    <m/>
    <m/>
    <m/>
    <n v="0"/>
    <m/>
    <n v="0"/>
    <n v="0"/>
    <n v="0"/>
    <n v="0"/>
    <m/>
    <n v="0"/>
    <m/>
    <n v="0"/>
    <n v="0"/>
    <n v="0"/>
    <n v="0"/>
    <m/>
    <n v="0"/>
    <n v="0"/>
    <m/>
  </r>
  <r>
    <n v="2619"/>
    <x v="2"/>
    <x v="9"/>
    <x v="4"/>
    <m/>
    <m/>
    <x v="35"/>
    <x v="6"/>
    <x v="15"/>
    <x v="7"/>
    <m/>
    <m/>
    <m/>
    <m/>
    <m/>
    <n v="0"/>
    <m/>
    <n v="0"/>
    <n v="0"/>
    <n v="0"/>
    <n v="0"/>
    <m/>
    <n v="0"/>
    <m/>
    <n v="0"/>
    <n v="0"/>
    <n v="0"/>
    <n v="0"/>
    <m/>
    <n v="0"/>
    <n v="0"/>
    <m/>
  </r>
  <r>
    <n v="2620"/>
    <x v="2"/>
    <x v="9"/>
    <x v="4"/>
    <m/>
    <m/>
    <x v="35"/>
    <x v="6"/>
    <x v="15"/>
    <x v="7"/>
    <m/>
    <m/>
    <m/>
    <m/>
    <m/>
    <n v="0"/>
    <m/>
    <n v="0"/>
    <n v="0"/>
    <n v="0"/>
    <n v="0"/>
    <m/>
    <n v="0"/>
    <m/>
    <n v="0"/>
    <n v="0"/>
    <n v="0"/>
    <n v="0"/>
    <m/>
    <n v="0"/>
    <n v="0"/>
    <m/>
  </r>
  <r>
    <n v="2621"/>
    <x v="2"/>
    <x v="9"/>
    <x v="4"/>
    <m/>
    <m/>
    <x v="35"/>
    <x v="6"/>
    <x v="15"/>
    <x v="7"/>
    <m/>
    <m/>
    <m/>
    <m/>
    <m/>
    <n v="0"/>
    <m/>
    <n v="0"/>
    <n v="0"/>
    <n v="0"/>
    <n v="0"/>
    <m/>
    <n v="0"/>
    <m/>
    <n v="0"/>
    <n v="0"/>
    <n v="0"/>
    <n v="0"/>
    <m/>
    <n v="0"/>
    <n v="0"/>
    <m/>
  </r>
  <r>
    <n v="2622"/>
    <x v="2"/>
    <x v="9"/>
    <x v="4"/>
    <m/>
    <m/>
    <x v="35"/>
    <x v="6"/>
    <x v="15"/>
    <x v="7"/>
    <m/>
    <m/>
    <m/>
    <m/>
    <m/>
    <n v="0"/>
    <m/>
    <n v="0"/>
    <n v="0"/>
    <n v="0"/>
    <n v="0"/>
    <m/>
    <n v="0"/>
    <m/>
    <n v="0"/>
    <n v="0"/>
    <n v="0"/>
    <n v="0"/>
    <m/>
    <n v="0"/>
    <n v="0"/>
    <m/>
  </r>
  <r>
    <n v="2623"/>
    <x v="2"/>
    <x v="9"/>
    <x v="4"/>
    <m/>
    <m/>
    <x v="35"/>
    <x v="6"/>
    <x v="15"/>
    <x v="7"/>
    <m/>
    <m/>
    <m/>
    <m/>
    <m/>
    <n v="0"/>
    <m/>
    <n v="0"/>
    <n v="0"/>
    <n v="0"/>
    <n v="0"/>
    <m/>
    <n v="0"/>
    <m/>
    <n v="0"/>
    <n v="0"/>
    <n v="0"/>
    <n v="0"/>
    <m/>
    <n v="0"/>
    <n v="0"/>
    <m/>
  </r>
  <r>
    <n v="2624"/>
    <x v="2"/>
    <x v="9"/>
    <x v="4"/>
    <m/>
    <m/>
    <x v="35"/>
    <x v="6"/>
    <x v="15"/>
    <x v="7"/>
    <m/>
    <m/>
    <m/>
    <m/>
    <m/>
    <n v="0"/>
    <m/>
    <n v="0"/>
    <n v="0"/>
    <n v="0"/>
    <n v="0"/>
    <m/>
    <n v="0"/>
    <m/>
    <n v="0"/>
    <n v="0"/>
    <n v="0"/>
    <n v="0"/>
    <m/>
    <n v="0"/>
    <n v="0"/>
    <m/>
  </r>
  <r>
    <n v="2625"/>
    <x v="2"/>
    <x v="9"/>
    <x v="4"/>
    <m/>
    <m/>
    <x v="35"/>
    <x v="6"/>
    <x v="15"/>
    <x v="7"/>
    <m/>
    <m/>
    <m/>
    <m/>
    <m/>
    <n v="0"/>
    <m/>
    <n v="0"/>
    <n v="0"/>
    <n v="0"/>
    <n v="0"/>
    <m/>
    <n v="0"/>
    <m/>
    <n v="0"/>
    <n v="0"/>
    <n v="0"/>
    <n v="0"/>
    <m/>
    <n v="0"/>
    <n v="0"/>
    <m/>
  </r>
  <r>
    <n v="2626"/>
    <x v="2"/>
    <x v="9"/>
    <x v="4"/>
    <m/>
    <m/>
    <x v="35"/>
    <x v="6"/>
    <x v="15"/>
    <x v="7"/>
    <m/>
    <m/>
    <m/>
    <m/>
    <m/>
    <n v="0"/>
    <m/>
    <n v="0"/>
    <n v="0"/>
    <n v="0"/>
    <n v="0"/>
    <m/>
    <n v="0"/>
    <m/>
    <n v="0"/>
    <n v="0"/>
    <n v="0"/>
    <n v="0"/>
    <m/>
    <n v="0"/>
    <n v="0"/>
    <m/>
  </r>
  <r>
    <n v="2627"/>
    <x v="2"/>
    <x v="9"/>
    <x v="4"/>
    <m/>
    <m/>
    <x v="35"/>
    <x v="6"/>
    <x v="15"/>
    <x v="7"/>
    <m/>
    <m/>
    <m/>
    <m/>
    <m/>
    <n v="0"/>
    <m/>
    <n v="0"/>
    <n v="0"/>
    <n v="0"/>
    <n v="0"/>
    <m/>
    <n v="0"/>
    <m/>
    <n v="0"/>
    <n v="0"/>
    <n v="0"/>
    <n v="0"/>
    <m/>
    <n v="0"/>
    <n v="0"/>
    <m/>
  </r>
  <r>
    <n v="2628"/>
    <x v="2"/>
    <x v="9"/>
    <x v="4"/>
    <m/>
    <m/>
    <x v="35"/>
    <x v="6"/>
    <x v="15"/>
    <x v="7"/>
    <m/>
    <m/>
    <m/>
    <m/>
    <m/>
    <n v="0"/>
    <m/>
    <n v="0"/>
    <n v="0"/>
    <n v="0"/>
    <n v="0"/>
    <m/>
    <n v="0"/>
    <m/>
    <n v="0"/>
    <n v="0"/>
    <n v="0"/>
    <n v="0"/>
    <m/>
    <n v="0"/>
    <n v="0"/>
    <m/>
  </r>
  <r>
    <n v="2629"/>
    <x v="2"/>
    <x v="9"/>
    <x v="4"/>
    <m/>
    <m/>
    <x v="35"/>
    <x v="6"/>
    <x v="15"/>
    <x v="7"/>
    <m/>
    <m/>
    <m/>
    <m/>
    <m/>
    <n v="0"/>
    <m/>
    <n v="0"/>
    <n v="0"/>
    <n v="0"/>
    <n v="0"/>
    <m/>
    <n v="0"/>
    <m/>
    <n v="0"/>
    <n v="0"/>
    <n v="0"/>
    <n v="0"/>
    <m/>
    <n v="0"/>
    <n v="0"/>
    <m/>
  </r>
  <r>
    <n v="2630"/>
    <x v="2"/>
    <x v="9"/>
    <x v="4"/>
    <m/>
    <m/>
    <x v="35"/>
    <x v="6"/>
    <x v="15"/>
    <x v="7"/>
    <m/>
    <m/>
    <m/>
    <m/>
    <m/>
    <n v="0"/>
    <m/>
    <n v="0"/>
    <n v="0"/>
    <n v="0"/>
    <n v="0"/>
    <m/>
    <n v="0"/>
    <m/>
    <n v="0"/>
    <n v="0"/>
    <n v="0"/>
    <n v="0"/>
    <m/>
    <n v="0"/>
    <n v="0"/>
    <m/>
  </r>
  <r>
    <n v="2631"/>
    <x v="2"/>
    <x v="9"/>
    <x v="4"/>
    <m/>
    <m/>
    <x v="35"/>
    <x v="6"/>
    <x v="15"/>
    <x v="7"/>
    <m/>
    <m/>
    <m/>
    <m/>
    <m/>
    <n v="0"/>
    <m/>
    <n v="0"/>
    <n v="0"/>
    <n v="0"/>
    <n v="0"/>
    <m/>
    <n v="0"/>
    <m/>
    <n v="0"/>
    <n v="0"/>
    <n v="0"/>
    <n v="0"/>
    <m/>
    <n v="0"/>
    <n v="0"/>
    <m/>
  </r>
  <r>
    <n v="2632"/>
    <x v="2"/>
    <x v="9"/>
    <x v="4"/>
    <m/>
    <m/>
    <x v="35"/>
    <x v="6"/>
    <x v="15"/>
    <x v="7"/>
    <m/>
    <m/>
    <m/>
    <m/>
    <m/>
    <n v="0"/>
    <m/>
    <n v="0"/>
    <n v="0"/>
    <n v="0"/>
    <n v="0"/>
    <m/>
    <n v="0"/>
    <m/>
    <n v="0"/>
    <n v="0"/>
    <n v="0"/>
    <n v="0"/>
    <m/>
    <n v="0"/>
    <n v="0"/>
    <m/>
  </r>
  <r>
    <n v="2633"/>
    <x v="2"/>
    <x v="9"/>
    <x v="4"/>
    <m/>
    <m/>
    <x v="35"/>
    <x v="6"/>
    <x v="15"/>
    <x v="7"/>
    <m/>
    <m/>
    <m/>
    <m/>
    <m/>
    <n v="0"/>
    <m/>
    <n v="0"/>
    <n v="0"/>
    <n v="0"/>
    <n v="0"/>
    <m/>
    <n v="0"/>
    <m/>
    <n v="0"/>
    <n v="0"/>
    <n v="0"/>
    <n v="0"/>
    <m/>
    <n v="0"/>
    <n v="0"/>
    <m/>
  </r>
  <r>
    <n v="2634"/>
    <x v="2"/>
    <x v="9"/>
    <x v="4"/>
    <m/>
    <m/>
    <x v="35"/>
    <x v="6"/>
    <x v="15"/>
    <x v="7"/>
    <m/>
    <m/>
    <m/>
    <m/>
    <m/>
    <n v="0"/>
    <m/>
    <n v="0"/>
    <n v="0"/>
    <n v="0"/>
    <n v="0"/>
    <m/>
    <n v="0"/>
    <m/>
    <n v="0"/>
    <n v="0"/>
    <n v="0"/>
    <n v="0"/>
    <m/>
    <n v="0"/>
    <n v="0"/>
    <m/>
  </r>
  <r>
    <n v="2635"/>
    <x v="2"/>
    <x v="9"/>
    <x v="4"/>
    <m/>
    <m/>
    <x v="35"/>
    <x v="6"/>
    <x v="15"/>
    <x v="7"/>
    <m/>
    <m/>
    <m/>
    <m/>
    <m/>
    <n v="0"/>
    <m/>
    <n v="0"/>
    <n v="0"/>
    <n v="0"/>
    <n v="0"/>
    <m/>
    <n v="0"/>
    <m/>
    <n v="0"/>
    <n v="0"/>
    <n v="0"/>
    <n v="0"/>
    <m/>
    <n v="0"/>
    <n v="0"/>
    <m/>
  </r>
  <r>
    <n v="2636"/>
    <x v="2"/>
    <x v="9"/>
    <x v="4"/>
    <m/>
    <m/>
    <x v="35"/>
    <x v="6"/>
    <x v="15"/>
    <x v="7"/>
    <m/>
    <m/>
    <m/>
    <m/>
    <m/>
    <n v="0"/>
    <m/>
    <n v="0"/>
    <n v="0"/>
    <n v="0"/>
    <n v="0"/>
    <m/>
    <n v="0"/>
    <m/>
    <n v="0"/>
    <n v="0"/>
    <n v="0"/>
    <n v="0"/>
    <m/>
    <n v="0"/>
    <n v="0"/>
    <m/>
  </r>
  <r>
    <n v="2637"/>
    <x v="2"/>
    <x v="9"/>
    <x v="4"/>
    <m/>
    <m/>
    <x v="35"/>
    <x v="6"/>
    <x v="15"/>
    <x v="7"/>
    <m/>
    <m/>
    <m/>
    <m/>
    <m/>
    <n v="0"/>
    <m/>
    <n v="0"/>
    <n v="0"/>
    <n v="0"/>
    <n v="0"/>
    <m/>
    <n v="0"/>
    <m/>
    <n v="0"/>
    <n v="0"/>
    <n v="0"/>
    <n v="0"/>
    <m/>
    <n v="0"/>
    <n v="0"/>
    <m/>
  </r>
  <r>
    <n v="2638"/>
    <x v="2"/>
    <x v="9"/>
    <x v="4"/>
    <m/>
    <m/>
    <x v="35"/>
    <x v="6"/>
    <x v="15"/>
    <x v="7"/>
    <m/>
    <m/>
    <m/>
    <m/>
    <m/>
    <n v="0"/>
    <m/>
    <n v="0"/>
    <n v="0"/>
    <n v="0"/>
    <n v="0"/>
    <m/>
    <n v="0"/>
    <m/>
    <n v="0"/>
    <n v="0"/>
    <n v="0"/>
    <n v="0"/>
    <m/>
    <n v="0"/>
    <n v="0"/>
    <m/>
  </r>
  <r>
    <n v="2639"/>
    <x v="2"/>
    <x v="9"/>
    <x v="4"/>
    <m/>
    <m/>
    <x v="35"/>
    <x v="6"/>
    <x v="15"/>
    <x v="7"/>
    <m/>
    <m/>
    <m/>
    <m/>
    <m/>
    <n v="0"/>
    <m/>
    <n v="0"/>
    <n v="0"/>
    <n v="0"/>
    <n v="0"/>
    <m/>
    <n v="0"/>
    <m/>
    <n v="0"/>
    <n v="0"/>
    <n v="0"/>
    <n v="0"/>
    <m/>
    <n v="0"/>
    <n v="0"/>
    <m/>
  </r>
  <r>
    <n v="2640"/>
    <x v="2"/>
    <x v="9"/>
    <x v="4"/>
    <m/>
    <m/>
    <x v="35"/>
    <x v="6"/>
    <x v="15"/>
    <x v="7"/>
    <m/>
    <m/>
    <m/>
    <m/>
    <m/>
    <n v="0"/>
    <m/>
    <n v="0"/>
    <n v="0"/>
    <n v="0"/>
    <n v="0"/>
    <m/>
    <n v="0"/>
    <m/>
    <n v="0"/>
    <n v="0"/>
    <n v="0"/>
    <n v="0"/>
    <m/>
    <n v="0"/>
    <n v="0"/>
    <m/>
  </r>
  <r>
    <n v="2641"/>
    <x v="2"/>
    <x v="9"/>
    <x v="4"/>
    <m/>
    <m/>
    <x v="35"/>
    <x v="6"/>
    <x v="15"/>
    <x v="7"/>
    <m/>
    <m/>
    <m/>
    <m/>
    <m/>
    <n v="0"/>
    <m/>
    <n v="0"/>
    <n v="0"/>
    <n v="0"/>
    <n v="0"/>
    <m/>
    <n v="0"/>
    <m/>
    <n v="0"/>
    <n v="0"/>
    <n v="0"/>
    <n v="0"/>
    <m/>
    <n v="0"/>
    <n v="0"/>
    <m/>
  </r>
  <r>
    <n v="2642"/>
    <x v="2"/>
    <x v="9"/>
    <x v="4"/>
    <m/>
    <m/>
    <x v="35"/>
    <x v="6"/>
    <x v="15"/>
    <x v="7"/>
    <m/>
    <m/>
    <m/>
    <m/>
    <m/>
    <n v="0"/>
    <m/>
    <n v="0"/>
    <n v="0"/>
    <n v="0"/>
    <n v="0"/>
    <m/>
    <n v="0"/>
    <m/>
    <n v="0"/>
    <n v="0"/>
    <n v="0"/>
    <n v="0"/>
    <m/>
    <n v="0"/>
    <n v="0"/>
    <m/>
  </r>
  <r>
    <n v="2643"/>
    <x v="2"/>
    <x v="9"/>
    <x v="4"/>
    <m/>
    <m/>
    <x v="35"/>
    <x v="6"/>
    <x v="15"/>
    <x v="7"/>
    <m/>
    <m/>
    <m/>
    <m/>
    <m/>
    <n v="0"/>
    <m/>
    <n v="0"/>
    <n v="0"/>
    <n v="0"/>
    <n v="0"/>
    <m/>
    <n v="0"/>
    <m/>
    <n v="0"/>
    <n v="0"/>
    <n v="0"/>
    <n v="0"/>
    <m/>
    <n v="0"/>
    <n v="0"/>
    <m/>
  </r>
  <r>
    <n v="2644"/>
    <x v="2"/>
    <x v="9"/>
    <x v="4"/>
    <m/>
    <m/>
    <x v="35"/>
    <x v="6"/>
    <x v="15"/>
    <x v="7"/>
    <m/>
    <m/>
    <m/>
    <m/>
    <m/>
    <n v="0"/>
    <m/>
    <n v="0"/>
    <n v="0"/>
    <n v="0"/>
    <n v="0"/>
    <m/>
    <n v="0"/>
    <m/>
    <n v="0"/>
    <n v="0"/>
    <n v="0"/>
    <n v="0"/>
    <m/>
    <n v="0"/>
    <n v="0"/>
    <m/>
  </r>
  <r>
    <n v="2645"/>
    <x v="2"/>
    <x v="9"/>
    <x v="4"/>
    <m/>
    <m/>
    <x v="35"/>
    <x v="6"/>
    <x v="15"/>
    <x v="7"/>
    <m/>
    <m/>
    <m/>
    <m/>
    <m/>
    <n v="0"/>
    <m/>
    <n v="0"/>
    <n v="0"/>
    <n v="0"/>
    <n v="0"/>
    <m/>
    <n v="0"/>
    <m/>
    <n v="0"/>
    <n v="0"/>
    <n v="0"/>
    <n v="0"/>
    <m/>
    <n v="0"/>
    <n v="0"/>
    <m/>
  </r>
  <r>
    <n v="2646"/>
    <x v="2"/>
    <x v="9"/>
    <x v="4"/>
    <m/>
    <m/>
    <x v="35"/>
    <x v="6"/>
    <x v="15"/>
    <x v="7"/>
    <m/>
    <m/>
    <m/>
    <m/>
    <m/>
    <n v="0"/>
    <m/>
    <n v="0"/>
    <n v="0"/>
    <n v="0"/>
    <n v="0"/>
    <m/>
    <n v="0"/>
    <m/>
    <n v="0"/>
    <n v="0"/>
    <n v="0"/>
    <n v="0"/>
    <m/>
    <n v="0"/>
    <n v="0"/>
    <m/>
  </r>
  <r>
    <n v="2647"/>
    <x v="2"/>
    <x v="9"/>
    <x v="4"/>
    <m/>
    <m/>
    <x v="35"/>
    <x v="6"/>
    <x v="15"/>
    <x v="7"/>
    <m/>
    <m/>
    <m/>
    <m/>
    <m/>
    <n v="0"/>
    <m/>
    <n v="0"/>
    <n v="0"/>
    <n v="0"/>
    <n v="0"/>
    <m/>
    <n v="0"/>
    <m/>
    <n v="0"/>
    <n v="0"/>
    <n v="0"/>
    <n v="0"/>
    <m/>
    <n v="0"/>
    <n v="0"/>
    <m/>
  </r>
  <r>
    <n v="2648"/>
    <x v="2"/>
    <x v="9"/>
    <x v="4"/>
    <m/>
    <m/>
    <x v="35"/>
    <x v="6"/>
    <x v="15"/>
    <x v="7"/>
    <m/>
    <m/>
    <m/>
    <m/>
    <m/>
    <n v="0"/>
    <m/>
    <n v="0"/>
    <n v="0"/>
    <n v="0"/>
    <n v="0"/>
    <m/>
    <n v="0"/>
    <m/>
    <n v="0"/>
    <n v="0"/>
    <n v="0"/>
    <n v="0"/>
    <m/>
    <n v="0"/>
    <n v="0"/>
    <m/>
  </r>
  <r>
    <n v="2649"/>
    <x v="2"/>
    <x v="9"/>
    <x v="4"/>
    <m/>
    <m/>
    <x v="35"/>
    <x v="6"/>
    <x v="15"/>
    <x v="7"/>
    <m/>
    <m/>
    <m/>
    <m/>
    <m/>
    <n v="0"/>
    <m/>
    <n v="0"/>
    <n v="0"/>
    <n v="0"/>
    <n v="0"/>
    <m/>
    <n v="0"/>
    <m/>
    <n v="0"/>
    <n v="0"/>
    <n v="0"/>
    <n v="0"/>
    <m/>
    <n v="0"/>
    <n v="0"/>
    <m/>
  </r>
  <r>
    <n v="2650"/>
    <x v="2"/>
    <x v="9"/>
    <x v="4"/>
    <m/>
    <m/>
    <x v="35"/>
    <x v="6"/>
    <x v="15"/>
    <x v="7"/>
    <m/>
    <m/>
    <m/>
    <m/>
    <m/>
    <n v="0"/>
    <m/>
    <n v="0"/>
    <n v="0"/>
    <n v="0"/>
    <n v="0"/>
    <m/>
    <n v="0"/>
    <m/>
    <n v="0"/>
    <n v="0"/>
    <n v="0"/>
    <n v="0"/>
    <m/>
    <n v="0"/>
    <n v="0"/>
    <m/>
  </r>
  <r>
    <n v="2651"/>
    <x v="2"/>
    <x v="9"/>
    <x v="4"/>
    <m/>
    <m/>
    <x v="35"/>
    <x v="6"/>
    <x v="15"/>
    <x v="7"/>
    <m/>
    <m/>
    <m/>
    <m/>
    <m/>
    <n v="0"/>
    <m/>
    <n v="0"/>
    <n v="0"/>
    <n v="0"/>
    <n v="0"/>
    <m/>
    <n v="0"/>
    <m/>
    <n v="0"/>
    <n v="0"/>
    <n v="0"/>
    <n v="0"/>
    <m/>
    <n v="0"/>
    <n v="0"/>
    <m/>
  </r>
  <r>
    <n v="2652"/>
    <x v="2"/>
    <x v="9"/>
    <x v="4"/>
    <m/>
    <m/>
    <x v="35"/>
    <x v="6"/>
    <x v="15"/>
    <x v="7"/>
    <m/>
    <m/>
    <m/>
    <m/>
    <m/>
    <n v="0"/>
    <m/>
    <n v="0"/>
    <n v="0"/>
    <n v="0"/>
    <n v="0"/>
    <m/>
    <n v="0"/>
    <m/>
    <n v="0"/>
    <n v="0"/>
    <n v="0"/>
    <n v="0"/>
    <m/>
    <n v="0"/>
    <n v="0"/>
    <m/>
  </r>
  <r>
    <n v="2653"/>
    <x v="2"/>
    <x v="9"/>
    <x v="4"/>
    <m/>
    <m/>
    <x v="35"/>
    <x v="6"/>
    <x v="15"/>
    <x v="7"/>
    <m/>
    <m/>
    <m/>
    <m/>
    <m/>
    <n v="0"/>
    <m/>
    <n v="0"/>
    <n v="0"/>
    <n v="0"/>
    <n v="0"/>
    <m/>
    <n v="0"/>
    <m/>
    <n v="0"/>
    <n v="0"/>
    <n v="0"/>
    <n v="0"/>
    <m/>
    <n v="0"/>
    <n v="0"/>
    <m/>
  </r>
  <r>
    <n v="2654"/>
    <x v="2"/>
    <x v="9"/>
    <x v="4"/>
    <m/>
    <m/>
    <x v="35"/>
    <x v="6"/>
    <x v="15"/>
    <x v="7"/>
    <m/>
    <m/>
    <m/>
    <m/>
    <m/>
    <n v="0"/>
    <m/>
    <n v="0"/>
    <n v="0"/>
    <n v="0"/>
    <n v="0"/>
    <m/>
    <n v="0"/>
    <m/>
    <n v="0"/>
    <n v="0"/>
    <n v="0"/>
    <n v="0"/>
    <m/>
    <n v="0"/>
    <n v="0"/>
    <m/>
  </r>
  <r>
    <n v="2655"/>
    <x v="2"/>
    <x v="9"/>
    <x v="4"/>
    <m/>
    <m/>
    <x v="35"/>
    <x v="6"/>
    <x v="15"/>
    <x v="7"/>
    <m/>
    <m/>
    <m/>
    <m/>
    <m/>
    <n v="0"/>
    <m/>
    <n v="0"/>
    <n v="0"/>
    <n v="0"/>
    <n v="0"/>
    <m/>
    <n v="0"/>
    <m/>
    <n v="0"/>
    <n v="0"/>
    <n v="0"/>
    <n v="0"/>
    <m/>
    <n v="0"/>
    <n v="0"/>
    <m/>
  </r>
  <r>
    <n v="2656"/>
    <x v="2"/>
    <x v="9"/>
    <x v="4"/>
    <m/>
    <m/>
    <x v="35"/>
    <x v="6"/>
    <x v="15"/>
    <x v="7"/>
    <m/>
    <m/>
    <m/>
    <m/>
    <m/>
    <n v="0"/>
    <m/>
    <n v="0"/>
    <n v="0"/>
    <n v="0"/>
    <n v="0"/>
    <m/>
    <n v="0"/>
    <m/>
    <n v="0"/>
    <n v="0"/>
    <n v="0"/>
    <n v="0"/>
    <m/>
    <n v="0"/>
    <n v="0"/>
    <m/>
  </r>
  <r>
    <n v="2657"/>
    <x v="2"/>
    <x v="9"/>
    <x v="4"/>
    <m/>
    <m/>
    <x v="35"/>
    <x v="6"/>
    <x v="15"/>
    <x v="7"/>
    <m/>
    <m/>
    <m/>
    <m/>
    <m/>
    <n v="0"/>
    <m/>
    <n v="0"/>
    <n v="0"/>
    <n v="0"/>
    <n v="0"/>
    <m/>
    <n v="0"/>
    <m/>
    <n v="0"/>
    <n v="0"/>
    <n v="0"/>
    <n v="0"/>
    <m/>
    <n v="0"/>
    <n v="0"/>
    <m/>
  </r>
  <r>
    <n v="2658"/>
    <x v="2"/>
    <x v="9"/>
    <x v="4"/>
    <m/>
    <m/>
    <x v="35"/>
    <x v="6"/>
    <x v="15"/>
    <x v="7"/>
    <m/>
    <m/>
    <m/>
    <m/>
    <m/>
    <n v="0"/>
    <m/>
    <n v="0"/>
    <n v="0"/>
    <n v="0"/>
    <n v="0"/>
    <m/>
    <n v="0"/>
    <m/>
    <n v="0"/>
    <n v="0"/>
    <n v="0"/>
    <n v="0"/>
    <m/>
    <n v="0"/>
    <n v="0"/>
    <m/>
  </r>
  <r>
    <n v="2659"/>
    <x v="2"/>
    <x v="9"/>
    <x v="4"/>
    <m/>
    <m/>
    <x v="35"/>
    <x v="6"/>
    <x v="15"/>
    <x v="7"/>
    <m/>
    <m/>
    <m/>
    <m/>
    <m/>
    <n v="0"/>
    <m/>
    <n v="0"/>
    <n v="0"/>
    <n v="0"/>
    <n v="0"/>
    <m/>
    <n v="0"/>
    <m/>
    <n v="0"/>
    <n v="0"/>
    <n v="0"/>
    <n v="0"/>
    <m/>
    <n v="0"/>
    <n v="0"/>
    <m/>
  </r>
  <r>
    <n v="2660"/>
    <x v="2"/>
    <x v="9"/>
    <x v="4"/>
    <m/>
    <m/>
    <x v="35"/>
    <x v="6"/>
    <x v="15"/>
    <x v="7"/>
    <m/>
    <m/>
    <m/>
    <m/>
    <m/>
    <n v="0"/>
    <m/>
    <n v="0"/>
    <n v="0"/>
    <n v="0"/>
    <n v="0"/>
    <m/>
    <n v="0"/>
    <m/>
    <n v="0"/>
    <n v="0"/>
    <n v="0"/>
    <n v="0"/>
    <m/>
    <n v="0"/>
    <n v="0"/>
    <m/>
  </r>
  <r>
    <n v="2661"/>
    <x v="2"/>
    <x v="9"/>
    <x v="4"/>
    <m/>
    <m/>
    <x v="35"/>
    <x v="6"/>
    <x v="15"/>
    <x v="7"/>
    <m/>
    <m/>
    <m/>
    <m/>
    <m/>
    <n v="0"/>
    <m/>
    <n v="0"/>
    <n v="0"/>
    <n v="0"/>
    <n v="0"/>
    <m/>
    <n v="0"/>
    <m/>
    <n v="0"/>
    <n v="0"/>
    <n v="0"/>
    <n v="0"/>
    <m/>
    <n v="0"/>
    <n v="0"/>
    <m/>
  </r>
  <r>
    <n v="2662"/>
    <x v="2"/>
    <x v="9"/>
    <x v="4"/>
    <m/>
    <m/>
    <x v="35"/>
    <x v="6"/>
    <x v="15"/>
    <x v="7"/>
    <m/>
    <m/>
    <m/>
    <m/>
    <m/>
    <n v="0"/>
    <m/>
    <n v="0"/>
    <n v="0"/>
    <n v="0"/>
    <n v="0"/>
    <m/>
    <n v="0"/>
    <m/>
    <n v="0"/>
    <n v="0"/>
    <n v="0"/>
    <n v="0"/>
    <m/>
    <n v="0"/>
    <n v="0"/>
    <m/>
  </r>
  <r>
    <n v="2663"/>
    <x v="2"/>
    <x v="9"/>
    <x v="4"/>
    <m/>
    <m/>
    <x v="35"/>
    <x v="6"/>
    <x v="15"/>
    <x v="7"/>
    <m/>
    <m/>
    <m/>
    <m/>
    <m/>
    <n v="0"/>
    <m/>
    <n v="0"/>
    <n v="0"/>
    <n v="0"/>
    <n v="0"/>
    <m/>
    <n v="0"/>
    <m/>
    <n v="0"/>
    <n v="0"/>
    <n v="0"/>
    <n v="0"/>
    <m/>
    <n v="0"/>
    <n v="0"/>
    <m/>
  </r>
  <r>
    <n v="2664"/>
    <x v="2"/>
    <x v="9"/>
    <x v="4"/>
    <m/>
    <m/>
    <x v="35"/>
    <x v="6"/>
    <x v="15"/>
    <x v="7"/>
    <m/>
    <m/>
    <m/>
    <m/>
    <m/>
    <n v="0"/>
    <m/>
    <n v="0"/>
    <n v="0"/>
    <n v="0"/>
    <n v="0"/>
    <m/>
    <n v="0"/>
    <m/>
    <n v="0"/>
    <n v="0"/>
    <n v="0"/>
    <n v="0"/>
    <m/>
    <n v="0"/>
    <n v="0"/>
    <m/>
  </r>
  <r>
    <n v="2665"/>
    <x v="2"/>
    <x v="9"/>
    <x v="4"/>
    <m/>
    <m/>
    <x v="35"/>
    <x v="6"/>
    <x v="15"/>
    <x v="7"/>
    <m/>
    <m/>
    <m/>
    <m/>
    <m/>
    <n v="0"/>
    <m/>
    <n v="0"/>
    <n v="0"/>
    <n v="0"/>
    <n v="0"/>
    <m/>
    <n v="0"/>
    <m/>
    <n v="0"/>
    <n v="0"/>
    <n v="0"/>
    <n v="0"/>
    <m/>
    <n v="0"/>
    <n v="0"/>
    <m/>
  </r>
  <r>
    <n v="2666"/>
    <x v="2"/>
    <x v="9"/>
    <x v="4"/>
    <m/>
    <m/>
    <x v="35"/>
    <x v="6"/>
    <x v="15"/>
    <x v="7"/>
    <m/>
    <m/>
    <m/>
    <m/>
    <m/>
    <n v="0"/>
    <m/>
    <n v="0"/>
    <n v="0"/>
    <n v="0"/>
    <n v="0"/>
    <m/>
    <n v="0"/>
    <m/>
    <n v="0"/>
    <n v="0"/>
    <n v="0"/>
    <n v="0"/>
    <m/>
    <n v="0"/>
    <n v="0"/>
    <m/>
  </r>
  <r>
    <n v="2667"/>
    <x v="2"/>
    <x v="9"/>
    <x v="4"/>
    <m/>
    <m/>
    <x v="35"/>
    <x v="6"/>
    <x v="15"/>
    <x v="7"/>
    <m/>
    <m/>
    <m/>
    <m/>
    <m/>
    <n v="0"/>
    <m/>
    <n v="0"/>
    <n v="0"/>
    <n v="0"/>
    <n v="0"/>
    <m/>
    <n v="0"/>
    <m/>
    <n v="0"/>
    <n v="0"/>
    <n v="0"/>
    <n v="0"/>
    <m/>
    <n v="0"/>
    <n v="0"/>
    <m/>
  </r>
  <r>
    <n v="2668"/>
    <x v="2"/>
    <x v="9"/>
    <x v="4"/>
    <m/>
    <m/>
    <x v="35"/>
    <x v="6"/>
    <x v="15"/>
    <x v="7"/>
    <m/>
    <m/>
    <m/>
    <m/>
    <m/>
    <n v="0"/>
    <m/>
    <n v="0"/>
    <n v="0"/>
    <n v="0"/>
    <n v="0"/>
    <m/>
    <n v="0"/>
    <m/>
    <n v="0"/>
    <n v="0"/>
    <n v="0"/>
    <n v="0"/>
    <m/>
    <n v="0"/>
    <n v="0"/>
    <m/>
  </r>
  <r>
    <n v="2669"/>
    <x v="2"/>
    <x v="9"/>
    <x v="4"/>
    <m/>
    <m/>
    <x v="35"/>
    <x v="6"/>
    <x v="15"/>
    <x v="7"/>
    <m/>
    <m/>
    <m/>
    <m/>
    <m/>
    <n v="0"/>
    <m/>
    <n v="0"/>
    <n v="0"/>
    <n v="0"/>
    <n v="0"/>
    <m/>
    <n v="0"/>
    <m/>
    <n v="0"/>
    <n v="0"/>
    <n v="0"/>
    <n v="0"/>
    <m/>
    <n v="0"/>
    <n v="0"/>
    <m/>
  </r>
  <r>
    <n v="2670"/>
    <x v="2"/>
    <x v="9"/>
    <x v="4"/>
    <m/>
    <m/>
    <x v="35"/>
    <x v="6"/>
    <x v="15"/>
    <x v="7"/>
    <m/>
    <m/>
    <m/>
    <m/>
    <m/>
    <n v="0"/>
    <m/>
    <n v="0"/>
    <n v="0"/>
    <n v="0"/>
    <n v="0"/>
    <m/>
    <n v="0"/>
    <m/>
    <n v="0"/>
    <n v="0"/>
    <n v="0"/>
    <n v="0"/>
    <m/>
    <n v="0"/>
    <n v="0"/>
    <m/>
  </r>
  <r>
    <n v="2671"/>
    <x v="2"/>
    <x v="9"/>
    <x v="4"/>
    <m/>
    <m/>
    <x v="35"/>
    <x v="6"/>
    <x v="15"/>
    <x v="7"/>
    <m/>
    <m/>
    <m/>
    <m/>
    <m/>
    <n v="0"/>
    <m/>
    <n v="0"/>
    <n v="0"/>
    <n v="0"/>
    <n v="0"/>
    <m/>
    <n v="0"/>
    <m/>
    <n v="0"/>
    <n v="0"/>
    <n v="0"/>
    <n v="0"/>
    <m/>
    <n v="0"/>
    <n v="0"/>
    <m/>
  </r>
  <r>
    <n v="2672"/>
    <x v="2"/>
    <x v="9"/>
    <x v="4"/>
    <m/>
    <m/>
    <x v="35"/>
    <x v="6"/>
    <x v="15"/>
    <x v="7"/>
    <m/>
    <m/>
    <m/>
    <m/>
    <m/>
    <n v="0"/>
    <m/>
    <n v="0"/>
    <n v="0"/>
    <n v="0"/>
    <n v="0"/>
    <m/>
    <n v="0"/>
    <m/>
    <n v="0"/>
    <n v="0"/>
    <n v="0"/>
    <n v="0"/>
    <m/>
    <n v="0"/>
    <n v="0"/>
    <m/>
  </r>
  <r>
    <n v="2673"/>
    <x v="2"/>
    <x v="9"/>
    <x v="4"/>
    <m/>
    <m/>
    <x v="35"/>
    <x v="6"/>
    <x v="15"/>
    <x v="7"/>
    <m/>
    <m/>
    <m/>
    <m/>
    <m/>
    <n v="0"/>
    <m/>
    <n v="0"/>
    <n v="0"/>
    <n v="0"/>
    <n v="0"/>
    <m/>
    <n v="0"/>
    <m/>
    <n v="0"/>
    <n v="0"/>
    <n v="0"/>
    <n v="0"/>
    <m/>
    <n v="0"/>
    <n v="0"/>
    <m/>
  </r>
  <r>
    <n v="2674"/>
    <x v="2"/>
    <x v="9"/>
    <x v="4"/>
    <m/>
    <m/>
    <x v="35"/>
    <x v="6"/>
    <x v="15"/>
    <x v="7"/>
    <m/>
    <m/>
    <m/>
    <m/>
    <m/>
    <n v="0"/>
    <m/>
    <n v="0"/>
    <n v="0"/>
    <n v="0"/>
    <n v="0"/>
    <m/>
    <n v="0"/>
    <m/>
    <n v="0"/>
    <n v="0"/>
    <n v="0"/>
    <n v="0"/>
    <m/>
    <n v="0"/>
    <n v="0"/>
    <m/>
  </r>
  <r>
    <n v="2675"/>
    <x v="2"/>
    <x v="9"/>
    <x v="4"/>
    <m/>
    <m/>
    <x v="35"/>
    <x v="6"/>
    <x v="15"/>
    <x v="7"/>
    <m/>
    <m/>
    <m/>
    <m/>
    <m/>
    <n v="0"/>
    <m/>
    <n v="0"/>
    <n v="0"/>
    <n v="0"/>
    <n v="0"/>
    <m/>
    <n v="0"/>
    <m/>
    <n v="0"/>
    <n v="0"/>
    <n v="0"/>
    <n v="0"/>
    <m/>
    <n v="0"/>
    <n v="0"/>
    <m/>
  </r>
  <r>
    <n v="2676"/>
    <x v="2"/>
    <x v="9"/>
    <x v="4"/>
    <m/>
    <m/>
    <x v="35"/>
    <x v="6"/>
    <x v="15"/>
    <x v="7"/>
    <m/>
    <m/>
    <m/>
    <m/>
    <m/>
    <n v="0"/>
    <m/>
    <n v="0"/>
    <n v="0"/>
    <n v="0"/>
    <n v="0"/>
    <m/>
    <n v="0"/>
    <m/>
    <n v="0"/>
    <n v="0"/>
    <n v="0"/>
    <n v="0"/>
    <m/>
    <n v="0"/>
    <n v="0"/>
    <m/>
  </r>
  <r>
    <n v="2677"/>
    <x v="2"/>
    <x v="9"/>
    <x v="4"/>
    <m/>
    <m/>
    <x v="35"/>
    <x v="6"/>
    <x v="15"/>
    <x v="7"/>
    <m/>
    <m/>
    <m/>
    <m/>
    <m/>
    <n v="0"/>
    <m/>
    <n v="0"/>
    <n v="0"/>
    <n v="0"/>
    <n v="0"/>
    <m/>
    <n v="0"/>
    <m/>
    <n v="0"/>
    <n v="0"/>
    <n v="0"/>
    <n v="0"/>
    <m/>
    <n v="0"/>
    <n v="0"/>
    <m/>
  </r>
  <r>
    <n v="2678"/>
    <x v="2"/>
    <x v="9"/>
    <x v="4"/>
    <m/>
    <m/>
    <x v="35"/>
    <x v="6"/>
    <x v="15"/>
    <x v="7"/>
    <m/>
    <m/>
    <m/>
    <m/>
    <m/>
    <n v="0"/>
    <m/>
    <n v="0"/>
    <n v="0"/>
    <n v="0"/>
    <n v="0"/>
    <m/>
    <n v="0"/>
    <m/>
    <n v="0"/>
    <n v="0"/>
    <n v="0"/>
    <n v="0"/>
    <m/>
    <n v="0"/>
    <n v="0"/>
    <m/>
  </r>
  <r>
    <n v="2679"/>
    <x v="2"/>
    <x v="9"/>
    <x v="4"/>
    <m/>
    <m/>
    <x v="35"/>
    <x v="6"/>
    <x v="15"/>
    <x v="7"/>
    <m/>
    <m/>
    <m/>
    <m/>
    <m/>
    <n v="0"/>
    <m/>
    <n v="0"/>
    <n v="0"/>
    <n v="0"/>
    <n v="0"/>
    <m/>
    <n v="0"/>
    <m/>
    <n v="0"/>
    <n v="0"/>
    <n v="0"/>
    <n v="0"/>
    <m/>
    <n v="0"/>
    <n v="0"/>
    <m/>
  </r>
  <r>
    <n v="2680"/>
    <x v="2"/>
    <x v="9"/>
    <x v="4"/>
    <m/>
    <m/>
    <x v="35"/>
    <x v="6"/>
    <x v="15"/>
    <x v="7"/>
    <m/>
    <m/>
    <m/>
    <m/>
    <m/>
    <n v="0"/>
    <m/>
    <n v="0"/>
    <n v="0"/>
    <n v="0"/>
    <n v="0"/>
    <m/>
    <n v="0"/>
    <m/>
    <n v="0"/>
    <n v="0"/>
    <n v="0"/>
    <n v="0"/>
    <m/>
    <n v="0"/>
    <n v="0"/>
    <m/>
  </r>
  <r>
    <n v="2681"/>
    <x v="2"/>
    <x v="9"/>
    <x v="4"/>
    <m/>
    <m/>
    <x v="35"/>
    <x v="6"/>
    <x v="15"/>
    <x v="7"/>
    <m/>
    <m/>
    <m/>
    <m/>
    <m/>
    <n v="0"/>
    <m/>
    <n v="0"/>
    <n v="0"/>
    <n v="0"/>
    <n v="0"/>
    <m/>
    <n v="0"/>
    <m/>
    <n v="0"/>
    <n v="0"/>
    <n v="0"/>
    <n v="0"/>
    <m/>
    <n v="0"/>
    <n v="0"/>
    <m/>
  </r>
  <r>
    <n v="2682"/>
    <x v="2"/>
    <x v="9"/>
    <x v="4"/>
    <m/>
    <m/>
    <x v="35"/>
    <x v="6"/>
    <x v="15"/>
    <x v="7"/>
    <m/>
    <m/>
    <m/>
    <m/>
    <m/>
    <n v="0"/>
    <m/>
    <n v="0"/>
    <n v="0"/>
    <n v="0"/>
    <n v="0"/>
    <m/>
    <n v="0"/>
    <m/>
    <n v="0"/>
    <n v="0"/>
    <n v="0"/>
    <n v="0"/>
    <m/>
    <n v="0"/>
    <n v="0"/>
    <m/>
  </r>
  <r>
    <n v="2683"/>
    <x v="2"/>
    <x v="9"/>
    <x v="4"/>
    <m/>
    <m/>
    <x v="35"/>
    <x v="6"/>
    <x v="15"/>
    <x v="7"/>
    <m/>
    <m/>
    <m/>
    <m/>
    <m/>
    <n v="0"/>
    <m/>
    <n v="0"/>
    <n v="0"/>
    <n v="0"/>
    <n v="0"/>
    <m/>
    <n v="0"/>
    <m/>
    <n v="0"/>
    <n v="0"/>
    <n v="0"/>
    <n v="0"/>
    <m/>
    <n v="0"/>
    <n v="0"/>
    <m/>
  </r>
  <r>
    <n v="2684"/>
    <x v="2"/>
    <x v="9"/>
    <x v="4"/>
    <m/>
    <m/>
    <x v="35"/>
    <x v="6"/>
    <x v="15"/>
    <x v="7"/>
    <m/>
    <m/>
    <m/>
    <m/>
    <m/>
    <n v="0"/>
    <m/>
    <n v="0"/>
    <n v="0"/>
    <n v="0"/>
    <n v="0"/>
    <m/>
    <n v="0"/>
    <m/>
    <n v="0"/>
    <n v="0"/>
    <n v="0"/>
    <n v="0"/>
    <m/>
    <n v="0"/>
    <n v="0"/>
    <m/>
  </r>
  <r>
    <n v="2685"/>
    <x v="2"/>
    <x v="9"/>
    <x v="4"/>
    <m/>
    <m/>
    <x v="35"/>
    <x v="6"/>
    <x v="15"/>
    <x v="7"/>
    <m/>
    <m/>
    <m/>
    <m/>
    <m/>
    <n v="0"/>
    <m/>
    <n v="0"/>
    <n v="0"/>
    <n v="0"/>
    <n v="0"/>
    <m/>
    <n v="0"/>
    <m/>
    <n v="0"/>
    <n v="0"/>
    <n v="0"/>
    <n v="0"/>
    <m/>
    <n v="0"/>
    <n v="0"/>
    <m/>
  </r>
  <r>
    <n v="2686"/>
    <x v="2"/>
    <x v="9"/>
    <x v="4"/>
    <m/>
    <m/>
    <x v="35"/>
    <x v="6"/>
    <x v="15"/>
    <x v="7"/>
    <m/>
    <m/>
    <m/>
    <m/>
    <m/>
    <n v="0"/>
    <m/>
    <n v="0"/>
    <n v="0"/>
    <n v="0"/>
    <n v="0"/>
    <m/>
    <n v="0"/>
    <m/>
    <n v="0"/>
    <n v="0"/>
    <n v="0"/>
    <n v="0"/>
    <m/>
    <n v="0"/>
    <n v="0"/>
    <m/>
  </r>
  <r>
    <n v="2687"/>
    <x v="2"/>
    <x v="9"/>
    <x v="4"/>
    <m/>
    <m/>
    <x v="35"/>
    <x v="6"/>
    <x v="15"/>
    <x v="7"/>
    <m/>
    <m/>
    <m/>
    <m/>
    <m/>
    <n v="0"/>
    <m/>
    <n v="0"/>
    <n v="0"/>
    <n v="0"/>
    <n v="0"/>
    <m/>
    <n v="0"/>
    <m/>
    <n v="0"/>
    <n v="0"/>
    <n v="0"/>
    <n v="0"/>
    <m/>
    <n v="0"/>
    <n v="0"/>
    <m/>
  </r>
  <r>
    <n v="2688"/>
    <x v="2"/>
    <x v="9"/>
    <x v="4"/>
    <m/>
    <m/>
    <x v="35"/>
    <x v="6"/>
    <x v="15"/>
    <x v="7"/>
    <m/>
    <m/>
    <m/>
    <m/>
    <m/>
    <n v="0"/>
    <m/>
    <n v="0"/>
    <n v="0"/>
    <n v="0"/>
    <n v="0"/>
    <m/>
    <n v="0"/>
    <m/>
    <n v="0"/>
    <n v="0"/>
    <n v="0"/>
    <n v="0"/>
    <m/>
    <n v="0"/>
    <n v="0"/>
    <m/>
  </r>
  <r>
    <n v="2689"/>
    <x v="2"/>
    <x v="9"/>
    <x v="4"/>
    <m/>
    <m/>
    <x v="35"/>
    <x v="6"/>
    <x v="15"/>
    <x v="7"/>
    <m/>
    <m/>
    <m/>
    <m/>
    <m/>
    <n v="0"/>
    <m/>
    <n v="0"/>
    <n v="0"/>
    <n v="0"/>
    <n v="0"/>
    <m/>
    <n v="0"/>
    <m/>
    <n v="0"/>
    <n v="0"/>
    <n v="0"/>
    <n v="0"/>
    <m/>
    <n v="0"/>
    <n v="0"/>
    <m/>
  </r>
  <r>
    <n v="2690"/>
    <x v="2"/>
    <x v="9"/>
    <x v="4"/>
    <m/>
    <m/>
    <x v="35"/>
    <x v="6"/>
    <x v="15"/>
    <x v="7"/>
    <m/>
    <m/>
    <m/>
    <m/>
    <m/>
    <n v="0"/>
    <m/>
    <n v="0"/>
    <n v="0"/>
    <n v="0"/>
    <n v="0"/>
    <m/>
    <n v="0"/>
    <m/>
    <n v="0"/>
    <n v="0"/>
    <n v="0"/>
    <n v="0"/>
    <m/>
    <n v="0"/>
    <n v="0"/>
    <m/>
  </r>
  <r>
    <n v="2691"/>
    <x v="2"/>
    <x v="9"/>
    <x v="4"/>
    <m/>
    <m/>
    <x v="35"/>
    <x v="6"/>
    <x v="15"/>
    <x v="7"/>
    <m/>
    <m/>
    <m/>
    <m/>
    <m/>
    <n v="0"/>
    <m/>
    <n v="0"/>
    <n v="0"/>
    <n v="0"/>
    <n v="0"/>
    <m/>
    <n v="0"/>
    <m/>
    <n v="0"/>
    <n v="0"/>
    <n v="0"/>
    <n v="0"/>
    <m/>
    <n v="0"/>
    <n v="0"/>
    <m/>
  </r>
  <r>
    <n v="2692"/>
    <x v="2"/>
    <x v="9"/>
    <x v="4"/>
    <m/>
    <m/>
    <x v="35"/>
    <x v="6"/>
    <x v="15"/>
    <x v="7"/>
    <m/>
    <m/>
    <m/>
    <m/>
    <m/>
    <n v="0"/>
    <m/>
    <n v="0"/>
    <n v="0"/>
    <n v="0"/>
    <n v="0"/>
    <m/>
    <n v="0"/>
    <m/>
    <n v="0"/>
    <n v="0"/>
    <n v="0"/>
    <n v="0"/>
    <m/>
    <n v="0"/>
    <n v="0"/>
    <m/>
  </r>
  <r>
    <n v="2693"/>
    <x v="2"/>
    <x v="9"/>
    <x v="4"/>
    <m/>
    <m/>
    <x v="35"/>
    <x v="6"/>
    <x v="15"/>
    <x v="7"/>
    <m/>
    <m/>
    <m/>
    <m/>
    <m/>
    <n v="0"/>
    <m/>
    <n v="0"/>
    <n v="0"/>
    <n v="0"/>
    <n v="0"/>
    <m/>
    <n v="0"/>
    <m/>
    <n v="0"/>
    <n v="0"/>
    <n v="0"/>
    <n v="0"/>
    <m/>
    <n v="0"/>
    <n v="0"/>
    <m/>
  </r>
  <r>
    <n v="2694"/>
    <x v="2"/>
    <x v="9"/>
    <x v="4"/>
    <m/>
    <m/>
    <x v="35"/>
    <x v="6"/>
    <x v="15"/>
    <x v="7"/>
    <m/>
    <m/>
    <m/>
    <m/>
    <m/>
    <n v="0"/>
    <m/>
    <n v="0"/>
    <n v="0"/>
    <n v="0"/>
    <n v="0"/>
    <m/>
    <n v="0"/>
    <m/>
    <n v="0"/>
    <n v="0"/>
    <n v="0"/>
    <n v="0"/>
    <m/>
    <n v="0"/>
    <n v="0"/>
    <m/>
  </r>
  <r>
    <n v="2695"/>
    <x v="2"/>
    <x v="9"/>
    <x v="4"/>
    <m/>
    <m/>
    <x v="35"/>
    <x v="6"/>
    <x v="15"/>
    <x v="7"/>
    <m/>
    <m/>
    <m/>
    <m/>
    <m/>
    <n v="0"/>
    <m/>
    <n v="0"/>
    <n v="0"/>
    <n v="0"/>
    <n v="0"/>
    <m/>
    <n v="0"/>
    <m/>
    <n v="0"/>
    <n v="0"/>
    <n v="0"/>
    <n v="0"/>
    <m/>
    <n v="0"/>
    <n v="0"/>
    <m/>
  </r>
  <r>
    <n v="2696"/>
    <x v="2"/>
    <x v="9"/>
    <x v="4"/>
    <m/>
    <m/>
    <x v="35"/>
    <x v="6"/>
    <x v="15"/>
    <x v="7"/>
    <m/>
    <m/>
    <m/>
    <m/>
    <m/>
    <n v="0"/>
    <m/>
    <n v="0"/>
    <n v="0"/>
    <n v="0"/>
    <n v="0"/>
    <m/>
    <n v="0"/>
    <m/>
    <n v="0"/>
    <n v="0"/>
    <n v="0"/>
    <n v="0"/>
    <m/>
    <n v="0"/>
    <n v="0"/>
    <m/>
  </r>
  <r>
    <n v="2697"/>
    <x v="2"/>
    <x v="9"/>
    <x v="4"/>
    <m/>
    <m/>
    <x v="35"/>
    <x v="6"/>
    <x v="15"/>
    <x v="7"/>
    <m/>
    <m/>
    <m/>
    <m/>
    <m/>
    <n v="0"/>
    <m/>
    <n v="0"/>
    <n v="0"/>
    <n v="0"/>
    <n v="0"/>
    <m/>
    <n v="0"/>
    <m/>
    <n v="0"/>
    <n v="0"/>
    <n v="0"/>
    <n v="0"/>
    <m/>
    <n v="0"/>
    <n v="0"/>
    <m/>
  </r>
  <r>
    <n v="2698"/>
    <x v="2"/>
    <x v="9"/>
    <x v="4"/>
    <m/>
    <m/>
    <x v="35"/>
    <x v="6"/>
    <x v="15"/>
    <x v="7"/>
    <m/>
    <m/>
    <m/>
    <m/>
    <m/>
    <n v="0"/>
    <m/>
    <n v="0"/>
    <n v="0"/>
    <n v="0"/>
    <n v="0"/>
    <m/>
    <n v="0"/>
    <m/>
    <n v="0"/>
    <n v="0"/>
    <n v="0"/>
    <n v="0"/>
    <m/>
    <n v="0"/>
    <n v="0"/>
    <m/>
  </r>
  <r>
    <n v="2699"/>
    <x v="2"/>
    <x v="9"/>
    <x v="4"/>
    <m/>
    <m/>
    <x v="35"/>
    <x v="6"/>
    <x v="15"/>
    <x v="7"/>
    <m/>
    <m/>
    <m/>
    <m/>
    <m/>
    <n v="0"/>
    <m/>
    <n v="0"/>
    <n v="0"/>
    <n v="0"/>
    <n v="0"/>
    <m/>
    <n v="0"/>
    <m/>
    <n v="0"/>
    <n v="0"/>
    <n v="0"/>
    <n v="0"/>
    <m/>
    <n v="0"/>
    <n v="0"/>
    <m/>
  </r>
  <r>
    <n v="2700"/>
    <x v="2"/>
    <x v="9"/>
    <x v="4"/>
    <m/>
    <m/>
    <x v="35"/>
    <x v="6"/>
    <x v="15"/>
    <x v="7"/>
    <m/>
    <m/>
    <m/>
    <m/>
    <m/>
    <n v="0"/>
    <m/>
    <n v="0"/>
    <n v="0"/>
    <n v="0"/>
    <n v="0"/>
    <m/>
    <n v="0"/>
    <m/>
    <n v="0"/>
    <n v="0"/>
    <n v="0"/>
    <n v="0"/>
    <m/>
    <n v="0"/>
    <n v="0"/>
    <m/>
  </r>
  <r>
    <n v="2701"/>
    <x v="2"/>
    <x v="9"/>
    <x v="4"/>
    <m/>
    <m/>
    <x v="35"/>
    <x v="6"/>
    <x v="15"/>
    <x v="7"/>
    <m/>
    <m/>
    <m/>
    <m/>
    <m/>
    <n v="0"/>
    <m/>
    <n v="0"/>
    <n v="0"/>
    <n v="0"/>
    <n v="0"/>
    <m/>
    <n v="0"/>
    <m/>
    <n v="0"/>
    <n v="0"/>
    <n v="0"/>
    <n v="0"/>
    <m/>
    <n v="0"/>
    <n v="0"/>
    <m/>
  </r>
  <r>
    <n v="2702"/>
    <x v="2"/>
    <x v="9"/>
    <x v="4"/>
    <m/>
    <m/>
    <x v="35"/>
    <x v="6"/>
    <x v="15"/>
    <x v="7"/>
    <m/>
    <m/>
    <m/>
    <m/>
    <m/>
    <n v="0"/>
    <m/>
    <n v="0"/>
    <n v="0"/>
    <n v="0"/>
    <n v="0"/>
    <m/>
    <n v="0"/>
    <m/>
    <n v="0"/>
    <n v="0"/>
    <n v="0"/>
    <n v="0"/>
    <m/>
    <n v="0"/>
    <n v="0"/>
    <m/>
  </r>
  <r>
    <n v="2703"/>
    <x v="2"/>
    <x v="9"/>
    <x v="4"/>
    <m/>
    <m/>
    <x v="35"/>
    <x v="6"/>
    <x v="15"/>
    <x v="7"/>
    <m/>
    <m/>
    <m/>
    <m/>
    <m/>
    <n v="0"/>
    <m/>
    <n v="0"/>
    <n v="0"/>
    <n v="0"/>
    <n v="0"/>
    <m/>
    <n v="0"/>
    <m/>
    <n v="0"/>
    <n v="0"/>
    <n v="0"/>
    <n v="0"/>
    <m/>
    <n v="0"/>
    <n v="0"/>
    <m/>
  </r>
  <r>
    <n v="2704"/>
    <x v="2"/>
    <x v="9"/>
    <x v="4"/>
    <m/>
    <m/>
    <x v="35"/>
    <x v="6"/>
    <x v="15"/>
    <x v="7"/>
    <m/>
    <m/>
    <m/>
    <m/>
    <m/>
    <n v="0"/>
    <m/>
    <n v="0"/>
    <n v="0"/>
    <n v="0"/>
    <n v="0"/>
    <m/>
    <n v="0"/>
    <m/>
    <n v="0"/>
    <n v="0"/>
    <n v="0"/>
    <n v="0"/>
    <m/>
    <n v="0"/>
    <n v="0"/>
    <m/>
  </r>
  <r>
    <n v="2705"/>
    <x v="2"/>
    <x v="9"/>
    <x v="4"/>
    <m/>
    <m/>
    <x v="35"/>
    <x v="6"/>
    <x v="15"/>
    <x v="7"/>
    <m/>
    <m/>
    <m/>
    <m/>
    <m/>
    <n v="0"/>
    <m/>
    <n v="0"/>
    <n v="0"/>
    <n v="0"/>
    <n v="0"/>
    <m/>
    <n v="0"/>
    <m/>
    <n v="0"/>
    <n v="0"/>
    <n v="0"/>
    <n v="0"/>
    <m/>
    <n v="0"/>
    <n v="0"/>
    <m/>
  </r>
  <r>
    <n v="2706"/>
    <x v="2"/>
    <x v="9"/>
    <x v="4"/>
    <m/>
    <m/>
    <x v="35"/>
    <x v="6"/>
    <x v="15"/>
    <x v="7"/>
    <m/>
    <m/>
    <m/>
    <m/>
    <m/>
    <n v="0"/>
    <m/>
    <n v="0"/>
    <n v="0"/>
    <n v="0"/>
    <n v="0"/>
    <m/>
    <n v="0"/>
    <m/>
    <n v="0"/>
    <n v="0"/>
    <n v="0"/>
    <n v="0"/>
    <m/>
    <n v="0"/>
    <n v="0"/>
    <m/>
  </r>
  <r>
    <n v="2707"/>
    <x v="2"/>
    <x v="9"/>
    <x v="4"/>
    <m/>
    <m/>
    <x v="35"/>
    <x v="6"/>
    <x v="15"/>
    <x v="7"/>
    <m/>
    <m/>
    <m/>
    <m/>
    <m/>
    <n v="0"/>
    <m/>
    <n v="0"/>
    <n v="0"/>
    <n v="0"/>
    <n v="0"/>
    <m/>
    <n v="0"/>
    <m/>
    <n v="0"/>
    <n v="0"/>
    <n v="0"/>
    <n v="0"/>
    <m/>
    <n v="0"/>
    <n v="0"/>
    <m/>
  </r>
  <r>
    <n v="2708"/>
    <x v="2"/>
    <x v="9"/>
    <x v="4"/>
    <m/>
    <m/>
    <x v="35"/>
    <x v="6"/>
    <x v="15"/>
    <x v="7"/>
    <m/>
    <m/>
    <m/>
    <m/>
    <m/>
    <n v="0"/>
    <m/>
    <n v="0"/>
    <n v="0"/>
    <n v="0"/>
    <n v="0"/>
    <m/>
    <n v="0"/>
    <m/>
    <n v="0"/>
    <n v="0"/>
    <n v="0"/>
    <n v="0"/>
    <m/>
    <n v="0"/>
    <n v="0"/>
    <m/>
  </r>
  <r>
    <n v="2709"/>
    <x v="2"/>
    <x v="9"/>
    <x v="4"/>
    <m/>
    <m/>
    <x v="35"/>
    <x v="6"/>
    <x v="15"/>
    <x v="7"/>
    <m/>
    <m/>
    <m/>
    <m/>
    <m/>
    <n v="0"/>
    <m/>
    <n v="0"/>
    <n v="0"/>
    <n v="0"/>
    <n v="0"/>
    <m/>
    <n v="0"/>
    <m/>
    <n v="0"/>
    <n v="0"/>
    <n v="0"/>
    <n v="0"/>
    <m/>
    <n v="0"/>
    <n v="0"/>
    <m/>
  </r>
  <r>
    <n v="2710"/>
    <x v="2"/>
    <x v="9"/>
    <x v="4"/>
    <m/>
    <m/>
    <x v="35"/>
    <x v="6"/>
    <x v="15"/>
    <x v="7"/>
    <m/>
    <m/>
    <m/>
    <m/>
    <m/>
    <n v="0"/>
    <m/>
    <n v="0"/>
    <n v="0"/>
    <n v="0"/>
    <n v="0"/>
    <m/>
    <n v="0"/>
    <m/>
    <n v="0"/>
    <n v="0"/>
    <n v="0"/>
    <n v="0"/>
    <m/>
    <n v="0"/>
    <n v="0"/>
    <m/>
  </r>
  <r>
    <n v="2711"/>
    <x v="2"/>
    <x v="9"/>
    <x v="4"/>
    <m/>
    <m/>
    <x v="35"/>
    <x v="6"/>
    <x v="15"/>
    <x v="7"/>
    <m/>
    <m/>
    <m/>
    <m/>
    <m/>
    <n v="0"/>
    <m/>
    <n v="0"/>
    <n v="0"/>
    <n v="0"/>
    <n v="0"/>
    <m/>
    <n v="0"/>
    <m/>
    <n v="0"/>
    <n v="0"/>
    <n v="0"/>
    <n v="0"/>
    <m/>
    <n v="0"/>
    <n v="0"/>
    <m/>
  </r>
  <r>
    <n v="2712"/>
    <x v="2"/>
    <x v="9"/>
    <x v="4"/>
    <m/>
    <m/>
    <x v="35"/>
    <x v="6"/>
    <x v="15"/>
    <x v="7"/>
    <m/>
    <m/>
    <m/>
    <m/>
    <m/>
    <n v="0"/>
    <m/>
    <n v="0"/>
    <n v="0"/>
    <n v="0"/>
    <n v="0"/>
    <m/>
    <n v="0"/>
    <m/>
    <n v="0"/>
    <n v="0"/>
    <n v="0"/>
    <n v="0"/>
    <m/>
    <n v="0"/>
    <n v="0"/>
    <m/>
  </r>
  <r>
    <n v="2713"/>
    <x v="2"/>
    <x v="9"/>
    <x v="4"/>
    <m/>
    <m/>
    <x v="35"/>
    <x v="6"/>
    <x v="15"/>
    <x v="7"/>
    <m/>
    <m/>
    <m/>
    <m/>
    <m/>
    <n v="0"/>
    <m/>
    <n v="0"/>
    <n v="0"/>
    <n v="0"/>
    <n v="0"/>
    <m/>
    <n v="0"/>
    <m/>
    <n v="0"/>
    <n v="0"/>
    <n v="0"/>
    <n v="0"/>
    <m/>
    <n v="0"/>
    <n v="0"/>
    <m/>
  </r>
  <r>
    <n v="2714"/>
    <x v="2"/>
    <x v="9"/>
    <x v="4"/>
    <m/>
    <m/>
    <x v="35"/>
    <x v="6"/>
    <x v="15"/>
    <x v="7"/>
    <m/>
    <m/>
    <m/>
    <m/>
    <m/>
    <n v="0"/>
    <m/>
    <n v="0"/>
    <n v="0"/>
    <n v="0"/>
    <n v="0"/>
    <m/>
    <n v="0"/>
    <m/>
    <n v="0"/>
    <n v="0"/>
    <n v="0"/>
    <n v="0"/>
    <m/>
    <n v="0"/>
    <n v="0"/>
    <m/>
  </r>
  <r>
    <n v="2715"/>
    <x v="2"/>
    <x v="9"/>
    <x v="4"/>
    <m/>
    <m/>
    <x v="35"/>
    <x v="6"/>
    <x v="15"/>
    <x v="7"/>
    <m/>
    <m/>
    <m/>
    <m/>
    <m/>
    <n v="0"/>
    <m/>
    <n v="0"/>
    <n v="0"/>
    <n v="0"/>
    <n v="0"/>
    <m/>
    <n v="0"/>
    <m/>
    <n v="0"/>
    <n v="0"/>
    <n v="0"/>
    <n v="0"/>
    <m/>
    <n v="0"/>
    <n v="0"/>
    <m/>
  </r>
  <r>
    <n v="2716"/>
    <x v="2"/>
    <x v="9"/>
    <x v="4"/>
    <m/>
    <m/>
    <x v="35"/>
    <x v="6"/>
    <x v="15"/>
    <x v="7"/>
    <m/>
    <m/>
    <m/>
    <m/>
    <m/>
    <n v="0"/>
    <m/>
    <n v="0"/>
    <n v="0"/>
    <n v="0"/>
    <n v="0"/>
    <m/>
    <n v="0"/>
    <m/>
    <n v="0"/>
    <n v="0"/>
    <n v="0"/>
    <n v="0"/>
    <m/>
    <n v="0"/>
    <n v="0"/>
    <m/>
  </r>
  <r>
    <n v="2717"/>
    <x v="2"/>
    <x v="9"/>
    <x v="4"/>
    <m/>
    <m/>
    <x v="35"/>
    <x v="6"/>
    <x v="15"/>
    <x v="7"/>
    <m/>
    <m/>
    <m/>
    <m/>
    <m/>
    <n v="0"/>
    <m/>
    <n v="0"/>
    <n v="0"/>
    <n v="0"/>
    <n v="0"/>
    <m/>
    <n v="0"/>
    <m/>
    <n v="0"/>
    <n v="0"/>
    <n v="0"/>
    <n v="0"/>
    <m/>
    <n v="0"/>
    <n v="0"/>
    <m/>
  </r>
  <r>
    <n v="2718"/>
    <x v="2"/>
    <x v="9"/>
    <x v="4"/>
    <m/>
    <m/>
    <x v="35"/>
    <x v="6"/>
    <x v="15"/>
    <x v="7"/>
    <m/>
    <m/>
    <m/>
    <m/>
    <m/>
    <n v="0"/>
    <m/>
    <n v="0"/>
    <n v="0"/>
    <n v="0"/>
    <n v="0"/>
    <m/>
    <n v="0"/>
    <m/>
    <n v="0"/>
    <n v="0"/>
    <n v="0"/>
    <n v="0"/>
    <m/>
    <n v="0"/>
    <n v="0"/>
    <m/>
  </r>
  <r>
    <n v="2719"/>
    <x v="2"/>
    <x v="9"/>
    <x v="4"/>
    <m/>
    <m/>
    <x v="35"/>
    <x v="6"/>
    <x v="15"/>
    <x v="7"/>
    <m/>
    <m/>
    <m/>
    <m/>
    <m/>
    <n v="0"/>
    <m/>
    <n v="0"/>
    <n v="0"/>
    <n v="0"/>
    <n v="0"/>
    <m/>
    <n v="0"/>
    <m/>
    <n v="0"/>
    <n v="0"/>
    <n v="0"/>
    <n v="0"/>
    <m/>
    <n v="0"/>
    <n v="0"/>
    <m/>
  </r>
  <r>
    <n v="2720"/>
    <x v="2"/>
    <x v="9"/>
    <x v="4"/>
    <m/>
    <m/>
    <x v="35"/>
    <x v="6"/>
    <x v="15"/>
    <x v="7"/>
    <m/>
    <m/>
    <m/>
    <m/>
    <m/>
    <n v="0"/>
    <m/>
    <n v="0"/>
    <n v="0"/>
    <n v="0"/>
    <n v="0"/>
    <m/>
    <n v="0"/>
    <m/>
    <n v="0"/>
    <n v="0"/>
    <n v="0"/>
    <n v="0"/>
    <m/>
    <n v="0"/>
    <n v="0"/>
    <m/>
  </r>
  <r>
    <n v="2721"/>
    <x v="2"/>
    <x v="9"/>
    <x v="4"/>
    <m/>
    <m/>
    <x v="35"/>
    <x v="6"/>
    <x v="15"/>
    <x v="7"/>
    <m/>
    <m/>
    <m/>
    <m/>
    <m/>
    <n v="0"/>
    <m/>
    <n v="0"/>
    <n v="0"/>
    <n v="0"/>
    <n v="0"/>
    <m/>
    <n v="0"/>
    <m/>
    <n v="0"/>
    <n v="0"/>
    <n v="0"/>
    <n v="0"/>
    <m/>
    <n v="0"/>
    <n v="0"/>
    <m/>
  </r>
  <r>
    <n v="2722"/>
    <x v="2"/>
    <x v="9"/>
    <x v="4"/>
    <m/>
    <m/>
    <x v="35"/>
    <x v="6"/>
    <x v="15"/>
    <x v="7"/>
    <m/>
    <m/>
    <m/>
    <m/>
    <m/>
    <n v="0"/>
    <m/>
    <n v="0"/>
    <n v="0"/>
    <n v="0"/>
    <n v="0"/>
    <m/>
    <n v="0"/>
    <m/>
    <n v="0"/>
    <n v="0"/>
    <n v="0"/>
    <n v="0"/>
    <m/>
    <n v="0"/>
    <n v="0"/>
    <m/>
  </r>
  <r>
    <n v="2723"/>
    <x v="2"/>
    <x v="9"/>
    <x v="4"/>
    <m/>
    <m/>
    <x v="35"/>
    <x v="6"/>
    <x v="15"/>
    <x v="7"/>
    <m/>
    <m/>
    <m/>
    <m/>
    <m/>
    <n v="0"/>
    <m/>
    <n v="0"/>
    <n v="0"/>
    <n v="0"/>
    <n v="0"/>
    <m/>
    <n v="0"/>
    <m/>
    <n v="0"/>
    <n v="0"/>
    <n v="0"/>
    <n v="0"/>
    <m/>
    <n v="0"/>
    <n v="0"/>
    <m/>
  </r>
  <r>
    <n v="2724"/>
    <x v="2"/>
    <x v="9"/>
    <x v="4"/>
    <m/>
    <m/>
    <x v="35"/>
    <x v="6"/>
    <x v="15"/>
    <x v="7"/>
    <m/>
    <m/>
    <m/>
    <m/>
    <m/>
    <n v="0"/>
    <m/>
    <n v="0"/>
    <n v="0"/>
    <n v="0"/>
    <n v="0"/>
    <m/>
    <n v="0"/>
    <m/>
    <n v="0"/>
    <n v="0"/>
    <n v="0"/>
    <n v="0"/>
    <m/>
    <n v="0"/>
    <n v="0"/>
    <m/>
  </r>
  <r>
    <n v="2725"/>
    <x v="2"/>
    <x v="9"/>
    <x v="4"/>
    <m/>
    <m/>
    <x v="35"/>
    <x v="6"/>
    <x v="15"/>
    <x v="7"/>
    <m/>
    <m/>
    <m/>
    <m/>
    <m/>
    <n v="0"/>
    <m/>
    <n v="0"/>
    <n v="0"/>
    <n v="0"/>
    <n v="0"/>
    <m/>
    <n v="0"/>
    <m/>
    <n v="0"/>
    <n v="0"/>
    <n v="0"/>
    <n v="0"/>
    <m/>
    <n v="0"/>
    <n v="0"/>
    <m/>
  </r>
  <r>
    <n v="2726"/>
    <x v="2"/>
    <x v="9"/>
    <x v="4"/>
    <m/>
    <m/>
    <x v="35"/>
    <x v="6"/>
    <x v="15"/>
    <x v="7"/>
    <m/>
    <m/>
    <m/>
    <m/>
    <m/>
    <n v="0"/>
    <m/>
    <n v="0"/>
    <n v="0"/>
    <n v="0"/>
    <n v="0"/>
    <m/>
    <n v="0"/>
    <m/>
    <n v="0"/>
    <n v="0"/>
    <n v="0"/>
    <n v="0"/>
    <m/>
    <n v="0"/>
    <n v="0"/>
    <m/>
  </r>
  <r>
    <n v="2727"/>
    <x v="2"/>
    <x v="9"/>
    <x v="4"/>
    <m/>
    <m/>
    <x v="35"/>
    <x v="6"/>
    <x v="15"/>
    <x v="7"/>
    <m/>
    <m/>
    <m/>
    <m/>
    <m/>
    <n v="0"/>
    <m/>
    <n v="0"/>
    <n v="0"/>
    <n v="0"/>
    <n v="0"/>
    <m/>
    <n v="0"/>
    <m/>
    <n v="0"/>
    <n v="0"/>
    <n v="0"/>
    <n v="0"/>
    <m/>
    <n v="0"/>
    <n v="0"/>
    <m/>
  </r>
  <r>
    <n v="2728"/>
    <x v="2"/>
    <x v="9"/>
    <x v="4"/>
    <m/>
    <m/>
    <x v="35"/>
    <x v="6"/>
    <x v="15"/>
    <x v="7"/>
    <m/>
    <m/>
    <m/>
    <m/>
    <m/>
    <n v="0"/>
    <m/>
    <n v="0"/>
    <n v="0"/>
    <n v="0"/>
    <n v="0"/>
    <m/>
    <n v="0"/>
    <m/>
    <n v="0"/>
    <n v="0"/>
    <n v="0"/>
    <n v="0"/>
    <m/>
    <n v="0"/>
    <n v="0"/>
    <m/>
  </r>
  <r>
    <n v="2729"/>
    <x v="2"/>
    <x v="9"/>
    <x v="4"/>
    <m/>
    <m/>
    <x v="35"/>
    <x v="6"/>
    <x v="15"/>
    <x v="7"/>
    <m/>
    <m/>
    <m/>
    <m/>
    <m/>
    <n v="0"/>
    <m/>
    <n v="0"/>
    <n v="0"/>
    <n v="0"/>
    <n v="0"/>
    <m/>
    <n v="0"/>
    <m/>
    <n v="0"/>
    <n v="0"/>
    <n v="0"/>
    <n v="0"/>
    <m/>
    <n v="0"/>
    <n v="0"/>
    <m/>
  </r>
  <r>
    <n v="2730"/>
    <x v="2"/>
    <x v="9"/>
    <x v="4"/>
    <m/>
    <m/>
    <x v="35"/>
    <x v="6"/>
    <x v="15"/>
    <x v="7"/>
    <m/>
    <m/>
    <m/>
    <m/>
    <m/>
    <n v="0"/>
    <m/>
    <n v="0"/>
    <n v="0"/>
    <n v="0"/>
    <n v="0"/>
    <m/>
    <n v="0"/>
    <m/>
    <n v="0"/>
    <n v="0"/>
    <n v="0"/>
    <n v="0"/>
    <m/>
    <n v="0"/>
    <n v="0"/>
    <m/>
  </r>
  <r>
    <n v="2731"/>
    <x v="2"/>
    <x v="9"/>
    <x v="4"/>
    <m/>
    <m/>
    <x v="35"/>
    <x v="6"/>
    <x v="15"/>
    <x v="7"/>
    <m/>
    <m/>
    <m/>
    <m/>
    <m/>
    <n v="0"/>
    <m/>
    <n v="0"/>
    <n v="0"/>
    <n v="0"/>
    <n v="0"/>
    <m/>
    <n v="0"/>
    <m/>
    <n v="0"/>
    <n v="0"/>
    <n v="0"/>
    <n v="0"/>
    <m/>
    <n v="0"/>
    <n v="0"/>
    <m/>
  </r>
  <r>
    <n v="2732"/>
    <x v="2"/>
    <x v="9"/>
    <x v="4"/>
    <m/>
    <m/>
    <x v="35"/>
    <x v="6"/>
    <x v="15"/>
    <x v="7"/>
    <m/>
    <m/>
    <m/>
    <m/>
    <m/>
    <n v="0"/>
    <m/>
    <n v="0"/>
    <n v="0"/>
    <n v="0"/>
    <n v="0"/>
    <m/>
    <n v="0"/>
    <m/>
    <n v="0"/>
    <n v="0"/>
    <n v="0"/>
    <n v="0"/>
    <m/>
    <n v="0"/>
    <n v="0"/>
    <m/>
  </r>
  <r>
    <n v="2733"/>
    <x v="2"/>
    <x v="9"/>
    <x v="4"/>
    <m/>
    <m/>
    <x v="35"/>
    <x v="6"/>
    <x v="15"/>
    <x v="7"/>
    <m/>
    <m/>
    <m/>
    <m/>
    <m/>
    <n v="0"/>
    <m/>
    <n v="0"/>
    <n v="0"/>
    <n v="0"/>
    <n v="0"/>
    <m/>
    <n v="0"/>
    <m/>
    <n v="0"/>
    <n v="0"/>
    <n v="0"/>
    <n v="0"/>
    <m/>
    <n v="0"/>
    <n v="0"/>
    <m/>
  </r>
  <r>
    <n v="2734"/>
    <x v="2"/>
    <x v="9"/>
    <x v="4"/>
    <m/>
    <m/>
    <x v="35"/>
    <x v="6"/>
    <x v="15"/>
    <x v="7"/>
    <m/>
    <m/>
    <m/>
    <m/>
    <m/>
    <n v="0"/>
    <m/>
    <n v="0"/>
    <n v="0"/>
    <n v="0"/>
    <n v="0"/>
    <m/>
    <n v="0"/>
    <m/>
    <n v="0"/>
    <n v="0"/>
    <n v="0"/>
    <n v="0"/>
    <m/>
    <n v="0"/>
    <n v="0"/>
    <m/>
  </r>
  <r>
    <n v="2735"/>
    <x v="2"/>
    <x v="9"/>
    <x v="4"/>
    <m/>
    <m/>
    <x v="35"/>
    <x v="6"/>
    <x v="15"/>
    <x v="7"/>
    <m/>
    <m/>
    <m/>
    <m/>
    <m/>
    <n v="0"/>
    <m/>
    <n v="0"/>
    <n v="0"/>
    <n v="0"/>
    <n v="0"/>
    <m/>
    <n v="0"/>
    <m/>
    <n v="0"/>
    <n v="0"/>
    <n v="0"/>
    <n v="0"/>
    <m/>
    <n v="0"/>
    <n v="0"/>
    <m/>
  </r>
  <r>
    <n v="2736"/>
    <x v="2"/>
    <x v="9"/>
    <x v="4"/>
    <m/>
    <m/>
    <x v="35"/>
    <x v="6"/>
    <x v="15"/>
    <x v="7"/>
    <m/>
    <m/>
    <m/>
    <m/>
    <m/>
    <n v="0"/>
    <m/>
    <n v="0"/>
    <n v="0"/>
    <n v="0"/>
    <n v="0"/>
    <m/>
    <n v="0"/>
    <m/>
    <n v="0"/>
    <n v="0"/>
    <n v="0"/>
    <n v="0"/>
    <m/>
    <n v="0"/>
    <n v="0"/>
    <m/>
  </r>
  <r>
    <n v="2737"/>
    <x v="2"/>
    <x v="9"/>
    <x v="4"/>
    <m/>
    <m/>
    <x v="35"/>
    <x v="6"/>
    <x v="15"/>
    <x v="7"/>
    <m/>
    <m/>
    <m/>
    <m/>
    <m/>
    <n v="0"/>
    <m/>
    <n v="0"/>
    <n v="0"/>
    <n v="0"/>
    <n v="0"/>
    <m/>
    <n v="0"/>
    <m/>
    <n v="0"/>
    <n v="0"/>
    <n v="0"/>
    <n v="0"/>
    <m/>
    <n v="0"/>
    <n v="0"/>
    <m/>
  </r>
  <r>
    <n v="2738"/>
    <x v="2"/>
    <x v="9"/>
    <x v="4"/>
    <m/>
    <m/>
    <x v="35"/>
    <x v="6"/>
    <x v="15"/>
    <x v="7"/>
    <m/>
    <m/>
    <m/>
    <m/>
    <m/>
    <n v="0"/>
    <m/>
    <n v="0"/>
    <n v="0"/>
    <n v="0"/>
    <n v="0"/>
    <m/>
    <n v="0"/>
    <m/>
    <n v="0"/>
    <n v="0"/>
    <n v="0"/>
    <n v="0"/>
    <m/>
    <n v="0"/>
    <n v="0"/>
    <m/>
  </r>
  <r>
    <n v="2739"/>
    <x v="2"/>
    <x v="9"/>
    <x v="4"/>
    <m/>
    <m/>
    <x v="35"/>
    <x v="6"/>
    <x v="15"/>
    <x v="7"/>
    <m/>
    <m/>
    <m/>
    <m/>
    <m/>
    <n v="0"/>
    <m/>
    <n v="0"/>
    <n v="0"/>
    <n v="0"/>
    <n v="0"/>
    <m/>
    <n v="0"/>
    <m/>
    <n v="0"/>
    <n v="0"/>
    <n v="0"/>
    <n v="0"/>
    <m/>
    <n v="0"/>
    <n v="0"/>
    <m/>
  </r>
  <r>
    <n v="2740"/>
    <x v="2"/>
    <x v="9"/>
    <x v="4"/>
    <m/>
    <m/>
    <x v="35"/>
    <x v="6"/>
    <x v="15"/>
    <x v="7"/>
    <m/>
    <m/>
    <m/>
    <m/>
    <m/>
    <n v="0"/>
    <m/>
    <n v="0"/>
    <n v="0"/>
    <n v="0"/>
    <n v="0"/>
    <m/>
    <n v="0"/>
    <m/>
    <n v="0"/>
    <n v="0"/>
    <n v="0"/>
    <n v="0"/>
    <m/>
    <n v="0"/>
    <n v="0"/>
    <m/>
  </r>
  <r>
    <n v="2741"/>
    <x v="2"/>
    <x v="9"/>
    <x v="4"/>
    <m/>
    <m/>
    <x v="35"/>
    <x v="6"/>
    <x v="15"/>
    <x v="7"/>
    <m/>
    <m/>
    <m/>
    <m/>
    <m/>
    <n v="0"/>
    <m/>
    <n v="0"/>
    <n v="0"/>
    <n v="0"/>
    <n v="0"/>
    <m/>
    <n v="0"/>
    <m/>
    <n v="0"/>
    <n v="0"/>
    <n v="0"/>
    <n v="0"/>
    <m/>
    <n v="0"/>
    <n v="0"/>
    <m/>
  </r>
  <r>
    <n v="2742"/>
    <x v="2"/>
    <x v="9"/>
    <x v="4"/>
    <m/>
    <m/>
    <x v="35"/>
    <x v="6"/>
    <x v="15"/>
    <x v="7"/>
    <m/>
    <m/>
    <m/>
    <m/>
    <m/>
    <n v="0"/>
    <m/>
    <n v="0"/>
    <n v="0"/>
    <n v="0"/>
    <n v="0"/>
    <m/>
    <n v="0"/>
    <m/>
    <n v="0"/>
    <n v="0"/>
    <n v="0"/>
    <n v="0"/>
    <m/>
    <n v="0"/>
    <n v="0"/>
    <m/>
  </r>
  <r>
    <n v="2743"/>
    <x v="2"/>
    <x v="9"/>
    <x v="4"/>
    <m/>
    <m/>
    <x v="35"/>
    <x v="6"/>
    <x v="15"/>
    <x v="7"/>
    <m/>
    <m/>
    <m/>
    <m/>
    <m/>
    <n v="0"/>
    <m/>
    <n v="0"/>
    <n v="0"/>
    <n v="0"/>
    <n v="0"/>
    <m/>
    <n v="0"/>
    <m/>
    <n v="0"/>
    <n v="0"/>
    <n v="0"/>
    <n v="0"/>
    <m/>
    <n v="0"/>
    <n v="0"/>
    <m/>
  </r>
  <r>
    <n v="2744"/>
    <x v="2"/>
    <x v="9"/>
    <x v="4"/>
    <m/>
    <m/>
    <x v="35"/>
    <x v="6"/>
    <x v="15"/>
    <x v="7"/>
    <m/>
    <m/>
    <m/>
    <m/>
    <m/>
    <n v="0"/>
    <m/>
    <n v="0"/>
    <n v="0"/>
    <n v="0"/>
    <n v="0"/>
    <m/>
    <n v="0"/>
    <m/>
    <n v="0"/>
    <n v="0"/>
    <n v="0"/>
    <n v="0"/>
    <m/>
    <n v="0"/>
    <n v="0"/>
    <m/>
  </r>
  <r>
    <n v="2745"/>
    <x v="2"/>
    <x v="9"/>
    <x v="4"/>
    <m/>
    <m/>
    <x v="35"/>
    <x v="6"/>
    <x v="15"/>
    <x v="7"/>
    <m/>
    <m/>
    <m/>
    <m/>
    <m/>
    <n v="0"/>
    <m/>
    <n v="0"/>
    <n v="0"/>
    <n v="0"/>
    <n v="0"/>
    <m/>
    <n v="0"/>
    <m/>
    <n v="0"/>
    <n v="0"/>
    <n v="0"/>
    <n v="0"/>
    <m/>
    <n v="0"/>
    <n v="0"/>
    <m/>
  </r>
  <r>
    <n v="2746"/>
    <x v="2"/>
    <x v="9"/>
    <x v="4"/>
    <m/>
    <m/>
    <x v="35"/>
    <x v="6"/>
    <x v="15"/>
    <x v="7"/>
    <m/>
    <m/>
    <m/>
    <m/>
    <m/>
    <n v="0"/>
    <m/>
    <n v="0"/>
    <n v="0"/>
    <n v="0"/>
    <n v="0"/>
    <m/>
    <n v="0"/>
    <m/>
    <n v="0"/>
    <n v="0"/>
    <n v="0"/>
    <n v="0"/>
    <m/>
    <n v="0"/>
    <n v="0"/>
    <m/>
  </r>
  <r>
    <n v="2747"/>
    <x v="2"/>
    <x v="9"/>
    <x v="4"/>
    <m/>
    <m/>
    <x v="35"/>
    <x v="6"/>
    <x v="15"/>
    <x v="7"/>
    <m/>
    <m/>
    <m/>
    <m/>
    <m/>
    <n v="0"/>
    <m/>
    <n v="0"/>
    <n v="0"/>
    <n v="0"/>
    <n v="0"/>
    <m/>
    <n v="0"/>
    <m/>
    <n v="0"/>
    <n v="0"/>
    <n v="0"/>
    <n v="0"/>
    <m/>
    <n v="0"/>
    <n v="0"/>
    <m/>
  </r>
  <r>
    <n v="2748"/>
    <x v="2"/>
    <x v="9"/>
    <x v="4"/>
    <m/>
    <m/>
    <x v="35"/>
    <x v="6"/>
    <x v="15"/>
    <x v="7"/>
    <m/>
    <m/>
    <m/>
    <m/>
    <m/>
    <n v="0"/>
    <m/>
    <n v="0"/>
    <n v="0"/>
    <n v="0"/>
    <n v="0"/>
    <m/>
    <n v="0"/>
    <m/>
    <n v="0"/>
    <n v="0"/>
    <n v="0"/>
    <n v="0"/>
    <m/>
    <n v="0"/>
    <n v="0"/>
    <m/>
  </r>
  <r>
    <n v="2749"/>
    <x v="2"/>
    <x v="9"/>
    <x v="4"/>
    <m/>
    <m/>
    <x v="35"/>
    <x v="6"/>
    <x v="15"/>
    <x v="7"/>
    <m/>
    <m/>
    <m/>
    <m/>
    <m/>
    <n v="0"/>
    <m/>
    <n v="0"/>
    <n v="0"/>
    <n v="0"/>
    <n v="0"/>
    <m/>
    <n v="0"/>
    <m/>
    <n v="0"/>
    <n v="0"/>
    <n v="0"/>
    <n v="0"/>
    <m/>
    <n v="0"/>
    <n v="0"/>
    <m/>
  </r>
  <r>
    <n v="2750"/>
    <x v="2"/>
    <x v="9"/>
    <x v="4"/>
    <m/>
    <m/>
    <x v="35"/>
    <x v="6"/>
    <x v="15"/>
    <x v="7"/>
    <m/>
    <m/>
    <m/>
    <m/>
    <m/>
    <n v="0"/>
    <m/>
    <n v="0"/>
    <n v="0"/>
    <n v="0"/>
    <n v="0"/>
    <m/>
    <n v="0"/>
    <m/>
    <n v="0"/>
    <n v="0"/>
    <n v="0"/>
    <n v="0"/>
    <m/>
    <n v="0"/>
    <n v="0"/>
    <m/>
  </r>
  <r>
    <n v="2751"/>
    <x v="2"/>
    <x v="9"/>
    <x v="4"/>
    <m/>
    <m/>
    <x v="35"/>
    <x v="6"/>
    <x v="15"/>
    <x v="7"/>
    <m/>
    <m/>
    <m/>
    <m/>
    <m/>
    <n v="0"/>
    <m/>
    <n v="0"/>
    <n v="0"/>
    <n v="0"/>
    <n v="0"/>
    <m/>
    <n v="0"/>
    <m/>
    <n v="0"/>
    <n v="0"/>
    <n v="0"/>
    <n v="0"/>
    <m/>
    <n v="0"/>
    <n v="0"/>
    <m/>
  </r>
  <r>
    <n v="2752"/>
    <x v="2"/>
    <x v="9"/>
    <x v="4"/>
    <m/>
    <m/>
    <x v="35"/>
    <x v="6"/>
    <x v="15"/>
    <x v="7"/>
    <m/>
    <m/>
    <m/>
    <m/>
    <m/>
    <n v="0"/>
    <m/>
    <n v="0"/>
    <n v="0"/>
    <n v="0"/>
    <n v="0"/>
    <m/>
    <n v="0"/>
    <m/>
    <n v="0"/>
    <n v="0"/>
    <n v="0"/>
    <n v="0"/>
    <m/>
    <n v="0"/>
    <n v="0"/>
    <m/>
  </r>
  <r>
    <n v="2753"/>
    <x v="2"/>
    <x v="9"/>
    <x v="4"/>
    <m/>
    <m/>
    <x v="35"/>
    <x v="6"/>
    <x v="15"/>
    <x v="7"/>
    <m/>
    <m/>
    <m/>
    <m/>
    <m/>
    <n v="0"/>
    <m/>
    <n v="0"/>
    <n v="0"/>
    <n v="0"/>
    <n v="0"/>
    <m/>
    <n v="0"/>
    <m/>
    <n v="0"/>
    <n v="0"/>
    <n v="0"/>
    <n v="0"/>
    <m/>
    <n v="0"/>
    <n v="0"/>
    <m/>
  </r>
  <r>
    <n v="2754"/>
    <x v="2"/>
    <x v="9"/>
    <x v="4"/>
    <m/>
    <m/>
    <x v="35"/>
    <x v="6"/>
    <x v="15"/>
    <x v="7"/>
    <m/>
    <m/>
    <m/>
    <m/>
    <m/>
    <n v="0"/>
    <m/>
    <n v="0"/>
    <n v="0"/>
    <n v="0"/>
    <n v="0"/>
    <m/>
    <n v="0"/>
    <m/>
    <n v="0"/>
    <n v="0"/>
    <n v="0"/>
    <n v="0"/>
    <m/>
    <n v="0"/>
    <n v="0"/>
    <m/>
  </r>
  <r>
    <n v="2755"/>
    <x v="2"/>
    <x v="9"/>
    <x v="4"/>
    <m/>
    <m/>
    <x v="35"/>
    <x v="6"/>
    <x v="15"/>
    <x v="7"/>
    <m/>
    <m/>
    <m/>
    <m/>
    <m/>
    <n v="0"/>
    <m/>
    <n v="0"/>
    <n v="0"/>
    <n v="0"/>
    <n v="0"/>
    <m/>
    <n v="0"/>
    <m/>
    <n v="0"/>
    <n v="0"/>
    <n v="0"/>
    <n v="0"/>
    <m/>
    <n v="0"/>
    <n v="0"/>
    <m/>
  </r>
  <r>
    <n v="2756"/>
    <x v="2"/>
    <x v="9"/>
    <x v="4"/>
    <m/>
    <m/>
    <x v="35"/>
    <x v="6"/>
    <x v="15"/>
    <x v="7"/>
    <m/>
    <m/>
    <m/>
    <m/>
    <m/>
    <n v="0"/>
    <m/>
    <n v="0"/>
    <n v="0"/>
    <n v="0"/>
    <n v="0"/>
    <m/>
    <n v="0"/>
    <m/>
    <n v="0"/>
    <n v="0"/>
    <n v="0"/>
    <n v="0"/>
    <m/>
    <n v="0"/>
    <n v="0"/>
    <m/>
  </r>
  <r>
    <n v="2757"/>
    <x v="2"/>
    <x v="9"/>
    <x v="4"/>
    <m/>
    <m/>
    <x v="35"/>
    <x v="6"/>
    <x v="15"/>
    <x v="7"/>
    <m/>
    <m/>
    <m/>
    <m/>
    <m/>
    <n v="0"/>
    <m/>
    <n v="0"/>
    <n v="0"/>
    <n v="0"/>
    <n v="0"/>
    <m/>
    <n v="0"/>
    <m/>
    <n v="0"/>
    <n v="0"/>
    <n v="0"/>
    <n v="0"/>
    <m/>
    <n v="0"/>
    <n v="0"/>
    <m/>
  </r>
  <r>
    <n v="2758"/>
    <x v="2"/>
    <x v="9"/>
    <x v="4"/>
    <m/>
    <m/>
    <x v="35"/>
    <x v="6"/>
    <x v="15"/>
    <x v="7"/>
    <m/>
    <m/>
    <m/>
    <m/>
    <m/>
    <n v="0"/>
    <m/>
    <n v="0"/>
    <n v="0"/>
    <n v="0"/>
    <n v="0"/>
    <m/>
    <n v="0"/>
    <m/>
    <n v="0"/>
    <n v="0"/>
    <n v="0"/>
    <n v="0"/>
    <m/>
    <n v="0"/>
    <n v="0"/>
    <m/>
  </r>
  <r>
    <n v="2759"/>
    <x v="2"/>
    <x v="9"/>
    <x v="4"/>
    <m/>
    <m/>
    <x v="35"/>
    <x v="6"/>
    <x v="15"/>
    <x v="7"/>
    <m/>
    <m/>
    <m/>
    <m/>
    <m/>
    <n v="0"/>
    <m/>
    <n v="0"/>
    <n v="0"/>
    <n v="0"/>
    <n v="0"/>
    <m/>
    <n v="0"/>
    <m/>
    <n v="0"/>
    <n v="0"/>
    <n v="0"/>
    <n v="0"/>
    <m/>
    <n v="0"/>
    <n v="0"/>
    <m/>
  </r>
  <r>
    <n v="2760"/>
    <x v="2"/>
    <x v="9"/>
    <x v="4"/>
    <m/>
    <m/>
    <x v="35"/>
    <x v="6"/>
    <x v="15"/>
    <x v="7"/>
    <m/>
    <m/>
    <m/>
    <m/>
    <m/>
    <n v="0"/>
    <m/>
    <n v="0"/>
    <n v="0"/>
    <n v="0"/>
    <n v="0"/>
    <m/>
    <n v="0"/>
    <m/>
    <n v="0"/>
    <n v="0"/>
    <n v="0"/>
    <n v="0"/>
    <m/>
    <n v="0"/>
    <n v="0"/>
    <m/>
  </r>
  <r>
    <n v="2761"/>
    <x v="2"/>
    <x v="9"/>
    <x v="4"/>
    <m/>
    <m/>
    <x v="35"/>
    <x v="6"/>
    <x v="15"/>
    <x v="7"/>
    <m/>
    <m/>
    <m/>
    <m/>
    <m/>
    <n v="0"/>
    <m/>
    <n v="0"/>
    <n v="0"/>
    <n v="0"/>
    <n v="0"/>
    <m/>
    <n v="0"/>
    <m/>
    <n v="0"/>
    <n v="0"/>
    <n v="0"/>
    <n v="0"/>
    <m/>
    <n v="0"/>
    <n v="0"/>
    <m/>
  </r>
  <r>
    <n v="2762"/>
    <x v="2"/>
    <x v="9"/>
    <x v="4"/>
    <m/>
    <m/>
    <x v="35"/>
    <x v="6"/>
    <x v="15"/>
    <x v="7"/>
    <m/>
    <m/>
    <m/>
    <m/>
    <m/>
    <n v="0"/>
    <m/>
    <n v="0"/>
    <n v="0"/>
    <n v="0"/>
    <n v="0"/>
    <m/>
    <n v="0"/>
    <m/>
    <n v="0"/>
    <n v="0"/>
    <n v="0"/>
    <n v="0"/>
    <m/>
    <n v="0"/>
    <n v="0"/>
    <m/>
  </r>
  <r>
    <n v="2763"/>
    <x v="2"/>
    <x v="9"/>
    <x v="4"/>
    <m/>
    <m/>
    <x v="35"/>
    <x v="6"/>
    <x v="15"/>
    <x v="7"/>
    <m/>
    <m/>
    <m/>
    <m/>
    <m/>
    <n v="0"/>
    <m/>
    <n v="0"/>
    <n v="0"/>
    <n v="0"/>
    <n v="0"/>
    <m/>
    <n v="0"/>
    <m/>
    <n v="0"/>
    <n v="0"/>
    <n v="0"/>
    <n v="0"/>
    <m/>
    <n v="0"/>
    <n v="0"/>
    <m/>
  </r>
  <r>
    <n v="2764"/>
    <x v="2"/>
    <x v="9"/>
    <x v="4"/>
    <m/>
    <m/>
    <x v="35"/>
    <x v="6"/>
    <x v="15"/>
    <x v="7"/>
    <m/>
    <m/>
    <m/>
    <m/>
    <m/>
    <n v="0"/>
    <m/>
    <n v="0"/>
    <n v="0"/>
    <n v="0"/>
    <n v="0"/>
    <m/>
    <n v="0"/>
    <m/>
    <n v="0"/>
    <n v="0"/>
    <n v="0"/>
    <n v="0"/>
    <m/>
    <n v="0"/>
    <n v="0"/>
    <m/>
  </r>
  <r>
    <n v="2765"/>
    <x v="2"/>
    <x v="9"/>
    <x v="4"/>
    <m/>
    <m/>
    <x v="35"/>
    <x v="6"/>
    <x v="15"/>
    <x v="7"/>
    <m/>
    <m/>
    <m/>
    <m/>
    <m/>
    <n v="0"/>
    <m/>
    <n v="0"/>
    <n v="0"/>
    <n v="0"/>
    <n v="0"/>
    <m/>
    <n v="0"/>
    <m/>
    <n v="0"/>
    <n v="0"/>
    <n v="0"/>
    <n v="0"/>
    <m/>
    <n v="0"/>
    <n v="0"/>
    <m/>
  </r>
  <r>
    <n v="2766"/>
    <x v="2"/>
    <x v="9"/>
    <x v="4"/>
    <m/>
    <m/>
    <x v="35"/>
    <x v="6"/>
    <x v="15"/>
    <x v="7"/>
    <m/>
    <m/>
    <m/>
    <m/>
    <m/>
    <n v="0"/>
    <m/>
    <n v="0"/>
    <n v="0"/>
    <n v="0"/>
    <n v="0"/>
    <m/>
    <n v="0"/>
    <m/>
    <n v="0"/>
    <n v="0"/>
    <n v="0"/>
    <n v="0"/>
    <m/>
    <n v="0"/>
    <n v="0"/>
    <m/>
  </r>
  <r>
    <n v="2767"/>
    <x v="2"/>
    <x v="9"/>
    <x v="4"/>
    <m/>
    <m/>
    <x v="35"/>
    <x v="6"/>
    <x v="15"/>
    <x v="7"/>
    <m/>
    <m/>
    <m/>
    <m/>
    <m/>
    <n v="0"/>
    <m/>
    <n v="0"/>
    <n v="0"/>
    <n v="0"/>
    <n v="0"/>
    <m/>
    <n v="0"/>
    <m/>
    <n v="0"/>
    <n v="0"/>
    <n v="0"/>
    <n v="0"/>
    <m/>
    <n v="0"/>
    <n v="0"/>
    <m/>
  </r>
  <r>
    <n v="2768"/>
    <x v="2"/>
    <x v="9"/>
    <x v="4"/>
    <m/>
    <m/>
    <x v="35"/>
    <x v="6"/>
    <x v="15"/>
    <x v="7"/>
    <m/>
    <m/>
    <m/>
    <m/>
    <m/>
    <n v="0"/>
    <m/>
    <n v="0"/>
    <n v="0"/>
    <n v="0"/>
    <n v="0"/>
    <m/>
    <n v="0"/>
    <m/>
    <n v="0"/>
    <n v="0"/>
    <n v="0"/>
    <n v="0"/>
    <m/>
    <n v="0"/>
    <n v="0"/>
    <m/>
  </r>
  <r>
    <n v="2769"/>
    <x v="2"/>
    <x v="9"/>
    <x v="4"/>
    <m/>
    <m/>
    <x v="35"/>
    <x v="6"/>
    <x v="15"/>
    <x v="7"/>
    <m/>
    <m/>
    <m/>
    <m/>
    <m/>
    <n v="0"/>
    <m/>
    <n v="0"/>
    <n v="0"/>
    <n v="0"/>
    <n v="0"/>
    <m/>
    <n v="0"/>
    <m/>
    <n v="0"/>
    <n v="0"/>
    <n v="0"/>
    <n v="0"/>
    <m/>
    <n v="0"/>
    <n v="0"/>
    <m/>
  </r>
  <r>
    <n v="2770"/>
    <x v="2"/>
    <x v="9"/>
    <x v="4"/>
    <m/>
    <m/>
    <x v="35"/>
    <x v="6"/>
    <x v="15"/>
    <x v="7"/>
    <m/>
    <m/>
    <m/>
    <m/>
    <m/>
    <n v="0"/>
    <m/>
    <n v="0"/>
    <n v="0"/>
    <n v="0"/>
    <n v="0"/>
    <m/>
    <n v="0"/>
    <m/>
    <n v="0"/>
    <n v="0"/>
    <n v="0"/>
    <n v="0"/>
    <m/>
    <n v="0"/>
    <n v="0"/>
    <m/>
  </r>
  <r>
    <n v="2771"/>
    <x v="2"/>
    <x v="9"/>
    <x v="4"/>
    <m/>
    <m/>
    <x v="35"/>
    <x v="6"/>
    <x v="15"/>
    <x v="7"/>
    <m/>
    <m/>
    <m/>
    <m/>
    <m/>
    <n v="0"/>
    <m/>
    <n v="0"/>
    <n v="0"/>
    <n v="0"/>
    <n v="0"/>
    <m/>
    <n v="0"/>
    <m/>
    <n v="0"/>
    <n v="0"/>
    <n v="0"/>
    <n v="0"/>
    <m/>
    <n v="0"/>
    <n v="0"/>
    <m/>
  </r>
  <r>
    <n v="2772"/>
    <x v="2"/>
    <x v="9"/>
    <x v="4"/>
    <m/>
    <m/>
    <x v="35"/>
    <x v="6"/>
    <x v="15"/>
    <x v="7"/>
    <m/>
    <m/>
    <m/>
    <m/>
    <m/>
    <n v="0"/>
    <m/>
    <n v="0"/>
    <n v="0"/>
    <n v="0"/>
    <n v="0"/>
    <m/>
    <n v="0"/>
    <m/>
    <n v="0"/>
    <n v="0"/>
    <n v="0"/>
    <n v="0"/>
    <m/>
    <n v="0"/>
    <n v="0"/>
    <m/>
  </r>
  <r>
    <n v="2773"/>
    <x v="2"/>
    <x v="9"/>
    <x v="4"/>
    <m/>
    <m/>
    <x v="35"/>
    <x v="6"/>
    <x v="15"/>
    <x v="7"/>
    <m/>
    <m/>
    <m/>
    <m/>
    <m/>
    <n v="0"/>
    <m/>
    <n v="0"/>
    <n v="0"/>
    <n v="0"/>
    <n v="0"/>
    <m/>
    <n v="0"/>
    <m/>
    <n v="0"/>
    <n v="0"/>
    <n v="0"/>
    <n v="0"/>
    <m/>
    <n v="0"/>
    <n v="0"/>
    <m/>
  </r>
  <r>
    <n v="2774"/>
    <x v="2"/>
    <x v="9"/>
    <x v="4"/>
    <m/>
    <m/>
    <x v="35"/>
    <x v="6"/>
    <x v="15"/>
    <x v="7"/>
    <m/>
    <m/>
    <m/>
    <m/>
    <m/>
    <n v="0"/>
    <m/>
    <n v="0"/>
    <n v="0"/>
    <n v="0"/>
    <n v="0"/>
    <m/>
    <n v="0"/>
    <m/>
    <n v="0"/>
    <n v="0"/>
    <n v="0"/>
    <n v="0"/>
    <m/>
    <n v="0"/>
    <n v="0"/>
    <m/>
  </r>
  <r>
    <n v="2775"/>
    <x v="2"/>
    <x v="9"/>
    <x v="4"/>
    <m/>
    <m/>
    <x v="35"/>
    <x v="6"/>
    <x v="15"/>
    <x v="7"/>
    <m/>
    <m/>
    <m/>
    <m/>
    <m/>
    <n v="0"/>
    <m/>
    <n v="0"/>
    <n v="0"/>
    <n v="0"/>
    <n v="0"/>
    <m/>
    <n v="0"/>
    <m/>
    <n v="0"/>
    <n v="0"/>
    <n v="0"/>
    <n v="0"/>
    <m/>
    <n v="0"/>
    <n v="0"/>
    <m/>
  </r>
  <r>
    <n v="2776"/>
    <x v="2"/>
    <x v="9"/>
    <x v="4"/>
    <m/>
    <m/>
    <x v="35"/>
    <x v="6"/>
    <x v="15"/>
    <x v="7"/>
    <m/>
    <m/>
    <m/>
    <m/>
    <m/>
    <n v="0"/>
    <m/>
    <n v="0"/>
    <n v="0"/>
    <n v="0"/>
    <n v="0"/>
    <m/>
    <n v="0"/>
    <m/>
    <n v="0"/>
    <n v="0"/>
    <n v="0"/>
    <n v="0"/>
    <m/>
    <n v="0"/>
    <n v="0"/>
    <m/>
  </r>
  <r>
    <n v="2777"/>
    <x v="2"/>
    <x v="9"/>
    <x v="4"/>
    <m/>
    <m/>
    <x v="35"/>
    <x v="6"/>
    <x v="15"/>
    <x v="7"/>
    <m/>
    <m/>
    <m/>
    <m/>
    <m/>
    <n v="0"/>
    <m/>
    <n v="0"/>
    <n v="0"/>
    <n v="0"/>
    <n v="0"/>
    <m/>
    <n v="0"/>
    <m/>
    <n v="0"/>
    <n v="0"/>
    <n v="0"/>
    <n v="0"/>
    <m/>
    <n v="0"/>
    <n v="0"/>
    <m/>
  </r>
  <r>
    <n v="2778"/>
    <x v="2"/>
    <x v="9"/>
    <x v="4"/>
    <m/>
    <m/>
    <x v="35"/>
    <x v="6"/>
    <x v="15"/>
    <x v="7"/>
    <m/>
    <m/>
    <m/>
    <m/>
    <m/>
    <n v="0"/>
    <m/>
    <n v="0"/>
    <n v="0"/>
    <n v="0"/>
    <n v="0"/>
    <m/>
    <n v="0"/>
    <m/>
    <n v="0"/>
    <n v="0"/>
    <n v="0"/>
    <n v="0"/>
    <m/>
    <n v="0"/>
    <n v="0"/>
    <m/>
  </r>
  <r>
    <n v="2779"/>
    <x v="2"/>
    <x v="9"/>
    <x v="4"/>
    <m/>
    <m/>
    <x v="35"/>
    <x v="6"/>
    <x v="15"/>
    <x v="7"/>
    <m/>
    <m/>
    <m/>
    <m/>
    <m/>
    <n v="0"/>
    <m/>
    <n v="0"/>
    <n v="0"/>
    <n v="0"/>
    <n v="0"/>
    <m/>
    <n v="0"/>
    <m/>
    <n v="0"/>
    <n v="0"/>
    <n v="0"/>
    <n v="0"/>
    <m/>
    <n v="0"/>
    <n v="0"/>
    <m/>
  </r>
  <r>
    <n v="2780"/>
    <x v="2"/>
    <x v="9"/>
    <x v="4"/>
    <m/>
    <m/>
    <x v="35"/>
    <x v="6"/>
    <x v="15"/>
    <x v="7"/>
    <m/>
    <m/>
    <m/>
    <m/>
    <m/>
    <n v="0"/>
    <m/>
    <n v="0"/>
    <n v="0"/>
    <n v="0"/>
    <n v="0"/>
    <m/>
    <n v="0"/>
    <m/>
    <n v="0"/>
    <n v="0"/>
    <n v="0"/>
    <n v="0"/>
    <m/>
    <n v="0"/>
    <n v="0"/>
    <m/>
  </r>
  <r>
    <n v="2781"/>
    <x v="2"/>
    <x v="9"/>
    <x v="4"/>
    <m/>
    <m/>
    <x v="35"/>
    <x v="6"/>
    <x v="15"/>
    <x v="7"/>
    <m/>
    <m/>
    <m/>
    <m/>
    <m/>
    <n v="0"/>
    <m/>
    <n v="0"/>
    <n v="0"/>
    <n v="0"/>
    <n v="0"/>
    <m/>
    <n v="0"/>
    <m/>
    <n v="0"/>
    <n v="0"/>
    <n v="0"/>
    <n v="0"/>
    <m/>
    <n v="0"/>
    <n v="0"/>
    <m/>
  </r>
  <r>
    <n v="2782"/>
    <x v="2"/>
    <x v="9"/>
    <x v="4"/>
    <m/>
    <m/>
    <x v="35"/>
    <x v="6"/>
    <x v="15"/>
    <x v="7"/>
    <m/>
    <m/>
    <m/>
    <m/>
    <m/>
    <n v="0"/>
    <m/>
    <n v="0"/>
    <n v="0"/>
    <n v="0"/>
    <n v="0"/>
    <m/>
    <n v="0"/>
    <m/>
    <n v="0"/>
    <n v="0"/>
    <n v="0"/>
    <n v="0"/>
    <m/>
    <n v="0"/>
    <n v="0"/>
    <m/>
  </r>
  <r>
    <n v="2783"/>
    <x v="2"/>
    <x v="9"/>
    <x v="4"/>
    <m/>
    <m/>
    <x v="35"/>
    <x v="6"/>
    <x v="15"/>
    <x v="7"/>
    <m/>
    <m/>
    <m/>
    <m/>
    <m/>
    <n v="0"/>
    <m/>
    <n v="0"/>
    <n v="0"/>
    <n v="0"/>
    <n v="0"/>
    <m/>
    <n v="0"/>
    <m/>
    <n v="0"/>
    <n v="0"/>
    <n v="0"/>
    <n v="0"/>
    <m/>
    <n v="0"/>
    <n v="0"/>
    <m/>
  </r>
  <r>
    <n v="2784"/>
    <x v="2"/>
    <x v="9"/>
    <x v="4"/>
    <m/>
    <m/>
    <x v="35"/>
    <x v="6"/>
    <x v="15"/>
    <x v="7"/>
    <m/>
    <m/>
    <m/>
    <m/>
    <m/>
    <n v="0"/>
    <m/>
    <n v="0"/>
    <n v="0"/>
    <n v="0"/>
    <n v="0"/>
    <m/>
    <n v="0"/>
    <m/>
    <n v="0"/>
    <n v="0"/>
    <n v="0"/>
    <n v="0"/>
    <m/>
    <n v="0"/>
    <n v="0"/>
    <m/>
  </r>
  <r>
    <n v="2785"/>
    <x v="2"/>
    <x v="9"/>
    <x v="4"/>
    <m/>
    <m/>
    <x v="35"/>
    <x v="6"/>
    <x v="15"/>
    <x v="7"/>
    <m/>
    <m/>
    <m/>
    <m/>
    <m/>
    <n v="0"/>
    <m/>
    <n v="0"/>
    <n v="0"/>
    <n v="0"/>
    <n v="0"/>
    <m/>
    <n v="0"/>
    <m/>
    <n v="0"/>
    <n v="0"/>
    <n v="0"/>
    <n v="0"/>
    <m/>
    <n v="0"/>
    <n v="0"/>
    <m/>
  </r>
  <r>
    <n v="2786"/>
    <x v="2"/>
    <x v="9"/>
    <x v="4"/>
    <m/>
    <m/>
    <x v="35"/>
    <x v="6"/>
    <x v="15"/>
    <x v="7"/>
    <m/>
    <m/>
    <m/>
    <m/>
    <m/>
    <n v="0"/>
    <m/>
    <n v="0"/>
    <n v="0"/>
    <n v="0"/>
    <n v="0"/>
    <m/>
    <n v="0"/>
    <m/>
    <n v="0"/>
    <n v="0"/>
    <n v="0"/>
    <n v="0"/>
    <m/>
    <n v="0"/>
    <n v="0"/>
    <m/>
  </r>
  <r>
    <n v="2787"/>
    <x v="2"/>
    <x v="9"/>
    <x v="4"/>
    <m/>
    <m/>
    <x v="35"/>
    <x v="6"/>
    <x v="15"/>
    <x v="7"/>
    <m/>
    <m/>
    <m/>
    <m/>
    <m/>
    <n v="0"/>
    <m/>
    <n v="0"/>
    <n v="0"/>
    <n v="0"/>
    <n v="0"/>
    <m/>
    <n v="0"/>
    <m/>
    <n v="0"/>
    <n v="0"/>
    <n v="0"/>
    <n v="0"/>
    <m/>
    <n v="0"/>
    <n v="0"/>
    <m/>
  </r>
  <r>
    <n v="2788"/>
    <x v="2"/>
    <x v="9"/>
    <x v="4"/>
    <m/>
    <m/>
    <x v="35"/>
    <x v="6"/>
    <x v="15"/>
    <x v="7"/>
    <m/>
    <m/>
    <m/>
    <m/>
    <m/>
    <n v="0"/>
    <m/>
    <n v="0"/>
    <n v="0"/>
    <n v="0"/>
    <n v="0"/>
    <m/>
    <n v="0"/>
    <m/>
    <n v="0"/>
    <n v="0"/>
    <n v="0"/>
    <n v="0"/>
    <m/>
    <n v="0"/>
    <n v="0"/>
    <m/>
  </r>
  <r>
    <n v="2789"/>
    <x v="2"/>
    <x v="9"/>
    <x v="4"/>
    <m/>
    <m/>
    <x v="35"/>
    <x v="6"/>
    <x v="15"/>
    <x v="7"/>
    <m/>
    <m/>
    <m/>
    <m/>
    <m/>
    <n v="0"/>
    <m/>
    <n v="0"/>
    <n v="0"/>
    <n v="0"/>
    <n v="0"/>
    <m/>
    <n v="0"/>
    <m/>
    <n v="0"/>
    <n v="0"/>
    <n v="0"/>
    <n v="0"/>
    <m/>
    <n v="0"/>
    <n v="0"/>
    <m/>
  </r>
  <r>
    <n v="2790"/>
    <x v="2"/>
    <x v="9"/>
    <x v="4"/>
    <m/>
    <m/>
    <x v="35"/>
    <x v="6"/>
    <x v="15"/>
    <x v="7"/>
    <m/>
    <m/>
    <m/>
    <m/>
    <m/>
    <n v="0"/>
    <m/>
    <n v="0"/>
    <n v="0"/>
    <n v="0"/>
    <n v="0"/>
    <m/>
    <n v="0"/>
    <m/>
    <n v="0"/>
    <n v="0"/>
    <n v="0"/>
    <n v="0"/>
    <m/>
    <n v="0"/>
    <n v="0"/>
    <m/>
  </r>
  <r>
    <n v="2791"/>
    <x v="2"/>
    <x v="9"/>
    <x v="4"/>
    <m/>
    <m/>
    <x v="35"/>
    <x v="6"/>
    <x v="15"/>
    <x v="7"/>
    <m/>
    <m/>
    <m/>
    <m/>
    <m/>
    <n v="0"/>
    <m/>
    <n v="0"/>
    <n v="0"/>
    <n v="0"/>
    <n v="0"/>
    <m/>
    <n v="0"/>
    <m/>
    <n v="0"/>
    <n v="0"/>
    <n v="0"/>
    <n v="0"/>
    <m/>
    <n v="0"/>
    <n v="0"/>
    <m/>
  </r>
  <r>
    <n v="2792"/>
    <x v="2"/>
    <x v="9"/>
    <x v="4"/>
    <m/>
    <m/>
    <x v="35"/>
    <x v="6"/>
    <x v="15"/>
    <x v="7"/>
    <m/>
    <m/>
    <m/>
    <m/>
    <m/>
    <n v="0"/>
    <m/>
    <n v="0"/>
    <n v="0"/>
    <n v="0"/>
    <n v="0"/>
    <m/>
    <n v="0"/>
    <m/>
    <n v="0"/>
    <n v="0"/>
    <n v="0"/>
    <n v="0"/>
    <m/>
    <n v="0"/>
    <n v="0"/>
    <m/>
  </r>
  <r>
    <n v="2793"/>
    <x v="2"/>
    <x v="9"/>
    <x v="4"/>
    <m/>
    <m/>
    <x v="35"/>
    <x v="6"/>
    <x v="15"/>
    <x v="7"/>
    <m/>
    <m/>
    <m/>
    <m/>
    <m/>
    <n v="0"/>
    <m/>
    <n v="0"/>
    <n v="0"/>
    <n v="0"/>
    <n v="0"/>
    <m/>
    <n v="0"/>
    <m/>
    <n v="0"/>
    <n v="0"/>
    <n v="0"/>
    <n v="0"/>
    <m/>
    <n v="0"/>
    <n v="0"/>
    <m/>
  </r>
  <r>
    <n v="2794"/>
    <x v="2"/>
    <x v="9"/>
    <x v="4"/>
    <m/>
    <m/>
    <x v="35"/>
    <x v="6"/>
    <x v="15"/>
    <x v="7"/>
    <m/>
    <m/>
    <m/>
    <m/>
    <m/>
    <n v="0"/>
    <m/>
    <n v="0"/>
    <n v="0"/>
    <n v="0"/>
    <n v="0"/>
    <m/>
    <n v="0"/>
    <m/>
    <n v="0"/>
    <n v="0"/>
    <n v="0"/>
    <n v="0"/>
    <m/>
    <n v="0"/>
    <n v="0"/>
    <m/>
  </r>
  <r>
    <n v="2795"/>
    <x v="2"/>
    <x v="9"/>
    <x v="4"/>
    <m/>
    <m/>
    <x v="35"/>
    <x v="6"/>
    <x v="15"/>
    <x v="7"/>
    <m/>
    <m/>
    <m/>
    <m/>
    <m/>
    <n v="0"/>
    <m/>
    <n v="0"/>
    <n v="0"/>
    <n v="0"/>
    <n v="0"/>
    <m/>
    <n v="0"/>
    <m/>
    <n v="0"/>
    <n v="0"/>
    <n v="0"/>
    <n v="0"/>
    <m/>
    <n v="0"/>
    <n v="0"/>
    <m/>
  </r>
  <r>
    <n v="2796"/>
    <x v="2"/>
    <x v="9"/>
    <x v="4"/>
    <m/>
    <m/>
    <x v="35"/>
    <x v="6"/>
    <x v="15"/>
    <x v="7"/>
    <m/>
    <m/>
    <m/>
    <m/>
    <m/>
    <n v="0"/>
    <m/>
    <n v="0"/>
    <n v="0"/>
    <n v="0"/>
    <n v="0"/>
    <m/>
    <n v="0"/>
    <m/>
    <n v="0"/>
    <n v="0"/>
    <n v="0"/>
    <n v="0"/>
    <m/>
    <n v="0"/>
    <n v="0"/>
    <m/>
  </r>
  <r>
    <n v="2797"/>
    <x v="2"/>
    <x v="9"/>
    <x v="4"/>
    <m/>
    <m/>
    <x v="35"/>
    <x v="6"/>
    <x v="15"/>
    <x v="7"/>
    <m/>
    <m/>
    <m/>
    <m/>
    <m/>
    <n v="0"/>
    <m/>
    <n v="0"/>
    <n v="0"/>
    <n v="0"/>
    <n v="0"/>
    <m/>
    <n v="0"/>
    <m/>
    <n v="0"/>
    <n v="0"/>
    <n v="0"/>
    <n v="0"/>
    <m/>
    <n v="0"/>
    <n v="0"/>
    <m/>
  </r>
  <r>
    <n v="2798"/>
    <x v="2"/>
    <x v="9"/>
    <x v="4"/>
    <m/>
    <m/>
    <x v="35"/>
    <x v="6"/>
    <x v="15"/>
    <x v="7"/>
    <m/>
    <m/>
    <m/>
    <m/>
    <m/>
    <n v="0"/>
    <m/>
    <n v="0"/>
    <n v="0"/>
    <n v="0"/>
    <n v="0"/>
    <m/>
    <n v="0"/>
    <m/>
    <n v="0"/>
    <n v="0"/>
    <n v="0"/>
    <n v="0"/>
    <m/>
    <n v="0"/>
    <n v="0"/>
    <m/>
  </r>
  <r>
    <n v="2799"/>
    <x v="2"/>
    <x v="9"/>
    <x v="4"/>
    <m/>
    <m/>
    <x v="35"/>
    <x v="6"/>
    <x v="15"/>
    <x v="7"/>
    <m/>
    <m/>
    <m/>
    <m/>
    <m/>
    <n v="0"/>
    <m/>
    <n v="0"/>
    <n v="0"/>
    <n v="0"/>
    <n v="0"/>
    <m/>
    <n v="0"/>
    <m/>
    <n v="0"/>
    <n v="0"/>
    <n v="0"/>
    <n v="0"/>
    <m/>
    <n v="0"/>
    <n v="0"/>
    <m/>
  </r>
  <r>
    <n v="2800"/>
    <x v="2"/>
    <x v="9"/>
    <x v="4"/>
    <m/>
    <m/>
    <x v="35"/>
    <x v="6"/>
    <x v="15"/>
    <x v="7"/>
    <m/>
    <m/>
    <m/>
    <m/>
    <m/>
    <n v="0"/>
    <m/>
    <n v="0"/>
    <n v="0"/>
    <n v="0"/>
    <n v="0"/>
    <m/>
    <n v="0"/>
    <m/>
    <n v="0"/>
    <n v="0"/>
    <n v="0"/>
    <n v="0"/>
    <m/>
    <n v="0"/>
    <n v="0"/>
    <m/>
  </r>
  <r>
    <n v="2801"/>
    <x v="2"/>
    <x v="9"/>
    <x v="4"/>
    <m/>
    <m/>
    <x v="35"/>
    <x v="6"/>
    <x v="15"/>
    <x v="7"/>
    <m/>
    <m/>
    <m/>
    <m/>
    <m/>
    <n v="0"/>
    <m/>
    <n v="0"/>
    <n v="0"/>
    <n v="0"/>
    <n v="0"/>
    <m/>
    <n v="0"/>
    <m/>
    <n v="0"/>
    <n v="0"/>
    <n v="0"/>
    <n v="0"/>
    <m/>
    <n v="0"/>
    <n v="0"/>
    <m/>
  </r>
  <r>
    <n v="2802"/>
    <x v="2"/>
    <x v="9"/>
    <x v="4"/>
    <m/>
    <m/>
    <x v="35"/>
    <x v="6"/>
    <x v="15"/>
    <x v="7"/>
    <m/>
    <m/>
    <m/>
    <m/>
    <m/>
    <n v="0"/>
    <m/>
    <n v="0"/>
    <n v="0"/>
    <n v="0"/>
    <n v="0"/>
    <m/>
    <n v="0"/>
    <m/>
    <n v="0"/>
    <n v="0"/>
    <n v="0"/>
    <n v="0"/>
    <m/>
    <n v="0"/>
    <n v="0"/>
    <m/>
  </r>
  <r>
    <n v="2803"/>
    <x v="2"/>
    <x v="9"/>
    <x v="4"/>
    <m/>
    <m/>
    <x v="35"/>
    <x v="6"/>
    <x v="15"/>
    <x v="7"/>
    <m/>
    <m/>
    <m/>
    <m/>
    <m/>
    <n v="0"/>
    <m/>
    <n v="0"/>
    <n v="0"/>
    <n v="0"/>
    <n v="0"/>
    <m/>
    <n v="0"/>
    <m/>
    <n v="0"/>
    <n v="0"/>
    <n v="0"/>
    <n v="0"/>
    <m/>
    <n v="0"/>
    <n v="0"/>
    <m/>
  </r>
  <r>
    <n v="2804"/>
    <x v="2"/>
    <x v="9"/>
    <x v="4"/>
    <m/>
    <m/>
    <x v="35"/>
    <x v="6"/>
    <x v="15"/>
    <x v="7"/>
    <m/>
    <m/>
    <m/>
    <m/>
    <m/>
    <n v="0"/>
    <m/>
    <n v="0"/>
    <n v="0"/>
    <n v="0"/>
    <n v="0"/>
    <m/>
    <n v="0"/>
    <m/>
    <n v="0"/>
    <n v="0"/>
    <n v="0"/>
    <n v="0"/>
    <m/>
    <n v="0"/>
    <n v="0"/>
    <m/>
  </r>
  <r>
    <n v="2805"/>
    <x v="2"/>
    <x v="9"/>
    <x v="4"/>
    <m/>
    <m/>
    <x v="35"/>
    <x v="6"/>
    <x v="15"/>
    <x v="7"/>
    <m/>
    <m/>
    <m/>
    <m/>
    <m/>
    <n v="0"/>
    <m/>
    <n v="0"/>
    <n v="0"/>
    <n v="0"/>
    <n v="0"/>
    <m/>
    <n v="0"/>
    <m/>
    <n v="0"/>
    <n v="0"/>
    <n v="0"/>
    <n v="0"/>
    <m/>
    <n v="0"/>
    <n v="0"/>
    <m/>
  </r>
  <r>
    <n v="2806"/>
    <x v="2"/>
    <x v="9"/>
    <x v="4"/>
    <m/>
    <m/>
    <x v="35"/>
    <x v="6"/>
    <x v="15"/>
    <x v="7"/>
    <m/>
    <m/>
    <m/>
    <m/>
    <m/>
    <n v="0"/>
    <m/>
    <n v="0"/>
    <n v="0"/>
    <n v="0"/>
    <n v="0"/>
    <m/>
    <n v="0"/>
    <m/>
    <n v="0"/>
    <n v="0"/>
    <n v="0"/>
    <n v="0"/>
    <m/>
    <n v="0"/>
    <n v="0"/>
    <m/>
  </r>
  <r>
    <n v="2807"/>
    <x v="2"/>
    <x v="9"/>
    <x v="4"/>
    <m/>
    <m/>
    <x v="35"/>
    <x v="6"/>
    <x v="15"/>
    <x v="7"/>
    <m/>
    <m/>
    <m/>
    <m/>
    <m/>
    <n v="0"/>
    <m/>
    <n v="0"/>
    <n v="0"/>
    <n v="0"/>
    <n v="0"/>
    <m/>
    <n v="0"/>
    <m/>
    <n v="0"/>
    <n v="0"/>
    <n v="0"/>
    <n v="0"/>
    <m/>
    <n v="0"/>
    <n v="0"/>
    <m/>
  </r>
  <r>
    <n v="2808"/>
    <x v="2"/>
    <x v="9"/>
    <x v="4"/>
    <m/>
    <m/>
    <x v="35"/>
    <x v="6"/>
    <x v="15"/>
    <x v="7"/>
    <m/>
    <m/>
    <m/>
    <m/>
    <m/>
    <n v="0"/>
    <m/>
    <n v="0"/>
    <n v="0"/>
    <n v="0"/>
    <n v="0"/>
    <m/>
    <n v="0"/>
    <m/>
    <n v="0"/>
    <n v="0"/>
    <n v="0"/>
    <n v="0"/>
    <m/>
    <n v="0"/>
    <n v="0"/>
    <m/>
  </r>
  <r>
    <n v="2809"/>
    <x v="2"/>
    <x v="9"/>
    <x v="4"/>
    <m/>
    <m/>
    <x v="35"/>
    <x v="6"/>
    <x v="15"/>
    <x v="7"/>
    <m/>
    <m/>
    <m/>
    <m/>
    <m/>
    <n v="0"/>
    <m/>
    <n v="0"/>
    <n v="0"/>
    <n v="0"/>
    <n v="0"/>
    <m/>
    <n v="0"/>
    <m/>
    <n v="0"/>
    <n v="0"/>
    <n v="0"/>
    <n v="0"/>
    <m/>
    <n v="0"/>
    <n v="0"/>
    <m/>
  </r>
  <r>
    <n v="2810"/>
    <x v="2"/>
    <x v="9"/>
    <x v="4"/>
    <m/>
    <m/>
    <x v="35"/>
    <x v="6"/>
    <x v="15"/>
    <x v="7"/>
    <m/>
    <m/>
    <m/>
    <m/>
    <m/>
    <n v="0"/>
    <m/>
    <n v="0"/>
    <n v="0"/>
    <n v="0"/>
    <n v="0"/>
    <m/>
    <n v="0"/>
    <m/>
    <n v="0"/>
    <n v="0"/>
    <n v="0"/>
    <n v="0"/>
    <m/>
    <n v="0"/>
    <n v="0"/>
    <m/>
  </r>
  <r>
    <n v="2811"/>
    <x v="2"/>
    <x v="9"/>
    <x v="4"/>
    <m/>
    <m/>
    <x v="35"/>
    <x v="6"/>
    <x v="15"/>
    <x v="7"/>
    <m/>
    <m/>
    <m/>
    <m/>
    <m/>
    <n v="0"/>
    <m/>
    <n v="0"/>
    <n v="0"/>
    <n v="0"/>
    <n v="0"/>
    <m/>
    <n v="0"/>
    <m/>
    <n v="0"/>
    <n v="0"/>
    <n v="0"/>
    <n v="0"/>
    <m/>
    <n v="0"/>
    <n v="0"/>
    <m/>
  </r>
  <r>
    <n v="2812"/>
    <x v="2"/>
    <x v="9"/>
    <x v="4"/>
    <m/>
    <m/>
    <x v="35"/>
    <x v="6"/>
    <x v="15"/>
    <x v="7"/>
    <m/>
    <m/>
    <m/>
    <m/>
    <m/>
    <n v="0"/>
    <m/>
    <n v="0"/>
    <n v="0"/>
    <n v="0"/>
    <n v="0"/>
    <m/>
    <n v="0"/>
    <m/>
    <n v="0"/>
    <n v="0"/>
    <n v="0"/>
    <n v="0"/>
    <m/>
    <n v="0"/>
    <n v="0"/>
    <m/>
  </r>
  <r>
    <n v="2813"/>
    <x v="2"/>
    <x v="9"/>
    <x v="4"/>
    <m/>
    <m/>
    <x v="35"/>
    <x v="6"/>
    <x v="15"/>
    <x v="7"/>
    <m/>
    <m/>
    <m/>
    <m/>
    <m/>
    <n v="0"/>
    <m/>
    <n v="0"/>
    <n v="0"/>
    <n v="0"/>
    <n v="0"/>
    <m/>
    <n v="0"/>
    <m/>
    <n v="0"/>
    <n v="0"/>
    <n v="0"/>
    <n v="0"/>
    <m/>
    <n v="0"/>
    <n v="0"/>
    <m/>
  </r>
  <r>
    <n v="2814"/>
    <x v="2"/>
    <x v="9"/>
    <x v="4"/>
    <m/>
    <m/>
    <x v="35"/>
    <x v="6"/>
    <x v="15"/>
    <x v="7"/>
    <m/>
    <m/>
    <m/>
    <m/>
    <m/>
    <n v="0"/>
    <m/>
    <n v="0"/>
    <n v="0"/>
    <n v="0"/>
    <n v="0"/>
    <m/>
    <n v="0"/>
    <m/>
    <n v="0"/>
    <n v="0"/>
    <n v="0"/>
    <n v="0"/>
    <m/>
    <n v="0"/>
    <n v="0"/>
    <m/>
  </r>
  <r>
    <n v="2815"/>
    <x v="2"/>
    <x v="9"/>
    <x v="4"/>
    <m/>
    <m/>
    <x v="35"/>
    <x v="6"/>
    <x v="15"/>
    <x v="7"/>
    <m/>
    <m/>
    <m/>
    <m/>
    <m/>
    <n v="0"/>
    <m/>
    <n v="0"/>
    <n v="0"/>
    <n v="0"/>
    <n v="0"/>
    <m/>
    <n v="0"/>
    <m/>
    <n v="0"/>
    <n v="0"/>
    <n v="0"/>
    <n v="0"/>
    <m/>
    <n v="0"/>
    <n v="0"/>
    <m/>
  </r>
  <r>
    <n v="2816"/>
    <x v="2"/>
    <x v="9"/>
    <x v="4"/>
    <m/>
    <m/>
    <x v="35"/>
    <x v="6"/>
    <x v="15"/>
    <x v="7"/>
    <m/>
    <m/>
    <m/>
    <m/>
    <m/>
    <n v="0"/>
    <m/>
    <n v="0"/>
    <n v="0"/>
    <n v="0"/>
    <n v="0"/>
    <m/>
    <n v="0"/>
    <m/>
    <n v="0"/>
    <n v="0"/>
    <n v="0"/>
    <n v="0"/>
    <m/>
    <n v="0"/>
    <n v="0"/>
    <m/>
  </r>
  <r>
    <n v="2817"/>
    <x v="2"/>
    <x v="9"/>
    <x v="4"/>
    <m/>
    <m/>
    <x v="35"/>
    <x v="6"/>
    <x v="15"/>
    <x v="7"/>
    <m/>
    <m/>
    <m/>
    <m/>
    <m/>
    <n v="0"/>
    <m/>
    <n v="0"/>
    <n v="0"/>
    <n v="0"/>
    <n v="0"/>
    <m/>
    <n v="0"/>
    <m/>
    <n v="0"/>
    <n v="0"/>
    <n v="0"/>
    <n v="0"/>
    <m/>
    <n v="0"/>
    <n v="0"/>
    <m/>
  </r>
  <r>
    <n v="2818"/>
    <x v="2"/>
    <x v="9"/>
    <x v="4"/>
    <m/>
    <m/>
    <x v="35"/>
    <x v="6"/>
    <x v="15"/>
    <x v="7"/>
    <m/>
    <m/>
    <m/>
    <m/>
    <m/>
    <n v="0"/>
    <m/>
    <n v="0"/>
    <n v="0"/>
    <n v="0"/>
    <n v="0"/>
    <m/>
    <n v="0"/>
    <m/>
    <n v="0"/>
    <n v="0"/>
    <n v="0"/>
    <n v="0"/>
    <m/>
    <n v="0"/>
    <n v="0"/>
    <m/>
  </r>
  <r>
    <n v="2819"/>
    <x v="2"/>
    <x v="9"/>
    <x v="4"/>
    <m/>
    <m/>
    <x v="35"/>
    <x v="6"/>
    <x v="15"/>
    <x v="7"/>
    <m/>
    <m/>
    <m/>
    <m/>
    <m/>
    <n v="0"/>
    <m/>
    <n v="0"/>
    <n v="0"/>
    <n v="0"/>
    <n v="0"/>
    <m/>
    <n v="0"/>
    <m/>
    <n v="0"/>
    <n v="0"/>
    <n v="0"/>
    <n v="0"/>
    <m/>
    <n v="0"/>
    <n v="0"/>
    <m/>
  </r>
  <r>
    <n v="2820"/>
    <x v="2"/>
    <x v="9"/>
    <x v="4"/>
    <m/>
    <m/>
    <x v="35"/>
    <x v="6"/>
    <x v="15"/>
    <x v="7"/>
    <m/>
    <m/>
    <m/>
    <m/>
    <m/>
    <n v="0"/>
    <m/>
    <n v="0"/>
    <n v="0"/>
    <n v="0"/>
    <n v="0"/>
    <m/>
    <n v="0"/>
    <m/>
    <n v="0"/>
    <n v="0"/>
    <n v="0"/>
    <n v="0"/>
    <m/>
    <n v="0"/>
    <n v="0"/>
    <m/>
  </r>
  <r>
    <n v="2821"/>
    <x v="2"/>
    <x v="9"/>
    <x v="4"/>
    <m/>
    <m/>
    <x v="35"/>
    <x v="6"/>
    <x v="15"/>
    <x v="7"/>
    <m/>
    <m/>
    <m/>
    <m/>
    <m/>
    <n v="0"/>
    <m/>
    <n v="0"/>
    <n v="0"/>
    <n v="0"/>
    <n v="0"/>
    <m/>
    <n v="0"/>
    <m/>
    <n v="0"/>
    <n v="0"/>
    <n v="0"/>
    <n v="0"/>
    <m/>
    <n v="0"/>
    <n v="0"/>
    <m/>
  </r>
  <r>
    <n v="2822"/>
    <x v="2"/>
    <x v="9"/>
    <x v="4"/>
    <m/>
    <m/>
    <x v="35"/>
    <x v="6"/>
    <x v="15"/>
    <x v="7"/>
    <m/>
    <m/>
    <m/>
    <m/>
    <m/>
    <n v="0"/>
    <m/>
    <n v="0"/>
    <n v="0"/>
    <n v="0"/>
    <n v="0"/>
    <m/>
    <n v="0"/>
    <m/>
    <n v="0"/>
    <n v="0"/>
    <n v="0"/>
    <n v="0"/>
    <m/>
    <n v="0"/>
    <n v="0"/>
    <m/>
  </r>
  <r>
    <n v="2823"/>
    <x v="2"/>
    <x v="9"/>
    <x v="4"/>
    <m/>
    <m/>
    <x v="35"/>
    <x v="6"/>
    <x v="15"/>
    <x v="7"/>
    <m/>
    <m/>
    <m/>
    <m/>
    <m/>
    <n v="0"/>
    <m/>
    <n v="0"/>
    <n v="0"/>
    <n v="0"/>
    <n v="0"/>
    <m/>
    <n v="0"/>
    <m/>
    <n v="0"/>
    <n v="0"/>
    <n v="0"/>
    <n v="0"/>
    <m/>
    <n v="0"/>
    <n v="0"/>
    <m/>
  </r>
  <r>
    <n v="2824"/>
    <x v="2"/>
    <x v="9"/>
    <x v="4"/>
    <m/>
    <m/>
    <x v="35"/>
    <x v="6"/>
    <x v="15"/>
    <x v="7"/>
    <m/>
    <m/>
    <m/>
    <m/>
    <m/>
    <n v="0"/>
    <m/>
    <n v="0"/>
    <n v="0"/>
    <n v="0"/>
    <n v="0"/>
    <m/>
    <n v="0"/>
    <m/>
    <n v="0"/>
    <n v="0"/>
    <n v="0"/>
    <n v="0"/>
    <m/>
    <n v="0"/>
    <n v="0"/>
    <m/>
  </r>
  <r>
    <n v="2825"/>
    <x v="2"/>
    <x v="9"/>
    <x v="4"/>
    <m/>
    <m/>
    <x v="35"/>
    <x v="6"/>
    <x v="15"/>
    <x v="7"/>
    <m/>
    <m/>
    <m/>
    <m/>
    <m/>
    <n v="0"/>
    <m/>
    <n v="0"/>
    <n v="0"/>
    <n v="0"/>
    <n v="0"/>
    <m/>
    <n v="0"/>
    <m/>
    <n v="0"/>
    <n v="0"/>
    <n v="0"/>
    <n v="0"/>
    <m/>
    <n v="0"/>
    <n v="0"/>
    <m/>
  </r>
  <r>
    <n v="2826"/>
    <x v="2"/>
    <x v="9"/>
    <x v="4"/>
    <m/>
    <m/>
    <x v="35"/>
    <x v="6"/>
    <x v="15"/>
    <x v="7"/>
    <m/>
    <m/>
    <m/>
    <m/>
    <m/>
    <n v="0"/>
    <m/>
    <n v="0"/>
    <n v="0"/>
    <n v="0"/>
    <n v="0"/>
    <m/>
    <n v="0"/>
    <m/>
    <n v="0"/>
    <n v="0"/>
    <n v="0"/>
    <n v="0"/>
    <m/>
    <n v="0"/>
    <n v="0"/>
    <m/>
  </r>
  <r>
    <n v="2827"/>
    <x v="2"/>
    <x v="9"/>
    <x v="4"/>
    <m/>
    <m/>
    <x v="35"/>
    <x v="6"/>
    <x v="15"/>
    <x v="7"/>
    <m/>
    <m/>
    <m/>
    <m/>
    <m/>
    <n v="0"/>
    <m/>
    <n v="0"/>
    <n v="0"/>
    <n v="0"/>
    <n v="0"/>
    <m/>
    <n v="0"/>
    <m/>
    <n v="0"/>
    <n v="0"/>
    <n v="0"/>
    <n v="0"/>
    <m/>
    <n v="0"/>
    <n v="0"/>
    <m/>
  </r>
  <r>
    <n v="2828"/>
    <x v="2"/>
    <x v="9"/>
    <x v="4"/>
    <m/>
    <m/>
    <x v="35"/>
    <x v="6"/>
    <x v="15"/>
    <x v="7"/>
    <m/>
    <m/>
    <m/>
    <m/>
    <m/>
    <n v="0"/>
    <m/>
    <n v="0"/>
    <n v="0"/>
    <n v="0"/>
    <n v="0"/>
    <m/>
    <n v="0"/>
    <m/>
    <n v="0"/>
    <n v="0"/>
    <n v="0"/>
    <n v="0"/>
    <m/>
    <n v="0"/>
    <n v="0"/>
    <m/>
  </r>
  <r>
    <n v="2829"/>
    <x v="2"/>
    <x v="9"/>
    <x v="4"/>
    <m/>
    <m/>
    <x v="35"/>
    <x v="6"/>
    <x v="15"/>
    <x v="7"/>
    <m/>
    <m/>
    <m/>
    <m/>
    <m/>
    <n v="0"/>
    <m/>
    <n v="0"/>
    <n v="0"/>
    <n v="0"/>
    <n v="0"/>
    <m/>
    <n v="0"/>
    <m/>
    <n v="0"/>
    <n v="0"/>
    <n v="0"/>
    <n v="0"/>
    <m/>
    <n v="0"/>
    <n v="0"/>
    <m/>
  </r>
  <r>
    <n v="2830"/>
    <x v="2"/>
    <x v="9"/>
    <x v="4"/>
    <m/>
    <m/>
    <x v="35"/>
    <x v="6"/>
    <x v="15"/>
    <x v="7"/>
    <m/>
    <m/>
    <m/>
    <m/>
    <m/>
    <n v="0"/>
    <m/>
    <n v="0"/>
    <n v="0"/>
    <n v="0"/>
    <n v="0"/>
    <m/>
    <n v="0"/>
    <m/>
    <n v="0"/>
    <n v="0"/>
    <n v="0"/>
    <n v="0"/>
    <m/>
    <n v="0"/>
    <n v="0"/>
    <m/>
  </r>
  <r>
    <n v="2831"/>
    <x v="2"/>
    <x v="9"/>
    <x v="4"/>
    <m/>
    <m/>
    <x v="35"/>
    <x v="6"/>
    <x v="15"/>
    <x v="7"/>
    <m/>
    <m/>
    <m/>
    <m/>
    <m/>
    <n v="0"/>
    <m/>
    <n v="0"/>
    <n v="0"/>
    <n v="0"/>
    <n v="0"/>
    <m/>
    <n v="0"/>
    <m/>
    <n v="0"/>
    <n v="0"/>
    <n v="0"/>
    <n v="0"/>
    <m/>
    <n v="0"/>
    <n v="0"/>
    <m/>
  </r>
  <r>
    <n v="2832"/>
    <x v="2"/>
    <x v="9"/>
    <x v="4"/>
    <m/>
    <m/>
    <x v="35"/>
    <x v="6"/>
    <x v="15"/>
    <x v="7"/>
    <m/>
    <m/>
    <m/>
    <m/>
    <m/>
    <n v="0"/>
    <m/>
    <n v="0"/>
    <n v="0"/>
    <n v="0"/>
    <n v="0"/>
    <m/>
    <n v="0"/>
    <m/>
    <n v="0"/>
    <n v="0"/>
    <n v="0"/>
    <n v="0"/>
    <m/>
    <n v="0"/>
    <n v="0"/>
    <m/>
  </r>
  <r>
    <n v="2833"/>
    <x v="2"/>
    <x v="9"/>
    <x v="4"/>
    <m/>
    <m/>
    <x v="35"/>
    <x v="6"/>
    <x v="15"/>
    <x v="7"/>
    <m/>
    <m/>
    <m/>
    <m/>
    <m/>
    <n v="0"/>
    <m/>
    <n v="0"/>
    <n v="0"/>
    <n v="0"/>
    <n v="0"/>
    <m/>
    <n v="0"/>
    <m/>
    <n v="0"/>
    <n v="0"/>
    <n v="0"/>
    <n v="0"/>
    <m/>
    <n v="0"/>
    <n v="0"/>
    <m/>
  </r>
  <r>
    <n v="2834"/>
    <x v="2"/>
    <x v="9"/>
    <x v="4"/>
    <m/>
    <m/>
    <x v="35"/>
    <x v="6"/>
    <x v="15"/>
    <x v="7"/>
    <m/>
    <m/>
    <m/>
    <m/>
    <m/>
    <n v="0"/>
    <m/>
    <n v="0"/>
    <n v="0"/>
    <n v="0"/>
    <n v="0"/>
    <m/>
    <n v="0"/>
    <m/>
    <n v="0"/>
    <n v="0"/>
    <n v="0"/>
    <n v="0"/>
    <m/>
    <n v="0"/>
    <n v="0"/>
    <m/>
  </r>
  <r>
    <n v="2835"/>
    <x v="2"/>
    <x v="9"/>
    <x v="4"/>
    <m/>
    <m/>
    <x v="35"/>
    <x v="6"/>
    <x v="15"/>
    <x v="7"/>
    <m/>
    <m/>
    <m/>
    <m/>
    <m/>
    <n v="0"/>
    <m/>
    <n v="0"/>
    <n v="0"/>
    <n v="0"/>
    <n v="0"/>
    <m/>
    <n v="0"/>
    <m/>
    <n v="0"/>
    <n v="0"/>
    <n v="0"/>
    <n v="0"/>
    <m/>
    <n v="0"/>
    <n v="0"/>
    <m/>
  </r>
  <r>
    <n v="2836"/>
    <x v="2"/>
    <x v="9"/>
    <x v="4"/>
    <m/>
    <m/>
    <x v="35"/>
    <x v="6"/>
    <x v="15"/>
    <x v="7"/>
    <m/>
    <m/>
    <m/>
    <m/>
    <m/>
    <n v="0"/>
    <m/>
    <n v="0"/>
    <n v="0"/>
    <n v="0"/>
    <n v="0"/>
    <m/>
    <n v="0"/>
    <m/>
    <n v="0"/>
    <n v="0"/>
    <n v="0"/>
    <n v="0"/>
    <m/>
    <n v="0"/>
    <n v="0"/>
    <m/>
  </r>
  <r>
    <n v="2837"/>
    <x v="2"/>
    <x v="9"/>
    <x v="4"/>
    <m/>
    <m/>
    <x v="35"/>
    <x v="6"/>
    <x v="15"/>
    <x v="7"/>
    <m/>
    <m/>
    <m/>
    <m/>
    <m/>
    <n v="0"/>
    <m/>
    <n v="0"/>
    <n v="0"/>
    <n v="0"/>
    <n v="0"/>
    <m/>
    <n v="0"/>
    <m/>
    <n v="0"/>
    <n v="0"/>
    <n v="0"/>
    <n v="0"/>
    <m/>
    <n v="0"/>
    <n v="0"/>
    <m/>
  </r>
  <r>
    <n v="2838"/>
    <x v="2"/>
    <x v="9"/>
    <x v="4"/>
    <m/>
    <m/>
    <x v="35"/>
    <x v="6"/>
    <x v="15"/>
    <x v="7"/>
    <m/>
    <m/>
    <m/>
    <m/>
    <m/>
    <n v="0"/>
    <m/>
    <n v="0"/>
    <n v="0"/>
    <n v="0"/>
    <n v="0"/>
    <m/>
    <n v="0"/>
    <m/>
    <n v="0"/>
    <n v="0"/>
    <n v="0"/>
    <n v="0"/>
    <m/>
    <n v="0"/>
    <n v="0"/>
    <m/>
  </r>
  <r>
    <n v="2839"/>
    <x v="2"/>
    <x v="9"/>
    <x v="4"/>
    <m/>
    <m/>
    <x v="35"/>
    <x v="6"/>
    <x v="15"/>
    <x v="7"/>
    <m/>
    <m/>
    <m/>
    <m/>
    <m/>
    <n v="0"/>
    <m/>
    <n v="0"/>
    <n v="0"/>
    <n v="0"/>
    <n v="0"/>
    <m/>
    <n v="0"/>
    <m/>
    <n v="0"/>
    <n v="0"/>
    <n v="0"/>
    <n v="0"/>
    <m/>
    <n v="0"/>
    <n v="0"/>
    <m/>
  </r>
  <r>
    <n v="2840"/>
    <x v="2"/>
    <x v="9"/>
    <x v="4"/>
    <m/>
    <m/>
    <x v="35"/>
    <x v="6"/>
    <x v="15"/>
    <x v="7"/>
    <m/>
    <m/>
    <m/>
    <m/>
    <m/>
    <n v="0"/>
    <m/>
    <n v="0"/>
    <n v="0"/>
    <n v="0"/>
    <n v="0"/>
    <m/>
    <n v="0"/>
    <m/>
    <n v="0"/>
    <n v="0"/>
    <n v="0"/>
    <n v="0"/>
    <m/>
    <n v="0"/>
    <n v="0"/>
    <m/>
  </r>
  <r>
    <n v="2841"/>
    <x v="2"/>
    <x v="9"/>
    <x v="4"/>
    <m/>
    <m/>
    <x v="35"/>
    <x v="6"/>
    <x v="15"/>
    <x v="7"/>
    <m/>
    <m/>
    <m/>
    <m/>
    <m/>
    <n v="0"/>
    <m/>
    <n v="0"/>
    <n v="0"/>
    <n v="0"/>
    <n v="0"/>
    <m/>
    <n v="0"/>
    <m/>
    <n v="0"/>
    <n v="0"/>
    <n v="0"/>
    <n v="0"/>
    <m/>
    <n v="0"/>
    <n v="0"/>
    <m/>
  </r>
  <r>
    <n v="2842"/>
    <x v="2"/>
    <x v="9"/>
    <x v="4"/>
    <m/>
    <m/>
    <x v="35"/>
    <x v="6"/>
    <x v="15"/>
    <x v="7"/>
    <m/>
    <m/>
    <m/>
    <m/>
    <m/>
    <n v="0"/>
    <m/>
    <n v="0"/>
    <n v="0"/>
    <n v="0"/>
    <n v="0"/>
    <m/>
    <n v="0"/>
    <m/>
    <n v="0"/>
    <n v="0"/>
    <n v="0"/>
    <n v="0"/>
    <m/>
    <n v="0"/>
    <n v="0"/>
    <m/>
  </r>
  <r>
    <n v="2843"/>
    <x v="2"/>
    <x v="9"/>
    <x v="4"/>
    <m/>
    <m/>
    <x v="35"/>
    <x v="6"/>
    <x v="15"/>
    <x v="7"/>
    <m/>
    <m/>
    <m/>
    <m/>
    <m/>
    <n v="0"/>
    <m/>
    <n v="0"/>
    <n v="0"/>
    <n v="0"/>
    <n v="0"/>
    <m/>
    <n v="0"/>
    <m/>
    <n v="0"/>
    <n v="0"/>
    <n v="0"/>
    <n v="0"/>
    <m/>
    <n v="0"/>
    <n v="0"/>
    <m/>
  </r>
  <r>
    <n v="2844"/>
    <x v="2"/>
    <x v="9"/>
    <x v="4"/>
    <m/>
    <m/>
    <x v="35"/>
    <x v="6"/>
    <x v="15"/>
    <x v="7"/>
    <m/>
    <m/>
    <m/>
    <m/>
    <m/>
    <n v="0"/>
    <m/>
    <n v="0"/>
    <n v="0"/>
    <n v="0"/>
    <n v="0"/>
    <m/>
    <n v="0"/>
    <m/>
    <n v="0"/>
    <n v="0"/>
    <n v="0"/>
    <n v="0"/>
    <m/>
    <n v="0"/>
    <n v="0"/>
    <m/>
  </r>
  <r>
    <n v="2845"/>
    <x v="2"/>
    <x v="9"/>
    <x v="4"/>
    <m/>
    <m/>
    <x v="35"/>
    <x v="6"/>
    <x v="15"/>
    <x v="7"/>
    <m/>
    <m/>
    <m/>
    <m/>
    <m/>
    <n v="0"/>
    <m/>
    <n v="0"/>
    <n v="0"/>
    <n v="0"/>
    <n v="0"/>
    <m/>
    <n v="0"/>
    <m/>
    <n v="0"/>
    <n v="0"/>
    <n v="0"/>
    <n v="0"/>
    <m/>
    <n v="0"/>
    <n v="0"/>
    <m/>
  </r>
  <r>
    <n v="2846"/>
    <x v="2"/>
    <x v="9"/>
    <x v="4"/>
    <m/>
    <m/>
    <x v="35"/>
    <x v="6"/>
    <x v="15"/>
    <x v="7"/>
    <m/>
    <m/>
    <m/>
    <m/>
    <m/>
    <n v="0"/>
    <m/>
    <n v="0"/>
    <n v="0"/>
    <n v="0"/>
    <n v="0"/>
    <m/>
    <n v="0"/>
    <m/>
    <n v="0"/>
    <n v="0"/>
    <n v="0"/>
    <n v="0"/>
    <m/>
    <n v="0"/>
    <n v="0"/>
    <m/>
  </r>
  <r>
    <n v="2847"/>
    <x v="2"/>
    <x v="9"/>
    <x v="4"/>
    <m/>
    <m/>
    <x v="35"/>
    <x v="6"/>
    <x v="15"/>
    <x v="7"/>
    <m/>
    <m/>
    <m/>
    <m/>
    <m/>
    <n v="0"/>
    <m/>
    <n v="0"/>
    <n v="0"/>
    <n v="0"/>
    <n v="0"/>
    <m/>
    <n v="0"/>
    <m/>
    <n v="0"/>
    <n v="0"/>
    <n v="0"/>
    <n v="0"/>
    <m/>
    <n v="0"/>
    <n v="0"/>
    <m/>
  </r>
  <r>
    <n v="2848"/>
    <x v="2"/>
    <x v="9"/>
    <x v="4"/>
    <m/>
    <m/>
    <x v="35"/>
    <x v="6"/>
    <x v="15"/>
    <x v="7"/>
    <m/>
    <m/>
    <m/>
    <m/>
    <m/>
    <n v="0"/>
    <m/>
    <n v="0"/>
    <n v="0"/>
    <n v="0"/>
    <n v="0"/>
    <m/>
    <n v="0"/>
    <m/>
    <n v="0"/>
    <n v="0"/>
    <n v="0"/>
    <n v="0"/>
    <m/>
    <n v="0"/>
    <n v="0"/>
    <m/>
  </r>
  <r>
    <n v="2849"/>
    <x v="2"/>
    <x v="9"/>
    <x v="4"/>
    <m/>
    <m/>
    <x v="35"/>
    <x v="6"/>
    <x v="15"/>
    <x v="7"/>
    <m/>
    <m/>
    <m/>
    <m/>
    <m/>
    <n v="0"/>
    <m/>
    <n v="0"/>
    <n v="0"/>
    <n v="0"/>
    <n v="0"/>
    <m/>
    <n v="0"/>
    <m/>
    <n v="0"/>
    <n v="0"/>
    <n v="0"/>
    <n v="0"/>
    <m/>
    <n v="0"/>
    <n v="0"/>
    <m/>
  </r>
  <r>
    <n v="2850"/>
    <x v="2"/>
    <x v="9"/>
    <x v="4"/>
    <m/>
    <m/>
    <x v="35"/>
    <x v="6"/>
    <x v="15"/>
    <x v="7"/>
    <m/>
    <m/>
    <m/>
    <m/>
    <m/>
    <n v="0"/>
    <m/>
    <n v="0"/>
    <n v="0"/>
    <n v="0"/>
    <n v="0"/>
    <m/>
    <n v="0"/>
    <m/>
    <n v="0"/>
    <n v="0"/>
    <n v="0"/>
    <n v="0"/>
    <m/>
    <n v="0"/>
    <n v="0"/>
    <m/>
  </r>
  <r>
    <n v="2851"/>
    <x v="2"/>
    <x v="9"/>
    <x v="4"/>
    <m/>
    <m/>
    <x v="35"/>
    <x v="6"/>
    <x v="15"/>
    <x v="7"/>
    <m/>
    <m/>
    <m/>
    <m/>
    <m/>
    <n v="0"/>
    <m/>
    <n v="0"/>
    <n v="0"/>
    <n v="0"/>
    <n v="0"/>
    <m/>
    <n v="0"/>
    <m/>
    <n v="0"/>
    <n v="0"/>
    <n v="0"/>
    <n v="0"/>
    <m/>
    <n v="0"/>
    <n v="0"/>
    <m/>
  </r>
  <r>
    <n v="2852"/>
    <x v="2"/>
    <x v="9"/>
    <x v="4"/>
    <m/>
    <m/>
    <x v="35"/>
    <x v="6"/>
    <x v="15"/>
    <x v="7"/>
    <m/>
    <m/>
    <m/>
    <m/>
    <m/>
    <n v="0"/>
    <m/>
    <n v="0"/>
    <n v="0"/>
    <n v="0"/>
    <n v="0"/>
    <m/>
    <n v="0"/>
    <m/>
    <n v="0"/>
    <n v="0"/>
    <n v="0"/>
    <n v="0"/>
    <m/>
    <n v="0"/>
    <n v="0"/>
    <m/>
  </r>
  <r>
    <n v="2853"/>
    <x v="2"/>
    <x v="9"/>
    <x v="4"/>
    <m/>
    <m/>
    <x v="35"/>
    <x v="6"/>
    <x v="15"/>
    <x v="7"/>
    <m/>
    <m/>
    <m/>
    <m/>
    <m/>
    <n v="0"/>
    <m/>
    <n v="0"/>
    <n v="0"/>
    <n v="0"/>
    <n v="0"/>
    <m/>
    <n v="0"/>
    <m/>
    <n v="0"/>
    <n v="0"/>
    <n v="0"/>
    <n v="0"/>
    <m/>
    <n v="0"/>
    <n v="0"/>
    <m/>
  </r>
  <r>
    <n v="2854"/>
    <x v="2"/>
    <x v="9"/>
    <x v="4"/>
    <m/>
    <m/>
    <x v="35"/>
    <x v="6"/>
    <x v="15"/>
    <x v="7"/>
    <m/>
    <m/>
    <m/>
    <m/>
    <m/>
    <n v="0"/>
    <m/>
    <n v="0"/>
    <n v="0"/>
    <n v="0"/>
    <n v="0"/>
    <m/>
    <n v="0"/>
    <m/>
    <n v="0"/>
    <n v="0"/>
    <n v="0"/>
    <n v="0"/>
    <m/>
    <n v="0"/>
    <n v="0"/>
    <m/>
  </r>
  <r>
    <n v="2855"/>
    <x v="2"/>
    <x v="9"/>
    <x v="4"/>
    <m/>
    <m/>
    <x v="35"/>
    <x v="6"/>
    <x v="15"/>
    <x v="7"/>
    <m/>
    <m/>
    <m/>
    <m/>
    <m/>
    <n v="0"/>
    <m/>
    <n v="0"/>
    <n v="0"/>
    <n v="0"/>
    <n v="0"/>
    <m/>
    <n v="0"/>
    <m/>
    <n v="0"/>
    <n v="0"/>
    <n v="0"/>
    <n v="0"/>
    <m/>
    <n v="0"/>
    <n v="0"/>
    <m/>
  </r>
  <r>
    <n v="2856"/>
    <x v="2"/>
    <x v="9"/>
    <x v="4"/>
    <m/>
    <m/>
    <x v="35"/>
    <x v="6"/>
    <x v="15"/>
    <x v="7"/>
    <m/>
    <m/>
    <m/>
    <m/>
    <m/>
    <n v="0"/>
    <m/>
    <n v="0"/>
    <n v="0"/>
    <n v="0"/>
    <n v="0"/>
    <m/>
    <n v="0"/>
    <m/>
    <n v="0"/>
    <n v="0"/>
    <n v="0"/>
    <n v="0"/>
    <m/>
    <n v="0"/>
    <n v="0"/>
    <m/>
  </r>
  <r>
    <n v="2857"/>
    <x v="2"/>
    <x v="9"/>
    <x v="4"/>
    <m/>
    <m/>
    <x v="35"/>
    <x v="6"/>
    <x v="15"/>
    <x v="7"/>
    <m/>
    <m/>
    <m/>
    <m/>
    <m/>
    <n v="0"/>
    <m/>
    <n v="0"/>
    <n v="0"/>
    <n v="0"/>
    <n v="0"/>
    <m/>
    <n v="0"/>
    <m/>
    <n v="0"/>
    <n v="0"/>
    <n v="0"/>
    <n v="0"/>
    <m/>
    <n v="0"/>
    <n v="0"/>
    <m/>
  </r>
  <r>
    <n v="2858"/>
    <x v="2"/>
    <x v="9"/>
    <x v="4"/>
    <m/>
    <m/>
    <x v="35"/>
    <x v="6"/>
    <x v="15"/>
    <x v="7"/>
    <m/>
    <m/>
    <m/>
    <m/>
    <m/>
    <n v="0"/>
    <m/>
    <n v="0"/>
    <n v="0"/>
    <n v="0"/>
    <n v="0"/>
    <m/>
    <n v="0"/>
    <m/>
    <n v="0"/>
    <n v="0"/>
    <n v="0"/>
    <n v="0"/>
    <m/>
    <n v="0"/>
    <n v="0"/>
    <m/>
  </r>
  <r>
    <n v="2859"/>
    <x v="2"/>
    <x v="9"/>
    <x v="4"/>
    <m/>
    <m/>
    <x v="35"/>
    <x v="6"/>
    <x v="15"/>
    <x v="7"/>
    <m/>
    <m/>
    <m/>
    <m/>
    <m/>
    <n v="0"/>
    <m/>
    <n v="0"/>
    <n v="0"/>
    <n v="0"/>
    <n v="0"/>
    <m/>
    <n v="0"/>
    <m/>
    <n v="0"/>
    <n v="0"/>
    <n v="0"/>
    <n v="0"/>
    <m/>
    <n v="0"/>
    <n v="0"/>
    <m/>
  </r>
  <r>
    <n v="2860"/>
    <x v="2"/>
    <x v="9"/>
    <x v="4"/>
    <m/>
    <m/>
    <x v="35"/>
    <x v="6"/>
    <x v="15"/>
    <x v="7"/>
    <m/>
    <m/>
    <m/>
    <m/>
    <m/>
    <n v="0"/>
    <m/>
    <n v="0"/>
    <n v="0"/>
    <n v="0"/>
    <n v="0"/>
    <m/>
    <n v="0"/>
    <m/>
    <n v="0"/>
    <n v="0"/>
    <n v="0"/>
    <n v="0"/>
    <m/>
    <n v="0"/>
    <n v="0"/>
    <m/>
  </r>
  <r>
    <n v="2861"/>
    <x v="2"/>
    <x v="9"/>
    <x v="4"/>
    <m/>
    <m/>
    <x v="35"/>
    <x v="6"/>
    <x v="15"/>
    <x v="7"/>
    <m/>
    <m/>
    <m/>
    <m/>
    <m/>
    <n v="0"/>
    <m/>
    <n v="0"/>
    <n v="0"/>
    <n v="0"/>
    <n v="0"/>
    <m/>
    <n v="0"/>
    <m/>
    <n v="0"/>
    <n v="0"/>
    <n v="0"/>
    <n v="0"/>
    <m/>
    <n v="0"/>
    <n v="0"/>
    <m/>
  </r>
  <r>
    <n v="2862"/>
    <x v="2"/>
    <x v="9"/>
    <x v="4"/>
    <m/>
    <m/>
    <x v="35"/>
    <x v="6"/>
    <x v="15"/>
    <x v="7"/>
    <m/>
    <m/>
    <m/>
    <m/>
    <m/>
    <n v="0"/>
    <m/>
    <n v="0"/>
    <n v="0"/>
    <n v="0"/>
    <n v="0"/>
    <m/>
    <n v="0"/>
    <m/>
    <n v="0"/>
    <n v="0"/>
    <n v="0"/>
    <n v="0"/>
    <m/>
    <n v="0"/>
    <n v="0"/>
    <m/>
  </r>
  <r>
    <n v="2863"/>
    <x v="2"/>
    <x v="9"/>
    <x v="4"/>
    <m/>
    <m/>
    <x v="35"/>
    <x v="6"/>
    <x v="15"/>
    <x v="7"/>
    <m/>
    <m/>
    <m/>
    <m/>
    <m/>
    <n v="0"/>
    <m/>
    <n v="0"/>
    <n v="0"/>
    <n v="0"/>
    <n v="0"/>
    <m/>
    <n v="0"/>
    <m/>
    <n v="0"/>
    <n v="0"/>
    <n v="0"/>
    <n v="0"/>
    <m/>
    <n v="0"/>
    <n v="0"/>
    <m/>
  </r>
  <r>
    <n v="2864"/>
    <x v="2"/>
    <x v="9"/>
    <x v="4"/>
    <m/>
    <m/>
    <x v="35"/>
    <x v="6"/>
    <x v="15"/>
    <x v="7"/>
    <m/>
    <m/>
    <m/>
    <m/>
    <m/>
    <n v="0"/>
    <m/>
    <n v="0"/>
    <n v="0"/>
    <n v="0"/>
    <n v="0"/>
    <m/>
    <n v="0"/>
    <m/>
    <n v="0"/>
    <n v="0"/>
    <n v="0"/>
    <n v="0"/>
    <m/>
    <n v="0"/>
    <n v="0"/>
    <m/>
  </r>
  <r>
    <n v="2865"/>
    <x v="2"/>
    <x v="9"/>
    <x v="4"/>
    <m/>
    <m/>
    <x v="35"/>
    <x v="6"/>
    <x v="15"/>
    <x v="7"/>
    <m/>
    <m/>
    <m/>
    <m/>
    <m/>
    <n v="0"/>
    <m/>
    <n v="0"/>
    <n v="0"/>
    <n v="0"/>
    <n v="0"/>
    <m/>
    <n v="0"/>
    <m/>
    <n v="0"/>
    <n v="0"/>
    <n v="0"/>
    <n v="0"/>
    <m/>
    <n v="0"/>
    <n v="0"/>
    <m/>
  </r>
  <r>
    <n v="2866"/>
    <x v="2"/>
    <x v="9"/>
    <x v="4"/>
    <m/>
    <m/>
    <x v="35"/>
    <x v="6"/>
    <x v="15"/>
    <x v="7"/>
    <m/>
    <m/>
    <m/>
    <m/>
    <m/>
    <n v="0"/>
    <m/>
    <n v="0"/>
    <n v="0"/>
    <n v="0"/>
    <n v="0"/>
    <m/>
    <n v="0"/>
    <m/>
    <n v="0"/>
    <n v="0"/>
    <n v="0"/>
    <n v="0"/>
    <m/>
    <n v="0"/>
    <n v="0"/>
    <m/>
  </r>
  <r>
    <n v="2867"/>
    <x v="2"/>
    <x v="9"/>
    <x v="4"/>
    <m/>
    <m/>
    <x v="35"/>
    <x v="6"/>
    <x v="15"/>
    <x v="7"/>
    <m/>
    <m/>
    <m/>
    <m/>
    <m/>
    <n v="0"/>
    <m/>
    <n v="0"/>
    <n v="0"/>
    <n v="0"/>
    <n v="0"/>
    <m/>
    <n v="0"/>
    <m/>
    <n v="0"/>
    <n v="0"/>
    <n v="0"/>
    <n v="0"/>
    <m/>
    <n v="0"/>
    <n v="0"/>
    <m/>
  </r>
  <r>
    <n v="2868"/>
    <x v="2"/>
    <x v="9"/>
    <x v="4"/>
    <m/>
    <m/>
    <x v="35"/>
    <x v="6"/>
    <x v="15"/>
    <x v="7"/>
    <m/>
    <m/>
    <m/>
    <m/>
    <m/>
    <n v="0"/>
    <m/>
    <n v="0"/>
    <n v="0"/>
    <n v="0"/>
    <n v="0"/>
    <m/>
    <n v="0"/>
    <m/>
    <n v="0"/>
    <n v="0"/>
    <n v="0"/>
    <n v="0"/>
    <m/>
    <n v="0"/>
    <n v="0"/>
    <m/>
  </r>
  <r>
    <n v="2869"/>
    <x v="2"/>
    <x v="9"/>
    <x v="4"/>
    <m/>
    <m/>
    <x v="35"/>
    <x v="6"/>
    <x v="15"/>
    <x v="7"/>
    <m/>
    <m/>
    <m/>
    <m/>
    <m/>
    <n v="0"/>
    <m/>
    <n v="0"/>
    <n v="0"/>
    <n v="0"/>
    <n v="0"/>
    <m/>
    <n v="0"/>
    <m/>
    <n v="0"/>
    <n v="0"/>
    <n v="0"/>
    <n v="0"/>
    <m/>
    <n v="0"/>
    <n v="0"/>
    <m/>
  </r>
  <r>
    <n v="2870"/>
    <x v="2"/>
    <x v="9"/>
    <x v="4"/>
    <m/>
    <m/>
    <x v="35"/>
    <x v="6"/>
    <x v="15"/>
    <x v="7"/>
    <m/>
    <m/>
    <m/>
    <m/>
    <m/>
    <n v="0"/>
    <m/>
    <n v="0"/>
    <n v="0"/>
    <n v="0"/>
    <n v="0"/>
    <m/>
    <n v="0"/>
    <m/>
    <n v="0"/>
    <n v="0"/>
    <n v="0"/>
    <n v="0"/>
    <m/>
    <n v="0"/>
    <n v="0"/>
    <m/>
  </r>
  <r>
    <n v="2871"/>
    <x v="2"/>
    <x v="9"/>
    <x v="4"/>
    <m/>
    <m/>
    <x v="35"/>
    <x v="6"/>
    <x v="15"/>
    <x v="7"/>
    <m/>
    <m/>
    <m/>
    <m/>
    <m/>
    <n v="0"/>
    <m/>
    <n v="0"/>
    <n v="0"/>
    <n v="0"/>
    <n v="0"/>
    <m/>
    <n v="0"/>
    <m/>
    <n v="0"/>
    <n v="0"/>
    <n v="0"/>
    <n v="0"/>
    <m/>
    <n v="0"/>
    <n v="0"/>
    <m/>
  </r>
  <r>
    <n v="2872"/>
    <x v="2"/>
    <x v="9"/>
    <x v="4"/>
    <m/>
    <m/>
    <x v="35"/>
    <x v="6"/>
    <x v="15"/>
    <x v="7"/>
    <m/>
    <m/>
    <m/>
    <m/>
    <m/>
    <n v="0"/>
    <m/>
    <n v="0"/>
    <n v="0"/>
    <n v="0"/>
    <n v="0"/>
    <m/>
    <n v="0"/>
    <m/>
    <n v="0"/>
    <n v="0"/>
    <n v="0"/>
    <n v="0"/>
    <m/>
    <n v="0"/>
    <n v="0"/>
    <m/>
  </r>
  <r>
    <n v="2873"/>
    <x v="2"/>
    <x v="9"/>
    <x v="4"/>
    <m/>
    <m/>
    <x v="35"/>
    <x v="6"/>
    <x v="15"/>
    <x v="7"/>
    <m/>
    <m/>
    <m/>
    <m/>
    <m/>
    <n v="0"/>
    <m/>
    <n v="0"/>
    <n v="0"/>
    <n v="0"/>
    <n v="0"/>
    <m/>
    <n v="0"/>
    <m/>
    <n v="0"/>
    <n v="0"/>
    <n v="0"/>
    <n v="0"/>
    <m/>
    <n v="0"/>
    <n v="0"/>
    <m/>
  </r>
  <r>
    <n v="2874"/>
    <x v="2"/>
    <x v="9"/>
    <x v="4"/>
    <m/>
    <m/>
    <x v="35"/>
    <x v="6"/>
    <x v="15"/>
    <x v="7"/>
    <m/>
    <m/>
    <m/>
    <m/>
    <m/>
    <n v="0"/>
    <m/>
    <n v="0"/>
    <n v="0"/>
    <n v="0"/>
    <n v="0"/>
    <m/>
    <n v="0"/>
    <m/>
    <n v="0"/>
    <n v="0"/>
    <n v="0"/>
    <n v="0"/>
    <m/>
    <n v="0"/>
    <n v="0"/>
    <m/>
  </r>
  <r>
    <n v="2875"/>
    <x v="2"/>
    <x v="9"/>
    <x v="4"/>
    <m/>
    <m/>
    <x v="35"/>
    <x v="6"/>
    <x v="15"/>
    <x v="7"/>
    <m/>
    <m/>
    <m/>
    <m/>
    <m/>
    <n v="0"/>
    <m/>
    <n v="0"/>
    <n v="0"/>
    <n v="0"/>
    <n v="0"/>
    <m/>
    <n v="0"/>
    <m/>
    <n v="0"/>
    <n v="0"/>
    <n v="0"/>
    <n v="0"/>
    <m/>
    <n v="0"/>
    <n v="0"/>
    <m/>
  </r>
  <r>
    <n v="2876"/>
    <x v="2"/>
    <x v="9"/>
    <x v="4"/>
    <m/>
    <m/>
    <x v="35"/>
    <x v="6"/>
    <x v="15"/>
    <x v="7"/>
    <m/>
    <m/>
    <m/>
    <m/>
    <m/>
    <n v="0"/>
    <m/>
    <n v="0"/>
    <n v="0"/>
    <n v="0"/>
    <n v="0"/>
    <m/>
    <n v="0"/>
    <m/>
    <n v="0"/>
    <n v="0"/>
    <n v="0"/>
    <n v="0"/>
    <m/>
    <n v="0"/>
    <n v="0"/>
    <m/>
  </r>
  <r>
    <n v="2877"/>
    <x v="2"/>
    <x v="9"/>
    <x v="4"/>
    <m/>
    <m/>
    <x v="35"/>
    <x v="6"/>
    <x v="15"/>
    <x v="7"/>
    <m/>
    <m/>
    <m/>
    <m/>
    <m/>
    <n v="0"/>
    <m/>
    <n v="0"/>
    <n v="0"/>
    <n v="0"/>
    <n v="0"/>
    <m/>
    <n v="0"/>
    <m/>
    <n v="0"/>
    <n v="0"/>
    <n v="0"/>
    <n v="0"/>
    <m/>
    <n v="0"/>
    <n v="0"/>
    <m/>
  </r>
  <r>
    <n v="2878"/>
    <x v="2"/>
    <x v="9"/>
    <x v="4"/>
    <m/>
    <m/>
    <x v="35"/>
    <x v="6"/>
    <x v="15"/>
    <x v="7"/>
    <m/>
    <m/>
    <m/>
    <m/>
    <m/>
    <n v="0"/>
    <m/>
    <n v="0"/>
    <n v="0"/>
    <n v="0"/>
    <n v="0"/>
    <m/>
    <n v="0"/>
    <m/>
    <n v="0"/>
    <n v="0"/>
    <n v="0"/>
    <n v="0"/>
    <m/>
    <n v="0"/>
    <n v="0"/>
    <m/>
  </r>
  <r>
    <n v="2879"/>
    <x v="2"/>
    <x v="9"/>
    <x v="4"/>
    <m/>
    <m/>
    <x v="35"/>
    <x v="6"/>
    <x v="15"/>
    <x v="7"/>
    <m/>
    <m/>
    <m/>
    <m/>
    <m/>
    <n v="0"/>
    <m/>
    <n v="0"/>
    <n v="0"/>
    <n v="0"/>
    <n v="0"/>
    <m/>
    <n v="0"/>
    <m/>
    <n v="0"/>
    <n v="0"/>
    <n v="0"/>
    <n v="0"/>
    <m/>
    <n v="0"/>
    <n v="0"/>
    <m/>
  </r>
  <r>
    <n v="2880"/>
    <x v="2"/>
    <x v="9"/>
    <x v="4"/>
    <m/>
    <m/>
    <x v="35"/>
    <x v="6"/>
    <x v="15"/>
    <x v="7"/>
    <m/>
    <m/>
    <m/>
    <m/>
    <m/>
    <n v="0"/>
    <m/>
    <n v="0"/>
    <n v="0"/>
    <n v="0"/>
    <n v="0"/>
    <m/>
    <n v="0"/>
    <m/>
    <n v="0"/>
    <n v="0"/>
    <n v="0"/>
    <n v="0"/>
    <m/>
    <n v="0"/>
    <n v="0"/>
    <m/>
  </r>
  <r>
    <n v="2881"/>
    <x v="2"/>
    <x v="9"/>
    <x v="4"/>
    <m/>
    <m/>
    <x v="35"/>
    <x v="6"/>
    <x v="15"/>
    <x v="7"/>
    <m/>
    <m/>
    <m/>
    <m/>
    <m/>
    <n v="0"/>
    <m/>
    <n v="0"/>
    <n v="0"/>
    <n v="0"/>
    <n v="0"/>
    <m/>
    <n v="0"/>
    <m/>
    <n v="0"/>
    <n v="0"/>
    <n v="0"/>
    <n v="0"/>
    <m/>
    <n v="0"/>
    <n v="0"/>
    <m/>
  </r>
  <r>
    <n v="2882"/>
    <x v="2"/>
    <x v="9"/>
    <x v="4"/>
    <m/>
    <m/>
    <x v="35"/>
    <x v="6"/>
    <x v="15"/>
    <x v="7"/>
    <m/>
    <m/>
    <m/>
    <m/>
    <m/>
    <n v="0"/>
    <m/>
    <n v="0"/>
    <n v="0"/>
    <n v="0"/>
    <n v="0"/>
    <m/>
    <n v="0"/>
    <m/>
    <n v="0"/>
    <n v="0"/>
    <n v="0"/>
    <n v="0"/>
    <m/>
    <n v="0"/>
    <n v="0"/>
    <m/>
  </r>
  <r>
    <n v="2883"/>
    <x v="2"/>
    <x v="9"/>
    <x v="4"/>
    <m/>
    <m/>
    <x v="35"/>
    <x v="6"/>
    <x v="15"/>
    <x v="7"/>
    <m/>
    <m/>
    <m/>
    <m/>
    <m/>
    <n v="0"/>
    <m/>
    <n v="0"/>
    <n v="0"/>
    <n v="0"/>
    <n v="0"/>
    <m/>
    <n v="0"/>
    <m/>
    <n v="0"/>
    <n v="0"/>
    <n v="0"/>
    <n v="0"/>
    <m/>
    <n v="0"/>
    <n v="0"/>
    <m/>
  </r>
  <r>
    <n v="2884"/>
    <x v="2"/>
    <x v="9"/>
    <x v="4"/>
    <m/>
    <m/>
    <x v="35"/>
    <x v="6"/>
    <x v="15"/>
    <x v="7"/>
    <m/>
    <m/>
    <m/>
    <m/>
    <m/>
    <n v="0"/>
    <m/>
    <n v="0"/>
    <n v="0"/>
    <n v="0"/>
    <n v="0"/>
    <m/>
    <n v="0"/>
    <m/>
    <n v="0"/>
    <n v="0"/>
    <n v="0"/>
    <n v="0"/>
    <m/>
    <n v="0"/>
    <n v="0"/>
    <m/>
  </r>
  <r>
    <n v="2885"/>
    <x v="2"/>
    <x v="9"/>
    <x v="4"/>
    <m/>
    <m/>
    <x v="35"/>
    <x v="6"/>
    <x v="15"/>
    <x v="7"/>
    <m/>
    <m/>
    <m/>
    <m/>
    <m/>
    <n v="0"/>
    <m/>
    <n v="0"/>
    <n v="0"/>
    <n v="0"/>
    <n v="0"/>
    <m/>
    <n v="0"/>
    <m/>
    <n v="0"/>
    <n v="0"/>
    <n v="0"/>
    <n v="0"/>
    <m/>
    <n v="0"/>
    <n v="0"/>
    <m/>
  </r>
  <r>
    <n v="2886"/>
    <x v="2"/>
    <x v="9"/>
    <x v="4"/>
    <m/>
    <m/>
    <x v="35"/>
    <x v="6"/>
    <x v="15"/>
    <x v="7"/>
    <m/>
    <m/>
    <m/>
    <m/>
    <m/>
    <n v="0"/>
    <m/>
    <n v="0"/>
    <n v="0"/>
    <n v="0"/>
    <n v="0"/>
    <m/>
    <n v="0"/>
    <m/>
    <n v="0"/>
    <n v="0"/>
    <n v="0"/>
    <n v="0"/>
    <m/>
    <n v="0"/>
    <n v="0"/>
    <m/>
  </r>
  <r>
    <n v="2887"/>
    <x v="2"/>
    <x v="9"/>
    <x v="4"/>
    <m/>
    <m/>
    <x v="35"/>
    <x v="6"/>
    <x v="15"/>
    <x v="7"/>
    <m/>
    <m/>
    <m/>
    <m/>
    <m/>
    <n v="0"/>
    <m/>
    <n v="0"/>
    <n v="0"/>
    <n v="0"/>
    <n v="0"/>
    <m/>
    <n v="0"/>
    <m/>
    <n v="0"/>
    <n v="0"/>
    <n v="0"/>
    <n v="0"/>
    <m/>
    <n v="0"/>
    <n v="0"/>
    <m/>
  </r>
  <r>
    <n v="2888"/>
    <x v="2"/>
    <x v="9"/>
    <x v="4"/>
    <m/>
    <m/>
    <x v="35"/>
    <x v="6"/>
    <x v="15"/>
    <x v="7"/>
    <m/>
    <m/>
    <m/>
    <m/>
    <m/>
    <n v="0"/>
    <m/>
    <n v="0"/>
    <n v="0"/>
    <n v="0"/>
    <n v="0"/>
    <m/>
    <n v="0"/>
    <m/>
    <n v="0"/>
    <n v="0"/>
    <n v="0"/>
    <n v="0"/>
    <m/>
    <n v="0"/>
    <n v="0"/>
    <m/>
  </r>
  <r>
    <n v="2889"/>
    <x v="2"/>
    <x v="9"/>
    <x v="4"/>
    <m/>
    <m/>
    <x v="35"/>
    <x v="6"/>
    <x v="15"/>
    <x v="7"/>
    <m/>
    <m/>
    <m/>
    <m/>
    <m/>
    <n v="0"/>
    <m/>
    <n v="0"/>
    <n v="0"/>
    <n v="0"/>
    <n v="0"/>
    <m/>
    <n v="0"/>
    <m/>
    <n v="0"/>
    <n v="0"/>
    <n v="0"/>
    <n v="0"/>
    <m/>
    <n v="0"/>
    <n v="0"/>
    <m/>
  </r>
  <r>
    <n v="2890"/>
    <x v="2"/>
    <x v="9"/>
    <x v="4"/>
    <m/>
    <m/>
    <x v="35"/>
    <x v="6"/>
    <x v="15"/>
    <x v="7"/>
    <m/>
    <m/>
    <m/>
    <m/>
    <m/>
    <n v="0"/>
    <m/>
    <n v="0"/>
    <n v="0"/>
    <n v="0"/>
    <n v="0"/>
    <m/>
    <n v="0"/>
    <m/>
    <n v="0"/>
    <n v="0"/>
    <n v="0"/>
    <n v="0"/>
    <m/>
    <n v="0"/>
    <n v="0"/>
    <m/>
  </r>
  <r>
    <n v="2891"/>
    <x v="2"/>
    <x v="9"/>
    <x v="4"/>
    <m/>
    <m/>
    <x v="35"/>
    <x v="6"/>
    <x v="15"/>
    <x v="7"/>
    <m/>
    <m/>
    <m/>
    <m/>
    <m/>
    <n v="0"/>
    <m/>
    <n v="0"/>
    <n v="0"/>
    <n v="0"/>
    <n v="0"/>
    <m/>
    <n v="0"/>
    <m/>
    <n v="0"/>
    <n v="0"/>
    <n v="0"/>
    <n v="0"/>
    <m/>
    <n v="0"/>
    <n v="0"/>
    <m/>
  </r>
  <r>
    <n v="2892"/>
    <x v="2"/>
    <x v="9"/>
    <x v="4"/>
    <m/>
    <m/>
    <x v="35"/>
    <x v="6"/>
    <x v="15"/>
    <x v="7"/>
    <m/>
    <m/>
    <m/>
    <m/>
    <m/>
    <n v="0"/>
    <m/>
    <n v="0"/>
    <n v="0"/>
    <n v="0"/>
    <n v="0"/>
    <m/>
    <n v="0"/>
    <m/>
    <n v="0"/>
    <n v="0"/>
    <n v="0"/>
    <n v="0"/>
    <m/>
    <n v="0"/>
    <n v="0"/>
    <m/>
  </r>
  <r>
    <n v="2893"/>
    <x v="2"/>
    <x v="9"/>
    <x v="4"/>
    <m/>
    <m/>
    <x v="35"/>
    <x v="6"/>
    <x v="15"/>
    <x v="7"/>
    <m/>
    <m/>
    <m/>
    <m/>
    <m/>
    <n v="0"/>
    <m/>
    <n v="0"/>
    <n v="0"/>
    <n v="0"/>
    <n v="0"/>
    <m/>
    <n v="0"/>
    <m/>
    <n v="0"/>
    <n v="0"/>
    <n v="0"/>
    <n v="0"/>
    <m/>
    <n v="0"/>
    <n v="0"/>
    <m/>
  </r>
  <r>
    <n v="2894"/>
    <x v="2"/>
    <x v="9"/>
    <x v="4"/>
    <m/>
    <m/>
    <x v="35"/>
    <x v="6"/>
    <x v="15"/>
    <x v="7"/>
    <m/>
    <m/>
    <m/>
    <m/>
    <m/>
    <n v="0"/>
    <m/>
    <n v="0"/>
    <n v="0"/>
    <n v="0"/>
    <n v="0"/>
    <m/>
    <n v="0"/>
    <m/>
    <n v="0"/>
    <n v="0"/>
    <n v="0"/>
    <n v="0"/>
    <m/>
    <n v="0"/>
    <n v="0"/>
    <m/>
  </r>
  <r>
    <n v="2895"/>
    <x v="2"/>
    <x v="9"/>
    <x v="4"/>
    <m/>
    <m/>
    <x v="35"/>
    <x v="6"/>
    <x v="15"/>
    <x v="7"/>
    <m/>
    <m/>
    <m/>
    <m/>
    <m/>
    <n v="0"/>
    <m/>
    <n v="0"/>
    <n v="0"/>
    <n v="0"/>
    <n v="0"/>
    <m/>
    <n v="0"/>
    <m/>
    <n v="0"/>
    <n v="0"/>
    <n v="0"/>
    <n v="0"/>
    <m/>
    <n v="0"/>
    <n v="0"/>
    <m/>
  </r>
  <r>
    <n v="2896"/>
    <x v="2"/>
    <x v="9"/>
    <x v="4"/>
    <m/>
    <m/>
    <x v="35"/>
    <x v="6"/>
    <x v="15"/>
    <x v="7"/>
    <m/>
    <m/>
    <m/>
    <m/>
    <m/>
    <n v="0"/>
    <m/>
    <n v="0"/>
    <n v="0"/>
    <n v="0"/>
    <n v="0"/>
    <m/>
    <n v="0"/>
    <m/>
    <n v="0"/>
    <n v="0"/>
    <n v="0"/>
    <n v="0"/>
    <m/>
    <n v="0"/>
    <n v="0"/>
    <m/>
  </r>
  <r>
    <n v="2897"/>
    <x v="2"/>
    <x v="9"/>
    <x v="4"/>
    <m/>
    <m/>
    <x v="35"/>
    <x v="6"/>
    <x v="15"/>
    <x v="7"/>
    <m/>
    <m/>
    <m/>
    <m/>
    <m/>
    <n v="0"/>
    <m/>
    <n v="0"/>
    <n v="0"/>
    <n v="0"/>
    <n v="0"/>
    <m/>
    <n v="0"/>
    <m/>
    <n v="0"/>
    <n v="0"/>
    <n v="0"/>
    <n v="0"/>
    <m/>
    <n v="0"/>
    <n v="0"/>
    <m/>
  </r>
  <r>
    <n v="2898"/>
    <x v="2"/>
    <x v="9"/>
    <x v="4"/>
    <m/>
    <m/>
    <x v="35"/>
    <x v="6"/>
    <x v="15"/>
    <x v="7"/>
    <m/>
    <m/>
    <m/>
    <m/>
    <m/>
    <n v="0"/>
    <m/>
    <n v="0"/>
    <n v="0"/>
    <n v="0"/>
    <n v="0"/>
    <m/>
    <n v="0"/>
    <m/>
    <n v="0"/>
    <n v="0"/>
    <n v="0"/>
    <n v="0"/>
    <m/>
    <n v="0"/>
    <n v="0"/>
    <m/>
  </r>
  <r>
    <n v="2899"/>
    <x v="2"/>
    <x v="9"/>
    <x v="4"/>
    <m/>
    <m/>
    <x v="35"/>
    <x v="6"/>
    <x v="15"/>
    <x v="7"/>
    <m/>
    <m/>
    <m/>
    <m/>
    <m/>
    <n v="0"/>
    <m/>
    <n v="0"/>
    <n v="0"/>
    <n v="0"/>
    <n v="0"/>
    <m/>
    <n v="0"/>
    <m/>
    <n v="0"/>
    <n v="0"/>
    <n v="0"/>
    <n v="0"/>
    <m/>
    <n v="0"/>
    <n v="0"/>
    <m/>
  </r>
  <r>
    <n v="2900"/>
    <x v="2"/>
    <x v="9"/>
    <x v="4"/>
    <m/>
    <m/>
    <x v="35"/>
    <x v="6"/>
    <x v="15"/>
    <x v="7"/>
    <m/>
    <m/>
    <m/>
    <m/>
    <m/>
    <n v="0"/>
    <m/>
    <n v="0"/>
    <n v="0"/>
    <n v="0"/>
    <n v="0"/>
    <m/>
    <n v="0"/>
    <m/>
    <n v="0"/>
    <n v="0"/>
    <n v="0"/>
    <n v="0"/>
    <m/>
    <n v="0"/>
    <n v="0"/>
    <m/>
  </r>
  <r>
    <n v="2901"/>
    <x v="2"/>
    <x v="9"/>
    <x v="4"/>
    <m/>
    <m/>
    <x v="35"/>
    <x v="6"/>
    <x v="15"/>
    <x v="7"/>
    <m/>
    <m/>
    <m/>
    <m/>
    <m/>
    <n v="0"/>
    <m/>
    <n v="0"/>
    <n v="0"/>
    <n v="0"/>
    <n v="0"/>
    <m/>
    <n v="0"/>
    <m/>
    <n v="0"/>
    <n v="0"/>
    <n v="0"/>
    <n v="0"/>
    <m/>
    <n v="0"/>
    <n v="0"/>
    <m/>
  </r>
  <r>
    <n v="2902"/>
    <x v="2"/>
    <x v="9"/>
    <x v="4"/>
    <m/>
    <m/>
    <x v="35"/>
    <x v="6"/>
    <x v="15"/>
    <x v="7"/>
    <m/>
    <m/>
    <m/>
    <m/>
    <m/>
    <n v="0"/>
    <m/>
    <n v="0"/>
    <n v="0"/>
    <n v="0"/>
    <n v="0"/>
    <m/>
    <n v="0"/>
    <m/>
    <n v="0"/>
    <n v="0"/>
    <n v="0"/>
    <n v="0"/>
    <m/>
    <n v="0"/>
    <n v="0"/>
    <m/>
  </r>
  <r>
    <n v="2903"/>
    <x v="2"/>
    <x v="9"/>
    <x v="4"/>
    <m/>
    <m/>
    <x v="35"/>
    <x v="6"/>
    <x v="15"/>
    <x v="7"/>
    <m/>
    <m/>
    <m/>
    <m/>
    <m/>
    <n v="0"/>
    <m/>
    <n v="0"/>
    <n v="0"/>
    <n v="0"/>
    <n v="0"/>
    <m/>
    <n v="0"/>
    <m/>
    <n v="0"/>
    <n v="0"/>
    <n v="0"/>
    <n v="0"/>
    <m/>
    <n v="0"/>
    <n v="0"/>
    <m/>
  </r>
  <r>
    <n v="2904"/>
    <x v="2"/>
    <x v="9"/>
    <x v="4"/>
    <m/>
    <m/>
    <x v="35"/>
    <x v="6"/>
    <x v="15"/>
    <x v="7"/>
    <m/>
    <m/>
    <m/>
    <m/>
    <m/>
    <n v="0"/>
    <m/>
    <n v="0"/>
    <n v="0"/>
    <n v="0"/>
    <n v="0"/>
    <m/>
    <n v="0"/>
    <m/>
    <n v="0"/>
    <n v="0"/>
    <n v="0"/>
    <n v="0"/>
    <m/>
    <n v="0"/>
    <n v="0"/>
    <m/>
  </r>
  <r>
    <n v="2905"/>
    <x v="2"/>
    <x v="9"/>
    <x v="4"/>
    <m/>
    <m/>
    <x v="35"/>
    <x v="6"/>
    <x v="15"/>
    <x v="7"/>
    <m/>
    <m/>
    <m/>
    <m/>
    <m/>
    <n v="0"/>
    <m/>
    <n v="0"/>
    <n v="0"/>
    <n v="0"/>
    <n v="0"/>
    <m/>
    <n v="0"/>
    <m/>
    <n v="0"/>
    <n v="0"/>
    <n v="0"/>
    <n v="0"/>
    <m/>
    <n v="0"/>
    <n v="0"/>
    <m/>
  </r>
  <r>
    <n v="2906"/>
    <x v="2"/>
    <x v="9"/>
    <x v="4"/>
    <m/>
    <m/>
    <x v="35"/>
    <x v="6"/>
    <x v="15"/>
    <x v="7"/>
    <m/>
    <m/>
    <m/>
    <m/>
    <m/>
    <n v="0"/>
    <m/>
    <n v="0"/>
    <n v="0"/>
    <n v="0"/>
    <n v="0"/>
    <m/>
    <n v="0"/>
    <m/>
    <n v="0"/>
    <n v="0"/>
    <n v="0"/>
    <n v="0"/>
    <m/>
    <n v="0"/>
    <n v="0"/>
    <m/>
  </r>
  <r>
    <n v="2907"/>
    <x v="2"/>
    <x v="9"/>
    <x v="4"/>
    <m/>
    <m/>
    <x v="35"/>
    <x v="6"/>
    <x v="15"/>
    <x v="7"/>
    <m/>
    <m/>
    <m/>
    <m/>
    <m/>
    <n v="0"/>
    <m/>
    <n v="0"/>
    <n v="0"/>
    <n v="0"/>
    <n v="0"/>
    <m/>
    <n v="0"/>
    <m/>
    <n v="0"/>
    <n v="0"/>
    <n v="0"/>
    <n v="0"/>
    <m/>
    <n v="0"/>
    <n v="0"/>
    <m/>
  </r>
  <r>
    <n v="2908"/>
    <x v="2"/>
    <x v="9"/>
    <x v="4"/>
    <m/>
    <m/>
    <x v="35"/>
    <x v="6"/>
    <x v="15"/>
    <x v="7"/>
    <m/>
    <m/>
    <m/>
    <m/>
    <m/>
    <n v="0"/>
    <m/>
    <n v="0"/>
    <n v="0"/>
    <n v="0"/>
    <n v="0"/>
    <m/>
    <n v="0"/>
    <m/>
    <n v="0"/>
    <n v="0"/>
    <n v="0"/>
    <n v="0"/>
    <m/>
    <n v="0"/>
    <n v="0"/>
    <m/>
  </r>
  <r>
    <n v="2909"/>
    <x v="2"/>
    <x v="9"/>
    <x v="4"/>
    <m/>
    <m/>
    <x v="35"/>
    <x v="6"/>
    <x v="15"/>
    <x v="7"/>
    <m/>
    <m/>
    <m/>
    <m/>
    <m/>
    <n v="0"/>
    <m/>
    <n v="0"/>
    <n v="0"/>
    <n v="0"/>
    <n v="0"/>
    <m/>
    <n v="0"/>
    <m/>
    <n v="0"/>
    <n v="0"/>
    <n v="0"/>
    <n v="0"/>
    <m/>
    <n v="0"/>
    <n v="0"/>
    <m/>
  </r>
  <r>
    <n v="2910"/>
    <x v="2"/>
    <x v="9"/>
    <x v="4"/>
    <m/>
    <m/>
    <x v="35"/>
    <x v="6"/>
    <x v="15"/>
    <x v="7"/>
    <m/>
    <m/>
    <m/>
    <m/>
    <m/>
    <n v="0"/>
    <m/>
    <n v="0"/>
    <n v="0"/>
    <n v="0"/>
    <n v="0"/>
    <m/>
    <n v="0"/>
    <m/>
    <n v="0"/>
    <n v="0"/>
    <n v="0"/>
    <n v="0"/>
    <m/>
    <n v="0"/>
    <n v="0"/>
    <m/>
  </r>
  <r>
    <n v="2911"/>
    <x v="2"/>
    <x v="9"/>
    <x v="4"/>
    <m/>
    <m/>
    <x v="35"/>
    <x v="6"/>
    <x v="15"/>
    <x v="7"/>
    <m/>
    <m/>
    <m/>
    <m/>
    <m/>
    <n v="0"/>
    <m/>
    <n v="0"/>
    <n v="0"/>
    <n v="0"/>
    <n v="0"/>
    <m/>
    <n v="0"/>
    <m/>
    <n v="0"/>
    <n v="0"/>
    <n v="0"/>
    <n v="0"/>
    <m/>
    <n v="0"/>
    <n v="0"/>
    <m/>
  </r>
  <r>
    <n v="2912"/>
    <x v="2"/>
    <x v="9"/>
    <x v="4"/>
    <m/>
    <m/>
    <x v="35"/>
    <x v="6"/>
    <x v="15"/>
    <x v="7"/>
    <m/>
    <m/>
    <m/>
    <m/>
    <m/>
    <n v="0"/>
    <m/>
    <n v="0"/>
    <n v="0"/>
    <n v="0"/>
    <n v="0"/>
    <m/>
    <n v="0"/>
    <m/>
    <n v="0"/>
    <n v="0"/>
    <n v="0"/>
    <n v="0"/>
    <m/>
    <n v="0"/>
    <n v="0"/>
    <m/>
  </r>
  <r>
    <n v="2913"/>
    <x v="2"/>
    <x v="9"/>
    <x v="4"/>
    <m/>
    <m/>
    <x v="35"/>
    <x v="6"/>
    <x v="15"/>
    <x v="7"/>
    <m/>
    <m/>
    <m/>
    <m/>
    <m/>
    <n v="0"/>
    <m/>
    <n v="0"/>
    <n v="0"/>
    <n v="0"/>
    <n v="0"/>
    <m/>
    <n v="0"/>
    <m/>
    <n v="0"/>
    <n v="0"/>
    <n v="0"/>
    <n v="0"/>
    <m/>
    <n v="0"/>
    <n v="0"/>
    <m/>
  </r>
  <r>
    <n v="2914"/>
    <x v="2"/>
    <x v="9"/>
    <x v="4"/>
    <m/>
    <m/>
    <x v="35"/>
    <x v="6"/>
    <x v="15"/>
    <x v="7"/>
    <m/>
    <m/>
    <m/>
    <m/>
    <m/>
    <n v="0"/>
    <m/>
    <n v="0"/>
    <n v="0"/>
    <n v="0"/>
    <n v="0"/>
    <m/>
    <n v="0"/>
    <m/>
    <n v="0"/>
    <n v="0"/>
    <n v="0"/>
    <n v="0"/>
    <m/>
    <n v="0"/>
    <n v="0"/>
    <m/>
  </r>
  <r>
    <n v="2915"/>
    <x v="2"/>
    <x v="9"/>
    <x v="4"/>
    <m/>
    <m/>
    <x v="35"/>
    <x v="6"/>
    <x v="15"/>
    <x v="7"/>
    <m/>
    <m/>
    <m/>
    <m/>
    <m/>
    <n v="0"/>
    <m/>
    <n v="0"/>
    <n v="0"/>
    <n v="0"/>
    <n v="0"/>
    <m/>
    <n v="0"/>
    <m/>
    <n v="0"/>
    <n v="0"/>
    <n v="0"/>
    <n v="0"/>
    <m/>
    <n v="0"/>
    <n v="0"/>
    <m/>
  </r>
  <r>
    <n v="2916"/>
    <x v="2"/>
    <x v="9"/>
    <x v="4"/>
    <m/>
    <m/>
    <x v="35"/>
    <x v="6"/>
    <x v="15"/>
    <x v="7"/>
    <m/>
    <m/>
    <m/>
    <m/>
    <m/>
    <n v="0"/>
    <m/>
    <n v="0"/>
    <n v="0"/>
    <n v="0"/>
    <n v="0"/>
    <m/>
    <n v="0"/>
    <m/>
    <n v="0"/>
    <n v="0"/>
    <n v="0"/>
    <n v="0"/>
    <m/>
    <n v="0"/>
    <n v="0"/>
    <m/>
  </r>
  <r>
    <n v="2917"/>
    <x v="2"/>
    <x v="9"/>
    <x v="4"/>
    <m/>
    <m/>
    <x v="35"/>
    <x v="6"/>
    <x v="15"/>
    <x v="7"/>
    <m/>
    <m/>
    <m/>
    <m/>
    <m/>
    <n v="0"/>
    <m/>
    <n v="0"/>
    <n v="0"/>
    <n v="0"/>
    <n v="0"/>
    <m/>
    <n v="0"/>
    <m/>
    <n v="0"/>
    <n v="0"/>
    <n v="0"/>
    <n v="0"/>
    <m/>
    <n v="0"/>
    <n v="0"/>
    <m/>
  </r>
  <r>
    <n v="2918"/>
    <x v="2"/>
    <x v="9"/>
    <x v="4"/>
    <m/>
    <m/>
    <x v="35"/>
    <x v="6"/>
    <x v="15"/>
    <x v="7"/>
    <m/>
    <m/>
    <m/>
    <m/>
    <m/>
    <n v="0"/>
    <m/>
    <n v="0"/>
    <n v="0"/>
    <n v="0"/>
    <n v="0"/>
    <m/>
    <n v="0"/>
    <m/>
    <n v="0"/>
    <n v="0"/>
    <n v="0"/>
    <n v="0"/>
    <m/>
    <n v="0"/>
    <n v="0"/>
    <m/>
  </r>
  <r>
    <n v="2919"/>
    <x v="2"/>
    <x v="9"/>
    <x v="4"/>
    <m/>
    <m/>
    <x v="35"/>
    <x v="6"/>
    <x v="15"/>
    <x v="7"/>
    <m/>
    <m/>
    <m/>
    <m/>
    <m/>
    <n v="0"/>
    <m/>
    <n v="0"/>
    <n v="0"/>
    <n v="0"/>
    <n v="0"/>
    <m/>
    <n v="0"/>
    <m/>
    <n v="0"/>
    <n v="0"/>
    <n v="0"/>
    <n v="0"/>
    <m/>
    <n v="0"/>
    <n v="0"/>
    <m/>
  </r>
  <r>
    <n v="2920"/>
    <x v="2"/>
    <x v="9"/>
    <x v="4"/>
    <m/>
    <m/>
    <x v="35"/>
    <x v="6"/>
    <x v="15"/>
    <x v="7"/>
    <m/>
    <m/>
    <m/>
    <m/>
    <m/>
    <n v="0"/>
    <m/>
    <n v="0"/>
    <n v="0"/>
    <n v="0"/>
    <n v="0"/>
    <m/>
    <n v="0"/>
    <m/>
    <n v="0"/>
    <n v="0"/>
    <n v="0"/>
    <n v="0"/>
    <m/>
    <n v="0"/>
    <n v="0"/>
    <m/>
  </r>
  <r>
    <n v="2921"/>
    <x v="2"/>
    <x v="9"/>
    <x v="4"/>
    <m/>
    <m/>
    <x v="35"/>
    <x v="6"/>
    <x v="15"/>
    <x v="7"/>
    <m/>
    <m/>
    <m/>
    <m/>
    <m/>
    <n v="0"/>
    <m/>
    <n v="0"/>
    <n v="0"/>
    <n v="0"/>
    <n v="0"/>
    <m/>
    <n v="0"/>
    <m/>
    <n v="0"/>
    <n v="0"/>
    <n v="0"/>
    <n v="0"/>
    <m/>
    <n v="0"/>
    <n v="0"/>
    <m/>
  </r>
  <r>
    <n v="2922"/>
    <x v="2"/>
    <x v="9"/>
    <x v="4"/>
    <m/>
    <m/>
    <x v="35"/>
    <x v="6"/>
    <x v="15"/>
    <x v="7"/>
    <m/>
    <m/>
    <m/>
    <m/>
    <m/>
    <n v="0"/>
    <m/>
    <n v="0"/>
    <n v="0"/>
    <n v="0"/>
    <n v="0"/>
    <m/>
    <n v="0"/>
    <m/>
    <n v="0"/>
    <n v="0"/>
    <n v="0"/>
    <n v="0"/>
    <m/>
    <n v="0"/>
    <n v="0"/>
    <m/>
  </r>
  <r>
    <n v="2923"/>
    <x v="2"/>
    <x v="9"/>
    <x v="4"/>
    <m/>
    <m/>
    <x v="35"/>
    <x v="6"/>
    <x v="15"/>
    <x v="7"/>
    <m/>
    <m/>
    <m/>
    <m/>
    <m/>
    <n v="0"/>
    <m/>
    <n v="0"/>
    <n v="0"/>
    <n v="0"/>
    <n v="0"/>
    <m/>
    <n v="0"/>
    <m/>
    <n v="0"/>
    <n v="0"/>
    <n v="0"/>
    <n v="0"/>
    <m/>
    <n v="0"/>
    <n v="0"/>
    <m/>
  </r>
  <r>
    <n v="2924"/>
    <x v="2"/>
    <x v="9"/>
    <x v="4"/>
    <m/>
    <m/>
    <x v="35"/>
    <x v="6"/>
    <x v="15"/>
    <x v="7"/>
    <m/>
    <m/>
    <m/>
    <m/>
    <m/>
    <n v="0"/>
    <m/>
    <n v="0"/>
    <n v="0"/>
    <n v="0"/>
    <n v="0"/>
    <m/>
    <n v="0"/>
    <m/>
    <n v="0"/>
    <n v="0"/>
    <n v="0"/>
    <n v="0"/>
    <m/>
    <n v="0"/>
    <n v="0"/>
    <m/>
  </r>
  <r>
    <n v="2925"/>
    <x v="2"/>
    <x v="9"/>
    <x v="4"/>
    <m/>
    <m/>
    <x v="35"/>
    <x v="6"/>
    <x v="15"/>
    <x v="7"/>
    <m/>
    <m/>
    <m/>
    <m/>
    <m/>
    <n v="0"/>
    <m/>
    <n v="0"/>
    <n v="0"/>
    <n v="0"/>
    <n v="0"/>
    <m/>
    <n v="0"/>
    <m/>
    <n v="0"/>
    <n v="0"/>
    <n v="0"/>
    <n v="0"/>
    <m/>
    <n v="0"/>
    <n v="0"/>
    <m/>
  </r>
  <r>
    <n v="2926"/>
    <x v="2"/>
    <x v="9"/>
    <x v="4"/>
    <m/>
    <m/>
    <x v="35"/>
    <x v="6"/>
    <x v="15"/>
    <x v="7"/>
    <m/>
    <m/>
    <m/>
    <m/>
    <m/>
    <n v="0"/>
    <m/>
    <n v="0"/>
    <n v="0"/>
    <n v="0"/>
    <n v="0"/>
    <m/>
    <n v="0"/>
    <m/>
    <n v="0"/>
    <n v="0"/>
    <n v="0"/>
    <n v="0"/>
    <m/>
    <n v="0"/>
    <n v="0"/>
    <m/>
  </r>
  <r>
    <n v="2927"/>
    <x v="2"/>
    <x v="9"/>
    <x v="4"/>
    <m/>
    <m/>
    <x v="35"/>
    <x v="6"/>
    <x v="15"/>
    <x v="7"/>
    <m/>
    <m/>
    <m/>
    <m/>
    <m/>
    <n v="0"/>
    <m/>
    <n v="0"/>
    <n v="0"/>
    <n v="0"/>
    <n v="0"/>
    <m/>
    <n v="0"/>
    <m/>
    <n v="0"/>
    <n v="0"/>
    <n v="0"/>
    <n v="0"/>
    <m/>
    <n v="0"/>
    <n v="0"/>
    <m/>
  </r>
  <r>
    <n v="2928"/>
    <x v="2"/>
    <x v="9"/>
    <x v="4"/>
    <m/>
    <m/>
    <x v="35"/>
    <x v="6"/>
    <x v="15"/>
    <x v="7"/>
    <m/>
    <m/>
    <m/>
    <m/>
    <m/>
    <n v="0"/>
    <m/>
    <n v="0"/>
    <n v="0"/>
    <n v="0"/>
    <n v="0"/>
    <m/>
    <n v="0"/>
    <m/>
    <n v="0"/>
    <n v="0"/>
    <n v="0"/>
    <n v="0"/>
    <m/>
    <n v="0"/>
    <n v="0"/>
    <m/>
  </r>
  <r>
    <n v="2929"/>
    <x v="2"/>
    <x v="9"/>
    <x v="4"/>
    <m/>
    <m/>
    <x v="35"/>
    <x v="6"/>
    <x v="15"/>
    <x v="7"/>
    <m/>
    <m/>
    <m/>
    <m/>
    <m/>
    <n v="0"/>
    <m/>
    <n v="0"/>
    <n v="0"/>
    <n v="0"/>
    <n v="0"/>
    <m/>
    <n v="0"/>
    <m/>
    <n v="0"/>
    <n v="0"/>
    <n v="0"/>
    <n v="0"/>
    <m/>
    <n v="0"/>
    <n v="0"/>
    <m/>
  </r>
  <r>
    <n v="2930"/>
    <x v="2"/>
    <x v="9"/>
    <x v="4"/>
    <m/>
    <m/>
    <x v="35"/>
    <x v="6"/>
    <x v="15"/>
    <x v="7"/>
    <m/>
    <m/>
    <m/>
    <m/>
    <m/>
    <n v="0"/>
    <m/>
    <n v="0"/>
    <n v="0"/>
    <n v="0"/>
    <n v="0"/>
    <m/>
    <n v="0"/>
    <m/>
    <n v="0"/>
    <n v="0"/>
    <n v="0"/>
    <n v="0"/>
    <m/>
    <n v="0"/>
    <n v="0"/>
    <m/>
  </r>
  <r>
    <n v="2931"/>
    <x v="2"/>
    <x v="9"/>
    <x v="4"/>
    <m/>
    <m/>
    <x v="35"/>
    <x v="6"/>
    <x v="15"/>
    <x v="7"/>
    <m/>
    <m/>
    <m/>
    <m/>
    <m/>
    <n v="0"/>
    <m/>
    <n v="0"/>
    <n v="0"/>
    <n v="0"/>
    <n v="0"/>
    <m/>
    <n v="0"/>
    <m/>
    <n v="0"/>
    <n v="0"/>
    <n v="0"/>
    <n v="0"/>
    <m/>
    <n v="0"/>
    <n v="0"/>
    <m/>
  </r>
  <r>
    <n v="2932"/>
    <x v="2"/>
    <x v="9"/>
    <x v="4"/>
    <m/>
    <m/>
    <x v="35"/>
    <x v="6"/>
    <x v="15"/>
    <x v="7"/>
    <m/>
    <m/>
    <m/>
    <m/>
    <m/>
    <n v="0"/>
    <m/>
    <n v="0"/>
    <n v="0"/>
    <n v="0"/>
    <n v="0"/>
    <m/>
    <n v="0"/>
    <m/>
    <n v="0"/>
    <n v="0"/>
    <n v="0"/>
    <n v="0"/>
    <m/>
    <n v="0"/>
    <n v="0"/>
    <m/>
  </r>
  <r>
    <n v="2933"/>
    <x v="2"/>
    <x v="9"/>
    <x v="4"/>
    <m/>
    <m/>
    <x v="35"/>
    <x v="6"/>
    <x v="15"/>
    <x v="7"/>
    <m/>
    <m/>
    <m/>
    <m/>
    <m/>
    <n v="0"/>
    <m/>
    <n v="0"/>
    <n v="0"/>
    <n v="0"/>
    <n v="0"/>
    <m/>
    <n v="0"/>
    <m/>
    <n v="0"/>
    <n v="0"/>
    <n v="0"/>
    <n v="0"/>
    <m/>
    <n v="0"/>
    <n v="0"/>
    <m/>
  </r>
  <r>
    <n v="2934"/>
    <x v="2"/>
    <x v="9"/>
    <x v="4"/>
    <m/>
    <m/>
    <x v="35"/>
    <x v="6"/>
    <x v="15"/>
    <x v="7"/>
    <m/>
    <m/>
    <m/>
    <m/>
    <m/>
    <n v="0"/>
    <m/>
    <n v="0"/>
    <n v="0"/>
    <n v="0"/>
    <n v="0"/>
    <m/>
    <n v="0"/>
    <m/>
    <n v="0"/>
    <n v="0"/>
    <n v="0"/>
    <n v="0"/>
    <m/>
    <n v="0"/>
    <n v="0"/>
    <m/>
  </r>
  <r>
    <n v="2935"/>
    <x v="2"/>
    <x v="9"/>
    <x v="4"/>
    <m/>
    <m/>
    <x v="35"/>
    <x v="6"/>
    <x v="15"/>
    <x v="7"/>
    <m/>
    <m/>
    <m/>
    <m/>
    <m/>
    <n v="0"/>
    <m/>
    <n v="0"/>
    <n v="0"/>
    <n v="0"/>
    <n v="0"/>
    <m/>
    <n v="0"/>
    <m/>
    <n v="0"/>
    <n v="0"/>
    <n v="0"/>
    <n v="0"/>
    <m/>
    <n v="0"/>
    <n v="0"/>
    <m/>
  </r>
  <r>
    <n v="2936"/>
    <x v="2"/>
    <x v="9"/>
    <x v="4"/>
    <m/>
    <m/>
    <x v="35"/>
    <x v="6"/>
    <x v="15"/>
    <x v="7"/>
    <m/>
    <m/>
    <m/>
    <m/>
    <m/>
    <n v="0"/>
    <m/>
    <n v="0"/>
    <n v="0"/>
    <n v="0"/>
    <n v="0"/>
    <m/>
    <n v="0"/>
    <m/>
    <n v="0"/>
    <n v="0"/>
    <n v="0"/>
    <n v="0"/>
    <m/>
    <n v="0"/>
    <n v="0"/>
    <m/>
  </r>
  <r>
    <n v="2937"/>
    <x v="2"/>
    <x v="9"/>
    <x v="4"/>
    <m/>
    <m/>
    <x v="35"/>
    <x v="6"/>
    <x v="15"/>
    <x v="7"/>
    <m/>
    <m/>
    <m/>
    <m/>
    <m/>
    <n v="0"/>
    <m/>
    <n v="0"/>
    <n v="0"/>
    <n v="0"/>
    <n v="0"/>
    <m/>
    <n v="0"/>
    <m/>
    <n v="0"/>
    <n v="0"/>
    <n v="0"/>
    <n v="0"/>
    <m/>
    <n v="0"/>
    <n v="0"/>
    <m/>
  </r>
  <r>
    <n v="2938"/>
    <x v="2"/>
    <x v="9"/>
    <x v="4"/>
    <m/>
    <m/>
    <x v="35"/>
    <x v="6"/>
    <x v="15"/>
    <x v="7"/>
    <m/>
    <m/>
    <m/>
    <m/>
    <m/>
    <n v="0"/>
    <m/>
    <n v="0"/>
    <n v="0"/>
    <n v="0"/>
    <n v="0"/>
    <m/>
    <n v="0"/>
    <m/>
    <n v="0"/>
    <n v="0"/>
    <n v="0"/>
    <n v="0"/>
    <m/>
    <n v="0"/>
    <n v="0"/>
    <m/>
  </r>
  <r>
    <n v="2939"/>
    <x v="2"/>
    <x v="9"/>
    <x v="4"/>
    <m/>
    <m/>
    <x v="35"/>
    <x v="6"/>
    <x v="15"/>
    <x v="7"/>
    <m/>
    <m/>
    <m/>
    <m/>
    <m/>
    <n v="0"/>
    <m/>
    <n v="0"/>
    <n v="0"/>
    <n v="0"/>
    <n v="0"/>
    <m/>
    <n v="0"/>
    <m/>
    <n v="0"/>
    <n v="0"/>
    <n v="0"/>
    <n v="0"/>
    <m/>
    <n v="0"/>
    <n v="0"/>
    <m/>
  </r>
  <r>
    <n v="2940"/>
    <x v="2"/>
    <x v="9"/>
    <x v="4"/>
    <m/>
    <m/>
    <x v="35"/>
    <x v="6"/>
    <x v="15"/>
    <x v="7"/>
    <m/>
    <m/>
    <m/>
    <m/>
    <m/>
    <n v="0"/>
    <m/>
    <n v="0"/>
    <n v="0"/>
    <n v="0"/>
    <n v="0"/>
    <m/>
    <n v="0"/>
    <m/>
    <n v="0"/>
    <n v="0"/>
    <n v="0"/>
    <n v="0"/>
    <m/>
    <n v="0"/>
    <n v="0"/>
    <m/>
  </r>
  <r>
    <n v="2941"/>
    <x v="2"/>
    <x v="9"/>
    <x v="4"/>
    <m/>
    <m/>
    <x v="35"/>
    <x v="6"/>
    <x v="15"/>
    <x v="7"/>
    <m/>
    <m/>
    <m/>
    <m/>
    <m/>
    <n v="0"/>
    <m/>
    <n v="0"/>
    <n v="0"/>
    <n v="0"/>
    <n v="0"/>
    <m/>
    <n v="0"/>
    <m/>
    <n v="0"/>
    <n v="0"/>
    <n v="0"/>
    <n v="0"/>
    <m/>
    <n v="0"/>
    <n v="0"/>
    <m/>
  </r>
  <r>
    <n v="2942"/>
    <x v="2"/>
    <x v="9"/>
    <x v="4"/>
    <m/>
    <m/>
    <x v="35"/>
    <x v="6"/>
    <x v="15"/>
    <x v="7"/>
    <m/>
    <m/>
    <m/>
    <m/>
    <m/>
    <n v="0"/>
    <m/>
    <n v="0"/>
    <n v="0"/>
    <n v="0"/>
    <n v="0"/>
    <m/>
    <n v="0"/>
    <m/>
    <n v="0"/>
    <n v="0"/>
    <n v="0"/>
    <n v="0"/>
    <m/>
    <n v="0"/>
    <n v="0"/>
    <m/>
  </r>
  <r>
    <n v="2943"/>
    <x v="2"/>
    <x v="9"/>
    <x v="4"/>
    <m/>
    <m/>
    <x v="35"/>
    <x v="6"/>
    <x v="15"/>
    <x v="7"/>
    <m/>
    <m/>
    <m/>
    <m/>
    <m/>
    <n v="0"/>
    <m/>
    <n v="0"/>
    <n v="0"/>
    <n v="0"/>
    <n v="0"/>
    <m/>
    <n v="0"/>
    <m/>
    <n v="0"/>
    <n v="0"/>
    <n v="0"/>
    <n v="0"/>
    <m/>
    <n v="0"/>
    <n v="0"/>
    <m/>
  </r>
  <r>
    <n v="2944"/>
    <x v="2"/>
    <x v="9"/>
    <x v="4"/>
    <m/>
    <m/>
    <x v="35"/>
    <x v="6"/>
    <x v="15"/>
    <x v="7"/>
    <m/>
    <m/>
    <m/>
    <m/>
    <m/>
    <n v="0"/>
    <m/>
    <n v="0"/>
    <n v="0"/>
    <n v="0"/>
    <n v="0"/>
    <m/>
    <n v="0"/>
    <m/>
    <n v="0"/>
    <n v="0"/>
    <n v="0"/>
    <n v="0"/>
    <m/>
    <n v="0"/>
    <n v="0"/>
    <m/>
  </r>
  <r>
    <n v="2945"/>
    <x v="2"/>
    <x v="9"/>
    <x v="4"/>
    <m/>
    <m/>
    <x v="35"/>
    <x v="6"/>
    <x v="15"/>
    <x v="7"/>
    <m/>
    <m/>
    <m/>
    <m/>
    <m/>
    <n v="0"/>
    <m/>
    <n v="0"/>
    <n v="0"/>
    <n v="0"/>
    <n v="0"/>
    <m/>
    <n v="0"/>
    <m/>
    <n v="0"/>
    <n v="0"/>
    <n v="0"/>
    <n v="0"/>
    <m/>
    <n v="0"/>
    <n v="0"/>
    <m/>
  </r>
  <r>
    <n v="2946"/>
    <x v="2"/>
    <x v="9"/>
    <x v="4"/>
    <m/>
    <m/>
    <x v="35"/>
    <x v="6"/>
    <x v="15"/>
    <x v="7"/>
    <m/>
    <m/>
    <m/>
    <m/>
    <m/>
    <n v="0"/>
    <m/>
    <n v="0"/>
    <n v="0"/>
    <n v="0"/>
    <n v="0"/>
    <m/>
    <n v="0"/>
    <m/>
    <n v="0"/>
    <n v="0"/>
    <n v="0"/>
    <n v="0"/>
    <m/>
    <n v="0"/>
    <n v="0"/>
    <m/>
  </r>
  <r>
    <n v="2947"/>
    <x v="2"/>
    <x v="9"/>
    <x v="4"/>
    <m/>
    <m/>
    <x v="35"/>
    <x v="6"/>
    <x v="15"/>
    <x v="7"/>
    <m/>
    <m/>
    <m/>
    <m/>
    <m/>
    <n v="0"/>
    <m/>
    <n v="0"/>
    <n v="0"/>
    <n v="0"/>
    <n v="0"/>
    <m/>
    <n v="0"/>
    <m/>
    <n v="0"/>
    <n v="0"/>
    <n v="0"/>
    <n v="0"/>
    <m/>
    <n v="0"/>
    <n v="0"/>
    <m/>
  </r>
  <r>
    <n v="2948"/>
    <x v="2"/>
    <x v="9"/>
    <x v="4"/>
    <m/>
    <m/>
    <x v="35"/>
    <x v="6"/>
    <x v="15"/>
    <x v="7"/>
    <m/>
    <m/>
    <m/>
    <m/>
    <m/>
    <n v="0"/>
    <m/>
    <n v="0"/>
    <n v="0"/>
    <n v="0"/>
    <n v="0"/>
    <m/>
    <n v="0"/>
    <m/>
    <n v="0"/>
    <n v="0"/>
    <n v="0"/>
    <n v="0"/>
    <m/>
    <n v="0"/>
    <n v="0"/>
    <m/>
  </r>
  <r>
    <n v="2949"/>
    <x v="2"/>
    <x v="9"/>
    <x v="4"/>
    <m/>
    <m/>
    <x v="35"/>
    <x v="6"/>
    <x v="15"/>
    <x v="7"/>
    <m/>
    <m/>
    <m/>
    <m/>
    <m/>
    <n v="0"/>
    <m/>
    <n v="0"/>
    <n v="0"/>
    <n v="0"/>
    <n v="0"/>
    <m/>
    <n v="0"/>
    <m/>
    <n v="0"/>
    <n v="0"/>
    <n v="0"/>
    <n v="0"/>
    <m/>
    <n v="0"/>
    <n v="0"/>
    <m/>
  </r>
  <r>
    <n v="2950"/>
    <x v="2"/>
    <x v="9"/>
    <x v="4"/>
    <m/>
    <m/>
    <x v="35"/>
    <x v="6"/>
    <x v="15"/>
    <x v="7"/>
    <m/>
    <m/>
    <m/>
    <m/>
    <m/>
    <n v="0"/>
    <m/>
    <n v="0"/>
    <n v="0"/>
    <n v="0"/>
    <n v="0"/>
    <m/>
    <n v="0"/>
    <m/>
    <n v="0"/>
    <n v="0"/>
    <n v="0"/>
    <n v="0"/>
    <m/>
    <n v="0"/>
    <n v="0"/>
    <m/>
  </r>
  <r>
    <n v="2951"/>
    <x v="2"/>
    <x v="9"/>
    <x v="4"/>
    <m/>
    <m/>
    <x v="35"/>
    <x v="6"/>
    <x v="15"/>
    <x v="7"/>
    <m/>
    <m/>
    <m/>
    <m/>
    <m/>
    <n v="0"/>
    <m/>
    <n v="0"/>
    <n v="0"/>
    <n v="0"/>
    <n v="0"/>
    <m/>
    <n v="0"/>
    <m/>
    <n v="0"/>
    <n v="0"/>
    <n v="0"/>
    <n v="0"/>
    <m/>
    <n v="0"/>
    <n v="0"/>
    <m/>
  </r>
  <r>
    <n v="2952"/>
    <x v="2"/>
    <x v="9"/>
    <x v="4"/>
    <m/>
    <m/>
    <x v="35"/>
    <x v="6"/>
    <x v="15"/>
    <x v="7"/>
    <m/>
    <m/>
    <m/>
    <m/>
    <m/>
    <n v="0"/>
    <m/>
    <n v="0"/>
    <n v="0"/>
    <n v="0"/>
    <n v="0"/>
    <m/>
    <n v="0"/>
    <m/>
    <n v="0"/>
    <n v="0"/>
    <n v="0"/>
    <n v="0"/>
    <m/>
    <n v="0"/>
    <n v="0"/>
    <m/>
  </r>
  <r>
    <n v="2953"/>
    <x v="2"/>
    <x v="9"/>
    <x v="4"/>
    <m/>
    <m/>
    <x v="35"/>
    <x v="6"/>
    <x v="15"/>
    <x v="7"/>
    <m/>
    <m/>
    <m/>
    <m/>
    <m/>
    <n v="0"/>
    <m/>
    <n v="0"/>
    <n v="0"/>
    <n v="0"/>
    <n v="0"/>
    <m/>
    <n v="0"/>
    <m/>
    <n v="0"/>
    <n v="0"/>
    <n v="0"/>
    <n v="0"/>
    <m/>
    <n v="0"/>
    <n v="0"/>
    <m/>
  </r>
  <r>
    <n v="2954"/>
    <x v="2"/>
    <x v="9"/>
    <x v="4"/>
    <m/>
    <m/>
    <x v="35"/>
    <x v="6"/>
    <x v="15"/>
    <x v="7"/>
    <m/>
    <m/>
    <m/>
    <m/>
    <m/>
    <n v="0"/>
    <m/>
    <n v="0"/>
    <n v="0"/>
    <n v="0"/>
    <n v="0"/>
    <m/>
    <n v="0"/>
    <m/>
    <n v="0"/>
    <n v="0"/>
    <n v="0"/>
    <n v="0"/>
    <m/>
    <n v="0"/>
    <n v="0"/>
    <m/>
  </r>
  <r>
    <n v="2955"/>
    <x v="2"/>
    <x v="9"/>
    <x v="4"/>
    <m/>
    <m/>
    <x v="35"/>
    <x v="6"/>
    <x v="15"/>
    <x v="7"/>
    <m/>
    <m/>
    <m/>
    <m/>
    <m/>
    <n v="0"/>
    <m/>
    <n v="0"/>
    <n v="0"/>
    <n v="0"/>
    <n v="0"/>
    <m/>
    <n v="0"/>
    <m/>
    <n v="0"/>
    <n v="0"/>
    <n v="0"/>
    <n v="0"/>
    <m/>
    <n v="0"/>
    <n v="0"/>
    <m/>
  </r>
  <r>
    <n v="2956"/>
    <x v="2"/>
    <x v="9"/>
    <x v="4"/>
    <m/>
    <m/>
    <x v="35"/>
    <x v="6"/>
    <x v="15"/>
    <x v="7"/>
    <m/>
    <m/>
    <m/>
    <m/>
    <m/>
    <n v="0"/>
    <m/>
    <n v="0"/>
    <n v="0"/>
    <n v="0"/>
    <n v="0"/>
    <m/>
    <n v="0"/>
    <m/>
    <n v="0"/>
    <n v="0"/>
    <n v="0"/>
    <n v="0"/>
    <m/>
    <n v="0"/>
    <n v="0"/>
    <m/>
  </r>
  <r>
    <n v="2957"/>
    <x v="2"/>
    <x v="9"/>
    <x v="4"/>
    <m/>
    <m/>
    <x v="35"/>
    <x v="6"/>
    <x v="15"/>
    <x v="7"/>
    <m/>
    <m/>
    <m/>
    <m/>
    <m/>
    <n v="0"/>
    <m/>
    <n v="0"/>
    <n v="0"/>
    <n v="0"/>
    <n v="0"/>
    <m/>
    <n v="0"/>
    <m/>
    <n v="0"/>
    <n v="0"/>
    <n v="0"/>
    <n v="0"/>
    <m/>
    <n v="0"/>
    <n v="0"/>
    <m/>
  </r>
  <r>
    <n v="2958"/>
    <x v="2"/>
    <x v="9"/>
    <x v="4"/>
    <m/>
    <m/>
    <x v="35"/>
    <x v="6"/>
    <x v="15"/>
    <x v="7"/>
    <m/>
    <m/>
    <m/>
    <m/>
    <m/>
    <n v="0"/>
    <m/>
    <n v="0"/>
    <n v="0"/>
    <n v="0"/>
    <n v="0"/>
    <m/>
    <n v="0"/>
    <m/>
    <n v="0"/>
    <n v="0"/>
    <n v="0"/>
    <n v="0"/>
    <m/>
    <n v="0"/>
    <n v="0"/>
    <m/>
  </r>
  <r>
    <n v="2959"/>
    <x v="2"/>
    <x v="9"/>
    <x v="4"/>
    <m/>
    <m/>
    <x v="35"/>
    <x v="6"/>
    <x v="15"/>
    <x v="7"/>
    <m/>
    <m/>
    <m/>
    <m/>
    <m/>
    <n v="0"/>
    <m/>
    <n v="0"/>
    <n v="0"/>
    <n v="0"/>
    <n v="0"/>
    <m/>
    <n v="0"/>
    <m/>
    <n v="0"/>
    <n v="0"/>
    <n v="0"/>
    <n v="0"/>
    <m/>
    <n v="0"/>
    <n v="0"/>
    <m/>
  </r>
  <r>
    <n v="2960"/>
    <x v="2"/>
    <x v="9"/>
    <x v="4"/>
    <m/>
    <m/>
    <x v="35"/>
    <x v="6"/>
    <x v="15"/>
    <x v="7"/>
    <m/>
    <m/>
    <m/>
    <m/>
    <m/>
    <n v="0"/>
    <m/>
    <n v="0"/>
    <n v="0"/>
    <n v="0"/>
    <n v="0"/>
    <m/>
    <n v="0"/>
    <m/>
    <n v="0"/>
    <n v="0"/>
    <n v="0"/>
    <n v="0"/>
    <m/>
    <n v="0"/>
    <n v="0"/>
    <m/>
  </r>
  <r>
    <n v="2961"/>
    <x v="2"/>
    <x v="9"/>
    <x v="4"/>
    <m/>
    <m/>
    <x v="35"/>
    <x v="6"/>
    <x v="15"/>
    <x v="7"/>
    <m/>
    <m/>
    <m/>
    <m/>
    <m/>
    <n v="0"/>
    <m/>
    <n v="0"/>
    <n v="0"/>
    <n v="0"/>
    <n v="0"/>
    <m/>
    <n v="0"/>
    <m/>
    <n v="0"/>
    <n v="0"/>
    <n v="0"/>
    <n v="0"/>
    <m/>
    <n v="0"/>
    <n v="0"/>
    <m/>
  </r>
  <r>
    <n v="2962"/>
    <x v="2"/>
    <x v="9"/>
    <x v="4"/>
    <m/>
    <m/>
    <x v="35"/>
    <x v="6"/>
    <x v="15"/>
    <x v="7"/>
    <m/>
    <m/>
    <m/>
    <m/>
    <m/>
    <n v="0"/>
    <m/>
    <n v="0"/>
    <n v="0"/>
    <n v="0"/>
    <n v="0"/>
    <m/>
    <n v="0"/>
    <m/>
    <n v="0"/>
    <n v="0"/>
    <n v="0"/>
    <n v="0"/>
    <m/>
    <n v="0"/>
    <n v="0"/>
    <m/>
  </r>
  <r>
    <n v="2963"/>
    <x v="2"/>
    <x v="9"/>
    <x v="4"/>
    <m/>
    <m/>
    <x v="35"/>
    <x v="6"/>
    <x v="15"/>
    <x v="7"/>
    <m/>
    <m/>
    <m/>
    <m/>
    <m/>
    <n v="0"/>
    <m/>
    <n v="0"/>
    <n v="0"/>
    <n v="0"/>
    <n v="0"/>
    <m/>
    <n v="0"/>
    <m/>
    <n v="0"/>
    <n v="0"/>
    <n v="0"/>
    <n v="0"/>
    <m/>
    <n v="0"/>
    <n v="0"/>
    <m/>
  </r>
  <r>
    <n v="2964"/>
    <x v="2"/>
    <x v="9"/>
    <x v="4"/>
    <m/>
    <m/>
    <x v="35"/>
    <x v="6"/>
    <x v="15"/>
    <x v="7"/>
    <m/>
    <m/>
    <m/>
    <m/>
    <m/>
    <n v="0"/>
    <m/>
    <n v="0"/>
    <n v="0"/>
    <n v="0"/>
    <n v="0"/>
    <m/>
    <n v="0"/>
    <m/>
    <n v="0"/>
    <n v="0"/>
    <n v="0"/>
    <n v="0"/>
    <m/>
    <n v="0"/>
    <n v="0"/>
    <m/>
  </r>
  <r>
    <n v="2965"/>
    <x v="2"/>
    <x v="9"/>
    <x v="4"/>
    <m/>
    <m/>
    <x v="35"/>
    <x v="6"/>
    <x v="15"/>
    <x v="7"/>
    <m/>
    <m/>
    <m/>
    <m/>
    <m/>
    <n v="0"/>
    <m/>
    <n v="0"/>
    <n v="0"/>
    <n v="0"/>
    <n v="0"/>
    <m/>
    <n v="0"/>
    <m/>
    <n v="0"/>
    <n v="0"/>
    <n v="0"/>
    <n v="0"/>
    <m/>
    <n v="0"/>
    <n v="0"/>
    <m/>
  </r>
  <r>
    <n v="2966"/>
    <x v="2"/>
    <x v="9"/>
    <x v="4"/>
    <m/>
    <m/>
    <x v="35"/>
    <x v="6"/>
    <x v="15"/>
    <x v="7"/>
    <m/>
    <m/>
    <m/>
    <m/>
    <m/>
    <n v="0"/>
    <m/>
    <n v="0"/>
    <n v="0"/>
    <n v="0"/>
    <n v="0"/>
    <m/>
    <n v="0"/>
    <m/>
    <n v="0"/>
    <n v="0"/>
    <n v="0"/>
    <n v="0"/>
    <m/>
    <n v="0"/>
    <n v="0"/>
    <m/>
  </r>
  <r>
    <n v="2967"/>
    <x v="2"/>
    <x v="9"/>
    <x v="4"/>
    <m/>
    <m/>
    <x v="35"/>
    <x v="6"/>
    <x v="15"/>
    <x v="7"/>
    <m/>
    <m/>
    <m/>
    <m/>
    <m/>
    <n v="0"/>
    <m/>
    <n v="0"/>
    <n v="0"/>
    <n v="0"/>
    <n v="0"/>
    <m/>
    <n v="0"/>
    <m/>
    <n v="0"/>
    <n v="0"/>
    <n v="0"/>
    <n v="0"/>
    <m/>
    <n v="0"/>
    <n v="0"/>
    <m/>
  </r>
  <r>
    <n v="2968"/>
    <x v="2"/>
    <x v="9"/>
    <x v="4"/>
    <m/>
    <m/>
    <x v="35"/>
    <x v="6"/>
    <x v="15"/>
    <x v="7"/>
    <m/>
    <m/>
    <m/>
    <m/>
    <m/>
    <n v="0"/>
    <m/>
    <n v="0"/>
    <n v="0"/>
    <n v="0"/>
    <n v="0"/>
    <m/>
    <n v="0"/>
    <m/>
    <n v="0"/>
    <n v="0"/>
    <n v="0"/>
    <n v="0"/>
    <m/>
    <n v="0"/>
    <n v="0"/>
    <m/>
  </r>
  <r>
    <n v="2969"/>
    <x v="2"/>
    <x v="9"/>
    <x v="4"/>
    <m/>
    <m/>
    <x v="35"/>
    <x v="6"/>
    <x v="15"/>
    <x v="7"/>
    <m/>
    <m/>
    <m/>
    <m/>
    <m/>
    <n v="0"/>
    <m/>
    <n v="0"/>
    <n v="0"/>
    <n v="0"/>
    <n v="0"/>
    <m/>
    <n v="0"/>
    <m/>
    <n v="0"/>
    <n v="0"/>
    <n v="0"/>
    <n v="0"/>
    <m/>
    <n v="0"/>
    <n v="0"/>
    <m/>
  </r>
  <r>
    <n v="2970"/>
    <x v="2"/>
    <x v="9"/>
    <x v="4"/>
    <m/>
    <m/>
    <x v="35"/>
    <x v="6"/>
    <x v="15"/>
    <x v="7"/>
    <m/>
    <m/>
    <m/>
    <m/>
    <m/>
    <n v="0"/>
    <m/>
    <n v="0"/>
    <n v="0"/>
    <n v="0"/>
    <n v="0"/>
    <m/>
    <n v="0"/>
    <m/>
    <n v="0"/>
    <n v="0"/>
    <n v="0"/>
    <n v="0"/>
    <m/>
    <n v="0"/>
    <n v="0"/>
    <m/>
  </r>
  <r>
    <n v="2971"/>
    <x v="2"/>
    <x v="9"/>
    <x v="4"/>
    <m/>
    <m/>
    <x v="35"/>
    <x v="6"/>
    <x v="15"/>
    <x v="7"/>
    <m/>
    <m/>
    <m/>
    <m/>
    <m/>
    <n v="0"/>
    <m/>
    <n v="0"/>
    <n v="0"/>
    <n v="0"/>
    <n v="0"/>
    <m/>
    <n v="0"/>
    <m/>
    <n v="0"/>
    <n v="0"/>
    <n v="0"/>
    <n v="0"/>
    <m/>
    <n v="0"/>
    <n v="0"/>
    <m/>
  </r>
  <r>
    <n v="2972"/>
    <x v="2"/>
    <x v="9"/>
    <x v="4"/>
    <m/>
    <m/>
    <x v="35"/>
    <x v="6"/>
    <x v="15"/>
    <x v="7"/>
    <m/>
    <m/>
    <m/>
    <m/>
    <m/>
    <n v="0"/>
    <m/>
    <n v="0"/>
    <n v="0"/>
    <n v="0"/>
    <n v="0"/>
    <m/>
    <n v="0"/>
    <m/>
    <n v="0"/>
    <n v="0"/>
    <n v="0"/>
    <n v="0"/>
    <m/>
    <n v="0"/>
    <n v="0"/>
    <m/>
  </r>
  <r>
    <n v="2973"/>
    <x v="2"/>
    <x v="9"/>
    <x v="4"/>
    <m/>
    <m/>
    <x v="35"/>
    <x v="6"/>
    <x v="15"/>
    <x v="7"/>
    <m/>
    <m/>
    <m/>
    <m/>
    <m/>
    <n v="0"/>
    <m/>
    <n v="0"/>
    <n v="0"/>
    <n v="0"/>
    <n v="0"/>
    <m/>
    <n v="0"/>
    <m/>
    <n v="0"/>
    <n v="0"/>
    <n v="0"/>
    <n v="0"/>
    <m/>
    <n v="0"/>
    <n v="0"/>
    <m/>
  </r>
  <r>
    <n v="2974"/>
    <x v="2"/>
    <x v="9"/>
    <x v="4"/>
    <m/>
    <m/>
    <x v="35"/>
    <x v="6"/>
    <x v="15"/>
    <x v="7"/>
    <m/>
    <m/>
    <m/>
    <m/>
    <m/>
    <n v="0"/>
    <m/>
    <n v="0"/>
    <n v="0"/>
    <n v="0"/>
    <n v="0"/>
    <m/>
    <n v="0"/>
    <m/>
    <n v="0"/>
    <n v="0"/>
    <n v="0"/>
    <n v="0"/>
    <m/>
    <n v="0"/>
    <n v="0"/>
    <m/>
  </r>
  <r>
    <n v="2975"/>
    <x v="2"/>
    <x v="9"/>
    <x v="4"/>
    <m/>
    <m/>
    <x v="35"/>
    <x v="6"/>
    <x v="15"/>
    <x v="7"/>
    <m/>
    <m/>
    <m/>
    <m/>
    <m/>
    <n v="0"/>
    <m/>
    <n v="0"/>
    <n v="0"/>
    <n v="0"/>
    <n v="0"/>
    <m/>
    <n v="0"/>
    <m/>
    <n v="0"/>
    <n v="0"/>
    <n v="0"/>
    <n v="0"/>
    <m/>
    <n v="0"/>
    <n v="0"/>
    <m/>
  </r>
  <r>
    <n v="2976"/>
    <x v="2"/>
    <x v="9"/>
    <x v="4"/>
    <m/>
    <m/>
    <x v="35"/>
    <x v="6"/>
    <x v="15"/>
    <x v="7"/>
    <m/>
    <m/>
    <m/>
    <m/>
    <m/>
    <n v="0"/>
    <m/>
    <n v="0"/>
    <n v="0"/>
    <n v="0"/>
    <n v="0"/>
    <m/>
    <n v="0"/>
    <m/>
    <n v="0"/>
    <n v="0"/>
    <n v="0"/>
    <n v="0"/>
    <m/>
    <n v="0"/>
    <n v="0"/>
    <m/>
  </r>
  <r>
    <n v="2977"/>
    <x v="2"/>
    <x v="9"/>
    <x v="4"/>
    <m/>
    <m/>
    <x v="35"/>
    <x v="6"/>
    <x v="15"/>
    <x v="7"/>
    <m/>
    <m/>
    <m/>
    <m/>
    <m/>
    <n v="0"/>
    <m/>
    <n v="0"/>
    <n v="0"/>
    <n v="0"/>
    <n v="0"/>
    <m/>
    <n v="0"/>
    <m/>
    <n v="0"/>
    <n v="0"/>
    <n v="0"/>
    <n v="0"/>
    <m/>
    <n v="0"/>
    <n v="0"/>
    <m/>
  </r>
  <r>
    <n v="2978"/>
    <x v="2"/>
    <x v="9"/>
    <x v="4"/>
    <m/>
    <m/>
    <x v="35"/>
    <x v="6"/>
    <x v="15"/>
    <x v="7"/>
    <m/>
    <m/>
    <m/>
    <m/>
    <m/>
    <n v="0"/>
    <m/>
    <n v="0"/>
    <n v="0"/>
    <n v="0"/>
    <n v="0"/>
    <m/>
    <n v="0"/>
    <m/>
    <n v="0"/>
    <n v="0"/>
    <n v="0"/>
    <n v="0"/>
    <m/>
    <n v="0"/>
    <n v="0"/>
    <m/>
  </r>
  <r>
    <n v="2979"/>
    <x v="2"/>
    <x v="9"/>
    <x v="4"/>
    <m/>
    <m/>
    <x v="35"/>
    <x v="6"/>
    <x v="15"/>
    <x v="7"/>
    <m/>
    <m/>
    <m/>
    <m/>
    <m/>
    <n v="0"/>
    <m/>
    <n v="0"/>
    <n v="0"/>
    <n v="0"/>
    <n v="0"/>
    <m/>
    <n v="0"/>
    <m/>
    <n v="0"/>
    <n v="0"/>
    <n v="0"/>
    <n v="0"/>
    <m/>
    <n v="0"/>
    <n v="0"/>
    <m/>
  </r>
  <r>
    <n v="2980"/>
    <x v="2"/>
    <x v="9"/>
    <x v="4"/>
    <m/>
    <m/>
    <x v="35"/>
    <x v="6"/>
    <x v="15"/>
    <x v="7"/>
    <m/>
    <m/>
    <m/>
    <m/>
    <m/>
    <n v="0"/>
    <m/>
    <n v="0"/>
    <n v="0"/>
    <n v="0"/>
    <n v="0"/>
    <m/>
    <n v="0"/>
    <m/>
    <n v="0"/>
    <n v="0"/>
    <n v="0"/>
    <n v="0"/>
    <m/>
    <n v="0"/>
    <n v="0"/>
    <m/>
  </r>
  <r>
    <n v="2981"/>
    <x v="2"/>
    <x v="9"/>
    <x v="4"/>
    <m/>
    <m/>
    <x v="35"/>
    <x v="6"/>
    <x v="15"/>
    <x v="7"/>
    <m/>
    <m/>
    <m/>
    <m/>
    <m/>
    <n v="0"/>
    <m/>
    <n v="0"/>
    <n v="0"/>
    <n v="0"/>
    <n v="0"/>
    <m/>
    <n v="0"/>
    <m/>
    <n v="0"/>
    <n v="0"/>
    <n v="0"/>
    <n v="0"/>
    <m/>
    <n v="0"/>
    <n v="0"/>
    <m/>
  </r>
  <r>
    <n v="2982"/>
    <x v="2"/>
    <x v="9"/>
    <x v="4"/>
    <m/>
    <m/>
    <x v="35"/>
    <x v="6"/>
    <x v="15"/>
    <x v="7"/>
    <m/>
    <m/>
    <m/>
    <m/>
    <m/>
    <n v="0"/>
    <m/>
    <n v="0"/>
    <n v="0"/>
    <n v="0"/>
    <n v="0"/>
    <m/>
    <n v="0"/>
    <m/>
    <n v="0"/>
    <n v="0"/>
    <n v="0"/>
    <n v="0"/>
    <m/>
    <n v="0"/>
    <n v="0"/>
    <m/>
  </r>
  <r>
    <n v="2983"/>
    <x v="2"/>
    <x v="9"/>
    <x v="4"/>
    <m/>
    <m/>
    <x v="35"/>
    <x v="6"/>
    <x v="15"/>
    <x v="7"/>
    <m/>
    <m/>
    <m/>
    <m/>
    <m/>
    <n v="0"/>
    <m/>
    <n v="0"/>
    <n v="0"/>
    <n v="0"/>
    <n v="0"/>
    <m/>
    <n v="0"/>
    <m/>
    <n v="0"/>
    <n v="0"/>
    <n v="0"/>
    <n v="0"/>
    <m/>
    <n v="0"/>
    <n v="0"/>
    <m/>
  </r>
  <r>
    <n v="2984"/>
    <x v="2"/>
    <x v="9"/>
    <x v="4"/>
    <m/>
    <m/>
    <x v="35"/>
    <x v="6"/>
    <x v="15"/>
    <x v="7"/>
    <m/>
    <m/>
    <m/>
    <m/>
    <m/>
    <n v="0"/>
    <m/>
    <n v="0"/>
    <n v="0"/>
    <n v="0"/>
    <n v="0"/>
    <m/>
    <n v="0"/>
    <m/>
    <n v="0"/>
    <n v="0"/>
    <n v="0"/>
    <n v="0"/>
    <m/>
    <n v="0"/>
    <n v="0"/>
    <m/>
  </r>
  <r>
    <n v="2985"/>
    <x v="2"/>
    <x v="9"/>
    <x v="4"/>
    <m/>
    <m/>
    <x v="35"/>
    <x v="6"/>
    <x v="15"/>
    <x v="7"/>
    <m/>
    <m/>
    <m/>
    <m/>
    <m/>
    <n v="0"/>
    <m/>
    <n v="0"/>
    <n v="0"/>
    <n v="0"/>
    <n v="0"/>
    <m/>
    <n v="0"/>
    <m/>
    <n v="0"/>
    <n v="0"/>
    <n v="0"/>
    <n v="0"/>
    <m/>
    <n v="0"/>
    <n v="0"/>
    <m/>
  </r>
  <r>
    <n v="2986"/>
    <x v="2"/>
    <x v="9"/>
    <x v="4"/>
    <m/>
    <m/>
    <x v="35"/>
    <x v="6"/>
    <x v="15"/>
    <x v="7"/>
    <m/>
    <m/>
    <m/>
    <m/>
    <m/>
    <n v="0"/>
    <m/>
    <n v="0"/>
    <n v="0"/>
    <n v="0"/>
    <n v="0"/>
    <m/>
    <n v="0"/>
    <m/>
    <n v="0"/>
    <n v="0"/>
    <n v="0"/>
    <n v="0"/>
    <m/>
    <n v="0"/>
    <n v="0"/>
    <m/>
  </r>
  <r>
    <n v="2987"/>
    <x v="2"/>
    <x v="9"/>
    <x v="4"/>
    <m/>
    <m/>
    <x v="35"/>
    <x v="6"/>
    <x v="15"/>
    <x v="7"/>
    <m/>
    <m/>
    <m/>
    <m/>
    <m/>
    <n v="0"/>
    <m/>
    <n v="0"/>
    <n v="0"/>
    <n v="0"/>
    <n v="0"/>
    <m/>
    <n v="0"/>
    <m/>
    <n v="0"/>
    <n v="0"/>
    <n v="0"/>
    <n v="0"/>
    <m/>
    <n v="0"/>
    <n v="0"/>
    <m/>
  </r>
  <r>
    <n v="2988"/>
    <x v="2"/>
    <x v="9"/>
    <x v="4"/>
    <m/>
    <m/>
    <x v="35"/>
    <x v="6"/>
    <x v="15"/>
    <x v="7"/>
    <m/>
    <m/>
    <m/>
    <m/>
    <m/>
    <n v="0"/>
    <m/>
    <n v="0"/>
    <n v="0"/>
    <n v="0"/>
    <n v="0"/>
    <m/>
    <n v="0"/>
    <m/>
    <n v="0"/>
    <n v="0"/>
    <n v="0"/>
    <n v="0"/>
    <m/>
    <n v="0"/>
    <n v="0"/>
    <m/>
  </r>
  <r>
    <n v="2989"/>
    <x v="2"/>
    <x v="9"/>
    <x v="4"/>
    <m/>
    <m/>
    <x v="35"/>
    <x v="6"/>
    <x v="15"/>
    <x v="7"/>
    <m/>
    <m/>
    <m/>
    <m/>
    <m/>
    <n v="0"/>
    <m/>
    <n v="0"/>
    <n v="0"/>
    <n v="0"/>
    <n v="0"/>
    <m/>
    <n v="0"/>
    <m/>
    <n v="0"/>
    <n v="0"/>
    <n v="0"/>
    <n v="0"/>
    <m/>
    <n v="0"/>
    <n v="0"/>
    <m/>
  </r>
  <r>
    <n v="2990"/>
    <x v="2"/>
    <x v="9"/>
    <x v="4"/>
    <m/>
    <m/>
    <x v="35"/>
    <x v="6"/>
    <x v="15"/>
    <x v="7"/>
    <m/>
    <m/>
    <m/>
    <m/>
    <m/>
    <n v="0"/>
    <m/>
    <n v="0"/>
    <n v="0"/>
    <n v="0"/>
    <n v="0"/>
    <m/>
    <n v="0"/>
    <m/>
    <n v="0"/>
    <n v="0"/>
    <n v="0"/>
    <n v="0"/>
    <m/>
    <n v="0"/>
    <n v="0"/>
    <m/>
  </r>
  <r>
    <n v="2991"/>
    <x v="2"/>
    <x v="9"/>
    <x v="4"/>
    <m/>
    <m/>
    <x v="35"/>
    <x v="6"/>
    <x v="15"/>
    <x v="7"/>
    <m/>
    <m/>
    <m/>
    <m/>
    <m/>
    <n v="0"/>
    <m/>
    <n v="0"/>
    <n v="0"/>
    <n v="0"/>
    <n v="0"/>
    <m/>
    <n v="0"/>
    <m/>
    <n v="0"/>
    <n v="0"/>
    <n v="0"/>
    <n v="0"/>
    <m/>
    <n v="0"/>
    <n v="0"/>
    <m/>
  </r>
  <r>
    <n v="2992"/>
    <x v="2"/>
    <x v="9"/>
    <x v="4"/>
    <m/>
    <m/>
    <x v="35"/>
    <x v="6"/>
    <x v="15"/>
    <x v="7"/>
    <m/>
    <m/>
    <m/>
    <m/>
    <m/>
    <n v="0"/>
    <m/>
    <n v="0"/>
    <n v="0"/>
    <n v="0"/>
    <n v="0"/>
    <m/>
    <n v="0"/>
    <m/>
    <n v="0"/>
    <n v="0"/>
    <n v="0"/>
    <n v="0"/>
    <m/>
    <n v="0"/>
    <n v="0"/>
    <m/>
  </r>
  <r>
    <n v="2993"/>
    <x v="2"/>
    <x v="9"/>
    <x v="4"/>
    <m/>
    <m/>
    <x v="35"/>
    <x v="6"/>
    <x v="15"/>
    <x v="7"/>
    <m/>
    <m/>
    <m/>
    <m/>
    <m/>
    <n v="0"/>
    <m/>
    <n v="0"/>
    <n v="0"/>
    <n v="0"/>
    <n v="0"/>
    <m/>
    <n v="0"/>
    <m/>
    <n v="0"/>
    <n v="0"/>
    <n v="0"/>
    <n v="0"/>
    <m/>
    <n v="0"/>
    <n v="0"/>
    <m/>
  </r>
  <r>
    <n v="2994"/>
    <x v="2"/>
    <x v="9"/>
    <x v="4"/>
    <m/>
    <m/>
    <x v="35"/>
    <x v="6"/>
    <x v="15"/>
    <x v="7"/>
    <m/>
    <m/>
    <m/>
    <m/>
    <m/>
    <n v="0"/>
    <m/>
    <n v="0"/>
    <n v="0"/>
    <n v="0"/>
    <n v="0"/>
    <m/>
    <n v="0"/>
    <m/>
    <n v="0"/>
    <n v="0"/>
    <n v="0"/>
    <n v="0"/>
    <m/>
    <n v="0"/>
    <n v="0"/>
    <m/>
  </r>
  <r>
    <n v="2995"/>
    <x v="2"/>
    <x v="9"/>
    <x v="4"/>
    <m/>
    <m/>
    <x v="35"/>
    <x v="6"/>
    <x v="15"/>
    <x v="7"/>
    <m/>
    <m/>
    <m/>
    <m/>
    <m/>
    <n v="0"/>
    <m/>
    <n v="0"/>
    <n v="0"/>
    <n v="0"/>
    <n v="0"/>
    <m/>
    <n v="0"/>
    <m/>
    <n v="0"/>
    <n v="0"/>
    <n v="0"/>
    <n v="0"/>
    <m/>
    <n v="0"/>
    <n v="0"/>
    <m/>
  </r>
  <r>
    <n v="2996"/>
    <x v="2"/>
    <x v="9"/>
    <x v="4"/>
    <m/>
    <m/>
    <x v="35"/>
    <x v="6"/>
    <x v="15"/>
    <x v="7"/>
    <m/>
    <m/>
    <m/>
    <m/>
    <m/>
    <n v="0"/>
    <m/>
    <n v="0"/>
    <n v="0"/>
    <n v="0"/>
    <n v="0"/>
    <m/>
    <n v="0"/>
    <m/>
    <n v="0"/>
    <n v="0"/>
    <n v="0"/>
    <n v="0"/>
    <m/>
    <n v="0"/>
    <n v="0"/>
    <m/>
  </r>
  <r>
    <n v="2997"/>
    <x v="2"/>
    <x v="9"/>
    <x v="4"/>
    <m/>
    <m/>
    <x v="35"/>
    <x v="6"/>
    <x v="15"/>
    <x v="7"/>
    <m/>
    <m/>
    <m/>
    <m/>
    <m/>
    <n v="0"/>
    <m/>
    <n v="0"/>
    <n v="0"/>
    <n v="0"/>
    <n v="0"/>
    <m/>
    <n v="0"/>
    <m/>
    <n v="0"/>
    <n v="0"/>
    <n v="0"/>
    <n v="0"/>
    <m/>
    <n v="0"/>
    <n v="0"/>
    <m/>
  </r>
  <r>
    <n v="2998"/>
    <x v="2"/>
    <x v="9"/>
    <x v="4"/>
    <m/>
    <m/>
    <x v="35"/>
    <x v="6"/>
    <x v="15"/>
    <x v="7"/>
    <m/>
    <m/>
    <m/>
    <m/>
    <m/>
    <n v="0"/>
    <m/>
    <n v="0"/>
    <n v="0"/>
    <n v="0"/>
    <n v="0"/>
    <m/>
    <n v="0"/>
    <m/>
    <n v="0"/>
    <n v="0"/>
    <n v="0"/>
    <n v="0"/>
    <m/>
    <n v="0"/>
    <n v="0"/>
    <m/>
  </r>
  <r>
    <n v="2999"/>
    <x v="2"/>
    <x v="9"/>
    <x v="4"/>
    <m/>
    <m/>
    <x v="35"/>
    <x v="6"/>
    <x v="15"/>
    <x v="7"/>
    <m/>
    <m/>
    <m/>
    <m/>
    <m/>
    <n v="0"/>
    <m/>
    <n v="0"/>
    <n v="0"/>
    <n v="0"/>
    <n v="0"/>
    <m/>
    <n v="0"/>
    <m/>
    <n v="0"/>
    <n v="0"/>
    <n v="0"/>
    <n v="0"/>
    <m/>
    <n v="0"/>
    <n v="0"/>
    <m/>
  </r>
  <r>
    <n v="3000"/>
    <x v="2"/>
    <x v="9"/>
    <x v="4"/>
    <m/>
    <m/>
    <x v="35"/>
    <x v="6"/>
    <x v="15"/>
    <x v="7"/>
    <m/>
    <m/>
    <m/>
    <m/>
    <m/>
    <n v="0"/>
    <m/>
    <n v="0"/>
    <n v="0"/>
    <n v="0"/>
    <n v="0"/>
    <m/>
    <n v="0"/>
    <m/>
    <n v="0"/>
    <n v="0"/>
    <n v="0"/>
    <n v="0"/>
    <m/>
    <n v="0"/>
    <n v="0"/>
    <m/>
  </r>
  <r>
    <n v="3001"/>
    <x v="2"/>
    <x v="9"/>
    <x v="4"/>
    <m/>
    <m/>
    <x v="35"/>
    <x v="6"/>
    <x v="15"/>
    <x v="7"/>
    <m/>
    <m/>
    <m/>
    <m/>
    <m/>
    <n v="0"/>
    <m/>
    <n v="0"/>
    <n v="0"/>
    <n v="0"/>
    <n v="0"/>
    <m/>
    <n v="0"/>
    <m/>
    <n v="0"/>
    <n v="0"/>
    <n v="0"/>
    <n v="0"/>
    <m/>
    <n v="0"/>
    <n v="0"/>
    <m/>
  </r>
  <r>
    <n v="3002"/>
    <x v="2"/>
    <x v="9"/>
    <x v="4"/>
    <m/>
    <m/>
    <x v="35"/>
    <x v="6"/>
    <x v="15"/>
    <x v="7"/>
    <m/>
    <m/>
    <m/>
    <m/>
    <m/>
    <n v="0"/>
    <m/>
    <n v="0"/>
    <n v="0"/>
    <n v="0"/>
    <n v="0"/>
    <m/>
    <n v="0"/>
    <m/>
    <n v="0"/>
    <n v="0"/>
    <n v="0"/>
    <n v="0"/>
    <m/>
    <n v="0"/>
    <n v="0"/>
    <m/>
  </r>
  <r>
    <n v="3003"/>
    <x v="2"/>
    <x v="9"/>
    <x v="4"/>
    <m/>
    <m/>
    <x v="35"/>
    <x v="6"/>
    <x v="15"/>
    <x v="7"/>
    <m/>
    <m/>
    <m/>
    <m/>
    <m/>
    <n v="0"/>
    <m/>
    <n v="0"/>
    <n v="0"/>
    <n v="0"/>
    <n v="0"/>
    <m/>
    <n v="0"/>
    <m/>
    <n v="0"/>
    <n v="0"/>
    <n v="0"/>
    <n v="0"/>
    <m/>
    <n v="0"/>
    <n v="0"/>
    <m/>
  </r>
  <r>
    <n v="3004"/>
    <x v="2"/>
    <x v="9"/>
    <x v="4"/>
    <m/>
    <m/>
    <x v="35"/>
    <x v="6"/>
    <x v="15"/>
    <x v="7"/>
    <m/>
    <m/>
    <m/>
    <m/>
    <m/>
    <n v="0"/>
    <m/>
    <n v="0"/>
    <n v="0"/>
    <n v="0"/>
    <n v="0"/>
    <m/>
    <n v="0"/>
    <m/>
    <n v="0"/>
    <n v="0"/>
    <n v="0"/>
    <n v="0"/>
    <m/>
    <n v="0"/>
    <n v="0"/>
    <m/>
  </r>
  <r>
    <n v="3005"/>
    <x v="2"/>
    <x v="9"/>
    <x v="4"/>
    <m/>
    <m/>
    <x v="35"/>
    <x v="6"/>
    <x v="15"/>
    <x v="7"/>
    <m/>
    <m/>
    <m/>
    <m/>
    <m/>
    <n v="0"/>
    <m/>
    <n v="0"/>
    <n v="0"/>
    <n v="0"/>
    <n v="0"/>
    <m/>
    <n v="0"/>
    <m/>
    <n v="0"/>
    <n v="0"/>
    <n v="0"/>
    <n v="0"/>
    <m/>
    <n v="0"/>
    <n v="0"/>
    <m/>
  </r>
  <r>
    <n v="3006"/>
    <x v="2"/>
    <x v="9"/>
    <x v="4"/>
    <m/>
    <m/>
    <x v="35"/>
    <x v="6"/>
    <x v="15"/>
    <x v="7"/>
    <m/>
    <m/>
    <m/>
    <m/>
    <m/>
    <n v="0"/>
    <m/>
    <n v="0"/>
    <n v="0"/>
    <n v="0"/>
    <n v="0"/>
    <m/>
    <n v="0"/>
    <m/>
    <n v="0"/>
    <n v="0"/>
    <n v="0"/>
    <n v="0"/>
    <m/>
    <n v="0"/>
    <n v="0"/>
    <m/>
  </r>
  <r>
    <n v="3007"/>
    <x v="2"/>
    <x v="9"/>
    <x v="4"/>
    <m/>
    <m/>
    <x v="35"/>
    <x v="6"/>
    <x v="15"/>
    <x v="7"/>
    <m/>
    <m/>
    <m/>
    <m/>
    <m/>
    <n v="0"/>
    <m/>
    <n v="0"/>
    <n v="0"/>
    <n v="0"/>
    <n v="0"/>
    <m/>
    <n v="0"/>
    <m/>
    <n v="0"/>
    <n v="0"/>
    <n v="0"/>
    <n v="0"/>
    <m/>
    <n v="0"/>
    <n v="0"/>
    <m/>
  </r>
  <r>
    <n v="3008"/>
    <x v="2"/>
    <x v="9"/>
    <x v="4"/>
    <m/>
    <m/>
    <x v="35"/>
    <x v="6"/>
    <x v="15"/>
    <x v="7"/>
    <m/>
    <m/>
    <m/>
    <m/>
    <m/>
    <n v="0"/>
    <m/>
    <n v="0"/>
    <n v="0"/>
    <n v="0"/>
    <n v="0"/>
    <m/>
    <n v="0"/>
    <m/>
    <n v="0"/>
    <n v="0"/>
    <n v="0"/>
    <n v="0"/>
    <m/>
    <n v="0"/>
    <n v="0"/>
    <m/>
  </r>
  <r>
    <n v="3009"/>
    <x v="2"/>
    <x v="9"/>
    <x v="4"/>
    <m/>
    <m/>
    <x v="35"/>
    <x v="6"/>
    <x v="15"/>
    <x v="7"/>
    <m/>
    <m/>
    <m/>
    <m/>
    <m/>
    <n v="0"/>
    <m/>
    <n v="0"/>
    <n v="0"/>
    <n v="0"/>
    <n v="0"/>
    <m/>
    <n v="0"/>
    <m/>
    <n v="0"/>
    <n v="0"/>
    <n v="0"/>
    <n v="0"/>
    <m/>
    <n v="0"/>
    <n v="0"/>
    <m/>
  </r>
  <r>
    <n v="3010"/>
    <x v="2"/>
    <x v="9"/>
    <x v="4"/>
    <m/>
    <m/>
    <x v="35"/>
    <x v="6"/>
    <x v="15"/>
    <x v="7"/>
    <m/>
    <m/>
    <m/>
    <m/>
    <m/>
    <n v="0"/>
    <m/>
    <n v="0"/>
    <n v="0"/>
    <n v="0"/>
    <n v="0"/>
    <m/>
    <n v="0"/>
    <m/>
    <n v="0"/>
    <n v="0"/>
    <n v="0"/>
    <n v="0"/>
    <m/>
    <n v="0"/>
    <n v="0"/>
    <m/>
  </r>
  <r>
    <n v="3011"/>
    <x v="2"/>
    <x v="9"/>
    <x v="4"/>
    <m/>
    <m/>
    <x v="35"/>
    <x v="6"/>
    <x v="15"/>
    <x v="7"/>
    <m/>
    <m/>
    <m/>
    <m/>
    <m/>
    <n v="0"/>
    <m/>
    <n v="0"/>
    <n v="0"/>
    <n v="0"/>
    <n v="0"/>
    <m/>
    <n v="0"/>
    <m/>
    <n v="0"/>
    <n v="0"/>
    <n v="0"/>
    <n v="0"/>
    <m/>
    <n v="0"/>
    <n v="0"/>
    <m/>
  </r>
  <r>
    <n v="3012"/>
    <x v="2"/>
    <x v="9"/>
    <x v="4"/>
    <m/>
    <m/>
    <x v="35"/>
    <x v="6"/>
    <x v="15"/>
    <x v="7"/>
    <m/>
    <m/>
    <m/>
    <m/>
    <m/>
    <n v="0"/>
    <m/>
    <n v="0"/>
    <n v="0"/>
    <n v="0"/>
    <n v="0"/>
    <m/>
    <n v="0"/>
    <m/>
    <n v="0"/>
    <n v="0"/>
    <n v="0"/>
    <n v="0"/>
    <m/>
    <n v="0"/>
    <n v="0"/>
    <m/>
  </r>
  <r>
    <n v="3013"/>
    <x v="2"/>
    <x v="9"/>
    <x v="4"/>
    <m/>
    <m/>
    <x v="35"/>
    <x v="6"/>
    <x v="15"/>
    <x v="7"/>
    <m/>
    <m/>
    <m/>
    <m/>
    <m/>
    <n v="0"/>
    <m/>
    <n v="0"/>
    <n v="0"/>
    <n v="0"/>
    <n v="0"/>
    <m/>
    <n v="0"/>
    <m/>
    <n v="0"/>
    <n v="0"/>
    <n v="0"/>
    <n v="0"/>
    <m/>
    <n v="0"/>
    <n v="0"/>
    <m/>
  </r>
  <r>
    <n v="3014"/>
    <x v="2"/>
    <x v="9"/>
    <x v="4"/>
    <m/>
    <m/>
    <x v="35"/>
    <x v="6"/>
    <x v="15"/>
    <x v="7"/>
    <m/>
    <m/>
    <m/>
    <m/>
    <m/>
    <n v="0"/>
    <m/>
    <n v="0"/>
    <n v="0"/>
    <n v="0"/>
    <n v="0"/>
    <m/>
    <n v="0"/>
    <m/>
    <n v="0"/>
    <n v="0"/>
    <n v="0"/>
    <n v="0"/>
    <m/>
    <n v="0"/>
    <n v="0"/>
    <m/>
  </r>
  <r>
    <n v="3015"/>
    <x v="2"/>
    <x v="9"/>
    <x v="4"/>
    <m/>
    <m/>
    <x v="35"/>
    <x v="6"/>
    <x v="15"/>
    <x v="7"/>
    <m/>
    <m/>
    <m/>
    <m/>
    <m/>
    <n v="0"/>
    <m/>
    <n v="0"/>
    <n v="0"/>
    <n v="0"/>
    <n v="0"/>
    <m/>
    <n v="0"/>
    <m/>
    <n v="0"/>
    <n v="0"/>
    <n v="0"/>
    <n v="0"/>
    <m/>
    <n v="0"/>
    <n v="0"/>
    <m/>
  </r>
  <r>
    <n v="3016"/>
    <x v="2"/>
    <x v="9"/>
    <x v="4"/>
    <m/>
    <m/>
    <x v="35"/>
    <x v="6"/>
    <x v="15"/>
    <x v="7"/>
    <m/>
    <m/>
    <m/>
    <m/>
    <m/>
    <n v="0"/>
    <m/>
    <n v="0"/>
    <n v="0"/>
    <n v="0"/>
    <n v="0"/>
    <m/>
    <n v="0"/>
    <m/>
    <n v="0"/>
    <n v="0"/>
    <n v="0"/>
    <n v="0"/>
    <m/>
    <n v="0"/>
    <n v="0"/>
    <m/>
  </r>
  <r>
    <n v="3017"/>
    <x v="2"/>
    <x v="9"/>
    <x v="4"/>
    <m/>
    <m/>
    <x v="35"/>
    <x v="6"/>
    <x v="15"/>
    <x v="7"/>
    <m/>
    <m/>
    <m/>
    <m/>
    <m/>
    <n v="0"/>
    <m/>
    <n v="0"/>
    <n v="0"/>
    <n v="0"/>
    <n v="0"/>
    <m/>
    <n v="0"/>
    <m/>
    <n v="0"/>
    <n v="0"/>
    <n v="0"/>
    <n v="0"/>
    <m/>
    <n v="0"/>
    <n v="0"/>
    <m/>
  </r>
  <r>
    <n v="3018"/>
    <x v="2"/>
    <x v="9"/>
    <x v="4"/>
    <m/>
    <m/>
    <x v="35"/>
    <x v="6"/>
    <x v="15"/>
    <x v="7"/>
    <m/>
    <m/>
    <m/>
    <m/>
    <m/>
    <n v="0"/>
    <m/>
    <n v="0"/>
    <n v="0"/>
    <n v="0"/>
    <n v="0"/>
    <m/>
    <n v="0"/>
    <m/>
    <n v="0"/>
    <n v="0"/>
    <n v="0"/>
    <n v="0"/>
    <m/>
    <n v="0"/>
    <n v="0"/>
    <m/>
  </r>
  <r>
    <n v="3019"/>
    <x v="2"/>
    <x v="9"/>
    <x v="4"/>
    <m/>
    <m/>
    <x v="35"/>
    <x v="6"/>
    <x v="15"/>
    <x v="7"/>
    <m/>
    <m/>
    <m/>
    <m/>
    <m/>
    <n v="0"/>
    <m/>
    <n v="0"/>
    <n v="0"/>
    <n v="0"/>
    <n v="0"/>
    <m/>
    <n v="0"/>
    <m/>
    <n v="0"/>
    <n v="0"/>
    <n v="0"/>
    <n v="0"/>
    <m/>
    <n v="0"/>
    <n v="0"/>
    <m/>
  </r>
  <r>
    <n v="3020"/>
    <x v="2"/>
    <x v="9"/>
    <x v="4"/>
    <m/>
    <m/>
    <x v="35"/>
    <x v="6"/>
    <x v="15"/>
    <x v="7"/>
    <m/>
    <m/>
    <m/>
    <m/>
    <m/>
    <n v="0"/>
    <m/>
    <n v="0"/>
    <n v="0"/>
    <n v="0"/>
    <n v="0"/>
    <m/>
    <n v="0"/>
    <m/>
    <n v="0"/>
    <n v="0"/>
    <n v="0"/>
    <n v="0"/>
    <m/>
    <n v="0"/>
    <n v="0"/>
    <m/>
  </r>
  <r>
    <n v="3021"/>
    <x v="2"/>
    <x v="9"/>
    <x v="4"/>
    <m/>
    <m/>
    <x v="35"/>
    <x v="6"/>
    <x v="15"/>
    <x v="7"/>
    <m/>
    <m/>
    <m/>
    <m/>
    <m/>
    <n v="0"/>
    <m/>
    <n v="0"/>
    <n v="0"/>
    <n v="0"/>
    <n v="0"/>
    <m/>
    <n v="0"/>
    <m/>
    <n v="0"/>
    <n v="0"/>
    <n v="0"/>
    <n v="0"/>
    <m/>
    <n v="0"/>
    <n v="0"/>
    <m/>
  </r>
  <r>
    <n v="3022"/>
    <x v="2"/>
    <x v="9"/>
    <x v="4"/>
    <m/>
    <m/>
    <x v="35"/>
    <x v="6"/>
    <x v="15"/>
    <x v="7"/>
    <m/>
    <m/>
    <m/>
    <m/>
    <m/>
    <n v="0"/>
    <m/>
    <n v="0"/>
    <n v="0"/>
    <n v="0"/>
    <n v="0"/>
    <m/>
    <n v="0"/>
    <m/>
    <n v="0"/>
    <n v="0"/>
    <n v="0"/>
    <n v="0"/>
    <m/>
    <n v="0"/>
    <n v="0"/>
    <m/>
  </r>
  <r>
    <n v="3023"/>
    <x v="2"/>
    <x v="9"/>
    <x v="4"/>
    <m/>
    <m/>
    <x v="35"/>
    <x v="6"/>
    <x v="15"/>
    <x v="7"/>
    <m/>
    <m/>
    <m/>
    <m/>
    <m/>
    <n v="0"/>
    <m/>
    <n v="0"/>
    <n v="0"/>
    <n v="0"/>
    <n v="0"/>
    <m/>
    <n v="0"/>
    <m/>
    <n v="0"/>
    <n v="0"/>
    <n v="0"/>
    <n v="0"/>
    <m/>
    <n v="0"/>
    <n v="0"/>
    <m/>
  </r>
  <r>
    <n v="3024"/>
    <x v="2"/>
    <x v="9"/>
    <x v="4"/>
    <m/>
    <m/>
    <x v="35"/>
    <x v="6"/>
    <x v="15"/>
    <x v="7"/>
    <m/>
    <m/>
    <m/>
    <m/>
    <m/>
    <n v="0"/>
    <m/>
    <n v="0"/>
    <n v="0"/>
    <n v="0"/>
    <n v="0"/>
    <m/>
    <n v="0"/>
    <m/>
    <n v="0"/>
    <n v="0"/>
    <n v="0"/>
    <n v="0"/>
    <m/>
    <n v="0"/>
    <n v="0"/>
    <m/>
  </r>
  <r>
    <n v="3025"/>
    <x v="2"/>
    <x v="9"/>
    <x v="4"/>
    <m/>
    <m/>
    <x v="35"/>
    <x v="6"/>
    <x v="15"/>
    <x v="7"/>
    <m/>
    <m/>
    <m/>
    <m/>
    <m/>
    <n v="0"/>
    <m/>
    <n v="0"/>
    <n v="0"/>
    <n v="0"/>
    <n v="0"/>
    <m/>
    <n v="0"/>
    <m/>
    <n v="0"/>
    <n v="0"/>
    <n v="0"/>
    <n v="0"/>
    <m/>
    <n v="0"/>
    <n v="0"/>
    <m/>
  </r>
  <r>
    <n v="3026"/>
    <x v="2"/>
    <x v="9"/>
    <x v="4"/>
    <m/>
    <m/>
    <x v="35"/>
    <x v="6"/>
    <x v="15"/>
    <x v="7"/>
    <m/>
    <m/>
    <m/>
    <m/>
    <m/>
    <n v="0"/>
    <m/>
    <n v="0"/>
    <n v="0"/>
    <n v="0"/>
    <n v="0"/>
    <m/>
    <n v="0"/>
    <m/>
    <n v="0"/>
    <n v="0"/>
    <n v="0"/>
    <n v="0"/>
    <m/>
    <n v="0"/>
    <n v="0"/>
    <m/>
  </r>
  <r>
    <n v="3027"/>
    <x v="2"/>
    <x v="9"/>
    <x v="4"/>
    <m/>
    <m/>
    <x v="35"/>
    <x v="6"/>
    <x v="15"/>
    <x v="7"/>
    <m/>
    <m/>
    <m/>
    <m/>
    <m/>
    <n v="0"/>
    <m/>
    <n v="0"/>
    <n v="0"/>
    <n v="0"/>
    <n v="0"/>
    <m/>
    <n v="0"/>
    <m/>
    <n v="0"/>
    <n v="0"/>
    <n v="0"/>
    <n v="0"/>
    <m/>
    <n v="0"/>
    <n v="0"/>
    <m/>
  </r>
  <r>
    <n v="3028"/>
    <x v="2"/>
    <x v="9"/>
    <x v="4"/>
    <m/>
    <m/>
    <x v="35"/>
    <x v="6"/>
    <x v="15"/>
    <x v="7"/>
    <m/>
    <m/>
    <m/>
    <m/>
    <m/>
    <n v="0"/>
    <m/>
    <n v="0"/>
    <n v="0"/>
    <n v="0"/>
    <n v="0"/>
    <m/>
    <n v="0"/>
    <m/>
    <n v="0"/>
    <n v="0"/>
    <n v="0"/>
    <n v="0"/>
    <m/>
    <n v="0"/>
    <n v="0"/>
    <m/>
  </r>
  <r>
    <n v="3029"/>
    <x v="2"/>
    <x v="9"/>
    <x v="4"/>
    <m/>
    <m/>
    <x v="35"/>
    <x v="6"/>
    <x v="15"/>
    <x v="7"/>
    <m/>
    <m/>
    <m/>
    <m/>
    <m/>
    <n v="0"/>
    <m/>
    <n v="0"/>
    <n v="0"/>
    <n v="0"/>
    <n v="0"/>
    <m/>
    <n v="0"/>
    <m/>
    <n v="0"/>
    <n v="0"/>
    <n v="0"/>
    <n v="0"/>
    <m/>
    <n v="0"/>
    <n v="0"/>
    <m/>
  </r>
  <r>
    <n v="3030"/>
    <x v="2"/>
    <x v="9"/>
    <x v="4"/>
    <m/>
    <m/>
    <x v="35"/>
    <x v="6"/>
    <x v="15"/>
    <x v="7"/>
    <m/>
    <m/>
    <m/>
    <m/>
    <m/>
    <n v="0"/>
    <m/>
    <n v="0"/>
    <n v="0"/>
    <n v="0"/>
    <n v="0"/>
    <m/>
    <n v="0"/>
    <m/>
    <n v="0"/>
    <n v="0"/>
    <n v="0"/>
    <n v="0"/>
    <m/>
    <n v="0"/>
    <n v="0"/>
    <m/>
  </r>
  <r>
    <n v="3031"/>
    <x v="2"/>
    <x v="9"/>
    <x v="4"/>
    <m/>
    <m/>
    <x v="35"/>
    <x v="6"/>
    <x v="15"/>
    <x v="7"/>
    <m/>
    <m/>
    <m/>
    <m/>
    <m/>
    <n v="0"/>
    <m/>
    <n v="0"/>
    <n v="0"/>
    <n v="0"/>
    <n v="0"/>
    <m/>
    <n v="0"/>
    <m/>
    <n v="0"/>
    <n v="0"/>
    <n v="0"/>
    <n v="0"/>
    <m/>
    <n v="0"/>
    <n v="0"/>
    <m/>
  </r>
  <r>
    <n v="3032"/>
    <x v="2"/>
    <x v="9"/>
    <x v="4"/>
    <m/>
    <m/>
    <x v="35"/>
    <x v="6"/>
    <x v="15"/>
    <x v="7"/>
    <m/>
    <m/>
    <m/>
    <m/>
    <m/>
    <n v="0"/>
    <m/>
    <n v="0"/>
    <n v="0"/>
    <n v="0"/>
    <n v="0"/>
    <m/>
    <n v="0"/>
    <m/>
    <n v="0"/>
    <n v="0"/>
    <n v="0"/>
    <n v="0"/>
    <m/>
    <n v="0"/>
    <n v="0"/>
    <m/>
  </r>
  <r>
    <n v="3033"/>
    <x v="2"/>
    <x v="9"/>
    <x v="4"/>
    <m/>
    <m/>
    <x v="35"/>
    <x v="6"/>
    <x v="15"/>
    <x v="7"/>
    <m/>
    <m/>
    <m/>
    <m/>
    <m/>
    <n v="0"/>
    <m/>
    <n v="0"/>
    <n v="0"/>
    <n v="0"/>
    <n v="0"/>
    <m/>
    <n v="0"/>
    <m/>
    <n v="0"/>
    <n v="0"/>
    <n v="0"/>
    <n v="0"/>
    <m/>
    <n v="0"/>
    <n v="0"/>
    <m/>
  </r>
  <r>
    <n v="3034"/>
    <x v="2"/>
    <x v="9"/>
    <x v="4"/>
    <m/>
    <m/>
    <x v="35"/>
    <x v="6"/>
    <x v="15"/>
    <x v="7"/>
    <m/>
    <m/>
    <m/>
    <m/>
    <m/>
    <n v="0"/>
    <m/>
    <n v="0"/>
    <n v="0"/>
    <n v="0"/>
    <n v="0"/>
    <m/>
    <n v="0"/>
    <m/>
    <n v="0"/>
    <n v="0"/>
    <n v="0"/>
    <n v="0"/>
    <m/>
    <n v="0"/>
    <n v="0"/>
    <m/>
  </r>
  <r>
    <n v="3035"/>
    <x v="2"/>
    <x v="9"/>
    <x v="4"/>
    <m/>
    <m/>
    <x v="35"/>
    <x v="6"/>
    <x v="15"/>
    <x v="7"/>
    <m/>
    <m/>
    <m/>
    <m/>
    <m/>
    <n v="0"/>
    <m/>
    <n v="0"/>
    <n v="0"/>
    <n v="0"/>
    <n v="0"/>
    <m/>
    <n v="0"/>
    <m/>
    <n v="0"/>
    <n v="0"/>
    <n v="0"/>
    <n v="0"/>
    <m/>
    <n v="0"/>
    <n v="0"/>
    <m/>
  </r>
  <r>
    <n v="3036"/>
    <x v="2"/>
    <x v="9"/>
    <x v="4"/>
    <m/>
    <m/>
    <x v="35"/>
    <x v="6"/>
    <x v="15"/>
    <x v="7"/>
    <m/>
    <m/>
    <m/>
    <m/>
    <m/>
    <n v="0"/>
    <m/>
    <n v="0"/>
    <n v="0"/>
    <n v="0"/>
    <n v="0"/>
    <m/>
    <n v="0"/>
    <m/>
    <n v="0"/>
    <n v="0"/>
    <n v="0"/>
    <n v="0"/>
    <m/>
    <n v="0"/>
    <n v="0"/>
    <m/>
  </r>
  <r>
    <n v="3037"/>
    <x v="2"/>
    <x v="9"/>
    <x v="4"/>
    <m/>
    <m/>
    <x v="35"/>
    <x v="6"/>
    <x v="15"/>
    <x v="7"/>
    <m/>
    <m/>
    <m/>
    <m/>
    <m/>
    <n v="0"/>
    <m/>
    <n v="0"/>
    <n v="0"/>
    <n v="0"/>
    <n v="0"/>
    <m/>
    <n v="0"/>
    <m/>
    <n v="0"/>
    <n v="0"/>
    <n v="0"/>
    <n v="0"/>
    <m/>
    <n v="0"/>
    <n v="0"/>
    <m/>
  </r>
  <r>
    <n v="3038"/>
    <x v="2"/>
    <x v="9"/>
    <x v="4"/>
    <m/>
    <m/>
    <x v="35"/>
    <x v="6"/>
    <x v="15"/>
    <x v="7"/>
    <m/>
    <m/>
    <m/>
    <m/>
    <m/>
    <n v="0"/>
    <m/>
    <n v="0"/>
    <n v="0"/>
    <n v="0"/>
    <n v="0"/>
    <m/>
    <n v="0"/>
    <m/>
    <n v="0"/>
    <n v="0"/>
    <n v="0"/>
    <n v="0"/>
    <m/>
    <n v="0"/>
    <n v="0"/>
    <m/>
  </r>
  <r>
    <n v="3039"/>
    <x v="2"/>
    <x v="9"/>
    <x v="4"/>
    <m/>
    <m/>
    <x v="35"/>
    <x v="6"/>
    <x v="15"/>
    <x v="7"/>
    <m/>
    <m/>
    <m/>
    <m/>
    <m/>
    <n v="0"/>
    <m/>
    <n v="0"/>
    <n v="0"/>
    <n v="0"/>
    <n v="0"/>
    <m/>
    <n v="0"/>
    <m/>
    <n v="0"/>
    <n v="0"/>
    <n v="0"/>
    <n v="0"/>
    <m/>
    <n v="0"/>
    <n v="0"/>
    <m/>
  </r>
  <r>
    <n v="3040"/>
    <x v="2"/>
    <x v="9"/>
    <x v="4"/>
    <m/>
    <m/>
    <x v="35"/>
    <x v="6"/>
    <x v="15"/>
    <x v="7"/>
    <m/>
    <m/>
    <m/>
    <m/>
    <m/>
    <n v="0"/>
    <m/>
    <n v="0"/>
    <n v="0"/>
    <n v="0"/>
    <n v="0"/>
    <m/>
    <n v="0"/>
    <m/>
    <n v="0"/>
    <n v="0"/>
    <n v="0"/>
    <n v="0"/>
    <m/>
    <n v="0"/>
    <n v="0"/>
    <m/>
  </r>
  <r>
    <n v="3041"/>
    <x v="2"/>
    <x v="9"/>
    <x v="4"/>
    <m/>
    <m/>
    <x v="35"/>
    <x v="6"/>
    <x v="15"/>
    <x v="7"/>
    <m/>
    <m/>
    <m/>
    <m/>
    <m/>
    <n v="0"/>
    <m/>
    <n v="0"/>
    <n v="0"/>
    <n v="0"/>
    <n v="0"/>
    <m/>
    <n v="0"/>
    <m/>
    <n v="0"/>
    <n v="0"/>
    <n v="0"/>
    <n v="0"/>
    <m/>
    <n v="0"/>
    <n v="0"/>
    <m/>
  </r>
  <r>
    <n v="3042"/>
    <x v="2"/>
    <x v="9"/>
    <x v="4"/>
    <m/>
    <m/>
    <x v="35"/>
    <x v="6"/>
    <x v="15"/>
    <x v="7"/>
    <m/>
    <m/>
    <m/>
    <m/>
    <m/>
    <n v="0"/>
    <m/>
    <n v="0"/>
    <n v="0"/>
    <n v="0"/>
    <n v="0"/>
    <m/>
    <n v="0"/>
    <m/>
    <n v="0"/>
    <n v="0"/>
    <n v="0"/>
    <n v="0"/>
    <m/>
    <n v="0"/>
    <n v="0"/>
    <m/>
  </r>
  <r>
    <n v="3043"/>
    <x v="2"/>
    <x v="9"/>
    <x v="4"/>
    <m/>
    <m/>
    <x v="35"/>
    <x v="6"/>
    <x v="15"/>
    <x v="7"/>
    <m/>
    <m/>
    <m/>
    <m/>
    <m/>
    <n v="0"/>
    <m/>
    <n v="0"/>
    <n v="0"/>
    <n v="0"/>
    <n v="0"/>
    <m/>
    <n v="0"/>
    <m/>
    <n v="0"/>
    <n v="0"/>
    <n v="0"/>
    <n v="0"/>
    <m/>
    <n v="0"/>
    <n v="0"/>
    <m/>
  </r>
  <r>
    <n v="3044"/>
    <x v="2"/>
    <x v="9"/>
    <x v="4"/>
    <m/>
    <m/>
    <x v="35"/>
    <x v="6"/>
    <x v="15"/>
    <x v="7"/>
    <m/>
    <m/>
    <m/>
    <m/>
    <m/>
    <n v="0"/>
    <m/>
    <n v="0"/>
    <n v="0"/>
    <n v="0"/>
    <n v="0"/>
    <m/>
    <n v="0"/>
    <m/>
    <n v="0"/>
    <n v="0"/>
    <n v="0"/>
    <n v="0"/>
    <m/>
    <n v="0"/>
    <n v="0"/>
    <m/>
  </r>
  <r>
    <n v="3045"/>
    <x v="2"/>
    <x v="9"/>
    <x v="4"/>
    <m/>
    <m/>
    <x v="35"/>
    <x v="6"/>
    <x v="15"/>
    <x v="7"/>
    <m/>
    <m/>
    <m/>
    <m/>
    <m/>
    <n v="0"/>
    <m/>
    <n v="0"/>
    <n v="0"/>
    <n v="0"/>
    <n v="0"/>
    <m/>
    <n v="0"/>
    <m/>
    <n v="0"/>
    <n v="0"/>
    <n v="0"/>
    <n v="0"/>
    <m/>
    <n v="0"/>
    <n v="0"/>
    <m/>
  </r>
  <r>
    <n v="3046"/>
    <x v="2"/>
    <x v="9"/>
    <x v="4"/>
    <m/>
    <m/>
    <x v="35"/>
    <x v="6"/>
    <x v="15"/>
    <x v="7"/>
    <m/>
    <m/>
    <m/>
    <m/>
    <m/>
    <n v="0"/>
    <m/>
    <n v="0"/>
    <n v="0"/>
    <n v="0"/>
    <n v="0"/>
    <m/>
    <n v="0"/>
    <m/>
    <n v="0"/>
    <n v="0"/>
    <n v="0"/>
    <n v="0"/>
    <m/>
    <n v="0"/>
    <n v="0"/>
    <m/>
  </r>
  <r>
    <n v="3047"/>
    <x v="2"/>
    <x v="9"/>
    <x v="4"/>
    <m/>
    <m/>
    <x v="35"/>
    <x v="6"/>
    <x v="15"/>
    <x v="7"/>
    <m/>
    <m/>
    <m/>
    <m/>
    <m/>
    <n v="0"/>
    <m/>
    <n v="0"/>
    <n v="0"/>
    <n v="0"/>
    <n v="0"/>
    <m/>
    <n v="0"/>
    <m/>
    <n v="0"/>
    <n v="0"/>
    <n v="0"/>
    <n v="0"/>
    <m/>
    <n v="0"/>
    <n v="0"/>
    <m/>
  </r>
  <r>
    <n v="3048"/>
    <x v="2"/>
    <x v="9"/>
    <x v="4"/>
    <m/>
    <m/>
    <x v="35"/>
    <x v="6"/>
    <x v="15"/>
    <x v="7"/>
    <m/>
    <m/>
    <m/>
    <m/>
    <m/>
    <n v="0"/>
    <m/>
    <n v="0"/>
    <n v="0"/>
    <n v="0"/>
    <n v="0"/>
    <m/>
    <n v="0"/>
    <m/>
    <n v="0"/>
    <n v="0"/>
    <n v="0"/>
    <n v="0"/>
    <m/>
    <n v="0"/>
    <n v="0"/>
    <m/>
  </r>
  <r>
    <n v="3049"/>
    <x v="2"/>
    <x v="9"/>
    <x v="4"/>
    <m/>
    <m/>
    <x v="35"/>
    <x v="6"/>
    <x v="15"/>
    <x v="7"/>
    <m/>
    <m/>
    <m/>
    <m/>
    <m/>
    <n v="0"/>
    <m/>
    <n v="0"/>
    <n v="0"/>
    <n v="0"/>
    <n v="0"/>
    <m/>
    <n v="0"/>
    <m/>
    <n v="0"/>
    <n v="0"/>
    <n v="0"/>
    <n v="0"/>
    <m/>
    <n v="0"/>
    <n v="0"/>
    <m/>
  </r>
  <r>
    <n v="3050"/>
    <x v="2"/>
    <x v="9"/>
    <x v="4"/>
    <m/>
    <m/>
    <x v="35"/>
    <x v="6"/>
    <x v="15"/>
    <x v="7"/>
    <m/>
    <m/>
    <m/>
    <m/>
    <m/>
    <n v="0"/>
    <m/>
    <n v="0"/>
    <n v="0"/>
    <n v="0"/>
    <n v="0"/>
    <m/>
    <n v="0"/>
    <m/>
    <n v="0"/>
    <n v="0"/>
    <n v="0"/>
    <n v="0"/>
    <m/>
    <n v="0"/>
    <n v="0"/>
    <m/>
  </r>
  <r>
    <n v="3051"/>
    <x v="2"/>
    <x v="9"/>
    <x v="4"/>
    <m/>
    <m/>
    <x v="35"/>
    <x v="6"/>
    <x v="15"/>
    <x v="7"/>
    <m/>
    <m/>
    <m/>
    <m/>
    <m/>
    <n v="0"/>
    <m/>
    <n v="0"/>
    <n v="0"/>
    <n v="0"/>
    <n v="0"/>
    <m/>
    <n v="0"/>
    <m/>
    <n v="0"/>
    <n v="0"/>
    <n v="0"/>
    <n v="0"/>
    <m/>
    <n v="0"/>
    <n v="0"/>
    <m/>
  </r>
  <r>
    <n v="3052"/>
    <x v="2"/>
    <x v="9"/>
    <x v="4"/>
    <m/>
    <m/>
    <x v="35"/>
    <x v="6"/>
    <x v="15"/>
    <x v="7"/>
    <m/>
    <m/>
    <m/>
    <m/>
    <m/>
    <n v="0"/>
    <m/>
    <n v="0"/>
    <n v="0"/>
    <n v="0"/>
    <n v="0"/>
    <m/>
    <n v="0"/>
    <m/>
    <n v="0"/>
    <n v="0"/>
    <n v="0"/>
    <n v="0"/>
    <m/>
    <n v="0"/>
    <n v="0"/>
    <m/>
  </r>
  <r>
    <n v="3053"/>
    <x v="2"/>
    <x v="9"/>
    <x v="4"/>
    <m/>
    <m/>
    <x v="35"/>
    <x v="6"/>
    <x v="15"/>
    <x v="7"/>
    <m/>
    <m/>
    <m/>
    <m/>
    <m/>
    <n v="0"/>
    <m/>
    <n v="0"/>
    <n v="0"/>
    <n v="0"/>
    <n v="0"/>
    <m/>
    <n v="0"/>
    <m/>
    <n v="0"/>
    <n v="0"/>
    <n v="0"/>
    <n v="0"/>
    <m/>
    <n v="0"/>
    <n v="0"/>
    <m/>
  </r>
  <r>
    <n v="3054"/>
    <x v="2"/>
    <x v="9"/>
    <x v="4"/>
    <m/>
    <m/>
    <x v="35"/>
    <x v="6"/>
    <x v="15"/>
    <x v="7"/>
    <m/>
    <m/>
    <m/>
    <m/>
    <m/>
    <n v="0"/>
    <m/>
    <n v="0"/>
    <n v="0"/>
    <n v="0"/>
    <n v="0"/>
    <m/>
    <n v="0"/>
    <m/>
    <n v="0"/>
    <n v="0"/>
    <n v="0"/>
    <n v="0"/>
    <m/>
    <n v="0"/>
    <n v="0"/>
    <m/>
  </r>
  <r>
    <n v="3055"/>
    <x v="2"/>
    <x v="9"/>
    <x v="4"/>
    <m/>
    <m/>
    <x v="35"/>
    <x v="6"/>
    <x v="15"/>
    <x v="7"/>
    <m/>
    <m/>
    <m/>
    <m/>
    <m/>
    <n v="0"/>
    <m/>
    <n v="0"/>
    <n v="0"/>
    <n v="0"/>
    <n v="0"/>
    <m/>
    <n v="0"/>
    <m/>
    <n v="0"/>
    <n v="0"/>
    <n v="0"/>
    <n v="0"/>
    <m/>
    <n v="0"/>
    <n v="0"/>
    <m/>
  </r>
  <r>
    <n v="3056"/>
    <x v="2"/>
    <x v="9"/>
    <x v="4"/>
    <m/>
    <m/>
    <x v="35"/>
    <x v="6"/>
    <x v="15"/>
    <x v="7"/>
    <m/>
    <m/>
    <m/>
    <m/>
    <m/>
    <n v="0"/>
    <m/>
    <n v="0"/>
    <n v="0"/>
    <n v="0"/>
    <n v="0"/>
    <m/>
    <n v="0"/>
    <m/>
    <n v="0"/>
    <n v="0"/>
    <n v="0"/>
    <n v="0"/>
    <m/>
    <n v="0"/>
    <n v="0"/>
    <m/>
  </r>
  <r>
    <n v="3057"/>
    <x v="2"/>
    <x v="9"/>
    <x v="4"/>
    <m/>
    <m/>
    <x v="35"/>
    <x v="6"/>
    <x v="15"/>
    <x v="7"/>
    <m/>
    <m/>
    <m/>
    <m/>
    <m/>
    <n v="0"/>
    <m/>
    <n v="0"/>
    <n v="0"/>
    <n v="0"/>
    <n v="0"/>
    <m/>
    <n v="0"/>
    <m/>
    <n v="0"/>
    <n v="0"/>
    <n v="0"/>
    <n v="0"/>
    <m/>
    <n v="0"/>
    <n v="0"/>
    <m/>
  </r>
  <r>
    <n v="3058"/>
    <x v="2"/>
    <x v="9"/>
    <x v="4"/>
    <m/>
    <m/>
    <x v="35"/>
    <x v="6"/>
    <x v="15"/>
    <x v="7"/>
    <m/>
    <m/>
    <m/>
    <m/>
    <m/>
    <n v="0"/>
    <m/>
    <n v="0"/>
    <n v="0"/>
    <n v="0"/>
    <n v="0"/>
    <m/>
    <n v="0"/>
    <m/>
    <n v="0"/>
    <n v="0"/>
    <n v="0"/>
    <n v="0"/>
    <m/>
    <n v="0"/>
    <n v="0"/>
    <m/>
  </r>
  <r>
    <n v="3059"/>
    <x v="2"/>
    <x v="9"/>
    <x v="4"/>
    <m/>
    <m/>
    <x v="35"/>
    <x v="6"/>
    <x v="15"/>
    <x v="7"/>
    <m/>
    <m/>
    <m/>
    <m/>
    <m/>
    <n v="0"/>
    <m/>
    <n v="0"/>
    <n v="0"/>
    <n v="0"/>
    <n v="0"/>
    <m/>
    <n v="0"/>
    <m/>
    <n v="0"/>
    <n v="0"/>
    <n v="0"/>
    <n v="0"/>
    <m/>
    <n v="0"/>
    <n v="0"/>
    <m/>
  </r>
  <r>
    <n v="3060"/>
    <x v="2"/>
    <x v="9"/>
    <x v="4"/>
    <m/>
    <m/>
    <x v="35"/>
    <x v="6"/>
    <x v="15"/>
    <x v="7"/>
    <m/>
    <m/>
    <m/>
    <m/>
    <m/>
    <n v="0"/>
    <m/>
    <n v="0"/>
    <n v="0"/>
    <n v="0"/>
    <n v="0"/>
    <m/>
    <n v="0"/>
    <m/>
    <n v="0"/>
    <n v="0"/>
    <n v="0"/>
    <n v="0"/>
    <m/>
    <n v="0"/>
    <n v="0"/>
    <m/>
  </r>
  <r>
    <n v="3061"/>
    <x v="2"/>
    <x v="9"/>
    <x v="4"/>
    <m/>
    <m/>
    <x v="35"/>
    <x v="6"/>
    <x v="15"/>
    <x v="7"/>
    <m/>
    <m/>
    <m/>
    <m/>
    <m/>
    <n v="0"/>
    <m/>
    <n v="0"/>
    <n v="0"/>
    <n v="0"/>
    <n v="0"/>
    <m/>
    <n v="0"/>
    <m/>
    <n v="0"/>
    <n v="0"/>
    <n v="0"/>
    <n v="0"/>
    <m/>
    <n v="0"/>
    <n v="0"/>
    <m/>
  </r>
  <r>
    <n v="3062"/>
    <x v="2"/>
    <x v="9"/>
    <x v="4"/>
    <m/>
    <m/>
    <x v="35"/>
    <x v="6"/>
    <x v="15"/>
    <x v="7"/>
    <m/>
    <m/>
    <m/>
    <m/>
    <m/>
    <n v="0"/>
    <m/>
    <n v="0"/>
    <n v="0"/>
    <n v="0"/>
    <n v="0"/>
    <m/>
    <n v="0"/>
    <m/>
    <n v="0"/>
    <n v="0"/>
    <n v="0"/>
    <n v="0"/>
    <m/>
    <n v="0"/>
    <n v="0"/>
    <m/>
  </r>
  <r>
    <n v="3063"/>
    <x v="2"/>
    <x v="9"/>
    <x v="4"/>
    <m/>
    <m/>
    <x v="35"/>
    <x v="6"/>
    <x v="15"/>
    <x v="7"/>
    <m/>
    <m/>
    <m/>
    <m/>
    <m/>
    <n v="0"/>
    <m/>
    <n v="0"/>
    <n v="0"/>
    <n v="0"/>
    <n v="0"/>
    <m/>
    <n v="0"/>
    <m/>
    <n v="0"/>
    <n v="0"/>
    <n v="0"/>
    <n v="0"/>
    <m/>
    <n v="0"/>
    <n v="0"/>
    <m/>
  </r>
  <r>
    <n v="3064"/>
    <x v="2"/>
    <x v="9"/>
    <x v="4"/>
    <m/>
    <m/>
    <x v="35"/>
    <x v="6"/>
    <x v="15"/>
    <x v="7"/>
    <m/>
    <m/>
    <m/>
    <m/>
    <m/>
    <n v="0"/>
    <m/>
    <n v="0"/>
    <n v="0"/>
    <n v="0"/>
    <n v="0"/>
    <m/>
    <n v="0"/>
    <m/>
    <n v="0"/>
    <n v="0"/>
    <n v="0"/>
    <n v="0"/>
    <m/>
    <n v="0"/>
    <n v="0"/>
    <m/>
  </r>
  <r>
    <n v="3065"/>
    <x v="2"/>
    <x v="9"/>
    <x v="4"/>
    <m/>
    <m/>
    <x v="35"/>
    <x v="6"/>
    <x v="15"/>
    <x v="7"/>
    <m/>
    <m/>
    <m/>
    <m/>
    <m/>
    <n v="0"/>
    <m/>
    <n v="0"/>
    <n v="0"/>
    <n v="0"/>
    <n v="0"/>
    <m/>
    <n v="0"/>
    <m/>
    <n v="0"/>
    <n v="0"/>
    <n v="0"/>
    <n v="0"/>
    <m/>
    <n v="0"/>
    <n v="0"/>
    <m/>
  </r>
  <r>
    <n v="3066"/>
    <x v="2"/>
    <x v="9"/>
    <x v="4"/>
    <m/>
    <m/>
    <x v="35"/>
    <x v="6"/>
    <x v="15"/>
    <x v="7"/>
    <m/>
    <m/>
    <m/>
    <m/>
    <m/>
    <n v="0"/>
    <m/>
    <n v="0"/>
    <n v="0"/>
    <n v="0"/>
    <n v="0"/>
    <m/>
    <n v="0"/>
    <m/>
    <n v="0"/>
    <n v="0"/>
    <n v="0"/>
    <n v="0"/>
    <m/>
    <n v="0"/>
    <n v="0"/>
    <m/>
  </r>
  <r>
    <n v="3067"/>
    <x v="2"/>
    <x v="9"/>
    <x v="4"/>
    <m/>
    <m/>
    <x v="35"/>
    <x v="6"/>
    <x v="15"/>
    <x v="7"/>
    <m/>
    <m/>
    <m/>
    <m/>
    <m/>
    <n v="0"/>
    <m/>
    <n v="0"/>
    <n v="0"/>
    <n v="0"/>
    <n v="0"/>
    <m/>
    <n v="0"/>
    <m/>
    <n v="0"/>
    <n v="0"/>
    <n v="0"/>
    <n v="0"/>
    <m/>
    <n v="0"/>
    <n v="0"/>
    <m/>
  </r>
  <r>
    <n v="3068"/>
    <x v="2"/>
    <x v="9"/>
    <x v="4"/>
    <m/>
    <m/>
    <x v="35"/>
    <x v="6"/>
    <x v="15"/>
    <x v="7"/>
    <m/>
    <m/>
    <m/>
    <m/>
    <m/>
    <n v="0"/>
    <m/>
    <n v="0"/>
    <n v="0"/>
    <n v="0"/>
    <n v="0"/>
    <m/>
    <n v="0"/>
    <m/>
    <n v="0"/>
    <n v="0"/>
    <n v="0"/>
    <n v="0"/>
    <m/>
    <n v="0"/>
    <n v="0"/>
    <m/>
  </r>
  <r>
    <n v="3069"/>
    <x v="2"/>
    <x v="9"/>
    <x v="4"/>
    <m/>
    <m/>
    <x v="35"/>
    <x v="6"/>
    <x v="15"/>
    <x v="7"/>
    <m/>
    <m/>
    <m/>
    <m/>
    <m/>
    <n v="0"/>
    <m/>
    <n v="0"/>
    <n v="0"/>
    <n v="0"/>
    <n v="0"/>
    <m/>
    <n v="0"/>
    <m/>
    <n v="0"/>
    <n v="0"/>
    <n v="0"/>
    <n v="0"/>
    <m/>
    <n v="0"/>
    <n v="0"/>
    <m/>
  </r>
  <r>
    <n v="3070"/>
    <x v="2"/>
    <x v="9"/>
    <x v="4"/>
    <m/>
    <m/>
    <x v="35"/>
    <x v="6"/>
    <x v="15"/>
    <x v="7"/>
    <m/>
    <m/>
    <m/>
    <m/>
    <m/>
    <n v="0"/>
    <m/>
    <n v="0"/>
    <n v="0"/>
    <n v="0"/>
    <n v="0"/>
    <m/>
    <n v="0"/>
    <m/>
    <n v="0"/>
    <n v="0"/>
    <n v="0"/>
    <n v="0"/>
    <m/>
    <n v="0"/>
    <n v="0"/>
    <m/>
  </r>
  <r>
    <n v="3071"/>
    <x v="2"/>
    <x v="9"/>
    <x v="4"/>
    <m/>
    <m/>
    <x v="35"/>
    <x v="6"/>
    <x v="15"/>
    <x v="7"/>
    <m/>
    <m/>
    <m/>
    <m/>
    <m/>
    <n v="0"/>
    <m/>
    <n v="0"/>
    <n v="0"/>
    <n v="0"/>
    <n v="0"/>
    <m/>
    <n v="0"/>
    <m/>
    <n v="0"/>
    <n v="0"/>
    <n v="0"/>
    <n v="0"/>
    <m/>
    <n v="0"/>
    <n v="0"/>
    <m/>
  </r>
  <r>
    <n v="3072"/>
    <x v="2"/>
    <x v="9"/>
    <x v="4"/>
    <m/>
    <m/>
    <x v="35"/>
    <x v="6"/>
    <x v="15"/>
    <x v="7"/>
    <m/>
    <m/>
    <m/>
    <m/>
    <m/>
    <n v="0"/>
    <m/>
    <n v="0"/>
    <n v="0"/>
    <n v="0"/>
    <n v="0"/>
    <m/>
    <n v="0"/>
    <m/>
    <n v="0"/>
    <n v="0"/>
    <n v="0"/>
    <n v="0"/>
    <m/>
    <n v="0"/>
    <n v="0"/>
    <m/>
  </r>
  <r>
    <n v="3073"/>
    <x v="2"/>
    <x v="9"/>
    <x v="4"/>
    <m/>
    <m/>
    <x v="35"/>
    <x v="6"/>
    <x v="15"/>
    <x v="7"/>
    <m/>
    <m/>
    <m/>
    <m/>
    <m/>
    <n v="0"/>
    <m/>
    <n v="0"/>
    <n v="0"/>
    <n v="0"/>
    <n v="0"/>
    <m/>
    <n v="0"/>
    <m/>
    <n v="0"/>
    <n v="0"/>
    <n v="0"/>
    <n v="0"/>
    <m/>
    <n v="0"/>
    <n v="0"/>
    <m/>
  </r>
  <r>
    <n v="3074"/>
    <x v="2"/>
    <x v="9"/>
    <x v="4"/>
    <m/>
    <m/>
    <x v="35"/>
    <x v="6"/>
    <x v="15"/>
    <x v="7"/>
    <m/>
    <m/>
    <m/>
    <m/>
    <m/>
    <n v="0"/>
    <m/>
    <n v="0"/>
    <n v="0"/>
    <n v="0"/>
    <n v="0"/>
    <m/>
    <n v="0"/>
    <m/>
    <n v="0"/>
    <n v="0"/>
    <n v="0"/>
    <n v="0"/>
    <m/>
    <n v="0"/>
    <n v="0"/>
    <m/>
  </r>
  <r>
    <n v="3075"/>
    <x v="2"/>
    <x v="9"/>
    <x v="4"/>
    <m/>
    <m/>
    <x v="35"/>
    <x v="6"/>
    <x v="15"/>
    <x v="7"/>
    <m/>
    <m/>
    <m/>
    <m/>
    <m/>
    <n v="0"/>
    <m/>
    <n v="0"/>
    <n v="0"/>
    <n v="0"/>
    <n v="0"/>
    <m/>
    <n v="0"/>
    <m/>
    <n v="0"/>
    <n v="0"/>
    <n v="0"/>
    <n v="0"/>
    <m/>
    <n v="0"/>
    <n v="0"/>
    <m/>
  </r>
  <r>
    <n v="3076"/>
    <x v="2"/>
    <x v="9"/>
    <x v="4"/>
    <m/>
    <m/>
    <x v="35"/>
    <x v="6"/>
    <x v="15"/>
    <x v="7"/>
    <m/>
    <m/>
    <m/>
    <m/>
    <m/>
    <n v="0"/>
    <m/>
    <n v="0"/>
    <n v="0"/>
    <n v="0"/>
    <n v="0"/>
    <m/>
    <n v="0"/>
    <m/>
    <n v="0"/>
    <n v="0"/>
    <n v="0"/>
    <n v="0"/>
    <m/>
    <n v="0"/>
    <n v="0"/>
    <m/>
  </r>
  <r>
    <n v="3077"/>
    <x v="2"/>
    <x v="9"/>
    <x v="4"/>
    <m/>
    <m/>
    <x v="35"/>
    <x v="6"/>
    <x v="15"/>
    <x v="7"/>
    <m/>
    <m/>
    <m/>
    <m/>
    <m/>
    <n v="0"/>
    <m/>
    <n v="0"/>
    <n v="0"/>
    <n v="0"/>
    <n v="0"/>
    <m/>
    <n v="0"/>
    <m/>
    <n v="0"/>
    <n v="0"/>
    <n v="0"/>
    <n v="0"/>
    <m/>
    <n v="0"/>
    <n v="0"/>
    <m/>
  </r>
  <r>
    <n v="3078"/>
    <x v="2"/>
    <x v="9"/>
    <x v="4"/>
    <m/>
    <m/>
    <x v="35"/>
    <x v="6"/>
    <x v="15"/>
    <x v="7"/>
    <m/>
    <m/>
    <m/>
    <m/>
    <m/>
    <n v="0"/>
    <m/>
    <n v="0"/>
    <n v="0"/>
    <n v="0"/>
    <n v="0"/>
    <m/>
    <n v="0"/>
    <m/>
    <n v="0"/>
    <n v="0"/>
    <n v="0"/>
    <n v="0"/>
    <m/>
    <n v="0"/>
    <n v="0"/>
    <m/>
  </r>
  <r>
    <n v="3079"/>
    <x v="2"/>
    <x v="9"/>
    <x v="4"/>
    <m/>
    <m/>
    <x v="35"/>
    <x v="6"/>
    <x v="15"/>
    <x v="7"/>
    <m/>
    <m/>
    <m/>
    <m/>
    <m/>
    <n v="0"/>
    <m/>
    <n v="0"/>
    <n v="0"/>
    <n v="0"/>
    <n v="0"/>
    <m/>
    <n v="0"/>
    <m/>
    <n v="0"/>
    <n v="0"/>
    <n v="0"/>
    <n v="0"/>
    <m/>
    <n v="0"/>
    <n v="0"/>
    <m/>
  </r>
  <r>
    <n v="3080"/>
    <x v="2"/>
    <x v="9"/>
    <x v="4"/>
    <m/>
    <m/>
    <x v="35"/>
    <x v="6"/>
    <x v="15"/>
    <x v="7"/>
    <m/>
    <m/>
    <m/>
    <m/>
    <m/>
    <n v="0"/>
    <m/>
    <n v="0"/>
    <n v="0"/>
    <n v="0"/>
    <n v="0"/>
    <m/>
    <n v="0"/>
    <m/>
    <n v="0"/>
    <n v="0"/>
    <n v="0"/>
    <n v="0"/>
    <m/>
    <n v="0"/>
    <n v="0"/>
    <m/>
  </r>
  <r>
    <n v="3081"/>
    <x v="2"/>
    <x v="9"/>
    <x v="4"/>
    <m/>
    <m/>
    <x v="35"/>
    <x v="6"/>
    <x v="15"/>
    <x v="7"/>
    <m/>
    <m/>
    <m/>
    <m/>
    <m/>
    <n v="0"/>
    <m/>
    <n v="0"/>
    <n v="0"/>
    <n v="0"/>
    <n v="0"/>
    <m/>
    <n v="0"/>
    <m/>
    <n v="0"/>
    <n v="0"/>
    <n v="0"/>
    <n v="0"/>
    <m/>
    <n v="0"/>
    <n v="0"/>
    <m/>
  </r>
  <r>
    <n v="3082"/>
    <x v="2"/>
    <x v="9"/>
    <x v="4"/>
    <m/>
    <m/>
    <x v="35"/>
    <x v="6"/>
    <x v="15"/>
    <x v="7"/>
    <m/>
    <m/>
    <m/>
    <m/>
    <m/>
    <n v="0"/>
    <m/>
    <n v="0"/>
    <n v="0"/>
    <n v="0"/>
    <n v="0"/>
    <m/>
    <n v="0"/>
    <m/>
    <n v="0"/>
    <n v="0"/>
    <n v="0"/>
    <n v="0"/>
    <m/>
    <n v="0"/>
    <n v="0"/>
    <m/>
  </r>
  <r>
    <n v="3083"/>
    <x v="2"/>
    <x v="9"/>
    <x v="4"/>
    <m/>
    <m/>
    <x v="35"/>
    <x v="6"/>
    <x v="15"/>
    <x v="7"/>
    <m/>
    <m/>
    <m/>
    <m/>
    <m/>
    <n v="0"/>
    <m/>
    <n v="0"/>
    <n v="0"/>
    <n v="0"/>
    <n v="0"/>
    <m/>
    <n v="0"/>
    <m/>
    <n v="0"/>
    <n v="0"/>
    <n v="0"/>
    <n v="0"/>
    <m/>
    <n v="0"/>
    <n v="0"/>
    <m/>
  </r>
  <r>
    <n v="3084"/>
    <x v="2"/>
    <x v="9"/>
    <x v="4"/>
    <m/>
    <m/>
    <x v="35"/>
    <x v="6"/>
    <x v="15"/>
    <x v="7"/>
    <m/>
    <m/>
    <m/>
    <m/>
    <m/>
    <n v="0"/>
    <m/>
    <n v="0"/>
    <n v="0"/>
    <n v="0"/>
    <n v="0"/>
    <m/>
    <n v="0"/>
    <m/>
    <n v="0"/>
    <n v="0"/>
    <n v="0"/>
    <n v="0"/>
    <m/>
    <n v="0"/>
    <n v="0"/>
    <m/>
  </r>
  <r>
    <n v="3085"/>
    <x v="2"/>
    <x v="9"/>
    <x v="4"/>
    <m/>
    <m/>
    <x v="35"/>
    <x v="6"/>
    <x v="15"/>
    <x v="7"/>
    <m/>
    <m/>
    <m/>
    <m/>
    <m/>
    <n v="0"/>
    <m/>
    <n v="0"/>
    <n v="0"/>
    <n v="0"/>
    <n v="0"/>
    <m/>
    <n v="0"/>
    <m/>
    <n v="0"/>
    <n v="0"/>
    <n v="0"/>
    <n v="0"/>
    <m/>
    <n v="0"/>
    <n v="0"/>
    <m/>
  </r>
  <r>
    <n v="3086"/>
    <x v="2"/>
    <x v="9"/>
    <x v="4"/>
    <m/>
    <m/>
    <x v="35"/>
    <x v="6"/>
    <x v="15"/>
    <x v="7"/>
    <m/>
    <m/>
    <m/>
    <m/>
    <m/>
    <n v="0"/>
    <m/>
    <n v="0"/>
    <n v="0"/>
    <n v="0"/>
    <n v="0"/>
    <m/>
    <n v="0"/>
    <m/>
    <n v="0"/>
    <n v="0"/>
    <n v="0"/>
    <n v="0"/>
    <m/>
    <n v="0"/>
    <n v="0"/>
    <m/>
  </r>
  <r>
    <n v="3087"/>
    <x v="2"/>
    <x v="9"/>
    <x v="4"/>
    <m/>
    <m/>
    <x v="35"/>
    <x v="6"/>
    <x v="15"/>
    <x v="7"/>
    <m/>
    <m/>
    <m/>
    <m/>
    <m/>
    <n v="0"/>
    <m/>
    <n v="0"/>
    <n v="0"/>
    <n v="0"/>
    <n v="0"/>
    <m/>
    <n v="0"/>
    <m/>
    <n v="0"/>
    <n v="0"/>
    <n v="0"/>
    <n v="0"/>
    <m/>
    <n v="0"/>
    <n v="0"/>
    <m/>
  </r>
  <r>
    <n v="3088"/>
    <x v="2"/>
    <x v="9"/>
    <x v="4"/>
    <m/>
    <m/>
    <x v="35"/>
    <x v="6"/>
    <x v="15"/>
    <x v="7"/>
    <m/>
    <m/>
    <m/>
    <m/>
    <m/>
    <n v="0"/>
    <m/>
    <n v="0"/>
    <n v="0"/>
    <n v="0"/>
    <n v="0"/>
    <m/>
    <n v="0"/>
    <m/>
    <n v="0"/>
    <n v="0"/>
    <n v="0"/>
    <n v="0"/>
    <m/>
    <n v="0"/>
    <n v="0"/>
    <m/>
  </r>
  <r>
    <n v="3089"/>
    <x v="2"/>
    <x v="9"/>
    <x v="4"/>
    <m/>
    <m/>
    <x v="35"/>
    <x v="6"/>
    <x v="15"/>
    <x v="7"/>
    <m/>
    <m/>
    <m/>
    <m/>
    <m/>
    <n v="0"/>
    <m/>
    <n v="0"/>
    <n v="0"/>
    <n v="0"/>
    <n v="0"/>
    <m/>
    <n v="0"/>
    <m/>
    <n v="0"/>
    <n v="0"/>
    <n v="0"/>
    <n v="0"/>
    <m/>
    <n v="0"/>
    <n v="0"/>
    <m/>
  </r>
  <r>
    <n v="3090"/>
    <x v="2"/>
    <x v="9"/>
    <x v="4"/>
    <m/>
    <m/>
    <x v="35"/>
    <x v="6"/>
    <x v="15"/>
    <x v="7"/>
    <m/>
    <m/>
    <m/>
    <m/>
    <m/>
    <n v="0"/>
    <m/>
    <n v="0"/>
    <n v="0"/>
    <n v="0"/>
    <n v="0"/>
    <m/>
    <n v="0"/>
    <m/>
    <n v="0"/>
    <n v="0"/>
    <n v="0"/>
    <n v="0"/>
    <m/>
    <n v="0"/>
    <n v="0"/>
    <m/>
  </r>
  <r>
    <n v="3091"/>
    <x v="2"/>
    <x v="9"/>
    <x v="4"/>
    <m/>
    <m/>
    <x v="35"/>
    <x v="6"/>
    <x v="15"/>
    <x v="7"/>
    <m/>
    <m/>
    <m/>
    <m/>
    <m/>
    <n v="0"/>
    <m/>
    <n v="0"/>
    <n v="0"/>
    <n v="0"/>
    <n v="0"/>
    <m/>
    <n v="0"/>
    <m/>
    <n v="0"/>
    <n v="0"/>
    <n v="0"/>
    <n v="0"/>
    <m/>
    <n v="0"/>
    <n v="0"/>
    <m/>
  </r>
  <r>
    <n v="3092"/>
    <x v="2"/>
    <x v="9"/>
    <x v="4"/>
    <m/>
    <m/>
    <x v="35"/>
    <x v="6"/>
    <x v="15"/>
    <x v="7"/>
    <m/>
    <m/>
    <m/>
    <m/>
    <m/>
    <n v="0"/>
    <m/>
    <n v="0"/>
    <n v="0"/>
    <n v="0"/>
    <n v="0"/>
    <m/>
    <n v="0"/>
    <m/>
    <n v="0"/>
    <n v="0"/>
    <n v="0"/>
    <n v="0"/>
    <m/>
    <n v="0"/>
    <n v="0"/>
    <m/>
  </r>
  <r>
    <n v="3093"/>
    <x v="2"/>
    <x v="9"/>
    <x v="4"/>
    <m/>
    <m/>
    <x v="35"/>
    <x v="6"/>
    <x v="15"/>
    <x v="7"/>
    <m/>
    <m/>
    <m/>
    <m/>
    <m/>
    <n v="0"/>
    <m/>
    <n v="0"/>
    <n v="0"/>
    <n v="0"/>
    <n v="0"/>
    <m/>
    <n v="0"/>
    <m/>
    <n v="0"/>
    <n v="0"/>
    <n v="0"/>
    <n v="0"/>
    <m/>
    <n v="0"/>
    <n v="0"/>
    <m/>
  </r>
  <r>
    <n v="3094"/>
    <x v="2"/>
    <x v="9"/>
    <x v="4"/>
    <m/>
    <m/>
    <x v="35"/>
    <x v="6"/>
    <x v="15"/>
    <x v="7"/>
    <m/>
    <m/>
    <m/>
    <m/>
    <m/>
    <n v="0"/>
    <m/>
    <n v="0"/>
    <n v="0"/>
    <n v="0"/>
    <n v="0"/>
    <m/>
    <n v="0"/>
    <m/>
    <n v="0"/>
    <n v="0"/>
    <n v="0"/>
    <n v="0"/>
    <m/>
    <n v="0"/>
    <n v="0"/>
    <m/>
  </r>
  <r>
    <n v="3095"/>
    <x v="2"/>
    <x v="9"/>
    <x v="4"/>
    <m/>
    <m/>
    <x v="35"/>
    <x v="6"/>
    <x v="15"/>
    <x v="7"/>
    <m/>
    <m/>
    <m/>
    <m/>
    <m/>
    <n v="0"/>
    <m/>
    <n v="0"/>
    <n v="0"/>
    <n v="0"/>
    <n v="0"/>
    <m/>
    <n v="0"/>
    <m/>
    <n v="0"/>
    <n v="0"/>
    <n v="0"/>
    <n v="0"/>
    <m/>
    <n v="0"/>
    <n v="0"/>
    <m/>
  </r>
  <r>
    <n v="3096"/>
    <x v="2"/>
    <x v="9"/>
    <x v="4"/>
    <m/>
    <m/>
    <x v="35"/>
    <x v="6"/>
    <x v="15"/>
    <x v="7"/>
    <m/>
    <m/>
    <m/>
    <m/>
    <m/>
    <n v="0"/>
    <m/>
    <n v="0"/>
    <n v="0"/>
    <n v="0"/>
    <n v="0"/>
    <m/>
    <n v="0"/>
    <m/>
    <n v="0"/>
    <n v="0"/>
    <n v="0"/>
    <n v="0"/>
    <m/>
    <n v="0"/>
    <n v="0"/>
    <m/>
  </r>
  <r>
    <n v="3097"/>
    <x v="2"/>
    <x v="9"/>
    <x v="4"/>
    <m/>
    <m/>
    <x v="35"/>
    <x v="6"/>
    <x v="15"/>
    <x v="7"/>
    <m/>
    <m/>
    <m/>
    <m/>
    <m/>
    <n v="0"/>
    <m/>
    <n v="0"/>
    <n v="0"/>
    <n v="0"/>
    <n v="0"/>
    <m/>
    <n v="0"/>
    <m/>
    <n v="0"/>
    <n v="0"/>
    <n v="0"/>
    <n v="0"/>
    <m/>
    <n v="0"/>
    <n v="0"/>
    <m/>
  </r>
  <r>
    <n v="3098"/>
    <x v="2"/>
    <x v="9"/>
    <x v="4"/>
    <m/>
    <m/>
    <x v="35"/>
    <x v="6"/>
    <x v="15"/>
    <x v="7"/>
    <m/>
    <m/>
    <m/>
    <m/>
    <m/>
    <n v="0"/>
    <m/>
    <n v="0"/>
    <n v="0"/>
    <n v="0"/>
    <n v="0"/>
    <m/>
    <n v="0"/>
    <m/>
    <n v="0"/>
    <n v="0"/>
    <n v="0"/>
    <n v="0"/>
    <m/>
    <n v="0"/>
    <n v="0"/>
    <m/>
  </r>
  <r>
    <n v="3099"/>
    <x v="2"/>
    <x v="9"/>
    <x v="4"/>
    <m/>
    <m/>
    <x v="35"/>
    <x v="6"/>
    <x v="15"/>
    <x v="7"/>
    <m/>
    <m/>
    <m/>
    <m/>
    <m/>
    <n v="0"/>
    <m/>
    <n v="0"/>
    <n v="0"/>
    <n v="0"/>
    <n v="0"/>
    <m/>
    <n v="0"/>
    <m/>
    <n v="0"/>
    <n v="0"/>
    <n v="0"/>
    <n v="0"/>
    <m/>
    <n v="0"/>
    <n v="0"/>
    <m/>
  </r>
  <r>
    <n v="3100"/>
    <x v="2"/>
    <x v="9"/>
    <x v="4"/>
    <m/>
    <m/>
    <x v="35"/>
    <x v="6"/>
    <x v="15"/>
    <x v="7"/>
    <m/>
    <m/>
    <m/>
    <m/>
    <m/>
    <n v="0"/>
    <m/>
    <n v="0"/>
    <n v="0"/>
    <n v="0"/>
    <n v="0"/>
    <m/>
    <n v="0"/>
    <m/>
    <n v="0"/>
    <n v="0"/>
    <n v="0"/>
    <n v="0"/>
    <m/>
    <n v="0"/>
    <n v="0"/>
    <m/>
  </r>
  <r>
    <n v="3101"/>
    <x v="2"/>
    <x v="9"/>
    <x v="4"/>
    <m/>
    <m/>
    <x v="35"/>
    <x v="6"/>
    <x v="15"/>
    <x v="7"/>
    <m/>
    <m/>
    <m/>
    <m/>
    <m/>
    <n v="0"/>
    <m/>
    <n v="0"/>
    <n v="0"/>
    <n v="0"/>
    <n v="0"/>
    <m/>
    <n v="0"/>
    <m/>
    <n v="0"/>
    <n v="0"/>
    <n v="0"/>
    <n v="0"/>
    <m/>
    <n v="0"/>
    <n v="0"/>
    <m/>
  </r>
  <r>
    <n v="3102"/>
    <x v="2"/>
    <x v="9"/>
    <x v="4"/>
    <m/>
    <m/>
    <x v="35"/>
    <x v="6"/>
    <x v="15"/>
    <x v="7"/>
    <m/>
    <m/>
    <m/>
    <m/>
    <m/>
    <n v="0"/>
    <m/>
    <n v="0"/>
    <n v="0"/>
    <n v="0"/>
    <n v="0"/>
    <m/>
    <n v="0"/>
    <m/>
    <n v="0"/>
    <n v="0"/>
    <n v="0"/>
    <n v="0"/>
    <m/>
    <n v="0"/>
    <n v="0"/>
    <m/>
  </r>
  <r>
    <n v="3103"/>
    <x v="2"/>
    <x v="9"/>
    <x v="4"/>
    <m/>
    <m/>
    <x v="35"/>
    <x v="6"/>
    <x v="15"/>
    <x v="7"/>
    <m/>
    <m/>
    <m/>
    <m/>
    <m/>
    <n v="0"/>
    <m/>
    <n v="0"/>
    <n v="0"/>
    <n v="0"/>
    <n v="0"/>
    <m/>
    <n v="0"/>
    <m/>
    <n v="0"/>
    <n v="0"/>
    <n v="0"/>
    <n v="0"/>
    <m/>
    <n v="0"/>
    <n v="0"/>
    <m/>
  </r>
  <r>
    <n v="3104"/>
    <x v="2"/>
    <x v="9"/>
    <x v="4"/>
    <m/>
    <m/>
    <x v="35"/>
    <x v="6"/>
    <x v="15"/>
    <x v="7"/>
    <m/>
    <m/>
    <m/>
    <m/>
    <m/>
    <n v="0"/>
    <m/>
    <n v="0"/>
    <n v="0"/>
    <n v="0"/>
    <n v="0"/>
    <m/>
    <n v="0"/>
    <m/>
    <n v="0"/>
    <n v="0"/>
    <n v="0"/>
    <n v="0"/>
    <m/>
    <n v="0"/>
    <n v="0"/>
    <m/>
  </r>
  <r>
    <n v="3105"/>
    <x v="2"/>
    <x v="9"/>
    <x v="4"/>
    <m/>
    <m/>
    <x v="35"/>
    <x v="6"/>
    <x v="15"/>
    <x v="7"/>
    <m/>
    <m/>
    <m/>
    <m/>
    <m/>
    <n v="0"/>
    <m/>
    <n v="0"/>
    <n v="0"/>
    <n v="0"/>
    <n v="0"/>
    <m/>
    <n v="0"/>
    <m/>
    <n v="0"/>
    <n v="0"/>
    <n v="0"/>
    <n v="0"/>
    <m/>
    <n v="0"/>
    <n v="0"/>
    <m/>
  </r>
  <r>
    <n v="3106"/>
    <x v="2"/>
    <x v="9"/>
    <x v="4"/>
    <m/>
    <m/>
    <x v="35"/>
    <x v="6"/>
    <x v="15"/>
    <x v="7"/>
    <m/>
    <m/>
    <m/>
    <m/>
    <m/>
    <n v="0"/>
    <m/>
    <n v="0"/>
    <n v="0"/>
    <n v="0"/>
    <n v="0"/>
    <m/>
    <n v="0"/>
    <m/>
    <n v="0"/>
    <n v="0"/>
    <n v="0"/>
    <n v="0"/>
    <m/>
    <n v="0"/>
    <n v="0"/>
    <m/>
  </r>
  <r>
    <n v="3107"/>
    <x v="2"/>
    <x v="9"/>
    <x v="4"/>
    <m/>
    <m/>
    <x v="35"/>
    <x v="6"/>
    <x v="15"/>
    <x v="7"/>
    <m/>
    <m/>
    <m/>
    <m/>
    <m/>
    <n v="0"/>
    <m/>
    <n v="0"/>
    <n v="0"/>
    <n v="0"/>
    <n v="0"/>
    <m/>
    <n v="0"/>
    <m/>
    <n v="0"/>
    <n v="0"/>
    <n v="0"/>
    <n v="0"/>
    <m/>
    <n v="0"/>
    <n v="0"/>
    <m/>
  </r>
  <r>
    <n v="3108"/>
    <x v="2"/>
    <x v="9"/>
    <x v="4"/>
    <m/>
    <m/>
    <x v="35"/>
    <x v="6"/>
    <x v="15"/>
    <x v="7"/>
    <m/>
    <m/>
    <m/>
    <m/>
    <m/>
    <n v="0"/>
    <m/>
    <n v="0"/>
    <n v="0"/>
    <n v="0"/>
    <n v="0"/>
    <m/>
    <n v="0"/>
    <m/>
    <n v="0"/>
    <n v="0"/>
    <n v="0"/>
    <n v="0"/>
    <m/>
    <n v="0"/>
    <n v="0"/>
    <m/>
  </r>
  <r>
    <n v="3109"/>
    <x v="2"/>
    <x v="9"/>
    <x v="4"/>
    <m/>
    <m/>
    <x v="35"/>
    <x v="6"/>
    <x v="15"/>
    <x v="7"/>
    <m/>
    <m/>
    <m/>
    <m/>
    <m/>
    <n v="0"/>
    <m/>
    <n v="0"/>
    <n v="0"/>
    <n v="0"/>
    <n v="0"/>
    <m/>
    <n v="0"/>
    <m/>
    <n v="0"/>
    <n v="0"/>
    <n v="0"/>
    <n v="0"/>
    <m/>
    <n v="0"/>
    <n v="0"/>
    <m/>
  </r>
  <r>
    <n v="3110"/>
    <x v="2"/>
    <x v="9"/>
    <x v="4"/>
    <m/>
    <m/>
    <x v="35"/>
    <x v="6"/>
    <x v="15"/>
    <x v="7"/>
    <m/>
    <m/>
    <m/>
    <m/>
    <m/>
    <n v="0"/>
    <m/>
    <n v="0"/>
    <n v="0"/>
    <n v="0"/>
    <n v="0"/>
    <m/>
    <n v="0"/>
    <m/>
    <n v="0"/>
    <n v="0"/>
    <n v="0"/>
    <n v="0"/>
    <m/>
    <n v="0"/>
    <n v="0"/>
    <m/>
  </r>
  <r>
    <n v="3111"/>
    <x v="2"/>
    <x v="9"/>
    <x v="4"/>
    <m/>
    <m/>
    <x v="35"/>
    <x v="6"/>
    <x v="15"/>
    <x v="7"/>
    <m/>
    <m/>
    <m/>
    <m/>
    <m/>
    <n v="0"/>
    <m/>
    <n v="0"/>
    <n v="0"/>
    <n v="0"/>
    <n v="0"/>
    <m/>
    <n v="0"/>
    <m/>
    <n v="0"/>
    <n v="0"/>
    <n v="0"/>
    <n v="0"/>
    <m/>
    <n v="0"/>
    <n v="0"/>
    <m/>
  </r>
  <r>
    <n v="3112"/>
    <x v="2"/>
    <x v="9"/>
    <x v="4"/>
    <m/>
    <m/>
    <x v="35"/>
    <x v="6"/>
    <x v="15"/>
    <x v="7"/>
    <m/>
    <m/>
    <m/>
    <m/>
    <m/>
    <n v="0"/>
    <m/>
    <n v="0"/>
    <n v="0"/>
    <n v="0"/>
    <n v="0"/>
    <m/>
    <n v="0"/>
    <m/>
    <n v="0"/>
    <n v="0"/>
    <n v="0"/>
    <n v="0"/>
    <m/>
    <n v="0"/>
    <n v="0"/>
    <m/>
  </r>
  <r>
    <n v="3113"/>
    <x v="2"/>
    <x v="9"/>
    <x v="4"/>
    <m/>
    <m/>
    <x v="35"/>
    <x v="6"/>
    <x v="15"/>
    <x v="7"/>
    <m/>
    <m/>
    <m/>
    <m/>
    <m/>
    <n v="0"/>
    <m/>
    <n v="0"/>
    <n v="0"/>
    <n v="0"/>
    <n v="0"/>
    <m/>
    <n v="0"/>
    <m/>
    <n v="0"/>
    <n v="0"/>
    <n v="0"/>
    <n v="0"/>
    <m/>
    <n v="0"/>
    <n v="0"/>
    <m/>
  </r>
  <r>
    <n v="3114"/>
    <x v="2"/>
    <x v="9"/>
    <x v="4"/>
    <m/>
    <m/>
    <x v="35"/>
    <x v="6"/>
    <x v="15"/>
    <x v="7"/>
    <m/>
    <m/>
    <m/>
    <m/>
    <m/>
    <n v="0"/>
    <m/>
    <n v="0"/>
    <n v="0"/>
    <n v="0"/>
    <n v="0"/>
    <m/>
    <n v="0"/>
    <m/>
    <n v="0"/>
    <n v="0"/>
    <n v="0"/>
    <n v="0"/>
    <m/>
    <n v="0"/>
    <n v="0"/>
    <m/>
  </r>
  <r>
    <n v="3115"/>
    <x v="2"/>
    <x v="9"/>
    <x v="4"/>
    <m/>
    <m/>
    <x v="35"/>
    <x v="6"/>
    <x v="15"/>
    <x v="7"/>
    <m/>
    <m/>
    <m/>
    <m/>
    <m/>
    <n v="0"/>
    <m/>
    <n v="0"/>
    <n v="0"/>
    <n v="0"/>
    <n v="0"/>
    <m/>
    <n v="0"/>
    <m/>
    <n v="0"/>
    <n v="0"/>
    <n v="0"/>
    <n v="0"/>
    <m/>
    <n v="0"/>
    <n v="0"/>
    <m/>
  </r>
  <r>
    <n v="3116"/>
    <x v="2"/>
    <x v="9"/>
    <x v="4"/>
    <m/>
    <m/>
    <x v="35"/>
    <x v="6"/>
    <x v="15"/>
    <x v="7"/>
    <m/>
    <m/>
    <m/>
    <m/>
    <m/>
    <n v="0"/>
    <m/>
    <n v="0"/>
    <n v="0"/>
    <n v="0"/>
    <n v="0"/>
    <m/>
    <n v="0"/>
    <m/>
    <n v="0"/>
    <n v="0"/>
    <n v="0"/>
    <n v="0"/>
    <m/>
    <n v="0"/>
    <n v="0"/>
    <m/>
  </r>
  <r>
    <n v="3117"/>
    <x v="2"/>
    <x v="9"/>
    <x v="4"/>
    <m/>
    <m/>
    <x v="35"/>
    <x v="6"/>
    <x v="15"/>
    <x v="7"/>
    <m/>
    <m/>
    <m/>
    <m/>
    <m/>
    <n v="0"/>
    <m/>
    <n v="0"/>
    <n v="0"/>
    <n v="0"/>
    <n v="0"/>
    <m/>
    <n v="0"/>
    <m/>
    <n v="0"/>
    <n v="0"/>
    <n v="0"/>
    <n v="0"/>
    <m/>
    <n v="0"/>
    <n v="0"/>
    <m/>
  </r>
  <r>
    <n v="3118"/>
    <x v="2"/>
    <x v="9"/>
    <x v="4"/>
    <m/>
    <m/>
    <x v="35"/>
    <x v="6"/>
    <x v="15"/>
    <x v="7"/>
    <m/>
    <m/>
    <m/>
    <m/>
    <m/>
    <n v="0"/>
    <m/>
    <n v="0"/>
    <n v="0"/>
    <n v="0"/>
    <n v="0"/>
    <m/>
    <n v="0"/>
    <m/>
    <n v="0"/>
    <n v="0"/>
    <n v="0"/>
    <n v="0"/>
    <m/>
    <n v="0"/>
    <n v="0"/>
    <m/>
  </r>
  <r>
    <n v="3119"/>
    <x v="2"/>
    <x v="9"/>
    <x v="4"/>
    <m/>
    <m/>
    <x v="35"/>
    <x v="6"/>
    <x v="15"/>
    <x v="7"/>
    <m/>
    <m/>
    <m/>
    <m/>
    <m/>
    <n v="0"/>
    <m/>
    <n v="0"/>
    <n v="0"/>
    <n v="0"/>
    <n v="0"/>
    <m/>
    <n v="0"/>
    <m/>
    <n v="0"/>
    <n v="0"/>
    <n v="0"/>
    <n v="0"/>
    <m/>
    <n v="0"/>
    <n v="0"/>
    <m/>
  </r>
  <r>
    <n v="3120"/>
    <x v="2"/>
    <x v="9"/>
    <x v="4"/>
    <m/>
    <m/>
    <x v="35"/>
    <x v="6"/>
    <x v="15"/>
    <x v="7"/>
    <m/>
    <m/>
    <m/>
    <m/>
    <m/>
    <n v="0"/>
    <m/>
    <n v="0"/>
    <n v="0"/>
    <n v="0"/>
    <n v="0"/>
    <m/>
    <n v="0"/>
    <m/>
    <n v="0"/>
    <n v="0"/>
    <n v="0"/>
    <n v="0"/>
    <m/>
    <n v="0"/>
    <n v="0"/>
    <m/>
  </r>
  <r>
    <n v="3121"/>
    <x v="2"/>
    <x v="9"/>
    <x v="4"/>
    <m/>
    <m/>
    <x v="35"/>
    <x v="6"/>
    <x v="15"/>
    <x v="7"/>
    <m/>
    <m/>
    <m/>
    <m/>
    <m/>
    <n v="0"/>
    <m/>
    <n v="0"/>
    <n v="0"/>
    <n v="0"/>
    <n v="0"/>
    <m/>
    <n v="0"/>
    <m/>
    <n v="0"/>
    <n v="0"/>
    <n v="0"/>
    <n v="0"/>
    <m/>
    <n v="0"/>
    <n v="0"/>
    <m/>
  </r>
  <r>
    <n v="3122"/>
    <x v="2"/>
    <x v="9"/>
    <x v="4"/>
    <m/>
    <m/>
    <x v="35"/>
    <x v="6"/>
    <x v="15"/>
    <x v="7"/>
    <m/>
    <m/>
    <m/>
    <m/>
    <m/>
    <n v="0"/>
    <m/>
    <n v="0"/>
    <n v="0"/>
    <n v="0"/>
    <n v="0"/>
    <m/>
    <n v="0"/>
    <m/>
    <n v="0"/>
    <n v="0"/>
    <n v="0"/>
    <n v="0"/>
    <m/>
    <n v="0"/>
    <n v="0"/>
    <m/>
  </r>
  <r>
    <n v="3123"/>
    <x v="2"/>
    <x v="9"/>
    <x v="4"/>
    <m/>
    <m/>
    <x v="35"/>
    <x v="6"/>
    <x v="15"/>
    <x v="7"/>
    <m/>
    <m/>
    <m/>
    <m/>
    <m/>
    <n v="0"/>
    <m/>
    <n v="0"/>
    <n v="0"/>
    <n v="0"/>
    <n v="0"/>
    <m/>
    <n v="0"/>
    <m/>
    <n v="0"/>
    <n v="0"/>
    <n v="0"/>
    <n v="0"/>
    <m/>
    <n v="0"/>
    <n v="0"/>
    <m/>
  </r>
  <r>
    <n v="3124"/>
    <x v="2"/>
    <x v="9"/>
    <x v="4"/>
    <m/>
    <m/>
    <x v="35"/>
    <x v="6"/>
    <x v="15"/>
    <x v="7"/>
    <m/>
    <m/>
    <m/>
    <m/>
    <m/>
    <n v="0"/>
    <m/>
    <n v="0"/>
    <n v="0"/>
    <n v="0"/>
    <n v="0"/>
    <m/>
    <n v="0"/>
    <m/>
    <n v="0"/>
    <n v="0"/>
    <n v="0"/>
    <n v="0"/>
    <m/>
    <n v="0"/>
    <n v="0"/>
    <m/>
  </r>
  <r>
    <n v="3125"/>
    <x v="2"/>
    <x v="9"/>
    <x v="4"/>
    <m/>
    <m/>
    <x v="35"/>
    <x v="6"/>
    <x v="15"/>
    <x v="7"/>
    <m/>
    <m/>
    <m/>
    <m/>
    <m/>
    <n v="0"/>
    <m/>
    <n v="0"/>
    <n v="0"/>
    <n v="0"/>
    <n v="0"/>
    <m/>
    <n v="0"/>
    <m/>
    <n v="0"/>
    <n v="0"/>
    <n v="0"/>
    <n v="0"/>
    <m/>
    <n v="0"/>
    <n v="0"/>
    <m/>
  </r>
  <r>
    <n v="3126"/>
    <x v="2"/>
    <x v="9"/>
    <x v="4"/>
    <m/>
    <m/>
    <x v="35"/>
    <x v="6"/>
    <x v="15"/>
    <x v="7"/>
    <m/>
    <m/>
    <m/>
    <m/>
    <m/>
    <n v="0"/>
    <m/>
    <n v="0"/>
    <n v="0"/>
    <n v="0"/>
    <n v="0"/>
    <m/>
    <n v="0"/>
    <m/>
    <n v="0"/>
    <n v="0"/>
    <n v="0"/>
    <n v="0"/>
    <m/>
    <n v="0"/>
    <n v="0"/>
    <m/>
  </r>
  <r>
    <n v="3127"/>
    <x v="2"/>
    <x v="9"/>
    <x v="4"/>
    <m/>
    <m/>
    <x v="35"/>
    <x v="6"/>
    <x v="15"/>
    <x v="7"/>
    <m/>
    <m/>
    <m/>
    <m/>
    <m/>
    <n v="0"/>
    <m/>
    <n v="0"/>
    <n v="0"/>
    <n v="0"/>
    <n v="0"/>
    <m/>
    <n v="0"/>
    <m/>
    <n v="0"/>
    <n v="0"/>
    <n v="0"/>
    <n v="0"/>
    <m/>
    <n v="0"/>
    <n v="0"/>
    <m/>
  </r>
  <r>
    <n v="3128"/>
    <x v="2"/>
    <x v="9"/>
    <x v="4"/>
    <m/>
    <m/>
    <x v="35"/>
    <x v="6"/>
    <x v="15"/>
    <x v="7"/>
    <m/>
    <m/>
    <m/>
    <m/>
    <m/>
    <n v="0"/>
    <m/>
    <n v="0"/>
    <n v="0"/>
    <n v="0"/>
    <n v="0"/>
    <m/>
    <n v="0"/>
    <m/>
    <n v="0"/>
    <n v="0"/>
    <n v="0"/>
    <n v="0"/>
    <m/>
    <n v="0"/>
    <n v="0"/>
    <m/>
  </r>
  <r>
    <n v="3129"/>
    <x v="2"/>
    <x v="9"/>
    <x v="4"/>
    <m/>
    <m/>
    <x v="35"/>
    <x v="6"/>
    <x v="15"/>
    <x v="7"/>
    <m/>
    <m/>
    <m/>
    <m/>
    <m/>
    <n v="0"/>
    <m/>
    <n v="0"/>
    <n v="0"/>
    <n v="0"/>
    <n v="0"/>
    <m/>
    <n v="0"/>
    <m/>
    <n v="0"/>
    <n v="0"/>
    <n v="0"/>
    <n v="0"/>
    <m/>
    <n v="0"/>
    <n v="0"/>
    <m/>
  </r>
  <r>
    <n v="3130"/>
    <x v="2"/>
    <x v="9"/>
    <x v="4"/>
    <m/>
    <m/>
    <x v="35"/>
    <x v="6"/>
    <x v="15"/>
    <x v="7"/>
    <m/>
    <m/>
    <m/>
    <m/>
    <m/>
    <n v="0"/>
    <m/>
    <n v="0"/>
    <n v="0"/>
    <n v="0"/>
    <n v="0"/>
    <m/>
    <n v="0"/>
    <m/>
    <n v="0"/>
    <n v="0"/>
    <n v="0"/>
    <n v="0"/>
    <m/>
    <n v="0"/>
    <n v="0"/>
    <m/>
  </r>
  <r>
    <n v="3131"/>
    <x v="2"/>
    <x v="9"/>
    <x v="4"/>
    <m/>
    <m/>
    <x v="35"/>
    <x v="6"/>
    <x v="15"/>
    <x v="7"/>
    <m/>
    <m/>
    <m/>
    <m/>
    <m/>
    <n v="0"/>
    <m/>
    <n v="0"/>
    <n v="0"/>
    <n v="0"/>
    <n v="0"/>
    <m/>
    <n v="0"/>
    <m/>
    <n v="0"/>
    <n v="0"/>
    <n v="0"/>
    <n v="0"/>
    <m/>
    <n v="0"/>
    <n v="0"/>
    <m/>
  </r>
  <r>
    <n v="3132"/>
    <x v="2"/>
    <x v="9"/>
    <x v="4"/>
    <m/>
    <m/>
    <x v="35"/>
    <x v="6"/>
    <x v="15"/>
    <x v="7"/>
    <m/>
    <m/>
    <m/>
    <m/>
    <m/>
    <n v="0"/>
    <m/>
    <n v="0"/>
    <n v="0"/>
    <n v="0"/>
    <n v="0"/>
    <m/>
    <n v="0"/>
    <m/>
    <n v="0"/>
    <n v="0"/>
    <n v="0"/>
    <n v="0"/>
    <m/>
    <n v="0"/>
    <n v="0"/>
    <m/>
  </r>
  <r>
    <n v="3133"/>
    <x v="2"/>
    <x v="9"/>
    <x v="4"/>
    <m/>
    <m/>
    <x v="35"/>
    <x v="6"/>
    <x v="15"/>
    <x v="7"/>
    <m/>
    <m/>
    <m/>
    <m/>
    <m/>
    <n v="0"/>
    <m/>
    <n v="0"/>
    <n v="0"/>
    <n v="0"/>
    <n v="0"/>
    <m/>
    <n v="0"/>
    <m/>
    <n v="0"/>
    <n v="0"/>
    <n v="0"/>
    <n v="0"/>
    <m/>
    <n v="0"/>
    <n v="0"/>
    <m/>
  </r>
  <r>
    <n v="3134"/>
    <x v="2"/>
    <x v="9"/>
    <x v="4"/>
    <m/>
    <m/>
    <x v="35"/>
    <x v="6"/>
    <x v="15"/>
    <x v="7"/>
    <m/>
    <m/>
    <m/>
    <m/>
    <m/>
    <n v="0"/>
    <m/>
    <n v="0"/>
    <n v="0"/>
    <n v="0"/>
    <n v="0"/>
    <m/>
    <n v="0"/>
    <m/>
    <n v="0"/>
    <n v="0"/>
    <n v="0"/>
    <n v="0"/>
    <m/>
    <n v="0"/>
    <n v="0"/>
    <m/>
  </r>
  <r>
    <n v="3135"/>
    <x v="2"/>
    <x v="9"/>
    <x v="4"/>
    <m/>
    <m/>
    <x v="35"/>
    <x v="6"/>
    <x v="15"/>
    <x v="7"/>
    <m/>
    <m/>
    <m/>
    <m/>
    <m/>
    <n v="0"/>
    <m/>
    <n v="0"/>
    <n v="0"/>
    <n v="0"/>
    <n v="0"/>
    <m/>
    <n v="0"/>
    <m/>
    <n v="0"/>
    <n v="0"/>
    <n v="0"/>
    <n v="0"/>
    <m/>
    <n v="0"/>
    <n v="0"/>
    <m/>
  </r>
  <r>
    <n v="3136"/>
    <x v="2"/>
    <x v="9"/>
    <x v="4"/>
    <m/>
    <m/>
    <x v="35"/>
    <x v="6"/>
    <x v="15"/>
    <x v="7"/>
    <m/>
    <m/>
    <m/>
    <m/>
    <m/>
    <n v="0"/>
    <m/>
    <n v="0"/>
    <n v="0"/>
    <n v="0"/>
    <n v="0"/>
    <m/>
    <n v="0"/>
    <m/>
    <n v="0"/>
    <n v="0"/>
    <n v="0"/>
    <n v="0"/>
    <m/>
    <n v="0"/>
    <n v="0"/>
    <m/>
  </r>
  <r>
    <n v="3137"/>
    <x v="2"/>
    <x v="9"/>
    <x v="4"/>
    <m/>
    <m/>
    <x v="35"/>
    <x v="6"/>
    <x v="15"/>
    <x v="7"/>
    <m/>
    <m/>
    <m/>
    <m/>
    <m/>
    <n v="0"/>
    <m/>
    <n v="0"/>
    <n v="0"/>
    <n v="0"/>
    <n v="0"/>
    <m/>
    <n v="0"/>
    <m/>
    <n v="0"/>
    <n v="0"/>
    <n v="0"/>
    <n v="0"/>
    <m/>
    <n v="0"/>
    <n v="0"/>
    <m/>
  </r>
  <r>
    <n v="3138"/>
    <x v="2"/>
    <x v="9"/>
    <x v="4"/>
    <m/>
    <m/>
    <x v="35"/>
    <x v="6"/>
    <x v="15"/>
    <x v="7"/>
    <m/>
    <m/>
    <m/>
    <m/>
    <m/>
    <n v="0"/>
    <m/>
    <n v="0"/>
    <n v="0"/>
    <n v="0"/>
    <n v="0"/>
    <m/>
    <n v="0"/>
    <m/>
    <n v="0"/>
    <n v="0"/>
    <n v="0"/>
    <n v="0"/>
    <m/>
    <n v="0"/>
    <n v="0"/>
    <m/>
  </r>
  <r>
    <n v="3139"/>
    <x v="2"/>
    <x v="9"/>
    <x v="4"/>
    <m/>
    <m/>
    <x v="35"/>
    <x v="6"/>
    <x v="15"/>
    <x v="7"/>
    <m/>
    <m/>
    <m/>
    <m/>
    <m/>
    <n v="0"/>
    <m/>
    <n v="0"/>
    <n v="0"/>
    <n v="0"/>
    <n v="0"/>
    <m/>
    <n v="0"/>
    <m/>
    <n v="0"/>
    <n v="0"/>
    <n v="0"/>
    <n v="0"/>
    <m/>
    <n v="0"/>
    <n v="0"/>
    <m/>
  </r>
  <r>
    <n v="3140"/>
    <x v="2"/>
    <x v="9"/>
    <x v="4"/>
    <m/>
    <m/>
    <x v="35"/>
    <x v="6"/>
    <x v="15"/>
    <x v="7"/>
    <m/>
    <m/>
    <m/>
    <m/>
    <m/>
    <n v="0"/>
    <m/>
    <n v="0"/>
    <n v="0"/>
    <n v="0"/>
    <n v="0"/>
    <m/>
    <n v="0"/>
    <m/>
    <n v="0"/>
    <n v="0"/>
    <n v="0"/>
    <n v="0"/>
    <m/>
    <n v="0"/>
    <n v="0"/>
    <m/>
  </r>
  <r>
    <n v="3141"/>
    <x v="2"/>
    <x v="9"/>
    <x v="4"/>
    <m/>
    <m/>
    <x v="35"/>
    <x v="6"/>
    <x v="15"/>
    <x v="7"/>
    <m/>
    <m/>
    <m/>
    <m/>
    <m/>
    <n v="0"/>
    <m/>
    <n v="0"/>
    <n v="0"/>
    <n v="0"/>
    <n v="0"/>
    <m/>
    <n v="0"/>
    <m/>
    <n v="0"/>
    <n v="0"/>
    <n v="0"/>
    <n v="0"/>
    <m/>
    <n v="0"/>
    <n v="0"/>
    <m/>
  </r>
  <r>
    <n v="3142"/>
    <x v="2"/>
    <x v="9"/>
    <x v="4"/>
    <m/>
    <m/>
    <x v="35"/>
    <x v="6"/>
    <x v="15"/>
    <x v="7"/>
    <m/>
    <m/>
    <m/>
    <m/>
    <m/>
    <n v="0"/>
    <m/>
    <n v="0"/>
    <n v="0"/>
    <n v="0"/>
    <n v="0"/>
    <m/>
    <n v="0"/>
    <m/>
    <n v="0"/>
    <n v="0"/>
    <n v="0"/>
    <n v="0"/>
    <m/>
    <n v="0"/>
    <n v="0"/>
    <m/>
  </r>
  <r>
    <n v="3143"/>
    <x v="2"/>
    <x v="9"/>
    <x v="4"/>
    <m/>
    <m/>
    <x v="35"/>
    <x v="6"/>
    <x v="15"/>
    <x v="7"/>
    <m/>
    <m/>
    <m/>
    <m/>
    <m/>
    <n v="0"/>
    <m/>
    <n v="0"/>
    <n v="0"/>
    <n v="0"/>
    <n v="0"/>
    <m/>
    <n v="0"/>
    <m/>
    <n v="0"/>
    <n v="0"/>
    <n v="0"/>
    <n v="0"/>
    <m/>
    <n v="0"/>
    <n v="0"/>
    <m/>
  </r>
  <r>
    <n v="3144"/>
    <x v="2"/>
    <x v="9"/>
    <x v="4"/>
    <m/>
    <m/>
    <x v="35"/>
    <x v="6"/>
    <x v="15"/>
    <x v="7"/>
    <m/>
    <m/>
    <m/>
    <m/>
    <m/>
    <n v="0"/>
    <m/>
    <n v="0"/>
    <n v="0"/>
    <n v="0"/>
    <n v="0"/>
    <m/>
    <n v="0"/>
    <m/>
    <n v="0"/>
    <n v="0"/>
    <n v="0"/>
    <n v="0"/>
    <m/>
    <n v="0"/>
    <n v="0"/>
    <m/>
  </r>
  <r>
    <n v="3145"/>
    <x v="2"/>
    <x v="9"/>
    <x v="4"/>
    <m/>
    <m/>
    <x v="35"/>
    <x v="6"/>
    <x v="15"/>
    <x v="7"/>
    <m/>
    <m/>
    <m/>
    <m/>
    <m/>
    <n v="0"/>
    <m/>
    <n v="0"/>
    <n v="0"/>
    <n v="0"/>
    <n v="0"/>
    <m/>
    <n v="0"/>
    <m/>
    <n v="0"/>
    <n v="0"/>
    <n v="0"/>
    <n v="0"/>
    <m/>
    <n v="0"/>
    <n v="0"/>
    <m/>
  </r>
  <r>
    <n v="3146"/>
    <x v="2"/>
    <x v="9"/>
    <x v="4"/>
    <m/>
    <m/>
    <x v="35"/>
    <x v="6"/>
    <x v="15"/>
    <x v="7"/>
    <m/>
    <m/>
    <m/>
    <m/>
    <m/>
    <n v="0"/>
    <m/>
    <n v="0"/>
    <n v="0"/>
    <n v="0"/>
    <n v="0"/>
    <m/>
    <n v="0"/>
    <m/>
    <n v="0"/>
    <n v="0"/>
    <n v="0"/>
    <n v="0"/>
    <m/>
    <n v="0"/>
    <n v="0"/>
    <m/>
  </r>
  <r>
    <n v="3147"/>
    <x v="2"/>
    <x v="9"/>
    <x v="4"/>
    <m/>
    <m/>
    <x v="35"/>
    <x v="6"/>
    <x v="15"/>
    <x v="7"/>
    <m/>
    <m/>
    <m/>
    <m/>
    <m/>
    <n v="0"/>
    <m/>
    <n v="0"/>
    <n v="0"/>
    <n v="0"/>
    <n v="0"/>
    <m/>
    <n v="0"/>
    <m/>
    <n v="0"/>
    <n v="0"/>
    <n v="0"/>
    <n v="0"/>
    <m/>
    <n v="0"/>
    <n v="0"/>
    <m/>
  </r>
  <r>
    <n v="3148"/>
    <x v="2"/>
    <x v="9"/>
    <x v="4"/>
    <m/>
    <m/>
    <x v="35"/>
    <x v="6"/>
    <x v="15"/>
    <x v="7"/>
    <m/>
    <m/>
    <m/>
    <m/>
    <m/>
    <n v="0"/>
    <m/>
    <n v="0"/>
    <n v="0"/>
    <n v="0"/>
    <n v="0"/>
    <m/>
    <n v="0"/>
    <m/>
    <n v="0"/>
    <n v="0"/>
    <n v="0"/>
    <n v="0"/>
    <m/>
    <n v="0"/>
    <n v="0"/>
    <m/>
  </r>
  <r>
    <n v="3149"/>
    <x v="2"/>
    <x v="9"/>
    <x v="4"/>
    <m/>
    <m/>
    <x v="35"/>
    <x v="6"/>
    <x v="15"/>
    <x v="7"/>
    <m/>
    <m/>
    <m/>
    <m/>
    <m/>
    <n v="0"/>
    <m/>
    <n v="0"/>
    <n v="0"/>
    <n v="0"/>
    <n v="0"/>
    <m/>
    <n v="0"/>
    <m/>
    <n v="0"/>
    <n v="0"/>
    <n v="0"/>
    <n v="0"/>
    <m/>
    <n v="0"/>
    <n v="0"/>
    <m/>
  </r>
  <r>
    <n v="3150"/>
    <x v="2"/>
    <x v="9"/>
    <x v="4"/>
    <m/>
    <m/>
    <x v="35"/>
    <x v="6"/>
    <x v="15"/>
    <x v="7"/>
    <m/>
    <m/>
    <m/>
    <m/>
    <m/>
    <n v="0"/>
    <m/>
    <n v="0"/>
    <n v="0"/>
    <n v="0"/>
    <n v="0"/>
    <m/>
    <n v="0"/>
    <m/>
    <n v="0"/>
    <n v="0"/>
    <n v="0"/>
    <n v="0"/>
    <m/>
    <n v="0"/>
    <n v="0"/>
    <m/>
  </r>
  <r>
    <n v="3151"/>
    <x v="2"/>
    <x v="9"/>
    <x v="4"/>
    <m/>
    <m/>
    <x v="35"/>
    <x v="6"/>
    <x v="15"/>
    <x v="7"/>
    <m/>
    <m/>
    <m/>
    <m/>
    <m/>
    <n v="0"/>
    <m/>
    <n v="0"/>
    <n v="0"/>
    <n v="0"/>
    <n v="0"/>
    <m/>
    <n v="0"/>
    <m/>
    <n v="0"/>
    <n v="0"/>
    <n v="0"/>
    <n v="0"/>
    <m/>
    <n v="0"/>
    <n v="0"/>
    <m/>
  </r>
  <r>
    <n v="3152"/>
    <x v="2"/>
    <x v="9"/>
    <x v="4"/>
    <m/>
    <m/>
    <x v="35"/>
    <x v="6"/>
    <x v="15"/>
    <x v="7"/>
    <m/>
    <m/>
    <m/>
    <m/>
    <m/>
    <n v="0"/>
    <m/>
    <n v="0"/>
    <n v="0"/>
    <n v="0"/>
    <n v="0"/>
    <m/>
    <n v="0"/>
    <m/>
    <n v="0"/>
    <n v="0"/>
    <n v="0"/>
    <n v="0"/>
    <m/>
    <n v="0"/>
    <n v="0"/>
    <m/>
  </r>
  <r>
    <n v="3153"/>
    <x v="2"/>
    <x v="9"/>
    <x v="4"/>
    <m/>
    <m/>
    <x v="35"/>
    <x v="6"/>
    <x v="15"/>
    <x v="7"/>
    <m/>
    <m/>
    <m/>
    <m/>
    <m/>
    <n v="0"/>
    <m/>
    <n v="0"/>
    <n v="0"/>
    <n v="0"/>
    <n v="0"/>
    <m/>
    <n v="0"/>
    <m/>
    <n v="0"/>
    <n v="0"/>
    <n v="0"/>
    <n v="0"/>
    <m/>
    <n v="0"/>
    <n v="0"/>
    <m/>
  </r>
  <r>
    <n v="3154"/>
    <x v="2"/>
    <x v="9"/>
    <x v="4"/>
    <m/>
    <m/>
    <x v="35"/>
    <x v="6"/>
    <x v="15"/>
    <x v="7"/>
    <m/>
    <m/>
    <m/>
    <m/>
    <m/>
    <n v="0"/>
    <m/>
    <n v="0"/>
    <n v="0"/>
    <n v="0"/>
    <n v="0"/>
    <m/>
    <n v="0"/>
    <m/>
    <n v="0"/>
    <n v="0"/>
    <n v="0"/>
    <n v="0"/>
    <m/>
    <n v="0"/>
    <n v="0"/>
    <m/>
  </r>
  <r>
    <n v="3155"/>
    <x v="2"/>
    <x v="9"/>
    <x v="4"/>
    <m/>
    <m/>
    <x v="35"/>
    <x v="6"/>
    <x v="15"/>
    <x v="7"/>
    <m/>
    <m/>
    <m/>
    <m/>
    <m/>
    <n v="0"/>
    <m/>
    <n v="0"/>
    <n v="0"/>
    <n v="0"/>
    <n v="0"/>
    <m/>
    <n v="0"/>
    <m/>
    <n v="0"/>
    <n v="0"/>
    <n v="0"/>
    <n v="0"/>
    <m/>
    <n v="0"/>
    <n v="0"/>
    <m/>
  </r>
  <r>
    <n v="3156"/>
    <x v="2"/>
    <x v="9"/>
    <x v="4"/>
    <m/>
    <m/>
    <x v="35"/>
    <x v="6"/>
    <x v="15"/>
    <x v="7"/>
    <m/>
    <m/>
    <m/>
    <m/>
    <m/>
    <n v="0"/>
    <m/>
    <n v="0"/>
    <n v="0"/>
    <n v="0"/>
    <n v="0"/>
    <m/>
    <n v="0"/>
    <m/>
    <n v="0"/>
    <n v="0"/>
    <n v="0"/>
    <n v="0"/>
    <m/>
    <n v="0"/>
    <n v="0"/>
    <m/>
  </r>
  <r>
    <n v="3157"/>
    <x v="2"/>
    <x v="9"/>
    <x v="4"/>
    <m/>
    <m/>
    <x v="35"/>
    <x v="6"/>
    <x v="15"/>
    <x v="7"/>
    <m/>
    <m/>
    <m/>
    <m/>
    <m/>
    <n v="0"/>
    <m/>
    <n v="0"/>
    <n v="0"/>
    <n v="0"/>
    <n v="0"/>
    <m/>
    <n v="0"/>
    <m/>
    <n v="0"/>
    <n v="0"/>
    <n v="0"/>
    <n v="0"/>
    <m/>
    <n v="0"/>
    <n v="0"/>
    <m/>
  </r>
  <r>
    <n v="3158"/>
    <x v="2"/>
    <x v="9"/>
    <x v="4"/>
    <m/>
    <m/>
    <x v="35"/>
    <x v="6"/>
    <x v="15"/>
    <x v="7"/>
    <m/>
    <m/>
    <m/>
    <m/>
    <m/>
    <n v="0"/>
    <m/>
    <n v="0"/>
    <n v="0"/>
    <n v="0"/>
    <n v="0"/>
    <m/>
    <n v="0"/>
    <m/>
    <n v="0"/>
    <n v="0"/>
    <n v="0"/>
    <n v="0"/>
    <m/>
    <n v="0"/>
    <n v="0"/>
    <m/>
  </r>
  <r>
    <n v="3159"/>
    <x v="2"/>
    <x v="9"/>
    <x v="4"/>
    <m/>
    <m/>
    <x v="35"/>
    <x v="6"/>
    <x v="15"/>
    <x v="7"/>
    <m/>
    <m/>
    <m/>
    <m/>
    <m/>
    <n v="0"/>
    <m/>
    <n v="0"/>
    <n v="0"/>
    <n v="0"/>
    <n v="0"/>
    <m/>
    <n v="0"/>
    <m/>
    <n v="0"/>
    <n v="0"/>
    <n v="0"/>
    <n v="0"/>
    <m/>
    <n v="0"/>
    <n v="0"/>
    <m/>
  </r>
  <r>
    <n v="3160"/>
    <x v="2"/>
    <x v="9"/>
    <x v="4"/>
    <m/>
    <m/>
    <x v="35"/>
    <x v="6"/>
    <x v="15"/>
    <x v="7"/>
    <m/>
    <m/>
    <m/>
    <m/>
    <m/>
    <n v="0"/>
    <m/>
    <n v="0"/>
    <n v="0"/>
    <n v="0"/>
    <n v="0"/>
    <m/>
    <n v="0"/>
    <m/>
    <n v="0"/>
    <n v="0"/>
    <n v="0"/>
    <n v="0"/>
    <m/>
    <n v="0"/>
    <n v="0"/>
    <m/>
  </r>
  <r>
    <n v="3161"/>
    <x v="2"/>
    <x v="9"/>
    <x v="4"/>
    <m/>
    <m/>
    <x v="35"/>
    <x v="6"/>
    <x v="15"/>
    <x v="7"/>
    <m/>
    <m/>
    <m/>
    <m/>
    <m/>
    <n v="0"/>
    <m/>
    <n v="0"/>
    <n v="0"/>
    <n v="0"/>
    <n v="0"/>
    <m/>
    <n v="0"/>
    <m/>
    <n v="0"/>
    <n v="0"/>
    <n v="0"/>
    <n v="0"/>
    <m/>
    <n v="0"/>
    <n v="0"/>
    <m/>
  </r>
  <r>
    <n v="3162"/>
    <x v="2"/>
    <x v="9"/>
    <x v="4"/>
    <m/>
    <m/>
    <x v="35"/>
    <x v="6"/>
    <x v="15"/>
    <x v="7"/>
    <m/>
    <m/>
    <m/>
    <m/>
    <m/>
    <n v="0"/>
    <m/>
    <n v="0"/>
    <n v="0"/>
    <n v="0"/>
    <n v="0"/>
    <m/>
    <n v="0"/>
    <m/>
    <n v="0"/>
    <n v="0"/>
    <n v="0"/>
    <n v="0"/>
    <m/>
    <n v="0"/>
    <n v="0"/>
    <m/>
  </r>
  <r>
    <n v="3163"/>
    <x v="2"/>
    <x v="9"/>
    <x v="4"/>
    <m/>
    <m/>
    <x v="35"/>
    <x v="6"/>
    <x v="15"/>
    <x v="7"/>
    <m/>
    <m/>
    <m/>
    <m/>
    <m/>
    <n v="0"/>
    <m/>
    <n v="0"/>
    <n v="0"/>
    <n v="0"/>
    <n v="0"/>
    <m/>
    <n v="0"/>
    <m/>
    <n v="0"/>
    <n v="0"/>
    <n v="0"/>
    <n v="0"/>
    <m/>
    <n v="0"/>
    <n v="0"/>
    <m/>
  </r>
  <r>
    <n v="3164"/>
    <x v="2"/>
    <x v="9"/>
    <x v="4"/>
    <m/>
    <m/>
    <x v="35"/>
    <x v="6"/>
    <x v="15"/>
    <x v="7"/>
    <m/>
    <m/>
    <m/>
    <m/>
    <m/>
    <n v="0"/>
    <m/>
    <n v="0"/>
    <n v="0"/>
    <n v="0"/>
    <n v="0"/>
    <m/>
    <n v="0"/>
    <m/>
    <n v="0"/>
    <n v="0"/>
    <n v="0"/>
    <n v="0"/>
    <m/>
    <n v="0"/>
    <n v="0"/>
    <m/>
  </r>
  <r>
    <n v="3165"/>
    <x v="2"/>
    <x v="9"/>
    <x v="4"/>
    <m/>
    <m/>
    <x v="35"/>
    <x v="6"/>
    <x v="15"/>
    <x v="7"/>
    <m/>
    <m/>
    <m/>
    <m/>
    <m/>
    <n v="0"/>
    <m/>
    <n v="0"/>
    <n v="0"/>
    <n v="0"/>
    <n v="0"/>
    <m/>
    <n v="0"/>
    <m/>
    <n v="0"/>
    <n v="0"/>
    <n v="0"/>
    <n v="0"/>
    <m/>
    <n v="0"/>
    <n v="0"/>
    <m/>
  </r>
  <r>
    <n v="3166"/>
    <x v="2"/>
    <x v="9"/>
    <x v="4"/>
    <m/>
    <m/>
    <x v="35"/>
    <x v="6"/>
    <x v="15"/>
    <x v="7"/>
    <m/>
    <m/>
    <m/>
    <m/>
    <m/>
    <n v="0"/>
    <m/>
    <n v="0"/>
    <n v="0"/>
    <n v="0"/>
    <n v="0"/>
    <m/>
    <n v="0"/>
    <m/>
    <n v="0"/>
    <n v="0"/>
    <n v="0"/>
    <n v="0"/>
    <m/>
    <n v="0"/>
    <n v="0"/>
    <m/>
  </r>
  <r>
    <n v="3167"/>
    <x v="2"/>
    <x v="9"/>
    <x v="4"/>
    <m/>
    <m/>
    <x v="35"/>
    <x v="6"/>
    <x v="15"/>
    <x v="7"/>
    <m/>
    <m/>
    <m/>
    <m/>
    <m/>
    <n v="0"/>
    <m/>
    <n v="0"/>
    <n v="0"/>
    <n v="0"/>
    <n v="0"/>
    <m/>
    <n v="0"/>
    <m/>
    <n v="0"/>
    <n v="0"/>
    <n v="0"/>
    <n v="0"/>
    <m/>
    <n v="0"/>
    <n v="0"/>
    <m/>
  </r>
  <r>
    <n v="3168"/>
    <x v="2"/>
    <x v="9"/>
    <x v="4"/>
    <m/>
    <m/>
    <x v="35"/>
    <x v="6"/>
    <x v="15"/>
    <x v="7"/>
    <m/>
    <m/>
    <m/>
    <m/>
    <m/>
    <n v="0"/>
    <m/>
    <n v="0"/>
    <n v="0"/>
    <n v="0"/>
    <n v="0"/>
    <m/>
    <n v="0"/>
    <m/>
    <n v="0"/>
    <n v="0"/>
    <n v="0"/>
    <n v="0"/>
    <m/>
    <n v="0"/>
    <n v="0"/>
    <m/>
  </r>
  <r>
    <n v="3169"/>
    <x v="2"/>
    <x v="9"/>
    <x v="4"/>
    <m/>
    <m/>
    <x v="35"/>
    <x v="6"/>
    <x v="15"/>
    <x v="7"/>
    <m/>
    <m/>
    <m/>
    <m/>
    <m/>
    <n v="0"/>
    <m/>
    <n v="0"/>
    <n v="0"/>
    <n v="0"/>
    <n v="0"/>
    <m/>
    <n v="0"/>
    <m/>
    <n v="0"/>
    <n v="0"/>
    <n v="0"/>
    <n v="0"/>
    <m/>
    <n v="0"/>
    <n v="0"/>
    <m/>
  </r>
  <r>
    <n v="3170"/>
    <x v="2"/>
    <x v="9"/>
    <x v="4"/>
    <m/>
    <m/>
    <x v="35"/>
    <x v="6"/>
    <x v="15"/>
    <x v="7"/>
    <m/>
    <m/>
    <m/>
    <m/>
    <m/>
    <n v="0"/>
    <m/>
    <n v="0"/>
    <n v="0"/>
    <n v="0"/>
    <n v="0"/>
    <m/>
    <n v="0"/>
    <m/>
    <n v="0"/>
    <n v="0"/>
    <n v="0"/>
    <n v="0"/>
    <m/>
    <n v="0"/>
    <n v="0"/>
    <m/>
  </r>
  <r>
    <n v="3171"/>
    <x v="2"/>
    <x v="9"/>
    <x v="4"/>
    <m/>
    <m/>
    <x v="35"/>
    <x v="6"/>
    <x v="15"/>
    <x v="7"/>
    <m/>
    <m/>
    <m/>
    <m/>
    <m/>
    <n v="0"/>
    <m/>
    <n v="0"/>
    <n v="0"/>
    <n v="0"/>
    <n v="0"/>
    <m/>
    <n v="0"/>
    <m/>
    <n v="0"/>
    <n v="0"/>
    <n v="0"/>
    <n v="0"/>
    <m/>
    <n v="0"/>
    <n v="0"/>
    <m/>
  </r>
  <r>
    <n v="3172"/>
    <x v="2"/>
    <x v="9"/>
    <x v="4"/>
    <m/>
    <m/>
    <x v="35"/>
    <x v="6"/>
    <x v="15"/>
    <x v="7"/>
    <m/>
    <m/>
    <m/>
    <m/>
    <m/>
    <n v="0"/>
    <m/>
    <n v="0"/>
    <n v="0"/>
    <n v="0"/>
    <n v="0"/>
    <m/>
    <n v="0"/>
    <m/>
    <n v="0"/>
    <n v="0"/>
    <n v="0"/>
    <n v="0"/>
    <m/>
    <n v="0"/>
    <n v="0"/>
    <m/>
  </r>
  <r>
    <n v="3173"/>
    <x v="2"/>
    <x v="9"/>
    <x v="4"/>
    <m/>
    <m/>
    <x v="35"/>
    <x v="6"/>
    <x v="15"/>
    <x v="7"/>
    <m/>
    <m/>
    <m/>
    <m/>
    <m/>
    <n v="0"/>
    <m/>
    <n v="0"/>
    <n v="0"/>
    <n v="0"/>
    <n v="0"/>
    <m/>
    <n v="0"/>
    <m/>
    <n v="0"/>
    <n v="0"/>
    <n v="0"/>
    <n v="0"/>
    <m/>
    <n v="0"/>
    <n v="0"/>
    <m/>
  </r>
  <r>
    <n v="3174"/>
    <x v="2"/>
    <x v="9"/>
    <x v="4"/>
    <m/>
    <m/>
    <x v="35"/>
    <x v="6"/>
    <x v="15"/>
    <x v="7"/>
    <m/>
    <m/>
    <m/>
    <m/>
    <m/>
    <n v="0"/>
    <m/>
    <n v="0"/>
    <n v="0"/>
    <n v="0"/>
    <n v="0"/>
    <m/>
    <n v="0"/>
    <m/>
    <n v="0"/>
    <n v="0"/>
    <n v="0"/>
    <n v="0"/>
    <m/>
    <n v="0"/>
    <n v="0"/>
    <m/>
  </r>
  <r>
    <n v="3175"/>
    <x v="2"/>
    <x v="9"/>
    <x v="4"/>
    <m/>
    <m/>
    <x v="35"/>
    <x v="6"/>
    <x v="15"/>
    <x v="7"/>
    <m/>
    <m/>
    <m/>
    <m/>
    <m/>
    <n v="0"/>
    <m/>
    <n v="0"/>
    <n v="0"/>
    <n v="0"/>
    <n v="0"/>
    <m/>
    <n v="0"/>
    <m/>
    <n v="0"/>
    <n v="0"/>
    <n v="0"/>
    <n v="0"/>
    <m/>
    <n v="0"/>
    <n v="0"/>
    <m/>
  </r>
  <r>
    <n v="3176"/>
    <x v="2"/>
    <x v="9"/>
    <x v="4"/>
    <m/>
    <m/>
    <x v="35"/>
    <x v="6"/>
    <x v="15"/>
    <x v="7"/>
    <m/>
    <m/>
    <m/>
    <m/>
    <m/>
    <n v="0"/>
    <m/>
    <n v="0"/>
    <n v="0"/>
    <n v="0"/>
    <n v="0"/>
    <m/>
    <n v="0"/>
    <m/>
    <n v="0"/>
    <n v="0"/>
    <n v="0"/>
    <n v="0"/>
    <m/>
    <n v="0"/>
    <n v="0"/>
    <m/>
  </r>
  <r>
    <n v="3177"/>
    <x v="2"/>
    <x v="9"/>
    <x v="4"/>
    <m/>
    <m/>
    <x v="35"/>
    <x v="6"/>
    <x v="15"/>
    <x v="7"/>
    <m/>
    <m/>
    <m/>
    <m/>
    <m/>
    <n v="0"/>
    <m/>
    <n v="0"/>
    <n v="0"/>
    <n v="0"/>
    <n v="0"/>
    <m/>
    <n v="0"/>
    <m/>
    <n v="0"/>
    <n v="0"/>
    <n v="0"/>
    <n v="0"/>
    <m/>
    <n v="0"/>
    <n v="0"/>
    <m/>
  </r>
  <r>
    <n v="3178"/>
    <x v="2"/>
    <x v="9"/>
    <x v="4"/>
    <m/>
    <m/>
    <x v="35"/>
    <x v="6"/>
    <x v="15"/>
    <x v="7"/>
    <m/>
    <m/>
    <m/>
    <m/>
    <m/>
    <n v="0"/>
    <m/>
    <n v="0"/>
    <n v="0"/>
    <n v="0"/>
    <n v="0"/>
    <m/>
    <n v="0"/>
    <m/>
    <n v="0"/>
    <n v="0"/>
    <n v="0"/>
    <n v="0"/>
    <m/>
    <n v="0"/>
    <n v="0"/>
    <m/>
  </r>
  <r>
    <n v="3179"/>
    <x v="2"/>
    <x v="9"/>
    <x v="4"/>
    <m/>
    <m/>
    <x v="35"/>
    <x v="6"/>
    <x v="15"/>
    <x v="7"/>
    <m/>
    <m/>
    <m/>
    <m/>
    <m/>
    <n v="0"/>
    <m/>
    <n v="0"/>
    <n v="0"/>
    <n v="0"/>
    <n v="0"/>
    <m/>
    <n v="0"/>
    <m/>
    <n v="0"/>
    <n v="0"/>
    <n v="0"/>
    <n v="0"/>
    <m/>
    <n v="0"/>
    <n v="0"/>
    <m/>
  </r>
  <r>
    <n v="3180"/>
    <x v="2"/>
    <x v="9"/>
    <x v="4"/>
    <m/>
    <m/>
    <x v="35"/>
    <x v="6"/>
    <x v="15"/>
    <x v="7"/>
    <m/>
    <m/>
    <m/>
    <m/>
    <m/>
    <n v="0"/>
    <m/>
    <n v="0"/>
    <n v="0"/>
    <n v="0"/>
    <n v="0"/>
    <m/>
    <n v="0"/>
    <m/>
    <n v="0"/>
    <n v="0"/>
    <n v="0"/>
    <n v="0"/>
    <m/>
    <n v="0"/>
    <n v="0"/>
    <m/>
  </r>
  <r>
    <n v="3181"/>
    <x v="2"/>
    <x v="9"/>
    <x v="4"/>
    <m/>
    <m/>
    <x v="35"/>
    <x v="6"/>
    <x v="15"/>
    <x v="7"/>
    <m/>
    <m/>
    <m/>
    <m/>
    <m/>
    <n v="0"/>
    <m/>
    <n v="0"/>
    <n v="0"/>
    <n v="0"/>
    <n v="0"/>
    <m/>
    <n v="0"/>
    <m/>
    <n v="0"/>
    <n v="0"/>
    <n v="0"/>
    <n v="0"/>
    <m/>
    <n v="0"/>
    <n v="0"/>
    <m/>
  </r>
  <r>
    <n v="3182"/>
    <x v="2"/>
    <x v="9"/>
    <x v="4"/>
    <m/>
    <m/>
    <x v="35"/>
    <x v="6"/>
    <x v="15"/>
    <x v="7"/>
    <m/>
    <m/>
    <m/>
    <m/>
    <m/>
    <n v="0"/>
    <m/>
    <n v="0"/>
    <n v="0"/>
    <n v="0"/>
    <n v="0"/>
    <m/>
    <n v="0"/>
    <m/>
    <n v="0"/>
    <n v="0"/>
    <n v="0"/>
    <n v="0"/>
    <m/>
    <n v="0"/>
    <n v="0"/>
    <m/>
  </r>
  <r>
    <n v="3183"/>
    <x v="2"/>
    <x v="9"/>
    <x v="4"/>
    <m/>
    <m/>
    <x v="35"/>
    <x v="6"/>
    <x v="15"/>
    <x v="7"/>
    <m/>
    <m/>
    <m/>
    <m/>
    <m/>
    <n v="0"/>
    <m/>
    <n v="0"/>
    <n v="0"/>
    <n v="0"/>
    <n v="0"/>
    <m/>
    <n v="0"/>
    <m/>
    <n v="0"/>
    <n v="0"/>
    <n v="0"/>
    <n v="0"/>
    <m/>
    <n v="0"/>
    <n v="0"/>
    <m/>
  </r>
  <r>
    <n v="3184"/>
    <x v="2"/>
    <x v="9"/>
    <x v="4"/>
    <m/>
    <m/>
    <x v="35"/>
    <x v="6"/>
    <x v="15"/>
    <x v="7"/>
    <m/>
    <m/>
    <m/>
    <m/>
    <m/>
    <n v="0"/>
    <m/>
    <n v="0"/>
    <n v="0"/>
    <n v="0"/>
    <n v="0"/>
    <m/>
    <n v="0"/>
    <m/>
    <n v="0"/>
    <n v="0"/>
    <n v="0"/>
    <n v="0"/>
    <m/>
    <n v="0"/>
    <n v="0"/>
    <m/>
  </r>
  <r>
    <n v="3185"/>
    <x v="2"/>
    <x v="9"/>
    <x v="4"/>
    <m/>
    <m/>
    <x v="35"/>
    <x v="6"/>
    <x v="15"/>
    <x v="7"/>
    <m/>
    <m/>
    <m/>
    <m/>
    <m/>
    <n v="0"/>
    <m/>
    <n v="0"/>
    <n v="0"/>
    <n v="0"/>
    <n v="0"/>
    <m/>
    <n v="0"/>
    <m/>
    <n v="0"/>
    <n v="0"/>
    <n v="0"/>
    <n v="0"/>
    <m/>
    <n v="0"/>
    <n v="0"/>
    <m/>
  </r>
  <r>
    <n v="3186"/>
    <x v="2"/>
    <x v="9"/>
    <x v="4"/>
    <m/>
    <m/>
    <x v="35"/>
    <x v="6"/>
    <x v="15"/>
    <x v="7"/>
    <m/>
    <m/>
    <m/>
    <m/>
    <m/>
    <n v="0"/>
    <m/>
    <n v="0"/>
    <n v="0"/>
    <n v="0"/>
    <n v="0"/>
    <m/>
    <n v="0"/>
    <m/>
    <n v="0"/>
    <n v="0"/>
    <n v="0"/>
    <n v="0"/>
    <m/>
    <n v="0"/>
    <n v="0"/>
    <m/>
  </r>
  <r>
    <n v="3187"/>
    <x v="2"/>
    <x v="9"/>
    <x v="4"/>
    <m/>
    <m/>
    <x v="35"/>
    <x v="6"/>
    <x v="15"/>
    <x v="7"/>
    <m/>
    <m/>
    <m/>
    <m/>
    <m/>
    <n v="0"/>
    <m/>
    <n v="0"/>
    <n v="0"/>
    <n v="0"/>
    <n v="0"/>
    <m/>
    <n v="0"/>
    <m/>
    <n v="0"/>
    <n v="0"/>
    <n v="0"/>
    <n v="0"/>
    <m/>
    <n v="0"/>
    <n v="0"/>
    <m/>
  </r>
  <r>
    <n v="3188"/>
    <x v="2"/>
    <x v="9"/>
    <x v="4"/>
    <m/>
    <m/>
    <x v="35"/>
    <x v="6"/>
    <x v="15"/>
    <x v="7"/>
    <m/>
    <m/>
    <m/>
    <m/>
    <m/>
    <n v="0"/>
    <m/>
    <n v="0"/>
    <n v="0"/>
    <n v="0"/>
    <n v="0"/>
    <m/>
    <n v="0"/>
    <m/>
    <n v="0"/>
    <n v="0"/>
    <n v="0"/>
    <n v="0"/>
    <m/>
    <n v="0"/>
    <n v="0"/>
    <m/>
  </r>
  <r>
    <n v="3189"/>
    <x v="2"/>
    <x v="9"/>
    <x v="4"/>
    <m/>
    <m/>
    <x v="35"/>
    <x v="6"/>
    <x v="15"/>
    <x v="7"/>
    <m/>
    <m/>
    <m/>
    <m/>
    <m/>
    <n v="0"/>
    <m/>
    <n v="0"/>
    <n v="0"/>
    <n v="0"/>
    <n v="0"/>
    <m/>
    <n v="0"/>
    <m/>
    <n v="0"/>
    <n v="0"/>
    <n v="0"/>
    <n v="0"/>
    <m/>
    <n v="0"/>
    <n v="0"/>
    <m/>
  </r>
  <r>
    <n v="3190"/>
    <x v="2"/>
    <x v="9"/>
    <x v="4"/>
    <m/>
    <m/>
    <x v="35"/>
    <x v="6"/>
    <x v="15"/>
    <x v="7"/>
    <m/>
    <m/>
    <m/>
    <m/>
    <m/>
    <n v="0"/>
    <m/>
    <n v="0"/>
    <n v="0"/>
    <n v="0"/>
    <n v="0"/>
    <m/>
    <n v="0"/>
    <m/>
    <n v="0"/>
    <n v="0"/>
    <n v="0"/>
    <n v="0"/>
    <m/>
    <n v="0"/>
    <n v="0"/>
    <m/>
  </r>
  <r>
    <n v="3191"/>
    <x v="2"/>
    <x v="9"/>
    <x v="4"/>
    <m/>
    <m/>
    <x v="35"/>
    <x v="6"/>
    <x v="15"/>
    <x v="7"/>
    <m/>
    <m/>
    <m/>
    <m/>
    <m/>
    <n v="0"/>
    <m/>
    <n v="0"/>
    <n v="0"/>
    <n v="0"/>
    <n v="0"/>
    <m/>
    <n v="0"/>
    <m/>
    <n v="0"/>
    <n v="0"/>
    <n v="0"/>
    <n v="0"/>
    <m/>
    <n v="0"/>
    <n v="0"/>
    <m/>
  </r>
  <r>
    <n v="3192"/>
    <x v="2"/>
    <x v="9"/>
    <x v="4"/>
    <m/>
    <m/>
    <x v="35"/>
    <x v="6"/>
    <x v="15"/>
    <x v="7"/>
    <m/>
    <m/>
    <m/>
    <m/>
    <m/>
    <n v="0"/>
    <m/>
    <n v="0"/>
    <n v="0"/>
    <n v="0"/>
    <n v="0"/>
    <m/>
    <n v="0"/>
    <m/>
    <n v="0"/>
    <n v="0"/>
    <n v="0"/>
    <n v="0"/>
    <m/>
    <n v="0"/>
    <n v="0"/>
    <m/>
  </r>
  <r>
    <n v="3193"/>
    <x v="2"/>
    <x v="9"/>
    <x v="4"/>
    <m/>
    <m/>
    <x v="35"/>
    <x v="6"/>
    <x v="15"/>
    <x v="7"/>
    <m/>
    <m/>
    <m/>
    <m/>
    <m/>
    <n v="0"/>
    <m/>
    <n v="0"/>
    <n v="0"/>
    <n v="0"/>
    <n v="0"/>
    <m/>
    <n v="0"/>
    <m/>
    <n v="0"/>
    <n v="0"/>
    <n v="0"/>
    <n v="0"/>
    <m/>
    <n v="0"/>
    <n v="0"/>
    <m/>
  </r>
  <r>
    <n v="3194"/>
    <x v="2"/>
    <x v="9"/>
    <x v="4"/>
    <m/>
    <m/>
    <x v="35"/>
    <x v="6"/>
    <x v="15"/>
    <x v="7"/>
    <m/>
    <m/>
    <m/>
    <m/>
    <m/>
    <n v="0"/>
    <m/>
    <n v="0"/>
    <n v="0"/>
    <n v="0"/>
    <n v="0"/>
    <m/>
    <n v="0"/>
    <m/>
    <n v="0"/>
    <n v="0"/>
    <n v="0"/>
    <n v="0"/>
    <m/>
    <n v="0"/>
    <n v="0"/>
    <m/>
  </r>
  <r>
    <n v="3195"/>
    <x v="2"/>
    <x v="9"/>
    <x v="4"/>
    <m/>
    <m/>
    <x v="35"/>
    <x v="6"/>
    <x v="15"/>
    <x v="7"/>
    <m/>
    <m/>
    <m/>
    <m/>
    <m/>
    <n v="0"/>
    <m/>
    <n v="0"/>
    <n v="0"/>
    <n v="0"/>
    <n v="0"/>
    <m/>
    <n v="0"/>
    <m/>
    <n v="0"/>
    <n v="0"/>
    <n v="0"/>
    <n v="0"/>
    <m/>
    <n v="0"/>
    <n v="0"/>
    <m/>
  </r>
  <r>
    <n v="3196"/>
    <x v="2"/>
    <x v="9"/>
    <x v="4"/>
    <m/>
    <m/>
    <x v="35"/>
    <x v="6"/>
    <x v="15"/>
    <x v="7"/>
    <m/>
    <m/>
    <m/>
    <m/>
    <m/>
    <n v="0"/>
    <m/>
    <n v="0"/>
    <n v="0"/>
    <n v="0"/>
    <n v="0"/>
    <m/>
    <n v="0"/>
    <m/>
    <n v="0"/>
    <n v="0"/>
    <n v="0"/>
    <n v="0"/>
    <m/>
    <n v="0"/>
    <n v="0"/>
    <m/>
  </r>
  <r>
    <n v="3197"/>
    <x v="2"/>
    <x v="9"/>
    <x v="4"/>
    <m/>
    <m/>
    <x v="35"/>
    <x v="6"/>
    <x v="15"/>
    <x v="7"/>
    <m/>
    <m/>
    <m/>
    <m/>
    <m/>
    <n v="0"/>
    <m/>
    <n v="0"/>
    <n v="0"/>
    <n v="0"/>
    <n v="0"/>
    <m/>
    <n v="0"/>
    <m/>
    <n v="0"/>
    <n v="0"/>
    <n v="0"/>
    <n v="0"/>
    <m/>
    <n v="0"/>
    <n v="0"/>
    <m/>
  </r>
  <r>
    <n v="3198"/>
    <x v="2"/>
    <x v="9"/>
    <x v="4"/>
    <m/>
    <m/>
    <x v="35"/>
    <x v="6"/>
    <x v="15"/>
    <x v="7"/>
    <m/>
    <m/>
    <m/>
    <m/>
    <m/>
    <n v="0"/>
    <m/>
    <n v="0"/>
    <n v="0"/>
    <n v="0"/>
    <n v="0"/>
    <m/>
    <n v="0"/>
    <m/>
    <n v="0"/>
    <n v="0"/>
    <n v="0"/>
    <n v="0"/>
    <m/>
    <n v="0"/>
    <n v="0"/>
    <m/>
  </r>
  <r>
    <n v="3199"/>
    <x v="2"/>
    <x v="9"/>
    <x v="4"/>
    <m/>
    <m/>
    <x v="35"/>
    <x v="6"/>
    <x v="15"/>
    <x v="7"/>
    <m/>
    <m/>
    <m/>
    <m/>
    <m/>
    <n v="0"/>
    <m/>
    <n v="0"/>
    <n v="0"/>
    <n v="0"/>
    <n v="0"/>
    <m/>
    <n v="0"/>
    <m/>
    <n v="0"/>
    <n v="0"/>
    <n v="0"/>
    <n v="0"/>
    <m/>
    <n v="0"/>
    <n v="0"/>
    <m/>
  </r>
  <r>
    <n v="3200"/>
    <x v="2"/>
    <x v="9"/>
    <x v="4"/>
    <m/>
    <m/>
    <x v="35"/>
    <x v="6"/>
    <x v="15"/>
    <x v="7"/>
    <m/>
    <m/>
    <m/>
    <m/>
    <m/>
    <n v="0"/>
    <m/>
    <n v="0"/>
    <n v="0"/>
    <n v="0"/>
    <n v="0"/>
    <m/>
    <n v="0"/>
    <m/>
    <n v="0"/>
    <n v="0"/>
    <n v="0"/>
    <n v="0"/>
    <m/>
    <n v="0"/>
    <n v="0"/>
    <m/>
  </r>
  <r>
    <n v="3201"/>
    <x v="2"/>
    <x v="9"/>
    <x v="4"/>
    <m/>
    <m/>
    <x v="35"/>
    <x v="6"/>
    <x v="15"/>
    <x v="7"/>
    <m/>
    <m/>
    <m/>
    <m/>
    <m/>
    <n v="0"/>
    <m/>
    <n v="0"/>
    <n v="0"/>
    <n v="0"/>
    <n v="0"/>
    <m/>
    <n v="0"/>
    <m/>
    <n v="0"/>
    <n v="0"/>
    <n v="0"/>
    <n v="0"/>
    <m/>
    <n v="0"/>
    <n v="0"/>
    <m/>
  </r>
  <r>
    <n v="3202"/>
    <x v="2"/>
    <x v="9"/>
    <x v="4"/>
    <m/>
    <m/>
    <x v="35"/>
    <x v="6"/>
    <x v="15"/>
    <x v="7"/>
    <m/>
    <m/>
    <m/>
    <m/>
    <m/>
    <n v="0"/>
    <m/>
    <n v="0"/>
    <n v="0"/>
    <n v="0"/>
    <n v="0"/>
    <m/>
    <n v="0"/>
    <m/>
    <n v="0"/>
    <n v="0"/>
    <n v="0"/>
    <n v="0"/>
    <m/>
    <n v="0"/>
    <n v="0"/>
    <m/>
  </r>
  <r>
    <n v="3203"/>
    <x v="2"/>
    <x v="9"/>
    <x v="4"/>
    <m/>
    <m/>
    <x v="35"/>
    <x v="6"/>
    <x v="15"/>
    <x v="7"/>
    <m/>
    <m/>
    <m/>
    <m/>
    <m/>
    <n v="0"/>
    <m/>
    <n v="0"/>
    <n v="0"/>
    <n v="0"/>
    <n v="0"/>
    <m/>
    <n v="0"/>
    <m/>
    <n v="0"/>
    <n v="0"/>
    <n v="0"/>
    <n v="0"/>
    <m/>
    <n v="0"/>
    <n v="0"/>
    <m/>
  </r>
  <r>
    <n v="3204"/>
    <x v="2"/>
    <x v="9"/>
    <x v="4"/>
    <m/>
    <m/>
    <x v="35"/>
    <x v="6"/>
    <x v="15"/>
    <x v="7"/>
    <m/>
    <m/>
    <m/>
    <m/>
    <m/>
    <n v="0"/>
    <m/>
    <n v="0"/>
    <n v="0"/>
    <n v="0"/>
    <n v="0"/>
    <m/>
    <n v="0"/>
    <m/>
    <n v="0"/>
    <n v="0"/>
    <n v="0"/>
    <n v="0"/>
    <m/>
    <n v="0"/>
    <n v="0"/>
    <m/>
  </r>
  <r>
    <n v="3205"/>
    <x v="2"/>
    <x v="9"/>
    <x v="4"/>
    <m/>
    <m/>
    <x v="35"/>
    <x v="6"/>
    <x v="15"/>
    <x v="7"/>
    <m/>
    <m/>
    <m/>
    <m/>
    <m/>
    <n v="0"/>
    <m/>
    <n v="0"/>
    <n v="0"/>
    <n v="0"/>
    <n v="0"/>
    <m/>
    <n v="0"/>
    <m/>
    <n v="0"/>
    <n v="0"/>
    <n v="0"/>
    <n v="0"/>
    <m/>
    <n v="0"/>
    <n v="0"/>
    <m/>
  </r>
  <r>
    <n v="3206"/>
    <x v="2"/>
    <x v="9"/>
    <x v="4"/>
    <m/>
    <m/>
    <x v="35"/>
    <x v="6"/>
    <x v="15"/>
    <x v="7"/>
    <m/>
    <m/>
    <m/>
    <m/>
    <m/>
    <n v="0"/>
    <m/>
    <n v="0"/>
    <n v="0"/>
    <n v="0"/>
    <n v="0"/>
    <m/>
    <n v="0"/>
    <m/>
    <n v="0"/>
    <n v="0"/>
    <n v="0"/>
    <n v="0"/>
    <m/>
    <n v="0"/>
    <n v="0"/>
    <m/>
  </r>
  <r>
    <n v="3207"/>
    <x v="2"/>
    <x v="9"/>
    <x v="4"/>
    <m/>
    <m/>
    <x v="35"/>
    <x v="6"/>
    <x v="15"/>
    <x v="7"/>
    <m/>
    <m/>
    <m/>
    <m/>
    <m/>
    <n v="0"/>
    <m/>
    <n v="0"/>
    <n v="0"/>
    <n v="0"/>
    <n v="0"/>
    <m/>
    <n v="0"/>
    <m/>
    <n v="0"/>
    <n v="0"/>
    <n v="0"/>
    <n v="0"/>
    <m/>
    <n v="0"/>
    <n v="0"/>
    <m/>
  </r>
  <r>
    <n v="3208"/>
    <x v="2"/>
    <x v="9"/>
    <x v="4"/>
    <m/>
    <m/>
    <x v="35"/>
    <x v="6"/>
    <x v="15"/>
    <x v="7"/>
    <m/>
    <m/>
    <m/>
    <m/>
    <m/>
    <n v="0"/>
    <m/>
    <n v="0"/>
    <n v="0"/>
    <n v="0"/>
    <n v="0"/>
    <m/>
    <n v="0"/>
    <m/>
    <n v="0"/>
    <n v="0"/>
    <n v="0"/>
    <n v="0"/>
    <m/>
    <n v="0"/>
    <n v="0"/>
    <m/>
  </r>
  <r>
    <n v="3209"/>
    <x v="2"/>
    <x v="9"/>
    <x v="4"/>
    <m/>
    <m/>
    <x v="35"/>
    <x v="6"/>
    <x v="15"/>
    <x v="7"/>
    <m/>
    <m/>
    <m/>
    <m/>
    <m/>
    <n v="0"/>
    <m/>
    <n v="0"/>
    <n v="0"/>
    <n v="0"/>
    <n v="0"/>
    <m/>
    <n v="0"/>
    <m/>
    <n v="0"/>
    <n v="0"/>
    <n v="0"/>
    <n v="0"/>
    <m/>
    <n v="0"/>
    <n v="0"/>
    <m/>
  </r>
  <r>
    <n v="3210"/>
    <x v="2"/>
    <x v="9"/>
    <x v="4"/>
    <m/>
    <m/>
    <x v="35"/>
    <x v="6"/>
    <x v="15"/>
    <x v="7"/>
    <m/>
    <m/>
    <m/>
    <m/>
    <m/>
    <n v="0"/>
    <m/>
    <n v="0"/>
    <n v="0"/>
    <n v="0"/>
    <n v="0"/>
    <m/>
    <n v="0"/>
    <m/>
    <n v="0"/>
    <n v="0"/>
    <n v="0"/>
    <n v="0"/>
    <m/>
    <n v="0"/>
    <n v="0"/>
    <m/>
  </r>
  <r>
    <n v="3211"/>
    <x v="2"/>
    <x v="9"/>
    <x v="4"/>
    <m/>
    <m/>
    <x v="35"/>
    <x v="6"/>
    <x v="15"/>
    <x v="7"/>
    <m/>
    <m/>
    <m/>
    <m/>
    <m/>
    <n v="0"/>
    <m/>
    <n v="0"/>
    <n v="0"/>
    <n v="0"/>
    <n v="0"/>
    <m/>
    <n v="0"/>
    <m/>
    <n v="0"/>
    <n v="0"/>
    <n v="0"/>
    <n v="0"/>
    <m/>
    <n v="0"/>
    <n v="0"/>
    <m/>
  </r>
  <r>
    <n v="3212"/>
    <x v="2"/>
    <x v="9"/>
    <x v="4"/>
    <m/>
    <m/>
    <x v="35"/>
    <x v="6"/>
    <x v="15"/>
    <x v="7"/>
    <m/>
    <m/>
    <m/>
    <m/>
    <m/>
    <n v="0"/>
    <m/>
    <n v="0"/>
    <n v="0"/>
    <n v="0"/>
    <n v="0"/>
    <m/>
    <n v="0"/>
    <m/>
    <n v="0"/>
    <n v="0"/>
    <n v="0"/>
    <n v="0"/>
    <m/>
    <n v="0"/>
    <n v="0"/>
    <m/>
  </r>
  <r>
    <n v="3213"/>
    <x v="2"/>
    <x v="9"/>
    <x v="4"/>
    <m/>
    <m/>
    <x v="35"/>
    <x v="6"/>
    <x v="15"/>
    <x v="7"/>
    <m/>
    <m/>
    <m/>
    <m/>
    <m/>
    <n v="0"/>
    <m/>
    <n v="0"/>
    <n v="0"/>
    <n v="0"/>
    <n v="0"/>
    <m/>
    <n v="0"/>
    <m/>
    <n v="0"/>
    <n v="0"/>
    <n v="0"/>
    <n v="0"/>
    <m/>
    <n v="0"/>
    <n v="0"/>
    <m/>
  </r>
  <r>
    <n v="3214"/>
    <x v="2"/>
    <x v="9"/>
    <x v="4"/>
    <m/>
    <m/>
    <x v="35"/>
    <x v="6"/>
    <x v="15"/>
    <x v="7"/>
    <m/>
    <m/>
    <m/>
    <m/>
    <m/>
    <n v="0"/>
    <m/>
    <n v="0"/>
    <n v="0"/>
    <n v="0"/>
    <n v="0"/>
    <m/>
    <n v="0"/>
    <m/>
    <n v="0"/>
    <n v="0"/>
    <n v="0"/>
    <n v="0"/>
    <m/>
    <n v="0"/>
    <n v="0"/>
    <m/>
  </r>
  <r>
    <n v="3215"/>
    <x v="2"/>
    <x v="9"/>
    <x v="4"/>
    <m/>
    <m/>
    <x v="35"/>
    <x v="6"/>
    <x v="15"/>
    <x v="7"/>
    <m/>
    <m/>
    <m/>
    <m/>
    <m/>
    <n v="0"/>
    <m/>
    <n v="0"/>
    <n v="0"/>
    <n v="0"/>
    <n v="0"/>
    <m/>
    <n v="0"/>
    <m/>
    <n v="0"/>
    <n v="0"/>
    <n v="0"/>
    <n v="0"/>
    <m/>
    <n v="0"/>
    <n v="0"/>
    <m/>
  </r>
  <r>
    <n v="3216"/>
    <x v="2"/>
    <x v="9"/>
    <x v="4"/>
    <m/>
    <m/>
    <x v="35"/>
    <x v="6"/>
    <x v="15"/>
    <x v="7"/>
    <m/>
    <m/>
    <m/>
    <m/>
    <m/>
    <n v="0"/>
    <m/>
    <n v="0"/>
    <n v="0"/>
    <n v="0"/>
    <n v="0"/>
    <m/>
    <n v="0"/>
    <m/>
    <n v="0"/>
    <n v="0"/>
    <n v="0"/>
    <n v="0"/>
    <m/>
    <n v="0"/>
    <n v="0"/>
    <m/>
  </r>
  <r>
    <n v="3217"/>
    <x v="2"/>
    <x v="9"/>
    <x v="4"/>
    <m/>
    <m/>
    <x v="35"/>
    <x v="6"/>
    <x v="15"/>
    <x v="7"/>
    <m/>
    <m/>
    <m/>
    <m/>
    <m/>
    <n v="0"/>
    <m/>
    <n v="0"/>
    <n v="0"/>
    <n v="0"/>
    <n v="0"/>
    <m/>
    <n v="0"/>
    <m/>
    <n v="0"/>
    <n v="0"/>
    <n v="0"/>
    <n v="0"/>
    <m/>
    <n v="0"/>
    <n v="0"/>
    <m/>
  </r>
  <r>
    <n v="3218"/>
    <x v="2"/>
    <x v="9"/>
    <x v="4"/>
    <m/>
    <m/>
    <x v="35"/>
    <x v="6"/>
    <x v="15"/>
    <x v="7"/>
    <m/>
    <m/>
    <m/>
    <m/>
    <m/>
    <n v="0"/>
    <m/>
    <n v="0"/>
    <n v="0"/>
    <n v="0"/>
    <n v="0"/>
    <m/>
    <n v="0"/>
    <m/>
    <n v="0"/>
    <n v="0"/>
    <n v="0"/>
    <n v="0"/>
    <m/>
    <n v="0"/>
    <n v="0"/>
    <m/>
  </r>
  <r>
    <n v="3219"/>
    <x v="2"/>
    <x v="9"/>
    <x v="4"/>
    <m/>
    <m/>
    <x v="35"/>
    <x v="6"/>
    <x v="15"/>
    <x v="7"/>
    <m/>
    <m/>
    <m/>
    <m/>
    <m/>
    <n v="0"/>
    <m/>
    <n v="0"/>
    <n v="0"/>
    <n v="0"/>
    <n v="0"/>
    <m/>
    <n v="0"/>
    <m/>
    <n v="0"/>
    <n v="0"/>
    <n v="0"/>
    <n v="0"/>
    <m/>
    <n v="0"/>
    <n v="0"/>
    <m/>
  </r>
  <r>
    <n v="3220"/>
    <x v="2"/>
    <x v="9"/>
    <x v="4"/>
    <m/>
    <m/>
    <x v="35"/>
    <x v="6"/>
    <x v="15"/>
    <x v="7"/>
    <m/>
    <m/>
    <m/>
    <m/>
    <m/>
    <n v="0"/>
    <m/>
    <n v="0"/>
    <n v="0"/>
    <n v="0"/>
    <n v="0"/>
    <m/>
    <n v="0"/>
    <m/>
    <n v="0"/>
    <n v="0"/>
    <n v="0"/>
    <n v="0"/>
    <m/>
    <n v="0"/>
    <n v="0"/>
    <m/>
  </r>
  <r>
    <n v="3221"/>
    <x v="2"/>
    <x v="9"/>
    <x v="4"/>
    <m/>
    <m/>
    <x v="35"/>
    <x v="6"/>
    <x v="15"/>
    <x v="7"/>
    <m/>
    <m/>
    <m/>
    <m/>
    <m/>
    <n v="0"/>
    <m/>
    <n v="0"/>
    <n v="0"/>
    <n v="0"/>
    <n v="0"/>
    <m/>
    <n v="0"/>
    <m/>
    <n v="0"/>
    <n v="0"/>
    <n v="0"/>
    <n v="0"/>
    <m/>
    <n v="0"/>
    <n v="0"/>
    <m/>
  </r>
  <r>
    <n v="3222"/>
    <x v="2"/>
    <x v="9"/>
    <x v="4"/>
    <m/>
    <m/>
    <x v="35"/>
    <x v="6"/>
    <x v="15"/>
    <x v="7"/>
    <m/>
    <m/>
    <m/>
    <m/>
    <m/>
    <n v="0"/>
    <m/>
    <n v="0"/>
    <n v="0"/>
    <n v="0"/>
    <n v="0"/>
    <m/>
    <n v="0"/>
    <m/>
    <n v="0"/>
    <n v="0"/>
    <n v="0"/>
    <n v="0"/>
    <m/>
    <n v="0"/>
    <n v="0"/>
    <m/>
  </r>
  <r>
    <n v="3223"/>
    <x v="2"/>
    <x v="9"/>
    <x v="4"/>
    <m/>
    <m/>
    <x v="35"/>
    <x v="6"/>
    <x v="15"/>
    <x v="7"/>
    <m/>
    <m/>
    <m/>
    <m/>
    <m/>
    <n v="0"/>
    <m/>
    <n v="0"/>
    <n v="0"/>
    <n v="0"/>
    <n v="0"/>
    <m/>
    <n v="0"/>
    <m/>
    <n v="0"/>
    <n v="0"/>
    <n v="0"/>
    <n v="0"/>
    <m/>
    <n v="0"/>
    <n v="0"/>
    <m/>
  </r>
  <r>
    <n v="3224"/>
    <x v="2"/>
    <x v="9"/>
    <x v="4"/>
    <m/>
    <m/>
    <x v="35"/>
    <x v="6"/>
    <x v="15"/>
    <x v="7"/>
    <m/>
    <m/>
    <m/>
    <m/>
    <m/>
    <n v="0"/>
    <m/>
    <n v="0"/>
    <n v="0"/>
    <n v="0"/>
    <n v="0"/>
    <m/>
    <n v="0"/>
    <m/>
    <n v="0"/>
    <n v="0"/>
    <n v="0"/>
    <n v="0"/>
    <m/>
    <n v="0"/>
    <n v="0"/>
    <m/>
  </r>
  <r>
    <n v="3225"/>
    <x v="2"/>
    <x v="9"/>
    <x v="4"/>
    <m/>
    <m/>
    <x v="35"/>
    <x v="6"/>
    <x v="15"/>
    <x v="7"/>
    <m/>
    <m/>
    <m/>
    <m/>
    <m/>
    <n v="0"/>
    <m/>
    <n v="0"/>
    <n v="0"/>
    <n v="0"/>
    <n v="0"/>
    <m/>
    <n v="0"/>
    <m/>
    <n v="0"/>
    <n v="0"/>
    <n v="0"/>
    <n v="0"/>
    <m/>
    <n v="0"/>
    <n v="0"/>
    <m/>
  </r>
  <r>
    <n v="3226"/>
    <x v="2"/>
    <x v="9"/>
    <x v="4"/>
    <m/>
    <m/>
    <x v="35"/>
    <x v="6"/>
    <x v="15"/>
    <x v="7"/>
    <m/>
    <m/>
    <m/>
    <m/>
    <m/>
    <n v="0"/>
    <m/>
    <n v="0"/>
    <n v="0"/>
    <n v="0"/>
    <n v="0"/>
    <m/>
    <n v="0"/>
    <m/>
    <n v="0"/>
    <n v="0"/>
    <n v="0"/>
    <n v="0"/>
    <m/>
    <n v="0"/>
    <n v="0"/>
    <m/>
  </r>
  <r>
    <n v="3227"/>
    <x v="2"/>
    <x v="9"/>
    <x v="4"/>
    <m/>
    <m/>
    <x v="35"/>
    <x v="6"/>
    <x v="15"/>
    <x v="7"/>
    <m/>
    <m/>
    <m/>
    <m/>
    <m/>
    <n v="0"/>
    <m/>
    <n v="0"/>
    <n v="0"/>
    <n v="0"/>
    <n v="0"/>
    <m/>
    <n v="0"/>
    <m/>
    <n v="0"/>
    <n v="0"/>
    <n v="0"/>
    <n v="0"/>
    <m/>
    <n v="0"/>
    <n v="0"/>
    <m/>
  </r>
  <r>
    <n v="3228"/>
    <x v="2"/>
    <x v="9"/>
    <x v="4"/>
    <m/>
    <m/>
    <x v="35"/>
    <x v="6"/>
    <x v="15"/>
    <x v="7"/>
    <m/>
    <m/>
    <m/>
    <m/>
    <m/>
    <n v="0"/>
    <m/>
    <n v="0"/>
    <n v="0"/>
    <n v="0"/>
    <n v="0"/>
    <m/>
    <n v="0"/>
    <m/>
    <n v="0"/>
    <n v="0"/>
    <n v="0"/>
    <n v="0"/>
    <m/>
    <n v="0"/>
    <n v="0"/>
    <m/>
  </r>
  <r>
    <n v="3229"/>
    <x v="2"/>
    <x v="9"/>
    <x v="4"/>
    <m/>
    <m/>
    <x v="35"/>
    <x v="6"/>
    <x v="15"/>
    <x v="7"/>
    <m/>
    <m/>
    <m/>
    <m/>
    <m/>
    <n v="0"/>
    <m/>
    <n v="0"/>
    <n v="0"/>
    <n v="0"/>
    <n v="0"/>
    <m/>
    <n v="0"/>
    <m/>
    <n v="0"/>
    <n v="0"/>
    <n v="0"/>
    <n v="0"/>
    <m/>
    <n v="0"/>
    <n v="0"/>
    <m/>
  </r>
  <r>
    <n v="3230"/>
    <x v="2"/>
    <x v="9"/>
    <x v="4"/>
    <m/>
    <m/>
    <x v="35"/>
    <x v="6"/>
    <x v="15"/>
    <x v="7"/>
    <m/>
    <m/>
    <m/>
    <m/>
    <m/>
    <n v="0"/>
    <m/>
    <n v="0"/>
    <n v="0"/>
    <n v="0"/>
    <n v="0"/>
    <m/>
    <n v="0"/>
    <m/>
    <n v="0"/>
    <n v="0"/>
    <n v="0"/>
    <n v="0"/>
    <m/>
    <n v="0"/>
    <n v="0"/>
    <m/>
  </r>
  <r>
    <n v="3231"/>
    <x v="2"/>
    <x v="9"/>
    <x v="4"/>
    <m/>
    <m/>
    <x v="35"/>
    <x v="6"/>
    <x v="15"/>
    <x v="7"/>
    <m/>
    <m/>
    <m/>
    <m/>
    <m/>
    <n v="0"/>
    <m/>
    <n v="0"/>
    <n v="0"/>
    <n v="0"/>
    <n v="0"/>
    <m/>
    <n v="0"/>
    <m/>
    <n v="0"/>
    <n v="0"/>
    <n v="0"/>
    <n v="0"/>
    <m/>
    <n v="0"/>
    <n v="0"/>
    <m/>
  </r>
  <r>
    <n v="3232"/>
    <x v="2"/>
    <x v="9"/>
    <x v="4"/>
    <m/>
    <m/>
    <x v="35"/>
    <x v="6"/>
    <x v="15"/>
    <x v="7"/>
    <m/>
    <m/>
    <m/>
    <m/>
    <m/>
    <n v="0"/>
    <m/>
    <n v="0"/>
    <n v="0"/>
    <n v="0"/>
    <n v="0"/>
    <m/>
    <n v="0"/>
    <m/>
    <n v="0"/>
    <n v="0"/>
    <n v="0"/>
    <n v="0"/>
    <m/>
    <n v="0"/>
    <n v="0"/>
    <m/>
  </r>
  <r>
    <n v="3233"/>
    <x v="2"/>
    <x v="9"/>
    <x v="4"/>
    <m/>
    <m/>
    <x v="35"/>
    <x v="6"/>
    <x v="15"/>
    <x v="7"/>
    <m/>
    <m/>
    <m/>
    <m/>
    <m/>
    <n v="0"/>
    <m/>
    <n v="0"/>
    <n v="0"/>
    <n v="0"/>
    <n v="0"/>
    <m/>
    <n v="0"/>
    <m/>
    <n v="0"/>
    <n v="0"/>
    <n v="0"/>
    <n v="0"/>
    <m/>
    <n v="0"/>
    <n v="0"/>
    <m/>
  </r>
  <r>
    <n v="3234"/>
    <x v="2"/>
    <x v="9"/>
    <x v="4"/>
    <m/>
    <m/>
    <x v="35"/>
    <x v="6"/>
    <x v="15"/>
    <x v="7"/>
    <m/>
    <m/>
    <m/>
    <m/>
    <m/>
    <n v="0"/>
    <m/>
    <n v="0"/>
    <n v="0"/>
    <n v="0"/>
    <n v="0"/>
    <m/>
    <n v="0"/>
    <m/>
    <n v="0"/>
    <n v="0"/>
    <n v="0"/>
    <n v="0"/>
    <m/>
    <n v="0"/>
    <n v="0"/>
    <m/>
  </r>
  <r>
    <n v="3235"/>
    <x v="2"/>
    <x v="9"/>
    <x v="4"/>
    <m/>
    <m/>
    <x v="35"/>
    <x v="6"/>
    <x v="15"/>
    <x v="7"/>
    <m/>
    <m/>
    <m/>
    <m/>
    <m/>
    <n v="0"/>
    <m/>
    <n v="0"/>
    <n v="0"/>
    <n v="0"/>
    <n v="0"/>
    <m/>
    <n v="0"/>
    <m/>
    <n v="0"/>
    <n v="0"/>
    <n v="0"/>
    <n v="0"/>
    <m/>
    <n v="0"/>
    <n v="0"/>
    <m/>
  </r>
  <r>
    <n v="3236"/>
    <x v="2"/>
    <x v="9"/>
    <x v="4"/>
    <m/>
    <m/>
    <x v="35"/>
    <x v="6"/>
    <x v="15"/>
    <x v="7"/>
    <m/>
    <m/>
    <m/>
    <m/>
    <m/>
    <n v="0"/>
    <m/>
    <n v="0"/>
    <n v="0"/>
    <n v="0"/>
    <n v="0"/>
    <m/>
    <n v="0"/>
    <m/>
    <n v="0"/>
    <n v="0"/>
    <n v="0"/>
    <n v="0"/>
    <m/>
    <n v="0"/>
    <n v="0"/>
    <m/>
  </r>
  <r>
    <n v="3237"/>
    <x v="2"/>
    <x v="9"/>
    <x v="4"/>
    <m/>
    <m/>
    <x v="35"/>
    <x v="6"/>
    <x v="15"/>
    <x v="7"/>
    <m/>
    <m/>
    <m/>
    <m/>
    <m/>
    <n v="0"/>
    <m/>
    <n v="0"/>
    <n v="0"/>
    <n v="0"/>
    <n v="0"/>
    <m/>
    <n v="0"/>
    <m/>
    <n v="0"/>
    <n v="0"/>
    <n v="0"/>
    <n v="0"/>
    <m/>
    <n v="0"/>
    <n v="0"/>
    <m/>
  </r>
  <r>
    <n v="3238"/>
    <x v="2"/>
    <x v="9"/>
    <x v="4"/>
    <m/>
    <m/>
    <x v="35"/>
    <x v="6"/>
    <x v="15"/>
    <x v="7"/>
    <m/>
    <m/>
    <m/>
    <m/>
    <m/>
    <n v="0"/>
    <m/>
    <n v="0"/>
    <n v="0"/>
    <n v="0"/>
    <n v="0"/>
    <m/>
    <n v="0"/>
    <m/>
    <n v="0"/>
    <n v="0"/>
    <n v="0"/>
    <n v="0"/>
    <m/>
    <n v="0"/>
    <n v="0"/>
    <m/>
  </r>
  <r>
    <n v="3239"/>
    <x v="2"/>
    <x v="9"/>
    <x v="4"/>
    <m/>
    <m/>
    <x v="35"/>
    <x v="6"/>
    <x v="15"/>
    <x v="7"/>
    <m/>
    <m/>
    <m/>
    <m/>
    <m/>
    <n v="0"/>
    <m/>
    <n v="0"/>
    <n v="0"/>
    <n v="0"/>
    <n v="0"/>
    <m/>
    <n v="0"/>
    <m/>
    <n v="0"/>
    <n v="0"/>
    <n v="0"/>
    <n v="0"/>
    <m/>
    <n v="0"/>
    <n v="0"/>
    <m/>
  </r>
  <r>
    <n v="3240"/>
    <x v="2"/>
    <x v="9"/>
    <x v="4"/>
    <m/>
    <m/>
    <x v="35"/>
    <x v="6"/>
    <x v="15"/>
    <x v="7"/>
    <m/>
    <m/>
    <m/>
    <m/>
    <m/>
    <n v="0"/>
    <m/>
    <n v="0"/>
    <n v="0"/>
    <n v="0"/>
    <n v="0"/>
    <m/>
    <n v="0"/>
    <m/>
    <n v="0"/>
    <n v="0"/>
    <n v="0"/>
    <n v="0"/>
    <m/>
    <n v="0"/>
    <n v="0"/>
    <m/>
  </r>
  <r>
    <n v="3241"/>
    <x v="2"/>
    <x v="9"/>
    <x v="4"/>
    <m/>
    <m/>
    <x v="35"/>
    <x v="6"/>
    <x v="15"/>
    <x v="7"/>
    <m/>
    <m/>
    <m/>
    <m/>
    <m/>
    <n v="0"/>
    <m/>
    <n v="0"/>
    <n v="0"/>
    <n v="0"/>
    <n v="0"/>
    <m/>
    <n v="0"/>
    <m/>
    <n v="0"/>
    <n v="0"/>
    <n v="0"/>
    <n v="0"/>
    <m/>
    <n v="0"/>
    <n v="0"/>
    <m/>
  </r>
  <r>
    <n v="3242"/>
    <x v="2"/>
    <x v="9"/>
    <x v="4"/>
    <m/>
    <m/>
    <x v="35"/>
    <x v="6"/>
    <x v="15"/>
    <x v="7"/>
    <m/>
    <m/>
    <m/>
    <m/>
    <m/>
    <n v="0"/>
    <m/>
    <n v="0"/>
    <n v="0"/>
    <n v="0"/>
    <n v="0"/>
    <m/>
    <n v="0"/>
    <m/>
    <n v="0"/>
    <n v="0"/>
    <n v="0"/>
    <n v="0"/>
    <m/>
    <n v="0"/>
    <n v="0"/>
    <m/>
  </r>
  <r>
    <n v="3243"/>
    <x v="2"/>
    <x v="9"/>
    <x v="4"/>
    <m/>
    <m/>
    <x v="35"/>
    <x v="6"/>
    <x v="15"/>
    <x v="7"/>
    <m/>
    <m/>
    <m/>
    <m/>
    <m/>
    <n v="0"/>
    <m/>
    <n v="0"/>
    <n v="0"/>
    <n v="0"/>
    <n v="0"/>
    <m/>
    <n v="0"/>
    <m/>
    <n v="0"/>
    <n v="0"/>
    <n v="0"/>
    <n v="0"/>
    <m/>
    <n v="0"/>
    <n v="0"/>
    <m/>
  </r>
  <r>
    <n v="3244"/>
    <x v="2"/>
    <x v="9"/>
    <x v="4"/>
    <m/>
    <m/>
    <x v="35"/>
    <x v="6"/>
    <x v="15"/>
    <x v="7"/>
    <m/>
    <m/>
    <m/>
    <m/>
    <m/>
    <n v="0"/>
    <m/>
    <n v="0"/>
    <n v="0"/>
    <n v="0"/>
    <n v="0"/>
    <m/>
    <n v="0"/>
    <m/>
    <n v="0"/>
    <n v="0"/>
    <n v="0"/>
    <n v="0"/>
    <m/>
    <n v="0"/>
    <n v="0"/>
    <m/>
  </r>
  <r>
    <n v="3245"/>
    <x v="2"/>
    <x v="9"/>
    <x v="4"/>
    <m/>
    <m/>
    <x v="35"/>
    <x v="6"/>
    <x v="15"/>
    <x v="7"/>
    <m/>
    <m/>
    <m/>
    <m/>
    <m/>
    <n v="0"/>
    <m/>
    <n v="0"/>
    <n v="0"/>
    <n v="0"/>
    <n v="0"/>
    <m/>
    <n v="0"/>
    <m/>
    <n v="0"/>
    <n v="0"/>
    <n v="0"/>
    <n v="0"/>
    <m/>
    <n v="0"/>
    <n v="0"/>
    <m/>
  </r>
  <r>
    <n v="3246"/>
    <x v="2"/>
    <x v="9"/>
    <x v="4"/>
    <m/>
    <m/>
    <x v="35"/>
    <x v="6"/>
    <x v="15"/>
    <x v="7"/>
    <m/>
    <m/>
    <m/>
    <m/>
    <m/>
    <n v="0"/>
    <m/>
    <n v="0"/>
    <n v="0"/>
    <n v="0"/>
    <n v="0"/>
    <m/>
    <n v="0"/>
    <m/>
    <n v="0"/>
    <n v="0"/>
    <n v="0"/>
    <n v="0"/>
    <m/>
    <n v="0"/>
    <n v="0"/>
    <m/>
  </r>
  <r>
    <n v="3247"/>
    <x v="2"/>
    <x v="9"/>
    <x v="4"/>
    <m/>
    <m/>
    <x v="35"/>
    <x v="6"/>
    <x v="15"/>
    <x v="7"/>
    <m/>
    <m/>
    <m/>
    <m/>
    <m/>
    <n v="0"/>
    <m/>
    <n v="0"/>
    <n v="0"/>
    <n v="0"/>
    <n v="0"/>
    <m/>
    <n v="0"/>
    <m/>
    <n v="0"/>
    <n v="0"/>
    <n v="0"/>
    <n v="0"/>
    <m/>
    <n v="0"/>
    <n v="0"/>
    <m/>
  </r>
  <r>
    <n v="3248"/>
    <x v="2"/>
    <x v="9"/>
    <x v="4"/>
    <m/>
    <m/>
    <x v="35"/>
    <x v="6"/>
    <x v="15"/>
    <x v="7"/>
    <m/>
    <m/>
    <m/>
    <m/>
    <m/>
    <n v="0"/>
    <m/>
    <n v="0"/>
    <n v="0"/>
    <n v="0"/>
    <n v="0"/>
    <m/>
    <n v="0"/>
    <m/>
    <n v="0"/>
    <n v="0"/>
    <n v="0"/>
    <n v="0"/>
    <m/>
    <n v="0"/>
    <n v="0"/>
    <m/>
  </r>
  <r>
    <n v="3249"/>
    <x v="2"/>
    <x v="9"/>
    <x v="4"/>
    <m/>
    <m/>
    <x v="35"/>
    <x v="6"/>
    <x v="15"/>
    <x v="7"/>
    <m/>
    <m/>
    <m/>
    <m/>
    <m/>
    <n v="0"/>
    <m/>
    <n v="0"/>
    <n v="0"/>
    <n v="0"/>
    <n v="0"/>
    <m/>
    <n v="0"/>
    <m/>
    <n v="0"/>
    <n v="0"/>
    <n v="0"/>
    <n v="0"/>
    <m/>
    <n v="0"/>
    <n v="0"/>
    <m/>
  </r>
  <r>
    <n v="3250"/>
    <x v="2"/>
    <x v="9"/>
    <x v="4"/>
    <m/>
    <m/>
    <x v="35"/>
    <x v="6"/>
    <x v="15"/>
    <x v="7"/>
    <m/>
    <m/>
    <m/>
    <m/>
    <m/>
    <n v="0"/>
    <m/>
    <n v="0"/>
    <n v="0"/>
    <n v="0"/>
    <n v="0"/>
    <m/>
    <n v="0"/>
    <m/>
    <n v="0"/>
    <n v="0"/>
    <n v="0"/>
    <n v="0"/>
    <m/>
    <n v="0"/>
    <n v="0"/>
    <m/>
  </r>
  <r>
    <n v="3251"/>
    <x v="2"/>
    <x v="9"/>
    <x v="4"/>
    <m/>
    <m/>
    <x v="35"/>
    <x v="6"/>
    <x v="15"/>
    <x v="7"/>
    <m/>
    <m/>
    <m/>
    <m/>
    <m/>
    <n v="0"/>
    <m/>
    <n v="0"/>
    <n v="0"/>
    <n v="0"/>
    <n v="0"/>
    <m/>
    <n v="0"/>
    <m/>
    <n v="0"/>
    <n v="0"/>
    <n v="0"/>
    <n v="0"/>
    <m/>
    <n v="0"/>
    <n v="0"/>
    <m/>
  </r>
  <r>
    <n v="3252"/>
    <x v="2"/>
    <x v="9"/>
    <x v="4"/>
    <m/>
    <m/>
    <x v="35"/>
    <x v="6"/>
    <x v="15"/>
    <x v="7"/>
    <m/>
    <m/>
    <m/>
    <m/>
    <m/>
    <n v="0"/>
    <m/>
    <n v="0"/>
    <n v="0"/>
    <n v="0"/>
    <n v="0"/>
    <m/>
    <n v="0"/>
    <m/>
    <n v="0"/>
    <n v="0"/>
    <n v="0"/>
    <n v="0"/>
    <m/>
    <n v="0"/>
    <n v="0"/>
    <m/>
  </r>
  <r>
    <n v="3253"/>
    <x v="2"/>
    <x v="9"/>
    <x v="4"/>
    <m/>
    <m/>
    <x v="35"/>
    <x v="6"/>
    <x v="15"/>
    <x v="7"/>
    <m/>
    <m/>
    <m/>
    <m/>
    <m/>
    <n v="0"/>
    <m/>
    <n v="0"/>
    <n v="0"/>
    <n v="0"/>
    <n v="0"/>
    <m/>
    <n v="0"/>
    <m/>
    <n v="0"/>
    <n v="0"/>
    <n v="0"/>
    <n v="0"/>
    <m/>
    <n v="0"/>
    <n v="0"/>
    <m/>
  </r>
  <r>
    <n v="3254"/>
    <x v="2"/>
    <x v="9"/>
    <x v="4"/>
    <m/>
    <m/>
    <x v="35"/>
    <x v="6"/>
    <x v="15"/>
    <x v="7"/>
    <m/>
    <m/>
    <m/>
    <m/>
    <m/>
    <n v="0"/>
    <m/>
    <n v="0"/>
    <n v="0"/>
    <n v="0"/>
    <n v="0"/>
    <m/>
    <n v="0"/>
    <m/>
    <n v="0"/>
    <n v="0"/>
    <n v="0"/>
    <n v="0"/>
    <m/>
    <n v="0"/>
    <n v="0"/>
    <m/>
  </r>
  <r>
    <n v="3255"/>
    <x v="2"/>
    <x v="9"/>
    <x v="4"/>
    <m/>
    <m/>
    <x v="35"/>
    <x v="6"/>
    <x v="15"/>
    <x v="7"/>
    <m/>
    <m/>
    <m/>
    <m/>
    <m/>
    <n v="0"/>
    <m/>
    <n v="0"/>
    <n v="0"/>
    <n v="0"/>
    <n v="0"/>
    <m/>
    <n v="0"/>
    <m/>
    <n v="0"/>
    <n v="0"/>
    <n v="0"/>
    <n v="0"/>
    <m/>
    <n v="0"/>
    <n v="0"/>
    <m/>
  </r>
  <r>
    <n v="3256"/>
    <x v="2"/>
    <x v="9"/>
    <x v="4"/>
    <m/>
    <m/>
    <x v="35"/>
    <x v="6"/>
    <x v="15"/>
    <x v="7"/>
    <m/>
    <m/>
    <m/>
    <m/>
    <m/>
    <n v="0"/>
    <m/>
    <n v="0"/>
    <n v="0"/>
    <n v="0"/>
    <n v="0"/>
    <m/>
    <n v="0"/>
    <m/>
    <n v="0"/>
    <n v="0"/>
    <n v="0"/>
    <n v="0"/>
    <m/>
    <n v="0"/>
    <n v="0"/>
    <m/>
  </r>
  <r>
    <n v="3257"/>
    <x v="2"/>
    <x v="9"/>
    <x v="4"/>
    <m/>
    <m/>
    <x v="35"/>
    <x v="6"/>
    <x v="15"/>
    <x v="7"/>
    <m/>
    <m/>
    <m/>
    <m/>
    <m/>
    <n v="0"/>
    <m/>
    <n v="0"/>
    <n v="0"/>
    <n v="0"/>
    <n v="0"/>
    <m/>
    <n v="0"/>
    <m/>
    <n v="0"/>
    <n v="0"/>
    <n v="0"/>
    <n v="0"/>
    <m/>
    <n v="0"/>
    <n v="0"/>
    <m/>
  </r>
  <r>
    <n v="3258"/>
    <x v="2"/>
    <x v="9"/>
    <x v="4"/>
    <m/>
    <m/>
    <x v="35"/>
    <x v="6"/>
    <x v="15"/>
    <x v="7"/>
    <m/>
    <m/>
    <m/>
    <m/>
    <m/>
    <n v="0"/>
    <m/>
    <n v="0"/>
    <n v="0"/>
    <n v="0"/>
    <n v="0"/>
    <m/>
    <n v="0"/>
    <m/>
    <n v="0"/>
    <n v="0"/>
    <n v="0"/>
    <n v="0"/>
    <m/>
    <n v="0"/>
    <n v="0"/>
    <m/>
  </r>
  <r>
    <n v="3259"/>
    <x v="2"/>
    <x v="9"/>
    <x v="4"/>
    <m/>
    <m/>
    <x v="35"/>
    <x v="6"/>
    <x v="15"/>
    <x v="7"/>
    <m/>
    <m/>
    <m/>
    <m/>
    <m/>
    <n v="0"/>
    <m/>
    <n v="0"/>
    <n v="0"/>
    <n v="0"/>
    <n v="0"/>
    <m/>
    <n v="0"/>
    <m/>
    <n v="0"/>
    <n v="0"/>
    <n v="0"/>
    <n v="0"/>
    <m/>
    <n v="0"/>
    <n v="0"/>
    <m/>
  </r>
  <r>
    <n v="3260"/>
    <x v="2"/>
    <x v="9"/>
    <x v="4"/>
    <m/>
    <m/>
    <x v="35"/>
    <x v="6"/>
    <x v="15"/>
    <x v="7"/>
    <m/>
    <m/>
    <m/>
    <m/>
    <m/>
    <n v="0"/>
    <m/>
    <n v="0"/>
    <n v="0"/>
    <n v="0"/>
    <n v="0"/>
    <m/>
    <n v="0"/>
    <m/>
    <n v="0"/>
    <n v="0"/>
    <n v="0"/>
    <n v="0"/>
    <m/>
    <n v="0"/>
    <n v="0"/>
    <m/>
  </r>
  <r>
    <n v="3261"/>
    <x v="2"/>
    <x v="9"/>
    <x v="4"/>
    <m/>
    <m/>
    <x v="35"/>
    <x v="6"/>
    <x v="15"/>
    <x v="7"/>
    <m/>
    <m/>
    <m/>
    <m/>
    <m/>
    <n v="0"/>
    <m/>
    <n v="0"/>
    <n v="0"/>
    <n v="0"/>
    <n v="0"/>
    <m/>
    <n v="0"/>
    <m/>
    <n v="0"/>
    <n v="0"/>
    <n v="0"/>
    <n v="0"/>
    <m/>
    <n v="0"/>
    <n v="0"/>
    <m/>
  </r>
  <r>
    <n v="3262"/>
    <x v="2"/>
    <x v="9"/>
    <x v="4"/>
    <m/>
    <m/>
    <x v="35"/>
    <x v="6"/>
    <x v="15"/>
    <x v="7"/>
    <m/>
    <m/>
    <m/>
    <m/>
    <m/>
    <n v="0"/>
    <m/>
    <n v="0"/>
    <n v="0"/>
    <n v="0"/>
    <n v="0"/>
    <m/>
    <n v="0"/>
    <m/>
    <n v="0"/>
    <n v="0"/>
    <n v="0"/>
    <n v="0"/>
    <m/>
    <n v="0"/>
    <n v="0"/>
    <m/>
  </r>
  <r>
    <n v="3263"/>
    <x v="2"/>
    <x v="9"/>
    <x v="4"/>
    <m/>
    <m/>
    <x v="35"/>
    <x v="6"/>
    <x v="15"/>
    <x v="7"/>
    <m/>
    <m/>
    <m/>
    <m/>
    <m/>
    <n v="0"/>
    <m/>
    <n v="0"/>
    <n v="0"/>
    <n v="0"/>
    <n v="0"/>
    <m/>
    <n v="0"/>
    <m/>
    <n v="0"/>
    <n v="0"/>
    <n v="0"/>
    <n v="0"/>
    <m/>
    <n v="0"/>
    <n v="0"/>
    <m/>
  </r>
  <r>
    <n v="3264"/>
    <x v="2"/>
    <x v="9"/>
    <x v="4"/>
    <m/>
    <m/>
    <x v="35"/>
    <x v="6"/>
    <x v="15"/>
    <x v="7"/>
    <m/>
    <m/>
    <m/>
    <m/>
    <m/>
    <n v="0"/>
    <m/>
    <n v="0"/>
    <n v="0"/>
    <n v="0"/>
    <n v="0"/>
    <m/>
    <n v="0"/>
    <m/>
    <n v="0"/>
    <n v="0"/>
    <n v="0"/>
    <n v="0"/>
    <m/>
    <n v="0"/>
    <n v="0"/>
    <m/>
  </r>
  <r>
    <n v="3265"/>
    <x v="2"/>
    <x v="9"/>
    <x v="4"/>
    <m/>
    <m/>
    <x v="35"/>
    <x v="6"/>
    <x v="15"/>
    <x v="7"/>
    <m/>
    <m/>
    <m/>
    <m/>
    <m/>
    <n v="0"/>
    <m/>
    <n v="0"/>
    <n v="0"/>
    <n v="0"/>
    <n v="0"/>
    <m/>
    <n v="0"/>
    <m/>
    <n v="0"/>
    <n v="0"/>
    <n v="0"/>
    <n v="0"/>
    <m/>
    <n v="0"/>
    <n v="0"/>
    <m/>
  </r>
  <r>
    <n v="3266"/>
    <x v="2"/>
    <x v="9"/>
    <x v="4"/>
    <m/>
    <m/>
    <x v="35"/>
    <x v="6"/>
    <x v="15"/>
    <x v="7"/>
    <m/>
    <m/>
    <m/>
    <m/>
    <m/>
    <n v="0"/>
    <m/>
    <n v="0"/>
    <n v="0"/>
    <n v="0"/>
    <n v="0"/>
    <m/>
    <n v="0"/>
    <m/>
    <n v="0"/>
    <n v="0"/>
    <n v="0"/>
    <n v="0"/>
    <m/>
    <n v="0"/>
    <n v="0"/>
    <m/>
  </r>
  <r>
    <n v="3267"/>
    <x v="2"/>
    <x v="9"/>
    <x v="4"/>
    <m/>
    <m/>
    <x v="35"/>
    <x v="6"/>
    <x v="15"/>
    <x v="7"/>
    <m/>
    <m/>
    <m/>
    <m/>
    <m/>
    <n v="0"/>
    <m/>
    <n v="0"/>
    <n v="0"/>
    <n v="0"/>
    <n v="0"/>
    <m/>
    <n v="0"/>
    <m/>
    <n v="0"/>
    <n v="0"/>
    <n v="0"/>
    <n v="0"/>
    <m/>
    <n v="0"/>
    <n v="0"/>
    <m/>
  </r>
  <r>
    <n v="3268"/>
    <x v="2"/>
    <x v="9"/>
    <x v="4"/>
    <m/>
    <m/>
    <x v="35"/>
    <x v="6"/>
    <x v="15"/>
    <x v="7"/>
    <m/>
    <m/>
    <m/>
    <m/>
    <m/>
    <n v="0"/>
    <m/>
    <n v="0"/>
    <n v="0"/>
    <n v="0"/>
    <n v="0"/>
    <m/>
    <n v="0"/>
    <m/>
    <n v="0"/>
    <n v="0"/>
    <n v="0"/>
    <n v="0"/>
    <m/>
    <n v="0"/>
    <n v="0"/>
    <m/>
  </r>
  <r>
    <n v="3269"/>
    <x v="2"/>
    <x v="9"/>
    <x v="4"/>
    <m/>
    <m/>
    <x v="35"/>
    <x v="6"/>
    <x v="15"/>
    <x v="7"/>
    <m/>
    <m/>
    <m/>
    <m/>
    <m/>
    <n v="0"/>
    <m/>
    <n v="0"/>
    <n v="0"/>
    <n v="0"/>
    <n v="0"/>
    <m/>
    <n v="0"/>
    <m/>
    <n v="0"/>
    <n v="0"/>
    <n v="0"/>
    <n v="0"/>
    <m/>
    <n v="0"/>
    <n v="0"/>
    <m/>
  </r>
  <r>
    <n v="3270"/>
    <x v="2"/>
    <x v="9"/>
    <x v="4"/>
    <m/>
    <m/>
    <x v="35"/>
    <x v="6"/>
    <x v="15"/>
    <x v="7"/>
    <m/>
    <m/>
    <m/>
    <m/>
    <m/>
    <n v="0"/>
    <m/>
    <n v="0"/>
    <n v="0"/>
    <n v="0"/>
    <n v="0"/>
    <m/>
    <n v="0"/>
    <m/>
    <n v="0"/>
    <n v="0"/>
    <n v="0"/>
    <n v="0"/>
    <m/>
    <n v="0"/>
    <n v="0"/>
    <m/>
  </r>
  <r>
    <n v="3271"/>
    <x v="2"/>
    <x v="9"/>
    <x v="4"/>
    <m/>
    <m/>
    <x v="35"/>
    <x v="6"/>
    <x v="15"/>
    <x v="7"/>
    <m/>
    <m/>
    <m/>
    <m/>
    <m/>
    <n v="0"/>
    <m/>
    <n v="0"/>
    <n v="0"/>
    <n v="0"/>
    <n v="0"/>
    <m/>
    <n v="0"/>
    <m/>
    <n v="0"/>
    <n v="0"/>
    <n v="0"/>
    <n v="0"/>
    <m/>
    <n v="0"/>
    <n v="0"/>
    <m/>
  </r>
  <r>
    <n v="3272"/>
    <x v="2"/>
    <x v="9"/>
    <x v="4"/>
    <m/>
    <m/>
    <x v="35"/>
    <x v="6"/>
    <x v="15"/>
    <x v="7"/>
    <m/>
    <m/>
    <m/>
    <m/>
    <m/>
    <n v="0"/>
    <m/>
    <n v="0"/>
    <n v="0"/>
    <n v="0"/>
    <n v="0"/>
    <m/>
    <n v="0"/>
    <m/>
    <n v="0"/>
    <n v="0"/>
    <n v="0"/>
    <n v="0"/>
    <m/>
    <n v="0"/>
    <n v="0"/>
    <m/>
  </r>
  <r>
    <n v="3273"/>
    <x v="2"/>
    <x v="9"/>
    <x v="4"/>
    <m/>
    <m/>
    <x v="35"/>
    <x v="6"/>
    <x v="15"/>
    <x v="7"/>
    <m/>
    <m/>
    <m/>
    <m/>
    <m/>
    <n v="0"/>
    <m/>
    <n v="0"/>
    <n v="0"/>
    <n v="0"/>
    <n v="0"/>
    <m/>
    <n v="0"/>
    <m/>
    <n v="0"/>
    <n v="0"/>
    <n v="0"/>
    <n v="0"/>
    <m/>
    <n v="0"/>
    <n v="0"/>
    <m/>
  </r>
  <r>
    <n v="3274"/>
    <x v="2"/>
    <x v="9"/>
    <x v="4"/>
    <m/>
    <m/>
    <x v="35"/>
    <x v="6"/>
    <x v="15"/>
    <x v="7"/>
    <m/>
    <m/>
    <m/>
    <m/>
    <m/>
    <n v="0"/>
    <m/>
    <n v="0"/>
    <n v="0"/>
    <n v="0"/>
    <n v="0"/>
    <m/>
    <n v="0"/>
    <m/>
    <n v="0"/>
    <n v="0"/>
    <n v="0"/>
    <n v="0"/>
    <m/>
    <n v="0"/>
    <n v="0"/>
    <m/>
  </r>
  <r>
    <n v="3275"/>
    <x v="2"/>
    <x v="9"/>
    <x v="4"/>
    <m/>
    <m/>
    <x v="35"/>
    <x v="6"/>
    <x v="15"/>
    <x v="7"/>
    <m/>
    <m/>
    <m/>
    <m/>
    <m/>
    <n v="0"/>
    <m/>
    <n v="0"/>
    <n v="0"/>
    <n v="0"/>
    <n v="0"/>
    <m/>
    <n v="0"/>
    <m/>
    <n v="0"/>
    <n v="0"/>
    <n v="0"/>
    <n v="0"/>
    <m/>
    <n v="0"/>
    <n v="0"/>
    <m/>
  </r>
  <r>
    <n v="3276"/>
    <x v="2"/>
    <x v="9"/>
    <x v="4"/>
    <m/>
    <m/>
    <x v="35"/>
    <x v="6"/>
    <x v="15"/>
    <x v="7"/>
    <m/>
    <m/>
    <m/>
    <m/>
    <m/>
    <n v="0"/>
    <m/>
    <n v="0"/>
    <n v="0"/>
    <n v="0"/>
    <n v="0"/>
    <m/>
    <n v="0"/>
    <m/>
    <n v="0"/>
    <n v="0"/>
    <n v="0"/>
    <n v="0"/>
    <m/>
    <n v="0"/>
    <n v="0"/>
    <m/>
  </r>
  <r>
    <n v="3277"/>
    <x v="2"/>
    <x v="9"/>
    <x v="4"/>
    <m/>
    <m/>
    <x v="35"/>
    <x v="6"/>
    <x v="15"/>
    <x v="7"/>
    <m/>
    <m/>
    <m/>
    <m/>
    <m/>
    <n v="0"/>
    <m/>
    <n v="0"/>
    <n v="0"/>
    <n v="0"/>
    <n v="0"/>
    <m/>
    <n v="0"/>
    <m/>
    <n v="0"/>
    <n v="0"/>
    <n v="0"/>
    <n v="0"/>
    <m/>
    <n v="0"/>
    <n v="0"/>
    <m/>
  </r>
  <r>
    <n v="3278"/>
    <x v="2"/>
    <x v="9"/>
    <x v="4"/>
    <m/>
    <m/>
    <x v="35"/>
    <x v="6"/>
    <x v="15"/>
    <x v="7"/>
    <m/>
    <m/>
    <m/>
    <m/>
    <m/>
    <n v="0"/>
    <m/>
    <n v="0"/>
    <n v="0"/>
    <n v="0"/>
    <n v="0"/>
    <m/>
    <n v="0"/>
    <m/>
    <n v="0"/>
    <n v="0"/>
    <n v="0"/>
    <n v="0"/>
    <m/>
    <n v="0"/>
    <n v="0"/>
    <m/>
  </r>
  <r>
    <n v="3279"/>
    <x v="2"/>
    <x v="9"/>
    <x v="4"/>
    <m/>
    <m/>
    <x v="35"/>
    <x v="6"/>
    <x v="15"/>
    <x v="7"/>
    <m/>
    <m/>
    <m/>
    <m/>
    <m/>
    <n v="0"/>
    <m/>
    <n v="0"/>
    <n v="0"/>
    <n v="0"/>
    <n v="0"/>
    <m/>
    <n v="0"/>
    <m/>
    <n v="0"/>
    <n v="0"/>
    <n v="0"/>
    <n v="0"/>
    <m/>
    <n v="0"/>
    <n v="0"/>
    <m/>
  </r>
  <r>
    <n v="3280"/>
    <x v="2"/>
    <x v="9"/>
    <x v="4"/>
    <m/>
    <m/>
    <x v="35"/>
    <x v="6"/>
    <x v="15"/>
    <x v="7"/>
    <m/>
    <m/>
    <m/>
    <m/>
    <m/>
    <n v="0"/>
    <m/>
    <n v="0"/>
    <n v="0"/>
    <n v="0"/>
    <n v="0"/>
    <m/>
    <n v="0"/>
    <m/>
    <n v="0"/>
    <n v="0"/>
    <n v="0"/>
    <n v="0"/>
    <m/>
    <n v="0"/>
    <n v="0"/>
    <m/>
  </r>
  <r>
    <n v="3281"/>
    <x v="2"/>
    <x v="9"/>
    <x v="4"/>
    <m/>
    <m/>
    <x v="35"/>
    <x v="6"/>
    <x v="15"/>
    <x v="7"/>
    <m/>
    <m/>
    <m/>
    <m/>
    <m/>
    <n v="0"/>
    <m/>
    <n v="0"/>
    <n v="0"/>
    <n v="0"/>
    <n v="0"/>
    <m/>
    <n v="0"/>
    <m/>
    <n v="0"/>
    <n v="0"/>
    <n v="0"/>
    <n v="0"/>
    <m/>
    <n v="0"/>
    <n v="0"/>
    <m/>
  </r>
  <r>
    <n v="3282"/>
    <x v="2"/>
    <x v="9"/>
    <x v="4"/>
    <m/>
    <m/>
    <x v="35"/>
    <x v="6"/>
    <x v="15"/>
    <x v="7"/>
    <m/>
    <m/>
    <m/>
    <m/>
    <m/>
    <n v="0"/>
    <m/>
    <n v="0"/>
    <n v="0"/>
    <n v="0"/>
    <n v="0"/>
    <m/>
    <n v="0"/>
    <m/>
    <n v="0"/>
    <n v="0"/>
    <n v="0"/>
    <n v="0"/>
    <m/>
    <n v="0"/>
    <n v="0"/>
    <m/>
  </r>
  <r>
    <n v="3283"/>
    <x v="2"/>
    <x v="9"/>
    <x v="4"/>
    <m/>
    <m/>
    <x v="35"/>
    <x v="6"/>
    <x v="15"/>
    <x v="7"/>
    <m/>
    <m/>
    <m/>
    <m/>
    <m/>
    <n v="0"/>
    <m/>
    <n v="0"/>
    <n v="0"/>
    <n v="0"/>
    <n v="0"/>
    <m/>
    <n v="0"/>
    <m/>
    <n v="0"/>
    <n v="0"/>
    <n v="0"/>
    <n v="0"/>
    <m/>
    <n v="0"/>
    <n v="0"/>
    <m/>
  </r>
  <r>
    <n v="3284"/>
    <x v="2"/>
    <x v="9"/>
    <x v="4"/>
    <m/>
    <m/>
    <x v="35"/>
    <x v="6"/>
    <x v="15"/>
    <x v="7"/>
    <m/>
    <m/>
    <m/>
    <m/>
    <m/>
    <n v="0"/>
    <m/>
    <n v="0"/>
    <n v="0"/>
    <n v="0"/>
    <n v="0"/>
    <m/>
    <n v="0"/>
    <m/>
    <n v="0"/>
    <n v="0"/>
    <n v="0"/>
    <n v="0"/>
    <m/>
    <n v="0"/>
    <n v="0"/>
    <m/>
  </r>
  <r>
    <n v="3285"/>
    <x v="2"/>
    <x v="9"/>
    <x v="4"/>
    <m/>
    <m/>
    <x v="35"/>
    <x v="6"/>
    <x v="15"/>
    <x v="7"/>
    <m/>
    <m/>
    <m/>
    <m/>
    <m/>
    <n v="0"/>
    <m/>
    <n v="0"/>
    <n v="0"/>
    <n v="0"/>
    <n v="0"/>
    <m/>
    <n v="0"/>
    <m/>
    <n v="0"/>
    <n v="0"/>
    <n v="0"/>
    <n v="0"/>
    <m/>
    <n v="0"/>
    <n v="0"/>
    <m/>
  </r>
  <r>
    <n v="3286"/>
    <x v="2"/>
    <x v="9"/>
    <x v="4"/>
    <m/>
    <m/>
    <x v="35"/>
    <x v="6"/>
    <x v="15"/>
    <x v="7"/>
    <m/>
    <m/>
    <m/>
    <m/>
    <m/>
    <n v="0"/>
    <m/>
    <n v="0"/>
    <n v="0"/>
    <n v="0"/>
    <n v="0"/>
    <m/>
    <n v="0"/>
    <m/>
    <n v="0"/>
    <n v="0"/>
    <n v="0"/>
    <n v="0"/>
    <m/>
    <n v="0"/>
    <n v="0"/>
    <m/>
  </r>
  <r>
    <n v="3287"/>
    <x v="2"/>
    <x v="9"/>
    <x v="4"/>
    <m/>
    <m/>
    <x v="35"/>
    <x v="6"/>
    <x v="15"/>
    <x v="7"/>
    <m/>
    <m/>
    <m/>
    <m/>
    <m/>
    <n v="0"/>
    <m/>
    <n v="0"/>
    <n v="0"/>
    <n v="0"/>
    <n v="0"/>
    <m/>
    <n v="0"/>
    <m/>
    <n v="0"/>
    <n v="0"/>
    <n v="0"/>
    <n v="0"/>
    <m/>
    <n v="0"/>
    <n v="0"/>
    <m/>
  </r>
  <r>
    <n v="3288"/>
    <x v="2"/>
    <x v="9"/>
    <x v="4"/>
    <m/>
    <m/>
    <x v="35"/>
    <x v="6"/>
    <x v="15"/>
    <x v="7"/>
    <m/>
    <m/>
    <m/>
    <m/>
    <m/>
    <n v="0"/>
    <m/>
    <n v="0"/>
    <n v="0"/>
    <n v="0"/>
    <n v="0"/>
    <m/>
    <n v="0"/>
    <m/>
    <n v="0"/>
    <n v="0"/>
    <n v="0"/>
    <n v="0"/>
    <m/>
    <n v="0"/>
    <n v="0"/>
    <m/>
  </r>
  <r>
    <n v="3289"/>
    <x v="2"/>
    <x v="9"/>
    <x v="4"/>
    <m/>
    <m/>
    <x v="35"/>
    <x v="6"/>
    <x v="15"/>
    <x v="7"/>
    <m/>
    <m/>
    <m/>
    <m/>
    <m/>
    <n v="0"/>
    <m/>
    <n v="0"/>
    <n v="0"/>
    <n v="0"/>
    <n v="0"/>
    <m/>
    <n v="0"/>
    <m/>
    <n v="0"/>
    <n v="0"/>
    <n v="0"/>
    <n v="0"/>
    <m/>
    <n v="0"/>
    <n v="0"/>
    <m/>
  </r>
  <r>
    <n v="3290"/>
    <x v="2"/>
    <x v="9"/>
    <x v="4"/>
    <m/>
    <m/>
    <x v="35"/>
    <x v="6"/>
    <x v="15"/>
    <x v="7"/>
    <m/>
    <m/>
    <m/>
    <m/>
    <m/>
    <n v="0"/>
    <m/>
    <n v="0"/>
    <n v="0"/>
    <n v="0"/>
    <n v="0"/>
    <m/>
    <n v="0"/>
    <m/>
    <n v="0"/>
    <n v="0"/>
    <n v="0"/>
    <n v="0"/>
    <m/>
    <n v="0"/>
    <n v="0"/>
    <m/>
  </r>
  <r>
    <n v="3291"/>
    <x v="2"/>
    <x v="9"/>
    <x v="4"/>
    <m/>
    <m/>
    <x v="35"/>
    <x v="6"/>
    <x v="15"/>
    <x v="7"/>
    <m/>
    <m/>
    <m/>
    <m/>
    <m/>
    <n v="0"/>
    <m/>
    <n v="0"/>
    <n v="0"/>
    <n v="0"/>
    <n v="0"/>
    <m/>
    <n v="0"/>
    <m/>
    <n v="0"/>
    <n v="0"/>
    <n v="0"/>
    <n v="0"/>
    <m/>
    <n v="0"/>
    <n v="0"/>
    <m/>
  </r>
  <r>
    <n v="3292"/>
    <x v="2"/>
    <x v="9"/>
    <x v="4"/>
    <m/>
    <m/>
    <x v="35"/>
    <x v="6"/>
    <x v="15"/>
    <x v="7"/>
    <m/>
    <m/>
    <m/>
    <m/>
    <m/>
    <n v="0"/>
    <m/>
    <n v="0"/>
    <n v="0"/>
    <n v="0"/>
    <n v="0"/>
    <m/>
    <n v="0"/>
    <m/>
    <n v="0"/>
    <n v="0"/>
    <n v="0"/>
    <n v="0"/>
    <m/>
    <n v="0"/>
    <n v="0"/>
    <m/>
  </r>
  <r>
    <n v="3293"/>
    <x v="2"/>
    <x v="9"/>
    <x v="4"/>
    <m/>
    <m/>
    <x v="35"/>
    <x v="6"/>
    <x v="15"/>
    <x v="7"/>
    <m/>
    <m/>
    <m/>
    <m/>
    <m/>
    <n v="0"/>
    <m/>
    <n v="0"/>
    <n v="0"/>
    <n v="0"/>
    <n v="0"/>
    <m/>
    <n v="0"/>
    <m/>
    <n v="0"/>
    <n v="0"/>
    <n v="0"/>
    <n v="0"/>
    <m/>
    <n v="0"/>
    <n v="0"/>
    <m/>
  </r>
  <r>
    <n v="3294"/>
    <x v="2"/>
    <x v="9"/>
    <x v="4"/>
    <m/>
    <m/>
    <x v="35"/>
    <x v="6"/>
    <x v="15"/>
    <x v="7"/>
    <m/>
    <m/>
    <m/>
    <m/>
    <m/>
    <n v="0"/>
    <m/>
    <n v="0"/>
    <n v="0"/>
    <n v="0"/>
    <n v="0"/>
    <m/>
    <n v="0"/>
    <m/>
    <n v="0"/>
    <n v="0"/>
    <n v="0"/>
    <n v="0"/>
    <m/>
    <n v="0"/>
    <n v="0"/>
    <m/>
  </r>
  <r>
    <n v="3295"/>
    <x v="2"/>
    <x v="9"/>
    <x v="4"/>
    <m/>
    <m/>
    <x v="35"/>
    <x v="6"/>
    <x v="15"/>
    <x v="7"/>
    <m/>
    <m/>
    <m/>
    <m/>
    <m/>
    <n v="0"/>
    <m/>
    <n v="0"/>
    <n v="0"/>
    <n v="0"/>
    <n v="0"/>
    <m/>
    <n v="0"/>
    <m/>
    <n v="0"/>
    <n v="0"/>
    <n v="0"/>
    <n v="0"/>
    <m/>
    <n v="0"/>
    <n v="0"/>
    <m/>
  </r>
  <r>
    <n v="3296"/>
    <x v="2"/>
    <x v="9"/>
    <x v="4"/>
    <m/>
    <m/>
    <x v="35"/>
    <x v="6"/>
    <x v="15"/>
    <x v="7"/>
    <m/>
    <m/>
    <m/>
    <m/>
    <m/>
    <n v="0"/>
    <m/>
    <n v="0"/>
    <n v="0"/>
    <n v="0"/>
    <n v="0"/>
    <m/>
    <n v="0"/>
    <m/>
    <n v="0"/>
    <n v="0"/>
    <n v="0"/>
    <n v="0"/>
    <m/>
    <n v="0"/>
    <n v="0"/>
    <m/>
  </r>
  <r>
    <n v="3297"/>
    <x v="2"/>
    <x v="9"/>
    <x v="4"/>
    <m/>
    <m/>
    <x v="35"/>
    <x v="6"/>
    <x v="15"/>
    <x v="7"/>
    <m/>
    <m/>
    <m/>
    <m/>
    <m/>
    <n v="0"/>
    <m/>
    <n v="0"/>
    <n v="0"/>
    <n v="0"/>
    <n v="0"/>
    <m/>
    <n v="0"/>
    <m/>
    <n v="0"/>
    <n v="0"/>
    <n v="0"/>
    <n v="0"/>
    <m/>
    <n v="0"/>
    <n v="0"/>
    <m/>
  </r>
  <r>
    <n v="3298"/>
    <x v="2"/>
    <x v="9"/>
    <x v="4"/>
    <m/>
    <m/>
    <x v="35"/>
    <x v="6"/>
    <x v="15"/>
    <x v="7"/>
    <m/>
    <m/>
    <m/>
    <m/>
    <m/>
    <n v="0"/>
    <m/>
    <n v="0"/>
    <n v="0"/>
    <n v="0"/>
    <n v="0"/>
    <m/>
    <n v="0"/>
    <m/>
    <n v="0"/>
    <n v="0"/>
    <n v="0"/>
    <n v="0"/>
    <m/>
    <n v="0"/>
    <n v="0"/>
    <m/>
  </r>
  <r>
    <n v="3299"/>
    <x v="2"/>
    <x v="9"/>
    <x v="4"/>
    <m/>
    <m/>
    <x v="35"/>
    <x v="6"/>
    <x v="15"/>
    <x v="7"/>
    <m/>
    <m/>
    <m/>
    <m/>
    <m/>
    <n v="0"/>
    <m/>
    <n v="0"/>
    <n v="0"/>
    <n v="0"/>
    <n v="0"/>
    <m/>
    <n v="0"/>
    <m/>
    <n v="0"/>
    <n v="0"/>
    <n v="0"/>
    <n v="0"/>
    <m/>
    <n v="0"/>
    <n v="0"/>
    <m/>
  </r>
  <r>
    <n v="3300"/>
    <x v="2"/>
    <x v="9"/>
    <x v="4"/>
    <m/>
    <m/>
    <x v="35"/>
    <x v="6"/>
    <x v="15"/>
    <x v="7"/>
    <m/>
    <m/>
    <m/>
    <m/>
    <m/>
    <n v="0"/>
    <m/>
    <n v="0"/>
    <n v="0"/>
    <n v="0"/>
    <n v="0"/>
    <m/>
    <n v="0"/>
    <m/>
    <n v="0"/>
    <n v="0"/>
    <n v="0"/>
    <n v="0"/>
    <m/>
    <n v="0"/>
    <n v="0"/>
    <m/>
  </r>
  <r>
    <n v="3301"/>
    <x v="2"/>
    <x v="9"/>
    <x v="4"/>
    <m/>
    <m/>
    <x v="35"/>
    <x v="6"/>
    <x v="15"/>
    <x v="7"/>
    <m/>
    <m/>
    <m/>
    <m/>
    <m/>
    <n v="0"/>
    <m/>
    <n v="0"/>
    <n v="0"/>
    <n v="0"/>
    <n v="0"/>
    <m/>
    <n v="0"/>
    <m/>
    <n v="0"/>
    <n v="0"/>
    <n v="0"/>
    <n v="0"/>
    <m/>
    <n v="0"/>
    <n v="0"/>
    <m/>
  </r>
  <r>
    <n v="3302"/>
    <x v="2"/>
    <x v="9"/>
    <x v="4"/>
    <m/>
    <m/>
    <x v="35"/>
    <x v="6"/>
    <x v="15"/>
    <x v="7"/>
    <m/>
    <m/>
    <m/>
    <m/>
    <m/>
    <n v="0"/>
    <m/>
    <n v="0"/>
    <n v="0"/>
    <n v="0"/>
    <n v="0"/>
    <m/>
    <n v="0"/>
    <m/>
    <n v="0"/>
    <n v="0"/>
    <n v="0"/>
    <n v="0"/>
    <m/>
    <n v="0"/>
    <n v="0"/>
    <m/>
  </r>
  <r>
    <n v="3303"/>
    <x v="2"/>
    <x v="9"/>
    <x v="4"/>
    <m/>
    <m/>
    <x v="35"/>
    <x v="6"/>
    <x v="15"/>
    <x v="7"/>
    <m/>
    <m/>
    <m/>
    <m/>
    <m/>
    <n v="0"/>
    <m/>
    <n v="0"/>
    <n v="0"/>
    <n v="0"/>
    <n v="0"/>
    <m/>
    <n v="0"/>
    <m/>
    <n v="0"/>
    <n v="0"/>
    <n v="0"/>
    <n v="0"/>
    <m/>
    <n v="0"/>
    <n v="0"/>
    <m/>
  </r>
  <r>
    <n v="3304"/>
    <x v="2"/>
    <x v="9"/>
    <x v="4"/>
    <m/>
    <m/>
    <x v="35"/>
    <x v="6"/>
    <x v="15"/>
    <x v="7"/>
    <m/>
    <m/>
    <m/>
    <m/>
    <m/>
    <n v="0"/>
    <m/>
    <n v="0"/>
    <n v="0"/>
    <n v="0"/>
    <n v="0"/>
    <m/>
    <n v="0"/>
    <m/>
    <n v="0"/>
    <n v="0"/>
    <n v="0"/>
    <n v="0"/>
    <m/>
    <n v="0"/>
    <n v="0"/>
    <m/>
  </r>
  <r>
    <n v="3305"/>
    <x v="2"/>
    <x v="9"/>
    <x v="4"/>
    <m/>
    <m/>
    <x v="35"/>
    <x v="6"/>
    <x v="15"/>
    <x v="7"/>
    <m/>
    <m/>
    <m/>
    <m/>
    <m/>
    <n v="0"/>
    <m/>
    <n v="0"/>
    <n v="0"/>
    <n v="0"/>
    <n v="0"/>
    <m/>
    <n v="0"/>
    <m/>
    <n v="0"/>
    <n v="0"/>
    <n v="0"/>
    <n v="0"/>
    <m/>
    <n v="0"/>
    <n v="0"/>
    <m/>
  </r>
  <r>
    <n v="3306"/>
    <x v="2"/>
    <x v="9"/>
    <x v="4"/>
    <m/>
    <m/>
    <x v="35"/>
    <x v="6"/>
    <x v="15"/>
    <x v="7"/>
    <m/>
    <m/>
    <m/>
    <m/>
    <m/>
    <n v="0"/>
    <m/>
    <n v="0"/>
    <n v="0"/>
    <n v="0"/>
    <n v="0"/>
    <m/>
    <n v="0"/>
    <m/>
    <n v="0"/>
    <n v="0"/>
    <n v="0"/>
    <n v="0"/>
    <m/>
    <n v="0"/>
    <n v="0"/>
    <m/>
  </r>
  <r>
    <n v="3307"/>
    <x v="2"/>
    <x v="9"/>
    <x v="4"/>
    <m/>
    <m/>
    <x v="35"/>
    <x v="6"/>
    <x v="15"/>
    <x v="7"/>
    <m/>
    <m/>
    <m/>
    <m/>
    <m/>
    <n v="0"/>
    <m/>
    <n v="0"/>
    <n v="0"/>
    <n v="0"/>
    <n v="0"/>
    <m/>
    <n v="0"/>
    <m/>
    <n v="0"/>
    <n v="0"/>
    <n v="0"/>
    <n v="0"/>
    <m/>
    <n v="0"/>
    <n v="0"/>
    <m/>
  </r>
  <r>
    <n v="3308"/>
    <x v="2"/>
    <x v="9"/>
    <x v="4"/>
    <m/>
    <m/>
    <x v="35"/>
    <x v="6"/>
    <x v="15"/>
    <x v="7"/>
    <m/>
    <m/>
    <m/>
    <m/>
    <m/>
    <n v="0"/>
    <m/>
    <n v="0"/>
    <n v="0"/>
    <n v="0"/>
    <n v="0"/>
    <m/>
    <n v="0"/>
    <m/>
    <n v="0"/>
    <n v="0"/>
    <n v="0"/>
    <n v="0"/>
    <m/>
    <n v="0"/>
    <n v="0"/>
    <m/>
  </r>
  <r>
    <n v="3309"/>
    <x v="2"/>
    <x v="9"/>
    <x v="4"/>
    <m/>
    <m/>
    <x v="35"/>
    <x v="6"/>
    <x v="15"/>
    <x v="7"/>
    <m/>
    <m/>
    <m/>
    <m/>
    <m/>
    <n v="0"/>
    <m/>
    <n v="0"/>
    <n v="0"/>
    <n v="0"/>
    <n v="0"/>
    <m/>
    <n v="0"/>
    <m/>
    <n v="0"/>
    <n v="0"/>
    <n v="0"/>
    <n v="0"/>
    <m/>
    <n v="0"/>
    <n v="0"/>
    <m/>
  </r>
  <r>
    <n v="3310"/>
    <x v="2"/>
    <x v="9"/>
    <x v="4"/>
    <m/>
    <m/>
    <x v="35"/>
    <x v="6"/>
    <x v="15"/>
    <x v="7"/>
    <m/>
    <m/>
    <m/>
    <m/>
    <m/>
    <n v="0"/>
    <m/>
    <n v="0"/>
    <n v="0"/>
    <n v="0"/>
    <n v="0"/>
    <m/>
    <n v="0"/>
    <m/>
    <n v="0"/>
    <n v="0"/>
    <n v="0"/>
    <n v="0"/>
    <m/>
    <n v="0"/>
    <n v="0"/>
    <m/>
  </r>
  <r>
    <n v="3311"/>
    <x v="2"/>
    <x v="9"/>
    <x v="4"/>
    <m/>
    <m/>
    <x v="35"/>
    <x v="6"/>
    <x v="15"/>
    <x v="7"/>
    <m/>
    <m/>
    <m/>
    <m/>
    <m/>
    <n v="0"/>
    <m/>
    <n v="0"/>
    <n v="0"/>
    <n v="0"/>
    <n v="0"/>
    <m/>
    <n v="0"/>
    <m/>
    <n v="0"/>
    <n v="0"/>
    <n v="0"/>
    <n v="0"/>
    <m/>
    <n v="0"/>
    <n v="0"/>
    <m/>
  </r>
  <r>
    <n v="3312"/>
    <x v="2"/>
    <x v="9"/>
    <x v="4"/>
    <m/>
    <m/>
    <x v="35"/>
    <x v="6"/>
    <x v="15"/>
    <x v="7"/>
    <m/>
    <m/>
    <m/>
    <m/>
    <m/>
    <n v="0"/>
    <m/>
    <n v="0"/>
    <n v="0"/>
    <n v="0"/>
    <n v="0"/>
    <m/>
    <n v="0"/>
    <m/>
    <n v="0"/>
    <n v="0"/>
    <n v="0"/>
    <n v="0"/>
    <m/>
    <n v="0"/>
    <n v="0"/>
    <m/>
  </r>
  <r>
    <n v="3313"/>
    <x v="2"/>
    <x v="9"/>
    <x v="4"/>
    <m/>
    <m/>
    <x v="35"/>
    <x v="6"/>
    <x v="15"/>
    <x v="7"/>
    <m/>
    <m/>
    <m/>
    <m/>
    <m/>
    <n v="0"/>
    <m/>
    <n v="0"/>
    <n v="0"/>
    <n v="0"/>
    <n v="0"/>
    <m/>
    <n v="0"/>
    <m/>
    <n v="0"/>
    <n v="0"/>
    <n v="0"/>
    <n v="0"/>
    <m/>
    <n v="0"/>
    <n v="0"/>
    <m/>
  </r>
  <r>
    <n v="3314"/>
    <x v="2"/>
    <x v="9"/>
    <x v="4"/>
    <m/>
    <m/>
    <x v="35"/>
    <x v="6"/>
    <x v="15"/>
    <x v="7"/>
    <m/>
    <m/>
    <m/>
    <m/>
    <m/>
    <n v="0"/>
    <m/>
    <n v="0"/>
    <n v="0"/>
    <n v="0"/>
    <n v="0"/>
    <m/>
    <n v="0"/>
    <m/>
    <n v="0"/>
    <n v="0"/>
    <n v="0"/>
    <n v="0"/>
    <m/>
    <n v="0"/>
    <n v="0"/>
    <m/>
  </r>
  <r>
    <n v="3315"/>
    <x v="2"/>
    <x v="9"/>
    <x v="4"/>
    <m/>
    <m/>
    <x v="35"/>
    <x v="6"/>
    <x v="15"/>
    <x v="7"/>
    <m/>
    <m/>
    <m/>
    <m/>
    <m/>
    <n v="0"/>
    <m/>
    <n v="0"/>
    <n v="0"/>
    <n v="0"/>
    <n v="0"/>
    <m/>
    <n v="0"/>
    <m/>
    <n v="0"/>
    <n v="0"/>
    <n v="0"/>
    <n v="0"/>
    <m/>
    <n v="0"/>
    <n v="0"/>
    <m/>
  </r>
  <r>
    <n v="3316"/>
    <x v="2"/>
    <x v="9"/>
    <x v="4"/>
    <m/>
    <m/>
    <x v="35"/>
    <x v="6"/>
    <x v="15"/>
    <x v="7"/>
    <m/>
    <m/>
    <m/>
    <m/>
    <m/>
    <n v="0"/>
    <m/>
    <n v="0"/>
    <n v="0"/>
    <n v="0"/>
    <n v="0"/>
    <m/>
    <n v="0"/>
    <m/>
    <n v="0"/>
    <n v="0"/>
    <n v="0"/>
    <n v="0"/>
    <m/>
    <n v="0"/>
    <n v="0"/>
    <m/>
  </r>
  <r>
    <n v="3317"/>
    <x v="2"/>
    <x v="9"/>
    <x v="4"/>
    <m/>
    <m/>
    <x v="35"/>
    <x v="6"/>
    <x v="15"/>
    <x v="7"/>
    <m/>
    <m/>
    <m/>
    <m/>
    <m/>
    <n v="0"/>
    <m/>
    <n v="0"/>
    <n v="0"/>
    <n v="0"/>
    <n v="0"/>
    <m/>
    <n v="0"/>
    <m/>
    <n v="0"/>
    <n v="0"/>
    <n v="0"/>
    <n v="0"/>
    <m/>
    <n v="0"/>
    <n v="0"/>
    <m/>
  </r>
  <r>
    <n v="3318"/>
    <x v="2"/>
    <x v="9"/>
    <x v="4"/>
    <m/>
    <m/>
    <x v="35"/>
    <x v="6"/>
    <x v="15"/>
    <x v="7"/>
    <m/>
    <m/>
    <m/>
    <m/>
    <m/>
    <n v="0"/>
    <m/>
    <n v="0"/>
    <n v="0"/>
    <n v="0"/>
    <n v="0"/>
    <m/>
    <n v="0"/>
    <m/>
    <n v="0"/>
    <n v="0"/>
    <n v="0"/>
    <n v="0"/>
    <m/>
    <n v="0"/>
    <n v="0"/>
    <m/>
  </r>
  <r>
    <n v="3319"/>
    <x v="2"/>
    <x v="9"/>
    <x v="4"/>
    <m/>
    <m/>
    <x v="35"/>
    <x v="6"/>
    <x v="15"/>
    <x v="7"/>
    <m/>
    <m/>
    <m/>
    <m/>
    <m/>
    <n v="0"/>
    <m/>
    <n v="0"/>
    <n v="0"/>
    <n v="0"/>
    <n v="0"/>
    <m/>
    <n v="0"/>
    <m/>
    <n v="0"/>
    <n v="0"/>
    <n v="0"/>
    <n v="0"/>
    <m/>
    <n v="0"/>
    <n v="0"/>
    <m/>
  </r>
  <r>
    <n v="3320"/>
    <x v="2"/>
    <x v="9"/>
    <x v="4"/>
    <m/>
    <m/>
    <x v="35"/>
    <x v="6"/>
    <x v="15"/>
    <x v="7"/>
    <m/>
    <m/>
    <m/>
    <m/>
    <m/>
    <n v="0"/>
    <m/>
    <n v="0"/>
    <n v="0"/>
    <n v="0"/>
    <n v="0"/>
    <m/>
    <n v="0"/>
    <m/>
    <n v="0"/>
    <n v="0"/>
    <n v="0"/>
    <n v="0"/>
    <m/>
    <n v="0"/>
    <n v="0"/>
    <m/>
  </r>
  <r>
    <n v="3321"/>
    <x v="2"/>
    <x v="9"/>
    <x v="4"/>
    <m/>
    <m/>
    <x v="35"/>
    <x v="6"/>
    <x v="15"/>
    <x v="7"/>
    <m/>
    <m/>
    <m/>
    <m/>
    <m/>
    <n v="0"/>
    <m/>
    <n v="0"/>
    <n v="0"/>
    <n v="0"/>
    <n v="0"/>
    <m/>
    <n v="0"/>
    <m/>
    <n v="0"/>
    <n v="0"/>
    <n v="0"/>
    <n v="0"/>
    <m/>
    <n v="0"/>
    <n v="0"/>
    <m/>
  </r>
  <r>
    <n v="3322"/>
    <x v="2"/>
    <x v="9"/>
    <x v="4"/>
    <m/>
    <m/>
    <x v="35"/>
    <x v="6"/>
    <x v="15"/>
    <x v="7"/>
    <m/>
    <m/>
    <m/>
    <m/>
    <m/>
    <n v="0"/>
    <m/>
    <n v="0"/>
    <n v="0"/>
    <n v="0"/>
    <n v="0"/>
    <m/>
    <n v="0"/>
    <m/>
    <n v="0"/>
    <n v="0"/>
    <n v="0"/>
    <n v="0"/>
    <m/>
    <n v="0"/>
    <n v="0"/>
    <m/>
  </r>
  <r>
    <n v="3323"/>
    <x v="2"/>
    <x v="9"/>
    <x v="4"/>
    <m/>
    <m/>
    <x v="35"/>
    <x v="6"/>
    <x v="15"/>
    <x v="7"/>
    <m/>
    <m/>
    <m/>
    <m/>
    <m/>
    <n v="0"/>
    <m/>
    <n v="0"/>
    <n v="0"/>
    <n v="0"/>
    <n v="0"/>
    <m/>
    <n v="0"/>
    <m/>
    <n v="0"/>
    <n v="0"/>
    <n v="0"/>
    <n v="0"/>
    <m/>
    <n v="0"/>
    <n v="0"/>
    <m/>
  </r>
  <r>
    <n v="3324"/>
    <x v="2"/>
    <x v="9"/>
    <x v="4"/>
    <m/>
    <m/>
    <x v="35"/>
    <x v="6"/>
    <x v="15"/>
    <x v="7"/>
    <m/>
    <m/>
    <m/>
    <m/>
    <m/>
    <n v="0"/>
    <m/>
    <n v="0"/>
    <n v="0"/>
    <n v="0"/>
    <n v="0"/>
    <m/>
    <n v="0"/>
    <m/>
    <n v="0"/>
    <n v="0"/>
    <n v="0"/>
    <n v="0"/>
    <m/>
    <n v="0"/>
    <n v="0"/>
    <m/>
  </r>
  <r>
    <n v="3325"/>
    <x v="2"/>
    <x v="9"/>
    <x v="4"/>
    <m/>
    <m/>
    <x v="35"/>
    <x v="6"/>
    <x v="15"/>
    <x v="7"/>
    <m/>
    <m/>
    <m/>
    <m/>
    <m/>
    <n v="0"/>
    <m/>
    <n v="0"/>
    <n v="0"/>
    <n v="0"/>
    <n v="0"/>
    <m/>
    <n v="0"/>
    <m/>
    <n v="0"/>
    <n v="0"/>
    <n v="0"/>
    <n v="0"/>
    <m/>
    <n v="0"/>
    <n v="0"/>
    <m/>
  </r>
  <r>
    <n v="3326"/>
    <x v="2"/>
    <x v="9"/>
    <x v="4"/>
    <m/>
    <m/>
    <x v="35"/>
    <x v="6"/>
    <x v="15"/>
    <x v="7"/>
    <m/>
    <m/>
    <m/>
    <m/>
    <m/>
    <n v="0"/>
    <m/>
    <n v="0"/>
    <n v="0"/>
    <n v="0"/>
    <n v="0"/>
    <m/>
    <n v="0"/>
    <m/>
    <n v="0"/>
    <n v="0"/>
    <n v="0"/>
    <n v="0"/>
    <m/>
    <n v="0"/>
    <n v="0"/>
    <m/>
  </r>
  <r>
    <n v="3327"/>
    <x v="2"/>
    <x v="9"/>
    <x v="4"/>
    <m/>
    <m/>
    <x v="35"/>
    <x v="6"/>
    <x v="15"/>
    <x v="7"/>
    <m/>
    <m/>
    <m/>
    <m/>
    <m/>
    <n v="0"/>
    <m/>
    <n v="0"/>
    <n v="0"/>
    <n v="0"/>
    <n v="0"/>
    <m/>
    <n v="0"/>
    <m/>
    <n v="0"/>
    <n v="0"/>
    <n v="0"/>
    <n v="0"/>
    <m/>
    <n v="0"/>
    <n v="0"/>
    <m/>
  </r>
  <r>
    <n v="3328"/>
    <x v="2"/>
    <x v="9"/>
    <x v="4"/>
    <m/>
    <m/>
    <x v="35"/>
    <x v="6"/>
    <x v="15"/>
    <x v="7"/>
    <m/>
    <m/>
    <m/>
    <m/>
    <m/>
    <n v="0"/>
    <m/>
    <n v="0"/>
    <n v="0"/>
    <n v="0"/>
    <n v="0"/>
    <m/>
    <n v="0"/>
    <m/>
    <n v="0"/>
    <n v="0"/>
    <n v="0"/>
    <n v="0"/>
    <m/>
    <n v="0"/>
    <n v="0"/>
    <m/>
  </r>
  <r>
    <n v="3329"/>
    <x v="2"/>
    <x v="9"/>
    <x v="4"/>
    <m/>
    <m/>
    <x v="35"/>
    <x v="6"/>
    <x v="15"/>
    <x v="7"/>
    <m/>
    <m/>
    <m/>
    <m/>
    <m/>
    <n v="0"/>
    <m/>
    <n v="0"/>
    <n v="0"/>
    <n v="0"/>
    <n v="0"/>
    <m/>
    <n v="0"/>
    <m/>
    <n v="0"/>
    <n v="0"/>
    <n v="0"/>
    <n v="0"/>
    <m/>
    <n v="0"/>
    <n v="0"/>
    <m/>
  </r>
  <r>
    <n v="3330"/>
    <x v="2"/>
    <x v="9"/>
    <x v="4"/>
    <m/>
    <m/>
    <x v="35"/>
    <x v="6"/>
    <x v="15"/>
    <x v="7"/>
    <m/>
    <m/>
    <m/>
    <m/>
    <m/>
    <n v="0"/>
    <m/>
    <n v="0"/>
    <n v="0"/>
    <n v="0"/>
    <n v="0"/>
    <m/>
    <n v="0"/>
    <m/>
    <n v="0"/>
    <n v="0"/>
    <n v="0"/>
    <n v="0"/>
    <m/>
    <n v="0"/>
    <n v="0"/>
    <m/>
  </r>
  <r>
    <n v="3331"/>
    <x v="2"/>
    <x v="9"/>
    <x v="4"/>
    <m/>
    <m/>
    <x v="35"/>
    <x v="6"/>
    <x v="15"/>
    <x v="7"/>
    <m/>
    <m/>
    <m/>
    <m/>
    <m/>
    <n v="0"/>
    <m/>
    <n v="0"/>
    <n v="0"/>
    <n v="0"/>
    <n v="0"/>
    <m/>
    <n v="0"/>
    <m/>
    <n v="0"/>
    <n v="0"/>
    <n v="0"/>
    <n v="0"/>
    <m/>
    <n v="0"/>
    <n v="0"/>
    <m/>
  </r>
  <r>
    <n v="3332"/>
    <x v="2"/>
    <x v="9"/>
    <x v="4"/>
    <m/>
    <m/>
    <x v="35"/>
    <x v="6"/>
    <x v="15"/>
    <x v="7"/>
    <m/>
    <m/>
    <m/>
    <m/>
    <m/>
    <n v="0"/>
    <m/>
    <n v="0"/>
    <n v="0"/>
    <n v="0"/>
    <n v="0"/>
    <m/>
    <n v="0"/>
    <m/>
    <n v="0"/>
    <n v="0"/>
    <n v="0"/>
    <n v="0"/>
    <m/>
    <n v="0"/>
    <n v="0"/>
    <m/>
  </r>
  <r>
    <n v="3333"/>
    <x v="2"/>
    <x v="9"/>
    <x v="4"/>
    <m/>
    <m/>
    <x v="35"/>
    <x v="6"/>
    <x v="15"/>
    <x v="7"/>
    <m/>
    <m/>
    <m/>
    <m/>
    <m/>
    <n v="0"/>
    <m/>
    <n v="0"/>
    <n v="0"/>
    <n v="0"/>
    <n v="0"/>
    <m/>
    <n v="0"/>
    <m/>
    <n v="0"/>
    <n v="0"/>
    <n v="0"/>
    <n v="0"/>
    <m/>
    <n v="0"/>
    <n v="0"/>
    <m/>
  </r>
  <r>
    <n v="3334"/>
    <x v="2"/>
    <x v="9"/>
    <x v="4"/>
    <m/>
    <m/>
    <x v="35"/>
    <x v="6"/>
    <x v="15"/>
    <x v="7"/>
    <m/>
    <m/>
    <m/>
    <m/>
    <m/>
    <n v="0"/>
    <m/>
    <n v="0"/>
    <n v="0"/>
    <n v="0"/>
    <n v="0"/>
    <m/>
    <n v="0"/>
    <m/>
    <n v="0"/>
    <n v="0"/>
    <n v="0"/>
    <n v="0"/>
    <m/>
    <n v="0"/>
    <n v="0"/>
    <m/>
  </r>
  <r>
    <n v="3335"/>
    <x v="2"/>
    <x v="9"/>
    <x v="4"/>
    <m/>
    <m/>
    <x v="35"/>
    <x v="6"/>
    <x v="15"/>
    <x v="7"/>
    <m/>
    <m/>
    <m/>
    <m/>
    <m/>
    <n v="0"/>
    <m/>
    <n v="0"/>
    <n v="0"/>
    <n v="0"/>
    <n v="0"/>
    <m/>
    <n v="0"/>
    <m/>
    <n v="0"/>
    <n v="0"/>
    <n v="0"/>
    <n v="0"/>
    <m/>
    <n v="0"/>
    <n v="0"/>
    <m/>
  </r>
  <r>
    <n v="3336"/>
    <x v="2"/>
    <x v="9"/>
    <x v="4"/>
    <m/>
    <m/>
    <x v="35"/>
    <x v="6"/>
    <x v="15"/>
    <x v="7"/>
    <m/>
    <m/>
    <m/>
    <m/>
    <m/>
    <n v="0"/>
    <m/>
    <n v="0"/>
    <n v="0"/>
    <n v="0"/>
    <n v="0"/>
    <m/>
    <n v="0"/>
    <m/>
    <n v="0"/>
    <n v="0"/>
    <n v="0"/>
    <n v="0"/>
    <m/>
    <n v="0"/>
    <n v="0"/>
    <m/>
  </r>
  <r>
    <n v="3337"/>
    <x v="2"/>
    <x v="9"/>
    <x v="4"/>
    <m/>
    <m/>
    <x v="35"/>
    <x v="6"/>
    <x v="15"/>
    <x v="7"/>
    <m/>
    <m/>
    <m/>
    <m/>
    <m/>
    <n v="0"/>
    <m/>
    <n v="0"/>
    <n v="0"/>
    <n v="0"/>
    <n v="0"/>
    <m/>
    <n v="0"/>
    <m/>
    <n v="0"/>
    <n v="0"/>
    <n v="0"/>
    <n v="0"/>
    <m/>
    <n v="0"/>
    <n v="0"/>
    <m/>
  </r>
  <r>
    <n v="3338"/>
    <x v="2"/>
    <x v="9"/>
    <x v="4"/>
    <m/>
    <m/>
    <x v="35"/>
    <x v="6"/>
    <x v="15"/>
    <x v="7"/>
    <m/>
    <m/>
    <m/>
    <m/>
    <m/>
    <n v="0"/>
    <m/>
    <n v="0"/>
    <n v="0"/>
    <n v="0"/>
    <n v="0"/>
    <m/>
    <n v="0"/>
    <m/>
    <n v="0"/>
    <n v="0"/>
    <n v="0"/>
    <n v="0"/>
    <m/>
    <n v="0"/>
    <n v="0"/>
    <m/>
  </r>
  <r>
    <n v="3339"/>
    <x v="2"/>
    <x v="9"/>
    <x v="4"/>
    <m/>
    <m/>
    <x v="35"/>
    <x v="6"/>
    <x v="15"/>
    <x v="7"/>
    <m/>
    <m/>
    <m/>
    <m/>
    <m/>
    <n v="0"/>
    <m/>
    <n v="0"/>
    <n v="0"/>
    <n v="0"/>
    <n v="0"/>
    <m/>
    <n v="0"/>
    <m/>
    <n v="0"/>
    <n v="0"/>
    <n v="0"/>
    <n v="0"/>
    <m/>
    <n v="0"/>
    <n v="0"/>
    <m/>
  </r>
  <r>
    <n v="3340"/>
    <x v="2"/>
    <x v="9"/>
    <x v="4"/>
    <m/>
    <m/>
    <x v="35"/>
    <x v="6"/>
    <x v="15"/>
    <x v="7"/>
    <m/>
    <m/>
    <m/>
    <m/>
    <m/>
    <n v="0"/>
    <m/>
    <n v="0"/>
    <n v="0"/>
    <n v="0"/>
    <n v="0"/>
    <m/>
    <n v="0"/>
    <m/>
    <n v="0"/>
    <n v="0"/>
    <n v="0"/>
    <n v="0"/>
    <m/>
    <n v="0"/>
    <n v="0"/>
    <m/>
  </r>
  <r>
    <n v="3341"/>
    <x v="2"/>
    <x v="9"/>
    <x v="4"/>
    <m/>
    <m/>
    <x v="35"/>
    <x v="6"/>
    <x v="15"/>
    <x v="7"/>
    <m/>
    <m/>
    <m/>
    <m/>
    <m/>
    <n v="0"/>
    <m/>
    <n v="0"/>
    <n v="0"/>
    <n v="0"/>
    <n v="0"/>
    <m/>
    <n v="0"/>
    <m/>
    <n v="0"/>
    <n v="0"/>
    <n v="0"/>
    <n v="0"/>
    <m/>
    <n v="0"/>
    <n v="0"/>
    <m/>
  </r>
  <r>
    <n v="3342"/>
    <x v="2"/>
    <x v="9"/>
    <x v="4"/>
    <m/>
    <m/>
    <x v="35"/>
    <x v="6"/>
    <x v="15"/>
    <x v="7"/>
    <m/>
    <m/>
    <m/>
    <m/>
    <m/>
    <n v="0"/>
    <m/>
    <n v="0"/>
    <n v="0"/>
    <n v="0"/>
    <n v="0"/>
    <m/>
    <n v="0"/>
    <m/>
    <n v="0"/>
    <n v="0"/>
    <n v="0"/>
    <n v="0"/>
    <m/>
    <n v="0"/>
    <n v="0"/>
    <m/>
  </r>
  <r>
    <n v="3343"/>
    <x v="2"/>
    <x v="9"/>
    <x v="4"/>
    <m/>
    <m/>
    <x v="35"/>
    <x v="6"/>
    <x v="15"/>
    <x v="7"/>
    <m/>
    <m/>
    <m/>
    <m/>
    <m/>
    <n v="0"/>
    <m/>
    <n v="0"/>
    <n v="0"/>
    <n v="0"/>
    <n v="0"/>
    <m/>
    <n v="0"/>
    <m/>
    <n v="0"/>
    <n v="0"/>
    <n v="0"/>
    <n v="0"/>
    <m/>
    <n v="0"/>
    <n v="0"/>
    <m/>
  </r>
  <r>
    <n v="3344"/>
    <x v="2"/>
    <x v="9"/>
    <x v="4"/>
    <m/>
    <m/>
    <x v="35"/>
    <x v="6"/>
    <x v="15"/>
    <x v="7"/>
    <m/>
    <m/>
    <m/>
    <m/>
    <m/>
    <n v="0"/>
    <m/>
    <n v="0"/>
    <n v="0"/>
    <n v="0"/>
    <n v="0"/>
    <m/>
    <n v="0"/>
    <m/>
    <n v="0"/>
    <n v="0"/>
    <n v="0"/>
    <n v="0"/>
    <m/>
    <n v="0"/>
    <n v="0"/>
    <m/>
  </r>
  <r>
    <n v="3345"/>
    <x v="2"/>
    <x v="9"/>
    <x v="4"/>
    <m/>
    <m/>
    <x v="35"/>
    <x v="6"/>
    <x v="15"/>
    <x v="7"/>
    <m/>
    <m/>
    <m/>
    <m/>
    <m/>
    <n v="0"/>
    <m/>
    <n v="0"/>
    <n v="0"/>
    <n v="0"/>
    <n v="0"/>
    <m/>
    <n v="0"/>
    <m/>
    <n v="0"/>
    <n v="0"/>
    <n v="0"/>
    <n v="0"/>
    <m/>
    <n v="0"/>
    <n v="0"/>
    <m/>
  </r>
  <r>
    <n v="3346"/>
    <x v="2"/>
    <x v="9"/>
    <x v="4"/>
    <m/>
    <m/>
    <x v="35"/>
    <x v="6"/>
    <x v="15"/>
    <x v="7"/>
    <m/>
    <m/>
    <m/>
    <m/>
    <m/>
    <n v="0"/>
    <m/>
    <n v="0"/>
    <n v="0"/>
    <n v="0"/>
    <n v="0"/>
    <m/>
    <n v="0"/>
    <m/>
    <n v="0"/>
    <n v="0"/>
    <n v="0"/>
    <n v="0"/>
    <m/>
    <n v="0"/>
    <n v="0"/>
    <m/>
  </r>
  <r>
    <n v="3347"/>
    <x v="2"/>
    <x v="9"/>
    <x v="4"/>
    <m/>
    <m/>
    <x v="35"/>
    <x v="6"/>
    <x v="15"/>
    <x v="7"/>
    <m/>
    <m/>
    <m/>
    <m/>
    <m/>
    <n v="0"/>
    <m/>
    <n v="0"/>
    <n v="0"/>
    <n v="0"/>
    <n v="0"/>
    <m/>
    <n v="0"/>
    <m/>
    <n v="0"/>
    <n v="0"/>
    <n v="0"/>
    <n v="0"/>
    <m/>
    <n v="0"/>
    <n v="0"/>
    <m/>
  </r>
  <r>
    <n v="3348"/>
    <x v="2"/>
    <x v="9"/>
    <x v="4"/>
    <m/>
    <m/>
    <x v="35"/>
    <x v="6"/>
    <x v="15"/>
    <x v="7"/>
    <m/>
    <m/>
    <m/>
    <m/>
    <m/>
    <n v="0"/>
    <m/>
    <n v="0"/>
    <n v="0"/>
    <n v="0"/>
    <n v="0"/>
    <m/>
    <n v="0"/>
    <m/>
    <n v="0"/>
    <n v="0"/>
    <n v="0"/>
    <n v="0"/>
    <m/>
    <n v="0"/>
    <n v="0"/>
    <m/>
  </r>
  <r>
    <n v="3349"/>
    <x v="2"/>
    <x v="9"/>
    <x v="4"/>
    <m/>
    <m/>
    <x v="35"/>
    <x v="6"/>
    <x v="15"/>
    <x v="7"/>
    <m/>
    <m/>
    <m/>
    <m/>
    <m/>
    <n v="0"/>
    <m/>
    <n v="0"/>
    <n v="0"/>
    <n v="0"/>
    <n v="0"/>
    <m/>
    <n v="0"/>
    <m/>
    <n v="0"/>
    <n v="0"/>
    <n v="0"/>
    <n v="0"/>
    <m/>
    <n v="0"/>
    <n v="0"/>
    <m/>
  </r>
  <r>
    <n v="3350"/>
    <x v="2"/>
    <x v="9"/>
    <x v="4"/>
    <m/>
    <m/>
    <x v="35"/>
    <x v="6"/>
    <x v="15"/>
    <x v="7"/>
    <m/>
    <m/>
    <m/>
    <m/>
    <m/>
    <n v="0"/>
    <m/>
    <n v="0"/>
    <n v="0"/>
    <n v="0"/>
    <n v="0"/>
    <m/>
    <n v="0"/>
    <m/>
    <n v="0"/>
    <n v="0"/>
    <n v="0"/>
    <n v="0"/>
    <m/>
    <n v="0"/>
    <n v="0"/>
    <m/>
  </r>
  <r>
    <n v="3351"/>
    <x v="2"/>
    <x v="9"/>
    <x v="4"/>
    <m/>
    <m/>
    <x v="35"/>
    <x v="6"/>
    <x v="15"/>
    <x v="7"/>
    <m/>
    <m/>
    <m/>
    <m/>
    <m/>
    <n v="0"/>
    <m/>
    <n v="0"/>
    <n v="0"/>
    <n v="0"/>
    <n v="0"/>
    <m/>
    <n v="0"/>
    <m/>
    <n v="0"/>
    <n v="0"/>
    <n v="0"/>
    <n v="0"/>
    <m/>
    <n v="0"/>
    <n v="0"/>
    <m/>
  </r>
  <r>
    <n v="3352"/>
    <x v="2"/>
    <x v="9"/>
    <x v="4"/>
    <m/>
    <m/>
    <x v="35"/>
    <x v="6"/>
    <x v="15"/>
    <x v="7"/>
    <m/>
    <m/>
    <m/>
    <m/>
    <m/>
    <n v="0"/>
    <m/>
    <n v="0"/>
    <n v="0"/>
    <n v="0"/>
    <n v="0"/>
    <m/>
    <n v="0"/>
    <m/>
    <n v="0"/>
    <n v="0"/>
    <n v="0"/>
    <n v="0"/>
    <m/>
    <n v="0"/>
    <n v="0"/>
    <m/>
  </r>
  <r>
    <n v="3353"/>
    <x v="2"/>
    <x v="9"/>
    <x v="4"/>
    <m/>
    <m/>
    <x v="35"/>
    <x v="6"/>
    <x v="15"/>
    <x v="7"/>
    <m/>
    <m/>
    <m/>
    <m/>
    <m/>
    <n v="0"/>
    <m/>
    <n v="0"/>
    <n v="0"/>
    <n v="0"/>
    <n v="0"/>
    <m/>
    <n v="0"/>
    <m/>
    <n v="0"/>
    <n v="0"/>
    <n v="0"/>
    <n v="0"/>
    <m/>
    <n v="0"/>
    <n v="0"/>
    <m/>
  </r>
  <r>
    <n v="3354"/>
    <x v="2"/>
    <x v="9"/>
    <x v="4"/>
    <m/>
    <m/>
    <x v="35"/>
    <x v="6"/>
    <x v="15"/>
    <x v="7"/>
    <m/>
    <m/>
    <m/>
    <m/>
    <m/>
    <n v="0"/>
    <m/>
    <n v="0"/>
    <n v="0"/>
    <n v="0"/>
    <n v="0"/>
    <m/>
    <n v="0"/>
    <m/>
    <n v="0"/>
    <n v="0"/>
    <n v="0"/>
    <n v="0"/>
    <m/>
    <n v="0"/>
    <n v="0"/>
    <m/>
  </r>
  <r>
    <n v="3355"/>
    <x v="2"/>
    <x v="9"/>
    <x v="4"/>
    <m/>
    <m/>
    <x v="35"/>
    <x v="6"/>
    <x v="15"/>
    <x v="7"/>
    <m/>
    <m/>
    <m/>
    <m/>
    <m/>
    <n v="0"/>
    <m/>
    <n v="0"/>
    <n v="0"/>
    <n v="0"/>
    <n v="0"/>
    <m/>
    <n v="0"/>
    <m/>
    <n v="0"/>
    <n v="0"/>
    <n v="0"/>
    <n v="0"/>
    <m/>
    <n v="0"/>
    <n v="0"/>
    <m/>
  </r>
  <r>
    <n v="3356"/>
    <x v="2"/>
    <x v="9"/>
    <x v="4"/>
    <m/>
    <m/>
    <x v="35"/>
    <x v="6"/>
    <x v="15"/>
    <x v="7"/>
    <m/>
    <m/>
    <m/>
    <m/>
    <m/>
    <n v="0"/>
    <m/>
    <n v="0"/>
    <n v="0"/>
    <n v="0"/>
    <n v="0"/>
    <m/>
    <n v="0"/>
    <m/>
    <n v="0"/>
    <n v="0"/>
    <n v="0"/>
    <n v="0"/>
    <m/>
    <n v="0"/>
    <n v="0"/>
    <m/>
  </r>
  <r>
    <n v="3357"/>
    <x v="2"/>
    <x v="9"/>
    <x v="4"/>
    <m/>
    <m/>
    <x v="35"/>
    <x v="6"/>
    <x v="15"/>
    <x v="7"/>
    <m/>
    <m/>
    <m/>
    <m/>
    <m/>
    <n v="0"/>
    <m/>
    <n v="0"/>
    <n v="0"/>
    <n v="0"/>
    <n v="0"/>
    <m/>
    <n v="0"/>
    <m/>
    <n v="0"/>
    <n v="0"/>
    <n v="0"/>
    <n v="0"/>
    <m/>
    <n v="0"/>
    <n v="0"/>
    <m/>
  </r>
  <r>
    <n v="3358"/>
    <x v="2"/>
    <x v="9"/>
    <x v="4"/>
    <m/>
    <m/>
    <x v="35"/>
    <x v="6"/>
    <x v="15"/>
    <x v="7"/>
    <m/>
    <m/>
    <m/>
    <m/>
    <m/>
    <n v="0"/>
    <m/>
    <n v="0"/>
    <n v="0"/>
    <n v="0"/>
    <n v="0"/>
    <m/>
    <n v="0"/>
    <m/>
    <n v="0"/>
    <n v="0"/>
    <n v="0"/>
    <n v="0"/>
    <m/>
    <n v="0"/>
    <n v="0"/>
    <m/>
  </r>
  <r>
    <n v="3359"/>
    <x v="2"/>
    <x v="9"/>
    <x v="4"/>
    <m/>
    <m/>
    <x v="35"/>
    <x v="6"/>
    <x v="15"/>
    <x v="7"/>
    <m/>
    <m/>
    <m/>
    <m/>
    <m/>
    <n v="0"/>
    <m/>
    <n v="0"/>
    <n v="0"/>
    <n v="0"/>
    <n v="0"/>
    <m/>
    <n v="0"/>
    <m/>
    <n v="0"/>
    <n v="0"/>
    <n v="0"/>
    <n v="0"/>
    <m/>
    <n v="0"/>
    <n v="0"/>
    <m/>
  </r>
  <r>
    <n v="3360"/>
    <x v="2"/>
    <x v="9"/>
    <x v="4"/>
    <m/>
    <m/>
    <x v="35"/>
    <x v="6"/>
    <x v="15"/>
    <x v="7"/>
    <m/>
    <m/>
    <m/>
    <m/>
    <m/>
    <n v="0"/>
    <m/>
    <n v="0"/>
    <n v="0"/>
    <n v="0"/>
    <n v="0"/>
    <m/>
    <n v="0"/>
    <m/>
    <n v="0"/>
    <n v="0"/>
    <n v="0"/>
    <n v="0"/>
    <m/>
    <n v="0"/>
    <n v="0"/>
    <m/>
  </r>
  <r>
    <n v="3361"/>
    <x v="2"/>
    <x v="9"/>
    <x v="4"/>
    <m/>
    <m/>
    <x v="35"/>
    <x v="6"/>
    <x v="15"/>
    <x v="7"/>
    <m/>
    <m/>
    <m/>
    <m/>
    <m/>
    <n v="0"/>
    <m/>
    <n v="0"/>
    <n v="0"/>
    <n v="0"/>
    <n v="0"/>
    <m/>
    <n v="0"/>
    <m/>
    <n v="0"/>
    <n v="0"/>
    <n v="0"/>
    <n v="0"/>
    <m/>
    <n v="0"/>
    <n v="0"/>
    <m/>
  </r>
  <r>
    <n v="3362"/>
    <x v="2"/>
    <x v="9"/>
    <x v="4"/>
    <m/>
    <m/>
    <x v="35"/>
    <x v="6"/>
    <x v="15"/>
    <x v="7"/>
    <m/>
    <m/>
    <m/>
    <m/>
    <m/>
    <n v="0"/>
    <m/>
    <n v="0"/>
    <n v="0"/>
    <n v="0"/>
    <n v="0"/>
    <m/>
    <n v="0"/>
    <m/>
    <n v="0"/>
    <n v="0"/>
    <n v="0"/>
    <n v="0"/>
    <m/>
    <n v="0"/>
    <n v="0"/>
    <m/>
  </r>
  <r>
    <n v="3363"/>
    <x v="2"/>
    <x v="9"/>
    <x v="4"/>
    <m/>
    <m/>
    <x v="35"/>
    <x v="6"/>
    <x v="15"/>
    <x v="7"/>
    <m/>
    <m/>
    <m/>
    <m/>
    <m/>
    <n v="0"/>
    <m/>
    <n v="0"/>
    <n v="0"/>
    <n v="0"/>
    <n v="0"/>
    <m/>
    <n v="0"/>
    <m/>
    <n v="0"/>
    <n v="0"/>
    <n v="0"/>
    <n v="0"/>
    <m/>
    <n v="0"/>
    <n v="0"/>
    <m/>
  </r>
  <r>
    <n v="3364"/>
    <x v="2"/>
    <x v="9"/>
    <x v="4"/>
    <m/>
    <m/>
    <x v="35"/>
    <x v="6"/>
    <x v="15"/>
    <x v="7"/>
    <m/>
    <m/>
    <m/>
    <m/>
    <m/>
    <n v="0"/>
    <m/>
    <n v="0"/>
    <n v="0"/>
    <n v="0"/>
    <n v="0"/>
    <m/>
    <n v="0"/>
    <m/>
    <n v="0"/>
    <n v="0"/>
    <n v="0"/>
    <n v="0"/>
    <m/>
    <n v="0"/>
    <n v="0"/>
    <m/>
  </r>
  <r>
    <n v="3365"/>
    <x v="2"/>
    <x v="9"/>
    <x v="4"/>
    <m/>
    <m/>
    <x v="35"/>
    <x v="6"/>
    <x v="15"/>
    <x v="7"/>
    <m/>
    <m/>
    <m/>
    <m/>
    <m/>
    <n v="0"/>
    <m/>
    <n v="0"/>
    <n v="0"/>
    <n v="0"/>
    <n v="0"/>
    <m/>
    <n v="0"/>
    <m/>
    <n v="0"/>
    <n v="0"/>
    <n v="0"/>
    <n v="0"/>
    <m/>
    <n v="0"/>
    <n v="0"/>
    <m/>
  </r>
  <r>
    <n v="3366"/>
    <x v="2"/>
    <x v="9"/>
    <x v="4"/>
    <m/>
    <m/>
    <x v="35"/>
    <x v="6"/>
    <x v="15"/>
    <x v="7"/>
    <m/>
    <m/>
    <m/>
    <m/>
    <m/>
    <n v="0"/>
    <m/>
    <n v="0"/>
    <n v="0"/>
    <n v="0"/>
    <n v="0"/>
    <m/>
    <n v="0"/>
    <m/>
    <n v="0"/>
    <n v="0"/>
    <n v="0"/>
    <n v="0"/>
    <m/>
    <n v="0"/>
    <n v="0"/>
    <m/>
  </r>
  <r>
    <n v="3367"/>
    <x v="2"/>
    <x v="9"/>
    <x v="4"/>
    <m/>
    <m/>
    <x v="35"/>
    <x v="6"/>
    <x v="15"/>
    <x v="7"/>
    <m/>
    <m/>
    <m/>
    <m/>
    <m/>
    <n v="0"/>
    <m/>
    <n v="0"/>
    <n v="0"/>
    <n v="0"/>
    <n v="0"/>
    <m/>
    <n v="0"/>
    <m/>
    <n v="0"/>
    <n v="0"/>
    <n v="0"/>
    <n v="0"/>
    <m/>
    <n v="0"/>
    <n v="0"/>
    <m/>
  </r>
  <r>
    <n v="3368"/>
    <x v="2"/>
    <x v="9"/>
    <x v="4"/>
    <m/>
    <m/>
    <x v="35"/>
    <x v="6"/>
    <x v="15"/>
    <x v="7"/>
    <m/>
    <m/>
    <m/>
    <m/>
    <m/>
    <n v="0"/>
    <m/>
    <n v="0"/>
    <n v="0"/>
    <n v="0"/>
    <n v="0"/>
    <m/>
    <n v="0"/>
    <m/>
    <n v="0"/>
    <n v="0"/>
    <n v="0"/>
    <n v="0"/>
    <m/>
    <n v="0"/>
    <n v="0"/>
    <m/>
  </r>
  <r>
    <n v="3369"/>
    <x v="2"/>
    <x v="9"/>
    <x v="4"/>
    <m/>
    <m/>
    <x v="35"/>
    <x v="6"/>
    <x v="15"/>
    <x v="7"/>
    <m/>
    <m/>
    <m/>
    <m/>
    <m/>
    <n v="0"/>
    <m/>
    <n v="0"/>
    <n v="0"/>
    <n v="0"/>
    <n v="0"/>
    <m/>
    <n v="0"/>
    <m/>
    <n v="0"/>
    <n v="0"/>
    <n v="0"/>
    <n v="0"/>
    <m/>
    <n v="0"/>
    <n v="0"/>
    <m/>
  </r>
  <r>
    <n v="3370"/>
    <x v="2"/>
    <x v="9"/>
    <x v="4"/>
    <m/>
    <m/>
    <x v="35"/>
    <x v="6"/>
    <x v="15"/>
    <x v="7"/>
    <m/>
    <m/>
    <m/>
    <m/>
    <m/>
    <n v="0"/>
    <m/>
    <n v="0"/>
    <n v="0"/>
    <n v="0"/>
    <n v="0"/>
    <m/>
    <n v="0"/>
    <m/>
    <n v="0"/>
    <n v="0"/>
    <n v="0"/>
    <n v="0"/>
    <m/>
    <n v="0"/>
    <n v="0"/>
    <m/>
  </r>
  <r>
    <n v="3371"/>
    <x v="2"/>
    <x v="9"/>
    <x v="4"/>
    <m/>
    <m/>
    <x v="35"/>
    <x v="6"/>
    <x v="15"/>
    <x v="7"/>
    <m/>
    <m/>
    <m/>
    <m/>
    <m/>
    <n v="0"/>
    <m/>
    <n v="0"/>
    <n v="0"/>
    <n v="0"/>
    <n v="0"/>
    <m/>
    <n v="0"/>
    <m/>
    <n v="0"/>
    <n v="0"/>
    <n v="0"/>
    <n v="0"/>
    <m/>
    <n v="0"/>
    <n v="0"/>
    <m/>
  </r>
  <r>
    <n v="3372"/>
    <x v="2"/>
    <x v="9"/>
    <x v="4"/>
    <m/>
    <m/>
    <x v="35"/>
    <x v="6"/>
    <x v="15"/>
    <x v="7"/>
    <m/>
    <m/>
    <m/>
    <m/>
    <m/>
    <n v="0"/>
    <m/>
    <n v="0"/>
    <n v="0"/>
    <n v="0"/>
    <n v="0"/>
    <m/>
    <n v="0"/>
    <m/>
    <n v="0"/>
    <n v="0"/>
    <n v="0"/>
    <n v="0"/>
    <m/>
    <n v="0"/>
    <n v="0"/>
    <m/>
  </r>
  <r>
    <n v="3373"/>
    <x v="2"/>
    <x v="9"/>
    <x v="4"/>
    <m/>
    <m/>
    <x v="35"/>
    <x v="6"/>
    <x v="15"/>
    <x v="7"/>
    <m/>
    <m/>
    <m/>
    <m/>
    <m/>
    <n v="0"/>
    <m/>
    <n v="0"/>
    <n v="0"/>
    <n v="0"/>
    <n v="0"/>
    <m/>
    <n v="0"/>
    <m/>
    <n v="0"/>
    <n v="0"/>
    <n v="0"/>
    <n v="0"/>
    <m/>
    <n v="0"/>
    <n v="0"/>
    <m/>
  </r>
  <r>
    <n v="3374"/>
    <x v="2"/>
    <x v="9"/>
    <x v="4"/>
    <m/>
    <m/>
    <x v="35"/>
    <x v="6"/>
    <x v="15"/>
    <x v="7"/>
    <m/>
    <m/>
    <m/>
    <m/>
    <m/>
    <n v="0"/>
    <m/>
    <n v="0"/>
    <n v="0"/>
    <n v="0"/>
    <n v="0"/>
    <m/>
    <n v="0"/>
    <m/>
    <n v="0"/>
    <n v="0"/>
    <n v="0"/>
    <n v="0"/>
    <m/>
    <n v="0"/>
    <n v="0"/>
    <m/>
  </r>
  <r>
    <n v="3375"/>
    <x v="2"/>
    <x v="9"/>
    <x v="4"/>
    <m/>
    <m/>
    <x v="35"/>
    <x v="6"/>
    <x v="15"/>
    <x v="7"/>
    <m/>
    <m/>
    <m/>
    <m/>
    <m/>
    <n v="0"/>
    <m/>
    <n v="0"/>
    <n v="0"/>
    <n v="0"/>
    <n v="0"/>
    <m/>
    <n v="0"/>
    <m/>
    <n v="0"/>
    <n v="0"/>
    <n v="0"/>
    <n v="0"/>
    <m/>
    <n v="0"/>
    <n v="0"/>
    <m/>
  </r>
  <r>
    <n v="3376"/>
    <x v="2"/>
    <x v="9"/>
    <x v="4"/>
    <m/>
    <m/>
    <x v="35"/>
    <x v="6"/>
    <x v="15"/>
    <x v="7"/>
    <m/>
    <m/>
    <m/>
    <m/>
    <m/>
    <n v="0"/>
    <m/>
    <n v="0"/>
    <n v="0"/>
    <n v="0"/>
    <n v="0"/>
    <m/>
    <n v="0"/>
    <m/>
    <n v="0"/>
    <n v="0"/>
    <n v="0"/>
    <n v="0"/>
    <m/>
    <n v="0"/>
    <n v="0"/>
    <m/>
  </r>
  <r>
    <n v="3377"/>
    <x v="2"/>
    <x v="9"/>
    <x v="4"/>
    <m/>
    <m/>
    <x v="35"/>
    <x v="6"/>
    <x v="15"/>
    <x v="7"/>
    <m/>
    <m/>
    <m/>
    <m/>
    <m/>
    <n v="0"/>
    <m/>
    <n v="0"/>
    <n v="0"/>
    <n v="0"/>
    <n v="0"/>
    <m/>
    <n v="0"/>
    <m/>
    <n v="0"/>
    <n v="0"/>
    <n v="0"/>
    <n v="0"/>
    <m/>
    <n v="0"/>
    <n v="0"/>
    <m/>
  </r>
  <r>
    <n v="3378"/>
    <x v="2"/>
    <x v="9"/>
    <x v="4"/>
    <m/>
    <m/>
    <x v="35"/>
    <x v="6"/>
    <x v="15"/>
    <x v="7"/>
    <m/>
    <m/>
    <m/>
    <m/>
    <m/>
    <n v="0"/>
    <m/>
    <n v="0"/>
    <n v="0"/>
    <n v="0"/>
    <n v="0"/>
    <m/>
    <n v="0"/>
    <m/>
    <n v="0"/>
    <n v="0"/>
    <n v="0"/>
    <n v="0"/>
    <m/>
    <n v="0"/>
    <n v="0"/>
    <m/>
  </r>
  <r>
    <n v="3379"/>
    <x v="2"/>
    <x v="9"/>
    <x v="4"/>
    <m/>
    <m/>
    <x v="35"/>
    <x v="6"/>
    <x v="15"/>
    <x v="7"/>
    <m/>
    <m/>
    <m/>
    <m/>
    <m/>
    <n v="0"/>
    <m/>
    <n v="0"/>
    <n v="0"/>
    <n v="0"/>
    <n v="0"/>
    <m/>
    <n v="0"/>
    <m/>
    <n v="0"/>
    <n v="0"/>
    <n v="0"/>
    <n v="0"/>
    <m/>
    <n v="0"/>
    <n v="0"/>
    <m/>
  </r>
  <r>
    <n v="3380"/>
    <x v="2"/>
    <x v="9"/>
    <x v="4"/>
    <m/>
    <m/>
    <x v="35"/>
    <x v="6"/>
    <x v="15"/>
    <x v="7"/>
    <m/>
    <m/>
    <m/>
    <m/>
    <m/>
    <n v="0"/>
    <m/>
    <n v="0"/>
    <n v="0"/>
    <n v="0"/>
    <n v="0"/>
    <m/>
    <n v="0"/>
    <m/>
    <n v="0"/>
    <n v="0"/>
    <n v="0"/>
    <n v="0"/>
    <m/>
    <n v="0"/>
    <n v="0"/>
    <m/>
  </r>
  <r>
    <n v="3381"/>
    <x v="2"/>
    <x v="9"/>
    <x v="4"/>
    <m/>
    <m/>
    <x v="35"/>
    <x v="6"/>
    <x v="15"/>
    <x v="7"/>
    <m/>
    <m/>
    <m/>
    <m/>
    <m/>
    <n v="0"/>
    <m/>
    <n v="0"/>
    <n v="0"/>
    <n v="0"/>
    <n v="0"/>
    <m/>
    <n v="0"/>
    <m/>
    <n v="0"/>
    <n v="0"/>
    <n v="0"/>
    <n v="0"/>
    <m/>
    <n v="0"/>
    <n v="0"/>
    <m/>
  </r>
  <r>
    <n v="3382"/>
    <x v="2"/>
    <x v="9"/>
    <x v="4"/>
    <m/>
    <m/>
    <x v="35"/>
    <x v="6"/>
    <x v="15"/>
    <x v="7"/>
    <m/>
    <m/>
    <m/>
    <m/>
    <m/>
    <n v="0"/>
    <m/>
    <n v="0"/>
    <n v="0"/>
    <n v="0"/>
    <n v="0"/>
    <m/>
    <n v="0"/>
    <m/>
    <n v="0"/>
    <n v="0"/>
    <n v="0"/>
    <n v="0"/>
    <m/>
    <n v="0"/>
    <n v="0"/>
    <m/>
  </r>
  <r>
    <n v="3383"/>
    <x v="2"/>
    <x v="9"/>
    <x v="4"/>
    <m/>
    <m/>
    <x v="35"/>
    <x v="6"/>
    <x v="15"/>
    <x v="7"/>
    <m/>
    <m/>
    <m/>
    <m/>
    <m/>
    <n v="0"/>
    <m/>
    <n v="0"/>
    <n v="0"/>
    <n v="0"/>
    <n v="0"/>
    <m/>
    <n v="0"/>
    <m/>
    <n v="0"/>
    <n v="0"/>
    <n v="0"/>
    <n v="0"/>
    <m/>
    <n v="0"/>
    <n v="0"/>
    <m/>
  </r>
  <r>
    <n v="3384"/>
    <x v="2"/>
    <x v="9"/>
    <x v="4"/>
    <m/>
    <m/>
    <x v="35"/>
    <x v="6"/>
    <x v="15"/>
    <x v="7"/>
    <m/>
    <m/>
    <m/>
    <m/>
    <m/>
    <n v="0"/>
    <m/>
    <n v="0"/>
    <n v="0"/>
    <n v="0"/>
    <n v="0"/>
    <m/>
    <n v="0"/>
    <m/>
    <n v="0"/>
    <n v="0"/>
    <n v="0"/>
    <n v="0"/>
    <m/>
    <n v="0"/>
    <n v="0"/>
    <m/>
  </r>
  <r>
    <n v="3385"/>
    <x v="2"/>
    <x v="9"/>
    <x v="4"/>
    <m/>
    <m/>
    <x v="35"/>
    <x v="6"/>
    <x v="15"/>
    <x v="7"/>
    <m/>
    <m/>
    <m/>
    <m/>
    <m/>
    <n v="0"/>
    <m/>
    <n v="0"/>
    <n v="0"/>
    <n v="0"/>
    <n v="0"/>
    <m/>
    <n v="0"/>
    <m/>
    <n v="0"/>
    <n v="0"/>
    <n v="0"/>
    <n v="0"/>
    <m/>
    <n v="0"/>
    <n v="0"/>
    <m/>
  </r>
  <r>
    <n v="3386"/>
    <x v="2"/>
    <x v="9"/>
    <x v="4"/>
    <m/>
    <m/>
    <x v="35"/>
    <x v="6"/>
    <x v="15"/>
    <x v="7"/>
    <m/>
    <m/>
    <m/>
    <m/>
    <m/>
    <n v="0"/>
    <m/>
    <n v="0"/>
    <n v="0"/>
    <n v="0"/>
    <n v="0"/>
    <m/>
    <n v="0"/>
    <m/>
    <n v="0"/>
    <n v="0"/>
    <n v="0"/>
    <n v="0"/>
    <m/>
    <n v="0"/>
    <n v="0"/>
    <m/>
  </r>
  <r>
    <n v="3387"/>
    <x v="2"/>
    <x v="9"/>
    <x v="4"/>
    <m/>
    <m/>
    <x v="35"/>
    <x v="6"/>
    <x v="15"/>
    <x v="7"/>
    <m/>
    <m/>
    <m/>
    <m/>
    <m/>
    <n v="0"/>
    <m/>
    <n v="0"/>
    <n v="0"/>
    <n v="0"/>
    <n v="0"/>
    <m/>
    <n v="0"/>
    <m/>
    <n v="0"/>
    <n v="0"/>
    <n v="0"/>
    <n v="0"/>
    <m/>
    <n v="0"/>
    <n v="0"/>
    <m/>
  </r>
  <r>
    <n v="3388"/>
    <x v="2"/>
    <x v="9"/>
    <x v="4"/>
    <m/>
    <m/>
    <x v="35"/>
    <x v="6"/>
    <x v="15"/>
    <x v="7"/>
    <m/>
    <m/>
    <m/>
    <m/>
    <m/>
    <n v="0"/>
    <m/>
    <n v="0"/>
    <n v="0"/>
    <n v="0"/>
    <n v="0"/>
    <m/>
    <n v="0"/>
    <m/>
    <n v="0"/>
    <n v="0"/>
    <n v="0"/>
    <n v="0"/>
    <m/>
    <n v="0"/>
    <n v="0"/>
    <m/>
  </r>
  <r>
    <n v="3389"/>
    <x v="2"/>
    <x v="9"/>
    <x v="4"/>
    <m/>
    <m/>
    <x v="35"/>
    <x v="6"/>
    <x v="15"/>
    <x v="7"/>
    <m/>
    <m/>
    <m/>
    <m/>
    <m/>
    <n v="0"/>
    <m/>
    <n v="0"/>
    <n v="0"/>
    <n v="0"/>
    <n v="0"/>
    <m/>
    <n v="0"/>
    <m/>
    <n v="0"/>
    <n v="0"/>
    <n v="0"/>
    <n v="0"/>
    <m/>
    <n v="0"/>
    <n v="0"/>
    <m/>
  </r>
  <r>
    <n v="3390"/>
    <x v="2"/>
    <x v="9"/>
    <x v="4"/>
    <m/>
    <m/>
    <x v="35"/>
    <x v="6"/>
    <x v="15"/>
    <x v="7"/>
    <m/>
    <m/>
    <m/>
    <m/>
    <m/>
    <n v="0"/>
    <m/>
    <n v="0"/>
    <n v="0"/>
    <n v="0"/>
    <n v="0"/>
    <m/>
    <n v="0"/>
    <m/>
    <n v="0"/>
    <n v="0"/>
    <n v="0"/>
    <n v="0"/>
    <m/>
    <n v="0"/>
    <n v="0"/>
    <m/>
  </r>
  <r>
    <n v="3391"/>
    <x v="2"/>
    <x v="9"/>
    <x v="4"/>
    <m/>
    <m/>
    <x v="35"/>
    <x v="6"/>
    <x v="15"/>
    <x v="7"/>
    <m/>
    <m/>
    <m/>
    <m/>
    <m/>
    <n v="0"/>
    <m/>
    <n v="0"/>
    <n v="0"/>
    <n v="0"/>
    <n v="0"/>
    <m/>
    <n v="0"/>
    <m/>
    <n v="0"/>
    <n v="0"/>
    <n v="0"/>
    <n v="0"/>
    <m/>
    <n v="0"/>
    <n v="0"/>
    <m/>
  </r>
  <r>
    <n v="3392"/>
    <x v="2"/>
    <x v="9"/>
    <x v="4"/>
    <m/>
    <m/>
    <x v="35"/>
    <x v="6"/>
    <x v="15"/>
    <x v="7"/>
    <m/>
    <m/>
    <m/>
    <m/>
    <m/>
    <n v="0"/>
    <m/>
    <n v="0"/>
    <n v="0"/>
    <n v="0"/>
    <n v="0"/>
    <m/>
    <n v="0"/>
    <m/>
    <n v="0"/>
    <n v="0"/>
    <n v="0"/>
    <n v="0"/>
    <m/>
    <n v="0"/>
    <n v="0"/>
    <m/>
  </r>
  <r>
    <n v="3393"/>
    <x v="2"/>
    <x v="9"/>
    <x v="4"/>
    <m/>
    <m/>
    <x v="35"/>
    <x v="6"/>
    <x v="15"/>
    <x v="7"/>
    <m/>
    <m/>
    <m/>
    <m/>
    <m/>
    <n v="0"/>
    <m/>
    <n v="0"/>
    <n v="0"/>
    <n v="0"/>
    <n v="0"/>
    <m/>
    <n v="0"/>
    <m/>
    <n v="0"/>
    <n v="0"/>
    <n v="0"/>
    <n v="0"/>
    <m/>
    <n v="0"/>
    <n v="0"/>
    <m/>
  </r>
  <r>
    <n v="3394"/>
    <x v="2"/>
    <x v="9"/>
    <x v="4"/>
    <m/>
    <m/>
    <x v="35"/>
    <x v="6"/>
    <x v="15"/>
    <x v="7"/>
    <m/>
    <m/>
    <m/>
    <m/>
    <m/>
    <n v="0"/>
    <m/>
    <n v="0"/>
    <n v="0"/>
    <n v="0"/>
    <n v="0"/>
    <m/>
    <n v="0"/>
    <m/>
    <n v="0"/>
    <n v="0"/>
    <n v="0"/>
    <n v="0"/>
    <m/>
    <n v="0"/>
    <n v="0"/>
    <m/>
  </r>
  <r>
    <n v="3395"/>
    <x v="2"/>
    <x v="9"/>
    <x v="4"/>
    <m/>
    <m/>
    <x v="35"/>
    <x v="6"/>
    <x v="15"/>
    <x v="7"/>
    <m/>
    <m/>
    <m/>
    <m/>
    <m/>
    <n v="0"/>
    <m/>
    <n v="0"/>
    <n v="0"/>
    <n v="0"/>
    <n v="0"/>
    <m/>
    <n v="0"/>
    <m/>
    <n v="0"/>
    <n v="0"/>
    <n v="0"/>
    <n v="0"/>
    <m/>
    <n v="0"/>
    <n v="0"/>
    <m/>
  </r>
  <r>
    <n v="3396"/>
    <x v="2"/>
    <x v="9"/>
    <x v="4"/>
    <m/>
    <m/>
    <x v="35"/>
    <x v="6"/>
    <x v="15"/>
    <x v="7"/>
    <m/>
    <m/>
    <m/>
    <m/>
    <m/>
    <n v="0"/>
    <m/>
    <n v="0"/>
    <n v="0"/>
    <n v="0"/>
    <n v="0"/>
    <m/>
    <n v="0"/>
    <m/>
    <n v="0"/>
    <n v="0"/>
    <n v="0"/>
    <n v="0"/>
    <m/>
    <n v="0"/>
    <n v="0"/>
    <m/>
  </r>
  <r>
    <n v="3397"/>
    <x v="2"/>
    <x v="9"/>
    <x v="4"/>
    <m/>
    <m/>
    <x v="35"/>
    <x v="6"/>
    <x v="15"/>
    <x v="7"/>
    <m/>
    <m/>
    <m/>
    <m/>
    <m/>
    <n v="0"/>
    <m/>
    <n v="0"/>
    <n v="0"/>
    <n v="0"/>
    <n v="0"/>
    <m/>
    <n v="0"/>
    <m/>
    <n v="0"/>
    <n v="0"/>
    <n v="0"/>
    <n v="0"/>
    <m/>
    <n v="0"/>
    <n v="0"/>
    <m/>
  </r>
  <r>
    <n v="3398"/>
    <x v="2"/>
    <x v="9"/>
    <x v="4"/>
    <m/>
    <m/>
    <x v="35"/>
    <x v="6"/>
    <x v="15"/>
    <x v="7"/>
    <m/>
    <m/>
    <m/>
    <m/>
    <m/>
    <n v="0"/>
    <m/>
    <n v="0"/>
    <n v="0"/>
    <n v="0"/>
    <n v="0"/>
    <m/>
    <n v="0"/>
    <m/>
    <n v="0"/>
    <n v="0"/>
    <n v="0"/>
    <n v="0"/>
    <m/>
    <n v="0"/>
    <n v="0"/>
    <m/>
  </r>
  <r>
    <n v="3399"/>
    <x v="2"/>
    <x v="9"/>
    <x v="4"/>
    <m/>
    <m/>
    <x v="35"/>
    <x v="6"/>
    <x v="15"/>
    <x v="7"/>
    <m/>
    <m/>
    <m/>
    <m/>
    <m/>
    <n v="0"/>
    <m/>
    <n v="0"/>
    <n v="0"/>
    <n v="0"/>
    <n v="0"/>
    <m/>
    <n v="0"/>
    <m/>
    <n v="0"/>
    <n v="0"/>
    <n v="0"/>
    <n v="0"/>
    <m/>
    <n v="0"/>
    <n v="0"/>
    <m/>
  </r>
  <r>
    <n v="3400"/>
    <x v="2"/>
    <x v="9"/>
    <x v="4"/>
    <m/>
    <m/>
    <x v="35"/>
    <x v="6"/>
    <x v="15"/>
    <x v="7"/>
    <m/>
    <m/>
    <m/>
    <m/>
    <m/>
    <n v="0"/>
    <m/>
    <n v="0"/>
    <n v="0"/>
    <n v="0"/>
    <n v="0"/>
    <m/>
    <n v="0"/>
    <m/>
    <n v="0"/>
    <n v="0"/>
    <n v="0"/>
    <n v="0"/>
    <m/>
    <n v="0"/>
    <n v="0"/>
    <m/>
  </r>
  <r>
    <n v="3401"/>
    <x v="2"/>
    <x v="9"/>
    <x v="4"/>
    <m/>
    <m/>
    <x v="35"/>
    <x v="6"/>
    <x v="15"/>
    <x v="7"/>
    <m/>
    <m/>
    <m/>
    <m/>
    <m/>
    <n v="0"/>
    <m/>
    <n v="0"/>
    <n v="0"/>
    <n v="0"/>
    <n v="0"/>
    <m/>
    <n v="0"/>
    <m/>
    <n v="0"/>
    <n v="0"/>
    <n v="0"/>
    <n v="0"/>
    <m/>
    <n v="0"/>
    <n v="0"/>
    <m/>
  </r>
  <r>
    <n v="3402"/>
    <x v="2"/>
    <x v="9"/>
    <x v="4"/>
    <m/>
    <m/>
    <x v="35"/>
    <x v="6"/>
    <x v="15"/>
    <x v="7"/>
    <m/>
    <m/>
    <m/>
    <m/>
    <m/>
    <n v="0"/>
    <m/>
    <n v="0"/>
    <n v="0"/>
    <n v="0"/>
    <n v="0"/>
    <m/>
    <n v="0"/>
    <m/>
    <n v="0"/>
    <n v="0"/>
    <n v="0"/>
    <n v="0"/>
    <m/>
    <n v="0"/>
    <n v="0"/>
    <m/>
  </r>
  <r>
    <n v="3403"/>
    <x v="2"/>
    <x v="9"/>
    <x v="4"/>
    <m/>
    <m/>
    <x v="35"/>
    <x v="6"/>
    <x v="15"/>
    <x v="7"/>
    <m/>
    <m/>
    <m/>
    <m/>
    <m/>
    <n v="0"/>
    <m/>
    <n v="0"/>
    <n v="0"/>
    <n v="0"/>
    <n v="0"/>
    <m/>
    <n v="0"/>
    <m/>
    <n v="0"/>
    <n v="0"/>
    <n v="0"/>
    <n v="0"/>
    <m/>
    <n v="0"/>
    <n v="0"/>
    <m/>
  </r>
  <r>
    <n v="3404"/>
    <x v="2"/>
    <x v="9"/>
    <x v="4"/>
    <m/>
    <m/>
    <x v="35"/>
    <x v="6"/>
    <x v="15"/>
    <x v="7"/>
    <m/>
    <m/>
    <m/>
    <m/>
    <m/>
    <n v="0"/>
    <m/>
    <n v="0"/>
    <n v="0"/>
    <n v="0"/>
    <n v="0"/>
    <m/>
    <n v="0"/>
    <m/>
    <n v="0"/>
    <n v="0"/>
    <n v="0"/>
    <n v="0"/>
    <m/>
    <n v="0"/>
    <n v="0"/>
    <m/>
  </r>
  <r>
    <n v="3405"/>
    <x v="2"/>
    <x v="9"/>
    <x v="4"/>
    <m/>
    <m/>
    <x v="35"/>
    <x v="6"/>
    <x v="15"/>
    <x v="7"/>
    <m/>
    <m/>
    <m/>
    <m/>
    <m/>
    <n v="0"/>
    <m/>
    <n v="0"/>
    <n v="0"/>
    <n v="0"/>
    <n v="0"/>
    <m/>
    <n v="0"/>
    <m/>
    <n v="0"/>
    <n v="0"/>
    <n v="0"/>
    <n v="0"/>
    <m/>
    <n v="0"/>
    <n v="0"/>
    <m/>
  </r>
  <r>
    <n v="3406"/>
    <x v="2"/>
    <x v="9"/>
    <x v="4"/>
    <m/>
    <m/>
    <x v="35"/>
    <x v="6"/>
    <x v="15"/>
    <x v="7"/>
    <m/>
    <m/>
    <m/>
    <m/>
    <m/>
    <n v="0"/>
    <m/>
    <n v="0"/>
    <n v="0"/>
    <n v="0"/>
    <n v="0"/>
    <m/>
    <n v="0"/>
    <m/>
    <n v="0"/>
    <n v="0"/>
    <n v="0"/>
    <n v="0"/>
    <m/>
    <n v="0"/>
    <n v="0"/>
    <m/>
  </r>
  <r>
    <n v="3407"/>
    <x v="2"/>
    <x v="9"/>
    <x v="4"/>
    <m/>
    <m/>
    <x v="35"/>
    <x v="6"/>
    <x v="15"/>
    <x v="7"/>
    <m/>
    <m/>
    <m/>
    <m/>
    <m/>
    <n v="0"/>
    <m/>
    <n v="0"/>
    <n v="0"/>
    <n v="0"/>
    <n v="0"/>
    <m/>
    <n v="0"/>
    <m/>
    <n v="0"/>
    <n v="0"/>
    <n v="0"/>
    <n v="0"/>
    <m/>
    <n v="0"/>
    <n v="0"/>
    <m/>
  </r>
  <r>
    <n v="3408"/>
    <x v="2"/>
    <x v="9"/>
    <x v="4"/>
    <m/>
    <m/>
    <x v="35"/>
    <x v="6"/>
    <x v="15"/>
    <x v="7"/>
    <m/>
    <m/>
    <m/>
    <m/>
    <m/>
    <n v="0"/>
    <m/>
    <n v="0"/>
    <n v="0"/>
    <n v="0"/>
    <n v="0"/>
    <m/>
    <n v="0"/>
    <m/>
    <n v="0"/>
    <n v="0"/>
    <n v="0"/>
    <n v="0"/>
    <m/>
    <n v="0"/>
    <n v="0"/>
    <m/>
  </r>
  <r>
    <n v="3409"/>
    <x v="2"/>
    <x v="9"/>
    <x v="4"/>
    <m/>
    <m/>
    <x v="35"/>
    <x v="6"/>
    <x v="15"/>
    <x v="7"/>
    <m/>
    <m/>
    <m/>
    <m/>
    <m/>
    <n v="0"/>
    <m/>
    <n v="0"/>
    <n v="0"/>
    <n v="0"/>
    <n v="0"/>
    <m/>
    <n v="0"/>
    <m/>
    <n v="0"/>
    <n v="0"/>
    <n v="0"/>
    <n v="0"/>
    <m/>
    <n v="0"/>
    <n v="0"/>
    <m/>
  </r>
  <r>
    <n v="3410"/>
    <x v="2"/>
    <x v="9"/>
    <x v="4"/>
    <m/>
    <m/>
    <x v="35"/>
    <x v="6"/>
    <x v="15"/>
    <x v="7"/>
    <m/>
    <m/>
    <m/>
    <m/>
    <m/>
    <n v="0"/>
    <m/>
    <n v="0"/>
    <n v="0"/>
    <n v="0"/>
    <n v="0"/>
    <m/>
    <n v="0"/>
    <m/>
    <n v="0"/>
    <n v="0"/>
    <n v="0"/>
    <n v="0"/>
    <m/>
    <n v="0"/>
    <n v="0"/>
    <m/>
  </r>
  <r>
    <n v="3411"/>
    <x v="2"/>
    <x v="9"/>
    <x v="4"/>
    <m/>
    <m/>
    <x v="35"/>
    <x v="6"/>
    <x v="15"/>
    <x v="7"/>
    <m/>
    <m/>
    <m/>
    <m/>
    <m/>
    <n v="0"/>
    <m/>
    <n v="0"/>
    <n v="0"/>
    <n v="0"/>
    <n v="0"/>
    <m/>
    <n v="0"/>
    <m/>
    <n v="0"/>
    <n v="0"/>
    <n v="0"/>
    <n v="0"/>
    <m/>
    <n v="0"/>
    <n v="0"/>
    <m/>
  </r>
  <r>
    <n v="3412"/>
    <x v="2"/>
    <x v="9"/>
    <x v="4"/>
    <m/>
    <m/>
    <x v="35"/>
    <x v="6"/>
    <x v="15"/>
    <x v="7"/>
    <m/>
    <m/>
    <m/>
    <m/>
    <m/>
    <n v="0"/>
    <m/>
    <n v="0"/>
    <n v="0"/>
    <n v="0"/>
    <n v="0"/>
    <m/>
    <n v="0"/>
    <m/>
    <n v="0"/>
    <n v="0"/>
    <n v="0"/>
    <n v="0"/>
    <m/>
    <n v="0"/>
    <n v="0"/>
    <m/>
  </r>
  <r>
    <n v="3413"/>
    <x v="2"/>
    <x v="9"/>
    <x v="4"/>
    <m/>
    <m/>
    <x v="35"/>
    <x v="6"/>
    <x v="15"/>
    <x v="7"/>
    <m/>
    <m/>
    <m/>
    <m/>
    <m/>
    <n v="0"/>
    <m/>
    <n v="0"/>
    <n v="0"/>
    <n v="0"/>
    <n v="0"/>
    <m/>
    <n v="0"/>
    <m/>
    <n v="0"/>
    <n v="0"/>
    <n v="0"/>
    <n v="0"/>
    <m/>
    <n v="0"/>
    <n v="0"/>
    <m/>
  </r>
  <r>
    <n v="3414"/>
    <x v="2"/>
    <x v="9"/>
    <x v="4"/>
    <m/>
    <m/>
    <x v="35"/>
    <x v="6"/>
    <x v="15"/>
    <x v="7"/>
    <m/>
    <m/>
    <m/>
    <m/>
    <m/>
    <n v="0"/>
    <m/>
    <n v="0"/>
    <n v="0"/>
    <n v="0"/>
    <n v="0"/>
    <m/>
    <n v="0"/>
    <m/>
    <n v="0"/>
    <n v="0"/>
    <n v="0"/>
    <n v="0"/>
    <m/>
    <n v="0"/>
    <n v="0"/>
    <m/>
  </r>
  <r>
    <n v="3415"/>
    <x v="2"/>
    <x v="9"/>
    <x v="4"/>
    <m/>
    <m/>
    <x v="35"/>
    <x v="6"/>
    <x v="15"/>
    <x v="7"/>
    <m/>
    <m/>
    <m/>
    <m/>
    <m/>
    <n v="0"/>
    <m/>
    <n v="0"/>
    <n v="0"/>
    <n v="0"/>
    <n v="0"/>
    <m/>
    <n v="0"/>
    <m/>
    <n v="0"/>
    <n v="0"/>
    <n v="0"/>
    <n v="0"/>
    <m/>
    <n v="0"/>
    <n v="0"/>
    <m/>
  </r>
  <r>
    <n v="3416"/>
    <x v="2"/>
    <x v="9"/>
    <x v="4"/>
    <m/>
    <m/>
    <x v="35"/>
    <x v="6"/>
    <x v="15"/>
    <x v="7"/>
    <m/>
    <m/>
    <m/>
    <m/>
    <m/>
    <n v="0"/>
    <m/>
    <n v="0"/>
    <n v="0"/>
    <n v="0"/>
    <n v="0"/>
    <m/>
    <n v="0"/>
    <m/>
    <n v="0"/>
    <n v="0"/>
    <n v="0"/>
    <n v="0"/>
    <m/>
    <n v="0"/>
    <n v="0"/>
    <m/>
  </r>
  <r>
    <n v="3417"/>
    <x v="2"/>
    <x v="9"/>
    <x v="4"/>
    <m/>
    <m/>
    <x v="35"/>
    <x v="6"/>
    <x v="15"/>
    <x v="7"/>
    <m/>
    <m/>
    <m/>
    <m/>
    <m/>
    <n v="0"/>
    <m/>
    <n v="0"/>
    <n v="0"/>
    <n v="0"/>
    <n v="0"/>
    <m/>
    <n v="0"/>
    <m/>
    <n v="0"/>
    <n v="0"/>
    <n v="0"/>
    <n v="0"/>
    <m/>
    <n v="0"/>
    <n v="0"/>
    <m/>
  </r>
  <r>
    <n v="3418"/>
    <x v="2"/>
    <x v="9"/>
    <x v="4"/>
    <m/>
    <m/>
    <x v="35"/>
    <x v="6"/>
    <x v="15"/>
    <x v="7"/>
    <m/>
    <m/>
    <m/>
    <m/>
    <m/>
    <n v="0"/>
    <m/>
    <n v="0"/>
    <n v="0"/>
    <n v="0"/>
    <n v="0"/>
    <m/>
    <n v="0"/>
    <m/>
    <n v="0"/>
    <n v="0"/>
    <n v="0"/>
    <n v="0"/>
    <m/>
    <n v="0"/>
    <n v="0"/>
    <m/>
  </r>
  <r>
    <n v="3419"/>
    <x v="2"/>
    <x v="9"/>
    <x v="4"/>
    <m/>
    <m/>
    <x v="35"/>
    <x v="6"/>
    <x v="15"/>
    <x v="7"/>
    <m/>
    <m/>
    <m/>
    <m/>
    <m/>
    <n v="0"/>
    <m/>
    <n v="0"/>
    <n v="0"/>
    <n v="0"/>
    <n v="0"/>
    <m/>
    <n v="0"/>
    <m/>
    <n v="0"/>
    <n v="0"/>
    <n v="0"/>
    <n v="0"/>
    <m/>
    <n v="0"/>
    <n v="0"/>
    <m/>
  </r>
  <r>
    <n v="3420"/>
    <x v="2"/>
    <x v="9"/>
    <x v="4"/>
    <m/>
    <m/>
    <x v="35"/>
    <x v="6"/>
    <x v="15"/>
    <x v="7"/>
    <m/>
    <m/>
    <m/>
    <m/>
    <m/>
    <n v="0"/>
    <m/>
    <n v="0"/>
    <n v="0"/>
    <n v="0"/>
    <n v="0"/>
    <m/>
    <n v="0"/>
    <m/>
    <n v="0"/>
    <n v="0"/>
    <n v="0"/>
    <n v="0"/>
    <m/>
    <n v="0"/>
    <n v="0"/>
    <m/>
  </r>
  <r>
    <n v="3421"/>
    <x v="2"/>
    <x v="9"/>
    <x v="4"/>
    <m/>
    <m/>
    <x v="35"/>
    <x v="6"/>
    <x v="15"/>
    <x v="7"/>
    <m/>
    <m/>
    <m/>
    <m/>
    <m/>
    <n v="0"/>
    <m/>
    <n v="0"/>
    <n v="0"/>
    <n v="0"/>
    <n v="0"/>
    <m/>
    <n v="0"/>
    <m/>
    <n v="0"/>
    <n v="0"/>
    <n v="0"/>
    <n v="0"/>
    <m/>
    <n v="0"/>
    <n v="0"/>
    <m/>
  </r>
  <r>
    <n v="3422"/>
    <x v="2"/>
    <x v="9"/>
    <x v="4"/>
    <m/>
    <m/>
    <x v="35"/>
    <x v="6"/>
    <x v="15"/>
    <x v="7"/>
    <m/>
    <m/>
    <m/>
    <m/>
    <m/>
    <n v="0"/>
    <m/>
    <n v="0"/>
    <n v="0"/>
    <n v="0"/>
    <n v="0"/>
    <m/>
    <n v="0"/>
    <m/>
    <n v="0"/>
    <n v="0"/>
    <n v="0"/>
    <n v="0"/>
    <m/>
    <n v="0"/>
    <n v="0"/>
    <m/>
  </r>
  <r>
    <n v="3423"/>
    <x v="2"/>
    <x v="9"/>
    <x v="4"/>
    <m/>
    <m/>
    <x v="35"/>
    <x v="6"/>
    <x v="15"/>
    <x v="7"/>
    <m/>
    <m/>
    <m/>
    <m/>
    <m/>
    <n v="0"/>
    <m/>
    <n v="0"/>
    <n v="0"/>
    <n v="0"/>
    <n v="0"/>
    <m/>
    <n v="0"/>
    <m/>
    <n v="0"/>
    <n v="0"/>
    <n v="0"/>
    <n v="0"/>
    <m/>
    <n v="0"/>
    <n v="0"/>
    <m/>
  </r>
  <r>
    <n v="3424"/>
    <x v="2"/>
    <x v="9"/>
    <x v="4"/>
    <m/>
    <m/>
    <x v="35"/>
    <x v="6"/>
    <x v="15"/>
    <x v="7"/>
    <m/>
    <m/>
    <m/>
    <m/>
    <m/>
    <n v="0"/>
    <m/>
    <n v="0"/>
    <n v="0"/>
    <n v="0"/>
    <n v="0"/>
    <m/>
    <n v="0"/>
    <m/>
    <n v="0"/>
    <n v="0"/>
    <n v="0"/>
    <n v="0"/>
    <m/>
    <n v="0"/>
    <n v="0"/>
    <m/>
  </r>
  <r>
    <n v="3425"/>
    <x v="2"/>
    <x v="9"/>
    <x v="4"/>
    <m/>
    <m/>
    <x v="35"/>
    <x v="6"/>
    <x v="15"/>
    <x v="7"/>
    <m/>
    <m/>
    <m/>
    <m/>
    <m/>
    <n v="0"/>
    <m/>
    <n v="0"/>
    <n v="0"/>
    <n v="0"/>
    <n v="0"/>
    <m/>
    <n v="0"/>
    <m/>
    <n v="0"/>
    <n v="0"/>
    <n v="0"/>
    <n v="0"/>
    <m/>
    <n v="0"/>
    <n v="0"/>
    <m/>
  </r>
  <r>
    <n v="3426"/>
    <x v="2"/>
    <x v="9"/>
    <x v="4"/>
    <m/>
    <m/>
    <x v="35"/>
    <x v="6"/>
    <x v="15"/>
    <x v="7"/>
    <m/>
    <m/>
    <m/>
    <m/>
    <m/>
    <n v="0"/>
    <m/>
    <n v="0"/>
    <n v="0"/>
    <n v="0"/>
    <n v="0"/>
    <m/>
    <n v="0"/>
    <m/>
    <n v="0"/>
    <n v="0"/>
    <n v="0"/>
    <n v="0"/>
    <m/>
    <n v="0"/>
    <n v="0"/>
    <m/>
  </r>
  <r>
    <n v="3427"/>
    <x v="2"/>
    <x v="9"/>
    <x v="4"/>
    <m/>
    <m/>
    <x v="35"/>
    <x v="6"/>
    <x v="15"/>
    <x v="7"/>
    <m/>
    <m/>
    <m/>
    <m/>
    <m/>
    <n v="0"/>
    <m/>
    <n v="0"/>
    <n v="0"/>
    <n v="0"/>
    <n v="0"/>
    <m/>
    <n v="0"/>
    <m/>
    <n v="0"/>
    <n v="0"/>
    <n v="0"/>
    <n v="0"/>
    <m/>
    <n v="0"/>
    <n v="0"/>
    <m/>
  </r>
  <r>
    <n v="3428"/>
    <x v="2"/>
    <x v="9"/>
    <x v="4"/>
    <m/>
    <m/>
    <x v="35"/>
    <x v="6"/>
    <x v="15"/>
    <x v="7"/>
    <m/>
    <m/>
    <m/>
    <m/>
    <m/>
    <n v="0"/>
    <m/>
    <n v="0"/>
    <n v="0"/>
    <n v="0"/>
    <n v="0"/>
    <m/>
    <n v="0"/>
    <m/>
    <n v="0"/>
    <n v="0"/>
    <n v="0"/>
    <n v="0"/>
    <m/>
    <n v="0"/>
    <n v="0"/>
    <m/>
  </r>
  <r>
    <n v="3429"/>
    <x v="2"/>
    <x v="9"/>
    <x v="4"/>
    <m/>
    <m/>
    <x v="35"/>
    <x v="6"/>
    <x v="15"/>
    <x v="7"/>
    <m/>
    <m/>
    <m/>
    <m/>
    <m/>
    <n v="0"/>
    <m/>
    <n v="0"/>
    <n v="0"/>
    <n v="0"/>
    <n v="0"/>
    <m/>
    <n v="0"/>
    <m/>
    <n v="0"/>
    <n v="0"/>
    <n v="0"/>
    <n v="0"/>
    <m/>
    <n v="0"/>
    <n v="0"/>
    <m/>
  </r>
  <r>
    <n v="3430"/>
    <x v="2"/>
    <x v="9"/>
    <x v="4"/>
    <m/>
    <m/>
    <x v="35"/>
    <x v="6"/>
    <x v="15"/>
    <x v="7"/>
    <m/>
    <m/>
    <m/>
    <m/>
    <m/>
    <n v="0"/>
    <m/>
    <n v="0"/>
    <n v="0"/>
    <n v="0"/>
    <n v="0"/>
    <m/>
    <n v="0"/>
    <m/>
    <n v="0"/>
    <n v="0"/>
    <n v="0"/>
    <n v="0"/>
    <m/>
    <n v="0"/>
    <n v="0"/>
    <m/>
  </r>
  <r>
    <n v="3431"/>
    <x v="2"/>
    <x v="9"/>
    <x v="4"/>
    <m/>
    <m/>
    <x v="35"/>
    <x v="6"/>
    <x v="15"/>
    <x v="7"/>
    <m/>
    <m/>
    <m/>
    <m/>
    <m/>
    <n v="0"/>
    <m/>
    <n v="0"/>
    <n v="0"/>
    <n v="0"/>
    <n v="0"/>
    <m/>
    <n v="0"/>
    <m/>
    <n v="0"/>
    <n v="0"/>
    <n v="0"/>
    <n v="0"/>
    <m/>
    <n v="0"/>
    <n v="0"/>
    <m/>
  </r>
  <r>
    <n v="3432"/>
    <x v="2"/>
    <x v="9"/>
    <x v="4"/>
    <m/>
    <m/>
    <x v="35"/>
    <x v="6"/>
    <x v="15"/>
    <x v="7"/>
    <m/>
    <m/>
    <m/>
    <m/>
    <m/>
    <n v="0"/>
    <m/>
    <n v="0"/>
    <n v="0"/>
    <n v="0"/>
    <n v="0"/>
    <m/>
    <n v="0"/>
    <m/>
    <n v="0"/>
    <n v="0"/>
    <n v="0"/>
    <n v="0"/>
    <m/>
    <n v="0"/>
    <n v="0"/>
    <m/>
  </r>
  <r>
    <n v="3433"/>
    <x v="2"/>
    <x v="9"/>
    <x v="4"/>
    <m/>
    <m/>
    <x v="35"/>
    <x v="6"/>
    <x v="15"/>
    <x v="7"/>
    <m/>
    <m/>
    <m/>
    <m/>
    <m/>
    <n v="0"/>
    <m/>
    <n v="0"/>
    <n v="0"/>
    <n v="0"/>
    <n v="0"/>
    <m/>
    <n v="0"/>
    <m/>
    <n v="0"/>
    <n v="0"/>
    <n v="0"/>
    <n v="0"/>
    <m/>
    <n v="0"/>
    <n v="0"/>
    <m/>
  </r>
  <r>
    <n v="3434"/>
    <x v="2"/>
    <x v="9"/>
    <x v="4"/>
    <m/>
    <m/>
    <x v="35"/>
    <x v="6"/>
    <x v="15"/>
    <x v="7"/>
    <m/>
    <m/>
    <m/>
    <m/>
    <m/>
    <n v="0"/>
    <m/>
    <n v="0"/>
    <n v="0"/>
    <n v="0"/>
    <n v="0"/>
    <m/>
    <n v="0"/>
    <m/>
    <n v="0"/>
    <n v="0"/>
    <n v="0"/>
    <n v="0"/>
    <m/>
    <n v="0"/>
    <n v="0"/>
    <m/>
  </r>
  <r>
    <n v="3435"/>
    <x v="2"/>
    <x v="9"/>
    <x v="4"/>
    <m/>
    <m/>
    <x v="35"/>
    <x v="6"/>
    <x v="15"/>
    <x v="7"/>
    <m/>
    <m/>
    <m/>
    <m/>
    <m/>
    <n v="0"/>
    <m/>
    <n v="0"/>
    <n v="0"/>
    <n v="0"/>
    <n v="0"/>
    <m/>
    <n v="0"/>
    <m/>
    <n v="0"/>
    <n v="0"/>
    <n v="0"/>
    <n v="0"/>
    <m/>
    <n v="0"/>
    <n v="0"/>
    <m/>
  </r>
  <r>
    <n v="3436"/>
    <x v="2"/>
    <x v="9"/>
    <x v="4"/>
    <m/>
    <m/>
    <x v="35"/>
    <x v="6"/>
    <x v="15"/>
    <x v="7"/>
    <m/>
    <m/>
    <m/>
    <m/>
    <m/>
    <n v="0"/>
    <m/>
    <n v="0"/>
    <n v="0"/>
    <n v="0"/>
    <n v="0"/>
    <m/>
    <n v="0"/>
    <m/>
    <n v="0"/>
    <n v="0"/>
    <n v="0"/>
    <n v="0"/>
    <m/>
    <n v="0"/>
    <n v="0"/>
    <m/>
  </r>
  <r>
    <n v="3437"/>
    <x v="2"/>
    <x v="9"/>
    <x v="4"/>
    <m/>
    <m/>
    <x v="35"/>
    <x v="6"/>
    <x v="15"/>
    <x v="7"/>
    <m/>
    <m/>
    <m/>
    <m/>
    <m/>
    <n v="0"/>
    <m/>
    <n v="0"/>
    <n v="0"/>
    <n v="0"/>
    <n v="0"/>
    <m/>
    <n v="0"/>
    <m/>
    <n v="0"/>
    <n v="0"/>
    <n v="0"/>
    <n v="0"/>
    <m/>
    <n v="0"/>
    <n v="0"/>
    <m/>
  </r>
  <r>
    <n v="3438"/>
    <x v="2"/>
    <x v="9"/>
    <x v="4"/>
    <m/>
    <m/>
    <x v="35"/>
    <x v="6"/>
    <x v="15"/>
    <x v="7"/>
    <m/>
    <m/>
    <m/>
    <m/>
    <m/>
    <n v="0"/>
    <m/>
    <n v="0"/>
    <n v="0"/>
    <n v="0"/>
    <n v="0"/>
    <m/>
    <n v="0"/>
    <m/>
    <n v="0"/>
    <n v="0"/>
    <n v="0"/>
    <n v="0"/>
    <m/>
    <n v="0"/>
    <n v="0"/>
    <m/>
  </r>
  <r>
    <n v="3439"/>
    <x v="2"/>
    <x v="9"/>
    <x v="4"/>
    <m/>
    <m/>
    <x v="35"/>
    <x v="6"/>
    <x v="15"/>
    <x v="7"/>
    <m/>
    <m/>
    <m/>
    <m/>
    <m/>
    <n v="0"/>
    <m/>
    <n v="0"/>
    <n v="0"/>
    <n v="0"/>
    <n v="0"/>
    <m/>
    <n v="0"/>
    <m/>
    <n v="0"/>
    <n v="0"/>
    <n v="0"/>
    <n v="0"/>
    <m/>
    <n v="0"/>
    <n v="0"/>
    <m/>
  </r>
  <r>
    <n v="3440"/>
    <x v="2"/>
    <x v="9"/>
    <x v="4"/>
    <m/>
    <m/>
    <x v="35"/>
    <x v="6"/>
    <x v="15"/>
    <x v="7"/>
    <m/>
    <m/>
    <m/>
    <m/>
    <m/>
    <n v="0"/>
    <m/>
    <n v="0"/>
    <n v="0"/>
    <n v="0"/>
    <n v="0"/>
    <m/>
    <n v="0"/>
    <m/>
    <n v="0"/>
    <n v="0"/>
    <n v="0"/>
    <n v="0"/>
    <m/>
    <n v="0"/>
    <n v="0"/>
    <m/>
  </r>
  <r>
    <n v="3441"/>
    <x v="2"/>
    <x v="9"/>
    <x v="4"/>
    <m/>
    <m/>
    <x v="35"/>
    <x v="6"/>
    <x v="15"/>
    <x v="7"/>
    <m/>
    <m/>
    <m/>
    <m/>
    <m/>
    <n v="0"/>
    <m/>
    <n v="0"/>
    <n v="0"/>
    <n v="0"/>
    <n v="0"/>
    <m/>
    <n v="0"/>
    <m/>
    <n v="0"/>
    <n v="0"/>
    <n v="0"/>
    <n v="0"/>
    <m/>
    <n v="0"/>
    <n v="0"/>
    <m/>
  </r>
  <r>
    <n v="3442"/>
    <x v="2"/>
    <x v="9"/>
    <x v="4"/>
    <m/>
    <m/>
    <x v="35"/>
    <x v="6"/>
    <x v="15"/>
    <x v="7"/>
    <m/>
    <m/>
    <m/>
    <m/>
    <m/>
    <n v="0"/>
    <m/>
    <n v="0"/>
    <n v="0"/>
    <n v="0"/>
    <n v="0"/>
    <m/>
    <n v="0"/>
    <m/>
    <n v="0"/>
    <n v="0"/>
    <n v="0"/>
    <n v="0"/>
    <m/>
    <n v="0"/>
    <n v="0"/>
    <m/>
  </r>
  <r>
    <n v="3443"/>
    <x v="2"/>
    <x v="9"/>
    <x v="4"/>
    <m/>
    <m/>
    <x v="35"/>
    <x v="6"/>
    <x v="15"/>
    <x v="7"/>
    <m/>
    <m/>
    <m/>
    <m/>
    <m/>
    <n v="0"/>
    <m/>
    <n v="0"/>
    <n v="0"/>
    <n v="0"/>
    <n v="0"/>
    <m/>
    <n v="0"/>
    <m/>
    <n v="0"/>
    <n v="0"/>
    <n v="0"/>
    <n v="0"/>
    <m/>
    <n v="0"/>
    <n v="0"/>
    <m/>
  </r>
  <r>
    <n v="3444"/>
    <x v="2"/>
    <x v="9"/>
    <x v="4"/>
    <m/>
    <m/>
    <x v="35"/>
    <x v="6"/>
    <x v="15"/>
    <x v="7"/>
    <m/>
    <m/>
    <m/>
    <m/>
    <m/>
    <n v="0"/>
    <m/>
    <n v="0"/>
    <n v="0"/>
    <n v="0"/>
    <n v="0"/>
    <m/>
    <n v="0"/>
    <m/>
    <n v="0"/>
    <n v="0"/>
    <n v="0"/>
    <n v="0"/>
    <m/>
    <n v="0"/>
    <n v="0"/>
    <m/>
  </r>
  <r>
    <n v="3445"/>
    <x v="2"/>
    <x v="9"/>
    <x v="4"/>
    <m/>
    <m/>
    <x v="35"/>
    <x v="6"/>
    <x v="15"/>
    <x v="7"/>
    <m/>
    <m/>
    <m/>
    <m/>
    <m/>
    <n v="0"/>
    <m/>
    <n v="0"/>
    <n v="0"/>
    <n v="0"/>
    <n v="0"/>
    <m/>
    <n v="0"/>
    <m/>
    <n v="0"/>
    <n v="0"/>
    <n v="0"/>
    <n v="0"/>
    <m/>
    <n v="0"/>
    <n v="0"/>
    <m/>
  </r>
  <r>
    <n v="3446"/>
    <x v="2"/>
    <x v="9"/>
    <x v="4"/>
    <m/>
    <m/>
    <x v="35"/>
    <x v="6"/>
    <x v="15"/>
    <x v="7"/>
    <m/>
    <m/>
    <m/>
    <m/>
    <m/>
    <n v="0"/>
    <m/>
    <n v="0"/>
    <n v="0"/>
    <n v="0"/>
    <n v="0"/>
    <m/>
    <n v="0"/>
    <m/>
    <n v="0"/>
    <n v="0"/>
    <n v="0"/>
    <n v="0"/>
    <m/>
    <n v="0"/>
    <n v="0"/>
    <m/>
  </r>
  <r>
    <n v="3447"/>
    <x v="2"/>
    <x v="9"/>
    <x v="4"/>
    <m/>
    <m/>
    <x v="35"/>
    <x v="6"/>
    <x v="15"/>
    <x v="7"/>
    <m/>
    <m/>
    <m/>
    <m/>
    <m/>
    <n v="0"/>
    <m/>
    <n v="0"/>
    <n v="0"/>
    <n v="0"/>
    <n v="0"/>
    <m/>
    <n v="0"/>
    <m/>
    <n v="0"/>
    <n v="0"/>
    <n v="0"/>
    <n v="0"/>
    <m/>
    <n v="0"/>
    <n v="0"/>
    <m/>
  </r>
  <r>
    <n v="3448"/>
    <x v="2"/>
    <x v="9"/>
    <x v="4"/>
    <m/>
    <m/>
    <x v="35"/>
    <x v="6"/>
    <x v="15"/>
    <x v="7"/>
    <m/>
    <m/>
    <m/>
    <m/>
    <m/>
    <n v="0"/>
    <m/>
    <n v="0"/>
    <n v="0"/>
    <n v="0"/>
    <n v="0"/>
    <m/>
    <n v="0"/>
    <m/>
    <n v="0"/>
    <n v="0"/>
    <n v="0"/>
    <n v="0"/>
    <m/>
    <n v="0"/>
    <n v="0"/>
    <m/>
  </r>
  <r>
    <n v="3449"/>
    <x v="2"/>
    <x v="9"/>
    <x v="4"/>
    <m/>
    <m/>
    <x v="35"/>
    <x v="6"/>
    <x v="15"/>
    <x v="7"/>
    <m/>
    <m/>
    <m/>
    <m/>
    <m/>
    <n v="0"/>
    <m/>
    <n v="0"/>
    <n v="0"/>
    <n v="0"/>
    <n v="0"/>
    <m/>
    <n v="0"/>
    <m/>
    <n v="0"/>
    <n v="0"/>
    <n v="0"/>
    <n v="0"/>
    <m/>
    <n v="0"/>
    <n v="0"/>
    <m/>
  </r>
  <r>
    <n v="3450"/>
    <x v="2"/>
    <x v="9"/>
    <x v="4"/>
    <m/>
    <m/>
    <x v="35"/>
    <x v="6"/>
    <x v="15"/>
    <x v="7"/>
    <m/>
    <m/>
    <m/>
    <m/>
    <m/>
    <n v="0"/>
    <m/>
    <n v="0"/>
    <n v="0"/>
    <n v="0"/>
    <n v="0"/>
    <m/>
    <n v="0"/>
    <m/>
    <n v="0"/>
    <n v="0"/>
    <n v="0"/>
    <n v="0"/>
    <m/>
    <n v="0"/>
    <n v="0"/>
    <m/>
  </r>
  <r>
    <n v="3451"/>
    <x v="2"/>
    <x v="9"/>
    <x v="4"/>
    <m/>
    <m/>
    <x v="35"/>
    <x v="6"/>
    <x v="15"/>
    <x v="7"/>
    <m/>
    <m/>
    <m/>
    <m/>
    <m/>
    <n v="0"/>
    <m/>
    <n v="0"/>
    <n v="0"/>
    <n v="0"/>
    <n v="0"/>
    <m/>
    <n v="0"/>
    <m/>
    <n v="0"/>
    <n v="0"/>
    <n v="0"/>
    <n v="0"/>
    <m/>
    <n v="0"/>
    <n v="0"/>
    <m/>
  </r>
  <r>
    <n v="3452"/>
    <x v="2"/>
    <x v="9"/>
    <x v="4"/>
    <m/>
    <m/>
    <x v="35"/>
    <x v="6"/>
    <x v="15"/>
    <x v="7"/>
    <m/>
    <m/>
    <m/>
    <m/>
    <m/>
    <n v="0"/>
    <m/>
    <n v="0"/>
    <n v="0"/>
    <n v="0"/>
    <n v="0"/>
    <m/>
    <n v="0"/>
    <m/>
    <n v="0"/>
    <n v="0"/>
    <n v="0"/>
    <n v="0"/>
    <m/>
    <n v="0"/>
    <n v="0"/>
    <m/>
  </r>
  <r>
    <n v="3453"/>
    <x v="2"/>
    <x v="9"/>
    <x v="4"/>
    <m/>
    <m/>
    <x v="35"/>
    <x v="6"/>
    <x v="15"/>
    <x v="7"/>
    <m/>
    <m/>
    <m/>
    <m/>
    <m/>
    <n v="0"/>
    <m/>
    <n v="0"/>
    <n v="0"/>
    <n v="0"/>
    <n v="0"/>
    <m/>
    <n v="0"/>
    <m/>
    <n v="0"/>
    <n v="0"/>
    <n v="0"/>
    <n v="0"/>
    <m/>
    <n v="0"/>
    <n v="0"/>
    <m/>
  </r>
  <r>
    <n v="3454"/>
    <x v="2"/>
    <x v="9"/>
    <x v="4"/>
    <m/>
    <m/>
    <x v="35"/>
    <x v="6"/>
    <x v="15"/>
    <x v="7"/>
    <m/>
    <m/>
    <m/>
    <m/>
    <m/>
    <n v="0"/>
    <m/>
    <n v="0"/>
    <n v="0"/>
    <n v="0"/>
    <n v="0"/>
    <m/>
    <n v="0"/>
    <m/>
    <n v="0"/>
    <n v="0"/>
    <n v="0"/>
    <n v="0"/>
    <m/>
    <n v="0"/>
    <n v="0"/>
    <m/>
  </r>
  <r>
    <n v="3455"/>
    <x v="2"/>
    <x v="9"/>
    <x v="4"/>
    <m/>
    <m/>
    <x v="35"/>
    <x v="6"/>
    <x v="15"/>
    <x v="7"/>
    <m/>
    <m/>
    <m/>
    <m/>
    <m/>
    <n v="0"/>
    <m/>
    <n v="0"/>
    <n v="0"/>
    <n v="0"/>
    <n v="0"/>
    <m/>
    <n v="0"/>
    <m/>
    <n v="0"/>
    <n v="0"/>
    <n v="0"/>
    <n v="0"/>
    <m/>
    <n v="0"/>
    <n v="0"/>
    <m/>
  </r>
  <r>
    <n v="3456"/>
    <x v="2"/>
    <x v="9"/>
    <x v="4"/>
    <m/>
    <m/>
    <x v="35"/>
    <x v="6"/>
    <x v="15"/>
    <x v="7"/>
    <m/>
    <m/>
    <m/>
    <m/>
    <m/>
    <n v="0"/>
    <m/>
    <n v="0"/>
    <n v="0"/>
    <n v="0"/>
    <n v="0"/>
    <m/>
    <n v="0"/>
    <m/>
    <n v="0"/>
    <n v="0"/>
    <n v="0"/>
    <n v="0"/>
    <m/>
    <n v="0"/>
    <n v="0"/>
    <m/>
  </r>
  <r>
    <n v="3457"/>
    <x v="2"/>
    <x v="9"/>
    <x v="4"/>
    <m/>
    <m/>
    <x v="35"/>
    <x v="6"/>
    <x v="15"/>
    <x v="7"/>
    <m/>
    <m/>
    <m/>
    <m/>
    <m/>
    <n v="0"/>
    <m/>
    <n v="0"/>
    <n v="0"/>
    <n v="0"/>
    <n v="0"/>
    <m/>
    <n v="0"/>
    <m/>
    <n v="0"/>
    <n v="0"/>
    <n v="0"/>
    <n v="0"/>
    <m/>
    <n v="0"/>
    <n v="0"/>
    <m/>
  </r>
  <r>
    <n v="3458"/>
    <x v="2"/>
    <x v="9"/>
    <x v="4"/>
    <m/>
    <m/>
    <x v="35"/>
    <x v="6"/>
    <x v="15"/>
    <x v="7"/>
    <m/>
    <m/>
    <m/>
    <m/>
    <m/>
    <n v="0"/>
    <m/>
    <n v="0"/>
    <n v="0"/>
    <n v="0"/>
    <n v="0"/>
    <m/>
    <n v="0"/>
    <m/>
    <n v="0"/>
    <n v="0"/>
    <n v="0"/>
    <n v="0"/>
    <m/>
    <n v="0"/>
    <n v="0"/>
    <m/>
  </r>
  <r>
    <n v="3459"/>
    <x v="2"/>
    <x v="9"/>
    <x v="4"/>
    <m/>
    <m/>
    <x v="35"/>
    <x v="6"/>
    <x v="15"/>
    <x v="7"/>
    <m/>
    <m/>
    <m/>
    <m/>
    <m/>
    <n v="0"/>
    <m/>
    <n v="0"/>
    <n v="0"/>
    <n v="0"/>
    <n v="0"/>
    <m/>
    <n v="0"/>
    <m/>
    <n v="0"/>
    <n v="0"/>
    <n v="0"/>
    <n v="0"/>
    <m/>
    <n v="0"/>
    <n v="0"/>
    <m/>
  </r>
  <r>
    <n v="3460"/>
    <x v="2"/>
    <x v="9"/>
    <x v="4"/>
    <m/>
    <m/>
    <x v="35"/>
    <x v="6"/>
    <x v="15"/>
    <x v="7"/>
    <m/>
    <m/>
    <m/>
    <m/>
    <m/>
    <n v="0"/>
    <m/>
    <n v="0"/>
    <n v="0"/>
    <n v="0"/>
    <n v="0"/>
    <m/>
    <n v="0"/>
    <m/>
    <n v="0"/>
    <n v="0"/>
    <n v="0"/>
    <n v="0"/>
    <m/>
    <n v="0"/>
    <n v="0"/>
    <m/>
  </r>
  <r>
    <n v="3461"/>
    <x v="2"/>
    <x v="9"/>
    <x v="4"/>
    <m/>
    <m/>
    <x v="35"/>
    <x v="6"/>
    <x v="15"/>
    <x v="7"/>
    <m/>
    <m/>
    <m/>
    <m/>
    <m/>
    <n v="0"/>
    <m/>
    <n v="0"/>
    <n v="0"/>
    <n v="0"/>
    <n v="0"/>
    <m/>
    <n v="0"/>
    <m/>
    <n v="0"/>
    <n v="0"/>
    <n v="0"/>
    <n v="0"/>
    <m/>
    <n v="0"/>
    <n v="0"/>
    <m/>
  </r>
  <r>
    <n v="3462"/>
    <x v="2"/>
    <x v="9"/>
    <x v="4"/>
    <m/>
    <m/>
    <x v="35"/>
    <x v="6"/>
    <x v="15"/>
    <x v="7"/>
    <m/>
    <m/>
    <m/>
    <m/>
    <m/>
    <n v="0"/>
    <m/>
    <n v="0"/>
    <n v="0"/>
    <n v="0"/>
    <n v="0"/>
    <m/>
    <n v="0"/>
    <m/>
    <n v="0"/>
    <n v="0"/>
    <n v="0"/>
    <n v="0"/>
    <m/>
    <n v="0"/>
    <n v="0"/>
    <m/>
  </r>
  <r>
    <n v="3463"/>
    <x v="2"/>
    <x v="9"/>
    <x v="4"/>
    <m/>
    <m/>
    <x v="35"/>
    <x v="6"/>
    <x v="15"/>
    <x v="7"/>
    <m/>
    <m/>
    <m/>
    <m/>
    <m/>
    <n v="0"/>
    <m/>
    <n v="0"/>
    <n v="0"/>
    <n v="0"/>
    <n v="0"/>
    <m/>
    <n v="0"/>
    <m/>
    <n v="0"/>
    <n v="0"/>
    <n v="0"/>
    <n v="0"/>
    <m/>
    <n v="0"/>
    <n v="0"/>
    <m/>
  </r>
  <r>
    <n v="3464"/>
    <x v="2"/>
    <x v="9"/>
    <x v="4"/>
    <m/>
    <m/>
    <x v="35"/>
    <x v="6"/>
    <x v="15"/>
    <x v="7"/>
    <m/>
    <m/>
    <m/>
    <m/>
    <m/>
    <n v="0"/>
    <m/>
    <n v="0"/>
    <n v="0"/>
    <n v="0"/>
    <n v="0"/>
    <m/>
    <n v="0"/>
    <m/>
    <n v="0"/>
    <n v="0"/>
    <n v="0"/>
    <n v="0"/>
    <m/>
    <n v="0"/>
    <n v="0"/>
    <m/>
  </r>
  <r>
    <n v="3465"/>
    <x v="2"/>
    <x v="9"/>
    <x v="4"/>
    <m/>
    <m/>
    <x v="35"/>
    <x v="6"/>
    <x v="15"/>
    <x v="7"/>
    <m/>
    <m/>
    <m/>
    <m/>
    <m/>
    <n v="0"/>
    <m/>
    <n v="0"/>
    <n v="0"/>
    <n v="0"/>
    <n v="0"/>
    <m/>
    <n v="0"/>
    <m/>
    <n v="0"/>
    <n v="0"/>
    <n v="0"/>
    <n v="0"/>
    <m/>
    <n v="0"/>
    <n v="0"/>
    <m/>
  </r>
  <r>
    <n v="3466"/>
    <x v="2"/>
    <x v="9"/>
    <x v="4"/>
    <m/>
    <m/>
    <x v="35"/>
    <x v="6"/>
    <x v="15"/>
    <x v="7"/>
    <m/>
    <m/>
    <m/>
    <m/>
    <m/>
    <n v="0"/>
    <m/>
    <n v="0"/>
    <n v="0"/>
    <n v="0"/>
    <n v="0"/>
    <m/>
    <n v="0"/>
    <m/>
    <n v="0"/>
    <n v="0"/>
    <n v="0"/>
    <n v="0"/>
    <m/>
    <n v="0"/>
    <n v="0"/>
    <m/>
  </r>
  <r>
    <n v="3467"/>
    <x v="2"/>
    <x v="9"/>
    <x v="4"/>
    <m/>
    <m/>
    <x v="35"/>
    <x v="6"/>
    <x v="15"/>
    <x v="7"/>
    <m/>
    <m/>
    <m/>
    <m/>
    <m/>
    <n v="0"/>
    <m/>
    <n v="0"/>
    <n v="0"/>
    <n v="0"/>
    <n v="0"/>
    <m/>
    <n v="0"/>
    <m/>
    <n v="0"/>
    <n v="0"/>
    <n v="0"/>
    <n v="0"/>
    <m/>
    <n v="0"/>
    <n v="0"/>
    <m/>
  </r>
  <r>
    <n v="3468"/>
    <x v="2"/>
    <x v="9"/>
    <x v="4"/>
    <m/>
    <m/>
    <x v="35"/>
    <x v="6"/>
    <x v="15"/>
    <x v="7"/>
    <m/>
    <m/>
    <m/>
    <m/>
    <m/>
    <n v="0"/>
    <m/>
    <n v="0"/>
    <n v="0"/>
    <n v="0"/>
    <n v="0"/>
    <m/>
    <n v="0"/>
    <m/>
    <n v="0"/>
    <n v="0"/>
    <n v="0"/>
    <n v="0"/>
    <m/>
    <n v="0"/>
    <n v="0"/>
    <m/>
  </r>
  <r>
    <n v="3469"/>
    <x v="2"/>
    <x v="9"/>
    <x v="4"/>
    <m/>
    <m/>
    <x v="35"/>
    <x v="6"/>
    <x v="15"/>
    <x v="7"/>
    <m/>
    <m/>
    <m/>
    <m/>
    <m/>
    <n v="0"/>
    <m/>
    <n v="0"/>
    <n v="0"/>
    <n v="0"/>
    <n v="0"/>
    <m/>
    <n v="0"/>
    <m/>
    <n v="0"/>
    <n v="0"/>
    <n v="0"/>
    <n v="0"/>
    <m/>
    <n v="0"/>
    <n v="0"/>
    <m/>
  </r>
  <r>
    <n v="3470"/>
    <x v="2"/>
    <x v="9"/>
    <x v="4"/>
    <m/>
    <m/>
    <x v="35"/>
    <x v="6"/>
    <x v="15"/>
    <x v="7"/>
    <m/>
    <m/>
    <m/>
    <m/>
    <m/>
    <n v="0"/>
    <m/>
    <n v="0"/>
    <n v="0"/>
    <n v="0"/>
    <n v="0"/>
    <m/>
    <n v="0"/>
    <m/>
    <n v="0"/>
    <n v="0"/>
    <n v="0"/>
    <n v="0"/>
    <m/>
    <n v="0"/>
    <n v="0"/>
    <m/>
  </r>
  <r>
    <n v="3471"/>
    <x v="2"/>
    <x v="9"/>
    <x v="4"/>
    <m/>
    <m/>
    <x v="35"/>
    <x v="6"/>
    <x v="15"/>
    <x v="7"/>
    <m/>
    <m/>
    <m/>
    <m/>
    <m/>
    <n v="0"/>
    <m/>
    <n v="0"/>
    <n v="0"/>
    <n v="0"/>
    <n v="0"/>
    <m/>
    <n v="0"/>
    <m/>
    <n v="0"/>
    <n v="0"/>
    <n v="0"/>
    <n v="0"/>
    <m/>
    <n v="0"/>
    <n v="0"/>
    <m/>
  </r>
  <r>
    <n v="3472"/>
    <x v="2"/>
    <x v="9"/>
    <x v="4"/>
    <m/>
    <m/>
    <x v="35"/>
    <x v="6"/>
    <x v="15"/>
    <x v="7"/>
    <m/>
    <m/>
    <m/>
    <m/>
    <m/>
    <n v="0"/>
    <m/>
    <n v="0"/>
    <n v="0"/>
    <n v="0"/>
    <n v="0"/>
    <m/>
    <n v="0"/>
    <m/>
    <n v="0"/>
    <n v="0"/>
    <n v="0"/>
    <n v="0"/>
    <m/>
    <n v="0"/>
    <n v="0"/>
    <m/>
  </r>
  <r>
    <n v="3473"/>
    <x v="2"/>
    <x v="9"/>
    <x v="4"/>
    <m/>
    <m/>
    <x v="35"/>
    <x v="6"/>
    <x v="15"/>
    <x v="7"/>
    <m/>
    <m/>
    <m/>
    <m/>
    <m/>
    <n v="0"/>
    <m/>
    <n v="0"/>
    <n v="0"/>
    <n v="0"/>
    <n v="0"/>
    <m/>
    <n v="0"/>
    <m/>
    <n v="0"/>
    <n v="0"/>
    <n v="0"/>
    <n v="0"/>
    <m/>
    <n v="0"/>
    <n v="0"/>
    <m/>
  </r>
  <r>
    <n v="3474"/>
    <x v="2"/>
    <x v="9"/>
    <x v="4"/>
    <m/>
    <m/>
    <x v="35"/>
    <x v="6"/>
    <x v="15"/>
    <x v="7"/>
    <m/>
    <m/>
    <m/>
    <m/>
    <m/>
    <n v="0"/>
    <m/>
    <n v="0"/>
    <n v="0"/>
    <n v="0"/>
    <n v="0"/>
    <m/>
    <n v="0"/>
    <m/>
    <n v="0"/>
    <n v="0"/>
    <n v="0"/>
    <n v="0"/>
    <m/>
    <n v="0"/>
    <n v="0"/>
    <m/>
  </r>
  <r>
    <n v="3475"/>
    <x v="2"/>
    <x v="9"/>
    <x v="4"/>
    <m/>
    <m/>
    <x v="35"/>
    <x v="6"/>
    <x v="15"/>
    <x v="7"/>
    <m/>
    <m/>
    <m/>
    <m/>
    <m/>
    <n v="0"/>
    <m/>
    <n v="0"/>
    <n v="0"/>
    <n v="0"/>
    <n v="0"/>
    <m/>
    <n v="0"/>
    <m/>
    <n v="0"/>
    <n v="0"/>
    <n v="0"/>
    <n v="0"/>
    <m/>
    <n v="0"/>
    <n v="0"/>
    <m/>
  </r>
  <r>
    <n v="3476"/>
    <x v="2"/>
    <x v="9"/>
    <x v="4"/>
    <m/>
    <m/>
    <x v="35"/>
    <x v="6"/>
    <x v="15"/>
    <x v="7"/>
    <m/>
    <m/>
    <m/>
    <m/>
    <m/>
    <n v="0"/>
    <m/>
    <n v="0"/>
    <n v="0"/>
    <n v="0"/>
    <n v="0"/>
    <m/>
    <n v="0"/>
    <m/>
    <n v="0"/>
    <n v="0"/>
    <n v="0"/>
    <n v="0"/>
    <m/>
    <n v="0"/>
    <n v="0"/>
    <m/>
  </r>
  <r>
    <n v="3477"/>
    <x v="2"/>
    <x v="9"/>
    <x v="4"/>
    <m/>
    <m/>
    <x v="35"/>
    <x v="6"/>
    <x v="15"/>
    <x v="7"/>
    <m/>
    <m/>
    <m/>
    <m/>
    <m/>
    <n v="0"/>
    <m/>
    <n v="0"/>
    <n v="0"/>
    <n v="0"/>
    <n v="0"/>
    <m/>
    <n v="0"/>
    <m/>
    <n v="0"/>
    <n v="0"/>
    <n v="0"/>
    <n v="0"/>
    <m/>
    <n v="0"/>
    <n v="0"/>
    <m/>
  </r>
  <r>
    <n v="3478"/>
    <x v="2"/>
    <x v="9"/>
    <x v="4"/>
    <m/>
    <m/>
    <x v="35"/>
    <x v="6"/>
    <x v="15"/>
    <x v="7"/>
    <m/>
    <m/>
    <m/>
    <m/>
    <m/>
    <n v="0"/>
    <m/>
    <n v="0"/>
    <n v="0"/>
    <n v="0"/>
    <n v="0"/>
    <m/>
    <n v="0"/>
    <m/>
    <n v="0"/>
    <n v="0"/>
    <n v="0"/>
    <n v="0"/>
    <m/>
    <n v="0"/>
    <n v="0"/>
    <m/>
  </r>
  <r>
    <n v="3479"/>
    <x v="2"/>
    <x v="9"/>
    <x v="4"/>
    <m/>
    <m/>
    <x v="35"/>
    <x v="6"/>
    <x v="15"/>
    <x v="7"/>
    <m/>
    <m/>
    <m/>
    <m/>
    <m/>
    <n v="0"/>
    <m/>
    <n v="0"/>
    <n v="0"/>
    <n v="0"/>
    <n v="0"/>
    <m/>
    <n v="0"/>
    <m/>
    <n v="0"/>
    <n v="0"/>
    <n v="0"/>
    <n v="0"/>
    <m/>
    <n v="0"/>
    <n v="0"/>
    <m/>
  </r>
  <r>
    <n v="3480"/>
    <x v="2"/>
    <x v="9"/>
    <x v="4"/>
    <m/>
    <m/>
    <x v="35"/>
    <x v="6"/>
    <x v="15"/>
    <x v="7"/>
    <m/>
    <m/>
    <m/>
    <m/>
    <m/>
    <n v="0"/>
    <m/>
    <n v="0"/>
    <n v="0"/>
    <n v="0"/>
    <n v="0"/>
    <m/>
    <n v="0"/>
    <m/>
    <n v="0"/>
    <n v="0"/>
    <n v="0"/>
    <n v="0"/>
    <m/>
    <n v="0"/>
    <n v="0"/>
    <m/>
  </r>
  <r>
    <n v="3481"/>
    <x v="2"/>
    <x v="9"/>
    <x v="4"/>
    <m/>
    <m/>
    <x v="35"/>
    <x v="6"/>
    <x v="15"/>
    <x v="7"/>
    <m/>
    <m/>
    <m/>
    <m/>
    <m/>
    <n v="0"/>
    <m/>
    <n v="0"/>
    <n v="0"/>
    <n v="0"/>
    <n v="0"/>
    <m/>
    <n v="0"/>
    <m/>
    <n v="0"/>
    <n v="0"/>
    <n v="0"/>
    <n v="0"/>
    <m/>
    <n v="0"/>
    <n v="0"/>
    <m/>
  </r>
  <r>
    <n v="3482"/>
    <x v="2"/>
    <x v="9"/>
    <x v="4"/>
    <m/>
    <m/>
    <x v="35"/>
    <x v="6"/>
    <x v="15"/>
    <x v="7"/>
    <m/>
    <m/>
    <m/>
    <m/>
    <m/>
    <n v="0"/>
    <m/>
    <n v="0"/>
    <n v="0"/>
    <n v="0"/>
    <n v="0"/>
    <m/>
    <n v="0"/>
    <m/>
    <n v="0"/>
    <n v="0"/>
    <n v="0"/>
    <n v="0"/>
    <m/>
    <n v="0"/>
    <n v="0"/>
    <m/>
  </r>
  <r>
    <n v="3483"/>
    <x v="2"/>
    <x v="9"/>
    <x v="4"/>
    <m/>
    <m/>
    <x v="35"/>
    <x v="6"/>
    <x v="15"/>
    <x v="7"/>
    <m/>
    <m/>
    <m/>
    <m/>
    <m/>
    <n v="0"/>
    <m/>
    <n v="0"/>
    <n v="0"/>
    <n v="0"/>
    <n v="0"/>
    <m/>
    <n v="0"/>
    <m/>
    <n v="0"/>
    <n v="0"/>
    <n v="0"/>
    <n v="0"/>
    <m/>
    <n v="0"/>
    <n v="0"/>
    <m/>
  </r>
  <r>
    <n v="3484"/>
    <x v="2"/>
    <x v="9"/>
    <x v="4"/>
    <m/>
    <m/>
    <x v="35"/>
    <x v="6"/>
    <x v="15"/>
    <x v="7"/>
    <m/>
    <m/>
    <m/>
    <m/>
    <m/>
    <n v="0"/>
    <m/>
    <n v="0"/>
    <n v="0"/>
    <n v="0"/>
    <n v="0"/>
    <m/>
    <n v="0"/>
    <m/>
    <n v="0"/>
    <n v="0"/>
    <n v="0"/>
    <n v="0"/>
    <m/>
    <n v="0"/>
    <n v="0"/>
    <m/>
  </r>
  <r>
    <n v="3485"/>
    <x v="2"/>
    <x v="9"/>
    <x v="4"/>
    <m/>
    <m/>
    <x v="35"/>
    <x v="6"/>
    <x v="15"/>
    <x v="7"/>
    <m/>
    <m/>
    <m/>
    <m/>
    <m/>
    <n v="0"/>
    <m/>
    <n v="0"/>
    <n v="0"/>
    <n v="0"/>
    <n v="0"/>
    <m/>
    <n v="0"/>
    <m/>
    <n v="0"/>
    <n v="0"/>
    <n v="0"/>
    <n v="0"/>
    <m/>
    <n v="0"/>
    <n v="0"/>
    <m/>
  </r>
  <r>
    <n v="3486"/>
    <x v="2"/>
    <x v="9"/>
    <x v="4"/>
    <m/>
    <m/>
    <x v="35"/>
    <x v="6"/>
    <x v="15"/>
    <x v="7"/>
    <m/>
    <m/>
    <m/>
    <m/>
    <m/>
    <n v="0"/>
    <m/>
    <n v="0"/>
    <n v="0"/>
    <n v="0"/>
    <n v="0"/>
    <m/>
    <n v="0"/>
    <m/>
    <n v="0"/>
    <n v="0"/>
    <n v="0"/>
    <n v="0"/>
    <m/>
    <n v="0"/>
    <n v="0"/>
    <m/>
  </r>
  <r>
    <n v="3487"/>
    <x v="2"/>
    <x v="9"/>
    <x v="4"/>
    <m/>
    <m/>
    <x v="35"/>
    <x v="6"/>
    <x v="15"/>
    <x v="7"/>
    <m/>
    <m/>
    <m/>
    <m/>
    <m/>
    <n v="0"/>
    <m/>
    <n v="0"/>
    <n v="0"/>
    <n v="0"/>
    <n v="0"/>
    <m/>
    <n v="0"/>
    <m/>
    <n v="0"/>
    <n v="0"/>
    <n v="0"/>
    <n v="0"/>
    <m/>
    <n v="0"/>
    <n v="0"/>
    <m/>
  </r>
  <r>
    <n v="3488"/>
    <x v="2"/>
    <x v="9"/>
    <x v="4"/>
    <m/>
    <m/>
    <x v="35"/>
    <x v="6"/>
    <x v="15"/>
    <x v="7"/>
    <m/>
    <m/>
    <m/>
    <m/>
    <m/>
    <n v="0"/>
    <m/>
    <n v="0"/>
    <n v="0"/>
    <n v="0"/>
    <n v="0"/>
    <m/>
    <n v="0"/>
    <m/>
    <n v="0"/>
    <n v="0"/>
    <n v="0"/>
    <n v="0"/>
    <m/>
    <n v="0"/>
    <n v="0"/>
    <m/>
  </r>
  <r>
    <n v="3489"/>
    <x v="2"/>
    <x v="9"/>
    <x v="4"/>
    <m/>
    <m/>
    <x v="35"/>
    <x v="6"/>
    <x v="15"/>
    <x v="7"/>
    <m/>
    <m/>
    <m/>
    <m/>
    <m/>
    <n v="0"/>
    <m/>
    <n v="0"/>
    <n v="0"/>
    <n v="0"/>
    <n v="0"/>
    <m/>
    <n v="0"/>
    <m/>
    <n v="0"/>
    <n v="0"/>
    <n v="0"/>
    <n v="0"/>
    <m/>
    <n v="0"/>
    <n v="0"/>
    <m/>
  </r>
  <r>
    <n v="3490"/>
    <x v="2"/>
    <x v="9"/>
    <x v="4"/>
    <m/>
    <m/>
    <x v="35"/>
    <x v="6"/>
    <x v="15"/>
    <x v="7"/>
    <m/>
    <m/>
    <m/>
    <m/>
    <m/>
    <n v="0"/>
    <m/>
    <n v="0"/>
    <n v="0"/>
    <n v="0"/>
    <n v="0"/>
    <m/>
    <n v="0"/>
    <m/>
    <n v="0"/>
    <n v="0"/>
    <n v="0"/>
    <n v="0"/>
    <m/>
    <n v="0"/>
    <n v="0"/>
    <m/>
  </r>
  <r>
    <n v="3491"/>
    <x v="2"/>
    <x v="9"/>
    <x v="4"/>
    <m/>
    <m/>
    <x v="35"/>
    <x v="6"/>
    <x v="15"/>
    <x v="7"/>
    <m/>
    <m/>
    <m/>
    <m/>
    <m/>
    <n v="0"/>
    <m/>
    <n v="0"/>
    <n v="0"/>
    <n v="0"/>
    <n v="0"/>
    <m/>
    <n v="0"/>
    <m/>
    <n v="0"/>
    <n v="0"/>
    <n v="0"/>
    <n v="0"/>
    <m/>
    <n v="0"/>
    <n v="0"/>
    <m/>
  </r>
  <r>
    <n v="3492"/>
    <x v="2"/>
    <x v="9"/>
    <x v="4"/>
    <m/>
    <m/>
    <x v="35"/>
    <x v="6"/>
    <x v="15"/>
    <x v="7"/>
    <m/>
    <m/>
    <m/>
    <m/>
    <m/>
    <n v="0"/>
    <m/>
    <n v="0"/>
    <n v="0"/>
    <n v="0"/>
    <n v="0"/>
    <m/>
    <n v="0"/>
    <m/>
    <n v="0"/>
    <n v="0"/>
    <n v="0"/>
    <n v="0"/>
    <m/>
    <n v="0"/>
    <n v="0"/>
    <m/>
  </r>
  <r>
    <n v="3493"/>
    <x v="2"/>
    <x v="9"/>
    <x v="4"/>
    <m/>
    <m/>
    <x v="35"/>
    <x v="6"/>
    <x v="15"/>
    <x v="7"/>
    <m/>
    <m/>
    <m/>
    <m/>
    <m/>
    <n v="0"/>
    <m/>
    <n v="0"/>
    <n v="0"/>
    <n v="0"/>
    <n v="0"/>
    <m/>
    <n v="0"/>
    <m/>
    <n v="0"/>
    <n v="0"/>
    <n v="0"/>
    <n v="0"/>
    <m/>
    <n v="0"/>
    <n v="0"/>
    <m/>
  </r>
  <r>
    <n v="3494"/>
    <x v="2"/>
    <x v="9"/>
    <x v="4"/>
    <m/>
    <m/>
    <x v="35"/>
    <x v="6"/>
    <x v="15"/>
    <x v="7"/>
    <m/>
    <m/>
    <m/>
    <m/>
    <m/>
    <n v="0"/>
    <m/>
    <n v="0"/>
    <n v="0"/>
    <n v="0"/>
    <n v="0"/>
    <m/>
    <n v="0"/>
    <m/>
    <n v="0"/>
    <n v="0"/>
    <n v="0"/>
    <n v="0"/>
    <m/>
    <n v="0"/>
    <n v="0"/>
    <m/>
  </r>
  <r>
    <n v="3495"/>
    <x v="2"/>
    <x v="9"/>
    <x v="4"/>
    <m/>
    <m/>
    <x v="35"/>
    <x v="6"/>
    <x v="15"/>
    <x v="7"/>
    <m/>
    <m/>
    <m/>
    <m/>
    <m/>
    <n v="0"/>
    <m/>
    <n v="0"/>
    <n v="0"/>
    <n v="0"/>
    <n v="0"/>
    <m/>
    <n v="0"/>
    <m/>
    <n v="0"/>
    <n v="0"/>
    <n v="0"/>
    <n v="0"/>
    <m/>
    <n v="0"/>
    <n v="0"/>
    <m/>
  </r>
  <r>
    <n v="3496"/>
    <x v="2"/>
    <x v="9"/>
    <x v="4"/>
    <m/>
    <m/>
    <x v="35"/>
    <x v="6"/>
    <x v="15"/>
    <x v="7"/>
    <m/>
    <m/>
    <m/>
    <m/>
    <m/>
    <n v="0"/>
    <m/>
    <n v="0"/>
    <n v="0"/>
    <n v="0"/>
    <n v="0"/>
    <m/>
    <n v="0"/>
    <m/>
    <n v="0"/>
    <n v="0"/>
    <n v="0"/>
    <n v="0"/>
    <m/>
    <n v="0"/>
    <n v="0"/>
    <m/>
  </r>
  <r>
    <n v="3497"/>
    <x v="2"/>
    <x v="9"/>
    <x v="4"/>
    <m/>
    <m/>
    <x v="35"/>
    <x v="6"/>
    <x v="15"/>
    <x v="7"/>
    <m/>
    <m/>
    <m/>
    <m/>
    <m/>
    <n v="0"/>
    <m/>
    <n v="0"/>
    <n v="0"/>
    <n v="0"/>
    <n v="0"/>
    <m/>
    <n v="0"/>
    <m/>
    <n v="0"/>
    <n v="0"/>
    <n v="0"/>
    <n v="0"/>
    <m/>
    <n v="0"/>
    <n v="0"/>
    <m/>
  </r>
  <r>
    <n v="3498"/>
    <x v="2"/>
    <x v="9"/>
    <x v="4"/>
    <m/>
    <m/>
    <x v="35"/>
    <x v="6"/>
    <x v="15"/>
    <x v="7"/>
    <m/>
    <m/>
    <m/>
    <m/>
    <m/>
    <n v="0"/>
    <m/>
    <n v="0"/>
    <n v="0"/>
    <n v="0"/>
    <n v="0"/>
    <m/>
    <n v="0"/>
    <m/>
    <n v="0"/>
    <n v="0"/>
    <n v="0"/>
    <n v="0"/>
    <m/>
    <n v="0"/>
    <n v="0"/>
    <m/>
  </r>
  <r>
    <n v="3499"/>
    <x v="2"/>
    <x v="9"/>
    <x v="4"/>
    <m/>
    <m/>
    <x v="35"/>
    <x v="6"/>
    <x v="15"/>
    <x v="7"/>
    <m/>
    <m/>
    <m/>
    <m/>
    <m/>
    <n v="0"/>
    <m/>
    <n v="0"/>
    <n v="0"/>
    <n v="0"/>
    <n v="0"/>
    <m/>
    <n v="0"/>
    <m/>
    <n v="0"/>
    <n v="0"/>
    <n v="0"/>
    <n v="0"/>
    <m/>
    <n v="0"/>
    <n v="0"/>
    <m/>
  </r>
  <r>
    <n v="3500"/>
    <x v="2"/>
    <x v="9"/>
    <x v="4"/>
    <m/>
    <m/>
    <x v="35"/>
    <x v="6"/>
    <x v="15"/>
    <x v="7"/>
    <m/>
    <m/>
    <m/>
    <m/>
    <m/>
    <n v="0"/>
    <m/>
    <n v="0"/>
    <n v="0"/>
    <n v="0"/>
    <n v="0"/>
    <m/>
    <n v="0"/>
    <m/>
    <n v="0"/>
    <n v="0"/>
    <n v="0"/>
    <n v="0"/>
    <m/>
    <n v="0"/>
    <n v="0"/>
    <m/>
  </r>
  <r>
    <n v="3501"/>
    <x v="2"/>
    <x v="9"/>
    <x v="4"/>
    <m/>
    <m/>
    <x v="35"/>
    <x v="6"/>
    <x v="15"/>
    <x v="7"/>
    <m/>
    <m/>
    <m/>
    <m/>
    <m/>
    <n v="0"/>
    <m/>
    <n v="0"/>
    <n v="0"/>
    <n v="0"/>
    <n v="0"/>
    <m/>
    <n v="0"/>
    <m/>
    <n v="0"/>
    <n v="0"/>
    <n v="0"/>
    <n v="0"/>
    <m/>
    <n v="0"/>
    <n v="0"/>
    <m/>
  </r>
  <r>
    <n v="3502"/>
    <x v="2"/>
    <x v="9"/>
    <x v="4"/>
    <m/>
    <m/>
    <x v="35"/>
    <x v="6"/>
    <x v="15"/>
    <x v="7"/>
    <m/>
    <m/>
    <m/>
    <m/>
    <m/>
    <n v="0"/>
    <m/>
    <n v="0"/>
    <n v="0"/>
    <n v="0"/>
    <n v="0"/>
    <m/>
    <n v="0"/>
    <m/>
    <n v="0"/>
    <n v="0"/>
    <n v="0"/>
    <n v="0"/>
    <m/>
    <n v="0"/>
    <n v="0"/>
    <m/>
  </r>
  <r>
    <n v="3503"/>
    <x v="2"/>
    <x v="9"/>
    <x v="4"/>
    <m/>
    <m/>
    <x v="35"/>
    <x v="6"/>
    <x v="15"/>
    <x v="7"/>
    <m/>
    <m/>
    <m/>
    <m/>
    <m/>
    <n v="0"/>
    <m/>
    <n v="0"/>
    <n v="0"/>
    <n v="0"/>
    <n v="0"/>
    <m/>
    <n v="0"/>
    <m/>
    <n v="0"/>
    <n v="0"/>
    <n v="0"/>
    <n v="0"/>
    <m/>
    <n v="0"/>
    <n v="0"/>
    <m/>
  </r>
  <r>
    <n v="3504"/>
    <x v="2"/>
    <x v="9"/>
    <x v="4"/>
    <m/>
    <m/>
    <x v="35"/>
    <x v="6"/>
    <x v="15"/>
    <x v="7"/>
    <m/>
    <m/>
    <m/>
    <m/>
    <m/>
    <n v="0"/>
    <m/>
    <n v="0"/>
    <n v="0"/>
    <n v="0"/>
    <n v="0"/>
    <m/>
    <n v="0"/>
    <m/>
    <n v="0"/>
    <n v="0"/>
    <n v="0"/>
    <n v="0"/>
    <m/>
    <n v="0"/>
    <n v="0"/>
    <m/>
  </r>
  <r>
    <n v="3505"/>
    <x v="2"/>
    <x v="9"/>
    <x v="4"/>
    <m/>
    <m/>
    <x v="35"/>
    <x v="6"/>
    <x v="15"/>
    <x v="7"/>
    <m/>
    <m/>
    <m/>
    <m/>
    <m/>
    <n v="0"/>
    <m/>
    <n v="0"/>
    <n v="0"/>
    <n v="0"/>
    <n v="0"/>
    <m/>
    <n v="0"/>
    <m/>
    <n v="0"/>
    <n v="0"/>
    <n v="0"/>
    <n v="0"/>
    <m/>
    <n v="0"/>
    <n v="0"/>
    <m/>
  </r>
  <r>
    <n v="3506"/>
    <x v="2"/>
    <x v="9"/>
    <x v="4"/>
    <m/>
    <m/>
    <x v="35"/>
    <x v="6"/>
    <x v="15"/>
    <x v="7"/>
    <m/>
    <m/>
    <m/>
    <m/>
    <m/>
    <n v="0"/>
    <m/>
    <n v="0"/>
    <n v="0"/>
    <n v="0"/>
    <n v="0"/>
    <m/>
    <n v="0"/>
    <m/>
    <n v="0"/>
    <n v="0"/>
    <n v="0"/>
    <n v="0"/>
    <m/>
    <n v="0"/>
    <n v="0"/>
    <m/>
  </r>
  <r>
    <n v="3507"/>
    <x v="2"/>
    <x v="9"/>
    <x v="4"/>
    <m/>
    <m/>
    <x v="35"/>
    <x v="6"/>
    <x v="15"/>
    <x v="7"/>
    <m/>
    <m/>
    <m/>
    <m/>
    <m/>
    <n v="0"/>
    <m/>
    <n v="0"/>
    <n v="0"/>
    <n v="0"/>
    <n v="0"/>
    <m/>
    <n v="0"/>
    <m/>
    <n v="0"/>
    <n v="0"/>
    <n v="0"/>
    <n v="0"/>
    <m/>
    <n v="0"/>
    <n v="0"/>
    <m/>
  </r>
  <r>
    <n v="3508"/>
    <x v="2"/>
    <x v="9"/>
    <x v="4"/>
    <m/>
    <m/>
    <x v="35"/>
    <x v="6"/>
    <x v="15"/>
    <x v="7"/>
    <m/>
    <m/>
    <m/>
    <m/>
    <m/>
    <n v="0"/>
    <m/>
    <n v="0"/>
    <n v="0"/>
    <n v="0"/>
    <n v="0"/>
    <m/>
    <n v="0"/>
    <m/>
    <n v="0"/>
    <n v="0"/>
    <n v="0"/>
    <n v="0"/>
    <m/>
    <n v="0"/>
    <n v="0"/>
    <m/>
  </r>
  <r>
    <n v="3509"/>
    <x v="2"/>
    <x v="9"/>
    <x v="4"/>
    <m/>
    <m/>
    <x v="35"/>
    <x v="6"/>
    <x v="15"/>
    <x v="7"/>
    <m/>
    <m/>
    <m/>
    <m/>
    <m/>
    <n v="0"/>
    <m/>
    <n v="0"/>
    <n v="0"/>
    <n v="0"/>
    <n v="0"/>
    <m/>
    <n v="0"/>
    <m/>
    <n v="0"/>
    <n v="0"/>
    <n v="0"/>
    <n v="0"/>
    <m/>
    <n v="0"/>
    <n v="0"/>
    <m/>
  </r>
  <r>
    <n v="3510"/>
    <x v="2"/>
    <x v="9"/>
    <x v="4"/>
    <m/>
    <m/>
    <x v="35"/>
    <x v="6"/>
    <x v="15"/>
    <x v="7"/>
    <m/>
    <m/>
    <m/>
    <m/>
    <m/>
    <n v="0"/>
    <m/>
    <n v="0"/>
    <n v="0"/>
    <n v="0"/>
    <n v="0"/>
    <m/>
    <n v="0"/>
    <m/>
    <n v="0"/>
    <n v="0"/>
    <n v="0"/>
    <n v="0"/>
    <m/>
    <n v="0"/>
    <n v="0"/>
    <m/>
  </r>
  <r>
    <n v="3511"/>
    <x v="2"/>
    <x v="9"/>
    <x v="4"/>
    <m/>
    <m/>
    <x v="35"/>
    <x v="6"/>
    <x v="15"/>
    <x v="7"/>
    <m/>
    <m/>
    <m/>
    <m/>
    <m/>
    <n v="0"/>
    <m/>
    <n v="0"/>
    <n v="0"/>
    <n v="0"/>
    <n v="0"/>
    <m/>
    <n v="0"/>
    <m/>
    <n v="0"/>
    <n v="0"/>
    <n v="0"/>
    <n v="0"/>
    <m/>
    <n v="0"/>
    <n v="0"/>
    <m/>
  </r>
  <r>
    <n v="3512"/>
    <x v="2"/>
    <x v="9"/>
    <x v="4"/>
    <m/>
    <m/>
    <x v="35"/>
    <x v="6"/>
    <x v="15"/>
    <x v="7"/>
    <m/>
    <m/>
    <m/>
    <m/>
    <m/>
    <n v="0"/>
    <m/>
    <n v="0"/>
    <n v="0"/>
    <n v="0"/>
    <n v="0"/>
    <m/>
    <n v="0"/>
    <m/>
    <n v="0"/>
    <n v="0"/>
    <n v="0"/>
    <n v="0"/>
    <m/>
    <n v="0"/>
    <n v="0"/>
    <m/>
  </r>
  <r>
    <n v="3513"/>
    <x v="2"/>
    <x v="9"/>
    <x v="4"/>
    <m/>
    <m/>
    <x v="35"/>
    <x v="6"/>
    <x v="15"/>
    <x v="7"/>
    <m/>
    <m/>
    <m/>
    <m/>
    <m/>
    <n v="0"/>
    <m/>
    <n v="0"/>
    <n v="0"/>
    <n v="0"/>
    <n v="0"/>
    <m/>
    <n v="0"/>
    <m/>
    <n v="0"/>
    <n v="0"/>
    <n v="0"/>
    <n v="0"/>
    <m/>
    <n v="0"/>
    <n v="0"/>
    <m/>
  </r>
  <r>
    <n v="3514"/>
    <x v="2"/>
    <x v="9"/>
    <x v="4"/>
    <m/>
    <m/>
    <x v="35"/>
    <x v="6"/>
    <x v="15"/>
    <x v="7"/>
    <m/>
    <m/>
    <m/>
    <m/>
    <m/>
    <n v="0"/>
    <m/>
    <n v="0"/>
    <n v="0"/>
    <n v="0"/>
    <n v="0"/>
    <m/>
    <n v="0"/>
    <m/>
    <n v="0"/>
    <n v="0"/>
    <n v="0"/>
    <n v="0"/>
    <m/>
    <n v="0"/>
    <n v="0"/>
    <m/>
  </r>
  <r>
    <n v="3515"/>
    <x v="2"/>
    <x v="9"/>
    <x v="4"/>
    <m/>
    <m/>
    <x v="35"/>
    <x v="6"/>
    <x v="15"/>
    <x v="7"/>
    <m/>
    <m/>
    <m/>
    <m/>
    <m/>
    <n v="0"/>
    <m/>
    <n v="0"/>
    <n v="0"/>
    <n v="0"/>
    <n v="0"/>
    <m/>
    <n v="0"/>
    <m/>
    <n v="0"/>
    <n v="0"/>
    <n v="0"/>
    <n v="0"/>
    <m/>
    <n v="0"/>
    <n v="0"/>
    <m/>
  </r>
  <r>
    <n v="3516"/>
    <x v="2"/>
    <x v="9"/>
    <x v="4"/>
    <m/>
    <m/>
    <x v="35"/>
    <x v="6"/>
    <x v="15"/>
    <x v="7"/>
    <m/>
    <m/>
    <m/>
    <m/>
    <m/>
    <n v="0"/>
    <m/>
    <n v="0"/>
    <n v="0"/>
    <n v="0"/>
    <n v="0"/>
    <m/>
    <n v="0"/>
    <m/>
    <n v="0"/>
    <n v="0"/>
    <n v="0"/>
    <n v="0"/>
    <m/>
    <n v="0"/>
    <n v="0"/>
    <m/>
  </r>
  <r>
    <n v="3517"/>
    <x v="2"/>
    <x v="9"/>
    <x v="4"/>
    <m/>
    <m/>
    <x v="35"/>
    <x v="6"/>
    <x v="15"/>
    <x v="7"/>
    <m/>
    <m/>
    <m/>
    <m/>
    <m/>
    <n v="0"/>
    <m/>
    <n v="0"/>
    <n v="0"/>
    <n v="0"/>
    <n v="0"/>
    <m/>
    <n v="0"/>
    <m/>
    <n v="0"/>
    <n v="0"/>
    <n v="0"/>
    <n v="0"/>
    <m/>
    <n v="0"/>
    <n v="0"/>
    <m/>
  </r>
  <r>
    <n v="3518"/>
    <x v="2"/>
    <x v="9"/>
    <x v="4"/>
    <m/>
    <m/>
    <x v="35"/>
    <x v="6"/>
    <x v="15"/>
    <x v="7"/>
    <m/>
    <m/>
    <m/>
    <m/>
    <m/>
    <n v="0"/>
    <m/>
    <n v="0"/>
    <n v="0"/>
    <n v="0"/>
    <n v="0"/>
    <m/>
    <n v="0"/>
    <m/>
    <n v="0"/>
    <n v="0"/>
    <n v="0"/>
    <n v="0"/>
    <m/>
    <n v="0"/>
    <n v="0"/>
    <m/>
  </r>
  <r>
    <n v="3519"/>
    <x v="2"/>
    <x v="9"/>
    <x v="4"/>
    <m/>
    <m/>
    <x v="35"/>
    <x v="6"/>
    <x v="15"/>
    <x v="7"/>
    <m/>
    <m/>
    <m/>
    <m/>
    <m/>
    <n v="0"/>
    <m/>
    <n v="0"/>
    <n v="0"/>
    <n v="0"/>
    <n v="0"/>
    <m/>
    <n v="0"/>
    <m/>
    <n v="0"/>
    <n v="0"/>
    <n v="0"/>
    <n v="0"/>
    <m/>
    <n v="0"/>
    <n v="0"/>
    <m/>
  </r>
  <r>
    <n v="3520"/>
    <x v="2"/>
    <x v="9"/>
    <x v="4"/>
    <m/>
    <m/>
    <x v="35"/>
    <x v="6"/>
    <x v="15"/>
    <x v="7"/>
    <m/>
    <m/>
    <m/>
    <m/>
    <m/>
    <n v="0"/>
    <m/>
    <n v="0"/>
    <n v="0"/>
    <n v="0"/>
    <n v="0"/>
    <m/>
    <n v="0"/>
    <m/>
    <n v="0"/>
    <n v="0"/>
    <n v="0"/>
    <n v="0"/>
    <m/>
    <n v="0"/>
    <n v="0"/>
    <m/>
  </r>
  <r>
    <n v="3521"/>
    <x v="2"/>
    <x v="9"/>
    <x v="4"/>
    <m/>
    <m/>
    <x v="35"/>
    <x v="6"/>
    <x v="15"/>
    <x v="7"/>
    <m/>
    <m/>
    <m/>
    <m/>
    <m/>
    <n v="0"/>
    <m/>
    <n v="0"/>
    <n v="0"/>
    <n v="0"/>
    <n v="0"/>
    <m/>
    <n v="0"/>
    <m/>
    <n v="0"/>
    <n v="0"/>
    <n v="0"/>
    <n v="0"/>
    <m/>
    <n v="0"/>
    <n v="0"/>
    <m/>
  </r>
  <r>
    <n v="3522"/>
    <x v="2"/>
    <x v="9"/>
    <x v="4"/>
    <m/>
    <m/>
    <x v="35"/>
    <x v="6"/>
    <x v="15"/>
    <x v="7"/>
    <m/>
    <m/>
    <m/>
    <m/>
    <m/>
    <n v="0"/>
    <m/>
    <n v="0"/>
    <n v="0"/>
    <n v="0"/>
    <n v="0"/>
    <m/>
    <n v="0"/>
    <m/>
    <n v="0"/>
    <n v="0"/>
    <n v="0"/>
    <n v="0"/>
    <m/>
    <n v="0"/>
    <n v="0"/>
    <m/>
  </r>
  <r>
    <n v="3523"/>
    <x v="2"/>
    <x v="9"/>
    <x v="4"/>
    <m/>
    <m/>
    <x v="35"/>
    <x v="6"/>
    <x v="15"/>
    <x v="7"/>
    <m/>
    <m/>
    <m/>
    <m/>
    <m/>
    <n v="0"/>
    <m/>
    <n v="0"/>
    <n v="0"/>
    <n v="0"/>
    <n v="0"/>
    <m/>
    <n v="0"/>
    <m/>
    <n v="0"/>
    <n v="0"/>
    <n v="0"/>
    <n v="0"/>
    <m/>
    <n v="0"/>
    <n v="0"/>
    <m/>
  </r>
  <r>
    <n v="3524"/>
    <x v="2"/>
    <x v="9"/>
    <x v="4"/>
    <m/>
    <m/>
    <x v="35"/>
    <x v="6"/>
    <x v="15"/>
    <x v="7"/>
    <m/>
    <m/>
    <m/>
    <m/>
    <m/>
    <n v="0"/>
    <m/>
    <n v="0"/>
    <n v="0"/>
    <n v="0"/>
    <n v="0"/>
    <m/>
    <n v="0"/>
    <m/>
    <n v="0"/>
    <n v="0"/>
    <n v="0"/>
    <n v="0"/>
    <m/>
    <n v="0"/>
    <n v="0"/>
    <m/>
  </r>
  <r>
    <n v="3525"/>
    <x v="2"/>
    <x v="9"/>
    <x v="4"/>
    <m/>
    <m/>
    <x v="35"/>
    <x v="6"/>
    <x v="15"/>
    <x v="7"/>
    <m/>
    <m/>
    <m/>
    <m/>
    <m/>
    <n v="0"/>
    <m/>
    <n v="0"/>
    <n v="0"/>
    <n v="0"/>
    <n v="0"/>
    <m/>
    <n v="0"/>
    <m/>
    <n v="0"/>
    <n v="0"/>
    <n v="0"/>
    <n v="0"/>
    <m/>
    <n v="0"/>
    <n v="0"/>
    <m/>
  </r>
  <r>
    <n v="3526"/>
    <x v="2"/>
    <x v="9"/>
    <x v="4"/>
    <m/>
    <m/>
    <x v="35"/>
    <x v="6"/>
    <x v="15"/>
    <x v="7"/>
    <m/>
    <m/>
    <m/>
    <m/>
    <m/>
    <n v="0"/>
    <m/>
    <n v="0"/>
    <n v="0"/>
    <n v="0"/>
    <n v="0"/>
    <m/>
    <n v="0"/>
    <m/>
    <n v="0"/>
    <n v="0"/>
    <n v="0"/>
    <n v="0"/>
    <m/>
    <n v="0"/>
    <n v="0"/>
    <m/>
  </r>
  <r>
    <n v="3527"/>
    <x v="2"/>
    <x v="9"/>
    <x v="4"/>
    <m/>
    <m/>
    <x v="35"/>
    <x v="6"/>
    <x v="15"/>
    <x v="7"/>
    <m/>
    <m/>
    <m/>
    <m/>
    <m/>
    <n v="0"/>
    <m/>
    <n v="0"/>
    <n v="0"/>
    <n v="0"/>
    <n v="0"/>
    <m/>
    <n v="0"/>
    <m/>
    <n v="0"/>
    <n v="0"/>
    <n v="0"/>
    <n v="0"/>
    <m/>
    <n v="0"/>
    <n v="0"/>
    <m/>
  </r>
  <r>
    <n v="3528"/>
    <x v="2"/>
    <x v="9"/>
    <x v="4"/>
    <m/>
    <m/>
    <x v="35"/>
    <x v="6"/>
    <x v="15"/>
    <x v="7"/>
    <m/>
    <m/>
    <m/>
    <m/>
    <m/>
    <n v="0"/>
    <m/>
    <n v="0"/>
    <n v="0"/>
    <n v="0"/>
    <n v="0"/>
    <m/>
    <n v="0"/>
    <m/>
    <n v="0"/>
    <n v="0"/>
    <n v="0"/>
    <n v="0"/>
    <m/>
    <n v="0"/>
    <n v="0"/>
    <m/>
  </r>
  <r>
    <n v="3529"/>
    <x v="2"/>
    <x v="9"/>
    <x v="4"/>
    <m/>
    <m/>
    <x v="35"/>
    <x v="6"/>
    <x v="15"/>
    <x v="7"/>
    <m/>
    <m/>
    <m/>
    <m/>
    <m/>
    <n v="0"/>
    <m/>
    <n v="0"/>
    <n v="0"/>
    <n v="0"/>
    <n v="0"/>
    <m/>
    <n v="0"/>
    <m/>
    <n v="0"/>
    <n v="0"/>
    <n v="0"/>
    <n v="0"/>
    <m/>
    <n v="0"/>
    <n v="0"/>
    <m/>
  </r>
  <r>
    <n v="3530"/>
    <x v="2"/>
    <x v="9"/>
    <x v="4"/>
    <m/>
    <m/>
    <x v="35"/>
    <x v="6"/>
    <x v="15"/>
    <x v="7"/>
    <m/>
    <m/>
    <m/>
    <m/>
    <m/>
    <n v="0"/>
    <m/>
    <n v="0"/>
    <n v="0"/>
    <n v="0"/>
    <n v="0"/>
    <m/>
    <n v="0"/>
    <m/>
    <n v="0"/>
    <n v="0"/>
    <n v="0"/>
    <n v="0"/>
    <m/>
    <n v="0"/>
    <n v="0"/>
    <m/>
  </r>
  <r>
    <n v="3531"/>
    <x v="2"/>
    <x v="9"/>
    <x v="4"/>
    <m/>
    <m/>
    <x v="35"/>
    <x v="6"/>
    <x v="15"/>
    <x v="7"/>
    <m/>
    <m/>
    <m/>
    <m/>
    <m/>
    <n v="0"/>
    <m/>
    <n v="0"/>
    <n v="0"/>
    <n v="0"/>
    <n v="0"/>
    <m/>
    <n v="0"/>
    <m/>
    <n v="0"/>
    <n v="0"/>
    <n v="0"/>
    <n v="0"/>
    <m/>
    <n v="0"/>
    <n v="0"/>
    <m/>
  </r>
  <r>
    <n v="3532"/>
    <x v="2"/>
    <x v="9"/>
    <x v="4"/>
    <m/>
    <m/>
    <x v="35"/>
    <x v="6"/>
    <x v="15"/>
    <x v="7"/>
    <m/>
    <m/>
    <m/>
    <m/>
    <m/>
    <n v="0"/>
    <m/>
    <n v="0"/>
    <n v="0"/>
    <n v="0"/>
    <n v="0"/>
    <m/>
    <n v="0"/>
    <m/>
    <n v="0"/>
    <n v="0"/>
    <n v="0"/>
    <n v="0"/>
    <m/>
    <n v="0"/>
    <n v="0"/>
    <m/>
  </r>
  <r>
    <n v="3533"/>
    <x v="2"/>
    <x v="9"/>
    <x v="4"/>
    <m/>
    <m/>
    <x v="35"/>
    <x v="6"/>
    <x v="15"/>
    <x v="7"/>
    <m/>
    <m/>
    <m/>
    <m/>
    <m/>
    <n v="0"/>
    <m/>
    <n v="0"/>
    <n v="0"/>
    <n v="0"/>
    <n v="0"/>
    <m/>
    <n v="0"/>
    <m/>
    <n v="0"/>
    <n v="0"/>
    <n v="0"/>
    <n v="0"/>
    <m/>
    <n v="0"/>
    <n v="0"/>
    <m/>
  </r>
  <r>
    <n v="3534"/>
    <x v="2"/>
    <x v="9"/>
    <x v="4"/>
    <m/>
    <m/>
    <x v="35"/>
    <x v="6"/>
    <x v="15"/>
    <x v="7"/>
    <m/>
    <m/>
    <m/>
    <m/>
    <m/>
    <n v="0"/>
    <m/>
    <n v="0"/>
    <n v="0"/>
    <n v="0"/>
    <n v="0"/>
    <m/>
    <n v="0"/>
    <m/>
    <n v="0"/>
    <n v="0"/>
    <n v="0"/>
    <n v="0"/>
    <m/>
    <n v="0"/>
    <n v="0"/>
    <m/>
  </r>
  <r>
    <n v="3535"/>
    <x v="2"/>
    <x v="9"/>
    <x v="4"/>
    <m/>
    <m/>
    <x v="35"/>
    <x v="6"/>
    <x v="15"/>
    <x v="7"/>
    <m/>
    <m/>
    <m/>
    <m/>
    <m/>
    <n v="0"/>
    <m/>
    <n v="0"/>
    <n v="0"/>
    <n v="0"/>
    <n v="0"/>
    <m/>
    <n v="0"/>
    <m/>
    <n v="0"/>
    <n v="0"/>
    <n v="0"/>
    <n v="0"/>
    <m/>
    <n v="0"/>
    <n v="0"/>
    <m/>
  </r>
  <r>
    <n v="3536"/>
    <x v="2"/>
    <x v="9"/>
    <x v="4"/>
    <m/>
    <m/>
    <x v="35"/>
    <x v="6"/>
    <x v="15"/>
    <x v="7"/>
    <m/>
    <m/>
    <m/>
    <m/>
    <m/>
    <n v="0"/>
    <m/>
    <n v="0"/>
    <n v="0"/>
    <n v="0"/>
    <n v="0"/>
    <m/>
    <n v="0"/>
    <m/>
    <n v="0"/>
    <n v="0"/>
    <n v="0"/>
    <n v="0"/>
    <m/>
    <n v="0"/>
    <n v="0"/>
    <m/>
  </r>
  <r>
    <n v="3537"/>
    <x v="2"/>
    <x v="9"/>
    <x v="4"/>
    <m/>
    <m/>
    <x v="35"/>
    <x v="6"/>
    <x v="15"/>
    <x v="7"/>
    <m/>
    <m/>
    <m/>
    <m/>
    <m/>
    <n v="0"/>
    <m/>
    <n v="0"/>
    <n v="0"/>
    <n v="0"/>
    <n v="0"/>
    <m/>
    <n v="0"/>
    <m/>
    <n v="0"/>
    <n v="0"/>
    <n v="0"/>
    <n v="0"/>
    <m/>
    <n v="0"/>
    <n v="0"/>
    <m/>
  </r>
  <r>
    <n v="3538"/>
    <x v="2"/>
    <x v="9"/>
    <x v="4"/>
    <m/>
    <m/>
    <x v="35"/>
    <x v="6"/>
    <x v="15"/>
    <x v="7"/>
    <m/>
    <m/>
    <m/>
    <m/>
    <m/>
    <n v="0"/>
    <m/>
    <n v="0"/>
    <n v="0"/>
    <n v="0"/>
    <n v="0"/>
    <m/>
    <n v="0"/>
    <m/>
    <n v="0"/>
    <n v="0"/>
    <n v="0"/>
    <n v="0"/>
    <m/>
    <n v="0"/>
    <n v="0"/>
    <m/>
  </r>
  <r>
    <n v="3539"/>
    <x v="2"/>
    <x v="9"/>
    <x v="4"/>
    <m/>
    <m/>
    <x v="35"/>
    <x v="6"/>
    <x v="15"/>
    <x v="7"/>
    <m/>
    <m/>
    <m/>
    <m/>
    <m/>
    <n v="0"/>
    <m/>
    <n v="0"/>
    <n v="0"/>
    <n v="0"/>
    <n v="0"/>
    <m/>
    <n v="0"/>
    <m/>
    <n v="0"/>
    <n v="0"/>
    <n v="0"/>
    <n v="0"/>
    <m/>
    <n v="0"/>
    <n v="0"/>
    <m/>
  </r>
  <r>
    <n v="3540"/>
    <x v="2"/>
    <x v="9"/>
    <x v="4"/>
    <m/>
    <m/>
    <x v="35"/>
    <x v="6"/>
    <x v="15"/>
    <x v="7"/>
    <m/>
    <m/>
    <m/>
    <m/>
    <m/>
    <n v="0"/>
    <m/>
    <n v="0"/>
    <n v="0"/>
    <n v="0"/>
    <n v="0"/>
    <m/>
    <n v="0"/>
    <m/>
    <n v="0"/>
    <n v="0"/>
    <n v="0"/>
    <n v="0"/>
    <m/>
    <n v="0"/>
    <n v="0"/>
    <m/>
  </r>
  <r>
    <n v="3541"/>
    <x v="2"/>
    <x v="9"/>
    <x v="4"/>
    <m/>
    <m/>
    <x v="35"/>
    <x v="6"/>
    <x v="15"/>
    <x v="7"/>
    <m/>
    <m/>
    <m/>
    <m/>
    <m/>
    <n v="0"/>
    <m/>
    <n v="0"/>
    <n v="0"/>
    <n v="0"/>
    <n v="0"/>
    <m/>
    <n v="0"/>
    <m/>
    <n v="0"/>
    <n v="0"/>
    <n v="0"/>
    <n v="0"/>
    <m/>
    <n v="0"/>
    <n v="0"/>
    <m/>
  </r>
  <r>
    <n v="3542"/>
    <x v="2"/>
    <x v="9"/>
    <x v="4"/>
    <m/>
    <m/>
    <x v="35"/>
    <x v="6"/>
    <x v="15"/>
    <x v="7"/>
    <m/>
    <m/>
    <m/>
    <m/>
    <m/>
    <n v="0"/>
    <m/>
    <n v="0"/>
    <n v="0"/>
    <n v="0"/>
    <n v="0"/>
    <m/>
    <n v="0"/>
    <m/>
    <n v="0"/>
    <n v="0"/>
    <n v="0"/>
    <n v="0"/>
    <m/>
    <n v="0"/>
    <n v="0"/>
    <m/>
  </r>
  <r>
    <n v="3543"/>
    <x v="2"/>
    <x v="9"/>
    <x v="4"/>
    <m/>
    <m/>
    <x v="35"/>
    <x v="6"/>
    <x v="15"/>
    <x v="7"/>
    <m/>
    <m/>
    <m/>
    <m/>
    <m/>
    <n v="0"/>
    <m/>
    <n v="0"/>
    <n v="0"/>
    <n v="0"/>
    <n v="0"/>
    <m/>
    <n v="0"/>
    <m/>
    <n v="0"/>
    <n v="0"/>
    <n v="0"/>
    <n v="0"/>
    <m/>
    <n v="0"/>
    <n v="0"/>
    <m/>
  </r>
  <r>
    <n v="3544"/>
    <x v="2"/>
    <x v="9"/>
    <x v="4"/>
    <m/>
    <m/>
    <x v="35"/>
    <x v="6"/>
    <x v="15"/>
    <x v="7"/>
    <m/>
    <m/>
    <m/>
    <m/>
    <m/>
    <n v="0"/>
    <m/>
    <n v="0"/>
    <n v="0"/>
    <n v="0"/>
    <n v="0"/>
    <m/>
    <n v="0"/>
    <m/>
    <n v="0"/>
    <n v="0"/>
    <n v="0"/>
    <n v="0"/>
    <m/>
    <n v="0"/>
    <n v="0"/>
    <m/>
  </r>
  <r>
    <n v="3545"/>
    <x v="2"/>
    <x v="9"/>
    <x v="4"/>
    <m/>
    <m/>
    <x v="35"/>
    <x v="6"/>
    <x v="15"/>
    <x v="7"/>
    <m/>
    <m/>
    <m/>
    <m/>
    <m/>
    <n v="0"/>
    <m/>
    <n v="0"/>
    <n v="0"/>
    <n v="0"/>
    <n v="0"/>
    <m/>
    <n v="0"/>
    <m/>
    <n v="0"/>
    <n v="0"/>
    <n v="0"/>
    <n v="0"/>
    <m/>
    <n v="0"/>
    <n v="0"/>
    <m/>
  </r>
  <r>
    <n v="3546"/>
    <x v="2"/>
    <x v="9"/>
    <x v="4"/>
    <m/>
    <m/>
    <x v="35"/>
    <x v="6"/>
    <x v="15"/>
    <x v="7"/>
    <m/>
    <m/>
    <m/>
    <m/>
    <m/>
    <n v="0"/>
    <m/>
    <n v="0"/>
    <n v="0"/>
    <n v="0"/>
    <n v="0"/>
    <m/>
    <n v="0"/>
    <m/>
    <n v="0"/>
    <n v="0"/>
    <n v="0"/>
    <n v="0"/>
    <m/>
    <n v="0"/>
    <n v="0"/>
    <m/>
  </r>
  <r>
    <n v="3547"/>
    <x v="2"/>
    <x v="9"/>
    <x v="4"/>
    <m/>
    <m/>
    <x v="35"/>
    <x v="6"/>
    <x v="15"/>
    <x v="7"/>
    <m/>
    <m/>
    <m/>
    <m/>
    <m/>
    <n v="0"/>
    <m/>
    <n v="0"/>
    <n v="0"/>
    <n v="0"/>
    <n v="0"/>
    <m/>
    <n v="0"/>
    <m/>
    <n v="0"/>
    <n v="0"/>
    <n v="0"/>
    <n v="0"/>
    <m/>
    <n v="0"/>
    <n v="0"/>
    <m/>
  </r>
  <r>
    <n v="3548"/>
    <x v="2"/>
    <x v="9"/>
    <x v="4"/>
    <m/>
    <m/>
    <x v="35"/>
    <x v="6"/>
    <x v="15"/>
    <x v="7"/>
    <m/>
    <m/>
    <m/>
    <m/>
    <m/>
    <n v="0"/>
    <m/>
    <n v="0"/>
    <n v="0"/>
    <n v="0"/>
    <n v="0"/>
    <m/>
    <n v="0"/>
    <m/>
    <n v="0"/>
    <n v="0"/>
    <n v="0"/>
    <n v="0"/>
    <m/>
    <n v="0"/>
    <n v="0"/>
    <m/>
  </r>
  <r>
    <n v="3549"/>
    <x v="2"/>
    <x v="9"/>
    <x v="4"/>
    <m/>
    <m/>
    <x v="35"/>
    <x v="6"/>
    <x v="15"/>
    <x v="7"/>
    <m/>
    <m/>
    <m/>
    <m/>
    <m/>
    <n v="0"/>
    <m/>
    <n v="0"/>
    <n v="0"/>
    <n v="0"/>
    <n v="0"/>
    <m/>
    <n v="0"/>
    <m/>
    <n v="0"/>
    <n v="0"/>
    <n v="0"/>
    <n v="0"/>
    <m/>
    <n v="0"/>
    <n v="0"/>
    <m/>
  </r>
  <r>
    <n v="3550"/>
    <x v="2"/>
    <x v="9"/>
    <x v="4"/>
    <m/>
    <m/>
    <x v="35"/>
    <x v="6"/>
    <x v="15"/>
    <x v="7"/>
    <m/>
    <m/>
    <m/>
    <m/>
    <m/>
    <n v="0"/>
    <m/>
    <n v="0"/>
    <n v="0"/>
    <n v="0"/>
    <n v="0"/>
    <m/>
    <n v="0"/>
    <m/>
    <n v="0"/>
    <n v="0"/>
    <n v="0"/>
    <n v="0"/>
    <m/>
    <n v="0"/>
    <n v="0"/>
    <m/>
  </r>
  <r>
    <n v="3551"/>
    <x v="2"/>
    <x v="9"/>
    <x v="4"/>
    <m/>
    <m/>
    <x v="35"/>
    <x v="6"/>
    <x v="15"/>
    <x v="7"/>
    <m/>
    <m/>
    <m/>
    <m/>
    <m/>
    <n v="0"/>
    <m/>
    <n v="0"/>
    <n v="0"/>
    <n v="0"/>
    <n v="0"/>
    <m/>
    <n v="0"/>
    <m/>
    <n v="0"/>
    <n v="0"/>
    <n v="0"/>
    <n v="0"/>
    <m/>
    <n v="0"/>
    <n v="0"/>
    <m/>
  </r>
  <r>
    <n v="3552"/>
    <x v="2"/>
    <x v="9"/>
    <x v="4"/>
    <m/>
    <m/>
    <x v="35"/>
    <x v="6"/>
    <x v="15"/>
    <x v="7"/>
    <m/>
    <m/>
    <m/>
    <m/>
    <m/>
    <n v="0"/>
    <m/>
    <n v="0"/>
    <n v="0"/>
    <n v="0"/>
    <n v="0"/>
    <m/>
    <n v="0"/>
    <m/>
    <n v="0"/>
    <n v="0"/>
    <n v="0"/>
    <n v="0"/>
    <m/>
    <n v="0"/>
    <n v="0"/>
    <m/>
  </r>
  <r>
    <n v="3553"/>
    <x v="2"/>
    <x v="9"/>
    <x v="4"/>
    <m/>
    <m/>
    <x v="35"/>
    <x v="6"/>
    <x v="15"/>
    <x v="7"/>
    <m/>
    <m/>
    <m/>
    <m/>
    <m/>
    <n v="0"/>
    <m/>
    <n v="0"/>
    <n v="0"/>
    <n v="0"/>
    <n v="0"/>
    <m/>
    <n v="0"/>
    <m/>
    <n v="0"/>
    <n v="0"/>
    <n v="0"/>
    <n v="0"/>
    <m/>
    <n v="0"/>
    <n v="0"/>
    <m/>
  </r>
  <r>
    <n v="3554"/>
    <x v="2"/>
    <x v="9"/>
    <x v="4"/>
    <m/>
    <m/>
    <x v="35"/>
    <x v="6"/>
    <x v="15"/>
    <x v="7"/>
    <m/>
    <m/>
    <m/>
    <m/>
    <m/>
    <n v="0"/>
    <m/>
    <n v="0"/>
    <n v="0"/>
    <n v="0"/>
    <n v="0"/>
    <m/>
    <n v="0"/>
    <m/>
    <n v="0"/>
    <n v="0"/>
    <n v="0"/>
    <n v="0"/>
    <m/>
    <n v="0"/>
    <n v="0"/>
    <m/>
  </r>
  <r>
    <n v="3555"/>
    <x v="2"/>
    <x v="9"/>
    <x v="4"/>
    <m/>
    <m/>
    <x v="35"/>
    <x v="6"/>
    <x v="15"/>
    <x v="7"/>
    <m/>
    <m/>
    <m/>
    <m/>
    <m/>
    <n v="0"/>
    <m/>
    <n v="0"/>
    <n v="0"/>
    <n v="0"/>
    <n v="0"/>
    <m/>
    <n v="0"/>
    <m/>
    <n v="0"/>
    <n v="0"/>
    <n v="0"/>
    <n v="0"/>
    <m/>
    <n v="0"/>
    <n v="0"/>
    <m/>
  </r>
  <r>
    <n v="3556"/>
    <x v="2"/>
    <x v="9"/>
    <x v="4"/>
    <m/>
    <m/>
    <x v="35"/>
    <x v="6"/>
    <x v="15"/>
    <x v="7"/>
    <m/>
    <m/>
    <m/>
    <m/>
    <m/>
    <n v="0"/>
    <m/>
    <n v="0"/>
    <n v="0"/>
    <n v="0"/>
    <n v="0"/>
    <m/>
    <n v="0"/>
    <m/>
    <n v="0"/>
    <n v="0"/>
    <n v="0"/>
    <n v="0"/>
    <m/>
    <n v="0"/>
    <n v="0"/>
    <m/>
  </r>
  <r>
    <n v="3557"/>
    <x v="2"/>
    <x v="9"/>
    <x v="4"/>
    <m/>
    <m/>
    <x v="35"/>
    <x v="6"/>
    <x v="15"/>
    <x v="7"/>
    <m/>
    <m/>
    <m/>
    <m/>
    <m/>
    <n v="0"/>
    <m/>
    <n v="0"/>
    <n v="0"/>
    <n v="0"/>
    <n v="0"/>
    <m/>
    <n v="0"/>
    <m/>
    <n v="0"/>
    <n v="0"/>
    <n v="0"/>
    <n v="0"/>
    <m/>
    <n v="0"/>
    <n v="0"/>
    <m/>
  </r>
  <r>
    <n v="3558"/>
    <x v="2"/>
    <x v="9"/>
    <x v="4"/>
    <m/>
    <m/>
    <x v="35"/>
    <x v="6"/>
    <x v="15"/>
    <x v="7"/>
    <m/>
    <m/>
    <m/>
    <m/>
    <m/>
    <n v="0"/>
    <m/>
    <n v="0"/>
    <n v="0"/>
    <n v="0"/>
    <n v="0"/>
    <m/>
    <n v="0"/>
    <m/>
    <n v="0"/>
    <n v="0"/>
    <n v="0"/>
    <n v="0"/>
    <m/>
    <n v="0"/>
    <n v="0"/>
    <m/>
  </r>
  <r>
    <n v="3559"/>
    <x v="2"/>
    <x v="9"/>
    <x v="4"/>
    <m/>
    <m/>
    <x v="35"/>
    <x v="6"/>
    <x v="15"/>
    <x v="7"/>
    <m/>
    <m/>
    <m/>
    <m/>
    <m/>
    <n v="0"/>
    <m/>
    <n v="0"/>
    <n v="0"/>
    <n v="0"/>
    <n v="0"/>
    <m/>
    <n v="0"/>
    <m/>
    <n v="0"/>
    <n v="0"/>
    <n v="0"/>
    <n v="0"/>
    <m/>
    <n v="0"/>
    <n v="0"/>
    <m/>
  </r>
  <r>
    <n v="3560"/>
    <x v="2"/>
    <x v="9"/>
    <x v="4"/>
    <m/>
    <m/>
    <x v="35"/>
    <x v="6"/>
    <x v="15"/>
    <x v="7"/>
    <m/>
    <m/>
    <m/>
    <m/>
    <m/>
    <n v="0"/>
    <m/>
    <n v="0"/>
    <n v="0"/>
    <n v="0"/>
    <n v="0"/>
    <m/>
    <n v="0"/>
    <m/>
    <n v="0"/>
    <n v="0"/>
    <n v="0"/>
    <n v="0"/>
    <m/>
    <n v="0"/>
    <n v="0"/>
    <m/>
  </r>
  <r>
    <n v="3561"/>
    <x v="2"/>
    <x v="9"/>
    <x v="4"/>
    <m/>
    <m/>
    <x v="35"/>
    <x v="6"/>
    <x v="15"/>
    <x v="7"/>
    <m/>
    <m/>
    <m/>
    <m/>
    <m/>
    <n v="0"/>
    <m/>
    <n v="0"/>
    <n v="0"/>
    <n v="0"/>
    <n v="0"/>
    <m/>
    <n v="0"/>
    <m/>
    <n v="0"/>
    <n v="0"/>
    <n v="0"/>
    <n v="0"/>
    <m/>
    <n v="0"/>
    <n v="0"/>
    <m/>
  </r>
  <r>
    <n v="3562"/>
    <x v="2"/>
    <x v="9"/>
    <x v="4"/>
    <m/>
    <m/>
    <x v="35"/>
    <x v="6"/>
    <x v="15"/>
    <x v="7"/>
    <m/>
    <m/>
    <m/>
    <m/>
    <m/>
    <n v="0"/>
    <m/>
    <n v="0"/>
    <n v="0"/>
    <n v="0"/>
    <n v="0"/>
    <m/>
    <n v="0"/>
    <m/>
    <n v="0"/>
    <n v="0"/>
    <n v="0"/>
    <n v="0"/>
    <m/>
    <n v="0"/>
    <n v="0"/>
    <m/>
  </r>
  <r>
    <n v="3563"/>
    <x v="2"/>
    <x v="9"/>
    <x v="4"/>
    <m/>
    <m/>
    <x v="35"/>
    <x v="6"/>
    <x v="15"/>
    <x v="7"/>
    <m/>
    <m/>
    <m/>
    <m/>
    <m/>
    <n v="0"/>
    <m/>
    <n v="0"/>
    <n v="0"/>
    <n v="0"/>
    <n v="0"/>
    <m/>
    <n v="0"/>
    <m/>
    <n v="0"/>
    <n v="0"/>
    <n v="0"/>
    <n v="0"/>
    <m/>
    <n v="0"/>
    <n v="0"/>
    <m/>
  </r>
  <r>
    <n v="3564"/>
    <x v="2"/>
    <x v="9"/>
    <x v="4"/>
    <m/>
    <m/>
    <x v="35"/>
    <x v="6"/>
    <x v="15"/>
    <x v="7"/>
    <m/>
    <m/>
    <m/>
    <m/>
    <m/>
    <n v="0"/>
    <m/>
    <n v="0"/>
    <n v="0"/>
    <n v="0"/>
    <n v="0"/>
    <m/>
    <n v="0"/>
    <m/>
    <n v="0"/>
    <n v="0"/>
    <n v="0"/>
    <n v="0"/>
    <m/>
    <n v="0"/>
    <n v="0"/>
    <m/>
  </r>
  <r>
    <n v="3565"/>
    <x v="2"/>
    <x v="9"/>
    <x v="4"/>
    <m/>
    <m/>
    <x v="35"/>
    <x v="6"/>
    <x v="15"/>
    <x v="7"/>
    <m/>
    <m/>
    <m/>
    <m/>
    <m/>
    <n v="0"/>
    <m/>
    <n v="0"/>
    <n v="0"/>
    <n v="0"/>
    <n v="0"/>
    <m/>
    <n v="0"/>
    <m/>
    <n v="0"/>
    <n v="0"/>
    <n v="0"/>
    <n v="0"/>
    <m/>
    <n v="0"/>
    <n v="0"/>
    <m/>
  </r>
  <r>
    <n v="3566"/>
    <x v="2"/>
    <x v="9"/>
    <x v="4"/>
    <m/>
    <m/>
    <x v="35"/>
    <x v="6"/>
    <x v="15"/>
    <x v="7"/>
    <m/>
    <m/>
    <m/>
    <m/>
    <m/>
    <n v="0"/>
    <m/>
    <n v="0"/>
    <n v="0"/>
    <n v="0"/>
    <n v="0"/>
    <m/>
    <n v="0"/>
    <m/>
    <n v="0"/>
    <n v="0"/>
    <n v="0"/>
    <n v="0"/>
    <m/>
    <n v="0"/>
    <n v="0"/>
    <m/>
  </r>
  <r>
    <n v="3567"/>
    <x v="2"/>
    <x v="9"/>
    <x v="4"/>
    <m/>
    <m/>
    <x v="35"/>
    <x v="6"/>
    <x v="15"/>
    <x v="7"/>
    <m/>
    <m/>
    <m/>
    <m/>
    <m/>
    <n v="0"/>
    <m/>
    <n v="0"/>
    <n v="0"/>
    <n v="0"/>
    <n v="0"/>
    <m/>
    <n v="0"/>
    <m/>
    <n v="0"/>
    <n v="0"/>
    <n v="0"/>
    <n v="0"/>
    <m/>
    <n v="0"/>
    <n v="0"/>
    <m/>
  </r>
  <r>
    <n v="3568"/>
    <x v="2"/>
    <x v="9"/>
    <x v="4"/>
    <m/>
    <m/>
    <x v="35"/>
    <x v="6"/>
    <x v="15"/>
    <x v="7"/>
    <m/>
    <m/>
    <m/>
    <m/>
    <m/>
    <n v="0"/>
    <m/>
    <n v="0"/>
    <n v="0"/>
    <n v="0"/>
    <n v="0"/>
    <m/>
    <n v="0"/>
    <m/>
    <n v="0"/>
    <n v="0"/>
    <n v="0"/>
    <n v="0"/>
    <m/>
    <n v="0"/>
    <n v="0"/>
    <m/>
  </r>
  <r>
    <n v="3569"/>
    <x v="2"/>
    <x v="9"/>
    <x v="4"/>
    <m/>
    <m/>
    <x v="35"/>
    <x v="6"/>
    <x v="15"/>
    <x v="7"/>
    <m/>
    <m/>
    <m/>
    <m/>
    <m/>
    <n v="0"/>
    <m/>
    <n v="0"/>
    <n v="0"/>
    <n v="0"/>
    <n v="0"/>
    <m/>
    <n v="0"/>
    <m/>
    <n v="0"/>
    <n v="0"/>
    <n v="0"/>
    <n v="0"/>
    <m/>
    <n v="0"/>
    <n v="0"/>
    <m/>
  </r>
  <r>
    <n v="3570"/>
    <x v="2"/>
    <x v="9"/>
    <x v="4"/>
    <m/>
    <m/>
    <x v="35"/>
    <x v="6"/>
    <x v="15"/>
    <x v="7"/>
    <m/>
    <m/>
    <m/>
    <m/>
    <m/>
    <n v="0"/>
    <m/>
    <n v="0"/>
    <n v="0"/>
    <n v="0"/>
    <n v="0"/>
    <m/>
    <n v="0"/>
    <m/>
    <n v="0"/>
    <n v="0"/>
    <n v="0"/>
    <n v="0"/>
    <m/>
    <n v="0"/>
    <n v="0"/>
    <m/>
  </r>
  <r>
    <n v="3571"/>
    <x v="2"/>
    <x v="9"/>
    <x v="4"/>
    <m/>
    <m/>
    <x v="35"/>
    <x v="6"/>
    <x v="15"/>
    <x v="7"/>
    <m/>
    <m/>
    <m/>
    <m/>
    <m/>
    <n v="0"/>
    <m/>
    <n v="0"/>
    <n v="0"/>
    <n v="0"/>
    <n v="0"/>
    <m/>
    <n v="0"/>
    <m/>
    <n v="0"/>
    <n v="0"/>
    <n v="0"/>
    <n v="0"/>
    <m/>
    <n v="0"/>
    <n v="0"/>
    <m/>
  </r>
  <r>
    <n v="3572"/>
    <x v="2"/>
    <x v="9"/>
    <x v="4"/>
    <m/>
    <m/>
    <x v="35"/>
    <x v="6"/>
    <x v="15"/>
    <x v="7"/>
    <m/>
    <m/>
    <m/>
    <m/>
    <m/>
    <n v="0"/>
    <m/>
    <n v="0"/>
    <n v="0"/>
    <n v="0"/>
    <n v="0"/>
    <m/>
    <n v="0"/>
    <m/>
    <n v="0"/>
    <n v="0"/>
    <n v="0"/>
    <n v="0"/>
    <m/>
    <n v="0"/>
    <n v="0"/>
    <m/>
  </r>
  <r>
    <n v="3573"/>
    <x v="2"/>
    <x v="9"/>
    <x v="4"/>
    <m/>
    <m/>
    <x v="35"/>
    <x v="6"/>
    <x v="15"/>
    <x v="7"/>
    <m/>
    <m/>
    <m/>
    <m/>
    <m/>
    <n v="0"/>
    <m/>
    <n v="0"/>
    <n v="0"/>
    <n v="0"/>
    <n v="0"/>
    <m/>
    <n v="0"/>
    <m/>
    <n v="0"/>
    <n v="0"/>
    <n v="0"/>
    <n v="0"/>
    <m/>
    <n v="0"/>
    <n v="0"/>
    <m/>
  </r>
  <r>
    <n v="3574"/>
    <x v="2"/>
    <x v="9"/>
    <x v="4"/>
    <m/>
    <m/>
    <x v="35"/>
    <x v="6"/>
    <x v="15"/>
    <x v="7"/>
    <m/>
    <m/>
    <m/>
    <m/>
    <m/>
    <n v="0"/>
    <m/>
    <n v="0"/>
    <n v="0"/>
    <n v="0"/>
    <n v="0"/>
    <m/>
    <n v="0"/>
    <m/>
    <n v="0"/>
    <n v="0"/>
    <n v="0"/>
    <n v="0"/>
    <m/>
    <n v="0"/>
    <n v="0"/>
    <m/>
  </r>
  <r>
    <n v="3575"/>
    <x v="2"/>
    <x v="9"/>
    <x v="4"/>
    <m/>
    <m/>
    <x v="35"/>
    <x v="6"/>
    <x v="15"/>
    <x v="7"/>
    <m/>
    <m/>
    <m/>
    <m/>
    <m/>
    <n v="0"/>
    <m/>
    <n v="0"/>
    <n v="0"/>
    <n v="0"/>
    <n v="0"/>
    <m/>
    <n v="0"/>
    <m/>
    <n v="0"/>
    <n v="0"/>
    <n v="0"/>
    <n v="0"/>
    <m/>
    <n v="0"/>
    <n v="0"/>
    <m/>
  </r>
  <r>
    <n v="3576"/>
    <x v="2"/>
    <x v="9"/>
    <x v="4"/>
    <m/>
    <m/>
    <x v="35"/>
    <x v="6"/>
    <x v="15"/>
    <x v="7"/>
    <m/>
    <m/>
    <m/>
    <m/>
    <m/>
    <n v="0"/>
    <m/>
    <n v="0"/>
    <n v="0"/>
    <n v="0"/>
    <n v="0"/>
    <m/>
    <n v="0"/>
    <m/>
    <n v="0"/>
    <n v="0"/>
    <n v="0"/>
    <n v="0"/>
    <m/>
    <n v="0"/>
    <n v="0"/>
    <m/>
  </r>
  <r>
    <n v="3577"/>
    <x v="2"/>
    <x v="9"/>
    <x v="4"/>
    <m/>
    <m/>
    <x v="35"/>
    <x v="6"/>
    <x v="15"/>
    <x v="7"/>
    <m/>
    <m/>
    <m/>
    <m/>
    <m/>
    <n v="0"/>
    <m/>
    <n v="0"/>
    <n v="0"/>
    <n v="0"/>
    <n v="0"/>
    <m/>
    <n v="0"/>
    <m/>
    <n v="0"/>
    <n v="0"/>
    <n v="0"/>
    <n v="0"/>
    <m/>
    <n v="0"/>
    <n v="0"/>
    <m/>
  </r>
  <r>
    <n v="3578"/>
    <x v="2"/>
    <x v="9"/>
    <x v="4"/>
    <m/>
    <m/>
    <x v="35"/>
    <x v="6"/>
    <x v="15"/>
    <x v="7"/>
    <m/>
    <m/>
    <m/>
    <m/>
    <m/>
    <n v="0"/>
    <m/>
    <n v="0"/>
    <n v="0"/>
    <n v="0"/>
    <n v="0"/>
    <m/>
    <n v="0"/>
    <m/>
    <n v="0"/>
    <n v="0"/>
    <n v="0"/>
    <n v="0"/>
    <m/>
    <n v="0"/>
    <n v="0"/>
    <m/>
  </r>
  <r>
    <n v="3579"/>
    <x v="2"/>
    <x v="9"/>
    <x v="4"/>
    <m/>
    <m/>
    <x v="35"/>
    <x v="6"/>
    <x v="15"/>
    <x v="7"/>
    <m/>
    <m/>
    <m/>
    <m/>
    <m/>
    <n v="0"/>
    <m/>
    <n v="0"/>
    <n v="0"/>
    <n v="0"/>
    <n v="0"/>
    <m/>
    <n v="0"/>
    <m/>
    <n v="0"/>
    <n v="0"/>
    <n v="0"/>
    <n v="0"/>
    <m/>
    <n v="0"/>
    <n v="0"/>
    <m/>
  </r>
  <r>
    <n v="3580"/>
    <x v="2"/>
    <x v="9"/>
    <x v="4"/>
    <m/>
    <m/>
    <x v="35"/>
    <x v="6"/>
    <x v="15"/>
    <x v="7"/>
    <m/>
    <m/>
    <m/>
    <m/>
    <m/>
    <n v="0"/>
    <m/>
    <n v="0"/>
    <n v="0"/>
    <n v="0"/>
    <n v="0"/>
    <m/>
    <n v="0"/>
    <m/>
    <n v="0"/>
    <n v="0"/>
    <n v="0"/>
    <n v="0"/>
    <m/>
    <n v="0"/>
    <n v="0"/>
    <m/>
  </r>
  <r>
    <n v="3581"/>
    <x v="2"/>
    <x v="9"/>
    <x v="4"/>
    <m/>
    <m/>
    <x v="35"/>
    <x v="6"/>
    <x v="15"/>
    <x v="7"/>
    <m/>
    <m/>
    <m/>
    <m/>
    <m/>
    <n v="0"/>
    <m/>
    <n v="0"/>
    <n v="0"/>
    <n v="0"/>
    <n v="0"/>
    <m/>
    <n v="0"/>
    <m/>
    <n v="0"/>
    <n v="0"/>
    <n v="0"/>
    <n v="0"/>
    <m/>
    <n v="0"/>
    <n v="0"/>
    <m/>
  </r>
  <r>
    <n v="3582"/>
    <x v="2"/>
    <x v="9"/>
    <x v="4"/>
    <m/>
    <m/>
    <x v="35"/>
    <x v="6"/>
    <x v="15"/>
    <x v="7"/>
    <m/>
    <m/>
    <m/>
    <m/>
    <m/>
    <n v="0"/>
    <m/>
    <n v="0"/>
    <n v="0"/>
    <n v="0"/>
    <n v="0"/>
    <m/>
    <n v="0"/>
    <m/>
    <n v="0"/>
    <n v="0"/>
    <n v="0"/>
    <n v="0"/>
    <m/>
    <n v="0"/>
    <n v="0"/>
    <m/>
  </r>
  <r>
    <n v="3583"/>
    <x v="2"/>
    <x v="9"/>
    <x v="4"/>
    <m/>
    <m/>
    <x v="35"/>
    <x v="6"/>
    <x v="15"/>
    <x v="7"/>
    <m/>
    <m/>
    <m/>
    <m/>
    <m/>
    <n v="0"/>
    <m/>
    <n v="0"/>
    <n v="0"/>
    <n v="0"/>
    <n v="0"/>
    <m/>
    <n v="0"/>
    <m/>
    <n v="0"/>
    <n v="0"/>
    <n v="0"/>
    <n v="0"/>
    <m/>
    <n v="0"/>
    <n v="0"/>
    <m/>
  </r>
  <r>
    <n v="3584"/>
    <x v="2"/>
    <x v="9"/>
    <x v="4"/>
    <m/>
    <m/>
    <x v="35"/>
    <x v="6"/>
    <x v="15"/>
    <x v="7"/>
    <m/>
    <m/>
    <m/>
    <m/>
    <m/>
    <n v="0"/>
    <m/>
    <n v="0"/>
    <n v="0"/>
    <n v="0"/>
    <n v="0"/>
    <m/>
    <n v="0"/>
    <m/>
    <n v="0"/>
    <n v="0"/>
    <n v="0"/>
    <n v="0"/>
    <m/>
    <n v="0"/>
    <n v="0"/>
    <m/>
  </r>
  <r>
    <n v="3585"/>
    <x v="2"/>
    <x v="9"/>
    <x v="4"/>
    <m/>
    <m/>
    <x v="35"/>
    <x v="6"/>
    <x v="15"/>
    <x v="7"/>
    <m/>
    <m/>
    <m/>
    <m/>
    <m/>
    <n v="0"/>
    <m/>
    <n v="0"/>
    <n v="0"/>
    <n v="0"/>
    <n v="0"/>
    <m/>
    <n v="0"/>
    <m/>
    <n v="0"/>
    <n v="0"/>
    <n v="0"/>
    <n v="0"/>
    <m/>
    <n v="0"/>
    <n v="0"/>
    <m/>
  </r>
  <r>
    <n v="3586"/>
    <x v="2"/>
    <x v="9"/>
    <x v="4"/>
    <m/>
    <m/>
    <x v="35"/>
    <x v="6"/>
    <x v="15"/>
    <x v="7"/>
    <m/>
    <m/>
    <m/>
    <m/>
    <m/>
    <n v="0"/>
    <m/>
    <n v="0"/>
    <n v="0"/>
    <n v="0"/>
    <n v="0"/>
    <m/>
    <n v="0"/>
    <m/>
    <n v="0"/>
    <n v="0"/>
    <n v="0"/>
    <n v="0"/>
    <m/>
    <n v="0"/>
    <n v="0"/>
    <m/>
  </r>
  <r>
    <n v="3587"/>
    <x v="2"/>
    <x v="9"/>
    <x v="4"/>
    <m/>
    <m/>
    <x v="35"/>
    <x v="6"/>
    <x v="15"/>
    <x v="7"/>
    <m/>
    <m/>
    <m/>
    <m/>
    <m/>
    <n v="0"/>
    <m/>
    <n v="0"/>
    <n v="0"/>
    <n v="0"/>
    <n v="0"/>
    <m/>
    <n v="0"/>
    <m/>
    <n v="0"/>
    <n v="0"/>
    <n v="0"/>
    <n v="0"/>
    <m/>
    <n v="0"/>
    <n v="0"/>
    <m/>
  </r>
  <r>
    <n v="3588"/>
    <x v="2"/>
    <x v="9"/>
    <x v="4"/>
    <m/>
    <m/>
    <x v="35"/>
    <x v="6"/>
    <x v="15"/>
    <x v="7"/>
    <m/>
    <m/>
    <m/>
    <m/>
    <m/>
    <n v="0"/>
    <m/>
    <n v="0"/>
    <n v="0"/>
    <n v="0"/>
    <n v="0"/>
    <m/>
    <n v="0"/>
    <m/>
    <n v="0"/>
    <n v="0"/>
    <n v="0"/>
    <n v="0"/>
    <m/>
    <n v="0"/>
    <n v="0"/>
    <m/>
  </r>
  <r>
    <n v="3589"/>
    <x v="2"/>
    <x v="9"/>
    <x v="4"/>
    <m/>
    <m/>
    <x v="35"/>
    <x v="6"/>
    <x v="15"/>
    <x v="7"/>
    <m/>
    <m/>
    <m/>
    <m/>
    <m/>
    <n v="0"/>
    <m/>
    <n v="0"/>
    <n v="0"/>
    <n v="0"/>
    <n v="0"/>
    <m/>
    <n v="0"/>
    <m/>
    <n v="0"/>
    <n v="0"/>
    <n v="0"/>
    <n v="0"/>
    <m/>
    <n v="0"/>
    <n v="0"/>
    <m/>
  </r>
  <r>
    <n v="3590"/>
    <x v="2"/>
    <x v="9"/>
    <x v="4"/>
    <m/>
    <m/>
    <x v="35"/>
    <x v="6"/>
    <x v="15"/>
    <x v="7"/>
    <m/>
    <m/>
    <m/>
    <m/>
    <m/>
    <n v="0"/>
    <m/>
    <n v="0"/>
    <n v="0"/>
    <n v="0"/>
    <n v="0"/>
    <m/>
    <n v="0"/>
    <m/>
    <n v="0"/>
    <n v="0"/>
    <n v="0"/>
    <n v="0"/>
    <m/>
    <n v="0"/>
    <n v="0"/>
    <m/>
  </r>
  <r>
    <n v="3591"/>
    <x v="2"/>
    <x v="9"/>
    <x v="4"/>
    <m/>
    <m/>
    <x v="35"/>
    <x v="6"/>
    <x v="15"/>
    <x v="7"/>
    <m/>
    <m/>
    <m/>
    <m/>
    <m/>
    <n v="0"/>
    <m/>
    <n v="0"/>
    <n v="0"/>
    <n v="0"/>
    <n v="0"/>
    <m/>
    <n v="0"/>
    <m/>
    <n v="0"/>
    <n v="0"/>
    <n v="0"/>
    <n v="0"/>
    <m/>
    <n v="0"/>
    <n v="0"/>
    <m/>
  </r>
  <r>
    <n v="3592"/>
    <x v="2"/>
    <x v="9"/>
    <x v="4"/>
    <m/>
    <m/>
    <x v="35"/>
    <x v="6"/>
    <x v="15"/>
    <x v="7"/>
    <m/>
    <m/>
    <m/>
    <m/>
    <m/>
    <n v="0"/>
    <m/>
    <n v="0"/>
    <n v="0"/>
    <n v="0"/>
    <n v="0"/>
    <m/>
    <n v="0"/>
    <m/>
    <n v="0"/>
    <n v="0"/>
    <n v="0"/>
    <n v="0"/>
    <m/>
    <n v="0"/>
    <n v="0"/>
    <m/>
  </r>
  <r>
    <n v="3593"/>
    <x v="2"/>
    <x v="9"/>
    <x v="4"/>
    <m/>
    <m/>
    <x v="35"/>
    <x v="6"/>
    <x v="15"/>
    <x v="7"/>
    <m/>
    <m/>
    <m/>
    <m/>
    <m/>
    <n v="0"/>
    <m/>
    <n v="0"/>
    <n v="0"/>
    <n v="0"/>
    <n v="0"/>
    <m/>
    <n v="0"/>
    <m/>
    <n v="0"/>
    <n v="0"/>
    <n v="0"/>
    <n v="0"/>
    <m/>
    <n v="0"/>
    <n v="0"/>
    <m/>
  </r>
  <r>
    <n v="3594"/>
    <x v="2"/>
    <x v="9"/>
    <x v="4"/>
    <m/>
    <m/>
    <x v="35"/>
    <x v="6"/>
    <x v="15"/>
    <x v="7"/>
    <m/>
    <m/>
    <m/>
    <m/>
    <m/>
    <n v="0"/>
    <m/>
    <n v="0"/>
    <n v="0"/>
    <n v="0"/>
    <n v="0"/>
    <m/>
    <n v="0"/>
    <m/>
    <n v="0"/>
    <n v="0"/>
    <n v="0"/>
    <n v="0"/>
    <m/>
    <n v="0"/>
    <n v="0"/>
    <m/>
  </r>
  <r>
    <n v="3595"/>
    <x v="2"/>
    <x v="9"/>
    <x v="4"/>
    <m/>
    <m/>
    <x v="35"/>
    <x v="6"/>
    <x v="15"/>
    <x v="7"/>
    <m/>
    <m/>
    <m/>
    <m/>
    <m/>
    <n v="0"/>
    <m/>
    <n v="0"/>
    <n v="0"/>
    <n v="0"/>
    <n v="0"/>
    <m/>
    <n v="0"/>
    <m/>
    <n v="0"/>
    <n v="0"/>
    <n v="0"/>
    <n v="0"/>
    <m/>
    <n v="0"/>
    <n v="0"/>
    <m/>
  </r>
  <r>
    <n v="3596"/>
    <x v="2"/>
    <x v="9"/>
    <x v="4"/>
    <m/>
    <m/>
    <x v="35"/>
    <x v="6"/>
    <x v="15"/>
    <x v="7"/>
    <m/>
    <m/>
    <m/>
    <m/>
    <m/>
    <n v="0"/>
    <m/>
    <n v="0"/>
    <n v="0"/>
    <n v="0"/>
    <n v="0"/>
    <m/>
    <n v="0"/>
    <m/>
    <n v="0"/>
    <n v="0"/>
    <n v="0"/>
    <n v="0"/>
    <m/>
    <n v="0"/>
    <n v="0"/>
    <m/>
  </r>
  <r>
    <n v="3597"/>
    <x v="2"/>
    <x v="9"/>
    <x v="4"/>
    <m/>
    <m/>
    <x v="35"/>
    <x v="6"/>
    <x v="15"/>
    <x v="7"/>
    <m/>
    <m/>
    <m/>
    <m/>
    <m/>
    <n v="0"/>
    <m/>
    <n v="0"/>
    <n v="0"/>
    <n v="0"/>
    <n v="0"/>
    <m/>
    <n v="0"/>
    <m/>
    <n v="0"/>
    <n v="0"/>
    <n v="0"/>
    <n v="0"/>
    <m/>
    <n v="0"/>
    <n v="0"/>
    <m/>
  </r>
  <r>
    <n v="3598"/>
    <x v="2"/>
    <x v="9"/>
    <x v="4"/>
    <m/>
    <m/>
    <x v="35"/>
    <x v="6"/>
    <x v="15"/>
    <x v="7"/>
    <m/>
    <m/>
    <m/>
    <m/>
    <m/>
    <n v="0"/>
    <m/>
    <n v="0"/>
    <n v="0"/>
    <n v="0"/>
    <n v="0"/>
    <m/>
    <n v="0"/>
    <m/>
    <n v="0"/>
    <n v="0"/>
    <n v="0"/>
    <n v="0"/>
    <m/>
    <n v="0"/>
    <n v="0"/>
    <m/>
  </r>
  <r>
    <n v="3599"/>
    <x v="2"/>
    <x v="9"/>
    <x v="4"/>
    <m/>
    <m/>
    <x v="35"/>
    <x v="6"/>
    <x v="15"/>
    <x v="7"/>
    <m/>
    <m/>
    <m/>
    <m/>
    <m/>
    <n v="0"/>
    <m/>
    <n v="0"/>
    <n v="0"/>
    <n v="0"/>
    <n v="0"/>
    <m/>
    <n v="0"/>
    <m/>
    <n v="0"/>
    <n v="0"/>
    <n v="0"/>
    <n v="0"/>
    <m/>
    <n v="0"/>
    <n v="0"/>
    <m/>
  </r>
  <r>
    <n v="3600"/>
    <x v="2"/>
    <x v="9"/>
    <x v="4"/>
    <m/>
    <m/>
    <x v="35"/>
    <x v="6"/>
    <x v="15"/>
    <x v="7"/>
    <m/>
    <m/>
    <m/>
    <m/>
    <m/>
    <n v="0"/>
    <m/>
    <n v="0"/>
    <n v="0"/>
    <n v="0"/>
    <n v="0"/>
    <m/>
    <n v="0"/>
    <m/>
    <n v="0"/>
    <n v="0"/>
    <n v="0"/>
    <n v="0"/>
    <m/>
    <n v="0"/>
    <n v="0"/>
    <m/>
  </r>
  <r>
    <n v="3601"/>
    <x v="2"/>
    <x v="9"/>
    <x v="4"/>
    <m/>
    <m/>
    <x v="35"/>
    <x v="6"/>
    <x v="15"/>
    <x v="7"/>
    <m/>
    <m/>
    <m/>
    <m/>
    <m/>
    <n v="0"/>
    <m/>
    <n v="0"/>
    <n v="0"/>
    <n v="0"/>
    <n v="0"/>
    <m/>
    <n v="0"/>
    <m/>
    <n v="0"/>
    <n v="0"/>
    <n v="0"/>
    <n v="0"/>
    <m/>
    <n v="0"/>
    <n v="0"/>
    <m/>
  </r>
  <r>
    <n v="3602"/>
    <x v="2"/>
    <x v="9"/>
    <x v="4"/>
    <m/>
    <m/>
    <x v="35"/>
    <x v="6"/>
    <x v="15"/>
    <x v="7"/>
    <m/>
    <m/>
    <m/>
    <m/>
    <m/>
    <n v="0"/>
    <m/>
    <n v="0"/>
    <n v="0"/>
    <n v="0"/>
    <n v="0"/>
    <m/>
    <n v="0"/>
    <m/>
    <n v="0"/>
    <n v="0"/>
    <n v="0"/>
    <n v="0"/>
    <m/>
    <n v="0"/>
    <n v="0"/>
    <m/>
  </r>
  <r>
    <n v="3603"/>
    <x v="2"/>
    <x v="9"/>
    <x v="4"/>
    <m/>
    <m/>
    <x v="35"/>
    <x v="6"/>
    <x v="15"/>
    <x v="7"/>
    <m/>
    <m/>
    <m/>
    <m/>
    <m/>
    <n v="0"/>
    <m/>
    <n v="0"/>
    <n v="0"/>
    <n v="0"/>
    <n v="0"/>
    <m/>
    <n v="0"/>
    <m/>
    <n v="0"/>
    <n v="0"/>
    <n v="0"/>
    <n v="0"/>
    <m/>
    <n v="0"/>
    <n v="0"/>
    <m/>
  </r>
  <r>
    <n v="3604"/>
    <x v="2"/>
    <x v="9"/>
    <x v="4"/>
    <m/>
    <m/>
    <x v="35"/>
    <x v="6"/>
    <x v="15"/>
    <x v="7"/>
    <m/>
    <m/>
    <m/>
    <m/>
    <m/>
    <n v="0"/>
    <m/>
    <n v="0"/>
    <n v="0"/>
    <n v="0"/>
    <n v="0"/>
    <m/>
    <n v="0"/>
    <m/>
    <n v="0"/>
    <n v="0"/>
    <n v="0"/>
    <n v="0"/>
    <m/>
    <n v="0"/>
    <n v="0"/>
    <m/>
  </r>
  <r>
    <n v="3605"/>
    <x v="2"/>
    <x v="9"/>
    <x v="4"/>
    <m/>
    <m/>
    <x v="35"/>
    <x v="6"/>
    <x v="15"/>
    <x v="7"/>
    <m/>
    <m/>
    <m/>
    <m/>
    <m/>
    <n v="0"/>
    <m/>
    <n v="0"/>
    <n v="0"/>
    <n v="0"/>
    <n v="0"/>
    <m/>
    <n v="0"/>
    <m/>
    <n v="0"/>
    <n v="0"/>
    <n v="0"/>
    <n v="0"/>
    <m/>
    <n v="0"/>
    <n v="0"/>
    <m/>
  </r>
  <r>
    <n v="3606"/>
    <x v="2"/>
    <x v="9"/>
    <x v="4"/>
    <m/>
    <m/>
    <x v="35"/>
    <x v="6"/>
    <x v="15"/>
    <x v="7"/>
    <m/>
    <m/>
    <m/>
    <m/>
    <m/>
    <n v="0"/>
    <m/>
    <n v="0"/>
    <n v="0"/>
    <n v="0"/>
    <n v="0"/>
    <m/>
    <n v="0"/>
    <m/>
    <n v="0"/>
    <n v="0"/>
    <n v="0"/>
    <n v="0"/>
    <m/>
    <n v="0"/>
    <n v="0"/>
    <m/>
  </r>
  <r>
    <n v="3607"/>
    <x v="2"/>
    <x v="9"/>
    <x v="4"/>
    <m/>
    <m/>
    <x v="35"/>
    <x v="6"/>
    <x v="15"/>
    <x v="7"/>
    <m/>
    <m/>
    <m/>
    <m/>
    <m/>
    <n v="0"/>
    <m/>
    <n v="0"/>
    <n v="0"/>
    <n v="0"/>
    <n v="0"/>
    <m/>
    <n v="0"/>
    <m/>
    <n v="0"/>
    <n v="0"/>
    <n v="0"/>
    <n v="0"/>
    <m/>
    <n v="0"/>
    <n v="0"/>
    <m/>
  </r>
  <r>
    <n v="3608"/>
    <x v="2"/>
    <x v="9"/>
    <x v="4"/>
    <m/>
    <m/>
    <x v="35"/>
    <x v="6"/>
    <x v="15"/>
    <x v="7"/>
    <m/>
    <m/>
    <m/>
    <m/>
    <m/>
    <n v="0"/>
    <m/>
    <n v="0"/>
    <n v="0"/>
    <n v="0"/>
    <n v="0"/>
    <m/>
    <n v="0"/>
    <m/>
    <n v="0"/>
    <n v="0"/>
    <n v="0"/>
    <n v="0"/>
    <m/>
    <n v="0"/>
    <n v="0"/>
    <m/>
  </r>
  <r>
    <n v="3609"/>
    <x v="2"/>
    <x v="9"/>
    <x v="4"/>
    <m/>
    <m/>
    <x v="35"/>
    <x v="6"/>
    <x v="15"/>
    <x v="7"/>
    <m/>
    <m/>
    <m/>
    <m/>
    <m/>
    <n v="0"/>
    <m/>
    <n v="0"/>
    <n v="0"/>
    <n v="0"/>
    <n v="0"/>
    <m/>
    <n v="0"/>
    <m/>
    <n v="0"/>
    <n v="0"/>
    <n v="0"/>
    <n v="0"/>
    <m/>
    <n v="0"/>
    <n v="0"/>
    <m/>
  </r>
  <r>
    <n v="3610"/>
    <x v="2"/>
    <x v="9"/>
    <x v="4"/>
    <m/>
    <m/>
    <x v="35"/>
    <x v="6"/>
    <x v="15"/>
    <x v="7"/>
    <m/>
    <m/>
    <m/>
    <m/>
    <m/>
    <n v="0"/>
    <m/>
    <n v="0"/>
    <n v="0"/>
    <n v="0"/>
    <n v="0"/>
    <m/>
    <n v="0"/>
    <m/>
    <n v="0"/>
    <n v="0"/>
    <n v="0"/>
    <n v="0"/>
    <m/>
    <n v="0"/>
    <n v="0"/>
    <m/>
  </r>
  <r>
    <n v="3611"/>
    <x v="2"/>
    <x v="9"/>
    <x v="4"/>
    <m/>
    <m/>
    <x v="35"/>
    <x v="6"/>
    <x v="15"/>
    <x v="7"/>
    <m/>
    <m/>
    <m/>
    <m/>
    <m/>
    <n v="0"/>
    <m/>
    <n v="0"/>
    <n v="0"/>
    <n v="0"/>
    <n v="0"/>
    <m/>
    <n v="0"/>
    <m/>
    <n v="0"/>
    <n v="0"/>
    <n v="0"/>
    <n v="0"/>
    <m/>
    <n v="0"/>
    <n v="0"/>
    <m/>
  </r>
  <r>
    <n v="3612"/>
    <x v="2"/>
    <x v="9"/>
    <x v="4"/>
    <m/>
    <m/>
    <x v="35"/>
    <x v="6"/>
    <x v="15"/>
    <x v="7"/>
    <m/>
    <m/>
    <m/>
    <m/>
    <m/>
    <n v="0"/>
    <m/>
    <n v="0"/>
    <n v="0"/>
    <n v="0"/>
    <n v="0"/>
    <m/>
    <n v="0"/>
    <m/>
    <n v="0"/>
    <n v="0"/>
    <n v="0"/>
    <n v="0"/>
    <m/>
    <n v="0"/>
    <n v="0"/>
    <m/>
  </r>
  <r>
    <n v="3613"/>
    <x v="2"/>
    <x v="9"/>
    <x v="4"/>
    <m/>
    <m/>
    <x v="35"/>
    <x v="6"/>
    <x v="15"/>
    <x v="7"/>
    <m/>
    <m/>
    <m/>
    <m/>
    <m/>
    <n v="0"/>
    <m/>
    <n v="0"/>
    <n v="0"/>
    <n v="0"/>
    <n v="0"/>
    <m/>
    <n v="0"/>
    <m/>
    <n v="0"/>
    <n v="0"/>
    <n v="0"/>
    <n v="0"/>
    <m/>
    <n v="0"/>
    <n v="0"/>
    <m/>
  </r>
  <r>
    <n v="3614"/>
    <x v="2"/>
    <x v="9"/>
    <x v="4"/>
    <m/>
    <m/>
    <x v="35"/>
    <x v="6"/>
    <x v="15"/>
    <x v="7"/>
    <m/>
    <m/>
    <m/>
    <m/>
    <m/>
    <n v="0"/>
    <m/>
    <n v="0"/>
    <n v="0"/>
    <n v="0"/>
    <n v="0"/>
    <m/>
    <n v="0"/>
    <m/>
    <n v="0"/>
    <n v="0"/>
    <n v="0"/>
    <n v="0"/>
    <m/>
    <n v="0"/>
    <n v="0"/>
    <m/>
  </r>
  <r>
    <n v="3615"/>
    <x v="2"/>
    <x v="9"/>
    <x v="4"/>
    <m/>
    <m/>
    <x v="35"/>
    <x v="6"/>
    <x v="15"/>
    <x v="7"/>
    <m/>
    <m/>
    <m/>
    <m/>
    <m/>
    <n v="0"/>
    <m/>
    <n v="0"/>
    <n v="0"/>
    <n v="0"/>
    <n v="0"/>
    <m/>
    <n v="0"/>
    <m/>
    <n v="0"/>
    <n v="0"/>
    <n v="0"/>
    <n v="0"/>
    <m/>
    <n v="0"/>
    <n v="0"/>
    <m/>
  </r>
  <r>
    <n v="3616"/>
    <x v="2"/>
    <x v="9"/>
    <x v="4"/>
    <m/>
    <m/>
    <x v="35"/>
    <x v="6"/>
    <x v="15"/>
    <x v="7"/>
    <m/>
    <m/>
    <m/>
    <m/>
    <m/>
    <n v="0"/>
    <m/>
    <n v="0"/>
    <n v="0"/>
    <n v="0"/>
    <n v="0"/>
    <m/>
    <n v="0"/>
    <m/>
    <n v="0"/>
    <n v="0"/>
    <n v="0"/>
    <n v="0"/>
    <m/>
    <n v="0"/>
    <n v="0"/>
    <m/>
  </r>
  <r>
    <n v="3617"/>
    <x v="2"/>
    <x v="9"/>
    <x v="4"/>
    <m/>
    <m/>
    <x v="35"/>
    <x v="6"/>
    <x v="15"/>
    <x v="7"/>
    <m/>
    <m/>
    <m/>
    <m/>
    <m/>
    <n v="0"/>
    <m/>
    <n v="0"/>
    <n v="0"/>
    <n v="0"/>
    <n v="0"/>
    <m/>
    <n v="0"/>
    <m/>
    <n v="0"/>
    <n v="0"/>
    <n v="0"/>
    <n v="0"/>
    <m/>
    <n v="0"/>
    <n v="0"/>
    <m/>
  </r>
  <r>
    <n v="3618"/>
    <x v="2"/>
    <x v="9"/>
    <x v="4"/>
    <m/>
    <m/>
    <x v="35"/>
    <x v="6"/>
    <x v="15"/>
    <x v="7"/>
    <m/>
    <m/>
    <m/>
    <m/>
    <m/>
    <n v="0"/>
    <m/>
    <n v="0"/>
    <n v="0"/>
    <n v="0"/>
    <n v="0"/>
    <m/>
    <n v="0"/>
    <m/>
    <n v="0"/>
    <n v="0"/>
    <n v="0"/>
    <n v="0"/>
    <m/>
    <n v="0"/>
    <n v="0"/>
    <m/>
  </r>
  <r>
    <n v="3619"/>
    <x v="2"/>
    <x v="9"/>
    <x v="4"/>
    <m/>
    <m/>
    <x v="35"/>
    <x v="6"/>
    <x v="15"/>
    <x v="7"/>
    <m/>
    <m/>
    <m/>
    <m/>
    <m/>
    <n v="0"/>
    <m/>
    <n v="0"/>
    <n v="0"/>
    <n v="0"/>
    <n v="0"/>
    <m/>
    <n v="0"/>
    <m/>
    <n v="0"/>
    <n v="0"/>
    <n v="0"/>
    <n v="0"/>
    <m/>
    <n v="0"/>
    <n v="0"/>
    <m/>
  </r>
  <r>
    <n v="3620"/>
    <x v="2"/>
    <x v="9"/>
    <x v="4"/>
    <m/>
    <m/>
    <x v="35"/>
    <x v="6"/>
    <x v="15"/>
    <x v="7"/>
    <m/>
    <m/>
    <m/>
    <m/>
    <m/>
    <n v="0"/>
    <m/>
    <n v="0"/>
    <n v="0"/>
    <n v="0"/>
    <n v="0"/>
    <m/>
    <n v="0"/>
    <m/>
    <n v="0"/>
    <n v="0"/>
    <n v="0"/>
    <n v="0"/>
    <m/>
    <n v="0"/>
    <n v="0"/>
    <m/>
  </r>
  <r>
    <n v="3621"/>
    <x v="2"/>
    <x v="9"/>
    <x v="4"/>
    <m/>
    <m/>
    <x v="35"/>
    <x v="6"/>
    <x v="15"/>
    <x v="7"/>
    <m/>
    <m/>
    <m/>
    <m/>
    <m/>
    <n v="0"/>
    <m/>
    <n v="0"/>
    <n v="0"/>
    <n v="0"/>
    <n v="0"/>
    <m/>
    <n v="0"/>
    <m/>
    <n v="0"/>
    <n v="0"/>
    <n v="0"/>
    <n v="0"/>
    <m/>
    <n v="0"/>
    <n v="0"/>
    <m/>
  </r>
  <r>
    <n v="3622"/>
    <x v="2"/>
    <x v="9"/>
    <x v="4"/>
    <m/>
    <m/>
    <x v="35"/>
    <x v="6"/>
    <x v="15"/>
    <x v="7"/>
    <m/>
    <m/>
    <m/>
    <m/>
    <m/>
    <n v="0"/>
    <m/>
    <n v="0"/>
    <n v="0"/>
    <n v="0"/>
    <n v="0"/>
    <m/>
    <n v="0"/>
    <m/>
    <n v="0"/>
    <n v="0"/>
    <n v="0"/>
    <n v="0"/>
    <m/>
    <n v="0"/>
    <n v="0"/>
    <m/>
  </r>
  <r>
    <n v="3623"/>
    <x v="2"/>
    <x v="9"/>
    <x v="4"/>
    <m/>
    <m/>
    <x v="35"/>
    <x v="6"/>
    <x v="15"/>
    <x v="7"/>
    <m/>
    <m/>
    <m/>
    <m/>
    <m/>
    <n v="0"/>
    <m/>
    <n v="0"/>
    <n v="0"/>
    <n v="0"/>
    <n v="0"/>
    <m/>
    <n v="0"/>
    <m/>
    <n v="0"/>
    <n v="0"/>
    <n v="0"/>
    <n v="0"/>
    <m/>
    <n v="0"/>
    <n v="0"/>
    <m/>
  </r>
  <r>
    <n v="3624"/>
    <x v="2"/>
    <x v="9"/>
    <x v="4"/>
    <m/>
    <m/>
    <x v="35"/>
    <x v="6"/>
    <x v="15"/>
    <x v="7"/>
    <m/>
    <m/>
    <m/>
    <m/>
    <m/>
    <n v="0"/>
    <m/>
    <n v="0"/>
    <n v="0"/>
    <n v="0"/>
    <n v="0"/>
    <m/>
    <n v="0"/>
    <m/>
    <n v="0"/>
    <n v="0"/>
    <n v="0"/>
    <n v="0"/>
    <m/>
    <n v="0"/>
    <n v="0"/>
    <m/>
  </r>
  <r>
    <n v="3625"/>
    <x v="2"/>
    <x v="9"/>
    <x v="4"/>
    <m/>
    <m/>
    <x v="35"/>
    <x v="6"/>
    <x v="15"/>
    <x v="7"/>
    <m/>
    <m/>
    <m/>
    <m/>
    <m/>
    <n v="0"/>
    <m/>
    <n v="0"/>
    <n v="0"/>
    <n v="0"/>
    <n v="0"/>
    <m/>
    <n v="0"/>
    <m/>
    <n v="0"/>
    <n v="0"/>
    <n v="0"/>
    <n v="0"/>
    <m/>
    <n v="0"/>
    <n v="0"/>
    <m/>
  </r>
  <r>
    <n v="3626"/>
    <x v="2"/>
    <x v="9"/>
    <x v="4"/>
    <m/>
    <m/>
    <x v="35"/>
    <x v="6"/>
    <x v="15"/>
    <x v="7"/>
    <m/>
    <m/>
    <m/>
    <m/>
    <m/>
    <n v="0"/>
    <m/>
    <n v="0"/>
    <n v="0"/>
    <n v="0"/>
    <n v="0"/>
    <m/>
    <n v="0"/>
    <m/>
    <n v="0"/>
    <n v="0"/>
    <n v="0"/>
    <n v="0"/>
    <m/>
    <n v="0"/>
    <n v="0"/>
    <m/>
  </r>
  <r>
    <n v="3627"/>
    <x v="2"/>
    <x v="9"/>
    <x v="4"/>
    <m/>
    <m/>
    <x v="35"/>
    <x v="6"/>
    <x v="15"/>
    <x v="7"/>
    <m/>
    <m/>
    <m/>
    <m/>
    <m/>
    <n v="0"/>
    <m/>
    <n v="0"/>
    <n v="0"/>
    <n v="0"/>
    <n v="0"/>
    <m/>
    <n v="0"/>
    <m/>
    <n v="0"/>
    <n v="0"/>
    <n v="0"/>
    <n v="0"/>
    <m/>
    <n v="0"/>
    <n v="0"/>
    <m/>
  </r>
  <r>
    <n v="3628"/>
    <x v="2"/>
    <x v="9"/>
    <x v="4"/>
    <m/>
    <m/>
    <x v="35"/>
    <x v="6"/>
    <x v="15"/>
    <x v="7"/>
    <m/>
    <m/>
    <m/>
    <m/>
    <m/>
    <n v="0"/>
    <m/>
    <n v="0"/>
    <n v="0"/>
    <n v="0"/>
    <n v="0"/>
    <m/>
    <n v="0"/>
    <m/>
    <n v="0"/>
    <n v="0"/>
    <n v="0"/>
    <n v="0"/>
    <m/>
    <n v="0"/>
    <n v="0"/>
    <m/>
  </r>
  <r>
    <n v="3629"/>
    <x v="2"/>
    <x v="9"/>
    <x v="4"/>
    <m/>
    <m/>
    <x v="35"/>
    <x v="6"/>
    <x v="15"/>
    <x v="7"/>
    <m/>
    <m/>
    <m/>
    <m/>
    <m/>
    <n v="0"/>
    <m/>
    <n v="0"/>
    <n v="0"/>
    <n v="0"/>
    <n v="0"/>
    <m/>
    <n v="0"/>
    <m/>
    <n v="0"/>
    <n v="0"/>
    <n v="0"/>
    <n v="0"/>
    <m/>
    <n v="0"/>
    <n v="0"/>
    <m/>
  </r>
  <r>
    <n v="3630"/>
    <x v="2"/>
    <x v="9"/>
    <x v="4"/>
    <m/>
    <m/>
    <x v="35"/>
    <x v="6"/>
    <x v="15"/>
    <x v="7"/>
    <m/>
    <m/>
    <m/>
    <m/>
    <m/>
    <n v="0"/>
    <m/>
    <n v="0"/>
    <n v="0"/>
    <n v="0"/>
    <n v="0"/>
    <m/>
    <n v="0"/>
    <m/>
    <n v="0"/>
    <n v="0"/>
    <n v="0"/>
    <n v="0"/>
    <m/>
    <n v="0"/>
    <n v="0"/>
    <m/>
  </r>
  <r>
    <n v="3631"/>
    <x v="2"/>
    <x v="9"/>
    <x v="4"/>
    <m/>
    <m/>
    <x v="35"/>
    <x v="6"/>
    <x v="15"/>
    <x v="7"/>
    <m/>
    <m/>
    <m/>
    <m/>
    <m/>
    <n v="0"/>
    <m/>
    <n v="0"/>
    <n v="0"/>
    <n v="0"/>
    <n v="0"/>
    <m/>
    <n v="0"/>
    <m/>
    <n v="0"/>
    <n v="0"/>
    <n v="0"/>
    <n v="0"/>
    <m/>
    <n v="0"/>
    <n v="0"/>
    <m/>
  </r>
  <r>
    <n v="3632"/>
    <x v="2"/>
    <x v="9"/>
    <x v="4"/>
    <m/>
    <m/>
    <x v="35"/>
    <x v="6"/>
    <x v="15"/>
    <x v="7"/>
    <m/>
    <m/>
    <m/>
    <m/>
    <m/>
    <n v="0"/>
    <m/>
    <n v="0"/>
    <n v="0"/>
    <n v="0"/>
    <n v="0"/>
    <m/>
    <n v="0"/>
    <m/>
    <n v="0"/>
    <n v="0"/>
    <n v="0"/>
    <n v="0"/>
    <m/>
    <n v="0"/>
    <n v="0"/>
    <m/>
  </r>
  <r>
    <n v="3633"/>
    <x v="2"/>
    <x v="9"/>
    <x v="4"/>
    <m/>
    <m/>
    <x v="35"/>
    <x v="6"/>
    <x v="15"/>
    <x v="7"/>
    <m/>
    <m/>
    <m/>
    <m/>
    <m/>
    <n v="0"/>
    <m/>
    <n v="0"/>
    <n v="0"/>
    <n v="0"/>
    <n v="0"/>
    <m/>
    <n v="0"/>
    <m/>
    <n v="0"/>
    <n v="0"/>
    <n v="0"/>
    <n v="0"/>
    <m/>
    <n v="0"/>
    <n v="0"/>
    <m/>
  </r>
  <r>
    <n v="3634"/>
    <x v="2"/>
    <x v="9"/>
    <x v="4"/>
    <m/>
    <m/>
    <x v="35"/>
    <x v="6"/>
    <x v="15"/>
    <x v="7"/>
    <m/>
    <m/>
    <m/>
    <m/>
    <m/>
    <n v="0"/>
    <m/>
    <n v="0"/>
    <n v="0"/>
    <n v="0"/>
    <n v="0"/>
    <m/>
    <n v="0"/>
    <m/>
    <n v="0"/>
    <n v="0"/>
    <n v="0"/>
    <n v="0"/>
    <m/>
    <n v="0"/>
    <n v="0"/>
    <m/>
  </r>
  <r>
    <n v="3635"/>
    <x v="2"/>
    <x v="9"/>
    <x v="4"/>
    <m/>
    <m/>
    <x v="35"/>
    <x v="6"/>
    <x v="15"/>
    <x v="7"/>
    <m/>
    <m/>
    <m/>
    <m/>
    <m/>
    <n v="0"/>
    <m/>
    <n v="0"/>
    <n v="0"/>
    <n v="0"/>
    <n v="0"/>
    <m/>
    <n v="0"/>
    <m/>
    <n v="0"/>
    <n v="0"/>
    <n v="0"/>
    <n v="0"/>
    <m/>
    <n v="0"/>
    <n v="0"/>
    <m/>
  </r>
  <r>
    <n v="3636"/>
    <x v="2"/>
    <x v="9"/>
    <x v="4"/>
    <m/>
    <m/>
    <x v="35"/>
    <x v="6"/>
    <x v="15"/>
    <x v="7"/>
    <m/>
    <m/>
    <m/>
    <m/>
    <m/>
    <n v="0"/>
    <m/>
    <n v="0"/>
    <n v="0"/>
    <n v="0"/>
    <n v="0"/>
    <m/>
    <n v="0"/>
    <m/>
    <n v="0"/>
    <n v="0"/>
    <n v="0"/>
    <n v="0"/>
    <m/>
    <n v="0"/>
    <n v="0"/>
    <m/>
  </r>
  <r>
    <n v="3637"/>
    <x v="2"/>
    <x v="9"/>
    <x v="4"/>
    <m/>
    <m/>
    <x v="35"/>
    <x v="6"/>
    <x v="15"/>
    <x v="7"/>
    <m/>
    <m/>
    <m/>
    <m/>
    <m/>
    <n v="0"/>
    <m/>
    <n v="0"/>
    <n v="0"/>
    <n v="0"/>
    <n v="0"/>
    <m/>
    <n v="0"/>
    <m/>
    <n v="0"/>
    <n v="0"/>
    <n v="0"/>
    <n v="0"/>
    <m/>
    <n v="0"/>
    <n v="0"/>
    <m/>
  </r>
  <r>
    <n v="3638"/>
    <x v="2"/>
    <x v="9"/>
    <x v="4"/>
    <m/>
    <m/>
    <x v="35"/>
    <x v="6"/>
    <x v="15"/>
    <x v="7"/>
    <m/>
    <m/>
    <m/>
    <m/>
    <m/>
    <n v="0"/>
    <m/>
    <n v="0"/>
    <n v="0"/>
    <n v="0"/>
    <n v="0"/>
    <m/>
    <n v="0"/>
    <m/>
    <n v="0"/>
    <n v="0"/>
    <n v="0"/>
    <n v="0"/>
    <m/>
    <n v="0"/>
    <n v="0"/>
    <m/>
  </r>
  <r>
    <n v="3639"/>
    <x v="2"/>
    <x v="9"/>
    <x v="4"/>
    <m/>
    <m/>
    <x v="35"/>
    <x v="6"/>
    <x v="15"/>
    <x v="7"/>
    <m/>
    <m/>
    <m/>
    <m/>
    <m/>
    <n v="0"/>
    <m/>
    <n v="0"/>
    <n v="0"/>
    <n v="0"/>
    <n v="0"/>
    <m/>
    <n v="0"/>
    <m/>
    <n v="0"/>
    <n v="0"/>
    <n v="0"/>
    <n v="0"/>
    <m/>
    <n v="0"/>
    <n v="0"/>
    <m/>
  </r>
  <r>
    <n v="3640"/>
    <x v="2"/>
    <x v="9"/>
    <x v="4"/>
    <m/>
    <m/>
    <x v="35"/>
    <x v="6"/>
    <x v="15"/>
    <x v="7"/>
    <m/>
    <m/>
    <m/>
    <m/>
    <m/>
    <n v="0"/>
    <m/>
    <n v="0"/>
    <n v="0"/>
    <n v="0"/>
    <n v="0"/>
    <m/>
    <n v="0"/>
    <m/>
    <n v="0"/>
    <n v="0"/>
    <n v="0"/>
    <n v="0"/>
    <m/>
    <n v="0"/>
    <n v="0"/>
    <m/>
  </r>
  <r>
    <n v="3641"/>
    <x v="2"/>
    <x v="9"/>
    <x v="4"/>
    <m/>
    <m/>
    <x v="35"/>
    <x v="6"/>
    <x v="15"/>
    <x v="7"/>
    <m/>
    <m/>
    <m/>
    <m/>
    <m/>
    <n v="0"/>
    <m/>
    <n v="0"/>
    <n v="0"/>
    <n v="0"/>
    <n v="0"/>
    <m/>
    <n v="0"/>
    <m/>
    <n v="0"/>
    <n v="0"/>
    <n v="0"/>
    <n v="0"/>
    <m/>
    <n v="0"/>
    <n v="0"/>
    <m/>
  </r>
  <r>
    <n v="3642"/>
    <x v="2"/>
    <x v="9"/>
    <x v="4"/>
    <m/>
    <m/>
    <x v="35"/>
    <x v="6"/>
    <x v="15"/>
    <x v="7"/>
    <m/>
    <m/>
    <m/>
    <m/>
    <m/>
    <n v="0"/>
    <m/>
    <n v="0"/>
    <n v="0"/>
    <n v="0"/>
    <n v="0"/>
    <m/>
    <n v="0"/>
    <m/>
    <n v="0"/>
    <n v="0"/>
    <n v="0"/>
    <n v="0"/>
    <m/>
    <n v="0"/>
    <n v="0"/>
    <m/>
  </r>
  <r>
    <n v="3643"/>
    <x v="2"/>
    <x v="9"/>
    <x v="4"/>
    <m/>
    <m/>
    <x v="35"/>
    <x v="6"/>
    <x v="15"/>
    <x v="7"/>
    <m/>
    <m/>
    <m/>
    <m/>
    <m/>
    <n v="0"/>
    <m/>
    <n v="0"/>
    <n v="0"/>
    <n v="0"/>
    <n v="0"/>
    <m/>
    <n v="0"/>
    <m/>
    <n v="0"/>
    <n v="0"/>
    <n v="0"/>
    <n v="0"/>
    <m/>
    <n v="0"/>
    <n v="0"/>
    <m/>
  </r>
  <r>
    <n v="3644"/>
    <x v="2"/>
    <x v="9"/>
    <x v="4"/>
    <m/>
    <m/>
    <x v="35"/>
    <x v="6"/>
    <x v="15"/>
    <x v="7"/>
    <m/>
    <m/>
    <m/>
    <m/>
    <m/>
    <n v="0"/>
    <m/>
    <n v="0"/>
    <n v="0"/>
    <n v="0"/>
    <n v="0"/>
    <m/>
    <n v="0"/>
    <m/>
    <n v="0"/>
    <n v="0"/>
    <n v="0"/>
    <n v="0"/>
    <m/>
    <n v="0"/>
    <n v="0"/>
    <m/>
  </r>
  <r>
    <n v="3645"/>
    <x v="2"/>
    <x v="9"/>
    <x v="4"/>
    <m/>
    <m/>
    <x v="35"/>
    <x v="6"/>
    <x v="15"/>
    <x v="7"/>
    <m/>
    <m/>
    <m/>
    <m/>
    <m/>
    <n v="0"/>
    <m/>
    <n v="0"/>
    <n v="0"/>
    <n v="0"/>
    <n v="0"/>
    <m/>
    <n v="0"/>
    <m/>
    <n v="0"/>
    <n v="0"/>
    <n v="0"/>
    <n v="0"/>
    <m/>
    <n v="0"/>
    <n v="0"/>
    <m/>
  </r>
  <r>
    <n v="3646"/>
    <x v="2"/>
    <x v="9"/>
    <x v="4"/>
    <m/>
    <m/>
    <x v="35"/>
    <x v="6"/>
    <x v="15"/>
    <x v="7"/>
    <m/>
    <m/>
    <m/>
    <m/>
    <m/>
    <n v="0"/>
    <m/>
    <n v="0"/>
    <n v="0"/>
    <n v="0"/>
    <n v="0"/>
    <m/>
    <n v="0"/>
    <m/>
    <n v="0"/>
    <n v="0"/>
    <n v="0"/>
    <n v="0"/>
    <m/>
    <n v="0"/>
    <n v="0"/>
    <m/>
  </r>
  <r>
    <n v="3647"/>
    <x v="2"/>
    <x v="9"/>
    <x v="4"/>
    <m/>
    <m/>
    <x v="35"/>
    <x v="6"/>
    <x v="15"/>
    <x v="7"/>
    <m/>
    <m/>
    <m/>
    <m/>
    <m/>
    <n v="0"/>
    <m/>
    <n v="0"/>
    <n v="0"/>
    <n v="0"/>
    <n v="0"/>
    <m/>
    <n v="0"/>
    <m/>
    <n v="0"/>
    <n v="0"/>
    <n v="0"/>
    <n v="0"/>
    <m/>
    <n v="0"/>
    <n v="0"/>
    <m/>
  </r>
  <r>
    <n v="3648"/>
    <x v="2"/>
    <x v="9"/>
    <x v="4"/>
    <m/>
    <m/>
    <x v="35"/>
    <x v="6"/>
    <x v="15"/>
    <x v="7"/>
    <m/>
    <m/>
    <m/>
    <m/>
    <m/>
    <n v="0"/>
    <m/>
    <n v="0"/>
    <n v="0"/>
    <n v="0"/>
    <n v="0"/>
    <m/>
    <n v="0"/>
    <m/>
    <n v="0"/>
    <n v="0"/>
    <n v="0"/>
    <n v="0"/>
    <m/>
    <n v="0"/>
    <n v="0"/>
    <m/>
  </r>
  <r>
    <n v="3649"/>
    <x v="2"/>
    <x v="9"/>
    <x v="4"/>
    <m/>
    <m/>
    <x v="35"/>
    <x v="6"/>
    <x v="15"/>
    <x v="7"/>
    <m/>
    <m/>
    <m/>
    <m/>
    <m/>
    <n v="0"/>
    <m/>
    <n v="0"/>
    <n v="0"/>
    <n v="0"/>
    <n v="0"/>
    <m/>
    <n v="0"/>
    <m/>
    <n v="0"/>
    <n v="0"/>
    <n v="0"/>
    <n v="0"/>
    <m/>
    <n v="0"/>
    <n v="0"/>
    <m/>
  </r>
  <r>
    <n v="3650"/>
    <x v="2"/>
    <x v="9"/>
    <x v="4"/>
    <m/>
    <m/>
    <x v="35"/>
    <x v="6"/>
    <x v="15"/>
    <x v="7"/>
    <m/>
    <m/>
    <m/>
    <m/>
    <m/>
    <n v="0"/>
    <m/>
    <n v="0"/>
    <n v="0"/>
    <n v="0"/>
    <n v="0"/>
    <m/>
    <n v="0"/>
    <m/>
    <n v="0"/>
    <n v="0"/>
    <n v="0"/>
    <n v="0"/>
    <m/>
    <n v="0"/>
    <n v="0"/>
    <m/>
  </r>
  <r>
    <n v="3651"/>
    <x v="2"/>
    <x v="9"/>
    <x v="4"/>
    <m/>
    <m/>
    <x v="35"/>
    <x v="6"/>
    <x v="15"/>
    <x v="7"/>
    <m/>
    <m/>
    <m/>
    <m/>
    <m/>
    <n v="0"/>
    <m/>
    <n v="0"/>
    <n v="0"/>
    <n v="0"/>
    <n v="0"/>
    <m/>
    <n v="0"/>
    <m/>
    <n v="0"/>
    <n v="0"/>
    <n v="0"/>
    <n v="0"/>
    <m/>
    <n v="0"/>
    <n v="0"/>
    <m/>
  </r>
  <r>
    <n v="3652"/>
    <x v="2"/>
    <x v="9"/>
    <x v="4"/>
    <m/>
    <m/>
    <x v="35"/>
    <x v="6"/>
    <x v="15"/>
    <x v="7"/>
    <m/>
    <m/>
    <m/>
    <m/>
    <m/>
    <n v="0"/>
    <m/>
    <n v="0"/>
    <n v="0"/>
    <n v="0"/>
    <n v="0"/>
    <m/>
    <n v="0"/>
    <m/>
    <n v="0"/>
    <n v="0"/>
    <n v="0"/>
    <n v="0"/>
    <m/>
    <n v="0"/>
    <n v="0"/>
    <m/>
  </r>
  <r>
    <n v="3653"/>
    <x v="2"/>
    <x v="9"/>
    <x v="4"/>
    <m/>
    <m/>
    <x v="35"/>
    <x v="6"/>
    <x v="15"/>
    <x v="7"/>
    <m/>
    <m/>
    <m/>
    <m/>
    <m/>
    <n v="0"/>
    <m/>
    <n v="0"/>
    <n v="0"/>
    <n v="0"/>
    <n v="0"/>
    <m/>
    <n v="0"/>
    <m/>
    <n v="0"/>
    <n v="0"/>
    <n v="0"/>
    <n v="0"/>
    <m/>
    <n v="0"/>
    <n v="0"/>
    <m/>
  </r>
  <r>
    <n v="3654"/>
    <x v="2"/>
    <x v="9"/>
    <x v="4"/>
    <m/>
    <m/>
    <x v="35"/>
    <x v="6"/>
    <x v="15"/>
    <x v="7"/>
    <m/>
    <m/>
    <m/>
    <m/>
    <m/>
    <n v="0"/>
    <m/>
    <n v="0"/>
    <n v="0"/>
    <n v="0"/>
    <n v="0"/>
    <m/>
    <n v="0"/>
    <m/>
    <n v="0"/>
    <n v="0"/>
    <n v="0"/>
    <n v="0"/>
    <m/>
    <n v="0"/>
    <n v="0"/>
    <m/>
  </r>
  <r>
    <n v="3655"/>
    <x v="2"/>
    <x v="9"/>
    <x v="4"/>
    <m/>
    <m/>
    <x v="35"/>
    <x v="6"/>
    <x v="15"/>
    <x v="7"/>
    <m/>
    <m/>
    <m/>
    <m/>
    <m/>
    <n v="0"/>
    <m/>
    <n v="0"/>
    <n v="0"/>
    <n v="0"/>
    <n v="0"/>
    <m/>
    <n v="0"/>
    <m/>
    <n v="0"/>
    <n v="0"/>
    <n v="0"/>
    <n v="0"/>
    <m/>
    <n v="0"/>
    <n v="0"/>
    <m/>
  </r>
  <r>
    <n v="3656"/>
    <x v="2"/>
    <x v="9"/>
    <x v="4"/>
    <m/>
    <m/>
    <x v="35"/>
    <x v="6"/>
    <x v="15"/>
    <x v="7"/>
    <m/>
    <m/>
    <m/>
    <m/>
    <m/>
    <n v="0"/>
    <m/>
    <n v="0"/>
    <n v="0"/>
    <n v="0"/>
    <n v="0"/>
    <m/>
    <n v="0"/>
    <m/>
    <n v="0"/>
    <n v="0"/>
    <n v="0"/>
    <n v="0"/>
    <m/>
    <n v="0"/>
    <n v="0"/>
    <m/>
  </r>
  <r>
    <n v="3657"/>
    <x v="2"/>
    <x v="9"/>
    <x v="4"/>
    <m/>
    <m/>
    <x v="35"/>
    <x v="6"/>
    <x v="15"/>
    <x v="7"/>
    <m/>
    <m/>
    <m/>
    <m/>
    <m/>
    <n v="0"/>
    <m/>
    <n v="0"/>
    <n v="0"/>
    <n v="0"/>
    <n v="0"/>
    <m/>
    <n v="0"/>
    <m/>
    <n v="0"/>
    <n v="0"/>
    <n v="0"/>
    <n v="0"/>
    <m/>
    <n v="0"/>
    <n v="0"/>
    <m/>
  </r>
  <r>
    <n v="3658"/>
    <x v="2"/>
    <x v="9"/>
    <x v="4"/>
    <m/>
    <m/>
    <x v="35"/>
    <x v="6"/>
    <x v="15"/>
    <x v="7"/>
    <m/>
    <m/>
    <m/>
    <m/>
    <m/>
    <n v="0"/>
    <m/>
    <n v="0"/>
    <n v="0"/>
    <n v="0"/>
    <n v="0"/>
    <m/>
    <n v="0"/>
    <m/>
    <n v="0"/>
    <n v="0"/>
    <n v="0"/>
    <n v="0"/>
    <m/>
    <n v="0"/>
    <n v="0"/>
    <m/>
  </r>
  <r>
    <n v="3659"/>
    <x v="2"/>
    <x v="9"/>
    <x v="4"/>
    <m/>
    <m/>
    <x v="35"/>
    <x v="6"/>
    <x v="15"/>
    <x v="7"/>
    <m/>
    <m/>
    <m/>
    <m/>
    <m/>
    <n v="0"/>
    <m/>
    <n v="0"/>
    <n v="0"/>
    <n v="0"/>
    <n v="0"/>
    <m/>
    <n v="0"/>
    <m/>
    <n v="0"/>
    <n v="0"/>
    <n v="0"/>
    <n v="0"/>
    <m/>
    <n v="0"/>
    <n v="0"/>
    <m/>
  </r>
  <r>
    <n v="3660"/>
    <x v="2"/>
    <x v="9"/>
    <x v="4"/>
    <m/>
    <m/>
    <x v="35"/>
    <x v="6"/>
    <x v="15"/>
    <x v="7"/>
    <m/>
    <m/>
    <m/>
    <m/>
    <m/>
    <n v="0"/>
    <m/>
    <n v="0"/>
    <n v="0"/>
    <n v="0"/>
    <n v="0"/>
    <m/>
    <n v="0"/>
    <m/>
    <n v="0"/>
    <n v="0"/>
    <n v="0"/>
    <n v="0"/>
    <m/>
    <n v="0"/>
    <n v="0"/>
    <m/>
  </r>
  <r>
    <n v="3661"/>
    <x v="2"/>
    <x v="9"/>
    <x v="4"/>
    <m/>
    <m/>
    <x v="35"/>
    <x v="6"/>
    <x v="15"/>
    <x v="7"/>
    <m/>
    <m/>
    <m/>
    <m/>
    <m/>
    <n v="0"/>
    <m/>
    <n v="0"/>
    <n v="0"/>
    <n v="0"/>
    <n v="0"/>
    <m/>
    <n v="0"/>
    <m/>
    <n v="0"/>
    <n v="0"/>
    <n v="0"/>
    <n v="0"/>
    <m/>
    <n v="0"/>
    <n v="0"/>
    <m/>
  </r>
  <r>
    <n v="3662"/>
    <x v="2"/>
    <x v="9"/>
    <x v="4"/>
    <m/>
    <m/>
    <x v="35"/>
    <x v="6"/>
    <x v="15"/>
    <x v="7"/>
    <m/>
    <m/>
    <m/>
    <m/>
    <m/>
    <n v="0"/>
    <m/>
    <n v="0"/>
    <n v="0"/>
    <n v="0"/>
    <n v="0"/>
    <m/>
    <n v="0"/>
    <m/>
    <n v="0"/>
    <n v="0"/>
    <n v="0"/>
    <n v="0"/>
    <m/>
    <n v="0"/>
    <n v="0"/>
    <m/>
  </r>
  <r>
    <n v="3663"/>
    <x v="2"/>
    <x v="9"/>
    <x v="4"/>
    <m/>
    <m/>
    <x v="35"/>
    <x v="6"/>
    <x v="15"/>
    <x v="7"/>
    <m/>
    <m/>
    <m/>
    <m/>
    <m/>
    <n v="0"/>
    <m/>
    <n v="0"/>
    <n v="0"/>
    <n v="0"/>
    <n v="0"/>
    <m/>
    <n v="0"/>
    <m/>
    <n v="0"/>
    <n v="0"/>
    <n v="0"/>
    <n v="0"/>
    <m/>
    <n v="0"/>
    <n v="0"/>
    <m/>
  </r>
  <r>
    <n v="3664"/>
    <x v="2"/>
    <x v="9"/>
    <x v="4"/>
    <m/>
    <m/>
    <x v="35"/>
    <x v="6"/>
    <x v="15"/>
    <x v="7"/>
    <m/>
    <m/>
    <m/>
    <m/>
    <m/>
    <n v="0"/>
    <m/>
    <n v="0"/>
    <n v="0"/>
    <n v="0"/>
    <n v="0"/>
    <m/>
    <n v="0"/>
    <m/>
    <n v="0"/>
    <n v="0"/>
    <n v="0"/>
    <n v="0"/>
    <m/>
    <n v="0"/>
    <n v="0"/>
    <m/>
  </r>
  <r>
    <n v="3665"/>
    <x v="2"/>
    <x v="9"/>
    <x v="4"/>
    <m/>
    <m/>
    <x v="35"/>
    <x v="6"/>
    <x v="15"/>
    <x v="7"/>
    <m/>
    <m/>
    <m/>
    <m/>
    <m/>
    <n v="0"/>
    <m/>
    <n v="0"/>
    <n v="0"/>
    <n v="0"/>
    <n v="0"/>
    <m/>
    <n v="0"/>
    <m/>
    <n v="0"/>
    <n v="0"/>
    <n v="0"/>
    <n v="0"/>
    <m/>
    <n v="0"/>
    <n v="0"/>
    <m/>
  </r>
  <r>
    <n v="3666"/>
    <x v="2"/>
    <x v="9"/>
    <x v="4"/>
    <m/>
    <m/>
    <x v="35"/>
    <x v="6"/>
    <x v="15"/>
    <x v="7"/>
    <m/>
    <m/>
    <m/>
    <m/>
    <m/>
    <n v="0"/>
    <m/>
    <n v="0"/>
    <n v="0"/>
    <n v="0"/>
    <n v="0"/>
    <m/>
    <n v="0"/>
    <m/>
    <n v="0"/>
    <n v="0"/>
    <n v="0"/>
    <n v="0"/>
    <m/>
    <n v="0"/>
    <n v="0"/>
    <m/>
  </r>
  <r>
    <n v="3667"/>
    <x v="2"/>
    <x v="9"/>
    <x v="4"/>
    <m/>
    <m/>
    <x v="35"/>
    <x v="6"/>
    <x v="15"/>
    <x v="7"/>
    <m/>
    <m/>
    <m/>
    <m/>
    <m/>
    <n v="0"/>
    <m/>
    <n v="0"/>
    <n v="0"/>
    <n v="0"/>
    <n v="0"/>
    <m/>
    <n v="0"/>
    <m/>
    <n v="0"/>
    <n v="0"/>
    <n v="0"/>
    <n v="0"/>
    <m/>
    <n v="0"/>
    <n v="0"/>
    <m/>
  </r>
  <r>
    <n v="3668"/>
    <x v="2"/>
    <x v="9"/>
    <x v="4"/>
    <m/>
    <m/>
    <x v="35"/>
    <x v="6"/>
    <x v="15"/>
    <x v="7"/>
    <m/>
    <m/>
    <m/>
    <m/>
    <m/>
    <n v="0"/>
    <m/>
    <n v="0"/>
    <n v="0"/>
    <n v="0"/>
    <n v="0"/>
    <m/>
    <n v="0"/>
    <m/>
    <n v="0"/>
    <n v="0"/>
    <n v="0"/>
    <n v="0"/>
    <m/>
    <n v="0"/>
    <n v="0"/>
    <m/>
  </r>
  <r>
    <n v="3669"/>
    <x v="2"/>
    <x v="9"/>
    <x v="4"/>
    <m/>
    <m/>
    <x v="35"/>
    <x v="6"/>
    <x v="15"/>
    <x v="7"/>
    <m/>
    <m/>
    <m/>
    <m/>
    <m/>
    <n v="0"/>
    <m/>
    <n v="0"/>
    <n v="0"/>
    <n v="0"/>
    <n v="0"/>
    <m/>
    <n v="0"/>
    <m/>
    <n v="0"/>
    <n v="0"/>
    <n v="0"/>
    <n v="0"/>
    <m/>
    <n v="0"/>
    <n v="0"/>
    <m/>
  </r>
  <r>
    <n v="3670"/>
    <x v="2"/>
    <x v="9"/>
    <x v="4"/>
    <m/>
    <m/>
    <x v="35"/>
    <x v="6"/>
    <x v="15"/>
    <x v="7"/>
    <m/>
    <m/>
    <m/>
    <m/>
    <m/>
    <n v="0"/>
    <m/>
    <n v="0"/>
    <n v="0"/>
    <n v="0"/>
    <n v="0"/>
    <m/>
    <n v="0"/>
    <m/>
    <n v="0"/>
    <n v="0"/>
    <n v="0"/>
    <n v="0"/>
    <m/>
    <n v="0"/>
    <n v="0"/>
    <m/>
  </r>
  <r>
    <n v="3671"/>
    <x v="2"/>
    <x v="9"/>
    <x v="4"/>
    <m/>
    <m/>
    <x v="35"/>
    <x v="6"/>
    <x v="15"/>
    <x v="7"/>
    <m/>
    <m/>
    <m/>
    <m/>
    <m/>
    <n v="0"/>
    <m/>
    <n v="0"/>
    <n v="0"/>
    <n v="0"/>
    <n v="0"/>
    <m/>
    <n v="0"/>
    <m/>
    <n v="0"/>
    <n v="0"/>
    <n v="0"/>
    <n v="0"/>
    <m/>
    <n v="0"/>
    <n v="0"/>
    <m/>
  </r>
  <r>
    <n v="3672"/>
    <x v="2"/>
    <x v="9"/>
    <x v="4"/>
    <m/>
    <m/>
    <x v="35"/>
    <x v="6"/>
    <x v="15"/>
    <x v="7"/>
    <m/>
    <m/>
    <m/>
    <m/>
    <m/>
    <n v="0"/>
    <m/>
    <n v="0"/>
    <n v="0"/>
    <n v="0"/>
    <n v="0"/>
    <m/>
    <n v="0"/>
    <m/>
    <n v="0"/>
    <n v="0"/>
    <n v="0"/>
    <n v="0"/>
    <m/>
    <n v="0"/>
    <n v="0"/>
    <m/>
  </r>
  <r>
    <n v="3673"/>
    <x v="2"/>
    <x v="9"/>
    <x v="4"/>
    <m/>
    <m/>
    <x v="35"/>
    <x v="6"/>
    <x v="15"/>
    <x v="7"/>
    <m/>
    <m/>
    <m/>
    <m/>
    <m/>
    <n v="0"/>
    <m/>
    <n v="0"/>
    <n v="0"/>
    <n v="0"/>
    <n v="0"/>
    <m/>
    <n v="0"/>
    <m/>
    <n v="0"/>
    <n v="0"/>
    <n v="0"/>
    <n v="0"/>
    <m/>
    <n v="0"/>
    <n v="0"/>
    <m/>
  </r>
  <r>
    <n v="3674"/>
    <x v="2"/>
    <x v="9"/>
    <x v="4"/>
    <m/>
    <m/>
    <x v="35"/>
    <x v="6"/>
    <x v="15"/>
    <x v="7"/>
    <m/>
    <m/>
    <m/>
    <m/>
    <m/>
    <n v="0"/>
    <m/>
    <n v="0"/>
    <n v="0"/>
    <n v="0"/>
    <n v="0"/>
    <m/>
    <n v="0"/>
    <m/>
    <n v="0"/>
    <n v="0"/>
    <n v="0"/>
    <n v="0"/>
    <m/>
    <n v="0"/>
    <n v="0"/>
    <m/>
  </r>
  <r>
    <n v="3675"/>
    <x v="2"/>
    <x v="9"/>
    <x v="4"/>
    <m/>
    <m/>
    <x v="35"/>
    <x v="6"/>
    <x v="15"/>
    <x v="7"/>
    <m/>
    <m/>
    <m/>
    <m/>
    <m/>
    <n v="0"/>
    <m/>
    <n v="0"/>
    <n v="0"/>
    <n v="0"/>
    <n v="0"/>
    <m/>
    <n v="0"/>
    <m/>
    <n v="0"/>
    <n v="0"/>
    <n v="0"/>
    <n v="0"/>
    <m/>
    <n v="0"/>
    <n v="0"/>
    <m/>
  </r>
  <r>
    <n v="3676"/>
    <x v="2"/>
    <x v="9"/>
    <x v="4"/>
    <m/>
    <m/>
    <x v="35"/>
    <x v="6"/>
    <x v="15"/>
    <x v="7"/>
    <m/>
    <m/>
    <m/>
    <m/>
    <m/>
    <n v="0"/>
    <m/>
    <n v="0"/>
    <n v="0"/>
    <n v="0"/>
    <n v="0"/>
    <m/>
    <n v="0"/>
    <m/>
    <n v="0"/>
    <n v="0"/>
    <n v="0"/>
    <n v="0"/>
    <m/>
    <n v="0"/>
    <n v="0"/>
    <m/>
  </r>
  <r>
    <n v="3677"/>
    <x v="2"/>
    <x v="9"/>
    <x v="4"/>
    <m/>
    <m/>
    <x v="35"/>
    <x v="6"/>
    <x v="15"/>
    <x v="7"/>
    <m/>
    <m/>
    <m/>
    <m/>
    <m/>
    <n v="0"/>
    <m/>
    <n v="0"/>
    <n v="0"/>
    <n v="0"/>
    <n v="0"/>
    <m/>
    <n v="0"/>
    <m/>
    <n v="0"/>
    <n v="0"/>
    <n v="0"/>
    <n v="0"/>
    <m/>
    <n v="0"/>
    <n v="0"/>
    <m/>
  </r>
  <r>
    <n v="3678"/>
    <x v="2"/>
    <x v="9"/>
    <x v="4"/>
    <m/>
    <m/>
    <x v="35"/>
    <x v="6"/>
    <x v="15"/>
    <x v="7"/>
    <m/>
    <m/>
    <m/>
    <m/>
    <m/>
    <n v="0"/>
    <m/>
    <n v="0"/>
    <n v="0"/>
    <n v="0"/>
    <n v="0"/>
    <m/>
    <n v="0"/>
    <m/>
    <n v="0"/>
    <n v="0"/>
    <n v="0"/>
    <n v="0"/>
    <m/>
    <n v="0"/>
    <n v="0"/>
    <m/>
  </r>
  <r>
    <n v="3679"/>
    <x v="2"/>
    <x v="9"/>
    <x v="4"/>
    <m/>
    <m/>
    <x v="35"/>
    <x v="6"/>
    <x v="15"/>
    <x v="7"/>
    <m/>
    <m/>
    <m/>
    <m/>
    <m/>
    <n v="0"/>
    <m/>
    <n v="0"/>
    <n v="0"/>
    <n v="0"/>
    <n v="0"/>
    <m/>
    <n v="0"/>
    <m/>
    <n v="0"/>
    <n v="0"/>
    <n v="0"/>
    <n v="0"/>
    <m/>
    <n v="0"/>
    <n v="0"/>
    <m/>
  </r>
  <r>
    <n v="3680"/>
    <x v="2"/>
    <x v="9"/>
    <x v="4"/>
    <m/>
    <m/>
    <x v="35"/>
    <x v="6"/>
    <x v="15"/>
    <x v="7"/>
    <m/>
    <m/>
    <m/>
    <m/>
    <m/>
    <n v="0"/>
    <m/>
    <n v="0"/>
    <n v="0"/>
    <n v="0"/>
    <n v="0"/>
    <m/>
    <n v="0"/>
    <m/>
    <n v="0"/>
    <n v="0"/>
    <n v="0"/>
    <n v="0"/>
    <m/>
    <n v="0"/>
    <n v="0"/>
    <m/>
  </r>
  <r>
    <n v="3681"/>
    <x v="2"/>
    <x v="9"/>
    <x v="4"/>
    <m/>
    <m/>
    <x v="35"/>
    <x v="6"/>
    <x v="15"/>
    <x v="7"/>
    <m/>
    <m/>
    <m/>
    <m/>
    <m/>
    <n v="0"/>
    <m/>
    <n v="0"/>
    <n v="0"/>
    <n v="0"/>
    <n v="0"/>
    <m/>
    <n v="0"/>
    <m/>
    <n v="0"/>
    <n v="0"/>
    <n v="0"/>
    <n v="0"/>
    <m/>
    <n v="0"/>
    <n v="0"/>
    <m/>
  </r>
  <r>
    <n v="3682"/>
    <x v="2"/>
    <x v="9"/>
    <x v="4"/>
    <m/>
    <m/>
    <x v="35"/>
    <x v="6"/>
    <x v="15"/>
    <x v="7"/>
    <m/>
    <m/>
    <m/>
    <m/>
    <m/>
    <n v="0"/>
    <m/>
    <n v="0"/>
    <n v="0"/>
    <n v="0"/>
    <n v="0"/>
    <m/>
    <n v="0"/>
    <m/>
    <n v="0"/>
    <n v="0"/>
    <n v="0"/>
    <n v="0"/>
    <m/>
    <n v="0"/>
    <n v="0"/>
    <m/>
  </r>
  <r>
    <n v="3683"/>
    <x v="2"/>
    <x v="9"/>
    <x v="4"/>
    <m/>
    <m/>
    <x v="35"/>
    <x v="6"/>
    <x v="15"/>
    <x v="7"/>
    <m/>
    <m/>
    <m/>
    <m/>
    <m/>
    <n v="0"/>
    <m/>
    <n v="0"/>
    <n v="0"/>
    <n v="0"/>
    <n v="0"/>
    <m/>
    <n v="0"/>
    <m/>
    <n v="0"/>
    <n v="0"/>
    <n v="0"/>
    <n v="0"/>
    <m/>
    <n v="0"/>
    <n v="0"/>
    <m/>
  </r>
  <r>
    <n v="3684"/>
    <x v="2"/>
    <x v="9"/>
    <x v="4"/>
    <m/>
    <m/>
    <x v="35"/>
    <x v="6"/>
    <x v="15"/>
    <x v="7"/>
    <m/>
    <m/>
    <m/>
    <m/>
    <m/>
    <n v="0"/>
    <m/>
    <n v="0"/>
    <n v="0"/>
    <n v="0"/>
    <n v="0"/>
    <m/>
    <n v="0"/>
    <m/>
    <n v="0"/>
    <n v="0"/>
    <n v="0"/>
    <n v="0"/>
    <m/>
    <n v="0"/>
    <n v="0"/>
    <m/>
  </r>
  <r>
    <n v="3685"/>
    <x v="2"/>
    <x v="9"/>
    <x v="4"/>
    <m/>
    <m/>
    <x v="35"/>
    <x v="6"/>
    <x v="15"/>
    <x v="7"/>
    <m/>
    <m/>
    <m/>
    <m/>
    <m/>
    <n v="0"/>
    <m/>
    <n v="0"/>
    <n v="0"/>
    <n v="0"/>
    <n v="0"/>
    <m/>
    <n v="0"/>
    <m/>
    <n v="0"/>
    <n v="0"/>
    <n v="0"/>
    <n v="0"/>
    <m/>
    <n v="0"/>
    <n v="0"/>
    <m/>
  </r>
  <r>
    <n v="3686"/>
    <x v="2"/>
    <x v="9"/>
    <x v="4"/>
    <m/>
    <m/>
    <x v="35"/>
    <x v="6"/>
    <x v="15"/>
    <x v="7"/>
    <m/>
    <m/>
    <m/>
    <m/>
    <m/>
    <n v="0"/>
    <m/>
    <n v="0"/>
    <n v="0"/>
    <n v="0"/>
    <n v="0"/>
    <m/>
    <n v="0"/>
    <m/>
    <n v="0"/>
    <n v="0"/>
    <n v="0"/>
    <n v="0"/>
    <m/>
    <n v="0"/>
    <n v="0"/>
    <m/>
  </r>
  <r>
    <n v="3687"/>
    <x v="2"/>
    <x v="9"/>
    <x v="4"/>
    <m/>
    <m/>
    <x v="35"/>
    <x v="6"/>
    <x v="15"/>
    <x v="7"/>
    <m/>
    <m/>
    <m/>
    <m/>
    <m/>
    <n v="0"/>
    <m/>
    <n v="0"/>
    <n v="0"/>
    <n v="0"/>
    <n v="0"/>
    <m/>
    <n v="0"/>
    <m/>
    <n v="0"/>
    <n v="0"/>
    <n v="0"/>
    <n v="0"/>
    <m/>
    <n v="0"/>
    <n v="0"/>
    <m/>
  </r>
  <r>
    <n v="3688"/>
    <x v="2"/>
    <x v="9"/>
    <x v="4"/>
    <m/>
    <m/>
    <x v="35"/>
    <x v="6"/>
    <x v="15"/>
    <x v="7"/>
    <m/>
    <m/>
    <m/>
    <m/>
    <m/>
    <n v="0"/>
    <m/>
    <n v="0"/>
    <n v="0"/>
    <n v="0"/>
    <n v="0"/>
    <m/>
    <n v="0"/>
    <m/>
    <n v="0"/>
    <n v="0"/>
    <n v="0"/>
    <n v="0"/>
    <m/>
    <n v="0"/>
    <n v="0"/>
    <m/>
  </r>
  <r>
    <n v="3689"/>
    <x v="2"/>
    <x v="9"/>
    <x v="4"/>
    <m/>
    <m/>
    <x v="35"/>
    <x v="6"/>
    <x v="15"/>
    <x v="7"/>
    <m/>
    <m/>
    <m/>
    <m/>
    <m/>
    <n v="0"/>
    <m/>
    <n v="0"/>
    <n v="0"/>
    <n v="0"/>
    <n v="0"/>
    <m/>
    <n v="0"/>
    <m/>
    <n v="0"/>
    <n v="0"/>
    <n v="0"/>
    <n v="0"/>
    <m/>
    <n v="0"/>
    <n v="0"/>
    <m/>
  </r>
  <r>
    <n v="3690"/>
    <x v="2"/>
    <x v="9"/>
    <x v="4"/>
    <m/>
    <m/>
    <x v="35"/>
    <x v="6"/>
    <x v="15"/>
    <x v="7"/>
    <m/>
    <m/>
    <m/>
    <m/>
    <m/>
    <n v="0"/>
    <m/>
    <n v="0"/>
    <n v="0"/>
    <n v="0"/>
    <n v="0"/>
    <m/>
    <n v="0"/>
    <m/>
    <n v="0"/>
    <n v="0"/>
    <n v="0"/>
    <n v="0"/>
    <m/>
    <n v="0"/>
    <n v="0"/>
    <m/>
  </r>
  <r>
    <n v="3691"/>
    <x v="2"/>
    <x v="9"/>
    <x v="4"/>
    <m/>
    <m/>
    <x v="35"/>
    <x v="6"/>
    <x v="15"/>
    <x v="7"/>
    <m/>
    <m/>
    <m/>
    <m/>
    <m/>
    <n v="0"/>
    <m/>
    <n v="0"/>
    <n v="0"/>
    <n v="0"/>
    <n v="0"/>
    <m/>
    <n v="0"/>
    <m/>
    <n v="0"/>
    <n v="0"/>
    <n v="0"/>
    <n v="0"/>
    <m/>
    <n v="0"/>
    <n v="0"/>
    <m/>
  </r>
  <r>
    <n v="3692"/>
    <x v="2"/>
    <x v="9"/>
    <x v="4"/>
    <m/>
    <m/>
    <x v="35"/>
    <x v="6"/>
    <x v="15"/>
    <x v="7"/>
    <m/>
    <m/>
    <m/>
    <m/>
    <m/>
    <n v="0"/>
    <m/>
    <n v="0"/>
    <n v="0"/>
    <n v="0"/>
    <n v="0"/>
    <m/>
    <n v="0"/>
    <m/>
    <n v="0"/>
    <n v="0"/>
    <n v="0"/>
    <n v="0"/>
    <m/>
    <n v="0"/>
    <n v="0"/>
    <m/>
  </r>
  <r>
    <n v="3693"/>
    <x v="2"/>
    <x v="9"/>
    <x v="4"/>
    <m/>
    <m/>
    <x v="35"/>
    <x v="6"/>
    <x v="15"/>
    <x v="7"/>
    <m/>
    <m/>
    <m/>
    <m/>
    <m/>
    <n v="0"/>
    <m/>
    <n v="0"/>
    <n v="0"/>
    <n v="0"/>
    <n v="0"/>
    <m/>
    <n v="0"/>
    <m/>
    <n v="0"/>
    <n v="0"/>
    <n v="0"/>
    <n v="0"/>
    <m/>
    <n v="0"/>
    <n v="0"/>
    <m/>
  </r>
  <r>
    <n v="3694"/>
    <x v="2"/>
    <x v="9"/>
    <x v="4"/>
    <m/>
    <m/>
    <x v="35"/>
    <x v="6"/>
    <x v="15"/>
    <x v="7"/>
    <m/>
    <m/>
    <m/>
    <m/>
    <m/>
    <n v="0"/>
    <m/>
    <n v="0"/>
    <n v="0"/>
    <n v="0"/>
    <n v="0"/>
    <m/>
    <n v="0"/>
    <m/>
    <n v="0"/>
    <n v="0"/>
    <n v="0"/>
    <n v="0"/>
    <m/>
    <n v="0"/>
    <n v="0"/>
    <m/>
  </r>
  <r>
    <n v="3695"/>
    <x v="2"/>
    <x v="9"/>
    <x v="4"/>
    <m/>
    <m/>
    <x v="35"/>
    <x v="6"/>
    <x v="15"/>
    <x v="7"/>
    <m/>
    <m/>
    <m/>
    <m/>
    <m/>
    <n v="0"/>
    <m/>
    <n v="0"/>
    <n v="0"/>
    <n v="0"/>
    <n v="0"/>
    <m/>
    <n v="0"/>
    <m/>
    <n v="0"/>
    <n v="0"/>
    <n v="0"/>
    <n v="0"/>
    <m/>
    <n v="0"/>
    <n v="0"/>
    <m/>
  </r>
  <r>
    <n v="3696"/>
    <x v="2"/>
    <x v="9"/>
    <x v="4"/>
    <m/>
    <m/>
    <x v="35"/>
    <x v="6"/>
    <x v="15"/>
    <x v="7"/>
    <m/>
    <m/>
    <m/>
    <m/>
    <m/>
    <n v="0"/>
    <m/>
    <n v="0"/>
    <n v="0"/>
    <n v="0"/>
    <n v="0"/>
    <m/>
    <n v="0"/>
    <m/>
    <n v="0"/>
    <n v="0"/>
    <n v="0"/>
    <n v="0"/>
    <m/>
    <n v="0"/>
    <n v="0"/>
    <m/>
  </r>
  <r>
    <n v="3697"/>
    <x v="2"/>
    <x v="9"/>
    <x v="4"/>
    <m/>
    <m/>
    <x v="35"/>
    <x v="6"/>
    <x v="15"/>
    <x v="7"/>
    <m/>
    <m/>
    <m/>
    <m/>
    <m/>
    <n v="0"/>
    <m/>
    <n v="0"/>
    <n v="0"/>
    <n v="0"/>
    <n v="0"/>
    <m/>
    <n v="0"/>
    <m/>
    <n v="0"/>
    <n v="0"/>
    <n v="0"/>
    <n v="0"/>
    <m/>
    <n v="0"/>
    <n v="0"/>
    <m/>
  </r>
  <r>
    <n v="3698"/>
    <x v="2"/>
    <x v="9"/>
    <x v="4"/>
    <m/>
    <m/>
    <x v="35"/>
    <x v="6"/>
    <x v="15"/>
    <x v="7"/>
    <m/>
    <m/>
    <m/>
    <m/>
    <m/>
    <n v="0"/>
    <m/>
    <n v="0"/>
    <n v="0"/>
    <n v="0"/>
    <n v="0"/>
    <m/>
    <n v="0"/>
    <m/>
    <n v="0"/>
    <n v="0"/>
    <n v="0"/>
    <n v="0"/>
    <m/>
    <n v="0"/>
    <n v="0"/>
    <m/>
  </r>
  <r>
    <n v="3699"/>
    <x v="2"/>
    <x v="9"/>
    <x v="4"/>
    <m/>
    <m/>
    <x v="35"/>
    <x v="6"/>
    <x v="15"/>
    <x v="7"/>
    <m/>
    <m/>
    <m/>
    <m/>
    <m/>
    <n v="0"/>
    <m/>
    <n v="0"/>
    <n v="0"/>
    <n v="0"/>
    <n v="0"/>
    <m/>
    <n v="0"/>
    <m/>
    <n v="0"/>
    <n v="0"/>
    <n v="0"/>
    <n v="0"/>
    <m/>
    <n v="0"/>
    <n v="0"/>
    <m/>
  </r>
  <r>
    <n v="3700"/>
    <x v="2"/>
    <x v="9"/>
    <x v="4"/>
    <m/>
    <m/>
    <x v="35"/>
    <x v="6"/>
    <x v="15"/>
    <x v="7"/>
    <m/>
    <m/>
    <m/>
    <m/>
    <m/>
    <n v="0"/>
    <m/>
    <n v="0"/>
    <n v="0"/>
    <n v="0"/>
    <n v="0"/>
    <m/>
    <n v="0"/>
    <m/>
    <n v="0"/>
    <n v="0"/>
    <n v="0"/>
    <n v="0"/>
    <m/>
    <n v="0"/>
    <n v="0"/>
    <m/>
  </r>
  <r>
    <n v="3701"/>
    <x v="2"/>
    <x v="9"/>
    <x v="4"/>
    <m/>
    <m/>
    <x v="35"/>
    <x v="6"/>
    <x v="15"/>
    <x v="7"/>
    <m/>
    <m/>
    <m/>
    <m/>
    <m/>
    <n v="0"/>
    <m/>
    <n v="0"/>
    <n v="0"/>
    <n v="0"/>
    <n v="0"/>
    <m/>
    <n v="0"/>
    <m/>
    <n v="0"/>
    <n v="0"/>
    <n v="0"/>
    <n v="0"/>
    <m/>
    <n v="0"/>
    <n v="0"/>
    <m/>
  </r>
  <r>
    <n v="3702"/>
    <x v="2"/>
    <x v="9"/>
    <x v="4"/>
    <m/>
    <m/>
    <x v="35"/>
    <x v="6"/>
    <x v="15"/>
    <x v="7"/>
    <m/>
    <m/>
    <m/>
    <m/>
    <m/>
    <n v="0"/>
    <m/>
    <n v="0"/>
    <n v="0"/>
    <n v="0"/>
    <n v="0"/>
    <m/>
    <n v="0"/>
    <m/>
    <n v="0"/>
    <n v="0"/>
    <n v="0"/>
    <n v="0"/>
    <m/>
    <n v="0"/>
    <n v="0"/>
    <m/>
  </r>
  <r>
    <n v="3703"/>
    <x v="2"/>
    <x v="9"/>
    <x v="4"/>
    <m/>
    <m/>
    <x v="35"/>
    <x v="6"/>
    <x v="15"/>
    <x v="7"/>
    <m/>
    <m/>
    <m/>
    <m/>
    <m/>
    <n v="0"/>
    <m/>
    <n v="0"/>
    <n v="0"/>
    <n v="0"/>
    <n v="0"/>
    <m/>
    <n v="0"/>
    <m/>
    <n v="0"/>
    <n v="0"/>
    <n v="0"/>
    <n v="0"/>
    <m/>
    <n v="0"/>
    <n v="0"/>
    <m/>
  </r>
  <r>
    <n v="3704"/>
    <x v="2"/>
    <x v="9"/>
    <x v="4"/>
    <m/>
    <m/>
    <x v="35"/>
    <x v="6"/>
    <x v="15"/>
    <x v="7"/>
    <m/>
    <m/>
    <m/>
    <m/>
    <m/>
    <n v="0"/>
    <m/>
    <n v="0"/>
    <n v="0"/>
    <n v="0"/>
    <n v="0"/>
    <m/>
    <n v="0"/>
    <m/>
    <n v="0"/>
    <n v="0"/>
    <n v="0"/>
    <n v="0"/>
    <m/>
    <n v="0"/>
    <n v="0"/>
    <m/>
  </r>
  <r>
    <n v="3705"/>
    <x v="2"/>
    <x v="9"/>
    <x v="4"/>
    <m/>
    <m/>
    <x v="35"/>
    <x v="6"/>
    <x v="15"/>
    <x v="7"/>
    <m/>
    <m/>
    <m/>
    <m/>
    <m/>
    <n v="0"/>
    <m/>
    <n v="0"/>
    <n v="0"/>
    <n v="0"/>
    <n v="0"/>
    <m/>
    <n v="0"/>
    <m/>
    <n v="0"/>
    <n v="0"/>
    <n v="0"/>
    <n v="0"/>
    <m/>
    <n v="0"/>
    <n v="0"/>
    <m/>
  </r>
  <r>
    <n v="3706"/>
    <x v="2"/>
    <x v="9"/>
    <x v="4"/>
    <m/>
    <m/>
    <x v="35"/>
    <x v="6"/>
    <x v="15"/>
    <x v="7"/>
    <m/>
    <m/>
    <m/>
    <m/>
    <m/>
    <n v="0"/>
    <m/>
    <n v="0"/>
    <n v="0"/>
    <n v="0"/>
    <n v="0"/>
    <m/>
    <n v="0"/>
    <m/>
    <n v="0"/>
    <n v="0"/>
    <n v="0"/>
    <n v="0"/>
    <m/>
    <n v="0"/>
    <n v="0"/>
    <m/>
  </r>
  <r>
    <n v="3707"/>
    <x v="2"/>
    <x v="9"/>
    <x v="4"/>
    <m/>
    <m/>
    <x v="35"/>
    <x v="6"/>
    <x v="15"/>
    <x v="7"/>
    <m/>
    <m/>
    <m/>
    <m/>
    <m/>
    <n v="0"/>
    <m/>
    <n v="0"/>
    <n v="0"/>
    <n v="0"/>
    <n v="0"/>
    <m/>
    <n v="0"/>
    <m/>
    <n v="0"/>
    <n v="0"/>
    <n v="0"/>
    <n v="0"/>
    <m/>
    <n v="0"/>
    <n v="0"/>
    <m/>
  </r>
  <r>
    <n v="3708"/>
    <x v="2"/>
    <x v="9"/>
    <x v="4"/>
    <m/>
    <m/>
    <x v="35"/>
    <x v="6"/>
    <x v="15"/>
    <x v="7"/>
    <m/>
    <m/>
    <m/>
    <m/>
    <m/>
    <n v="0"/>
    <m/>
    <n v="0"/>
    <n v="0"/>
    <n v="0"/>
    <n v="0"/>
    <m/>
    <n v="0"/>
    <m/>
    <n v="0"/>
    <n v="0"/>
    <n v="0"/>
    <n v="0"/>
    <m/>
    <n v="0"/>
    <n v="0"/>
    <m/>
  </r>
  <r>
    <n v="3709"/>
    <x v="2"/>
    <x v="9"/>
    <x v="4"/>
    <m/>
    <m/>
    <x v="35"/>
    <x v="6"/>
    <x v="15"/>
    <x v="7"/>
    <m/>
    <m/>
    <m/>
    <m/>
    <m/>
    <n v="0"/>
    <m/>
    <n v="0"/>
    <n v="0"/>
    <n v="0"/>
    <n v="0"/>
    <m/>
    <n v="0"/>
    <m/>
    <n v="0"/>
    <n v="0"/>
    <n v="0"/>
    <n v="0"/>
    <m/>
    <n v="0"/>
    <n v="0"/>
    <m/>
  </r>
  <r>
    <n v="3710"/>
    <x v="2"/>
    <x v="9"/>
    <x v="4"/>
    <m/>
    <m/>
    <x v="35"/>
    <x v="6"/>
    <x v="15"/>
    <x v="7"/>
    <m/>
    <m/>
    <m/>
    <m/>
    <m/>
    <n v="0"/>
    <m/>
    <n v="0"/>
    <n v="0"/>
    <n v="0"/>
    <n v="0"/>
    <m/>
    <n v="0"/>
    <m/>
    <n v="0"/>
    <n v="0"/>
    <n v="0"/>
    <n v="0"/>
    <m/>
    <n v="0"/>
    <n v="0"/>
    <m/>
  </r>
  <r>
    <n v="3711"/>
    <x v="2"/>
    <x v="9"/>
    <x v="4"/>
    <m/>
    <m/>
    <x v="35"/>
    <x v="6"/>
    <x v="15"/>
    <x v="7"/>
    <m/>
    <m/>
    <m/>
    <m/>
    <m/>
    <n v="0"/>
    <m/>
    <n v="0"/>
    <n v="0"/>
    <n v="0"/>
    <n v="0"/>
    <m/>
    <n v="0"/>
    <m/>
    <n v="0"/>
    <n v="0"/>
    <n v="0"/>
    <n v="0"/>
    <m/>
    <n v="0"/>
    <n v="0"/>
    <m/>
  </r>
  <r>
    <n v="3712"/>
    <x v="2"/>
    <x v="9"/>
    <x v="4"/>
    <m/>
    <m/>
    <x v="35"/>
    <x v="6"/>
    <x v="15"/>
    <x v="7"/>
    <m/>
    <m/>
    <m/>
    <m/>
    <m/>
    <n v="0"/>
    <m/>
    <n v="0"/>
    <n v="0"/>
    <n v="0"/>
    <n v="0"/>
    <m/>
    <n v="0"/>
    <m/>
    <n v="0"/>
    <n v="0"/>
    <n v="0"/>
    <n v="0"/>
    <m/>
    <n v="0"/>
    <n v="0"/>
    <m/>
  </r>
  <r>
    <n v="3713"/>
    <x v="2"/>
    <x v="9"/>
    <x v="4"/>
    <m/>
    <m/>
    <x v="35"/>
    <x v="6"/>
    <x v="15"/>
    <x v="7"/>
    <m/>
    <m/>
    <m/>
    <m/>
    <m/>
    <n v="0"/>
    <m/>
    <n v="0"/>
    <n v="0"/>
    <n v="0"/>
    <n v="0"/>
    <m/>
    <n v="0"/>
    <m/>
    <n v="0"/>
    <n v="0"/>
    <n v="0"/>
    <n v="0"/>
    <m/>
    <n v="0"/>
    <n v="0"/>
    <m/>
  </r>
  <r>
    <n v="3714"/>
    <x v="2"/>
    <x v="9"/>
    <x v="4"/>
    <m/>
    <m/>
    <x v="35"/>
    <x v="6"/>
    <x v="15"/>
    <x v="7"/>
    <m/>
    <m/>
    <m/>
    <m/>
    <m/>
    <n v="0"/>
    <m/>
    <n v="0"/>
    <n v="0"/>
    <n v="0"/>
    <n v="0"/>
    <m/>
    <n v="0"/>
    <m/>
    <n v="0"/>
    <n v="0"/>
    <n v="0"/>
    <n v="0"/>
    <m/>
    <n v="0"/>
    <n v="0"/>
    <m/>
  </r>
  <r>
    <n v="3715"/>
    <x v="2"/>
    <x v="9"/>
    <x v="4"/>
    <m/>
    <m/>
    <x v="35"/>
    <x v="6"/>
    <x v="15"/>
    <x v="7"/>
    <m/>
    <m/>
    <m/>
    <m/>
    <m/>
    <n v="0"/>
    <m/>
    <n v="0"/>
    <n v="0"/>
    <n v="0"/>
    <n v="0"/>
    <m/>
    <n v="0"/>
    <m/>
    <n v="0"/>
    <n v="0"/>
    <n v="0"/>
    <n v="0"/>
    <m/>
    <n v="0"/>
    <n v="0"/>
    <m/>
  </r>
  <r>
    <n v="3716"/>
    <x v="2"/>
    <x v="9"/>
    <x v="4"/>
    <m/>
    <m/>
    <x v="35"/>
    <x v="6"/>
    <x v="15"/>
    <x v="7"/>
    <m/>
    <m/>
    <m/>
    <m/>
    <m/>
    <n v="0"/>
    <m/>
    <n v="0"/>
    <n v="0"/>
    <n v="0"/>
    <n v="0"/>
    <m/>
    <n v="0"/>
    <m/>
    <n v="0"/>
    <n v="0"/>
    <n v="0"/>
    <n v="0"/>
    <m/>
    <n v="0"/>
    <n v="0"/>
    <m/>
  </r>
  <r>
    <n v="3717"/>
    <x v="2"/>
    <x v="9"/>
    <x v="4"/>
    <m/>
    <m/>
    <x v="35"/>
    <x v="6"/>
    <x v="15"/>
    <x v="7"/>
    <m/>
    <m/>
    <m/>
    <m/>
    <m/>
    <n v="0"/>
    <m/>
    <n v="0"/>
    <n v="0"/>
    <n v="0"/>
    <n v="0"/>
    <m/>
    <n v="0"/>
    <m/>
    <n v="0"/>
    <n v="0"/>
    <n v="0"/>
    <n v="0"/>
    <m/>
    <n v="0"/>
    <n v="0"/>
    <m/>
  </r>
  <r>
    <n v="3718"/>
    <x v="2"/>
    <x v="9"/>
    <x v="4"/>
    <m/>
    <m/>
    <x v="35"/>
    <x v="6"/>
    <x v="15"/>
    <x v="7"/>
    <m/>
    <m/>
    <m/>
    <m/>
    <m/>
    <n v="0"/>
    <m/>
    <n v="0"/>
    <n v="0"/>
    <n v="0"/>
    <n v="0"/>
    <m/>
    <n v="0"/>
    <m/>
    <n v="0"/>
    <n v="0"/>
    <n v="0"/>
    <n v="0"/>
    <m/>
    <n v="0"/>
    <n v="0"/>
    <m/>
  </r>
  <r>
    <n v="3719"/>
    <x v="2"/>
    <x v="9"/>
    <x v="4"/>
    <m/>
    <m/>
    <x v="35"/>
    <x v="6"/>
    <x v="15"/>
    <x v="7"/>
    <m/>
    <m/>
    <m/>
    <m/>
    <m/>
    <n v="0"/>
    <m/>
    <n v="0"/>
    <n v="0"/>
    <n v="0"/>
    <n v="0"/>
    <m/>
    <n v="0"/>
    <m/>
    <n v="0"/>
    <n v="0"/>
    <n v="0"/>
    <n v="0"/>
    <m/>
    <n v="0"/>
    <n v="0"/>
    <m/>
  </r>
  <r>
    <n v="3720"/>
    <x v="2"/>
    <x v="9"/>
    <x v="4"/>
    <m/>
    <m/>
    <x v="35"/>
    <x v="6"/>
    <x v="15"/>
    <x v="7"/>
    <m/>
    <m/>
    <m/>
    <m/>
    <m/>
    <n v="0"/>
    <m/>
    <n v="0"/>
    <n v="0"/>
    <n v="0"/>
    <n v="0"/>
    <m/>
    <n v="0"/>
    <m/>
    <n v="0"/>
    <n v="0"/>
    <n v="0"/>
    <n v="0"/>
    <m/>
    <n v="0"/>
    <n v="0"/>
    <m/>
  </r>
  <r>
    <n v="3721"/>
    <x v="2"/>
    <x v="9"/>
    <x v="4"/>
    <m/>
    <m/>
    <x v="35"/>
    <x v="6"/>
    <x v="15"/>
    <x v="7"/>
    <m/>
    <m/>
    <m/>
    <m/>
    <m/>
    <n v="0"/>
    <m/>
    <n v="0"/>
    <n v="0"/>
    <n v="0"/>
    <n v="0"/>
    <m/>
    <n v="0"/>
    <m/>
    <n v="0"/>
    <n v="0"/>
    <n v="0"/>
    <n v="0"/>
    <m/>
    <n v="0"/>
    <n v="0"/>
    <m/>
  </r>
  <r>
    <n v="3722"/>
    <x v="2"/>
    <x v="9"/>
    <x v="4"/>
    <m/>
    <m/>
    <x v="35"/>
    <x v="6"/>
    <x v="15"/>
    <x v="7"/>
    <m/>
    <m/>
    <m/>
    <m/>
    <m/>
    <n v="0"/>
    <m/>
    <n v="0"/>
    <n v="0"/>
    <n v="0"/>
    <n v="0"/>
    <m/>
    <n v="0"/>
    <m/>
    <n v="0"/>
    <n v="0"/>
    <n v="0"/>
    <n v="0"/>
    <m/>
    <n v="0"/>
    <n v="0"/>
    <m/>
  </r>
  <r>
    <n v="3723"/>
    <x v="2"/>
    <x v="9"/>
    <x v="4"/>
    <m/>
    <m/>
    <x v="35"/>
    <x v="6"/>
    <x v="15"/>
    <x v="7"/>
    <m/>
    <m/>
    <m/>
    <m/>
    <m/>
    <n v="0"/>
    <m/>
    <n v="0"/>
    <n v="0"/>
    <n v="0"/>
    <n v="0"/>
    <m/>
    <n v="0"/>
    <m/>
    <n v="0"/>
    <n v="0"/>
    <n v="0"/>
    <n v="0"/>
    <m/>
    <n v="0"/>
    <n v="0"/>
    <m/>
  </r>
  <r>
    <n v="3724"/>
    <x v="2"/>
    <x v="9"/>
    <x v="4"/>
    <m/>
    <m/>
    <x v="35"/>
    <x v="6"/>
    <x v="15"/>
    <x v="7"/>
    <m/>
    <m/>
    <m/>
    <m/>
    <m/>
    <n v="0"/>
    <m/>
    <n v="0"/>
    <n v="0"/>
    <n v="0"/>
    <n v="0"/>
    <m/>
    <n v="0"/>
    <m/>
    <n v="0"/>
    <n v="0"/>
    <n v="0"/>
    <n v="0"/>
    <m/>
    <n v="0"/>
    <n v="0"/>
    <m/>
  </r>
  <r>
    <n v="3725"/>
    <x v="2"/>
    <x v="9"/>
    <x v="4"/>
    <m/>
    <m/>
    <x v="35"/>
    <x v="6"/>
    <x v="15"/>
    <x v="7"/>
    <m/>
    <m/>
    <m/>
    <m/>
    <m/>
    <n v="0"/>
    <m/>
    <n v="0"/>
    <n v="0"/>
    <n v="0"/>
    <n v="0"/>
    <m/>
    <n v="0"/>
    <m/>
    <n v="0"/>
    <n v="0"/>
    <n v="0"/>
    <n v="0"/>
    <m/>
    <n v="0"/>
    <n v="0"/>
    <m/>
  </r>
  <r>
    <n v="3726"/>
    <x v="2"/>
    <x v="9"/>
    <x v="4"/>
    <m/>
    <m/>
    <x v="35"/>
    <x v="6"/>
    <x v="15"/>
    <x v="7"/>
    <m/>
    <m/>
    <m/>
    <m/>
    <m/>
    <n v="0"/>
    <m/>
    <n v="0"/>
    <n v="0"/>
    <n v="0"/>
    <n v="0"/>
    <m/>
    <n v="0"/>
    <m/>
    <n v="0"/>
    <n v="0"/>
    <n v="0"/>
    <n v="0"/>
    <m/>
    <n v="0"/>
    <n v="0"/>
    <m/>
  </r>
  <r>
    <n v="3727"/>
    <x v="2"/>
    <x v="9"/>
    <x v="4"/>
    <m/>
    <m/>
    <x v="35"/>
    <x v="6"/>
    <x v="15"/>
    <x v="7"/>
    <m/>
    <m/>
    <m/>
    <m/>
    <m/>
    <n v="0"/>
    <m/>
    <n v="0"/>
    <n v="0"/>
    <n v="0"/>
    <n v="0"/>
    <m/>
    <n v="0"/>
    <m/>
    <n v="0"/>
    <n v="0"/>
    <n v="0"/>
    <n v="0"/>
    <m/>
    <n v="0"/>
    <n v="0"/>
    <m/>
  </r>
  <r>
    <n v="3728"/>
    <x v="2"/>
    <x v="9"/>
    <x v="4"/>
    <m/>
    <m/>
    <x v="35"/>
    <x v="6"/>
    <x v="15"/>
    <x v="7"/>
    <m/>
    <m/>
    <m/>
    <m/>
    <m/>
    <n v="0"/>
    <m/>
    <n v="0"/>
    <n v="0"/>
    <n v="0"/>
    <n v="0"/>
    <m/>
    <n v="0"/>
    <m/>
    <n v="0"/>
    <n v="0"/>
    <n v="0"/>
    <n v="0"/>
    <m/>
    <n v="0"/>
    <n v="0"/>
    <m/>
  </r>
  <r>
    <n v="3729"/>
    <x v="2"/>
    <x v="9"/>
    <x v="4"/>
    <m/>
    <m/>
    <x v="35"/>
    <x v="6"/>
    <x v="15"/>
    <x v="7"/>
    <m/>
    <m/>
    <m/>
    <m/>
    <m/>
    <n v="0"/>
    <m/>
    <n v="0"/>
    <n v="0"/>
    <n v="0"/>
    <n v="0"/>
    <m/>
    <n v="0"/>
    <m/>
    <n v="0"/>
    <n v="0"/>
    <n v="0"/>
    <n v="0"/>
    <m/>
    <n v="0"/>
    <n v="0"/>
    <m/>
  </r>
  <r>
    <n v="3730"/>
    <x v="2"/>
    <x v="9"/>
    <x v="4"/>
    <m/>
    <m/>
    <x v="35"/>
    <x v="6"/>
    <x v="15"/>
    <x v="7"/>
    <m/>
    <m/>
    <m/>
    <m/>
    <m/>
    <n v="0"/>
    <m/>
    <n v="0"/>
    <n v="0"/>
    <n v="0"/>
    <n v="0"/>
    <m/>
    <n v="0"/>
    <m/>
    <n v="0"/>
    <n v="0"/>
    <n v="0"/>
    <n v="0"/>
    <m/>
    <n v="0"/>
    <n v="0"/>
    <m/>
  </r>
  <r>
    <n v="3731"/>
    <x v="2"/>
    <x v="9"/>
    <x v="4"/>
    <m/>
    <m/>
    <x v="35"/>
    <x v="6"/>
    <x v="15"/>
    <x v="7"/>
    <m/>
    <m/>
    <m/>
    <m/>
    <m/>
    <n v="0"/>
    <m/>
    <n v="0"/>
    <n v="0"/>
    <n v="0"/>
    <n v="0"/>
    <m/>
    <n v="0"/>
    <m/>
    <n v="0"/>
    <n v="0"/>
    <n v="0"/>
    <n v="0"/>
    <m/>
    <n v="0"/>
    <n v="0"/>
    <m/>
  </r>
  <r>
    <n v="3732"/>
    <x v="2"/>
    <x v="9"/>
    <x v="4"/>
    <m/>
    <m/>
    <x v="35"/>
    <x v="6"/>
    <x v="15"/>
    <x v="7"/>
    <m/>
    <m/>
    <m/>
    <m/>
    <m/>
    <n v="0"/>
    <m/>
    <n v="0"/>
    <n v="0"/>
    <n v="0"/>
    <n v="0"/>
    <m/>
    <n v="0"/>
    <m/>
    <n v="0"/>
    <n v="0"/>
    <n v="0"/>
    <n v="0"/>
    <m/>
    <n v="0"/>
    <n v="0"/>
    <m/>
  </r>
  <r>
    <n v="3733"/>
    <x v="2"/>
    <x v="9"/>
    <x v="4"/>
    <m/>
    <m/>
    <x v="35"/>
    <x v="6"/>
    <x v="15"/>
    <x v="7"/>
    <m/>
    <m/>
    <m/>
    <m/>
    <m/>
    <n v="0"/>
    <m/>
    <n v="0"/>
    <n v="0"/>
    <n v="0"/>
    <n v="0"/>
    <m/>
    <n v="0"/>
    <m/>
    <n v="0"/>
    <n v="0"/>
    <n v="0"/>
    <n v="0"/>
    <m/>
    <n v="0"/>
    <n v="0"/>
    <m/>
  </r>
  <r>
    <n v="3734"/>
    <x v="2"/>
    <x v="9"/>
    <x v="4"/>
    <m/>
    <m/>
    <x v="35"/>
    <x v="6"/>
    <x v="15"/>
    <x v="7"/>
    <m/>
    <m/>
    <m/>
    <m/>
    <m/>
    <n v="0"/>
    <m/>
    <n v="0"/>
    <n v="0"/>
    <n v="0"/>
    <n v="0"/>
    <m/>
    <n v="0"/>
    <m/>
    <n v="0"/>
    <n v="0"/>
    <n v="0"/>
    <n v="0"/>
    <m/>
    <n v="0"/>
    <n v="0"/>
    <m/>
  </r>
  <r>
    <n v="3735"/>
    <x v="2"/>
    <x v="9"/>
    <x v="4"/>
    <m/>
    <m/>
    <x v="35"/>
    <x v="6"/>
    <x v="15"/>
    <x v="7"/>
    <m/>
    <m/>
    <m/>
    <m/>
    <m/>
    <n v="0"/>
    <m/>
    <n v="0"/>
    <n v="0"/>
    <n v="0"/>
    <n v="0"/>
    <m/>
    <n v="0"/>
    <m/>
    <n v="0"/>
    <n v="0"/>
    <n v="0"/>
    <n v="0"/>
    <m/>
    <n v="0"/>
    <n v="0"/>
    <m/>
  </r>
  <r>
    <n v="3736"/>
    <x v="2"/>
    <x v="9"/>
    <x v="4"/>
    <m/>
    <m/>
    <x v="35"/>
    <x v="6"/>
    <x v="15"/>
    <x v="7"/>
    <m/>
    <m/>
    <m/>
    <m/>
    <m/>
    <n v="0"/>
    <m/>
    <n v="0"/>
    <n v="0"/>
    <n v="0"/>
    <n v="0"/>
    <m/>
    <n v="0"/>
    <m/>
    <n v="0"/>
    <n v="0"/>
    <n v="0"/>
    <n v="0"/>
    <m/>
    <n v="0"/>
    <n v="0"/>
    <m/>
  </r>
  <r>
    <n v="3737"/>
    <x v="2"/>
    <x v="9"/>
    <x v="4"/>
    <m/>
    <m/>
    <x v="35"/>
    <x v="6"/>
    <x v="15"/>
    <x v="7"/>
    <m/>
    <m/>
    <m/>
    <m/>
    <m/>
    <n v="0"/>
    <m/>
    <n v="0"/>
    <n v="0"/>
    <n v="0"/>
    <n v="0"/>
    <m/>
    <n v="0"/>
    <m/>
    <n v="0"/>
    <n v="0"/>
    <n v="0"/>
    <n v="0"/>
    <m/>
    <n v="0"/>
    <n v="0"/>
    <m/>
  </r>
  <r>
    <n v="3738"/>
    <x v="2"/>
    <x v="9"/>
    <x v="4"/>
    <m/>
    <m/>
    <x v="35"/>
    <x v="6"/>
    <x v="15"/>
    <x v="7"/>
    <m/>
    <m/>
    <m/>
    <m/>
    <m/>
    <n v="0"/>
    <m/>
    <n v="0"/>
    <n v="0"/>
    <n v="0"/>
    <n v="0"/>
    <m/>
    <n v="0"/>
    <m/>
    <n v="0"/>
    <n v="0"/>
    <n v="0"/>
    <n v="0"/>
    <m/>
    <n v="0"/>
    <n v="0"/>
    <m/>
  </r>
  <r>
    <n v="3739"/>
    <x v="2"/>
    <x v="9"/>
    <x v="4"/>
    <m/>
    <m/>
    <x v="35"/>
    <x v="6"/>
    <x v="15"/>
    <x v="7"/>
    <m/>
    <m/>
    <m/>
    <m/>
    <m/>
    <n v="0"/>
    <m/>
    <n v="0"/>
    <n v="0"/>
    <n v="0"/>
    <n v="0"/>
    <m/>
    <n v="0"/>
    <m/>
    <n v="0"/>
    <n v="0"/>
    <n v="0"/>
    <n v="0"/>
    <m/>
    <n v="0"/>
    <n v="0"/>
    <m/>
  </r>
  <r>
    <n v="3740"/>
    <x v="2"/>
    <x v="9"/>
    <x v="4"/>
    <m/>
    <m/>
    <x v="35"/>
    <x v="6"/>
    <x v="15"/>
    <x v="7"/>
    <m/>
    <m/>
    <m/>
    <m/>
    <m/>
    <n v="0"/>
    <m/>
    <n v="0"/>
    <n v="0"/>
    <n v="0"/>
    <n v="0"/>
    <m/>
    <n v="0"/>
    <m/>
    <n v="0"/>
    <n v="0"/>
    <n v="0"/>
    <n v="0"/>
    <m/>
    <n v="0"/>
    <n v="0"/>
    <m/>
  </r>
  <r>
    <n v="3741"/>
    <x v="2"/>
    <x v="9"/>
    <x v="4"/>
    <m/>
    <m/>
    <x v="35"/>
    <x v="6"/>
    <x v="15"/>
    <x v="7"/>
    <m/>
    <m/>
    <m/>
    <m/>
    <m/>
    <n v="0"/>
    <m/>
    <n v="0"/>
    <n v="0"/>
    <n v="0"/>
    <n v="0"/>
    <m/>
    <n v="0"/>
    <m/>
    <n v="0"/>
    <n v="0"/>
    <n v="0"/>
    <n v="0"/>
    <m/>
    <n v="0"/>
    <n v="0"/>
    <m/>
  </r>
  <r>
    <n v="3742"/>
    <x v="2"/>
    <x v="9"/>
    <x v="4"/>
    <m/>
    <m/>
    <x v="35"/>
    <x v="6"/>
    <x v="15"/>
    <x v="7"/>
    <m/>
    <m/>
    <m/>
    <m/>
    <m/>
    <n v="0"/>
    <m/>
    <n v="0"/>
    <n v="0"/>
    <n v="0"/>
    <n v="0"/>
    <m/>
    <n v="0"/>
    <m/>
    <n v="0"/>
    <n v="0"/>
    <n v="0"/>
    <n v="0"/>
    <m/>
    <n v="0"/>
    <n v="0"/>
    <m/>
  </r>
  <r>
    <n v="3743"/>
    <x v="2"/>
    <x v="9"/>
    <x v="4"/>
    <m/>
    <m/>
    <x v="35"/>
    <x v="6"/>
    <x v="15"/>
    <x v="7"/>
    <m/>
    <m/>
    <m/>
    <m/>
    <m/>
    <n v="0"/>
    <m/>
    <n v="0"/>
    <n v="0"/>
    <n v="0"/>
    <n v="0"/>
    <m/>
    <n v="0"/>
    <m/>
    <n v="0"/>
    <n v="0"/>
    <n v="0"/>
    <n v="0"/>
    <m/>
    <n v="0"/>
    <n v="0"/>
    <m/>
  </r>
  <r>
    <n v="3744"/>
    <x v="2"/>
    <x v="9"/>
    <x v="4"/>
    <m/>
    <m/>
    <x v="35"/>
    <x v="6"/>
    <x v="15"/>
    <x v="7"/>
    <m/>
    <m/>
    <m/>
    <m/>
    <m/>
    <n v="0"/>
    <m/>
    <n v="0"/>
    <n v="0"/>
    <n v="0"/>
    <n v="0"/>
    <m/>
    <n v="0"/>
    <m/>
    <n v="0"/>
    <n v="0"/>
    <n v="0"/>
    <n v="0"/>
    <m/>
    <n v="0"/>
    <n v="0"/>
    <m/>
  </r>
  <r>
    <n v="3745"/>
    <x v="2"/>
    <x v="9"/>
    <x v="4"/>
    <m/>
    <m/>
    <x v="35"/>
    <x v="6"/>
    <x v="15"/>
    <x v="7"/>
    <m/>
    <m/>
    <m/>
    <m/>
    <m/>
    <n v="0"/>
    <m/>
    <n v="0"/>
    <n v="0"/>
    <n v="0"/>
    <n v="0"/>
    <m/>
    <n v="0"/>
    <m/>
    <n v="0"/>
    <n v="0"/>
    <n v="0"/>
    <n v="0"/>
    <m/>
    <n v="0"/>
    <n v="0"/>
    <m/>
  </r>
  <r>
    <n v="3746"/>
    <x v="2"/>
    <x v="9"/>
    <x v="4"/>
    <m/>
    <m/>
    <x v="35"/>
    <x v="6"/>
    <x v="15"/>
    <x v="7"/>
    <m/>
    <m/>
    <m/>
    <m/>
    <m/>
    <n v="0"/>
    <m/>
    <n v="0"/>
    <n v="0"/>
    <n v="0"/>
    <n v="0"/>
    <m/>
    <n v="0"/>
    <m/>
    <n v="0"/>
    <n v="0"/>
    <n v="0"/>
    <n v="0"/>
    <m/>
    <n v="0"/>
    <n v="0"/>
    <m/>
  </r>
  <r>
    <n v="3747"/>
    <x v="2"/>
    <x v="9"/>
    <x v="4"/>
    <m/>
    <m/>
    <x v="35"/>
    <x v="6"/>
    <x v="15"/>
    <x v="7"/>
    <m/>
    <m/>
    <m/>
    <m/>
    <m/>
    <n v="0"/>
    <m/>
    <n v="0"/>
    <n v="0"/>
    <n v="0"/>
    <n v="0"/>
    <m/>
    <n v="0"/>
    <m/>
    <n v="0"/>
    <n v="0"/>
    <n v="0"/>
    <n v="0"/>
    <m/>
    <n v="0"/>
    <n v="0"/>
    <m/>
  </r>
  <r>
    <n v="3748"/>
    <x v="2"/>
    <x v="9"/>
    <x v="4"/>
    <m/>
    <m/>
    <x v="35"/>
    <x v="6"/>
    <x v="15"/>
    <x v="7"/>
    <m/>
    <m/>
    <m/>
    <m/>
    <m/>
    <n v="0"/>
    <m/>
    <n v="0"/>
    <n v="0"/>
    <n v="0"/>
    <n v="0"/>
    <m/>
    <n v="0"/>
    <m/>
    <n v="0"/>
    <n v="0"/>
    <n v="0"/>
    <n v="0"/>
    <m/>
    <n v="0"/>
    <n v="0"/>
    <m/>
  </r>
  <r>
    <n v="3749"/>
    <x v="2"/>
    <x v="9"/>
    <x v="4"/>
    <m/>
    <m/>
    <x v="35"/>
    <x v="6"/>
    <x v="15"/>
    <x v="7"/>
    <m/>
    <m/>
    <m/>
    <m/>
    <m/>
    <n v="0"/>
    <m/>
    <n v="0"/>
    <n v="0"/>
    <n v="0"/>
    <n v="0"/>
    <m/>
    <n v="0"/>
    <m/>
    <n v="0"/>
    <n v="0"/>
    <n v="0"/>
    <n v="0"/>
    <m/>
    <n v="0"/>
    <n v="0"/>
    <m/>
  </r>
  <r>
    <n v="3750"/>
    <x v="2"/>
    <x v="9"/>
    <x v="4"/>
    <m/>
    <m/>
    <x v="35"/>
    <x v="6"/>
    <x v="15"/>
    <x v="7"/>
    <m/>
    <m/>
    <m/>
    <m/>
    <m/>
    <n v="0"/>
    <m/>
    <n v="0"/>
    <n v="0"/>
    <n v="0"/>
    <n v="0"/>
    <m/>
    <n v="0"/>
    <m/>
    <n v="0"/>
    <n v="0"/>
    <n v="0"/>
    <n v="0"/>
    <m/>
    <n v="0"/>
    <n v="0"/>
    <m/>
  </r>
  <r>
    <n v="3751"/>
    <x v="2"/>
    <x v="9"/>
    <x v="4"/>
    <m/>
    <m/>
    <x v="35"/>
    <x v="6"/>
    <x v="15"/>
    <x v="7"/>
    <m/>
    <m/>
    <m/>
    <m/>
    <m/>
    <n v="0"/>
    <m/>
    <n v="0"/>
    <n v="0"/>
    <n v="0"/>
    <n v="0"/>
    <m/>
    <n v="0"/>
    <m/>
    <n v="0"/>
    <n v="0"/>
    <n v="0"/>
    <n v="0"/>
    <m/>
    <n v="0"/>
    <n v="0"/>
    <m/>
  </r>
  <r>
    <n v="3752"/>
    <x v="2"/>
    <x v="9"/>
    <x v="4"/>
    <m/>
    <m/>
    <x v="35"/>
    <x v="6"/>
    <x v="15"/>
    <x v="7"/>
    <m/>
    <m/>
    <m/>
    <m/>
    <m/>
    <n v="0"/>
    <m/>
    <n v="0"/>
    <n v="0"/>
    <n v="0"/>
    <n v="0"/>
    <m/>
    <n v="0"/>
    <m/>
    <n v="0"/>
    <n v="0"/>
    <n v="0"/>
    <n v="0"/>
    <m/>
    <n v="0"/>
    <n v="0"/>
    <m/>
  </r>
  <r>
    <n v="3753"/>
    <x v="2"/>
    <x v="9"/>
    <x v="4"/>
    <m/>
    <m/>
    <x v="35"/>
    <x v="6"/>
    <x v="15"/>
    <x v="7"/>
    <m/>
    <m/>
    <m/>
    <m/>
    <m/>
    <n v="0"/>
    <m/>
    <n v="0"/>
    <n v="0"/>
    <n v="0"/>
    <n v="0"/>
    <m/>
    <n v="0"/>
    <m/>
    <n v="0"/>
    <n v="0"/>
    <n v="0"/>
    <n v="0"/>
    <m/>
    <n v="0"/>
    <n v="0"/>
    <m/>
  </r>
  <r>
    <n v="3754"/>
    <x v="2"/>
    <x v="9"/>
    <x v="4"/>
    <m/>
    <m/>
    <x v="35"/>
    <x v="6"/>
    <x v="15"/>
    <x v="7"/>
    <m/>
    <m/>
    <m/>
    <m/>
    <m/>
    <n v="0"/>
    <m/>
    <n v="0"/>
    <n v="0"/>
    <n v="0"/>
    <n v="0"/>
    <m/>
    <n v="0"/>
    <m/>
    <n v="0"/>
    <n v="0"/>
    <n v="0"/>
    <n v="0"/>
    <m/>
    <n v="0"/>
    <n v="0"/>
    <m/>
  </r>
  <r>
    <n v="3755"/>
    <x v="2"/>
    <x v="9"/>
    <x v="4"/>
    <m/>
    <m/>
    <x v="35"/>
    <x v="6"/>
    <x v="15"/>
    <x v="7"/>
    <m/>
    <m/>
    <m/>
    <m/>
    <m/>
    <n v="0"/>
    <m/>
    <n v="0"/>
    <n v="0"/>
    <n v="0"/>
    <n v="0"/>
    <m/>
    <n v="0"/>
    <m/>
    <n v="0"/>
    <n v="0"/>
    <n v="0"/>
    <n v="0"/>
    <m/>
    <n v="0"/>
    <n v="0"/>
    <m/>
  </r>
  <r>
    <n v="3756"/>
    <x v="2"/>
    <x v="9"/>
    <x v="4"/>
    <m/>
    <m/>
    <x v="35"/>
    <x v="6"/>
    <x v="15"/>
    <x v="7"/>
    <m/>
    <m/>
    <m/>
    <m/>
    <m/>
    <n v="0"/>
    <m/>
    <n v="0"/>
    <n v="0"/>
    <n v="0"/>
    <n v="0"/>
    <m/>
    <n v="0"/>
    <m/>
    <n v="0"/>
    <n v="0"/>
    <n v="0"/>
    <n v="0"/>
    <m/>
    <n v="0"/>
    <n v="0"/>
    <m/>
  </r>
  <r>
    <n v="3757"/>
    <x v="2"/>
    <x v="9"/>
    <x v="4"/>
    <m/>
    <m/>
    <x v="35"/>
    <x v="6"/>
    <x v="15"/>
    <x v="7"/>
    <m/>
    <m/>
    <m/>
    <m/>
    <m/>
    <n v="0"/>
    <m/>
    <n v="0"/>
    <n v="0"/>
    <n v="0"/>
    <n v="0"/>
    <m/>
    <n v="0"/>
    <m/>
    <n v="0"/>
    <n v="0"/>
    <n v="0"/>
    <n v="0"/>
    <m/>
    <n v="0"/>
    <n v="0"/>
    <m/>
  </r>
  <r>
    <n v="3758"/>
    <x v="2"/>
    <x v="9"/>
    <x v="4"/>
    <m/>
    <m/>
    <x v="35"/>
    <x v="6"/>
    <x v="15"/>
    <x v="7"/>
    <m/>
    <m/>
    <m/>
    <m/>
    <m/>
    <n v="0"/>
    <m/>
    <n v="0"/>
    <n v="0"/>
    <n v="0"/>
    <n v="0"/>
    <m/>
    <n v="0"/>
    <m/>
    <n v="0"/>
    <n v="0"/>
    <n v="0"/>
    <n v="0"/>
    <m/>
    <n v="0"/>
    <n v="0"/>
    <m/>
  </r>
  <r>
    <n v="3759"/>
    <x v="2"/>
    <x v="9"/>
    <x v="4"/>
    <m/>
    <m/>
    <x v="35"/>
    <x v="6"/>
    <x v="15"/>
    <x v="7"/>
    <m/>
    <m/>
    <m/>
    <m/>
    <m/>
    <n v="0"/>
    <m/>
    <n v="0"/>
    <n v="0"/>
    <n v="0"/>
    <n v="0"/>
    <m/>
    <n v="0"/>
    <m/>
    <n v="0"/>
    <n v="0"/>
    <n v="0"/>
    <n v="0"/>
    <m/>
    <n v="0"/>
    <n v="0"/>
    <m/>
  </r>
  <r>
    <n v="3760"/>
    <x v="2"/>
    <x v="9"/>
    <x v="4"/>
    <m/>
    <m/>
    <x v="35"/>
    <x v="6"/>
    <x v="15"/>
    <x v="7"/>
    <m/>
    <m/>
    <m/>
    <m/>
    <m/>
    <n v="0"/>
    <m/>
    <n v="0"/>
    <n v="0"/>
    <n v="0"/>
    <n v="0"/>
    <m/>
    <n v="0"/>
    <m/>
    <n v="0"/>
    <n v="0"/>
    <n v="0"/>
    <n v="0"/>
    <m/>
    <n v="0"/>
    <n v="0"/>
    <m/>
  </r>
  <r>
    <n v="3761"/>
    <x v="2"/>
    <x v="9"/>
    <x v="4"/>
    <m/>
    <m/>
    <x v="35"/>
    <x v="6"/>
    <x v="15"/>
    <x v="7"/>
    <m/>
    <m/>
    <m/>
    <m/>
    <m/>
    <n v="0"/>
    <m/>
    <n v="0"/>
    <n v="0"/>
    <n v="0"/>
    <n v="0"/>
    <m/>
    <n v="0"/>
    <m/>
    <n v="0"/>
    <n v="0"/>
    <n v="0"/>
    <n v="0"/>
    <m/>
    <n v="0"/>
    <n v="0"/>
    <m/>
  </r>
  <r>
    <n v="3762"/>
    <x v="2"/>
    <x v="9"/>
    <x v="4"/>
    <m/>
    <m/>
    <x v="35"/>
    <x v="6"/>
    <x v="15"/>
    <x v="7"/>
    <m/>
    <m/>
    <m/>
    <m/>
    <m/>
    <n v="0"/>
    <m/>
    <n v="0"/>
    <n v="0"/>
    <n v="0"/>
    <n v="0"/>
    <m/>
    <n v="0"/>
    <m/>
    <n v="0"/>
    <n v="0"/>
    <n v="0"/>
    <n v="0"/>
    <m/>
    <n v="0"/>
    <n v="0"/>
    <m/>
  </r>
  <r>
    <n v="3763"/>
    <x v="2"/>
    <x v="9"/>
    <x v="4"/>
    <m/>
    <m/>
    <x v="35"/>
    <x v="6"/>
    <x v="15"/>
    <x v="7"/>
    <m/>
    <m/>
    <m/>
    <m/>
    <m/>
    <n v="0"/>
    <m/>
    <n v="0"/>
    <n v="0"/>
    <n v="0"/>
    <n v="0"/>
    <m/>
    <n v="0"/>
    <m/>
    <n v="0"/>
    <n v="0"/>
    <n v="0"/>
    <n v="0"/>
    <m/>
    <n v="0"/>
    <n v="0"/>
    <m/>
  </r>
  <r>
    <n v="3764"/>
    <x v="2"/>
    <x v="9"/>
    <x v="4"/>
    <m/>
    <m/>
    <x v="35"/>
    <x v="6"/>
    <x v="15"/>
    <x v="7"/>
    <m/>
    <m/>
    <m/>
    <m/>
    <m/>
    <n v="0"/>
    <m/>
    <n v="0"/>
    <n v="0"/>
    <n v="0"/>
    <n v="0"/>
    <m/>
    <n v="0"/>
    <m/>
    <n v="0"/>
    <n v="0"/>
    <n v="0"/>
    <n v="0"/>
    <m/>
    <n v="0"/>
    <n v="0"/>
    <m/>
  </r>
  <r>
    <n v="3765"/>
    <x v="2"/>
    <x v="9"/>
    <x v="4"/>
    <m/>
    <m/>
    <x v="35"/>
    <x v="6"/>
    <x v="15"/>
    <x v="7"/>
    <m/>
    <m/>
    <m/>
    <m/>
    <m/>
    <n v="0"/>
    <m/>
    <n v="0"/>
    <n v="0"/>
    <n v="0"/>
    <n v="0"/>
    <m/>
    <n v="0"/>
    <m/>
    <n v="0"/>
    <n v="0"/>
    <n v="0"/>
    <n v="0"/>
    <m/>
    <n v="0"/>
    <n v="0"/>
    <m/>
  </r>
  <r>
    <n v="3766"/>
    <x v="2"/>
    <x v="9"/>
    <x v="4"/>
    <m/>
    <m/>
    <x v="35"/>
    <x v="6"/>
    <x v="15"/>
    <x v="7"/>
    <m/>
    <m/>
    <m/>
    <m/>
    <m/>
    <n v="0"/>
    <m/>
    <n v="0"/>
    <n v="0"/>
    <n v="0"/>
    <n v="0"/>
    <m/>
    <n v="0"/>
    <m/>
    <n v="0"/>
    <n v="0"/>
    <n v="0"/>
    <n v="0"/>
    <m/>
    <n v="0"/>
    <n v="0"/>
    <m/>
  </r>
  <r>
    <n v="3767"/>
    <x v="2"/>
    <x v="9"/>
    <x v="4"/>
    <m/>
    <m/>
    <x v="35"/>
    <x v="6"/>
    <x v="15"/>
    <x v="7"/>
    <m/>
    <m/>
    <m/>
    <m/>
    <m/>
    <n v="0"/>
    <m/>
    <n v="0"/>
    <n v="0"/>
    <n v="0"/>
    <n v="0"/>
    <m/>
    <n v="0"/>
    <m/>
    <n v="0"/>
    <n v="0"/>
    <n v="0"/>
    <n v="0"/>
    <m/>
    <n v="0"/>
    <n v="0"/>
    <m/>
  </r>
  <r>
    <n v="3768"/>
    <x v="2"/>
    <x v="9"/>
    <x v="4"/>
    <m/>
    <m/>
    <x v="35"/>
    <x v="6"/>
    <x v="15"/>
    <x v="7"/>
    <m/>
    <m/>
    <m/>
    <m/>
    <m/>
    <n v="0"/>
    <m/>
    <n v="0"/>
    <n v="0"/>
    <n v="0"/>
    <n v="0"/>
    <m/>
    <n v="0"/>
    <m/>
    <n v="0"/>
    <n v="0"/>
    <n v="0"/>
    <n v="0"/>
    <m/>
    <n v="0"/>
    <n v="0"/>
    <m/>
  </r>
  <r>
    <n v="3769"/>
    <x v="2"/>
    <x v="9"/>
    <x v="4"/>
    <m/>
    <m/>
    <x v="35"/>
    <x v="6"/>
    <x v="15"/>
    <x v="7"/>
    <m/>
    <m/>
    <m/>
    <m/>
    <m/>
    <n v="0"/>
    <m/>
    <n v="0"/>
    <n v="0"/>
    <n v="0"/>
    <n v="0"/>
    <m/>
    <n v="0"/>
    <m/>
    <n v="0"/>
    <n v="0"/>
    <n v="0"/>
    <n v="0"/>
    <m/>
    <n v="0"/>
    <n v="0"/>
    <m/>
  </r>
  <r>
    <n v="3770"/>
    <x v="2"/>
    <x v="9"/>
    <x v="4"/>
    <m/>
    <m/>
    <x v="35"/>
    <x v="6"/>
    <x v="15"/>
    <x v="7"/>
    <m/>
    <m/>
    <m/>
    <m/>
    <m/>
    <n v="0"/>
    <m/>
    <n v="0"/>
    <n v="0"/>
    <n v="0"/>
    <n v="0"/>
    <m/>
    <n v="0"/>
    <m/>
    <n v="0"/>
    <n v="0"/>
    <n v="0"/>
    <n v="0"/>
    <m/>
    <n v="0"/>
    <n v="0"/>
    <m/>
  </r>
  <r>
    <n v="3771"/>
    <x v="2"/>
    <x v="9"/>
    <x v="4"/>
    <m/>
    <m/>
    <x v="35"/>
    <x v="6"/>
    <x v="15"/>
    <x v="7"/>
    <m/>
    <m/>
    <m/>
    <m/>
    <m/>
    <n v="0"/>
    <m/>
    <n v="0"/>
    <n v="0"/>
    <n v="0"/>
    <n v="0"/>
    <m/>
    <n v="0"/>
    <m/>
    <n v="0"/>
    <n v="0"/>
    <n v="0"/>
    <n v="0"/>
    <m/>
    <n v="0"/>
    <n v="0"/>
    <m/>
  </r>
  <r>
    <n v="3772"/>
    <x v="2"/>
    <x v="9"/>
    <x v="4"/>
    <m/>
    <m/>
    <x v="35"/>
    <x v="6"/>
    <x v="15"/>
    <x v="7"/>
    <m/>
    <m/>
    <m/>
    <m/>
    <m/>
    <n v="0"/>
    <m/>
    <n v="0"/>
    <n v="0"/>
    <n v="0"/>
    <n v="0"/>
    <m/>
    <n v="0"/>
    <m/>
    <n v="0"/>
    <n v="0"/>
    <n v="0"/>
    <n v="0"/>
    <m/>
    <n v="0"/>
    <n v="0"/>
    <m/>
  </r>
  <r>
    <n v="3773"/>
    <x v="2"/>
    <x v="9"/>
    <x v="4"/>
    <m/>
    <m/>
    <x v="35"/>
    <x v="6"/>
    <x v="15"/>
    <x v="7"/>
    <m/>
    <m/>
    <m/>
    <m/>
    <m/>
    <n v="0"/>
    <m/>
    <n v="0"/>
    <n v="0"/>
    <n v="0"/>
    <n v="0"/>
    <m/>
    <n v="0"/>
    <m/>
    <n v="0"/>
    <n v="0"/>
    <n v="0"/>
    <n v="0"/>
    <m/>
    <n v="0"/>
    <n v="0"/>
    <m/>
  </r>
  <r>
    <n v="3774"/>
    <x v="2"/>
    <x v="9"/>
    <x v="4"/>
    <m/>
    <m/>
    <x v="35"/>
    <x v="6"/>
    <x v="15"/>
    <x v="7"/>
    <m/>
    <m/>
    <m/>
    <m/>
    <m/>
    <n v="0"/>
    <m/>
    <n v="0"/>
    <n v="0"/>
    <n v="0"/>
    <n v="0"/>
    <m/>
    <n v="0"/>
    <m/>
    <n v="0"/>
    <n v="0"/>
    <n v="0"/>
    <n v="0"/>
    <m/>
    <n v="0"/>
    <n v="0"/>
    <m/>
  </r>
  <r>
    <n v="3775"/>
    <x v="2"/>
    <x v="9"/>
    <x v="4"/>
    <m/>
    <m/>
    <x v="35"/>
    <x v="6"/>
    <x v="15"/>
    <x v="7"/>
    <m/>
    <m/>
    <m/>
    <m/>
    <m/>
    <n v="0"/>
    <m/>
    <n v="0"/>
    <n v="0"/>
    <n v="0"/>
    <n v="0"/>
    <m/>
    <n v="0"/>
    <m/>
    <n v="0"/>
    <n v="0"/>
    <n v="0"/>
    <n v="0"/>
    <m/>
    <n v="0"/>
    <n v="0"/>
    <m/>
  </r>
  <r>
    <n v="3776"/>
    <x v="2"/>
    <x v="9"/>
    <x v="4"/>
    <m/>
    <m/>
    <x v="35"/>
    <x v="6"/>
    <x v="15"/>
    <x v="7"/>
    <m/>
    <m/>
    <m/>
    <m/>
    <m/>
    <n v="0"/>
    <m/>
    <n v="0"/>
    <n v="0"/>
    <n v="0"/>
    <n v="0"/>
    <m/>
    <n v="0"/>
    <m/>
    <n v="0"/>
    <n v="0"/>
    <n v="0"/>
    <n v="0"/>
    <m/>
    <n v="0"/>
    <n v="0"/>
    <m/>
  </r>
  <r>
    <n v="3777"/>
    <x v="2"/>
    <x v="9"/>
    <x v="4"/>
    <m/>
    <m/>
    <x v="35"/>
    <x v="6"/>
    <x v="15"/>
    <x v="7"/>
    <m/>
    <m/>
    <m/>
    <m/>
    <m/>
    <n v="0"/>
    <m/>
    <n v="0"/>
    <n v="0"/>
    <n v="0"/>
    <n v="0"/>
    <m/>
    <n v="0"/>
    <m/>
    <n v="0"/>
    <n v="0"/>
    <n v="0"/>
    <n v="0"/>
    <m/>
    <n v="0"/>
    <n v="0"/>
    <m/>
  </r>
  <r>
    <n v="3778"/>
    <x v="2"/>
    <x v="9"/>
    <x v="4"/>
    <m/>
    <m/>
    <x v="35"/>
    <x v="6"/>
    <x v="15"/>
    <x v="7"/>
    <m/>
    <m/>
    <m/>
    <m/>
    <m/>
    <n v="0"/>
    <m/>
    <n v="0"/>
    <n v="0"/>
    <n v="0"/>
    <n v="0"/>
    <m/>
    <n v="0"/>
    <m/>
    <n v="0"/>
    <n v="0"/>
    <n v="0"/>
    <n v="0"/>
    <m/>
    <n v="0"/>
    <n v="0"/>
    <m/>
  </r>
  <r>
    <n v="3779"/>
    <x v="2"/>
    <x v="9"/>
    <x v="4"/>
    <m/>
    <m/>
    <x v="35"/>
    <x v="6"/>
    <x v="15"/>
    <x v="7"/>
    <m/>
    <m/>
    <m/>
    <m/>
    <m/>
    <n v="0"/>
    <m/>
    <n v="0"/>
    <n v="0"/>
    <n v="0"/>
    <n v="0"/>
    <m/>
    <n v="0"/>
    <m/>
    <n v="0"/>
    <n v="0"/>
    <n v="0"/>
    <n v="0"/>
    <m/>
    <n v="0"/>
    <n v="0"/>
    <m/>
  </r>
  <r>
    <n v="3780"/>
    <x v="2"/>
    <x v="9"/>
    <x v="4"/>
    <m/>
    <m/>
    <x v="35"/>
    <x v="6"/>
    <x v="15"/>
    <x v="7"/>
    <m/>
    <m/>
    <m/>
    <m/>
    <m/>
    <n v="0"/>
    <m/>
    <n v="0"/>
    <n v="0"/>
    <n v="0"/>
    <n v="0"/>
    <m/>
    <n v="0"/>
    <m/>
    <n v="0"/>
    <n v="0"/>
    <n v="0"/>
    <n v="0"/>
    <m/>
    <n v="0"/>
    <n v="0"/>
    <m/>
  </r>
  <r>
    <n v="3781"/>
    <x v="2"/>
    <x v="9"/>
    <x v="4"/>
    <m/>
    <m/>
    <x v="35"/>
    <x v="6"/>
    <x v="15"/>
    <x v="7"/>
    <m/>
    <m/>
    <m/>
    <m/>
    <m/>
    <n v="0"/>
    <m/>
    <n v="0"/>
    <n v="0"/>
    <n v="0"/>
    <n v="0"/>
    <m/>
    <n v="0"/>
    <m/>
    <n v="0"/>
    <n v="0"/>
    <n v="0"/>
    <n v="0"/>
    <m/>
    <n v="0"/>
    <n v="0"/>
    <m/>
  </r>
  <r>
    <n v="3782"/>
    <x v="2"/>
    <x v="9"/>
    <x v="4"/>
    <m/>
    <m/>
    <x v="35"/>
    <x v="6"/>
    <x v="15"/>
    <x v="7"/>
    <m/>
    <m/>
    <m/>
    <m/>
    <m/>
    <n v="0"/>
    <m/>
    <n v="0"/>
    <n v="0"/>
    <n v="0"/>
    <n v="0"/>
    <m/>
    <n v="0"/>
    <m/>
    <n v="0"/>
    <n v="0"/>
    <n v="0"/>
    <n v="0"/>
    <m/>
    <n v="0"/>
    <n v="0"/>
    <m/>
  </r>
  <r>
    <n v="3783"/>
    <x v="2"/>
    <x v="9"/>
    <x v="4"/>
    <m/>
    <m/>
    <x v="35"/>
    <x v="6"/>
    <x v="15"/>
    <x v="7"/>
    <m/>
    <m/>
    <m/>
    <m/>
    <m/>
    <n v="0"/>
    <m/>
    <n v="0"/>
    <n v="0"/>
    <n v="0"/>
    <n v="0"/>
    <m/>
    <n v="0"/>
    <m/>
    <n v="0"/>
    <n v="0"/>
    <n v="0"/>
    <n v="0"/>
    <m/>
    <n v="0"/>
    <n v="0"/>
    <m/>
  </r>
  <r>
    <n v="3784"/>
    <x v="2"/>
    <x v="9"/>
    <x v="4"/>
    <m/>
    <m/>
    <x v="35"/>
    <x v="6"/>
    <x v="15"/>
    <x v="7"/>
    <m/>
    <m/>
    <m/>
    <m/>
    <m/>
    <n v="0"/>
    <m/>
    <n v="0"/>
    <n v="0"/>
    <n v="0"/>
    <n v="0"/>
    <m/>
    <n v="0"/>
    <m/>
    <n v="0"/>
    <n v="0"/>
    <n v="0"/>
    <n v="0"/>
    <m/>
    <n v="0"/>
    <n v="0"/>
    <m/>
  </r>
  <r>
    <n v="3785"/>
    <x v="2"/>
    <x v="9"/>
    <x v="4"/>
    <m/>
    <m/>
    <x v="35"/>
    <x v="6"/>
    <x v="15"/>
    <x v="7"/>
    <m/>
    <m/>
    <m/>
    <m/>
    <m/>
    <n v="0"/>
    <m/>
    <n v="0"/>
    <n v="0"/>
    <n v="0"/>
    <n v="0"/>
    <m/>
    <n v="0"/>
    <m/>
    <n v="0"/>
    <n v="0"/>
    <n v="0"/>
    <n v="0"/>
    <m/>
    <n v="0"/>
    <n v="0"/>
    <m/>
  </r>
  <r>
    <n v="3786"/>
    <x v="2"/>
    <x v="9"/>
    <x v="4"/>
    <m/>
    <m/>
    <x v="35"/>
    <x v="6"/>
    <x v="15"/>
    <x v="7"/>
    <m/>
    <m/>
    <m/>
    <m/>
    <m/>
    <n v="0"/>
    <m/>
    <n v="0"/>
    <n v="0"/>
    <n v="0"/>
    <n v="0"/>
    <m/>
    <n v="0"/>
    <m/>
    <n v="0"/>
    <n v="0"/>
    <n v="0"/>
    <n v="0"/>
    <m/>
    <n v="0"/>
    <n v="0"/>
    <m/>
  </r>
  <r>
    <n v="3787"/>
    <x v="2"/>
    <x v="9"/>
    <x v="4"/>
    <m/>
    <m/>
    <x v="35"/>
    <x v="6"/>
    <x v="15"/>
    <x v="7"/>
    <m/>
    <m/>
    <m/>
    <m/>
    <m/>
    <n v="0"/>
    <m/>
    <n v="0"/>
    <n v="0"/>
    <n v="0"/>
    <n v="0"/>
    <m/>
    <n v="0"/>
    <m/>
    <n v="0"/>
    <n v="0"/>
    <n v="0"/>
    <n v="0"/>
    <m/>
    <n v="0"/>
    <n v="0"/>
    <m/>
  </r>
  <r>
    <n v="3788"/>
    <x v="2"/>
    <x v="9"/>
    <x v="4"/>
    <m/>
    <m/>
    <x v="35"/>
    <x v="6"/>
    <x v="15"/>
    <x v="7"/>
    <m/>
    <m/>
    <m/>
    <m/>
    <m/>
    <n v="0"/>
    <m/>
    <n v="0"/>
    <n v="0"/>
    <n v="0"/>
    <n v="0"/>
    <m/>
    <n v="0"/>
    <m/>
    <n v="0"/>
    <n v="0"/>
    <n v="0"/>
    <n v="0"/>
    <m/>
    <n v="0"/>
    <n v="0"/>
    <m/>
  </r>
  <r>
    <n v="3789"/>
    <x v="2"/>
    <x v="9"/>
    <x v="4"/>
    <m/>
    <m/>
    <x v="35"/>
    <x v="6"/>
    <x v="15"/>
    <x v="7"/>
    <m/>
    <m/>
    <m/>
    <m/>
    <m/>
    <n v="0"/>
    <m/>
    <n v="0"/>
    <n v="0"/>
    <n v="0"/>
    <n v="0"/>
    <m/>
    <n v="0"/>
    <m/>
    <n v="0"/>
    <n v="0"/>
    <n v="0"/>
    <n v="0"/>
    <m/>
    <n v="0"/>
    <n v="0"/>
    <m/>
  </r>
  <r>
    <n v="3790"/>
    <x v="2"/>
    <x v="9"/>
    <x v="4"/>
    <m/>
    <m/>
    <x v="35"/>
    <x v="6"/>
    <x v="15"/>
    <x v="7"/>
    <m/>
    <m/>
    <m/>
    <m/>
    <m/>
    <n v="0"/>
    <m/>
    <n v="0"/>
    <n v="0"/>
    <n v="0"/>
    <n v="0"/>
    <m/>
    <n v="0"/>
    <m/>
    <n v="0"/>
    <n v="0"/>
    <n v="0"/>
    <n v="0"/>
    <m/>
    <n v="0"/>
    <n v="0"/>
    <m/>
  </r>
  <r>
    <n v="3791"/>
    <x v="2"/>
    <x v="9"/>
    <x v="4"/>
    <m/>
    <m/>
    <x v="35"/>
    <x v="6"/>
    <x v="15"/>
    <x v="7"/>
    <m/>
    <m/>
    <m/>
    <m/>
    <m/>
    <n v="0"/>
    <m/>
    <n v="0"/>
    <n v="0"/>
    <n v="0"/>
    <n v="0"/>
    <m/>
    <n v="0"/>
    <m/>
    <n v="0"/>
    <n v="0"/>
    <n v="0"/>
    <n v="0"/>
    <m/>
    <n v="0"/>
    <n v="0"/>
    <m/>
  </r>
  <r>
    <n v="3792"/>
    <x v="2"/>
    <x v="9"/>
    <x v="4"/>
    <m/>
    <m/>
    <x v="35"/>
    <x v="6"/>
    <x v="15"/>
    <x v="7"/>
    <m/>
    <m/>
    <m/>
    <m/>
    <m/>
    <n v="0"/>
    <m/>
    <n v="0"/>
    <n v="0"/>
    <n v="0"/>
    <n v="0"/>
    <m/>
    <n v="0"/>
    <m/>
    <n v="0"/>
    <n v="0"/>
    <n v="0"/>
    <n v="0"/>
    <m/>
    <n v="0"/>
    <n v="0"/>
    <m/>
  </r>
  <r>
    <n v="3793"/>
    <x v="2"/>
    <x v="9"/>
    <x v="4"/>
    <m/>
    <m/>
    <x v="35"/>
    <x v="6"/>
    <x v="15"/>
    <x v="7"/>
    <m/>
    <m/>
    <m/>
    <m/>
    <m/>
    <n v="0"/>
    <m/>
    <n v="0"/>
    <n v="0"/>
    <n v="0"/>
    <n v="0"/>
    <m/>
    <n v="0"/>
    <m/>
    <n v="0"/>
    <n v="0"/>
    <n v="0"/>
    <n v="0"/>
    <m/>
    <n v="0"/>
    <n v="0"/>
    <m/>
  </r>
  <r>
    <n v="3794"/>
    <x v="2"/>
    <x v="9"/>
    <x v="4"/>
    <m/>
    <m/>
    <x v="35"/>
    <x v="6"/>
    <x v="15"/>
    <x v="7"/>
    <m/>
    <m/>
    <m/>
    <m/>
    <m/>
    <n v="0"/>
    <m/>
    <n v="0"/>
    <n v="0"/>
    <n v="0"/>
    <n v="0"/>
    <m/>
    <n v="0"/>
    <m/>
    <n v="0"/>
    <n v="0"/>
    <n v="0"/>
    <n v="0"/>
    <m/>
    <n v="0"/>
    <n v="0"/>
    <m/>
  </r>
  <r>
    <n v="3795"/>
    <x v="2"/>
    <x v="9"/>
    <x v="4"/>
    <m/>
    <m/>
    <x v="35"/>
    <x v="6"/>
    <x v="15"/>
    <x v="7"/>
    <m/>
    <m/>
    <m/>
    <m/>
    <m/>
    <n v="0"/>
    <m/>
    <n v="0"/>
    <n v="0"/>
    <n v="0"/>
    <n v="0"/>
    <m/>
    <n v="0"/>
    <m/>
    <n v="0"/>
    <n v="0"/>
    <n v="0"/>
    <n v="0"/>
    <m/>
    <n v="0"/>
    <n v="0"/>
    <m/>
  </r>
  <r>
    <n v="3796"/>
    <x v="2"/>
    <x v="9"/>
    <x v="4"/>
    <m/>
    <m/>
    <x v="35"/>
    <x v="6"/>
    <x v="15"/>
    <x v="7"/>
    <m/>
    <m/>
    <m/>
    <m/>
    <m/>
    <n v="0"/>
    <m/>
    <n v="0"/>
    <n v="0"/>
    <n v="0"/>
    <n v="0"/>
    <m/>
    <n v="0"/>
    <m/>
    <n v="0"/>
    <n v="0"/>
    <n v="0"/>
    <n v="0"/>
    <m/>
    <n v="0"/>
    <n v="0"/>
    <m/>
  </r>
  <r>
    <n v="3797"/>
    <x v="2"/>
    <x v="9"/>
    <x v="4"/>
    <m/>
    <m/>
    <x v="35"/>
    <x v="6"/>
    <x v="15"/>
    <x v="7"/>
    <m/>
    <m/>
    <m/>
    <m/>
    <m/>
    <n v="0"/>
    <m/>
    <n v="0"/>
    <n v="0"/>
    <n v="0"/>
    <n v="0"/>
    <m/>
    <n v="0"/>
    <m/>
    <n v="0"/>
    <n v="0"/>
    <n v="0"/>
    <n v="0"/>
    <m/>
    <n v="0"/>
    <n v="0"/>
    <m/>
  </r>
  <r>
    <n v="3798"/>
    <x v="2"/>
    <x v="9"/>
    <x v="4"/>
    <m/>
    <m/>
    <x v="35"/>
    <x v="6"/>
    <x v="15"/>
    <x v="7"/>
    <m/>
    <m/>
    <m/>
    <m/>
    <m/>
    <n v="0"/>
    <m/>
    <n v="0"/>
    <n v="0"/>
    <n v="0"/>
    <n v="0"/>
    <m/>
    <n v="0"/>
    <m/>
    <n v="0"/>
    <n v="0"/>
    <n v="0"/>
    <n v="0"/>
    <m/>
    <n v="0"/>
    <n v="0"/>
    <m/>
  </r>
  <r>
    <n v="3799"/>
    <x v="2"/>
    <x v="9"/>
    <x v="4"/>
    <m/>
    <m/>
    <x v="35"/>
    <x v="6"/>
    <x v="15"/>
    <x v="7"/>
    <m/>
    <m/>
    <m/>
    <m/>
    <m/>
    <n v="0"/>
    <m/>
    <n v="0"/>
    <n v="0"/>
    <n v="0"/>
    <n v="0"/>
    <m/>
    <n v="0"/>
    <m/>
    <n v="0"/>
    <n v="0"/>
    <n v="0"/>
    <n v="0"/>
    <m/>
    <n v="0"/>
    <n v="0"/>
    <m/>
  </r>
  <r>
    <n v="3800"/>
    <x v="2"/>
    <x v="9"/>
    <x v="4"/>
    <m/>
    <m/>
    <x v="35"/>
    <x v="6"/>
    <x v="15"/>
    <x v="7"/>
    <m/>
    <m/>
    <m/>
    <m/>
    <m/>
    <n v="0"/>
    <m/>
    <n v="0"/>
    <n v="0"/>
    <n v="0"/>
    <n v="0"/>
    <m/>
    <n v="0"/>
    <m/>
    <n v="0"/>
    <n v="0"/>
    <n v="0"/>
    <n v="0"/>
    <m/>
    <n v="0"/>
    <n v="0"/>
    <m/>
  </r>
  <r>
    <n v="3801"/>
    <x v="2"/>
    <x v="9"/>
    <x v="4"/>
    <m/>
    <m/>
    <x v="35"/>
    <x v="6"/>
    <x v="15"/>
    <x v="7"/>
    <m/>
    <m/>
    <m/>
    <m/>
    <m/>
    <n v="0"/>
    <m/>
    <n v="0"/>
    <n v="0"/>
    <n v="0"/>
    <n v="0"/>
    <m/>
    <n v="0"/>
    <m/>
    <n v="0"/>
    <n v="0"/>
    <n v="0"/>
    <n v="0"/>
    <m/>
    <n v="0"/>
    <n v="0"/>
    <m/>
  </r>
  <r>
    <n v="3802"/>
    <x v="2"/>
    <x v="9"/>
    <x v="4"/>
    <m/>
    <m/>
    <x v="35"/>
    <x v="6"/>
    <x v="15"/>
    <x v="7"/>
    <m/>
    <m/>
    <m/>
    <m/>
    <m/>
    <n v="0"/>
    <m/>
    <n v="0"/>
    <n v="0"/>
    <n v="0"/>
    <n v="0"/>
    <m/>
    <n v="0"/>
    <m/>
    <n v="0"/>
    <n v="0"/>
    <n v="0"/>
    <n v="0"/>
    <m/>
    <n v="0"/>
    <n v="0"/>
    <m/>
  </r>
  <r>
    <n v="3803"/>
    <x v="2"/>
    <x v="9"/>
    <x v="4"/>
    <m/>
    <m/>
    <x v="35"/>
    <x v="6"/>
    <x v="15"/>
    <x v="7"/>
    <m/>
    <m/>
    <m/>
    <m/>
    <m/>
    <n v="0"/>
    <m/>
    <n v="0"/>
    <n v="0"/>
    <n v="0"/>
    <n v="0"/>
    <m/>
    <n v="0"/>
    <m/>
    <n v="0"/>
    <n v="0"/>
    <n v="0"/>
    <n v="0"/>
    <m/>
    <n v="0"/>
    <n v="0"/>
    <m/>
  </r>
  <r>
    <n v="3804"/>
    <x v="2"/>
    <x v="9"/>
    <x v="4"/>
    <m/>
    <m/>
    <x v="35"/>
    <x v="6"/>
    <x v="15"/>
    <x v="7"/>
    <m/>
    <m/>
    <m/>
    <m/>
    <m/>
    <n v="0"/>
    <m/>
    <n v="0"/>
    <n v="0"/>
    <n v="0"/>
    <n v="0"/>
    <m/>
    <n v="0"/>
    <m/>
    <n v="0"/>
    <n v="0"/>
    <n v="0"/>
    <n v="0"/>
    <m/>
    <n v="0"/>
    <n v="0"/>
    <m/>
  </r>
  <r>
    <n v="3805"/>
    <x v="2"/>
    <x v="9"/>
    <x v="4"/>
    <m/>
    <m/>
    <x v="35"/>
    <x v="6"/>
    <x v="15"/>
    <x v="7"/>
    <m/>
    <m/>
    <m/>
    <m/>
    <m/>
    <n v="0"/>
    <m/>
    <n v="0"/>
    <n v="0"/>
    <n v="0"/>
    <n v="0"/>
    <m/>
    <n v="0"/>
    <m/>
    <n v="0"/>
    <n v="0"/>
    <n v="0"/>
    <n v="0"/>
    <m/>
    <n v="0"/>
    <n v="0"/>
    <m/>
  </r>
  <r>
    <n v="3806"/>
    <x v="2"/>
    <x v="9"/>
    <x v="4"/>
    <m/>
    <m/>
    <x v="35"/>
    <x v="6"/>
    <x v="15"/>
    <x v="7"/>
    <m/>
    <m/>
    <m/>
    <m/>
    <m/>
    <n v="0"/>
    <m/>
    <n v="0"/>
    <n v="0"/>
    <n v="0"/>
    <n v="0"/>
    <m/>
    <n v="0"/>
    <m/>
    <n v="0"/>
    <n v="0"/>
    <n v="0"/>
    <n v="0"/>
    <m/>
    <n v="0"/>
    <n v="0"/>
    <m/>
  </r>
  <r>
    <n v="3807"/>
    <x v="2"/>
    <x v="9"/>
    <x v="4"/>
    <m/>
    <m/>
    <x v="35"/>
    <x v="6"/>
    <x v="15"/>
    <x v="7"/>
    <m/>
    <m/>
    <m/>
    <m/>
    <m/>
    <n v="0"/>
    <m/>
    <n v="0"/>
    <n v="0"/>
    <n v="0"/>
    <n v="0"/>
    <m/>
    <n v="0"/>
    <m/>
    <n v="0"/>
    <n v="0"/>
    <n v="0"/>
    <n v="0"/>
    <m/>
    <n v="0"/>
    <n v="0"/>
    <m/>
  </r>
  <r>
    <n v="3808"/>
    <x v="2"/>
    <x v="9"/>
    <x v="4"/>
    <m/>
    <m/>
    <x v="35"/>
    <x v="6"/>
    <x v="15"/>
    <x v="7"/>
    <m/>
    <m/>
    <m/>
    <m/>
    <m/>
    <n v="0"/>
    <m/>
    <n v="0"/>
    <n v="0"/>
    <n v="0"/>
    <n v="0"/>
    <m/>
    <n v="0"/>
    <m/>
    <n v="0"/>
    <n v="0"/>
    <n v="0"/>
    <n v="0"/>
    <m/>
    <n v="0"/>
    <n v="0"/>
    <m/>
  </r>
  <r>
    <n v="3809"/>
    <x v="2"/>
    <x v="9"/>
    <x v="4"/>
    <m/>
    <m/>
    <x v="35"/>
    <x v="6"/>
    <x v="15"/>
    <x v="7"/>
    <m/>
    <m/>
    <m/>
    <m/>
    <m/>
    <n v="0"/>
    <m/>
    <n v="0"/>
    <n v="0"/>
    <n v="0"/>
    <n v="0"/>
    <m/>
    <n v="0"/>
    <m/>
    <n v="0"/>
    <n v="0"/>
    <n v="0"/>
    <n v="0"/>
    <m/>
    <n v="0"/>
    <n v="0"/>
    <m/>
  </r>
  <r>
    <n v="3810"/>
    <x v="2"/>
    <x v="9"/>
    <x v="4"/>
    <m/>
    <m/>
    <x v="35"/>
    <x v="6"/>
    <x v="15"/>
    <x v="7"/>
    <m/>
    <m/>
    <m/>
    <m/>
    <m/>
    <n v="0"/>
    <m/>
    <n v="0"/>
    <n v="0"/>
    <n v="0"/>
    <n v="0"/>
    <m/>
    <n v="0"/>
    <m/>
    <n v="0"/>
    <n v="0"/>
    <n v="0"/>
    <n v="0"/>
    <m/>
    <n v="0"/>
    <n v="0"/>
    <m/>
  </r>
  <r>
    <n v="3811"/>
    <x v="2"/>
    <x v="9"/>
    <x v="4"/>
    <m/>
    <m/>
    <x v="35"/>
    <x v="6"/>
    <x v="15"/>
    <x v="7"/>
    <m/>
    <m/>
    <m/>
    <m/>
    <m/>
    <n v="0"/>
    <m/>
    <n v="0"/>
    <n v="0"/>
    <n v="0"/>
    <n v="0"/>
    <m/>
    <n v="0"/>
    <m/>
    <n v="0"/>
    <n v="0"/>
    <n v="0"/>
    <n v="0"/>
    <m/>
    <n v="0"/>
    <n v="0"/>
    <m/>
  </r>
  <r>
    <n v="3812"/>
    <x v="2"/>
    <x v="9"/>
    <x v="4"/>
    <m/>
    <m/>
    <x v="35"/>
    <x v="6"/>
    <x v="15"/>
    <x v="7"/>
    <m/>
    <m/>
    <m/>
    <m/>
    <m/>
    <n v="0"/>
    <m/>
    <n v="0"/>
    <n v="0"/>
    <n v="0"/>
    <n v="0"/>
    <m/>
    <n v="0"/>
    <m/>
    <n v="0"/>
    <n v="0"/>
    <n v="0"/>
    <n v="0"/>
    <m/>
    <n v="0"/>
    <n v="0"/>
    <m/>
  </r>
  <r>
    <n v="3813"/>
    <x v="2"/>
    <x v="9"/>
    <x v="4"/>
    <m/>
    <m/>
    <x v="35"/>
    <x v="6"/>
    <x v="15"/>
    <x v="7"/>
    <m/>
    <m/>
    <m/>
    <m/>
    <m/>
    <n v="0"/>
    <m/>
    <n v="0"/>
    <n v="0"/>
    <n v="0"/>
    <n v="0"/>
    <m/>
    <n v="0"/>
    <m/>
    <n v="0"/>
    <n v="0"/>
    <n v="0"/>
    <n v="0"/>
    <m/>
    <n v="0"/>
    <n v="0"/>
    <m/>
  </r>
  <r>
    <n v="3814"/>
    <x v="2"/>
    <x v="9"/>
    <x v="4"/>
    <m/>
    <m/>
    <x v="35"/>
    <x v="6"/>
    <x v="15"/>
    <x v="7"/>
    <m/>
    <m/>
    <m/>
    <m/>
    <m/>
    <n v="0"/>
    <m/>
    <n v="0"/>
    <n v="0"/>
    <n v="0"/>
    <n v="0"/>
    <m/>
    <n v="0"/>
    <m/>
    <n v="0"/>
    <n v="0"/>
    <n v="0"/>
    <n v="0"/>
    <m/>
    <n v="0"/>
    <n v="0"/>
    <m/>
  </r>
  <r>
    <n v="3815"/>
    <x v="2"/>
    <x v="9"/>
    <x v="4"/>
    <m/>
    <m/>
    <x v="35"/>
    <x v="6"/>
    <x v="15"/>
    <x v="7"/>
    <m/>
    <m/>
    <m/>
    <m/>
    <m/>
    <n v="0"/>
    <m/>
    <n v="0"/>
    <n v="0"/>
    <n v="0"/>
    <n v="0"/>
    <m/>
    <n v="0"/>
    <m/>
    <n v="0"/>
    <n v="0"/>
    <n v="0"/>
    <n v="0"/>
    <m/>
    <n v="0"/>
    <n v="0"/>
    <m/>
  </r>
  <r>
    <n v="3816"/>
    <x v="2"/>
    <x v="9"/>
    <x v="4"/>
    <m/>
    <m/>
    <x v="35"/>
    <x v="6"/>
    <x v="15"/>
    <x v="7"/>
    <m/>
    <m/>
    <m/>
    <m/>
    <m/>
    <n v="0"/>
    <m/>
    <n v="0"/>
    <n v="0"/>
    <n v="0"/>
    <n v="0"/>
    <m/>
    <n v="0"/>
    <m/>
    <n v="0"/>
    <n v="0"/>
    <n v="0"/>
    <n v="0"/>
    <m/>
    <n v="0"/>
    <n v="0"/>
    <m/>
  </r>
  <r>
    <n v="3817"/>
    <x v="2"/>
    <x v="9"/>
    <x v="4"/>
    <m/>
    <m/>
    <x v="35"/>
    <x v="6"/>
    <x v="15"/>
    <x v="7"/>
    <m/>
    <m/>
    <m/>
    <m/>
    <m/>
    <n v="0"/>
    <m/>
    <n v="0"/>
    <n v="0"/>
    <n v="0"/>
    <n v="0"/>
    <m/>
    <n v="0"/>
    <m/>
    <n v="0"/>
    <n v="0"/>
    <n v="0"/>
    <n v="0"/>
    <m/>
    <n v="0"/>
    <n v="0"/>
    <m/>
  </r>
  <r>
    <n v="3818"/>
    <x v="2"/>
    <x v="9"/>
    <x v="4"/>
    <m/>
    <m/>
    <x v="35"/>
    <x v="6"/>
    <x v="15"/>
    <x v="7"/>
    <m/>
    <m/>
    <m/>
    <m/>
    <m/>
    <n v="0"/>
    <m/>
    <n v="0"/>
    <n v="0"/>
    <n v="0"/>
    <n v="0"/>
    <m/>
    <n v="0"/>
    <m/>
    <n v="0"/>
    <n v="0"/>
    <n v="0"/>
    <n v="0"/>
    <m/>
    <n v="0"/>
    <n v="0"/>
    <m/>
  </r>
  <r>
    <n v="3819"/>
    <x v="2"/>
    <x v="9"/>
    <x v="4"/>
    <m/>
    <m/>
    <x v="35"/>
    <x v="6"/>
    <x v="15"/>
    <x v="7"/>
    <m/>
    <m/>
    <m/>
    <m/>
    <m/>
    <n v="0"/>
    <m/>
    <n v="0"/>
    <n v="0"/>
    <n v="0"/>
    <n v="0"/>
    <m/>
    <n v="0"/>
    <m/>
    <n v="0"/>
    <n v="0"/>
    <n v="0"/>
    <n v="0"/>
    <m/>
    <n v="0"/>
    <n v="0"/>
    <m/>
  </r>
  <r>
    <n v="3820"/>
    <x v="2"/>
    <x v="9"/>
    <x v="4"/>
    <m/>
    <m/>
    <x v="35"/>
    <x v="6"/>
    <x v="15"/>
    <x v="7"/>
    <m/>
    <m/>
    <m/>
    <m/>
    <m/>
    <n v="0"/>
    <m/>
    <n v="0"/>
    <n v="0"/>
    <n v="0"/>
    <n v="0"/>
    <m/>
    <n v="0"/>
    <m/>
    <n v="0"/>
    <n v="0"/>
    <n v="0"/>
    <n v="0"/>
    <m/>
    <n v="0"/>
    <n v="0"/>
    <m/>
  </r>
  <r>
    <n v="3821"/>
    <x v="2"/>
    <x v="9"/>
    <x v="4"/>
    <m/>
    <m/>
    <x v="35"/>
    <x v="6"/>
    <x v="15"/>
    <x v="7"/>
    <m/>
    <m/>
    <m/>
    <m/>
    <m/>
    <n v="0"/>
    <m/>
    <n v="0"/>
    <n v="0"/>
    <n v="0"/>
    <n v="0"/>
    <m/>
    <n v="0"/>
    <m/>
    <n v="0"/>
    <n v="0"/>
    <n v="0"/>
    <n v="0"/>
    <m/>
    <n v="0"/>
    <n v="0"/>
    <m/>
  </r>
  <r>
    <n v="3822"/>
    <x v="2"/>
    <x v="9"/>
    <x v="4"/>
    <m/>
    <m/>
    <x v="35"/>
    <x v="6"/>
    <x v="15"/>
    <x v="7"/>
    <m/>
    <m/>
    <m/>
    <m/>
    <m/>
    <n v="0"/>
    <m/>
    <n v="0"/>
    <n v="0"/>
    <n v="0"/>
    <n v="0"/>
    <m/>
    <n v="0"/>
    <m/>
    <n v="0"/>
    <n v="0"/>
    <n v="0"/>
    <n v="0"/>
    <m/>
    <n v="0"/>
    <n v="0"/>
    <m/>
  </r>
  <r>
    <n v="3823"/>
    <x v="2"/>
    <x v="9"/>
    <x v="4"/>
    <m/>
    <m/>
    <x v="35"/>
    <x v="6"/>
    <x v="15"/>
    <x v="7"/>
    <m/>
    <m/>
    <m/>
    <m/>
    <m/>
    <n v="0"/>
    <m/>
    <n v="0"/>
    <n v="0"/>
    <n v="0"/>
    <n v="0"/>
    <m/>
    <n v="0"/>
    <m/>
    <n v="0"/>
    <n v="0"/>
    <n v="0"/>
    <n v="0"/>
    <m/>
    <n v="0"/>
    <n v="0"/>
    <m/>
  </r>
  <r>
    <n v="3824"/>
    <x v="2"/>
    <x v="9"/>
    <x v="4"/>
    <m/>
    <m/>
    <x v="35"/>
    <x v="6"/>
    <x v="15"/>
    <x v="7"/>
    <m/>
    <m/>
    <m/>
    <m/>
    <m/>
    <n v="0"/>
    <m/>
    <n v="0"/>
    <n v="0"/>
    <n v="0"/>
    <n v="0"/>
    <m/>
    <n v="0"/>
    <m/>
    <n v="0"/>
    <n v="0"/>
    <n v="0"/>
    <n v="0"/>
    <m/>
    <n v="0"/>
    <n v="0"/>
    <m/>
  </r>
  <r>
    <n v="3825"/>
    <x v="2"/>
    <x v="9"/>
    <x v="4"/>
    <m/>
    <m/>
    <x v="35"/>
    <x v="6"/>
    <x v="15"/>
    <x v="7"/>
    <m/>
    <m/>
    <m/>
    <m/>
    <m/>
    <n v="0"/>
    <m/>
    <n v="0"/>
    <n v="0"/>
    <n v="0"/>
    <n v="0"/>
    <m/>
    <n v="0"/>
    <m/>
    <n v="0"/>
    <n v="0"/>
    <n v="0"/>
    <n v="0"/>
    <m/>
    <n v="0"/>
    <n v="0"/>
    <m/>
  </r>
  <r>
    <n v="3826"/>
    <x v="2"/>
    <x v="9"/>
    <x v="4"/>
    <m/>
    <m/>
    <x v="35"/>
    <x v="6"/>
    <x v="15"/>
    <x v="7"/>
    <m/>
    <m/>
    <m/>
    <m/>
    <m/>
    <n v="0"/>
    <m/>
    <n v="0"/>
    <n v="0"/>
    <n v="0"/>
    <n v="0"/>
    <m/>
    <n v="0"/>
    <m/>
    <n v="0"/>
    <n v="0"/>
    <n v="0"/>
    <n v="0"/>
    <m/>
    <n v="0"/>
    <n v="0"/>
    <m/>
  </r>
  <r>
    <n v="3827"/>
    <x v="2"/>
    <x v="9"/>
    <x v="4"/>
    <m/>
    <m/>
    <x v="35"/>
    <x v="6"/>
    <x v="15"/>
    <x v="7"/>
    <m/>
    <m/>
    <m/>
    <m/>
    <m/>
    <n v="0"/>
    <m/>
    <n v="0"/>
    <n v="0"/>
    <n v="0"/>
    <n v="0"/>
    <m/>
    <n v="0"/>
    <m/>
    <n v="0"/>
    <n v="0"/>
    <n v="0"/>
    <n v="0"/>
    <m/>
    <n v="0"/>
    <n v="0"/>
    <m/>
  </r>
  <r>
    <n v="3828"/>
    <x v="2"/>
    <x v="9"/>
    <x v="4"/>
    <m/>
    <m/>
    <x v="35"/>
    <x v="6"/>
    <x v="15"/>
    <x v="7"/>
    <m/>
    <m/>
    <m/>
    <m/>
    <m/>
    <n v="0"/>
    <m/>
    <n v="0"/>
    <n v="0"/>
    <n v="0"/>
    <n v="0"/>
    <m/>
    <n v="0"/>
    <m/>
    <n v="0"/>
    <n v="0"/>
    <n v="0"/>
    <n v="0"/>
    <m/>
    <n v="0"/>
    <n v="0"/>
    <m/>
  </r>
  <r>
    <n v="3829"/>
    <x v="2"/>
    <x v="9"/>
    <x v="4"/>
    <m/>
    <m/>
    <x v="35"/>
    <x v="6"/>
    <x v="15"/>
    <x v="7"/>
    <m/>
    <m/>
    <m/>
    <m/>
    <m/>
    <n v="0"/>
    <m/>
    <n v="0"/>
    <n v="0"/>
    <n v="0"/>
    <n v="0"/>
    <m/>
    <n v="0"/>
    <m/>
    <n v="0"/>
    <n v="0"/>
    <n v="0"/>
    <n v="0"/>
    <m/>
    <n v="0"/>
    <n v="0"/>
    <m/>
  </r>
  <r>
    <n v="3830"/>
    <x v="2"/>
    <x v="9"/>
    <x v="4"/>
    <m/>
    <m/>
    <x v="35"/>
    <x v="6"/>
    <x v="15"/>
    <x v="7"/>
    <m/>
    <m/>
    <m/>
    <m/>
    <m/>
    <n v="0"/>
    <m/>
    <n v="0"/>
    <n v="0"/>
    <n v="0"/>
    <n v="0"/>
    <m/>
    <n v="0"/>
    <m/>
    <n v="0"/>
    <n v="0"/>
    <n v="0"/>
    <n v="0"/>
    <m/>
    <n v="0"/>
    <n v="0"/>
    <m/>
  </r>
  <r>
    <n v="3831"/>
    <x v="2"/>
    <x v="9"/>
    <x v="4"/>
    <m/>
    <m/>
    <x v="35"/>
    <x v="6"/>
    <x v="15"/>
    <x v="7"/>
    <m/>
    <m/>
    <m/>
    <m/>
    <m/>
    <n v="0"/>
    <m/>
    <n v="0"/>
    <n v="0"/>
    <n v="0"/>
    <n v="0"/>
    <m/>
    <n v="0"/>
    <m/>
    <n v="0"/>
    <n v="0"/>
    <n v="0"/>
    <n v="0"/>
    <m/>
    <n v="0"/>
    <n v="0"/>
    <m/>
  </r>
  <r>
    <n v="3832"/>
    <x v="2"/>
    <x v="9"/>
    <x v="4"/>
    <m/>
    <m/>
    <x v="35"/>
    <x v="6"/>
    <x v="15"/>
    <x v="7"/>
    <m/>
    <m/>
    <m/>
    <m/>
    <m/>
    <n v="0"/>
    <m/>
    <n v="0"/>
    <n v="0"/>
    <n v="0"/>
    <n v="0"/>
    <m/>
    <n v="0"/>
    <m/>
    <n v="0"/>
    <n v="0"/>
    <n v="0"/>
    <n v="0"/>
    <m/>
    <n v="0"/>
    <n v="0"/>
    <m/>
  </r>
  <r>
    <n v="3833"/>
    <x v="2"/>
    <x v="9"/>
    <x v="4"/>
    <m/>
    <m/>
    <x v="35"/>
    <x v="6"/>
    <x v="15"/>
    <x v="7"/>
    <m/>
    <m/>
    <m/>
    <m/>
    <m/>
    <n v="0"/>
    <m/>
    <n v="0"/>
    <n v="0"/>
    <n v="0"/>
    <n v="0"/>
    <m/>
    <n v="0"/>
    <m/>
    <n v="0"/>
    <n v="0"/>
    <n v="0"/>
    <n v="0"/>
    <m/>
    <n v="0"/>
    <n v="0"/>
    <m/>
  </r>
  <r>
    <n v="3834"/>
    <x v="2"/>
    <x v="9"/>
    <x v="4"/>
    <m/>
    <m/>
    <x v="35"/>
    <x v="6"/>
    <x v="15"/>
    <x v="7"/>
    <m/>
    <m/>
    <m/>
    <m/>
    <m/>
    <n v="0"/>
    <m/>
    <n v="0"/>
    <n v="0"/>
    <n v="0"/>
    <n v="0"/>
    <m/>
    <n v="0"/>
    <m/>
    <n v="0"/>
    <n v="0"/>
    <n v="0"/>
    <n v="0"/>
    <m/>
    <n v="0"/>
    <n v="0"/>
    <m/>
  </r>
  <r>
    <n v="3835"/>
    <x v="2"/>
    <x v="9"/>
    <x v="4"/>
    <m/>
    <m/>
    <x v="35"/>
    <x v="6"/>
    <x v="15"/>
    <x v="7"/>
    <m/>
    <m/>
    <m/>
    <m/>
    <m/>
    <n v="0"/>
    <m/>
    <n v="0"/>
    <n v="0"/>
    <n v="0"/>
    <n v="0"/>
    <m/>
    <n v="0"/>
    <m/>
    <n v="0"/>
    <n v="0"/>
    <n v="0"/>
    <n v="0"/>
    <m/>
    <n v="0"/>
    <n v="0"/>
    <m/>
  </r>
  <r>
    <n v="3836"/>
    <x v="2"/>
    <x v="9"/>
    <x v="4"/>
    <m/>
    <m/>
    <x v="35"/>
    <x v="6"/>
    <x v="15"/>
    <x v="7"/>
    <m/>
    <m/>
    <m/>
    <m/>
    <m/>
    <n v="0"/>
    <m/>
    <n v="0"/>
    <n v="0"/>
    <n v="0"/>
    <n v="0"/>
    <m/>
    <n v="0"/>
    <m/>
    <n v="0"/>
    <n v="0"/>
    <n v="0"/>
    <n v="0"/>
    <m/>
    <n v="0"/>
    <n v="0"/>
    <m/>
  </r>
  <r>
    <n v="3837"/>
    <x v="2"/>
    <x v="9"/>
    <x v="4"/>
    <m/>
    <m/>
    <x v="35"/>
    <x v="6"/>
    <x v="15"/>
    <x v="7"/>
    <m/>
    <m/>
    <m/>
    <m/>
    <m/>
    <n v="0"/>
    <m/>
    <n v="0"/>
    <n v="0"/>
    <n v="0"/>
    <n v="0"/>
    <m/>
    <n v="0"/>
    <m/>
    <n v="0"/>
    <n v="0"/>
    <n v="0"/>
    <n v="0"/>
    <m/>
    <n v="0"/>
    <n v="0"/>
    <m/>
  </r>
  <r>
    <n v="3838"/>
    <x v="2"/>
    <x v="9"/>
    <x v="4"/>
    <m/>
    <m/>
    <x v="35"/>
    <x v="6"/>
    <x v="15"/>
    <x v="7"/>
    <m/>
    <m/>
    <m/>
    <m/>
    <m/>
    <n v="0"/>
    <m/>
    <n v="0"/>
    <n v="0"/>
    <n v="0"/>
    <n v="0"/>
    <m/>
    <n v="0"/>
    <m/>
    <n v="0"/>
    <n v="0"/>
    <n v="0"/>
    <n v="0"/>
    <m/>
    <n v="0"/>
    <n v="0"/>
    <m/>
  </r>
  <r>
    <n v="3839"/>
    <x v="2"/>
    <x v="9"/>
    <x v="4"/>
    <m/>
    <m/>
    <x v="35"/>
    <x v="6"/>
    <x v="15"/>
    <x v="7"/>
    <m/>
    <m/>
    <m/>
    <m/>
    <m/>
    <n v="0"/>
    <m/>
    <n v="0"/>
    <n v="0"/>
    <n v="0"/>
    <n v="0"/>
    <m/>
    <n v="0"/>
    <m/>
    <n v="0"/>
    <n v="0"/>
    <n v="0"/>
    <n v="0"/>
    <m/>
    <n v="0"/>
    <n v="0"/>
    <m/>
  </r>
  <r>
    <n v="3840"/>
    <x v="2"/>
    <x v="9"/>
    <x v="4"/>
    <m/>
    <m/>
    <x v="35"/>
    <x v="6"/>
    <x v="15"/>
    <x v="7"/>
    <m/>
    <m/>
    <m/>
    <m/>
    <m/>
    <n v="0"/>
    <m/>
    <n v="0"/>
    <n v="0"/>
    <n v="0"/>
    <n v="0"/>
    <m/>
    <n v="0"/>
    <m/>
    <n v="0"/>
    <n v="0"/>
    <n v="0"/>
    <n v="0"/>
    <m/>
    <n v="0"/>
    <n v="0"/>
    <m/>
  </r>
  <r>
    <n v="3841"/>
    <x v="2"/>
    <x v="9"/>
    <x v="4"/>
    <m/>
    <m/>
    <x v="35"/>
    <x v="6"/>
    <x v="15"/>
    <x v="7"/>
    <m/>
    <m/>
    <m/>
    <m/>
    <m/>
    <n v="0"/>
    <m/>
    <n v="0"/>
    <n v="0"/>
    <n v="0"/>
    <n v="0"/>
    <m/>
    <n v="0"/>
    <m/>
    <n v="0"/>
    <n v="0"/>
    <n v="0"/>
    <n v="0"/>
    <m/>
    <n v="0"/>
    <n v="0"/>
    <m/>
  </r>
  <r>
    <n v="3842"/>
    <x v="2"/>
    <x v="9"/>
    <x v="4"/>
    <m/>
    <m/>
    <x v="35"/>
    <x v="6"/>
    <x v="15"/>
    <x v="7"/>
    <m/>
    <m/>
    <m/>
    <m/>
    <m/>
    <n v="0"/>
    <m/>
    <n v="0"/>
    <n v="0"/>
    <n v="0"/>
    <n v="0"/>
    <m/>
    <n v="0"/>
    <m/>
    <n v="0"/>
    <n v="0"/>
    <n v="0"/>
    <n v="0"/>
    <m/>
    <n v="0"/>
    <n v="0"/>
    <m/>
  </r>
  <r>
    <n v="3843"/>
    <x v="2"/>
    <x v="9"/>
    <x v="4"/>
    <m/>
    <m/>
    <x v="35"/>
    <x v="6"/>
    <x v="15"/>
    <x v="7"/>
    <m/>
    <m/>
    <m/>
    <m/>
    <m/>
    <n v="0"/>
    <m/>
    <n v="0"/>
    <n v="0"/>
    <n v="0"/>
    <n v="0"/>
    <m/>
    <n v="0"/>
    <m/>
    <n v="0"/>
    <n v="0"/>
    <n v="0"/>
    <n v="0"/>
    <m/>
    <n v="0"/>
    <n v="0"/>
    <m/>
  </r>
  <r>
    <n v="3844"/>
    <x v="2"/>
    <x v="9"/>
    <x v="4"/>
    <m/>
    <m/>
    <x v="35"/>
    <x v="6"/>
    <x v="15"/>
    <x v="7"/>
    <m/>
    <m/>
    <m/>
    <m/>
    <m/>
    <n v="0"/>
    <m/>
    <n v="0"/>
    <n v="0"/>
    <n v="0"/>
    <n v="0"/>
    <m/>
    <n v="0"/>
    <m/>
    <n v="0"/>
    <n v="0"/>
    <n v="0"/>
    <n v="0"/>
    <m/>
    <n v="0"/>
    <n v="0"/>
    <m/>
  </r>
  <r>
    <n v="3845"/>
    <x v="2"/>
    <x v="9"/>
    <x v="4"/>
    <m/>
    <m/>
    <x v="35"/>
    <x v="6"/>
    <x v="15"/>
    <x v="7"/>
    <m/>
    <m/>
    <m/>
    <m/>
    <m/>
    <n v="0"/>
    <m/>
    <n v="0"/>
    <n v="0"/>
    <n v="0"/>
    <n v="0"/>
    <m/>
    <n v="0"/>
    <m/>
    <n v="0"/>
    <n v="0"/>
    <n v="0"/>
    <n v="0"/>
    <m/>
    <n v="0"/>
    <n v="0"/>
    <m/>
  </r>
  <r>
    <n v="3846"/>
    <x v="2"/>
    <x v="9"/>
    <x v="4"/>
    <m/>
    <m/>
    <x v="35"/>
    <x v="6"/>
    <x v="15"/>
    <x v="7"/>
    <m/>
    <m/>
    <m/>
    <m/>
    <m/>
    <n v="0"/>
    <m/>
    <n v="0"/>
    <n v="0"/>
    <n v="0"/>
    <n v="0"/>
    <m/>
    <n v="0"/>
    <m/>
    <n v="0"/>
    <n v="0"/>
    <n v="0"/>
    <n v="0"/>
    <m/>
    <n v="0"/>
    <n v="0"/>
    <m/>
  </r>
  <r>
    <n v="3847"/>
    <x v="2"/>
    <x v="9"/>
    <x v="4"/>
    <m/>
    <m/>
    <x v="35"/>
    <x v="6"/>
    <x v="15"/>
    <x v="7"/>
    <m/>
    <m/>
    <m/>
    <m/>
    <m/>
    <n v="0"/>
    <m/>
    <n v="0"/>
    <n v="0"/>
    <n v="0"/>
    <n v="0"/>
    <m/>
    <n v="0"/>
    <m/>
    <n v="0"/>
    <n v="0"/>
    <n v="0"/>
    <n v="0"/>
    <m/>
    <n v="0"/>
    <n v="0"/>
    <m/>
  </r>
  <r>
    <n v="3848"/>
    <x v="2"/>
    <x v="9"/>
    <x v="4"/>
    <m/>
    <m/>
    <x v="35"/>
    <x v="6"/>
    <x v="15"/>
    <x v="7"/>
    <m/>
    <m/>
    <m/>
    <m/>
    <m/>
    <n v="0"/>
    <m/>
    <n v="0"/>
    <n v="0"/>
    <n v="0"/>
    <n v="0"/>
    <m/>
    <n v="0"/>
    <m/>
    <n v="0"/>
    <n v="0"/>
    <n v="0"/>
    <n v="0"/>
    <m/>
    <n v="0"/>
    <n v="0"/>
    <m/>
  </r>
  <r>
    <n v="3849"/>
    <x v="2"/>
    <x v="9"/>
    <x v="4"/>
    <m/>
    <m/>
    <x v="35"/>
    <x v="6"/>
    <x v="15"/>
    <x v="7"/>
    <m/>
    <m/>
    <m/>
    <m/>
    <m/>
    <n v="0"/>
    <m/>
    <n v="0"/>
    <n v="0"/>
    <n v="0"/>
    <n v="0"/>
    <m/>
    <n v="0"/>
    <m/>
    <n v="0"/>
    <n v="0"/>
    <n v="0"/>
    <n v="0"/>
    <m/>
    <n v="0"/>
    <n v="0"/>
    <m/>
  </r>
  <r>
    <n v="3850"/>
    <x v="2"/>
    <x v="9"/>
    <x v="4"/>
    <m/>
    <m/>
    <x v="35"/>
    <x v="6"/>
    <x v="15"/>
    <x v="7"/>
    <m/>
    <m/>
    <m/>
    <m/>
    <m/>
    <n v="0"/>
    <m/>
    <n v="0"/>
    <n v="0"/>
    <n v="0"/>
    <n v="0"/>
    <m/>
    <n v="0"/>
    <m/>
    <n v="0"/>
    <n v="0"/>
    <n v="0"/>
    <n v="0"/>
    <m/>
    <n v="0"/>
    <n v="0"/>
    <m/>
  </r>
  <r>
    <n v="3851"/>
    <x v="2"/>
    <x v="9"/>
    <x v="4"/>
    <m/>
    <m/>
    <x v="35"/>
    <x v="6"/>
    <x v="15"/>
    <x v="7"/>
    <m/>
    <m/>
    <m/>
    <m/>
    <m/>
    <n v="0"/>
    <m/>
    <n v="0"/>
    <n v="0"/>
    <n v="0"/>
    <n v="0"/>
    <m/>
    <n v="0"/>
    <m/>
    <n v="0"/>
    <n v="0"/>
    <n v="0"/>
    <n v="0"/>
    <m/>
    <n v="0"/>
    <n v="0"/>
    <m/>
  </r>
  <r>
    <n v="3852"/>
    <x v="2"/>
    <x v="9"/>
    <x v="4"/>
    <m/>
    <m/>
    <x v="35"/>
    <x v="6"/>
    <x v="15"/>
    <x v="7"/>
    <m/>
    <m/>
    <m/>
    <m/>
    <m/>
    <n v="0"/>
    <m/>
    <n v="0"/>
    <n v="0"/>
    <n v="0"/>
    <n v="0"/>
    <m/>
    <n v="0"/>
    <m/>
    <n v="0"/>
    <n v="0"/>
    <n v="0"/>
    <n v="0"/>
    <m/>
    <n v="0"/>
    <n v="0"/>
    <m/>
  </r>
  <r>
    <n v="3853"/>
    <x v="2"/>
    <x v="9"/>
    <x v="4"/>
    <m/>
    <m/>
    <x v="35"/>
    <x v="6"/>
    <x v="15"/>
    <x v="7"/>
    <m/>
    <m/>
    <m/>
    <m/>
    <m/>
    <n v="0"/>
    <m/>
    <n v="0"/>
    <n v="0"/>
    <n v="0"/>
    <n v="0"/>
    <m/>
    <n v="0"/>
    <m/>
    <n v="0"/>
    <n v="0"/>
    <n v="0"/>
    <n v="0"/>
    <m/>
    <n v="0"/>
    <n v="0"/>
    <m/>
  </r>
  <r>
    <n v="3854"/>
    <x v="2"/>
    <x v="9"/>
    <x v="4"/>
    <m/>
    <m/>
    <x v="35"/>
    <x v="6"/>
    <x v="15"/>
    <x v="7"/>
    <m/>
    <m/>
    <m/>
    <m/>
    <m/>
    <n v="0"/>
    <m/>
    <n v="0"/>
    <n v="0"/>
    <n v="0"/>
    <n v="0"/>
    <m/>
    <n v="0"/>
    <m/>
    <n v="0"/>
    <n v="0"/>
    <n v="0"/>
    <n v="0"/>
    <m/>
    <n v="0"/>
    <n v="0"/>
    <m/>
  </r>
  <r>
    <n v="3855"/>
    <x v="2"/>
    <x v="9"/>
    <x v="4"/>
    <m/>
    <m/>
    <x v="35"/>
    <x v="6"/>
    <x v="15"/>
    <x v="7"/>
    <m/>
    <m/>
    <m/>
    <m/>
    <m/>
    <n v="0"/>
    <m/>
    <n v="0"/>
    <n v="0"/>
    <n v="0"/>
    <n v="0"/>
    <m/>
    <n v="0"/>
    <m/>
    <n v="0"/>
    <n v="0"/>
    <n v="0"/>
    <n v="0"/>
    <m/>
    <n v="0"/>
    <n v="0"/>
    <m/>
  </r>
  <r>
    <n v="3856"/>
    <x v="2"/>
    <x v="9"/>
    <x v="4"/>
    <m/>
    <m/>
    <x v="35"/>
    <x v="6"/>
    <x v="15"/>
    <x v="7"/>
    <m/>
    <m/>
    <m/>
    <m/>
    <m/>
    <n v="0"/>
    <m/>
    <n v="0"/>
    <n v="0"/>
    <n v="0"/>
    <n v="0"/>
    <m/>
    <n v="0"/>
    <m/>
    <n v="0"/>
    <n v="0"/>
    <n v="0"/>
    <n v="0"/>
    <m/>
    <n v="0"/>
    <n v="0"/>
    <m/>
  </r>
  <r>
    <n v="3857"/>
    <x v="2"/>
    <x v="9"/>
    <x v="4"/>
    <m/>
    <m/>
    <x v="35"/>
    <x v="6"/>
    <x v="15"/>
    <x v="7"/>
    <m/>
    <m/>
    <m/>
    <m/>
    <m/>
    <n v="0"/>
    <m/>
    <n v="0"/>
    <n v="0"/>
    <n v="0"/>
    <n v="0"/>
    <m/>
    <n v="0"/>
    <m/>
    <n v="0"/>
    <n v="0"/>
    <n v="0"/>
    <n v="0"/>
    <m/>
    <n v="0"/>
    <n v="0"/>
    <m/>
  </r>
  <r>
    <n v="3858"/>
    <x v="2"/>
    <x v="9"/>
    <x v="4"/>
    <m/>
    <m/>
    <x v="35"/>
    <x v="6"/>
    <x v="15"/>
    <x v="7"/>
    <m/>
    <m/>
    <m/>
    <m/>
    <m/>
    <n v="0"/>
    <m/>
    <n v="0"/>
    <n v="0"/>
    <n v="0"/>
    <n v="0"/>
    <m/>
    <n v="0"/>
    <m/>
    <n v="0"/>
    <n v="0"/>
    <n v="0"/>
    <n v="0"/>
    <m/>
    <n v="0"/>
    <n v="0"/>
    <m/>
  </r>
  <r>
    <n v="3859"/>
    <x v="2"/>
    <x v="9"/>
    <x v="4"/>
    <m/>
    <m/>
    <x v="35"/>
    <x v="6"/>
    <x v="15"/>
    <x v="7"/>
    <m/>
    <m/>
    <m/>
    <m/>
    <m/>
    <n v="0"/>
    <m/>
    <n v="0"/>
    <n v="0"/>
    <n v="0"/>
    <n v="0"/>
    <m/>
    <n v="0"/>
    <m/>
    <n v="0"/>
    <n v="0"/>
    <n v="0"/>
    <n v="0"/>
    <m/>
    <n v="0"/>
    <n v="0"/>
    <m/>
  </r>
  <r>
    <n v="3860"/>
    <x v="2"/>
    <x v="9"/>
    <x v="4"/>
    <m/>
    <m/>
    <x v="35"/>
    <x v="6"/>
    <x v="15"/>
    <x v="7"/>
    <m/>
    <m/>
    <m/>
    <m/>
    <m/>
    <n v="0"/>
    <m/>
    <n v="0"/>
    <n v="0"/>
    <n v="0"/>
    <n v="0"/>
    <m/>
    <n v="0"/>
    <m/>
    <n v="0"/>
    <n v="0"/>
    <n v="0"/>
    <n v="0"/>
    <m/>
    <n v="0"/>
    <n v="0"/>
    <m/>
  </r>
  <r>
    <n v="3861"/>
    <x v="2"/>
    <x v="9"/>
    <x v="4"/>
    <m/>
    <m/>
    <x v="35"/>
    <x v="6"/>
    <x v="15"/>
    <x v="7"/>
    <m/>
    <m/>
    <m/>
    <m/>
    <m/>
    <n v="0"/>
    <m/>
    <n v="0"/>
    <n v="0"/>
    <n v="0"/>
    <n v="0"/>
    <m/>
    <n v="0"/>
    <m/>
    <n v="0"/>
    <n v="0"/>
    <n v="0"/>
    <n v="0"/>
    <m/>
    <n v="0"/>
    <n v="0"/>
    <m/>
  </r>
  <r>
    <n v="3862"/>
    <x v="2"/>
    <x v="9"/>
    <x v="4"/>
    <m/>
    <m/>
    <x v="35"/>
    <x v="6"/>
    <x v="15"/>
    <x v="7"/>
    <m/>
    <m/>
    <m/>
    <m/>
    <m/>
    <n v="0"/>
    <m/>
    <n v="0"/>
    <n v="0"/>
    <n v="0"/>
    <n v="0"/>
    <m/>
    <n v="0"/>
    <m/>
    <n v="0"/>
    <n v="0"/>
    <n v="0"/>
    <n v="0"/>
    <m/>
    <n v="0"/>
    <n v="0"/>
    <m/>
  </r>
  <r>
    <n v="3863"/>
    <x v="2"/>
    <x v="9"/>
    <x v="4"/>
    <m/>
    <m/>
    <x v="35"/>
    <x v="6"/>
    <x v="15"/>
    <x v="7"/>
    <m/>
    <m/>
    <m/>
    <m/>
    <m/>
    <n v="0"/>
    <m/>
    <n v="0"/>
    <n v="0"/>
    <n v="0"/>
    <n v="0"/>
    <m/>
    <n v="0"/>
    <m/>
    <n v="0"/>
    <n v="0"/>
    <n v="0"/>
    <n v="0"/>
    <m/>
    <n v="0"/>
    <n v="0"/>
    <m/>
  </r>
  <r>
    <n v="3864"/>
    <x v="2"/>
    <x v="9"/>
    <x v="4"/>
    <m/>
    <m/>
    <x v="35"/>
    <x v="6"/>
    <x v="15"/>
    <x v="7"/>
    <m/>
    <m/>
    <m/>
    <m/>
    <m/>
    <n v="0"/>
    <m/>
    <n v="0"/>
    <n v="0"/>
    <n v="0"/>
    <n v="0"/>
    <m/>
    <n v="0"/>
    <m/>
    <n v="0"/>
    <n v="0"/>
    <n v="0"/>
    <n v="0"/>
    <m/>
    <n v="0"/>
    <n v="0"/>
    <m/>
  </r>
  <r>
    <n v="3865"/>
    <x v="2"/>
    <x v="9"/>
    <x v="4"/>
    <m/>
    <m/>
    <x v="35"/>
    <x v="6"/>
    <x v="15"/>
    <x v="7"/>
    <m/>
    <m/>
    <m/>
    <m/>
    <m/>
    <n v="0"/>
    <m/>
    <n v="0"/>
    <n v="0"/>
    <n v="0"/>
    <n v="0"/>
    <m/>
    <n v="0"/>
    <m/>
    <n v="0"/>
    <n v="0"/>
    <n v="0"/>
    <n v="0"/>
    <m/>
    <n v="0"/>
    <n v="0"/>
    <m/>
  </r>
  <r>
    <n v="3866"/>
    <x v="2"/>
    <x v="9"/>
    <x v="4"/>
    <m/>
    <m/>
    <x v="35"/>
    <x v="6"/>
    <x v="15"/>
    <x v="7"/>
    <m/>
    <m/>
    <m/>
    <m/>
    <m/>
    <n v="0"/>
    <m/>
    <n v="0"/>
    <n v="0"/>
    <n v="0"/>
    <n v="0"/>
    <m/>
    <n v="0"/>
    <m/>
    <n v="0"/>
    <n v="0"/>
    <n v="0"/>
    <n v="0"/>
    <m/>
    <n v="0"/>
    <n v="0"/>
    <m/>
  </r>
  <r>
    <n v="3867"/>
    <x v="2"/>
    <x v="9"/>
    <x v="4"/>
    <m/>
    <m/>
    <x v="35"/>
    <x v="6"/>
    <x v="15"/>
    <x v="7"/>
    <m/>
    <m/>
    <m/>
    <m/>
    <m/>
    <n v="0"/>
    <m/>
    <n v="0"/>
    <n v="0"/>
    <n v="0"/>
    <n v="0"/>
    <m/>
    <n v="0"/>
    <m/>
    <n v="0"/>
    <n v="0"/>
    <n v="0"/>
    <n v="0"/>
    <m/>
    <n v="0"/>
    <n v="0"/>
    <m/>
  </r>
  <r>
    <n v="3868"/>
    <x v="2"/>
    <x v="9"/>
    <x v="4"/>
    <m/>
    <m/>
    <x v="35"/>
    <x v="6"/>
    <x v="15"/>
    <x v="7"/>
    <m/>
    <m/>
    <m/>
    <m/>
    <m/>
    <n v="0"/>
    <m/>
    <n v="0"/>
    <n v="0"/>
    <n v="0"/>
    <n v="0"/>
    <m/>
    <n v="0"/>
    <m/>
    <n v="0"/>
    <n v="0"/>
    <n v="0"/>
    <n v="0"/>
    <m/>
    <n v="0"/>
    <n v="0"/>
    <m/>
  </r>
  <r>
    <n v="3869"/>
    <x v="2"/>
    <x v="9"/>
    <x v="4"/>
    <m/>
    <m/>
    <x v="35"/>
    <x v="6"/>
    <x v="15"/>
    <x v="7"/>
    <m/>
    <m/>
    <m/>
    <m/>
    <m/>
    <n v="0"/>
    <m/>
    <n v="0"/>
    <n v="0"/>
    <n v="0"/>
    <n v="0"/>
    <m/>
    <n v="0"/>
    <m/>
    <n v="0"/>
    <n v="0"/>
    <n v="0"/>
    <n v="0"/>
    <m/>
    <n v="0"/>
    <n v="0"/>
    <m/>
  </r>
  <r>
    <n v="3870"/>
    <x v="2"/>
    <x v="9"/>
    <x v="4"/>
    <m/>
    <m/>
    <x v="35"/>
    <x v="6"/>
    <x v="15"/>
    <x v="7"/>
    <m/>
    <m/>
    <m/>
    <m/>
    <m/>
    <n v="0"/>
    <m/>
    <n v="0"/>
    <n v="0"/>
    <n v="0"/>
    <n v="0"/>
    <m/>
    <n v="0"/>
    <m/>
    <n v="0"/>
    <n v="0"/>
    <n v="0"/>
    <n v="0"/>
    <m/>
    <n v="0"/>
    <n v="0"/>
    <m/>
  </r>
  <r>
    <n v="3871"/>
    <x v="2"/>
    <x v="9"/>
    <x v="4"/>
    <m/>
    <m/>
    <x v="35"/>
    <x v="6"/>
    <x v="15"/>
    <x v="7"/>
    <m/>
    <m/>
    <m/>
    <m/>
    <m/>
    <n v="0"/>
    <m/>
    <n v="0"/>
    <n v="0"/>
    <n v="0"/>
    <n v="0"/>
    <m/>
    <n v="0"/>
    <m/>
    <n v="0"/>
    <n v="0"/>
    <n v="0"/>
    <n v="0"/>
    <m/>
    <n v="0"/>
    <n v="0"/>
    <m/>
  </r>
  <r>
    <n v="3872"/>
    <x v="2"/>
    <x v="9"/>
    <x v="4"/>
    <m/>
    <m/>
    <x v="35"/>
    <x v="6"/>
    <x v="15"/>
    <x v="7"/>
    <m/>
    <m/>
    <m/>
    <m/>
    <m/>
    <n v="0"/>
    <m/>
    <n v="0"/>
    <n v="0"/>
    <n v="0"/>
    <n v="0"/>
    <m/>
    <n v="0"/>
    <m/>
    <n v="0"/>
    <n v="0"/>
    <n v="0"/>
    <n v="0"/>
    <m/>
    <n v="0"/>
    <n v="0"/>
    <m/>
  </r>
  <r>
    <n v="3873"/>
    <x v="2"/>
    <x v="9"/>
    <x v="4"/>
    <m/>
    <m/>
    <x v="35"/>
    <x v="6"/>
    <x v="15"/>
    <x v="7"/>
    <m/>
    <m/>
    <m/>
    <m/>
    <m/>
    <n v="0"/>
    <m/>
    <n v="0"/>
    <n v="0"/>
    <n v="0"/>
    <n v="0"/>
    <m/>
    <n v="0"/>
    <m/>
    <n v="0"/>
    <n v="0"/>
    <n v="0"/>
    <n v="0"/>
    <m/>
    <n v="0"/>
    <n v="0"/>
    <m/>
  </r>
  <r>
    <n v="3874"/>
    <x v="2"/>
    <x v="9"/>
    <x v="4"/>
    <m/>
    <m/>
    <x v="35"/>
    <x v="6"/>
    <x v="15"/>
    <x v="7"/>
    <m/>
    <m/>
    <m/>
    <m/>
    <m/>
    <n v="0"/>
    <m/>
    <n v="0"/>
    <n v="0"/>
    <n v="0"/>
    <n v="0"/>
    <m/>
    <n v="0"/>
    <m/>
    <n v="0"/>
    <n v="0"/>
    <n v="0"/>
    <n v="0"/>
    <m/>
    <n v="0"/>
    <n v="0"/>
    <m/>
  </r>
  <r>
    <n v="3875"/>
    <x v="2"/>
    <x v="9"/>
    <x v="4"/>
    <m/>
    <m/>
    <x v="35"/>
    <x v="6"/>
    <x v="15"/>
    <x v="7"/>
    <m/>
    <m/>
    <m/>
    <m/>
    <m/>
    <n v="0"/>
    <m/>
    <n v="0"/>
    <n v="0"/>
    <n v="0"/>
    <n v="0"/>
    <m/>
    <n v="0"/>
    <m/>
    <n v="0"/>
    <n v="0"/>
    <n v="0"/>
    <n v="0"/>
    <m/>
    <n v="0"/>
    <n v="0"/>
    <m/>
  </r>
  <r>
    <n v="3876"/>
    <x v="2"/>
    <x v="9"/>
    <x v="4"/>
    <m/>
    <m/>
    <x v="35"/>
    <x v="6"/>
    <x v="15"/>
    <x v="7"/>
    <m/>
    <m/>
    <m/>
    <m/>
    <m/>
    <n v="0"/>
    <m/>
    <n v="0"/>
    <n v="0"/>
    <n v="0"/>
    <n v="0"/>
    <m/>
    <n v="0"/>
    <m/>
    <n v="0"/>
    <n v="0"/>
    <n v="0"/>
    <n v="0"/>
    <m/>
    <n v="0"/>
    <n v="0"/>
    <m/>
  </r>
  <r>
    <n v="3877"/>
    <x v="2"/>
    <x v="9"/>
    <x v="4"/>
    <m/>
    <m/>
    <x v="35"/>
    <x v="6"/>
    <x v="15"/>
    <x v="7"/>
    <m/>
    <m/>
    <m/>
    <m/>
    <m/>
    <n v="0"/>
    <m/>
    <n v="0"/>
    <n v="0"/>
    <n v="0"/>
    <n v="0"/>
    <m/>
    <n v="0"/>
    <m/>
    <n v="0"/>
    <n v="0"/>
    <n v="0"/>
    <n v="0"/>
    <m/>
    <n v="0"/>
    <n v="0"/>
    <m/>
  </r>
  <r>
    <n v="3878"/>
    <x v="2"/>
    <x v="9"/>
    <x v="4"/>
    <m/>
    <m/>
    <x v="35"/>
    <x v="6"/>
    <x v="15"/>
    <x v="7"/>
    <m/>
    <m/>
    <m/>
    <m/>
    <m/>
    <n v="0"/>
    <m/>
    <n v="0"/>
    <n v="0"/>
    <n v="0"/>
    <n v="0"/>
    <m/>
    <n v="0"/>
    <m/>
    <n v="0"/>
    <n v="0"/>
    <n v="0"/>
    <n v="0"/>
    <m/>
    <n v="0"/>
    <n v="0"/>
    <m/>
  </r>
  <r>
    <n v="3879"/>
    <x v="2"/>
    <x v="9"/>
    <x v="4"/>
    <m/>
    <m/>
    <x v="35"/>
    <x v="6"/>
    <x v="15"/>
    <x v="7"/>
    <m/>
    <m/>
    <m/>
    <m/>
    <m/>
    <n v="0"/>
    <m/>
    <n v="0"/>
    <n v="0"/>
    <n v="0"/>
    <n v="0"/>
    <m/>
    <n v="0"/>
    <m/>
    <n v="0"/>
    <n v="0"/>
    <n v="0"/>
    <n v="0"/>
    <m/>
    <n v="0"/>
    <n v="0"/>
    <m/>
  </r>
  <r>
    <n v="3880"/>
    <x v="2"/>
    <x v="9"/>
    <x v="4"/>
    <m/>
    <m/>
    <x v="35"/>
    <x v="6"/>
    <x v="15"/>
    <x v="7"/>
    <m/>
    <m/>
    <m/>
    <m/>
    <m/>
    <n v="0"/>
    <m/>
    <n v="0"/>
    <n v="0"/>
    <n v="0"/>
    <n v="0"/>
    <m/>
    <n v="0"/>
    <m/>
    <n v="0"/>
    <n v="0"/>
    <n v="0"/>
    <n v="0"/>
    <m/>
    <n v="0"/>
    <n v="0"/>
    <m/>
  </r>
  <r>
    <n v="3881"/>
    <x v="2"/>
    <x v="9"/>
    <x v="4"/>
    <m/>
    <m/>
    <x v="35"/>
    <x v="6"/>
    <x v="15"/>
    <x v="7"/>
    <m/>
    <m/>
    <m/>
    <m/>
    <m/>
    <n v="0"/>
    <m/>
    <n v="0"/>
    <n v="0"/>
    <n v="0"/>
    <n v="0"/>
    <m/>
    <n v="0"/>
    <m/>
    <n v="0"/>
    <n v="0"/>
    <n v="0"/>
    <n v="0"/>
    <m/>
    <n v="0"/>
    <n v="0"/>
    <m/>
  </r>
  <r>
    <n v="3882"/>
    <x v="2"/>
    <x v="9"/>
    <x v="4"/>
    <m/>
    <m/>
    <x v="35"/>
    <x v="6"/>
    <x v="15"/>
    <x v="7"/>
    <m/>
    <m/>
    <m/>
    <m/>
    <m/>
    <n v="0"/>
    <m/>
    <n v="0"/>
    <n v="0"/>
    <n v="0"/>
    <n v="0"/>
    <m/>
    <n v="0"/>
    <m/>
    <n v="0"/>
    <n v="0"/>
    <n v="0"/>
    <n v="0"/>
    <m/>
    <n v="0"/>
    <n v="0"/>
    <m/>
  </r>
  <r>
    <n v="3883"/>
    <x v="2"/>
    <x v="9"/>
    <x v="4"/>
    <m/>
    <m/>
    <x v="35"/>
    <x v="6"/>
    <x v="15"/>
    <x v="7"/>
    <m/>
    <m/>
    <m/>
    <m/>
    <m/>
    <n v="0"/>
    <m/>
    <n v="0"/>
    <n v="0"/>
    <n v="0"/>
    <n v="0"/>
    <m/>
    <n v="0"/>
    <m/>
    <n v="0"/>
    <n v="0"/>
    <n v="0"/>
    <n v="0"/>
    <m/>
    <n v="0"/>
    <n v="0"/>
    <m/>
  </r>
  <r>
    <n v="3884"/>
    <x v="2"/>
    <x v="9"/>
    <x v="4"/>
    <m/>
    <m/>
    <x v="35"/>
    <x v="6"/>
    <x v="15"/>
    <x v="7"/>
    <m/>
    <m/>
    <m/>
    <m/>
    <m/>
    <n v="0"/>
    <m/>
    <n v="0"/>
    <n v="0"/>
    <n v="0"/>
    <n v="0"/>
    <m/>
    <n v="0"/>
    <m/>
    <n v="0"/>
    <n v="0"/>
    <n v="0"/>
    <n v="0"/>
    <m/>
    <n v="0"/>
    <n v="0"/>
    <m/>
  </r>
  <r>
    <n v="3885"/>
    <x v="2"/>
    <x v="9"/>
    <x v="4"/>
    <m/>
    <m/>
    <x v="35"/>
    <x v="6"/>
    <x v="15"/>
    <x v="7"/>
    <m/>
    <m/>
    <m/>
    <m/>
    <m/>
    <n v="0"/>
    <m/>
    <n v="0"/>
    <n v="0"/>
    <n v="0"/>
    <n v="0"/>
    <m/>
    <n v="0"/>
    <m/>
    <n v="0"/>
    <n v="0"/>
    <n v="0"/>
    <n v="0"/>
    <m/>
    <n v="0"/>
    <n v="0"/>
    <m/>
  </r>
  <r>
    <n v="3886"/>
    <x v="2"/>
    <x v="9"/>
    <x v="4"/>
    <m/>
    <m/>
    <x v="35"/>
    <x v="6"/>
    <x v="15"/>
    <x v="7"/>
    <m/>
    <m/>
    <m/>
    <m/>
    <m/>
    <n v="0"/>
    <m/>
    <n v="0"/>
    <n v="0"/>
    <n v="0"/>
    <n v="0"/>
    <m/>
    <n v="0"/>
    <m/>
    <n v="0"/>
    <n v="0"/>
    <n v="0"/>
    <n v="0"/>
    <m/>
    <n v="0"/>
    <n v="0"/>
    <m/>
  </r>
  <r>
    <n v="3887"/>
    <x v="2"/>
    <x v="9"/>
    <x v="4"/>
    <m/>
    <m/>
    <x v="35"/>
    <x v="6"/>
    <x v="15"/>
    <x v="7"/>
    <m/>
    <m/>
    <m/>
    <m/>
    <m/>
    <n v="0"/>
    <m/>
    <n v="0"/>
    <n v="0"/>
    <n v="0"/>
    <n v="0"/>
    <m/>
    <n v="0"/>
    <m/>
    <n v="0"/>
    <n v="0"/>
    <n v="0"/>
    <n v="0"/>
    <m/>
    <n v="0"/>
    <n v="0"/>
    <m/>
  </r>
  <r>
    <n v="3888"/>
    <x v="2"/>
    <x v="9"/>
    <x v="4"/>
    <m/>
    <m/>
    <x v="35"/>
    <x v="6"/>
    <x v="15"/>
    <x v="7"/>
    <m/>
    <m/>
    <m/>
    <m/>
    <m/>
    <n v="0"/>
    <m/>
    <n v="0"/>
    <n v="0"/>
    <n v="0"/>
    <n v="0"/>
    <m/>
    <n v="0"/>
    <m/>
    <n v="0"/>
    <n v="0"/>
    <n v="0"/>
    <n v="0"/>
    <m/>
    <n v="0"/>
    <n v="0"/>
    <m/>
  </r>
  <r>
    <n v="3889"/>
    <x v="2"/>
    <x v="9"/>
    <x v="4"/>
    <m/>
    <m/>
    <x v="35"/>
    <x v="6"/>
    <x v="15"/>
    <x v="7"/>
    <m/>
    <m/>
    <m/>
    <m/>
    <m/>
    <n v="0"/>
    <m/>
    <n v="0"/>
    <n v="0"/>
    <n v="0"/>
    <n v="0"/>
    <m/>
    <n v="0"/>
    <m/>
    <n v="0"/>
    <n v="0"/>
    <n v="0"/>
    <n v="0"/>
    <m/>
    <n v="0"/>
    <n v="0"/>
    <m/>
  </r>
  <r>
    <n v="3890"/>
    <x v="2"/>
    <x v="9"/>
    <x v="4"/>
    <m/>
    <m/>
    <x v="35"/>
    <x v="6"/>
    <x v="15"/>
    <x v="7"/>
    <m/>
    <m/>
    <m/>
    <m/>
    <m/>
    <n v="0"/>
    <m/>
    <n v="0"/>
    <n v="0"/>
    <n v="0"/>
    <n v="0"/>
    <m/>
    <n v="0"/>
    <m/>
    <n v="0"/>
    <n v="0"/>
    <n v="0"/>
    <n v="0"/>
    <m/>
    <n v="0"/>
    <n v="0"/>
    <m/>
  </r>
  <r>
    <n v="3891"/>
    <x v="2"/>
    <x v="9"/>
    <x v="4"/>
    <m/>
    <m/>
    <x v="35"/>
    <x v="6"/>
    <x v="15"/>
    <x v="7"/>
    <m/>
    <m/>
    <m/>
    <m/>
    <m/>
    <n v="0"/>
    <m/>
    <n v="0"/>
    <n v="0"/>
    <n v="0"/>
    <n v="0"/>
    <m/>
    <n v="0"/>
    <m/>
    <n v="0"/>
    <n v="0"/>
    <n v="0"/>
    <n v="0"/>
    <m/>
    <n v="0"/>
    <n v="0"/>
    <m/>
  </r>
  <r>
    <n v="3892"/>
    <x v="2"/>
    <x v="9"/>
    <x v="4"/>
    <m/>
    <m/>
    <x v="35"/>
    <x v="6"/>
    <x v="15"/>
    <x v="7"/>
    <m/>
    <m/>
    <m/>
    <m/>
    <m/>
    <n v="0"/>
    <m/>
    <n v="0"/>
    <n v="0"/>
    <n v="0"/>
    <n v="0"/>
    <m/>
    <n v="0"/>
    <m/>
    <n v="0"/>
    <n v="0"/>
    <n v="0"/>
    <n v="0"/>
    <m/>
    <n v="0"/>
    <n v="0"/>
    <m/>
  </r>
  <r>
    <n v="3893"/>
    <x v="2"/>
    <x v="9"/>
    <x v="4"/>
    <m/>
    <m/>
    <x v="35"/>
    <x v="6"/>
    <x v="15"/>
    <x v="7"/>
    <m/>
    <m/>
    <m/>
    <m/>
    <m/>
    <n v="0"/>
    <m/>
    <n v="0"/>
    <n v="0"/>
    <n v="0"/>
    <n v="0"/>
    <m/>
    <n v="0"/>
    <m/>
    <n v="0"/>
    <n v="0"/>
    <n v="0"/>
    <n v="0"/>
    <m/>
    <n v="0"/>
    <n v="0"/>
    <m/>
  </r>
  <r>
    <n v="3894"/>
    <x v="2"/>
    <x v="9"/>
    <x v="4"/>
    <m/>
    <m/>
    <x v="35"/>
    <x v="6"/>
    <x v="15"/>
    <x v="7"/>
    <m/>
    <m/>
    <m/>
    <m/>
    <m/>
    <n v="0"/>
    <m/>
    <n v="0"/>
    <n v="0"/>
    <n v="0"/>
    <n v="0"/>
    <m/>
    <n v="0"/>
    <m/>
    <n v="0"/>
    <n v="0"/>
    <n v="0"/>
    <n v="0"/>
    <m/>
    <n v="0"/>
    <n v="0"/>
    <m/>
  </r>
  <r>
    <n v="3895"/>
    <x v="2"/>
    <x v="9"/>
    <x v="4"/>
    <m/>
    <m/>
    <x v="35"/>
    <x v="6"/>
    <x v="15"/>
    <x v="7"/>
    <m/>
    <m/>
    <m/>
    <m/>
    <m/>
    <n v="0"/>
    <m/>
    <n v="0"/>
    <n v="0"/>
    <n v="0"/>
    <n v="0"/>
    <m/>
    <n v="0"/>
    <m/>
    <n v="0"/>
    <n v="0"/>
    <n v="0"/>
    <n v="0"/>
    <m/>
    <n v="0"/>
    <n v="0"/>
    <m/>
  </r>
  <r>
    <n v="3896"/>
    <x v="2"/>
    <x v="9"/>
    <x v="4"/>
    <m/>
    <m/>
    <x v="35"/>
    <x v="6"/>
    <x v="15"/>
    <x v="7"/>
    <m/>
    <m/>
    <m/>
    <m/>
    <m/>
    <n v="0"/>
    <m/>
    <n v="0"/>
    <n v="0"/>
    <n v="0"/>
    <n v="0"/>
    <m/>
    <n v="0"/>
    <m/>
    <n v="0"/>
    <n v="0"/>
    <n v="0"/>
    <n v="0"/>
    <m/>
    <n v="0"/>
    <n v="0"/>
    <m/>
  </r>
  <r>
    <n v="3897"/>
    <x v="2"/>
    <x v="9"/>
    <x v="4"/>
    <m/>
    <m/>
    <x v="35"/>
    <x v="6"/>
    <x v="15"/>
    <x v="7"/>
    <m/>
    <m/>
    <m/>
    <m/>
    <m/>
    <n v="0"/>
    <m/>
    <n v="0"/>
    <n v="0"/>
    <n v="0"/>
    <n v="0"/>
    <m/>
    <n v="0"/>
    <m/>
    <n v="0"/>
    <n v="0"/>
    <n v="0"/>
    <n v="0"/>
    <m/>
    <n v="0"/>
    <n v="0"/>
    <m/>
  </r>
  <r>
    <n v="3898"/>
    <x v="2"/>
    <x v="9"/>
    <x v="4"/>
    <m/>
    <m/>
    <x v="35"/>
    <x v="6"/>
    <x v="15"/>
    <x v="7"/>
    <m/>
    <m/>
    <m/>
    <m/>
    <m/>
    <n v="0"/>
    <m/>
    <n v="0"/>
    <n v="0"/>
    <n v="0"/>
    <n v="0"/>
    <m/>
    <n v="0"/>
    <m/>
    <n v="0"/>
    <n v="0"/>
    <n v="0"/>
    <n v="0"/>
    <m/>
    <n v="0"/>
    <n v="0"/>
    <m/>
  </r>
  <r>
    <n v="3899"/>
    <x v="2"/>
    <x v="9"/>
    <x v="4"/>
    <m/>
    <m/>
    <x v="35"/>
    <x v="6"/>
    <x v="15"/>
    <x v="7"/>
    <m/>
    <m/>
    <m/>
    <m/>
    <m/>
    <n v="0"/>
    <m/>
    <n v="0"/>
    <n v="0"/>
    <n v="0"/>
    <n v="0"/>
    <m/>
    <n v="0"/>
    <m/>
    <n v="0"/>
    <n v="0"/>
    <n v="0"/>
    <n v="0"/>
    <m/>
    <n v="0"/>
    <n v="0"/>
    <m/>
  </r>
  <r>
    <n v="3900"/>
    <x v="2"/>
    <x v="9"/>
    <x v="4"/>
    <m/>
    <m/>
    <x v="35"/>
    <x v="6"/>
    <x v="15"/>
    <x v="7"/>
    <m/>
    <m/>
    <m/>
    <m/>
    <m/>
    <n v="0"/>
    <m/>
    <n v="0"/>
    <n v="0"/>
    <n v="0"/>
    <n v="0"/>
    <m/>
    <n v="0"/>
    <m/>
    <n v="0"/>
    <n v="0"/>
    <n v="0"/>
    <n v="0"/>
    <m/>
    <n v="0"/>
    <n v="0"/>
    <m/>
  </r>
  <r>
    <n v="3901"/>
    <x v="2"/>
    <x v="9"/>
    <x v="4"/>
    <m/>
    <m/>
    <x v="35"/>
    <x v="6"/>
    <x v="15"/>
    <x v="7"/>
    <m/>
    <m/>
    <m/>
    <m/>
    <m/>
    <n v="0"/>
    <m/>
    <n v="0"/>
    <n v="0"/>
    <n v="0"/>
    <n v="0"/>
    <m/>
    <n v="0"/>
    <m/>
    <n v="0"/>
    <n v="0"/>
    <n v="0"/>
    <n v="0"/>
    <m/>
    <n v="0"/>
    <n v="0"/>
    <m/>
  </r>
  <r>
    <n v="3902"/>
    <x v="2"/>
    <x v="9"/>
    <x v="4"/>
    <m/>
    <m/>
    <x v="35"/>
    <x v="6"/>
    <x v="15"/>
    <x v="7"/>
    <m/>
    <m/>
    <m/>
    <m/>
    <m/>
    <n v="0"/>
    <m/>
    <n v="0"/>
    <n v="0"/>
    <n v="0"/>
    <n v="0"/>
    <m/>
    <n v="0"/>
    <m/>
    <n v="0"/>
    <n v="0"/>
    <n v="0"/>
    <n v="0"/>
    <m/>
    <n v="0"/>
    <n v="0"/>
    <m/>
  </r>
  <r>
    <n v="3903"/>
    <x v="2"/>
    <x v="9"/>
    <x v="4"/>
    <m/>
    <m/>
    <x v="35"/>
    <x v="6"/>
    <x v="15"/>
    <x v="7"/>
    <m/>
    <m/>
    <m/>
    <m/>
    <m/>
    <n v="0"/>
    <m/>
    <n v="0"/>
    <n v="0"/>
    <n v="0"/>
    <n v="0"/>
    <m/>
    <n v="0"/>
    <m/>
    <n v="0"/>
    <n v="0"/>
    <n v="0"/>
    <n v="0"/>
    <m/>
    <n v="0"/>
    <n v="0"/>
    <m/>
  </r>
  <r>
    <n v="3904"/>
    <x v="2"/>
    <x v="9"/>
    <x v="4"/>
    <m/>
    <m/>
    <x v="35"/>
    <x v="6"/>
    <x v="15"/>
    <x v="7"/>
    <m/>
    <m/>
    <m/>
    <m/>
    <m/>
    <n v="0"/>
    <m/>
    <n v="0"/>
    <n v="0"/>
    <n v="0"/>
    <n v="0"/>
    <m/>
    <n v="0"/>
    <m/>
    <n v="0"/>
    <n v="0"/>
    <n v="0"/>
    <n v="0"/>
    <m/>
    <n v="0"/>
    <n v="0"/>
    <m/>
  </r>
  <r>
    <n v="3905"/>
    <x v="2"/>
    <x v="9"/>
    <x v="4"/>
    <m/>
    <m/>
    <x v="35"/>
    <x v="6"/>
    <x v="15"/>
    <x v="7"/>
    <m/>
    <m/>
    <m/>
    <m/>
    <m/>
    <n v="0"/>
    <m/>
    <n v="0"/>
    <n v="0"/>
    <n v="0"/>
    <n v="0"/>
    <m/>
    <n v="0"/>
    <m/>
    <n v="0"/>
    <n v="0"/>
    <n v="0"/>
    <n v="0"/>
    <m/>
    <n v="0"/>
    <n v="0"/>
    <m/>
  </r>
  <r>
    <n v="3906"/>
    <x v="2"/>
    <x v="9"/>
    <x v="4"/>
    <m/>
    <m/>
    <x v="35"/>
    <x v="6"/>
    <x v="15"/>
    <x v="7"/>
    <m/>
    <m/>
    <m/>
    <m/>
    <m/>
    <n v="0"/>
    <m/>
    <n v="0"/>
    <n v="0"/>
    <n v="0"/>
    <n v="0"/>
    <m/>
    <n v="0"/>
    <m/>
    <n v="0"/>
    <n v="0"/>
    <n v="0"/>
    <n v="0"/>
    <m/>
    <n v="0"/>
    <n v="0"/>
    <m/>
  </r>
  <r>
    <n v="3907"/>
    <x v="2"/>
    <x v="9"/>
    <x v="4"/>
    <m/>
    <m/>
    <x v="35"/>
    <x v="6"/>
    <x v="15"/>
    <x v="7"/>
    <m/>
    <m/>
    <m/>
    <m/>
    <m/>
    <n v="0"/>
    <m/>
    <n v="0"/>
    <n v="0"/>
    <n v="0"/>
    <n v="0"/>
    <m/>
    <n v="0"/>
    <m/>
    <n v="0"/>
    <n v="0"/>
    <n v="0"/>
    <n v="0"/>
    <m/>
    <n v="0"/>
    <n v="0"/>
    <m/>
  </r>
  <r>
    <n v="3908"/>
    <x v="2"/>
    <x v="9"/>
    <x v="4"/>
    <m/>
    <m/>
    <x v="35"/>
    <x v="6"/>
    <x v="15"/>
    <x v="7"/>
    <m/>
    <m/>
    <m/>
    <m/>
    <m/>
    <n v="0"/>
    <m/>
    <n v="0"/>
    <n v="0"/>
    <n v="0"/>
    <n v="0"/>
    <m/>
    <n v="0"/>
    <m/>
    <n v="0"/>
    <n v="0"/>
    <n v="0"/>
    <n v="0"/>
    <m/>
    <n v="0"/>
    <n v="0"/>
    <m/>
  </r>
  <r>
    <n v="3909"/>
    <x v="2"/>
    <x v="9"/>
    <x v="4"/>
    <m/>
    <m/>
    <x v="35"/>
    <x v="6"/>
    <x v="15"/>
    <x v="7"/>
    <m/>
    <m/>
    <m/>
    <m/>
    <m/>
    <n v="0"/>
    <m/>
    <n v="0"/>
    <n v="0"/>
    <n v="0"/>
    <n v="0"/>
    <m/>
    <n v="0"/>
    <m/>
    <n v="0"/>
    <n v="0"/>
    <n v="0"/>
    <n v="0"/>
    <m/>
    <n v="0"/>
    <n v="0"/>
    <m/>
  </r>
  <r>
    <n v="3910"/>
    <x v="2"/>
    <x v="9"/>
    <x v="4"/>
    <m/>
    <m/>
    <x v="35"/>
    <x v="6"/>
    <x v="15"/>
    <x v="7"/>
    <m/>
    <m/>
    <m/>
    <m/>
    <m/>
    <n v="0"/>
    <m/>
    <n v="0"/>
    <n v="0"/>
    <n v="0"/>
    <n v="0"/>
    <m/>
    <n v="0"/>
    <m/>
    <n v="0"/>
    <n v="0"/>
    <n v="0"/>
    <n v="0"/>
    <m/>
    <n v="0"/>
    <n v="0"/>
    <m/>
  </r>
  <r>
    <n v="3911"/>
    <x v="2"/>
    <x v="9"/>
    <x v="4"/>
    <m/>
    <m/>
    <x v="35"/>
    <x v="6"/>
    <x v="15"/>
    <x v="7"/>
    <m/>
    <m/>
    <m/>
    <m/>
    <m/>
    <n v="0"/>
    <m/>
    <n v="0"/>
    <n v="0"/>
    <n v="0"/>
    <n v="0"/>
    <m/>
    <n v="0"/>
    <m/>
    <n v="0"/>
    <n v="0"/>
    <n v="0"/>
    <n v="0"/>
    <m/>
    <n v="0"/>
    <n v="0"/>
    <m/>
  </r>
  <r>
    <n v="3912"/>
    <x v="2"/>
    <x v="9"/>
    <x v="4"/>
    <m/>
    <m/>
    <x v="35"/>
    <x v="6"/>
    <x v="15"/>
    <x v="7"/>
    <m/>
    <m/>
    <m/>
    <m/>
    <m/>
    <n v="0"/>
    <m/>
    <n v="0"/>
    <n v="0"/>
    <n v="0"/>
    <n v="0"/>
    <m/>
    <n v="0"/>
    <m/>
    <n v="0"/>
    <n v="0"/>
    <n v="0"/>
    <n v="0"/>
    <m/>
    <n v="0"/>
    <n v="0"/>
    <m/>
  </r>
  <r>
    <n v="3913"/>
    <x v="2"/>
    <x v="9"/>
    <x v="4"/>
    <m/>
    <m/>
    <x v="35"/>
    <x v="6"/>
    <x v="15"/>
    <x v="7"/>
    <m/>
    <m/>
    <m/>
    <m/>
    <m/>
    <n v="0"/>
    <m/>
    <n v="0"/>
    <n v="0"/>
    <n v="0"/>
    <n v="0"/>
    <m/>
    <n v="0"/>
    <m/>
    <n v="0"/>
    <n v="0"/>
    <n v="0"/>
    <n v="0"/>
    <m/>
    <n v="0"/>
    <n v="0"/>
    <m/>
  </r>
  <r>
    <n v="3914"/>
    <x v="2"/>
    <x v="9"/>
    <x v="4"/>
    <m/>
    <m/>
    <x v="35"/>
    <x v="6"/>
    <x v="15"/>
    <x v="7"/>
    <m/>
    <m/>
    <m/>
    <m/>
    <m/>
    <n v="0"/>
    <m/>
    <n v="0"/>
    <n v="0"/>
    <n v="0"/>
    <n v="0"/>
    <m/>
    <n v="0"/>
    <m/>
    <n v="0"/>
    <n v="0"/>
    <n v="0"/>
    <n v="0"/>
    <m/>
    <n v="0"/>
    <n v="0"/>
    <m/>
  </r>
  <r>
    <n v="3915"/>
    <x v="2"/>
    <x v="9"/>
    <x v="4"/>
    <m/>
    <m/>
    <x v="35"/>
    <x v="6"/>
    <x v="15"/>
    <x v="7"/>
    <m/>
    <m/>
    <m/>
    <m/>
    <m/>
    <n v="0"/>
    <m/>
    <n v="0"/>
    <n v="0"/>
    <n v="0"/>
    <n v="0"/>
    <m/>
    <n v="0"/>
    <m/>
    <n v="0"/>
    <n v="0"/>
    <n v="0"/>
    <n v="0"/>
    <m/>
    <n v="0"/>
    <n v="0"/>
    <m/>
  </r>
  <r>
    <n v="3916"/>
    <x v="2"/>
    <x v="9"/>
    <x v="4"/>
    <m/>
    <m/>
    <x v="35"/>
    <x v="6"/>
    <x v="15"/>
    <x v="7"/>
    <m/>
    <m/>
    <m/>
    <m/>
    <m/>
    <n v="0"/>
    <m/>
    <n v="0"/>
    <n v="0"/>
    <n v="0"/>
    <n v="0"/>
    <m/>
    <n v="0"/>
    <m/>
    <n v="0"/>
    <n v="0"/>
    <n v="0"/>
    <n v="0"/>
    <m/>
    <n v="0"/>
    <n v="0"/>
    <m/>
  </r>
  <r>
    <n v="3917"/>
    <x v="2"/>
    <x v="9"/>
    <x v="4"/>
    <m/>
    <m/>
    <x v="35"/>
    <x v="6"/>
    <x v="15"/>
    <x v="7"/>
    <m/>
    <m/>
    <m/>
    <m/>
    <m/>
    <n v="0"/>
    <m/>
    <n v="0"/>
    <n v="0"/>
    <n v="0"/>
    <n v="0"/>
    <m/>
    <n v="0"/>
    <m/>
    <n v="0"/>
    <n v="0"/>
    <n v="0"/>
    <n v="0"/>
    <m/>
    <n v="0"/>
    <n v="0"/>
    <m/>
  </r>
  <r>
    <n v="3918"/>
    <x v="2"/>
    <x v="9"/>
    <x v="4"/>
    <m/>
    <m/>
    <x v="35"/>
    <x v="6"/>
    <x v="15"/>
    <x v="7"/>
    <m/>
    <m/>
    <m/>
    <m/>
    <m/>
    <n v="0"/>
    <m/>
    <n v="0"/>
    <n v="0"/>
    <n v="0"/>
    <n v="0"/>
    <m/>
    <n v="0"/>
    <m/>
    <n v="0"/>
    <n v="0"/>
    <n v="0"/>
    <n v="0"/>
    <m/>
    <n v="0"/>
    <n v="0"/>
    <m/>
  </r>
  <r>
    <n v="3919"/>
    <x v="2"/>
    <x v="9"/>
    <x v="4"/>
    <m/>
    <m/>
    <x v="35"/>
    <x v="6"/>
    <x v="15"/>
    <x v="7"/>
    <m/>
    <m/>
    <m/>
    <m/>
    <m/>
    <n v="0"/>
    <m/>
    <n v="0"/>
    <n v="0"/>
    <n v="0"/>
    <n v="0"/>
    <m/>
    <n v="0"/>
    <m/>
    <n v="0"/>
    <n v="0"/>
    <n v="0"/>
    <n v="0"/>
    <m/>
    <n v="0"/>
    <n v="0"/>
    <m/>
  </r>
  <r>
    <n v="3920"/>
    <x v="2"/>
    <x v="9"/>
    <x v="4"/>
    <m/>
    <m/>
    <x v="35"/>
    <x v="6"/>
    <x v="15"/>
    <x v="7"/>
    <m/>
    <m/>
    <m/>
    <m/>
    <m/>
    <n v="0"/>
    <m/>
    <n v="0"/>
    <n v="0"/>
    <n v="0"/>
    <n v="0"/>
    <m/>
    <n v="0"/>
    <m/>
    <n v="0"/>
    <n v="0"/>
    <n v="0"/>
    <n v="0"/>
    <m/>
    <n v="0"/>
    <n v="0"/>
    <m/>
  </r>
  <r>
    <n v="3921"/>
    <x v="2"/>
    <x v="9"/>
    <x v="4"/>
    <m/>
    <m/>
    <x v="35"/>
    <x v="6"/>
    <x v="15"/>
    <x v="7"/>
    <m/>
    <m/>
    <m/>
    <m/>
    <m/>
    <n v="0"/>
    <m/>
    <n v="0"/>
    <n v="0"/>
    <n v="0"/>
    <n v="0"/>
    <m/>
    <n v="0"/>
    <m/>
    <n v="0"/>
    <n v="0"/>
    <n v="0"/>
    <n v="0"/>
    <m/>
    <n v="0"/>
    <n v="0"/>
    <m/>
  </r>
  <r>
    <n v="3922"/>
    <x v="2"/>
    <x v="9"/>
    <x v="4"/>
    <m/>
    <m/>
    <x v="35"/>
    <x v="6"/>
    <x v="15"/>
    <x v="7"/>
    <m/>
    <m/>
    <m/>
    <m/>
    <m/>
    <n v="0"/>
    <m/>
    <n v="0"/>
    <n v="0"/>
    <n v="0"/>
    <n v="0"/>
    <m/>
    <n v="0"/>
    <m/>
    <n v="0"/>
    <n v="0"/>
    <n v="0"/>
    <n v="0"/>
    <m/>
    <n v="0"/>
    <n v="0"/>
    <m/>
  </r>
  <r>
    <n v="3923"/>
    <x v="2"/>
    <x v="9"/>
    <x v="4"/>
    <m/>
    <m/>
    <x v="35"/>
    <x v="6"/>
    <x v="15"/>
    <x v="7"/>
    <m/>
    <m/>
    <m/>
    <m/>
    <m/>
    <n v="0"/>
    <m/>
    <n v="0"/>
    <n v="0"/>
    <n v="0"/>
    <n v="0"/>
    <m/>
    <n v="0"/>
    <m/>
    <n v="0"/>
    <n v="0"/>
    <n v="0"/>
    <n v="0"/>
    <m/>
    <n v="0"/>
    <n v="0"/>
    <m/>
  </r>
  <r>
    <n v="3924"/>
    <x v="2"/>
    <x v="9"/>
    <x v="4"/>
    <m/>
    <m/>
    <x v="35"/>
    <x v="6"/>
    <x v="15"/>
    <x v="7"/>
    <m/>
    <m/>
    <m/>
    <m/>
    <m/>
    <n v="0"/>
    <m/>
    <n v="0"/>
    <n v="0"/>
    <n v="0"/>
    <n v="0"/>
    <m/>
    <n v="0"/>
    <m/>
    <n v="0"/>
    <n v="0"/>
    <n v="0"/>
    <n v="0"/>
    <m/>
    <n v="0"/>
    <n v="0"/>
    <m/>
  </r>
  <r>
    <n v="3925"/>
    <x v="2"/>
    <x v="9"/>
    <x v="4"/>
    <m/>
    <m/>
    <x v="35"/>
    <x v="6"/>
    <x v="15"/>
    <x v="7"/>
    <m/>
    <m/>
    <m/>
    <m/>
    <m/>
    <n v="0"/>
    <m/>
    <n v="0"/>
    <n v="0"/>
    <n v="0"/>
    <n v="0"/>
    <m/>
    <n v="0"/>
    <m/>
    <n v="0"/>
    <n v="0"/>
    <n v="0"/>
    <n v="0"/>
    <m/>
    <n v="0"/>
    <n v="0"/>
    <m/>
  </r>
  <r>
    <n v="3926"/>
    <x v="2"/>
    <x v="9"/>
    <x v="4"/>
    <m/>
    <m/>
    <x v="35"/>
    <x v="6"/>
    <x v="15"/>
    <x v="7"/>
    <m/>
    <m/>
    <m/>
    <m/>
    <m/>
    <n v="0"/>
    <m/>
    <n v="0"/>
    <n v="0"/>
    <n v="0"/>
    <n v="0"/>
    <m/>
    <n v="0"/>
    <m/>
    <n v="0"/>
    <n v="0"/>
    <n v="0"/>
    <n v="0"/>
    <m/>
    <n v="0"/>
    <n v="0"/>
    <m/>
  </r>
  <r>
    <n v="3927"/>
    <x v="2"/>
    <x v="9"/>
    <x v="4"/>
    <m/>
    <m/>
    <x v="35"/>
    <x v="6"/>
    <x v="15"/>
    <x v="7"/>
    <m/>
    <m/>
    <m/>
    <m/>
    <m/>
    <n v="0"/>
    <m/>
    <n v="0"/>
    <n v="0"/>
    <n v="0"/>
    <n v="0"/>
    <m/>
    <n v="0"/>
    <m/>
    <n v="0"/>
    <n v="0"/>
    <n v="0"/>
    <n v="0"/>
    <m/>
    <n v="0"/>
    <n v="0"/>
    <m/>
  </r>
  <r>
    <n v="3928"/>
    <x v="2"/>
    <x v="9"/>
    <x v="4"/>
    <m/>
    <m/>
    <x v="35"/>
    <x v="6"/>
    <x v="15"/>
    <x v="7"/>
    <m/>
    <m/>
    <m/>
    <m/>
    <m/>
    <n v="0"/>
    <m/>
    <n v="0"/>
    <n v="0"/>
    <n v="0"/>
    <n v="0"/>
    <m/>
    <n v="0"/>
    <m/>
    <n v="0"/>
    <n v="0"/>
    <n v="0"/>
    <n v="0"/>
    <m/>
    <n v="0"/>
    <n v="0"/>
    <m/>
  </r>
  <r>
    <n v="3929"/>
    <x v="2"/>
    <x v="9"/>
    <x v="4"/>
    <m/>
    <m/>
    <x v="35"/>
    <x v="6"/>
    <x v="15"/>
    <x v="7"/>
    <m/>
    <m/>
    <m/>
    <m/>
    <m/>
    <n v="0"/>
    <m/>
    <n v="0"/>
    <n v="0"/>
    <n v="0"/>
    <n v="0"/>
    <m/>
    <n v="0"/>
    <m/>
    <n v="0"/>
    <n v="0"/>
    <n v="0"/>
    <n v="0"/>
    <m/>
    <n v="0"/>
    <n v="0"/>
    <m/>
  </r>
  <r>
    <n v="3930"/>
    <x v="2"/>
    <x v="9"/>
    <x v="4"/>
    <m/>
    <m/>
    <x v="35"/>
    <x v="6"/>
    <x v="15"/>
    <x v="7"/>
    <m/>
    <m/>
    <m/>
    <m/>
    <m/>
    <n v="0"/>
    <m/>
    <n v="0"/>
    <n v="0"/>
    <n v="0"/>
    <n v="0"/>
    <m/>
    <n v="0"/>
    <m/>
    <n v="0"/>
    <n v="0"/>
    <n v="0"/>
    <n v="0"/>
    <m/>
    <n v="0"/>
    <n v="0"/>
    <m/>
  </r>
  <r>
    <n v="3931"/>
    <x v="2"/>
    <x v="9"/>
    <x v="4"/>
    <m/>
    <m/>
    <x v="35"/>
    <x v="6"/>
    <x v="15"/>
    <x v="7"/>
    <m/>
    <m/>
    <m/>
    <m/>
    <m/>
    <n v="0"/>
    <m/>
    <n v="0"/>
    <n v="0"/>
    <n v="0"/>
    <n v="0"/>
    <m/>
    <n v="0"/>
    <m/>
    <n v="0"/>
    <n v="0"/>
    <n v="0"/>
    <n v="0"/>
    <m/>
    <n v="0"/>
    <n v="0"/>
    <m/>
  </r>
  <r>
    <n v="3932"/>
    <x v="2"/>
    <x v="9"/>
    <x v="4"/>
    <m/>
    <m/>
    <x v="35"/>
    <x v="6"/>
    <x v="15"/>
    <x v="7"/>
    <m/>
    <m/>
    <m/>
    <m/>
    <m/>
    <n v="0"/>
    <m/>
    <n v="0"/>
    <n v="0"/>
    <n v="0"/>
    <n v="0"/>
    <m/>
    <n v="0"/>
    <m/>
    <n v="0"/>
    <n v="0"/>
    <n v="0"/>
    <n v="0"/>
    <m/>
    <n v="0"/>
    <n v="0"/>
    <m/>
  </r>
  <r>
    <n v="3933"/>
    <x v="2"/>
    <x v="9"/>
    <x v="4"/>
    <m/>
    <m/>
    <x v="35"/>
    <x v="6"/>
    <x v="15"/>
    <x v="7"/>
    <m/>
    <m/>
    <m/>
    <m/>
    <m/>
    <n v="0"/>
    <m/>
    <n v="0"/>
    <n v="0"/>
    <n v="0"/>
    <n v="0"/>
    <m/>
    <n v="0"/>
    <m/>
    <n v="0"/>
    <n v="0"/>
    <n v="0"/>
    <n v="0"/>
    <m/>
    <n v="0"/>
    <n v="0"/>
    <m/>
  </r>
  <r>
    <n v="3934"/>
    <x v="2"/>
    <x v="9"/>
    <x v="4"/>
    <m/>
    <m/>
    <x v="35"/>
    <x v="6"/>
    <x v="15"/>
    <x v="7"/>
    <m/>
    <m/>
    <m/>
    <m/>
    <m/>
    <n v="0"/>
    <m/>
    <n v="0"/>
    <n v="0"/>
    <n v="0"/>
    <n v="0"/>
    <m/>
    <n v="0"/>
    <m/>
    <n v="0"/>
    <n v="0"/>
    <n v="0"/>
    <n v="0"/>
    <m/>
    <n v="0"/>
    <n v="0"/>
    <m/>
  </r>
  <r>
    <n v="3935"/>
    <x v="2"/>
    <x v="9"/>
    <x v="4"/>
    <m/>
    <m/>
    <x v="35"/>
    <x v="6"/>
    <x v="15"/>
    <x v="7"/>
    <m/>
    <m/>
    <m/>
    <m/>
    <m/>
    <n v="0"/>
    <m/>
    <n v="0"/>
    <n v="0"/>
    <n v="0"/>
    <n v="0"/>
    <m/>
    <n v="0"/>
    <m/>
    <n v="0"/>
    <n v="0"/>
    <n v="0"/>
    <n v="0"/>
    <m/>
    <n v="0"/>
    <n v="0"/>
    <m/>
  </r>
  <r>
    <n v="3936"/>
    <x v="2"/>
    <x v="9"/>
    <x v="4"/>
    <m/>
    <m/>
    <x v="35"/>
    <x v="6"/>
    <x v="15"/>
    <x v="7"/>
    <m/>
    <m/>
    <m/>
    <m/>
    <m/>
    <n v="0"/>
    <m/>
    <n v="0"/>
    <n v="0"/>
    <n v="0"/>
    <n v="0"/>
    <m/>
    <n v="0"/>
    <m/>
    <n v="0"/>
    <n v="0"/>
    <n v="0"/>
    <n v="0"/>
    <m/>
    <n v="0"/>
    <n v="0"/>
    <m/>
  </r>
  <r>
    <n v="3937"/>
    <x v="2"/>
    <x v="9"/>
    <x v="4"/>
    <m/>
    <m/>
    <x v="35"/>
    <x v="6"/>
    <x v="15"/>
    <x v="7"/>
    <m/>
    <m/>
    <m/>
    <m/>
    <m/>
    <n v="0"/>
    <m/>
    <n v="0"/>
    <n v="0"/>
    <n v="0"/>
    <n v="0"/>
    <m/>
    <n v="0"/>
    <m/>
    <n v="0"/>
    <n v="0"/>
    <n v="0"/>
    <n v="0"/>
    <m/>
    <n v="0"/>
    <n v="0"/>
    <m/>
  </r>
  <r>
    <n v="3938"/>
    <x v="2"/>
    <x v="9"/>
    <x v="4"/>
    <m/>
    <m/>
    <x v="35"/>
    <x v="6"/>
    <x v="15"/>
    <x v="7"/>
    <m/>
    <m/>
    <m/>
    <m/>
    <m/>
    <n v="0"/>
    <m/>
    <n v="0"/>
    <n v="0"/>
    <n v="0"/>
    <n v="0"/>
    <m/>
    <n v="0"/>
    <m/>
    <n v="0"/>
    <n v="0"/>
    <n v="0"/>
    <n v="0"/>
    <m/>
    <n v="0"/>
    <n v="0"/>
    <m/>
  </r>
  <r>
    <n v="3939"/>
    <x v="2"/>
    <x v="9"/>
    <x v="4"/>
    <m/>
    <m/>
    <x v="35"/>
    <x v="6"/>
    <x v="15"/>
    <x v="7"/>
    <m/>
    <m/>
    <m/>
    <m/>
    <m/>
    <n v="0"/>
    <m/>
    <n v="0"/>
    <n v="0"/>
    <n v="0"/>
    <n v="0"/>
    <m/>
    <n v="0"/>
    <m/>
    <n v="0"/>
    <n v="0"/>
    <n v="0"/>
    <n v="0"/>
    <m/>
    <n v="0"/>
    <n v="0"/>
    <m/>
  </r>
  <r>
    <n v="3940"/>
    <x v="2"/>
    <x v="9"/>
    <x v="4"/>
    <m/>
    <m/>
    <x v="35"/>
    <x v="6"/>
    <x v="15"/>
    <x v="7"/>
    <m/>
    <m/>
    <m/>
    <m/>
    <m/>
    <n v="0"/>
    <m/>
    <n v="0"/>
    <n v="0"/>
    <n v="0"/>
    <n v="0"/>
    <m/>
    <n v="0"/>
    <m/>
    <n v="0"/>
    <n v="0"/>
    <n v="0"/>
    <n v="0"/>
    <m/>
    <n v="0"/>
    <n v="0"/>
    <m/>
  </r>
  <r>
    <n v="3941"/>
    <x v="2"/>
    <x v="9"/>
    <x v="4"/>
    <m/>
    <m/>
    <x v="35"/>
    <x v="6"/>
    <x v="15"/>
    <x v="7"/>
    <m/>
    <m/>
    <m/>
    <m/>
    <m/>
    <n v="0"/>
    <m/>
    <n v="0"/>
    <n v="0"/>
    <n v="0"/>
    <n v="0"/>
    <m/>
    <n v="0"/>
    <m/>
    <n v="0"/>
    <n v="0"/>
    <n v="0"/>
    <n v="0"/>
    <m/>
    <n v="0"/>
    <n v="0"/>
    <m/>
  </r>
  <r>
    <n v="3942"/>
    <x v="2"/>
    <x v="9"/>
    <x v="4"/>
    <m/>
    <m/>
    <x v="35"/>
    <x v="6"/>
    <x v="15"/>
    <x v="7"/>
    <m/>
    <m/>
    <m/>
    <m/>
    <m/>
    <n v="0"/>
    <m/>
    <n v="0"/>
    <n v="0"/>
    <n v="0"/>
    <n v="0"/>
    <m/>
    <n v="0"/>
    <m/>
    <n v="0"/>
    <n v="0"/>
    <n v="0"/>
    <n v="0"/>
    <m/>
    <n v="0"/>
    <n v="0"/>
    <m/>
  </r>
  <r>
    <n v="3943"/>
    <x v="2"/>
    <x v="9"/>
    <x v="4"/>
    <m/>
    <m/>
    <x v="35"/>
    <x v="6"/>
    <x v="15"/>
    <x v="7"/>
    <m/>
    <m/>
    <m/>
    <m/>
    <m/>
    <n v="0"/>
    <m/>
    <n v="0"/>
    <n v="0"/>
    <n v="0"/>
    <n v="0"/>
    <m/>
    <n v="0"/>
    <m/>
    <n v="0"/>
    <n v="0"/>
    <n v="0"/>
    <n v="0"/>
    <m/>
    <n v="0"/>
    <n v="0"/>
    <m/>
  </r>
  <r>
    <n v="3944"/>
    <x v="2"/>
    <x v="9"/>
    <x v="4"/>
    <m/>
    <m/>
    <x v="35"/>
    <x v="6"/>
    <x v="15"/>
    <x v="7"/>
    <m/>
    <m/>
    <m/>
    <m/>
    <m/>
    <n v="0"/>
    <m/>
    <n v="0"/>
    <n v="0"/>
    <n v="0"/>
    <n v="0"/>
    <m/>
    <n v="0"/>
    <m/>
    <n v="0"/>
    <n v="0"/>
    <n v="0"/>
    <n v="0"/>
    <m/>
    <n v="0"/>
    <n v="0"/>
    <m/>
  </r>
  <r>
    <n v="3945"/>
    <x v="2"/>
    <x v="9"/>
    <x v="4"/>
    <m/>
    <m/>
    <x v="35"/>
    <x v="6"/>
    <x v="15"/>
    <x v="7"/>
    <m/>
    <m/>
    <m/>
    <m/>
    <m/>
    <n v="0"/>
    <m/>
    <n v="0"/>
    <n v="0"/>
    <n v="0"/>
    <n v="0"/>
    <m/>
    <n v="0"/>
    <m/>
    <n v="0"/>
    <n v="0"/>
    <n v="0"/>
    <n v="0"/>
    <m/>
    <n v="0"/>
    <n v="0"/>
    <m/>
  </r>
  <r>
    <n v="3946"/>
    <x v="2"/>
    <x v="9"/>
    <x v="4"/>
    <m/>
    <m/>
    <x v="35"/>
    <x v="6"/>
    <x v="15"/>
    <x v="7"/>
    <m/>
    <m/>
    <m/>
    <m/>
    <m/>
    <n v="0"/>
    <m/>
    <n v="0"/>
    <n v="0"/>
    <n v="0"/>
    <n v="0"/>
    <m/>
    <n v="0"/>
    <m/>
    <n v="0"/>
    <n v="0"/>
    <n v="0"/>
    <n v="0"/>
    <m/>
    <n v="0"/>
    <n v="0"/>
    <m/>
  </r>
  <r>
    <n v="3947"/>
    <x v="2"/>
    <x v="9"/>
    <x v="4"/>
    <m/>
    <m/>
    <x v="35"/>
    <x v="6"/>
    <x v="15"/>
    <x v="7"/>
    <m/>
    <m/>
    <m/>
    <m/>
    <m/>
    <n v="0"/>
    <m/>
    <n v="0"/>
    <n v="0"/>
    <n v="0"/>
    <n v="0"/>
    <m/>
    <n v="0"/>
    <m/>
    <n v="0"/>
    <n v="0"/>
    <n v="0"/>
    <n v="0"/>
    <m/>
    <n v="0"/>
    <n v="0"/>
    <m/>
  </r>
  <r>
    <n v="3948"/>
    <x v="2"/>
    <x v="9"/>
    <x v="4"/>
    <m/>
    <m/>
    <x v="35"/>
    <x v="6"/>
    <x v="15"/>
    <x v="7"/>
    <m/>
    <m/>
    <m/>
    <m/>
    <m/>
    <n v="0"/>
    <m/>
    <n v="0"/>
    <n v="0"/>
    <n v="0"/>
    <n v="0"/>
    <m/>
    <n v="0"/>
    <m/>
    <n v="0"/>
    <n v="0"/>
    <n v="0"/>
    <n v="0"/>
    <m/>
    <n v="0"/>
    <n v="0"/>
    <m/>
  </r>
  <r>
    <n v="3949"/>
    <x v="2"/>
    <x v="9"/>
    <x v="4"/>
    <m/>
    <m/>
    <x v="35"/>
    <x v="6"/>
    <x v="15"/>
    <x v="7"/>
    <m/>
    <m/>
    <m/>
    <m/>
    <m/>
    <n v="0"/>
    <m/>
    <n v="0"/>
    <n v="0"/>
    <n v="0"/>
    <n v="0"/>
    <m/>
    <n v="0"/>
    <m/>
    <n v="0"/>
    <n v="0"/>
    <n v="0"/>
    <n v="0"/>
    <m/>
    <n v="0"/>
    <n v="0"/>
    <m/>
  </r>
  <r>
    <n v="3950"/>
    <x v="2"/>
    <x v="9"/>
    <x v="4"/>
    <m/>
    <m/>
    <x v="35"/>
    <x v="6"/>
    <x v="15"/>
    <x v="7"/>
    <m/>
    <m/>
    <m/>
    <m/>
    <m/>
    <n v="0"/>
    <m/>
    <n v="0"/>
    <n v="0"/>
    <n v="0"/>
    <n v="0"/>
    <m/>
    <n v="0"/>
    <m/>
    <n v="0"/>
    <n v="0"/>
    <n v="0"/>
    <n v="0"/>
    <m/>
    <n v="0"/>
    <n v="0"/>
    <m/>
  </r>
  <r>
    <n v="3951"/>
    <x v="2"/>
    <x v="9"/>
    <x v="4"/>
    <m/>
    <m/>
    <x v="35"/>
    <x v="6"/>
    <x v="15"/>
    <x v="7"/>
    <m/>
    <m/>
    <m/>
    <m/>
    <m/>
    <n v="0"/>
    <m/>
    <n v="0"/>
    <n v="0"/>
    <n v="0"/>
    <n v="0"/>
    <m/>
    <n v="0"/>
    <m/>
    <n v="0"/>
    <n v="0"/>
    <n v="0"/>
    <n v="0"/>
    <m/>
    <n v="0"/>
    <n v="0"/>
    <m/>
  </r>
  <r>
    <n v="3952"/>
    <x v="2"/>
    <x v="9"/>
    <x v="4"/>
    <m/>
    <m/>
    <x v="35"/>
    <x v="6"/>
    <x v="15"/>
    <x v="7"/>
    <m/>
    <m/>
    <m/>
    <m/>
    <m/>
    <n v="0"/>
    <m/>
    <n v="0"/>
    <n v="0"/>
    <n v="0"/>
    <n v="0"/>
    <m/>
    <n v="0"/>
    <m/>
    <n v="0"/>
    <n v="0"/>
    <n v="0"/>
    <n v="0"/>
    <m/>
    <n v="0"/>
    <n v="0"/>
    <m/>
  </r>
  <r>
    <n v="3953"/>
    <x v="2"/>
    <x v="9"/>
    <x v="4"/>
    <m/>
    <m/>
    <x v="35"/>
    <x v="6"/>
    <x v="15"/>
    <x v="7"/>
    <m/>
    <m/>
    <m/>
    <m/>
    <m/>
    <n v="0"/>
    <m/>
    <n v="0"/>
    <n v="0"/>
    <n v="0"/>
    <n v="0"/>
    <m/>
    <n v="0"/>
    <m/>
    <n v="0"/>
    <n v="0"/>
    <n v="0"/>
    <n v="0"/>
    <m/>
    <n v="0"/>
    <n v="0"/>
    <m/>
  </r>
  <r>
    <n v="3954"/>
    <x v="2"/>
    <x v="9"/>
    <x v="4"/>
    <m/>
    <m/>
    <x v="35"/>
    <x v="6"/>
    <x v="15"/>
    <x v="7"/>
    <m/>
    <m/>
    <m/>
    <m/>
    <m/>
    <n v="0"/>
    <m/>
    <n v="0"/>
    <n v="0"/>
    <n v="0"/>
    <n v="0"/>
    <m/>
    <n v="0"/>
    <m/>
    <n v="0"/>
    <n v="0"/>
    <n v="0"/>
    <n v="0"/>
    <m/>
    <n v="0"/>
    <n v="0"/>
    <m/>
  </r>
  <r>
    <n v="3955"/>
    <x v="2"/>
    <x v="9"/>
    <x v="4"/>
    <m/>
    <m/>
    <x v="35"/>
    <x v="6"/>
    <x v="15"/>
    <x v="7"/>
    <m/>
    <m/>
    <m/>
    <m/>
    <m/>
    <n v="0"/>
    <m/>
    <n v="0"/>
    <n v="0"/>
    <n v="0"/>
    <n v="0"/>
    <m/>
    <n v="0"/>
    <m/>
    <n v="0"/>
    <n v="0"/>
    <n v="0"/>
    <n v="0"/>
    <m/>
    <n v="0"/>
    <n v="0"/>
    <m/>
  </r>
  <r>
    <n v="3956"/>
    <x v="2"/>
    <x v="9"/>
    <x v="4"/>
    <m/>
    <m/>
    <x v="35"/>
    <x v="6"/>
    <x v="15"/>
    <x v="7"/>
    <m/>
    <m/>
    <m/>
    <m/>
    <m/>
    <n v="0"/>
    <m/>
    <n v="0"/>
    <n v="0"/>
    <n v="0"/>
    <n v="0"/>
    <m/>
    <n v="0"/>
    <m/>
    <n v="0"/>
    <n v="0"/>
    <n v="0"/>
    <n v="0"/>
    <m/>
    <n v="0"/>
    <n v="0"/>
    <m/>
  </r>
  <r>
    <n v="3957"/>
    <x v="2"/>
    <x v="9"/>
    <x v="4"/>
    <m/>
    <m/>
    <x v="35"/>
    <x v="6"/>
    <x v="15"/>
    <x v="7"/>
    <m/>
    <m/>
    <m/>
    <m/>
    <m/>
    <n v="0"/>
    <m/>
    <n v="0"/>
    <n v="0"/>
    <n v="0"/>
    <n v="0"/>
    <m/>
    <n v="0"/>
    <m/>
    <n v="0"/>
    <n v="0"/>
    <n v="0"/>
    <n v="0"/>
    <m/>
    <n v="0"/>
    <n v="0"/>
    <m/>
  </r>
  <r>
    <n v="3958"/>
    <x v="2"/>
    <x v="9"/>
    <x v="4"/>
    <m/>
    <m/>
    <x v="35"/>
    <x v="6"/>
    <x v="15"/>
    <x v="7"/>
    <m/>
    <m/>
    <m/>
    <m/>
    <m/>
    <n v="0"/>
    <m/>
    <n v="0"/>
    <n v="0"/>
    <n v="0"/>
    <n v="0"/>
    <m/>
    <n v="0"/>
    <m/>
    <n v="0"/>
    <n v="0"/>
    <n v="0"/>
    <n v="0"/>
    <m/>
    <n v="0"/>
    <n v="0"/>
    <m/>
  </r>
  <r>
    <n v="3959"/>
    <x v="2"/>
    <x v="9"/>
    <x v="4"/>
    <m/>
    <m/>
    <x v="35"/>
    <x v="6"/>
    <x v="15"/>
    <x v="7"/>
    <m/>
    <m/>
    <m/>
    <m/>
    <m/>
    <n v="0"/>
    <m/>
    <n v="0"/>
    <n v="0"/>
    <n v="0"/>
    <n v="0"/>
    <m/>
    <n v="0"/>
    <m/>
    <n v="0"/>
    <n v="0"/>
    <n v="0"/>
    <n v="0"/>
    <m/>
    <n v="0"/>
    <n v="0"/>
    <m/>
  </r>
  <r>
    <n v="3960"/>
    <x v="2"/>
    <x v="9"/>
    <x v="4"/>
    <m/>
    <m/>
    <x v="35"/>
    <x v="6"/>
    <x v="15"/>
    <x v="7"/>
    <m/>
    <m/>
    <m/>
    <m/>
    <m/>
    <n v="0"/>
    <m/>
    <n v="0"/>
    <n v="0"/>
    <n v="0"/>
    <n v="0"/>
    <m/>
    <n v="0"/>
    <m/>
    <n v="0"/>
    <n v="0"/>
    <n v="0"/>
    <n v="0"/>
    <m/>
    <n v="0"/>
    <n v="0"/>
    <m/>
  </r>
  <r>
    <n v="3961"/>
    <x v="2"/>
    <x v="9"/>
    <x v="4"/>
    <m/>
    <m/>
    <x v="35"/>
    <x v="6"/>
    <x v="15"/>
    <x v="7"/>
    <m/>
    <m/>
    <m/>
    <m/>
    <m/>
    <n v="0"/>
    <m/>
    <n v="0"/>
    <n v="0"/>
    <n v="0"/>
    <n v="0"/>
    <m/>
    <n v="0"/>
    <m/>
    <n v="0"/>
    <n v="0"/>
    <n v="0"/>
    <n v="0"/>
    <m/>
    <n v="0"/>
    <n v="0"/>
    <m/>
  </r>
  <r>
    <n v="3962"/>
    <x v="2"/>
    <x v="9"/>
    <x v="4"/>
    <m/>
    <m/>
    <x v="35"/>
    <x v="6"/>
    <x v="15"/>
    <x v="7"/>
    <m/>
    <m/>
    <m/>
    <m/>
    <m/>
    <n v="0"/>
    <m/>
    <n v="0"/>
    <n v="0"/>
    <n v="0"/>
    <n v="0"/>
    <m/>
    <n v="0"/>
    <m/>
    <n v="0"/>
    <n v="0"/>
    <n v="0"/>
    <n v="0"/>
    <m/>
    <n v="0"/>
    <n v="0"/>
    <m/>
  </r>
  <r>
    <n v="3963"/>
    <x v="2"/>
    <x v="9"/>
    <x v="4"/>
    <m/>
    <m/>
    <x v="35"/>
    <x v="6"/>
    <x v="15"/>
    <x v="7"/>
    <m/>
    <m/>
    <m/>
    <m/>
    <m/>
    <n v="0"/>
    <m/>
    <n v="0"/>
    <n v="0"/>
    <n v="0"/>
    <n v="0"/>
    <m/>
    <n v="0"/>
    <m/>
    <n v="0"/>
    <n v="0"/>
    <n v="0"/>
    <n v="0"/>
    <m/>
    <n v="0"/>
    <n v="0"/>
    <m/>
  </r>
  <r>
    <n v="3964"/>
    <x v="2"/>
    <x v="9"/>
    <x v="4"/>
    <m/>
    <m/>
    <x v="35"/>
    <x v="6"/>
    <x v="15"/>
    <x v="7"/>
    <m/>
    <m/>
    <m/>
    <m/>
    <m/>
    <n v="0"/>
    <m/>
    <n v="0"/>
    <n v="0"/>
    <n v="0"/>
    <n v="0"/>
    <m/>
    <n v="0"/>
    <m/>
    <n v="0"/>
    <n v="0"/>
    <n v="0"/>
    <n v="0"/>
    <m/>
    <n v="0"/>
    <n v="0"/>
    <m/>
  </r>
  <r>
    <n v="3965"/>
    <x v="2"/>
    <x v="9"/>
    <x v="4"/>
    <m/>
    <m/>
    <x v="35"/>
    <x v="6"/>
    <x v="15"/>
    <x v="7"/>
    <m/>
    <m/>
    <m/>
    <m/>
    <m/>
    <n v="0"/>
    <m/>
    <n v="0"/>
    <n v="0"/>
    <n v="0"/>
    <n v="0"/>
    <m/>
    <n v="0"/>
    <m/>
    <n v="0"/>
    <n v="0"/>
    <n v="0"/>
    <n v="0"/>
    <m/>
    <n v="0"/>
    <n v="0"/>
    <m/>
  </r>
  <r>
    <n v="3966"/>
    <x v="2"/>
    <x v="9"/>
    <x v="4"/>
    <m/>
    <m/>
    <x v="35"/>
    <x v="6"/>
    <x v="15"/>
    <x v="7"/>
    <m/>
    <m/>
    <m/>
    <m/>
    <m/>
    <n v="0"/>
    <m/>
    <n v="0"/>
    <n v="0"/>
    <n v="0"/>
    <n v="0"/>
    <m/>
    <n v="0"/>
    <m/>
    <n v="0"/>
    <n v="0"/>
    <n v="0"/>
    <n v="0"/>
    <m/>
    <n v="0"/>
    <n v="0"/>
    <m/>
  </r>
  <r>
    <n v="3967"/>
    <x v="2"/>
    <x v="9"/>
    <x v="4"/>
    <m/>
    <m/>
    <x v="35"/>
    <x v="6"/>
    <x v="15"/>
    <x v="7"/>
    <m/>
    <m/>
    <m/>
    <m/>
    <m/>
    <n v="0"/>
    <m/>
    <n v="0"/>
    <n v="0"/>
    <n v="0"/>
    <n v="0"/>
    <m/>
    <n v="0"/>
    <m/>
    <n v="0"/>
    <n v="0"/>
    <n v="0"/>
    <n v="0"/>
    <m/>
    <n v="0"/>
    <n v="0"/>
    <m/>
  </r>
  <r>
    <n v="3968"/>
    <x v="2"/>
    <x v="9"/>
    <x v="4"/>
    <m/>
    <m/>
    <x v="35"/>
    <x v="6"/>
    <x v="15"/>
    <x v="7"/>
    <m/>
    <m/>
    <m/>
    <m/>
    <m/>
    <n v="0"/>
    <m/>
    <n v="0"/>
    <n v="0"/>
    <n v="0"/>
    <n v="0"/>
    <m/>
    <n v="0"/>
    <m/>
    <n v="0"/>
    <n v="0"/>
    <n v="0"/>
    <n v="0"/>
    <m/>
    <n v="0"/>
    <n v="0"/>
    <m/>
  </r>
  <r>
    <n v="3969"/>
    <x v="2"/>
    <x v="9"/>
    <x v="4"/>
    <m/>
    <m/>
    <x v="35"/>
    <x v="6"/>
    <x v="15"/>
    <x v="7"/>
    <m/>
    <m/>
    <m/>
    <m/>
    <m/>
    <n v="0"/>
    <m/>
    <n v="0"/>
    <n v="0"/>
    <n v="0"/>
    <n v="0"/>
    <m/>
    <n v="0"/>
    <m/>
    <n v="0"/>
    <n v="0"/>
    <n v="0"/>
    <n v="0"/>
    <m/>
    <n v="0"/>
    <n v="0"/>
    <m/>
  </r>
  <r>
    <n v="3970"/>
    <x v="2"/>
    <x v="9"/>
    <x v="4"/>
    <m/>
    <m/>
    <x v="35"/>
    <x v="6"/>
    <x v="15"/>
    <x v="7"/>
    <m/>
    <m/>
    <m/>
    <m/>
    <m/>
    <n v="0"/>
    <m/>
    <n v="0"/>
    <n v="0"/>
    <n v="0"/>
    <n v="0"/>
    <m/>
    <n v="0"/>
    <m/>
    <n v="0"/>
    <n v="0"/>
    <n v="0"/>
    <n v="0"/>
    <m/>
    <n v="0"/>
    <n v="0"/>
    <m/>
  </r>
  <r>
    <n v="3971"/>
    <x v="2"/>
    <x v="9"/>
    <x v="4"/>
    <m/>
    <m/>
    <x v="35"/>
    <x v="6"/>
    <x v="15"/>
    <x v="7"/>
    <m/>
    <m/>
    <m/>
    <m/>
    <m/>
    <n v="0"/>
    <m/>
    <n v="0"/>
    <n v="0"/>
    <n v="0"/>
    <n v="0"/>
    <m/>
    <n v="0"/>
    <m/>
    <n v="0"/>
    <n v="0"/>
    <n v="0"/>
    <n v="0"/>
    <m/>
    <n v="0"/>
    <n v="0"/>
    <m/>
  </r>
  <r>
    <n v="3972"/>
    <x v="2"/>
    <x v="9"/>
    <x v="4"/>
    <m/>
    <m/>
    <x v="35"/>
    <x v="6"/>
    <x v="15"/>
    <x v="7"/>
    <m/>
    <m/>
    <m/>
    <m/>
    <m/>
    <n v="0"/>
    <m/>
    <n v="0"/>
    <n v="0"/>
    <n v="0"/>
    <n v="0"/>
    <m/>
    <n v="0"/>
    <m/>
    <n v="0"/>
    <n v="0"/>
    <n v="0"/>
    <n v="0"/>
    <m/>
    <n v="0"/>
    <n v="0"/>
    <m/>
  </r>
  <r>
    <n v="3973"/>
    <x v="2"/>
    <x v="9"/>
    <x v="4"/>
    <m/>
    <m/>
    <x v="35"/>
    <x v="6"/>
    <x v="15"/>
    <x v="7"/>
    <m/>
    <m/>
    <m/>
    <m/>
    <m/>
    <n v="0"/>
    <m/>
    <n v="0"/>
    <n v="0"/>
    <n v="0"/>
    <n v="0"/>
    <m/>
    <n v="0"/>
    <m/>
    <n v="0"/>
    <n v="0"/>
    <n v="0"/>
    <n v="0"/>
    <m/>
    <n v="0"/>
    <n v="0"/>
    <m/>
  </r>
  <r>
    <n v="3974"/>
    <x v="2"/>
    <x v="9"/>
    <x v="4"/>
    <m/>
    <m/>
    <x v="35"/>
    <x v="6"/>
    <x v="15"/>
    <x v="7"/>
    <m/>
    <m/>
    <m/>
    <m/>
    <m/>
    <n v="0"/>
    <m/>
    <n v="0"/>
    <n v="0"/>
    <n v="0"/>
    <n v="0"/>
    <m/>
    <n v="0"/>
    <m/>
    <n v="0"/>
    <n v="0"/>
    <n v="0"/>
    <n v="0"/>
    <m/>
    <n v="0"/>
    <n v="0"/>
    <m/>
  </r>
  <r>
    <n v="3975"/>
    <x v="2"/>
    <x v="9"/>
    <x v="4"/>
    <m/>
    <m/>
    <x v="35"/>
    <x v="6"/>
    <x v="15"/>
    <x v="7"/>
    <m/>
    <m/>
    <m/>
    <m/>
    <m/>
    <n v="0"/>
    <m/>
    <n v="0"/>
    <n v="0"/>
    <n v="0"/>
    <n v="0"/>
    <m/>
    <n v="0"/>
    <m/>
    <n v="0"/>
    <n v="0"/>
    <n v="0"/>
    <n v="0"/>
    <m/>
    <n v="0"/>
    <n v="0"/>
    <m/>
  </r>
  <r>
    <n v="3976"/>
    <x v="2"/>
    <x v="9"/>
    <x v="4"/>
    <m/>
    <m/>
    <x v="35"/>
    <x v="6"/>
    <x v="15"/>
    <x v="7"/>
    <m/>
    <m/>
    <m/>
    <m/>
    <m/>
    <n v="0"/>
    <m/>
    <n v="0"/>
    <n v="0"/>
    <n v="0"/>
    <n v="0"/>
    <m/>
    <n v="0"/>
    <m/>
    <n v="0"/>
    <n v="0"/>
    <n v="0"/>
    <n v="0"/>
    <m/>
    <n v="0"/>
    <n v="0"/>
    <m/>
  </r>
  <r>
    <n v="3977"/>
    <x v="2"/>
    <x v="9"/>
    <x v="4"/>
    <m/>
    <m/>
    <x v="35"/>
    <x v="6"/>
    <x v="15"/>
    <x v="7"/>
    <m/>
    <m/>
    <m/>
    <m/>
    <m/>
    <n v="0"/>
    <m/>
    <n v="0"/>
    <n v="0"/>
    <n v="0"/>
    <n v="0"/>
    <m/>
    <n v="0"/>
    <m/>
    <n v="0"/>
    <n v="0"/>
    <n v="0"/>
    <n v="0"/>
    <m/>
    <n v="0"/>
    <n v="0"/>
    <m/>
  </r>
  <r>
    <n v="3978"/>
    <x v="2"/>
    <x v="9"/>
    <x v="4"/>
    <m/>
    <m/>
    <x v="35"/>
    <x v="6"/>
    <x v="15"/>
    <x v="7"/>
    <m/>
    <m/>
    <m/>
    <m/>
    <m/>
    <n v="0"/>
    <m/>
    <n v="0"/>
    <n v="0"/>
    <n v="0"/>
    <n v="0"/>
    <m/>
    <n v="0"/>
    <m/>
    <n v="0"/>
    <n v="0"/>
    <n v="0"/>
    <n v="0"/>
    <m/>
    <n v="0"/>
    <n v="0"/>
    <m/>
  </r>
  <r>
    <n v="3979"/>
    <x v="2"/>
    <x v="9"/>
    <x v="4"/>
    <m/>
    <m/>
    <x v="35"/>
    <x v="6"/>
    <x v="15"/>
    <x v="7"/>
    <m/>
    <m/>
    <m/>
    <m/>
    <m/>
    <n v="0"/>
    <m/>
    <n v="0"/>
    <n v="0"/>
    <n v="0"/>
    <n v="0"/>
    <m/>
    <n v="0"/>
    <m/>
    <n v="0"/>
    <n v="0"/>
    <n v="0"/>
    <n v="0"/>
    <m/>
    <n v="0"/>
    <n v="0"/>
    <m/>
  </r>
  <r>
    <n v="3980"/>
    <x v="2"/>
    <x v="9"/>
    <x v="4"/>
    <m/>
    <m/>
    <x v="35"/>
    <x v="6"/>
    <x v="15"/>
    <x v="7"/>
    <m/>
    <m/>
    <m/>
    <m/>
    <m/>
    <n v="0"/>
    <m/>
    <n v="0"/>
    <n v="0"/>
    <n v="0"/>
    <n v="0"/>
    <m/>
    <n v="0"/>
    <m/>
    <n v="0"/>
    <n v="0"/>
    <n v="0"/>
    <n v="0"/>
    <m/>
    <n v="0"/>
    <n v="0"/>
    <m/>
  </r>
  <r>
    <n v="3981"/>
    <x v="2"/>
    <x v="9"/>
    <x v="4"/>
    <m/>
    <m/>
    <x v="35"/>
    <x v="6"/>
    <x v="15"/>
    <x v="7"/>
    <m/>
    <m/>
    <m/>
    <m/>
    <m/>
    <n v="0"/>
    <m/>
    <n v="0"/>
    <n v="0"/>
    <n v="0"/>
    <n v="0"/>
    <m/>
    <n v="0"/>
    <m/>
    <n v="0"/>
    <n v="0"/>
    <n v="0"/>
    <n v="0"/>
    <m/>
    <n v="0"/>
    <n v="0"/>
    <m/>
  </r>
  <r>
    <n v="3982"/>
    <x v="2"/>
    <x v="9"/>
    <x v="4"/>
    <m/>
    <m/>
    <x v="35"/>
    <x v="6"/>
    <x v="15"/>
    <x v="7"/>
    <m/>
    <m/>
    <m/>
    <m/>
    <m/>
    <n v="0"/>
    <m/>
    <n v="0"/>
    <n v="0"/>
    <n v="0"/>
    <n v="0"/>
    <m/>
    <n v="0"/>
    <m/>
    <n v="0"/>
    <n v="0"/>
    <n v="0"/>
    <n v="0"/>
    <m/>
    <n v="0"/>
    <n v="0"/>
    <m/>
  </r>
  <r>
    <n v="3983"/>
    <x v="2"/>
    <x v="9"/>
    <x v="4"/>
    <m/>
    <m/>
    <x v="35"/>
    <x v="6"/>
    <x v="15"/>
    <x v="7"/>
    <m/>
    <m/>
    <m/>
    <m/>
    <m/>
    <n v="0"/>
    <m/>
    <n v="0"/>
    <n v="0"/>
    <n v="0"/>
    <n v="0"/>
    <m/>
    <n v="0"/>
    <m/>
    <n v="0"/>
    <n v="0"/>
    <n v="0"/>
    <n v="0"/>
    <m/>
    <n v="0"/>
    <n v="0"/>
    <m/>
  </r>
  <r>
    <n v="3984"/>
    <x v="2"/>
    <x v="9"/>
    <x v="4"/>
    <m/>
    <m/>
    <x v="35"/>
    <x v="6"/>
    <x v="15"/>
    <x v="7"/>
    <m/>
    <m/>
    <m/>
    <m/>
    <m/>
    <n v="0"/>
    <m/>
    <n v="0"/>
    <n v="0"/>
    <n v="0"/>
    <n v="0"/>
    <m/>
    <n v="0"/>
    <m/>
    <n v="0"/>
    <n v="0"/>
    <n v="0"/>
    <n v="0"/>
    <m/>
    <n v="0"/>
    <n v="0"/>
    <m/>
  </r>
  <r>
    <n v="3985"/>
    <x v="2"/>
    <x v="9"/>
    <x v="4"/>
    <m/>
    <m/>
    <x v="35"/>
    <x v="6"/>
    <x v="15"/>
    <x v="7"/>
    <m/>
    <m/>
    <m/>
    <m/>
    <m/>
    <n v="0"/>
    <m/>
    <n v="0"/>
    <n v="0"/>
    <n v="0"/>
    <n v="0"/>
    <m/>
    <n v="0"/>
    <m/>
    <n v="0"/>
    <n v="0"/>
    <n v="0"/>
    <n v="0"/>
    <m/>
    <n v="0"/>
    <n v="0"/>
    <m/>
  </r>
  <r>
    <n v="3986"/>
    <x v="2"/>
    <x v="9"/>
    <x v="4"/>
    <m/>
    <m/>
    <x v="35"/>
    <x v="6"/>
    <x v="15"/>
    <x v="7"/>
    <m/>
    <m/>
    <m/>
    <m/>
    <m/>
    <n v="0"/>
    <m/>
    <n v="0"/>
    <n v="0"/>
    <n v="0"/>
    <n v="0"/>
    <m/>
    <n v="0"/>
    <m/>
    <n v="0"/>
    <n v="0"/>
    <n v="0"/>
    <n v="0"/>
    <m/>
    <n v="0"/>
    <n v="0"/>
    <m/>
  </r>
  <r>
    <n v="3987"/>
    <x v="2"/>
    <x v="9"/>
    <x v="4"/>
    <m/>
    <m/>
    <x v="35"/>
    <x v="6"/>
    <x v="15"/>
    <x v="7"/>
    <m/>
    <m/>
    <m/>
    <m/>
    <m/>
    <n v="0"/>
    <m/>
    <n v="0"/>
    <n v="0"/>
    <n v="0"/>
    <n v="0"/>
    <m/>
    <n v="0"/>
    <m/>
    <n v="0"/>
    <n v="0"/>
    <n v="0"/>
    <n v="0"/>
    <m/>
    <n v="0"/>
    <n v="0"/>
    <m/>
  </r>
  <r>
    <n v="3988"/>
    <x v="2"/>
    <x v="9"/>
    <x v="4"/>
    <m/>
    <m/>
    <x v="35"/>
    <x v="6"/>
    <x v="15"/>
    <x v="7"/>
    <m/>
    <m/>
    <m/>
    <m/>
    <m/>
    <n v="0"/>
    <m/>
    <n v="0"/>
    <n v="0"/>
    <n v="0"/>
    <n v="0"/>
    <m/>
    <n v="0"/>
    <m/>
    <n v="0"/>
    <n v="0"/>
    <n v="0"/>
    <n v="0"/>
    <m/>
    <n v="0"/>
    <n v="0"/>
    <m/>
  </r>
  <r>
    <n v="3989"/>
    <x v="2"/>
    <x v="9"/>
    <x v="4"/>
    <m/>
    <m/>
    <x v="35"/>
    <x v="6"/>
    <x v="15"/>
    <x v="7"/>
    <m/>
    <m/>
    <m/>
    <m/>
    <m/>
    <n v="0"/>
    <m/>
    <n v="0"/>
    <n v="0"/>
    <n v="0"/>
    <n v="0"/>
    <m/>
    <n v="0"/>
    <m/>
    <n v="0"/>
    <n v="0"/>
    <n v="0"/>
    <n v="0"/>
    <m/>
    <n v="0"/>
    <n v="0"/>
    <m/>
  </r>
  <r>
    <n v="3990"/>
    <x v="2"/>
    <x v="9"/>
    <x v="4"/>
    <m/>
    <m/>
    <x v="35"/>
    <x v="6"/>
    <x v="15"/>
    <x v="7"/>
    <m/>
    <m/>
    <m/>
    <m/>
    <m/>
    <n v="0"/>
    <m/>
    <n v="0"/>
    <n v="0"/>
    <n v="0"/>
    <n v="0"/>
    <m/>
    <n v="0"/>
    <m/>
    <n v="0"/>
    <n v="0"/>
    <n v="0"/>
    <n v="0"/>
    <m/>
    <n v="0"/>
    <n v="0"/>
    <m/>
  </r>
  <r>
    <n v="3991"/>
    <x v="2"/>
    <x v="9"/>
    <x v="4"/>
    <m/>
    <m/>
    <x v="35"/>
    <x v="6"/>
    <x v="15"/>
    <x v="7"/>
    <m/>
    <m/>
    <m/>
    <m/>
    <m/>
    <n v="0"/>
    <m/>
    <n v="0"/>
    <n v="0"/>
    <n v="0"/>
    <n v="0"/>
    <m/>
    <n v="0"/>
    <m/>
    <n v="0"/>
    <n v="0"/>
    <n v="0"/>
    <n v="0"/>
    <m/>
    <n v="0"/>
    <n v="0"/>
    <m/>
  </r>
  <r>
    <n v="3992"/>
    <x v="2"/>
    <x v="9"/>
    <x v="4"/>
    <m/>
    <m/>
    <x v="35"/>
    <x v="6"/>
    <x v="15"/>
    <x v="7"/>
    <m/>
    <m/>
    <m/>
    <m/>
    <m/>
    <n v="0"/>
    <m/>
    <n v="0"/>
    <n v="0"/>
    <n v="0"/>
    <n v="0"/>
    <m/>
    <n v="0"/>
    <m/>
    <n v="0"/>
    <n v="0"/>
    <n v="0"/>
    <n v="0"/>
    <m/>
    <n v="0"/>
    <n v="0"/>
    <m/>
  </r>
  <r>
    <n v="3993"/>
    <x v="2"/>
    <x v="9"/>
    <x v="4"/>
    <m/>
    <m/>
    <x v="35"/>
    <x v="6"/>
    <x v="15"/>
    <x v="7"/>
    <m/>
    <m/>
    <m/>
    <m/>
    <m/>
    <n v="0"/>
    <m/>
    <n v="0"/>
    <n v="0"/>
    <n v="0"/>
    <n v="0"/>
    <m/>
    <n v="0"/>
    <m/>
    <n v="0"/>
    <n v="0"/>
    <n v="0"/>
    <n v="0"/>
    <m/>
    <n v="0"/>
    <n v="0"/>
    <m/>
  </r>
  <r>
    <n v="3994"/>
    <x v="2"/>
    <x v="9"/>
    <x v="4"/>
    <m/>
    <m/>
    <x v="35"/>
    <x v="6"/>
    <x v="15"/>
    <x v="7"/>
    <m/>
    <m/>
    <m/>
    <m/>
    <m/>
    <n v="0"/>
    <m/>
    <n v="0"/>
    <n v="0"/>
    <n v="0"/>
    <n v="0"/>
    <m/>
    <n v="0"/>
    <m/>
    <n v="0"/>
    <n v="0"/>
    <n v="0"/>
    <n v="0"/>
    <m/>
    <n v="0"/>
    <n v="0"/>
    <m/>
  </r>
  <r>
    <n v="3995"/>
    <x v="2"/>
    <x v="9"/>
    <x v="4"/>
    <m/>
    <m/>
    <x v="35"/>
    <x v="6"/>
    <x v="15"/>
    <x v="7"/>
    <m/>
    <m/>
    <m/>
    <m/>
    <m/>
    <n v="0"/>
    <m/>
    <n v="0"/>
    <n v="0"/>
    <n v="0"/>
    <n v="0"/>
    <m/>
    <n v="0"/>
    <m/>
    <n v="0"/>
    <n v="0"/>
    <n v="0"/>
    <n v="0"/>
    <m/>
    <n v="0"/>
    <n v="0"/>
    <m/>
  </r>
  <r>
    <n v="3996"/>
    <x v="2"/>
    <x v="9"/>
    <x v="4"/>
    <m/>
    <m/>
    <x v="35"/>
    <x v="6"/>
    <x v="15"/>
    <x v="7"/>
    <m/>
    <m/>
    <m/>
    <m/>
    <m/>
    <n v="0"/>
    <m/>
    <n v="0"/>
    <n v="0"/>
    <n v="0"/>
    <n v="0"/>
    <m/>
    <n v="0"/>
    <m/>
    <n v="0"/>
    <n v="0"/>
    <n v="0"/>
    <n v="0"/>
    <m/>
    <n v="0"/>
    <n v="0"/>
    <m/>
  </r>
  <r>
    <n v="3997"/>
    <x v="2"/>
    <x v="9"/>
    <x v="4"/>
    <m/>
    <m/>
    <x v="35"/>
    <x v="6"/>
    <x v="15"/>
    <x v="7"/>
    <m/>
    <m/>
    <m/>
    <m/>
    <m/>
    <n v="0"/>
    <m/>
    <n v="0"/>
    <n v="0"/>
    <n v="0"/>
    <n v="0"/>
    <m/>
    <n v="0"/>
    <m/>
    <n v="0"/>
    <n v="0"/>
    <n v="0"/>
    <n v="0"/>
    <m/>
    <n v="0"/>
    <n v="0"/>
    <m/>
  </r>
  <r>
    <n v="3998"/>
    <x v="2"/>
    <x v="9"/>
    <x v="4"/>
    <m/>
    <m/>
    <x v="35"/>
    <x v="6"/>
    <x v="15"/>
    <x v="7"/>
    <m/>
    <m/>
    <m/>
    <m/>
    <m/>
    <n v="0"/>
    <m/>
    <n v="0"/>
    <n v="0"/>
    <n v="0"/>
    <n v="0"/>
    <m/>
    <n v="0"/>
    <m/>
    <n v="0"/>
    <n v="0"/>
    <n v="0"/>
    <n v="0"/>
    <m/>
    <n v="0"/>
    <n v="0"/>
    <m/>
  </r>
  <r>
    <n v="3999"/>
    <x v="2"/>
    <x v="9"/>
    <x v="4"/>
    <m/>
    <m/>
    <x v="35"/>
    <x v="6"/>
    <x v="15"/>
    <x v="7"/>
    <m/>
    <m/>
    <m/>
    <m/>
    <m/>
    <n v="0"/>
    <m/>
    <n v="0"/>
    <n v="0"/>
    <n v="0"/>
    <n v="0"/>
    <m/>
    <n v="0"/>
    <m/>
    <n v="0"/>
    <n v="0"/>
    <n v="0"/>
    <n v="0"/>
    <m/>
    <n v="0"/>
    <n v="0"/>
    <m/>
  </r>
  <r>
    <n v="4000"/>
    <x v="2"/>
    <x v="9"/>
    <x v="4"/>
    <m/>
    <m/>
    <x v="35"/>
    <x v="6"/>
    <x v="15"/>
    <x v="7"/>
    <m/>
    <m/>
    <m/>
    <m/>
    <m/>
    <n v="0"/>
    <m/>
    <n v="0"/>
    <n v="0"/>
    <n v="0"/>
    <n v="0"/>
    <m/>
    <n v="0"/>
    <m/>
    <n v="0"/>
    <n v="0"/>
    <n v="0"/>
    <n v="0"/>
    <m/>
    <n v="0"/>
    <n v="0"/>
    <m/>
  </r>
  <r>
    <n v="4001"/>
    <x v="2"/>
    <x v="9"/>
    <x v="4"/>
    <m/>
    <m/>
    <x v="35"/>
    <x v="6"/>
    <x v="15"/>
    <x v="7"/>
    <m/>
    <m/>
    <m/>
    <m/>
    <m/>
    <n v="0"/>
    <m/>
    <n v="0"/>
    <n v="0"/>
    <n v="0"/>
    <n v="0"/>
    <m/>
    <n v="0"/>
    <m/>
    <n v="0"/>
    <n v="0"/>
    <n v="0"/>
    <n v="0"/>
    <m/>
    <n v="0"/>
    <n v="0"/>
    <m/>
  </r>
  <r>
    <n v="4002"/>
    <x v="2"/>
    <x v="9"/>
    <x v="4"/>
    <m/>
    <m/>
    <x v="35"/>
    <x v="6"/>
    <x v="15"/>
    <x v="7"/>
    <m/>
    <m/>
    <m/>
    <m/>
    <m/>
    <n v="0"/>
    <m/>
    <n v="0"/>
    <n v="0"/>
    <n v="0"/>
    <n v="0"/>
    <m/>
    <n v="0"/>
    <m/>
    <n v="0"/>
    <n v="0"/>
    <n v="0"/>
    <n v="0"/>
    <m/>
    <n v="0"/>
    <n v="0"/>
    <m/>
  </r>
  <r>
    <n v="4003"/>
    <x v="2"/>
    <x v="9"/>
    <x v="4"/>
    <m/>
    <m/>
    <x v="35"/>
    <x v="6"/>
    <x v="15"/>
    <x v="7"/>
    <m/>
    <m/>
    <m/>
    <m/>
    <m/>
    <n v="0"/>
    <m/>
    <n v="0"/>
    <n v="0"/>
    <n v="0"/>
    <n v="0"/>
    <m/>
    <n v="0"/>
    <m/>
    <n v="0"/>
    <n v="0"/>
    <n v="0"/>
    <n v="0"/>
    <m/>
    <n v="0"/>
    <n v="0"/>
    <m/>
  </r>
  <r>
    <n v="4004"/>
    <x v="2"/>
    <x v="9"/>
    <x v="4"/>
    <m/>
    <m/>
    <x v="35"/>
    <x v="6"/>
    <x v="15"/>
    <x v="7"/>
    <m/>
    <m/>
    <m/>
    <m/>
    <m/>
    <n v="0"/>
    <m/>
    <n v="0"/>
    <n v="0"/>
    <n v="0"/>
    <n v="0"/>
    <m/>
    <n v="0"/>
    <m/>
    <n v="0"/>
    <n v="0"/>
    <n v="0"/>
    <n v="0"/>
    <m/>
    <n v="0"/>
    <n v="0"/>
    <m/>
  </r>
  <r>
    <n v="4005"/>
    <x v="2"/>
    <x v="9"/>
    <x v="4"/>
    <m/>
    <m/>
    <x v="35"/>
    <x v="6"/>
    <x v="15"/>
    <x v="7"/>
    <m/>
    <m/>
    <m/>
    <m/>
    <m/>
    <n v="0"/>
    <m/>
    <n v="0"/>
    <n v="0"/>
    <n v="0"/>
    <n v="0"/>
    <m/>
    <n v="0"/>
    <m/>
    <n v="0"/>
    <n v="0"/>
    <n v="0"/>
    <n v="0"/>
    <m/>
    <n v="0"/>
    <n v="0"/>
    <m/>
  </r>
  <r>
    <n v="4006"/>
    <x v="2"/>
    <x v="9"/>
    <x v="4"/>
    <m/>
    <m/>
    <x v="35"/>
    <x v="6"/>
    <x v="15"/>
    <x v="7"/>
    <m/>
    <m/>
    <m/>
    <m/>
    <m/>
    <n v="0"/>
    <m/>
    <n v="0"/>
    <n v="0"/>
    <n v="0"/>
    <n v="0"/>
    <m/>
    <n v="0"/>
    <m/>
    <n v="0"/>
    <n v="0"/>
    <n v="0"/>
    <n v="0"/>
    <m/>
    <n v="0"/>
    <n v="0"/>
    <m/>
  </r>
  <r>
    <n v="4007"/>
    <x v="2"/>
    <x v="9"/>
    <x v="4"/>
    <m/>
    <m/>
    <x v="35"/>
    <x v="6"/>
    <x v="15"/>
    <x v="7"/>
    <m/>
    <m/>
    <m/>
    <m/>
    <m/>
    <n v="0"/>
    <m/>
    <n v="0"/>
    <n v="0"/>
    <n v="0"/>
    <n v="0"/>
    <m/>
    <n v="0"/>
    <m/>
    <n v="0"/>
    <n v="0"/>
    <n v="0"/>
    <n v="0"/>
    <m/>
    <n v="0"/>
    <n v="0"/>
    <m/>
  </r>
  <r>
    <n v="4008"/>
    <x v="2"/>
    <x v="9"/>
    <x v="4"/>
    <m/>
    <m/>
    <x v="35"/>
    <x v="6"/>
    <x v="15"/>
    <x v="7"/>
    <m/>
    <m/>
    <m/>
    <m/>
    <m/>
    <n v="0"/>
    <m/>
    <n v="0"/>
    <n v="0"/>
    <n v="0"/>
    <n v="0"/>
    <m/>
    <n v="0"/>
    <m/>
    <n v="0"/>
    <n v="0"/>
    <n v="0"/>
    <n v="0"/>
    <m/>
    <n v="0"/>
    <n v="0"/>
    <m/>
  </r>
  <r>
    <n v="4009"/>
    <x v="2"/>
    <x v="9"/>
    <x v="4"/>
    <m/>
    <m/>
    <x v="35"/>
    <x v="6"/>
    <x v="15"/>
    <x v="7"/>
    <m/>
    <m/>
    <m/>
    <m/>
    <m/>
    <n v="0"/>
    <m/>
    <n v="0"/>
    <n v="0"/>
    <n v="0"/>
    <n v="0"/>
    <m/>
    <n v="0"/>
    <m/>
    <n v="0"/>
    <n v="0"/>
    <n v="0"/>
    <n v="0"/>
    <m/>
    <n v="0"/>
    <n v="0"/>
    <m/>
  </r>
  <r>
    <n v="4010"/>
    <x v="2"/>
    <x v="9"/>
    <x v="4"/>
    <m/>
    <m/>
    <x v="35"/>
    <x v="6"/>
    <x v="15"/>
    <x v="7"/>
    <m/>
    <m/>
    <m/>
    <m/>
    <m/>
    <n v="0"/>
    <m/>
    <n v="0"/>
    <n v="0"/>
    <n v="0"/>
    <n v="0"/>
    <m/>
    <n v="0"/>
    <m/>
    <n v="0"/>
    <n v="0"/>
    <n v="0"/>
    <n v="0"/>
    <m/>
    <n v="0"/>
    <n v="0"/>
    <m/>
  </r>
  <r>
    <n v="4011"/>
    <x v="2"/>
    <x v="9"/>
    <x v="4"/>
    <m/>
    <m/>
    <x v="35"/>
    <x v="6"/>
    <x v="15"/>
    <x v="7"/>
    <m/>
    <m/>
    <m/>
    <m/>
    <m/>
    <n v="0"/>
    <m/>
    <n v="0"/>
    <n v="0"/>
    <n v="0"/>
    <n v="0"/>
    <m/>
    <n v="0"/>
    <m/>
    <n v="0"/>
    <n v="0"/>
    <n v="0"/>
    <n v="0"/>
    <m/>
    <n v="0"/>
    <n v="0"/>
    <m/>
  </r>
  <r>
    <n v="4012"/>
    <x v="2"/>
    <x v="9"/>
    <x v="4"/>
    <m/>
    <m/>
    <x v="35"/>
    <x v="6"/>
    <x v="15"/>
    <x v="7"/>
    <m/>
    <m/>
    <m/>
    <m/>
    <m/>
    <n v="0"/>
    <m/>
    <n v="0"/>
    <n v="0"/>
    <n v="0"/>
    <n v="0"/>
    <m/>
    <n v="0"/>
    <m/>
    <n v="0"/>
    <n v="0"/>
    <n v="0"/>
    <n v="0"/>
    <m/>
    <n v="0"/>
    <n v="0"/>
    <m/>
  </r>
  <r>
    <n v="4013"/>
    <x v="2"/>
    <x v="9"/>
    <x v="4"/>
    <m/>
    <m/>
    <x v="35"/>
    <x v="6"/>
    <x v="15"/>
    <x v="7"/>
    <m/>
    <m/>
    <m/>
    <m/>
    <m/>
    <n v="0"/>
    <m/>
    <n v="0"/>
    <n v="0"/>
    <n v="0"/>
    <n v="0"/>
    <m/>
    <n v="0"/>
    <m/>
    <n v="0"/>
    <n v="0"/>
    <n v="0"/>
    <n v="0"/>
    <m/>
    <n v="0"/>
    <n v="0"/>
    <m/>
  </r>
  <r>
    <n v="4014"/>
    <x v="2"/>
    <x v="9"/>
    <x v="4"/>
    <m/>
    <m/>
    <x v="35"/>
    <x v="6"/>
    <x v="15"/>
    <x v="7"/>
    <m/>
    <m/>
    <m/>
    <m/>
    <m/>
    <n v="0"/>
    <m/>
    <n v="0"/>
    <n v="0"/>
    <n v="0"/>
    <n v="0"/>
    <m/>
    <n v="0"/>
    <m/>
    <n v="0"/>
    <n v="0"/>
    <n v="0"/>
    <n v="0"/>
    <m/>
    <n v="0"/>
    <n v="0"/>
    <m/>
  </r>
  <r>
    <n v="4015"/>
    <x v="2"/>
    <x v="9"/>
    <x v="4"/>
    <m/>
    <m/>
    <x v="35"/>
    <x v="6"/>
    <x v="15"/>
    <x v="7"/>
    <m/>
    <m/>
    <m/>
    <m/>
    <m/>
    <n v="0"/>
    <m/>
    <n v="0"/>
    <n v="0"/>
    <n v="0"/>
    <n v="0"/>
    <m/>
    <n v="0"/>
    <m/>
    <n v="0"/>
    <n v="0"/>
    <n v="0"/>
    <n v="0"/>
    <m/>
    <n v="0"/>
    <n v="0"/>
    <m/>
  </r>
  <r>
    <n v="4016"/>
    <x v="2"/>
    <x v="9"/>
    <x v="4"/>
    <m/>
    <m/>
    <x v="35"/>
    <x v="6"/>
    <x v="15"/>
    <x v="7"/>
    <m/>
    <m/>
    <m/>
    <m/>
    <m/>
    <n v="0"/>
    <m/>
    <n v="0"/>
    <n v="0"/>
    <n v="0"/>
    <n v="0"/>
    <m/>
    <n v="0"/>
    <m/>
    <n v="0"/>
    <n v="0"/>
    <n v="0"/>
    <n v="0"/>
    <m/>
    <n v="0"/>
    <n v="0"/>
    <m/>
  </r>
  <r>
    <n v="4017"/>
    <x v="2"/>
    <x v="9"/>
    <x v="4"/>
    <m/>
    <m/>
    <x v="35"/>
    <x v="6"/>
    <x v="15"/>
    <x v="7"/>
    <m/>
    <m/>
    <m/>
    <m/>
    <m/>
    <n v="0"/>
    <m/>
    <n v="0"/>
    <n v="0"/>
    <n v="0"/>
    <n v="0"/>
    <m/>
    <n v="0"/>
    <m/>
    <n v="0"/>
    <n v="0"/>
    <n v="0"/>
    <n v="0"/>
    <m/>
    <n v="0"/>
    <n v="0"/>
    <m/>
  </r>
  <r>
    <n v="4018"/>
    <x v="2"/>
    <x v="9"/>
    <x v="4"/>
    <m/>
    <m/>
    <x v="35"/>
    <x v="6"/>
    <x v="15"/>
    <x v="7"/>
    <m/>
    <m/>
    <m/>
    <m/>
    <m/>
    <n v="0"/>
    <m/>
    <n v="0"/>
    <n v="0"/>
    <n v="0"/>
    <n v="0"/>
    <m/>
    <n v="0"/>
    <m/>
    <n v="0"/>
    <n v="0"/>
    <n v="0"/>
    <n v="0"/>
    <m/>
    <n v="0"/>
    <n v="0"/>
    <m/>
  </r>
  <r>
    <n v="4019"/>
    <x v="2"/>
    <x v="9"/>
    <x v="4"/>
    <m/>
    <m/>
    <x v="35"/>
    <x v="6"/>
    <x v="15"/>
    <x v="7"/>
    <m/>
    <m/>
    <m/>
    <m/>
    <m/>
    <n v="0"/>
    <m/>
    <n v="0"/>
    <n v="0"/>
    <n v="0"/>
    <n v="0"/>
    <m/>
    <n v="0"/>
    <m/>
    <n v="0"/>
    <n v="0"/>
    <n v="0"/>
    <n v="0"/>
    <m/>
    <n v="0"/>
    <n v="0"/>
    <m/>
  </r>
  <r>
    <n v="4020"/>
    <x v="2"/>
    <x v="9"/>
    <x v="4"/>
    <m/>
    <m/>
    <x v="35"/>
    <x v="6"/>
    <x v="15"/>
    <x v="7"/>
    <m/>
    <m/>
    <m/>
    <m/>
    <m/>
    <n v="0"/>
    <m/>
    <n v="0"/>
    <n v="0"/>
    <n v="0"/>
    <n v="0"/>
    <m/>
    <n v="0"/>
    <m/>
    <n v="0"/>
    <n v="0"/>
    <n v="0"/>
    <n v="0"/>
    <m/>
    <n v="0"/>
    <n v="0"/>
    <m/>
  </r>
  <r>
    <n v="4021"/>
    <x v="2"/>
    <x v="9"/>
    <x v="4"/>
    <m/>
    <m/>
    <x v="35"/>
    <x v="6"/>
    <x v="15"/>
    <x v="7"/>
    <m/>
    <m/>
    <m/>
    <m/>
    <m/>
    <n v="0"/>
    <m/>
    <n v="0"/>
    <n v="0"/>
    <n v="0"/>
    <n v="0"/>
    <m/>
    <n v="0"/>
    <m/>
    <n v="0"/>
    <n v="0"/>
    <n v="0"/>
    <n v="0"/>
    <m/>
    <n v="0"/>
    <n v="0"/>
    <m/>
  </r>
  <r>
    <n v="4022"/>
    <x v="2"/>
    <x v="9"/>
    <x v="4"/>
    <m/>
    <m/>
    <x v="35"/>
    <x v="6"/>
    <x v="15"/>
    <x v="7"/>
    <m/>
    <m/>
    <m/>
    <m/>
    <m/>
    <n v="0"/>
    <m/>
    <n v="0"/>
    <n v="0"/>
    <n v="0"/>
    <n v="0"/>
    <m/>
    <n v="0"/>
    <m/>
    <n v="0"/>
    <n v="0"/>
    <n v="0"/>
    <n v="0"/>
    <m/>
    <n v="0"/>
    <n v="0"/>
    <m/>
  </r>
  <r>
    <n v="4023"/>
    <x v="2"/>
    <x v="9"/>
    <x v="4"/>
    <m/>
    <m/>
    <x v="35"/>
    <x v="6"/>
    <x v="15"/>
    <x v="7"/>
    <m/>
    <m/>
    <m/>
    <m/>
    <m/>
    <n v="0"/>
    <m/>
    <n v="0"/>
    <n v="0"/>
    <n v="0"/>
    <n v="0"/>
    <m/>
    <n v="0"/>
    <m/>
    <n v="0"/>
    <n v="0"/>
    <n v="0"/>
    <n v="0"/>
    <m/>
    <n v="0"/>
    <n v="0"/>
    <m/>
  </r>
  <r>
    <n v="4024"/>
    <x v="2"/>
    <x v="9"/>
    <x v="4"/>
    <m/>
    <m/>
    <x v="35"/>
    <x v="6"/>
    <x v="15"/>
    <x v="7"/>
    <m/>
    <m/>
    <m/>
    <m/>
    <m/>
    <n v="0"/>
    <m/>
    <n v="0"/>
    <n v="0"/>
    <n v="0"/>
    <n v="0"/>
    <m/>
    <n v="0"/>
    <m/>
    <n v="0"/>
    <n v="0"/>
    <n v="0"/>
    <n v="0"/>
    <m/>
    <n v="0"/>
    <n v="0"/>
    <m/>
  </r>
  <r>
    <n v="4025"/>
    <x v="2"/>
    <x v="9"/>
    <x v="4"/>
    <m/>
    <m/>
    <x v="35"/>
    <x v="6"/>
    <x v="15"/>
    <x v="7"/>
    <m/>
    <m/>
    <m/>
    <m/>
    <m/>
    <n v="0"/>
    <m/>
    <n v="0"/>
    <n v="0"/>
    <n v="0"/>
    <n v="0"/>
    <m/>
    <n v="0"/>
    <m/>
    <n v="0"/>
    <n v="0"/>
    <n v="0"/>
    <n v="0"/>
    <m/>
    <n v="0"/>
    <n v="0"/>
    <m/>
  </r>
  <r>
    <n v="4026"/>
    <x v="2"/>
    <x v="9"/>
    <x v="4"/>
    <m/>
    <m/>
    <x v="35"/>
    <x v="6"/>
    <x v="15"/>
    <x v="7"/>
    <m/>
    <m/>
    <m/>
    <m/>
    <m/>
    <n v="0"/>
    <m/>
    <n v="0"/>
    <n v="0"/>
    <n v="0"/>
    <n v="0"/>
    <m/>
    <n v="0"/>
    <m/>
    <n v="0"/>
    <n v="0"/>
    <n v="0"/>
    <n v="0"/>
    <m/>
    <n v="0"/>
    <n v="0"/>
    <m/>
  </r>
  <r>
    <n v="4027"/>
    <x v="2"/>
    <x v="9"/>
    <x v="4"/>
    <m/>
    <m/>
    <x v="35"/>
    <x v="6"/>
    <x v="15"/>
    <x v="7"/>
    <m/>
    <m/>
    <m/>
    <m/>
    <m/>
    <n v="0"/>
    <m/>
    <n v="0"/>
    <n v="0"/>
    <n v="0"/>
    <n v="0"/>
    <m/>
    <n v="0"/>
    <m/>
    <n v="0"/>
    <n v="0"/>
    <n v="0"/>
    <n v="0"/>
    <m/>
    <n v="0"/>
    <n v="0"/>
    <m/>
  </r>
  <r>
    <n v="4028"/>
    <x v="2"/>
    <x v="9"/>
    <x v="4"/>
    <m/>
    <m/>
    <x v="35"/>
    <x v="6"/>
    <x v="15"/>
    <x v="7"/>
    <m/>
    <m/>
    <m/>
    <m/>
    <m/>
    <n v="0"/>
    <m/>
    <n v="0"/>
    <n v="0"/>
    <n v="0"/>
    <n v="0"/>
    <m/>
    <n v="0"/>
    <m/>
    <n v="0"/>
    <n v="0"/>
    <n v="0"/>
    <n v="0"/>
    <m/>
    <n v="0"/>
    <n v="0"/>
    <m/>
  </r>
  <r>
    <n v="4029"/>
    <x v="2"/>
    <x v="9"/>
    <x v="4"/>
    <m/>
    <m/>
    <x v="35"/>
    <x v="6"/>
    <x v="15"/>
    <x v="7"/>
    <m/>
    <m/>
    <m/>
    <m/>
    <m/>
    <n v="0"/>
    <m/>
    <n v="0"/>
    <n v="0"/>
    <n v="0"/>
    <n v="0"/>
    <m/>
    <n v="0"/>
    <m/>
    <n v="0"/>
    <n v="0"/>
    <n v="0"/>
    <n v="0"/>
    <m/>
    <n v="0"/>
    <n v="0"/>
    <m/>
  </r>
  <r>
    <n v="4030"/>
    <x v="2"/>
    <x v="9"/>
    <x v="4"/>
    <m/>
    <m/>
    <x v="35"/>
    <x v="6"/>
    <x v="15"/>
    <x v="7"/>
    <m/>
    <m/>
    <m/>
    <m/>
    <m/>
    <n v="0"/>
    <m/>
    <n v="0"/>
    <n v="0"/>
    <n v="0"/>
    <n v="0"/>
    <m/>
    <n v="0"/>
    <m/>
    <n v="0"/>
    <n v="0"/>
    <n v="0"/>
    <n v="0"/>
    <m/>
    <n v="0"/>
    <n v="0"/>
    <m/>
  </r>
  <r>
    <n v="4031"/>
    <x v="2"/>
    <x v="9"/>
    <x v="4"/>
    <m/>
    <m/>
    <x v="35"/>
    <x v="6"/>
    <x v="15"/>
    <x v="7"/>
    <m/>
    <m/>
    <m/>
    <m/>
    <m/>
    <n v="0"/>
    <m/>
    <n v="0"/>
    <n v="0"/>
    <n v="0"/>
    <n v="0"/>
    <m/>
    <n v="0"/>
    <m/>
    <n v="0"/>
    <n v="0"/>
    <n v="0"/>
    <n v="0"/>
    <m/>
    <n v="0"/>
    <n v="0"/>
    <m/>
  </r>
  <r>
    <n v="4032"/>
    <x v="2"/>
    <x v="9"/>
    <x v="4"/>
    <m/>
    <m/>
    <x v="35"/>
    <x v="6"/>
    <x v="15"/>
    <x v="7"/>
    <m/>
    <m/>
    <m/>
    <m/>
    <m/>
    <n v="0"/>
    <m/>
    <n v="0"/>
    <n v="0"/>
    <n v="0"/>
    <n v="0"/>
    <m/>
    <n v="0"/>
    <m/>
    <n v="0"/>
    <n v="0"/>
    <n v="0"/>
    <n v="0"/>
    <m/>
    <n v="0"/>
    <n v="0"/>
    <m/>
  </r>
  <r>
    <n v="4033"/>
    <x v="2"/>
    <x v="9"/>
    <x v="4"/>
    <m/>
    <m/>
    <x v="35"/>
    <x v="6"/>
    <x v="15"/>
    <x v="7"/>
    <m/>
    <m/>
    <m/>
    <m/>
    <m/>
    <n v="0"/>
    <m/>
    <n v="0"/>
    <n v="0"/>
    <n v="0"/>
    <n v="0"/>
    <m/>
    <n v="0"/>
    <m/>
    <n v="0"/>
    <n v="0"/>
    <n v="0"/>
    <n v="0"/>
    <m/>
    <n v="0"/>
    <n v="0"/>
    <m/>
  </r>
  <r>
    <n v="4034"/>
    <x v="2"/>
    <x v="9"/>
    <x v="4"/>
    <m/>
    <m/>
    <x v="35"/>
    <x v="6"/>
    <x v="15"/>
    <x v="7"/>
    <m/>
    <m/>
    <m/>
    <m/>
    <m/>
    <n v="0"/>
    <m/>
    <n v="0"/>
    <n v="0"/>
    <n v="0"/>
    <n v="0"/>
    <m/>
    <n v="0"/>
    <m/>
    <n v="0"/>
    <n v="0"/>
    <n v="0"/>
    <n v="0"/>
    <m/>
    <n v="0"/>
    <n v="0"/>
    <m/>
  </r>
  <r>
    <n v="4035"/>
    <x v="2"/>
    <x v="9"/>
    <x v="4"/>
    <m/>
    <m/>
    <x v="35"/>
    <x v="6"/>
    <x v="15"/>
    <x v="7"/>
    <m/>
    <m/>
    <m/>
    <m/>
    <m/>
    <n v="0"/>
    <m/>
    <n v="0"/>
    <n v="0"/>
    <n v="0"/>
    <n v="0"/>
    <m/>
    <n v="0"/>
    <m/>
    <n v="0"/>
    <n v="0"/>
    <n v="0"/>
    <n v="0"/>
    <m/>
    <n v="0"/>
    <n v="0"/>
    <m/>
  </r>
  <r>
    <n v="4036"/>
    <x v="2"/>
    <x v="9"/>
    <x v="4"/>
    <m/>
    <m/>
    <x v="35"/>
    <x v="6"/>
    <x v="15"/>
    <x v="7"/>
    <m/>
    <m/>
    <m/>
    <m/>
    <m/>
    <n v="0"/>
    <m/>
    <n v="0"/>
    <n v="0"/>
    <n v="0"/>
    <n v="0"/>
    <m/>
    <n v="0"/>
    <m/>
    <n v="0"/>
    <n v="0"/>
    <n v="0"/>
    <n v="0"/>
    <m/>
    <n v="0"/>
    <n v="0"/>
    <m/>
  </r>
  <r>
    <n v="4037"/>
    <x v="2"/>
    <x v="9"/>
    <x v="4"/>
    <m/>
    <m/>
    <x v="35"/>
    <x v="6"/>
    <x v="15"/>
    <x v="7"/>
    <m/>
    <m/>
    <m/>
    <m/>
    <m/>
    <n v="0"/>
    <m/>
    <n v="0"/>
    <n v="0"/>
    <n v="0"/>
    <n v="0"/>
    <m/>
    <n v="0"/>
    <m/>
    <n v="0"/>
    <n v="0"/>
    <n v="0"/>
    <n v="0"/>
    <m/>
    <n v="0"/>
    <n v="0"/>
    <m/>
  </r>
  <r>
    <n v="4038"/>
    <x v="2"/>
    <x v="9"/>
    <x v="4"/>
    <m/>
    <m/>
    <x v="35"/>
    <x v="6"/>
    <x v="15"/>
    <x v="7"/>
    <m/>
    <m/>
    <m/>
    <m/>
    <m/>
    <n v="0"/>
    <m/>
    <n v="0"/>
    <n v="0"/>
    <n v="0"/>
    <n v="0"/>
    <m/>
    <n v="0"/>
    <m/>
    <n v="0"/>
    <n v="0"/>
    <n v="0"/>
    <n v="0"/>
    <m/>
    <n v="0"/>
    <n v="0"/>
    <m/>
  </r>
  <r>
    <n v="4039"/>
    <x v="2"/>
    <x v="9"/>
    <x v="4"/>
    <m/>
    <m/>
    <x v="35"/>
    <x v="6"/>
    <x v="15"/>
    <x v="7"/>
    <m/>
    <m/>
    <m/>
    <m/>
    <m/>
    <n v="0"/>
    <m/>
    <n v="0"/>
    <n v="0"/>
    <n v="0"/>
    <n v="0"/>
    <m/>
    <n v="0"/>
    <m/>
    <n v="0"/>
    <n v="0"/>
    <n v="0"/>
    <n v="0"/>
    <m/>
    <n v="0"/>
    <n v="0"/>
    <m/>
  </r>
  <r>
    <n v="4040"/>
    <x v="2"/>
    <x v="9"/>
    <x v="4"/>
    <m/>
    <m/>
    <x v="35"/>
    <x v="6"/>
    <x v="15"/>
    <x v="7"/>
    <m/>
    <m/>
    <m/>
    <m/>
    <m/>
    <n v="0"/>
    <m/>
    <n v="0"/>
    <n v="0"/>
    <n v="0"/>
    <n v="0"/>
    <m/>
    <n v="0"/>
    <m/>
    <n v="0"/>
    <n v="0"/>
    <n v="0"/>
    <n v="0"/>
    <m/>
    <n v="0"/>
    <n v="0"/>
    <m/>
  </r>
  <r>
    <n v="4041"/>
    <x v="2"/>
    <x v="9"/>
    <x v="4"/>
    <m/>
    <m/>
    <x v="35"/>
    <x v="6"/>
    <x v="15"/>
    <x v="7"/>
    <m/>
    <m/>
    <m/>
    <m/>
    <m/>
    <n v="0"/>
    <m/>
    <n v="0"/>
    <n v="0"/>
    <n v="0"/>
    <n v="0"/>
    <m/>
    <n v="0"/>
    <m/>
    <n v="0"/>
    <n v="0"/>
    <n v="0"/>
    <n v="0"/>
    <m/>
    <n v="0"/>
    <n v="0"/>
    <m/>
  </r>
  <r>
    <n v="4042"/>
    <x v="2"/>
    <x v="9"/>
    <x v="4"/>
    <m/>
    <m/>
    <x v="35"/>
    <x v="6"/>
    <x v="15"/>
    <x v="7"/>
    <m/>
    <m/>
    <m/>
    <m/>
    <m/>
    <n v="0"/>
    <m/>
    <n v="0"/>
    <n v="0"/>
    <n v="0"/>
    <n v="0"/>
    <m/>
    <n v="0"/>
    <m/>
    <n v="0"/>
    <n v="0"/>
    <n v="0"/>
    <n v="0"/>
    <m/>
    <n v="0"/>
    <n v="0"/>
    <m/>
  </r>
  <r>
    <n v="4043"/>
    <x v="2"/>
    <x v="9"/>
    <x v="4"/>
    <m/>
    <m/>
    <x v="35"/>
    <x v="6"/>
    <x v="15"/>
    <x v="7"/>
    <m/>
    <m/>
    <m/>
    <m/>
    <m/>
    <n v="0"/>
    <m/>
    <n v="0"/>
    <n v="0"/>
    <n v="0"/>
    <n v="0"/>
    <m/>
    <n v="0"/>
    <m/>
    <n v="0"/>
    <n v="0"/>
    <n v="0"/>
    <n v="0"/>
    <m/>
    <n v="0"/>
    <n v="0"/>
    <m/>
  </r>
  <r>
    <n v="4044"/>
    <x v="2"/>
    <x v="9"/>
    <x v="4"/>
    <m/>
    <m/>
    <x v="35"/>
    <x v="6"/>
    <x v="15"/>
    <x v="7"/>
    <m/>
    <m/>
    <m/>
    <m/>
    <m/>
    <n v="0"/>
    <m/>
    <n v="0"/>
    <n v="0"/>
    <n v="0"/>
    <n v="0"/>
    <m/>
    <n v="0"/>
    <m/>
    <n v="0"/>
    <n v="0"/>
    <n v="0"/>
    <n v="0"/>
    <m/>
    <n v="0"/>
    <n v="0"/>
    <m/>
  </r>
  <r>
    <n v="4045"/>
    <x v="2"/>
    <x v="9"/>
    <x v="4"/>
    <m/>
    <m/>
    <x v="35"/>
    <x v="6"/>
    <x v="15"/>
    <x v="7"/>
    <m/>
    <m/>
    <m/>
    <m/>
    <m/>
    <n v="0"/>
    <m/>
    <n v="0"/>
    <n v="0"/>
    <n v="0"/>
    <n v="0"/>
    <m/>
    <n v="0"/>
    <m/>
    <n v="0"/>
    <n v="0"/>
    <n v="0"/>
    <n v="0"/>
    <m/>
    <n v="0"/>
    <n v="0"/>
    <m/>
  </r>
  <r>
    <n v="4046"/>
    <x v="2"/>
    <x v="9"/>
    <x v="4"/>
    <m/>
    <m/>
    <x v="35"/>
    <x v="6"/>
    <x v="15"/>
    <x v="7"/>
    <m/>
    <m/>
    <m/>
    <m/>
    <m/>
    <n v="0"/>
    <m/>
    <n v="0"/>
    <n v="0"/>
    <n v="0"/>
    <n v="0"/>
    <m/>
    <n v="0"/>
    <m/>
    <n v="0"/>
    <n v="0"/>
    <n v="0"/>
    <n v="0"/>
    <m/>
    <n v="0"/>
    <n v="0"/>
    <m/>
  </r>
  <r>
    <n v="4047"/>
    <x v="2"/>
    <x v="9"/>
    <x v="4"/>
    <m/>
    <m/>
    <x v="35"/>
    <x v="6"/>
    <x v="15"/>
    <x v="7"/>
    <m/>
    <m/>
    <m/>
    <m/>
    <m/>
    <n v="0"/>
    <m/>
    <n v="0"/>
    <n v="0"/>
    <n v="0"/>
    <n v="0"/>
    <m/>
    <n v="0"/>
    <m/>
    <n v="0"/>
    <n v="0"/>
    <n v="0"/>
    <n v="0"/>
    <m/>
    <n v="0"/>
    <n v="0"/>
    <m/>
  </r>
  <r>
    <n v="4048"/>
    <x v="2"/>
    <x v="9"/>
    <x v="4"/>
    <m/>
    <m/>
    <x v="35"/>
    <x v="6"/>
    <x v="15"/>
    <x v="7"/>
    <m/>
    <m/>
    <m/>
    <m/>
    <m/>
    <n v="0"/>
    <m/>
    <n v="0"/>
    <n v="0"/>
    <n v="0"/>
    <n v="0"/>
    <m/>
    <n v="0"/>
    <m/>
    <n v="0"/>
    <n v="0"/>
    <n v="0"/>
    <n v="0"/>
    <m/>
    <n v="0"/>
    <n v="0"/>
    <m/>
  </r>
  <r>
    <n v="4049"/>
    <x v="2"/>
    <x v="9"/>
    <x v="4"/>
    <m/>
    <m/>
    <x v="35"/>
    <x v="6"/>
    <x v="15"/>
    <x v="7"/>
    <m/>
    <m/>
    <m/>
    <m/>
    <m/>
    <n v="0"/>
    <m/>
    <n v="0"/>
    <n v="0"/>
    <n v="0"/>
    <n v="0"/>
    <m/>
    <n v="0"/>
    <m/>
    <n v="0"/>
    <n v="0"/>
    <n v="0"/>
    <n v="0"/>
    <m/>
    <n v="0"/>
    <n v="0"/>
    <m/>
  </r>
  <r>
    <n v="4050"/>
    <x v="2"/>
    <x v="9"/>
    <x v="4"/>
    <m/>
    <m/>
    <x v="35"/>
    <x v="6"/>
    <x v="15"/>
    <x v="7"/>
    <m/>
    <m/>
    <m/>
    <m/>
    <m/>
    <n v="0"/>
    <m/>
    <n v="0"/>
    <n v="0"/>
    <n v="0"/>
    <n v="0"/>
    <m/>
    <n v="0"/>
    <m/>
    <n v="0"/>
    <n v="0"/>
    <n v="0"/>
    <n v="0"/>
    <m/>
    <n v="0"/>
    <n v="0"/>
    <m/>
  </r>
  <r>
    <n v="4051"/>
    <x v="2"/>
    <x v="9"/>
    <x v="4"/>
    <m/>
    <m/>
    <x v="35"/>
    <x v="6"/>
    <x v="15"/>
    <x v="7"/>
    <m/>
    <m/>
    <m/>
    <m/>
    <m/>
    <n v="0"/>
    <m/>
    <n v="0"/>
    <n v="0"/>
    <n v="0"/>
    <n v="0"/>
    <m/>
    <n v="0"/>
    <m/>
    <n v="0"/>
    <n v="0"/>
    <n v="0"/>
    <n v="0"/>
    <m/>
    <n v="0"/>
    <n v="0"/>
    <m/>
  </r>
  <r>
    <n v="4052"/>
    <x v="2"/>
    <x v="9"/>
    <x v="4"/>
    <m/>
    <m/>
    <x v="35"/>
    <x v="6"/>
    <x v="15"/>
    <x v="7"/>
    <m/>
    <m/>
    <m/>
    <m/>
    <m/>
    <n v="0"/>
    <m/>
    <n v="0"/>
    <n v="0"/>
    <n v="0"/>
    <n v="0"/>
    <m/>
    <n v="0"/>
    <m/>
    <n v="0"/>
    <n v="0"/>
    <n v="0"/>
    <n v="0"/>
    <m/>
    <n v="0"/>
    <n v="0"/>
    <m/>
  </r>
  <r>
    <n v="4053"/>
    <x v="2"/>
    <x v="9"/>
    <x v="4"/>
    <m/>
    <m/>
    <x v="35"/>
    <x v="6"/>
    <x v="15"/>
    <x v="7"/>
    <m/>
    <m/>
    <m/>
    <m/>
    <m/>
    <n v="0"/>
    <m/>
    <n v="0"/>
    <n v="0"/>
    <n v="0"/>
    <n v="0"/>
    <m/>
    <n v="0"/>
    <m/>
    <n v="0"/>
    <n v="0"/>
    <n v="0"/>
    <n v="0"/>
    <m/>
    <n v="0"/>
    <n v="0"/>
    <m/>
  </r>
  <r>
    <n v="4054"/>
    <x v="2"/>
    <x v="9"/>
    <x v="4"/>
    <m/>
    <m/>
    <x v="35"/>
    <x v="6"/>
    <x v="15"/>
    <x v="7"/>
    <m/>
    <m/>
    <m/>
    <m/>
    <m/>
    <n v="0"/>
    <m/>
    <n v="0"/>
    <n v="0"/>
    <n v="0"/>
    <n v="0"/>
    <m/>
    <n v="0"/>
    <m/>
    <n v="0"/>
    <n v="0"/>
    <n v="0"/>
    <n v="0"/>
    <m/>
    <n v="0"/>
    <n v="0"/>
    <m/>
  </r>
  <r>
    <n v="4055"/>
    <x v="2"/>
    <x v="9"/>
    <x v="4"/>
    <m/>
    <m/>
    <x v="35"/>
    <x v="6"/>
    <x v="15"/>
    <x v="7"/>
    <m/>
    <m/>
    <m/>
    <m/>
    <m/>
    <n v="0"/>
    <m/>
    <n v="0"/>
    <n v="0"/>
    <n v="0"/>
    <n v="0"/>
    <m/>
    <n v="0"/>
    <m/>
    <n v="0"/>
    <n v="0"/>
    <n v="0"/>
    <n v="0"/>
    <m/>
    <n v="0"/>
    <n v="0"/>
    <m/>
  </r>
  <r>
    <n v="4056"/>
    <x v="2"/>
    <x v="9"/>
    <x v="4"/>
    <m/>
    <m/>
    <x v="35"/>
    <x v="6"/>
    <x v="15"/>
    <x v="7"/>
    <m/>
    <m/>
    <m/>
    <m/>
    <m/>
    <n v="0"/>
    <m/>
    <n v="0"/>
    <n v="0"/>
    <n v="0"/>
    <n v="0"/>
    <m/>
    <n v="0"/>
    <m/>
    <n v="0"/>
    <n v="0"/>
    <n v="0"/>
    <n v="0"/>
    <m/>
    <n v="0"/>
    <n v="0"/>
    <m/>
  </r>
  <r>
    <n v="4057"/>
    <x v="2"/>
    <x v="9"/>
    <x v="4"/>
    <m/>
    <m/>
    <x v="35"/>
    <x v="6"/>
    <x v="15"/>
    <x v="7"/>
    <m/>
    <m/>
    <m/>
    <m/>
    <m/>
    <n v="0"/>
    <m/>
    <n v="0"/>
    <n v="0"/>
    <n v="0"/>
    <n v="0"/>
    <m/>
    <n v="0"/>
    <m/>
    <n v="0"/>
    <n v="0"/>
    <n v="0"/>
    <n v="0"/>
    <m/>
    <n v="0"/>
    <n v="0"/>
    <m/>
  </r>
  <r>
    <n v="4058"/>
    <x v="2"/>
    <x v="9"/>
    <x v="4"/>
    <m/>
    <m/>
    <x v="35"/>
    <x v="6"/>
    <x v="15"/>
    <x v="7"/>
    <m/>
    <m/>
    <m/>
    <m/>
    <m/>
    <n v="0"/>
    <m/>
    <n v="0"/>
    <n v="0"/>
    <n v="0"/>
    <n v="0"/>
    <m/>
    <n v="0"/>
    <m/>
    <n v="0"/>
    <n v="0"/>
    <n v="0"/>
    <n v="0"/>
    <m/>
    <n v="0"/>
    <n v="0"/>
    <m/>
  </r>
  <r>
    <n v="4059"/>
    <x v="2"/>
    <x v="9"/>
    <x v="4"/>
    <m/>
    <m/>
    <x v="35"/>
    <x v="6"/>
    <x v="15"/>
    <x v="7"/>
    <m/>
    <m/>
    <m/>
    <m/>
    <m/>
    <n v="0"/>
    <m/>
    <n v="0"/>
    <n v="0"/>
    <n v="0"/>
    <n v="0"/>
    <m/>
    <n v="0"/>
    <m/>
    <n v="0"/>
    <n v="0"/>
    <n v="0"/>
    <n v="0"/>
    <m/>
    <n v="0"/>
    <n v="0"/>
    <m/>
  </r>
  <r>
    <n v="4060"/>
    <x v="2"/>
    <x v="9"/>
    <x v="4"/>
    <m/>
    <m/>
    <x v="35"/>
    <x v="6"/>
    <x v="15"/>
    <x v="7"/>
    <m/>
    <m/>
    <m/>
    <m/>
    <m/>
    <n v="0"/>
    <m/>
    <n v="0"/>
    <n v="0"/>
    <n v="0"/>
    <n v="0"/>
    <m/>
    <n v="0"/>
    <m/>
    <n v="0"/>
    <n v="0"/>
    <n v="0"/>
    <n v="0"/>
    <m/>
    <n v="0"/>
    <n v="0"/>
    <m/>
  </r>
  <r>
    <n v="4061"/>
    <x v="2"/>
    <x v="9"/>
    <x v="4"/>
    <m/>
    <m/>
    <x v="35"/>
    <x v="6"/>
    <x v="15"/>
    <x v="7"/>
    <m/>
    <m/>
    <m/>
    <m/>
    <m/>
    <n v="0"/>
    <m/>
    <n v="0"/>
    <n v="0"/>
    <n v="0"/>
    <n v="0"/>
    <m/>
    <n v="0"/>
    <m/>
    <n v="0"/>
    <n v="0"/>
    <n v="0"/>
    <n v="0"/>
    <m/>
    <n v="0"/>
    <n v="0"/>
    <m/>
  </r>
  <r>
    <n v="4062"/>
    <x v="2"/>
    <x v="9"/>
    <x v="4"/>
    <m/>
    <m/>
    <x v="35"/>
    <x v="6"/>
    <x v="15"/>
    <x v="7"/>
    <m/>
    <m/>
    <m/>
    <m/>
    <m/>
    <n v="0"/>
    <m/>
    <n v="0"/>
    <n v="0"/>
    <n v="0"/>
    <n v="0"/>
    <m/>
    <n v="0"/>
    <m/>
    <n v="0"/>
    <n v="0"/>
    <n v="0"/>
    <n v="0"/>
    <m/>
    <n v="0"/>
    <n v="0"/>
    <m/>
  </r>
  <r>
    <n v="4063"/>
    <x v="2"/>
    <x v="9"/>
    <x v="4"/>
    <m/>
    <m/>
    <x v="35"/>
    <x v="6"/>
    <x v="15"/>
    <x v="7"/>
    <m/>
    <m/>
    <m/>
    <m/>
    <m/>
    <n v="0"/>
    <m/>
    <n v="0"/>
    <n v="0"/>
    <n v="0"/>
    <n v="0"/>
    <m/>
    <n v="0"/>
    <m/>
    <n v="0"/>
    <n v="0"/>
    <n v="0"/>
    <n v="0"/>
    <m/>
    <n v="0"/>
    <n v="0"/>
    <m/>
  </r>
  <r>
    <n v="4064"/>
    <x v="2"/>
    <x v="9"/>
    <x v="4"/>
    <m/>
    <m/>
    <x v="35"/>
    <x v="6"/>
    <x v="15"/>
    <x v="7"/>
    <m/>
    <m/>
    <m/>
    <m/>
    <m/>
    <n v="0"/>
    <m/>
    <n v="0"/>
    <n v="0"/>
    <n v="0"/>
    <n v="0"/>
    <m/>
    <n v="0"/>
    <m/>
    <n v="0"/>
    <n v="0"/>
    <n v="0"/>
    <n v="0"/>
    <m/>
    <n v="0"/>
    <n v="0"/>
    <m/>
  </r>
  <r>
    <n v="4065"/>
    <x v="2"/>
    <x v="9"/>
    <x v="4"/>
    <m/>
    <m/>
    <x v="35"/>
    <x v="6"/>
    <x v="15"/>
    <x v="7"/>
    <m/>
    <m/>
    <m/>
    <m/>
    <m/>
    <n v="0"/>
    <m/>
    <n v="0"/>
    <n v="0"/>
    <n v="0"/>
    <n v="0"/>
    <m/>
    <n v="0"/>
    <m/>
    <n v="0"/>
    <n v="0"/>
    <n v="0"/>
    <n v="0"/>
    <m/>
    <n v="0"/>
    <n v="0"/>
    <m/>
  </r>
  <r>
    <n v="4066"/>
    <x v="2"/>
    <x v="9"/>
    <x v="4"/>
    <m/>
    <m/>
    <x v="35"/>
    <x v="6"/>
    <x v="15"/>
    <x v="7"/>
    <m/>
    <m/>
    <m/>
    <m/>
    <m/>
    <n v="0"/>
    <m/>
    <n v="0"/>
    <n v="0"/>
    <n v="0"/>
    <n v="0"/>
    <m/>
    <n v="0"/>
    <m/>
    <n v="0"/>
    <n v="0"/>
    <n v="0"/>
    <n v="0"/>
    <m/>
    <n v="0"/>
    <n v="0"/>
    <m/>
  </r>
  <r>
    <n v="4067"/>
    <x v="2"/>
    <x v="9"/>
    <x v="4"/>
    <m/>
    <m/>
    <x v="35"/>
    <x v="6"/>
    <x v="15"/>
    <x v="7"/>
    <m/>
    <m/>
    <m/>
    <m/>
    <m/>
    <n v="0"/>
    <m/>
    <n v="0"/>
    <n v="0"/>
    <n v="0"/>
    <n v="0"/>
    <m/>
    <n v="0"/>
    <m/>
    <n v="0"/>
    <n v="0"/>
    <n v="0"/>
    <n v="0"/>
    <m/>
    <n v="0"/>
    <n v="0"/>
    <m/>
  </r>
  <r>
    <n v="4068"/>
    <x v="2"/>
    <x v="9"/>
    <x v="4"/>
    <m/>
    <m/>
    <x v="35"/>
    <x v="6"/>
    <x v="15"/>
    <x v="7"/>
    <m/>
    <m/>
    <m/>
    <m/>
    <m/>
    <n v="0"/>
    <m/>
    <n v="0"/>
    <n v="0"/>
    <n v="0"/>
    <n v="0"/>
    <m/>
    <n v="0"/>
    <m/>
    <n v="0"/>
    <n v="0"/>
    <n v="0"/>
    <n v="0"/>
    <m/>
    <n v="0"/>
    <n v="0"/>
    <m/>
  </r>
  <r>
    <n v="4069"/>
    <x v="2"/>
    <x v="9"/>
    <x v="4"/>
    <m/>
    <m/>
    <x v="35"/>
    <x v="6"/>
    <x v="15"/>
    <x v="7"/>
    <m/>
    <m/>
    <m/>
    <m/>
    <m/>
    <n v="0"/>
    <m/>
    <n v="0"/>
    <n v="0"/>
    <n v="0"/>
    <n v="0"/>
    <m/>
    <n v="0"/>
    <m/>
    <n v="0"/>
    <n v="0"/>
    <n v="0"/>
    <n v="0"/>
    <m/>
    <n v="0"/>
    <n v="0"/>
    <m/>
  </r>
  <r>
    <n v="4070"/>
    <x v="2"/>
    <x v="9"/>
    <x v="4"/>
    <m/>
    <m/>
    <x v="35"/>
    <x v="6"/>
    <x v="15"/>
    <x v="7"/>
    <m/>
    <m/>
    <m/>
    <m/>
    <m/>
    <n v="0"/>
    <m/>
    <n v="0"/>
    <n v="0"/>
    <n v="0"/>
    <n v="0"/>
    <m/>
    <n v="0"/>
    <m/>
    <n v="0"/>
    <n v="0"/>
    <n v="0"/>
    <n v="0"/>
    <m/>
    <n v="0"/>
    <n v="0"/>
    <m/>
  </r>
  <r>
    <n v="4071"/>
    <x v="2"/>
    <x v="9"/>
    <x v="4"/>
    <m/>
    <m/>
    <x v="35"/>
    <x v="6"/>
    <x v="15"/>
    <x v="7"/>
    <m/>
    <m/>
    <m/>
    <m/>
    <m/>
    <n v="0"/>
    <m/>
    <n v="0"/>
    <n v="0"/>
    <n v="0"/>
    <n v="0"/>
    <m/>
    <n v="0"/>
    <m/>
    <n v="0"/>
    <n v="0"/>
    <n v="0"/>
    <n v="0"/>
    <m/>
    <n v="0"/>
    <n v="0"/>
    <m/>
  </r>
  <r>
    <n v="4072"/>
    <x v="2"/>
    <x v="9"/>
    <x v="4"/>
    <m/>
    <m/>
    <x v="35"/>
    <x v="6"/>
    <x v="15"/>
    <x v="7"/>
    <m/>
    <m/>
    <m/>
    <m/>
    <m/>
    <n v="0"/>
    <m/>
    <n v="0"/>
    <n v="0"/>
    <n v="0"/>
    <n v="0"/>
    <m/>
    <n v="0"/>
    <m/>
    <n v="0"/>
    <n v="0"/>
    <n v="0"/>
    <n v="0"/>
    <m/>
    <n v="0"/>
    <n v="0"/>
    <m/>
  </r>
  <r>
    <n v="4073"/>
    <x v="2"/>
    <x v="9"/>
    <x v="4"/>
    <m/>
    <m/>
    <x v="35"/>
    <x v="6"/>
    <x v="15"/>
    <x v="7"/>
    <m/>
    <m/>
    <m/>
    <m/>
    <m/>
    <n v="0"/>
    <m/>
    <n v="0"/>
    <n v="0"/>
    <n v="0"/>
    <n v="0"/>
    <m/>
    <n v="0"/>
    <m/>
    <n v="0"/>
    <n v="0"/>
    <n v="0"/>
    <n v="0"/>
    <m/>
    <n v="0"/>
    <n v="0"/>
    <m/>
  </r>
  <r>
    <n v="4074"/>
    <x v="2"/>
    <x v="9"/>
    <x v="4"/>
    <m/>
    <m/>
    <x v="35"/>
    <x v="6"/>
    <x v="15"/>
    <x v="7"/>
    <m/>
    <m/>
    <m/>
    <m/>
    <m/>
    <n v="0"/>
    <m/>
    <n v="0"/>
    <n v="0"/>
    <n v="0"/>
    <n v="0"/>
    <m/>
    <n v="0"/>
    <m/>
    <n v="0"/>
    <n v="0"/>
    <n v="0"/>
    <n v="0"/>
    <m/>
    <n v="0"/>
    <n v="0"/>
    <m/>
  </r>
  <r>
    <n v="4075"/>
    <x v="2"/>
    <x v="9"/>
    <x v="4"/>
    <m/>
    <m/>
    <x v="35"/>
    <x v="6"/>
    <x v="15"/>
    <x v="7"/>
    <m/>
    <m/>
    <m/>
    <m/>
    <m/>
    <n v="0"/>
    <m/>
    <n v="0"/>
    <n v="0"/>
    <n v="0"/>
    <n v="0"/>
    <m/>
    <n v="0"/>
    <m/>
    <n v="0"/>
    <n v="0"/>
    <n v="0"/>
    <n v="0"/>
    <m/>
    <n v="0"/>
    <n v="0"/>
    <m/>
  </r>
  <r>
    <n v="4076"/>
    <x v="2"/>
    <x v="9"/>
    <x v="4"/>
    <m/>
    <m/>
    <x v="35"/>
    <x v="6"/>
    <x v="15"/>
    <x v="7"/>
    <m/>
    <m/>
    <m/>
    <m/>
    <m/>
    <n v="0"/>
    <m/>
    <n v="0"/>
    <n v="0"/>
    <n v="0"/>
    <n v="0"/>
    <m/>
    <n v="0"/>
    <m/>
    <n v="0"/>
    <n v="0"/>
    <n v="0"/>
    <n v="0"/>
    <m/>
    <n v="0"/>
    <n v="0"/>
    <m/>
  </r>
  <r>
    <n v="4077"/>
    <x v="2"/>
    <x v="9"/>
    <x v="4"/>
    <m/>
    <m/>
    <x v="35"/>
    <x v="6"/>
    <x v="15"/>
    <x v="7"/>
    <m/>
    <m/>
    <m/>
    <m/>
    <m/>
    <n v="0"/>
    <m/>
    <n v="0"/>
    <n v="0"/>
    <n v="0"/>
    <n v="0"/>
    <m/>
    <n v="0"/>
    <m/>
    <n v="0"/>
    <n v="0"/>
    <n v="0"/>
    <n v="0"/>
    <m/>
    <n v="0"/>
    <n v="0"/>
    <m/>
  </r>
  <r>
    <n v="4078"/>
    <x v="2"/>
    <x v="9"/>
    <x v="4"/>
    <m/>
    <m/>
    <x v="35"/>
    <x v="6"/>
    <x v="15"/>
    <x v="7"/>
    <m/>
    <m/>
    <m/>
    <m/>
    <m/>
    <n v="0"/>
    <m/>
    <n v="0"/>
    <n v="0"/>
    <n v="0"/>
    <n v="0"/>
    <m/>
    <n v="0"/>
    <m/>
    <n v="0"/>
    <n v="0"/>
    <n v="0"/>
    <n v="0"/>
    <m/>
    <n v="0"/>
    <n v="0"/>
    <m/>
  </r>
  <r>
    <n v="4079"/>
    <x v="2"/>
    <x v="9"/>
    <x v="4"/>
    <m/>
    <m/>
    <x v="35"/>
    <x v="6"/>
    <x v="15"/>
    <x v="7"/>
    <m/>
    <m/>
    <m/>
    <m/>
    <m/>
    <n v="0"/>
    <m/>
    <n v="0"/>
    <n v="0"/>
    <n v="0"/>
    <n v="0"/>
    <m/>
    <n v="0"/>
    <m/>
    <n v="0"/>
    <n v="0"/>
    <n v="0"/>
    <n v="0"/>
    <m/>
    <n v="0"/>
    <n v="0"/>
    <m/>
  </r>
  <r>
    <n v="4080"/>
    <x v="2"/>
    <x v="9"/>
    <x v="4"/>
    <m/>
    <m/>
    <x v="35"/>
    <x v="6"/>
    <x v="15"/>
    <x v="7"/>
    <m/>
    <m/>
    <m/>
    <m/>
    <m/>
    <n v="0"/>
    <m/>
    <n v="0"/>
    <n v="0"/>
    <n v="0"/>
    <n v="0"/>
    <m/>
    <n v="0"/>
    <m/>
    <n v="0"/>
    <n v="0"/>
    <n v="0"/>
    <n v="0"/>
    <m/>
    <n v="0"/>
    <n v="0"/>
    <m/>
  </r>
  <r>
    <n v="4081"/>
    <x v="2"/>
    <x v="9"/>
    <x v="4"/>
    <m/>
    <m/>
    <x v="35"/>
    <x v="6"/>
    <x v="15"/>
    <x v="7"/>
    <m/>
    <m/>
    <m/>
    <m/>
    <m/>
    <n v="0"/>
    <m/>
    <n v="0"/>
    <n v="0"/>
    <n v="0"/>
    <n v="0"/>
    <m/>
    <n v="0"/>
    <m/>
    <n v="0"/>
    <n v="0"/>
    <n v="0"/>
    <n v="0"/>
    <m/>
    <n v="0"/>
    <n v="0"/>
    <m/>
  </r>
  <r>
    <n v="4082"/>
    <x v="2"/>
    <x v="9"/>
    <x v="4"/>
    <m/>
    <m/>
    <x v="35"/>
    <x v="6"/>
    <x v="15"/>
    <x v="7"/>
    <m/>
    <m/>
    <m/>
    <m/>
    <m/>
    <n v="0"/>
    <m/>
    <n v="0"/>
    <n v="0"/>
    <n v="0"/>
    <n v="0"/>
    <m/>
    <n v="0"/>
    <m/>
    <n v="0"/>
    <n v="0"/>
    <n v="0"/>
    <n v="0"/>
    <m/>
    <n v="0"/>
    <n v="0"/>
    <m/>
  </r>
  <r>
    <n v="4083"/>
    <x v="2"/>
    <x v="9"/>
    <x v="4"/>
    <m/>
    <m/>
    <x v="35"/>
    <x v="6"/>
    <x v="15"/>
    <x v="7"/>
    <m/>
    <m/>
    <m/>
    <m/>
    <m/>
    <n v="0"/>
    <m/>
    <n v="0"/>
    <n v="0"/>
    <n v="0"/>
    <n v="0"/>
    <m/>
    <n v="0"/>
    <m/>
    <n v="0"/>
    <n v="0"/>
    <n v="0"/>
    <n v="0"/>
    <m/>
    <n v="0"/>
    <n v="0"/>
    <m/>
  </r>
  <r>
    <n v="4084"/>
    <x v="2"/>
    <x v="9"/>
    <x v="4"/>
    <m/>
    <m/>
    <x v="35"/>
    <x v="6"/>
    <x v="15"/>
    <x v="7"/>
    <m/>
    <m/>
    <m/>
    <m/>
    <m/>
    <n v="0"/>
    <m/>
    <n v="0"/>
    <n v="0"/>
    <n v="0"/>
    <n v="0"/>
    <m/>
    <n v="0"/>
    <m/>
    <n v="0"/>
    <n v="0"/>
    <n v="0"/>
    <n v="0"/>
    <m/>
    <n v="0"/>
    <n v="0"/>
    <m/>
  </r>
  <r>
    <n v="4085"/>
    <x v="2"/>
    <x v="9"/>
    <x v="4"/>
    <m/>
    <m/>
    <x v="35"/>
    <x v="6"/>
    <x v="15"/>
    <x v="7"/>
    <m/>
    <m/>
    <m/>
    <m/>
    <m/>
    <n v="0"/>
    <m/>
    <n v="0"/>
    <n v="0"/>
    <n v="0"/>
    <n v="0"/>
    <m/>
    <n v="0"/>
    <m/>
    <n v="0"/>
    <n v="0"/>
    <n v="0"/>
    <n v="0"/>
    <m/>
    <n v="0"/>
    <n v="0"/>
    <m/>
  </r>
  <r>
    <n v="4086"/>
    <x v="2"/>
    <x v="9"/>
    <x v="4"/>
    <m/>
    <m/>
    <x v="35"/>
    <x v="6"/>
    <x v="15"/>
    <x v="7"/>
    <m/>
    <m/>
    <m/>
    <m/>
    <m/>
    <n v="0"/>
    <m/>
    <n v="0"/>
    <n v="0"/>
    <n v="0"/>
    <n v="0"/>
    <m/>
    <n v="0"/>
    <m/>
    <n v="0"/>
    <n v="0"/>
    <n v="0"/>
    <n v="0"/>
    <m/>
    <n v="0"/>
    <n v="0"/>
    <m/>
  </r>
  <r>
    <n v="4087"/>
    <x v="2"/>
    <x v="9"/>
    <x v="4"/>
    <m/>
    <m/>
    <x v="35"/>
    <x v="6"/>
    <x v="15"/>
    <x v="7"/>
    <m/>
    <m/>
    <m/>
    <m/>
    <m/>
    <n v="0"/>
    <m/>
    <n v="0"/>
    <n v="0"/>
    <n v="0"/>
    <n v="0"/>
    <m/>
    <n v="0"/>
    <m/>
    <n v="0"/>
    <n v="0"/>
    <n v="0"/>
    <n v="0"/>
    <m/>
    <n v="0"/>
    <n v="0"/>
    <m/>
  </r>
  <r>
    <n v="4088"/>
    <x v="2"/>
    <x v="9"/>
    <x v="4"/>
    <m/>
    <m/>
    <x v="35"/>
    <x v="6"/>
    <x v="15"/>
    <x v="7"/>
    <m/>
    <m/>
    <m/>
    <m/>
    <m/>
    <n v="0"/>
    <m/>
    <n v="0"/>
    <n v="0"/>
    <n v="0"/>
    <n v="0"/>
    <m/>
    <n v="0"/>
    <m/>
    <n v="0"/>
    <n v="0"/>
    <n v="0"/>
    <n v="0"/>
    <m/>
    <n v="0"/>
    <n v="0"/>
    <m/>
  </r>
  <r>
    <n v="4089"/>
    <x v="2"/>
    <x v="9"/>
    <x v="4"/>
    <m/>
    <m/>
    <x v="35"/>
    <x v="6"/>
    <x v="15"/>
    <x v="7"/>
    <m/>
    <m/>
    <m/>
    <m/>
    <m/>
    <n v="0"/>
    <m/>
    <n v="0"/>
    <n v="0"/>
    <n v="0"/>
    <n v="0"/>
    <m/>
    <n v="0"/>
    <m/>
    <n v="0"/>
    <n v="0"/>
    <n v="0"/>
    <n v="0"/>
    <m/>
    <n v="0"/>
    <n v="0"/>
    <m/>
  </r>
  <r>
    <n v="4090"/>
    <x v="2"/>
    <x v="9"/>
    <x v="4"/>
    <m/>
    <m/>
    <x v="35"/>
    <x v="6"/>
    <x v="15"/>
    <x v="7"/>
    <m/>
    <m/>
    <m/>
    <m/>
    <m/>
    <n v="0"/>
    <m/>
    <n v="0"/>
    <n v="0"/>
    <n v="0"/>
    <n v="0"/>
    <m/>
    <n v="0"/>
    <m/>
    <n v="0"/>
    <n v="0"/>
    <n v="0"/>
    <n v="0"/>
    <m/>
    <n v="0"/>
    <n v="0"/>
    <m/>
  </r>
  <r>
    <n v="4091"/>
    <x v="2"/>
    <x v="9"/>
    <x v="4"/>
    <m/>
    <m/>
    <x v="35"/>
    <x v="6"/>
    <x v="15"/>
    <x v="7"/>
    <m/>
    <m/>
    <m/>
    <m/>
    <m/>
    <n v="0"/>
    <m/>
    <n v="0"/>
    <n v="0"/>
    <n v="0"/>
    <n v="0"/>
    <m/>
    <n v="0"/>
    <m/>
    <n v="0"/>
    <n v="0"/>
    <n v="0"/>
    <n v="0"/>
    <m/>
    <n v="0"/>
    <n v="0"/>
    <m/>
  </r>
  <r>
    <n v="4092"/>
    <x v="2"/>
    <x v="9"/>
    <x v="4"/>
    <m/>
    <m/>
    <x v="35"/>
    <x v="6"/>
    <x v="15"/>
    <x v="7"/>
    <m/>
    <m/>
    <m/>
    <m/>
    <m/>
    <n v="0"/>
    <m/>
    <n v="0"/>
    <n v="0"/>
    <n v="0"/>
    <n v="0"/>
    <m/>
    <n v="0"/>
    <m/>
    <n v="0"/>
    <n v="0"/>
    <n v="0"/>
    <n v="0"/>
    <m/>
    <n v="0"/>
    <n v="0"/>
    <m/>
  </r>
  <r>
    <n v="4093"/>
    <x v="2"/>
    <x v="9"/>
    <x v="4"/>
    <m/>
    <m/>
    <x v="35"/>
    <x v="6"/>
    <x v="15"/>
    <x v="7"/>
    <m/>
    <m/>
    <m/>
    <m/>
    <m/>
    <n v="0"/>
    <m/>
    <n v="0"/>
    <n v="0"/>
    <n v="0"/>
    <n v="0"/>
    <m/>
    <n v="0"/>
    <m/>
    <n v="0"/>
    <n v="0"/>
    <n v="0"/>
    <n v="0"/>
    <m/>
    <n v="0"/>
    <n v="0"/>
    <m/>
  </r>
  <r>
    <n v="4094"/>
    <x v="2"/>
    <x v="9"/>
    <x v="4"/>
    <m/>
    <m/>
    <x v="35"/>
    <x v="6"/>
    <x v="15"/>
    <x v="7"/>
    <m/>
    <m/>
    <m/>
    <m/>
    <m/>
    <n v="0"/>
    <m/>
    <n v="0"/>
    <n v="0"/>
    <n v="0"/>
    <n v="0"/>
    <m/>
    <n v="0"/>
    <m/>
    <n v="0"/>
    <n v="0"/>
    <n v="0"/>
    <n v="0"/>
    <m/>
    <n v="0"/>
    <n v="0"/>
    <m/>
  </r>
  <r>
    <n v="4095"/>
    <x v="2"/>
    <x v="9"/>
    <x v="4"/>
    <m/>
    <m/>
    <x v="35"/>
    <x v="6"/>
    <x v="15"/>
    <x v="7"/>
    <m/>
    <m/>
    <m/>
    <m/>
    <m/>
    <n v="0"/>
    <m/>
    <n v="0"/>
    <n v="0"/>
    <n v="0"/>
    <n v="0"/>
    <m/>
    <n v="0"/>
    <m/>
    <n v="0"/>
    <n v="0"/>
    <n v="0"/>
    <n v="0"/>
    <m/>
    <n v="0"/>
    <n v="0"/>
    <m/>
  </r>
  <r>
    <n v="4096"/>
    <x v="2"/>
    <x v="9"/>
    <x v="4"/>
    <m/>
    <m/>
    <x v="35"/>
    <x v="6"/>
    <x v="15"/>
    <x v="7"/>
    <m/>
    <m/>
    <m/>
    <m/>
    <m/>
    <n v="0"/>
    <m/>
    <n v="0"/>
    <n v="0"/>
    <n v="0"/>
    <n v="0"/>
    <m/>
    <n v="0"/>
    <m/>
    <n v="0"/>
    <n v="0"/>
    <n v="0"/>
    <n v="0"/>
    <m/>
    <n v="0"/>
    <n v="0"/>
    <m/>
  </r>
  <r>
    <n v="4097"/>
    <x v="2"/>
    <x v="9"/>
    <x v="4"/>
    <m/>
    <m/>
    <x v="35"/>
    <x v="6"/>
    <x v="15"/>
    <x v="7"/>
    <m/>
    <m/>
    <m/>
    <m/>
    <m/>
    <n v="0"/>
    <m/>
    <n v="0"/>
    <n v="0"/>
    <n v="0"/>
    <n v="0"/>
    <m/>
    <n v="0"/>
    <m/>
    <n v="0"/>
    <n v="0"/>
    <n v="0"/>
    <n v="0"/>
    <m/>
    <n v="0"/>
    <n v="0"/>
    <m/>
  </r>
  <r>
    <n v="4098"/>
    <x v="2"/>
    <x v="9"/>
    <x v="4"/>
    <m/>
    <m/>
    <x v="35"/>
    <x v="6"/>
    <x v="15"/>
    <x v="7"/>
    <m/>
    <m/>
    <m/>
    <m/>
    <m/>
    <n v="0"/>
    <m/>
    <n v="0"/>
    <n v="0"/>
    <n v="0"/>
    <n v="0"/>
    <m/>
    <n v="0"/>
    <m/>
    <n v="0"/>
    <n v="0"/>
    <n v="0"/>
    <n v="0"/>
    <m/>
    <n v="0"/>
    <n v="0"/>
    <m/>
  </r>
  <r>
    <n v="4099"/>
    <x v="2"/>
    <x v="9"/>
    <x v="4"/>
    <m/>
    <m/>
    <x v="35"/>
    <x v="6"/>
    <x v="15"/>
    <x v="7"/>
    <m/>
    <m/>
    <m/>
    <m/>
    <m/>
    <n v="0"/>
    <m/>
    <n v="0"/>
    <n v="0"/>
    <n v="0"/>
    <n v="0"/>
    <m/>
    <n v="0"/>
    <m/>
    <n v="0"/>
    <n v="0"/>
    <n v="0"/>
    <n v="0"/>
    <m/>
    <n v="0"/>
    <n v="0"/>
    <m/>
  </r>
  <r>
    <n v="4100"/>
    <x v="2"/>
    <x v="9"/>
    <x v="4"/>
    <m/>
    <m/>
    <x v="35"/>
    <x v="6"/>
    <x v="15"/>
    <x v="7"/>
    <m/>
    <m/>
    <m/>
    <m/>
    <m/>
    <n v="0"/>
    <m/>
    <n v="0"/>
    <n v="0"/>
    <n v="0"/>
    <n v="0"/>
    <m/>
    <n v="0"/>
    <m/>
    <n v="0"/>
    <n v="0"/>
    <n v="0"/>
    <n v="0"/>
    <m/>
    <n v="0"/>
    <n v="0"/>
    <m/>
  </r>
  <r>
    <n v="4101"/>
    <x v="2"/>
    <x v="9"/>
    <x v="4"/>
    <m/>
    <m/>
    <x v="35"/>
    <x v="6"/>
    <x v="15"/>
    <x v="7"/>
    <m/>
    <m/>
    <m/>
    <m/>
    <m/>
    <n v="0"/>
    <m/>
    <n v="0"/>
    <n v="0"/>
    <n v="0"/>
    <n v="0"/>
    <m/>
    <n v="0"/>
    <m/>
    <n v="0"/>
    <n v="0"/>
    <n v="0"/>
    <n v="0"/>
    <m/>
    <n v="0"/>
    <n v="0"/>
    <m/>
  </r>
  <r>
    <n v="4102"/>
    <x v="2"/>
    <x v="9"/>
    <x v="4"/>
    <m/>
    <m/>
    <x v="35"/>
    <x v="6"/>
    <x v="15"/>
    <x v="7"/>
    <m/>
    <m/>
    <m/>
    <m/>
    <m/>
    <n v="0"/>
    <m/>
    <n v="0"/>
    <n v="0"/>
    <n v="0"/>
    <n v="0"/>
    <m/>
    <n v="0"/>
    <m/>
    <n v="0"/>
    <n v="0"/>
    <n v="0"/>
    <n v="0"/>
    <m/>
    <n v="0"/>
    <n v="0"/>
    <m/>
  </r>
  <r>
    <n v="4103"/>
    <x v="2"/>
    <x v="9"/>
    <x v="4"/>
    <m/>
    <m/>
    <x v="35"/>
    <x v="6"/>
    <x v="15"/>
    <x v="7"/>
    <m/>
    <m/>
    <m/>
    <m/>
    <m/>
    <n v="0"/>
    <m/>
    <n v="0"/>
    <n v="0"/>
    <n v="0"/>
    <n v="0"/>
    <m/>
    <n v="0"/>
    <m/>
    <n v="0"/>
    <n v="0"/>
    <n v="0"/>
    <n v="0"/>
    <m/>
    <n v="0"/>
    <n v="0"/>
    <m/>
  </r>
  <r>
    <n v="4104"/>
    <x v="2"/>
    <x v="9"/>
    <x v="4"/>
    <m/>
    <m/>
    <x v="35"/>
    <x v="6"/>
    <x v="15"/>
    <x v="7"/>
    <m/>
    <m/>
    <m/>
    <m/>
    <m/>
    <n v="0"/>
    <m/>
    <n v="0"/>
    <n v="0"/>
    <n v="0"/>
    <n v="0"/>
    <m/>
    <n v="0"/>
    <m/>
    <n v="0"/>
    <n v="0"/>
    <n v="0"/>
    <n v="0"/>
    <m/>
    <n v="0"/>
    <n v="0"/>
    <m/>
  </r>
  <r>
    <n v="4105"/>
    <x v="2"/>
    <x v="9"/>
    <x v="4"/>
    <m/>
    <m/>
    <x v="35"/>
    <x v="6"/>
    <x v="15"/>
    <x v="7"/>
    <m/>
    <m/>
    <m/>
    <m/>
    <m/>
    <n v="0"/>
    <m/>
    <n v="0"/>
    <n v="0"/>
    <n v="0"/>
    <n v="0"/>
    <m/>
    <n v="0"/>
    <m/>
    <n v="0"/>
    <n v="0"/>
    <n v="0"/>
    <n v="0"/>
    <m/>
    <n v="0"/>
    <n v="0"/>
    <m/>
  </r>
  <r>
    <n v="4106"/>
    <x v="2"/>
    <x v="9"/>
    <x v="4"/>
    <m/>
    <m/>
    <x v="35"/>
    <x v="6"/>
    <x v="15"/>
    <x v="7"/>
    <m/>
    <m/>
    <m/>
    <m/>
    <m/>
    <n v="0"/>
    <m/>
    <n v="0"/>
    <n v="0"/>
    <n v="0"/>
    <n v="0"/>
    <m/>
    <n v="0"/>
    <m/>
    <n v="0"/>
    <n v="0"/>
    <n v="0"/>
    <n v="0"/>
    <m/>
    <n v="0"/>
    <n v="0"/>
    <m/>
  </r>
  <r>
    <n v="4107"/>
    <x v="2"/>
    <x v="9"/>
    <x v="4"/>
    <m/>
    <m/>
    <x v="35"/>
    <x v="6"/>
    <x v="15"/>
    <x v="7"/>
    <m/>
    <m/>
    <m/>
    <m/>
    <m/>
    <n v="0"/>
    <m/>
    <n v="0"/>
    <n v="0"/>
    <n v="0"/>
    <n v="0"/>
    <m/>
    <n v="0"/>
    <m/>
    <n v="0"/>
    <n v="0"/>
    <n v="0"/>
    <n v="0"/>
    <m/>
    <n v="0"/>
    <n v="0"/>
    <m/>
  </r>
  <r>
    <n v="4108"/>
    <x v="2"/>
    <x v="9"/>
    <x v="4"/>
    <m/>
    <m/>
    <x v="35"/>
    <x v="6"/>
    <x v="15"/>
    <x v="7"/>
    <m/>
    <m/>
    <m/>
    <m/>
    <m/>
    <n v="0"/>
    <m/>
    <n v="0"/>
    <n v="0"/>
    <n v="0"/>
    <n v="0"/>
    <m/>
    <n v="0"/>
    <m/>
    <n v="0"/>
    <n v="0"/>
    <n v="0"/>
    <n v="0"/>
    <m/>
    <n v="0"/>
    <n v="0"/>
    <m/>
  </r>
  <r>
    <n v="4109"/>
    <x v="2"/>
    <x v="9"/>
    <x v="4"/>
    <m/>
    <m/>
    <x v="35"/>
    <x v="6"/>
    <x v="15"/>
    <x v="7"/>
    <m/>
    <m/>
    <m/>
    <m/>
    <m/>
    <n v="0"/>
    <m/>
    <n v="0"/>
    <n v="0"/>
    <n v="0"/>
    <n v="0"/>
    <m/>
    <n v="0"/>
    <m/>
    <n v="0"/>
    <n v="0"/>
    <n v="0"/>
    <n v="0"/>
    <m/>
    <n v="0"/>
    <n v="0"/>
    <m/>
  </r>
  <r>
    <n v="4110"/>
    <x v="2"/>
    <x v="9"/>
    <x v="4"/>
    <m/>
    <m/>
    <x v="35"/>
    <x v="6"/>
    <x v="15"/>
    <x v="7"/>
    <m/>
    <m/>
    <m/>
    <m/>
    <m/>
    <n v="0"/>
    <m/>
    <n v="0"/>
    <n v="0"/>
    <n v="0"/>
    <n v="0"/>
    <m/>
    <n v="0"/>
    <m/>
    <n v="0"/>
    <n v="0"/>
    <n v="0"/>
    <n v="0"/>
    <m/>
    <n v="0"/>
    <n v="0"/>
    <m/>
  </r>
  <r>
    <n v="4111"/>
    <x v="2"/>
    <x v="9"/>
    <x v="4"/>
    <m/>
    <m/>
    <x v="35"/>
    <x v="6"/>
    <x v="15"/>
    <x v="7"/>
    <m/>
    <m/>
    <m/>
    <m/>
    <m/>
    <n v="0"/>
    <m/>
    <n v="0"/>
    <n v="0"/>
    <n v="0"/>
    <n v="0"/>
    <m/>
    <n v="0"/>
    <m/>
    <n v="0"/>
    <n v="0"/>
    <n v="0"/>
    <n v="0"/>
    <m/>
    <n v="0"/>
    <n v="0"/>
    <m/>
  </r>
  <r>
    <n v="4112"/>
    <x v="2"/>
    <x v="9"/>
    <x v="4"/>
    <m/>
    <m/>
    <x v="35"/>
    <x v="6"/>
    <x v="15"/>
    <x v="7"/>
    <m/>
    <m/>
    <m/>
    <m/>
    <m/>
    <n v="0"/>
    <m/>
    <n v="0"/>
    <n v="0"/>
    <n v="0"/>
    <n v="0"/>
    <m/>
    <n v="0"/>
    <m/>
    <n v="0"/>
    <n v="0"/>
    <n v="0"/>
    <n v="0"/>
    <m/>
    <n v="0"/>
    <n v="0"/>
    <m/>
  </r>
  <r>
    <n v="4113"/>
    <x v="2"/>
    <x v="9"/>
    <x v="4"/>
    <m/>
    <m/>
    <x v="35"/>
    <x v="6"/>
    <x v="15"/>
    <x v="7"/>
    <m/>
    <m/>
    <m/>
    <m/>
    <m/>
    <n v="0"/>
    <m/>
    <n v="0"/>
    <n v="0"/>
    <n v="0"/>
    <n v="0"/>
    <m/>
    <n v="0"/>
    <m/>
    <n v="0"/>
    <n v="0"/>
    <n v="0"/>
    <n v="0"/>
    <m/>
    <n v="0"/>
    <n v="0"/>
    <m/>
  </r>
  <r>
    <n v="4114"/>
    <x v="2"/>
    <x v="9"/>
    <x v="4"/>
    <m/>
    <m/>
    <x v="35"/>
    <x v="6"/>
    <x v="15"/>
    <x v="7"/>
    <m/>
    <m/>
    <m/>
    <m/>
    <m/>
    <n v="0"/>
    <m/>
    <n v="0"/>
    <n v="0"/>
    <n v="0"/>
    <n v="0"/>
    <m/>
    <n v="0"/>
    <m/>
    <n v="0"/>
    <n v="0"/>
    <n v="0"/>
    <n v="0"/>
    <m/>
    <n v="0"/>
    <n v="0"/>
    <m/>
  </r>
  <r>
    <n v="4115"/>
    <x v="2"/>
    <x v="9"/>
    <x v="4"/>
    <m/>
    <m/>
    <x v="35"/>
    <x v="6"/>
    <x v="15"/>
    <x v="7"/>
    <m/>
    <m/>
    <m/>
    <m/>
    <m/>
    <n v="0"/>
    <m/>
    <n v="0"/>
    <n v="0"/>
    <n v="0"/>
    <n v="0"/>
    <m/>
    <n v="0"/>
    <m/>
    <n v="0"/>
    <n v="0"/>
    <n v="0"/>
    <n v="0"/>
    <m/>
    <n v="0"/>
    <n v="0"/>
    <m/>
  </r>
  <r>
    <n v="4116"/>
    <x v="2"/>
    <x v="9"/>
    <x v="4"/>
    <m/>
    <m/>
    <x v="35"/>
    <x v="6"/>
    <x v="15"/>
    <x v="7"/>
    <m/>
    <m/>
    <m/>
    <m/>
    <m/>
    <n v="0"/>
    <m/>
    <n v="0"/>
    <n v="0"/>
    <n v="0"/>
    <n v="0"/>
    <m/>
    <n v="0"/>
    <m/>
    <n v="0"/>
    <n v="0"/>
    <n v="0"/>
    <n v="0"/>
    <m/>
    <n v="0"/>
    <n v="0"/>
    <m/>
  </r>
  <r>
    <n v="4117"/>
    <x v="2"/>
    <x v="9"/>
    <x v="4"/>
    <m/>
    <m/>
    <x v="35"/>
    <x v="6"/>
    <x v="15"/>
    <x v="7"/>
    <m/>
    <m/>
    <m/>
    <m/>
    <m/>
    <n v="0"/>
    <m/>
    <n v="0"/>
    <n v="0"/>
    <n v="0"/>
    <n v="0"/>
    <m/>
    <n v="0"/>
    <m/>
    <n v="0"/>
    <n v="0"/>
    <n v="0"/>
    <n v="0"/>
    <m/>
    <n v="0"/>
    <n v="0"/>
    <m/>
  </r>
  <r>
    <n v="4118"/>
    <x v="2"/>
    <x v="9"/>
    <x v="4"/>
    <m/>
    <m/>
    <x v="35"/>
    <x v="6"/>
    <x v="15"/>
    <x v="7"/>
    <m/>
    <m/>
    <m/>
    <m/>
    <m/>
    <n v="0"/>
    <m/>
    <n v="0"/>
    <n v="0"/>
    <n v="0"/>
    <n v="0"/>
    <m/>
    <n v="0"/>
    <m/>
    <n v="0"/>
    <n v="0"/>
    <n v="0"/>
    <n v="0"/>
    <m/>
    <n v="0"/>
    <n v="0"/>
    <m/>
  </r>
  <r>
    <n v="4119"/>
    <x v="2"/>
    <x v="9"/>
    <x v="4"/>
    <m/>
    <m/>
    <x v="35"/>
    <x v="6"/>
    <x v="15"/>
    <x v="7"/>
    <m/>
    <m/>
    <m/>
    <m/>
    <m/>
    <n v="0"/>
    <m/>
    <n v="0"/>
    <n v="0"/>
    <n v="0"/>
    <n v="0"/>
    <m/>
    <n v="0"/>
    <m/>
    <n v="0"/>
    <n v="0"/>
    <n v="0"/>
    <n v="0"/>
    <m/>
    <n v="0"/>
    <n v="0"/>
    <m/>
  </r>
  <r>
    <n v="4120"/>
    <x v="2"/>
    <x v="9"/>
    <x v="4"/>
    <m/>
    <m/>
    <x v="35"/>
    <x v="6"/>
    <x v="15"/>
    <x v="7"/>
    <m/>
    <m/>
    <m/>
    <m/>
    <m/>
    <n v="0"/>
    <m/>
    <n v="0"/>
    <n v="0"/>
    <n v="0"/>
    <n v="0"/>
    <m/>
    <n v="0"/>
    <m/>
    <n v="0"/>
    <n v="0"/>
    <n v="0"/>
    <n v="0"/>
    <m/>
    <n v="0"/>
    <n v="0"/>
    <m/>
  </r>
  <r>
    <n v="4121"/>
    <x v="2"/>
    <x v="9"/>
    <x v="4"/>
    <m/>
    <m/>
    <x v="35"/>
    <x v="6"/>
    <x v="15"/>
    <x v="7"/>
    <m/>
    <m/>
    <m/>
    <m/>
    <m/>
    <n v="0"/>
    <m/>
    <n v="0"/>
    <n v="0"/>
    <n v="0"/>
    <n v="0"/>
    <m/>
    <n v="0"/>
    <m/>
    <n v="0"/>
    <n v="0"/>
    <n v="0"/>
    <n v="0"/>
    <m/>
    <n v="0"/>
    <n v="0"/>
    <m/>
  </r>
  <r>
    <n v="4122"/>
    <x v="2"/>
    <x v="9"/>
    <x v="4"/>
    <m/>
    <m/>
    <x v="35"/>
    <x v="6"/>
    <x v="15"/>
    <x v="7"/>
    <m/>
    <m/>
    <m/>
    <m/>
    <m/>
    <n v="0"/>
    <m/>
    <n v="0"/>
    <n v="0"/>
    <n v="0"/>
    <n v="0"/>
    <m/>
    <n v="0"/>
    <m/>
    <n v="0"/>
    <n v="0"/>
    <n v="0"/>
    <n v="0"/>
    <m/>
    <n v="0"/>
    <n v="0"/>
    <m/>
  </r>
  <r>
    <n v="4123"/>
    <x v="2"/>
    <x v="9"/>
    <x v="4"/>
    <m/>
    <m/>
    <x v="35"/>
    <x v="6"/>
    <x v="15"/>
    <x v="7"/>
    <m/>
    <m/>
    <m/>
    <m/>
    <m/>
    <n v="0"/>
    <m/>
    <n v="0"/>
    <n v="0"/>
    <n v="0"/>
    <n v="0"/>
    <m/>
    <n v="0"/>
    <m/>
    <n v="0"/>
    <n v="0"/>
    <n v="0"/>
    <n v="0"/>
    <m/>
    <n v="0"/>
    <n v="0"/>
    <m/>
  </r>
  <r>
    <n v="4124"/>
    <x v="2"/>
    <x v="9"/>
    <x v="4"/>
    <m/>
    <m/>
    <x v="35"/>
    <x v="6"/>
    <x v="15"/>
    <x v="7"/>
    <m/>
    <m/>
    <m/>
    <m/>
    <m/>
    <n v="0"/>
    <m/>
    <n v="0"/>
    <n v="0"/>
    <n v="0"/>
    <n v="0"/>
    <m/>
    <n v="0"/>
    <m/>
    <n v="0"/>
    <n v="0"/>
    <n v="0"/>
    <n v="0"/>
    <m/>
    <n v="0"/>
    <n v="0"/>
    <m/>
  </r>
  <r>
    <n v="4125"/>
    <x v="2"/>
    <x v="9"/>
    <x v="4"/>
    <m/>
    <m/>
    <x v="35"/>
    <x v="6"/>
    <x v="15"/>
    <x v="7"/>
    <m/>
    <m/>
    <m/>
    <m/>
    <m/>
    <n v="0"/>
    <m/>
    <n v="0"/>
    <n v="0"/>
    <n v="0"/>
    <n v="0"/>
    <m/>
    <n v="0"/>
    <m/>
    <n v="0"/>
    <n v="0"/>
    <n v="0"/>
    <n v="0"/>
    <m/>
    <n v="0"/>
    <n v="0"/>
    <m/>
  </r>
  <r>
    <n v="4126"/>
    <x v="2"/>
    <x v="9"/>
    <x v="4"/>
    <m/>
    <m/>
    <x v="35"/>
    <x v="6"/>
    <x v="15"/>
    <x v="7"/>
    <m/>
    <m/>
    <m/>
    <m/>
    <m/>
    <n v="0"/>
    <m/>
    <n v="0"/>
    <n v="0"/>
    <n v="0"/>
    <n v="0"/>
    <m/>
    <n v="0"/>
    <m/>
    <n v="0"/>
    <n v="0"/>
    <n v="0"/>
    <n v="0"/>
    <m/>
    <n v="0"/>
    <n v="0"/>
    <m/>
  </r>
  <r>
    <n v="4127"/>
    <x v="2"/>
    <x v="9"/>
    <x v="4"/>
    <m/>
    <m/>
    <x v="35"/>
    <x v="6"/>
    <x v="15"/>
    <x v="7"/>
    <m/>
    <m/>
    <m/>
    <m/>
    <m/>
    <n v="0"/>
    <m/>
    <n v="0"/>
    <n v="0"/>
    <n v="0"/>
    <n v="0"/>
    <m/>
    <n v="0"/>
    <m/>
    <n v="0"/>
    <n v="0"/>
    <n v="0"/>
    <n v="0"/>
    <m/>
    <n v="0"/>
    <n v="0"/>
    <m/>
  </r>
  <r>
    <n v="4128"/>
    <x v="2"/>
    <x v="9"/>
    <x v="4"/>
    <m/>
    <m/>
    <x v="35"/>
    <x v="6"/>
    <x v="15"/>
    <x v="7"/>
    <m/>
    <m/>
    <m/>
    <m/>
    <m/>
    <n v="0"/>
    <m/>
    <n v="0"/>
    <n v="0"/>
    <n v="0"/>
    <n v="0"/>
    <m/>
    <n v="0"/>
    <m/>
    <n v="0"/>
    <n v="0"/>
    <n v="0"/>
    <n v="0"/>
    <m/>
    <n v="0"/>
    <n v="0"/>
    <m/>
  </r>
  <r>
    <n v="4129"/>
    <x v="2"/>
    <x v="9"/>
    <x v="4"/>
    <m/>
    <m/>
    <x v="35"/>
    <x v="6"/>
    <x v="15"/>
    <x v="7"/>
    <m/>
    <m/>
    <m/>
    <m/>
    <m/>
    <n v="0"/>
    <m/>
    <n v="0"/>
    <n v="0"/>
    <n v="0"/>
    <n v="0"/>
    <m/>
    <n v="0"/>
    <m/>
    <n v="0"/>
    <n v="0"/>
    <n v="0"/>
    <n v="0"/>
    <m/>
    <n v="0"/>
    <n v="0"/>
    <m/>
  </r>
  <r>
    <n v="4130"/>
    <x v="2"/>
    <x v="9"/>
    <x v="4"/>
    <m/>
    <m/>
    <x v="35"/>
    <x v="6"/>
    <x v="15"/>
    <x v="7"/>
    <m/>
    <m/>
    <m/>
    <m/>
    <m/>
    <n v="0"/>
    <m/>
    <n v="0"/>
    <n v="0"/>
    <n v="0"/>
    <n v="0"/>
    <m/>
    <n v="0"/>
    <m/>
    <n v="0"/>
    <n v="0"/>
    <n v="0"/>
    <n v="0"/>
    <m/>
    <n v="0"/>
    <n v="0"/>
    <m/>
  </r>
  <r>
    <n v="4131"/>
    <x v="2"/>
    <x v="9"/>
    <x v="4"/>
    <m/>
    <m/>
    <x v="35"/>
    <x v="6"/>
    <x v="15"/>
    <x v="7"/>
    <m/>
    <m/>
    <m/>
    <m/>
    <m/>
    <n v="0"/>
    <m/>
    <n v="0"/>
    <n v="0"/>
    <n v="0"/>
    <n v="0"/>
    <m/>
    <n v="0"/>
    <m/>
    <n v="0"/>
    <n v="0"/>
    <n v="0"/>
    <n v="0"/>
    <m/>
    <n v="0"/>
    <n v="0"/>
    <m/>
  </r>
  <r>
    <n v="4132"/>
    <x v="2"/>
    <x v="9"/>
    <x v="4"/>
    <m/>
    <m/>
    <x v="35"/>
    <x v="6"/>
    <x v="15"/>
    <x v="7"/>
    <m/>
    <m/>
    <m/>
    <m/>
    <m/>
    <n v="0"/>
    <m/>
    <n v="0"/>
    <n v="0"/>
    <n v="0"/>
    <n v="0"/>
    <m/>
    <n v="0"/>
    <m/>
    <n v="0"/>
    <n v="0"/>
    <n v="0"/>
    <n v="0"/>
    <m/>
    <n v="0"/>
    <n v="0"/>
    <m/>
  </r>
  <r>
    <n v="4133"/>
    <x v="2"/>
    <x v="9"/>
    <x v="4"/>
    <m/>
    <m/>
    <x v="35"/>
    <x v="6"/>
    <x v="15"/>
    <x v="7"/>
    <m/>
    <m/>
    <m/>
    <m/>
    <m/>
    <n v="0"/>
    <m/>
    <n v="0"/>
    <n v="0"/>
    <n v="0"/>
    <n v="0"/>
    <m/>
    <n v="0"/>
    <m/>
    <n v="0"/>
    <n v="0"/>
    <n v="0"/>
    <n v="0"/>
    <m/>
    <n v="0"/>
    <n v="0"/>
    <m/>
  </r>
  <r>
    <n v="4134"/>
    <x v="2"/>
    <x v="9"/>
    <x v="4"/>
    <m/>
    <m/>
    <x v="35"/>
    <x v="6"/>
    <x v="15"/>
    <x v="7"/>
    <m/>
    <m/>
    <m/>
    <m/>
    <m/>
    <n v="0"/>
    <m/>
    <n v="0"/>
    <n v="0"/>
    <n v="0"/>
    <n v="0"/>
    <m/>
    <n v="0"/>
    <m/>
    <n v="0"/>
    <n v="0"/>
    <n v="0"/>
    <n v="0"/>
    <m/>
    <n v="0"/>
    <n v="0"/>
    <m/>
  </r>
  <r>
    <n v="4135"/>
    <x v="2"/>
    <x v="9"/>
    <x v="4"/>
    <m/>
    <m/>
    <x v="35"/>
    <x v="6"/>
    <x v="15"/>
    <x v="7"/>
    <m/>
    <m/>
    <m/>
    <m/>
    <m/>
    <n v="0"/>
    <m/>
    <n v="0"/>
    <n v="0"/>
    <n v="0"/>
    <n v="0"/>
    <m/>
    <n v="0"/>
    <m/>
    <n v="0"/>
    <n v="0"/>
    <n v="0"/>
    <n v="0"/>
    <m/>
    <n v="0"/>
    <n v="0"/>
    <m/>
  </r>
  <r>
    <n v="4136"/>
    <x v="2"/>
    <x v="9"/>
    <x v="4"/>
    <m/>
    <m/>
    <x v="35"/>
    <x v="6"/>
    <x v="15"/>
    <x v="7"/>
    <m/>
    <m/>
    <m/>
    <m/>
    <m/>
    <n v="0"/>
    <m/>
    <n v="0"/>
    <n v="0"/>
    <n v="0"/>
    <n v="0"/>
    <m/>
    <n v="0"/>
    <m/>
    <n v="0"/>
    <n v="0"/>
    <n v="0"/>
    <n v="0"/>
    <m/>
    <n v="0"/>
    <n v="0"/>
    <m/>
  </r>
  <r>
    <n v="4137"/>
    <x v="2"/>
    <x v="9"/>
    <x v="4"/>
    <m/>
    <m/>
    <x v="35"/>
    <x v="6"/>
    <x v="15"/>
    <x v="7"/>
    <m/>
    <m/>
    <m/>
    <m/>
    <m/>
    <n v="0"/>
    <m/>
    <n v="0"/>
    <n v="0"/>
    <n v="0"/>
    <n v="0"/>
    <m/>
    <n v="0"/>
    <m/>
    <n v="0"/>
    <n v="0"/>
    <n v="0"/>
    <n v="0"/>
    <m/>
    <n v="0"/>
    <n v="0"/>
    <m/>
  </r>
  <r>
    <n v="4138"/>
    <x v="2"/>
    <x v="9"/>
    <x v="4"/>
    <m/>
    <m/>
    <x v="35"/>
    <x v="6"/>
    <x v="15"/>
    <x v="7"/>
    <m/>
    <m/>
    <m/>
    <m/>
    <m/>
    <n v="0"/>
    <m/>
    <n v="0"/>
    <n v="0"/>
    <n v="0"/>
    <n v="0"/>
    <m/>
    <n v="0"/>
    <m/>
    <n v="0"/>
    <n v="0"/>
    <n v="0"/>
    <n v="0"/>
    <m/>
    <n v="0"/>
    <n v="0"/>
    <m/>
  </r>
  <r>
    <n v="4139"/>
    <x v="2"/>
    <x v="9"/>
    <x v="4"/>
    <m/>
    <m/>
    <x v="35"/>
    <x v="6"/>
    <x v="15"/>
    <x v="7"/>
    <m/>
    <m/>
    <m/>
    <m/>
    <m/>
    <n v="0"/>
    <m/>
    <n v="0"/>
    <n v="0"/>
    <n v="0"/>
    <n v="0"/>
    <m/>
    <n v="0"/>
    <m/>
    <n v="0"/>
    <n v="0"/>
    <n v="0"/>
    <n v="0"/>
    <m/>
    <n v="0"/>
    <n v="0"/>
    <m/>
  </r>
  <r>
    <n v="4140"/>
    <x v="2"/>
    <x v="9"/>
    <x v="4"/>
    <m/>
    <m/>
    <x v="35"/>
    <x v="6"/>
    <x v="15"/>
    <x v="7"/>
    <m/>
    <m/>
    <m/>
    <m/>
    <m/>
    <n v="0"/>
    <m/>
    <n v="0"/>
    <n v="0"/>
    <n v="0"/>
    <n v="0"/>
    <m/>
    <n v="0"/>
    <m/>
    <n v="0"/>
    <n v="0"/>
    <n v="0"/>
    <n v="0"/>
    <m/>
    <n v="0"/>
    <n v="0"/>
    <m/>
  </r>
  <r>
    <n v="4141"/>
    <x v="2"/>
    <x v="9"/>
    <x v="4"/>
    <m/>
    <m/>
    <x v="35"/>
    <x v="6"/>
    <x v="15"/>
    <x v="7"/>
    <m/>
    <m/>
    <m/>
    <m/>
    <m/>
    <n v="0"/>
    <m/>
    <n v="0"/>
    <n v="0"/>
    <n v="0"/>
    <n v="0"/>
    <m/>
    <n v="0"/>
    <m/>
    <n v="0"/>
    <n v="0"/>
    <n v="0"/>
    <n v="0"/>
    <m/>
    <n v="0"/>
    <n v="0"/>
    <m/>
  </r>
  <r>
    <n v="4142"/>
    <x v="2"/>
    <x v="9"/>
    <x v="4"/>
    <m/>
    <m/>
    <x v="35"/>
    <x v="6"/>
    <x v="15"/>
    <x v="7"/>
    <m/>
    <m/>
    <m/>
    <m/>
    <m/>
    <n v="0"/>
    <m/>
    <n v="0"/>
    <n v="0"/>
    <n v="0"/>
    <n v="0"/>
    <m/>
    <n v="0"/>
    <m/>
    <n v="0"/>
    <n v="0"/>
    <n v="0"/>
    <n v="0"/>
    <m/>
    <n v="0"/>
    <n v="0"/>
    <m/>
  </r>
  <r>
    <n v="4143"/>
    <x v="2"/>
    <x v="9"/>
    <x v="4"/>
    <m/>
    <m/>
    <x v="35"/>
    <x v="6"/>
    <x v="15"/>
    <x v="7"/>
    <m/>
    <m/>
    <m/>
    <m/>
    <m/>
    <n v="0"/>
    <m/>
    <n v="0"/>
    <n v="0"/>
    <n v="0"/>
    <n v="0"/>
    <m/>
    <n v="0"/>
    <m/>
    <n v="0"/>
    <n v="0"/>
    <n v="0"/>
    <n v="0"/>
    <m/>
    <n v="0"/>
    <n v="0"/>
    <m/>
  </r>
  <r>
    <n v="4144"/>
    <x v="2"/>
    <x v="9"/>
    <x v="4"/>
    <m/>
    <m/>
    <x v="35"/>
    <x v="6"/>
    <x v="15"/>
    <x v="7"/>
    <m/>
    <m/>
    <m/>
    <m/>
    <m/>
    <n v="0"/>
    <m/>
    <n v="0"/>
    <n v="0"/>
    <n v="0"/>
    <n v="0"/>
    <m/>
    <n v="0"/>
    <m/>
    <n v="0"/>
    <n v="0"/>
    <n v="0"/>
    <n v="0"/>
    <m/>
    <n v="0"/>
    <n v="0"/>
    <m/>
  </r>
  <r>
    <n v="4145"/>
    <x v="2"/>
    <x v="9"/>
    <x v="4"/>
    <m/>
    <m/>
    <x v="35"/>
    <x v="6"/>
    <x v="15"/>
    <x v="7"/>
    <m/>
    <m/>
    <m/>
    <m/>
    <m/>
    <n v="0"/>
    <m/>
    <n v="0"/>
    <n v="0"/>
    <n v="0"/>
    <n v="0"/>
    <m/>
    <n v="0"/>
    <m/>
    <n v="0"/>
    <n v="0"/>
    <n v="0"/>
    <n v="0"/>
    <m/>
    <n v="0"/>
    <n v="0"/>
    <m/>
  </r>
  <r>
    <n v="4146"/>
    <x v="2"/>
    <x v="9"/>
    <x v="4"/>
    <m/>
    <m/>
    <x v="35"/>
    <x v="6"/>
    <x v="15"/>
    <x v="7"/>
    <m/>
    <m/>
    <m/>
    <m/>
    <m/>
    <n v="0"/>
    <m/>
    <n v="0"/>
    <n v="0"/>
    <n v="0"/>
    <n v="0"/>
    <m/>
    <n v="0"/>
    <m/>
    <n v="0"/>
    <n v="0"/>
    <n v="0"/>
    <n v="0"/>
    <m/>
    <n v="0"/>
    <n v="0"/>
    <m/>
  </r>
  <r>
    <n v="4147"/>
    <x v="2"/>
    <x v="9"/>
    <x v="4"/>
    <m/>
    <m/>
    <x v="35"/>
    <x v="6"/>
    <x v="15"/>
    <x v="7"/>
    <m/>
    <m/>
    <m/>
    <m/>
    <m/>
    <n v="0"/>
    <m/>
    <n v="0"/>
    <n v="0"/>
    <n v="0"/>
    <n v="0"/>
    <m/>
    <n v="0"/>
    <m/>
    <n v="0"/>
    <n v="0"/>
    <n v="0"/>
    <n v="0"/>
    <m/>
    <n v="0"/>
    <n v="0"/>
    <m/>
  </r>
  <r>
    <n v="4148"/>
    <x v="2"/>
    <x v="9"/>
    <x v="4"/>
    <m/>
    <m/>
    <x v="35"/>
    <x v="6"/>
    <x v="15"/>
    <x v="7"/>
    <m/>
    <m/>
    <m/>
    <m/>
    <m/>
    <n v="0"/>
    <m/>
    <n v="0"/>
    <n v="0"/>
    <n v="0"/>
    <n v="0"/>
    <m/>
    <n v="0"/>
    <m/>
    <n v="0"/>
    <n v="0"/>
    <n v="0"/>
    <n v="0"/>
    <m/>
    <n v="0"/>
    <n v="0"/>
    <m/>
  </r>
  <r>
    <n v="4149"/>
    <x v="2"/>
    <x v="9"/>
    <x v="4"/>
    <m/>
    <m/>
    <x v="35"/>
    <x v="6"/>
    <x v="15"/>
    <x v="7"/>
    <m/>
    <m/>
    <m/>
    <m/>
    <m/>
    <n v="0"/>
    <m/>
    <n v="0"/>
    <n v="0"/>
    <n v="0"/>
    <n v="0"/>
    <m/>
    <n v="0"/>
    <m/>
    <n v="0"/>
    <n v="0"/>
    <n v="0"/>
    <n v="0"/>
    <m/>
    <n v="0"/>
    <n v="0"/>
    <m/>
  </r>
  <r>
    <n v="4150"/>
    <x v="2"/>
    <x v="9"/>
    <x v="4"/>
    <m/>
    <m/>
    <x v="35"/>
    <x v="6"/>
    <x v="15"/>
    <x v="7"/>
    <m/>
    <m/>
    <m/>
    <m/>
    <m/>
    <n v="0"/>
    <m/>
    <n v="0"/>
    <n v="0"/>
    <n v="0"/>
    <n v="0"/>
    <m/>
    <n v="0"/>
    <m/>
    <n v="0"/>
    <n v="0"/>
    <n v="0"/>
    <n v="0"/>
    <m/>
    <n v="0"/>
    <n v="0"/>
    <m/>
  </r>
  <r>
    <n v="4151"/>
    <x v="2"/>
    <x v="9"/>
    <x v="4"/>
    <m/>
    <m/>
    <x v="35"/>
    <x v="6"/>
    <x v="15"/>
    <x v="7"/>
    <m/>
    <m/>
    <m/>
    <m/>
    <m/>
    <n v="0"/>
    <m/>
    <n v="0"/>
    <n v="0"/>
    <n v="0"/>
    <n v="0"/>
    <m/>
    <n v="0"/>
    <m/>
    <n v="0"/>
    <n v="0"/>
    <n v="0"/>
    <n v="0"/>
    <m/>
    <n v="0"/>
    <n v="0"/>
    <m/>
  </r>
  <r>
    <n v="4152"/>
    <x v="2"/>
    <x v="9"/>
    <x v="4"/>
    <m/>
    <m/>
    <x v="35"/>
    <x v="6"/>
    <x v="15"/>
    <x v="7"/>
    <m/>
    <m/>
    <m/>
    <m/>
    <m/>
    <n v="0"/>
    <m/>
    <n v="0"/>
    <n v="0"/>
    <n v="0"/>
    <n v="0"/>
    <m/>
    <n v="0"/>
    <m/>
    <n v="0"/>
    <n v="0"/>
    <n v="0"/>
    <n v="0"/>
    <m/>
    <n v="0"/>
    <n v="0"/>
    <m/>
  </r>
  <r>
    <n v="4153"/>
    <x v="2"/>
    <x v="9"/>
    <x v="4"/>
    <m/>
    <m/>
    <x v="35"/>
    <x v="6"/>
    <x v="15"/>
    <x v="7"/>
    <m/>
    <m/>
    <m/>
    <m/>
    <m/>
    <n v="0"/>
    <m/>
    <n v="0"/>
    <n v="0"/>
    <n v="0"/>
    <n v="0"/>
    <m/>
    <n v="0"/>
    <m/>
    <n v="0"/>
    <n v="0"/>
    <n v="0"/>
    <n v="0"/>
    <m/>
    <n v="0"/>
    <n v="0"/>
    <m/>
  </r>
  <r>
    <n v="4154"/>
    <x v="2"/>
    <x v="9"/>
    <x v="4"/>
    <m/>
    <m/>
    <x v="35"/>
    <x v="6"/>
    <x v="15"/>
    <x v="7"/>
    <m/>
    <m/>
    <m/>
    <m/>
    <m/>
    <n v="0"/>
    <m/>
    <n v="0"/>
    <n v="0"/>
    <n v="0"/>
    <n v="0"/>
    <m/>
    <n v="0"/>
    <m/>
    <n v="0"/>
    <n v="0"/>
    <n v="0"/>
    <n v="0"/>
    <m/>
    <n v="0"/>
    <n v="0"/>
    <m/>
  </r>
  <r>
    <n v="4155"/>
    <x v="2"/>
    <x v="9"/>
    <x v="4"/>
    <m/>
    <m/>
    <x v="35"/>
    <x v="6"/>
    <x v="15"/>
    <x v="7"/>
    <m/>
    <m/>
    <m/>
    <m/>
    <m/>
    <n v="0"/>
    <m/>
    <n v="0"/>
    <n v="0"/>
    <n v="0"/>
    <n v="0"/>
    <m/>
    <n v="0"/>
    <m/>
    <n v="0"/>
    <n v="0"/>
    <n v="0"/>
    <n v="0"/>
    <m/>
    <n v="0"/>
    <n v="0"/>
    <m/>
  </r>
  <r>
    <n v="4156"/>
    <x v="2"/>
    <x v="9"/>
    <x v="4"/>
    <m/>
    <m/>
    <x v="35"/>
    <x v="6"/>
    <x v="15"/>
    <x v="7"/>
    <m/>
    <m/>
    <m/>
    <m/>
    <m/>
    <n v="0"/>
    <m/>
    <n v="0"/>
    <n v="0"/>
    <n v="0"/>
    <n v="0"/>
    <m/>
    <n v="0"/>
    <m/>
    <n v="0"/>
    <n v="0"/>
    <n v="0"/>
    <n v="0"/>
    <m/>
    <n v="0"/>
    <n v="0"/>
    <m/>
  </r>
  <r>
    <n v="4157"/>
    <x v="2"/>
    <x v="9"/>
    <x v="4"/>
    <m/>
    <m/>
    <x v="35"/>
    <x v="6"/>
    <x v="15"/>
    <x v="7"/>
    <m/>
    <m/>
    <m/>
    <m/>
    <m/>
    <n v="0"/>
    <m/>
    <n v="0"/>
    <n v="0"/>
    <n v="0"/>
    <n v="0"/>
    <m/>
    <n v="0"/>
    <m/>
    <n v="0"/>
    <n v="0"/>
    <n v="0"/>
    <n v="0"/>
    <m/>
    <n v="0"/>
    <n v="0"/>
    <m/>
  </r>
  <r>
    <n v="4158"/>
    <x v="2"/>
    <x v="9"/>
    <x v="4"/>
    <m/>
    <m/>
    <x v="35"/>
    <x v="6"/>
    <x v="15"/>
    <x v="7"/>
    <m/>
    <m/>
    <m/>
    <m/>
    <m/>
    <n v="0"/>
    <m/>
    <n v="0"/>
    <n v="0"/>
    <n v="0"/>
    <n v="0"/>
    <m/>
    <n v="0"/>
    <m/>
    <n v="0"/>
    <n v="0"/>
    <n v="0"/>
    <n v="0"/>
    <m/>
    <n v="0"/>
    <n v="0"/>
    <m/>
  </r>
  <r>
    <n v="4159"/>
    <x v="2"/>
    <x v="9"/>
    <x v="4"/>
    <m/>
    <m/>
    <x v="35"/>
    <x v="6"/>
    <x v="15"/>
    <x v="7"/>
    <m/>
    <m/>
    <m/>
    <m/>
    <m/>
    <n v="0"/>
    <m/>
    <n v="0"/>
    <n v="0"/>
    <n v="0"/>
    <n v="0"/>
    <m/>
    <n v="0"/>
    <m/>
    <n v="0"/>
    <n v="0"/>
    <n v="0"/>
    <n v="0"/>
    <m/>
    <n v="0"/>
    <n v="0"/>
    <m/>
  </r>
  <r>
    <n v="4160"/>
    <x v="2"/>
    <x v="9"/>
    <x v="4"/>
    <m/>
    <m/>
    <x v="35"/>
    <x v="6"/>
    <x v="15"/>
    <x v="7"/>
    <m/>
    <m/>
    <m/>
    <m/>
    <m/>
    <n v="0"/>
    <m/>
    <n v="0"/>
    <n v="0"/>
    <n v="0"/>
    <n v="0"/>
    <m/>
    <n v="0"/>
    <m/>
    <n v="0"/>
    <n v="0"/>
    <n v="0"/>
    <n v="0"/>
    <m/>
    <n v="0"/>
    <n v="0"/>
    <m/>
  </r>
  <r>
    <n v="4161"/>
    <x v="2"/>
    <x v="9"/>
    <x v="4"/>
    <m/>
    <m/>
    <x v="35"/>
    <x v="6"/>
    <x v="15"/>
    <x v="7"/>
    <m/>
    <m/>
    <m/>
    <m/>
    <m/>
    <n v="0"/>
    <m/>
    <n v="0"/>
    <n v="0"/>
    <n v="0"/>
    <n v="0"/>
    <m/>
    <n v="0"/>
    <m/>
    <n v="0"/>
    <n v="0"/>
    <n v="0"/>
    <n v="0"/>
    <m/>
    <n v="0"/>
    <n v="0"/>
    <m/>
  </r>
  <r>
    <n v="4162"/>
    <x v="2"/>
    <x v="9"/>
    <x v="4"/>
    <m/>
    <m/>
    <x v="35"/>
    <x v="6"/>
    <x v="15"/>
    <x v="7"/>
    <m/>
    <m/>
    <m/>
    <m/>
    <m/>
    <n v="0"/>
    <m/>
    <n v="0"/>
    <n v="0"/>
    <n v="0"/>
    <n v="0"/>
    <m/>
    <n v="0"/>
    <m/>
    <n v="0"/>
    <n v="0"/>
    <n v="0"/>
    <n v="0"/>
    <m/>
    <n v="0"/>
    <n v="0"/>
    <m/>
  </r>
  <r>
    <n v="4163"/>
    <x v="2"/>
    <x v="9"/>
    <x v="4"/>
    <m/>
    <m/>
    <x v="35"/>
    <x v="6"/>
    <x v="15"/>
    <x v="7"/>
    <m/>
    <m/>
    <m/>
    <m/>
    <m/>
    <n v="0"/>
    <m/>
    <n v="0"/>
    <n v="0"/>
    <n v="0"/>
    <n v="0"/>
    <m/>
    <n v="0"/>
    <m/>
    <n v="0"/>
    <n v="0"/>
    <n v="0"/>
    <n v="0"/>
    <m/>
    <n v="0"/>
    <n v="0"/>
    <m/>
  </r>
  <r>
    <n v="4164"/>
    <x v="2"/>
    <x v="9"/>
    <x v="4"/>
    <m/>
    <m/>
    <x v="35"/>
    <x v="6"/>
    <x v="15"/>
    <x v="7"/>
    <m/>
    <m/>
    <m/>
    <m/>
    <m/>
    <n v="0"/>
    <m/>
    <n v="0"/>
    <n v="0"/>
    <n v="0"/>
    <n v="0"/>
    <m/>
    <n v="0"/>
    <m/>
    <n v="0"/>
    <n v="0"/>
    <n v="0"/>
    <n v="0"/>
    <m/>
    <n v="0"/>
    <n v="0"/>
    <m/>
  </r>
  <r>
    <n v="4165"/>
    <x v="2"/>
    <x v="9"/>
    <x v="4"/>
    <m/>
    <m/>
    <x v="35"/>
    <x v="6"/>
    <x v="15"/>
    <x v="7"/>
    <m/>
    <m/>
    <m/>
    <m/>
    <m/>
    <n v="0"/>
    <m/>
    <n v="0"/>
    <n v="0"/>
    <n v="0"/>
    <n v="0"/>
    <m/>
    <n v="0"/>
    <m/>
    <n v="0"/>
    <n v="0"/>
    <n v="0"/>
    <n v="0"/>
    <m/>
    <n v="0"/>
    <n v="0"/>
    <m/>
  </r>
  <r>
    <n v="4166"/>
    <x v="2"/>
    <x v="9"/>
    <x v="4"/>
    <m/>
    <m/>
    <x v="35"/>
    <x v="6"/>
    <x v="15"/>
    <x v="7"/>
    <m/>
    <m/>
    <m/>
    <m/>
    <m/>
    <n v="0"/>
    <m/>
    <n v="0"/>
    <n v="0"/>
    <n v="0"/>
    <n v="0"/>
    <m/>
    <n v="0"/>
    <m/>
    <n v="0"/>
    <n v="0"/>
    <n v="0"/>
    <n v="0"/>
    <m/>
    <n v="0"/>
    <n v="0"/>
    <m/>
  </r>
  <r>
    <n v="4167"/>
    <x v="2"/>
    <x v="9"/>
    <x v="4"/>
    <m/>
    <m/>
    <x v="35"/>
    <x v="6"/>
    <x v="15"/>
    <x v="7"/>
    <m/>
    <m/>
    <m/>
    <m/>
    <m/>
    <n v="0"/>
    <m/>
    <n v="0"/>
    <n v="0"/>
    <n v="0"/>
    <n v="0"/>
    <m/>
    <n v="0"/>
    <m/>
    <n v="0"/>
    <n v="0"/>
    <n v="0"/>
    <n v="0"/>
    <m/>
    <n v="0"/>
    <n v="0"/>
    <m/>
  </r>
  <r>
    <n v="4168"/>
    <x v="2"/>
    <x v="9"/>
    <x v="4"/>
    <m/>
    <m/>
    <x v="35"/>
    <x v="6"/>
    <x v="15"/>
    <x v="7"/>
    <m/>
    <m/>
    <m/>
    <m/>
    <m/>
    <n v="0"/>
    <m/>
    <n v="0"/>
    <n v="0"/>
    <n v="0"/>
    <n v="0"/>
    <m/>
    <n v="0"/>
    <m/>
    <n v="0"/>
    <n v="0"/>
    <n v="0"/>
    <n v="0"/>
    <m/>
    <n v="0"/>
    <n v="0"/>
    <m/>
  </r>
  <r>
    <n v="4169"/>
    <x v="2"/>
    <x v="9"/>
    <x v="4"/>
    <m/>
    <m/>
    <x v="35"/>
    <x v="6"/>
    <x v="15"/>
    <x v="7"/>
    <m/>
    <m/>
    <m/>
    <m/>
    <m/>
    <n v="0"/>
    <m/>
    <n v="0"/>
    <n v="0"/>
    <n v="0"/>
    <n v="0"/>
    <m/>
    <n v="0"/>
    <m/>
    <n v="0"/>
    <n v="0"/>
    <n v="0"/>
    <n v="0"/>
    <m/>
    <n v="0"/>
    <n v="0"/>
    <m/>
  </r>
  <r>
    <n v="4170"/>
    <x v="2"/>
    <x v="9"/>
    <x v="4"/>
    <m/>
    <m/>
    <x v="35"/>
    <x v="6"/>
    <x v="15"/>
    <x v="7"/>
    <m/>
    <m/>
    <m/>
    <m/>
    <m/>
    <n v="0"/>
    <m/>
    <n v="0"/>
    <n v="0"/>
    <n v="0"/>
    <n v="0"/>
    <m/>
    <n v="0"/>
    <m/>
    <n v="0"/>
    <n v="0"/>
    <n v="0"/>
    <n v="0"/>
    <m/>
    <n v="0"/>
    <n v="0"/>
    <m/>
  </r>
  <r>
    <n v="4171"/>
    <x v="2"/>
    <x v="9"/>
    <x v="4"/>
    <m/>
    <m/>
    <x v="35"/>
    <x v="6"/>
    <x v="15"/>
    <x v="7"/>
    <m/>
    <m/>
    <m/>
    <m/>
    <m/>
    <n v="0"/>
    <m/>
    <n v="0"/>
    <n v="0"/>
    <n v="0"/>
    <n v="0"/>
    <m/>
    <n v="0"/>
    <m/>
    <n v="0"/>
    <n v="0"/>
    <n v="0"/>
    <n v="0"/>
    <m/>
    <n v="0"/>
    <n v="0"/>
    <m/>
  </r>
  <r>
    <n v="4172"/>
    <x v="2"/>
    <x v="9"/>
    <x v="4"/>
    <m/>
    <m/>
    <x v="35"/>
    <x v="6"/>
    <x v="15"/>
    <x v="7"/>
    <m/>
    <m/>
    <m/>
    <m/>
    <m/>
    <n v="0"/>
    <m/>
    <n v="0"/>
    <n v="0"/>
    <n v="0"/>
    <n v="0"/>
    <m/>
    <n v="0"/>
    <m/>
    <n v="0"/>
    <n v="0"/>
    <n v="0"/>
    <n v="0"/>
    <m/>
    <n v="0"/>
    <n v="0"/>
    <m/>
  </r>
  <r>
    <n v="4173"/>
    <x v="2"/>
    <x v="9"/>
    <x v="4"/>
    <m/>
    <m/>
    <x v="35"/>
    <x v="6"/>
    <x v="15"/>
    <x v="7"/>
    <m/>
    <m/>
    <m/>
    <m/>
    <m/>
    <n v="0"/>
    <m/>
    <n v="0"/>
    <n v="0"/>
    <n v="0"/>
    <n v="0"/>
    <m/>
    <n v="0"/>
    <m/>
    <n v="0"/>
    <n v="0"/>
    <n v="0"/>
    <n v="0"/>
    <m/>
    <n v="0"/>
    <n v="0"/>
    <m/>
  </r>
  <r>
    <n v="4174"/>
    <x v="2"/>
    <x v="9"/>
    <x v="4"/>
    <m/>
    <m/>
    <x v="35"/>
    <x v="6"/>
    <x v="15"/>
    <x v="7"/>
    <m/>
    <m/>
    <m/>
    <m/>
    <m/>
    <n v="0"/>
    <m/>
    <n v="0"/>
    <n v="0"/>
    <n v="0"/>
    <n v="0"/>
    <m/>
    <n v="0"/>
    <m/>
    <n v="0"/>
    <n v="0"/>
    <n v="0"/>
    <n v="0"/>
    <m/>
    <n v="0"/>
    <n v="0"/>
    <m/>
  </r>
  <r>
    <n v="4175"/>
    <x v="2"/>
    <x v="9"/>
    <x v="4"/>
    <m/>
    <m/>
    <x v="35"/>
    <x v="6"/>
    <x v="15"/>
    <x v="7"/>
    <m/>
    <m/>
    <m/>
    <m/>
    <m/>
    <n v="0"/>
    <m/>
    <n v="0"/>
    <n v="0"/>
    <n v="0"/>
    <n v="0"/>
    <m/>
    <n v="0"/>
    <m/>
    <n v="0"/>
    <n v="0"/>
    <n v="0"/>
    <n v="0"/>
    <m/>
    <n v="0"/>
    <n v="0"/>
    <m/>
  </r>
  <r>
    <n v="4176"/>
    <x v="2"/>
    <x v="9"/>
    <x v="4"/>
    <m/>
    <m/>
    <x v="35"/>
    <x v="6"/>
    <x v="15"/>
    <x v="7"/>
    <m/>
    <m/>
    <m/>
    <m/>
    <m/>
    <n v="0"/>
    <m/>
    <n v="0"/>
    <n v="0"/>
    <n v="0"/>
    <n v="0"/>
    <m/>
    <n v="0"/>
    <m/>
    <n v="0"/>
    <n v="0"/>
    <n v="0"/>
    <n v="0"/>
    <m/>
    <n v="0"/>
    <n v="0"/>
    <m/>
  </r>
  <r>
    <n v="4177"/>
    <x v="2"/>
    <x v="9"/>
    <x v="4"/>
    <m/>
    <m/>
    <x v="35"/>
    <x v="6"/>
    <x v="15"/>
    <x v="7"/>
    <m/>
    <m/>
    <m/>
    <m/>
    <m/>
    <n v="0"/>
    <m/>
    <n v="0"/>
    <n v="0"/>
    <n v="0"/>
    <n v="0"/>
    <m/>
    <n v="0"/>
    <m/>
    <n v="0"/>
    <n v="0"/>
    <n v="0"/>
    <n v="0"/>
    <m/>
    <n v="0"/>
    <n v="0"/>
    <m/>
  </r>
  <r>
    <n v="4178"/>
    <x v="2"/>
    <x v="9"/>
    <x v="4"/>
    <m/>
    <m/>
    <x v="35"/>
    <x v="6"/>
    <x v="15"/>
    <x v="7"/>
    <m/>
    <m/>
    <m/>
    <m/>
    <m/>
    <n v="0"/>
    <m/>
    <n v="0"/>
    <n v="0"/>
    <n v="0"/>
    <n v="0"/>
    <m/>
    <n v="0"/>
    <m/>
    <n v="0"/>
    <n v="0"/>
    <n v="0"/>
    <n v="0"/>
    <m/>
    <n v="0"/>
    <n v="0"/>
    <m/>
  </r>
  <r>
    <n v="4179"/>
    <x v="2"/>
    <x v="9"/>
    <x v="4"/>
    <m/>
    <m/>
    <x v="35"/>
    <x v="6"/>
    <x v="15"/>
    <x v="7"/>
    <m/>
    <m/>
    <m/>
    <m/>
    <m/>
    <n v="0"/>
    <m/>
    <n v="0"/>
    <n v="0"/>
    <n v="0"/>
    <n v="0"/>
    <m/>
    <n v="0"/>
    <m/>
    <n v="0"/>
    <n v="0"/>
    <n v="0"/>
    <n v="0"/>
    <m/>
    <n v="0"/>
    <n v="0"/>
    <m/>
  </r>
  <r>
    <n v="4180"/>
    <x v="2"/>
    <x v="9"/>
    <x v="4"/>
    <m/>
    <m/>
    <x v="35"/>
    <x v="6"/>
    <x v="15"/>
    <x v="7"/>
    <m/>
    <m/>
    <m/>
    <m/>
    <m/>
    <n v="0"/>
    <m/>
    <n v="0"/>
    <n v="0"/>
    <n v="0"/>
    <n v="0"/>
    <m/>
    <n v="0"/>
    <m/>
    <n v="0"/>
    <n v="0"/>
    <n v="0"/>
    <n v="0"/>
    <m/>
    <n v="0"/>
    <n v="0"/>
    <m/>
  </r>
  <r>
    <n v="4181"/>
    <x v="2"/>
    <x v="9"/>
    <x v="4"/>
    <m/>
    <m/>
    <x v="35"/>
    <x v="6"/>
    <x v="15"/>
    <x v="7"/>
    <m/>
    <m/>
    <m/>
    <m/>
    <m/>
    <n v="0"/>
    <m/>
    <n v="0"/>
    <n v="0"/>
    <n v="0"/>
    <n v="0"/>
    <m/>
    <n v="0"/>
    <m/>
    <n v="0"/>
    <n v="0"/>
    <n v="0"/>
    <n v="0"/>
    <m/>
    <n v="0"/>
    <n v="0"/>
    <m/>
  </r>
  <r>
    <n v="4182"/>
    <x v="2"/>
    <x v="9"/>
    <x v="4"/>
    <m/>
    <m/>
    <x v="35"/>
    <x v="6"/>
    <x v="15"/>
    <x v="7"/>
    <m/>
    <m/>
    <m/>
    <m/>
    <m/>
    <n v="0"/>
    <m/>
    <n v="0"/>
    <n v="0"/>
    <n v="0"/>
    <n v="0"/>
    <m/>
    <n v="0"/>
    <m/>
    <n v="0"/>
    <n v="0"/>
    <n v="0"/>
    <n v="0"/>
    <m/>
    <n v="0"/>
    <n v="0"/>
    <m/>
  </r>
  <r>
    <n v="4183"/>
    <x v="2"/>
    <x v="9"/>
    <x v="4"/>
    <m/>
    <m/>
    <x v="35"/>
    <x v="6"/>
    <x v="15"/>
    <x v="7"/>
    <m/>
    <m/>
    <m/>
    <m/>
    <m/>
    <n v="0"/>
    <m/>
    <n v="0"/>
    <n v="0"/>
    <n v="0"/>
    <n v="0"/>
    <m/>
    <n v="0"/>
    <m/>
    <n v="0"/>
    <n v="0"/>
    <n v="0"/>
    <n v="0"/>
    <m/>
    <n v="0"/>
    <n v="0"/>
    <m/>
  </r>
  <r>
    <n v="4184"/>
    <x v="2"/>
    <x v="9"/>
    <x v="4"/>
    <m/>
    <m/>
    <x v="35"/>
    <x v="6"/>
    <x v="15"/>
    <x v="7"/>
    <m/>
    <m/>
    <m/>
    <m/>
    <m/>
    <n v="0"/>
    <m/>
    <n v="0"/>
    <n v="0"/>
    <n v="0"/>
    <n v="0"/>
    <m/>
    <n v="0"/>
    <m/>
    <n v="0"/>
    <n v="0"/>
    <n v="0"/>
    <n v="0"/>
    <m/>
    <n v="0"/>
    <n v="0"/>
    <m/>
  </r>
  <r>
    <n v="4185"/>
    <x v="2"/>
    <x v="9"/>
    <x v="4"/>
    <m/>
    <m/>
    <x v="35"/>
    <x v="6"/>
    <x v="15"/>
    <x v="7"/>
    <m/>
    <m/>
    <m/>
    <m/>
    <m/>
    <n v="0"/>
    <m/>
    <n v="0"/>
    <n v="0"/>
    <n v="0"/>
    <n v="0"/>
    <m/>
    <n v="0"/>
    <m/>
    <n v="0"/>
    <n v="0"/>
    <n v="0"/>
    <n v="0"/>
    <m/>
    <n v="0"/>
    <n v="0"/>
    <m/>
  </r>
  <r>
    <n v="4186"/>
    <x v="2"/>
    <x v="9"/>
    <x v="4"/>
    <m/>
    <m/>
    <x v="35"/>
    <x v="6"/>
    <x v="15"/>
    <x v="7"/>
    <m/>
    <m/>
    <m/>
    <m/>
    <m/>
    <n v="0"/>
    <m/>
    <n v="0"/>
    <n v="0"/>
    <n v="0"/>
    <n v="0"/>
    <m/>
    <n v="0"/>
    <m/>
    <n v="0"/>
    <n v="0"/>
    <n v="0"/>
    <n v="0"/>
    <m/>
    <n v="0"/>
    <n v="0"/>
    <m/>
  </r>
  <r>
    <n v="4187"/>
    <x v="2"/>
    <x v="9"/>
    <x v="4"/>
    <m/>
    <m/>
    <x v="35"/>
    <x v="6"/>
    <x v="15"/>
    <x v="7"/>
    <m/>
    <m/>
    <m/>
    <m/>
    <m/>
    <n v="0"/>
    <m/>
    <n v="0"/>
    <n v="0"/>
    <n v="0"/>
    <n v="0"/>
    <m/>
    <n v="0"/>
    <m/>
    <n v="0"/>
    <n v="0"/>
    <n v="0"/>
    <n v="0"/>
    <m/>
    <n v="0"/>
    <n v="0"/>
    <m/>
  </r>
  <r>
    <n v="4188"/>
    <x v="2"/>
    <x v="9"/>
    <x v="4"/>
    <m/>
    <m/>
    <x v="35"/>
    <x v="6"/>
    <x v="15"/>
    <x v="7"/>
    <m/>
    <m/>
    <m/>
    <m/>
    <m/>
    <n v="0"/>
    <m/>
    <n v="0"/>
    <n v="0"/>
    <n v="0"/>
    <n v="0"/>
    <m/>
    <n v="0"/>
    <m/>
    <n v="0"/>
    <n v="0"/>
    <n v="0"/>
    <n v="0"/>
    <m/>
    <n v="0"/>
    <n v="0"/>
    <m/>
  </r>
  <r>
    <n v="4189"/>
    <x v="2"/>
    <x v="9"/>
    <x v="4"/>
    <m/>
    <m/>
    <x v="35"/>
    <x v="6"/>
    <x v="15"/>
    <x v="7"/>
    <m/>
    <m/>
    <m/>
    <m/>
    <m/>
    <n v="0"/>
    <m/>
    <n v="0"/>
    <n v="0"/>
    <n v="0"/>
    <n v="0"/>
    <m/>
    <n v="0"/>
    <m/>
    <n v="0"/>
    <n v="0"/>
    <n v="0"/>
    <n v="0"/>
    <m/>
    <n v="0"/>
    <n v="0"/>
    <m/>
  </r>
  <r>
    <n v="4190"/>
    <x v="2"/>
    <x v="9"/>
    <x v="4"/>
    <m/>
    <m/>
    <x v="35"/>
    <x v="6"/>
    <x v="15"/>
    <x v="7"/>
    <m/>
    <m/>
    <m/>
    <m/>
    <m/>
    <n v="0"/>
    <m/>
    <n v="0"/>
    <n v="0"/>
    <n v="0"/>
    <n v="0"/>
    <m/>
    <n v="0"/>
    <m/>
    <n v="0"/>
    <n v="0"/>
    <n v="0"/>
    <n v="0"/>
    <m/>
    <n v="0"/>
    <n v="0"/>
    <m/>
  </r>
  <r>
    <n v="4191"/>
    <x v="2"/>
    <x v="9"/>
    <x v="4"/>
    <m/>
    <m/>
    <x v="35"/>
    <x v="6"/>
    <x v="15"/>
    <x v="7"/>
    <m/>
    <m/>
    <m/>
    <m/>
    <m/>
    <n v="0"/>
    <m/>
    <n v="0"/>
    <n v="0"/>
    <n v="0"/>
    <n v="0"/>
    <m/>
    <n v="0"/>
    <m/>
    <n v="0"/>
    <n v="0"/>
    <n v="0"/>
    <n v="0"/>
    <m/>
    <n v="0"/>
    <n v="0"/>
    <m/>
  </r>
  <r>
    <n v="4192"/>
    <x v="2"/>
    <x v="9"/>
    <x v="4"/>
    <m/>
    <m/>
    <x v="35"/>
    <x v="6"/>
    <x v="15"/>
    <x v="7"/>
    <m/>
    <m/>
    <m/>
    <m/>
    <m/>
    <n v="0"/>
    <m/>
    <n v="0"/>
    <n v="0"/>
    <n v="0"/>
    <n v="0"/>
    <m/>
    <n v="0"/>
    <m/>
    <n v="0"/>
    <n v="0"/>
    <n v="0"/>
    <n v="0"/>
    <m/>
    <n v="0"/>
    <n v="0"/>
    <m/>
  </r>
  <r>
    <n v="4193"/>
    <x v="2"/>
    <x v="9"/>
    <x v="4"/>
    <m/>
    <m/>
    <x v="35"/>
    <x v="6"/>
    <x v="15"/>
    <x v="7"/>
    <m/>
    <m/>
    <m/>
    <m/>
    <m/>
    <n v="0"/>
    <m/>
    <n v="0"/>
    <n v="0"/>
    <n v="0"/>
    <n v="0"/>
    <m/>
    <n v="0"/>
    <m/>
    <n v="0"/>
    <n v="0"/>
    <n v="0"/>
    <n v="0"/>
    <m/>
    <n v="0"/>
    <n v="0"/>
    <m/>
  </r>
  <r>
    <n v="4194"/>
    <x v="2"/>
    <x v="9"/>
    <x v="4"/>
    <m/>
    <m/>
    <x v="35"/>
    <x v="6"/>
    <x v="15"/>
    <x v="7"/>
    <m/>
    <m/>
    <m/>
    <m/>
    <m/>
    <n v="0"/>
    <m/>
    <n v="0"/>
    <n v="0"/>
    <n v="0"/>
    <n v="0"/>
    <m/>
    <n v="0"/>
    <m/>
    <n v="0"/>
    <n v="0"/>
    <n v="0"/>
    <n v="0"/>
    <m/>
    <n v="0"/>
    <n v="0"/>
    <m/>
  </r>
  <r>
    <n v="4195"/>
    <x v="2"/>
    <x v="9"/>
    <x v="4"/>
    <m/>
    <m/>
    <x v="35"/>
    <x v="6"/>
    <x v="15"/>
    <x v="7"/>
    <m/>
    <m/>
    <m/>
    <m/>
    <m/>
    <n v="0"/>
    <m/>
    <n v="0"/>
    <n v="0"/>
    <n v="0"/>
    <n v="0"/>
    <m/>
    <n v="0"/>
    <m/>
    <n v="0"/>
    <n v="0"/>
    <n v="0"/>
    <n v="0"/>
    <m/>
    <n v="0"/>
    <n v="0"/>
    <m/>
  </r>
  <r>
    <n v="4196"/>
    <x v="2"/>
    <x v="9"/>
    <x v="4"/>
    <m/>
    <m/>
    <x v="35"/>
    <x v="6"/>
    <x v="15"/>
    <x v="7"/>
    <m/>
    <m/>
    <m/>
    <m/>
    <m/>
    <n v="0"/>
    <m/>
    <n v="0"/>
    <n v="0"/>
    <n v="0"/>
    <n v="0"/>
    <m/>
    <n v="0"/>
    <m/>
    <n v="0"/>
    <n v="0"/>
    <n v="0"/>
    <n v="0"/>
    <m/>
    <n v="0"/>
    <n v="0"/>
    <m/>
  </r>
  <r>
    <n v="4197"/>
    <x v="2"/>
    <x v="9"/>
    <x v="4"/>
    <m/>
    <m/>
    <x v="35"/>
    <x v="6"/>
    <x v="15"/>
    <x v="7"/>
    <m/>
    <m/>
    <m/>
    <m/>
    <m/>
    <n v="0"/>
    <m/>
    <n v="0"/>
    <n v="0"/>
    <n v="0"/>
    <n v="0"/>
    <m/>
    <n v="0"/>
    <m/>
    <n v="0"/>
    <n v="0"/>
    <n v="0"/>
    <n v="0"/>
    <m/>
    <n v="0"/>
    <n v="0"/>
    <m/>
  </r>
  <r>
    <n v="4198"/>
    <x v="2"/>
    <x v="9"/>
    <x v="4"/>
    <m/>
    <m/>
    <x v="35"/>
    <x v="6"/>
    <x v="15"/>
    <x v="7"/>
    <m/>
    <m/>
    <m/>
    <m/>
    <m/>
    <n v="0"/>
    <m/>
    <n v="0"/>
    <n v="0"/>
    <n v="0"/>
    <n v="0"/>
    <m/>
    <n v="0"/>
    <m/>
    <n v="0"/>
    <n v="0"/>
    <n v="0"/>
    <n v="0"/>
    <m/>
    <n v="0"/>
    <n v="0"/>
    <m/>
  </r>
  <r>
    <n v="4199"/>
    <x v="2"/>
    <x v="9"/>
    <x v="4"/>
    <m/>
    <m/>
    <x v="35"/>
    <x v="6"/>
    <x v="15"/>
    <x v="7"/>
    <m/>
    <m/>
    <m/>
    <m/>
    <m/>
    <n v="0"/>
    <m/>
    <n v="0"/>
    <n v="0"/>
    <n v="0"/>
    <n v="0"/>
    <m/>
    <n v="0"/>
    <m/>
    <n v="0"/>
    <n v="0"/>
    <n v="0"/>
    <n v="0"/>
    <m/>
    <n v="0"/>
    <n v="0"/>
    <m/>
  </r>
  <r>
    <n v="4200"/>
    <x v="2"/>
    <x v="9"/>
    <x v="4"/>
    <m/>
    <m/>
    <x v="35"/>
    <x v="6"/>
    <x v="15"/>
    <x v="7"/>
    <m/>
    <m/>
    <m/>
    <m/>
    <m/>
    <n v="0"/>
    <m/>
    <n v="0"/>
    <n v="0"/>
    <n v="0"/>
    <n v="0"/>
    <m/>
    <n v="0"/>
    <m/>
    <n v="0"/>
    <n v="0"/>
    <n v="0"/>
    <n v="0"/>
    <m/>
    <n v="0"/>
    <n v="0"/>
    <m/>
  </r>
  <r>
    <n v="4201"/>
    <x v="2"/>
    <x v="9"/>
    <x v="4"/>
    <m/>
    <m/>
    <x v="35"/>
    <x v="6"/>
    <x v="15"/>
    <x v="7"/>
    <m/>
    <m/>
    <m/>
    <m/>
    <m/>
    <n v="0"/>
    <m/>
    <n v="0"/>
    <n v="0"/>
    <n v="0"/>
    <n v="0"/>
    <m/>
    <n v="0"/>
    <m/>
    <n v="0"/>
    <n v="0"/>
    <n v="0"/>
    <n v="0"/>
    <m/>
    <n v="0"/>
    <n v="0"/>
    <m/>
  </r>
  <r>
    <n v="4202"/>
    <x v="2"/>
    <x v="9"/>
    <x v="4"/>
    <m/>
    <m/>
    <x v="35"/>
    <x v="6"/>
    <x v="15"/>
    <x v="7"/>
    <m/>
    <m/>
    <m/>
    <m/>
    <m/>
    <n v="0"/>
    <m/>
    <n v="0"/>
    <n v="0"/>
    <n v="0"/>
    <n v="0"/>
    <m/>
    <n v="0"/>
    <m/>
    <n v="0"/>
    <n v="0"/>
    <n v="0"/>
    <n v="0"/>
    <m/>
    <n v="0"/>
    <n v="0"/>
    <m/>
  </r>
  <r>
    <n v="4203"/>
    <x v="2"/>
    <x v="9"/>
    <x v="4"/>
    <m/>
    <m/>
    <x v="35"/>
    <x v="6"/>
    <x v="15"/>
    <x v="7"/>
    <m/>
    <m/>
    <m/>
    <m/>
    <m/>
    <n v="0"/>
    <m/>
    <n v="0"/>
    <n v="0"/>
    <n v="0"/>
    <n v="0"/>
    <m/>
    <n v="0"/>
    <m/>
    <n v="0"/>
    <n v="0"/>
    <n v="0"/>
    <n v="0"/>
    <m/>
    <n v="0"/>
    <n v="0"/>
    <m/>
  </r>
  <r>
    <n v="4204"/>
    <x v="2"/>
    <x v="9"/>
    <x v="4"/>
    <m/>
    <m/>
    <x v="35"/>
    <x v="6"/>
    <x v="15"/>
    <x v="7"/>
    <m/>
    <m/>
    <m/>
    <m/>
    <m/>
    <n v="0"/>
    <m/>
    <n v="0"/>
    <n v="0"/>
    <n v="0"/>
    <n v="0"/>
    <m/>
    <n v="0"/>
    <m/>
    <n v="0"/>
    <n v="0"/>
    <n v="0"/>
    <n v="0"/>
    <m/>
    <n v="0"/>
    <n v="0"/>
    <m/>
  </r>
  <r>
    <n v="4205"/>
    <x v="2"/>
    <x v="9"/>
    <x v="4"/>
    <m/>
    <m/>
    <x v="35"/>
    <x v="6"/>
    <x v="15"/>
    <x v="7"/>
    <m/>
    <m/>
    <m/>
    <m/>
    <m/>
    <n v="0"/>
    <m/>
    <n v="0"/>
    <n v="0"/>
    <n v="0"/>
    <n v="0"/>
    <m/>
    <n v="0"/>
    <m/>
    <n v="0"/>
    <n v="0"/>
    <n v="0"/>
    <n v="0"/>
    <m/>
    <n v="0"/>
    <n v="0"/>
    <m/>
  </r>
  <r>
    <n v="4206"/>
    <x v="2"/>
    <x v="9"/>
    <x v="4"/>
    <m/>
    <m/>
    <x v="35"/>
    <x v="6"/>
    <x v="15"/>
    <x v="7"/>
    <m/>
    <m/>
    <m/>
    <m/>
    <m/>
    <n v="0"/>
    <m/>
    <n v="0"/>
    <n v="0"/>
    <n v="0"/>
    <n v="0"/>
    <m/>
    <n v="0"/>
    <m/>
    <n v="0"/>
    <n v="0"/>
    <n v="0"/>
    <n v="0"/>
    <m/>
    <n v="0"/>
    <n v="0"/>
    <m/>
  </r>
  <r>
    <n v="4207"/>
    <x v="2"/>
    <x v="9"/>
    <x v="4"/>
    <m/>
    <m/>
    <x v="35"/>
    <x v="6"/>
    <x v="15"/>
    <x v="7"/>
    <m/>
    <m/>
    <m/>
    <m/>
    <m/>
    <n v="0"/>
    <m/>
    <n v="0"/>
    <n v="0"/>
    <n v="0"/>
    <n v="0"/>
    <m/>
    <n v="0"/>
    <m/>
    <n v="0"/>
    <n v="0"/>
    <n v="0"/>
    <n v="0"/>
    <m/>
    <n v="0"/>
    <n v="0"/>
    <m/>
  </r>
  <r>
    <n v="4208"/>
    <x v="2"/>
    <x v="9"/>
    <x v="4"/>
    <m/>
    <m/>
    <x v="35"/>
    <x v="6"/>
    <x v="15"/>
    <x v="7"/>
    <m/>
    <m/>
    <m/>
    <m/>
    <m/>
    <n v="0"/>
    <m/>
    <n v="0"/>
    <n v="0"/>
    <n v="0"/>
    <n v="0"/>
    <m/>
    <n v="0"/>
    <m/>
    <n v="0"/>
    <n v="0"/>
    <n v="0"/>
    <n v="0"/>
    <m/>
    <n v="0"/>
    <n v="0"/>
    <m/>
  </r>
  <r>
    <n v="4209"/>
    <x v="2"/>
    <x v="9"/>
    <x v="4"/>
    <m/>
    <m/>
    <x v="35"/>
    <x v="6"/>
    <x v="15"/>
    <x v="7"/>
    <m/>
    <m/>
    <m/>
    <m/>
    <m/>
    <n v="0"/>
    <m/>
    <n v="0"/>
    <n v="0"/>
    <n v="0"/>
    <n v="0"/>
    <m/>
    <n v="0"/>
    <m/>
    <n v="0"/>
    <n v="0"/>
    <n v="0"/>
    <n v="0"/>
    <m/>
    <n v="0"/>
    <n v="0"/>
    <m/>
  </r>
  <r>
    <n v="4210"/>
    <x v="2"/>
    <x v="9"/>
    <x v="4"/>
    <m/>
    <m/>
    <x v="35"/>
    <x v="6"/>
    <x v="15"/>
    <x v="7"/>
    <m/>
    <m/>
    <m/>
    <m/>
    <m/>
    <n v="0"/>
    <m/>
    <n v="0"/>
    <n v="0"/>
    <n v="0"/>
    <n v="0"/>
    <m/>
    <n v="0"/>
    <m/>
    <n v="0"/>
    <n v="0"/>
    <n v="0"/>
    <n v="0"/>
    <m/>
    <n v="0"/>
    <n v="0"/>
    <m/>
  </r>
  <r>
    <n v="4211"/>
    <x v="2"/>
    <x v="9"/>
    <x v="4"/>
    <m/>
    <m/>
    <x v="35"/>
    <x v="6"/>
    <x v="15"/>
    <x v="7"/>
    <m/>
    <m/>
    <m/>
    <m/>
    <m/>
    <n v="0"/>
    <m/>
    <n v="0"/>
    <n v="0"/>
    <n v="0"/>
    <n v="0"/>
    <m/>
    <n v="0"/>
    <m/>
    <n v="0"/>
    <n v="0"/>
    <n v="0"/>
    <n v="0"/>
    <m/>
    <n v="0"/>
    <n v="0"/>
    <m/>
  </r>
  <r>
    <n v="4212"/>
    <x v="2"/>
    <x v="9"/>
    <x v="4"/>
    <m/>
    <m/>
    <x v="35"/>
    <x v="6"/>
    <x v="15"/>
    <x v="7"/>
    <m/>
    <m/>
    <m/>
    <m/>
    <m/>
    <n v="0"/>
    <m/>
    <n v="0"/>
    <n v="0"/>
    <n v="0"/>
    <n v="0"/>
    <m/>
    <n v="0"/>
    <m/>
    <n v="0"/>
    <n v="0"/>
    <n v="0"/>
    <n v="0"/>
    <m/>
    <n v="0"/>
    <n v="0"/>
    <m/>
  </r>
  <r>
    <n v="4213"/>
    <x v="2"/>
    <x v="9"/>
    <x v="4"/>
    <m/>
    <m/>
    <x v="35"/>
    <x v="6"/>
    <x v="15"/>
    <x v="7"/>
    <m/>
    <m/>
    <m/>
    <m/>
    <m/>
    <n v="0"/>
    <m/>
    <n v="0"/>
    <n v="0"/>
    <n v="0"/>
    <n v="0"/>
    <m/>
    <n v="0"/>
    <m/>
    <n v="0"/>
    <n v="0"/>
    <n v="0"/>
    <n v="0"/>
    <m/>
    <n v="0"/>
    <n v="0"/>
    <m/>
  </r>
  <r>
    <n v="4214"/>
    <x v="2"/>
    <x v="9"/>
    <x v="4"/>
    <m/>
    <m/>
    <x v="35"/>
    <x v="6"/>
    <x v="15"/>
    <x v="7"/>
    <m/>
    <m/>
    <m/>
    <m/>
    <m/>
    <n v="0"/>
    <m/>
    <n v="0"/>
    <n v="0"/>
    <n v="0"/>
    <n v="0"/>
    <m/>
    <n v="0"/>
    <m/>
    <n v="0"/>
    <n v="0"/>
    <n v="0"/>
    <n v="0"/>
    <m/>
    <n v="0"/>
    <n v="0"/>
    <m/>
  </r>
  <r>
    <n v="4215"/>
    <x v="2"/>
    <x v="9"/>
    <x v="4"/>
    <m/>
    <m/>
    <x v="35"/>
    <x v="6"/>
    <x v="15"/>
    <x v="7"/>
    <m/>
    <m/>
    <m/>
    <m/>
    <m/>
    <n v="0"/>
    <m/>
    <n v="0"/>
    <n v="0"/>
    <n v="0"/>
    <n v="0"/>
    <m/>
    <n v="0"/>
    <m/>
    <n v="0"/>
    <n v="0"/>
    <n v="0"/>
    <n v="0"/>
    <m/>
    <n v="0"/>
    <n v="0"/>
    <m/>
  </r>
  <r>
    <n v="4216"/>
    <x v="2"/>
    <x v="9"/>
    <x v="4"/>
    <m/>
    <m/>
    <x v="35"/>
    <x v="6"/>
    <x v="15"/>
    <x v="7"/>
    <m/>
    <m/>
    <m/>
    <m/>
    <m/>
    <n v="0"/>
    <m/>
    <n v="0"/>
    <n v="0"/>
    <n v="0"/>
    <n v="0"/>
    <m/>
    <n v="0"/>
    <m/>
    <n v="0"/>
    <n v="0"/>
    <n v="0"/>
    <n v="0"/>
    <m/>
    <n v="0"/>
    <n v="0"/>
    <m/>
  </r>
  <r>
    <n v="4217"/>
    <x v="2"/>
    <x v="9"/>
    <x v="4"/>
    <m/>
    <m/>
    <x v="35"/>
    <x v="6"/>
    <x v="15"/>
    <x v="7"/>
    <m/>
    <m/>
    <m/>
    <m/>
    <m/>
    <n v="0"/>
    <m/>
    <n v="0"/>
    <n v="0"/>
    <n v="0"/>
    <n v="0"/>
    <m/>
    <n v="0"/>
    <m/>
    <n v="0"/>
    <n v="0"/>
    <n v="0"/>
    <n v="0"/>
    <m/>
    <n v="0"/>
    <n v="0"/>
    <m/>
  </r>
  <r>
    <n v="4218"/>
    <x v="2"/>
    <x v="9"/>
    <x v="4"/>
    <m/>
    <m/>
    <x v="35"/>
    <x v="6"/>
    <x v="15"/>
    <x v="7"/>
    <m/>
    <m/>
    <m/>
    <m/>
    <m/>
    <n v="0"/>
    <m/>
    <n v="0"/>
    <n v="0"/>
    <n v="0"/>
    <n v="0"/>
    <m/>
    <n v="0"/>
    <m/>
    <n v="0"/>
    <n v="0"/>
    <n v="0"/>
    <n v="0"/>
    <m/>
    <n v="0"/>
    <n v="0"/>
    <m/>
  </r>
  <r>
    <n v="4219"/>
    <x v="2"/>
    <x v="9"/>
    <x v="4"/>
    <m/>
    <m/>
    <x v="35"/>
    <x v="6"/>
    <x v="15"/>
    <x v="7"/>
    <m/>
    <m/>
    <m/>
    <m/>
    <m/>
    <n v="0"/>
    <m/>
    <n v="0"/>
    <n v="0"/>
    <n v="0"/>
    <n v="0"/>
    <m/>
    <n v="0"/>
    <m/>
    <n v="0"/>
    <n v="0"/>
    <n v="0"/>
    <n v="0"/>
    <m/>
    <n v="0"/>
    <n v="0"/>
    <m/>
  </r>
  <r>
    <n v="4220"/>
    <x v="2"/>
    <x v="9"/>
    <x v="4"/>
    <m/>
    <m/>
    <x v="35"/>
    <x v="6"/>
    <x v="15"/>
    <x v="7"/>
    <m/>
    <m/>
    <m/>
    <m/>
    <m/>
    <n v="0"/>
    <m/>
    <n v="0"/>
    <n v="0"/>
    <n v="0"/>
    <n v="0"/>
    <m/>
    <n v="0"/>
    <m/>
    <n v="0"/>
    <n v="0"/>
    <n v="0"/>
    <n v="0"/>
    <m/>
    <n v="0"/>
    <n v="0"/>
    <m/>
  </r>
  <r>
    <n v="4221"/>
    <x v="2"/>
    <x v="9"/>
    <x v="4"/>
    <m/>
    <m/>
    <x v="35"/>
    <x v="6"/>
    <x v="15"/>
    <x v="7"/>
    <m/>
    <m/>
    <m/>
    <m/>
    <m/>
    <n v="0"/>
    <m/>
    <n v="0"/>
    <n v="0"/>
    <n v="0"/>
    <n v="0"/>
    <m/>
    <n v="0"/>
    <m/>
    <n v="0"/>
    <n v="0"/>
    <n v="0"/>
    <n v="0"/>
    <m/>
    <n v="0"/>
    <n v="0"/>
    <m/>
  </r>
  <r>
    <n v="4222"/>
    <x v="2"/>
    <x v="9"/>
    <x v="4"/>
    <m/>
    <m/>
    <x v="35"/>
    <x v="6"/>
    <x v="15"/>
    <x v="7"/>
    <m/>
    <m/>
    <m/>
    <m/>
    <m/>
    <n v="0"/>
    <m/>
    <n v="0"/>
    <n v="0"/>
    <n v="0"/>
    <n v="0"/>
    <m/>
    <n v="0"/>
    <m/>
    <n v="0"/>
    <n v="0"/>
    <n v="0"/>
    <n v="0"/>
    <m/>
    <n v="0"/>
    <n v="0"/>
    <m/>
  </r>
  <r>
    <n v="4223"/>
    <x v="2"/>
    <x v="9"/>
    <x v="4"/>
    <m/>
    <m/>
    <x v="35"/>
    <x v="6"/>
    <x v="15"/>
    <x v="7"/>
    <m/>
    <m/>
    <m/>
    <m/>
    <m/>
    <n v="0"/>
    <m/>
    <n v="0"/>
    <n v="0"/>
    <n v="0"/>
    <n v="0"/>
    <m/>
    <n v="0"/>
    <m/>
    <n v="0"/>
    <n v="0"/>
    <n v="0"/>
    <n v="0"/>
    <m/>
    <n v="0"/>
    <n v="0"/>
    <m/>
  </r>
  <r>
    <n v="4224"/>
    <x v="2"/>
    <x v="9"/>
    <x v="4"/>
    <m/>
    <m/>
    <x v="35"/>
    <x v="6"/>
    <x v="15"/>
    <x v="7"/>
    <m/>
    <m/>
    <m/>
    <m/>
    <m/>
    <n v="0"/>
    <m/>
    <n v="0"/>
    <n v="0"/>
    <n v="0"/>
    <n v="0"/>
    <m/>
    <n v="0"/>
    <m/>
    <n v="0"/>
    <n v="0"/>
    <n v="0"/>
    <n v="0"/>
    <m/>
    <n v="0"/>
    <n v="0"/>
    <m/>
  </r>
  <r>
    <n v="4225"/>
    <x v="2"/>
    <x v="9"/>
    <x v="4"/>
    <m/>
    <m/>
    <x v="35"/>
    <x v="6"/>
    <x v="15"/>
    <x v="7"/>
    <m/>
    <m/>
    <m/>
    <m/>
    <m/>
    <n v="0"/>
    <m/>
    <n v="0"/>
    <n v="0"/>
    <n v="0"/>
    <n v="0"/>
    <m/>
    <n v="0"/>
    <m/>
    <n v="0"/>
    <n v="0"/>
    <n v="0"/>
    <n v="0"/>
    <m/>
    <n v="0"/>
    <n v="0"/>
    <m/>
  </r>
  <r>
    <n v="4226"/>
    <x v="2"/>
    <x v="9"/>
    <x v="4"/>
    <m/>
    <m/>
    <x v="35"/>
    <x v="6"/>
    <x v="15"/>
    <x v="7"/>
    <m/>
    <m/>
    <m/>
    <m/>
    <m/>
    <n v="0"/>
    <m/>
    <n v="0"/>
    <n v="0"/>
    <n v="0"/>
    <n v="0"/>
    <m/>
    <n v="0"/>
    <m/>
    <n v="0"/>
    <n v="0"/>
    <n v="0"/>
    <n v="0"/>
    <m/>
    <n v="0"/>
    <n v="0"/>
    <m/>
  </r>
  <r>
    <n v="4227"/>
    <x v="2"/>
    <x v="9"/>
    <x v="4"/>
    <m/>
    <m/>
    <x v="35"/>
    <x v="6"/>
    <x v="15"/>
    <x v="7"/>
    <m/>
    <m/>
    <m/>
    <m/>
    <m/>
    <n v="0"/>
    <m/>
    <n v="0"/>
    <n v="0"/>
    <n v="0"/>
    <n v="0"/>
    <m/>
    <n v="0"/>
    <m/>
    <n v="0"/>
    <n v="0"/>
    <n v="0"/>
    <n v="0"/>
    <m/>
    <n v="0"/>
    <n v="0"/>
    <m/>
  </r>
  <r>
    <n v="4228"/>
    <x v="2"/>
    <x v="9"/>
    <x v="4"/>
    <m/>
    <m/>
    <x v="35"/>
    <x v="6"/>
    <x v="15"/>
    <x v="7"/>
    <m/>
    <m/>
    <m/>
    <m/>
    <m/>
    <n v="0"/>
    <m/>
    <n v="0"/>
    <n v="0"/>
    <n v="0"/>
    <n v="0"/>
    <m/>
    <n v="0"/>
    <m/>
    <n v="0"/>
    <n v="0"/>
    <n v="0"/>
    <n v="0"/>
    <m/>
    <n v="0"/>
    <n v="0"/>
    <m/>
  </r>
  <r>
    <n v="4229"/>
    <x v="2"/>
    <x v="9"/>
    <x v="4"/>
    <m/>
    <m/>
    <x v="35"/>
    <x v="6"/>
    <x v="15"/>
    <x v="7"/>
    <m/>
    <m/>
    <m/>
    <m/>
    <m/>
    <n v="0"/>
    <m/>
    <n v="0"/>
    <n v="0"/>
    <n v="0"/>
    <n v="0"/>
    <m/>
    <n v="0"/>
    <m/>
    <n v="0"/>
    <n v="0"/>
    <n v="0"/>
    <n v="0"/>
    <m/>
    <n v="0"/>
    <n v="0"/>
    <m/>
  </r>
  <r>
    <n v="4230"/>
    <x v="2"/>
    <x v="9"/>
    <x v="4"/>
    <m/>
    <m/>
    <x v="35"/>
    <x v="6"/>
    <x v="15"/>
    <x v="7"/>
    <m/>
    <m/>
    <m/>
    <m/>
    <m/>
    <n v="0"/>
    <m/>
    <n v="0"/>
    <n v="0"/>
    <n v="0"/>
    <n v="0"/>
    <m/>
    <n v="0"/>
    <m/>
    <n v="0"/>
    <n v="0"/>
    <n v="0"/>
    <n v="0"/>
    <m/>
    <n v="0"/>
    <n v="0"/>
    <m/>
  </r>
  <r>
    <n v="4231"/>
    <x v="2"/>
    <x v="9"/>
    <x v="4"/>
    <m/>
    <m/>
    <x v="35"/>
    <x v="6"/>
    <x v="15"/>
    <x v="7"/>
    <m/>
    <m/>
    <m/>
    <m/>
    <m/>
    <n v="0"/>
    <m/>
    <n v="0"/>
    <n v="0"/>
    <n v="0"/>
    <n v="0"/>
    <m/>
    <n v="0"/>
    <m/>
    <n v="0"/>
    <n v="0"/>
    <n v="0"/>
    <n v="0"/>
    <m/>
    <n v="0"/>
    <n v="0"/>
    <m/>
  </r>
  <r>
    <n v="4232"/>
    <x v="2"/>
    <x v="9"/>
    <x v="4"/>
    <m/>
    <m/>
    <x v="35"/>
    <x v="6"/>
    <x v="15"/>
    <x v="7"/>
    <m/>
    <m/>
    <m/>
    <m/>
    <m/>
    <n v="0"/>
    <m/>
    <n v="0"/>
    <n v="0"/>
    <n v="0"/>
    <n v="0"/>
    <m/>
    <n v="0"/>
    <m/>
    <n v="0"/>
    <n v="0"/>
    <n v="0"/>
    <n v="0"/>
    <m/>
    <n v="0"/>
    <n v="0"/>
    <m/>
  </r>
  <r>
    <n v="4233"/>
    <x v="2"/>
    <x v="9"/>
    <x v="4"/>
    <m/>
    <m/>
    <x v="35"/>
    <x v="6"/>
    <x v="15"/>
    <x v="7"/>
    <m/>
    <m/>
    <m/>
    <m/>
    <m/>
    <n v="0"/>
    <m/>
    <n v="0"/>
    <n v="0"/>
    <n v="0"/>
    <n v="0"/>
    <m/>
    <n v="0"/>
    <m/>
    <n v="0"/>
    <n v="0"/>
    <n v="0"/>
    <n v="0"/>
    <m/>
    <n v="0"/>
    <n v="0"/>
    <m/>
  </r>
  <r>
    <n v="4234"/>
    <x v="2"/>
    <x v="9"/>
    <x v="4"/>
    <m/>
    <m/>
    <x v="35"/>
    <x v="6"/>
    <x v="15"/>
    <x v="7"/>
    <m/>
    <m/>
    <m/>
    <m/>
    <m/>
    <n v="0"/>
    <m/>
    <n v="0"/>
    <n v="0"/>
    <n v="0"/>
    <n v="0"/>
    <m/>
    <n v="0"/>
    <m/>
    <n v="0"/>
    <n v="0"/>
    <n v="0"/>
    <n v="0"/>
    <m/>
    <n v="0"/>
    <n v="0"/>
    <m/>
  </r>
  <r>
    <n v="4235"/>
    <x v="2"/>
    <x v="9"/>
    <x v="4"/>
    <m/>
    <m/>
    <x v="35"/>
    <x v="6"/>
    <x v="15"/>
    <x v="7"/>
    <m/>
    <m/>
    <m/>
    <m/>
    <m/>
    <n v="0"/>
    <m/>
    <n v="0"/>
    <n v="0"/>
    <n v="0"/>
    <n v="0"/>
    <m/>
    <n v="0"/>
    <m/>
    <n v="0"/>
    <n v="0"/>
    <n v="0"/>
    <n v="0"/>
    <m/>
    <n v="0"/>
    <n v="0"/>
    <m/>
  </r>
  <r>
    <n v="4236"/>
    <x v="2"/>
    <x v="9"/>
    <x v="4"/>
    <m/>
    <m/>
    <x v="35"/>
    <x v="6"/>
    <x v="15"/>
    <x v="7"/>
    <m/>
    <m/>
    <m/>
    <m/>
    <m/>
    <n v="0"/>
    <m/>
    <n v="0"/>
    <n v="0"/>
    <n v="0"/>
    <n v="0"/>
    <m/>
    <n v="0"/>
    <m/>
    <n v="0"/>
    <n v="0"/>
    <n v="0"/>
    <n v="0"/>
    <m/>
    <n v="0"/>
    <n v="0"/>
    <m/>
  </r>
  <r>
    <n v="4237"/>
    <x v="2"/>
    <x v="9"/>
    <x v="4"/>
    <m/>
    <m/>
    <x v="35"/>
    <x v="6"/>
    <x v="15"/>
    <x v="7"/>
    <m/>
    <m/>
    <m/>
    <m/>
    <m/>
    <n v="0"/>
    <m/>
    <n v="0"/>
    <n v="0"/>
    <n v="0"/>
    <n v="0"/>
    <m/>
    <n v="0"/>
    <m/>
    <n v="0"/>
    <n v="0"/>
    <n v="0"/>
    <n v="0"/>
    <m/>
    <n v="0"/>
    <n v="0"/>
    <m/>
  </r>
  <r>
    <n v="4238"/>
    <x v="2"/>
    <x v="9"/>
    <x v="4"/>
    <m/>
    <m/>
    <x v="35"/>
    <x v="6"/>
    <x v="15"/>
    <x v="7"/>
    <m/>
    <m/>
    <m/>
    <m/>
    <m/>
    <n v="0"/>
    <m/>
    <n v="0"/>
    <n v="0"/>
    <n v="0"/>
    <n v="0"/>
    <m/>
    <n v="0"/>
    <m/>
    <n v="0"/>
    <n v="0"/>
    <n v="0"/>
    <n v="0"/>
    <m/>
    <n v="0"/>
    <n v="0"/>
    <m/>
  </r>
  <r>
    <n v="4239"/>
    <x v="2"/>
    <x v="9"/>
    <x v="4"/>
    <m/>
    <m/>
    <x v="35"/>
    <x v="6"/>
    <x v="15"/>
    <x v="7"/>
    <m/>
    <m/>
    <m/>
    <m/>
    <m/>
    <n v="0"/>
    <m/>
    <n v="0"/>
    <n v="0"/>
    <n v="0"/>
    <n v="0"/>
    <m/>
    <n v="0"/>
    <m/>
    <n v="0"/>
    <n v="0"/>
    <n v="0"/>
    <n v="0"/>
    <m/>
    <n v="0"/>
    <n v="0"/>
    <m/>
  </r>
  <r>
    <n v="4240"/>
    <x v="2"/>
    <x v="9"/>
    <x v="4"/>
    <m/>
    <m/>
    <x v="35"/>
    <x v="6"/>
    <x v="15"/>
    <x v="7"/>
    <m/>
    <m/>
    <m/>
    <m/>
    <m/>
    <n v="0"/>
    <m/>
    <n v="0"/>
    <n v="0"/>
    <n v="0"/>
    <n v="0"/>
    <m/>
    <n v="0"/>
    <m/>
    <n v="0"/>
    <n v="0"/>
    <n v="0"/>
    <n v="0"/>
    <m/>
    <n v="0"/>
    <n v="0"/>
    <m/>
  </r>
  <r>
    <n v="4241"/>
    <x v="2"/>
    <x v="9"/>
    <x v="4"/>
    <m/>
    <m/>
    <x v="35"/>
    <x v="6"/>
    <x v="15"/>
    <x v="7"/>
    <m/>
    <m/>
    <m/>
    <m/>
    <m/>
    <n v="0"/>
    <m/>
    <n v="0"/>
    <n v="0"/>
    <n v="0"/>
    <n v="0"/>
    <m/>
    <n v="0"/>
    <m/>
    <n v="0"/>
    <n v="0"/>
    <n v="0"/>
    <n v="0"/>
    <m/>
    <n v="0"/>
    <n v="0"/>
    <m/>
  </r>
  <r>
    <n v="4242"/>
    <x v="2"/>
    <x v="9"/>
    <x v="4"/>
    <m/>
    <m/>
    <x v="35"/>
    <x v="6"/>
    <x v="15"/>
    <x v="7"/>
    <m/>
    <m/>
    <m/>
    <m/>
    <m/>
    <n v="0"/>
    <m/>
    <n v="0"/>
    <n v="0"/>
    <n v="0"/>
    <n v="0"/>
    <m/>
    <n v="0"/>
    <m/>
    <n v="0"/>
    <n v="0"/>
    <n v="0"/>
    <n v="0"/>
    <m/>
    <n v="0"/>
    <n v="0"/>
    <m/>
  </r>
  <r>
    <n v="4243"/>
    <x v="2"/>
    <x v="9"/>
    <x v="4"/>
    <m/>
    <m/>
    <x v="35"/>
    <x v="6"/>
    <x v="15"/>
    <x v="7"/>
    <m/>
    <m/>
    <m/>
    <m/>
    <m/>
    <n v="0"/>
    <m/>
    <n v="0"/>
    <n v="0"/>
    <n v="0"/>
    <n v="0"/>
    <m/>
    <n v="0"/>
    <m/>
    <n v="0"/>
    <n v="0"/>
    <n v="0"/>
    <n v="0"/>
    <m/>
    <n v="0"/>
    <n v="0"/>
    <m/>
  </r>
  <r>
    <n v="4244"/>
    <x v="2"/>
    <x v="9"/>
    <x v="4"/>
    <m/>
    <m/>
    <x v="35"/>
    <x v="6"/>
    <x v="15"/>
    <x v="7"/>
    <m/>
    <m/>
    <m/>
    <m/>
    <m/>
    <n v="0"/>
    <m/>
    <n v="0"/>
    <n v="0"/>
    <n v="0"/>
    <n v="0"/>
    <m/>
    <n v="0"/>
    <m/>
    <n v="0"/>
    <n v="0"/>
    <n v="0"/>
    <n v="0"/>
    <m/>
    <n v="0"/>
    <n v="0"/>
    <m/>
  </r>
  <r>
    <n v="4245"/>
    <x v="2"/>
    <x v="9"/>
    <x v="4"/>
    <m/>
    <m/>
    <x v="35"/>
    <x v="6"/>
    <x v="15"/>
    <x v="7"/>
    <m/>
    <m/>
    <m/>
    <m/>
    <m/>
    <n v="0"/>
    <m/>
    <n v="0"/>
    <n v="0"/>
    <n v="0"/>
    <n v="0"/>
    <m/>
    <n v="0"/>
    <m/>
    <n v="0"/>
    <n v="0"/>
    <n v="0"/>
    <n v="0"/>
    <m/>
    <n v="0"/>
    <n v="0"/>
    <m/>
  </r>
  <r>
    <n v="4246"/>
    <x v="2"/>
    <x v="9"/>
    <x v="4"/>
    <m/>
    <m/>
    <x v="35"/>
    <x v="6"/>
    <x v="15"/>
    <x v="7"/>
    <m/>
    <m/>
    <m/>
    <m/>
    <m/>
    <n v="0"/>
    <m/>
    <n v="0"/>
    <n v="0"/>
    <n v="0"/>
    <n v="0"/>
    <m/>
    <n v="0"/>
    <m/>
    <n v="0"/>
    <n v="0"/>
    <n v="0"/>
    <n v="0"/>
    <m/>
    <n v="0"/>
    <n v="0"/>
    <m/>
  </r>
  <r>
    <n v="4247"/>
    <x v="2"/>
    <x v="9"/>
    <x v="4"/>
    <m/>
    <m/>
    <x v="35"/>
    <x v="6"/>
    <x v="15"/>
    <x v="7"/>
    <m/>
    <m/>
    <m/>
    <m/>
    <m/>
    <n v="0"/>
    <m/>
    <n v="0"/>
    <n v="0"/>
    <n v="0"/>
    <n v="0"/>
    <m/>
    <n v="0"/>
    <m/>
    <n v="0"/>
    <n v="0"/>
    <n v="0"/>
    <n v="0"/>
    <m/>
    <n v="0"/>
    <n v="0"/>
    <m/>
  </r>
  <r>
    <n v="4248"/>
    <x v="2"/>
    <x v="9"/>
    <x v="4"/>
    <m/>
    <m/>
    <x v="35"/>
    <x v="6"/>
    <x v="15"/>
    <x v="7"/>
    <m/>
    <m/>
    <m/>
    <m/>
    <m/>
    <n v="0"/>
    <m/>
    <n v="0"/>
    <n v="0"/>
    <n v="0"/>
    <n v="0"/>
    <m/>
    <n v="0"/>
    <m/>
    <n v="0"/>
    <n v="0"/>
    <n v="0"/>
    <n v="0"/>
    <m/>
    <n v="0"/>
    <n v="0"/>
    <m/>
  </r>
  <r>
    <n v="4249"/>
    <x v="2"/>
    <x v="9"/>
    <x v="4"/>
    <m/>
    <m/>
    <x v="35"/>
    <x v="6"/>
    <x v="15"/>
    <x v="7"/>
    <m/>
    <m/>
    <m/>
    <m/>
    <m/>
    <n v="0"/>
    <m/>
    <n v="0"/>
    <n v="0"/>
    <n v="0"/>
    <n v="0"/>
    <m/>
    <n v="0"/>
    <m/>
    <n v="0"/>
    <n v="0"/>
    <n v="0"/>
    <n v="0"/>
    <m/>
    <n v="0"/>
    <n v="0"/>
    <m/>
  </r>
  <r>
    <n v="4250"/>
    <x v="2"/>
    <x v="9"/>
    <x v="4"/>
    <m/>
    <m/>
    <x v="35"/>
    <x v="6"/>
    <x v="15"/>
    <x v="7"/>
    <m/>
    <m/>
    <m/>
    <m/>
    <m/>
    <n v="0"/>
    <m/>
    <n v="0"/>
    <n v="0"/>
    <n v="0"/>
    <n v="0"/>
    <m/>
    <n v="0"/>
    <m/>
    <n v="0"/>
    <n v="0"/>
    <n v="0"/>
    <n v="0"/>
    <m/>
    <n v="0"/>
    <n v="0"/>
    <m/>
  </r>
  <r>
    <n v="4251"/>
    <x v="2"/>
    <x v="9"/>
    <x v="4"/>
    <m/>
    <m/>
    <x v="35"/>
    <x v="6"/>
    <x v="15"/>
    <x v="7"/>
    <m/>
    <m/>
    <m/>
    <m/>
    <m/>
    <n v="0"/>
    <m/>
    <n v="0"/>
    <n v="0"/>
    <n v="0"/>
    <n v="0"/>
    <m/>
    <n v="0"/>
    <m/>
    <n v="0"/>
    <n v="0"/>
    <n v="0"/>
    <n v="0"/>
    <m/>
    <n v="0"/>
    <n v="0"/>
    <m/>
  </r>
  <r>
    <n v="4252"/>
    <x v="2"/>
    <x v="9"/>
    <x v="4"/>
    <m/>
    <m/>
    <x v="35"/>
    <x v="6"/>
    <x v="15"/>
    <x v="7"/>
    <m/>
    <m/>
    <m/>
    <m/>
    <m/>
    <n v="0"/>
    <m/>
    <n v="0"/>
    <n v="0"/>
    <n v="0"/>
    <n v="0"/>
    <m/>
    <n v="0"/>
    <m/>
    <n v="0"/>
    <n v="0"/>
    <n v="0"/>
    <n v="0"/>
    <m/>
    <n v="0"/>
    <n v="0"/>
    <m/>
  </r>
  <r>
    <n v="4253"/>
    <x v="2"/>
    <x v="9"/>
    <x v="4"/>
    <m/>
    <m/>
    <x v="35"/>
    <x v="6"/>
    <x v="15"/>
    <x v="7"/>
    <m/>
    <m/>
    <m/>
    <m/>
    <m/>
    <n v="0"/>
    <m/>
    <n v="0"/>
    <n v="0"/>
    <n v="0"/>
    <n v="0"/>
    <m/>
    <n v="0"/>
    <m/>
    <n v="0"/>
    <n v="0"/>
    <n v="0"/>
    <n v="0"/>
    <m/>
    <n v="0"/>
    <n v="0"/>
    <m/>
  </r>
  <r>
    <n v="4254"/>
    <x v="2"/>
    <x v="9"/>
    <x v="4"/>
    <m/>
    <m/>
    <x v="35"/>
    <x v="6"/>
    <x v="15"/>
    <x v="7"/>
    <m/>
    <m/>
    <m/>
    <m/>
    <m/>
    <n v="0"/>
    <m/>
    <n v="0"/>
    <n v="0"/>
    <n v="0"/>
    <n v="0"/>
    <m/>
    <n v="0"/>
    <m/>
    <n v="0"/>
    <n v="0"/>
    <n v="0"/>
    <n v="0"/>
    <m/>
    <n v="0"/>
    <n v="0"/>
    <m/>
  </r>
  <r>
    <n v="4255"/>
    <x v="2"/>
    <x v="9"/>
    <x v="4"/>
    <m/>
    <m/>
    <x v="35"/>
    <x v="6"/>
    <x v="15"/>
    <x v="7"/>
    <m/>
    <m/>
    <m/>
    <m/>
    <m/>
    <n v="0"/>
    <m/>
    <n v="0"/>
    <n v="0"/>
    <n v="0"/>
    <n v="0"/>
    <m/>
    <n v="0"/>
    <m/>
    <n v="0"/>
    <n v="0"/>
    <n v="0"/>
    <n v="0"/>
    <m/>
    <n v="0"/>
    <n v="0"/>
    <m/>
  </r>
  <r>
    <n v="4256"/>
    <x v="2"/>
    <x v="9"/>
    <x v="4"/>
    <m/>
    <m/>
    <x v="35"/>
    <x v="6"/>
    <x v="15"/>
    <x v="7"/>
    <m/>
    <m/>
    <m/>
    <m/>
    <m/>
    <n v="0"/>
    <m/>
    <n v="0"/>
    <n v="0"/>
    <n v="0"/>
    <n v="0"/>
    <m/>
    <n v="0"/>
    <m/>
    <n v="0"/>
    <n v="0"/>
    <n v="0"/>
    <n v="0"/>
    <m/>
    <n v="0"/>
    <n v="0"/>
    <m/>
  </r>
  <r>
    <n v="4257"/>
    <x v="2"/>
    <x v="9"/>
    <x v="4"/>
    <m/>
    <m/>
    <x v="35"/>
    <x v="6"/>
    <x v="15"/>
    <x v="7"/>
    <m/>
    <m/>
    <m/>
    <m/>
    <m/>
    <n v="0"/>
    <m/>
    <n v="0"/>
    <n v="0"/>
    <n v="0"/>
    <n v="0"/>
    <m/>
    <n v="0"/>
    <m/>
    <n v="0"/>
    <n v="0"/>
    <n v="0"/>
    <n v="0"/>
    <m/>
    <n v="0"/>
    <n v="0"/>
    <m/>
  </r>
  <r>
    <n v="4258"/>
    <x v="2"/>
    <x v="9"/>
    <x v="4"/>
    <m/>
    <m/>
    <x v="35"/>
    <x v="6"/>
    <x v="15"/>
    <x v="7"/>
    <m/>
    <m/>
    <m/>
    <m/>
    <m/>
    <n v="0"/>
    <m/>
    <n v="0"/>
    <n v="0"/>
    <n v="0"/>
    <n v="0"/>
    <m/>
    <n v="0"/>
    <m/>
    <n v="0"/>
    <n v="0"/>
    <n v="0"/>
    <n v="0"/>
    <m/>
    <n v="0"/>
    <n v="0"/>
    <m/>
  </r>
  <r>
    <n v="4259"/>
    <x v="2"/>
    <x v="9"/>
    <x v="4"/>
    <m/>
    <m/>
    <x v="35"/>
    <x v="6"/>
    <x v="15"/>
    <x v="7"/>
    <m/>
    <m/>
    <m/>
    <m/>
    <m/>
    <n v="0"/>
    <m/>
    <n v="0"/>
    <n v="0"/>
    <n v="0"/>
    <n v="0"/>
    <m/>
    <n v="0"/>
    <m/>
    <n v="0"/>
    <n v="0"/>
    <n v="0"/>
    <n v="0"/>
    <m/>
    <n v="0"/>
    <n v="0"/>
    <m/>
  </r>
  <r>
    <n v="4260"/>
    <x v="2"/>
    <x v="9"/>
    <x v="4"/>
    <m/>
    <m/>
    <x v="35"/>
    <x v="6"/>
    <x v="15"/>
    <x v="7"/>
    <m/>
    <m/>
    <m/>
    <m/>
    <m/>
    <n v="0"/>
    <m/>
    <n v="0"/>
    <n v="0"/>
    <n v="0"/>
    <n v="0"/>
    <m/>
    <n v="0"/>
    <m/>
    <n v="0"/>
    <n v="0"/>
    <n v="0"/>
    <n v="0"/>
    <m/>
    <n v="0"/>
    <n v="0"/>
    <m/>
  </r>
  <r>
    <n v="4261"/>
    <x v="2"/>
    <x v="9"/>
    <x v="4"/>
    <m/>
    <m/>
    <x v="35"/>
    <x v="6"/>
    <x v="15"/>
    <x v="7"/>
    <m/>
    <m/>
    <m/>
    <m/>
    <m/>
    <n v="0"/>
    <m/>
    <n v="0"/>
    <n v="0"/>
    <n v="0"/>
    <n v="0"/>
    <m/>
    <n v="0"/>
    <m/>
    <n v="0"/>
    <n v="0"/>
    <n v="0"/>
    <n v="0"/>
    <m/>
    <n v="0"/>
    <n v="0"/>
    <m/>
  </r>
  <r>
    <n v="4262"/>
    <x v="2"/>
    <x v="9"/>
    <x v="4"/>
    <m/>
    <m/>
    <x v="35"/>
    <x v="6"/>
    <x v="15"/>
    <x v="7"/>
    <m/>
    <m/>
    <m/>
    <m/>
    <m/>
    <n v="0"/>
    <m/>
    <n v="0"/>
    <n v="0"/>
    <n v="0"/>
    <n v="0"/>
    <m/>
    <n v="0"/>
    <m/>
    <n v="0"/>
    <n v="0"/>
    <n v="0"/>
    <n v="0"/>
    <m/>
    <n v="0"/>
    <n v="0"/>
    <m/>
  </r>
  <r>
    <n v="4263"/>
    <x v="2"/>
    <x v="9"/>
    <x v="4"/>
    <m/>
    <m/>
    <x v="35"/>
    <x v="6"/>
    <x v="15"/>
    <x v="7"/>
    <m/>
    <m/>
    <m/>
    <m/>
    <m/>
    <n v="0"/>
    <m/>
    <n v="0"/>
    <n v="0"/>
    <n v="0"/>
    <n v="0"/>
    <m/>
    <n v="0"/>
    <m/>
    <n v="0"/>
    <n v="0"/>
    <n v="0"/>
    <n v="0"/>
    <m/>
    <n v="0"/>
    <n v="0"/>
    <m/>
  </r>
  <r>
    <n v="4264"/>
    <x v="2"/>
    <x v="9"/>
    <x v="4"/>
    <m/>
    <m/>
    <x v="35"/>
    <x v="6"/>
    <x v="15"/>
    <x v="7"/>
    <m/>
    <m/>
    <m/>
    <m/>
    <m/>
    <n v="0"/>
    <m/>
    <n v="0"/>
    <n v="0"/>
    <n v="0"/>
    <n v="0"/>
    <m/>
    <n v="0"/>
    <m/>
    <n v="0"/>
    <n v="0"/>
    <n v="0"/>
    <n v="0"/>
    <m/>
    <n v="0"/>
    <n v="0"/>
    <m/>
  </r>
  <r>
    <n v="4265"/>
    <x v="2"/>
    <x v="9"/>
    <x v="4"/>
    <m/>
    <m/>
    <x v="35"/>
    <x v="6"/>
    <x v="15"/>
    <x v="7"/>
    <m/>
    <m/>
    <m/>
    <m/>
    <m/>
    <n v="0"/>
    <m/>
    <n v="0"/>
    <n v="0"/>
    <n v="0"/>
    <n v="0"/>
    <m/>
    <n v="0"/>
    <m/>
    <n v="0"/>
    <n v="0"/>
    <n v="0"/>
    <n v="0"/>
    <m/>
    <n v="0"/>
    <n v="0"/>
    <m/>
  </r>
  <r>
    <n v="4266"/>
    <x v="2"/>
    <x v="9"/>
    <x v="4"/>
    <m/>
    <m/>
    <x v="35"/>
    <x v="6"/>
    <x v="15"/>
    <x v="7"/>
    <m/>
    <m/>
    <m/>
    <m/>
    <m/>
    <n v="0"/>
    <m/>
    <n v="0"/>
    <n v="0"/>
    <n v="0"/>
    <n v="0"/>
    <m/>
    <n v="0"/>
    <m/>
    <n v="0"/>
    <n v="0"/>
    <n v="0"/>
    <n v="0"/>
    <m/>
    <n v="0"/>
    <n v="0"/>
    <m/>
  </r>
  <r>
    <n v="4267"/>
    <x v="2"/>
    <x v="9"/>
    <x v="4"/>
    <m/>
    <m/>
    <x v="35"/>
    <x v="6"/>
    <x v="15"/>
    <x v="7"/>
    <m/>
    <m/>
    <m/>
    <m/>
    <m/>
    <n v="0"/>
    <m/>
    <n v="0"/>
    <n v="0"/>
    <n v="0"/>
    <n v="0"/>
    <m/>
    <n v="0"/>
    <m/>
    <n v="0"/>
    <n v="0"/>
    <n v="0"/>
    <n v="0"/>
    <m/>
    <n v="0"/>
    <n v="0"/>
    <m/>
  </r>
  <r>
    <n v="4268"/>
    <x v="2"/>
    <x v="9"/>
    <x v="4"/>
    <m/>
    <m/>
    <x v="35"/>
    <x v="6"/>
    <x v="15"/>
    <x v="7"/>
    <m/>
    <m/>
    <m/>
    <m/>
    <m/>
    <n v="0"/>
    <m/>
    <n v="0"/>
    <n v="0"/>
    <n v="0"/>
    <n v="0"/>
    <m/>
    <n v="0"/>
    <m/>
    <n v="0"/>
    <n v="0"/>
    <n v="0"/>
    <n v="0"/>
    <m/>
    <n v="0"/>
    <n v="0"/>
    <m/>
  </r>
  <r>
    <n v="4269"/>
    <x v="2"/>
    <x v="9"/>
    <x v="4"/>
    <m/>
    <m/>
    <x v="35"/>
    <x v="6"/>
    <x v="15"/>
    <x v="7"/>
    <m/>
    <m/>
    <m/>
    <m/>
    <m/>
    <n v="0"/>
    <m/>
    <n v="0"/>
    <n v="0"/>
    <n v="0"/>
    <n v="0"/>
    <m/>
    <n v="0"/>
    <m/>
    <n v="0"/>
    <n v="0"/>
    <n v="0"/>
    <n v="0"/>
    <m/>
    <n v="0"/>
    <n v="0"/>
    <m/>
  </r>
  <r>
    <n v="4270"/>
    <x v="2"/>
    <x v="9"/>
    <x v="4"/>
    <m/>
    <m/>
    <x v="35"/>
    <x v="6"/>
    <x v="15"/>
    <x v="7"/>
    <m/>
    <m/>
    <m/>
    <m/>
    <m/>
    <n v="0"/>
    <m/>
    <n v="0"/>
    <n v="0"/>
    <n v="0"/>
    <n v="0"/>
    <m/>
    <n v="0"/>
    <m/>
    <n v="0"/>
    <n v="0"/>
    <n v="0"/>
    <n v="0"/>
    <m/>
    <n v="0"/>
    <n v="0"/>
    <m/>
  </r>
  <r>
    <n v="4271"/>
    <x v="2"/>
    <x v="9"/>
    <x v="4"/>
    <m/>
    <m/>
    <x v="35"/>
    <x v="6"/>
    <x v="15"/>
    <x v="7"/>
    <m/>
    <m/>
    <m/>
    <m/>
    <m/>
    <n v="0"/>
    <m/>
    <n v="0"/>
    <n v="0"/>
    <n v="0"/>
    <n v="0"/>
    <m/>
    <n v="0"/>
    <m/>
    <n v="0"/>
    <n v="0"/>
    <n v="0"/>
    <n v="0"/>
    <m/>
    <n v="0"/>
    <n v="0"/>
    <m/>
  </r>
  <r>
    <n v="4272"/>
    <x v="2"/>
    <x v="9"/>
    <x v="4"/>
    <m/>
    <m/>
    <x v="35"/>
    <x v="6"/>
    <x v="15"/>
    <x v="7"/>
    <m/>
    <m/>
    <m/>
    <m/>
    <m/>
    <n v="0"/>
    <m/>
    <n v="0"/>
    <n v="0"/>
    <n v="0"/>
    <n v="0"/>
    <m/>
    <n v="0"/>
    <m/>
    <n v="0"/>
    <n v="0"/>
    <n v="0"/>
    <n v="0"/>
    <m/>
    <n v="0"/>
    <n v="0"/>
    <m/>
  </r>
  <r>
    <n v="4273"/>
    <x v="2"/>
    <x v="9"/>
    <x v="4"/>
    <m/>
    <m/>
    <x v="35"/>
    <x v="6"/>
    <x v="15"/>
    <x v="7"/>
    <m/>
    <m/>
    <m/>
    <m/>
    <m/>
    <n v="0"/>
    <m/>
    <n v="0"/>
    <n v="0"/>
    <n v="0"/>
    <n v="0"/>
    <m/>
    <n v="0"/>
    <m/>
    <n v="0"/>
    <n v="0"/>
    <n v="0"/>
    <n v="0"/>
    <m/>
    <n v="0"/>
    <n v="0"/>
    <m/>
  </r>
  <r>
    <n v="4274"/>
    <x v="2"/>
    <x v="9"/>
    <x v="4"/>
    <m/>
    <m/>
    <x v="35"/>
    <x v="6"/>
    <x v="15"/>
    <x v="7"/>
    <m/>
    <m/>
    <m/>
    <m/>
    <m/>
    <n v="0"/>
    <m/>
    <n v="0"/>
    <n v="0"/>
    <n v="0"/>
    <n v="0"/>
    <m/>
    <n v="0"/>
    <m/>
    <n v="0"/>
    <n v="0"/>
    <n v="0"/>
    <n v="0"/>
    <m/>
    <n v="0"/>
    <n v="0"/>
    <m/>
  </r>
  <r>
    <n v="4275"/>
    <x v="2"/>
    <x v="9"/>
    <x v="4"/>
    <m/>
    <m/>
    <x v="35"/>
    <x v="6"/>
    <x v="15"/>
    <x v="7"/>
    <m/>
    <m/>
    <m/>
    <m/>
    <m/>
    <n v="0"/>
    <m/>
    <n v="0"/>
    <n v="0"/>
    <n v="0"/>
    <n v="0"/>
    <m/>
    <n v="0"/>
    <m/>
    <n v="0"/>
    <n v="0"/>
    <n v="0"/>
    <n v="0"/>
    <m/>
    <n v="0"/>
    <n v="0"/>
    <m/>
  </r>
  <r>
    <n v="4276"/>
    <x v="2"/>
    <x v="9"/>
    <x v="4"/>
    <m/>
    <m/>
    <x v="35"/>
    <x v="6"/>
    <x v="15"/>
    <x v="7"/>
    <m/>
    <m/>
    <m/>
    <m/>
    <m/>
    <n v="0"/>
    <m/>
    <n v="0"/>
    <n v="0"/>
    <n v="0"/>
    <n v="0"/>
    <m/>
    <n v="0"/>
    <m/>
    <n v="0"/>
    <n v="0"/>
    <n v="0"/>
    <n v="0"/>
    <m/>
    <n v="0"/>
    <n v="0"/>
    <m/>
  </r>
  <r>
    <n v="4277"/>
    <x v="2"/>
    <x v="9"/>
    <x v="4"/>
    <m/>
    <m/>
    <x v="35"/>
    <x v="6"/>
    <x v="15"/>
    <x v="7"/>
    <m/>
    <m/>
    <m/>
    <m/>
    <m/>
    <n v="0"/>
    <m/>
    <n v="0"/>
    <n v="0"/>
    <n v="0"/>
    <n v="0"/>
    <m/>
    <n v="0"/>
    <m/>
    <n v="0"/>
    <n v="0"/>
    <n v="0"/>
    <n v="0"/>
    <m/>
    <n v="0"/>
    <n v="0"/>
    <m/>
  </r>
  <r>
    <n v="4278"/>
    <x v="2"/>
    <x v="9"/>
    <x v="4"/>
    <m/>
    <m/>
    <x v="35"/>
    <x v="6"/>
    <x v="15"/>
    <x v="7"/>
    <m/>
    <m/>
    <m/>
    <m/>
    <m/>
    <n v="0"/>
    <m/>
    <n v="0"/>
    <n v="0"/>
    <n v="0"/>
    <n v="0"/>
    <m/>
    <n v="0"/>
    <m/>
    <n v="0"/>
    <n v="0"/>
    <n v="0"/>
    <n v="0"/>
    <m/>
    <n v="0"/>
    <n v="0"/>
    <m/>
  </r>
  <r>
    <n v="4279"/>
    <x v="2"/>
    <x v="9"/>
    <x v="4"/>
    <m/>
    <m/>
    <x v="35"/>
    <x v="6"/>
    <x v="15"/>
    <x v="7"/>
    <m/>
    <m/>
    <m/>
    <m/>
    <m/>
    <n v="0"/>
    <m/>
    <n v="0"/>
    <n v="0"/>
    <n v="0"/>
    <n v="0"/>
    <m/>
    <n v="0"/>
    <m/>
    <n v="0"/>
    <n v="0"/>
    <n v="0"/>
    <n v="0"/>
    <m/>
    <n v="0"/>
    <n v="0"/>
    <m/>
  </r>
  <r>
    <n v="4280"/>
    <x v="2"/>
    <x v="9"/>
    <x v="4"/>
    <m/>
    <m/>
    <x v="35"/>
    <x v="6"/>
    <x v="15"/>
    <x v="7"/>
    <m/>
    <m/>
    <m/>
    <m/>
    <m/>
    <n v="0"/>
    <m/>
    <n v="0"/>
    <n v="0"/>
    <n v="0"/>
    <n v="0"/>
    <m/>
    <n v="0"/>
    <m/>
    <n v="0"/>
    <n v="0"/>
    <n v="0"/>
    <n v="0"/>
    <m/>
    <n v="0"/>
    <n v="0"/>
    <m/>
  </r>
  <r>
    <n v="4281"/>
    <x v="2"/>
    <x v="9"/>
    <x v="4"/>
    <m/>
    <m/>
    <x v="35"/>
    <x v="6"/>
    <x v="15"/>
    <x v="7"/>
    <m/>
    <m/>
    <m/>
    <m/>
    <m/>
    <n v="0"/>
    <m/>
    <n v="0"/>
    <n v="0"/>
    <n v="0"/>
    <n v="0"/>
    <m/>
    <n v="0"/>
    <m/>
    <n v="0"/>
    <n v="0"/>
    <n v="0"/>
    <n v="0"/>
    <m/>
    <n v="0"/>
    <n v="0"/>
    <m/>
  </r>
  <r>
    <n v="4282"/>
    <x v="2"/>
    <x v="9"/>
    <x v="4"/>
    <m/>
    <m/>
    <x v="35"/>
    <x v="6"/>
    <x v="15"/>
    <x v="7"/>
    <m/>
    <m/>
    <m/>
    <m/>
    <m/>
    <n v="0"/>
    <m/>
    <n v="0"/>
    <n v="0"/>
    <n v="0"/>
    <n v="0"/>
    <m/>
    <n v="0"/>
    <m/>
    <n v="0"/>
    <n v="0"/>
    <n v="0"/>
    <n v="0"/>
    <m/>
    <n v="0"/>
    <n v="0"/>
    <m/>
  </r>
  <r>
    <n v="4283"/>
    <x v="2"/>
    <x v="9"/>
    <x v="4"/>
    <m/>
    <m/>
    <x v="35"/>
    <x v="6"/>
    <x v="15"/>
    <x v="7"/>
    <m/>
    <m/>
    <m/>
    <m/>
    <m/>
    <n v="0"/>
    <m/>
    <n v="0"/>
    <n v="0"/>
    <n v="0"/>
    <n v="0"/>
    <m/>
    <n v="0"/>
    <m/>
    <n v="0"/>
    <n v="0"/>
    <n v="0"/>
    <n v="0"/>
    <m/>
    <n v="0"/>
    <n v="0"/>
    <m/>
  </r>
  <r>
    <n v="4284"/>
    <x v="2"/>
    <x v="9"/>
    <x v="4"/>
    <m/>
    <m/>
    <x v="35"/>
    <x v="6"/>
    <x v="15"/>
    <x v="7"/>
    <m/>
    <m/>
    <m/>
    <m/>
    <m/>
    <n v="0"/>
    <m/>
    <n v="0"/>
    <n v="0"/>
    <n v="0"/>
    <n v="0"/>
    <m/>
    <n v="0"/>
    <m/>
    <n v="0"/>
    <n v="0"/>
    <n v="0"/>
    <n v="0"/>
    <m/>
    <n v="0"/>
    <n v="0"/>
    <m/>
  </r>
  <r>
    <n v="4285"/>
    <x v="2"/>
    <x v="9"/>
    <x v="4"/>
    <m/>
    <m/>
    <x v="35"/>
    <x v="6"/>
    <x v="15"/>
    <x v="7"/>
    <m/>
    <m/>
    <m/>
    <m/>
    <m/>
    <n v="0"/>
    <m/>
    <n v="0"/>
    <n v="0"/>
    <n v="0"/>
    <n v="0"/>
    <m/>
    <n v="0"/>
    <m/>
    <n v="0"/>
    <n v="0"/>
    <n v="0"/>
    <n v="0"/>
    <m/>
    <n v="0"/>
    <n v="0"/>
    <m/>
  </r>
  <r>
    <n v="4286"/>
    <x v="2"/>
    <x v="9"/>
    <x v="4"/>
    <m/>
    <m/>
    <x v="35"/>
    <x v="6"/>
    <x v="15"/>
    <x v="7"/>
    <m/>
    <m/>
    <m/>
    <m/>
    <m/>
    <n v="0"/>
    <m/>
    <n v="0"/>
    <n v="0"/>
    <n v="0"/>
    <n v="0"/>
    <m/>
    <n v="0"/>
    <m/>
    <n v="0"/>
    <n v="0"/>
    <n v="0"/>
    <n v="0"/>
    <m/>
    <n v="0"/>
    <n v="0"/>
    <m/>
  </r>
  <r>
    <n v="4287"/>
    <x v="2"/>
    <x v="9"/>
    <x v="4"/>
    <m/>
    <m/>
    <x v="35"/>
    <x v="6"/>
    <x v="15"/>
    <x v="7"/>
    <m/>
    <m/>
    <m/>
    <m/>
    <m/>
    <n v="0"/>
    <m/>
    <n v="0"/>
    <n v="0"/>
    <n v="0"/>
    <n v="0"/>
    <m/>
    <n v="0"/>
    <m/>
    <n v="0"/>
    <n v="0"/>
    <n v="0"/>
    <n v="0"/>
    <m/>
    <n v="0"/>
    <n v="0"/>
    <m/>
  </r>
  <r>
    <n v="4288"/>
    <x v="2"/>
    <x v="9"/>
    <x v="4"/>
    <m/>
    <m/>
    <x v="35"/>
    <x v="6"/>
    <x v="15"/>
    <x v="7"/>
    <m/>
    <m/>
    <m/>
    <m/>
    <m/>
    <n v="0"/>
    <m/>
    <n v="0"/>
    <n v="0"/>
    <n v="0"/>
    <n v="0"/>
    <m/>
    <n v="0"/>
    <m/>
    <n v="0"/>
    <n v="0"/>
    <n v="0"/>
    <n v="0"/>
    <m/>
    <n v="0"/>
    <n v="0"/>
    <m/>
  </r>
  <r>
    <n v="4289"/>
    <x v="2"/>
    <x v="9"/>
    <x v="4"/>
    <m/>
    <m/>
    <x v="35"/>
    <x v="6"/>
    <x v="15"/>
    <x v="7"/>
    <m/>
    <m/>
    <m/>
    <m/>
    <m/>
    <n v="0"/>
    <m/>
    <n v="0"/>
    <n v="0"/>
    <n v="0"/>
    <n v="0"/>
    <m/>
    <n v="0"/>
    <m/>
    <n v="0"/>
    <n v="0"/>
    <n v="0"/>
    <n v="0"/>
    <m/>
    <n v="0"/>
    <n v="0"/>
    <m/>
  </r>
  <r>
    <n v="4290"/>
    <x v="2"/>
    <x v="9"/>
    <x v="4"/>
    <m/>
    <m/>
    <x v="35"/>
    <x v="6"/>
    <x v="15"/>
    <x v="7"/>
    <m/>
    <m/>
    <m/>
    <m/>
    <m/>
    <n v="0"/>
    <m/>
    <n v="0"/>
    <n v="0"/>
    <n v="0"/>
    <n v="0"/>
    <m/>
    <n v="0"/>
    <m/>
    <n v="0"/>
    <n v="0"/>
    <n v="0"/>
    <n v="0"/>
    <m/>
    <n v="0"/>
    <n v="0"/>
    <m/>
  </r>
  <r>
    <n v="4291"/>
    <x v="2"/>
    <x v="9"/>
    <x v="4"/>
    <m/>
    <m/>
    <x v="35"/>
    <x v="6"/>
    <x v="15"/>
    <x v="7"/>
    <m/>
    <m/>
    <m/>
    <m/>
    <m/>
    <n v="0"/>
    <m/>
    <n v="0"/>
    <n v="0"/>
    <n v="0"/>
    <n v="0"/>
    <m/>
    <n v="0"/>
    <m/>
    <n v="0"/>
    <n v="0"/>
    <n v="0"/>
    <n v="0"/>
    <m/>
    <n v="0"/>
    <n v="0"/>
    <m/>
  </r>
  <r>
    <n v="4292"/>
    <x v="2"/>
    <x v="9"/>
    <x v="4"/>
    <m/>
    <m/>
    <x v="35"/>
    <x v="6"/>
    <x v="15"/>
    <x v="7"/>
    <m/>
    <m/>
    <m/>
    <m/>
    <m/>
    <n v="0"/>
    <m/>
    <n v="0"/>
    <n v="0"/>
    <n v="0"/>
    <n v="0"/>
    <m/>
    <n v="0"/>
    <m/>
    <n v="0"/>
    <n v="0"/>
    <n v="0"/>
    <n v="0"/>
    <m/>
    <n v="0"/>
    <n v="0"/>
    <m/>
  </r>
  <r>
    <n v="4293"/>
    <x v="2"/>
    <x v="9"/>
    <x v="4"/>
    <m/>
    <m/>
    <x v="35"/>
    <x v="6"/>
    <x v="15"/>
    <x v="7"/>
    <m/>
    <m/>
    <m/>
    <m/>
    <m/>
    <n v="0"/>
    <m/>
    <n v="0"/>
    <n v="0"/>
    <n v="0"/>
    <n v="0"/>
    <m/>
    <n v="0"/>
    <m/>
    <n v="0"/>
    <n v="0"/>
    <n v="0"/>
    <n v="0"/>
    <m/>
    <n v="0"/>
    <n v="0"/>
    <m/>
  </r>
  <r>
    <n v="4294"/>
    <x v="2"/>
    <x v="9"/>
    <x v="4"/>
    <m/>
    <m/>
    <x v="35"/>
    <x v="6"/>
    <x v="15"/>
    <x v="7"/>
    <m/>
    <m/>
    <m/>
    <m/>
    <m/>
    <n v="0"/>
    <m/>
    <n v="0"/>
    <n v="0"/>
    <n v="0"/>
    <n v="0"/>
    <m/>
    <n v="0"/>
    <m/>
    <n v="0"/>
    <n v="0"/>
    <n v="0"/>
    <n v="0"/>
    <m/>
    <n v="0"/>
    <n v="0"/>
    <m/>
  </r>
  <r>
    <n v="4295"/>
    <x v="2"/>
    <x v="9"/>
    <x v="4"/>
    <m/>
    <m/>
    <x v="35"/>
    <x v="6"/>
    <x v="15"/>
    <x v="7"/>
    <m/>
    <m/>
    <m/>
    <m/>
    <m/>
    <n v="0"/>
    <m/>
    <n v="0"/>
    <n v="0"/>
    <n v="0"/>
    <n v="0"/>
    <m/>
    <n v="0"/>
    <m/>
    <n v="0"/>
    <n v="0"/>
    <n v="0"/>
    <n v="0"/>
    <m/>
    <n v="0"/>
    <n v="0"/>
    <m/>
  </r>
  <r>
    <n v="4296"/>
    <x v="2"/>
    <x v="9"/>
    <x v="4"/>
    <m/>
    <m/>
    <x v="35"/>
    <x v="6"/>
    <x v="15"/>
    <x v="7"/>
    <m/>
    <m/>
    <m/>
    <m/>
    <m/>
    <n v="0"/>
    <m/>
    <n v="0"/>
    <n v="0"/>
    <n v="0"/>
    <n v="0"/>
    <m/>
    <n v="0"/>
    <m/>
    <n v="0"/>
    <n v="0"/>
    <n v="0"/>
    <n v="0"/>
    <m/>
    <n v="0"/>
    <n v="0"/>
    <m/>
  </r>
  <r>
    <n v="4297"/>
    <x v="2"/>
    <x v="9"/>
    <x v="4"/>
    <m/>
    <m/>
    <x v="35"/>
    <x v="6"/>
    <x v="15"/>
    <x v="7"/>
    <m/>
    <m/>
    <m/>
    <m/>
    <m/>
    <n v="0"/>
    <m/>
    <n v="0"/>
    <n v="0"/>
    <n v="0"/>
    <n v="0"/>
    <m/>
    <n v="0"/>
    <m/>
    <n v="0"/>
    <n v="0"/>
    <n v="0"/>
    <n v="0"/>
    <m/>
    <n v="0"/>
    <n v="0"/>
    <m/>
  </r>
  <r>
    <n v="4298"/>
    <x v="2"/>
    <x v="9"/>
    <x v="4"/>
    <m/>
    <m/>
    <x v="35"/>
    <x v="6"/>
    <x v="15"/>
    <x v="7"/>
    <m/>
    <m/>
    <m/>
    <m/>
    <m/>
    <n v="0"/>
    <m/>
    <n v="0"/>
    <n v="0"/>
    <n v="0"/>
    <n v="0"/>
    <m/>
    <n v="0"/>
    <m/>
    <n v="0"/>
    <n v="0"/>
    <n v="0"/>
    <n v="0"/>
    <m/>
    <n v="0"/>
    <n v="0"/>
    <m/>
  </r>
  <r>
    <n v="4299"/>
    <x v="2"/>
    <x v="9"/>
    <x v="4"/>
    <m/>
    <m/>
    <x v="35"/>
    <x v="6"/>
    <x v="15"/>
    <x v="7"/>
    <m/>
    <m/>
    <m/>
    <m/>
    <m/>
    <n v="0"/>
    <m/>
    <n v="0"/>
    <n v="0"/>
    <n v="0"/>
    <n v="0"/>
    <m/>
    <n v="0"/>
    <m/>
    <n v="0"/>
    <n v="0"/>
    <n v="0"/>
    <n v="0"/>
    <m/>
    <n v="0"/>
    <n v="0"/>
    <m/>
  </r>
  <r>
    <n v="4300"/>
    <x v="2"/>
    <x v="9"/>
    <x v="4"/>
    <m/>
    <m/>
    <x v="35"/>
    <x v="6"/>
    <x v="15"/>
    <x v="7"/>
    <m/>
    <m/>
    <m/>
    <m/>
    <m/>
    <n v="0"/>
    <m/>
    <n v="0"/>
    <n v="0"/>
    <n v="0"/>
    <n v="0"/>
    <m/>
    <n v="0"/>
    <m/>
    <n v="0"/>
    <n v="0"/>
    <n v="0"/>
    <n v="0"/>
    <m/>
    <n v="0"/>
    <n v="0"/>
    <m/>
  </r>
  <r>
    <n v="4301"/>
    <x v="2"/>
    <x v="9"/>
    <x v="4"/>
    <m/>
    <m/>
    <x v="35"/>
    <x v="6"/>
    <x v="15"/>
    <x v="7"/>
    <m/>
    <m/>
    <m/>
    <m/>
    <m/>
    <n v="0"/>
    <m/>
    <n v="0"/>
    <n v="0"/>
    <n v="0"/>
    <n v="0"/>
    <m/>
    <n v="0"/>
    <m/>
    <n v="0"/>
    <n v="0"/>
    <n v="0"/>
    <n v="0"/>
    <m/>
    <n v="0"/>
    <n v="0"/>
    <m/>
  </r>
  <r>
    <n v="4302"/>
    <x v="2"/>
    <x v="9"/>
    <x v="4"/>
    <m/>
    <m/>
    <x v="35"/>
    <x v="6"/>
    <x v="15"/>
    <x v="7"/>
    <m/>
    <m/>
    <m/>
    <m/>
    <m/>
    <n v="0"/>
    <m/>
    <n v="0"/>
    <n v="0"/>
    <n v="0"/>
    <n v="0"/>
    <m/>
    <n v="0"/>
    <m/>
    <n v="0"/>
    <n v="0"/>
    <n v="0"/>
    <n v="0"/>
    <m/>
    <n v="0"/>
    <n v="0"/>
    <m/>
  </r>
  <r>
    <n v="4303"/>
    <x v="2"/>
    <x v="9"/>
    <x v="4"/>
    <m/>
    <m/>
    <x v="35"/>
    <x v="6"/>
    <x v="15"/>
    <x v="7"/>
    <m/>
    <m/>
    <m/>
    <m/>
    <m/>
    <n v="0"/>
    <m/>
    <n v="0"/>
    <n v="0"/>
    <n v="0"/>
    <n v="0"/>
    <m/>
    <n v="0"/>
    <m/>
    <n v="0"/>
    <n v="0"/>
    <n v="0"/>
    <n v="0"/>
    <m/>
    <n v="0"/>
    <n v="0"/>
    <m/>
  </r>
  <r>
    <n v="4304"/>
    <x v="2"/>
    <x v="9"/>
    <x v="4"/>
    <m/>
    <m/>
    <x v="35"/>
    <x v="6"/>
    <x v="15"/>
    <x v="7"/>
    <m/>
    <m/>
    <m/>
    <m/>
    <m/>
    <n v="0"/>
    <m/>
    <n v="0"/>
    <n v="0"/>
    <n v="0"/>
    <n v="0"/>
    <m/>
    <n v="0"/>
    <m/>
    <n v="0"/>
    <n v="0"/>
    <n v="0"/>
    <n v="0"/>
    <m/>
    <n v="0"/>
    <n v="0"/>
    <m/>
  </r>
  <r>
    <n v="4305"/>
    <x v="2"/>
    <x v="9"/>
    <x v="4"/>
    <m/>
    <m/>
    <x v="35"/>
    <x v="6"/>
    <x v="15"/>
    <x v="7"/>
    <m/>
    <m/>
    <m/>
    <m/>
    <m/>
    <n v="0"/>
    <m/>
    <n v="0"/>
    <n v="0"/>
    <n v="0"/>
    <n v="0"/>
    <m/>
    <n v="0"/>
    <m/>
    <n v="0"/>
    <n v="0"/>
    <n v="0"/>
    <n v="0"/>
    <m/>
    <n v="0"/>
    <n v="0"/>
    <m/>
  </r>
  <r>
    <n v="4306"/>
    <x v="2"/>
    <x v="9"/>
    <x v="4"/>
    <m/>
    <m/>
    <x v="35"/>
    <x v="6"/>
    <x v="15"/>
    <x v="7"/>
    <m/>
    <m/>
    <m/>
    <m/>
    <m/>
    <n v="0"/>
    <m/>
    <n v="0"/>
    <n v="0"/>
    <n v="0"/>
    <n v="0"/>
    <m/>
    <n v="0"/>
    <m/>
    <n v="0"/>
    <n v="0"/>
    <n v="0"/>
    <n v="0"/>
    <m/>
    <n v="0"/>
    <n v="0"/>
    <m/>
  </r>
  <r>
    <n v="4307"/>
    <x v="2"/>
    <x v="9"/>
    <x v="4"/>
    <m/>
    <m/>
    <x v="35"/>
    <x v="6"/>
    <x v="15"/>
    <x v="7"/>
    <m/>
    <m/>
    <m/>
    <m/>
    <m/>
    <n v="0"/>
    <m/>
    <n v="0"/>
    <n v="0"/>
    <n v="0"/>
    <n v="0"/>
    <m/>
    <n v="0"/>
    <m/>
    <n v="0"/>
    <n v="0"/>
    <n v="0"/>
    <n v="0"/>
    <m/>
    <n v="0"/>
    <n v="0"/>
    <m/>
  </r>
  <r>
    <n v="4308"/>
    <x v="2"/>
    <x v="9"/>
    <x v="4"/>
    <m/>
    <m/>
    <x v="35"/>
    <x v="6"/>
    <x v="15"/>
    <x v="7"/>
    <m/>
    <m/>
    <m/>
    <m/>
    <m/>
    <n v="0"/>
    <m/>
    <n v="0"/>
    <n v="0"/>
    <n v="0"/>
    <n v="0"/>
    <m/>
    <n v="0"/>
    <m/>
    <n v="0"/>
    <n v="0"/>
    <n v="0"/>
    <n v="0"/>
    <m/>
    <n v="0"/>
    <n v="0"/>
    <m/>
  </r>
  <r>
    <n v="4309"/>
    <x v="2"/>
    <x v="9"/>
    <x v="4"/>
    <m/>
    <m/>
    <x v="35"/>
    <x v="6"/>
    <x v="15"/>
    <x v="7"/>
    <m/>
    <m/>
    <m/>
    <m/>
    <m/>
    <n v="0"/>
    <m/>
    <n v="0"/>
    <n v="0"/>
    <n v="0"/>
    <n v="0"/>
    <m/>
    <n v="0"/>
    <m/>
    <n v="0"/>
    <n v="0"/>
    <n v="0"/>
    <n v="0"/>
    <m/>
    <n v="0"/>
    <n v="0"/>
    <m/>
  </r>
  <r>
    <n v="4310"/>
    <x v="2"/>
    <x v="9"/>
    <x v="4"/>
    <m/>
    <m/>
    <x v="35"/>
    <x v="6"/>
    <x v="15"/>
    <x v="7"/>
    <m/>
    <m/>
    <m/>
    <m/>
    <m/>
    <n v="0"/>
    <m/>
    <n v="0"/>
    <n v="0"/>
    <n v="0"/>
    <n v="0"/>
    <m/>
    <n v="0"/>
    <m/>
    <n v="0"/>
    <n v="0"/>
    <n v="0"/>
    <n v="0"/>
    <m/>
    <n v="0"/>
    <n v="0"/>
    <m/>
  </r>
  <r>
    <n v="4311"/>
    <x v="2"/>
    <x v="9"/>
    <x v="4"/>
    <m/>
    <m/>
    <x v="35"/>
    <x v="6"/>
    <x v="15"/>
    <x v="7"/>
    <m/>
    <m/>
    <m/>
    <m/>
    <m/>
    <n v="0"/>
    <m/>
    <n v="0"/>
    <n v="0"/>
    <n v="0"/>
    <n v="0"/>
    <m/>
    <n v="0"/>
    <m/>
    <n v="0"/>
    <n v="0"/>
    <n v="0"/>
    <n v="0"/>
    <m/>
    <n v="0"/>
    <n v="0"/>
    <m/>
  </r>
  <r>
    <n v="4312"/>
    <x v="2"/>
    <x v="9"/>
    <x v="4"/>
    <m/>
    <m/>
    <x v="35"/>
    <x v="6"/>
    <x v="15"/>
    <x v="7"/>
    <m/>
    <m/>
    <m/>
    <m/>
    <m/>
    <n v="0"/>
    <m/>
    <n v="0"/>
    <n v="0"/>
    <n v="0"/>
    <n v="0"/>
    <m/>
    <n v="0"/>
    <m/>
    <n v="0"/>
    <n v="0"/>
    <n v="0"/>
    <n v="0"/>
    <m/>
    <n v="0"/>
    <n v="0"/>
    <m/>
  </r>
  <r>
    <n v="4313"/>
    <x v="2"/>
    <x v="9"/>
    <x v="4"/>
    <m/>
    <m/>
    <x v="35"/>
    <x v="6"/>
    <x v="15"/>
    <x v="7"/>
    <m/>
    <m/>
    <m/>
    <m/>
    <m/>
    <n v="0"/>
    <m/>
    <n v="0"/>
    <n v="0"/>
    <n v="0"/>
    <n v="0"/>
    <m/>
    <n v="0"/>
    <m/>
    <n v="0"/>
    <n v="0"/>
    <n v="0"/>
    <n v="0"/>
    <m/>
    <n v="0"/>
    <n v="0"/>
    <m/>
  </r>
  <r>
    <n v="4314"/>
    <x v="2"/>
    <x v="9"/>
    <x v="4"/>
    <m/>
    <m/>
    <x v="35"/>
    <x v="6"/>
    <x v="15"/>
    <x v="7"/>
    <m/>
    <m/>
    <m/>
    <m/>
    <m/>
    <n v="0"/>
    <m/>
    <n v="0"/>
    <n v="0"/>
    <n v="0"/>
    <n v="0"/>
    <m/>
    <n v="0"/>
    <m/>
    <n v="0"/>
    <n v="0"/>
    <n v="0"/>
    <n v="0"/>
    <m/>
    <n v="0"/>
    <n v="0"/>
    <m/>
  </r>
  <r>
    <n v="4315"/>
    <x v="2"/>
    <x v="9"/>
    <x v="4"/>
    <m/>
    <m/>
    <x v="35"/>
    <x v="6"/>
    <x v="15"/>
    <x v="7"/>
    <m/>
    <m/>
    <m/>
    <m/>
    <m/>
    <n v="0"/>
    <m/>
    <n v="0"/>
    <n v="0"/>
    <n v="0"/>
    <n v="0"/>
    <m/>
    <n v="0"/>
    <m/>
    <n v="0"/>
    <n v="0"/>
    <n v="0"/>
    <n v="0"/>
    <m/>
    <n v="0"/>
    <n v="0"/>
    <m/>
  </r>
  <r>
    <n v="4316"/>
    <x v="2"/>
    <x v="9"/>
    <x v="4"/>
    <m/>
    <m/>
    <x v="35"/>
    <x v="6"/>
    <x v="15"/>
    <x v="7"/>
    <m/>
    <m/>
    <m/>
    <m/>
    <m/>
    <n v="0"/>
    <m/>
    <n v="0"/>
    <n v="0"/>
    <n v="0"/>
    <n v="0"/>
    <m/>
    <n v="0"/>
    <m/>
    <n v="0"/>
    <n v="0"/>
    <n v="0"/>
    <n v="0"/>
    <m/>
    <n v="0"/>
    <n v="0"/>
    <m/>
  </r>
  <r>
    <n v="4317"/>
    <x v="2"/>
    <x v="9"/>
    <x v="4"/>
    <m/>
    <m/>
    <x v="35"/>
    <x v="6"/>
    <x v="15"/>
    <x v="7"/>
    <m/>
    <m/>
    <m/>
    <m/>
    <m/>
    <n v="0"/>
    <m/>
    <n v="0"/>
    <n v="0"/>
    <n v="0"/>
    <n v="0"/>
    <m/>
    <n v="0"/>
    <m/>
    <n v="0"/>
    <n v="0"/>
    <n v="0"/>
    <n v="0"/>
    <m/>
    <n v="0"/>
    <n v="0"/>
    <m/>
  </r>
  <r>
    <n v="4318"/>
    <x v="2"/>
    <x v="9"/>
    <x v="4"/>
    <m/>
    <m/>
    <x v="35"/>
    <x v="6"/>
    <x v="15"/>
    <x v="7"/>
    <m/>
    <m/>
    <m/>
    <m/>
    <m/>
    <n v="0"/>
    <m/>
    <n v="0"/>
    <n v="0"/>
    <n v="0"/>
    <n v="0"/>
    <m/>
    <n v="0"/>
    <m/>
    <n v="0"/>
    <n v="0"/>
    <n v="0"/>
    <n v="0"/>
    <m/>
    <n v="0"/>
    <n v="0"/>
    <m/>
  </r>
  <r>
    <n v="4319"/>
    <x v="2"/>
    <x v="9"/>
    <x v="4"/>
    <m/>
    <m/>
    <x v="35"/>
    <x v="6"/>
    <x v="15"/>
    <x v="7"/>
    <m/>
    <m/>
    <m/>
    <m/>
    <m/>
    <n v="0"/>
    <m/>
    <n v="0"/>
    <n v="0"/>
    <n v="0"/>
    <n v="0"/>
    <m/>
    <n v="0"/>
    <m/>
    <n v="0"/>
    <n v="0"/>
    <n v="0"/>
    <n v="0"/>
    <m/>
    <n v="0"/>
    <n v="0"/>
    <m/>
  </r>
  <r>
    <n v="4320"/>
    <x v="2"/>
    <x v="9"/>
    <x v="4"/>
    <m/>
    <m/>
    <x v="35"/>
    <x v="6"/>
    <x v="15"/>
    <x v="7"/>
    <m/>
    <m/>
    <m/>
    <m/>
    <m/>
    <n v="0"/>
    <m/>
    <n v="0"/>
    <n v="0"/>
    <n v="0"/>
    <n v="0"/>
    <m/>
    <n v="0"/>
    <m/>
    <n v="0"/>
    <n v="0"/>
    <n v="0"/>
    <n v="0"/>
    <m/>
    <n v="0"/>
    <n v="0"/>
    <m/>
  </r>
  <r>
    <n v="4321"/>
    <x v="2"/>
    <x v="9"/>
    <x v="4"/>
    <m/>
    <m/>
    <x v="35"/>
    <x v="6"/>
    <x v="15"/>
    <x v="7"/>
    <m/>
    <m/>
    <m/>
    <m/>
    <m/>
    <n v="0"/>
    <m/>
    <n v="0"/>
    <n v="0"/>
    <n v="0"/>
    <n v="0"/>
    <m/>
    <n v="0"/>
    <m/>
    <n v="0"/>
    <n v="0"/>
    <n v="0"/>
    <n v="0"/>
    <m/>
    <n v="0"/>
    <n v="0"/>
    <m/>
  </r>
  <r>
    <n v="4322"/>
    <x v="2"/>
    <x v="9"/>
    <x v="4"/>
    <m/>
    <m/>
    <x v="35"/>
    <x v="6"/>
    <x v="15"/>
    <x v="7"/>
    <m/>
    <m/>
    <m/>
    <m/>
    <m/>
    <n v="0"/>
    <m/>
    <n v="0"/>
    <n v="0"/>
    <n v="0"/>
    <n v="0"/>
    <m/>
    <n v="0"/>
    <m/>
    <n v="0"/>
    <n v="0"/>
    <n v="0"/>
    <n v="0"/>
    <m/>
    <n v="0"/>
    <n v="0"/>
    <m/>
  </r>
  <r>
    <n v="4323"/>
    <x v="2"/>
    <x v="9"/>
    <x v="4"/>
    <m/>
    <m/>
    <x v="35"/>
    <x v="6"/>
    <x v="15"/>
    <x v="7"/>
    <m/>
    <m/>
    <m/>
    <m/>
    <m/>
    <n v="0"/>
    <m/>
    <n v="0"/>
    <n v="0"/>
    <n v="0"/>
    <n v="0"/>
    <m/>
    <n v="0"/>
    <m/>
    <n v="0"/>
    <n v="0"/>
    <n v="0"/>
    <n v="0"/>
    <m/>
    <n v="0"/>
    <n v="0"/>
    <m/>
  </r>
  <r>
    <n v="4324"/>
    <x v="2"/>
    <x v="9"/>
    <x v="4"/>
    <m/>
    <m/>
    <x v="35"/>
    <x v="6"/>
    <x v="15"/>
    <x v="7"/>
    <m/>
    <m/>
    <m/>
    <m/>
    <m/>
    <n v="0"/>
    <m/>
    <n v="0"/>
    <n v="0"/>
    <n v="0"/>
    <n v="0"/>
    <m/>
    <n v="0"/>
    <m/>
    <n v="0"/>
    <n v="0"/>
    <n v="0"/>
    <n v="0"/>
    <m/>
    <n v="0"/>
    <n v="0"/>
    <m/>
  </r>
  <r>
    <n v="4325"/>
    <x v="2"/>
    <x v="9"/>
    <x v="4"/>
    <m/>
    <m/>
    <x v="35"/>
    <x v="6"/>
    <x v="15"/>
    <x v="7"/>
    <m/>
    <m/>
    <m/>
    <m/>
    <m/>
    <n v="0"/>
    <m/>
    <n v="0"/>
    <n v="0"/>
    <n v="0"/>
    <n v="0"/>
    <m/>
    <n v="0"/>
    <m/>
    <n v="0"/>
    <n v="0"/>
    <n v="0"/>
    <n v="0"/>
    <m/>
    <n v="0"/>
    <n v="0"/>
    <m/>
  </r>
  <r>
    <n v="4326"/>
    <x v="2"/>
    <x v="9"/>
    <x v="4"/>
    <m/>
    <m/>
    <x v="35"/>
    <x v="6"/>
    <x v="15"/>
    <x v="7"/>
    <m/>
    <m/>
    <m/>
    <m/>
    <m/>
    <n v="0"/>
    <m/>
    <n v="0"/>
    <n v="0"/>
    <n v="0"/>
    <n v="0"/>
    <m/>
    <n v="0"/>
    <m/>
    <n v="0"/>
    <n v="0"/>
    <n v="0"/>
    <n v="0"/>
    <m/>
    <n v="0"/>
    <n v="0"/>
    <m/>
  </r>
  <r>
    <n v="4327"/>
    <x v="2"/>
    <x v="9"/>
    <x v="4"/>
    <m/>
    <m/>
    <x v="35"/>
    <x v="6"/>
    <x v="15"/>
    <x v="7"/>
    <m/>
    <m/>
    <m/>
    <m/>
    <m/>
    <n v="0"/>
    <m/>
    <n v="0"/>
    <n v="0"/>
    <n v="0"/>
    <n v="0"/>
    <m/>
    <n v="0"/>
    <m/>
    <n v="0"/>
    <n v="0"/>
    <n v="0"/>
    <n v="0"/>
    <m/>
    <n v="0"/>
    <n v="0"/>
    <m/>
  </r>
  <r>
    <n v="4328"/>
    <x v="2"/>
    <x v="9"/>
    <x v="4"/>
    <m/>
    <m/>
    <x v="35"/>
    <x v="6"/>
    <x v="15"/>
    <x v="7"/>
    <m/>
    <m/>
    <m/>
    <m/>
    <m/>
    <n v="0"/>
    <m/>
    <n v="0"/>
    <n v="0"/>
    <n v="0"/>
    <n v="0"/>
    <m/>
    <n v="0"/>
    <m/>
    <n v="0"/>
    <n v="0"/>
    <n v="0"/>
    <n v="0"/>
    <m/>
    <n v="0"/>
    <n v="0"/>
    <m/>
  </r>
  <r>
    <n v="4329"/>
    <x v="2"/>
    <x v="9"/>
    <x v="4"/>
    <m/>
    <m/>
    <x v="35"/>
    <x v="6"/>
    <x v="15"/>
    <x v="7"/>
    <m/>
    <m/>
    <m/>
    <m/>
    <m/>
    <n v="0"/>
    <m/>
    <n v="0"/>
    <n v="0"/>
    <n v="0"/>
    <n v="0"/>
    <m/>
    <n v="0"/>
    <m/>
    <n v="0"/>
    <n v="0"/>
    <n v="0"/>
    <n v="0"/>
    <m/>
    <n v="0"/>
    <n v="0"/>
    <m/>
  </r>
  <r>
    <n v="4330"/>
    <x v="2"/>
    <x v="9"/>
    <x v="4"/>
    <m/>
    <m/>
    <x v="35"/>
    <x v="6"/>
    <x v="15"/>
    <x v="7"/>
    <m/>
    <m/>
    <m/>
    <m/>
    <m/>
    <n v="0"/>
    <m/>
    <n v="0"/>
    <n v="0"/>
    <n v="0"/>
    <n v="0"/>
    <m/>
    <n v="0"/>
    <m/>
    <n v="0"/>
    <n v="0"/>
    <n v="0"/>
    <n v="0"/>
    <m/>
    <n v="0"/>
    <n v="0"/>
    <m/>
  </r>
  <r>
    <n v="4331"/>
    <x v="2"/>
    <x v="9"/>
    <x v="4"/>
    <m/>
    <m/>
    <x v="35"/>
    <x v="6"/>
    <x v="15"/>
    <x v="7"/>
    <m/>
    <m/>
    <m/>
    <m/>
    <m/>
    <n v="0"/>
    <m/>
    <n v="0"/>
    <n v="0"/>
    <n v="0"/>
    <n v="0"/>
    <m/>
    <n v="0"/>
    <m/>
    <n v="0"/>
    <n v="0"/>
    <n v="0"/>
    <n v="0"/>
    <m/>
    <n v="0"/>
    <n v="0"/>
    <m/>
  </r>
  <r>
    <n v="4332"/>
    <x v="2"/>
    <x v="9"/>
    <x v="4"/>
    <m/>
    <m/>
    <x v="35"/>
    <x v="6"/>
    <x v="15"/>
    <x v="7"/>
    <m/>
    <m/>
    <m/>
    <m/>
    <m/>
    <n v="0"/>
    <m/>
    <n v="0"/>
    <n v="0"/>
    <n v="0"/>
    <n v="0"/>
    <m/>
    <n v="0"/>
    <m/>
    <n v="0"/>
    <n v="0"/>
    <n v="0"/>
    <n v="0"/>
    <m/>
    <n v="0"/>
    <n v="0"/>
    <m/>
  </r>
  <r>
    <n v="4333"/>
    <x v="2"/>
    <x v="9"/>
    <x v="4"/>
    <m/>
    <m/>
    <x v="35"/>
    <x v="6"/>
    <x v="15"/>
    <x v="7"/>
    <m/>
    <m/>
    <m/>
    <m/>
    <m/>
    <n v="0"/>
    <m/>
    <n v="0"/>
    <n v="0"/>
    <n v="0"/>
    <n v="0"/>
    <m/>
    <n v="0"/>
    <m/>
    <n v="0"/>
    <n v="0"/>
    <n v="0"/>
    <n v="0"/>
    <m/>
    <n v="0"/>
    <n v="0"/>
    <m/>
  </r>
  <r>
    <n v="4334"/>
    <x v="2"/>
    <x v="9"/>
    <x v="4"/>
    <m/>
    <m/>
    <x v="35"/>
    <x v="6"/>
    <x v="15"/>
    <x v="7"/>
    <m/>
    <m/>
    <m/>
    <m/>
    <m/>
    <n v="0"/>
    <m/>
    <n v="0"/>
    <n v="0"/>
    <n v="0"/>
    <n v="0"/>
    <m/>
    <n v="0"/>
    <m/>
    <n v="0"/>
    <n v="0"/>
    <n v="0"/>
    <n v="0"/>
    <m/>
    <n v="0"/>
    <n v="0"/>
    <m/>
  </r>
  <r>
    <n v="4335"/>
    <x v="2"/>
    <x v="9"/>
    <x v="4"/>
    <m/>
    <m/>
    <x v="35"/>
    <x v="6"/>
    <x v="15"/>
    <x v="7"/>
    <m/>
    <m/>
    <m/>
    <m/>
    <m/>
    <n v="0"/>
    <m/>
    <n v="0"/>
    <n v="0"/>
    <n v="0"/>
    <n v="0"/>
    <m/>
    <n v="0"/>
    <m/>
    <n v="0"/>
    <n v="0"/>
    <n v="0"/>
    <n v="0"/>
    <m/>
    <n v="0"/>
    <n v="0"/>
    <m/>
  </r>
  <r>
    <n v="4336"/>
    <x v="2"/>
    <x v="9"/>
    <x v="4"/>
    <m/>
    <m/>
    <x v="35"/>
    <x v="6"/>
    <x v="15"/>
    <x v="7"/>
    <m/>
    <m/>
    <m/>
    <m/>
    <m/>
    <n v="0"/>
    <m/>
    <n v="0"/>
    <n v="0"/>
    <n v="0"/>
    <n v="0"/>
    <m/>
    <n v="0"/>
    <m/>
    <n v="0"/>
    <n v="0"/>
    <n v="0"/>
    <n v="0"/>
    <m/>
    <n v="0"/>
    <n v="0"/>
    <m/>
  </r>
  <r>
    <n v="4337"/>
    <x v="2"/>
    <x v="9"/>
    <x v="4"/>
    <m/>
    <m/>
    <x v="35"/>
    <x v="6"/>
    <x v="15"/>
    <x v="7"/>
    <m/>
    <m/>
    <m/>
    <m/>
    <m/>
    <n v="0"/>
    <m/>
    <n v="0"/>
    <n v="0"/>
    <n v="0"/>
    <n v="0"/>
    <m/>
    <n v="0"/>
    <m/>
    <n v="0"/>
    <n v="0"/>
    <n v="0"/>
    <n v="0"/>
    <m/>
    <n v="0"/>
    <n v="0"/>
    <m/>
  </r>
  <r>
    <n v="4338"/>
    <x v="2"/>
    <x v="9"/>
    <x v="4"/>
    <m/>
    <m/>
    <x v="35"/>
    <x v="6"/>
    <x v="15"/>
    <x v="7"/>
    <m/>
    <m/>
    <m/>
    <m/>
    <m/>
    <n v="0"/>
    <m/>
    <n v="0"/>
    <n v="0"/>
    <n v="0"/>
    <n v="0"/>
    <m/>
    <n v="0"/>
    <m/>
    <n v="0"/>
    <n v="0"/>
    <n v="0"/>
    <n v="0"/>
    <m/>
    <n v="0"/>
    <n v="0"/>
    <m/>
  </r>
  <r>
    <n v="4339"/>
    <x v="2"/>
    <x v="9"/>
    <x v="4"/>
    <m/>
    <m/>
    <x v="35"/>
    <x v="6"/>
    <x v="15"/>
    <x v="7"/>
    <m/>
    <m/>
    <m/>
    <m/>
    <m/>
    <n v="0"/>
    <m/>
    <n v="0"/>
    <n v="0"/>
    <n v="0"/>
    <n v="0"/>
    <m/>
    <n v="0"/>
    <m/>
    <n v="0"/>
    <n v="0"/>
    <n v="0"/>
    <n v="0"/>
    <m/>
    <n v="0"/>
    <n v="0"/>
    <m/>
  </r>
  <r>
    <n v="4340"/>
    <x v="2"/>
    <x v="9"/>
    <x v="4"/>
    <m/>
    <m/>
    <x v="35"/>
    <x v="6"/>
    <x v="15"/>
    <x v="7"/>
    <m/>
    <m/>
    <m/>
    <m/>
    <m/>
    <n v="0"/>
    <m/>
    <n v="0"/>
    <n v="0"/>
    <n v="0"/>
    <n v="0"/>
    <m/>
    <n v="0"/>
    <m/>
    <n v="0"/>
    <n v="0"/>
    <n v="0"/>
    <n v="0"/>
    <m/>
    <n v="0"/>
    <n v="0"/>
    <m/>
  </r>
  <r>
    <n v="4341"/>
    <x v="2"/>
    <x v="9"/>
    <x v="4"/>
    <m/>
    <m/>
    <x v="35"/>
    <x v="6"/>
    <x v="15"/>
    <x v="7"/>
    <m/>
    <m/>
    <m/>
    <m/>
    <m/>
    <n v="0"/>
    <m/>
    <n v="0"/>
    <n v="0"/>
    <n v="0"/>
    <n v="0"/>
    <m/>
    <n v="0"/>
    <m/>
    <n v="0"/>
    <n v="0"/>
    <n v="0"/>
    <n v="0"/>
    <m/>
    <n v="0"/>
    <n v="0"/>
    <m/>
  </r>
  <r>
    <n v="4342"/>
    <x v="2"/>
    <x v="9"/>
    <x v="4"/>
    <m/>
    <m/>
    <x v="35"/>
    <x v="6"/>
    <x v="15"/>
    <x v="7"/>
    <m/>
    <m/>
    <m/>
    <m/>
    <m/>
    <n v="0"/>
    <m/>
    <n v="0"/>
    <n v="0"/>
    <n v="0"/>
    <n v="0"/>
    <m/>
    <n v="0"/>
    <m/>
    <n v="0"/>
    <n v="0"/>
    <n v="0"/>
    <n v="0"/>
    <m/>
    <n v="0"/>
    <n v="0"/>
    <m/>
  </r>
  <r>
    <n v="4343"/>
    <x v="2"/>
    <x v="9"/>
    <x v="4"/>
    <m/>
    <m/>
    <x v="35"/>
    <x v="6"/>
    <x v="15"/>
    <x v="7"/>
    <m/>
    <m/>
    <m/>
    <m/>
    <m/>
    <n v="0"/>
    <m/>
    <n v="0"/>
    <n v="0"/>
    <n v="0"/>
    <n v="0"/>
    <m/>
    <n v="0"/>
    <m/>
    <n v="0"/>
    <n v="0"/>
    <n v="0"/>
    <n v="0"/>
    <m/>
    <n v="0"/>
    <n v="0"/>
    <m/>
  </r>
  <r>
    <n v="4344"/>
    <x v="2"/>
    <x v="9"/>
    <x v="4"/>
    <m/>
    <m/>
    <x v="35"/>
    <x v="6"/>
    <x v="15"/>
    <x v="7"/>
    <m/>
    <m/>
    <m/>
    <m/>
    <m/>
    <n v="0"/>
    <m/>
    <n v="0"/>
    <n v="0"/>
    <n v="0"/>
    <n v="0"/>
    <m/>
    <n v="0"/>
    <m/>
    <n v="0"/>
    <n v="0"/>
    <n v="0"/>
    <n v="0"/>
    <m/>
    <n v="0"/>
    <n v="0"/>
    <m/>
  </r>
  <r>
    <n v="4345"/>
    <x v="2"/>
    <x v="9"/>
    <x v="4"/>
    <m/>
    <m/>
    <x v="35"/>
    <x v="6"/>
    <x v="15"/>
    <x v="7"/>
    <m/>
    <m/>
    <m/>
    <m/>
    <m/>
    <n v="0"/>
    <m/>
    <n v="0"/>
    <n v="0"/>
    <n v="0"/>
    <n v="0"/>
    <m/>
    <n v="0"/>
    <m/>
    <n v="0"/>
    <n v="0"/>
    <n v="0"/>
    <n v="0"/>
    <m/>
    <n v="0"/>
    <n v="0"/>
    <m/>
  </r>
  <r>
    <n v="4346"/>
    <x v="2"/>
    <x v="9"/>
    <x v="4"/>
    <m/>
    <m/>
    <x v="35"/>
    <x v="6"/>
    <x v="15"/>
    <x v="7"/>
    <m/>
    <m/>
    <m/>
    <m/>
    <m/>
    <n v="0"/>
    <m/>
    <n v="0"/>
    <n v="0"/>
    <n v="0"/>
    <n v="0"/>
    <m/>
    <n v="0"/>
    <m/>
    <n v="0"/>
    <n v="0"/>
    <n v="0"/>
    <n v="0"/>
    <m/>
    <n v="0"/>
    <n v="0"/>
    <m/>
  </r>
  <r>
    <n v="4347"/>
    <x v="2"/>
    <x v="9"/>
    <x v="4"/>
    <m/>
    <m/>
    <x v="35"/>
    <x v="6"/>
    <x v="15"/>
    <x v="7"/>
    <m/>
    <m/>
    <m/>
    <m/>
    <m/>
    <n v="0"/>
    <m/>
    <n v="0"/>
    <n v="0"/>
    <n v="0"/>
    <n v="0"/>
    <m/>
    <n v="0"/>
    <m/>
    <n v="0"/>
    <n v="0"/>
    <n v="0"/>
    <n v="0"/>
    <m/>
    <n v="0"/>
    <n v="0"/>
    <m/>
  </r>
  <r>
    <n v="4348"/>
    <x v="2"/>
    <x v="9"/>
    <x v="4"/>
    <m/>
    <m/>
    <x v="35"/>
    <x v="6"/>
    <x v="15"/>
    <x v="7"/>
    <m/>
    <m/>
    <m/>
    <m/>
    <m/>
    <n v="0"/>
    <m/>
    <n v="0"/>
    <n v="0"/>
    <n v="0"/>
    <n v="0"/>
    <m/>
    <n v="0"/>
    <m/>
    <n v="0"/>
    <n v="0"/>
    <n v="0"/>
    <n v="0"/>
    <m/>
    <n v="0"/>
    <n v="0"/>
    <m/>
  </r>
  <r>
    <n v="4349"/>
    <x v="2"/>
    <x v="9"/>
    <x v="4"/>
    <m/>
    <m/>
    <x v="35"/>
    <x v="6"/>
    <x v="15"/>
    <x v="7"/>
    <m/>
    <m/>
    <m/>
    <m/>
    <m/>
    <n v="0"/>
    <m/>
    <n v="0"/>
    <n v="0"/>
    <n v="0"/>
    <n v="0"/>
    <m/>
    <n v="0"/>
    <m/>
    <n v="0"/>
    <n v="0"/>
    <n v="0"/>
    <n v="0"/>
    <m/>
    <n v="0"/>
    <n v="0"/>
    <m/>
  </r>
  <r>
    <n v="4350"/>
    <x v="2"/>
    <x v="9"/>
    <x v="4"/>
    <m/>
    <m/>
    <x v="35"/>
    <x v="6"/>
    <x v="15"/>
    <x v="7"/>
    <m/>
    <m/>
    <m/>
    <m/>
    <m/>
    <n v="0"/>
    <m/>
    <n v="0"/>
    <n v="0"/>
    <n v="0"/>
    <n v="0"/>
    <m/>
    <n v="0"/>
    <m/>
    <n v="0"/>
    <n v="0"/>
    <n v="0"/>
    <n v="0"/>
    <m/>
    <n v="0"/>
    <n v="0"/>
    <m/>
  </r>
  <r>
    <n v="4351"/>
    <x v="2"/>
    <x v="9"/>
    <x v="4"/>
    <m/>
    <m/>
    <x v="35"/>
    <x v="6"/>
    <x v="15"/>
    <x v="7"/>
    <m/>
    <m/>
    <m/>
    <m/>
    <m/>
    <n v="0"/>
    <m/>
    <n v="0"/>
    <n v="0"/>
    <n v="0"/>
    <n v="0"/>
    <m/>
    <n v="0"/>
    <m/>
    <n v="0"/>
    <n v="0"/>
    <n v="0"/>
    <n v="0"/>
    <m/>
    <n v="0"/>
    <n v="0"/>
    <m/>
  </r>
  <r>
    <n v="4352"/>
    <x v="2"/>
    <x v="9"/>
    <x v="4"/>
    <m/>
    <m/>
    <x v="35"/>
    <x v="6"/>
    <x v="15"/>
    <x v="7"/>
    <m/>
    <m/>
    <m/>
    <m/>
    <m/>
    <n v="0"/>
    <m/>
    <n v="0"/>
    <n v="0"/>
    <n v="0"/>
    <n v="0"/>
    <m/>
    <n v="0"/>
    <m/>
    <n v="0"/>
    <n v="0"/>
    <n v="0"/>
    <n v="0"/>
    <m/>
    <n v="0"/>
    <n v="0"/>
    <m/>
  </r>
  <r>
    <n v="4353"/>
    <x v="2"/>
    <x v="9"/>
    <x v="4"/>
    <m/>
    <m/>
    <x v="35"/>
    <x v="6"/>
    <x v="15"/>
    <x v="7"/>
    <m/>
    <m/>
    <m/>
    <m/>
    <m/>
    <n v="0"/>
    <m/>
    <n v="0"/>
    <n v="0"/>
    <n v="0"/>
    <n v="0"/>
    <m/>
    <n v="0"/>
    <m/>
    <n v="0"/>
    <n v="0"/>
    <n v="0"/>
    <n v="0"/>
    <m/>
    <n v="0"/>
    <n v="0"/>
    <m/>
  </r>
  <r>
    <n v="4354"/>
    <x v="2"/>
    <x v="9"/>
    <x v="4"/>
    <m/>
    <m/>
    <x v="35"/>
    <x v="6"/>
    <x v="15"/>
    <x v="7"/>
    <m/>
    <m/>
    <m/>
    <m/>
    <m/>
    <n v="0"/>
    <m/>
    <n v="0"/>
    <n v="0"/>
    <n v="0"/>
    <n v="0"/>
    <m/>
    <n v="0"/>
    <m/>
    <n v="0"/>
    <n v="0"/>
    <n v="0"/>
    <n v="0"/>
    <m/>
    <n v="0"/>
    <n v="0"/>
    <m/>
  </r>
  <r>
    <n v="4355"/>
    <x v="2"/>
    <x v="9"/>
    <x v="4"/>
    <m/>
    <m/>
    <x v="35"/>
    <x v="6"/>
    <x v="15"/>
    <x v="7"/>
    <m/>
    <m/>
    <m/>
    <m/>
    <m/>
    <n v="0"/>
    <m/>
    <n v="0"/>
    <n v="0"/>
    <n v="0"/>
    <n v="0"/>
    <m/>
    <n v="0"/>
    <m/>
    <n v="0"/>
    <n v="0"/>
    <n v="0"/>
    <n v="0"/>
    <m/>
    <n v="0"/>
    <n v="0"/>
    <m/>
  </r>
  <r>
    <n v="4356"/>
    <x v="2"/>
    <x v="9"/>
    <x v="4"/>
    <m/>
    <m/>
    <x v="35"/>
    <x v="6"/>
    <x v="15"/>
    <x v="7"/>
    <m/>
    <m/>
    <m/>
    <m/>
    <m/>
    <n v="0"/>
    <m/>
    <n v="0"/>
    <n v="0"/>
    <n v="0"/>
    <n v="0"/>
    <m/>
    <n v="0"/>
    <m/>
    <n v="0"/>
    <n v="0"/>
    <n v="0"/>
    <n v="0"/>
    <m/>
    <n v="0"/>
    <n v="0"/>
    <m/>
  </r>
  <r>
    <n v="4357"/>
    <x v="2"/>
    <x v="9"/>
    <x v="4"/>
    <m/>
    <m/>
    <x v="35"/>
    <x v="6"/>
    <x v="15"/>
    <x v="7"/>
    <m/>
    <m/>
    <m/>
    <m/>
    <m/>
    <n v="0"/>
    <m/>
    <n v="0"/>
    <n v="0"/>
    <n v="0"/>
    <n v="0"/>
    <m/>
    <n v="0"/>
    <m/>
    <n v="0"/>
    <n v="0"/>
    <n v="0"/>
    <n v="0"/>
    <m/>
    <n v="0"/>
    <n v="0"/>
    <m/>
  </r>
  <r>
    <n v="4358"/>
    <x v="2"/>
    <x v="9"/>
    <x v="4"/>
    <m/>
    <m/>
    <x v="35"/>
    <x v="6"/>
    <x v="15"/>
    <x v="7"/>
    <m/>
    <m/>
    <m/>
    <m/>
    <m/>
    <n v="0"/>
    <m/>
    <n v="0"/>
    <n v="0"/>
    <n v="0"/>
    <n v="0"/>
    <m/>
    <n v="0"/>
    <m/>
    <n v="0"/>
    <n v="0"/>
    <n v="0"/>
    <n v="0"/>
    <m/>
    <n v="0"/>
    <n v="0"/>
    <m/>
  </r>
  <r>
    <n v="4359"/>
    <x v="2"/>
    <x v="9"/>
    <x v="4"/>
    <m/>
    <m/>
    <x v="35"/>
    <x v="6"/>
    <x v="15"/>
    <x v="7"/>
    <m/>
    <m/>
    <m/>
    <m/>
    <m/>
    <n v="0"/>
    <m/>
    <n v="0"/>
    <n v="0"/>
    <n v="0"/>
    <n v="0"/>
    <m/>
    <n v="0"/>
    <m/>
    <n v="0"/>
    <n v="0"/>
    <n v="0"/>
    <n v="0"/>
    <m/>
    <n v="0"/>
    <n v="0"/>
    <m/>
  </r>
  <r>
    <n v="4360"/>
    <x v="2"/>
    <x v="9"/>
    <x v="4"/>
    <m/>
    <m/>
    <x v="35"/>
    <x v="6"/>
    <x v="15"/>
    <x v="7"/>
    <m/>
    <m/>
    <m/>
    <m/>
    <m/>
    <n v="0"/>
    <m/>
    <n v="0"/>
    <n v="0"/>
    <n v="0"/>
    <n v="0"/>
    <m/>
    <n v="0"/>
    <m/>
    <n v="0"/>
    <n v="0"/>
    <n v="0"/>
    <n v="0"/>
    <m/>
    <n v="0"/>
    <n v="0"/>
    <m/>
  </r>
  <r>
    <n v="4361"/>
    <x v="2"/>
    <x v="9"/>
    <x v="4"/>
    <m/>
    <m/>
    <x v="35"/>
    <x v="6"/>
    <x v="15"/>
    <x v="7"/>
    <m/>
    <m/>
    <m/>
    <m/>
    <m/>
    <n v="0"/>
    <m/>
    <n v="0"/>
    <n v="0"/>
    <n v="0"/>
    <n v="0"/>
    <m/>
    <n v="0"/>
    <m/>
    <n v="0"/>
    <n v="0"/>
    <n v="0"/>
    <n v="0"/>
    <m/>
    <n v="0"/>
    <n v="0"/>
    <m/>
  </r>
  <r>
    <n v="4362"/>
    <x v="2"/>
    <x v="9"/>
    <x v="4"/>
    <m/>
    <m/>
    <x v="35"/>
    <x v="6"/>
    <x v="15"/>
    <x v="7"/>
    <m/>
    <m/>
    <m/>
    <m/>
    <m/>
    <n v="0"/>
    <m/>
    <n v="0"/>
    <n v="0"/>
    <n v="0"/>
    <n v="0"/>
    <m/>
    <n v="0"/>
    <m/>
    <n v="0"/>
    <n v="0"/>
    <n v="0"/>
    <n v="0"/>
    <m/>
    <n v="0"/>
    <n v="0"/>
    <m/>
  </r>
  <r>
    <n v="4363"/>
    <x v="2"/>
    <x v="9"/>
    <x v="4"/>
    <m/>
    <m/>
    <x v="35"/>
    <x v="6"/>
    <x v="15"/>
    <x v="7"/>
    <m/>
    <m/>
    <m/>
    <m/>
    <m/>
    <n v="0"/>
    <m/>
    <n v="0"/>
    <n v="0"/>
    <n v="0"/>
    <n v="0"/>
    <m/>
    <n v="0"/>
    <m/>
    <n v="0"/>
    <n v="0"/>
    <n v="0"/>
    <n v="0"/>
    <m/>
    <n v="0"/>
    <n v="0"/>
    <m/>
  </r>
  <r>
    <n v="4364"/>
    <x v="2"/>
    <x v="9"/>
    <x v="4"/>
    <m/>
    <m/>
    <x v="35"/>
    <x v="6"/>
    <x v="15"/>
    <x v="7"/>
    <m/>
    <m/>
    <m/>
    <m/>
    <m/>
    <n v="0"/>
    <m/>
    <n v="0"/>
    <n v="0"/>
    <n v="0"/>
    <n v="0"/>
    <m/>
    <n v="0"/>
    <m/>
    <n v="0"/>
    <n v="0"/>
    <n v="0"/>
    <n v="0"/>
    <m/>
    <n v="0"/>
    <n v="0"/>
    <m/>
  </r>
  <r>
    <n v="4365"/>
    <x v="2"/>
    <x v="9"/>
    <x v="4"/>
    <m/>
    <m/>
    <x v="35"/>
    <x v="6"/>
    <x v="15"/>
    <x v="7"/>
    <m/>
    <m/>
    <m/>
    <m/>
    <m/>
    <n v="0"/>
    <m/>
    <n v="0"/>
    <n v="0"/>
    <n v="0"/>
    <n v="0"/>
    <m/>
    <n v="0"/>
    <m/>
    <n v="0"/>
    <n v="0"/>
    <n v="0"/>
    <n v="0"/>
    <m/>
    <n v="0"/>
    <n v="0"/>
    <m/>
  </r>
  <r>
    <n v="4366"/>
    <x v="2"/>
    <x v="9"/>
    <x v="4"/>
    <m/>
    <m/>
    <x v="35"/>
    <x v="6"/>
    <x v="15"/>
    <x v="7"/>
    <m/>
    <m/>
    <m/>
    <m/>
    <m/>
    <n v="0"/>
    <m/>
    <n v="0"/>
    <n v="0"/>
    <n v="0"/>
    <n v="0"/>
    <m/>
    <n v="0"/>
    <m/>
    <n v="0"/>
    <n v="0"/>
    <n v="0"/>
    <n v="0"/>
    <m/>
    <n v="0"/>
    <n v="0"/>
    <m/>
  </r>
  <r>
    <n v="4367"/>
    <x v="2"/>
    <x v="9"/>
    <x v="4"/>
    <m/>
    <m/>
    <x v="35"/>
    <x v="6"/>
    <x v="15"/>
    <x v="7"/>
    <m/>
    <m/>
    <m/>
    <m/>
    <m/>
    <n v="0"/>
    <m/>
    <n v="0"/>
    <n v="0"/>
    <n v="0"/>
    <n v="0"/>
    <m/>
    <n v="0"/>
    <m/>
    <n v="0"/>
    <n v="0"/>
    <n v="0"/>
    <n v="0"/>
    <m/>
    <n v="0"/>
    <n v="0"/>
    <m/>
  </r>
  <r>
    <n v="4368"/>
    <x v="2"/>
    <x v="9"/>
    <x v="4"/>
    <m/>
    <m/>
    <x v="35"/>
    <x v="6"/>
    <x v="15"/>
    <x v="7"/>
    <m/>
    <m/>
    <m/>
    <m/>
    <m/>
    <n v="0"/>
    <m/>
    <n v="0"/>
    <n v="0"/>
    <n v="0"/>
    <n v="0"/>
    <m/>
    <n v="0"/>
    <m/>
    <n v="0"/>
    <n v="0"/>
    <n v="0"/>
    <n v="0"/>
    <m/>
    <n v="0"/>
    <n v="0"/>
    <m/>
  </r>
  <r>
    <n v="4369"/>
    <x v="2"/>
    <x v="9"/>
    <x v="4"/>
    <m/>
    <m/>
    <x v="35"/>
    <x v="6"/>
    <x v="15"/>
    <x v="7"/>
    <m/>
    <m/>
    <m/>
    <m/>
    <m/>
    <n v="0"/>
    <m/>
    <n v="0"/>
    <n v="0"/>
    <n v="0"/>
    <n v="0"/>
    <m/>
    <n v="0"/>
    <m/>
    <n v="0"/>
    <n v="0"/>
    <n v="0"/>
    <n v="0"/>
    <m/>
    <n v="0"/>
    <n v="0"/>
    <m/>
  </r>
  <r>
    <n v="4370"/>
    <x v="2"/>
    <x v="9"/>
    <x v="4"/>
    <m/>
    <m/>
    <x v="35"/>
    <x v="6"/>
    <x v="15"/>
    <x v="7"/>
    <m/>
    <m/>
    <m/>
    <m/>
    <m/>
    <n v="0"/>
    <m/>
    <n v="0"/>
    <n v="0"/>
    <n v="0"/>
    <n v="0"/>
    <m/>
    <n v="0"/>
    <m/>
    <n v="0"/>
    <n v="0"/>
    <n v="0"/>
    <n v="0"/>
    <m/>
    <n v="0"/>
    <n v="0"/>
    <m/>
  </r>
  <r>
    <n v="4371"/>
    <x v="2"/>
    <x v="9"/>
    <x v="4"/>
    <m/>
    <m/>
    <x v="35"/>
    <x v="6"/>
    <x v="15"/>
    <x v="7"/>
    <m/>
    <m/>
    <m/>
    <m/>
    <m/>
    <n v="0"/>
    <m/>
    <n v="0"/>
    <n v="0"/>
    <n v="0"/>
    <n v="0"/>
    <m/>
    <n v="0"/>
    <m/>
    <n v="0"/>
    <n v="0"/>
    <n v="0"/>
    <n v="0"/>
    <m/>
    <n v="0"/>
    <n v="0"/>
    <m/>
  </r>
  <r>
    <n v="4372"/>
    <x v="2"/>
    <x v="9"/>
    <x v="4"/>
    <m/>
    <m/>
    <x v="35"/>
    <x v="6"/>
    <x v="15"/>
    <x v="7"/>
    <m/>
    <m/>
    <m/>
    <m/>
    <m/>
    <n v="0"/>
    <m/>
    <n v="0"/>
    <n v="0"/>
    <n v="0"/>
    <n v="0"/>
    <m/>
    <n v="0"/>
    <m/>
    <n v="0"/>
    <n v="0"/>
    <n v="0"/>
    <n v="0"/>
    <m/>
    <n v="0"/>
    <n v="0"/>
    <m/>
  </r>
  <r>
    <n v="4373"/>
    <x v="2"/>
    <x v="9"/>
    <x v="4"/>
    <m/>
    <m/>
    <x v="35"/>
    <x v="6"/>
    <x v="15"/>
    <x v="7"/>
    <m/>
    <m/>
    <m/>
    <m/>
    <m/>
    <n v="0"/>
    <m/>
    <n v="0"/>
    <n v="0"/>
    <n v="0"/>
    <n v="0"/>
    <m/>
    <n v="0"/>
    <m/>
    <n v="0"/>
    <n v="0"/>
    <n v="0"/>
    <n v="0"/>
    <m/>
    <n v="0"/>
    <n v="0"/>
    <m/>
  </r>
  <r>
    <n v="4374"/>
    <x v="2"/>
    <x v="9"/>
    <x v="4"/>
    <m/>
    <m/>
    <x v="35"/>
    <x v="6"/>
    <x v="15"/>
    <x v="7"/>
    <m/>
    <m/>
    <m/>
    <m/>
    <m/>
    <n v="0"/>
    <m/>
    <n v="0"/>
    <n v="0"/>
    <n v="0"/>
    <n v="0"/>
    <m/>
    <n v="0"/>
    <m/>
    <n v="0"/>
    <n v="0"/>
    <n v="0"/>
    <n v="0"/>
    <m/>
    <n v="0"/>
    <n v="0"/>
    <m/>
  </r>
  <r>
    <n v="4375"/>
    <x v="2"/>
    <x v="9"/>
    <x v="4"/>
    <m/>
    <m/>
    <x v="35"/>
    <x v="6"/>
    <x v="15"/>
    <x v="7"/>
    <m/>
    <m/>
    <m/>
    <m/>
    <m/>
    <n v="0"/>
    <m/>
    <n v="0"/>
    <n v="0"/>
    <n v="0"/>
    <n v="0"/>
    <m/>
    <n v="0"/>
    <m/>
    <n v="0"/>
    <n v="0"/>
    <n v="0"/>
    <n v="0"/>
    <m/>
    <n v="0"/>
    <n v="0"/>
    <m/>
  </r>
  <r>
    <n v="4376"/>
    <x v="2"/>
    <x v="9"/>
    <x v="4"/>
    <m/>
    <m/>
    <x v="35"/>
    <x v="6"/>
    <x v="15"/>
    <x v="7"/>
    <m/>
    <m/>
    <m/>
    <m/>
    <m/>
    <n v="0"/>
    <m/>
    <n v="0"/>
    <n v="0"/>
    <n v="0"/>
    <n v="0"/>
    <m/>
    <n v="0"/>
    <m/>
    <n v="0"/>
    <n v="0"/>
    <n v="0"/>
    <n v="0"/>
    <m/>
    <n v="0"/>
    <n v="0"/>
    <m/>
  </r>
  <r>
    <n v="4377"/>
    <x v="2"/>
    <x v="9"/>
    <x v="4"/>
    <m/>
    <m/>
    <x v="35"/>
    <x v="6"/>
    <x v="15"/>
    <x v="7"/>
    <m/>
    <m/>
    <m/>
    <m/>
    <m/>
    <n v="0"/>
    <m/>
    <n v="0"/>
    <n v="0"/>
    <n v="0"/>
    <n v="0"/>
    <m/>
    <n v="0"/>
    <m/>
    <n v="0"/>
    <n v="0"/>
    <n v="0"/>
    <n v="0"/>
    <m/>
    <n v="0"/>
    <n v="0"/>
    <m/>
  </r>
  <r>
    <n v="4378"/>
    <x v="2"/>
    <x v="9"/>
    <x v="4"/>
    <m/>
    <m/>
    <x v="35"/>
    <x v="6"/>
    <x v="15"/>
    <x v="7"/>
    <m/>
    <m/>
    <m/>
    <m/>
    <m/>
    <n v="0"/>
    <m/>
    <n v="0"/>
    <n v="0"/>
    <n v="0"/>
    <n v="0"/>
    <m/>
    <n v="0"/>
    <m/>
    <n v="0"/>
    <n v="0"/>
    <n v="0"/>
    <n v="0"/>
    <m/>
    <n v="0"/>
    <n v="0"/>
    <m/>
  </r>
  <r>
    <n v="4379"/>
    <x v="2"/>
    <x v="9"/>
    <x v="4"/>
    <m/>
    <m/>
    <x v="35"/>
    <x v="6"/>
    <x v="15"/>
    <x v="7"/>
    <m/>
    <m/>
    <m/>
    <m/>
    <m/>
    <n v="0"/>
    <m/>
    <n v="0"/>
    <n v="0"/>
    <n v="0"/>
    <n v="0"/>
    <m/>
    <n v="0"/>
    <m/>
    <n v="0"/>
    <n v="0"/>
    <n v="0"/>
    <n v="0"/>
    <m/>
    <n v="0"/>
    <n v="0"/>
    <m/>
  </r>
  <r>
    <n v="4380"/>
    <x v="2"/>
    <x v="9"/>
    <x v="4"/>
    <m/>
    <m/>
    <x v="35"/>
    <x v="6"/>
    <x v="15"/>
    <x v="7"/>
    <m/>
    <m/>
    <m/>
    <m/>
    <m/>
    <n v="0"/>
    <m/>
    <n v="0"/>
    <n v="0"/>
    <n v="0"/>
    <n v="0"/>
    <m/>
    <n v="0"/>
    <m/>
    <n v="0"/>
    <n v="0"/>
    <n v="0"/>
    <n v="0"/>
    <m/>
    <n v="0"/>
    <n v="0"/>
    <m/>
  </r>
  <r>
    <n v="4381"/>
    <x v="2"/>
    <x v="9"/>
    <x v="4"/>
    <m/>
    <m/>
    <x v="35"/>
    <x v="6"/>
    <x v="15"/>
    <x v="7"/>
    <m/>
    <m/>
    <m/>
    <m/>
    <m/>
    <n v="0"/>
    <m/>
    <n v="0"/>
    <n v="0"/>
    <n v="0"/>
    <n v="0"/>
    <m/>
    <n v="0"/>
    <m/>
    <n v="0"/>
    <n v="0"/>
    <n v="0"/>
    <n v="0"/>
    <m/>
    <n v="0"/>
    <n v="0"/>
    <m/>
  </r>
  <r>
    <n v="4382"/>
    <x v="2"/>
    <x v="9"/>
    <x v="4"/>
    <m/>
    <m/>
    <x v="35"/>
    <x v="6"/>
    <x v="15"/>
    <x v="7"/>
    <m/>
    <m/>
    <m/>
    <m/>
    <m/>
    <n v="0"/>
    <m/>
    <n v="0"/>
    <n v="0"/>
    <n v="0"/>
    <n v="0"/>
    <m/>
    <n v="0"/>
    <m/>
    <n v="0"/>
    <n v="0"/>
    <n v="0"/>
    <n v="0"/>
    <m/>
    <n v="0"/>
    <n v="0"/>
    <m/>
  </r>
  <r>
    <n v="4383"/>
    <x v="2"/>
    <x v="9"/>
    <x v="4"/>
    <m/>
    <m/>
    <x v="35"/>
    <x v="6"/>
    <x v="15"/>
    <x v="7"/>
    <m/>
    <m/>
    <m/>
    <m/>
    <m/>
    <n v="0"/>
    <m/>
    <n v="0"/>
    <n v="0"/>
    <n v="0"/>
    <n v="0"/>
    <m/>
    <n v="0"/>
    <m/>
    <n v="0"/>
    <n v="0"/>
    <n v="0"/>
    <n v="0"/>
    <m/>
    <n v="0"/>
    <n v="0"/>
    <m/>
  </r>
  <r>
    <n v="4384"/>
    <x v="2"/>
    <x v="9"/>
    <x v="4"/>
    <m/>
    <m/>
    <x v="35"/>
    <x v="6"/>
    <x v="15"/>
    <x v="7"/>
    <m/>
    <m/>
    <m/>
    <m/>
    <m/>
    <n v="0"/>
    <m/>
    <n v="0"/>
    <n v="0"/>
    <n v="0"/>
    <n v="0"/>
    <m/>
    <n v="0"/>
    <m/>
    <n v="0"/>
    <n v="0"/>
    <n v="0"/>
    <n v="0"/>
    <m/>
    <n v="0"/>
    <n v="0"/>
    <m/>
  </r>
  <r>
    <n v="4385"/>
    <x v="2"/>
    <x v="9"/>
    <x v="4"/>
    <m/>
    <m/>
    <x v="35"/>
    <x v="6"/>
    <x v="15"/>
    <x v="7"/>
    <m/>
    <m/>
    <m/>
    <m/>
    <m/>
    <n v="0"/>
    <m/>
    <n v="0"/>
    <n v="0"/>
    <n v="0"/>
    <n v="0"/>
    <m/>
    <n v="0"/>
    <m/>
    <n v="0"/>
    <n v="0"/>
    <n v="0"/>
    <n v="0"/>
    <m/>
    <n v="0"/>
    <n v="0"/>
    <m/>
  </r>
  <r>
    <n v="4386"/>
    <x v="2"/>
    <x v="9"/>
    <x v="4"/>
    <m/>
    <m/>
    <x v="35"/>
    <x v="6"/>
    <x v="15"/>
    <x v="7"/>
    <m/>
    <m/>
    <m/>
    <m/>
    <m/>
    <n v="0"/>
    <m/>
    <n v="0"/>
    <n v="0"/>
    <n v="0"/>
    <n v="0"/>
    <m/>
    <n v="0"/>
    <m/>
    <n v="0"/>
    <n v="0"/>
    <n v="0"/>
    <n v="0"/>
    <m/>
    <n v="0"/>
    <n v="0"/>
    <m/>
  </r>
  <r>
    <n v="4387"/>
    <x v="2"/>
    <x v="9"/>
    <x v="4"/>
    <m/>
    <m/>
    <x v="35"/>
    <x v="6"/>
    <x v="15"/>
    <x v="7"/>
    <m/>
    <m/>
    <m/>
    <m/>
    <m/>
    <n v="0"/>
    <m/>
    <n v="0"/>
    <n v="0"/>
    <n v="0"/>
    <n v="0"/>
    <m/>
    <n v="0"/>
    <m/>
    <n v="0"/>
    <n v="0"/>
    <n v="0"/>
    <n v="0"/>
    <m/>
    <n v="0"/>
    <n v="0"/>
    <m/>
  </r>
  <r>
    <n v="4388"/>
    <x v="2"/>
    <x v="9"/>
    <x v="4"/>
    <m/>
    <m/>
    <x v="35"/>
    <x v="6"/>
    <x v="15"/>
    <x v="7"/>
    <m/>
    <m/>
    <m/>
    <m/>
    <m/>
    <n v="0"/>
    <m/>
    <n v="0"/>
    <n v="0"/>
    <n v="0"/>
    <n v="0"/>
    <m/>
    <n v="0"/>
    <m/>
    <n v="0"/>
    <n v="0"/>
    <n v="0"/>
    <n v="0"/>
    <m/>
    <n v="0"/>
    <n v="0"/>
    <m/>
  </r>
  <r>
    <n v="4389"/>
    <x v="2"/>
    <x v="9"/>
    <x v="4"/>
    <m/>
    <m/>
    <x v="35"/>
    <x v="6"/>
    <x v="15"/>
    <x v="7"/>
    <m/>
    <m/>
    <m/>
    <m/>
    <m/>
    <n v="0"/>
    <m/>
    <n v="0"/>
    <n v="0"/>
    <n v="0"/>
    <n v="0"/>
    <m/>
    <n v="0"/>
    <m/>
    <n v="0"/>
    <n v="0"/>
    <n v="0"/>
    <n v="0"/>
    <m/>
    <n v="0"/>
    <n v="0"/>
    <m/>
  </r>
  <r>
    <n v="4390"/>
    <x v="2"/>
    <x v="9"/>
    <x v="4"/>
    <m/>
    <m/>
    <x v="35"/>
    <x v="6"/>
    <x v="15"/>
    <x v="7"/>
    <m/>
    <m/>
    <m/>
    <m/>
    <m/>
    <n v="0"/>
    <m/>
    <n v="0"/>
    <n v="0"/>
    <n v="0"/>
    <n v="0"/>
    <m/>
    <n v="0"/>
    <m/>
    <n v="0"/>
    <n v="0"/>
    <n v="0"/>
    <n v="0"/>
    <m/>
    <n v="0"/>
    <n v="0"/>
    <m/>
  </r>
  <r>
    <n v="4391"/>
    <x v="2"/>
    <x v="9"/>
    <x v="4"/>
    <m/>
    <m/>
    <x v="35"/>
    <x v="6"/>
    <x v="15"/>
    <x v="7"/>
    <m/>
    <m/>
    <m/>
    <m/>
    <m/>
    <n v="0"/>
    <m/>
    <n v="0"/>
    <n v="0"/>
    <n v="0"/>
    <n v="0"/>
    <m/>
    <n v="0"/>
    <m/>
    <n v="0"/>
    <n v="0"/>
    <n v="0"/>
    <n v="0"/>
    <m/>
    <n v="0"/>
    <n v="0"/>
    <m/>
  </r>
  <r>
    <n v="4392"/>
    <x v="2"/>
    <x v="9"/>
    <x v="4"/>
    <m/>
    <m/>
    <x v="35"/>
    <x v="6"/>
    <x v="15"/>
    <x v="7"/>
    <m/>
    <m/>
    <m/>
    <m/>
    <m/>
    <n v="0"/>
    <m/>
    <n v="0"/>
    <n v="0"/>
    <n v="0"/>
    <n v="0"/>
    <m/>
    <n v="0"/>
    <m/>
    <n v="0"/>
    <n v="0"/>
    <n v="0"/>
    <n v="0"/>
    <m/>
    <n v="0"/>
    <n v="0"/>
    <m/>
  </r>
  <r>
    <n v="4393"/>
    <x v="2"/>
    <x v="9"/>
    <x v="4"/>
    <m/>
    <m/>
    <x v="35"/>
    <x v="6"/>
    <x v="15"/>
    <x v="7"/>
    <m/>
    <m/>
    <m/>
    <m/>
    <m/>
    <n v="0"/>
    <m/>
    <n v="0"/>
    <n v="0"/>
    <n v="0"/>
    <n v="0"/>
    <m/>
    <n v="0"/>
    <m/>
    <n v="0"/>
    <n v="0"/>
    <n v="0"/>
    <n v="0"/>
    <m/>
    <n v="0"/>
    <n v="0"/>
    <m/>
  </r>
  <r>
    <n v="4394"/>
    <x v="2"/>
    <x v="9"/>
    <x v="4"/>
    <m/>
    <m/>
    <x v="35"/>
    <x v="6"/>
    <x v="15"/>
    <x v="7"/>
    <m/>
    <m/>
    <m/>
    <m/>
    <m/>
    <n v="0"/>
    <m/>
    <n v="0"/>
    <n v="0"/>
    <n v="0"/>
    <n v="0"/>
    <m/>
    <n v="0"/>
    <m/>
    <n v="0"/>
    <n v="0"/>
    <n v="0"/>
    <n v="0"/>
    <m/>
    <n v="0"/>
    <n v="0"/>
    <m/>
  </r>
  <r>
    <n v="4395"/>
    <x v="2"/>
    <x v="9"/>
    <x v="4"/>
    <m/>
    <m/>
    <x v="35"/>
    <x v="6"/>
    <x v="15"/>
    <x v="7"/>
    <m/>
    <m/>
    <m/>
    <m/>
    <m/>
    <n v="0"/>
    <m/>
    <n v="0"/>
    <n v="0"/>
    <n v="0"/>
    <n v="0"/>
    <m/>
    <n v="0"/>
    <m/>
    <n v="0"/>
    <n v="0"/>
    <n v="0"/>
    <n v="0"/>
    <m/>
    <n v="0"/>
    <n v="0"/>
    <m/>
  </r>
  <r>
    <n v="4396"/>
    <x v="2"/>
    <x v="9"/>
    <x v="4"/>
    <m/>
    <m/>
    <x v="35"/>
    <x v="6"/>
    <x v="15"/>
    <x v="7"/>
    <m/>
    <m/>
    <m/>
    <m/>
    <m/>
    <n v="0"/>
    <m/>
    <n v="0"/>
    <n v="0"/>
    <n v="0"/>
    <n v="0"/>
    <m/>
    <n v="0"/>
    <m/>
    <n v="0"/>
    <n v="0"/>
    <n v="0"/>
    <n v="0"/>
    <m/>
    <n v="0"/>
    <n v="0"/>
    <m/>
  </r>
  <r>
    <n v="4397"/>
    <x v="2"/>
    <x v="9"/>
    <x v="4"/>
    <m/>
    <m/>
    <x v="35"/>
    <x v="6"/>
    <x v="15"/>
    <x v="7"/>
    <m/>
    <m/>
    <m/>
    <m/>
    <m/>
    <n v="0"/>
    <m/>
    <n v="0"/>
    <n v="0"/>
    <n v="0"/>
    <n v="0"/>
    <m/>
    <n v="0"/>
    <m/>
    <n v="0"/>
    <n v="0"/>
    <n v="0"/>
    <n v="0"/>
    <m/>
    <n v="0"/>
    <n v="0"/>
    <m/>
  </r>
  <r>
    <n v="4398"/>
    <x v="2"/>
    <x v="9"/>
    <x v="4"/>
    <m/>
    <m/>
    <x v="35"/>
    <x v="6"/>
    <x v="15"/>
    <x v="7"/>
    <m/>
    <m/>
    <m/>
    <m/>
    <m/>
    <n v="0"/>
    <m/>
    <n v="0"/>
    <n v="0"/>
    <n v="0"/>
    <n v="0"/>
    <m/>
    <n v="0"/>
    <m/>
    <n v="0"/>
    <n v="0"/>
    <n v="0"/>
    <n v="0"/>
    <m/>
    <n v="0"/>
    <n v="0"/>
    <m/>
  </r>
  <r>
    <n v="4399"/>
    <x v="2"/>
    <x v="9"/>
    <x v="4"/>
    <m/>
    <m/>
    <x v="35"/>
    <x v="6"/>
    <x v="15"/>
    <x v="7"/>
    <m/>
    <m/>
    <m/>
    <m/>
    <m/>
    <n v="0"/>
    <m/>
    <n v="0"/>
    <n v="0"/>
    <n v="0"/>
    <n v="0"/>
    <m/>
    <n v="0"/>
    <m/>
    <n v="0"/>
    <n v="0"/>
    <n v="0"/>
    <n v="0"/>
    <m/>
    <n v="0"/>
    <n v="0"/>
    <m/>
  </r>
  <r>
    <n v="4400"/>
    <x v="2"/>
    <x v="9"/>
    <x v="4"/>
    <m/>
    <m/>
    <x v="35"/>
    <x v="6"/>
    <x v="15"/>
    <x v="7"/>
    <m/>
    <m/>
    <m/>
    <m/>
    <m/>
    <n v="0"/>
    <m/>
    <n v="0"/>
    <n v="0"/>
    <n v="0"/>
    <n v="0"/>
    <m/>
    <n v="0"/>
    <m/>
    <n v="0"/>
    <n v="0"/>
    <n v="0"/>
    <n v="0"/>
    <m/>
    <n v="0"/>
    <n v="0"/>
    <m/>
  </r>
  <r>
    <n v="4401"/>
    <x v="2"/>
    <x v="9"/>
    <x v="4"/>
    <m/>
    <m/>
    <x v="35"/>
    <x v="6"/>
    <x v="15"/>
    <x v="7"/>
    <m/>
    <m/>
    <m/>
    <m/>
    <m/>
    <n v="0"/>
    <m/>
    <n v="0"/>
    <n v="0"/>
    <n v="0"/>
    <n v="0"/>
    <m/>
    <n v="0"/>
    <m/>
    <n v="0"/>
    <n v="0"/>
    <n v="0"/>
    <n v="0"/>
    <m/>
    <n v="0"/>
    <n v="0"/>
    <m/>
  </r>
  <r>
    <n v="4402"/>
    <x v="2"/>
    <x v="9"/>
    <x v="4"/>
    <m/>
    <m/>
    <x v="35"/>
    <x v="6"/>
    <x v="15"/>
    <x v="7"/>
    <m/>
    <m/>
    <m/>
    <m/>
    <m/>
    <n v="0"/>
    <m/>
    <n v="0"/>
    <n v="0"/>
    <n v="0"/>
    <n v="0"/>
    <m/>
    <n v="0"/>
    <m/>
    <n v="0"/>
    <n v="0"/>
    <n v="0"/>
    <n v="0"/>
    <m/>
    <n v="0"/>
    <n v="0"/>
    <m/>
  </r>
  <r>
    <n v="4403"/>
    <x v="2"/>
    <x v="9"/>
    <x v="4"/>
    <m/>
    <m/>
    <x v="35"/>
    <x v="6"/>
    <x v="15"/>
    <x v="7"/>
    <m/>
    <m/>
    <m/>
    <m/>
    <m/>
    <n v="0"/>
    <m/>
    <n v="0"/>
    <n v="0"/>
    <n v="0"/>
    <n v="0"/>
    <m/>
    <n v="0"/>
    <m/>
    <n v="0"/>
    <n v="0"/>
    <n v="0"/>
    <n v="0"/>
    <m/>
    <n v="0"/>
    <n v="0"/>
    <m/>
  </r>
  <r>
    <n v="4404"/>
    <x v="2"/>
    <x v="9"/>
    <x v="4"/>
    <m/>
    <m/>
    <x v="35"/>
    <x v="6"/>
    <x v="15"/>
    <x v="7"/>
    <m/>
    <m/>
    <m/>
    <m/>
    <m/>
    <n v="0"/>
    <m/>
    <n v="0"/>
    <n v="0"/>
    <n v="0"/>
    <n v="0"/>
    <m/>
    <n v="0"/>
    <m/>
    <n v="0"/>
    <n v="0"/>
    <n v="0"/>
    <n v="0"/>
    <m/>
    <n v="0"/>
    <n v="0"/>
    <m/>
  </r>
  <r>
    <n v="4405"/>
    <x v="2"/>
    <x v="9"/>
    <x v="4"/>
    <m/>
    <m/>
    <x v="35"/>
    <x v="6"/>
    <x v="15"/>
    <x v="7"/>
    <m/>
    <m/>
    <m/>
    <m/>
    <m/>
    <n v="0"/>
    <m/>
    <n v="0"/>
    <n v="0"/>
    <n v="0"/>
    <n v="0"/>
    <m/>
    <n v="0"/>
    <m/>
    <n v="0"/>
    <n v="0"/>
    <n v="0"/>
    <n v="0"/>
    <m/>
    <n v="0"/>
    <n v="0"/>
    <m/>
  </r>
  <r>
    <n v="4406"/>
    <x v="2"/>
    <x v="9"/>
    <x v="4"/>
    <m/>
    <m/>
    <x v="35"/>
    <x v="6"/>
    <x v="15"/>
    <x v="7"/>
    <m/>
    <m/>
    <m/>
    <m/>
    <m/>
    <n v="0"/>
    <m/>
    <n v="0"/>
    <n v="0"/>
    <n v="0"/>
    <n v="0"/>
    <m/>
    <n v="0"/>
    <m/>
    <n v="0"/>
    <n v="0"/>
    <n v="0"/>
    <n v="0"/>
    <m/>
    <n v="0"/>
    <n v="0"/>
    <m/>
  </r>
  <r>
    <n v="4407"/>
    <x v="2"/>
    <x v="9"/>
    <x v="4"/>
    <m/>
    <m/>
    <x v="35"/>
    <x v="6"/>
    <x v="15"/>
    <x v="7"/>
    <m/>
    <m/>
    <m/>
    <m/>
    <m/>
    <n v="0"/>
    <m/>
    <n v="0"/>
    <n v="0"/>
    <n v="0"/>
    <n v="0"/>
    <m/>
    <n v="0"/>
    <m/>
    <n v="0"/>
    <n v="0"/>
    <n v="0"/>
    <n v="0"/>
    <m/>
    <n v="0"/>
    <n v="0"/>
    <m/>
  </r>
  <r>
    <n v="4408"/>
    <x v="2"/>
    <x v="9"/>
    <x v="4"/>
    <m/>
    <m/>
    <x v="35"/>
    <x v="6"/>
    <x v="15"/>
    <x v="7"/>
    <m/>
    <m/>
    <m/>
    <m/>
    <m/>
    <n v="0"/>
    <m/>
    <n v="0"/>
    <n v="0"/>
    <n v="0"/>
    <n v="0"/>
    <m/>
    <n v="0"/>
    <m/>
    <n v="0"/>
    <n v="0"/>
    <n v="0"/>
    <n v="0"/>
    <m/>
    <n v="0"/>
    <n v="0"/>
    <m/>
  </r>
  <r>
    <n v="4409"/>
    <x v="2"/>
    <x v="9"/>
    <x v="4"/>
    <m/>
    <m/>
    <x v="35"/>
    <x v="6"/>
    <x v="15"/>
    <x v="7"/>
    <m/>
    <m/>
    <m/>
    <m/>
    <m/>
    <n v="0"/>
    <m/>
    <n v="0"/>
    <n v="0"/>
    <n v="0"/>
    <n v="0"/>
    <m/>
    <n v="0"/>
    <m/>
    <n v="0"/>
    <n v="0"/>
    <n v="0"/>
    <n v="0"/>
    <m/>
    <n v="0"/>
    <n v="0"/>
    <m/>
  </r>
  <r>
    <n v="4410"/>
    <x v="2"/>
    <x v="9"/>
    <x v="4"/>
    <m/>
    <m/>
    <x v="35"/>
    <x v="6"/>
    <x v="15"/>
    <x v="7"/>
    <m/>
    <m/>
    <m/>
    <m/>
    <m/>
    <n v="0"/>
    <m/>
    <n v="0"/>
    <n v="0"/>
    <n v="0"/>
    <n v="0"/>
    <m/>
    <n v="0"/>
    <m/>
    <n v="0"/>
    <n v="0"/>
    <n v="0"/>
    <n v="0"/>
    <m/>
    <n v="0"/>
    <n v="0"/>
    <m/>
  </r>
  <r>
    <n v="4411"/>
    <x v="2"/>
    <x v="9"/>
    <x v="4"/>
    <m/>
    <m/>
    <x v="35"/>
    <x v="6"/>
    <x v="15"/>
    <x v="7"/>
    <m/>
    <m/>
    <m/>
    <m/>
    <m/>
    <n v="0"/>
    <m/>
    <n v="0"/>
    <n v="0"/>
    <n v="0"/>
    <n v="0"/>
    <m/>
    <n v="0"/>
    <m/>
    <n v="0"/>
    <n v="0"/>
    <n v="0"/>
    <n v="0"/>
    <m/>
    <n v="0"/>
    <n v="0"/>
    <m/>
  </r>
  <r>
    <n v="4412"/>
    <x v="2"/>
    <x v="9"/>
    <x v="4"/>
    <m/>
    <m/>
    <x v="35"/>
    <x v="6"/>
    <x v="15"/>
    <x v="7"/>
    <m/>
    <m/>
    <m/>
    <m/>
    <m/>
    <n v="0"/>
    <m/>
    <n v="0"/>
    <n v="0"/>
    <n v="0"/>
    <n v="0"/>
    <m/>
    <n v="0"/>
    <m/>
    <n v="0"/>
    <n v="0"/>
    <n v="0"/>
    <n v="0"/>
    <m/>
    <n v="0"/>
    <n v="0"/>
    <m/>
  </r>
  <r>
    <n v="4413"/>
    <x v="2"/>
    <x v="9"/>
    <x v="4"/>
    <m/>
    <m/>
    <x v="35"/>
    <x v="6"/>
    <x v="15"/>
    <x v="7"/>
    <m/>
    <m/>
    <m/>
    <m/>
    <m/>
    <n v="0"/>
    <m/>
    <n v="0"/>
    <n v="0"/>
    <n v="0"/>
    <n v="0"/>
    <m/>
    <n v="0"/>
    <m/>
    <n v="0"/>
    <n v="0"/>
    <n v="0"/>
    <n v="0"/>
    <m/>
    <n v="0"/>
    <n v="0"/>
    <m/>
  </r>
  <r>
    <n v="4414"/>
    <x v="2"/>
    <x v="9"/>
    <x v="4"/>
    <m/>
    <m/>
    <x v="35"/>
    <x v="6"/>
    <x v="15"/>
    <x v="7"/>
    <m/>
    <m/>
    <m/>
    <m/>
    <m/>
    <n v="0"/>
    <m/>
    <n v="0"/>
    <n v="0"/>
    <n v="0"/>
    <n v="0"/>
    <m/>
    <n v="0"/>
    <m/>
    <n v="0"/>
    <n v="0"/>
    <n v="0"/>
    <n v="0"/>
    <m/>
    <n v="0"/>
    <n v="0"/>
    <m/>
  </r>
  <r>
    <n v="4415"/>
    <x v="2"/>
    <x v="9"/>
    <x v="4"/>
    <m/>
    <m/>
    <x v="35"/>
    <x v="6"/>
    <x v="15"/>
    <x v="7"/>
    <m/>
    <m/>
    <m/>
    <m/>
    <m/>
    <n v="0"/>
    <m/>
    <n v="0"/>
    <n v="0"/>
    <n v="0"/>
    <n v="0"/>
    <m/>
    <n v="0"/>
    <m/>
    <n v="0"/>
    <n v="0"/>
    <n v="0"/>
    <n v="0"/>
    <m/>
    <n v="0"/>
    <n v="0"/>
    <m/>
  </r>
  <r>
    <n v="4416"/>
    <x v="2"/>
    <x v="9"/>
    <x v="4"/>
    <m/>
    <m/>
    <x v="35"/>
    <x v="6"/>
    <x v="15"/>
    <x v="7"/>
    <m/>
    <m/>
    <m/>
    <m/>
    <m/>
    <n v="0"/>
    <m/>
    <n v="0"/>
    <n v="0"/>
    <n v="0"/>
    <n v="0"/>
    <m/>
    <n v="0"/>
    <m/>
    <n v="0"/>
    <n v="0"/>
    <n v="0"/>
    <n v="0"/>
    <m/>
    <n v="0"/>
    <n v="0"/>
    <m/>
  </r>
  <r>
    <n v="4417"/>
    <x v="2"/>
    <x v="9"/>
    <x v="4"/>
    <m/>
    <m/>
    <x v="35"/>
    <x v="6"/>
    <x v="15"/>
    <x v="7"/>
    <m/>
    <m/>
    <m/>
    <m/>
    <m/>
    <n v="0"/>
    <m/>
    <n v="0"/>
    <n v="0"/>
    <n v="0"/>
    <n v="0"/>
    <m/>
    <n v="0"/>
    <m/>
    <n v="0"/>
    <n v="0"/>
    <n v="0"/>
    <n v="0"/>
    <m/>
    <n v="0"/>
    <n v="0"/>
    <m/>
  </r>
  <r>
    <n v="4418"/>
    <x v="2"/>
    <x v="9"/>
    <x v="4"/>
    <m/>
    <m/>
    <x v="35"/>
    <x v="6"/>
    <x v="15"/>
    <x v="7"/>
    <m/>
    <m/>
    <m/>
    <m/>
    <m/>
    <n v="0"/>
    <m/>
    <n v="0"/>
    <n v="0"/>
    <n v="0"/>
    <n v="0"/>
    <m/>
    <n v="0"/>
    <m/>
    <n v="0"/>
    <n v="0"/>
    <n v="0"/>
    <n v="0"/>
    <m/>
    <n v="0"/>
    <n v="0"/>
    <m/>
  </r>
  <r>
    <n v="4419"/>
    <x v="2"/>
    <x v="9"/>
    <x v="4"/>
    <m/>
    <m/>
    <x v="35"/>
    <x v="6"/>
    <x v="15"/>
    <x v="7"/>
    <m/>
    <m/>
    <m/>
    <m/>
    <m/>
    <n v="0"/>
    <m/>
    <n v="0"/>
    <n v="0"/>
    <n v="0"/>
    <n v="0"/>
    <m/>
    <n v="0"/>
    <m/>
    <n v="0"/>
    <n v="0"/>
    <n v="0"/>
    <n v="0"/>
    <m/>
    <n v="0"/>
    <n v="0"/>
    <m/>
  </r>
  <r>
    <n v="4420"/>
    <x v="2"/>
    <x v="9"/>
    <x v="4"/>
    <m/>
    <m/>
    <x v="35"/>
    <x v="6"/>
    <x v="15"/>
    <x v="7"/>
    <m/>
    <m/>
    <m/>
    <m/>
    <m/>
    <n v="0"/>
    <m/>
    <n v="0"/>
    <n v="0"/>
    <n v="0"/>
    <n v="0"/>
    <m/>
    <n v="0"/>
    <m/>
    <n v="0"/>
    <n v="0"/>
    <n v="0"/>
    <n v="0"/>
    <m/>
    <n v="0"/>
    <n v="0"/>
    <m/>
  </r>
  <r>
    <n v="4421"/>
    <x v="2"/>
    <x v="9"/>
    <x v="4"/>
    <m/>
    <m/>
    <x v="35"/>
    <x v="6"/>
    <x v="15"/>
    <x v="7"/>
    <m/>
    <m/>
    <m/>
    <m/>
    <m/>
    <n v="0"/>
    <m/>
    <n v="0"/>
    <n v="0"/>
    <n v="0"/>
    <n v="0"/>
    <m/>
    <n v="0"/>
    <m/>
    <n v="0"/>
    <n v="0"/>
    <n v="0"/>
    <n v="0"/>
    <m/>
    <n v="0"/>
    <n v="0"/>
    <m/>
  </r>
  <r>
    <n v="4422"/>
    <x v="2"/>
    <x v="9"/>
    <x v="4"/>
    <m/>
    <m/>
    <x v="35"/>
    <x v="6"/>
    <x v="15"/>
    <x v="7"/>
    <m/>
    <m/>
    <m/>
    <m/>
    <m/>
    <n v="0"/>
    <m/>
    <n v="0"/>
    <n v="0"/>
    <n v="0"/>
    <n v="0"/>
    <m/>
    <n v="0"/>
    <m/>
    <n v="0"/>
    <n v="0"/>
    <n v="0"/>
    <n v="0"/>
    <m/>
    <n v="0"/>
    <n v="0"/>
    <m/>
  </r>
  <r>
    <n v="4423"/>
    <x v="2"/>
    <x v="9"/>
    <x v="4"/>
    <m/>
    <m/>
    <x v="35"/>
    <x v="6"/>
    <x v="15"/>
    <x v="7"/>
    <m/>
    <m/>
    <m/>
    <m/>
    <m/>
    <n v="0"/>
    <m/>
    <n v="0"/>
    <n v="0"/>
    <n v="0"/>
    <n v="0"/>
    <m/>
    <n v="0"/>
    <m/>
    <n v="0"/>
    <n v="0"/>
    <n v="0"/>
    <n v="0"/>
    <m/>
    <n v="0"/>
    <n v="0"/>
    <m/>
  </r>
  <r>
    <n v="4424"/>
    <x v="2"/>
    <x v="9"/>
    <x v="4"/>
    <m/>
    <m/>
    <x v="35"/>
    <x v="6"/>
    <x v="15"/>
    <x v="7"/>
    <m/>
    <m/>
    <m/>
    <m/>
    <m/>
    <n v="0"/>
    <m/>
    <n v="0"/>
    <n v="0"/>
    <n v="0"/>
    <n v="0"/>
    <m/>
    <n v="0"/>
    <m/>
    <n v="0"/>
    <n v="0"/>
    <n v="0"/>
    <n v="0"/>
    <m/>
    <n v="0"/>
    <n v="0"/>
    <m/>
  </r>
  <r>
    <n v="4425"/>
    <x v="2"/>
    <x v="9"/>
    <x v="4"/>
    <m/>
    <m/>
    <x v="35"/>
    <x v="6"/>
    <x v="15"/>
    <x v="7"/>
    <m/>
    <m/>
    <m/>
    <m/>
    <m/>
    <n v="0"/>
    <m/>
    <n v="0"/>
    <n v="0"/>
    <n v="0"/>
    <n v="0"/>
    <m/>
    <n v="0"/>
    <m/>
    <n v="0"/>
    <n v="0"/>
    <n v="0"/>
    <n v="0"/>
    <m/>
    <n v="0"/>
    <n v="0"/>
    <m/>
  </r>
  <r>
    <n v="4426"/>
    <x v="2"/>
    <x v="9"/>
    <x v="4"/>
    <m/>
    <m/>
    <x v="35"/>
    <x v="6"/>
    <x v="15"/>
    <x v="7"/>
    <m/>
    <m/>
    <m/>
    <m/>
    <m/>
    <n v="0"/>
    <m/>
    <n v="0"/>
    <n v="0"/>
    <n v="0"/>
    <n v="0"/>
    <m/>
    <n v="0"/>
    <m/>
    <n v="0"/>
    <n v="0"/>
    <n v="0"/>
    <n v="0"/>
    <m/>
    <n v="0"/>
    <n v="0"/>
    <m/>
  </r>
  <r>
    <n v="4427"/>
    <x v="2"/>
    <x v="9"/>
    <x v="4"/>
    <m/>
    <m/>
    <x v="35"/>
    <x v="6"/>
    <x v="15"/>
    <x v="7"/>
    <m/>
    <m/>
    <m/>
    <m/>
    <m/>
    <n v="0"/>
    <m/>
    <n v="0"/>
    <n v="0"/>
    <n v="0"/>
    <n v="0"/>
    <m/>
    <n v="0"/>
    <m/>
    <n v="0"/>
    <n v="0"/>
    <n v="0"/>
    <n v="0"/>
    <m/>
    <n v="0"/>
    <n v="0"/>
    <m/>
  </r>
  <r>
    <n v="4428"/>
    <x v="2"/>
    <x v="9"/>
    <x v="4"/>
    <m/>
    <m/>
    <x v="35"/>
    <x v="6"/>
    <x v="15"/>
    <x v="7"/>
    <m/>
    <m/>
    <m/>
    <m/>
    <m/>
    <n v="0"/>
    <m/>
    <n v="0"/>
    <n v="0"/>
    <n v="0"/>
    <n v="0"/>
    <m/>
    <n v="0"/>
    <m/>
    <n v="0"/>
    <n v="0"/>
    <n v="0"/>
    <n v="0"/>
    <m/>
    <n v="0"/>
    <n v="0"/>
    <m/>
  </r>
  <r>
    <n v="4429"/>
    <x v="2"/>
    <x v="9"/>
    <x v="4"/>
    <m/>
    <m/>
    <x v="35"/>
    <x v="6"/>
    <x v="15"/>
    <x v="7"/>
    <m/>
    <m/>
    <m/>
    <m/>
    <m/>
    <n v="0"/>
    <m/>
    <n v="0"/>
    <n v="0"/>
    <n v="0"/>
    <n v="0"/>
    <m/>
    <n v="0"/>
    <m/>
    <n v="0"/>
    <n v="0"/>
    <n v="0"/>
    <n v="0"/>
    <m/>
    <n v="0"/>
    <n v="0"/>
    <m/>
  </r>
  <r>
    <n v="4430"/>
    <x v="2"/>
    <x v="9"/>
    <x v="4"/>
    <m/>
    <m/>
    <x v="35"/>
    <x v="6"/>
    <x v="15"/>
    <x v="7"/>
    <m/>
    <m/>
    <m/>
    <m/>
    <m/>
    <n v="0"/>
    <m/>
    <n v="0"/>
    <n v="0"/>
    <n v="0"/>
    <n v="0"/>
    <m/>
    <n v="0"/>
    <m/>
    <n v="0"/>
    <n v="0"/>
    <n v="0"/>
    <n v="0"/>
    <m/>
    <n v="0"/>
    <n v="0"/>
    <m/>
  </r>
  <r>
    <n v="4431"/>
    <x v="2"/>
    <x v="9"/>
    <x v="4"/>
    <m/>
    <m/>
    <x v="35"/>
    <x v="6"/>
    <x v="15"/>
    <x v="7"/>
    <m/>
    <m/>
    <m/>
    <m/>
    <m/>
    <n v="0"/>
    <m/>
    <n v="0"/>
    <n v="0"/>
    <n v="0"/>
    <n v="0"/>
    <m/>
    <n v="0"/>
    <m/>
    <n v="0"/>
    <n v="0"/>
    <n v="0"/>
    <n v="0"/>
    <m/>
    <n v="0"/>
    <n v="0"/>
    <m/>
  </r>
  <r>
    <n v="4432"/>
    <x v="2"/>
    <x v="9"/>
    <x v="4"/>
    <m/>
    <m/>
    <x v="35"/>
    <x v="6"/>
    <x v="15"/>
    <x v="7"/>
    <m/>
    <m/>
    <m/>
    <m/>
    <m/>
    <n v="0"/>
    <m/>
    <n v="0"/>
    <n v="0"/>
    <n v="0"/>
    <n v="0"/>
    <m/>
    <n v="0"/>
    <m/>
    <n v="0"/>
    <n v="0"/>
    <n v="0"/>
    <n v="0"/>
    <m/>
    <n v="0"/>
    <n v="0"/>
    <m/>
  </r>
  <r>
    <n v="4433"/>
    <x v="2"/>
    <x v="9"/>
    <x v="4"/>
    <m/>
    <m/>
    <x v="35"/>
    <x v="6"/>
    <x v="15"/>
    <x v="7"/>
    <m/>
    <m/>
    <m/>
    <m/>
    <m/>
    <n v="0"/>
    <m/>
    <n v="0"/>
    <n v="0"/>
    <n v="0"/>
    <n v="0"/>
    <m/>
    <n v="0"/>
    <m/>
    <n v="0"/>
    <n v="0"/>
    <n v="0"/>
    <n v="0"/>
    <m/>
    <n v="0"/>
    <n v="0"/>
    <m/>
  </r>
  <r>
    <n v="4434"/>
    <x v="2"/>
    <x v="9"/>
    <x v="4"/>
    <m/>
    <m/>
    <x v="35"/>
    <x v="6"/>
    <x v="15"/>
    <x v="7"/>
    <m/>
    <m/>
    <m/>
    <m/>
    <m/>
    <n v="0"/>
    <m/>
    <n v="0"/>
    <n v="0"/>
    <n v="0"/>
    <n v="0"/>
    <m/>
    <n v="0"/>
    <m/>
    <n v="0"/>
    <n v="0"/>
    <n v="0"/>
    <n v="0"/>
    <m/>
    <n v="0"/>
    <n v="0"/>
    <m/>
  </r>
  <r>
    <n v="4435"/>
    <x v="2"/>
    <x v="9"/>
    <x v="4"/>
    <m/>
    <m/>
    <x v="35"/>
    <x v="6"/>
    <x v="15"/>
    <x v="7"/>
    <m/>
    <m/>
    <m/>
    <m/>
    <m/>
    <n v="0"/>
    <m/>
    <n v="0"/>
    <n v="0"/>
    <n v="0"/>
    <n v="0"/>
    <m/>
    <n v="0"/>
    <m/>
    <n v="0"/>
    <n v="0"/>
    <n v="0"/>
    <n v="0"/>
    <m/>
    <n v="0"/>
    <n v="0"/>
    <m/>
  </r>
  <r>
    <n v="4436"/>
    <x v="2"/>
    <x v="9"/>
    <x v="4"/>
    <m/>
    <m/>
    <x v="35"/>
    <x v="6"/>
    <x v="15"/>
    <x v="7"/>
    <m/>
    <m/>
    <m/>
    <m/>
    <m/>
    <n v="0"/>
    <m/>
    <n v="0"/>
    <n v="0"/>
    <n v="0"/>
    <n v="0"/>
    <m/>
    <n v="0"/>
    <m/>
    <n v="0"/>
    <n v="0"/>
    <n v="0"/>
    <n v="0"/>
    <m/>
    <n v="0"/>
    <n v="0"/>
    <m/>
  </r>
  <r>
    <n v="4437"/>
    <x v="2"/>
    <x v="9"/>
    <x v="4"/>
    <m/>
    <m/>
    <x v="35"/>
    <x v="6"/>
    <x v="15"/>
    <x v="7"/>
    <m/>
    <m/>
    <m/>
    <m/>
    <m/>
    <n v="0"/>
    <m/>
    <n v="0"/>
    <n v="0"/>
    <n v="0"/>
    <n v="0"/>
    <m/>
    <n v="0"/>
    <m/>
    <n v="0"/>
    <n v="0"/>
    <n v="0"/>
    <n v="0"/>
    <m/>
    <n v="0"/>
    <n v="0"/>
    <m/>
  </r>
  <r>
    <n v="4438"/>
    <x v="2"/>
    <x v="9"/>
    <x v="4"/>
    <m/>
    <m/>
    <x v="35"/>
    <x v="6"/>
    <x v="15"/>
    <x v="7"/>
    <m/>
    <m/>
    <m/>
    <m/>
    <m/>
    <n v="0"/>
    <m/>
    <n v="0"/>
    <n v="0"/>
    <n v="0"/>
    <n v="0"/>
    <m/>
    <n v="0"/>
    <m/>
    <n v="0"/>
    <n v="0"/>
    <n v="0"/>
    <n v="0"/>
    <m/>
    <n v="0"/>
    <n v="0"/>
    <m/>
  </r>
  <r>
    <n v="4439"/>
    <x v="2"/>
    <x v="9"/>
    <x v="4"/>
    <m/>
    <m/>
    <x v="35"/>
    <x v="6"/>
    <x v="15"/>
    <x v="7"/>
    <m/>
    <m/>
    <m/>
    <m/>
    <m/>
    <n v="0"/>
    <m/>
    <n v="0"/>
    <n v="0"/>
    <n v="0"/>
    <n v="0"/>
    <m/>
    <n v="0"/>
    <m/>
    <n v="0"/>
    <n v="0"/>
    <n v="0"/>
    <n v="0"/>
    <m/>
    <n v="0"/>
    <n v="0"/>
    <m/>
  </r>
  <r>
    <n v="4440"/>
    <x v="2"/>
    <x v="9"/>
    <x v="4"/>
    <m/>
    <m/>
    <x v="35"/>
    <x v="6"/>
    <x v="15"/>
    <x v="7"/>
    <m/>
    <m/>
    <m/>
    <m/>
    <m/>
    <n v="0"/>
    <m/>
    <n v="0"/>
    <n v="0"/>
    <n v="0"/>
    <n v="0"/>
    <m/>
    <n v="0"/>
    <m/>
    <n v="0"/>
    <n v="0"/>
    <n v="0"/>
    <n v="0"/>
    <m/>
    <n v="0"/>
    <n v="0"/>
    <m/>
  </r>
  <r>
    <n v="4441"/>
    <x v="2"/>
    <x v="9"/>
    <x v="4"/>
    <m/>
    <m/>
    <x v="35"/>
    <x v="6"/>
    <x v="15"/>
    <x v="7"/>
    <m/>
    <m/>
    <m/>
    <m/>
    <m/>
    <n v="0"/>
    <m/>
    <n v="0"/>
    <n v="0"/>
    <n v="0"/>
    <n v="0"/>
    <m/>
    <n v="0"/>
    <m/>
    <n v="0"/>
    <n v="0"/>
    <n v="0"/>
    <n v="0"/>
    <m/>
    <n v="0"/>
    <n v="0"/>
    <m/>
  </r>
  <r>
    <n v="4442"/>
    <x v="2"/>
    <x v="9"/>
    <x v="4"/>
    <m/>
    <m/>
    <x v="35"/>
    <x v="6"/>
    <x v="15"/>
    <x v="7"/>
    <m/>
    <m/>
    <m/>
    <m/>
    <m/>
    <n v="0"/>
    <m/>
    <n v="0"/>
    <n v="0"/>
    <n v="0"/>
    <n v="0"/>
    <m/>
    <n v="0"/>
    <m/>
    <n v="0"/>
    <n v="0"/>
    <n v="0"/>
    <n v="0"/>
    <m/>
    <n v="0"/>
    <n v="0"/>
    <m/>
  </r>
  <r>
    <n v="4443"/>
    <x v="2"/>
    <x v="9"/>
    <x v="4"/>
    <m/>
    <m/>
    <x v="35"/>
    <x v="6"/>
    <x v="15"/>
    <x v="7"/>
    <m/>
    <m/>
    <m/>
    <m/>
    <m/>
    <n v="0"/>
    <m/>
    <n v="0"/>
    <n v="0"/>
    <n v="0"/>
    <n v="0"/>
    <m/>
    <n v="0"/>
    <m/>
    <n v="0"/>
    <n v="0"/>
    <n v="0"/>
    <n v="0"/>
    <m/>
    <n v="0"/>
    <n v="0"/>
    <m/>
  </r>
  <r>
    <n v="4444"/>
    <x v="2"/>
    <x v="9"/>
    <x v="4"/>
    <m/>
    <m/>
    <x v="35"/>
    <x v="6"/>
    <x v="15"/>
    <x v="7"/>
    <m/>
    <m/>
    <m/>
    <m/>
    <m/>
    <n v="0"/>
    <m/>
    <n v="0"/>
    <n v="0"/>
    <n v="0"/>
    <n v="0"/>
    <m/>
    <n v="0"/>
    <m/>
    <n v="0"/>
    <n v="0"/>
    <n v="0"/>
    <n v="0"/>
    <m/>
    <n v="0"/>
    <n v="0"/>
    <m/>
  </r>
  <r>
    <n v="4445"/>
    <x v="2"/>
    <x v="9"/>
    <x v="4"/>
    <m/>
    <m/>
    <x v="35"/>
    <x v="6"/>
    <x v="15"/>
    <x v="7"/>
    <m/>
    <m/>
    <m/>
    <m/>
    <m/>
    <n v="0"/>
    <m/>
    <n v="0"/>
    <n v="0"/>
    <n v="0"/>
    <n v="0"/>
    <m/>
    <n v="0"/>
    <m/>
    <n v="0"/>
    <n v="0"/>
    <n v="0"/>
    <n v="0"/>
    <m/>
    <n v="0"/>
    <n v="0"/>
    <m/>
  </r>
  <r>
    <n v="4446"/>
    <x v="2"/>
    <x v="9"/>
    <x v="4"/>
    <m/>
    <m/>
    <x v="35"/>
    <x v="6"/>
    <x v="15"/>
    <x v="7"/>
    <m/>
    <m/>
    <m/>
    <m/>
    <m/>
    <n v="0"/>
    <m/>
    <n v="0"/>
    <n v="0"/>
    <n v="0"/>
    <n v="0"/>
    <m/>
    <n v="0"/>
    <m/>
    <n v="0"/>
    <n v="0"/>
    <n v="0"/>
    <n v="0"/>
    <m/>
    <n v="0"/>
    <n v="0"/>
    <m/>
  </r>
  <r>
    <n v="4447"/>
    <x v="2"/>
    <x v="9"/>
    <x v="4"/>
    <m/>
    <m/>
    <x v="35"/>
    <x v="6"/>
    <x v="15"/>
    <x v="7"/>
    <m/>
    <m/>
    <m/>
    <m/>
    <m/>
    <n v="0"/>
    <m/>
    <n v="0"/>
    <n v="0"/>
    <n v="0"/>
    <n v="0"/>
    <m/>
    <n v="0"/>
    <m/>
    <n v="0"/>
    <n v="0"/>
    <n v="0"/>
    <n v="0"/>
    <m/>
    <n v="0"/>
    <n v="0"/>
    <m/>
  </r>
  <r>
    <n v="4448"/>
    <x v="2"/>
    <x v="9"/>
    <x v="4"/>
    <m/>
    <m/>
    <x v="35"/>
    <x v="6"/>
    <x v="15"/>
    <x v="7"/>
    <m/>
    <m/>
    <m/>
    <m/>
    <m/>
    <n v="0"/>
    <m/>
    <n v="0"/>
    <n v="0"/>
    <n v="0"/>
    <n v="0"/>
    <m/>
    <n v="0"/>
    <m/>
    <n v="0"/>
    <n v="0"/>
    <n v="0"/>
    <n v="0"/>
    <m/>
    <n v="0"/>
    <n v="0"/>
    <m/>
  </r>
  <r>
    <n v="4449"/>
    <x v="2"/>
    <x v="9"/>
    <x v="4"/>
    <m/>
    <m/>
    <x v="35"/>
    <x v="6"/>
    <x v="15"/>
    <x v="7"/>
    <m/>
    <m/>
    <m/>
    <m/>
    <m/>
    <n v="0"/>
    <m/>
    <n v="0"/>
    <n v="0"/>
    <n v="0"/>
    <n v="0"/>
    <m/>
    <n v="0"/>
    <m/>
    <n v="0"/>
    <n v="0"/>
    <n v="0"/>
    <n v="0"/>
    <m/>
    <n v="0"/>
    <n v="0"/>
    <m/>
  </r>
  <r>
    <n v="4450"/>
    <x v="2"/>
    <x v="9"/>
    <x v="4"/>
    <m/>
    <m/>
    <x v="35"/>
    <x v="6"/>
    <x v="15"/>
    <x v="7"/>
    <m/>
    <m/>
    <m/>
    <m/>
    <m/>
    <n v="0"/>
    <m/>
    <n v="0"/>
    <n v="0"/>
    <n v="0"/>
    <n v="0"/>
    <m/>
    <n v="0"/>
    <m/>
    <n v="0"/>
    <n v="0"/>
    <n v="0"/>
    <n v="0"/>
    <m/>
    <n v="0"/>
    <n v="0"/>
    <m/>
  </r>
  <r>
    <n v="4451"/>
    <x v="2"/>
    <x v="9"/>
    <x v="4"/>
    <m/>
    <m/>
    <x v="35"/>
    <x v="6"/>
    <x v="15"/>
    <x v="7"/>
    <m/>
    <m/>
    <m/>
    <m/>
    <m/>
    <n v="0"/>
    <m/>
    <n v="0"/>
    <n v="0"/>
    <n v="0"/>
    <n v="0"/>
    <m/>
    <n v="0"/>
    <m/>
    <n v="0"/>
    <n v="0"/>
    <n v="0"/>
    <n v="0"/>
    <m/>
    <n v="0"/>
    <n v="0"/>
    <m/>
  </r>
  <r>
    <n v="4452"/>
    <x v="2"/>
    <x v="9"/>
    <x v="4"/>
    <m/>
    <m/>
    <x v="35"/>
    <x v="6"/>
    <x v="15"/>
    <x v="7"/>
    <m/>
    <m/>
    <m/>
    <m/>
    <m/>
    <n v="0"/>
    <m/>
    <n v="0"/>
    <n v="0"/>
    <n v="0"/>
    <n v="0"/>
    <m/>
    <n v="0"/>
    <m/>
    <n v="0"/>
    <n v="0"/>
    <n v="0"/>
    <n v="0"/>
    <m/>
    <n v="0"/>
    <n v="0"/>
    <m/>
  </r>
  <r>
    <n v="4453"/>
    <x v="2"/>
    <x v="9"/>
    <x v="4"/>
    <m/>
    <m/>
    <x v="35"/>
    <x v="6"/>
    <x v="15"/>
    <x v="7"/>
    <m/>
    <m/>
    <m/>
    <m/>
    <m/>
    <n v="0"/>
    <m/>
    <n v="0"/>
    <n v="0"/>
    <n v="0"/>
    <n v="0"/>
    <m/>
    <n v="0"/>
    <m/>
    <n v="0"/>
    <n v="0"/>
    <n v="0"/>
    <n v="0"/>
    <m/>
    <n v="0"/>
    <n v="0"/>
    <m/>
  </r>
  <r>
    <n v="4454"/>
    <x v="2"/>
    <x v="9"/>
    <x v="4"/>
    <m/>
    <m/>
    <x v="35"/>
    <x v="6"/>
    <x v="15"/>
    <x v="7"/>
    <m/>
    <m/>
    <m/>
    <m/>
    <m/>
    <n v="0"/>
    <m/>
    <n v="0"/>
    <n v="0"/>
    <n v="0"/>
    <n v="0"/>
    <m/>
    <n v="0"/>
    <m/>
    <n v="0"/>
    <n v="0"/>
    <n v="0"/>
    <n v="0"/>
    <m/>
    <n v="0"/>
    <n v="0"/>
    <m/>
  </r>
  <r>
    <n v="4455"/>
    <x v="2"/>
    <x v="9"/>
    <x v="4"/>
    <m/>
    <m/>
    <x v="35"/>
    <x v="6"/>
    <x v="15"/>
    <x v="7"/>
    <m/>
    <m/>
    <m/>
    <m/>
    <m/>
    <n v="0"/>
    <m/>
    <n v="0"/>
    <n v="0"/>
    <n v="0"/>
    <n v="0"/>
    <m/>
    <n v="0"/>
    <m/>
    <n v="0"/>
    <n v="0"/>
    <n v="0"/>
    <n v="0"/>
    <m/>
    <n v="0"/>
    <n v="0"/>
    <m/>
  </r>
  <r>
    <n v="4456"/>
    <x v="2"/>
    <x v="9"/>
    <x v="4"/>
    <m/>
    <m/>
    <x v="35"/>
    <x v="6"/>
    <x v="15"/>
    <x v="7"/>
    <m/>
    <m/>
    <m/>
    <m/>
    <m/>
    <n v="0"/>
    <m/>
    <n v="0"/>
    <n v="0"/>
    <n v="0"/>
    <n v="0"/>
    <m/>
    <n v="0"/>
    <m/>
    <n v="0"/>
    <n v="0"/>
    <n v="0"/>
    <n v="0"/>
    <m/>
    <n v="0"/>
    <n v="0"/>
    <m/>
  </r>
  <r>
    <n v="4457"/>
    <x v="2"/>
    <x v="9"/>
    <x v="4"/>
    <m/>
    <m/>
    <x v="35"/>
    <x v="6"/>
    <x v="15"/>
    <x v="7"/>
    <m/>
    <m/>
    <m/>
    <m/>
    <m/>
    <n v="0"/>
    <m/>
    <n v="0"/>
    <n v="0"/>
    <n v="0"/>
    <n v="0"/>
    <m/>
    <n v="0"/>
    <m/>
    <n v="0"/>
    <n v="0"/>
    <n v="0"/>
    <n v="0"/>
    <m/>
    <n v="0"/>
    <n v="0"/>
    <m/>
  </r>
  <r>
    <n v="4458"/>
    <x v="2"/>
    <x v="9"/>
    <x v="4"/>
    <m/>
    <m/>
    <x v="35"/>
    <x v="6"/>
    <x v="15"/>
    <x v="7"/>
    <m/>
    <m/>
    <m/>
    <m/>
    <m/>
    <n v="0"/>
    <m/>
    <n v="0"/>
    <n v="0"/>
    <n v="0"/>
    <n v="0"/>
    <m/>
    <n v="0"/>
    <m/>
    <n v="0"/>
    <n v="0"/>
    <n v="0"/>
    <n v="0"/>
    <m/>
    <n v="0"/>
    <n v="0"/>
    <m/>
  </r>
  <r>
    <n v="4459"/>
    <x v="2"/>
    <x v="9"/>
    <x v="4"/>
    <m/>
    <m/>
    <x v="35"/>
    <x v="6"/>
    <x v="15"/>
    <x v="7"/>
    <m/>
    <m/>
    <m/>
    <m/>
    <m/>
    <n v="0"/>
    <m/>
    <n v="0"/>
    <n v="0"/>
    <n v="0"/>
    <n v="0"/>
    <m/>
    <n v="0"/>
    <m/>
    <n v="0"/>
    <n v="0"/>
    <n v="0"/>
    <n v="0"/>
    <m/>
    <n v="0"/>
    <n v="0"/>
    <m/>
  </r>
  <r>
    <n v="4460"/>
    <x v="2"/>
    <x v="9"/>
    <x v="4"/>
    <m/>
    <m/>
    <x v="35"/>
    <x v="6"/>
    <x v="15"/>
    <x v="7"/>
    <m/>
    <m/>
    <m/>
    <m/>
    <m/>
    <n v="0"/>
    <m/>
    <n v="0"/>
    <n v="0"/>
    <n v="0"/>
    <n v="0"/>
    <m/>
    <n v="0"/>
    <m/>
    <n v="0"/>
    <n v="0"/>
    <n v="0"/>
    <n v="0"/>
    <m/>
    <n v="0"/>
    <n v="0"/>
    <m/>
  </r>
  <r>
    <n v="4461"/>
    <x v="2"/>
    <x v="9"/>
    <x v="4"/>
    <m/>
    <m/>
    <x v="35"/>
    <x v="6"/>
    <x v="15"/>
    <x v="7"/>
    <m/>
    <m/>
    <m/>
    <m/>
    <m/>
    <n v="0"/>
    <m/>
    <n v="0"/>
    <n v="0"/>
    <n v="0"/>
    <n v="0"/>
    <m/>
    <n v="0"/>
    <m/>
    <n v="0"/>
    <n v="0"/>
    <n v="0"/>
    <n v="0"/>
    <m/>
    <n v="0"/>
    <n v="0"/>
    <m/>
  </r>
  <r>
    <n v="4462"/>
    <x v="2"/>
    <x v="9"/>
    <x v="4"/>
    <m/>
    <m/>
    <x v="35"/>
    <x v="6"/>
    <x v="15"/>
    <x v="7"/>
    <m/>
    <m/>
    <m/>
    <m/>
    <m/>
    <n v="0"/>
    <m/>
    <n v="0"/>
    <n v="0"/>
    <n v="0"/>
    <n v="0"/>
    <m/>
    <n v="0"/>
    <m/>
    <n v="0"/>
    <n v="0"/>
    <n v="0"/>
    <n v="0"/>
    <m/>
    <n v="0"/>
    <n v="0"/>
    <m/>
  </r>
  <r>
    <n v="4463"/>
    <x v="2"/>
    <x v="9"/>
    <x v="4"/>
    <m/>
    <m/>
    <x v="35"/>
    <x v="6"/>
    <x v="15"/>
    <x v="7"/>
    <m/>
    <m/>
    <m/>
    <m/>
    <m/>
    <n v="0"/>
    <m/>
    <n v="0"/>
    <n v="0"/>
    <n v="0"/>
    <n v="0"/>
    <m/>
    <n v="0"/>
    <m/>
    <n v="0"/>
    <n v="0"/>
    <n v="0"/>
    <n v="0"/>
    <m/>
    <n v="0"/>
    <n v="0"/>
    <m/>
  </r>
  <r>
    <n v="4464"/>
    <x v="2"/>
    <x v="9"/>
    <x v="4"/>
    <m/>
    <m/>
    <x v="35"/>
    <x v="6"/>
    <x v="15"/>
    <x v="7"/>
    <m/>
    <m/>
    <m/>
    <m/>
    <m/>
    <n v="0"/>
    <m/>
    <n v="0"/>
    <n v="0"/>
    <n v="0"/>
    <n v="0"/>
    <m/>
    <n v="0"/>
    <m/>
    <n v="0"/>
    <n v="0"/>
    <n v="0"/>
    <n v="0"/>
    <m/>
    <n v="0"/>
    <n v="0"/>
    <m/>
  </r>
  <r>
    <n v="4465"/>
    <x v="2"/>
    <x v="9"/>
    <x v="4"/>
    <m/>
    <m/>
    <x v="35"/>
    <x v="6"/>
    <x v="15"/>
    <x v="7"/>
    <m/>
    <m/>
    <m/>
    <m/>
    <m/>
    <n v="0"/>
    <m/>
    <n v="0"/>
    <n v="0"/>
    <n v="0"/>
    <n v="0"/>
    <m/>
    <n v="0"/>
    <m/>
    <n v="0"/>
    <n v="0"/>
    <n v="0"/>
    <n v="0"/>
    <m/>
    <n v="0"/>
    <n v="0"/>
    <m/>
  </r>
  <r>
    <n v="4466"/>
    <x v="2"/>
    <x v="9"/>
    <x v="4"/>
    <m/>
    <m/>
    <x v="35"/>
    <x v="6"/>
    <x v="15"/>
    <x v="7"/>
    <m/>
    <m/>
    <m/>
    <m/>
    <m/>
    <n v="0"/>
    <m/>
    <n v="0"/>
    <n v="0"/>
    <n v="0"/>
    <n v="0"/>
    <m/>
    <n v="0"/>
    <m/>
    <n v="0"/>
    <n v="0"/>
    <n v="0"/>
    <n v="0"/>
    <m/>
    <n v="0"/>
    <n v="0"/>
    <m/>
  </r>
  <r>
    <n v="4467"/>
    <x v="2"/>
    <x v="9"/>
    <x v="4"/>
    <m/>
    <m/>
    <x v="35"/>
    <x v="6"/>
    <x v="15"/>
    <x v="7"/>
    <m/>
    <m/>
    <m/>
    <m/>
    <m/>
    <n v="0"/>
    <m/>
    <n v="0"/>
    <n v="0"/>
    <n v="0"/>
    <n v="0"/>
    <m/>
    <n v="0"/>
    <m/>
    <n v="0"/>
    <n v="0"/>
    <n v="0"/>
    <n v="0"/>
    <m/>
    <n v="0"/>
    <n v="0"/>
    <m/>
  </r>
  <r>
    <n v="4468"/>
    <x v="2"/>
    <x v="9"/>
    <x v="4"/>
    <m/>
    <m/>
    <x v="35"/>
    <x v="6"/>
    <x v="15"/>
    <x v="7"/>
    <m/>
    <m/>
    <m/>
    <m/>
    <m/>
    <n v="0"/>
    <m/>
    <n v="0"/>
    <n v="0"/>
    <n v="0"/>
    <n v="0"/>
    <m/>
    <n v="0"/>
    <m/>
    <n v="0"/>
    <n v="0"/>
    <n v="0"/>
    <n v="0"/>
    <m/>
    <n v="0"/>
    <n v="0"/>
    <m/>
  </r>
  <r>
    <n v="4469"/>
    <x v="2"/>
    <x v="9"/>
    <x v="4"/>
    <m/>
    <m/>
    <x v="35"/>
    <x v="6"/>
    <x v="15"/>
    <x v="7"/>
    <m/>
    <m/>
    <m/>
    <m/>
    <m/>
    <n v="0"/>
    <m/>
    <n v="0"/>
    <n v="0"/>
    <n v="0"/>
    <n v="0"/>
    <m/>
    <n v="0"/>
    <m/>
    <n v="0"/>
    <n v="0"/>
    <n v="0"/>
    <n v="0"/>
    <m/>
    <n v="0"/>
    <n v="0"/>
    <m/>
  </r>
  <r>
    <n v="4470"/>
    <x v="2"/>
    <x v="9"/>
    <x v="4"/>
    <m/>
    <m/>
    <x v="35"/>
    <x v="6"/>
    <x v="15"/>
    <x v="7"/>
    <m/>
    <m/>
    <m/>
    <m/>
    <m/>
    <n v="0"/>
    <m/>
    <n v="0"/>
    <n v="0"/>
    <n v="0"/>
    <n v="0"/>
    <m/>
    <n v="0"/>
    <m/>
    <n v="0"/>
    <n v="0"/>
    <n v="0"/>
    <n v="0"/>
    <m/>
    <n v="0"/>
    <n v="0"/>
    <m/>
  </r>
  <r>
    <n v="4471"/>
    <x v="2"/>
    <x v="9"/>
    <x v="4"/>
    <m/>
    <m/>
    <x v="35"/>
    <x v="6"/>
    <x v="15"/>
    <x v="7"/>
    <m/>
    <m/>
    <m/>
    <m/>
    <m/>
    <n v="0"/>
    <m/>
    <n v="0"/>
    <n v="0"/>
    <n v="0"/>
    <n v="0"/>
    <m/>
    <n v="0"/>
    <m/>
    <n v="0"/>
    <n v="0"/>
    <n v="0"/>
    <n v="0"/>
    <m/>
    <n v="0"/>
    <n v="0"/>
    <m/>
  </r>
  <r>
    <n v="4472"/>
    <x v="2"/>
    <x v="9"/>
    <x v="4"/>
    <m/>
    <m/>
    <x v="35"/>
    <x v="6"/>
    <x v="15"/>
    <x v="7"/>
    <m/>
    <m/>
    <m/>
    <m/>
    <m/>
    <n v="0"/>
    <m/>
    <n v="0"/>
    <n v="0"/>
    <n v="0"/>
    <n v="0"/>
    <m/>
    <n v="0"/>
    <m/>
    <n v="0"/>
    <n v="0"/>
    <n v="0"/>
    <n v="0"/>
    <m/>
    <n v="0"/>
    <n v="0"/>
    <m/>
  </r>
  <r>
    <n v="4473"/>
    <x v="2"/>
    <x v="9"/>
    <x v="4"/>
    <m/>
    <m/>
    <x v="35"/>
    <x v="6"/>
    <x v="15"/>
    <x v="7"/>
    <m/>
    <m/>
    <m/>
    <m/>
    <m/>
    <n v="0"/>
    <m/>
    <n v="0"/>
    <n v="0"/>
    <n v="0"/>
    <n v="0"/>
    <m/>
    <n v="0"/>
    <m/>
    <n v="0"/>
    <n v="0"/>
    <n v="0"/>
    <n v="0"/>
    <m/>
    <n v="0"/>
    <n v="0"/>
    <m/>
  </r>
  <r>
    <n v="4474"/>
    <x v="2"/>
    <x v="9"/>
    <x v="4"/>
    <m/>
    <m/>
    <x v="35"/>
    <x v="6"/>
    <x v="15"/>
    <x v="7"/>
    <m/>
    <m/>
    <m/>
    <m/>
    <m/>
    <n v="0"/>
    <m/>
    <n v="0"/>
    <n v="0"/>
    <n v="0"/>
    <n v="0"/>
    <m/>
    <n v="0"/>
    <m/>
    <n v="0"/>
    <n v="0"/>
    <n v="0"/>
    <n v="0"/>
    <m/>
    <n v="0"/>
    <n v="0"/>
    <m/>
  </r>
  <r>
    <n v="4475"/>
    <x v="2"/>
    <x v="9"/>
    <x v="4"/>
    <m/>
    <m/>
    <x v="35"/>
    <x v="6"/>
    <x v="15"/>
    <x v="7"/>
    <m/>
    <m/>
    <m/>
    <m/>
    <m/>
    <n v="0"/>
    <m/>
    <n v="0"/>
    <n v="0"/>
    <n v="0"/>
    <n v="0"/>
    <m/>
    <n v="0"/>
    <m/>
    <n v="0"/>
    <n v="0"/>
    <n v="0"/>
    <n v="0"/>
    <m/>
    <n v="0"/>
    <n v="0"/>
    <m/>
  </r>
  <r>
    <n v="4476"/>
    <x v="2"/>
    <x v="9"/>
    <x v="4"/>
    <m/>
    <m/>
    <x v="35"/>
    <x v="6"/>
    <x v="15"/>
    <x v="7"/>
    <m/>
    <m/>
    <m/>
    <m/>
    <m/>
    <n v="0"/>
    <m/>
    <n v="0"/>
    <n v="0"/>
    <n v="0"/>
    <n v="0"/>
    <m/>
    <n v="0"/>
    <m/>
    <n v="0"/>
    <n v="0"/>
    <n v="0"/>
    <n v="0"/>
    <m/>
    <n v="0"/>
    <n v="0"/>
    <m/>
  </r>
  <r>
    <n v="4477"/>
    <x v="2"/>
    <x v="9"/>
    <x v="4"/>
    <m/>
    <m/>
    <x v="35"/>
    <x v="6"/>
    <x v="15"/>
    <x v="7"/>
    <m/>
    <m/>
    <m/>
    <m/>
    <m/>
    <n v="0"/>
    <m/>
    <n v="0"/>
    <n v="0"/>
    <n v="0"/>
    <n v="0"/>
    <m/>
    <n v="0"/>
    <m/>
    <n v="0"/>
    <n v="0"/>
    <n v="0"/>
    <n v="0"/>
    <m/>
    <n v="0"/>
    <n v="0"/>
    <m/>
  </r>
  <r>
    <n v="4478"/>
    <x v="2"/>
    <x v="9"/>
    <x v="4"/>
    <m/>
    <m/>
    <x v="35"/>
    <x v="6"/>
    <x v="15"/>
    <x v="7"/>
    <m/>
    <m/>
    <m/>
    <m/>
    <m/>
    <n v="0"/>
    <m/>
    <n v="0"/>
    <n v="0"/>
    <n v="0"/>
    <n v="0"/>
    <m/>
    <n v="0"/>
    <m/>
    <n v="0"/>
    <n v="0"/>
    <n v="0"/>
    <n v="0"/>
    <m/>
    <n v="0"/>
    <n v="0"/>
    <m/>
  </r>
  <r>
    <n v="4479"/>
    <x v="2"/>
    <x v="9"/>
    <x v="4"/>
    <m/>
    <m/>
    <x v="35"/>
    <x v="6"/>
    <x v="15"/>
    <x v="7"/>
    <m/>
    <m/>
    <m/>
    <m/>
    <m/>
    <n v="0"/>
    <m/>
    <n v="0"/>
    <n v="0"/>
    <n v="0"/>
    <n v="0"/>
    <m/>
    <n v="0"/>
    <m/>
    <n v="0"/>
    <n v="0"/>
    <n v="0"/>
    <n v="0"/>
    <m/>
    <n v="0"/>
    <n v="0"/>
    <m/>
  </r>
  <r>
    <n v="4480"/>
    <x v="2"/>
    <x v="9"/>
    <x v="4"/>
    <m/>
    <m/>
    <x v="35"/>
    <x v="6"/>
    <x v="15"/>
    <x v="7"/>
    <m/>
    <m/>
    <m/>
    <m/>
    <m/>
    <n v="0"/>
    <m/>
    <n v="0"/>
    <n v="0"/>
    <n v="0"/>
    <n v="0"/>
    <m/>
    <n v="0"/>
    <m/>
    <n v="0"/>
    <n v="0"/>
    <n v="0"/>
    <n v="0"/>
    <m/>
    <n v="0"/>
    <n v="0"/>
    <m/>
  </r>
  <r>
    <n v="4481"/>
    <x v="2"/>
    <x v="9"/>
    <x v="4"/>
    <m/>
    <m/>
    <x v="35"/>
    <x v="6"/>
    <x v="15"/>
    <x v="7"/>
    <m/>
    <m/>
    <m/>
    <m/>
    <m/>
    <n v="0"/>
    <m/>
    <n v="0"/>
    <n v="0"/>
    <n v="0"/>
    <n v="0"/>
    <m/>
    <n v="0"/>
    <m/>
    <n v="0"/>
    <n v="0"/>
    <n v="0"/>
    <n v="0"/>
    <m/>
    <n v="0"/>
    <n v="0"/>
    <m/>
  </r>
  <r>
    <n v="4482"/>
    <x v="2"/>
    <x v="9"/>
    <x v="4"/>
    <m/>
    <m/>
    <x v="35"/>
    <x v="6"/>
    <x v="15"/>
    <x v="7"/>
    <m/>
    <m/>
    <m/>
    <m/>
    <m/>
    <n v="0"/>
    <m/>
    <n v="0"/>
    <n v="0"/>
    <n v="0"/>
    <n v="0"/>
    <m/>
    <n v="0"/>
    <m/>
    <n v="0"/>
    <n v="0"/>
    <n v="0"/>
    <n v="0"/>
    <m/>
    <n v="0"/>
    <n v="0"/>
    <m/>
  </r>
  <r>
    <n v="4483"/>
    <x v="2"/>
    <x v="9"/>
    <x v="4"/>
    <m/>
    <m/>
    <x v="35"/>
    <x v="6"/>
    <x v="15"/>
    <x v="7"/>
    <m/>
    <m/>
    <m/>
    <m/>
    <m/>
    <n v="0"/>
    <m/>
    <n v="0"/>
    <n v="0"/>
    <n v="0"/>
    <n v="0"/>
    <m/>
    <n v="0"/>
    <m/>
    <n v="0"/>
    <n v="0"/>
    <n v="0"/>
    <n v="0"/>
    <m/>
    <n v="0"/>
    <n v="0"/>
    <m/>
  </r>
  <r>
    <n v="4484"/>
    <x v="2"/>
    <x v="9"/>
    <x v="4"/>
    <m/>
    <m/>
    <x v="35"/>
    <x v="6"/>
    <x v="15"/>
    <x v="7"/>
    <m/>
    <m/>
    <m/>
    <m/>
    <m/>
    <n v="0"/>
    <m/>
    <n v="0"/>
    <n v="0"/>
    <n v="0"/>
    <n v="0"/>
    <m/>
    <n v="0"/>
    <m/>
    <n v="0"/>
    <n v="0"/>
    <n v="0"/>
    <n v="0"/>
    <m/>
    <n v="0"/>
    <n v="0"/>
    <m/>
  </r>
  <r>
    <n v="4485"/>
    <x v="2"/>
    <x v="9"/>
    <x v="4"/>
    <m/>
    <m/>
    <x v="35"/>
    <x v="6"/>
    <x v="15"/>
    <x v="7"/>
    <m/>
    <m/>
    <m/>
    <m/>
    <m/>
    <n v="0"/>
    <m/>
    <n v="0"/>
    <n v="0"/>
    <n v="0"/>
    <n v="0"/>
    <m/>
    <n v="0"/>
    <m/>
    <n v="0"/>
    <n v="0"/>
    <n v="0"/>
    <n v="0"/>
    <m/>
    <n v="0"/>
    <n v="0"/>
    <m/>
  </r>
  <r>
    <n v="4486"/>
    <x v="2"/>
    <x v="9"/>
    <x v="4"/>
    <m/>
    <m/>
    <x v="35"/>
    <x v="6"/>
    <x v="15"/>
    <x v="7"/>
    <m/>
    <m/>
    <m/>
    <m/>
    <m/>
    <n v="0"/>
    <m/>
    <n v="0"/>
    <n v="0"/>
    <n v="0"/>
    <n v="0"/>
    <m/>
    <n v="0"/>
    <m/>
    <n v="0"/>
    <n v="0"/>
    <n v="0"/>
    <n v="0"/>
    <m/>
    <n v="0"/>
    <n v="0"/>
    <m/>
  </r>
  <r>
    <n v="4487"/>
    <x v="2"/>
    <x v="9"/>
    <x v="4"/>
    <m/>
    <m/>
    <x v="35"/>
    <x v="6"/>
    <x v="15"/>
    <x v="7"/>
    <m/>
    <m/>
    <m/>
    <m/>
    <m/>
    <n v="0"/>
    <m/>
    <n v="0"/>
    <n v="0"/>
    <n v="0"/>
    <n v="0"/>
    <m/>
    <n v="0"/>
    <m/>
    <n v="0"/>
    <n v="0"/>
    <n v="0"/>
    <n v="0"/>
    <m/>
    <n v="0"/>
    <n v="0"/>
    <m/>
  </r>
  <r>
    <n v="4488"/>
    <x v="2"/>
    <x v="9"/>
    <x v="4"/>
    <m/>
    <m/>
    <x v="35"/>
    <x v="6"/>
    <x v="15"/>
    <x v="7"/>
    <m/>
    <m/>
    <m/>
    <m/>
    <m/>
    <n v="0"/>
    <m/>
    <n v="0"/>
    <n v="0"/>
    <n v="0"/>
    <n v="0"/>
    <m/>
    <n v="0"/>
    <m/>
    <n v="0"/>
    <n v="0"/>
    <n v="0"/>
    <n v="0"/>
    <m/>
    <n v="0"/>
    <n v="0"/>
    <m/>
  </r>
  <r>
    <n v="4489"/>
    <x v="2"/>
    <x v="9"/>
    <x v="4"/>
    <m/>
    <m/>
    <x v="35"/>
    <x v="6"/>
    <x v="15"/>
    <x v="7"/>
    <m/>
    <m/>
    <m/>
    <m/>
    <m/>
    <n v="0"/>
    <m/>
    <n v="0"/>
    <n v="0"/>
    <n v="0"/>
    <n v="0"/>
    <m/>
    <n v="0"/>
    <m/>
    <n v="0"/>
    <n v="0"/>
    <n v="0"/>
    <n v="0"/>
    <m/>
    <n v="0"/>
    <n v="0"/>
    <m/>
  </r>
  <r>
    <n v="4490"/>
    <x v="2"/>
    <x v="9"/>
    <x v="4"/>
    <m/>
    <m/>
    <x v="35"/>
    <x v="6"/>
    <x v="15"/>
    <x v="7"/>
    <m/>
    <m/>
    <m/>
    <m/>
    <m/>
    <n v="0"/>
    <m/>
    <n v="0"/>
    <n v="0"/>
    <n v="0"/>
    <n v="0"/>
    <m/>
    <n v="0"/>
    <m/>
    <n v="0"/>
    <n v="0"/>
    <n v="0"/>
    <n v="0"/>
    <m/>
    <n v="0"/>
    <n v="0"/>
    <m/>
  </r>
  <r>
    <n v="4491"/>
    <x v="2"/>
    <x v="9"/>
    <x v="4"/>
    <m/>
    <m/>
    <x v="35"/>
    <x v="6"/>
    <x v="15"/>
    <x v="7"/>
    <m/>
    <m/>
    <m/>
    <m/>
    <m/>
    <n v="0"/>
    <m/>
    <n v="0"/>
    <n v="0"/>
    <n v="0"/>
    <n v="0"/>
    <m/>
    <n v="0"/>
    <m/>
    <n v="0"/>
    <n v="0"/>
    <n v="0"/>
    <n v="0"/>
    <m/>
    <n v="0"/>
    <n v="0"/>
    <m/>
  </r>
  <r>
    <n v="4492"/>
    <x v="2"/>
    <x v="9"/>
    <x v="4"/>
    <m/>
    <m/>
    <x v="35"/>
    <x v="6"/>
    <x v="15"/>
    <x v="7"/>
    <m/>
    <m/>
    <m/>
    <m/>
    <m/>
    <n v="0"/>
    <m/>
    <n v="0"/>
    <n v="0"/>
    <n v="0"/>
    <n v="0"/>
    <m/>
    <n v="0"/>
    <m/>
    <n v="0"/>
    <n v="0"/>
    <n v="0"/>
    <n v="0"/>
    <m/>
    <n v="0"/>
    <n v="0"/>
    <m/>
  </r>
  <r>
    <n v="4493"/>
    <x v="2"/>
    <x v="9"/>
    <x v="4"/>
    <m/>
    <m/>
    <x v="35"/>
    <x v="6"/>
    <x v="15"/>
    <x v="7"/>
    <m/>
    <m/>
    <m/>
    <m/>
    <m/>
    <n v="0"/>
    <m/>
    <n v="0"/>
    <n v="0"/>
    <n v="0"/>
    <n v="0"/>
    <m/>
    <n v="0"/>
    <m/>
    <n v="0"/>
    <n v="0"/>
    <n v="0"/>
    <n v="0"/>
    <m/>
    <n v="0"/>
    <n v="0"/>
    <m/>
  </r>
  <r>
    <n v="4494"/>
    <x v="2"/>
    <x v="9"/>
    <x v="4"/>
    <m/>
    <m/>
    <x v="35"/>
    <x v="6"/>
    <x v="15"/>
    <x v="7"/>
    <m/>
    <m/>
    <m/>
    <m/>
    <m/>
    <n v="0"/>
    <m/>
    <n v="0"/>
    <n v="0"/>
    <n v="0"/>
    <n v="0"/>
    <m/>
    <n v="0"/>
    <m/>
    <n v="0"/>
    <n v="0"/>
    <n v="0"/>
    <n v="0"/>
    <m/>
    <n v="0"/>
    <n v="0"/>
    <m/>
  </r>
  <r>
    <n v="4495"/>
    <x v="2"/>
    <x v="9"/>
    <x v="4"/>
    <m/>
    <m/>
    <x v="35"/>
    <x v="6"/>
    <x v="15"/>
    <x v="7"/>
    <m/>
    <m/>
    <m/>
    <m/>
    <m/>
    <n v="0"/>
    <m/>
    <n v="0"/>
    <n v="0"/>
    <n v="0"/>
    <n v="0"/>
    <m/>
    <n v="0"/>
    <m/>
    <n v="0"/>
    <n v="0"/>
    <n v="0"/>
    <n v="0"/>
    <m/>
    <n v="0"/>
    <n v="0"/>
    <m/>
  </r>
  <r>
    <n v="4496"/>
    <x v="2"/>
    <x v="9"/>
    <x v="4"/>
    <m/>
    <m/>
    <x v="35"/>
    <x v="6"/>
    <x v="15"/>
    <x v="7"/>
    <m/>
    <m/>
    <m/>
    <m/>
    <m/>
    <n v="0"/>
    <m/>
    <n v="0"/>
    <n v="0"/>
    <n v="0"/>
    <n v="0"/>
    <m/>
    <n v="0"/>
    <m/>
    <n v="0"/>
    <n v="0"/>
    <n v="0"/>
    <n v="0"/>
    <m/>
    <n v="0"/>
    <n v="0"/>
    <m/>
  </r>
  <r>
    <n v="4497"/>
    <x v="2"/>
    <x v="9"/>
    <x v="4"/>
    <m/>
    <m/>
    <x v="35"/>
    <x v="6"/>
    <x v="15"/>
    <x v="7"/>
    <m/>
    <m/>
    <m/>
    <m/>
    <m/>
    <n v="0"/>
    <m/>
    <n v="0"/>
    <n v="0"/>
    <n v="0"/>
    <n v="0"/>
    <m/>
    <n v="0"/>
    <m/>
    <n v="0"/>
    <n v="0"/>
    <n v="0"/>
    <n v="0"/>
    <m/>
    <n v="0"/>
    <n v="0"/>
    <m/>
  </r>
  <r>
    <n v="4498"/>
    <x v="2"/>
    <x v="9"/>
    <x v="4"/>
    <m/>
    <m/>
    <x v="35"/>
    <x v="6"/>
    <x v="15"/>
    <x v="7"/>
    <m/>
    <m/>
    <m/>
    <m/>
    <m/>
    <n v="0"/>
    <m/>
    <n v="0"/>
    <n v="0"/>
    <n v="0"/>
    <n v="0"/>
    <m/>
    <n v="0"/>
    <m/>
    <n v="0"/>
    <n v="0"/>
    <n v="0"/>
    <n v="0"/>
    <m/>
    <n v="0"/>
    <n v="0"/>
    <m/>
  </r>
  <r>
    <n v="4499"/>
    <x v="2"/>
    <x v="9"/>
    <x v="4"/>
    <m/>
    <m/>
    <x v="35"/>
    <x v="6"/>
    <x v="15"/>
    <x v="7"/>
    <m/>
    <m/>
    <m/>
    <m/>
    <m/>
    <n v="0"/>
    <m/>
    <n v="0"/>
    <n v="0"/>
    <n v="0"/>
    <n v="0"/>
    <m/>
    <n v="0"/>
    <m/>
    <n v="0"/>
    <n v="0"/>
    <n v="0"/>
    <n v="0"/>
    <m/>
    <n v="0"/>
    <n v="0"/>
    <m/>
  </r>
  <r>
    <n v="4500"/>
    <x v="2"/>
    <x v="9"/>
    <x v="4"/>
    <m/>
    <m/>
    <x v="35"/>
    <x v="6"/>
    <x v="15"/>
    <x v="7"/>
    <m/>
    <m/>
    <m/>
    <m/>
    <m/>
    <n v="0"/>
    <m/>
    <n v="0"/>
    <n v="0"/>
    <n v="0"/>
    <n v="0"/>
    <m/>
    <n v="0"/>
    <m/>
    <n v="0"/>
    <n v="0"/>
    <n v="0"/>
    <n v="0"/>
    <m/>
    <n v="0"/>
    <n v="0"/>
    <m/>
  </r>
  <r>
    <n v="4501"/>
    <x v="2"/>
    <x v="9"/>
    <x v="4"/>
    <m/>
    <m/>
    <x v="35"/>
    <x v="6"/>
    <x v="15"/>
    <x v="7"/>
    <m/>
    <m/>
    <m/>
    <m/>
    <m/>
    <n v="0"/>
    <m/>
    <n v="0"/>
    <n v="0"/>
    <n v="0"/>
    <n v="0"/>
    <m/>
    <n v="0"/>
    <m/>
    <n v="0"/>
    <n v="0"/>
    <n v="0"/>
    <n v="0"/>
    <m/>
    <n v="0"/>
    <n v="0"/>
    <m/>
  </r>
  <r>
    <n v="4502"/>
    <x v="2"/>
    <x v="9"/>
    <x v="4"/>
    <m/>
    <m/>
    <x v="35"/>
    <x v="6"/>
    <x v="15"/>
    <x v="7"/>
    <m/>
    <m/>
    <m/>
    <m/>
    <m/>
    <n v="0"/>
    <m/>
    <n v="0"/>
    <n v="0"/>
    <n v="0"/>
    <n v="0"/>
    <m/>
    <n v="0"/>
    <m/>
    <n v="0"/>
    <n v="0"/>
    <n v="0"/>
    <n v="0"/>
    <m/>
    <n v="0"/>
    <n v="0"/>
    <m/>
  </r>
  <r>
    <n v="4503"/>
    <x v="2"/>
    <x v="9"/>
    <x v="4"/>
    <m/>
    <m/>
    <x v="35"/>
    <x v="6"/>
    <x v="15"/>
    <x v="7"/>
    <m/>
    <m/>
    <m/>
    <m/>
    <m/>
    <n v="0"/>
    <m/>
    <n v="0"/>
    <n v="0"/>
    <n v="0"/>
    <n v="0"/>
    <m/>
    <n v="0"/>
    <m/>
    <n v="0"/>
    <n v="0"/>
    <n v="0"/>
    <n v="0"/>
    <m/>
    <n v="0"/>
    <n v="0"/>
    <m/>
  </r>
  <r>
    <n v="4504"/>
    <x v="2"/>
    <x v="9"/>
    <x v="4"/>
    <m/>
    <m/>
    <x v="35"/>
    <x v="6"/>
    <x v="15"/>
    <x v="7"/>
    <m/>
    <m/>
    <m/>
    <m/>
    <m/>
    <n v="0"/>
    <m/>
    <n v="0"/>
    <n v="0"/>
    <n v="0"/>
    <n v="0"/>
    <m/>
    <n v="0"/>
    <m/>
    <n v="0"/>
    <n v="0"/>
    <n v="0"/>
    <n v="0"/>
    <m/>
    <n v="0"/>
    <n v="0"/>
    <m/>
  </r>
  <r>
    <n v="4505"/>
    <x v="2"/>
    <x v="9"/>
    <x v="4"/>
    <m/>
    <m/>
    <x v="35"/>
    <x v="6"/>
    <x v="15"/>
    <x v="7"/>
    <m/>
    <m/>
    <m/>
    <m/>
    <m/>
    <n v="0"/>
    <m/>
    <n v="0"/>
    <n v="0"/>
    <n v="0"/>
    <n v="0"/>
    <m/>
    <n v="0"/>
    <m/>
    <n v="0"/>
    <n v="0"/>
    <n v="0"/>
    <n v="0"/>
    <m/>
    <n v="0"/>
    <n v="0"/>
    <m/>
  </r>
  <r>
    <n v="4506"/>
    <x v="2"/>
    <x v="9"/>
    <x v="4"/>
    <m/>
    <m/>
    <x v="35"/>
    <x v="6"/>
    <x v="15"/>
    <x v="7"/>
    <m/>
    <m/>
    <m/>
    <m/>
    <m/>
    <n v="0"/>
    <m/>
    <n v="0"/>
    <n v="0"/>
    <n v="0"/>
    <n v="0"/>
    <m/>
    <n v="0"/>
    <m/>
    <n v="0"/>
    <n v="0"/>
    <n v="0"/>
    <n v="0"/>
    <m/>
    <n v="0"/>
    <n v="0"/>
    <m/>
  </r>
  <r>
    <n v="4507"/>
    <x v="2"/>
    <x v="9"/>
    <x v="4"/>
    <m/>
    <m/>
    <x v="35"/>
    <x v="6"/>
    <x v="15"/>
    <x v="7"/>
    <m/>
    <m/>
    <m/>
    <m/>
    <m/>
    <n v="0"/>
    <m/>
    <n v="0"/>
    <n v="0"/>
    <n v="0"/>
    <n v="0"/>
    <m/>
    <n v="0"/>
    <m/>
    <n v="0"/>
    <n v="0"/>
    <n v="0"/>
    <n v="0"/>
    <m/>
    <n v="0"/>
    <n v="0"/>
    <m/>
  </r>
  <r>
    <n v="4508"/>
    <x v="2"/>
    <x v="9"/>
    <x v="4"/>
    <m/>
    <m/>
    <x v="35"/>
    <x v="6"/>
    <x v="15"/>
    <x v="7"/>
    <m/>
    <m/>
    <m/>
    <m/>
    <m/>
    <n v="0"/>
    <m/>
    <n v="0"/>
    <n v="0"/>
    <n v="0"/>
    <n v="0"/>
    <m/>
    <n v="0"/>
    <m/>
    <n v="0"/>
    <n v="0"/>
    <n v="0"/>
    <n v="0"/>
    <m/>
    <n v="0"/>
    <n v="0"/>
    <m/>
  </r>
  <r>
    <n v="4509"/>
    <x v="2"/>
    <x v="9"/>
    <x v="4"/>
    <m/>
    <m/>
    <x v="35"/>
    <x v="6"/>
    <x v="15"/>
    <x v="7"/>
    <m/>
    <m/>
    <m/>
    <m/>
    <m/>
    <n v="0"/>
    <m/>
    <n v="0"/>
    <n v="0"/>
    <n v="0"/>
    <n v="0"/>
    <m/>
    <n v="0"/>
    <m/>
    <n v="0"/>
    <n v="0"/>
    <n v="0"/>
    <n v="0"/>
    <m/>
    <n v="0"/>
    <n v="0"/>
    <m/>
  </r>
  <r>
    <n v="4510"/>
    <x v="2"/>
    <x v="9"/>
    <x v="4"/>
    <m/>
    <m/>
    <x v="35"/>
    <x v="6"/>
    <x v="15"/>
    <x v="7"/>
    <m/>
    <m/>
    <m/>
    <m/>
    <m/>
    <n v="0"/>
    <m/>
    <n v="0"/>
    <n v="0"/>
    <n v="0"/>
    <n v="0"/>
    <m/>
    <n v="0"/>
    <m/>
    <n v="0"/>
    <n v="0"/>
    <n v="0"/>
    <n v="0"/>
    <m/>
    <n v="0"/>
    <n v="0"/>
    <m/>
  </r>
  <r>
    <n v="4511"/>
    <x v="2"/>
    <x v="9"/>
    <x v="4"/>
    <m/>
    <m/>
    <x v="35"/>
    <x v="6"/>
    <x v="15"/>
    <x v="7"/>
    <m/>
    <m/>
    <m/>
    <m/>
    <m/>
    <n v="0"/>
    <m/>
    <n v="0"/>
    <n v="0"/>
    <n v="0"/>
    <n v="0"/>
    <m/>
    <n v="0"/>
    <m/>
    <n v="0"/>
    <n v="0"/>
    <n v="0"/>
    <n v="0"/>
    <m/>
    <n v="0"/>
    <n v="0"/>
    <m/>
  </r>
  <r>
    <n v="4512"/>
    <x v="2"/>
    <x v="9"/>
    <x v="4"/>
    <m/>
    <m/>
    <x v="35"/>
    <x v="6"/>
    <x v="15"/>
    <x v="7"/>
    <m/>
    <m/>
    <m/>
    <m/>
    <m/>
    <n v="0"/>
    <m/>
    <n v="0"/>
    <n v="0"/>
    <n v="0"/>
    <n v="0"/>
    <m/>
    <n v="0"/>
    <m/>
    <n v="0"/>
    <n v="0"/>
    <n v="0"/>
    <n v="0"/>
    <m/>
    <n v="0"/>
    <n v="0"/>
    <m/>
  </r>
  <r>
    <n v="4513"/>
    <x v="2"/>
    <x v="9"/>
    <x v="4"/>
    <m/>
    <m/>
    <x v="35"/>
    <x v="6"/>
    <x v="15"/>
    <x v="7"/>
    <m/>
    <m/>
    <m/>
    <m/>
    <m/>
    <n v="0"/>
    <m/>
    <n v="0"/>
    <n v="0"/>
    <n v="0"/>
    <n v="0"/>
    <m/>
    <n v="0"/>
    <m/>
    <n v="0"/>
    <n v="0"/>
    <n v="0"/>
    <n v="0"/>
    <m/>
    <n v="0"/>
    <n v="0"/>
    <m/>
  </r>
  <r>
    <n v="4514"/>
    <x v="2"/>
    <x v="9"/>
    <x v="4"/>
    <m/>
    <m/>
    <x v="35"/>
    <x v="6"/>
    <x v="15"/>
    <x v="7"/>
    <m/>
    <m/>
    <m/>
    <m/>
    <m/>
    <n v="0"/>
    <m/>
    <n v="0"/>
    <n v="0"/>
    <n v="0"/>
    <n v="0"/>
    <m/>
    <n v="0"/>
    <m/>
    <n v="0"/>
    <n v="0"/>
    <n v="0"/>
    <n v="0"/>
    <m/>
    <n v="0"/>
    <n v="0"/>
    <m/>
  </r>
  <r>
    <n v="4515"/>
    <x v="2"/>
    <x v="9"/>
    <x v="4"/>
    <m/>
    <m/>
    <x v="35"/>
    <x v="6"/>
    <x v="15"/>
    <x v="7"/>
    <m/>
    <m/>
    <m/>
    <m/>
    <m/>
    <n v="0"/>
    <m/>
    <n v="0"/>
    <n v="0"/>
    <n v="0"/>
    <n v="0"/>
    <m/>
    <n v="0"/>
    <m/>
    <n v="0"/>
    <n v="0"/>
    <n v="0"/>
    <n v="0"/>
    <m/>
    <n v="0"/>
    <n v="0"/>
    <m/>
  </r>
  <r>
    <n v="4516"/>
    <x v="2"/>
    <x v="9"/>
    <x v="4"/>
    <m/>
    <m/>
    <x v="35"/>
    <x v="6"/>
    <x v="15"/>
    <x v="7"/>
    <m/>
    <m/>
    <m/>
    <m/>
    <m/>
    <n v="0"/>
    <m/>
    <n v="0"/>
    <n v="0"/>
    <n v="0"/>
    <n v="0"/>
    <m/>
    <n v="0"/>
    <m/>
    <n v="0"/>
    <n v="0"/>
    <n v="0"/>
    <n v="0"/>
    <m/>
    <n v="0"/>
    <n v="0"/>
    <m/>
  </r>
  <r>
    <n v="4517"/>
    <x v="2"/>
    <x v="9"/>
    <x v="4"/>
    <m/>
    <m/>
    <x v="35"/>
    <x v="6"/>
    <x v="15"/>
    <x v="7"/>
    <m/>
    <m/>
    <m/>
    <m/>
    <m/>
    <n v="0"/>
    <m/>
    <n v="0"/>
    <n v="0"/>
    <n v="0"/>
    <n v="0"/>
    <m/>
    <n v="0"/>
    <m/>
    <n v="0"/>
    <n v="0"/>
    <n v="0"/>
    <n v="0"/>
    <m/>
    <n v="0"/>
    <n v="0"/>
    <m/>
  </r>
  <r>
    <n v="4518"/>
    <x v="2"/>
    <x v="9"/>
    <x v="4"/>
    <m/>
    <m/>
    <x v="35"/>
    <x v="6"/>
    <x v="15"/>
    <x v="7"/>
    <m/>
    <m/>
    <m/>
    <m/>
    <m/>
    <n v="0"/>
    <m/>
    <n v="0"/>
    <n v="0"/>
    <n v="0"/>
    <n v="0"/>
    <m/>
    <n v="0"/>
    <m/>
    <n v="0"/>
    <n v="0"/>
    <n v="0"/>
    <n v="0"/>
    <m/>
    <n v="0"/>
    <n v="0"/>
    <m/>
  </r>
  <r>
    <n v="4519"/>
    <x v="2"/>
    <x v="9"/>
    <x v="4"/>
    <m/>
    <m/>
    <x v="35"/>
    <x v="6"/>
    <x v="15"/>
    <x v="7"/>
    <m/>
    <m/>
    <m/>
    <m/>
    <m/>
    <n v="0"/>
    <m/>
    <n v="0"/>
    <n v="0"/>
    <n v="0"/>
    <n v="0"/>
    <m/>
    <n v="0"/>
    <m/>
    <n v="0"/>
    <n v="0"/>
    <n v="0"/>
    <n v="0"/>
    <m/>
    <n v="0"/>
    <n v="0"/>
    <m/>
  </r>
  <r>
    <n v="4520"/>
    <x v="2"/>
    <x v="9"/>
    <x v="4"/>
    <m/>
    <m/>
    <x v="35"/>
    <x v="6"/>
    <x v="15"/>
    <x v="7"/>
    <m/>
    <m/>
    <m/>
    <m/>
    <m/>
    <n v="0"/>
    <m/>
    <n v="0"/>
    <n v="0"/>
    <n v="0"/>
    <n v="0"/>
    <m/>
    <n v="0"/>
    <m/>
    <n v="0"/>
    <n v="0"/>
    <n v="0"/>
    <n v="0"/>
    <m/>
    <n v="0"/>
    <n v="0"/>
    <m/>
  </r>
  <r>
    <n v="4521"/>
    <x v="2"/>
    <x v="9"/>
    <x v="4"/>
    <m/>
    <m/>
    <x v="35"/>
    <x v="6"/>
    <x v="15"/>
    <x v="7"/>
    <m/>
    <m/>
    <m/>
    <m/>
    <m/>
    <n v="0"/>
    <m/>
    <n v="0"/>
    <n v="0"/>
    <n v="0"/>
    <n v="0"/>
    <m/>
    <n v="0"/>
    <m/>
    <n v="0"/>
    <n v="0"/>
    <n v="0"/>
    <n v="0"/>
    <m/>
    <n v="0"/>
    <n v="0"/>
    <m/>
  </r>
  <r>
    <n v="4522"/>
    <x v="2"/>
    <x v="9"/>
    <x v="4"/>
    <m/>
    <m/>
    <x v="35"/>
    <x v="6"/>
    <x v="15"/>
    <x v="7"/>
    <m/>
    <m/>
    <m/>
    <m/>
    <m/>
    <n v="0"/>
    <m/>
    <n v="0"/>
    <n v="0"/>
    <n v="0"/>
    <n v="0"/>
    <m/>
    <n v="0"/>
    <m/>
    <n v="0"/>
    <n v="0"/>
    <n v="0"/>
    <n v="0"/>
    <m/>
    <n v="0"/>
    <n v="0"/>
    <m/>
  </r>
  <r>
    <n v="4523"/>
    <x v="2"/>
    <x v="9"/>
    <x v="4"/>
    <m/>
    <m/>
    <x v="35"/>
    <x v="6"/>
    <x v="15"/>
    <x v="7"/>
    <m/>
    <m/>
    <m/>
    <m/>
    <m/>
    <n v="0"/>
    <m/>
    <n v="0"/>
    <n v="0"/>
    <n v="0"/>
    <n v="0"/>
    <m/>
    <n v="0"/>
    <m/>
    <n v="0"/>
    <n v="0"/>
    <n v="0"/>
    <n v="0"/>
    <m/>
    <n v="0"/>
    <n v="0"/>
    <m/>
  </r>
  <r>
    <n v="4524"/>
    <x v="2"/>
    <x v="9"/>
    <x v="4"/>
    <m/>
    <m/>
    <x v="35"/>
    <x v="6"/>
    <x v="15"/>
    <x v="7"/>
    <m/>
    <m/>
    <m/>
    <m/>
    <m/>
    <n v="0"/>
    <m/>
    <n v="0"/>
    <n v="0"/>
    <n v="0"/>
    <n v="0"/>
    <m/>
    <n v="0"/>
    <m/>
    <n v="0"/>
    <n v="0"/>
    <n v="0"/>
    <n v="0"/>
    <m/>
    <n v="0"/>
    <n v="0"/>
    <m/>
  </r>
  <r>
    <n v="4525"/>
    <x v="2"/>
    <x v="9"/>
    <x v="4"/>
    <m/>
    <m/>
    <x v="35"/>
    <x v="6"/>
    <x v="15"/>
    <x v="7"/>
    <m/>
    <m/>
    <m/>
    <m/>
    <m/>
    <n v="0"/>
    <m/>
    <n v="0"/>
    <n v="0"/>
    <n v="0"/>
    <n v="0"/>
    <m/>
    <n v="0"/>
    <m/>
    <n v="0"/>
    <n v="0"/>
    <n v="0"/>
    <n v="0"/>
    <m/>
    <n v="0"/>
    <n v="0"/>
    <m/>
  </r>
  <r>
    <n v="4526"/>
    <x v="2"/>
    <x v="9"/>
    <x v="4"/>
    <m/>
    <m/>
    <x v="35"/>
    <x v="6"/>
    <x v="15"/>
    <x v="7"/>
    <m/>
    <m/>
    <m/>
    <m/>
    <m/>
    <n v="0"/>
    <m/>
    <n v="0"/>
    <n v="0"/>
    <n v="0"/>
    <n v="0"/>
    <m/>
    <n v="0"/>
    <m/>
    <n v="0"/>
    <n v="0"/>
    <n v="0"/>
    <n v="0"/>
    <m/>
    <n v="0"/>
    <n v="0"/>
    <m/>
  </r>
  <r>
    <n v="4527"/>
    <x v="2"/>
    <x v="9"/>
    <x v="4"/>
    <m/>
    <m/>
    <x v="35"/>
    <x v="6"/>
    <x v="15"/>
    <x v="7"/>
    <m/>
    <m/>
    <m/>
    <m/>
    <m/>
    <n v="0"/>
    <m/>
    <n v="0"/>
    <n v="0"/>
    <n v="0"/>
    <n v="0"/>
    <m/>
    <n v="0"/>
    <m/>
    <n v="0"/>
    <n v="0"/>
    <n v="0"/>
    <n v="0"/>
    <m/>
    <n v="0"/>
    <n v="0"/>
    <m/>
  </r>
  <r>
    <n v="4528"/>
    <x v="2"/>
    <x v="9"/>
    <x v="4"/>
    <m/>
    <m/>
    <x v="35"/>
    <x v="6"/>
    <x v="15"/>
    <x v="7"/>
    <m/>
    <m/>
    <m/>
    <m/>
    <m/>
    <n v="0"/>
    <m/>
    <n v="0"/>
    <n v="0"/>
    <n v="0"/>
    <n v="0"/>
    <m/>
    <n v="0"/>
    <m/>
    <n v="0"/>
    <n v="0"/>
    <n v="0"/>
    <n v="0"/>
    <m/>
    <n v="0"/>
    <n v="0"/>
    <m/>
  </r>
  <r>
    <n v="4529"/>
    <x v="2"/>
    <x v="9"/>
    <x v="4"/>
    <m/>
    <m/>
    <x v="35"/>
    <x v="6"/>
    <x v="15"/>
    <x v="7"/>
    <m/>
    <m/>
    <m/>
    <m/>
    <m/>
    <n v="0"/>
    <m/>
    <n v="0"/>
    <n v="0"/>
    <n v="0"/>
    <n v="0"/>
    <m/>
    <n v="0"/>
    <m/>
    <n v="0"/>
    <n v="0"/>
    <n v="0"/>
    <n v="0"/>
    <m/>
    <n v="0"/>
    <n v="0"/>
    <m/>
  </r>
  <r>
    <n v="4530"/>
    <x v="2"/>
    <x v="9"/>
    <x v="4"/>
    <m/>
    <m/>
    <x v="35"/>
    <x v="6"/>
    <x v="15"/>
    <x v="7"/>
    <m/>
    <m/>
    <m/>
    <m/>
    <m/>
    <n v="0"/>
    <m/>
    <n v="0"/>
    <n v="0"/>
    <n v="0"/>
    <n v="0"/>
    <m/>
    <n v="0"/>
    <m/>
    <n v="0"/>
    <n v="0"/>
    <n v="0"/>
    <n v="0"/>
    <m/>
    <n v="0"/>
    <n v="0"/>
    <m/>
  </r>
  <r>
    <n v="4531"/>
    <x v="2"/>
    <x v="9"/>
    <x v="4"/>
    <m/>
    <m/>
    <x v="35"/>
    <x v="6"/>
    <x v="15"/>
    <x v="7"/>
    <m/>
    <m/>
    <m/>
    <m/>
    <m/>
    <n v="0"/>
    <m/>
    <n v="0"/>
    <n v="0"/>
    <n v="0"/>
    <n v="0"/>
    <m/>
    <n v="0"/>
    <m/>
    <n v="0"/>
    <n v="0"/>
    <n v="0"/>
    <n v="0"/>
    <m/>
    <n v="0"/>
    <n v="0"/>
    <m/>
  </r>
  <r>
    <n v="4532"/>
    <x v="2"/>
    <x v="9"/>
    <x v="4"/>
    <m/>
    <m/>
    <x v="35"/>
    <x v="6"/>
    <x v="15"/>
    <x v="7"/>
    <m/>
    <m/>
    <m/>
    <m/>
    <m/>
    <n v="0"/>
    <m/>
    <n v="0"/>
    <n v="0"/>
    <n v="0"/>
    <n v="0"/>
    <m/>
    <n v="0"/>
    <m/>
    <n v="0"/>
    <n v="0"/>
    <n v="0"/>
    <n v="0"/>
    <m/>
    <n v="0"/>
    <n v="0"/>
    <m/>
  </r>
  <r>
    <n v="4533"/>
    <x v="2"/>
    <x v="9"/>
    <x v="4"/>
    <m/>
    <m/>
    <x v="35"/>
    <x v="6"/>
    <x v="15"/>
    <x v="7"/>
    <m/>
    <m/>
    <m/>
    <m/>
    <m/>
    <n v="0"/>
    <m/>
    <n v="0"/>
    <n v="0"/>
    <n v="0"/>
    <n v="0"/>
    <m/>
    <n v="0"/>
    <m/>
    <n v="0"/>
    <n v="0"/>
    <n v="0"/>
    <n v="0"/>
    <m/>
    <n v="0"/>
    <n v="0"/>
    <m/>
  </r>
  <r>
    <n v="4534"/>
    <x v="2"/>
    <x v="9"/>
    <x v="4"/>
    <m/>
    <m/>
    <x v="35"/>
    <x v="6"/>
    <x v="15"/>
    <x v="7"/>
    <m/>
    <m/>
    <m/>
    <m/>
    <m/>
    <n v="0"/>
    <m/>
    <n v="0"/>
    <n v="0"/>
    <n v="0"/>
    <n v="0"/>
    <m/>
    <n v="0"/>
    <m/>
    <n v="0"/>
    <n v="0"/>
    <n v="0"/>
    <n v="0"/>
    <m/>
    <n v="0"/>
    <n v="0"/>
    <m/>
  </r>
  <r>
    <n v="4535"/>
    <x v="2"/>
    <x v="9"/>
    <x v="4"/>
    <m/>
    <m/>
    <x v="35"/>
    <x v="6"/>
    <x v="15"/>
    <x v="7"/>
    <m/>
    <m/>
    <m/>
    <m/>
    <m/>
    <n v="0"/>
    <m/>
    <n v="0"/>
    <n v="0"/>
    <n v="0"/>
    <n v="0"/>
    <m/>
    <n v="0"/>
    <m/>
    <n v="0"/>
    <n v="0"/>
    <n v="0"/>
    <n v="0"/>
    <m/>
    <n v="0"/>
    <n v="0"/>
    <m/>
  </r>
  <r>
    <n v="4536"/>
    <x v="2"/>
    <x v="9"/>
    <x v="4"/>
    <m/>
    <m/>
    <x v="35"/>
    <x v="6"/>
    <x v="15"/>
    <x v="7"/>
    <m/>
    <m/>
    <m/>
    <m/>
    <m/>
    <n v="0"/>
    <m/>
    <n v="0"/>
    <n v="0"/>
    <n v="0"/>
    <n v="0"/>
    <m/>
    <n v="0"/>
    <m/>
    <n v="0"/>
    <n v="0"/>
    <n v="0"/>
    <n v="0"/>
    <m/>
    <n v="0"/>
    <n v="0"/>
    <m/>
  </r>
  <r>
    <n v="4537"/>
    <x v="2"/>
    <x v="9"/>
    <x v="4"/>
    <m/>
    <m/>
    <x v="35"/>
    <x v="6"/>
    <x v="15"/>
    <x v="7"/>
    <m/>
    <m/>
    <m/>
    <m/>
    <m/>
    <n v="0"/>
    <m/>
    <n v="0"/>
    <n v="0"/>
    <n v="0"/>
    <n v="0"/>
    <m/>
    <n v="0"/>
    <m/>
    <n v="0"/>
    <n v="0"/>
    <n v="0"/>
    <n v="0"/>
    <m/>
    <n v="0"/>
    <n v="0"/>
    <m/>
  </r>
  <r>
    <n v="4538"/>
    <x v="2"/>
    <x v="9"/>
    <x v="4"/>
    <m/>
    <m/>
    <x v="35"/>
    <x v="6"/>
    <x v="15"/>
    <x v="7"/>
    <m/>
    <m/>
    <m/>
    <m/>
    <m/>
    <n v="0"/>
    <m/>
    <n v="0"/>
    <n v="0"/>
    <n v="0"/>
    <n v="0"/>
    <m/>
    <n v="0"/>
    <m/>
    <n v="0"/>
    <n v="0"/>
    <n v="0"/>
    <n v="0"/>
    <m/>
    <n v="0"/>
    <n v="0"/>
    <m/>
  </r>
  <r>
    <n v="4539"/>
    <x v="2"/>
    <x v="9"/>
    <x v="4"/>
    <m/>
    <m/>
    <x v="35"/>
    <x v="6"/>
    <x v="15"/>
    <x v="7"/>
    <m/>
    <m/>
    <m/>
    <m/>
    <m/>
    <n v="0"/>
    <m/>
    <n v="0"/>
    <n v="0"/>
    <n v="0"/>
    <n v="0"/>
    <m/>
    <n v="0"/>
    <m/>
    <n v="0"/>
    <n v="0"/>
    <n v="0"/>
    <n v="0"/>
    <m/>
    <n v="0"/>
    <n v="0"/>
    <m/>
  </r>
  <r>
    <n v="4540"/>
    <x v="2"/>
    <x v="9"/>
    <x v="4"/>
    <m/>
    <m/>
    <x v="35"/>
    <x v="6"/>
    <x v="15"/>
    <x v="7"/>
    <m/>
    <m/>
    <m/>
    <m/>
    <m/>
    <n v="0"/>
    <m/>
    <n v="0"/>
    <n v="0"/>
    <n v="0"/>
    <n v="0"/>
    <m/>
    <n v="0"/>
    <m/>
    <n v="0"/>
    <n v="0"/>
    <n v="0"/>
    <n v="0"/>
    <m/>
    <n v="0"/>
    <n v="0"/>
    <m/>
  </r>
  <r>
    <n v="4541"/>
    <x v="2"/>
    <x v="9"/>
    <x v="4"/>
    <m/>
    <m/>
    <x v="35"/>
    <x v="6"/>
    <x v="15"/>
    <x v="7"/>
    <m/>
    <m/>
    <m/>
    <m/>
    <m/>
    <n v="0"/>
    <m/>
    <n v="0"/>
    <n v="0"/>
    <n v="0"/>
    <n v="0"/>
    <m/>
    <n v="0"/>
    <m/>
    <n v="0"/>
    <n v="0"/>
    <n v="0"/>
    <n v="0"/>
    <m/>
    <n v="0"/>
    <n v="0"/>
    <m/>
  </r>
  <r>
    <n v="4542"/>
    <x v="2"/>
    <x v="9"/>
    <x v="4"/>
    <m/>
    <m/>
    <x v="35"/>
    <x v="6"/>
    <x v="15"/>
    <x v="7"/>
    <m/>
    <m/>
    <m/>
    <m/>
    <m/>
    <n v="0"/>
    <m/>
    <n v="0"/>
    <n v="0"/>
    <n v="0"/>
    <n v="0"/>
    <m/>
    <n v="0"/>
    <m/>
    <n v="0"/>
    <n v="0"/>
    <n v="0"/>
    <n v="0"/>
    <m/>
    <n v="0"/>
    <n v="0"/>
    <m/>
  </r>
  <r>
    <n v="4543"/>
    <x v="2"/>
    <x v="9"/>
    <x v="4"/>
    <m/>
    <m/>
    <x v="35"/>
    <x v="6"/>
    <x v="15"/>
    <x v="7"/>
    <m/>
    <m/>
    <m/>
    <m/>
    <m/>
    <n v="0"/>
    <m/>
    <n v="0"/>
    <n v="0"/>
    <n v="0"/>
    <n v="0"/>
    <m/>
    <n v="0"/>
    <m/>
    <n v="0"/>
    <n v="0"/>
    <n v="0"/>
    <n v="0"/>
    <m/>
    <n v="0"/>
    <n v="0"/>
    <m/>
  </r>
  <r>
    <n v="4544"/>
    <x v="2"/>
    <x v="9"/>
    <x v="4"/>
    <m/>
    <m/>
    <x v="35"/>
    <x v="6"/>
    <x v="15"/>
    <x v="7"/>
    <m/>
    <m/>
    <m/>
    <m/>
    <m/>
    <n v="0"/>
    <m/>
    <n v="0"/>
    <n v="0"/>
    <n v="0"/>
    <n v="0"/>
    <m/>
    <n v="0"/>
    <m/>
    <n v="0"/>
    <n v="0"/>
    <n v="0"/>
    <n v="0"/>
    <m/>
    <n v="0"/>
    <n v="0"/>
    <m/>
  </r>
  <r>
    <n v="4545"/>
    <x v="2"/>
    <x v="9"/>
    <x v="4"/>
    <m/>
    <m/>
    <x v="35"/>
    <x v="6"/>
    <x v="15"/>
    <x v="7"/>
    <m/>
    <m/>
    <m/>
    <m/>
    <m/>
    <n v="0"/>
    <m/>
    <n v="0"/>
    <n v="0"/>
    <n v="0"/>
    <n v="0"/>
    <m/>
    <n v="0"/>
    <m/>
    <n v="0"/>
    <n v="0"/>
    <n v="0"/>
    <n v="0"/>
    <m/>
    <n v="0"/>
    <n v="0"/>
    <m/>
  </r>
  <r>
    <n v="4546"/>
    <x v="2"/>
    <x v="9"/>
    <x v="4"/>
    <m/>
    <m/>
    <x v="35"/>
    <x v="6"/>
    <x v="15"/>
    <x v="7"/>
    <m/>
    <m/>
    <m/>
    <m/>
    <m/>
    <n v="0"/>
    <m/>
    <n v="0"/>
    <n v="0"/>
    <n v="0"/>
    <n v="0"/>
    <m/>
    <n v="0"/>
    <m/>
    <n v="0"/>
    <n v="0"/>
    <n v="0"/>
    <n v="0"/>
    <m/>
    <n v="0"/>
    <n v="0"/>
    <m/>
  </r>
  <r>
    <n v="4547"/>
    <x v="2"/>
    <x v="9"/>
    <x v="4"/>
    <m/>
    <m/>
    <x v="35"/>
    <x v="6"/>
    <x v="15"/>
    <x v="7"/>
    <m/>
    <m/>
    <m/>
    <m/>
    <m/>
    <n v="0"/>
    <m/>
    <n v="0"/>
    <n v="0"/>
    <n v="0"/>
    <n v="0"/>
    <m/>
    <n v="0"/>
    <m/>
    <n v="0"/>
    <n v="0"/>
    <n v="0"/>
    <n v="0"/>
    <m/>
    <n v="0"/>
    <n v="0"/>
    <m/>
  </r>
  <r>
    <n v="4548"/>
    <x v="2"/>
    <x v="9"/>
    <x v="4"/>
    <m/>
    <m/>
    <x v="35"/>
    <x v="6"/>
    <x v="15"/>
    <x v="7"/>
    <m/>
    <m/>
    <m/>
    <m/>
    <m/>
    <n v="0"/>
    <m/>
    <n v="0"/>
    <n v="0"/>
    <n v="0"/>
    <n v="0"/>
    <m/>
    <n v="0"/>
    <m/>
    <n v="0"/>
    <n v="0"/>
    <n v="0"/>
    <n v="0"/>
    <m/>
    <n v="0"/>
    <n v="0"/>
    <m/>
  </r>
  <r>
    <n v="4549"/>
    <x v="2"/>
    <x v="9"/>
    <x v="4"/>
    <m/>
    <m/>
    <x v="35"/>
    <x v="6"/>
    <x v="15"/>
    <x v="7"/>
    <m/>
    <m/>
    <m/>
    <m/>
    <m/>
    <n v="0"/>
    <m/>
    <n v="0"/>
    <n v="0"/>
    <n v="0"/>
    <n v="0"/>
    <m/>
    <n v="0"/>
    <m/>
    <n v="0"/>
    <n v="0"/>
    <n v="0"/>
    <n v="0"/>
    <m/>
    <n v="0"/>
    <n v="0"/>
    <m/>
  </r>
  <r>
    <n v="4550"/>
    <x v="2"/>
    <x v="9"/>
    <x v="4"/>
    <m/>
    <m/>
    <x v="35"/>
    <x v="6"/>
    <x v="15"/>
    <x v="7"/>
    <m/>
    <m/>
    <m/>
    <m/>
    <m/>
    <n v="0"/>
    <m/>
    <n v="0"/>
    <n v="0"/>
    <n v="0"/>
    <n v="0"/>
    <m/>
    <n v="0"/>
    <m/>
    <n v="0"/>
    <n v="0"/>
    <n v="0"/>
    <n v="0"/>
    <m/>
    <n v="0"/>
    <n v="0"/>
    <m/>
  </r>
  <r>
    <n v="4551"/>
    <x v="2"/>
    <x v="9"/>
    <x v="4"/>
    <m/>
    <m/>
    <x v="35"/>
    <x v="6"/>
    <x v="15"/>
    <x v="7"/>
    <m/>
    <m/>
    <m/>
    <m/>
    <m/>
    <n v="0"/>
    <m/>
    <n v="0"/>
    <n v="0"/>
    <n v="0"/>
    <n v="0"/>
    <m/>
    <n v="0"/>
    <m/>
    <n v="0"/>
    <n v="0"/>
    <n v="0"/>
    <n v="0"/>
    <m/>
    <n v="0"/>
    <n v="0"/>
    <m/>
  </r>
  <r>
    <n v="4552"/>
    <x v="2"/>
    <x v="9"/>
    <x v="4"/>
    <m/>
    <m/>
    <x v="35"/>
    <x v="6"/>
    <x v="15"/>
    <x v="7"/>
    <m/>
    <m/>
    <m/>
    <m/>
    <m/>
    <n v="0"/>
    <m/>
    <n v="0"/>
    <n v="0"/>
    <n v="0"/>
    <n v="0"/>
    <m/>
    <n v="0"/>
    <m/>
    <n v="0"/>
    <n v="0"/>
    <n v="0"/>
    <n v="0"/>
    <m/>
    <n v="0"/>
    <n v="0"/>
    <m/>
  </r>
  <r>
    <n v="4553"/>
    <x v="2"/>
    <x v="9"/>
    <x v="4"/>
    <m/>
    <m/>
    <x v="35"/>
    <x v="6"/>
    <x v="15"/>
    <x v="7"/>
    <m/>
    <m/>
    <m/>
    <m/>
    <m/>
    <n v="0"/>
    <m/>
    <n v="0"/>
    <n v="0"/>
    <n v="0"/>
    <n v="0"/>
    <m/>
    <n v="0"/>
    <m/>
    <n v="0"/>
    <n v="0"/>
    <n v="0"/>
    <n v="0"/>
    <m/>
    <n v="0"/>
    <n v="0"/>
    <m/>
  </r>
  <r>
    <n v="4554"/>
    <x v="2"/>
    <x v="9"/>
    <x v="4"/>
    <m/>
    <m/>
    <x v="35"/>
    <x v="6"/>
    <x v="15"/>
    <x v="7"/>
    <m/>
    <m/>
    <m/>
    <m/>
    <m/>
    <n v="0"/>
    <m/>
    <n v="0"/>
    <n v="0"/>
    <n v="0"/>
    <n v="0"/>
    <m/>
    <n v="0"/>
    <m/>
    <n v="0"/>
    <n v="0"/>
    <n v="0"/>
    <n v="0"/>
    <m/>
    <n v="0"/>
    <n v="0"/>
    <m/>
  </r>
  <r>
    <n v="4555"/>
    <x v="2"/>
    <x v="9"/>
    <x v="4"/>
    <m/>
    <m/>
    <x v="35"/>
    <x v="6"/>
    <x v="15"/>
    <x v="7"/>
    <m/>
    <m/>
    <m/>
    <m/>
    <m/>
    <n v="0"/>
    <m/>
    <n v="0"/>
    <n v="0"/>
    <n v="0"/>
    <n v="0"/>
    <m/>
    <n v="0"/>
    <m/>
    <n v="0"/>
    <n v="0"/>
    <n v="0"/>
    <n v="0"/>
    <m/>
    <n v="0"/>
    <n v="0"/>
    <m/>
  </r>
  <r>
    <n v="4556"/>
    <x v="2"/>
    <x v="9"/>
    <x v="4"/>
    <m/>
    <m/>
    <x v="35"/>
    <x v="6"/>
    <x v="15"/>
    <x v="7"/>
    <m/>
    <m/>
    <m/>
    <m/>
    <m/>
    <n v="0"/>
    <m/>
    <n v="0"/>
    <n v="0"/>
    <n v="0"/>
    <n v="0"/>
    <m/>
    <n v="0"/>
    <m/>
    <n v="0"/>
    <n v="0"/>
    <n v="0"/>
    <n v="0"/>
    <m/>
    <n v="0"/>
    <n v="0"/>
    <m/>
  </r>
  <r>
    <n v="4557"/>
    <x v="2"/>
    <x v="9"/>
    <x v="4"/>
    <m/>
    <m/>
    <x v="35"/>
    <x v="6"/>
    <x v="15"/>
    <x v="7"/>
    <m/>
    <m/>
    <m/>
    <m/>
    <m/>
    <n v="0"/>
    <m/>
    <n v="0"/>
    <n v="0"/>
    <n v="0"/>
    <n v="0"/>
    <m/>
    <n v="0"/>
    <m/>
    <n v="0"/>
    <n v="0"/>
    <n v="0"/>
    <n v="0"/>
    <m/>
    <n v="0"/>
    <n v="0"/>
    <m/>
  </r>
  <r>
    <n v="4558"/>
    <x v="2"/>
    <x v="9"/>
    <x v="4"/>
    <m/>
    <m/>
    <x v="35"/>
    <x v="6"/>
    <x v="15"/>
    <x v="7"/>
    <m/>
    <m/>
    <m/>
    <m/>
    <m/>
    <n v="0"/>
    <m/>
    <n v="0"/>
    <n v="0"/>
    <n v="0"/>
    <n v="0"/>
    <m/>
    <n v="0"/>
    <m/>
    <n v="0"/>
    <n v="0"/>
    <n v="0"/>
    <n v="0"/>
    <m/>
    <n v="0"/>
    <n v="0"/>
    <m/>
  </r>
  <r>
    <n v="4559"/>
    <x v="2"/>
    <x v="9"/>
    <x v="4"/>
    <m/>
    <m/>
    <x v="35"/>
    <x v="6"/>
    <x v="15"/>
    <x v="7"/>
    <m/>
    <m/>
    <m/>
    <m/>
    <m/>
    <n v="0"/>
    <m/>
    <n v="0"/>
    <n v="0"/>
    <n v="0"/>
    <n v="0"/>
    <m/>
    <n v="0"/>
    <m/>
    <n v="0"/>
    <n v="0"/>
    <n v="0"/>
    <n v="0"/>
    <m/>
    <n v="0"/>
    <n v="0"/>
    <m/>
  </r>
  <r>
    <n v="4560"/>
    <x v="2"/>
    <x v="9"/>
    <x v="4"/>
    <m/>
    <m/>
    <x v="35"/>
    <x v="6"/>
    <x v="15"/>
    <x v="7"/>
    <m/>
    <m/>
    <m/>
    <m/>
    <m/>
    <n v="0"/>
    <m/>
    <n v="0"/>
    <n v="0"/>
    <n v="0"/>
    <n v="0"/>
    <m/>
    <n v="0"/>
    <m/>
    <n v="0"/>
    <n v="0"/>
    <n v="0"/>
    <n v="0"/>
    <m/>
    <n v="0"/>
    <n v="0"/>
    <m/>
  </r>
  <r>
    <n v="4561"/>
    <x v="2"/>
    <x v="9"/>
    <x v="4"/>
    <m/>
    <m/>
    <x v="35"/>
    <x v="6"/>
    <x v="15"/>
    <x v="7"/>
    <m/>
    <m/>
    <m/>
    <m/>
    <m/>
    <n v="0"/>
    <m/>
    <n v="0"/>
    <n v="0"/>
    <n v="0"/>
    <n v="0"/>
    <m/>
    <n v="0"/>
    <m/>
    <n v="0"/>
    <n v="0"/>
    <n v="0"/>
    <n v="0"/>
    <m/>
    <n v="0"/>
    <n v="0"/>
    <m/>
  </r>
  <r>
    <n v="4562"/>
    <x v="2"/>
    <x v="9"/>
    <x v="4"/>
    <m/>
    <m/>
    <x v="35"/>
    <x v="6"/>
    <x v="15"/>
    <x v="7"/>
    <m/>
    <m/>
    <m/>
    <m/>
    <m/>
    <n v="0"/>
    <m/>
    <n v="0"/>
    <n v="0"/>
    <n v="0"/>
    <n v="0"/>
    <m/>
    <n v="0"/>
    <m/>
    <n v="0"/>
    <n v="0"/>
    <n v="0"/>
    <n v="0"/>
    <m/>
    <n v="0"/>
    <n v="0"/>
    <m/>
  </r>
  <r>
    <n v="4563"/>
    <x v="2"/>
    <x v="9"/>
    <x v="4"/>
    <m/>
    <m/>
    <x v="35"/>
    <x v="6"/>
    <x v="15"/>
    <x v="7"/>
    <m/>
    <m/>
    <m/>
    <m/>
    <m/>
    <n v="0"/>
    <m/>
    <n v="0"/>
    <n v="0"/>
    <n v="0"/>
    <n v="0"/>
    <m/>
    <n v="0"/>
    <m/>
    <n v="0"/>
    <n v="0"/>
    <n v="0"/>
    <n v="0"/>
    <m/>
    <n v="0"/>
    <n v="0"/>
    <m/>
  </r>
  <r>
    <n v="4564"/>
    <x v="2"/>
    <x v="9"/>
    <x v="4"/>
    <m/>
    <m/>
    <x v="35"/>
    <x v="6"/>
    <x v="15"/>
    <x v="7"/>
    <m/>
    <m/>
    <m/>
    <m/>
    <m/>
    <n v="0"/>
    <m/>
    <n v="0"/>
    <n v="0"/>
    <n v="0"/>
    <n v="0"/>
    <m/>
    <n v="0"/>
    <m/>
    <n v="0"/>
    <n v="0"/>
    <n v="0"/>
    <n v="0"/>
    <m/>
    <n v="0"/>
    <n v="0"/>
    <m/>
  </r>
  <r>
    <n v="4565"/>
    <x v="2"/>
    <x v="9"/>
    <x v="4"/>
    <m/>
    <m/>
    <x v="35"/>
    <x v="6"/>
    <x v="15"/>
    <x v="7"/>
    <m/>
    <m/>
    <m/>
    <m/>
    <m/>
    <n v="0"/>
    <m/>
    <n v="0"/>
    <n v="0"/>
    <n v="0"/>
    <n v="0"/>
    <m/>
    <n v="0"/>
    <m/>
    <n v="0"/>
    <n v="0"/>
    <n v="0"/>
    <n v="0"/>
    <m/>
    <n v="0"/>
    <n v="0"/>
    <m/>
  </r>
  <r>
    <n v="4566"/>
    <x v="2"/>
    <x v="9"/>
    <x v="4"/>
    <m/>
    <m/>
    <x v="35"/>
    <x v="6"/>
    <x v="15"/>
    <x v="7"/>
    <m/>
    <m/>
    <m/>
    <m/>
    <m/>
    <n v="0"/>
    <m/>
    <n v="0"/>
    <n v="0"/>
    <n v="0"/>
    <n v="0"/>
    <m/>
    <n v="0"/>
    <m/>
    <n v="0"/>
    <n v="0"/>
    <n v="0"/>
    <n v="0"/>
    <m/>
    <n v="0"/>
    <n v="0"/>
    <m/>
  </r>
  <r>
    <n v="4567"/>
    <x v="2"/>
    <x v="9"/>
    <x v="4"/>
    <m/>
    <m/>
    <x v="35"/>
    <x v="6"/>
    <x v="15"/>
    <x v="7"/>
    <m/>
    <m/>
    <m/>
    <m/>
    <m/>
    <n v="0"/>
    <m/>
    <n v="0"/>
    <n v="0"/>
    <n v="0"/>
    <n v="0"/>
    <m/>
    <n v="0"/>
    <m/>
    <n v="0"/>
    <n v="0"/>
    <n v="0"/>
    <n v="0"/>
    <m/>
    <n v="0"/>
    <n v="0"/>
    <m/>
  </r>
  <r>
    <n v="4568"/>
    <x v="2"/>
    <x v="9"/>
    <x v="4"/>
    <m/>
    <m/>
    <x v="35"/>
    <x v="6"/>
    <x v="15"/>
    <x v="7"/>
    <m/>
    <m/>
    <m/>
    <m/>
    <m/>
    <n v="0"/>
    <m/>
    <n v="0"/>
    <n v="0"/>
    <n v="0"/>
    <n v="0"/>
    <m/>
    <n v="0"/>
    <m/>
    <n v="0"/>
    <n v="0"/>
    <n v="0"/>
    <n v="0"/>
    <m/>
    <n v="0"/>
    <n v="0"/>
    <m/>
  </r>
  <r>
    <n v="4569"/>
    <x v="2"/>
    <x v="9"/>
    <x v="4"/>
    <m/>
    <m/>
    <x v="35"/>
    <x v="6"/>
    <x v="15"/>
    <x v="7"/>
    <m/>
    <m/>
    <m/>
    <m/>
    <m/>
    <n v="0"/>
    <m/>
    <n v="0"/>
    <n v="0"/>
    <n v="0"/>
    <n v="0"/>
    <m/>
    <n v="0"/>
    <m/>
    <n v="0"/>
    <n v="0"/>
    <n v="0"/>
    <n v="0"/>
    <m/>
    <n v="0"/>
    <n v="0"/>
    <m/>
  </r>
  <r>
    <n v="4570"/>
    <x v="2"/>
    <x v="9"/>
    <x v="4"/>
    <m/>
    <m/>
    <x v="35"/>
    <x v="6"/>
    <x v="15"/>
    <x v="7"/>
    <m/>
    <m/>
    <m/>
    <m/>
    <m/>
    <n v="0"/>
    <m/>
    <n v="0"/>
    <n v="0"/>
    <n v="0"/>
    <n v="0"/>
    <m/>
    <n v="0"/>
    <m/>
    <n v="0"/>
    <n v="0"/>
    <n v="0"/>
    <n v="0"/>
    <m/>
    <n v="0"/>
    <n v="0"/>
    <m/>
  </r>
  <r>
    <n v="4571"/>
    <x v="2"/>
    <x v="9"/>
    <x v="4"/>
    <m/>
    <m/>
    <x v="35"/>
    <x v="6"/>
    <x v="15"/>
    <x v="7"/>
    <m/>
    <m/>
    <m/>
    <m/>
    <m/>
    <n v="0"/>
    <m/>
    <n v="0"/>
    <n v="0"/>
    <n v="0"/>
    <n v="0"/>
    <m/>
    <n v="0"/>
    <m/>
    <n v="0"/>
    <n v="0"/>
    <n v="0"/>
    <n v="0"/>
    <m/>
    <n v="0"/>
    <n v="0"/>
    <m/>
  </r>
  <r>
    <n v="4572"/>
    <x v="2"/>
    <x v="9"/>
    <x v="4"/>
    <m/>
    <m/>
    <x v="35"/>
    <x v="6"/>
    <x v="15"/>
    <x v="7"/>
    <m/>
    <m/>
    <m/>
    <m/>
    <m/>
    <n v="0"/>
    <m/>
    <n v="0"/>
    <n v="0"/>
    <n v="0"/>
    <n v="0"/>
    <m/>
    <n v="0"/>
    <m/>
    <n v="0"/>
    <n v="0"/>
    <n v="0"/>
    <n v="0"/>
    <m/>
    <n v="0"/>
    <n v="0"/>
    <m/>
  </r>
  <r>
    <n v="4573"/>
    <x v="2"/>
    <x v="9"/>
    <x v="4"/>
    <m/>
    <m/>
    <x v="35"/>
    <x v="6"/>
    <x v="15"/>
    <x v="7"/>
    <m/>
    <m/>
    <m/>
    <m/>
    <m/>
    <n v="0"/>
    <m/>
    <n v="0"/>
    <n v="0"/>
    <n v="0"/>
    <n v="0"/>
    <m/>
    <n v="0"/>
    <m/>
    <n v="0"/>
    <n v="0"/>
    <n v="0"/>
    <n v="0"/>
    <m/>
    <n v="0"/>
    <n v="0"/>
    <m/>
  </r>
  <r>
    <n v="4574"/>
    <x v="2"/>
    <x v="9"/>
    <x v="4"/>
    <m/>
    <m/>
    <x v="35"/>
    <x v="6"/>
    <x v="15"/>
    <x v="7"/>
    <m/>
    <m/>
    <m/>
    <m/>
    <m/>
    <n v="0"/>
    <m/>
    <n v="0"/>
    <n v="0"/>
    <n v="0"/>
    <n v="0"/>
    <m/>
    <n v="0"/>
    <m/>
    <n v="0"/>
    <n v="0"/>
    <n v="0"/>
    <n v="0"/>
    <m/>
    <n v="0"/>
    <n v="0"/>
    <m/>
  </r>
  <r>
    <n v="4575"/>
    <x v="2"/>
    <x v="9"/>
    <x v="4"/>
    <m/>
    <m/>
    <x v="35"/>
    <x v="6"/>
    <x v="15"/>
    <x v="7"/>
    <m/>
    <m/>
    <m/>
    <m/>
    <m/>
    <n v="0"/>
    <m/>
    <n v="0"/>
    <n v="0"/>
    <n v="0"/>
    <n v="0"/>
    <m/>
    <n v="0"/>
    <m/>
    <n v="0"/>
    <n v="0"/>
    <n v="0"/>
    <n v="0"/>
    <m/>
    <n v="0"/>
    <n v="0"/>
    <m/>
  </r>
  <r>
    <n v="4576"/>
    <x v="2"/>
    <x v="9"/>
    <x v="4"/>
    <m/>
    <m/>
    <x v="35"/>
    <x v="6"/>
    <x v="15"/>
    <x v="7"/>
    <m/>
    <m/>
    <m/>
    <m/>
    <m/>
    <n v="0"/>
    <m/>
    <n v="0"/>
    <n v="0"/>
    <n v="0"/>
    <n v="0"/>
    <m/>
    <n v="0"/>
    <m/>
    <n v="0"/>
    <n v="0"/>
    <n v="0"/>
    <n v="0"/>
    <m/>
    <n v="0"/>
    <n v="0"/>
    <m/>
  </r>
  <r>
    <n v="4577"/>
    <x v="2"/>
    <x v="9"/>
    <x v="4"/>
    <m/>
    <m/>
    <x v="35"/>
    <x v="6"/>
    <x v="15"/>
    <x v="7"/>
    <m/>
    <m/>
    <m/>
    <m/>
    <m/>
    <n v="0"/>
    <m/>
    <n v="0"/>
    <n v="0"/>
    <n v="0"/>
    <n v="0"/>
    <m/>
    <n v="0"/>
    <m/>
    <n v="0"/>
    <n v="0"/>
    <n v="0"/>
    <n v="0"/>
    <m/>
    <n v="0"/>
    <n v="0"/>
    <m/>
  </r>
  <r>
    <n v="4578"/>
    <x v="2"/>
    <x v="9"/>
    <x v="4"/>
    <m/>
    <m/>
    <x v="35"/>
    <x v="6"/>
    <x v="15"/>
    <x v="7"/>
    <m/>
    <m/>
    <m/>
    <m/>
    <m/>
    <n v="0"/>
    <m/>
    <n v="0"/>
    <n v="0"/>
    <n v="0"/>
    <n v="0"/>
    <m/>
    <n v="0"/>
    <m/>
    <n v="0"/>
    <n v="0"/>
    <n v="0"/>
    <n v="0"/>
    <m/>
    <n v="0"/>
    <n v="0"/>
    <m/>
  </r>
  <r>
    <n v="4579"/>
    <x v="2"/>
    <x v="9"/>
    <x v="4"/>
    <m/>
    <m/>
    <x v="35"/>
    <x v="6"/>
    <x v="15"/>
    <x v="7"/>
    <m/>
    <m/>
    <m/>
    <m/>
    <m/>
    <n v="0"/>
    <m/>
    <n v="0"/>
    <n v="0"/>
    <n v="0"/>
    <n v="0"/>
    <m/>
    <n v="0"/>
    <m/>
    <n v="0"/>
    <n v="0"/>
    <n v="0"/>
    <n v="0"/>
    <m/>
    <n v="0"/>
    <n v="0"/>
    <m/>
  </r>
  <r>
    <n v="4580"/>
    <x v="2"/>
    <x v="9"/>
    <x v="4"/>
    <m/>
    <m/>
    <x v="35"/>
    <x v="6"/>
    <x v="15"/>
    <x v="7"/>
    <m/>
    <m/>
    <m/>
    <m/>
    <m/>
    <n v="0"/>
    <m/>
    <n v="0"/>
    <n v="0"/>
    <n v="0"/>
    <n v="0"/>
    <m/>
    <n v="0"/>
    <m/>
    <n v="0"/>
    <n v="0"/>
    <n v="0"/>
    <n v="0"/>
    <m/>
    <n v="0"/>
    <n v="0"/>
    <m/>
  </r>
  <r>
    <n v="4581"/>
    <x v="2"/>
    <x v="9"/>
    <x v="4"/>
    <m/>
    <m/>
    <x v="35"/>
    <x v="6"/>
    <x v="15"/>
    <x v="7"/>
    <m/>
    <m/>
    <m/>
    <m/>
    <m/>
    <n v="0"/>
    <m/>
    <n v="0"/>
    <n v="0"/>
    <n v="0"/>
    <n v="0"/>
    <m/>
    <n v="0"/>
    <m/>
    <n v="0"/>
    <n v="0"/>
    <n v="0"/>
    <n v="0"/>
    <m/>
    <n v="0"/>
    <n v="0"/>
    <m/>
  </r>
  <r>
    <n v="4582"/>
    <x v="2"/>
    <x v="9"/>
    <x v="4"/>
    <m/>
    <m/>
    <x v="35"/>
    <x v="6"/>
    <x v="15"/>
    <x v="7"/>
    <m/>
    <m/>
    <m/>
    <m/>
    <m/>
    <n v="0"/>
    <m/>
    <n v="0"/>
    <n v="0"/>
    <n v="0"/>
    <n v="0"/>
    <m/>
    <n v="0"/>
    <m/>
    <n v="0"/>
    <n v="0"/>
    <n v="0"/>
    <n v="0"/>
    <m/>
    <n v="0"/>
    <n v="0"/>
    <m/>
  </r>
  <r>
    <n v="4583"/>
    <x v="2"/>
    <x v="9"/>
    <x v="4"/>
    <m/>
    <m/>
    <x v="35"/>
    <x v="6"/>
    <x v="15"/>
    <x v="7"/>
    <m/>
    <m/>
    <m/>
    <m/>
    <m/>
    <n v="0"/>
    <m/>
    <n v="0"/>
    <n v="0"/>
    <n v="0"/>
    <n v="0"/>
    <m/>
    <n v="0"/>
    <m/>
    <n v="0"/>
    <n v="0"/>
    <n v="0"/>
    <n v="0"/>
    <m/>
    <n v="0"/>
    <n v="0"/>
    <m/>
  </r>
  <r>
    <n v="4584"/>
    <x v="2"/>
    <x v="9"/>
    <x v="4"/>
    <m/>
    <m/>
    <x v="35"/>
    <x v="6"/>
    <x v="15"/>
    <x v="7"/>
    <m/>
    <m/>
    <m/>
    <m/>
    <m/>
    <n v="0"/>
    <m/>
    <n v="0"/>
    <n v="0"/>
    <n v="0"/>
    <n v="0"/>
    <m/>
    <n v="0"/>
    <m/>
    <n v="0"/>
    <n v="0"/>
    <n v="0"/>
    <n v="0"/>
    <m/>
    <n v="0"/>
    <n v="0"/>
    <m/>
  </r>
  <r>
    <n v="4585"/>
    <x v="2"/>
    <x v="9"/>
    <x v="4"/>
    <m/>
    <m/>
    <x v="35"/>
    <x v="6"/>
    <x v="15"/>
    <x v="7"/>
    <m/>
    <m/>
    <m/>
    <m/>
    <m/>
    <n v="0"/>
    <m/>
    <n v="0"/>
    <n v="0"/>
    <n v="0"/>
    <n v="0"/>
    <m/>
    <n v="0"/>
    <m/>
    <n v="0"/>
    <n v="0"/>
    <n v="0"/>
    <n v="0"/>
    <m/>
    <n v="0"/>
    <n v="0"/>
    <m/>
  </r>
  <r>
    <n v="4586"/>
    <x v="2"/>
    <x v="9"/>
    <x v="4"/>
    <m/>
    <m/>
    <x v="35"/>
    <x v="6"/>
    <x v="15"/>
    <x v="7"/>
    <m/>
    <m/>
    <m/>
    <m/>
    <m/>
    <n v="0"/>
    <m/>
    <n v="0"/>
    <n v="0"/>
    <n v="0"/>
    <n v="0"/>
    <m/>
    <n v="0"/>
    <m/>
    <n v="0"/>
    <n v="0"/>
    <n v="0"/>
    <n v="0"/>
    <m/>
    <n v="0"/>
    <n v="0"/>
    <m/>
  </r>
  <r>
    <n v="4587"/>
    <x v="2"/>
    <x v="9"/>
    <x v="4"/>
    <m/>
    <m/>
    <x v="35"/>
    <x v="6"/>
    <x v="15"/>
    <x v="7"/>
    <m/>
    <m/>
    <m/>
    <m/>
    <m/>
    <n v="0"/>
    <m/>
    <n v="0"/>
    <n v="0"/>
    <n v="0"/>
    <n v="0"/>
    <m/>
    <n v="0"/>
    <m/>
    <n v="0"/>
    <n v="0"/>
    <n v="0"/>
    <n v="0"/>
    <m/>
    <n v="0"/>
    <n v="0"/>
    <m/>
  </r>
  <r>
    <n v="4588"/>
    <x v="2"/>
    <x v="9"/>
    <x v="4"/>
    <m/>
    <m/>
    <x v="35"/>
    <x v="6"/>
    <x v="15"/>
    <x v="7"/>
    <m/>
    <m/>
    <m/>
    <m/>
    <m/>
    <n v="0"/>
    <m/>
    <n v="0"/>
    <n v="0"/>
    <n v="0"/>
    <n v="0"/>
    <m/>
    <n v="0"/>
    <m/>
    <n v="0"/>
    <n v="0"/>
    <n v="0"/>
    <n v="0"/>
    <m/>
    <n v="0"/>
    <n v="0"/>
    <m/>
  </r>
  <r>
    <n v="4589"/>
    <x v="2"/>
    <x v="9"/>
    <x v="4"/>
    <m/>
    <m/>
    <x v="35"/>
    <x v="6"/>
    <x v="15"/>
    <x v="7"/>
    <m/>
    <m/>
    <m/>
    <m/>
    <m/>
    <n v="0"/>
    <m/>
    <n v="0"/>
    <n v="0"/>
    <n v="0"/>
    <n v="0"/>
    <m/>
    <n v="0"/>
    <m/>
    <n v="0"/>
    <n v="0"/>
    <n v="0"/>
    <n v="0"/>
    <m/>
    <n v="0"/>
    <n v="0"/>
    <m/>
  </r>
  <r>
    <n v="4590"/>
    <x v="2"/>
    <x v="9"/>
    <x v="4"/>
    <m/>
    <m/>
    <x v="35"/>
    <x v="6"/>
    <x v="15"/>
    <x v="7"/>
    <m/>
    <m/>
    <m/>
    <m/>
    <m/>
    <n v="0"/>
    <m/>
    <n v="0"/>
    <n v="0"/>
    <n v="0"/>
    <n v="0"/>
    <m/>
    <n v="0"/>
    <m/>
    <n v="0"/>
    <n v="0"/>
    <n v="0"/>
    <n v="0"/>
    <m/>
    <n v="0"/>
    <n v="0"/>
    <m/>
  </r>
  <r>
    <n v="4591"/>
    <x v="2"/>
    <x v="9"/>
    <x v="4"/>
    <m/>
    <m/>
    <x v="35"/>
    <x v="6"/>
    <x v="15"/>
    <x v="7"/>
    <m/>
    <m/>
    <m/>
    <m/>
    <m/>
    <n v="0"/>
    <m/>
    <n v="0"/>
    <n v="0"/>
    <n v="0"/>
    <n v="0"/>
    <m/>
    <n v="0"/>
    <m/>
    <n v="0"/>
    <n v="0"/>
    <n v="0"/>
    <n v="0"/>
    <m/>
    <n v="0"/>
    <n v="0"/>
    <m/>
  </r>
  <r>
    <n v="4592"/>
    <x v="2"/>
    <x v="9"/>
    <x v="4"/>
    <m/>
    <m/>
    <x v="35"/>
    <x v="6"/>
    <x v="15"/>
    <x v="7"/>
    <m/>
    <m/>
    <m/>
    <m/>
    <m/>
    <n v="0"/>
    <m/>
    <n v="0"/>
    <n v="0"/>
    <n v="0"/>
    <n v="0"/>
    <m/>
    <n v="0"/>
    <m/>
    <n v="0"/>
    <n v="0"/>
    <n v="0"/>
    <n v="0"/>
    <m/>
    <n v="0"/>
    <n v="0"/>
    <m/>
  </r>
  <r>
    <n v="4593"/>
    <x v="2"/>
    <x v="9"/>
    <x v="4"/>
    <m/>
    <m/>
    <x v="35"/>
    <x v="6"/>
    <x v="15"/>
    <x v="7"/>
    <m/>
    <m/>
    <m/>
    <m/>
    <m/>
    <n v="0"/>
    <m/>
    <n v="0"/>
    <n v="0"/>
    <n v="0"/>
    <n v="0"/>
    <m/>
    <n v="0"/>
    <m/>
    <n v="0"/>
    <n v="0"/>
    <n v="0"/>
    <n v="0"/>
    <m/>
    <n v="0"/>
    <n v="0"/>
    <m/>
  </r>
  <r>
    <n v="4594"/>
    <x v="2"/>
    <x v="9"/>
    <x v="4"/>
    <m/>
    <m/>
    <x v="35"/>
    <x v="6"/>
    <x v="15"/>
    <x v="7"/>
    <m/>
    <m/>
    <m/>
    <m/>
    <m/>
    <n v="0"/>
    <m/>
    <n v="0"/>
    <n v="0"/>
    <n v="0"/>
    <n v="0"/>
    <m/>
    <n v="0"/>
    <m/>
    <n v="0"/>
    <n v="0"/>
    <n v="0"/>
    <n v="0"/>
    <m/>
    <n v="0"/>
    <n v="0"/>
    <m/>
  </r>
  <r>
    <n v="4595"/>
    <x v="2"/>
    <x v="9"/>
    <x v="4"/>
    <m/>
    <m/>
    <x v="35"/>
    <x v="6"/>
    <x v="15"/>
    <x v="7"/>
    <m/>
    <m/>
    <m/>
    <m/>
    <m/>
    <n v="0"/>
    <m/>
    <n v="0"/>
    <n v="0"/>
    <n v="0"/>
    <n v="0"/>
    <m/>
    <n v="0"/>
    <m/>
    <n v="0"/>
    <n v="0"/>
    <n v="0"/>
    <n v="0"/>
    <m/>
    <n v="0"/>
    <n v="0"/>
    <m/>
  </r>
  <r>
    <n v="4596"/>
    <x v="2"/>
    <x v="9"/>
    <x v="4"/>
    <m/>
    <m/>
    <x v="35"/>
    <x v="6"/>
    <x v="15"/>
    <x v="7"/>
    <m/>
    <m/>
    <m/>
    <m/>
    <m/>
    <n v="0"/>
    <m/>
    <n v="0"/>
    <n v="0"/>
    <n v="0"/>
    <n v="0"/>
    <m/>
    <n v="0"/>
    <m/>
    <n v="0"/>
    <n v="0"/>
    <n v="0"/>
    <n v="0"/>
    <m/>
    <n v="0"/>
    <n v="0"/>
    <m/>
  </r>
  <r>
    <n v="4597"/>
    <x v="2"/>
    <x v="9"/>
    <x v="4"/>
    <m/>
    <m/>
    <x v="35"/>
    <x v="6"/>
    <x v="15"/>
    <x v="7"/>
    <m/>
    <m/>
    <m/>
    <m/>
    <m/>
    <n v="0"/>
    <m/>
    <n v="0"/>
    <n v="0"/>
    <n v="0"/>
    <n v="0"/>
    <m/>
    <n v="0"/>
    <m/>
    <n v="0"/>
    <n v="0"/>
    <n v="0"/>
    <n v="0"/>
    <m/>
    <n v="0"/>
    <n v="0"/>
    <m/>
  </r>
  <r>
    <n v="4598"/>
    <x v="2"/>
    <x v="9"/>
    <x v="4"/>
    <m/>
    <m/>
    <x v="35"/>
    <x v="6"/>
    <x v="15"/>
    <x v="7"/>
    <m/>
    <m/>
    <m/>
    <m/>
    <m/>
    <n v="0"/>
    <m/>
    <n v="0"/>
    <n v="0"/>
    <n v="0"/>
    <n v="0"/>
    <m/>
    <n v="0"/>
    <m/>
    <n v="0"/>
    <n v="0"/>
    <n v="0"/>
    <n v="0"/>
    <m/>
    <n v="0"/>
    <n v="0"/>
    <m/>
  </r>
  <r>
    <n v="4599"/>
    <x v="2"/>
    <x v="9"/>
    <x v="4"/>
    <m/>
    <m/>
    <x v="35"/>
    <x v="6"/>
    <x v="15"/>
    <x v="7"/>
    <m/>
    <m/>
    <m/>
    <m/>
    <m/>
    <n v="0"/>
    <m/>
    <n v="0"/>
    <n v="0"/>
    <n v="0"/>
    <n v="0"/>
    <m/>
    <n v="0"/>
    <m/>
    <n v="0"/>
    <n v="0"/>
    <n v="0"/>
    <n v="0"/>
    <m/>
    <n v="0"/>
    <n v="0"/>
    <m/>
  </r>
  <r>
    <n v="4600"/>
    <x v="2"/>
    <x v="9"/>
    <x v="4"/>
    <m/>
    <m/>
    <x v="35"/>
    <x v="6"/>
    <x v="15"/>
    <x v="7"/>
    <m/>
    <m/>
    <m/>
    <m/>
    <m/>
    <n v="0"/>
    <m/>
    <n v="0"/>
    <n v="0"/>
    <n v="0"/>
    <n v="0"/>
    <m/>
    <n v="0"/>
    <m/>
    <n v="0"/>
    <n v="0"/>
    <n v="0"/>
    <n v="0"/>
    <m/>
    <n v="0"/>
    <n v="0"/>
    <m/>
  </r>
  <r>
    <n v="4601"/>
    <x v="2"/>
    <x v="9"/>
    <x v="4"/>
    <m/>
    <m/>
    <x v="35"/>
    <x v="6"/>
    <x v="15"/>
    <x v="7"/>
    <m/>
    <m/>
    <m/>
    <m/>
    <m/>
    <n v="0"/>
    <m/>
    <n v="0"/>
    <n v="0"/>
    <n v="0"/>
    <n v="0"/>
    <m/>
    <n v="0"/>
    <m/>
    <n v="0"/>
    <n v="0"/>
    <n v="0"/>
    <n v="0"/>
    <m/>
    <n v="0"/>
    <n v="0"/>
    <m/>
  </r>
  <r>
    <n v="4602"/>
    <x v="2"/>
    <x v="9"/>
    <x v="4"/>
    <m/>
    <m/>
    <x v="35"/>
    <x v="6"/>
    <x v="15"/>
    <x v="7"/>
    <m/>
    <m/>
    <m/>
    <m/>
    <m/>
    <n v="0"/>
    <m/>
    <n v="0"/>
    <n v="0"/>
    <n v="0"/>
    <n v="0"/>
    <m/>
    <n v="0"/>
    <m/>
    <n v="0"/>
    <n v="0"/>
    <n v="0"/>
    <n v="0"/>
    <m/>
    <n v="0"/>
    <n v="0"/>
    <m/>
  </r>
  <r>
    <n v="4603"/>
    <x v="2"/>
    <x v="9"/>
    <x v="4"/>
    <m/>
    <m/>
    <x v="35"/>
    <x v="6"/>
    <x v="15"/>
    <x v="7"/>
    <m/>
    <m/>
    <m/>
    <m/>
    <m/>
    <n v="0"/>
    <m/>
    <n v="0"/>
    <n v="0"/>
    <n v="0"/>
    <n v="0"/>
    <m/>
    <n v="0"/>
    <m/>
    <n v="0"/>
    <n v="0"/>
    <n v="0"/>
    <n v="0"/>
    <m/>
    <n v="0"/>
    <n v="0"/>
    <m/>
  </r>
  <r>
    <n v="4604"/>
    <x v="2"/>
    <x v="9"/>
    <x v="4"/>
    <m/>
    <m/>
    <x v="35"/>
    <x v="6"/>
    <x v="15"/>
    <x v="7"/>
    <m/>
    <m/>
    <m/>
    <m/>
    <m/>
    <n v="0"/>
    <m/>
    <n v="0"/>
    <n v="0"/>
    <n v="0"/>
    <n v="0"/>
    <m/>
    <n v="0"/>
    <m/>
    <n v="0"/>
    <n v="0"/>
    <n v="0"/>
    <n v="0"/>
    <m/>
    <n v="0"/>
    <n v="0"/>
    <m/>
  </r>
  <r>
    <n v="4605"/>
    <x v="2"/>
    <x v="9"/>
    <x v="4"/>
    <m/>
    <m/>
    <x v="35"/>
    <x v="6"/>
    <x v="15"/>
    <x v="7"/>
    <m/>
    <m/>
    <m/>
    <m/>
    <m/>
    <n v="0"/>
    <m/>
    <n v="0"/>
    <n v="0"/>
    <n v="0"/>
    <n v="0"/>
    <m/>
    <n v="0"/>
    <m/>
    <n v="0"/>
    <n v="0"/>
    <n v="0"/>
    <n v="0"/>
    <m/>
    <n v="0"/>
    <n v="0"/>
    <m/>
  </r>
  <r>
    <n v="4606"/>
    <x v="2"/>
    <x v="9"/>
    <x v="4"/>
    <m/>
    <m/>
    <x v="35"/>
    <x v="6"/>
    <x v="15"/>
    <x v="7"/>
    <m/>
    <m/>
    <m/>
    <m/>
    <m/>
    <n v="0"/>
    <m/>
    <n v="0"/>
    <n v="0"/>
    <n v="0"/>
    <n v="0"/>
    <m/>
    <n v="0"/>
    <m/>
    <n v="0"/>
    <n v="0"/>
    <n v="0"/>
    <n v="0"/>
    <m/>
    <n v="0"/>
    <n v="0"/>
    <m/>
  </r>
  <r>
    <n v="4607"/>
    <x v="2"/>
    <x v="9"/>
    <x v="4"/>
    <m/>
    <m/>
    <x v="35"/>
    <x v="6"/>
    <x v="15"/>
    <x v="7"/>
    <m/>
    <m/>
    <m/>
    <m/>
    <m/>
    <n v="0"/>
    <m/>
    <n v="0"/>
    <n v="0"/>
    <n v="0"/>
    <n v="0"/>
    <m/>
    <n v="0"/>
    <m/>
    <n v="0"/>
    <n v="0"/>
    <n v="0"/>
    <n v="0"/>
    <m/>
    <n v="0"/>
    <n v="0"/>
    <m/>
  </r>
  <r>
    <n v="4608"/>
    <x v="2"/>
    <x v="9"/>
    <x v="4"/>
    <m/>
    <m/>
    <x v="35"/>
    <x v="6"/>
    <x v="15"/>
    <x v="7"/>
    <m/>
    <m/>
    <m/>
    <m/>
    <m/>
    <n v="0"/>
    <m/>
    <n v="0"/>
    <n v="0"/>
    <n v="0"/>
    <n v="0"/>
    <m/>
    <n v="0"/>
    <m/>
    <n v="0"/>
    <n v="0"/>
    <n v="0"/>
    <n v="0"/>
    <m/>
    <n v="0"/>
    <n v="0"/>
    <m/>
  </r>
  <r>
    <n v="4609"/>
    <x v="2"/>
    <x v="9"/>
    <x v="4"/>
    <m/>
    <m/>
    <x v="35"/>
    <x v="6"/>
    <x v="15"/>
    <x v="7"/>
    <m/>
    <m/>
    <m/>
    <m/>
    <m/>
    <n v="0"/>
    <m/>
    <n v="0"/>
    <n v="0"/>
    <n v="0"/>
    <n v="0"/>
    <m/>
    <n v="0"/>
    <m/>
    <n v="0"/>
    <n v="0"/>
    <n v="0"/>
    <n v="0"/>
    <m/>
    <n v="0"/>
    <n v="0"/>
    <m/>
  </r>
  <r>
    <n v="4610"/>
    <x v="2"/>
    <x v="9"/>
    <x v="4"/>
    <m/>
    <m/>
    <x v="35"/>
    <x v="6"/>
    <x v="15"/>
    <x v="7"/>
    <m/>
    <m/>
    <m/>
    <m/>
    <m/>
    <n v="0"/>
    <m/>
    <n v="0"/>
    <n v="0"/>
    <n v="0"/>
    <n v="0"/>
    <m/>
    <n v="0"/>
    <m/>
    <n v="0"/>
    <n v="0"/>
    <n v="0"/>
    <n v="0"/>
    <m/>
    <n v="0"/>
    <n v="0"/>
    <m/>
  </r>
  <r>
    <n v="4611"/>
    <x v="2"/>
    <x v="9"/>
    <x v="4"/>
    <m/>
    <m/>
    <x v="35"/>
    <x v="6"/>
    <x v="15"/>
    <x v="7"/>
    <m/>
    <m/>
    <m/>
    <m/>
    <m/>
    <n v="0"/>
    <m/>
    <n v="0"/>
    <n v="0"/>
    <n v="0"/>
    <n v="0"/>
    <m/>
    <n v="0"/>
    <m/>
    <n v="0"/>
    <n v="0"/>
    <n v="0"/>
    <n v="0"/>
    <m/>
    <n v="0"/>
    <n v="0"/>
    <m/>
  </r>
  <r>
    <n v="4612"/>
    <x v="2"/>
    <x v="9"/>
    <x v="4"/>
    <m/>
    <m/>
    <x v="35"/>
    <x v="6"/>
    <x v="15"/>
    <x v="7"/>
    <m/>
    <m/>
    <m/>
    <m/>
    <m/>
    <n v="0"/>
    <m/>
    <n v="0"/>
    <n v="0"/>
    <n v="0"/>
    <n v="0"/>
    <m/>
    <n v="0"/>
    <m/>
    <n v="0"/>
    <n v="0"/>
    <n v="0"/>
    <n v="0"/>
    <m/>
    <n v="0"/>
    <n v="0"/>
    <m/>
  </r>
  <r>
    <n v="4613"/>
    <x v="2"/>
    <x v="9"/>
    <x v="4"/>
    <m/>
    <m/>
    <x v="35"/>
    <x v="6"/>
    <x v="15"/>
    <x v="7"/>
    <m/>
    <m/>
    <m/>
    <m/>
    <m/>
    <n v="0"/>
    <m/>
    <n v="0"/>
    <n v="0"/>
    <n v="0"/>
    <n v="0"/>
    <m/>
    <n v="0"/>
    <m/>
    <n v="0"/>
    <n v="0"/>
    <n v="0"/>
    <n v="0"/>
    <m/>
    <n v="0"/>
    <n v="0"/>
    <m/>
  </r>
  <r>
    <n v="4614"/>
    <x v="2"/>
    <x v="9"/>
    <x v="4"/>
    <m/>
    <m/>
    <x v="35"/>
    <x v="6"/>
    <x v="15"/>
    <x v="7"/>
    <m/>
    <m/>
    <m/>
    <m/>
    <m/>
    <n v="0"/>
    <m/>
    <n v="0"/>
    <n v="0"/>
    <n v="0"/>
    <n v="0"/>
    <m/>
    <n v="0"/>
    <m/>
    <n v="0"/>
    <n v="0"/>
    <n v="0"/>
    <n v="0"/>
    <m/>
    <n v="0"/>
    <n v="0"/>
    <m/>
  </r>
  <r>
    <n v="4615"/>
    <x v="2"/>
    <x v="9"/>
    <x v="4"/>
    <m/>
    <m/>
    <x v="35"/>
    <x v="6"/>
    <x v="15"/>
    <x v="7"/>
    <m/>
    <m/>
    <m/>
    <m/>
    <m/>
    <n v="0"/>
    <m/>
    <n v="0"/>
    <n v="0"/>
    <n v="0"/>
    <n v="0"/>
    <m/>
    <n v="0"/>
    <m/>
    <n v="0"/>
    <n v="0"/>
    <n v="0"/>
    <n v="0"/>
    <m/>
    <n v="0"/>
    <n v="0"/>
    <m/>
  </r>
  <r>
    <n v="4616"/>
    <x v="2"/>
    <x v="9"/>
    <x v="4"/>
    <m/>
    <m/>
    <x v="35"/>
    <x v="6"/>
    <x v="15"/>
    <x v="7"/>
    <m/>
    <m/>
    <m/>
    <m/>
    <m/>
    <n v="0"/>
    <m/>
    <n v="0"/>
    <n v="0"/>
    <n v="0"/>
    <n v="0"/>
    <m/>
    <n v="0"/>
    <m/>
    <n v="0"/>
    <n v="0"/>
    <n v="0"/>
    <n v="0"/>
    <m/>
    <n v="0"/>
    <n v="0"/>
    <m/>
  </r>
  <r>
    <n v="4617"/>
    <x v="2"/>
    <x v="9"/>
    <x v="4"/>
    <m/>
    <m/>
    <x v="35"/>
    <x v="6"/>
    <x v="15"/>
    <x v="7"/>
    <m/>
    <m/>
    <m/>
    <m/>
    <m/>
    <n v="0"/>
    <m/>
    <n v="0"/>
    <n v="0"/>
    <n v="0"/>
    <n v="0"/>
    <m/>
    <n v="0"/>
    <m/>
    <n v="0"/>
    <n v="0"/>
    <n v="0"/>
    <n v="0"/>
    <m/>
    <n v="0"/>
    <n v="0"/>
    <m/>
  </r>
  <r>
    <n v="4618"/>
    <x v="2"/>
    <x v="9"/>
    <x v="4"/>
    <m/>
    <m/>
    <x v="35"/>
    <x v="6"/>
    <x v="15"/>
    <x v="7"/>
    <m/>
    <m/>
    <m/>
    <m/>
    <m/>
    <n v="0"/>
    <m/>
    <n v="0"/>
    <n v="0"/>
    <n v="0"/>
    <n v="0"/>
    <m/>
    <n v="0"/>
    <m/>
    <n v="0"/>
    <n v="0"/>
    <n v="0"/>
    <n v="0"/>
    <m/>
    <n v="0"/>
    <n v="0"/>
    <m/>
  </r>
  <r>
    <n v="4619"/>
    <x v="2"/>
    <x v="9"/>
    <x v="4"/>
    <m/>
    <m/>
    <x v="35"/>
    <x v="6"/>
    <x v="15"/>
    <x v="7"/>
    <m/>
    <m/>
    <m/>
    <m/>
    <m/>
    <n v="0"/>
    <m/>
    <n v="0"/>
    <n v="0"/>
    <n v="0"/>
    <n v="0"/>
    <m/>
    <n v="0"/>
    <m/>
    <n v="0"/>
    <n v="0"/>
    <n v="0"/>
    <n v="0"/>
    <m/>
    <n v="0"/>
    <n v="0"/>
    <m/>
  </r>
  <r>
    <n v="4620"/>
    <x v="2"/>
    <x v="9"/>
    <x v="4"/>
    <m/>
    <m/>
    <x v="35"/>
    <x v="6"/>
    <x v="15"/>
    <x v="7"/>
    <m/>
    <m/>
    <m/>
    <m/>
    <m/>
    <n v="0"/>
    <m/>
    <n v="0"/>
    <n v="0"/>
    <n v="0"/>
    <n v="0"/>
    <m/>
    <n v="0"/>
    <m/>
    <n v="0"/>
    <n v="0"/>
    <n v="0"/>
    <n v="0"/>
    <m/>
    <n v="0"/>
    <n v="0"/>
    <m/>
  </r>
  <r>
    <n v="4621"/>
    <x v="2"/>
    <x v="9"/>
    <x v="4"/>
    <m/>
    <m/>
    <x v="35"/>
    <x v="6"/>
    <x v="15"/>
    <x v="7"/>
    <m/>
    <m/>
    <m/>
    <m/>
    <m/>
    <n v="0"/>
    <m/>
    <n v="0"/>
    <n v="0"/>
    <n v="0"/>
    <n v="0"/>
    <m/>
    <n v="0"/>
    <m/>
    <n v="0"/>
    <n v="0"/>
    <n v="0"/>
    <n v="0"/>
    <m/>
    <n v="0"/>
    <n v="0"/>
    <m/>
  </r>
  <r>
    <n v="4622"/>
    <x v="2"/>
    <x v="9"/>
    <x v="4"/>
    <m/>
    <m/>
    <x v="35"/>
    <x v="6"/>
    <x v="15"/>
    <x v="7"/>
    <m/>
    <m/>
    <m/>
    <m/>
    <m/>
    <n v="0"/>
    <m/>
    <n v="0"/>
    <n v="0"/>
    <n v="0"/>
    <n v="0"/>
    <m/>
    <n v="0"/>
    <m/>
    <n v="0"/>
    <n v="0"/>
    <n v="0"/>
    <n v="0"/>
    <m/>
    <n v="0"/>
    <n v="0"/>
    <m/>
  </r>
  <r>
    <n v="4623"/>
    <x v="2"/>
    <x v="9"/>
    <x v="4"/>
    <m/>
    <m/>
    <x v="35"/>
    <x v="6"/>
    <x v="15"/>
    <x v="7"/>
    <m/>
    <m/>
    <m/>
    <m/>
    <m/>
    <n v="0"/>
    <m/>
    <n v="0"/>
    <n v="0"/>
    <n v="0"/>
    <n v="0"/>
    <m/>
    <n v="0"/>
    <m/>
    <n v="0"/>
    <n v="0"/>
    <n v="0"/>
    <n v="0"/>
    <m/>
    <n v="0"/>
    <n v="0"/>
    <m/>
  </r>
  <r>
    <n v="4624"/>
    <x v="2"/>
    <x v="9"/>
    <x v="4"/>
    <m/>
    <m/>
    <x v="35"/>
    <x v="6"/>
    <x v="15"/>
    <x v="7"/>
    <m/>
    <m/>
    <m/>
    <m/>
    <m/>
    <n v="0"/>
    <m/>
    <n v="0"/>
    <n v="0"/>
    <n v="0"/>
    <n v="0"/>
    <m/>
    <n v="0"/>
    <m/>
    <n v="0"/>
    <n v="0"/>
    <n v="0"/>
    <n v="0"/>
    <m/>
    <n v="0"/>
    <n v="0"/>
    <m/>
  </r>
  <r>
    <n v="4625"/>
    <x v="2"/>
    <x v="9"/>
    <x v="4"/>
    <m/>
    <m/>
    <x v="35"/>
    <x v="6"/>
    <x v="15"/>
    <x v="7"/>
    <m/>
    <m/>
    <m/>
    <m/>
    <m/>
    <n v="0"/>
    <m/>
    <n v="0"/>
    <n v="0"/>
    <n v="0"/>
    <n v="0"/>
    <m/>
    <n v="0"/>
    <m/>
    <n v="0"/>
    <n v="0"/>
    <n v="0"/>
    <n v="0"/>
    <m/>
    <n v="0"/>
    <n v="0"/>
    <m/>
  </r>
  <r>
    <n v="4626"/>
    <x v="2"/>
    <x v="9"/>
    <x v="4"/>
    <m/>
    <m/>
    <x v="35"/>
    <x v="6"/>
    <x v="15"/>
    <x v="7"/>
    <m/>
    <m/>
    <m/>
    <m/>
    <m/>
    <n v="0"/>
    <m/>
    <n v="0"/>
    <n v="0"/>
    <n v="0"/>
    <n v="0"/>
    <m/>
    <n v="0"/>
    <m/>
    <n v="0"/>
    <n v="0"/>
    <n v="0"/>
    <n v="0"/>
    <m/>
    <n v="0"/>
    <n v="0"/>
    <m/>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12">
  <r>
    <n v="1"/>
    <n v="2024"/>
    <s v="Nov"/>
    <s v="W3"/>
    <n v="16"/>
    <m/>
    <n v="1590"/>
    <s v="Sorghum"/>
    <s v="Sorghum"/>
    <x v="0"/>
    <n v="58034.031303405762"/>
    <n v="0"/>
    <x v="0"/>
    <x v="0"/>
    <n v="0.09"/>
    <n v="5223.0628173065188"/>
  </r>
  <r>
    <n v="2"/>
    <n v="2024"/>
    <s v="Nov"/>
    <s v="W3"/>
    <n v="16"/>
    <m/>
    <n v="1497"/>
    <s v="Cotton Catogery"/>
    <s v="Finished-Cotton"/>
    <x v="1"/>
    <n v="90626776.75"/>
    <n v="0"/>
    <x v="0"/>
    <x v="0"/>
    <n v="0.09"/>
    <n v="8156409.9074999997"/>
  </r>
  <r>
    <n v="3"/>
    <n v="2024"/>
    <s v="Nov"/>
    <s v="W3"/>
    <n v="16"/>
    <m/>
    <n v="1520"/>
    <s v="Others"/>
    <s v="Pigeon-Peas"/>
    <x v="2"/>
    <n v="-82836.339624881744"/>
    <n v="0"/>
    <x v="0"/>
    <x v="0"/>
    <n v="0.09"/>
    <n v="-7455.2705662393564"/>
  </r>
  <r>
    <n v="4"/>
    <n v="2024"/>
    <s v="Nov"/>
    <s v="W3"/>
    <n v="16"/>
    <m/>
    <n v="1383"/>
    <s v="Peanut Catogery"/>
    <s v="HPS-Peanut"/>
    <x v="3"/>
    <n v="189127999.59000015"/>
    <n v="0"/>
    <x v="0"/>
    <x v="0"/>
    <n v="0.09"/>
    <n v="17021519.963100012"/>
  </r>
  <r>
    <n v="5"/>
    <n v="2024"/>
    <s v="Oct"/>
    <s v="W4"/>
    <n v="28"/>
    <m/>
    <n v="1609"/>
    <s v="Cotton Catogery"/>
    <s v="Finished-Cotton"/>
    <x v="4"/>
    <n v="272546.64"/>
    <n v="0"/>
    <x v="0"/>
    <x v="0"/>
    <n v="0.09"/>
    <n v="24529.1976"/>
  </r>
  <r>
    <n v="6"/>
    <n v="2024"/>
    <s v="Nov"/>
    <s v="W3"/>
    <n v="19"/>
    <n v="2460.91"/>
    <n v="1659"/>
    <s v="Sesame Catogery"/>
    <s v="Gadarif-Sesame"/>
    <x v="0"/>
    <n v="600000000"/>
    <n v="243812.24831464785"/>
    <x v="0"/>
    <x v="0"/>
    <n v="0.09"/>
    <n v="54000000"/>
  </r>
  <r>
    <n v="7"/>
    <n v="2024"/>
    <s v="Nov"/>
    <s v="W3"/>
    <n v="19"/>
    <n v="2460.91"/>
    <n v="1658"/>
    <s v="Cotton Catogery"/>
    <s v="Finished-Cotton"/>
    <x v="5"/>
    <n v="300000000"/>
    <n v="121906.12415732392"/>
    <x v="0"/>
    <x v="0"/>
    <n v="0.09"/>
    <n v="27000000"/>
  </r>
  <r>
    <n v="8"/>
    <n v="2024"/>
    <s v="Nov"/>
    <s v="W4"/>
    <n v="24"/>
    <n v="2479.2750000000001"/>
    <n v="1659"/>
    <s v="Sesame Catogery"/>
    <s v="Gadarif-Sesame"/>
    <x v="0"/>
    <n v="800000000"/>
    <n v="322674.97554728697"/>
    <x v="0"/>
    <x v="0"/>
    <n v="0.09"/>
    <n v="72000000"/>
  </r>
  <r>
    <n v="9"/>
    <n v="2024"/>
    <s v="Nov"/>
    <s v="W4"/>
    <n v="27"/>
    <n v="2460.91"/>
    <n v="1659"/>
    <s v="Sesame Catogery"/>
    <s v="Gadarif-Sesame"/>
    <x v="0"/>
    <n v="900000000"/>
    <n v="365718.37247197179"/>
    <x v="0"/>
    <x v="0"/>
    <n v="0.09"/>
    <n v="81000000"/>
  </r>
  <r>
    <n v="10"/>
    <n v="2024"/>
    <s v="Nov"/>
    <s v="W4"/>
    <n v="27"/>
    <n v="2460.91"/>
    <n v="1659"/>
    <s v="Sesame Catogery"/>
    <s v="Gadarif-Sesame"/>
    <x v="0"/>
    <n v="100000000"/>
    <n v="40635.374719107975"/>
    <x v="0"/>
    <x v="0"/>
    <n v="0.09"/>
    <n v="9000000"/>
  </r>
  <r>
    <n v="11"/>
    <n v="2024"/>
    <s v="Dec"/>
    <s v="W1"/>
    <n v="2"/>
    <n v="2460.91"/>
    <n v="1659"/>
    <s v="Sesame Catogery"/>
    <s v="Gadarif-Sesame"/>
    <x v="0"/>
    <n v="600000000"/>
    <n v="243812.24831464785"/>
    <x v="0"/>
    <x v="0"/>
    <n v="0.09"/>
    <n v="54000000"/>
  </r>
  <r>
    <n v="12"/>
    <n v="2024"/>
    <s v="Dec"/>
    <s v="W1"/>
    <n v="5"/>
    <n v="2460.91"/>
    <n v="1658"/>
    <s v="Cotton Catogery"/>
    <s v="Finished-Cotton"/>
    <x v="5"/>
    <n v="-200000000"/>
    <n v="-81270.749438215949"/>
    <x v="1"/>
    <x v="1"/>
    <n v="0.09"/>
    <n v="-18000000"/>
  </r>
  <r>
    <n v="13"/>
    <n v="2024"/>
    <s v="Dec"/>
    <s v="W1"/>
    <n v="5"/>
    <n v="2460.91"/>
    <n v="1658"/>
    <s v="Cotton Catogery"/>
    <s v="Finished-Cotton"/>
    <x v="5"/>
    <n v="-100000000"/>
    <n v="-40635.374719107975"/>
    <x v="1"/>
    <x v="1"/>
    <n v="0.09"/>
    <n v="-9000000"/>
  </r>
  <r>
    <n v="14"/>
    <n v="2024"/>
    <s v="Dec"/>
    <s v="W1"/>
    <n v="5"/>
    <n v="2460.91"/>
    <n v="1659"/>
    <s v="Sesame Catogery"/>
    <s v="Gadarif-Sesame"/>
    <x v="0"/>
    <n v="200000000"/>
    <n v="81270.749438215949"/>
    <x v="1"/>
    <x v="2"/>
    <n v="0.09"/>
    <n v="18000000"/>
  </r>
  <r>
    <n v="15"/>
    <n v="2024"/>
    <s v="Dec"/>
    <s v="W1"/>
    <n v="5"/>
    <n v="2460.91"/>
    <n v="1659"/>
    <s v="Sesame Catogery"/>
    <s v="Gadarif-Sesame"/>
    <x v="0"/>
    <n v="100000000"/>
    <n v="40635.374719107975"/>
    <x v="1"/>
    <x v="2"/>
    <n v="0.09"/>
    <n v="9000000"/>
  </r>
  <r>
    <n v="16"/>
    <n v="2024"/>
    <s v="Dec"/>
    <s v="W2"/>
    <n v="8"/>
    <n v="2460.91"/>
    <n v="1659"/>
    <s v="Sesame Catogery"/>
    <s v="Gadarif-Sesame"/>
    <x v="0"/>
    <n v="600000000"/>
    <n v="243812.24831464785"/>
    <x v="0"/>
    <x v="0"/>
    <n v="0.09"/>
    <n v="54000000"/>
  </r>
  <r>
    <n v="17"/>
    <n v="2024"/>
    <s v="Dec"/>
    <s v="W2"/>
    <n v="10"/>
    <n v="2460.91"/>
    <n v="1659"/>
    <s v="Sesame Catogery"/>
    <s v="Gadarif-Sesame"/>
    <x v="0"/>
    <n v="600000000"/>
    <n v="243812.24831464785"/>
    <x v="0"/>
    <x v="0"/>
    <n v="0.09"/>
    <n v="54000000"/>
  </r>
  <r>
    <n v="18"/>
    <n v="2024"/>
    <s v="Dec"/>
    <s v="W3"/>
    <n v="18"/>
    <n v="2460.91"/>
    <n v="1659"/>
    <s v="Sesame Catogery"/>
    <s v="Gadarif-Sesame"/>
    <x v="0"/>
    <n v="200000000"/>
    <n v="81270.749438215949"/>
    <x v="0"/>
    <x v="0"/>
    <n v="0.09"/>
    <n v="18000000"/>
  </r>
  <r>
    <n v="19"/>
    <n v="2025"/>
    <s v="Jan"/>
    <s v="W1"/>
    <n v="7"/>
    <n v="2681.29"/>
    <n v="1659"/>
    <s v="Sesame Catogery"/>
    <s v="Gadarif-Sesame"/>
    <x v="0"/>
    <n v="400000000"/>
    <n v="149181.92362631421"/>
    <x v="0"/>
    <x v="0"/>
    <n v="0.09"/>
    <n v="36000000"/>
  </r>
  <r>
    <n v="20"/>
    <n v="2025"/>
    <s v="Jan"/>
    <s v="W2"/>
    <n v="8"/>
    <n v="2644.56"/>
    <n v="1659"/>
    <s v="Sesame Catogery"/>
    <s v="Gadarif-Sesame"/>
    <x v="0"/>
    <n v="600000000"/>
    <n v="226880.8421816862"/>
    <x v="0"/>
    <x v="0"/>
    <n v="0.09"/>
    <n v="54000000"/>
  </r>
  <r>
    <n v="21"/>
    <n v="2025"/>
    <s v="Jan"/>
    <s v="W2"/>
    <n v="8"/>
    <n v="2644.56"/>
    <n v="1659"/>
    <s v="Sesame Catogery"/>
    <s v="Gadarif-Sesame"/>
    <x v="0"/>
    <n v="800000000"/>
    <n v="302507.78957558156"/>
    <x v="0"/>
    <x v="0"/>
    <n v="0.09"/>
    <n v="72000000"/>
  </r>
  <r>
    <n v="22"/>
    <n v="2025"/>
    <s v="Jan"/>
    <s v="W2"/>
    <n v="12"/>
    <n v="2644.56"/>
    <n v="1659"/>
    <s v="Sesame Catogery"/>
    <s v="Gadarif-Sesame"/>
    <x v="0"/>
    <n v="900000000"/>
    <n v="340321.26327252929"/>
    <x v="0"/>
    <x v="0"/>
    <n v="0.09"/>
    <n v="81000000"/>
  </r>
  <r>
    <n v="23"/>
    <n v="2025"/>
    <s v="Jan"/>
    <s v="W2"/>
    <n v="13"/>
    <n v="2626.1950000000002"/>
    <n v="1659"/>
    <s v="Sesame Catogery"/>
    <s v="Gadarif-Sesame"/>
    <x v="0"/>
    <n v="600000000"/>
    <n v="228467.421497642"/>
    <x v="0"/>
    <x v="0"/>
    <n v="0.09"/>
    <n v="54000000"/>
  </r>
  <r>
    <n v="24"/>
    <n v="2025"/>
    <s v="Jan"/>
    <s v="W2"/>
    <n v="14"/>
    <n v="2626.1950000000002"/>
    <n v="1659"/>
    <s v="Sesame Catogery"/>
    <s v="Gadarif-Sesame"/>
    <x v="0"/>
    <n v="1500000000"/>
    <n v="571168.55374410504"/>
    <x v="0"/>
    <x v="0"/>
    <n v="0.09"/>
    <n v="135000000"/>
  </r>
  <r>
    <n v="25"/>
    <n v="2025"/>
    <s v="Jan"/>
    <s v="W3"/>
    <n v="15"/>
    <n v="2626.1950000000002"/>
    <n v="1659"/>
    <s v="Sesame Catogery"/>
    <s v="Gadarif-Sesame"/>
    <x v="0"/>
    <n v="700000000"/>
    <n v="266545.32508058235"/>
    <x v="0"/>
    <x v="0"/>
    <n v="0.09"/>
    <n v="63000000"/>
  </r>
  <r>
    <n v="26"/>
    <n v="2025"/>
    <s v="Jan"/>
    <s v="W3"/>
    <n v="16"/>
    <n v="2626.1950000000002"/>
    <n v="1659"/>
    <s v="Sesame Catogery"/>
    <s v="Gadarif-Sesame"/>
    <x v="0"/>
    <n v="600000000"/>
    <n v="228467.421497642"/>
    <x v="0"/>
    <x v="0"/>
    <n v="0.09"/>
    <n v="54000000"/>
  </r>
  <r>
    <n v="27"/>
    <n v="2025"/>
    <s v="Jan"/>
    <s v="W3"/>
    <n v="16"/>
    <n v="2626.1950000000002"/>
    <n v="1659"/>
    <s v="Sesame Catogery"/>
    <s v="Gadarif-Sesame"/>
    <x v="0"/>
    <n v="900000000"/>
    <n v="342701.13224646304"/>
    <x v="0"/>
    <x v="0"/>
    <n v="0.09"/>
    <n v="81000000"/>
  </r>
  <r>
    <n v="28"/>
    <n v="2025"/>
    <s v="Jan"/>
    <s v="W3"/>
    <n v="19"/>
    <n v="2626.1950000000002"/>
    <n v="1659"/>
    <s v="Sesame Catogery"/>
    <s v="Gadarif-Sesame"/>
    <x v="0"/>
    <n v="3000000000"/>
    <n v="1142337.1074882101"/>
    <x v="0"/>
    <x v="0"/>
    <n v="0.09"/>
    <n v="270000000"/>
  </r>
  <r>
    <n v="29"/>
    <n v="2025"/>
    <s v="Jan"/>
    <s v="W4"/>
    <n v="22"/>
    <n v="2644.56"/>
    <n v="1659"/>
    <s v="Sesame Catogery"/>
    <s v="Gadarif-Sesame"/>
    <x v="0"/>
    <n v="2000000000"/>
    <n v="756269.47393895395"/>
    <x v="0"/>
    <x v="0"/>
    <n v="0.09"/>
    <n v="180000000"/>
  </r>
  <r>
    <n v="30"/>
    <n v="2025"/>
    <s v="Jan"/>
    <s v="W4"/>
    <n v="23"/>
    <n v="2644.56"/>
    <n v="1659"/>
    <s v="Sesame Catogery"/>
    <s v="Gadarif-Sesame"/>
    <x v="0"/>
    <n v="1000000000"/>
    <n v="378134.73696947697"/>
    <x v="0"/>
    <x v="0"/>
    <n v="0.09"/>
    <n v="90000000"/>
  </r>
  <r>
    <n v="31"/>
    <n v="2025"/>
    <s v="Jan"/>
    <s v="W4"/>
    <n v="27"/>
    <n v="2633.5410000000002"/>
    <n v="1659"/>
    <s v="Sesame Catogery"/>
    <s v="Gadarif-Sesame"/>
    <x v="0"/>
    <n v="2000000000"/>
    <n v="759433.78136129258"/>
    <x v="0"/>
    <x v="0"/>
    <n v="0.09"/>
    <n v="180000000"/>
  </r>
  <r>
    <n v="32"/>
    <n v="2025"/>
    <s v="Jan"/>
    <s v="W4"/>
    <n v="29"/>
    <n v="2644.56"/>
    <n v="1659"/>
    <s v="Sesame Catogery"/>
    <s v="Gadarif-Sesame"/>
    <x v="0"/>
    <n v="1500000000"/>
    <n v="567202.10545421543"/>
    <x v="0"/>
    <x v="0"/>
    <n v="0.09"/>
    <n v="135000000"/>
  </r>
  <r>
    <n v="33"/>
    <n v="2025"/>
    <s v="Feb"/>
    <s v="W1"/>
    <n v="2"/>
    <n v="2605.6999999999998"/>
    <n v="1659"/>
    <s v="Sesame Catogery"/>
    <s v="Gadarif-Sesame"/>
    <x v="0"/>
    <n v="1500000000"/>
    <n v="575661.05077330477"/>
    <x v="0"/>
    <x v="0"/>
    <n v="0.09"/>
    <n v="135000000"/>
  </r>
  <r>
    <n v="34"/>
    <n v="2025"/>
    <s v="Feb"/>
    <s v="W1"/>
    <n v="3"/>
    <n v="2605.6999999999998"/>
    <n v="1659"/>
    <s v="Sesame Catogery"/>
    <s v="Gadarif-Sesame"/>
    <x v="0"/>
    <n v="1000000000"/>
    <n v="383774.03384886979"/>
    <x v="0"/>
    <x v="0"/>
    <n v="0.09"/>
    <n v="90000000"/>
  </r>
  <r>
    <n v="35"/>
    <n v="2025"/>
    <s v="Feb"/>
    <s v="W1"/>
    <n v="4"/>
    <n v="2605.6999999999998"/>
    <n v="1659"/>
    <s v="Sesame Catogery"/>
    <s v="Gadarif-Sesame"/>
    <x v="0"/>
    <n v="1000000000"/>
    <n v="383774.03384886979"/>
    <x v="0"/>
    <x v="0"/>
    <n v="0.09"/>
    <n v="90000000"/>
  </r>
  <r>
    <n v="36"/>
    <n v="2025"/>
    <s v="Feb"/>
    <s v="W1"/>
    <n v="5"/>
    <n v="2605.6999999999998"/>
    <n v="1659"/>
    <s v="Sesame Catogery"/>
    <s v="Gadarif-Sesame"/>
    <x v="0"/>
    <n v="2000000000"/>
    <n v="767548.06769773958"/>
    <x v="0"/>
    <x v="0"/>
    <n v="0.09"/>
    <n v="180000000"/>
  </r>
  <r>
    <n v="37"/>
    <n v="2025"/>
    <s v="Feb"/>
    <s v="W2"/>
    <n v="9"/>
    <n v="2578.4459999999999"/>
    <n v="1659"/>
    <s v="Sesame Catogery"/>
    <s v="Gadarif-Sesame"/>
    <x v="0"/>
    <n v="1500000000"/>
    <n v="581745.74918381078"/>
    <x v="0"/>
    <x v="0"/>
    <n v="0.09"/>
    <n v="135000000"/>
  </r>
  <r>
    <n v="38"/>
    <n v="2025"/>
    <s v="Feb"/>
    <s v="W2"/>
    <n v="11"/>
    <n v="2578.4459999999999"/>
    <n v="1659"/>
    <s v="Sesame Catogery"/>
    <s v="Gadarif-Sesame"/>
    <x v="0"/>
    <n v="1500000000"/>
    <n v="581745.74918381078"/>
    <x v="0"/>
    <x v="0"/>
    <n v="0.09"/>
    <n v="135000000"/>
  </r>
  <r>
    <n v="39"/>
    <n v="2025"/>
    <s v="Feb"/>
    <s v="W2"/>
    <n v="13"/>
    <n v="2545.3890000000001"/>
    <n v="1659"/>
    <s v="Sesame Catogery"/>
    <s v="Gadarif-Sesame"/>
    <x v="0"/>
    <n v="1500000000"/>
    <n v="589300.88878360041"/>
    <x v="0"/>
    <x v="0"/>
    <n v="0.09"/>
    <n v="135000000"/>
  </r>
  <r>
    <n v="40"/>
    <n v="2025"/>
    <s v="Feb"/>
    <s v="W2"/>
    <n v="13"/>
    <n v="2545.3890000000001"/>
    <n v="1659"/>
    <s v="Sesame Catogery"/>
    <s v="Gadarif-Sesame"/>
    <x v="0"/>
    <n v="1500000000"/>
    <n v="589300.88878360041"/>
    <x v="0"/>
    <x v="0"/>
    <n v="0.09"/>
    <n v="135000000"/>
  </r>
  <r>
    <n v="41"/>
    <n v="2025"/>
    <s v="Feb"/>
    <s v="W3"/>
    <n v="16"/>
    <n v="2571.1"/>
    <n v="1659"/>
    <s v="Sesame Catogery"/>
    <s v="Gadarif-Sesame"/>
    <x v="0"/>
    <n v="1500000000"/>
    <n v="583407.87989576452"/>
    <x v="0"/>
    <x v="0"/>
    <n v="0.09"/>
    <n v="135000000"/>
  </r>
  <r>
    <n v="42"/>
    <n v="2025"/>
    <s v="Feb"/>
    <s v="W3"/>
    <n v="17"/>
    <n v="2582"/>
    <n v="1659"/>
    <s v="Sesame Catogery"/>
    <s v="Gadarif-Sesame"/>
    <x v="0"/>
    <n v="1500000000"/>
    <n v="580945.00387296674"/>
    <x v="0"/>
    <x v="0"/>
    <n v="0.09"/>
    <n v="135000000"/>
  </r>
  <r>
    <n v="43"/>
    <n v="2025"/>
    <s v="Mar"/>
    <s v="W1"/>
    <n v="4"/>
    <n v="2571.1"/>
    <n v="1659"/>
    <s v="Sesame Catogery"/>
    <s v="Gadarif-Sesame"/>
    <x v="0"/>
    <n v="750000000"/>
    <n v="291703.93994788226"/>
    <x v="0"/>
    <x v="0"/>
    <n v="0.09"/>
    <n v="67500000"/>
  </r>
  <r>
    <n v="44"/>
    <n v="2025"/>
    <s v="Mar"/>
    <s v="W1"/>
    <n v="5"/>
    <n v="2571.1"/>
    <n v="1675"/>
    <s v="Others"/>
    <s v="WM-Seeds"/>
    <x v="0"/>
    <n v="750000000"/>
    <n v="291703.93994788226"/>
    <x v="0"/>
    <x v="0"/>
    <n v="0.09"/>
    <n v="67500000"/>
  </r>
  <r>
    <n v="45"/>
    <n v="2025"/>
    <s v="Mar"/>
    <s v="W2"/>
    <n v="9"/>
    <n v="2571"/>
    <n v="1659"/>
    <s v="Sesame Catogery"/>
    <s v="Gadarif-Sesame"/>
    <x v="0"/>
    <n v="750000000"/>
    <n v="291715.28588098014"/>
    <x v="0"/>
    <x v="0"/>
    <n v="0.09"/>
    <n v="67500000"/>
  </r>
  <r>
    <n v="46"/>
    <n v="2025"/>
    <s v="Mar"/>
    <s v="W2"/>
    <n v="11"/>
    <n v="2585"/>
    <n v="1659"/>
    <s v="Sesame Catogery"/>
    <s v="Gadarif-Sesame"/>
    <x v="0"/>
    <n v="1000000000"/>
    <n v="386847.19535783364"/>
    <x v="0"/>
    <x v="0"/>
    <n v="0.09"/>
    <n v="90000000"/>
  </r>
  <r>
    <n v="47"/>
    <n v="2025"/>
    <s v="Mar"/>
    <s v="W2"/>
    <n v="12"/>
    <n v="2590"/>
    <n v="1659"/>
    <s v="Sesame Catogery"/>
    <s v="Gadarif-Sesame"/>
    <x v="0"/>
    <n v="1000000000"/>
    <n v="386100.38610038609"/>
    <x v="0"/>
    <x v="0"/>
    <n v="0.09"/>
    <n v="90000000"/>
  </r>
  <r>
    <n v="48"/>
    <n v="2025"/>
    <s v="Mar"/>
    <s v="W3"/>
    <n v="17"/>
    <n v="2575"/>
    <n v="1659"/>
    <s v="Sesame Catogery"/>
    <s v="Gadarif-Sesame"/>
    <x v="0"/>
    <n v="2000000000"/>
    <n v="776699.02912621363"/>
    <x v="0"/>
    <x v="0"/>
    <n v="0.09"/>
    <n v="180000000"/>
  </r>
  <r>
    <n v="49"/>
    <n v="2025"/>
    <s v="Mar"/>
    <s v="W3"/>
    <n v="19"/>
    <n v="2596"/>
    <n v="1659"/>
    <s v="Sesame Catogery"/>
    <s v="Gadarif-Sesame"/>
    <x v="0"/>
    <n v="2000000000"/>
    <n v="770416.02465331275"/>
    <x v="0"/>
    <x v="0"/>
    <n v="0.09"/>
    <n v="180000000"/>
  </r>
  <r>
    <n v="50"/>
    <n v="2025"/>
    <s v="Mar"/>
    <s v="W4"/>
    <n v="23"/>
    <n v="2575"/>
    <n v="1659"/>
    <s v="Sesame Catogery"/>
    <s v="Gadarif-Sesame"/>
    <x v="0"/>
    <n v="1000000000"/>
    <n v="388349.51456310682"/>
    <x v="0"/>
    <x v="0"/>
    <n v="0.09"/>
    <n v="90000000"/>
  </r>
  <r>
    <n v="51"/>
    <n v="2025"/>
    <s v="Mar"/>
    <s v="W4"/>
    <n v="25"/>
    <n v="2585"/>
    <n v="1659"/>
    <s v="Sesame Catogery"/>
    <s v="Gadarif-Sesame"/>
    <x v="0"/>
    <n v="1000000000"/>
    <n v="386847.19535783364"/>
    <x v="0"/>
    <x v="0"/>
    <n v="0.09"/>
    <n v="90000000"/>
  </r>
  <r>
    <n v="52"/>
    <n v="2025"/>
    <s v="Apr"/>
    <s v="W1"/>
    <n v="7"/>
    <n v="2552"/>
    <n v="1659"/>
    <s v="Sesame Catogery"/>
    <s v="Gadarif-Sesame"/>
    <x v="0"/>
    <n v="800000000"/>
    <n v="313479.62382445141"/>
    <x v="0"/>
    <x v="0"/>
    <n v="0.09"/>
    <n v="72000000"/>
  </r>
  <r>
    <n v="53"/>
    <n v="2025"/>
    <s v="Apr"/>
    <s v="W4"/>
    <n v="22"/>
    <n v="2626"/>
    <n v="1675"/>
    <s v="Others"/>
    <s v="WM-Seeds"/>
    <x v="0"/>
    <n v="500000000"/>
    <n v="190403.6557501904"/>
    <x v="0"/>
    <x v="0"/>
    <n v="0.09"/>
    <n v="45000000"/>
  </r>
  <r>
    <n v="54"/>
    <n v="2025"/>
    <s v="Apr"/>
    <s v="W4"/>
    <n v="23"/>
    <n v="2626"/>
    <n v="1675"/>
    <s v="Others"/>
    <s v="WM-Seeds"/>
    <x v="0"/>
    <n v="500000000"/>
    <n v="190403.6557501904"/>
    <x v="0"/>
    <x v="0"/>
    <n v="0.09"/>
    <n v="45000000"/>
  </r>
  <r>
    <n v="55"/>
    <n v="2025"/>
    <s v="May"/>
    <s v="W3"/>
    <n v="19"/>
    <n v="2696"/>
    <n v="1720"/>
    <s v="Gum Arabic Catogery"/>
    <s v="Fresh-Hashab"/>
    <x v="5"/>
    <n v="1000000000"/>
    <n v="370919.881305638"/>
    <x v="0"/>
    <x v="0"/>
    <n v="0.09"/>
    <n v="90000000"/>
  </r>
  <r>
    <n v="56"/>
    <n v="2025"/>
    <s v="May"/>
    <s v="W3"/>
    <n v="19"/>
    <n v="2696"/>
    <n v="1722"/>
    <s v="Others"/>
    <s v="Pigeon-Peas"/>
    <x v="2"/>
    <n v="150000000"/>
    <n v="55637.982195845696"/>
    <x v="0"/>
    <x v="0"/>
    <n v="0.09"/>
    <n v="13500000"/>
  </r>
  <r>
    <n v="57"/>
    <n v="2025"/>
    <s v="May"/>
    <s v="W4"/>
    <n v="22"/>
    <n v="2696"/>
    <n v="1720"/>
    <s v="Gum Arabic Catogery"/>
    <s v="Fresh-Hashab"/>
    <x v="5"/>
    <n v="1000000000"/>
    <n v="370919.881305638"/>
    <x v="2"/>
    <x v="3"/>
    <n v="0"/>
    <n v="0"/>
  </r>
  <r>
    <n v="58"/>
    <n v="2025"/>
    <s v="May"/>
    <s v="W4"/>
    <n v="29"/>
    <n v="2623"/>
    <n v="1659"/>
    <s v="Sesame Catogery"/>
    <s v="Gadarif-Sesame"/>
    <x v="0"/>
    <n v="-1385090"/>
    <n v="-528.05566145634771"/>
    <x v="3"/>
    <x v="0"/>
    <n v="0"/>
    <n v="0"/>
  </r>
  <r>
    <n v="59"/>
    <n v="2025"/>
    <s v="May"/>
    <s v="W4"/>
    <n v="29"/>
    <n v="2623"/>
    <n v="1659"/>
    <s v="Sesame Catogery"/>
    <s v="Gadarif-Sesame"/>
    <x v="0"/>
    <n v="-3000000"/>
    <n v="-1143.728555089592"/>
    <x v="3"/>
    <x v="0"/>
    <n v="0"/>
    <n v="0"/>
  </r>
  <r>
    <n v="60"/>
    <n v="2025"/>
    <s v="May"/>
    <s v="W4"/>
    <n v="29"/>
    <n v="2623"/>
    <n v="1659"/>
    <s v="Sesame Catogery"/>
    <s v="Gadarif-Sesame"/>
    <x v="0"/>
    <n v="-3000000"/>
    <n v="-1143.728555089592"/>
    <x v="3"/>
    <x v="0"/>
    <n v="0"/>
    <n v="0"/>
  </r>
  <r>
    <n v="61"/>
    <n v="2025"/>
    <s v="Jun"/>
    <s v="W4"/>
    <n v="29"/>
    <n v="2710"/>
    <n v="1722"/>
    <s v="Others"/>
    <s v="Pigeon-Peas"/>
    <x v="2"/>
    <n v="150000000"/>
    <n v="55350.553505535056"/>
    <x v="0"/>
    <x v="0"/>
    <n v="0.09"/>
    <n v="13500000"/>
  </r>
  <r>
    <n v="62"/>
    <n v="2025"/>
    <s v="Jul"/>
    <s v="W1"/>
    <n v="2"/>
    <n v="2725"/>
    <n v="1722"/>
    <s v="Others"/>
    <s v="Pigeon-Peas"/>
    <x v="2"/>
    <n v="150000000"/>
    <n v="55045.871559633029"/>
    <x v="0"/>
    <x v="0"/>
    <n v="0.09"/>
    <n v="13500000"/>
  </r>
  <r>
    <n v="63"/>
    <n v="2025"/>
    <s v="Jul"/>
    <s v="W1"/>
    <n v="2"/>
    <n v="2725"/>
    <n v="1720"/>
    <s v="Gum Arabic Catogery"/>
    <s v="Fresh-Hashab"/>
    <x v="5"/>
    <n v="800000000"/>
    <n v="293577.98165137612"/>
    <x v="0"/>
    <x v="0"/>
    <n v="0.09"/>
    <n v="72000000"/>
  </r>
  <r>
    <n v="64"/>
    <n v="2025"/>
    <s v="Jul"/>
    <s v="W2"/>
    <n v="16"/>
    <n v="2900"/>
    <n v="1722"/>
    <s v="Others"/>
    <s v="Pigeon-Peas"/>
    <x v="2"/>
    <n v="150000000"/>
    <n v="51724.137931034486"/>
    <x v="0"/>
    <x v="0"/>
    <n v="0.09"/>
    <n v="13500000"/>
  </r>
  <r>
    <n v="65"/>
    <n v="2025"/>
    <s v="Jul"/>
    <s v="W3"/>
    <n v="20"/>
    <n v="3011"/>
    <n v="1720"/>
    <s v="Gum Arabic Catogery"/>
    <s v="Fresh-Hashab"/>
    <x v="5"/>
    <n v="-200000000"/>
    <n v="-66423.115244104949"/>
    <x v="1"/>
    <x v="4"/>
    <n v="0.09"/>
    <n v="-18000000"/>
  </r>
  <r>
    <n v="66"/>
    <n v="2025"/>
    <s v="Jul"/>
    <s v="W3"/>
    <n v="20"/>
    <n v="3011"/>
    <n v="1722"/>
    <s v="Others"/>
    <s v="Pigeon-Peas"/>
    <x v="2"/>
    <n v="200000000"/>
    <n v="66423.115244104949"/>
    <x v="1"/>
    <x v="2"/>
    <n v="0.09"/>
    <n v="18000000"/>
  </r>
  <r>
    <n v="67"/>
    <n v="2025"/>
    <s v="Jul"/>
    <s v="W4"/>
    <n v="23"/>
    <n v="2912"/>
    <n v="1720"/>
    <s v="Gum Arabic Catogery"/>
    <s v="Fresh-Hashab"/>
    <x v="5"/>
    <n v="-200000000"/>
    <n v="-68681.318681318677"/>
    <x v="1"/>
    <x v="4"/>
    <n v="0.09"/>
    <n v="-18000000"/>
  </r>
  <r>
    <n v="68"/>
    <n v="2025"/>
    <s v="Jul"/>
    <s v="W4"/>
    <n v="23"/>
    <n v="2912"/>
    <n v="1722"/>
    <s v="Others"/>
    <s v="Pigeon-Peas"/>
    <x v="2"/>
    <n v="200000000"/>
    <n v="68681.318681318677"/>
    <x v="1"/>
    <x v="2"/>
    <n v="0.09"/>
    <n v="18000000"/>
  </r>
  <r>
    <n v="69"/>
    <m/>
    <m/>
    <m/>
    <m/>
    <m/>
    <m/>
    <m/>
    <m/>
    <x v="6"/>
    <m/>
    <n v="0"/>
    <x v="4"/>
    <x v="5"/>
    <m/>
    <n v="0"/>
  </r>
  <r>
    <n v="70"/>
    <m/>
    <m/>
    <m/>
    <m/>
    <m/>
    <m/>
    <m/>
    <m/>
    <x v="6"/>
    <m/>
    <n v="0"/>
    <x v="4"/>
    <x v="5"/>
    <m/>
    <n v="0"/>
  </r>
  <r>
    <n v="71"/>
    <m/>
    <m/>
    <m/>
    <m/>
    <m/>
    <m/>
    <m/>
    <m/>
    <x v="6"/>
    <m/>
    <n v="0"/>
    <x v="4"/>
    <x v="5"/>
    <m/>
    <n v="0"/>
  </r>
  <r>
    <n v="72"/>
    <m/>
    <m/>
    <m/>
    <m/>
    <m/>
    <m/>
    <m/>
    <m/>
    <x v="6"/>
    <m/>
    <n v="0"/>
    <x v="4"/>
    <x v="5"/>
    <m/>
    <n v="0"/>
  </r>
  <r>
    <n v="73"/>
    <m/>
    <m/>
    <m/>
    <m/>
    <m/>
    <m/>
    <m/>
    <m/>
    <x v="6"/>
    <m/>
    <n v="0"/>
    <x v="4"/>
    <x v="5"/>
    <m/>
    <n v="0"/>
  </r>
  <r>
    <n v="74"/>
    <m/>
    <m/>
    <m/>
    <m/>
    <m/>
    <m/>
    <m/>
    <m/>
    <x v="6"/>
    <m/>
    <n v="0"/>
    <x v="4"/>
    <x v="5"/>
    <m/>
    <n v="0"/>
  </r>
  <r>
    <n v="75"/>
    <m/>
    <m/>
    <m/>
    <m/>
    <m/>
    <m/>
    <m/>
    <m/>
    <x v="6"/>
    <m/>
    <n v="0"/>
    <x v="4"/>
    <x v="5"/>
    <m/>
    <n v="0"/>
  </r>
  <r>
    <n v="76"/>
    <m/>
    <m/>
    <m/>
    <m/>
    <m/>
    <m/>
    <m/>
    <m/>
    <x v="6"/>
    <m/>
    <n v="0"/>
    <x v="4"/>
    <x v="5"/>
    <m/>
    <n v="0"/>
  </r>
  <r>
    <n v="77"/>
    <m/>
    <m/>
    <m/>
    <m/>
    <m/>
    <m/>
    <m/>
    <m/>
    <x v="6"/>
    <m/>
    <n v="0"/>
    <x v="4"/>
    <x v="5"/>
    <m/>
    <n v="0"/>
  </r>
  <r>
    <n v="78"/>
    <m/>
    <m/>
    <m/>
    <m/>
    <m/>
    <m/>
    <m/>
    <m/>
    <x v="6"/>
    <m/>
    <n v="0"/>
    <x v="4"/>
    <x v="5"/>
    <m/>
    <n v="0"/>
  </r>
  <r>
    <n v="79"/>
    <m/>
    <m/>
    <m/>
    <m/>
    <m/>
    <m/>
    <m/>
    <m/>
    <x v="6"/>
    <m/>
    <n v="0"/>
    <x v="4"/>
    <x v="5"/>
    <m/>
    <n v="0"/>
  </r>
  <r>
    <n v="80"/>
    <m/>
    <m/>
    <m/>
    <m/>
    <m/>
    <m/>
    <m/>
    <m/>
    <x v="6"/>
    <m/>
    <n v="0"/>
    <x v="4"/>
    <x v="5"/>
    <m/>
    <n v="0"/>
  </r>
  <r>
    <n v="81"/>
    <m/>
    <m/>
    <m/>
    <m/>
    <m/>
    <m/>
    <m/>
    <m/>
    <x v="6"/>
    <m/>
    <n v="0"/>
    <x v="4"/>
    <x v="5"/>
    <m/>
    <n v="0"/>
  </r>
  <r>
    <n v="82"/>
    <m/>
    <m/>
    <m/>
    <m/>
    <m/>
    <m/>
    <m/>
    <m/>
    <x v="6"/>
    <m/>
    <n v="0"/>
    <x v="4"/>
    <x v="5"/>
    <m/>
    <n v="0"/>
  </r>
  <r>
    <n v="83"/>
    <m/>
    <m/>
    <m/>
    <m/>
    <m/>
    <m/>
    <m/>
    <m/>
    <x v="6"/>
    <m/>
    <n v="0"/>
    <x v="4"/>
    <x v="5"/>
    <m/>
    <n v="0"/>
  </r>
  <r>
    <n v="84"/>
    <m/>
    <m/>
    <m/>
    <m/>
    <m/>
    <m/>
    <m/>
    <m/>
    <x v="6"/>
    <m/>
    <n v="0"/>
    <x v="4"/>
    <x v="5"/>
    <m/>
    <n v="0"/>
  </r>
  <r>
    <n v="85"/>
    <m/>
    <m/>
    <m/>
    <m/>
    <m/>
    <m/>
    <m/>
    <m/>
    <x v="6"/>
    <m/>
    <n v="0"/>
    <x v="4"/>
    <x v="5"/>
    <m/>
    <n v="0"/>
  </r>
  <r>
    <n v="86"/>
    <m/>
    <m/>
    <m/>
    <m/>
    <m/>
    <m/>
    <m/>
    <m/>
    <x v="6"/>
    <m/>
    <n v="0"/>
    <x v="4"/>
    <x v="5"/>
    <m/>
    <n v="0"/>
  </r>
  <r>
    <n v="87"/>
    <m/>
    <m/>
    <m/>
    <m/>
    <m/>
    <m/>
    <m/>
    <m/>
    <x v="6"/>
    <m/>
    <n v="0"/>
    <x v="4"/>
    <x v="5"/>
    <m/>
    <n v="0"/>
  </r>
  <r>
    <n v="88"/>
    <m/>
    <m/>
    <m/>
    <m/>
    <m/>
    <m/>
    <m/>
    <m/>
    <x v="6"/>
    <m/>
    <n v="0"/>
    <x v="4"/>
    <x v="5"/>
    <m/>
    <n v="0"/>
  </r>
  <r>
    <n v="89"/>
    <m/>
    <m/>
    <m/>
    <m/>
    <m/>
    <m/>
    <m/>
    <m/>
    <x v="6"/>
    <m/>
    <n v="0"/>
    <x v="4"/>
    <x v="5"/>
    <m/>
    <n v="0"/>
  </r>
  <r>
    <n v="90"/>
    <m/>
    <m/>
    <m/>
    <m/>
    <m/>
    <m/>
    <m/>
    <m/>
    <x v="6"/>
    <m/>
    <n v="0"/>
    <x v="4"/>
    <x v="5"/>
    <m/>
    <n v="0"/>
  </r>
  <r>
    <n v="91"/>
    <m/>
    <m/>
    <m/>
    <m/>
    <m/>
    <m/>
    <m/>
    <m/>
    <x v="6"/>
    <m/>
    <n v="0"/>
    <x v="4"/>
    <x v="5"/>
    <m/>
    <n v="0"/>
  </r>
  <r>
    <n v="92"/>
    <m/>
    <m/>
    <m/>
    <m/>
    <m/>
    <m/>
    <m/>
    <m/>
    <x v="6"/>
    <m/>
    <n v="0"/>
    <x v="4"/>
    <x v="5"/>
    <m/>
    <n v="0"/>
  </r>
  <r>
    <n v="93"/>
    <m/>
    <m/>
    <m/>
    <m/>
    <m/>
    <m/>
    <m/>
    <m/>
    <x v="6"/>
    <m/>
    <n v="0"/>
    <x v="4"/>
    <x v="5"/>
    <m/>
    <n v="0"/>
  </r>
  <r>
    <n v="94"/>
    <m/>
    <m/>
    <m/>
    <m/>
    <m/>
    <m/>
    <m/>
    <m/>
    <x v="6"/>
    <m/>
    <n v="0"/>
    <x v="4"/>
    <x v="5"/>
    <m/>
    <n v="0"/>
  </r>
  <r>
    <n v="95"/>
    <m/>
    <m/>
    <m/>
    <m/>
    <m/>
    <m/>
    <m/>
    <m/>
    <x v="6"/>
    <m/>
    <n v="0"/>
    <x v="4"/>
    <x v="5"/>
    <m/>
    <n v="0"/>
  </r>
  <r>
    <n v="96"/>
    <m/>
    <m/>
    <m/>
    <m/>
    <m/>
    <m/>
    <m/>
    <m/>
    <x v="6"/>
    <m/>
    <n v="0"/>
    <x v="4"/>
    <x v="5"/>
    <m/>
    <n v="0"/>
  </r>
  <r>
    <n v="97"/>
    <m/>
    <m/>
    <m/>
    <m/>
    <m/>
    <m/>
    <m/>
    <m/>
    <x v="6"/>
    <m/>
    <n v="0"/>
    <x v="4"/>
    <x v="5"/>
    <m/>
    <n v="0"/>
  </r>
  <r>
    <n v="98"/>
    <m/>
    <m/>
    <m/>
    <m/>
    <m/>
    <m/>
    <m/>
    <m/>
    <x v="6"/>
    <m/>
    <n v="0"/>
    <x v="4"/>
    <x v="5"/>
    <m/>
    <n v="0"/>
  </r>
  <r>
    <n v="99"/>
    <m/>
    <m/>
    <m/>
    <m/>
    <m/>
    <m/>
    <m/>
    <m/>
    <x v="6"/>
    <m/>
    <n v="0"/>
    <x v="4"/>
    <x v="5"/>
    <m/>
    <n v="0"/>
  </r>
  <r>
    <n v="100"/>
    <m/>
    <m/>
    <m/>
    <m/>
    <m/>
    <m/>
    <m/>
    <m/>
    <x v="6"/>
    <m/>
    <n v="0"/>
    <x v="4"/>
    <x v="5"/>
    <m/>
    <n v="0"/>
  </r>
  <r>
    <n v="101"/>
    <m/>
    <m/>
    <m/>
    <m/>
    <m/>
    <m/>
    <m/>
    <m/>
    <x v="6"/>
    <m/>
    <n v="0"/>
    <x v="4"/>
    <x v="5"/>
    <m/>
    <n v="0"/>
  </r>
  <r>
    <n v="102"/>
    <m/>
    <m/>
    <m/>
    <m/>
    <m/>
    <m/>
    <m/>
    <m/>
    <x v="6"/>
    <m/>
    <n v="0"/>
    <x v="4"/>
    <x v="5"/>
    <m/>
    <n v="0"/>
  </r>
  <r>
    <n v="103"/>
    <m/>
    <m/>
    <m/>
    <m/>
    <m/>
    <m/>
    <m/>
    <m/>
    <x v="6"/>
    <m/>
    <n v="0"/>
    <x v="4"/>
    <x v="5"/>
    <m/>
    <n v="0"/>
  </r>
  <r>
    <n v="104"/>
    <m/>
    <m/>
    <m/>
    <m/>
    <m/>
    <m/>
    <m/>
    <m/>
    <x v="6"/>
    <m/>
    <n v="0"/>
    <x v="4"/>
    <x v="5"/>
    <m/>
    <n v="0"/>
  </r>
  <r>
    <n v="105"/>
    <m/>
    <m/>
    <m/>
    <m/>
    <m/>
    <m/>
    <m/>
    <m/>
    <x v="6"/>
    <m/>
    <n v="0"/>
    <x v="4"/>
    <x v="5"/>
    <m/>
    <n v="0"/>
  </r>
  <r>
    <n v="106"/>
    <m/>
    <m/>
    <m/>
    <m/>
    <m/>
    <m/>
    <m/>
    <m/>
    <x v="6"/>
    <m/>
    <n v="0"/>
    <x v="4"/>
    <x v="5"/>
    <m/>
    <n v="0"/>
  </r>
  <r>
    <n v="107"/>
    <m/>
    <m/>
    <m/>
    <m/>
    <m/>
    <m/>
    <m/>
    <m/>
    <x v="6"/>
    <m/>
    <n v="0"/>
    <x v="4"/>
    <x v="5"/>
    <m/>
    <n v="0"/>
  </r>
  <r>
    <n v="108"/>
    <m/>
    <m/>
    <m/>
    <m/>
    <m/>
    <m/>
    <m/>
    <m/>
    <x v="6"/>
    <m/>
    <n v="0"/>
    <x v="4"/>
    <x v="5"/>
    <m/>
    <n v="0"/>
  </r>
  <r>
    <n v="109"/>
    <m/>
    <m/>
    <m/>
    <m/>
    <m/>
    <m/>
    <m/>
    <m/>
    <x v="6"/>
    <m/>
    <n v="0"/>
    <x v="4"/>
    <x v="5"/>
    <m/>
    <n v="0"/>
  </r>
  <r>
    <n v="110"/>
    <m/>
    <m/>
    <m/>
    <m/>
    <m/>
    <m/>
    <m/>
    <m/>
    <x v="6"/>
    <m/>
    <n v="0"/>
    <x v="4"/>
    <x v="5"/>
    <m/>
    <n v="0"/>
  </r>
  <r>
    <n v="111"/>
    <m/>
    <m/>
    <m/>
    <m/>
    <m/>
    <m/>
    <m/>
    <m/>
    <x v="6"/>
    <m/>
    <n v="0"/>
    <x v="4"/>
    <x v="5"/>
    <m/>
    <n v="0"/>
  </r>
  <r>
    <n v="112"/>
    <m/>
    <m/>
    <m/>
    <m/>
    <m/>
    <m/>
    <m/>
    <m/>
    <x v="6"/>
    <m/>
    <n v="0"/>
    <x v="4"/>
    <x v="5"/>
    <m/>
    <n v="0"/>
  </r>
  <r>
    <n v="113"/>
    <m/>
    <m/>
    <m/>
    <m/>
    <m/>
    <m/>
    <m/>
    <m/>
    <x v="6"/>
    <m/>
    <n v="0"/>
    <x v="4"/>
    <x v="5"/>
    <m/>
    <n v="0"/>
  </r>
  <r>
    <n v="114"/>
    <m/>
    <m/>
    <m/>
    <m/>
    <m/>
    <m/>
    <m/>
    <m/>
    <x v="6"/>
    <m/>
    <n v="0"/>
    <x v="4"/>
    <x v="5"/>
    <m/>
    <n v="0"/>
  </r>
  <r>
    <n v="115"/>
    <m/>
    <m/>
    <m/>
    <m/>
    <m/>
    <m/>
    <m/>
    <m/>
    <x v="6"/>
    <m/>
    <n v="0"/>
    <x v="4"/>
    <x v="5"/>
    <m/>
    <n v="0"/>
  </r>
  <r>
    <n v="116"/>
    <m/>
    <m/>
    <m/>
    <m/>
    <m/>
    <m/>
    <m/>
    <m/>
    <x v="6"/>
    <m/>
    <n v="0"/>
    <x v="4"/>
    <x v="5"/>
    <m/>
    <n v="0"/>
  </r>
  <r>
    <n v="117"/>
    <m/>
    <m/>
    <m/>
    <m/>
    <m/>
    <m/>
    <m/>
    <m/>
    <x v="6"/>
    <m/>
    <n v="0"/>
    <x v="4"/>
    <x v="5"/>
    <m/>
    <n v="0"/>
  </r>
  <r>
    <n v="118"/>
    <m/>
    <m/>
    <m/>
    <m/>
    <m/>
    <m/>
    <m/>
    <m/>
    <x v="6"/>
    <m/>
    <n v="0"/>
    <x v="4"/>
    <x v="5"/>
    <m/>
    <n v="0"/>
  </r>
  <r>
    <n v="119"/>
    <m/>
    <m/>
    <m/>
    <m/>
    <m/>
    <m/>
    <m/>
    <m/>
    <x v="6"/>
    <m/>
    <n v="0"/>
    <x v="4"/>
    <x v="5"/>
    <m/>
    <n v="0"/>
  </r>
  <r>
    <n v="120"/>
    <m/>
    <m/>
    <m/>
    <m/>
    <m/>
    <m/>
    <m/>
    <m/>
    <x v="6"/>
    <m/>
    <n v="0"/>
    <x v="4"/>
    <x v="5"/>
    <m/>
    <n v="0"/>
  </r>
  <r>
    <n v="121"/>
    <m/>
    <m/>
    <m/>
    <m/>
    <m/>
    <m/>
    <m/>
    <m/>
    <x v="6"/>
    <m/>
    <n v="0"/>
    <x v="4"/>
    <x v="5"/>
    <m/>
    <n v="0"/>
  </r>
  <r>
    <n v="122"/>
    <m/>
    <m/>
    <m/>
    <m/>
    <m/>
    <m/>
    <m/>
    <m/>
    <x v="6"/>
    <m/>
    <n v="0"/>
    <x v="4"/>
    <x v="5"/>
    <m/>
    <n v="0"/>
  </r>
  <r>
    <n v="123"/>
    <m/>
    <m/>
    <m/>
    <m/>
    <m/>
    <m/>
    <m/>
    <m/>
    <x v="6"/>
    <m/>
    <n v="0"/>
    <x v="4"/>
    <x v="5"/>
    <m/>
    <n v="0"/>
  </r>
  <r>
    <n v="124"/>
    <m/>
    <m/>
    <m/>
    <m/>
    <m/>
    <m/>
    <m/>
    <m/>
    <x v="6"/>
    <m/>
    <n v="0"/>
    <x v="4"/>
    <x v="5"/>
    <m/>
    <n v="0"/>
  </r>
  <r>
    <n v="125"/>
    <m/>
    <m/>
    <m/>
    <m/>
    <m/>
    <m/>
    <m/>
    <m/>
    <x v="6"/>
    <m/>
    <n v="0"/>
    <x v="4"/>
    <x v="5"/>
    <m/>
    <n v="0"/>
  </r>
  <r>
    <n v="126"/>
    <m/>
    <m/>
    <m/>
    <m/>
    <m/>
    <m/>
    <m/>
    <m/>
    <x v="6"/>
    <m/>
    <n v="0"/>
    <x v="4"/>
    <x v="5"/>
    <m/>
    <n v="0"/>
  </r>
  <r>
    <n v="127"/>
    <m/>
    <m/>
    <m/>
    <m/>
    <m/>
    <m/>
    <m/>
    <m/>
    <x v="6"/>
    <m/>
    <n v="0"/>
    <x v="4"/>
    <x v="5"/>
    <m/>
    <n v="0"/>
  </r>
  <r>
    <n v="128"/>
    <m/>
    <m/>
    <m/>
    <m/>
    <m/>
    <m/>
    <m/>
    <m/>
    <x v="6"/>
    <m/>
    <n v="0"/>
    <x v="4"/>
    <x v="5"/>
    <m/>
    <n v="0"/>
  </r>
  <r>
    <n v="129"/>
    <m/>
    <m/>
    <m/>
    <m/>
    <m/>
    <m/>
    <m/>
    <m/>
    <x v="6"/>
    <m/>
    <n v="0"/>
    <x v="4"/>
    <x v="5"/>
    <m/>
    <n v="0"/>
  </r>
  <r>
    <n v="130"/>
    <m/>
    <m/>
    <m/>
    <m/>
    <m/>
    <m/>
    <m/>
    <m/>
    <x v="6"/>
    <m/>
    <n v="0"/>
    <x v="4"/>
    <x v="5"/>
    <m/>
    <n v="0"/>
  </r>
  <r>
    <n v="131"/>
    <m/>
    <m/>
    <m/>
    <m/>
    <m/>
    <m/>
    <m/>
    <m/>
    <x v="6"/>
    <m/>
    <n v="0"/>
    <x v="4"/>
    <x v="5"/>
    <m/>
    <n v="0"/>
  </r>
  <r>
    <n v="132"/>
    <m/>
    <m/>
    <m/>
    <m/>
    <m/>
    <m/>
    <m/>
    <m/>
    <x v="6"/>
    <m/>
    <n v="0"/>
    <x v="4"/>
    <x v="5"/>
    <m/>
    <n v="0"/>
  </r>
  <r>
    <n v="133"/>
    <m/>
    <m/>
    <m/>
    <m/>
    <m/>
    <m/>
    <m/>
    <m/>
    <x v="6"/>
    <m/>
    <n v="0"/>
    <x v="4"/>
    <x v="5"/>
    <m/>
    <n v="0"/>
  </r>
  <r>
    <n v="134"/>
    <m/>
    <m/>
    <m/>
    <m/>
    <m/>
    <m/>
    <m/>
    <m/>
    <x v="6"/>
    <m/>
    <n v="0"/>
    <x v="4"/>
    <x v="5"/>
    <m/>
    <n v="0"/>
  </r>
  <r>
    <n v="135"/>
    <m/>
    <m/>
    <m/>
    <m/>
    <m/>
    <m/>
    <m/>
    <m/>
    <x v="6"/>
    <m/>
    <n v="0"/>
    <x v="4"/>
    <x v="5"/>
    <m/>
    <n v="0"/>
  </r>
  <r>
    <n v="136"/>
    <m/>
    <m/>
    <m/>
    <m/>
    <m/>
    <m/>
    <m/>
    <m/>
    <x v="6"/>
    <m/>
    <n v="0"/>
    <x v="4"/>
    <x v="5"/>
    <m/>
    <n v="0"/>
  </r>
  <r>
    <n v="137"/>
    <m/>
    <m/>
    <m/>
    <m/>
    <m/>
    <m/>
    <m/>
    <m/>
    <x v="6"/>
    <m/>
    <n v="0"/>
    <x v="4"/>
    <x v="5"/>
    <m/>
    <n v="0"/>
  </r>
  <r>
    <n v="138"/>
    <m/>
    <m/>
    <m/>
    <m/>
    <m/>
    <m/>
    <m/>
    <m/>
    <x v="6"/>
    <m/>
    <n v="0"/>
    <x v="4"/>
    <x v="5"/>
    <m/>
    <n v="0"/>
  </r>
  <r>
    <n v="139"/>
    <m/>
    <m/>
    <m/>
    <m/>
    <m/>
    <m/>
    <m/>
    <m/>
    <x v="6"/>
    <m/>
    <n v="0"/>
    <x v="4"/>
    <x v="5"/>
    <m/>
    <n v="0"/>
  </r>
  <r>
    <n v="140"/>
    <m/>
    <m/>
    <m/>
    <m/>
    <m/>
    <m/>
    <m/>
    <m/>
    <x v="6"/>
    <m/>
    <n v="0"/>
    <x v="4"/>
    <x v="5"/>
    <m/>
    <n v="0"/>
  </r>
  <r>
    <n v="141"/>
    <m/>
    <m/>
    <m/>
    <m/>
    <m/>
    <m/>
    <m/>
    <m/>
    <x v="6"/>
    <m/>
    <n v="0"/>
    <x v="4"/>
    <x v="5"/>
    <m/>
    <n v="0"/>
  </r>
  <r>
    <n v="142"/>
    <m/>
    <m/>
    <m/>
    <m/>
    <m/>
    <m/>
    <m/>
    <m/>
    <x v="6"/>
    <m/>
    <n v="0"/>
    <x v="4"/>
    <x v="5"/>
    <m/>
    <n v="0"/>
  </r>
  <r>
    <n v="143"/>
    <m/>
    <m/>
    <m/>
    <m/>
    <m/>
    <m/>
    <m/>
    <m/>
    <x v="6"/>
    <m/>
    <n v="0"/>
    <x v="4"/>
    <x v="5"/>
    <m/>
    <n v="0"/>
  </r>
  <r>
    <n v="144"/>
    <m/>
    <m/>
    <m/>
    <m/>
    <m/>
    <m/>
    <m/>
    <m/>
    <x v="6"/>
    <m/>
    <n v="0"/>
    <x v="4"/>
    <x v="5"/>
    <m/>
    <n v="0"/>
  </r>
  <r>
    <n v="145"/>
    <m/>
    <m/>
    <m/>
    <m/>
    <m/>
    <m/>
    <m/>
    <m/>
    <x v="6"/>
    <m/>
    <n v="0"/>
    <x v="4"/>
    <x v="5"/>
    <m/>
    <n v="0"/>
  </r>
  <r>
    <n v="146"/>
    <m/>
    <m/>
    <m/>
    <m/>
    <m/>
    <m/>
    <m/>
    <m/>
    <x v="6"/>
    <m/>
    <n v="0"/>
    <x v="4"/>
    <x v="5"/>
    <m/>
    <n v="0"/>
  </r>
  <r>
    <n v="147"/>
    <m/>
    <m/>
    <m/>
    <m/>
    <m/>
    <m/>
    <m/>
    <m/>
    <x v="6"/>
    <m/>
    <n v="0"/>
    <x v="4"/>
    <x v="5"/>
    <m/>
    <n v="0"/>
  </r>
  <r>
    <n v="148"/>
    <m/>
    <m/>
    <m/>
    <m/>
    <m/>
    <m/>
    <m/>
    <m/>
    <x v="6"/>
    <m/>
    <n v="0"/>
    <x v="4"/>
    <x v="5"/>
    <m/>
    <n v="0"/>
  </r>
  <r>
    <n v="149"/>
    <m/>
    <m/>
    <m/>
    <m/>
    <m/>
    <m/>
    <m/>
    <m/>
    <x v="6"/>
    <m/>
    <n v="0"/>
    <x v="4"/>
    <x v="5"/>
    <m/>
    <n v="0"/>
  </r>
  <r>
    <n v="150"/>
    <m/>
    <m/>
    <m/>
    <m/>
    <m/>
    <m/>
    <m/>
    <m/>
    <x v="6"/>
    <m/>
    <n v="0"/>
    <x v="4"/>
    <x v="5"/>
    <m/>
    <n v="0"/>
  </r>
  <r>
    <n v="151"/>
    <m/>
    <m/>
    <m/>
    <m/>
    <m/>
    <m/>
    <m/>
    <m/>
    <x v="6"/>
    <m/>
    <n v="0"/>
    <x v="4"/>
    <x v="5"/>
    <m/>
    <n v="0"/>
  </r>
  <r>
    <n v="152"/>
    <m/>
    <m/>
    <m/>
    <m/>
    <m/>
    <m/>
    <m/>
    <m/>
    <x v="6"/>
    <m/>
    <n v="0"/>
    <x v="4"/>
    <x v="5"/>
    <m/>
    <n v="0"/>
  </r>
  <r>
    <n v="153"/>
    <m/>
    <m/>
    <m/>
    <m/>
    <m/>
    <m/>
    <m/>
    <m/>
    <x v="6"/>
    <m/>
    <n v="0"/>
    <x v="4"/>
    <x v="5"/>
    <m/>
    <n v="0"/>
  </r>
  <r>
    <n v="154"/>
    <m/>
    <m/>
    <m/>
    <m/>
    <m/>
    <m/>
    <m/>
    <m/>
    <x v="6"/>
    <m/>
    <n v="0"/>
    <x v="4"/>
    <x v="5"/>
    <m/>
    <n v="0"/>
  </r>
  <r>
    <n v="155"/>
    <m/>
    <m/>
    <m/>
    <m/>
    <m/>
    <m/>
    <m/>
    <m/>
    <x v="6"/>
    <m/>
    <n v="0"/>
    <x v="4"/>
    <x v="5"/>
    <m/>
    <n v="0"/>
  </r>
  <r>
    <n v="156"/>
    <m/>
    <m/>
    <m/>
    <m/>
    <m/>
    <m/>
    <m/>
    <m/>
    <x v="6"/>
    <m/>
    <n v="0"/>
    <x v="4"/>
    <x v="5"/>
    <m/>
    <n v="0"/>
  </r>
  <r>
    <n v="157"/>
    <m/>
    <m/>
    <m/>
    <m/>
    <m/>
    <m/>
    <m/>
    <m/>
    <x v="6"/>
    <m/>
    <n v="0"/>
    <x v="4"/>
    <x v="5"/>
    <m/>
    <n v="0"/>
  </r>
  <r>
    <n v="158"/>
    <m/>
    <m/>
    <m/>
    <m/>
    <m/>
    <m/>
    <m/>
    <m/>
    <x v="6"/>
    <m/>
    <n v="0"/>
    <x v="4"/>
    <x v="5"/>
    <m/>
    <n v="0"/>
  </r>
  <r>
    <n v="159"/>
    <m/>
    <m/>
    <m/>
    <m/>
    <m/>
    <m/>
    <m/>
    <m/>
    <x v="6"/>
    <m/>
    <n v="0"/>
    <x v="4"/>
    <x v="5"/>
    <m/>
    <n v="0"/>
  </r>
  <r>
    <n v="160"/>
    <m/>
    <m/>
    <m/>
    <m/>
    <m/>
    <m/>
    <m/>
    <m/>
    <x v="6"/>
    <m/>
    <n v="0"/>
    <x v="4"/>
    <x v="5"/>
    <m/>
    <n v="0"/>
  </r>
  <r>
    <n v="161"/>
    <m/>
    <m/>
    <m/>
    <m/>
    <m/>
    <m/>
    <m/>
    <m/>
    <x v="6"/>
    <m/>
    <n v="0"/>
    <x v="4"/>
    <x v="5"/>
    <m/>
    <n v="0"/>
  </r>
  <r>
    <n v="162"/>
    <m/>
    <m/>
    <m/>
    <m/>
    <m/>
    <m/>
    <m/>
    <m/>
    <x v="6"/>
    <m/>
    <n v="0"/>
    <x v="4"/>
    <x v="5"/>
    <m/>
    <n v="0"/>
  </r>
  <r>
    <n v="163"/>
    <m/>
    <m/>
    <m/>
    <m/>
    <m/>
    <m/>
    <m/>
    <m/>
    <x v="6"/>
    <m/>
    <n v="0"/>
    <x v="4"/>
    <x v="5"/>
    <m/>
    <n v="0"/>
  </r>
  <r>
    <n v="164"/>
    <m/>
    <m/>
    <m/>
    <m/>
    <m/>
    <m/>
    <m/>
    <m/>
    <x v="6"/>
    <m/>
    <n v="0"/>
    <x v="4"/>
    <x v="5"/>
    <m/>
    <n v="0"/>
  </r>
  <r>
    <n v="165"/>
    <m/>
    <m/>
    <m/>
    <m/>
    <m/>
    <m/>
    <m/>
    <m/>
    <x v="6"/>
    <m/>
    <n v="0"/>
    <x v="4"/>
    <x v="5"/>
    <m/>
    <n v="0"/>
  </r>
  <r>
    <n v="166"/>
    <m/>
    <m/>
    <m/>
    <m/>
    <m/>
    <m/>
    <m/>
    <m/>
    <x v="6"/>
    <m/>
    <n v="0"/>
    <x v="4"/>
    <x v="5"/>
    <m/>
    <n v="0"/>
  </r>
  <r>
    <n v="167"/>
    <m/>
    <m/>
    <m/>
    <m/>
    <m/>
    <m/>
    <m/>
    <m/>
    <x v="6"/>
    <m/>
    <n v="0"/>
    <x v="4"/>
    <x v="5"/>
    <m/>
    <n v="0"/>
  </r>
  <r>
    <n v="168"/>
    <m/>
    <m/>
    <m/>
    <m/>
    <m/>
    <m/>
    <m/>
    <m/>
    <x v="6"/>
    <m/>
    <n v="0"/>
    <x v="4"/>
    <x v="5"/>
    <m/>
    <n v="0"/>
  </r>
  <r>
    <n v="169"/>
    <m/>
    <m/>
    <m/>
    <m/>
    <m/>
    <m/>
    <m/>
    <m/>
    <x v="6"/>
    <m/>
    <n v="0"/>
    <x v="4"/>
    <x v="5"/>
    <m/>
    <n v="0"/>
  </r>
  <r>
    <n v="170"/>
    <m/>
    <m/>
    <m/>
    <m/>
    <m/>
    <m/>
    <m/>
    <m/>
    <x v="6"/>
    <m/>
    <n v="0"/>
    <x v="4"/>
    <x v="5"/>
    <m/>
    <n v="0"/>
  </r>
  <r>
    <n v="171"/>
    <m/>
    <m/>
    <m/>
    <m/>
    <m/>
    <m/>
    <m/>
    <m/>
    <x v="6"/>
    <m/>
    <n v="0"/>
    <x v="4"/>
    <x v="5"/>
    <m/>
    <n v="0"/>
  </r>
  <r>
    <n v="172"/>
    <m/>
    <m/>
    <m/>
    <m/>
    <m/>
    <m/>
    <m/>
    <m/>
    <x v="6"/>
    <m/>
    <n v="0"/>
    <x v="4"/>
    <x v="5"/>
    <m/>
    <n v="0"/>
  </r>
  <r>
    <n v="173"/>
    <m/>
    <m/>
    <m/>
    <m/>
    <m/>
    <m/>
    <m/>
    <m/>
    <x v="6"/>
    <m/>
    <n v="0"/>
    <x v="4"/>
    <x v="5"/>
    <m/>
    <n v="0"/>
  </r>
  <r>
    <n v="174"/>
    <m/>
    <m/>
    <m/>
    <m/>
    <m/>
    <m/>
    <m/>
    <m/>
    <x v="6"/>
    <m/>
    <n v="0"/>
    <x v="4"/>
    <x v="5"/>
    <m/>
    <n v="0"/>
  </r>
  <r>
    <n v="175"/>
    <m/>
    <m/>
    <m/>
    <m/>
    <m/>
    <m/>
    <m/>
    <m/>
    <x v="6"/>
    <m/>
    <n v="0"/>
    <x v="4"/>
    <x v="5"/>
    <m/>
    <n v="0"/>
  </r>
  <r>
    <n v="176"/>
    <m/>
    <m/>
    <m/>
    <m/>
    <m/>
    <m/>
    <m/>
    <m/>
    <x v="6"/>
    <m/>
    <n v="0"/>
    <x v="4"/>
    <x v="5"/>
    <m/>
    <n v="0"/>
  </r>
  <r>
    <n v="177"/>
    <m/>
    <m/>
    <m/>
    <m/>
    <m/>
    <m/>
    <m/>
    <m/>
    <x v="6"/>
    <m/>
    <n v="0"/>
    <x v="4"/>
    <x v="5"/>
    <m/>
    <n v="0"/>
  </r>
  <r>
    <n v="178"/>
    <m/>
    <m/>
    <m/>
    <m/>
    <m/>
    <m/>
    <m/>
    <m/>
    <x v="6"/>
    <m/>
    <n v="0"/>
    <x v="4"/>
    <x v="5"/>
    <m/>
    <n v="0"/>
  </r>
  <r>
    <n v="179"/>
    <m/>
    <m/>
    <m/>
    <m/>
    <m/>
    <m/>
    <m/>
    <m/>
    <x v="6"/>
    <m/>
    <n v="0"/>
    <x v="4"/>
    <x v="5"/>
    <m/>
    <n v="0"/>
  </r>
  <r>
    <n v="180"/>
    <m/>
    <m/>
    <m/>
    <m/>
    <m/>
    <m/>
    <m/>
    <m/>
    <x v="6"/>
    <m/>
    <n v="0"/>
    <x v="4"/>
    <x v="5"/>
    <m/>
    <n v="0"/>
  </r>
  <r>
    <n v="181"/>
    <m/>
    <m/>
    <m/>
    <m/>
    <m/>
    <m/>
    <m/>
    <m/>
    <x v="6"/>
    <m/>
    <n v="0"/>
    <x v="4"/>
    <x v="5"/>
    <m/>
    <n v="0"/>
  </r>
  <r>
    <n v="182"/>
    <m/>
    <m/>
    <m/>
    <m/>
    <m/>
    <m/>
    <m/>
    <m/>
    <x v="6"/>
    <m/>
    <n v="0"/>
    <x v="4"/>
    <x v="5"/>
    <m/>
    <n v="0"/>
  </r>
  <r>
    <n v="183"/>
    <m/>
    <m/>
    <m/>
    <m/>
    <m/>
    <m/>
    <m/>
    <m/>
    <x v="6"/>
    <m/>
    <n v="0"/>
    <x v="4"/>
    <x v="5"/>
    <m/>
    <n v="0"/>
  </r>
  <r>
    <n v="184"/>
    <m/>
    <m/>
    <m/>
    <m/>
    <m/>
    <m/>
    <m/>
    <m/>
    <x v="6"/>
    <m/>
    <n v="0"/>
    <x v="4"/>
    <x v="5"/>
    <m/>
    <n v="0"/>
  </r>
  <r>
    <n v="185"/>
    <m/>
    <m/>
    <m/>
    <m/>
    <m/>
    <m/>
    <m/>
    <m/>
    <x v="6"/>
    <m/>
    <n v="0"/>
    <x v="4"/>
    <x v="5"/>
    <m/>
    <n v="0"/>
  </r>
  <r>
    <n v="186"/>
    <m/>
    <m/>
    <m/>
    <m/>
    <m/>
    <m/>
    <m/>
    <m/>
    <x v="6"/>
    <m/>
    <n v="0"/>
    <x v="4"/>
    <x v="5"/>
    <m/>
    <n v="0"/>
  </r>
  <r>
    <n v="187"/>
    <m/>
    <m/>
    <m/>
    <m/>
    <m/>
    <m/>
    <m/>
    <m/>
    <x v="6"/>
    <m/>
    <n v="0"/>
    <x v="4"/>
    <x v="5"/>
    <m/>
    <n v="0"/>
  </r>
  <r>
    <n v="188"/>
    <m/>
    <m/>
    <m/>
    <m/>
    <m/>
    <m/>
    <m/>
    <m/>
    <x v="6"/>
    <m/>
    <n v="0"/>
    <x v="4"/>
    <x v="5"/>
    <m/>
    <n v="0"/>
  </r>
  <r>
    <n v="189"/>
    <m/>
    <m/>
    <m/>
    <m/>
    <m/>
    <m/>
    <m/>
    <m/>
    <x v="6"/>
    <m/>
    <n v="0"/>
    <x v="4"/>
    <x v="5"/>
    <m/>
    <n v="0"/>
  </r>
  <r>
    <n v="190"/>
    <m/>
    <m/>
    <m/>
    <m/>
    <m/>
    <m/>
    <m/>
    <m/>
    <x v="6"/>
    <m/>
    <n v="0"/>
    <x v="4"/>
    <x v="5"/>
    <m/>
    <n v="0"/>
  </r>
  <r>
    <n v="191"/>
    <m/>
    <m/>
    <m/>
    <m/>
    <m/>
    <m/>
    <m/>
    <m/>
    <x v="6"/>
    <m/>
    <n v="0"/>
    <x v="4"/>
    <x v="5"/>
    <m/>
    <n v="0"/>
  </r>
  <r>
    <n v="192"/>
    <m/>
    <m/>
    <m/>
    <m/>
    <m/>
    <m/>
    <m/>
    <m/>
    <x v="6"/>
    <m/>
    <n v="0"/>
    <x v="4"/>
    <x v="5"/>
    <m/>
    <n v="0"/>
  </r>
  <r>
    <n v="193"/>
    <m/>
    <m/>
    <m/>
    <m/>
    <m/>
    <m/>
    <m/>
    <m/>
    <x v="6"/>
    <m/>
    <n v="0"/>
    <x v="4"/>
    <x v="5"/>
    <m/>
    <n v="0"/>
  </r>
  <r>
    <n v="194"/>
    <m/>
    <m/>
    <m/>
    <m/>
    <m/>
    <m/>
    <m/>
    <m/>
    <x v="6"/>
    <m/>
    <n v="0"/>
    <x v="4"/>
    <x v="5"/>
    <m/>
    <n v="0"/>
  </r>
  <r>
    <n v="195"/>
    <m/>
    <m/>
    <m/>
    <m/>
    <m/>
    <m/>
    <m/>
    <m/>
    <x v="6"/>
    <m/>
    <n v="0"/>
    <x v="4"/>
    <x v="5"/>
    <m/>
    <n v="0"/>
  </r>
  <r>
    <n v="196"/>
    <m/>
    <m/>
    <m/>
    <m/>
    <m/>
    <m/>
    <m/>
    <m/>
    <x v="6"/>
    <m/>
    <n v="0"/>
    <x v="4"/>
    <x v="5"/>
    <m/>
    <n v="0"/>
  </r>
  <r>
    <n v="197"/>
    <m/>
    <m/>
    <m/>
    <m/>
    <m/>
    <m/>
    <m/>
    <m/>
    <x v="6"/>
    <m/>
    <n v="0"/>
    <x v="4"/>
    <x v="5"/>
    <m/>
    <n v="0"/>
  </r>
  <r>
    <n v="198"/>
    <m/>
    <m/>
    <m/>
    <m/>
    <m/>
    <m/>
    <m/>
    <m/>
    <x v="6"/>
    <m/>
    <n v="0"/>
    <x v="4"/>
    <x v="5"/>
    <m/>
    <n v="0"/>
  </r>
  <r>
    <n v="199"/>
    <m/>
    <m/>
    <m/>
    <m/>
    <m/>
    <m/>
    <m/>
    <m/>
    <x v="6"/>
    <m/>
    <n v="0"/>
    <x v="4"/>
    <x v="5"/>
    <m/>
    <n v="0"/>
  </r>
  <r>
    <n v="200"/>
    <m/>
    <m/>
    <m/>
    <m/>
    <m/>
    <m/>
    <m/>
    <m/>
    <x v="6"/>
    <m/>
    <n v="0"/>
    <x v="4"/>
    <x v="5"/>
    <m/>
    <n v="0"/>
  </r>
  <r>
    <n v="201"/>
    <m/>
    <m/>
    <m/>
    <m/>
    <m/>
    <m/>
    <m/>
    <m/>
    <x v="6"/>
    <m/>
    <n v="0"/>
    <x v="4"/>
    <x v="5"/>
    <m/>
    <n v="0"/>
  </r>
  <r>
    <n v="202"/>
    <m/>
    <m/>
    <m/>
    <m/>
    <m/>
    <m/>
    <m/>
    <m/>
    <x v="6"/>
    <m/>
    <n v="0"/>
    <x v="4"/>
    <x v="5"/>
    <m/>
    <n v="0"/>
  </r>
  <r>
    <n v="203"/>
    <m/>
    <m/>
    <m/>
    <m/>
    <m/>
    <m/>
    <m/>
    <m/>
    <x v="6"/>
    <m/>
    <n v="0"/>
    <x v="4"/>
    <x v="5"/>
    <m/>
    <n v="0"/>
  </r>
  <r>
    <n v="204"/>
    <m/>
    <m/>
    <m/>
    <m/>
    <m/>
    <m/>
    <m/>
    <m/>
    <x v="6"/>
    <m/>
    <n v="0"/>
    <x v="4"/>
    <x v="5"/>
    <m/>
    <n v="0"/>
  </r>
  <r>
    <n v="205"/>
    <m/>
    <m/>
    <m/>
    <m/>
    <m/>
    <m/>
    <m/>
    <m/>
    <x v="6"/>
    <m/>
    <n v="0"/>
    <x v="4"/>
    <x v="5"/>
    <m/>
    <n v="0"/>
  </r>
  <r>
    <n v="206"/>
    <m/>
    <m/>
    <m/>
    <m/>
    <m/>
    <m/>
    <m/>
    <m/>
    <x v="6"/>
    <m/>
    <n v="0"/>
    <x v="4"/>
    <x v="5"/>
    <m/>
    <n v="0"/>
  </r>
  <r>
    <n v="207"/>
    <m/>
    <m/>
    <m/>
    <m/>
    <m/>
    <m/>
    <m/>
    <m/>
    <x v="6"/>
    <m/>
    <n v="0"/>
    <x v="4"/>
    <x v="5"/>
    <m/>
    <n v="0"/>
  </r>
  <r>
    <n v="208"/>
    <m/>
    <m/>
    <m/>
    <m/>
    <m/>
    <m/>
    <m/>
    <m/>
    <x v="6"/>
    <m/>
    <n v="0"/>
    <x v="4"/>
    <x v="5"/>
    <m/>
    <n v="0"/>
  </r>
  <r>
    <n v="209"/>
    <m/>
    <m/>
    <m/>
    <m/>
    <m/>
    <m/>
    <m/>
    <m/>
    <x v="6"/>
    <m/>
    <n v="0"/>
    <x v="4"/>
    <x v="5"/>
    <m/>
    <n v="0"/>
  </r>
  <r>
    <n v="210"/>
    <m/>
    <m/>
    <m/>
    <m/>
    <m/>
    <m/>
    <m/>
    <m/>
    <x v="6"/>
    <m/>
    <n v="0"/>
    <x v="4"/>
    <x v="5"/>
    <m/>
    <n v="0"/>
  </r>
  <r>
    <n v="211"/>
    <m/>
    <m/>
    <m/>
    <m/>
    <m/>
    <m/>
    <m/>
    <m/>
    <x v="6"/>
    <m/>
    <n v="0"/>
    <x v="4"/>
    <x v="5"/>
    <m/>
    <n v="0"/>
  </r>
  <r>
    <n v="212"/>
    <m/>
    <m/>
    <m/>
    <m/>
    <m/>
    <m/>
    <m/>
    <m/>
    <x v="6"/>
    <m/>
    <n v="0"/>
    <x v="4"/>
    <x v="5"/>
    <m/>
    <n v="0"/>
  </r>
  <r>
    <n v="213"/>
    <m/>
    <m/>
    <m/>
    <m/>
    <m/>
    <m/>
    <m/>
    <m/>
    <x v="6"/>
    <m/>
    <n v="0"/>
    <x v="4"/>
    <x v="5"/>
    <m/>
    <n v="0"/>
  </r>
  <r>
    <n v="214"/>
    <m/>
    <m/>
    <m/>
    <m/>
    <m/>
    <m/>
    <m/>
    <m/>
    <x v="6"/>
    <m/>
    <n v="0"/>
    <x v="4"/>
    <x v="5"/>
    <m/>
    <n v="0"/>
  </r>
  <r>
    <n v="215"/>
    <m/>
    <m/>
    <m/>
    <m/>
    <m/>
    <m/>
    <m/>
    <m/>
    <x v="6"/>
    <m/>
    <n v="0"/>
    <x v="4"/>
    <x v="5"/>
    <m/>
    <n v="0"/>
  </r>
  <r>
    <n v="216"/>
    <m/>
    <m/>
    <m/>
    <m/>
    <m/>
    <m/>
    <m/>
    <m/>
    <x v="6"/>
    <m/>
    <n v="0"/>
    <x v="4"/>
    <x v="5"/>
    <m/>
    <n v="0"/>
  </r>
  <r>
    <n v="217"/>
    <m/>
    <m/>
    <m/>
    <m/>
    <m/>
    <m/>
    <m/>
    <m/>
    <x v="6"/>
    <m/>
    <n v="0"/>
    <x v="4"/>
    <x v="5"/>
    <m/>
    <n v="0"/>
  </r>
  <r>
    <n v="218"/>
    <m/>
    <m/>
    <m/>
    <m/>
    <m/>
    <m/>
    <m/>
    <m/>
    <x v="6"/>
    <m/>
    <n v="0"/>
    <x v="4"/>
    <x v="5"/>
    <m/>
    <n v="0"/>
  </r>
  <r>
    <n v="219"/>
    <m/>
    <m/>
    <m/>
    <m/>
    <m/>
    <m/>
    <m/>
    <m/>
    <x v="6"/>
    <m/>
    <n v="0"/>
    <x v="4"/>
    <x v="5"/>
    <m/>
    <n v="0"/>
  </r>
  <r>
    <n v="220"/>
    <m/>
    <m/>
    <m/>
    <m/>
    <m/>
    <m/>
    <m/>
    <m/>
    <x v="6"/>
    <m/>
    <n v="0"/>
    <x v="4"/>
    <x v="5"/>
    <m/>
    <n v="0"/>
  </r>
  <r>
    <n v="221"/>
    <m/>
    <m/>
    <m/>
    <m/>
    <m/>
    <m/>
    <m/>
    <m/>
    <x v="6"/>
    <m/>
    <n v="0"/>
    <x v="4"/>
    <x v="5"/>
    <m/>
    <n v="0"/>
  </r>
  <r>
    <n v="222"/>
    <m/>
    <m/>
    <m/>
    <m/>
    <m/>
    <m/>
    <m/>
    <m/>
    <x v="6"/>
    <m/>
    <n v="0"/>
    <x v="4"/>
    <x v="5"/>
    <m/>
    <n v="0"/>
  </r>
  <r>
    <n v="223"/>
    <m/>
    <m/>
    <m/>
    <m/>
    <m/>
    <m/>
    <m/>
    <m/>
    <x v="6"/>
    <m/>
    <n v="0"/>
    <x v="4"/>
    <x v="5"/>
    <m/>
    <n v="0"/>
  </r>
  <r>
    <n v="224"/>
    <m/>
    <m/>
    <m/>
    <m/>
    <m/>
    <m/>
    <m/>
    <m/>
    <x v="6"/>
    <m/>
    <n v="0"/>
    <x v="4"/>
    <x v="5"/>
    <m/>
    <n v="0"/>
  </r>
  <r>
    <n v="225"/>
    <m/>
    <m/>
    <m/>
    <m/>
    <m/>
    <m/>
    <m/>
    <m/>
    <x v="6"/>
    <m/>
    <n v="0"/>
    <x v="4"/>
    <x v="5"/>
    <m/>
    <n v="0"/>
  </r>
  <r>
    <n v="226"/>
    <m/>
    <m/>
    <m/>
    <m/>
    <m/>
    <m/>
    <m/>
    <m/>
    <x v="6"/>
    <m/>
    <n v="0"/>
    <x v="4"/>
    <x v="5"/>
    <m/>
    <n v="0"/>
  </r>
  <r>
    <n v="227"/>
    <m/>
    <m/>
    <m/>
    <m/>
    <m/>
    <m/>
    <m/>
    <m/>
    <x v="6"/>
    <m/>
    <n v="0"/>
    <x v="4"/>
    <x v="5"/>
    <m/>
    <n v="0"/>
  </r>
  <r>
    <n v="228"/>
    <m/>
    <m/>
    <m/>
    <m/>
    <m/>
    <m/>
    <m/>
    <m/>
    <x v="6"/>
    <m/>
    <n v="0"/>
    <x v="4"/>
    <x v="5"/>
    <m/>
    <n v="0"/>
  </r>
  <r>
    <n v="229"/>
    <m/>
    <m/>
    <m/>
    <m/>
    <m/>
    <m/>
    <m/>
    <m/>
    <x v="6"/>
    <m/>
    <n v="0"/>
    <x v="4"/>
    <x v="5"/>
    <m/>
    <n v="0"/>
  </r>
  <r>
    <n v="230"/>
    <m/>
    <m/>
    <m/>
    <m/>
    <m/>
    <m/>
    <m/>
    <m/>
    <x v="6"/>
    <m/>
    <n v="0"/>
    <x v="4"/>
    <x v="5"/>
    <m/>
    <n v="0"/>
  </r>
  <r>
    <n v="231"/>
    <m/>
    <m/>
    <m/>
    <m/>
    <m/>
    <m/>
    <m/>
    <m/>
    <x v="6"/>
    <m/>
    <n v="0"/>
    <x v="4"/>
    <x v="5"/>
    <m/>
    <n v="0"/>
  </r>
  <r>
    <n v="232"/>
    <m/>
    <m/>
    <m/>
    <m/>
    <m/>
    <m/>
    <m/>
    <m/>
    <x v="6"/>
    <m/>
    <n v="0"/>
    <x v="4"/>
    <x v="5"/>
    <m/>
    <n v="0"/>
  </r>
  <r>
    <n v="233"/>
    <m/>
    <m/>
    <m/>
    <m/>
    <m/>
    <m/>
    <m/>
    <m/>
    <x v="6"/>
    <m/>
    <n v="0"/>
    <x v="4"/>
    <x v="5"/>
    <m/>
    <n v="0"/>
  </r>
  <r>
    <n v="234"/>
    <m/>
    <m/>
    <m/>
    <m/>
    <m/>
    <m/>
    <m/>
    <m/>
    <x v="6"/>
    <m/>
    <n v="0"/>
    <x v="4"/>
    <x v="5"/>
    <m/>
    <n v="0"/>
  </r>
  <r>
    <n v="235"/>
    <m/>
    <m/>
    <m/>
    <m/>
    <m/>
    <m/>
    <m/>
    <m/>
    <x v="6"/>
    <m/>
    <n v="0"/>
    <x v="4"/>
    <x v="5"/>
    <m/>
    <n v="0"/>
  </r>
  <r>
    <n v="236"/>
    <m/>
    <m/>
    <m/>
    <m/>
    <m/>
    <m/>
    <m/>
    <m/>
    <x v="6"/>
    <m/>
    <n v="0"/>
    <x v="4"/>
    <x v="5"/>
    <m/>
    <n v="0"/>
  </r>
  <r>
    <n v="237"/>
    <m/>
    <m/>
    <m/>
    <m/>
    <m/>
    <m/>
    <m/>
    <m/>
    <x v="6"/>
    <m/>
    <n v="0"/>
    <x v="4"/>
    <x v="5"/>
    <m/>
    <n v="0"/>
  </r>
  <r>
    <n v="238"/>
    <m/>
    <m/>
    <m/>
    <m/>
    <m/>
    <m/>
    <m/>
    <m/>
    <x v="6"/>
    <m/>
    <n v="0"/>
    <x v="4"/>
    <x v="5"/>
    <m/>
    <n v="0"/>
  </r>
  <r>
    <n v="239"/>
    <m/>
    <m/>
    <m/>
    <m/>
    <m/>
    <m/>
    <m/>
    <m/>
    <x v="6"/>
    <m/>
    <n v="0"/>
    <x v="4"/>
    <x v="5"/>
    <m/>
    <n v="0"/>
  </r>
  <r>
    <n v="240"/>
    <m/>
    <m/>
    <m/>
    <m/>
    <m/>
    <m/>
    <m/>
    <m/>
    <x v="6"/>
    <m/>
    <n v="0"/>
    <x v="4"/>
    <x v="5"/>
    <m/>
    <n v="0"/>
  </r>
  <r>
    <n v="241"/>
    <m/>
    <m/>
    <m/>
    <m/>
    <m/>
    <m/>
    <m/>
    <m/>
    <x v="6"/>
    <m/>
    <n v="0"/>
    <x v="4"/>
    <x v="5"/>
    <m/>
    <n v="0"/>
  </r>
  <r>
    <n v="242"/>
    <m/>
    <m/>
    <m/>
    <m/>
    <m/>
    <m/>
    <m/>
    <m/>
    <x v="6"/>
    <m/>
    <n v="0"/>
    <x v="4"/>
    <x v="5"/>
    <m/>
    <n v="0"/>
  </r>
  <r>
    <n v="243"/>
    <m/>
    <m/>
    <m/>
    <m/>
    <m/>
    <m/>
    <m/>
    <m/>
    <x v="6"/>
    <m/>
    <n v="0"/>
    <x v="4"/>
    <x v="5"/>
    <m/>
    <n v="0"/>
  </r>
  <r>
    <n v="244"/>
    <m/>
    <m/>
    <m/>
    <m/>
    <m/>
    <m/>
    <m/>
    <m/>
    <x v="6"/>
    <m/>
    <n v="0"/>
    <x v="4"/>
    <x v="5"/>
    <m/>
    <n v="0"/>
  </r>
  <r>
    <n v="245"/>
    <m/>
    <m/>
    <m/>
    <m/>
    <m/>
    <m/>
    <m/>
    <m/>
    <x v="6"/>
    <m/>
    <n v="0"/>
    <x v="4"/>
    <x v="5"/>
    <m/>
    <n v="0"/>
  </r>
  <r>
    <n v="246"/>
    <m/>
    <m/>
    <m/>
    <m/>
    <m/>
    <m/>
    <m/>
    <m/>
    <x v="6"/>
    <m/>
    <n v="0"/>
    <x v="4"/>
    <x v="5"/>
    <m/>
    <n v="0"/>
  </r>
  <r>
    <n v="247"/>
    <m/>
    <m/>
    <m/>
    <m/>
    <m/>
    <m/>
    <m/>
    <m/>
    <x v="6"/>
    <m/>
    <n v="0"/>
    <x v="4"/>
    <x v="5"/>
    <m/>
    <n v="0"/>
  </r>
  <r>
    <n v="248"/>
    <m/>
    <m/>
    <m/>
    <m/>
    <m/>
    <m/>
    <m/>
    <m/>
    <x v="6"/>
    <m/>
    <n v="0"/>
    <x v="4"/>
    <x v="5"/>
    <m/>
    <n v="0"/>
  </r>
  <r>
    <n v="249"/>
    <m/>
    <m/>
    <m/>
    <m/>
    <m/>
    <m/>
    <m/>
    <m/>
    <x v="6"/>
    <m/>
    <n v="0"/>
    <x v="4"/>
    <x v="5"/>
    <m/>
    <n v="0"/>
  </r>
  <r>
    <n v="250"/>
    <m/>
    <m/>
    <m/>
    <m/>
    <m/>
    <m/>
    <m/>
    <m/>
    <x v="6"/>
    <m/>
    <n v="0"/>
    <x v="4"/>
    <x v="5"/>
    <m/>
    <n v="0"/>
  </r>
  <r>
    <n v="251"/>
    <m/>
    <m/>
    <m/>
    <m/>
    <m/>
    <m/>
    <m/>
    <m/>
    <x v="6"/>
    <m/>
    <n v="0"/>
    <x v="4"/>
    <x v="5"/>
    <m/>
    <n v="0"/>
  </r>
  <r>
    <n v="252"/>
    <m/>
    <m/>
    <m/>
    <m/>
    <m/>
    <m/>
    <m/>
    <m/>
    <x v="6"/>
    <m/>
    <n v="0"/>
    <x v="4"/>
    <x v="5"/>
    <m/>
    <n v="0"/>
  </r>
  <r>
    <n v="253"/>
    <m/>
    <m/>
    <m/>
    <m/>
    <m/>
    <m/>
    <m/>
    <m/>
    <x v="6"/>
    <m/>
    <n v="0"/>
    <x v="4"/>
    <x v="5"/>
    <m/>
    <n v="0"/>
  </r>
  <r>
    <n v="254"/>
    <m/>
    <m/>
    <m/>
    <m/>
    <m/>
    <m/>
    <m/>
    <m/>
    <x v="6"/>
    <m/>
    <n v="0"/>
    <x v="4"/>
    <x v="5"/>
    <m/>
    <n v="0"/>
  </r>
  <r>
    <n v="255"/>
    <m/>
    <m/>
    <m/>
    <m/>
    <m/>
    <m/>
    <m/>
    <m/>
    <x v="6"/>
    <m/>
    <n v="0"/>
    <x v="4"/>
    <x v="5"/>
    <m/>
    <n v="0"/>
  </r>
  <r>
    <n v="256"/>
    <m/>
    <m/>
    <m/>
    <m/>
    <m/>
    <m/>
    <m/>
    <m/>
    <x v="6"/>
    <m/>
    <n v="0"/>
    <x v="4"/>
    <x v="5"/>
    <m/>
    <n v="0"/>
  </r>
  <r>
    <n v="257"/>
    <m/>
    <m/>
    <m/>
    <m/>
    <m/>
    <m/>
    <m/>
    <m/>
    <x v="6"/>
    <m/>
    <n v="0"/>
    <x v="4"/>
    <x v="5"/>
    <m/>
    <n v="0"/>
  </r>
  <r>
    <n v="258"/>
    <m/>
    <m/>
    <m/>
    <m/>
    <m/>
    <m/>
    <m/>
    <m/>
    <x v="6"/>
    <m/>
    <n v="0"/>
    <x v="4"/>
    <x v="5"/>
    <m/>
    <n v="0"/>
  </r>
  <r>
    <n v="259"/>
    <m/>
    <m/>
    <m/>
    <m/>
    <m/>
    <m/>
    <m/>
    <m/>
    <x v="6"/>
    <m/>
    <n v="0"/>
    <x v="4"/>
    <x v="5"/>
    <m/>
    <n v="0"/>
  </r>
  <r>
    <n v="260"/>
    <m/>
    <m/>
    <m/>
    <m/>
    <m/>
    <m/>
    <m/>
    <m/>
    <x v="6"/>
    <m/>
    <n v="0"/>
    <x v="4"/>
    <x v="5"/>
    <m/>
    <n v="0"/>
  </r>
  <r>
    <n v="261"/>
    <m/>
    <m/>
    <m/>
    <m/>
    <m/>
    <m/>
    <m/>
    <m/>
    <x v="6"/>
    <m/>
    <n v="0"/>
    <x v="4"/>
    <x v="5"/>
    <m/>
    <n v="0"/>
  </r>
  <r>
    <n v="262"/>
    <m/>
    <m/>
    <m/>
    <m/>
    <m/>
    <m/>
    <m/>
    <m/>
    <x v="6"/>
    <m/>
    <n v="0"/>
    <x v="4"/>
    <x v="5"/>
    <m/>
    <n v="0"/>
  </r>
  <r>
    <n v="263"/>
    <m/>
    <m/>
    <m/>
    <m/>
    <m/>
    <m/>
    <m/>
    <m/>
    <x v="6"/>
    <m/>
    <n v="0"/>
    <x v="4"/>
    <x v="5"/>
    <m/>
    <n v="0"/>
  </r>
  <r>
    <n v="264"/>
    <m/>
    <m/>
    <m/>
    <m/>
    <m/>
    <m/>
    <m/>
    <m/>
    <x v="6"/>
    <m/>
    <n v="0"/>
    <x v="4"/>
    <x v="5"/>
    <m/>
    <n v="0"/>
  </r>
  <r>
    <n v="265"/>
    <m/>
    <m/>
    <m/>
    <m/>
    <m/>
    <m/>
    <m/>
    <m/>
    <x v="6"/>
    <m/>
    <n v="0"/>
    <x v="4"/>
    <x v="5"/>
    <m/>
    <n v="0"/>
  </r>
  <r>
    <n v="266"/>
    <m/>
    <m/>
    <m/>
    <m/>
    <m/>
    <m/>
    <m/>
    <m/>
    <x v="6"/>
    <m/>
    <n v="0"/>
    <x v="4"/>
    <x v="5"/>
    <m/>
    <n v="0"/>
  </r>
  <r>
    <n v="267"/>
    <m/>
    <m/>
    <m/>
    <m/>
    <m/>
    <m/>
    <m/>
    <m/>
    <x v="6"/>
    <m/>
    <n v="0"/>
    <x v="4"/>
    <x v="5"/>
    <m/>
    <n v="0"/>
  </r>
  <r>
    <n v="268"/>
    <m/>
    <m/>
    <m/>
    <m/>
    <m/>
    <m/>
    <m/>
    <m/>
    <x v="6"/>
    <m/>
    <n v="0"/>
    <x v="4"/>
    <x v="5"/>
    <m/>
    <n v="0"/>
  </r>
  <r>
    <n v="269"/>
    <m/>
    <m/>
    <m/>
    <m/>
    <m/>
    <m/>
    <m/>
    <m/>
    <x v="6"/>
    <m/>
    <n v="0"/>
    <x v="4"/>
    <x v="5"/>
    <m/>
    <n v="0"/>
  </r>
  <r>
    <n v="270"/>
    <m/>
    <m/>
    <m/>
    <m/>
    <m/>
    <m/>
    <m/>
    <m/>
    <x v="6"/>
    <m/>
    <n v="0"/>
    <x v="4"/>
    <x v="5"/>
    <m/>
    <n v="0"/>
  </r>
  <r>
    <n v="271"/>
    <m/>
    <m/>
    <m/>
    <m/>
    <m/>
    <m/>
    <m/>
    <m/>
    <x v="6"/>
    <m/>
    <n v="0"/>
    <x v="4"/>
    <x v="5"/>
    <m/>
    <n v="0"/>
  </r>
  <r>
    <n v="272"/>
    <m/>
    <m/>
    <m/>
    <m/>
    <m/>
    <m/>
    <m/>
    <m/>
    <x v="6"/>
    <m/>
    <n v="0"/>
    <x v="4"/>
    <x v="5"/>
    <m/>
    <n v="0"/>
  </r>
  <r>
    <n v="273"/>
    <m/>
    <m/>
    <m/>
    <m/>
    <m/>
    <m/>
    <m/>
    <m/>
    <x v="6"/>
    <m/>
    <n v="0"/>
    <x v="4"/>
    <x v="5"/>
    <m/>
    <n v="0"/>
  </r>
  <r>
    <n v="274"/>
    <m/>
    <m/>
    <m/>
    <m/>
    <m/>
    <m/>
    <m/>
    <m/>
    <x v="6"/>
    <m/>
    <n v="0"/>
    <x v="4"/>
    <x v="5"/>
    <m/>
    <n v="0"/>
  </r>
  <r>
    <n v="275"/>
    <m/>
    <m/>
    <m/>
    <m/>
    <m/>
    <m/>
    <m/>
    <m/>
    <x v="6"/>
    <m/>
    <n v="0"/>
    <x v="4"/>
    <x v="5"/>
    <m/>
    <n v="0"/>
  </r>
  <r>
    <n v="276"/>
    <m/>
    <m/>
    <m/>
    <m/>
    <m/>
    <m/>
    <m/>
    <m/>
    <x v="6"/>
    <m/>
    <n v="0"/>
    <x v="4"/>
    <x v="5"/>
    <m/>
    <n v="0"/>
  </r>
  <r>
    <n v="277"/>
    <m/>
    <m/>
    <m/>
    <m/>
    <m/>
    <m/>
    <m/>
    <m/>
    <x v="6"/>
    <m/>
    <n v="0"/>
    <x v="4"/>
    <x v="5"/>
    <m/>
    <n v="0"/>
  </r>
  <r>
    <n v="278"/>
    <m/>
    <m/>
    <m/>
    <m/>
    <m/>
    <m/>
    <m/>
    <m/>
    <x v="6"/>
    <m/>
    <n v="0"/>
    <x v="4"/>
    <x v="5"/>
    <m/>
    <n v="0"/>
  </r>
  <r>
    <n v="279"/>
    <m/>
    <m/>
    <m/>
    <m/>
    <m/>
    <m/>
    <m/>
    <m/>
    <x v="6"/>
    <m/>
    <n v="0"/>
    <x v="4"/>
    <x v="5"/>
    <m/>
    <n v="0"/>
  </r>
  <r>
    <n v="280"/>
    <m/>
    <m/>
    <m/>
    <m/>
    <m/>
    <m/>
    <m/>
    <m/>
    <x v="6"/>
    <m/>
    <n v="0"/>
    <x v="4"/>
    <x v="5"/>
    <m/>
    <n v="0"/>
  </r>
  <r>
    <n v="281"/>
    <m/>
    <m/>
    <m/>
    <m/>
    <m/>
    <m/>
    <m/>
    <m/>
    <x v="6"/>
    <m/>
    <n v="0"/>
    <x v="4"/>
    <x v="5"/>
    <m/>
    <n v="0"/>
  </r>
  <r>
    <n v="282"/>
    <m/>
    <m/>
    <m/>
    <m/>
    <m/>
    <m/>
    <m/>
    <m/>
    <x v="6"/>
    <m/>
    <n v="0"/>
    <x v="4"/>
    <x v="5"/>
    <m/>
    <n v="0"/>
  </r>
  <r>
    <n v="283"/>
    <m/>
    <m/>
    <m/>
    <m/>
    <m/>
    <m/>
    <m/>
    <m/>
    <x v="6"/>
    <m/>
    <n v="0"/>
    <x v="4"/>
    <x v="5"/>
    <m/>
    <n v="0"/>
  </r>
  <r>
    <n v="284"/>
    <m/>
    <m/>
    <m/>
    <m/>
    <m/>
    <m/>
    <m/>
    <m/>
    <x v="6"/>
    <m/>
    <n v="0"/>
    <x v="4"/>
    <x v="5"/>
    <m/>
    <n v="0"/>
  </r>
  <r>
    <n v="285"/>
    <m/>
    <m/>
    <m/>
    <m/>
    <m/>
    <m/>
    <m/>
    <m/>
    <x v="6"/>
    <m/>
    <n v="0"/>
    <x v="4"/>
    <x v="5"/>
    <m/>
    <n v="0"/>
  </r>
  <r>
    <n v="286"/>
    <m/>
    <m/>
    <m/>
    <m/>
    <m/>
    <m/>
    <m/>
    <m/>
    <x v="6"/>
    <m/>
    <n v="0"/>
    <x v="4"/>
    <x v="5"/>
    <m/>
    <n v="0"/>
  </r>
  <r>
    <n v="287"/>
    <m/>
    <m/>
    <m/>
    <m/>
    <m/>
    <m/>
    <m/>
    <m/>
    <x v="6"/>
    <m/>
    <n v="0"/>
    <x v="4"/>
    <x v="5"/>
    <m/>
    <n v="0"/>
  </r>
  <r>
    <n v="288"/>
    <m/>
    <m/>
    <m/>
    <m/>
    <m/>
    <m/>
    <m/>
    <m/>
    <x v="6"/>
    <m/>
    <n v="0"/>
    <x v="4"/>
    <x v="5"/>
    <m/>
    <n v="0"/>
  </r>
  <r>
    <n v="289"/>
    <m/>
    <m/>
    <m/>
    <m/>
    <m/>
    <m/>
    <m/>
    <m/>
    <x v="6"/>
    <m/>
    <n v="0"/>
    <x v="4"/>
    <x v="5"/>
    <m/>
    <n v="0"/>
  </r>
  <r>
    <n v="290"/>
    <m/>
    <m/>
    <m/>
    <m/>
    <m/>
    <m/>
    <m/>
    <m/>
    <x v="6"/>
    <m/>
    <n v="0"/>
    <x v="4"/>
    <x v="5"/>
    <m/>
    <n v="0"/>
  </r>
  <r>
    <n v="291"/>
    <m/>
    <m/>
    <m/>
    <m/>
    <m/>
    <m/>
    <m/>
    <m/>
    <x v="6"/>
    <m/>
    <n v="0"/>
    <x v="4"/>
    <x v="5"/>
    <m/>
    <n v="0"/>
  </r>
  <r>
    <n v="292"/>
    <m/>
    <m/>
    <m/>
    <m/>
    <m/>
    <m/>
    <m/>
    <m/>
    <x v="6"/>
    <m/>
    <n v="0"/>
    <x v="4"/>
    <x v="5"/>
    <m/>
    <n v="0"/>
  </r>
  <r>
    <n v="293"/>
    <m/>
    <m/>
    <m/>
    <m/>
    <m/>
    <m/>
    <m/>
    <m/>
    <x v="6"/>
    <m/>
    <n v="0"/>
    <x v="4"/>
    <x v="5"/>
    <m/>
    <n v="0"/>
  </r>
  <r>
    <n v="294"/>
    <m/>
    <m/>
    <m/>
    <m/>
    <m/>
    <m/>
    <m/>
    <m/>
    <x v="6"/>
    <m/>
    <n v="0"/>
    <x v="4"/>
    <x v="5"/>
    <m/>
    <n v="0"/>
  </r>
  <r>
    <n v="295"/>
    <m/>
    <m/>
    <m/>
    <m/>
    <m/>
    <m/>
    <m/>
    <m/>
    <x v="6"/>
    <m/>
    <n v="0"/>
    <x v="4"/>
    <x v="5"/>
    <m/>
    <n v="0"/>
  </r>
  <r>
    <n v="296"/>
    <m/>
    <m/>
    <m/>
    <m/>
    <m/>
    <m/>
    <m/>
    <m/>
    <x v="6"/>
    <m/>
    <n v="0"/>
    <x v="4"/>
    <x v="5"/>
    <m/>
    <n v="0"/>
  </r>
  <r>
    <n v="297"/>
    <m/>
    <m/>
    <m/>
    <m/>
    <m/>
    <m/>
    <m/>
    <m/>
    <x v="6"/>
    <m/>
    <n v="0"/>
    <x v="4"/>
    <x v="5"/>
    <m/>
    <n v="0"/>
  </r>
  <r>
    <n v="298"/>
    <m/>
    <m/>
    <m/>
    <m/>
    <m/>
    <m/>
    <m/>
    <m/>
    <x v="6"/>
    <m/>
    <n v="0"/>
    <x v="4"/>
    <x v="5"/>
    <m/>
    <n v="0"/>
  </r>
  <r>
    <n v="299"/>
    <m/>
    <m/>
    <m/>
    <m/>
    <m/>
    <m/>
    <m/>
    <m/>
    <x v="6"/>
    <m/>
    <n v="0"/>
    <x v="4"/>
    <x v="5"/>
    <m/>
    <n v="0"/>
  </r>
  <r>
    <n v="300"/>
    <m/>
    <m/>
    <m/>
    <m/>
    <m/>
    <m/>
    <m/>
    <m/>
    <x v="6"/>
    <m/>
    <n v="0"/>
    <x v="4"/>
    <x v="5"/>
    <m/>
    <n v="0"/>
  </r>
  <r>
    <n v="301"/>
    <m/>
    <m/>
    <m/>
    <m/>
    <m/>
    <m/>
    <m/>
    <m/>
    <x v="6"/>
    <m/>
    <n v="0"/>
    <x v="4"/>
    <x v="5"/>
    <m/>
    <n v="0"/>
  </r>
  <r>
    <n v="302"/>
    <m/>
    <m/>
    <m/>
    <m/>
    <m/>
    <m/>
    <m/>
    <m/>
    <x v="6"/>
    <m/>
    <n v="0"/>
    <x v="4"/>
    <x v="5"/>
    <m/>
    <n v="0"/>
  </r>
  <r>
    <n v="303"/>
    <m/>
    <m/>
    <m/>
    <m/>
    <m/>
    <m/>
    <m/>
    <m/>
    <x v="6"/>
    <m/>
    <n v="0"/>
    <x v="4"/>
    <x v="5"/>
    <m/>
    <n v="0"/>
  </r>
  <r>
    <n v="304"/>
    <m/>
    <m/>
    <m/>
    <m/>
    <m/>
    <m/>
    <m/>
    <m/>
    <x v="6"/>
    <m/>
    <n v="0"/>
    <x v="4"/>
    <x v="5"/>
    <m/>
    <n v="0"/>
  </r>
  <r>
    <n v="305"/>
    <m/>
    <m/>
    <m/>
    <m/>
    <m/>
    <m/>
    <m/>
    <m/>
    <x v="6"/>
    <m/>
    <n v="0"/>
    <x v="4"/>
    <x v="5"/>
    <m/>
    <n v="0"/>
  </r>
  <r>
    <n v="306"/>
    <m/>
    <m/>
    <m/>
    <m/>
    <m/>
    <m/>
    <m/>
    <m/>
    <x v="6"/>
    <m/>
    <n v="0"/>
    <x v="4"/>
    <x v="5"/>
    <m/>
    <n v="0"/>
  </r>
  <r>
    <n v="307"/>
    <m/>
    <m/>
    <m/>
    <m/>
    <m/>
    <m/>
    <m/>
    <m/>
    <x v="6"/>
    <m/>
    <n v="0"/>
    <x v="4"/>
    <x v="5"/>
    <m/>
    <n v="0"/>
  </r>
  <r>
    <n v="308"/>
    <m/>
    <m/>
    <m/>
    <m/>
    <m/>
    <m/>
    <m/>
    <m/>
    <x v="6"/>
    <m/>
    <n v="0"/>
    <x v="4"/>
    <x v="5"/>
    <m/>
    <n v="0"/>
  </r>
  <r>
    <n v="309"/>
    <m/>
    <m/>
    <m/>
    <m/>
    <m/>
    <m/>
    <m/>
    <m/>
    <x v="6"/>
    <m/>
    <n v="0"/>
    <x v="4"/>
    <x v="5"/>
    <m/>
    <n v="0"/>
  </r>
  <r>
    <n v="310"/>
    <m/>
    <m/>
    <m/>
    <m/>
    <m/>
    <m/>
    <m/>
    <m/>
    <x v="6"/>
    <m/>
    <n v="0"/>
    <x v="4"/>
    <x v="5"/>
    <m/>
    <n v="0"/>
  </r>
  <r>
    <n v="311"/>
    <m/>
    <m/>
    <m/>
    <m/>
    <m/>
    <m/>
    <m/>
    <m/>
    <x v="6"/>
    <m/>
    <n v="0"/>
    <x v="4"/>
    <x v="5"/>
    <m/>
    <n v="0"/>
  </r>
  <r>
    <n v="312"/>
    <m/>
    <m/>
    <m/>
    <m/>
    <m/>
    <m/>
    <m/>
    <m/>
    <x v="6"/>
    <m/>
    <n v="0"/>
    <x v="4"/>
    <x v="5"/>
    <m/>
    <n v="0"/>
  </r>
  <r>
    <n v="313"/>
    <m/>
    <m/>
    <m/>
    <m/>
    <m/>
    <m/>
    <m/>
    <m/>
    <x v="6"/>
    <m/>
    <n v="0"/>
    <x v="4"/>
    <x v="5"/>
    <m/>
    <n v="0"/>
  </r>
  <r>
    <n v="314"/>
    <m/>
    <m/>
    <m/>
    <m/>
    <m/>
    <m/>
    <m/>
    <m/>
    <x v="6"/>
    <m/>
    <n v="0"/>
    <x v="4"/>
    <x v="5"/>
    <m/>
    <n v="0"/>
  </r>
  <r>
    <n v="315"/>
    <m/>
    <m/>
    <m/>
    <m/>
    <m/>
    <m/>
    <m/>
    <m/>
    <x v="6"/>
    <m/>
    <n v="0"/>
    <x v="4"/>
    <x v="5"/>
    <m/>
    <n v="0"/>
  </r>
  <r>
    <n v="316"/>
    <m/>
    <m/>
    <m/>
    <m/>
    <m/>
    <m/>
    <m/>
    <m/>
    <x v="6"/>
    <m/>
    <n v="0"/>
    <x v="4"/>
    <x v="5"/>
    <m/>
    <n v="0"/>
  </r>
  <r>
    <n v="317"/>
    <m/>
    <m/>
    <m/>
    <m/>
    <m/>
    <m/>
    <m/>
    <m/>
    <x v="6"/>
    <m/>
    <n v="0"/>
    <x v="4"/>
    <x v="5"/>
    <m/>
    <n v="0"/>
  </r>
  <r>
    <n v="318"/>
    <m/>
    <m/>
    <m/>
    <m/>
    <m/>
    <m/>
    <m/>
    <m/>
    <x v="6"/>
    <m/>
    <n v="0"/>
    <x v="4"/>
    <x v="5"/>
    <m/>
    <n v="0"/>
  </r>
  <r>
    <n v="319"/>
    <m/>
    <m/>
    <m/>
    <m/>
    <m/>
    <m/>
    <m/>
    <m/>
    <x v="6"/>
    <m/>
    <n v="0"/>
    <x v="4"/>
    <x v="5"/>
    <m/>
    <n v="0"/>
  </r>
  <r>
    <n v="320"/>
    <m/>
    <m/>
    <m/>
    <m/>
    <m/>
    <m/>
    <m/>
    <m/>
    <x v="6"/>
    <m/>
    <n v="0"/>
    <x v="4"/>
    <x v="5"/>
    <m/>
    <n v="0"/>
  </r>
  <r>
    <n v="321"/>
    <m/>
    <m/>
    <m/>
    <m/>
    <m/>
    <m/>
    <m/>
    <m/>
    <x v="6"/>
    <m/>
    <n v="0"/>
    <x v="4"/>
    <x v="5"/>
    <m/>
    <n v="0"/>
  </r>
  <r>
    <n v="322"/>
    <m/>
    <m/>
    <m/>
    <m/>
    <m/>
    <m/>
    <m/>
    <m/>
    <x v="6"/>
    <m/>
    <n v="0"/>
    <x v="4"/>
    <x v="5"/>
    <m/>
    <n v="0"/>
  </r>
  <r>
    <n v="323"/>
    <m/>
    <m/>
    <m/>
    <m/>
    <m/>
    <m/>
    <m/>
    <m/>
    <x v="6"/>
    <m/>
    <n v="0"/>
    <x v="4"/>
    <x v="5"/>
    <m/>
    <n v="0"/>
  </r>
  <r>
    <n v="324"/>
    <m/>
    <m/>
    <m/>
    <m/>
    <m/>
    <m/>
    <m/>
    <m/>
    <x v="6"/>
    <m/>
    <n v="0"/>
    <x v="4"/>
    <x v="5"/>
    <m/>
    <n v="0"/>
  </r>
  <r>
    <n v="325"/>
    <m/>
    <m/>
    <m/>
    <m/>
    <m/>
    <m/>
    <m/>
    <m/>
    <x v="6"/>
    <m/>
    <n v="0"/>
    <x v="4"/>
    <x v="5"/>
    <m/>
    <n v="0"/>
  </r>
  <r>
    <n v="326"/>
    <m/>
    <m/>
    <m/>
    <m/>
    <m/>
    <m/>
    <m/>
    <m/>
    <x v="6"/>
    <m/>
    <n v="0"/>
    <x v="4"/>
    <x v="5"/>
    <m/>
    <n v="0"/>
  </r>
  <r>
    <n v="327"/>
    <m/>
    <m/>
    <m/>
    <m/>
    <m/>
    <m/>
    <m/>
    <m/>
    <x v="6"/>
    <m/>
    <n v="0"/>
    <x v="4"/>
    <x v="5"/>
    <m/>
    <n v="0"/>
  </r>
  <r>
    <n v="328"/>
    <m/>
    <m/>
    <m/>
    <m/>
    <m/>
    <m/>
    <m/>
    <m/>
    <x v="6"/>
    <m/>
    <n v="0"/>
    <x v="4"/>
    <x v="5"/>
    <m/>
    <n v="0"/>
  </r>
  <r>
    <n v="329"/>
    <m/>
    <m/>
    <m/>
    <m/>
    <m/>
    <m/>
    <m/>
    <m/>
    <x v="6"/>
    <m/>
    <n v="0"/>
    <x v="4"/>
    <x v="5"/>
    <m/>
    <n v="0"/>
  </r>
  <r>
    <n v="330"/>
    <m/>
    <m/>
    <m/>
    <m/>
    <m/>
    <m/>
    <m/>
    <m/>
    <x v="6"/>
    <m/>
    <n v="0"/>
    <x v="4"/>
    <x v="5"/>
    <m/>
    <n v="0"/>
  </r>
  <r>
    <n v="331"/>
    <m/>
    <m/>
    <m/>
    <m/>
    <m/>
    <m/>
    <m/>
    <m/>
    <x v="6"/>
    <m/>
    <n v="0"/>
    <x v="4"/>
    <x v="5"/>
    <m/>
    <n v="0"/>
  </r>
  <r>
    <n v="332"/>
    <m/>
    <m/>
    <m/>
    <m/>
    <m/>
    <m/>
    <m/>
    <m/>
    <x v="6"/>
    <m/>
    <n v="0"/>
    <x v="4"/>
    <x v="5"/>
    <m/>
    <n v="0"/>
  </r>
  <r>
    <n v="333"/>
    <m/>
    <m/>
    <m/>
    <m/>
    <m/>
    <m/>
    <m/>
    <m/>
    <x v="6"/>
    <m/>
    <n v="0"/>
    <x v="4"/>
    <x v="5"/>
    <m/>
    <n v="0"/>
  </r>
  <r>
    <n v="334"/>
    <m/>
    <m/>
    <m/>
    <m/>
    <m/>
    <m/>
    <m/>
    <m/>
    <x v="6"/>
    <m/>
    <n v="0"/>
    <x v="4"/>
    <x v="5"/>
    <m/>
    <n v="0"/>
  </r>
  <r>
    <n v="335"/>
    <m/>
    <m/>
    <m/>
    <m/>
    <m/>
    <m/>
    <m/>
    <m/>
    <x v="6"/>
    <m/>
    <n v="0"/>
    <x v="4"/>
    <x v="5"/>
    <m/>
    <n v="0"/>
  </r>
  <r>
    <n v="336"/>
    <m/>
    <m/>
    <m/>
    <m/>
    <m/>
    <m/>
    <m/>
    <m/>
    <x v="6"/>
    <m/>
    <n v="0"/>
    <x v="4"/>
    <x v="5"/>
    <m/>
    <n v="0"/>
  </r>
  <r>
    <n v="337"/>
    <m/>
    <m/>
    <m/>
    <m/>
    <m/>
    <m/>
    <m/>
    <m/>
    <x v="6"/>
    <m/>
    <n v="0"/>
    <x v="4"/>
    <x v="5"/>
    <m/>
    <n v="0"/>
  </r>
  <r>
    <n v="338"/>
    <m/>
    <m/>
    <m/>
    <m/>
    <m/>
    <m/>
    <m/>
    <m/>
    <x v="6"/>
    <m/>
    <n v="0"/>
    <x v="4"/>
    <x v="5"/>
    <m/>
    <n v="0"/>
  </r>
  <r>
    <n v="339"/>
    <m/>
    <m/>
    <m/>
    <m/>
    <m/>
    <m/>
    <m/>
    <m/>
    <x v="6"/>
    <m/>
    <n v="0"/>
    <x v="4"/>
    <x v="5"/>
    <m/>
    <n v="0"/>
  </r>
  <r>
    <n v="340"/>
    <m/>
    <m/>
    <m/>
    <m/>
    <m/>
    <m/>
    <m/>
    <m/>
    <x v="6"/>
    <m/>
    <n v="0"/>
    <x v="4"/>
    <x v="5"/>
    <m/>
    <n v="0"/>
  </r>
  <r>
    <n v="341"/>
    <m/>
    <m/>
    <m/>
    <m/>
    <m/>
    <m/>
    <m/>
    <m/>
    <x v="6"/>
    <m/>
    <n v="0"/>
    <x v="4"/>
    <x v="5"/>
    <m/>
    <n v="0"/>
  </r>
  <r>
    <n v="342"/>
    <m/>
    <m/>
    <m/>
    <m/>
    <m/>
    <m/>
    <m/>
    <m/>
    <x v="6"/>
    <m/>
    <n v="0"/>
    <x v="4"/>
    <x v="5"/>
    <m/>
    <n v="0"/>
  </r>
  <r>
    <n v="343"/>
    <m/>
    <m/>
    <m/>
    <m/>
    <m/>
    <m/>
    <m/>
    <m/>
    <x v="6"/>
    <m/>
    <n v="0"/>
    <x v="4"/>
    <x v="5"/>
    <m/>
    <n v="0"/>
  </r>
  <r>
    <n v="344"/>
    <m/>
    <m/>
    <m/>
    <m/>
    <m/>
    <m/>
    <m/>
    <m/>
    <x v="6"/>
    <m/>
    <n v="0"/>
    <x v="4"/>
    <x v="5"/>
    <m/>
    <n v="0"/>
  </r>
  <r>
    <n v="345"/>
    <m/>
    <m/>
    <m/>
    <m/>
    <m/>
    <m/>
    <m/>
    <m/>
    <x v="6"/>
    <m/>
    <n v="0"/>
    <x v="4"/>
    <x v="5"/>
    <m/>
    <n v="0"/>
  </r>
  <r>
    <n v="346"/>
    <m/>
    <m/>
    <m/>
    <m/>
    <m/>
    <m/>
    <m/>
    <m/>
    <x v="6"/>
    <m/>
    <n v="0"/>
    <x v="4"/>
    <x v="5"/>
    <m/>
    <n v="0"/>
  </r>
  <r>
    <n v="347"/>
    <m/>
    <m/>
    <m/>
    <m/>
    <m/>
    <m/>
    <m/>
    <m/>
    <x v="6"/>
    <m/>
    <n v="0"/>
    <x v="4"/>
    <x v="5"/>
    <m/>
    <n v="0"/>
  </r>
  <r>
    <n v="348"/>
    <m/>
    <m/>
    <m/>
    <m/>
    <m/>
    <m/>
    <m/>
    <m/>
    <x v="6"/>
    <m/>
    <n v="0"/>
    <x v="4"/>
    <x v="5"/>
    <m/>
    <n v="0"/>
  </r>
  <r>
    <n v="349"/>
    <m/>
    <m/>
    <m/>
    <m/>
    <m/>
    <m/>
    <m/>
    <m/>
    <x v="6"/>
    <m/>
    <n v="0"/>
    <x v="4"/>
    <x v="5"/>
    <m/>
    <n v="0"/>
  </r>
  <r>
    <n v="350"/>
    <m/>
    <m/>
    <m/>
    <m/>
    <m/>
    <m/>
    <m/>
    <m/>
    <x v="6"/>
    <m/>
    <n v="0"/>
    <x v="4"/>
    <x v="5"/>
    <m/>
    <n v="0"/>
  </r>
  <r>
    <n v="351"/>
    <m/>
    <m/>
    <m/>
    <m/>
    <m/>
    <m/>
    <m/>
    <m/>
    <x v="6"/>
    <m/>
    <n v="0"/>
    <x v="4"/>
    <x v="5"/>
    <m/>
    <n v="0"/>
  </r>
  <r>
    <n v="352"/>
    <m/>
    <m/>
    <m/>
    <m/>
    <m/>
    <m/>
    <m/>
    <m/>
    <x v="6"/>
    <m/>
    <n v="0"/>
    <x v="4"/>
    <x v="5"/>
    <m/>
    <n v="0"/>
  </r>
  <r>
    <n v="353"/>
    <m/>
    <m/>
    <m/>
    <m/>
    <m/>
    <m/>
    <m/>
    <m/>
    <x v="6"/>
    <m/>
    <n v="0"/>
    <x v="4"/>
    <x v="5"/>
    <m/>
    <n v="0"/>
  </r>
  <r>
    <n v="354"/>
    <m/>
    <m/>
    <m/>
    <m/>
    <m/>
    <m/>
    <m/>
    <m/>
    <x v="6"/>
    <m/>
    <n v="0"/>
    <x v="4"/>
    <x v="5"/>
    <m/>
    <n v="0"/>
  </r>
  <r>
    <n v="355"/>
    <m/>
    <m/>
    <m/>
    <m/>
    <m/>
    <m/>
    <m/>
    <m/>
    <x v="6"/>
    <m/>
    <n v="0"/>
    <x v="4"/>
    <x v="5"/>
    <m/>
    <n v="0"/>
  </r>
  <r>
    <n v="356"/>
    <m/>
    <m/>
    <m/>
    <m/>
    <m/>
    <m/>
    <m/>
    <m/>
    <x v="6"/>
    <m/>
    <n v="0"/>
    <x v="4"/>
    <x v="5"/>
    <m/>
    <n v="0"/>
  </r>
  <r>
    <n v="357"/>
    <m/>
    <m/>
    <m/>
    <m/>
    <m/>
    <m/>
    <m/>
    <m/>
    <x v="6"/>
    <m/>
    <n v="0"/>
    <x v="4"/>
    <x v="5"/>
    <m/>
    <n v="0"/>
  </r>
  <r>
    <n v="358"/>
    <m/>
    <m/>
    <m/>
    <m/>
    <m/>
    <m/>
    <m/>
    <m/>
    <x v="6"/>
    <m/>
    <n v="0"/>
    <x v="4"/>
    <x v="5"/>
    <m/>
    <n v="0"/>
  </r>
  <r>
    <n v="359"/>
    <m/>
    <m/>
    <m/>
    <m/>
    <m/>
    <m/>
    <m/>
    <m/>
    <x v="6"/>
    <m/>
    <n v="0"/>
    <x v="4"/>
    <x v="5"/>
    <m/>
    <n v="0"/>
  </r>
  <r>
    <n v="360"/>
    <m/>
    <m/>
    <m/>
    <m/>
    <m/>
    <m/>
    <m/>
    <m/>
    <x v="6"/>
    <m/>
    <n v="0"/>
    <x v="4"/>
    <x v="5"/>
    <m/>
    <n v="0"/>
  </r>
  <r>
    <n v="361"/>
    <m/>
    <m/>
    <m/>
    <m/>
    <m/>
    <m/>
    <m/>
    <m/>
    <x v="6"/>
    <m/>
    <n v="0"/>
    <x v="4"/>
    <x v="5"/>
    <m/>
    <n v="0"/>
  </r>
  <r>
    <n v="362"/>
    <m/>
    <m/>
    <m/>
    <m/>
    <m/>
    <m/>
    <m/>
    <m/>
    <x v="6"/>
    <m/>
    <n v="0"/>
    <x v="4"/>
    <x v="5"/>
    <m/>
    <n v="0"/>
  </r>
  <r>
    <n v="363"/>
    <m/>
    <m/>
    <m/>
    <m/>
    <m/>
    <m/>
    <m/>
    <m/>
    <x v="6"/>
    <m/>
    <n v="0"/>
    <x v="4"/>
    <x v="5"/>
    <m/>
    <n v="0"/>
  </r>
  <r>
    <n v="364"/>
    <m/>
    <m/>
    <m/>
    <m/>
    <m/>
    <m/>
    <m/>
    <m/>
    <x v="6"/>
    <m/>
    <n v="0"/>
    <x v="4"/>
    <x v="5"/>
    <m/>
    <n v="0"/>
  </r>
  <r>
    <n v="365"/>
    <m/>
    <m/>
    <m/>
    <m/>
    <m/>
    <m/>
    <m/>
    <m/>
    <x v="6"/>
    <m/>
    <n v="0"/>
    <x v="4"/>
    <x v="5"/>
    <m/>
    <n v="0"/>
  </r>
  <r>
    <n v="366"/>
    <m/>
    <m/>
    <m/>
    <m/>
    <m/>
    <m/>
    <m/>
    <m/>
    <x v="6"/>
    <m/>
    <n v="0"/>
    <x v="4"/>
    <x v="5"/>
    <m/>
    <n v="0"/>
  </r>
  <r>
    <n v="367"/>
    <m/>
    <m/>
    <m/>
    <m/>
    <m/>
    <m/>
    <m/>
    <m/>
    <x v="6"/>
    <m/>
    <n v="0"/>
    <x v="4"/>
    <x v="5"/>
    <m/>
    <n v="0"/>
  </r>
  <r>
    <n v="368"/>
    <m/>
    <m/>
    <m/>
    <m/>
    <m/>
    <m/>
    <m/>
    <m/>
    <x v="6"/>
    <m/>
    <n v="0"/>
    <x v="4"/>
    <x v="5"/>
    <m/>
    <n v="0"/>
  </r>
  <r>
    <n v="369"/>
    <m/>
    <m/>
    <m/>
    <m/>
    <m/>
    <m/>
    <m/>
    <m/>
    <x v="6"/>
    <m/>
    <n v="0"/>
    <x v="4"/>
    <x v="5"/>
    <m/>
    <n v="0"/>
  </r>
  <r>
    <n v="370"/>
    <m/>
    <m/>
    <m/>
    <m/>
    <m/>
    <m/>
    <m/>
    <m/>
    <x v="6"/>
    <m/>
    <n v="0"/>
    <x v="4"/>
    <x v="5"/>
    <m/>
    <n v="0"/>
  </r>
  <r>
    <n v="371"/>
    <m/>
    <m/>
    <m/>
    <m/>
    <m/>
    <m/>
    <m/>
    <m/>
    <x v="6"/>
    <m/>
    <n v="0"/>
    <x v="4"/>
    <x v="5"/>
    <m/>
    <n v="0"/>
  </r>
  <r>
    <n v="372"/>
    <m/>
    <m/>
    <m/>
    <m/>
    <m/>
    <m/>
    <m/>
    <m/>
    <x v="6"/>
    <m/>
    <n v="0"/>
    <x v="4"/>
    <x v="5"/>
    <m/>
    <n v="0"/>
  </r>
  <r>
    <n v="373"/>
    <m/>
    <m/>
    <m/>
    <m/>
    <m/>
    <m/>
    <m/>
    <m/>
    <x v="6"/>
    <m/>
    <n v="0"/>
    <x v="4"/>
    <x v="5"/>
    <m/>
    <n v="0"/>
  </r>
  <r>
    <n v="374"/>
    <m/>
    <m/>
    <m/>
    <m/>
    <m/>
    <m/>
    <m/>
    <m/>
    <x v="6"/>
    <m/>
    <n v="0"/>
    <x v="4"/>
    <x v="5"/>
    <m/>
    <n v="0"/>
  </r>
  <r>
    <n v="375"/>
    <m/>
    <m/>
    <m/>
    <m/>
    <m/>
    <m/>
    <m/>
    <m/>
    <x v="6"/>
    <m/>
    <n v="0"/>
    <x v="4"/>
    <x v="5"/>
    <m/>
    <n v="0"/>
  </r>
  <r>
    <n v="376"/>
    <m/>
    <m/>
    <m/>
    <m/>
    <m/>
    <m/>
    <m/>
    <m/>
    <x v="6"/>
    <m/>
    <n v="0"/>
    <x v="4"/>
    <x v="5"/>
    <m/>
    <n v="0"/>
  </r>
  <r>
    <n v="377"/>
    <m/>
    <m/>
    <m/>
    <m/>
    <m/>
    <m/>
    <m/>
    <m/>
    <x v="6"/>
    <m/>
    <n v="0"/>
    <x v="4"/>
    <x v="5"/>
    <m/>
    <n v="0"/>
  </r>
  <r>
    <n v="378"/>
    <m/>
    <m/>
    <m/>
    <m/>
    <m/>
    <m/>
    <m/>
    <m/>
    <x v="6"/>
    <m/>
    <n v="0"/>
    <x v="4"/>
    <x v="5"/>
    <m/>
    <n v="0"/>
  </r>
  <r>
    <n v="379"/>
    <m/>
    <m/>
    <m/>
    <m/>
    <m/>
    <m/>
    <m/>
    <m/>
    <x v="6"/>
    <m/>
    <n v="0"/>
    <x v="4"/>
    <x v="5"/>
    <m/>
    <n v="0"/>
  </r>
  <r>
    <n v="380"/>
    <m/>
    <m/>
    <m/>
    <m/>
    <m/>
    <m/>
    <m/>
    <m/>
    <x v="6"/>
    <m/>
    <n v="0"/>
    <x v="4"/>
    <x v="5"/>
    <m/>
    <n v="0"/>
  </r>
  <r>
    <n v="381"/>
    <m/>
    <m/>
    <m/>
    <m/>
    <m/>
    <m/>
    <m/>
    <m/>
    <x v="6"/>
    <m/>
    <n v="0"/>
    <x v="4"/>
    <x v="5"/>
    <m/>
    <n v="0"/>
  </r>
  <r>
    <n v="382"/>
    <m/>
    <m/>
    <m/>
    <m/>
    <m/>
    <m/>
    <m/>
    <m/>
    <x v="6"/>
    <m/>
    <n v="0"/>
    <x v="4"/>
    <x v="5"/>
    <m/>
    <n v="0"/>
  </r>
  <r>
    <n v="383"/>
    <m/>
    <m/>
    <m/>
    <m/>
    <m/>
    <m/>
    <m/>
    <m/>
    <x v="6"/>
    <m/>
    <n v="0"/>
    <x v="4"/>
    <x v="5"/>
    <m/>
    <n v="0"/>
  </r>
  <r>
    <n v="384"/>
    <m/>
    <m/>
    <m/>
    <m/>
    <m/>
    <m/>
    <m/>
    <m/>
    <x v="6"/>
    <m/>
    <n v="0"/>
    <x v="4"/>
    <x v="5"/>
    <m/>
    <n v="0"/>
  </r>
  <r>
    <n v="385"/>
    <m/>
    <m/>
    <m/>
    <m/>
    <m/>
    <m/>
    <m/>
    <m/>
    <x v="6"/>
    <m/>
    <n v="0"/>
    <x v="4"/>
    <x v="5"/>
    <m/>
    <n v="0"/>
  </r>
  <r>
    <n v="386"/>
    <m/>
    <m/>
    <m/>
    <m/>
    <m/>
    <m/>
    <m/>
    <m/>
    <x v="6"/>
    <m/>
    <n v="0"/>
    <x v="4"/>
    <x v="5"/>
    <m/>
    <n v="0"/>
  </r>
  <r>
    <n v="387"/>
    <m/>
    <m/>
    <m/>
    <m/>
    <m/>
    <m/>
    <m/>
    <m/>
    <x v="6"/>
    <m/>
    <n v="0"/>
    <x v="4"/>
    <x v="5"/>
    <m/>
    <n v="0"/>
  </r>
  <r>
    <n v="388"/>
    <m/>
    <m/>
    <m/>
    <m/>
    <m/>
    <m/>
    <m/>
    <m/>
    <x v="6"/>
    <m/>
    <n v="0"/>
    <x v="4"/>
    <x v="5"/>
    <m/>
    <n v="0"/>
  </r>
  <r>
    <n v="389"/>
    <m/>
    <m/>
    <m/>
    <m/>
    <m/>
    <m/>
    <m/>
    <m/>
    <x v="6"/>
    <m/>
    <n v="0"/>
    <x v="4"/>
    <x v="5"/>
    <m/>
    <n v="0"/>
  </r>
  <r>
    <n v="390"/>
    <m/>
    <m/>
    <m/>
    <m/>
    <m/>
    <m/>
    <m/>
    <m/>
    <x v="6"/>
    <m/>
    <n v="0"/>
    <x v="4"/>
    <x v="5"/>
    <m/>
    <n v="0"/>
  </r>
  <r>
    <n v="391"/>
    <m/>
    <m/>
    <m/>
    <m/>
    <m/>
    <m/>
    <m/>
    <m/>
    <x v="6"/>
    <m/>
    <n v="0"/>
    <x v="4"/>
    <x v="5"/>
    <m/>
    <n v="0"/>
  </r>
  <r>
    <n v="392"/>
    <m/>
    <m/>
    <m/>
    <m/>
    <m/>
    <m/>
    <m/>
    <m/>
    <x v="6"/>
    <m/>
    <n v="0"/>
    <x v="4"/>
    <x v="5"/>
    <m/>
    <n v="0"/>
  </r>
  <r>
    <n v="393"/>
    <m/>
    <m/>
    <m/>
    <m/>
    <m/>
    <m/>
    <m/>
    <m/>
    <x v="6"/>
    <m/>
    <n v="0"/>
    <x v="4"/>
    <x v="5"/>
    <m/>
    <n v="0"/>
  </r>
  <r>
    <n v="394"/>
    <m/>
    <m/>
    <m/>
    <m/>
    <m/>
    <m/>
    <m/>
    <m/>
    <x v="6"/>
    <m/>
    <n v="0"/>
    <x v="4"/>
    <x v="5"/>
    <m/>
    <n v="0"/>
  </r>
  <r>
    <n v="395"/>
    <m/>
    <m/>
    <m/>
    <m/>
    <m/>
    <m/>
    <m/>
    <m/>
    <x v="6"/>
    <m/>
    <n v="0"/>
    <x v="4"/>
    <x v="5"/>
    <m/>
    <n v="0"/>
  </r>
  <r>
    <n v="396"/>
    <m/>
    <m/>
    <m/>
    <m/>
    <m/>
    <m/>
    <m/>
    <m/>
    <x v="6"/>
    <m/>
    <n v="0"/>
    <x v="4"/>
    <x v="5"/>
    <m/>
    <n v="0"/>
  </r>
  <r>
    <n v="397"/>
    <m/>
    <m/>
    <m/>
    <m/>
    <m/>
    <m/>
    <m/>
    <m/>
    <x v="6"/>
    <m/>
    <n v="0"/>
    <x v="4"/>
    <x v="5"/>
    <m/>
    <n v="0"/>
  </r>
  <r>
    <n v="398"/>
    <m/>
    <m/>
    <m/>
    <m/>
    <m/>
    <m/>
    <m/>
    <m/>
    <x v="6"/>
    <m/>
    <n v="0"/>
    <x v="4"/>
    <x v="5"/>
    <m/>
    <n v="0"/>
  </r>
  <r>
    <n v="399"/>
    <m/>
    <m/>
    <m/>
    <m/>
    <m/>
    <m/>
    <m/>
    <m/>
    <x v="6"/>
    <m/>
    <n v="0"/>
    <x v="4"/>
    <x v="5"/>
    <m/>
    <n v="0"/>
  </r>
  <r>
    <n v="400"/>
    <m/>
    <m/>
    <m/>
    <m/>
    <m/>
    <m/>
    <m/>
    <m/>
    <x v="6"/>
    <m/>
    <n v="0"/>
    <x v="4"/>
    <x v="5"/>
    <m/>
    <n v="0"/>
  </r>
  <r>
    <n v="401"/>
    <m/>
    <m/>
    <m/>
    <m/>
    <m/>
    <m/>
    <m/>
    <m/>
    <x v="6"/>
    <m/>
    <n v="0"/>
    <x v="4"/>
    <x v="5"/>
    <m/>
    <n v="0"/>
  </r>
  <r>
    <n v="402"/>
    <m/>
    <m/>
    <m/>
    <m/>
    <m/>
    <m/>
    <m/>
    <m/>
    <x v="6"/>
    <m/>
    <n v="0"/>
    <x v="4"/>
    <x v="5"/>
    <m/>
    <n v="0"/>
  </r>
  <r>
    <n v="403"/>
    <m/>
    <m/>
    <m/>
    <m/>
    <m/>
    <m/>
    <m/>
    <m/>
    <x v="6"/>
    <m/>
    <n v="0"/>
    <x v="4"/>
    <x v="5"/>
    <m/>
    <n v="0"/>
  </r>
  <r>
    <n v="404"/>
    <m/>
    <m/>
    <m/>
    <m/>
    <m/>
    <m/>
    <m/>
    <m/>
    <x v="6"/>
    <m/>
    <n v="0"/>
    <x v="4"/>
    <x v="5"/>
    <m/>
    <n v="0"/>
  </r>
  <r>
    <n v="405"/>
    <m/>
    <m/>
    <m/>
    <m/>
    <m/>
    <m/>
    <m/>
    <m/>
    <x v="6"/>
    <m/>
    <n v="0"/>
    <x v="4"/>
    <x v="5"/>
    <m/>
    <n v="0"/>
  </r>
  <r>
    <n v="406"/>
    <m/>
    <m/>
    <m/>
    <m/>
    <m/>
    <m/>
    <m/>
    <m/>
    <x v="6"/>
    <m/>
    <n v="0"/>
    <x v="4"/>
    <x v="5"/>
    <m/>
    <n v="0"/>
  </r>
  <r>
    <n v="407"/>
    <m/>
    <m/>
    <m/>
    <m/>
    <m/>
    <m/>
    <m/>
    <m/>
    <x v="6"/>
    <m/>
    <n v="0"/>
    <x v="4"/>
    <x v="5"/>
    <m/>
    <n v="0"/>
  </r>
  <r>
    <n v="408"/>
    <m/>
    <m/>
    <m/>
    <m/>
    <m/>
    <m/>
    <m/>
    <m/>
    <x v="6"/>
    <m/>
    <n v="0"/>
    <x v="4"/>
    <x v="5"/>
    <m/>
    <n v="0"/>
  </r>
  <r>
    <n v="409"/>
    <m/>
    <m/>
    <m/>
    <m/>
    <m/>
    <m/>
    <m/>
    <m/>
    <x v="6"/>
    <m/>
    <n v="0"/>
    <x v="4"/>
    <x v="5"/>
    <m/>
    <n v="0"/>
  </r>
  <r>
    <n v="410"/>
    <m/>
    <m/>
    <m/>
    <m/>
    <m/>
    <m/>
    <m/>
    <m/>
    <x v="6"/>
    <m/>
    <n v="0"/>
    <x v="4"/>
    <x v="5"/>
    <m/>
    <n v="0"/>
  </r>
  <r>
    <n v="411"/>
    <m/>
    <m/>
    <m/>
    <m/>
    <m/>
    <m/>
    <m/>
    <m/>
    <x v="6"/>
    <m/>
    <n v="0"/>
    <x v="4"/>
    <x v="5"/>
    <m/>
    <n v="0"/>
  </r>
  <r>
    <n v="412"/>
    <m/>
    <m/>
    <m/>
    <m/>
    <m/>
    <m/>
    <m/>
    <m/>
    <x v="6"/>
    <m/>
    <n v="0"/>
    <x v="4"/>
    <x v="5"/>
    <m/>
    <n v="0"/>
  </r>
  <r>
    <n v="413"/>
    <m/>
    <m/>
    <m/>
    <m/>
    <m/>
    <m/>
    <m/>
    <m/>
    <x v="6"/>
    <m/>
    <n v="0"/>
    <x v="4"/>
    <x v="5"/>
    <m/>
    <n v="0"/>
  </r>
  <r>
    <n v="414"/>
    <m/>
    <m/>
    <m/>
    <m/>
    <m/>
    <m/>
    <m/>
    <m/>
    <x v="6"/>
    <m/>
    <n v="0"/>
    <x v="4"/>
    <x v="5"/>
    <m/>
    <n v="0"/>
  </r>
  <r>
    <n v="415"/>
    <m/>
    <m/>
    <m/>
    <m/>
    <m/>
    <m/>
    <m/>
    <m/>
    <x v="6"/>
    <m/>
    <n v="0"/>
    <x v="4"/>
    <x v="5"/>
    <m/>
    <n v="0"/>
  </r>
  <r>
    <n v="416"/>
    <m/>
    <m/>
    <m/>
    <m/>
    <m/>
    <m/>
    <m/>
    <m/>
    <x v="6"/>
    <m/>
    <n v="0"/>
    <x v="4"/>
    <x v="5"/>
    <m/>
    <n v="0"/>
  </r>
  <r>
    <n v="417"/>
    <m/>
    <m/>
    <m/>
    <m/>
    <m/>
    <m/>
    <m/>
    <m/>
    <x v="6"/>
    <m/>
    <n v="0"/>
    <x v="4"/>
    <x v="5"/>
    <m/>
    <n v="0"/>
  </r>
  <r>
    <n v="418"/>
    <m/>
    <m/>
    <m/>
    <m/>
    <m/>
    <m/>
    <m/>
    <m/>
    <x v="6"/>
    <m/>
    <n v="0"/>
    <x v="4"/>
    <x v="5"/>
    <m/>
    <n v="0"/>
  </r>
  <r>
    <n v="419"/>
    <m/>
    <m/>
    <m/>
    <m/>
    <m/>
    <m/>
    <m/>
    <m/>
    <x v="6"/>
    <m/>
    <n v="0"/>
    <x v="4"/>
    <x v="5"/>
    <m/>
    <n v="0"/>
  </r>
  <r>
    <n v="420"/>
    <m/>
    <m/>
    <m/>
    <m/>
    <m/>
    <m/>
    <m/>
    <m/>
    <x v="6"/>
    <m/>
    <n v="0"/>
    <x v="4"/>
    <x v="5"/>
    <m/>
    <n v="0"/>
  </r>
  <r>
    <n v="421"/>
    <m/>
    <m/>
    <m/>
    <m/>
    <m/>
    <m/>
    <m/>
    <m/>
    <x v="6"/>
    <m/>
    <n v="0"/>
    <x v="4"/>
    <x v="5"/>
    <m/>
    <n v="0"/>
  </r>
  <r>
    <n v="422"/>
    <m/>
    <m/>
    <m/>
    <m/>
    <m/>
    <m/>
    <m/>
    <m/>
    <x v="6"/>
    <m/>
    <n v="0"/>
    <x v="4"/>
    <x v="5"/>
    <m/>
    <n v="0"/>
  </r>
  <r>
    <n v="423"/>
    <m/>
    <m/>
    <m/>
    <m/>
    <m/>
    <m/>
    <m/>
    <m/>
    <x v="6"/>
    <m/>
    <n v="0"/>
    <x v="4"/>
    <x v="5"/>
    <m/>
    <n v="0"/>
  </r>
  <r>
    <n v="424"/>
    <m/>
    <m/>
    <m/>
    <m/>
    <m/>
    <m/>
    <m/>
    <m/>
    <x v="6"/>
    <m/>
    <n v="0"/>
    <x v="4"/>
    <x v="5"/>
    <m/>
    <n v="0"/>
  </r>
  <r>
    <n v="425"/>
    <m/>
    <m/>
    <m/>
    <m/>
    <m/>
    <m/>
    <m/>
    <m/>
    <x v="6"/>
    <m/>
    <n v="0"/>
    <x v="4"/>
    <x v="5"/>
    <m/>
    <n v="0"/>
  </r>
  <r>
    <n v="426"/>
    <m/>
    <m/>
    <m/>
    <m/>
    <m/>
    <m/>
    <m/>
    <m/>
    <x v="6"/>
    <m/>
    <n v="0"/>
    <x v="4"/>
    <x v="5"/>
    <m/>
    <n v="0"/>
  </r>
  <r>
    <n v="427"/>
    <m/>
    <m/>
    <m/>
    <m/>
    <m/>
    <m/>
    <m/>
    <m/>
    <x v="6"/>
    <m/>
    <n v="0"/>
    <x v="4"/>
    <x v="5"/>
    <m/>
    <n v="0"/>
  </r>
  <r>
    <n v="428"/>
    <m/>
    <m/>
    <m/>
    <m/>
    <m/>
    <m/>
    <m/>
    <m/>
    <x v="6"/>
    <m/>
    <n v="0"/>
    <x v="4"/>
    <x v="5"/>
    <m/>
    <n v="0"/>
  </r>
  <r>
    <n v="429"/>
    <m/>
    <m/>
    <m/>
    <m/>
    <m/>
    <m/>
    <m/>
    <m/>
    <x v="6"/>
    <m/>
    <n v="0"/>
    <x v="4"/>
    <x v="5"/>
    <m/>
    <n v="0"/>
  </r>
  <r>
    <n v="430"/>
    <m/>
    <m/>
    <m/>
    <m/>
    <m/>
    <m/>
    <m/>
    <m/>
    <x v="6"/>
    <m/>
    <n v="0"/>
    <x v="4"/>
    <x v="5"/>
    <m/>
    <n v="0"/>
  </r>
  <r>
    <n v="431"/>
    <m/>
    <m/>
    <m/>
    <m/>
    <m/>
    <m/>
    <m/>
    <m/>
    <x v="6"/>
    <m/>
    <n v="0"/>
    <x v="4"/>
    <x v="5"/>
    <m/>
    <n v="0"/>
  </r>
  <r>
    <n v="432"/>
    <m/>
    <m/>
    <m/>
    <m/>
    <m/>
    <m/>
    <m/>
    <m/>
    <x v="6"/>
    <m/>
    <n v="0"/>
    <x v="4"/>
    <x v="5"/>
    <m/>
    <n v="0"/>
  </r>
  <r>
    <n v="433"/>
    <m/>
    <m/>
    <m/>
    <m/>
    <m/>
    <m/>
    <m/>
    <m/>
    <x v="6"/>
    <m/>
    <n v="0"/>
    <x v="4"/>
    <x v="5"/>
    <m/>
    <n v="0"/>
  </r>
  <r>
    <n v="434"/>
    <m/>
    <m/>
    <m/>
    <m/>
    <m/>
    <m/>
    <m/>
    <m/>
    <x v="6"/>
    <m/>
    <n v="0"/>
    <x v="4"/>
    <x v="5"/>
    <m/>
    <n v="0"/>
  </r>
  <r>
    <n v="435"/>
    <m/>
    <m/>
    <m/>
    <m/>
    <m/>
    <m/>
    <m/>
    <m/>
    <x v="6"/>
    <m/>
    <n v="0"/>
    <x v="4"/>
    <x v="5"/>
    <m/>
    <n v="0"/>
  </r>
  <r>
    <n v="436"/>
    <m/>
    <m/>
    <m/>
    <m/>
    <m/>
    <m/>
    <m/>
    <m/>
    <x v="6"/>
    <m/>
    <n v="0"/>
    <x v="4"/>
    <x v="5"/>
    <m/>
    <n v="0"/>
  </r>
  <r>
    <n v="437"/>
    <m/>
    <m/>
    <m/>
    <m/>
    <m/>
    <m/>
    <m/>
    <m/>
    <x v="6"/>
    <m/>
    <n v="0"/>
    <x v="4"/>
    <x v="5"/>
    <m/>
    <n v="0"/>
  </r>
  <r>
    <n v="438"/>
    <m/>
    <m/>
    <m/>
    <m/>
    <m/>
    <m/>
    <m/>
    <m/>
    <x v="6"/>
    <m/>
    <n v="0"/>
    <x v="4"/>
    <x v="5"/>
    <m/>
    <n v="0"/>
  </r>
  <r>
    <n v="439"/>
    <m/>
    <m/>
    <m/>
    <m/>
    <m/>
    <m/>
    <m/>
    <m/>
    <x v="6"/>
    <m/>
    <n v="0"/>
    <x v="4"/>
    <x v="5"/>
    <m/>
    <n v="0"/>
  </r>
  <r>
    <n v="440"/>
    <m/>
    <m/>
    <m/>
    <m/>
    <m/>
    <m/>
    <m/>
    <m/>
    <x v="6"/>
    <m/>
    <n v="0"/>
    <x v="4"/>
    <x v="5"/>
    <m/>
    <n v="0"/>
  </r>
  <r>
    <n v="441"/>
    <m/>
    <m/>
    <m/>
    <m/>
    <m/>
    <m/>
    <m/>
    <m/>
    <x v="6"/>
    <m/>
    <n v="0"/>
    <x v="4"/>
    <x v="5"/>
    <m/>
    <n v="0"/>
  </r>
  <r>
    <n v="442"/>
    <m/>
    <m/>
    <m/>
    <m/>
    <m/>
    <m/>
    <m/>
    <m/>
    <x v="6"/>
    <m/>
    <n v="0"/>
    <x v="4"/>
    <x v="5"/>
    <m/>
    <n v="0"/>
  </r>
  <r>
    <n v="443"/>
    <m/>
    <m/>
    <m/>
    <m/>
    <m/>
    <m/>
    <m/>
    <m/>
    <x v="6"/>
    <m/>
    <n v="0"/>
    <x v="4"/>
    <x v="5"/>
    <m/>
    <n v="0"/>
  </r>
  <r>
    <n v="444"/>
    <m/>
    <m/>
    <m/>
    <m/>
    <m/>
    <m/>
    <m/>
    <m/>
    <x v="6"/>
    <m/>
    <n v="0"/>
    <x v="4"/>
    <x v="5"/>
    <m/>
    <n v="0"/>
  </r>
  <r>
    <n v="445"/>
    <m/>
    <m/>
    <m/>
    <m/>
    <m/>
    <m/>
    <m/>
    <m/>
    <x v="6"/>
    <m/>
    <n v="0"/>
    <x v="4"/>
    <x v="5"/>
    <m/>
    <n v="0"/>
  </r>
  <r>
    <n v="446"/>
    <m/>
    <m/>
    <m/>
    <m/>
    <m/>
    <m/>
    <m/>
    <m/>
    <x v="6"/>
    <m/>
    <n v="0"/>
    <x v="4"/>
    <x v="5"/>
    <m/>
    <n v="0"/>
  </r>
  <r>
    <n v="447"/>
    <m/>
    <m/>
    <m/>
    <m/>
    <m/>
    <m/>
    <m/>
    <m/>
    <x v="6"/>
    <m/>
    <n v="0"/>
    <x v="4"/>
    <x v="5"/>
    <m/>
    <n v="0"/>
  </r>
  <r>
    <n v="448"/>
    <m/>
    <m/>
    <m/>
    <m/>
    <m/>
    <m/>
    <m/>
    <m/>
    <x v="6"/>
    <m/>
    <n v="0"/>
    <x v="4"/>
    <x v="5"/>
    <m/>
    <n v="0"/>
  </r>
  <r>
    <n v="449"/>
    <m/>
    <m/>
    <m/>
    <m/>
    <m/>
    <m/>
    <m/>
    <m/>
    <x v="6"/>
    <m/>
    <n v="0"/>
    <x v="4"/>
    <x v="5"/>
    <m/>
    <n v="0"/>
  </r>
  <r>
    <n v="450"/>
    <m/>
    <m/>
    <m/>
    <m/>
    <m/>
    <m/>
    <m/>
    <m/>
    <x v="6"/>
    <m/>
    <n v="0"/>
    <x v="4"/>
    <x v="5"/>
    <m/>
    <n v="0"/>
  </r>
  <r>
    <n v="451"/>
    <m/>
    <m/>
    <m/>
    <m/>
    <m/>
    <m/>
    <m/>
    <m/>
    <x v="6"/>
    <m/>
    <n v="0"/>
    <x v="4"/>
    <x v="5"/>
    <m/>
    <n v="0"/>
  </r>
  <r>
    <n v="452"/>
    <m/>
    <m/>
    <m/>
    <m/>
    <m/>
    <m/>
    <m/>
    <m/>
    <x v="6"/>
    <m/>
    <n v="0"/>
    <x v="4"/>
    <x v="5"/>
    <m/>
    <n v="0"/>
  </r>
  <r>
    <n v="453"/>
    <m/>
    <m/>
    <m/>
    <m/>
    <m/>
    <m/>
    <m/>
    <m/>
    <x v="6"/>
    <m/>
    <n v="0"/>
    <x v="4"/>
    <x v="5"/>
    <m/>
    <n v="0"/>
  </r>
  <r>
    <n v="454"/>
    <m/>
    <m/>
    <m/>
    <m/>
    <m/>
    <m/>
    <m/>
    <m/>
    <x v="6"/>
    <m/>
    <n v="0"/>
    <x v="4"/>
    <x v="5"/>
    <m/>
    <n v="0"/>
  </r>
  <r>
    <n v="455"/>
    <m/>
    <m/>
    <m/>
    <m/>
    <m/>
    <m/>
    <m/>
    <m/>
    <x v="6"/>
    <m/>
    <n v="0"/>
    <x v="4"/>
    <x v="5"/>
    <m/>
    <n v="0"/>
  </r>
  <r>
    <n v="456"/>
    <m/>
    <m/>
    <m/>
    <m/>
    <m/>
    <m/>
    <m/>
    <m/>
    <x v="6"/>
    <m/>
    <n v="0"/>
    <x v="4"/>
    <x v="5"/>
    <m/>
    <n v="0"/>
  </r>
  <r>
    <n v="457"/>
    <m/>
    <m/>
    <m/>
    <m/>
    <m/>
    <m/>
    <m/>
    <m/>
    <x v="6"/>
    <m/>
    <n v="0"/>
    <x v="4"/>
    <x v="5"/>
    <m/>
    <n v="0"/>
  </r>
  <r>
    <n v="458"/>
    <m/>
    <m/>
    <m/>
    <m/>
    <m/>
    <m/>
    <m/>
    <m/>
    <x v="6"/>
    <m/>
    <n v="0"/>
    <x v="4"/>
    <x v="5"/>
    <m/>
    <n v="0"/>
  </r>
  <r>
    <n v="459"/>
    <m/>
    <m/>
    <m/>
    <m/>
    <m/>
    <m/>
    <m/>
    <m/>
    <x v="6"/>
    <m/>
    <n v="0"/>
    <x v="4"/>
    <x v="5"/>
    <m/>
    <n v="0"/>
  </r>
  <r>
    <n v="460"/>
    <m/>
    <m/>
    <m/>
    <m/>
    <m/>
    <m/>
    <m/>
    <m/>
    <x v="6"/>
    <m/>
    <n v="0"/>
    <x v="4"/>
    <x v="5"/>
    <m/>
    <n v="0"/>
  </r>
  <r>
    <n v="461"/>
    <m/>
    <m/>
    <m/>
    <m/>
    <m/>
    <m/>
    <m/>
    <m/>
    <x v="6"/>
    <m/>
    <n v="0"/>
    <x v="4"/>
    <x v="5"/>
    <m/>
    <n v="0"/>
  </r>
  <r>
    <n v="462"/>
    <m/>
    <m/>
    <m/>
    <m/>
    <m/>
    <m/>
    <m/>
    <m/>
    <x v="6"/>
    <m/>
    <n v="0"/>
    <x v="4"/>
    <x v="5"/>
    <m/>
    <n v="0"/>
  </r>
  <r>
    <n v="463"/>
    <m/>
    <m/>
    <m/>
    <m/>
    <m/>
    <m/>
    <m/>
    <m/>
    <x v="6"/>
    <m/>
    <n v="0"/>
    <x v="4"/>
    <x v="5"/>
    <m/>
    <n v="0"/>
  </r>
  <r>
    <n v="464"/>
    <m/>
    <m/>
    <m/>
    <m/>
    <m/>
    <m/>
    <m/>
    <m/>
    <x v="6"/>
    <m/>
    <n v="0"/>
    <x v="4"/>
    <x v="5"/>
    <m/>
    <n v="0"/>
  </r>
  <r>
    <n v="465"/>
    <m/>
    <m/>
    <m/>
    <m/>
    <m/>
    <m/>
    <m/>
    <m/>
    <x v="6"/>
    <m/>
    <n v="0"/>
    <x v="4"/>
    <x v="5"/>
    <m/>
    <n v="0"/>
  </r>
  <r>
    <n v="466"/>
    <m/>
    <m/>
    <m/>
    <m/>
    <m/>
    <m/>
    <m/>
    <m/>
    <x v="6"/>
    <m/>
    <n v="0"/>
    <x v="4"/>
    <x v="5"/>
    <m/>
    <n v="0"/>
  </r>
  <r>
    <n v="467"/>
    <m/>
    <m/>
    <m/>
    <m/>
    <m/>
    <m/>
    <m/>
    <m/>
    <x v="6"/>
    <m/>
    <n v="0"/>
    <x v="4"/>
    <x v="5"/>
    <m/>
    <n v="0"/>
  </r>
  <r>
    <n v="468"/>
    <m/>
    <m/>
    <m/>
    <m/>
    <m/>
    <m/>
    <m/>
    <m/>
    <x v="6"/>
    <m/>
    <n v="0"/>
    <x v="4"/>
    <x v="5"/>
    <m/>
    <n v="0"/>
  </r>
  <r>
    <n v="469"/>
    <m/>
    <m/>
    <m/>
    <m/>
    <m/>
    <m/>
    <m/>
    <m/>
    <x v="6"/>
    <m/>
    <n v="0"/>
    <x v="4"/>
    <x v="5"/>
    <m/>
    <n v="0"/>
  </r>
  <r>
    <n v="470"/>
    <m/>
    <m/>
    <m/>
    <m/>
    <m/>
    <m/>
    <m/>
    <m/>
    <x v="6"/>
    <m/>
    <n v="0"/>
    <x v="4"/>
    <x v="5"/>
    <m/>
    <n v="0"/>
  </r>
  <r>
    <n v="471"/>
    <m/>
    <m/>
    <m/>
    <m/>
    <m/>
    <m/>
    <m/>
    <m/>
    <x v="6"/>
    <m/>
    <n v="0"/>
    <x v="4"/>
    <x v="5"/>
    <m/>
    <n v="0"/>
  </r>
  <r>
    <n v="472"/>
    <m/>
    <m/>
    <m/>
    <m/>
    <m/>
    <m/>
    <m/>
    <m/>
    <x v="6"/>
    <m/>
    <n v="0"/>
    <x v="4"/>
    <x v="5"/>
    <m/>
    <n v="0"/>
  </r>
  <r>
    <n v="473"/>
    <m/>
    <m/>
    <m/>
    <m/>
    <m/>
    <m/>
    <m/>
    <m/>
    <x v="6"/>
    <m/>
    <n v="0"/>
    <x v="4"/>
    <x v="5"/>
    <m/>
    <n v="0"/>
  </r>
  <r>
    <n v="474"/>
    <m/>
    <m/>
    <m/>
    <m/>
    <m/>
    <m/>
    <m/>
    <m/>
    <x v="6"/>
    <m/>
    <n v="0"/>
    <x v="4"/>
    <x v="5"/>
    <m/>
    <n v="0"/>
  </r>
  <r>
    <n v="475"/>
    <m/>
    <m/>
    <m/>
    <m/>
    <m/>
    <m/>
    <m/>
    <m/>
    <x v="6"/>
    <m/>
    <n v="0"/>
    <x v="4"/>
    <x v="5"/>
    <m/>
    <n v="0"/>
  </r>
  <r>
    <n v="476"/>
    <m/>
    <m/>
    <m/>
    <m/>
    <m/>
    <m/>
    <m/>
    <m/>
    <x v="6"/>
    <m/>
    <n v="0"/>
    <x v="4"/>
    <x v="5"/>
    <m/>
    <n v="0"/>
  </r>
  <r>
    <n v="477"/>
    <m/>
    <m/>
    <m/>
    <m/>
    <m/>
    <m/>
    <m/>
    <m/>
    <x v="6"/>
    <m/>
    <n v="0"/>
    <x v="4"/>
    <x v="5"/>
    <m/>
    <n v="0"/>
  </r>
  <r>
    <n v="478"/>
    <m/>
    <m/>
    <m/>
    <m/>
    <m/>
    <m/>
    <m/>
    <m/>
    <x v="6"/>
    <m/>
    <n v="0"/>
    <x v="4"/>
    <x v="5"/>
    <m/>
    <n v="0"/>
  </r>
  <r>
    <n v="479"/>
    <m/>
    <m/>
    <m/>
    <m/>
    <m/>
    <m/>
    <m/>
    <m/>
    <x v="6"/>
    <m/>
    <n v="0"/>
    <x v="4"/>
    <x v="5"/>
    <m/>
    <n v="0"/>
  </r>
  <r>
    <n v="480"/>
    <m/>
    <m/>
    <m/>
    <m/>
    <m/>
    <m/>
    <m/>
    <m/>
    <x v="6"/>
    <m/>
    <n v="0"/>
    <x v="4"/>
    <x v="5"/>
    <m/>
    <n v="0"/>
  </r>
  <r>
    <n v="481"/>
    <m/>
    <m/>
    <m/>
    <m/>
    <m/>
    <m/>
    <m/>
    <m/>
    <x v="6"/>
    <m/>
    <n v="0"/>
    <x v="4"/>
    <x v="5"/>
    <m/>
    <n v="0"/>
  </r>
  <r>
    <n v="482"/>
    <m/>
    <m/>
    <m/>
    <m/>
    <m/>
    <m/>
    <m/>
    <m/>
    <x v="6"/>
    <m/>
    <n v="0"/>
    <x v="4"/>
    <x v="5"/>
    <m/>
    <n v="0"/>
  </r>
  <r>
    <n v="483"/>
    <m/>
    <m/>
    <m/>
    <m/>
    <m/>
    <m/>
    <m/>
    <m/>
    <x v="6"/>
    <m/>
    <n v="0"/>
    <x v="4"/>
    <x v="5"/>
    <m/>
    <n v="0"/>
  </r>
  <r>
    <n v="484"/>
    <m/>
    <m/>
    <m/>
    <m/>
    <m/>
    <m/>
    <m/>
    <m/>
    <x v="6"/>
    <m/>
    <n v="0"/>
    <x v="4"/>
    <x v="5"/>
    <m/>
    <n v="0"/>
  </r>
  <r>
    <n v="485"/>
    <m/>
    <m/>
    <m/>
    <m/>
    <m/>
    <m/>
    <m/>
    <m/>
    <x v="6"/>
    <m/>
    <n v="0"/>
    <x v="4"/>
    <x v="5"/>
    <m/>
    <n v="0"/>
  </r>
  <r>
    <n v="486"/>
    <m/>
    <m/>
    <m/>
    <m/>
    <m/>
    <m/>
    <m/>
    <m/>
    <x v="6"/>
    <m/>
    <n v="0"/>
    <x v="4"/>
    <x v="5"/>
    <m/>
    <n v="0"/>
  </r>
  <r>
    <n v="487"/>
    <m/>
    <m/>
    <m/>
    <m/>
    <m/>
    <m/>
    <m/>
    <m/>
    <x v="6"/>
    <m/>
    <n v="0"/>
    <x v="4"/>
    <x v="5"/>
    <m/>
    <n v="0"/>
  </r>
  <r>
    <n v="488"/>
    <m/>
    <m/>
    <m/>
    <m/>
    <m/>
    <m/>
    <m/>
    <m/>
    <x v="6"/>
    <m/>
    <n v="0"/>
    <x v="4"/>
    <x v="5"/>
    <m/>
    <n v="0"/>
  </r>
  <r>
    <n v="489"/>
    <m/>
    <m/>
    <m/>
    <m/>
    <m/>
    <m/>
    <m/>
    <m/>
    <x v="6"/>
    <m/>
    <n v="0"/>
    <x v="4"/>
    <x v="5"/>
    <m/>
    <n v="0"/>
  </r>
  <r>
    <n v="490"/>
    <m/>
    <m/>
    <m/>
    <m/>
    <m/>
    <m/>
    <m/>
    <m/>
    <x v="6"/>
    <m/>
    <n v="0"/>
    <x v="4"/>
    <x v="5"/>
    <m/>
    <n v="0"/>
  </r>
  <r>
    <n v="491"/>
    <m/>
    <m/>
    <m/>
    <m/>
    <m/>
    <m/>
    <m/>
    <m/>
    <x v="6"/>
    <m/>
    <n v="0"/>
    <x v="4"/>
    <x v="5"/>
    <m/>
    <n v="0"/>
  </r>
  <r>
    <n v="492"/>
    <m/>
    <m/>
    <m/>
    <m/>
    <m/>
    <m/>
    <m/>
    <m/>
    <x v="6"/>
    <m/>
    <n v="0"/>
    <x v="4"/>
    <x v="5"/>
    <m/>
    <n v="0"/>
  </r>
  <r>
    <n v="493"/>
    <m/>
    <m/>
    <m/>
    <m/>
    <m/>
    <m/>
    <m/>
    <m/>
    <x v="6"/>
    <m/>
    <n v="0"/>
    <x v="4"/>
    <x v="5"/>
    <m/>
    <n v="0"/>
  </r>
  <r>
    <n v="494"/>
    <m/>
    <m/>
    <m/>
    <m/>
    <m/>
    <m/>
    <m/>
    <m/>
    <x v="6"/>
    <m/>
    <n v="0"/>
    <x v="4"/>
    <x v="5"/>
    <m/>
    <n v="0"/>
  </r>
  <r>
    <n v="495"/>
    <m/>
    <m/>
    <m/>
    <m/>
    <m/>
    <m/>
    <m/>
    <m/>
    <x v="6"/>
    <m/>
    <n v="0"/>
    <x v="4"/>
    <x v="5"/>
    <m/>
    <n v="0"/>
  </r>
  <r>
    <n v="496"/>
    <m/>
    <m/>
    <m/>
    <m/>
    <m/>
    <m/>
    <m/>
    <m/>
    <x v="6"/>
    <m/>
    <n v="0"/>
    <x v="4"/>
    <x v="5"/>
    <m/>
    <n v="0"/>
  </r>
  <r>
    <n v="497"/>
    <m/>
    <m/>
    <m/>
    <m/>
    <m/>
    <m/>
    <m/>
    <m/>
    <x v="6"/>
    <m/>
    <n v="0"/>
    <x v="4"/>
    <x v="5"/>
    <m/>
    <n v="0"/>
  </r>
  <r>
    <n v="498"/>
    <m/>
    <m/>
    <m/>
    <m/>
    <m/>
    <m/>
    <m/>
    <m/>
    <x v="6"/>
    <m/>
    <n v="0"/>
    <x v="4"/>
    <x v="5"/>
    <m/>
    <n v="0"/>
  </r>
  <r>
    <n v="499"/>
    <m/>
    <m/>
    <m/>
    <m/>
    <m/>
    <m/>
    <m/>
    <m/>
    <x v="6"/>
    <m/>
    <n v="0"/>
    <x v="4"/>
    <x v="5"/>
    <m/>
    <n v="0"/>
  </r>
  <r>
    <n v="500"/>
    <m/>
    <m/>
    <m/>
    <m/>
    <m/>
    <m/>
    <m/>
    <m/>
    <x v="6"/>
    <m/>
    <n v="0"/>
    <x v="4"/>
    <x v="5"/>
    <m/>
    <n v="0"/>
  </r>
  <r>
    <n v="501"/>
    <m/>
    <m/>
    <m/>
    <m/>
    <m/>
    <m/>
    <m/>
    <m/>
    <x v="6"/>
    <m/>
    <n v="0"/>
    <x v="4"/>
    <x v="5"/>
    <m/>
    <n v="0"/>
  </r>
  <r>
    <n v="502"/>
    <m/>
    <m/>
    <m/>
    <m/>
    <m/>
    <m/>
    <m/>
    <m/>
    <x v="6"/>
    <m/>
    <n v="0"/>
    <x v="4"/>
    <x v="5"/>
    <m/>
    <n v="0"/>
  </r>
  <r>
    <n v="503"/>
    <m/>
    <m/>
    <m/>
    <m/>
    <m/>
    <m/>
    <m/>
    <m/>
    <x v="6"/>
    <m/>
    <n v="0"/>
    <x v="4"/>
    <x v="5"/>
    <m/>
    <n v="0"/>
  </r>
  <r>
    <n v="504"/>
    <m/>
    <m/>
    <m/>
    <m/>
    <m/>
    <m/>
    <m/>
    <m/>
    <x v="6"/>
    <m/>
    <n v="0"/>
    <x v="4"/>
    <x v="5"/>
    <m/>
    <n v="0"/>
  </r>
  <r>
    <n v="505"/>
    <m/>
    <m/>
    <m/>
    <m/>
    <m/>
    <m/>
    <m/>
    <m/>
    <x v="6"/>
    <m/>
    <n v="0"/>
    <x v="4"/>
    <x v="5"/>
    <m/>
    <n v="0"/>
  </r>
  <r>
    <n v="506"/>
    <m/>
    <m/>
    <m/>
    <m/>
    <m/>
    <m/>
    <m/>
    <m/>
    <x v="6"/>
    <m/>
    <n v="0"/>
    <x v="4"/>
    <x v="5"/>
    <m/>
    <n v="0"/>
  </r>
  <r>
    <n v="507"/>
    <m/>
    <m/>
    <m/>
    <m/>
    <m/>
    <m/>
    <m/>
    <m/>
    <x v="6"/>
    <m/>
    <n v="0"/>
    <x v="4"/>
    <x v="5"/>
    <m/>
    <n v="0"/>
  </r>
  <r>
    <n v="508"/>
    <m/>
    <m/>
    <m/>
    <m/>
    <m/>
    <m/>
    <m/>
    <m/>
    <x v="6"/>
    <m/>
    <n v="0"/>
    <x v="4"/>
    <x v="5"/>
    <m/>
    <n v="0"/>
  </r>
  <r>
    <n v="509"/>
    <m/>
    <m/>
    <m/>
    <m/>
    <m/>
    <m/>
    <m/>
    <m/>
    <x v="6"/>
    <m/>
    <n v="0"/>
    <x v="4"/>
    <x v="5"/>
    <m/>
    <n v="0"/>
  </r>
  <r>
    <n v="510"/>
    <m/>
    <m/>
    <m/>
    <m/>
    <m/>
    <m/>
    <m/>
    <m/>
    <x v="6"/>
    <m/>
    <n v="0"/>
    <x v="4"/>
    <x v="5"/>
    <m/>
    <n v="0"/>
  </r>
  <r>
    <n v="511"/>
    <m/>
    <m/>
    <m/>
    <m/>
    <m/>
    <m/>
    <m/>
    <m/>
    <x v="6"/>
    <m/>
    <n v="0"/>
    <x v="4"/>
    <x v="5"/>
    <m/>
    <n v="0"/>
  </r>
  <r>
    <n v="512"/>
    <m/>
    <m/>
    <m/>
    <m/>
    <m/>
    <m/>
    <m/>
    <m/>
    <x v="6"/>
    <m/>
    <n v="0"/>
    <x v="4"/>
    <x v="5"/>
    <m/>
    <n v="0"/>
  </r>
  <r>
    <n v="513"/>
    <m/>
    <m/>
    <m/>
    <m/>
    <m/>
    <m/>
    <m/>
    <m/>
    <x v="6"/>
    <m/>
    <n v="0"/>
    <x v="4"/>
    <x v="5"/>
    <m/>
    <n v="0"/>
  </r>
  <r>
    <n v="514"/>
    <m/>
    <m/>
    <m/>
    <m/>
    <m/>
    <m/>
    <m/>
    <m/>
    <x v="6"/>
    <m/>
    <n v="0"/>
    <x v="4"/>
    <x v="5"/>
    <m/>
    <n v="0"/>
  </r>
  <r>
    <n v="515"/>
    <m/>
    <m/>
    <m/>
    <m/>
    <m/>
    <m/>
    <m/>
    <m/>
    <x v="6"/>
    <m/>
    <n v="0"/>
    <x v="4"/>
    <x v="5"/>
    <m/>
    <n v="0"/>
  </r>
  <r>
    <n v="516"/>
    <m/>
    <m/>
    <m/>
    <m/>
    <m/>
    <m/>
    <m/>
    <m/>
    <x v="6"/>
    <m/>
    <n v="0"/>
    <x v="4"/>
    <x v="5"/>
    <m/>
    <n v="0"/>
  </r>
  <r>
    <n v="517"/>
    <m/>
    <m/>
    <m/>
    <m/>
    <m/>
    <m/>
    <m/>
    <m/>
    <x v="6"/>
    <m/>
    <n v="0"/>
    <x v="4"/>
    <x v="5"/>
    <m/>
    <n v="0"/>
  </r>
  <r>
    <n v="518"/>
    <m/>
    <m/>
    <m/>
    <m/>
    <m/>
    <m/>
    <m/>
    <m/>
    <x v="6"/>
    <m/>
    <n v="0"/>
    <x v="4"/>
    <x v="5"/>
    <m/>
    <n v="0"/>
  </r>
  <r>
    <n v="519"/>
    <m/>
    <m/>
    <m/>
    <m/>
    <m/>
    <m/>
    <m/>
    <m/>
    <x v="6"/>
    <m/>
    <n v="0"/>
    <x v="4"/>
    <x v="5"/>
    <m/>
    <n v="0"/>
  </r>
  <r>
    <n v="520"/>
    <m/>
    <m/>
    <m/>
    <m/>
    <m/>
    <m/>
    <m/>
    <m/>
    <x v="6"/>
    <m/>
    <n v="0"/>
    <x v="4"/>
    <x v="5"/>
    <m/>
    <n v="0"/>
  </r>
  <r>
    <n v="521"/>
    <m/>
    <m/>
    <m/>
    <m/>
    <m/>
    <m/>
    <m/>
    <m/>
    <x v="6"/>
    <m/>
    <n v="0"/>
    <x v="4"/>
    <x v="5"/>
    <m/>
    <n v="0"/>
  </r>
  <r>
    <n v="522"/>
    <m/>
    <m/>
    <m/>
    <m/>
    <m/>
    <m/>
    <m/>
    <m/>
    <x v="6"/>
    <m/>
    <n v="0"/>
    <x v="4"/>
    <x v="5"/>
    <m/>
    <n v="0"/>
  </r>
  <r>
    <n v="523"/>
    <m/>
    <m/>
    <m/>
    <m/>
    <m/>
    <m/>
    <m/>
    <m/>
    <x v="6"/>
    <m/>
    <n v="0"/>
    <x v="4"/>
    <x v="5"/>
    <m/>
    <n v="0"/>
  </r>
  <r>
    <n v="524"/>
    <m/>
    <m/>
    <m/>
    <m/>
    <m/>
    <m/>
    <m/>
    <m/>
    <x v="6"/>
    <m/>
    <n v="0"/>
    <x v="4"/>
    <x v="5"/>
    <m/>
    <n v="0"/>
  </r>
  <r>
    <n v="525"/>
    <m/>
    <m/>
    <m/>
    <m/>
    <m/>
    <m/>
    <m/>
    <m/>
    <x v="6"/>
    <m/>
    <n v="0"/>
    <x v="4"/>
    <x v="5"/>
    <m/>
    <n v="0"/>
  </r>
  <r>
    <n v="526"/>
    <m/>
    <m/>
    <m/>
    <m/>
    <m/>
    <m/>
    <m/>
    <m/>
    <x v="6"/>
    <m/>
    <n v="0"/>
    <x v="4"/>
    <x v="5"/>
    <m/>
    <n v="0"/>
  </r>
  <r>
    <n v="527"/>
    <m/>
    <m/>
    <m/>
    <m/>
    <m/>
    <m/>
    <m/>
    <m/>
    <x v="6"/>
    <m/>
    <n v="0"/>
    <x v="4"/>
    <x v="5"/>
    <m/>
    <n v="0"/>
  </r>
  <r>
    <n v="528"/>
    <m/>
    <m/>
    <m/>
    <m/>
    <m/>
    <m/>
    <m/>
    <m/>
    <x v="6"/>
    <m/>
    <n v="0"/>
    <x v="4"/>
    <x v="5"/>
    <m/>
    <n v="0"/>
  </r>
  <r>
    <n v="529"/>
    <m/>
    <m/>
    <m/>
    <m/>
    <m/>
    <m/>
    <m/>
    <m/>
    <x v="6"/>
    <m/>
    <n v="0"/>
    <x v="4"/>
    <x v="5"/>
    <m/>
    <n v="0"/>
  </r>
  <r>
    <n v="530"/>
    <m/>
    <m/>
    <m/>
    <m/>
    <m/>
    <m/>
    <m/>
    <m/>
    <x v="6"/>
    <m/>
    <n v="0"/>
    <x v="4"/>
    <x v="5"/>
    <m/>
    <n v="0"/>
  </r>
  <r>
    <n v="531"/>
    <m/>
    <m/>
    <m/>
    <m/>
    <m/>
    <m/>
    <m/>
    <m/>
    <x v="6"/>
    <m/>
    <n v="0"/>
    <x v="4"/>
    <x v="5"/>
    <m/>
    <n v="0"/>
  </r>
  <r>
    <n v="532"/>
    <m/>
    <m/>
    <m/>
    <m/>
    <m/>
    <m/>
    <m/>
    <m/>
    <x v="6"/>
    <m/>
    <n v="0"/>
    <x v="4"/>
    <x v="5"/>
    <m/>
    <n v="0"/>
  </r>
  <r>
    <n v="533"/>
    <m/>
    <m/>
    <m/>
    <m/>
    <m/>
    <m/>
    <m/>
    <m/>
    <x v="6"/>
    <m/>
    <n v="0"/>
    <x v="4"/>
    <x v="5"/>
    <m/>
    <n v="0"/>
  </r>
  <r>
    <n v="534"/>
    <m/>
    <m/>
    <m/>
    <m/>
    <m/>
    <m/>
    <m/>
    <m/>
    <x v="6"/>
    <m/>
    <n v="0"/>
    <x v="4"/>
    <x v="5"/>
    <m/>
    <n v="0"/>
  </r>
  <r>
    <n v="535"/>
    <m/>
    <m/>
    <m/>
    <m/>
    <m/>
    <m/>
    <m/>
    <m/>
    <x v="6"/>
    <m/>
    <n v="0"/>
    <x v="4"/>
    <x v="5"/>
    <m/>
    <n v="0"/>
  </r>
  <r>
    <n v="536"/>
    <m/>
    <m/>
    <m/>
    <m/>
    <m/>
    <m/>
    <m/>
    <m/>
    <x v="6"/>
    <m/>
    <n v="0"/>
    <x v="4"/>
    <x v="5"/>
    <m/>
    <n v="0"/>
  </r>
  <r>
    <n v="537"/>
    <m/>
    <m/>
    <m/>
    <m/>
    <m/>
    <m/>
    <m/>
    <m/>
    <x v="6"/>
    <m/>
    <n v="0"/>
    <x v="4"/>
    <x v="5"/>
    <m/>
    <n v="0"/>
  </r>
  <r>
    <n v="538"/>
    <m/>
    <m/>
    <m/>
    <m/>
    <m/>
    <m/>
    <m/>
    <m/>
    <x v="6"/>
    <m/>
    <n v="0"/>
    <x v="4"/>
    <x v="5"/>
    <m/>
    <n v="0"/>
  </r>
  <r>
    <n v="539"/>
    <m/>
    <m/>
    <m/>
    <m/>
    <m/>
    <m/>
    <m/>
    <m/>
    <x v="6"/>
    <m/>
    <n v="0"/>
    <x v="4"/>
    <x v="5"/>
    <m/>
    <n v="0"/>
  </r>
  <r>
    <n v="540"/>
    <m/>
    <m/>
    <m/>
    <m/>
    <m/>
    <m/>
    <m/>
    <m/>
    <x v="6"/>
    <m/>
    <n v="0"/>
    <x v="4"/>
    <x v="5"/>
    <m/>
    <n v="0"/>
  </r>
  <r>
    <n v="541"/>
    <m/>
    <m/>
    <m/>
    <m/>
    <m/>
    <m/>
    <m/>
    <m/>
    <x v="6"/>
    <m/>
    <n v="0"/>
    <x v="4"/>
    <x v="5"/>
    <m/>
    <n v="0"/>
  </r>
  <r>
    <n v="542"/>
    <m/>
    <m/>
    <m/>
    <m/>
    <m/>
    <m/>
    <m/>
    <m/>
    <x v="6"/>
    <m/>
    <n v="0"/>
    <x v="4"/>
    <x v="5"/>
    <m/>
    <n v="0"/>
  </r>
  <r>
    <n v="543"/>
    <m/>
    <m/>
    <m/>
    <m/>
    <m/>
    <m/>
    <m/>
    <m/>
    <x v="6"/>
    <m/>
    <n v="0"/>
    <x v="4"/>
    <x v="5"/>
    <m/>
    <n v="0"/>
  </r>
  <r>
    <n v="544"/>
    <m/>
    <m/>
    <m/>
    <m/>
    <m/>
    <m/>
    <m/>
    <m/>
    <x v="6"/>
    <m/>
    <n v="0"/>
    <x v="4"/>
    <x v="5"/>
    <m/>
    <n v="0"/>
  </r>
  <r>
    <n v="545"/>
    <m/>
    <m/>
    <m/>
    <m/>
    <m/>
    <m/>
    <m/>
    <m/>
    <x v="6"/>
    <m/>
    <n v="0"/>
    <x v="4"/>
    <x v="5"/>
    <m/>
    <n v="0"/>
  </r>
  <r>
    <n v="546"/>
    <m/>
    <m/>
    <m/>
    <m/>
    <m/>
    <m/>
    <m/>
    <m/>
    <x v="6"/>
    <m/>
    <n v="0"/>
    <x v="4"/>
    <x v="5"/>
    <m/>
    <n v="0"/>
  </r>
  <r>
    <n v="547"/>
    <m/>
    <m/>
    <m/>
    <m/>
    <m/>
    <m/>
    <m/>
    <m/>
    <x v="6"/>
    <m/>
    <n v="0"/>
    <x v="4"/>
    <x v="5"/>
    <m/>
    <n v="0"/>
  </r>
  <r>
    <n v="548"/>
    <m/>
    <m/>
    <m/>
    <m/>
    <m/>
    <m/>
    <m/>
    <m/>
    <x v="6"/>
    <m/>
    <n v="0"/>
    <x v="4"/>
    <x v="5"/>
    <m/>
    <n v="0"/>
  </r>
  <r>
    <n v="549"/>
    <m/>
    <m/>
    <m/>
    <m/>
    <m/>
    <m/>
    <m/>
    <m/>
    <x v="6"/>
    <m/>
    <n v="0"/>
    <x v="4"/>
    <x v="5"/>
    <m/>
    <n v="0"/>
  </r>
  <r>
    <n v="550"/>
    <m/>
    <m/>
    <m/>
    <m/>
    <m/>
    <m/>
    <m/>
    <m/>
    <x v="6"/>
    <m/>
    <n v="0"/>
    <x v="4"/>
    <x v="5"/>
    <m/>
    <n v="0"/>
  </r>
  <r>
    <n v="551"/>
    <m/>
    <m/>
    <m/>
    <m/>
    <m/>
    <m/>
    <m/>
    <m/>
    <x v="6"/>
    <m/>
    <n v="0"/>
    <x v="4"/>
    <x v="5"/>
    <m/>
    <n v="0"/>
  </r>
  <r>
    <n v="552"/>
    <m/>
    <m/>
    <m/>
    <m/>
    <m/>
    <m/>
    <m/>
    <m/>
    <x v="6"/>
    <m/>
    <n v="0"/>
    <x v="4"/>
    <x v="5"/>
    <m/>
    <n v="0"/>
  </r>
  <r>
    <n v="553"/>
    <m/>
    <m/>
    <m/>
    <m/>
    <m/>
    <m/>
    <m/>
    <m/>
    <x v="6"/>
    <m/>
    <n v="0"/>
    <x v="4"/>
    <x v="5"/>
    <m/>
    <n v="0"/>
  </r>
  <r>
    <n v="554"/>
    <m/>
    <m/>
    <m/>
    <m/>
    <m/>
    <m/>
    <m/>
    <m/>
    <x v="6"/>
    <m/>
    <n v="0"/>
    <x v="4"/>
    <x v="5"/>
    <m/>
    <n v="0"/>
  </r>
  <r>
    <n v="555"/>
    <m/>
    <m/>
    <m/>
    <m/>
    <m/>
    <m/>
    <m/>
    <m/>
    <x v="6"/>
    <m/>
    <n v="0"/>
    <x v="4"/>
    <x v="5"/>
    <m/>
    <n v="0"/>
  </r>
  <r>
    <n v="556"/>
    <m/>
    <m/>
    <m/>
    <m/>
    <m/>
    <m/>
    <m/>
    <m/>
    <x v="6"/>
    <m/>
    <n v="0"/>
    <x v="4"/>
    <x v="5"/>
    <m/>
    <n v="0"/>
  </r>
  <r>
    <n v="557"/>
    <m/>
    <m/>
    <m/>
    <m/>
    <m/>
    <m/>
    <m/>
    <m/>
    <x v="6"/>
    <m/>
    <n v="0"/>
    <x v="4"/>
    <x v="5"/>
    <m/>
    <n v="0"/>
  </r>
  <r>
    <n v="558"/>
    <m/>
    <m/>
    <m/>
    <m/>
    <m/>
    <m/>
    <m/>
    <m/>
    <x v="6"/>
    <m/>
    <n v="0"/>
    <x v="4"/>
    <x v="5"/>
    <m/>
    <n v="0"/>
  </r>
  <r>
    <n v="559"/>
    <m/>
    <m/>
    <m/>
    <m/>
    <m/>
    <m/>
    <m/>
    <m/>
    <x v="6"/>
    <m/>
    <n v="0"/>
    <x v="4"/>
    <x v="5"/>
    <m/>
    <n v="0"/>
  </r>
  <r>
    <n v="560"/>
    <m/>
    <m/>
    <m/>
    <m/>
    <m/>
    <m/>
    <m/>
    <m/>
    <x v="6"/>
    <m/>
    <n v="0"/>
    <x v="4"/>
    <x v="5"/>
    <m/>
    <n v="0"/>
  </r>
  <r>
    <n v="561"/>
    <m/>
    <m/>
    <m/>
    <m/>
    <m/>
    <m/>
    <m/>
    <m/>
    <x v="6"/>
    <m/>
    <n v="0"/>
    <x v="4"/>
    <x v="5"/>
    <m/>
    <n v="0"/>
  </r>
  <r>
    <n v="562"/>
    <m/>
    <m/>
    <m/>
    <m/>
    <m/>
    <m/>
    <m/>
    <m/>
    <x v="6"/>
    <m/>
    <n v="0"/>
    <x v="4"/>
    <x v="5"/>
    <m/>
    <n v="0"/>
  </r>
  <r>
    <n v="563"/>
    <m/>
    <m/>
    <m/>
    <m/>
    <m/>
    <m/>
    <m/>
    <m/>
    <x v="6"/>
    <m/>
    <n v="0"/>
    <x v="4"/>
    <x v="5"/>
    <m/>
    <n v="0"/>
  </r>
  <r>
    <n v="564"/>
    <m/>
    <m/>
    <m/>
    <m/>
    <m/>
    <m/>
    <m/>
    <m/>
    <x v="6"/>
    <m/>
    <n v="0"/>
    <x v="4"/>
    <x v="5"/>
    <m/>
    <n v="0"/>
  </r>
  <r>
    <n v="565"/>
    <m/>
    <m/>
    <m/>
    <m/>
    <m/>
    <m/>
    <m/>
    <m/>
    <x v="6"/>
    <m/>
    <n v="0"/>
    <x v="4"/>
    <x v="5"/>
    <m/>
    <n v="0"/>
  </r>
  <r>
    <n v="566"/>
    <m/>
    <m/>
    <m/>
    <m/>
    <m/>
    <m/>
    <m/>
    <m/>
    <x v="6"/>
    <m/>
    <n v="0"/>
    <x v="4"/>
    <x v="5"/>
    <m/>
    <n v="0"/>
  </r>
  <r>
    <n v="567"/>
    <m/>
    <m/>
    <m/>
    <m/>
    <m/>
    <m/>
    <m/>
    <m/>
    <x v="6"/>
    <m/>
    <n v="0"/>
    <x v="4"/>
    <x v="5"/>
    <m/>
    <n v="0"/>
  </r>
  <r>
    <n v="568"/>
    <m/>
    <m/>
    <m/>
    <m/>
    <m/>
    <m/>
    <m/>
    <m/>
    <x v="6"/>
    <m/>
    <n v="0"/>
    <x v="4"/>
    <x v="5"/>
    <m/>
    <n v="0"/>
  </r>
  <r>
    <n v="569"/>
    <m/>
    <m/>
    <m/>
    <m/>
    <m/>
    <m/>
    <m/>
    <m/>
    <x v="6"/>
    <m/>
    <n v="0"/>
    <x v="4"/>
    <x v="5"/>
    <m/>
    <n v="0"/>
  </r>
  <r>
    <n v="570"/>
    <m/>
    <m/>
    <m/>
    <m/>
    <m/>
    <m/>
    <m/>
    <m/>
    <x v="6"/>
    <m/>
    <n v="0"/>
    <x v="4"/>
    <x v="5"/>
    <m/>
    <n v="0"/>
  </r>
  <r>
    <n v="571"/>
    <m/>
    <m/>
    <m/>
    <m/>
    <m/>
    <m/>
    <m/>
    <m/>
    <x v="6"/>
    <m/>
    <n v="0"/>
    <x v="4"/>
    <x v="5"/>
    <m/>
    <n v="0"/>
  </r>
  <r>
    <n v="572"/>
    <m/>
    <m/>
    <m/>
    <m/>
    <m/>
    <m/>
    <m/>
    <m/>
    <x v="6"/>
    <m/>
    <n v="0"/>
    <x v="4"/>
    <x v="5"/>
    <m/>
    <n v="0"/>
  </r>
  <r>
    <n v="573"/>
    <m/>
    <m/>
    <m/>
    <m/>
    <m/>
    <m/>
    <m/>
    <m/>
    <x v="6"/>
    <m/>
    <n v="0"/>
    <x v="4"/>
    <x v="5"/>
    <m/>
    <n v="0"/>
  </r>
  <r>
    <n v="574"/>
    <m/>
    <m/>
    <m/>
    <m/>
    <m/>
    <m/>
    <m/>
    <m/>
    <x v="6"/>
    <m/>
    <n v="0"/>
    <x v="4"/>
    <x v="5"/>
    <m/>
    <n v="0"/>
  </r>
  <r>
    <n v="575"/>
    <m/>
    <m/>
    <m/>
    <m/>
    <m/>
    <m/>
    <m/>
    <m/>
    <x v="6"/>
    <m/>
    <n v="0"/>
    <x v="4"/>
    <x v="5"/>
    <m/>
    <n v="0"/>
  </r>
  <r>
    <n v="576"/>
    <m/>
    <m/>
    <m/>
    <m/>
    <m/>
    <m/>
    <m/>
    <m/>
    <x v="6"/>
    <m/>
    <n v="0"/>
    <x v="4"/>
    <x v="5"/>
    <m/>
    <n v="0"/>
  </r>
  <r>
    <n v="577"/>
    <m/>
    <m/>
    <m/>
    <m/>
    <m/>
    <m/>
    <m/>
    <m/>
    <x v="6"/>
    <m/>
    <n v="0"/>
    <x v="4"/>
    <x v="5"/>
    <m/>
    <n v="0"/>
  </r>
  <r>
    <n v="578"/>
    <m/>
    <m/>
    <m/>
    <m/>
    <m/>
    <m/>
    <m/>
    <m/>
    <x v="6"/>
    <m/>
    <n v="0"/>
    <x v="4"/>
    <x v="5"/>
    <m/>
    <n v="0"/>
  </r>
  <r>
    <n v="579"/>
    <m/>
    <m/>
    <m/>
    <m/>
    <m/>
    <m/>
    <m/>
    <m/>
    <x v="6"/>
    <m/>
    <n v="0"/>
    <x v="4"/>
    <x v="5"/>
    <m/>
    <n v="0"/>
  </r>
  <r>
    <n v="580"/>
    <m/>
    <m/>
    <m/>
    <m/>
    <m/>
    <m/>
    <m/>
    <m/>
    <x v="6"/>
    <m/>
    <n v="0"/>
    <x v="4"/>
    <x v="5"/>
    <m/>
    <n v="0"/>
  </r>
  <r>
    <n v="581"/>
    <m/>
    <m/>
    <m/>
    <m/>
    <m/>
    <m/>
    <m/>
    <m/>
    <x v="6"/>
    <m/>
    <n v="0"/>
    <x v="4"/>
    <x v="5"/>
    <m/>
    <n v="0"/>
  </r>
  <r>
    <n v="582"/>
    <m/>
    <m/>
    <m/>
    <m/>
    <m/>
    <m/>
    <m/>
    <m/>
    <x v="6"/>
    <m/>
    <n v="0"/>
    <x v="4"/>
    <x v="5"/>
    <m/>
    <n v="0"/>
  </r>
  <r>
    <n v="583"/>
    <m/>
    <m/>
    <m/>
    <m/>
    <m/>
    <m/>
    <m/>
    <m/>
    <x v="6"/>
    <m/>
    <n v="0"/>
    <x v="4"/>
    <x v="5"/>
    <m/>
    <n v="0"/>
  </r>
  <r>
    <n v="584"/>
    <m/>
    <m/>
    <m/>
    <m/>
    <m/>
    <m/>
    <m/>
    <m/>
    <x v="6"/>
    <m/>
    <n v="0"/>
    <x v="4"/>
    <x v="5"/>
    <m/>
    <n v="0"/>
  </r>
  <r>
    <n v="585"/>
    <m/>
    <m/>
    <m/>
    <m/>
    <m/>
    <m/>
    <m/>
    <m/>
    <x v="6"/>
    <m/>
    <n v="0"/>
    <x v="4"/>
    <x v="5"/>
    <m/>
    <n v="0"/>
  </r>
  <r>
    <n v="586"/>
    <m/>
    <m/>
    <m/>
    <m/>
    <m/>
    <m/>
    <m/>
    <m/>
    <x v="6"/>
    <m/>
    <n v="0"/>
    <x v="4"/>
    <x v="5"/>
    <m/>
    <n v="0"/>
  </r>
  <r>
    <n v="587"/>
    <m/>
    <m/>
    <m/>
    <m/>
    <m/>
    <m/>
    <m/>
    <m/>
    <x v="6"/>
    <m/>
    <n v="0"/>
    <x v="4"/>
    <x v="5"/>
    <m/>
    <n v="0"/>
  </r>
  <r>
    <n v="588"/>
    <m/>
    <m/>
    <m/>
    <m/>
    <m/>
    <m/>
    <m/>
    <m/>
    <x v="6"/>
    <m/>
    <n v="0"/>
    <x v="4"/>
    <x v="5"/>
    <m/>
    <n v="0"/>
  </r>
  <r>
    <n v="589"/>
    <m/>
    <m/>
    <m/>
    <m/>
    <m/>
    <m/>
    <m/>
    <m/>
    <x v="6"/>
    <m/>
    <n v="0"/>
    <x v="4"/>
    <x v="5"/>
    <m/>
    <n v="0"/>
  </r>
  <r>
    <n v="590"/>
    <m/>
    <m/>
    <m/>
    <m/>
    <m/>
    <m/>
    <m/>
    <m/>
    <x v="6"/>
    <m/>
    <n v="0"/>
    <x v="4"/>
    <x v="5"/>
    <m/>
    <n v="0"/>
  </r>
  <r>
    <n v="591"/>
    <m/>
    <m/>
    <m/>
    <m/>
    <m/>
    <m/>
    <m/>
    <m/>
    <x v="6"/>
    <m/>
    <n v="0"/>
    <x v="4"/>
    <x v="5"/>
    <m/>
    <n v="0"/>
  </r>
  <r>
    <n v="592"/>
    <m/>
    <m/>
    <m/>
    <m/>
    <m/>
    <m/>
    <m/>
    <m/>
    <x v="6"/>
    <m/>
    <n v="0"/>
    <x v="4"/>
    <x v="5"/>
    <m/>
    <n v="0"/>
  </r>
  <r>
    <n v="593"/>
    <m/>
    <m/>
    <m/>
    <m/>
    <m/>
    <m/>
    <m/>
    <m/>
    <x v="6"/>
    <m/>
    <n v="0"/>
    <x v="4"/>
    <x v="5"/>
    <m/>
    <n v="0"/>
  </r>
  <r>
    <n v="594"/>
    <m/>
    <m/>
    <m/>
    <m/>
    <m/>
    <m/>
    <m/>
    <m/>
    <x v="6"/>
    <m/>
    <n v="0"/>
    <x v="4"/>
    <x v="5"/>
    <m/>
    <n v="0"/>
  </r>
  <r>
    <n v="595"/>
    <m/>
    <m/>
    <m/>
    <m/>
    <m/>
    <m/>
    <m/>
    <m/>
    <x v="6"/>
    <m/>
    <n v="0"/>
    <x v="4"/>
    <x v="5"/>
    <m/>
    <n v="0"/>
  </r>
  <r>
    <n v="596"/>
    <m/>
    <m/>
    <m/>
    <m/>
    <m/>
    <m/>
    <m/>
    <m/>
    <x v="6"/>
    <m/>
    <n v="0"/>
    <x v="4"/>
    <x v="5"/>
    <m/>
    <n v="0"/>
  </r>
  <r>
    <n v="597"/>
    <m/>
    <m/>
    <m/>
    <m/>
    <m/>
    <m/>
    <m/>
    <m/>
    <x v="6"/>
    <m/>
    <n v="0"/>
    <x v="4"/>
    <x v="5"/>
    <m/>
    <n v="0"/>
  </r>
  <r>
    <n v="598"/>
    <m/>
    <m/>
    <m/>
    <m/>
    <m/>
    <m/>
    <m/>
    <m/>
    <x v="6"/>
    <m/>
    <n v="0"/>
    <x v="4"/>
    <x v="5"/>
    <m/>
    <n v="0"/>
  </r>
  <r>
    <n v="599"/>
    <m/>
    <m/>
    <m/>
    <m/>
    <m/>
    <m/>
    <m/>
    <m/>
    <x v="6"/>
    <m/>
    <n v="0"/>
    <x v="4"/>
    <x v="5"/>
    <m/>
    <n v="0"/>
  </r>
  <r>
    <n v="600"/>
    <m/>
    <m/>
    <m/>
    <m/>
    <m/>
    <m/>
    <m/>
    <m/>
    <x v="6"/>
    <m/>
    <n v="0"/>
    <x v="4"/>
    <x v="5"/>
    <m/>
    <n v="0"/>
  </r>
  <r>
    <n v="601"/>
    <m/>
    <m/>
    <m/>
    <m/>
    <m/>
    <m/>
    <m/>
    <m/>
    <x v="6"/>
    <m/>
    <n v="0"/>
    <x v="4"/>
    <x v="5"/>
    <m/>
    <n v="0"/>
  </r>
  <r>
    <n v="602"/>
    <m/>
    <m/>
    <m/>
    <m/>
    <m/>
    <m/>
    <m/>
    <m/>
    <x v="6"/>
    <m/>
    <n v="0"/>
    <x v="4"/>
    <x v="5"/>
    <m/>
    <n v="0"/>
  </r>
  <r>
    <n v="603"/>
    <m/>
    <m/>
    <m/>
    <m/>
    <m/>
    <m/>
    <m/>
    <m/>
    <x v="6"/>
    <m/>
    <n v="0"/>
    <x v="4"/>
    <x v="5"/>
    <m/>
    <n v="0"/>
  </r>
  <r>
    <n v="604"/>
    <m/>
    <m/>
    <m/>
    <m/>
    <m/>
    <m/>
    <m/>
    <m/>
    <x v="6"/>
    <m/>
    <n v="0"/>
    <x v="4"/>
    <x v="5"/>
    <m/>
    <n v="0"/>
  </r>
  <r>
    <n v="605"/>
    <m/>
    <m/>
    <m/>
    <m/>
    <m/>
    <m/>
    <m/>
    <m/>
    <x v="6"/>
    <m/>
    <n v="0"/>
    <x v="4"/>
    <x v="5"/>
    <m/>
    <n v="0"/>
  </r>
  <r>
    <n v="606"/>
    <m/>
    <m/>
    <m/>
    <m/>
    <m/>
    <m/>
    <m/>
    <m/>
    <x v="6"/>
    <m/>
    <n v="0"/>
    <x v="4"/>
    <x v="5"/>
    <m/>
    <n v="0"/>
  </r>
  <r>
    <n v="607"/>
    <m/>
    <m/>
    <m/>
    <m/>
    <m/>
    <m/>
    <m/>
    <m/>
    <x v="6"/>
    <m/>
    <n v="0"/>
    <x v="4"/>
    <x v="5"/>
    <m/>
    <n v="0"/>
  </r>
  <r>
    <n v="608"/>
    <m/>
    <m/>
    <m/>
    <m/>
    <m/>
    <m/>
    <m/>
    <m/>
    <x v="6"/>
    <m/>
    <n v="0"/>
    <x v="4"/>
    <x v="5"/>
    <m/>
    <n v="0"/>
  </r>
  <r>
    <n v="609"/>
    <m/>
    <m/>
    <m/>
    <m/>
    <m/>
    <m/>
    <m/>
    <m/>
    <x v="6"/>
    <m/>
    <n v="0"/>
    <x v="4"/>
    <x v="5"/>
    <m/>
    <n v="0"/>
  </r>
  <r>
    <n v="610"/>
    <m/>
    <m/>
    <m/>
    <m/>
    <m/>
    <m/>
    <m/>
    <m/>
    <x v="6"/>
    <m/>
    <n v="0"/>
    <x v="4"/>
    <x v="5"/>
    <m/>
    <n v="0"/>
  </r>
  <r>
    <n v="611"/>
    <m/>
    <m/>
    <m/>
    <m/>
    <m/>
    <m/>
    <m/>
    <m/>
    <x v="6"/>
    <m/>
    <n v="0"/>
    <x v="4"/>
    <x v="5"/>
    <m/>
    <n v="0"/>
  </r>
  <r>
    <m/>
    <m/>
    <m/>
    <m/>
    <m/>
    <m/>
    <m/>
    <m/>
    <m/>
    <x v="6"/>
    <m/>
    <m/>
    <x v="4"/>
    <x v="5"/>
    <m/>
    <m/>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632">
  <r>
    <n v="1"/>
    <n v="2024"/>
    <x v="0"/>
    <x v="0"/>
    <n v="29"/>
    <m/>
    <x v="0"/>
    <x v="0"/>
    <x v="0"/>
    <x v="0"/>
    <s v="Collection"/>
    <s v="PZU"/>
    <x v="0"/>
    <s v="MT"/>
    <n v="164.88"/>
    <n v="164.88"/>
    <n v="1653"/>
    <n v="1653"/>
    <n v="1653"/>
    <n v="272546.64"/>
    <n v="272546.64"/>
    <m/>
    <n v="0"/>
    <m/>
    <n v="272546.64"/>
    <n v="1653.0000000000002"/>
    <n v="272546.64"/>
    <n v="1653.0000000000002"/>
    <n v="164.88"/>
    <n v="0"/>
    <n v="272546.64"/>
    <s v="Open "/>
  </r>
  <r>
    <n v="2"/>
    <n v="2024"/>
    <x v="1"/>
    <x v="1"/>
    <n v="19"/>
    <n v="2460.91"/>
    <x v="1"/>
    <x v="1"/>
    <x v="1"/>
    <x v="1"/>
    <s v="Collection"/>
    <s v="Gadarif"/>
    <x v="0"/>
    <s v="Kantar 100lb"/>
    <n v="976.42"/>
    <n v="43.884044943820221"/>
    <n v="158000"/>
    <n v="3515500"/>
    <n v="1428.5365982502408"/>
    <n v="154274360"/>
    <n v="62689.964281505621"/>
    <n v="2250"/>
    <n v="2196945"/>
    <n v="8624630"/>
    <n v="165095935"/>
    <n v="3762094.7479056148"/>
    <n v="67087.35183326494"/>
    <n v="1528.7412980993272"/>
    <n v="43.8840449438202"/>
    <n v="0"/>
    <n v="165095934.99999991"/>
    <s v="Open "/>
  </r>
  <r>
    <n v="3"/>
    <n v="2024"/>
    <x v="1"/>
    <x v="0"/>
    <n v="23"/>
    <n v="2479.2750000000001"/>
    <x v="1"/>
    <x v="1"/>
    <x v="1"/>
    <x v="1"/>
    <s v="Collection"/>
    <s v="Gadarif"/>
    <x v="0"/>
    <s v="Kantar 100lb"/>
    <n v="986.22"/>
    <n v="44.324494382022472"/>
    <n v="179000"/>
    <n v="3982750"/>
    <n v="1606.4171985761966"/>
    <n v="176533380"/>
    <n v="71203.630093474902"/>
    <n v="2250"/>
    <n v="2218995"/>
    <m/>
    <n v="178752375"/>
    <n v="4032812.5"/>
    <n v="72098.647790180592"/>
    <n v="1626.6095935303665"/>
    <n v="44.324494382022472"/>
    <n v="0"/>
    <n v="178752375"/>
    <s v="Open "/>
  </r>
  <r>
    <n v="4"/>
    <n v="2024"/>
    <x v="1"/>
    <x v="0"/>
    <n v="24"/>
    <n v="2460.91"/>
    <x v="1"/>
    <x v="1"/>
    <x v="1"/>
    <x v="1"/>
    <s v="Collection"/>
    <s v="Gadarif"/>
    <x v="0"/>
    <s v="Kantar 100lb"/>
    <n v="3555.77"/>
    <n v="159.80988764044943"/>
    <n v="168700"/>
    <n v="3753575"/>
    <n v="1525.2792666127571"/>
    <n v="599858399"/>
    <n v="243754.7082176918"/>
    <n v="2250"/>
    <n v="8000482.5"/>
    <n v="35817870"/>
    <n v="643676751.5"/>
    <n v="4027765.4968895628"/>
    <n v="261560.45995180646"/>
    <n v="1636.697602468015"/>
    <n v="159.80988764044943"/>
    <n v="0"/>
    <n v="643676751.5"/>
    <s v="Open "/>
  </r>
  <r>
    <n v="5"/>
    <n v="2024"/>
    <x v="1"/>
    <x v="0"/>
    <n v="26"/>
    <n v="2460.91"/>
    <x v="1"/>
    <x v="1"/>
    <x v="1"/>
    <x v="1"/>
    <s v="Collection"/>
    <s v="Gadarif"/>
    <x v="0"/>
    <s v="Kantar 100lb"/>
    <n v="2701.73"/>
    <n v="121.42606741573034"/>
    <n v="163500"/>
    <n v="3637875"/>
    <n v="1478.2641380627492"/>
    <n v="441732855"/>
    <n v="179499.8008866639"/>
    <n v="2250"/>
    <n v="6078892.5"/>
    <n v="24640435"/>
    <n v="472452182.5"/>
    <n v="3890862.9139939961"/>
    <n v="191982.71472747886"/>
    <n v="1581.0667249082642"/>
    <n v="121.42606741573034"/>
    <n v="0"/>
    <n v="472452182.5"/>
    <s v="Open "/>
  </r>
  <r>
    <n v="6"/>
    <n v="2024"/>
    <x v="1"/>
    <x v="0"/>
    <n v="30"/>
    <n v="2460.91"/>
    <x v="1"/>
    <x v="1"/>
    <x v="1"/>
    <x v="1"/>
    <s v="Collection"/>
    <s v="Gadarif"/>
    <x v="0"/>
    <s v="Kantar 100lb"/>
    <n v="1740.66"/>
    <n v="78.231910112359557"/>
    <n v="164200"/>
    <n v="3653450"/>
    <n v="1484.5930976752502"/>
    <n v="285816372"/>
    <n v="116142.55377075961"/>
    <n v="2250"/>
    <n v="3916485"/>
    <n v="15450825"/>
    <n v="305183682"/>
    <n v="3901012.7908379575"/>
    <n v="124012.53276227087"/>
    <n v="1585.1911653973359"/>
    <n v="78.231910112359557"/>
    <n v="0"/>
    <n v="305183682"/>
    <s v="Open "/>
  </r>
  <r>
    <n v="7"/>
    <n v="2024"/>
    <x v="1"/>
    <x v="0"/>
    <n v="30"/>
    <n v="2460.91"/>
    <x v="1"/>
    <x v="1"/>
    <x v="1"/>
    <x v="1"/>
    <s v="Collection"/>
    <s v="Gadarif"/>
    <x v="0"/>
    <s v="Kantar 100lb"/>
    <n v="206.13"/>
    <n v="9.2642696629213486"/>
    <n v="172000"/>
    <n v="3827000"/>
    <n v="1555.1157905002622"/>
    <n v="35454360"/>
    <n v="14407.01204026153"/>
    <n v="2250"/>
    <n v="463792.5"/>
    <m/>
    <n v="35918152.5"/>
    <n v="3877062.5"/>
    <n v="14595.475860555649"/>
    <n v="1575.4588749690156"/>
    <n v="9.2642696629213486"/>
    <n v="0"/>
    <n v="35918152.5"/>
    <s v="Open "/>
  </r>
  <r>
    <n v="8"/>
    <n v="2024"/>
    <x v="2"/>
    <x v="2"/>
    <n v="1"/>
    <n v="2460.91"/>
    <x v="2"/>
    <x v="1"/>
    <x v="1"/>
    <x v="1"/>
    <s v="Collection"/>
    <s v="Gadarif"/>
    <x v="0"/>
    <s v="Kantar 100lb"/>
    <n v="1879.27"/>
    <n v="84.461573033707865"/>
    <n v="164000"/>
    <n v="3649000"/>
    <n v="1482.78482350025"/>
    <n v="308200280"/>
    <n v="125238.33866333999"/>
    <n v="2250"/>
    <n v="4228357.5"/>
    <m/>
    <n v="312428637.5"/>
    <n v="3699062.5"/>
    <n v="126956.5475779285"/>
    <n v="1503.1279079690034"/>
    <n v="84.461573033707865"/>
    <n v="0"/>
    <n v="312428637.5"/>
    <s v="Open "/>
  </r>
  <r>
    <n v="9"/>
    <n v="2024"/>
    <x v="2"/>
    <x v="2"/>
    <n v="2"/>
    <n v="2460.91"/>
    <x v="1"/>
    <x v="1"/>
    <x v="1"/>
    <x v="1"/>
    <s v="Collection"/>
    <s v="Gadarif"/>
    <x v="0"/>
    <s v="Kantar 100lb"/>
    <n v="2140.44"/>
    <n v="96.19955056179775"/>
    <n v="175000"/>
    <n v="3893750"/>
    <n v="1582.2399031252667"/>
    <n v="374577000"/>
    <n v="152210.76756159306"/>
    <n v="2250"/>
    <n v="4815990"/>
    <m/>
    <n v="379392990"/>
    <n v="3943812.5"/>
    <n v="154167.76314452785"/>
    <n v="1602.5829875940203"/>
    <n v="96.19955056179775"/>
    <n v="0"/>
    <n v="379392990"/>
    <s v="Open "/>
  </r>
  <r>
    <n v="10"/>
    <n v="2024"/>
    <x v="2"/>
    <x v="2"/>
    <n v="4"/>
    <n v="2460.91"/>
    <x v="1"/>
    <x v="1"/>
    <x v="1"/>
    <x v="1"/>
    <s v="Collection"/>
    <s v="Gadarif"/>
    <x v="0"/>
    <s v="Kantar 100lb"/>
    <n v="2154.66"/>
    <n v="96.838651685393245"/>
    <n v="174000"/>
    <n v="3871500"/>
    <n v="1573.1985322502653"/>
    <n v="374910840"/>
    <n v="152346.42469655533"/>
    <n v="2250"/>
    <n v="4847985"/>
    <m/>
    <n v="379758825"/>
    <n v="3921562.5000000005"/>
    <n v="154316.42156763151"/>
    <n v="1593.541616719019"/>
    <n v="96.838651685393245"/>
    <n v="0"/>
    <n v="379758825"/>
    <s v="Open "/>
  </r>
  <r>
    <n v="11"/>
    <n v="2024"/>
    <x v="2"/>
    <x v="2"/>
    <n v="6"/>
    <n v="2460.91"/>
    <x v="1"/>
    <x v="1"/>
    <x v="1"/>
    <x v="1"/>
    <s v="Collection"/>
    <s v="Gadarif"/>
    <x v="0"/>
    <s v="Kantar 100lb"/>
    <n v="2155.11"/>
    <n v="96.858876404494382"/>
    <n v="172000"/>
    <n v="3827000"/>
    <n v="1555.1157905002622"/>
    <n v="370678920"/>
    <n v="150626.76814674248"/>
    <n v="2250"/>
    <n v="4848997.5"/>
    <m/>
    <n v="375527917.5"/>
    <n v="3877062.5"/>
    <n v="152597.17645098764"/>
    <n v="1575.4588749690154"/>
    <n v="96.858876404494382"/>
    <n v="0"/>
    <n v="375527917.5"/>
    <s v="Open "/>
  </r>
  <r>
    <n v="12"/>
    <n v="2024"/>
    <x v="2"/>
    <x v="3"/>
    <n v="8"/>
    <n v="2460.91"/>
    <x v="1"/>
    <x v="1"/>
    <x v="1"/>
    <x v="1"/>
    <s v="Collection"/>
    <s v="Gadarif"/>
    <x v="0"/>
    <s v="Kantar 100lb"/>
    <n v="1036.04"/>
    <n v="46.563595505617975"/>
    <n v="160700"/>
    <n v="3575575"/>
    <n v="1452.9482996127449"/>
    <n v="166491628"/>
    <n v="67654.496913743293"/>
    <n v="2250"/>
    <n v="2331090"/>
    <n v="9370400"/>
    <n v="178193118"/>
    <n v="3826876.2552604149"/>
    <n v="72409.441222962239"/>
    <n v="1555.0655063616366"/>
    <n v="46.563595505617975"/>
    <n v="0"/>
    <n v="178193118"/>
    <s v="Open "/>
  </r>
  <r>
    <n v="13"/>
    <n v="2024"/>
    <x v="2"/>
    <x v="3"/>
    <n v="8"/>
    <n v="2460.91"/>
    <x v="1"/>
    <x v="1"/>
    <x v="1"/>
    <x v="1"/>
    <s v="Collection"/>
    <s v="Gadarif"/>
    <x v="0"/>
    <s v="Kantar 100lb"/>
    <n v="3066.22"/>
    <n v="137.8076404494382"/>
    <n v="154500"/>
    <n v="3437625"/>
    <n v="1396.8918001877355"/>
    <n v="473730989.99999994"/>
    <n v="192502.36294703992"/>
    <n v="2250"/>
    <n v="6898995"/>
    <n v="27508325"/>
    <n v="508138309.99999994"/>
    <n v="3687301.432219475"/>
    <n v="206483.90635984248"/>
    <n v="1498.3487540054189"/>
    <n v="137.8076404494382"/>
    <n v="0"/>
    <n v="508138309.99999994"/>
    <s v="Open "/>
  </r>
  <r>
    <n v="14"/>
    <n v="2024"/>
    <x v="2"/>
    <x v="3"/>
    <n v="10"/>
    <n v="2460.91"/>
    <x v="1"/>
    <x v="1"/>
    <x v="1"/>
    <x v="1"/>
    <s v="Collection"/>
    <s v="Gadarif"/>
    <x v="0"/>
    <s v="Kantar 100lb"/>
    <n v="1197.96"/>
    <n v="53.840898876404495"/>
    <n v="149500"/>
    <n v="3326375"/>
    <n v="1351.6849458127278"/>
    <n v="179095020"/>
    <n v="72775.93248026137"/>
    <n v="2250"/>
    <n v="2695410"/>
    <n v="10903425"/>
    <n v="192693855"/>
    <n v="3578949.4421767006"/>
    <n v="78301.870039944581"/>
    <n v="1454.3195168359268"/>
    <n v="53.840898876404495"/>
    <n v="0"/>
    <n v="192693855"/>
    <s v="Open "/>
  </r>
  <r>
    <n v="15"/>
    <n v="2024"/>
    <x v="2"/>
    <x v="3"/>
    <n v="12"/>
    <n v="2460.91"/>
    <x v="1"/>
    <x v="1"/>
    <x v="1"/>
    <x v="1"/>
    <s v="Collection"/>
    <s v="Gadarif"/>
    <x v="0"/>
    <s v="Kantar 100lb"/>
    <n v="1059.33"/>
    <n v="47.610337078651682"/>
    <n v="164500"/>
    <n v="3660125"/>
    <n v="1487.3055089377508"/>
    <n v="174259785"/>
    <n v="70811.116619461915"/>
    <n v="2250"/>
    <n v="2383492.5"/>
    <m/>
    <n v="176643277.5"/>
    <n v="3710187.5000000005"/>
    <n v="71779.657728238744"/>
    <n v="1507.6485934065042"/>
    <n v="47.610337078651682"/>
    <n v="0"/>
    <n v="176643277.5"/>
    <s v="Open "/>
  </r>
  <r>
    <n v="16"/>
    <n v="2024"/>
    <x v="2"/>
    <x v="1"/>
    <n v="17"/>
    <n v="2460.91"/>
    <x v="1"/>
    <x v="1"/>
    <x v="1"/>
    <x v="1"/>
    <s v="Collection"/>
    <s v="Gadarif"/>
    <x v="0"/>
    <s v="Kantar 100lb"/>
    <n v="1990.36"/>
    <n v="89.454382022471904"/>
    <n v="160500"/>
    <n v="3571125"/>
    <n v="1451.1400254377447"/>
    <n v="319452780"/>
    <n v="129810.83420360761"/>
    <n v="2250"/>
    <n v="4478310"/>
    <n v="18436300"/>
    <n v="342367390"/>
    <n v="3827284.7261299468"/>
    <n v="139122.27184252979"/>
    <n v="1555.2314900300892"/>
    <n v="89.454382022471904"/>
    <n v="0"/>
    <n v="342367390"/>
    <s v="Open "/>
  </r>
  <r>
    <n v="17"/>
    <n v="2025"/>
    <x v="3"/>
    <x v="2"/>
    <n v="7"/>
    <n v="2681.29"/>
    <x v="2"/>
    <x v="1"/>
    <x v="1"/>
    <x v="1"/>
    <s v="Collection"/>
    <s v="Gadarif"/>
    <x v="0"/>
    <s v="Kantar 100lb"/>
    <n v="3307.88"/>
    <n v="148.66876404494383"/>
    <n v="174500"/>
    <n v="3882625"/>
    <n v="1448.0436655490455"/>
    <n v="577225060"/>
    <n v="215278.86204028659"/>
    <n v="2250"/>
    <n v="7442730"/>
    <m/>
    <n v="584667790"/>
    <n v="3932687.5"/>
    <n v="218054.66398636479"/>
    <n v="1466.7147156779013"/>
    <n v="148.66876404494383"/>
    <n v="0"/>
    <n v="584667790"/>
    <s v="Open "/>
  </r>
  <r>
    <n v="18"/>
    <n v="2025"/>
    <x v="3"/>
    <x v="2"/>
    <n v="7"/>
    <n v="2681.29"/>
    <x v="1"/>
    <x v="1"/>
    <x v="1"/>
    <x v="1"/>
    <s v="Collection"/>
    <s v="Gadarif"/>
    <x v="0"/>
    <s v="Kantar 100lb"/>
    <n v="2298.2199999999998"/>
    <n v="103.29078651685393"/>
    <n v="185000"/>
    <n v="4116250"/>
    <n v="1535.1752328170396"/>
    <n v="425170699.99999994"/>
    <n v="158569.45723886637"/>
    <n v="2250"/>
    <n v="5170995"/>
    <m/>
    <n v="430341694.99999994"/>
    <n v="4166312.4999999995"/>
    <n v="160498.00469177146"/>
    <n v="1553.8462829458952"/>
    <n v="103.29078651685393"/>
    <n v="0"/>
    <n v="430341694.99999994"/>
    <s v="Open "/>
  </r>
  <r>
    <n v="19"/>
    <n v="2025"/>
    <x v="3"/>
    <x v="3"/>
    <n v="8"/>
    <n v="2644.56"/>
    <x v="1"/>
    <x v="1"/>
    <x v="1"/>
    <x v="1"/>
    <s v="Collection"/>
    <s v="Gadarif"/>
    <x v="0"/>
    <s v="Kantar 100lb"/>
    <n v="2100.0300000000002"/>
    <n v="94.383370786516863"/>
    <n v="172500"/>
    <n v="3838125"/>
    <n v="1451.3283873309738"/>
    <n v="362255175.00000006"/>
    <n v="136981.26531445686"/>
    <n v="2250"/>
    <n v="4725067.5"/>
    <n v="19452750"/>
    <n v="386432992.50000006"/>
    <n v="4094291.0735203787"/>
    <n v="146123.73797531539"/>
    <n v="1548.1936781621059"/>
    <n v="94.383370786516863"/>
    <n v="0"/>
    <n v="386432992.50000006"/>
    <s v="Open "/>
  </r>
  <r>
    <n v="20"/>
    <n v="2025"/>
    <x v="3"/>
    <x v="3"/>
    <n v="8"/>
    <n v="2644.56"/>
    <x v="2"/>
    <x v="1"/>
    <x v="1"/>
    <x v="1"/>
    <s v="Collection"/>
    <s v="Gadarif"/>
    <x v="0"/>
    <s v="Kantar 100lb"/>
    <n v="259.25"/>
    <n v="11.651685393258427"/>
    <n v="165500"/>
    <n v="3682375"/>
    <n v="1392.4339020479777"/>
    <n v="42905875"/>
    <n v="16224.201757570258"/>
    <n v="2250"/>
    <n v="583312.5"/>
    <n v="2365875"/>
    <n v="45855062.5"/>
    <n v="3935487.5241080038"/>
    <n v="17339.391997156428"/>
    <n v="1488.1445397752382"/>
    <n v="11.651685393258427"/>
    <n v="0"/>
    <n v="45855062.5"/>
    <s v="Open "/>
  </r>
  <r>
    <n v="21"/>
    <n v="2025"/>
    <x v="3"/>
    <x v="3"/>
    <n v="9"/>
    <n v="2644.56"/>
    <x v="1"/>
    <x v="1"/>
    <x v="1"/>
    <x v="1"/>
    <s v="Collection"/>
    <s v="Gadarif"/>
    <x v="0"/>
    <s v="Kantar 100lb"/>
    <n v="3312.97"/>
    <n v="148.89752808988763"/>
    <n v="185000"/>
    <n v="4116250"/>
    <n v="1556.4971110506096"/>
    <n v="612899450"/>
    <n v="231758.5723144871"/>
    <n v="2250"/>
    <n v="7454182.5"/>
    <m/>
    <n v="620353632.5"/>
    <n v="4166312.5000000005"/>
    <n v="234577.25765344707"/>
    <n v="1575.4274813201441"/>
    <n v="148.89752808988763"/>
    <n v="0"/>
    <n v="620353632.5"/>
    <s v="Open "/>
  </r>
  <r>
    <n v="22"/>
    <n v="2025"/>
    <x v="3"/>
    <x v="3"/>
    <n v="9"/>
    <n v="2644.56"/>
    <x v="1"/>
    <x v="1"/>
    <x v="1"/>
    <x v="1"/>
    <s v="Collection"/>
    <s v="Gadarif"/>
    <x v="0"/>
    <s v="Kantar 100lb"/>
    <n v="836.06"/>
    <n v="37.575730337078646"/>
    <n v="173000"/>
    <n v="3849250"/>
    <n v="1455.5351362797592"/>
    <n v="144638380"/>
    <n v="54692.795776991246"/>
    <n v="2250"/>
    <n v="1881134.9999999998"/>
    <n v="7605850"/>
    <n v="154125365"/>
    <n v="4101726.3967299005"/>
    <n v="58280.154354599632"/>
    <n v="1551.0052321482215"/>
    <n v="37.575730337078646"/>
    <n v="0"/>
    <n v="154125365"/>
    <s v="Open "/>
  </r>
  <r>
    <n v="23"/>
    <n v="2025"/>
    <x v="3"/>
    <x v="3"/>
    <n v="11"/>
    <n v="2644.56"/>
    <x v="1"/>
    <x v="1"/>
    <x v="1"/>
    <x v="1"/>
    <s v="Collection"/>
    <s v="Gadarif"/>
    <x v="0"/>
    <s v="Kantar 100lb"/>
    <n v="2239.5500000000002"/>
    <n v="100.65393258426967"/>
    <n v="185000"/>
    <n v="4116250"/>
    <n v="1556.4971110506096"/>
    <n v="414316750.00000006"/>
    <n v="156667.55528329857"/>
    <n v="2250"/>
    <n v="5038987.5"/>
    <m/>
    <n v="419355737.50000006"/>
    <n v="4166312.5000000005"/>
    <n v="158572.97149620357"/>
    <n v="1575.4274813201444"/>
    <n v="100.65393258426967"/>
    <n v="0"/>
    <n v="419355737.50000006"/>
    <s v="Open "/>
  </r>
  <r>
    <n v="24"/>
    <n v="2025"/>
    <x v="3"/>
    <x v="3"/>
    <n v="11"/>
    <n v="2644.56"/>
    <x v="2"/>
    <x v="1"/>
    <x v="1"/>
    <x v="1"/>
    <s v="Collection"/>
    <s v="Gadarif"/>
    <x v="0"/>
    <s v="Kantar 100lb"/>
    <n v="2264.2399999999998"/>
    <n v="101.76359550561797"/>
    <n v="179500"/>
    <n v="3993875"/>
    <n v="1510.2228726139699"/>
    <n v="406431079.99999994"/>
    <n v="153685.70953202044"/>
    <n v="2250"/>
    <n v="5094539.9999999991"/>
    <m/>
    <n v="411525619.99999994"/>
    <n v="4043937.4999999995"/>
    <n v="155612.1320749009"/>
    <n v="1529.1532428835042"/>
    <n v="101.76359550561797"/>
    <n v="0"/>
    <n v="411525619.99999994"/>
    <s v="Open "/>
  </r>
  <r>
    <n v="25"/>
    <n v="2025"/>
    <x v="3"/>
    <x v="3"/>
    <n v="13"/>
    <n v="2626.1950000000002"/>
    <x v="1"/>
    <x v="1"/>
    <x v="1"/>
    <x v="1"/>
    <s v="Collection"/>
    <s v="Gadarif"/>
    <x v="0"/>
    <s v="Kantar 100lb"/>
    <n v="3371.77"/>
    <n v="151.54022471910113"/>
    <n v="184000"/>
    <n v="4094000"/>
    <n v="1558.9093726855774"/>
    <n v="620405680"/>
    <n v="236237.47665348538"/>
    <n v="2250"/>
    <n v="7586482.5"/>
    <m/>
    <n v="627992162.5"/>
    <n v="4144062.4999999995"/>
    <n v="239126.250145172"/>
    <n v="1577.9721231667868"/>
    <n v="151.54022471910113"/>
    <n v="0"/>
    <n v="627992162.5"/>
    <s v="Open "/>
  </r>
  <r>
    <n v="26"/>
    <n v="2025"/>
    <x v="3"/>
    <x v="3"/>
    <n v="14"/>
    <n v="2626.1950000000002"/>
    <x v="1"/>
    <x v="1"/>
    <x v="1"/>
    <x v="1"/>
    <s v="Collection"/>
    <s v="Gadarif"/>
    <x v="0"/>
    <s v="Kantar 100lb"/>
    <n v="2165.33"/>
    <n v="97.31820224719101"/>
    <n v="185000"/>
    <n v="4116250"/>
    <n v="1567.3817062327817"/>
    <n v="400586050"/>
    <n v="152534.76988570916"/>
    <n v="2250"/>
    <n v="4871992.5"/>
    <m/>
    <n v="405458042.5"/>
    <n v="4166312.5"/>
    <n v="154389.92249242726"/>
    <n v="1586.4444567139913"/>
    <n v="97.31820224719101"/>
    <n v="0"/>
    <n v="405458042.5"/>
    <s v="Open "/>
  </r>
  <r>
    <n v="27"/>
    <n v="2025"/>
    <x v="3"/>
    <x v="3"/>
    <n v="14"/>
    <n v="2626.1950000000002"/>
    <x v="2"/>
    <x v="1"/>
    <x v="1"/>
    <x v="1"/>
    <s v="Collection"/>
    <s v="Gadarif"/>
    <x v="0"/>
    <s v="Kantar 100lb"/>
    <n v="1108.05"/>
    <n v="49.8"/>
    <n v="177000"/>
    <n v="3938250"/>
    <n v="1499.6030378551477"/>
    <n v="196124850"/>
    <n v="74680.231285186353"/>
    <n v="2250"/>
    <n v="2493112.5"/>
    <m/>
    <n v="198617962.5"/>
    <n v="3988312.5"/>
    <n v="75629.556259150588"/>
    <n v="1518.6657883363573"/>
    <n v="49.8"/>
    <n v="0"/>
    <n v="198617962.5"/>
    <s v="Open "/>
  </r>
  <r>
    <n v="28"/>
    <n v="2025"/>
    <x v="3"/>
    <x v="3"/>
    <n v="14"/>
    <n v="2626.1950000000002"/>
    <x v="1"/>
    <x v="1"/>
    <x v="1"/>
    <x v="1"/>
    <s v="Collection"/>
    <s v="Gadarif"/>
    <x v="0"/>
    <s v="Kantar 100lb"/>
    <n v="1896.97"/>
    <n v="85.25707865168539"/>
    <n v="173500"/>
    <n v="3860375"/>
    <n v="1469.949870439933"/>
    <n v="329124295"/>
    <n v="125323.63171813212"/>
    <n v="2250"/>
    <n v="4268182.5"/>
    <n v="18196725"/>
    <n v="351589202.5"/>
    <n v="4123871.0973947928"/>
    <n v="133877.79753597884"/>
    <n v="1570.2836603507326"/>
    <n v="85.25707865168539"/>
    <n v="0"/>
    <n v="351589202.5"/>
    <s v="Open "/>
  </r>
  <r>
    <n v="29"/>
    <n v="2025"/>
    <x v="3"/>
    <x v="3"/>
    <n v="14"/>
    <n v="2626.1950000000002"/>
    <x v="2"/>
    <x v="1"/>
    <x v="1"/>
    <x v="1"/>
    <s v="Collection"/>
    <s v="Gadarif"/>
    <x v="0"/>
    <s v="Kantar 100lb"/>
    <n v="277.55"/>
    <n v="12.474157303370786"/>
    <n v="165500"/>
    <n v="3682375"/>
    <n v="1402.1712020622992"/>
    <n v="45934525"/>
    <n v="17490.904140781626"/>
    <n v="2250"/>
    <n v="624487.5"/>
    <n v="2748750"/>
    <n v="49307762.5"/>
    <n v="3952793.0665645832"/>
    <n v="18775.36226365521"/>
    <n v="1505.1407327196125"/>
    <n v="12.474157303370786"/>
    <n v="0"/>
    <n v="49307762.5"/>
    <s v="Open "/>
  </r>
  <r>
    <n v="30"/>
    <n v="2025"/>
    <x v="3"/>
    <x v="1"/>
    <n v="15"/>
    <n v="2626.1950000000002"/>
    <x v="1"/>
    <x v="1"/>
    <x v="1"/>
    <x v="1"/>
    <s v="Collection"/>
    <s v="Gadarif"/>
    <x v="0"/>
    <s v="Kantar 100lb"/>
    <n v="2264"/>
    <n v="101.75280898876404"/>
    <n v="184500"/>
    <n v="4105125"/>
    <n v="1563.1455394591794"/>
    <n v="417708000"/>
    <n v="159054.44949822841"/>
    <n v="2250"/>
    <n v="5094000"/>
    <m/>
    <n v="422802000"/>
    <n v="4155187.5"/>
    <n v="160994.13790674339"/>
    <n v="1582.2082899403888"/>
    <n v="101.75280898876404"/>
    <n v="0"/>
    <n v="422802000"/>
    <s v="Open "/>
  </r>
  <r>
    <n v="31"/>
    <n v="2025"/>
    <x v="3"/>
    <x v="1"/>
    <n v="15"/>
    <n v="2626.1950000000002"/>
    <x v="1"/>
    <x v="1"/>
    <x v="1"/>
    <x v="1"/>
    <s v="Collection"/>
    <s v="Gadarif"/>
    <x v="0"/>
    <s v="Kantar 100lb"/>
    <n v="1271.75"/>
    <n v="57.157303370786515"/>
    <n v="173000"/>
    <n v="3849250"/>
    <n v="1465.713703666331"/>
    <n v="220012750"/>
    <n v="83776.242815175559"/>
    <n v="2250"/>
    <n v="2861437.5"/>
    <n v="12296075"/>
    <n v="235170262.5"/>
    <n v="4114439.4264792609"/>
    <n v="89547.905810497687"/>
    <n v="1566.6922777932562"/>
    <n v="57.157303370786515"/>
    <n v="0"/>
    <n v="235170262.5"/>
    <s v="Open "/>
  </r>
  <r>
    <n v="32"/>
    <n v="2025"/>
    <x v="3"/>
    <x v="1"/>
    <n v="15"/>
    <n v="2626.1950000000002"/>
    <x v="2"/>
    <x v="1"/>
    <x v="1"/>
    <x v="1"/>
    <s v="Collection"/>
    <s v="Gadarif"/>
    <x v="0"/>
    <s v="Kantar 100lb"/>
    <n v="157.72999999999999"/>
    <n v="7.0889887640449434"/>
    <n v="165500"/>
    <n v="3682375"/>
    <n v="1402.1712020622992"/>
    <n v="26104315"/>
    <n v="9939.9758966870304"/>
    <n v="2250"/>
    <n v="354892.5"/>
    <n v="1502650"/>
    <n v="27961857.5"/>
    <n v="3944407.0840994106"/>
    <n v="10647.289138849172"/>
    <n v="1501.9475264020421"/>
    <n v="7.0889887640449434"/>
    <n v="0"/>
    <n v="27961857.5"/>
    <s v="Open "/>
  </r>
  <r>
    <n v="33"/>
    <n v="2025"/>
    <x v="3"/>
    <x v="3"/>
    <n v="14"/>
    <n v="2626.1950000000002"/>
    <x v="3"/>
    <x v="2"/>
    <x v="2"/>
    <x v="1"/>
    <s v="Collection"/>
    <s v="Gadarif"/>
    <x v="0"/>
    <s v="MT"/>
    <n v="9.9019999999999992"/>
    <n v="9.9019999999999992"/>
    <n v="2910000"/>
    <n v="2910000"/>
    <n v="1108.0669942635639"/>
    <n v="28814819.999999996"/>
    <n v="10972.079377197808"/>
    <n v="30000"/>
    <n v="297060"/>
    <m/>
    <n v="29111879.999999996"/>
    <n v="2940000"/>
    <n v="11085.19359758129"/>
    <n v="1119.4903653384458"/>
    <n v="9.9019999999999992"/>
    <n v="0"/>
    <n v="29111879.999999996"/>
    <s v="Open "/>
  </r>
  <r>
    <n v="34"/>
    <n v="2025"/>
    <x v="3"/>
    <x v="3"/>
    <n v="14"/>
    <n v="2626.1950000000002"/>
    <x v="3"/>
    <x v="2"/>
    <x v="2"/>
    <x v="1"/>
    <s v="Collection"/>
    <s v="Gadarif"/>
    <x v="0"/>
    <s v="MT"/>
    <n v="3.3610000000000002"/>
    <n v="3.3610000000000002"/>
    <n v="2820000"/>
    <n v="2820000"/>
    <n v="1073.7968810389175"/>
    <n v="9478020"/>
    <n v="3609.0313171718021"/>
    <n v="30000"/>
    <n v="100830"/>
    <m/>
    <n v="9578850"/>
    <n v="2850000"/>
    <n v="3647.4252673544802"/>
    <n v="1085.2202521137995"/>
    <n v="3.3610000000000002"/>
    <n v="0"/>
    <n v="9578850"/>
    <s v="Open "/>
  </r>
  <r>
    <n v="35"/>
    <n v="2025"/>
    <x v="3"/>
    <x v="3"/>
    <n v="14"/>
    <n v="2626.1950000000002"/>
    <x v="3"/>
    <x v="2"/>
    <x v="2"/>
    <x v="1"/>
    <s v="Collection"/>
    <s v="Gadarif"/>
    <x v="0"/>
    <s v="MT"/>
    <n v="2.859"/>
    <n v="2.859"/>
    <n v="2870000"/>
    <n v="2870000"/>
    <n v="1092.8358328303875"/>
    <n v="8205330"/>
    <n v="3124.4176460620779"/>
    <n v="30000"/>
    <n v="85770"/>
    <m/>
    <n v="8291100"/>
    <n v="2900000"/>
    <n v="3157.077063965166"/>
    <n v="1104.2592039052697"/>
    <n v="2.859"/>
    <n v="0"/>
    <n v="8291100"/>
    <s v="Open "/>
  </r>
  <r>
    <n v="36"/>
    <n v="2025"/>
    <x v="3"/>
    <x v="1"/>
    <n v="15"/>
    <n v="2626.1950000000002"/>
    <x v="3"/>
    <x v="2"/>
    <x v="2"/>
    <x v="1"/>
    <s v="Collection"/>
    <s v="Gadarif"/>
    <x v="0"/>
    <s v="MT"/>
    <n v="4.5270000000000001"/>
    <n v="4.5270000000000001"/>
    <n v="2870000"/>
    <n v="2870000"/>
    <n v="1092.8358328303875"/>
    <n v="12992490"/>
    <n v="4947.2678152231647"/>
    <n v="30000"/>
    <n v="135810"/>
    <m/>
    <n v="13128300"/>
    <n v="2900000"/>
    <n v="4998.9814160791557"/>
    <n v="1104.2592039052697"/>
    <n v="4.5270000000000001"/>
    <n v="0"/>
    <n v="13128300"/>
    <s v="Open "/>
  </r>
  <r>
    <n v="37"/>
    <n v="2025"/>
    <x v="3"/>
    <x v="1"/>
    <n v="15"/>
    <n v="2626.1950000000002"/>
    <x v="3"/>
    <x v="2"/>
    <x v="2"/>
    <x v="1"/>
    <s v="Collection"/>
    <s v="Gadarif"/>
    <x v="0"/>
    <s v="MT"/>
    <n v="8.0540000000000003"/>
    <n v="8.0540000000000003"/>
    <n v="2880000"/>
    <n v="2880000"/>
    <n v="1096.6436231886817"/>
    <n v="23195520"/>
    <n v="8832.3677411616427"/>
    <n v="30000"/>
    <n v="241620"/>
    <m/>
    <n v="23437140"/>
    <n v="2910000"/>
    <n v="8924.3715717987434"/>
    <n v="1108.0669942635639"/>
    <n v="8.0540000000000003"/>
    <n v="0"/>
    <n v="23437140"/>
    <s v="Open "/>
  </r>
  <r>
    <n v="38"/>
    <n v="2025"/>
    <x v="3"/>
    <x v="1"/>
    <n v="15"/>
    <n v="2626.1950000000002"/>
    <x v="3"/>
    <x v="2"/>
    <x v="2"/>
    <x v="1"/>
    <s v="Collection"/>
    <s v="Gadarif"/>
    <x v="0"/>
    <s v="MT"/>
    <n v="5.68"/>
    <n v="5.68"/>
    <n v="2870000"/>
    <n v="2870000"/>
    <n v="1092.8358328303875"/>
    <n v="16301600"/>
    <n v="6207.3075304766007"/>
    <n v="30000"/>
    <n v="170400"/>
    <m/>
    <n v="16472000"/>
    <n v="2900000"/>
    <n v="6272.1922781819321"/>
    <n v="1104.2592039052697"/>
    <n v="5.68"/>
    <n v="0"/>
    <n v="16472000"/>
    <s v="Open "/>
  </r>
  <r>
    <n v="39"/>
    <n v="2025"/>
    <x v="3"/>
    <x v="1"/>
    <n v="15"/>
    <n v="2626.1950000000002"/>
    <x v="3"/>
    <x v="2"/>
    <x v="2"/>
    <x v="1"/>
    <s v="Collection"/>
    <s v="Gadarif"/>
    <x v="0"/>
    <s v="MT"/>
    <n v="4.3250000000000002"/>
    <n v="4.3250000000000002"/>
    <n v="2840000"/>
    <n v="2840000"/>
    <n v="1081.4124617555055"/>
    <n v="12283000"/>
    <n v="4677.1088970925621"/>
    <n v="30000"/>
    <n v="129750"/>
    <m/>
    <n v="12412750"/>
    <n v="2870000"/>
    <n v="4726.5149769914269"/>
    <n v="1092.8358328303877"/>
    <n v="4.3250000000000002"/>
    <n v="0"/>
    <n v="12412750"/>
    <s v="Open "/>
  </r>
  <r>
    <n v="40"/>
    <n v="2025"/>
    <x v="3"/>
    <x v="1"/>
    <n v="15"/>
    <n v="2626.1950000000002"/>
    <x v="3"/>
    <x v="2"/>
    <x v="2"/>
    <x v="1"/>
    <s v="Collection"/>
    <s v="Gadarif"/>
    <x v="0"/>
    <s v="MT"/>
    <n v="4.8099999999999996"/>
    <n v="4.8099999999999996"/>
    <n v="2920000"/>
    <n v="2920000"/>
    <n v="1111.8747846218578"/>
    <n v="14045199.999999998"/>
    <n v="5348.1177140311356"/>
    <n v="30000"/>
    <n v="144300"/>
    <m/>
    <n v="14189499.999999998"/>
    <n v="2950000"/>
    <n v="5403.0641289013183"/>
    <n v="1123.29815569674"/>
    <n v="4.8099999999999996"/>
    <n v="0"/>
    <n v="14189499.999999998"/>
    <s v="Open "/>
  </r>
  <r>
    <n v="41"/>
    <n v="2025"/>
    <x v="3"/>
    <x v="1"/>
    <n v="15"/>
    <n v="2626.1950000000002"/>
    <x v="3"/>
    <x v="2"/>
    <x v="2"/>
    <x v="1"/>
    <s v="Collection"/>
    <s v="Gadarif"/>
    <x v="0"/>
    <s v="MT"/>
    <n v="4.5359999999999996"/>
    <n v="4.5359999999999996"/>
    <n v="2830000"/>
    <n v="2830000"/>
    <n v="1077.6046713972114"/>
    <n v="12836879.999999998"/>
    <n v="4888.0147894577503"/>
    <n v="30000"/>
    <n v="136080"/>
    <m/>
    <n v="12972959.999999998"/>
    <n v="2860000"/>
    <n v="4939.8312006534161"/>
    <n v="1089.0280424720936"/>
    <n v="4.5359999999999996"/>
    <n v="0"/>
    <n v="12972959.999999998"/>
    <s v="Open "/>
  </r>
  <r>
    <n v="42"/>
    <n v="2025"/>
    <x v="3"/>
    <x v="1"/>
    <n v="15"/>
    <n v="2626.1950000000002"/>
    <x v="3"/>
    <x v="2"/>
    <x v="2"/>
    <x v="1"/>
    <s v="Collection"/>
    <s v="Gadarif"/>
    <x v="0"/>
    <s v="MT"/>
    <n v="3.5419999999999998"/>
    <n v="3.5419999999999998"/>
    <n v="2870000"/>
    <n v="2870000"/>
    <n v="1092.8358328303875"/>
    <n v="10165540"/>
    <n v="3870.8245198852323"/>
    <n v="30000"/>
    <n v="106260"/>
    <m/>
    <n v="10271800"/>
    <n v="2900000"/>
    <n v="3911.2861002324653"/>
    <n v="1104.2592039052697"/>
    <n v="3.5419999999999998"/>
    <n v="0"/>
    <n v="10271800"/>
    <s v="Open "/>
  </r>
  <r>
    <n v="43"/>
    <n v="2025"/>
    <x v="3"/>
    <x v="1"/>
    <n v="15"/>
    <n v="2626.1950000000002"/>
    <x v="3"/>
    <x v="2"/>
    <x v="2"/>
    <x v="1"/>
    <s v="Collection"/>
    <s v="Gadarif"/>
    <x v="0"/>
    <s v="MT"/>
    <n v="7.452"/>
    <n v="7.452"/>
    <n v="2920000"/>
    <n v="2920000"/>
    <n v="1111.8747846218578"/>
    <n v="21759840"/>
    <n v="8285.6908950020843"/>
    <n v="30000"/>
    <n v="223560"/>
    <m/>
    <n v="21983400"/>
    <n v="2950000"/>
    <n v="8370.8178562521061"/>
    <n v="1123.29815569674"/>
    <n v="7.452"/>
    <n v="0"/>
    <n v="21983400"/>
    <s v="Open "/>
  </r>
  <r>
    <n v="44"/>
    <n v="2025"/>
    <x v="3"/>
    <x v="1"/>
    <n v="15"/>
    <n v="2626.1950000000002"/>
    <x v="3"/>
    <x v="2"/>
    <x v="2"/>
    <x v="1"/>
    <s v="Collection"/>
    <s v="Gadarif"/>
    <x v="0"/>
    <s v="MT"/>
    <n v="5.181"/>
    <n v="5.181"/>
    <n v="2890000"/>
    <n v="2890000"/>
    <n v="1100.4514135469758"/>
    <n v="14973090"/>
    <n v="5701.4387735868813"/>
    <n v="30000"/>
    <n v="155430"/>
    <m/>
    <n v="15128520"/>
    <n v="2920000"/>
    <n v="5760.6232591258449"/>
    <n v="1111.8747846218578"/>
    <n v="5.181"/>
    <n v="0"/>
    <n v="15128520"/>
    <s v="Open "/>
  </r>
  <r>
    <n v="45"/>
    <n v="2025"/>
    <x v="3"/>
    <x v="1"/>
    <n v="15"/>
    <n v="2626.1950000000002"/>
    <x v="3"/>
    <x v="2"/>
    <x v="2"/>
    <x v="1"/>
    <s v="Collection"/>
    <s v="Gadarif"/>
    <x v="0"/>
    <s v="MT"/>
    <n v="14.827999999999999"/>
    <n v="14.827999999999999"/>
    <n v="2920000"/>
    <n v="2920000"/>
    <n v="1111.8747846218578"/>
    <n v="43297760"/>
    <n v="16486.879306372906"/>
    <n v="30000"/>
    <n v="444840"/>
    <m/>
    <n v="43742600"/>
    <n v="2950000"/>
    <n v="16656.26505267126"/>
    <n v="1123.29815569674"/>
    <n v="14.827999999999999"/>
    <n v="0"/>
    <n v="43742600"/>
    <s v="Open "/>
  </r>
  <r>
    <n v="46"/>
    <n v="2025"/>
    <x v="3"/>
    <x v="1"/>
    <n v="15"/>
    <n v="2626.1950000000002"/>
    <x v="3"/>
    <x v="2"/>
    <x v="2"/>
    <x v="1"/>
    <s v="Collection"/>
    <s v="Gadarif"/>
    <x v="0"/>
    <s v="MT"/>
    <n v="10.08"/>
    <n v="10.08"/>
    <n v="2950000"/>
    <n v="2950000"/>
    <n v="1123.29815569674"/>
    <n v="29736000"/>
    <n v="11322.845409423138"/>
    <n v="30000"/>
    <n v="302400"/>
    <m/>
    <n v="30038400"/>
    <n v="2980000"/>
    <n v="11437.99298985795"/>
    <n v="1134.7215267716219"/>
    <n v="10.08"/>
    <n v="0"/>
    <n v="30038400"/>
    <s v="Open "/>
  </r>
  <r>
    <n v="47"/>
    <n v="2025"/>
    <x v="3"/>
    <x v="1"/>
    <n v="15"/>
    <n v="2626.1950000000002"/>
    <x v="3"/>
    <x v="2"/>
    <x v="2"/>
    <x v="1"/>
    <s v="Collection"/>
    <s v="Gadarif"/>
    <x v="0"/>
    <s v="MT"/>
    <n v="13.59"/>
    <n v="13.59"/>
    <n v="2950000"/>
    <n v="2950000"/>
    <n v="1123.29815569674"/>
    <n v="40090500"/>
    <n v="15265.621935918696"/>
    <n v="30000"/>
    <n v="407700"/>
    <m/>
    <n v="40498200"/>
    <n v="2980000"/>
    <n v="15420.865548826343"/>
    <n v="1134.7215267716219"/>
    <n v="13.59"/>
    <n v="0"/>
    <n v="40498200"/>
    <s v="Open "/>
  </r>
  <r>
    <n v="48"/>
    <n v="2025"/>
    <x v="3"/>
    <x v="1"/>
    <n v="15"/>
    <n v="2626.1950000000002"/>
    <x v="3"/>
    <x v="2"/>
    <x v="2"/>
    <x v="1"/>
    <s v="Collection"/>
    <s v="Gadarif"/>
    <x v="0"/>
    <s v="MT"/>
    <n v="4.3239999999999998"/>
    <n v="4.3239999999999998"/>
    <n v="2870000"/>
    <n v="2870000"/>
    <n v="1092.8358328303875"/>
    <n v="12409880"/>
    <n v="4725.4221411585959"/>
    <n v="30000"/>
    <n v="129720"/>
    <m/>
    <n v="12539600"/>
    <n v="2900000"/>
    <n v="4774.8167976863861"/>
    <n v="1104.2592039052697"/>
    <n v="4.3239999999999998"/>
    <n v="0"/>
    <n v="12539600"/>
    <s v="Open "/>
  </r>
  <r>
    <n v="49"/>
    <n v="2025"/>
    <x v="3"/>
    <x v="1"/>
    <n v="15"/>
    <n v="2626.1950000000002"/>
    <x v="4"/>
    <x v="3"/>
    <x v="3"/>
    <x v="1"/>
    <s v="Collection"/>
    <s v="Gadarif"/>
    <x v="0"/>
    <s v="Ardab"/>
    <n v="35"/>
    <n v="6.9904099999999998"/>
    <n v="183000"/>
    <n v="916255.26971951569"/>
    <n v="348.89079817740708"/>
    <n v="6405000"/>
    <n v="2438.8897244873283"/>
    <n v="3000"/>
    <n v="105000"/>
    <n v="117250"/>
    <n v="6627250"/>
    <n v="948048.82689284324"/>
    <n v="2523.5178652004133"/>
    <n v="360.99711822345375"/>
    <n v="6.9904099999999998"/>
    <n v="0"/>
    <n v="6627250"/>
    <s v="Open "/>
  </r>
  <r>
    <n v="50"/>
    <n v="2025"/>
    <x v="3"/>
    <x v="1"/>
    <n v="15"/>
    <n v="2626.1950000000002"/>
    <x v="4"/>
    <x v="3"/>
    <x v="3"/>
    <x v="1"/>
    <s v="Collection"/>
    <s v="Gadarif"/>
    <x v="0"/>
    <s v="Ardab"/>
    <n v="75"/>
    <n v="14.97945"/>
    <n v="186000"/>
    <n v="931275.84791163891"/>
    <n v="354.61031945900396"/>
    <n v="13950000"/>
    <n v="5311.8675498201765"/>
    <n v="3000"/>
    <n v="225000"/>
    <n v="251250"/>
    <n v="14426250"/>
    <n v="963069.40508496645"/>
    <n v="5493.2135656339306"/>
    <n v="366.71663950505064"/>
    <n v="14.97945"/>
    <n v="0"/>
    <n v="14426250"/>
    <s v="Open "/>
  </r>
  <r>
    <n v="51"/>
    <n v="2025"/>
    <x v="3"/>
    <x v="1"/>
    <n v="16"/>
    <n v="2626.1950000000002"/>
    <x v="2"/>
    <x v="1"/>
    <x v="1"/>
    <x v="1"/>
    <s v="Collection"/>
    <s v="Gadarif"/>
    <x v="0"/>
    <s v="Kantar 100lb"/>
    <n v="1134"/>
    <n v="50.966292134831463"/>
    <n v="175000"/>
    <n v="3893750"/>
    <n v="1482.6583707607392"/>
    <n v="198450000"/>
    <n v="75565.599660345091"/>
    <n v="2250"/>
    <n v="2551500"/>
    <m/>
    <n v="201001500"/>
    <n v="3943812.5"/>
    <n v="76537.157370263812"/>
    <n v="1501.7211212419486"/>
    <n v="50.966292134831463"/>
    <n v="0"/>
    <n v="201001500"/>
    <s v="Open "/>
  </r>
  <r>
    <n v="52"/>
    <n v="2025"/>
    <x v="3"/>
    <x v="1"/>
    <n v="16"/>
    <n v="2626.1950000000002"/>
    <x v="2"/>
    <x v="1"/>
    <x v="1"/>
    <x v="1"/>
    <s v="Collection"/>
    <s v="Gadarif"/>
    <x v="0"/>
    <s v="Kantar 100lb"/>
    <n v="85.64"/>
    <n v="3.8489887640449441"/>
    <n v="165500"/>
    <n v="3682375"/>
    <n v="1402.1712020622992"/>
    <n v="14173420"/>
    <n v="5396.9412020051823"/>
    <n v="2250"/>
    <n v="192690"/>
    <n v="842950"/>
    <n v="15209060"/>
    <n v="3951443.0756655764"/>
    <n v="5791.2912026715458"/>
    <n v="1504.6266844867105"/>
    <n v="3.8489887640449441"/>
    <n v="0"/>
    <n v="15209060"/>
    <s v="Open "/>
  </r>
  <r>
    <n v="53"/>
    <n v="2025"/>
    <x v="3"/>
    <x v="1"/>
    <n v="16"/>
    <n v="2626.1950000000002"/>
    <x v="1"/>
    <x v="1"/>
    <x v="1"/>
    <x v="1"/>
    <s v="Collection"/>
    <s v="Gadarif"/>
    <x v="0"/>
    <s v="Kantar 100lb"/>
    <n v="3175.11"/>
    <n v="142.70157303370786"/>
    <n v="184500"/>
    <n v="4105125"/>
    <n v="1563.1455394591794"/>
    <n v="585807795"/>
    <n v="223063.32736144876"/>
    <n v="2250"/>
    <n v="7143997.5"/>
    <m/>
    <n v="592951792.5"/>
    <n v="4155187.5"/>
    <n v="225783.61184146645"/>
    <n v="1582.208289940389"/>
    <n v="142.70157303370786"/>
    <n v="0"/>
    <n v="592951792.5"/>
    <s v="Open "/>
  </r>
  <r>
    <n v="54"/>
    <n v="2025"/>
    <x v="3"/>
    <x v="1"/>
    <n v="16"/>
    <n v="2626.1950000000002"/>
    <x v="1"/>
    <x v="1"/>
    <x v="1"/>
    <x v="1"/>
    <s v="Collection"/>
    <s v="Gadarif"/>
    <x v="0"/>
    <s v="Kantar 100lb"/>
    <n v="1091.27"/>
    <n v="49.045842696629215"/>
    <n v="184500"/>
    <n v="4105125"/>
    <n v="1563.1455394591794"/>
    <n v="201339315"/>
    <n v="76665.790240252536"/>
    <n v="2250"/>
    <n v="2455357.5"/>
    <m/>
    <n v="203794672.5"/>
    <n v="4155187.5"/>
    <n v="77600.738901719029"/>
    <n v="1582.208289940389"/>
    <n v="49.045842696629215"/>
    <n v="0"/>
    <n v="203794672.5"/>
    <s v="Open "/>
  </r>
  <r>
    <n v="55"/>
    <n v="2025"/>
    <x v="3"/>
    <x v="1"/>
    <n v="17"/>
    <n v="2626.1950000000002"/>
    <x v="2"/>
    <x v="1"/>
    <x v="1"/>
    <x v="1"/>
    <s v="Collection"/>
    <s v="Gadarif"/>
    <x v="0"/>
    <s v="Kantar 100lb"/>
    <n v="802.73"/>
    <n v="36.077752808988762"/>
    <n v="165500"/>
    <n v="3682375"/>
    <n v="1402.1712020622992"/>
    <n v="132851815"/>
    <n v="50587.186023886265"/>
    <n v="2250"/>
    <n v="1806142.5"/>
    <n v="7934725"/>
    <n v="142592682.5"/>
    <n v="3952371.5142389098"/>
    <n v="54296.304158678235"/>
    <n v="1504.980214431491"/>
    <n v="36.077752808988762"/>
    <n v="0"/>
    <n v="142592682.5"/>
    <s v="Open "/>
  </r>
  <r>
    <n v="56"/>
    <n v="2025"/>
    <x v="3"/>
    <x v="1"/>
    <n v="18"/>
    <n v="2626.1950000000002"/>
    <x v="1"/>
    <x v="1"/>
    <x v="1"/>
    <x v="1"/>
    <s v="Collection"/>
    <s v="Gadarif"/>
    <x v="0"/>
    <s v="Kantar 100lb"/>
    <n v="1141.55"/>
    <n v="51.305617977528087"/>
    <n v="184500"/>
    <n v="4105125"/>
    <n v="1563.1455394591794"/>
    <n v="210615975"/>
    <n v="80198.147890769716"/>
    <n v="2250"/>
    <n v="2568487.5"/>
    <m/>
    <n v="213184462.5"/>
    <n v="4155187.5000000005"/>
    <n v="81176.174084559592"/>
    <n v="1582.208289940389"/>
    <n v="51.305617977528087"/>
    <n v="0"/>
    <n v="213184462.5"/>
    <s v="Open "/>
  </r>
  <r>
    <n v="57"/>
    <n v="2025"/>
    <x v="3"/>
    <x v="1"/>
    <n v="19"/>
    <n v="2626.1950000000002"/>
    <x v="1"/>
    <x v="1"/>
    <x v="1"/>
    <x v="1"/>
    <s v="Collection"/>
    <s v="Gadarif"/>
    <x v="0"/>
    <s v="Kantar 100lb"/>
    <n v="2266.66"/>
    <n v="101.8723595505618"/>
    <n v="185000"/>
    <n v="4116250"/>
    <n v="1567.3817062327817"/>
    <n v="419332100"/>
    <n v="159672.87273031895"/>
    <n v="2250"/>
    <n v="5099985"/>
    <m/>
    <n v="424432085"/>
    <n v="4166312.5"/>
    <n v="161614.84010136337"/>
    <n v="1586.444456713991"/>
    <n v="101.8723595505618"/>
    <n v="0"/>
    <n v="424432085"/>
    <s v="Open "/>
  </r>
  <r>
    <n v="58"/>
    <n v="2025"/>
    <x v="3"/>
    <x v="1"/>
    <n v="19"/>
    <n v="2626.1950000000002"/>
    <x v="1"/>
    <x v="1"/>
    <x v="1"/>
    <x v="1"/>
    <s v="Collection"/>
    <s v="Gadarif"/>
    <x v="0"/>
    <s v="Kantar 100lb"/>
    <n v="1151.31"/>
    <n v="51.744269662921347"/>
    <n v="173000"/>
    <n v="3849250"/>
    <n v="1465.713703666331"/>
    <n v="199176630"/>
    <n v="75842.285131149823"/>
    <n v="2250"/>
    <n v="2590447.5"/>
    <n v="10921700"/>
    <n v="212688777.5"/>
    <n v="4110383.2150984532"/>
    <n v="80987.427628184494"/>
    <n v="1565.1477575345521"/>
    <n v="51.744269662921347"/>
    <n v="0"/>
    <n v="212688777.5"/>
    <s v="Open "/>
  </r>
  <r>
    <n v="59"/>
    <n v="2025"/>
    <x v="3"/>
    <x v="1"/>
    <n v="19"/>
    <n v="2626.1950000000002"/>
    <x v="2"/>
    <x v="1"/>
    <x v="1"/>
    <x v="1"/>
    <s v="Collection"/>
    <s v="Gadarif"/>
    <x v="0"/>
    <s v="Kantar 100lb"/>
    <n v="305.58"/>
    <n v="13.733932584269661"/>
    <n v="165500"/>
    <n v="3682375"/>
    <n v="1402.1712020622992"/>
    <n v="50573490"/>
    <n v="19257.32476072797"/>
    <n v="2250"/>
    <n v="687555"/>
    <n v="2932000"/>
    <n v="54193045"/>
    <n v="3945923.3302244917"/>
    <n v="20635.575423759467"/>
    <n v="1502.5248811396302"/>
    <n v="13.733932584269661"/>
    <n v="0"/>
    <n v="54193045"/>
    <s v="Open "/>
  </r>
  <r>
    <n v="60"/>
    <n v="2025"/>
    <x v="3"/>
    <x v="1"/>
    <n v="20"/>
    <n v="2626.1950000000002"/>
    <x v="1"/>
    <x v="1"/>
    <x v="1"/>
    <x v="1"/>
    <s v="Collection"/>
    <s v="Gadarif"/>
    <x v="0"/>
    <s v="Kantar 100lb"/>
    <n v="2274.2199999999998"/>
    <n v="102.21213483146066"/>
    <n v="185000"/>
    <n v="4116250"/>
    <n v="1567.3817062327817"/>
    <n v="420730699.99999994"/>
    <n v="160205.43028982994"/>
    <n v="2250"/>
    <n v="5116995"/>
    <m/>
    <n v="425847694.99999994"/>
    <n v="4166312.5"/>
    <n v="162153.8747122738"/>
    <n v="1586.444456713991"/>
    <n v="102.21213483146066"/>
    <n v="0"/>
    <n v="425847694.99999994"/>
    <s v="Open "/>
  </r>
  <r>
    <n v="61"/>
    <n v="2025"/>
    <x v="3"/>
    <x v="1"/>
    <n v="20"/>
    <n v="2626.1950000000002"/>
    <x v="2"/>
    <x v="1"/>
    <x v="1"/>
    <x v="1"/>
    <s v="Collection"/>
    <s v="Gadarif"/>
    <x v="0"/>
    <s v="Kantar 100lb"/>
    <n v="812.44"/>
    <n v="36.514157303370787"/>
    <n v="175000"/>
    <n v="3893750"/>
    <n v="1482.6583707607392"/>
    <n v="142177000"/>
    <n v="54138.020977117078"/>
    <n v="2250"/>
    <n v="1827990.0000000002"/>
    <m/>
    <n v="144004990"/>
    <n v="3943812.5"/>
    <n v="54834.081246822869"/>
    <n v="1501.7211212419486"/>
    <n v="36.514157303370787"/>
    <n v="0"/>
    <n v="144004990"/>
    <s v="Open "/>
  </r>
  <r>
    <n v="62"/>
    <n v="2025"/>
    <x v="3"/>
    <x v="1"/>
    <n v="21"/>
    <n v="2626.1950000000002"/>
    <x v="1"/>
    <x v="1"/>
    <x v="1"/>
    <x v="1"/>
    <s v="Collection"/>
    <s v="Gadarif"/>
    <x v="0"/>
    <s v="Kantar 100lb"/>
    <n v="991.11"/>
    <n v="44.544269662921351"/>
    <n v="173000"/>
    <n v="3849250"/>
    <n v="1465.713703666331"/>
    <n v="171462030"/>
    <n v="65289.146464752244"/>
    <n v="2250"/>
    <n v="2229997.5"/>
    <n v="9529000"/>
    <n v="183221027.5"/>
    <n v="4113234.5167287178"/>
    <n v="69766.726195122596"/>
    <n v="1566.2334734201831"/>
    <n v="44.544269662921351"/>
    <n v="0"/>
    <n v="183221027.5"/>
    <s v="Open "/>
  </r>
  <r>
    <n v="63"/>
    <n v="2025"/>
    <x v="3"/>
    <x v="1"/>
    <n v="21"/>
    <n v="2626.1950000000002"/>
    <x v="2"/>
    <x v="1"/>
    <x v="1"/>
    <x v="1"/>
    <s v="Collection"/>
    <s v="Gadarif"/>
    <x v="0"/>
    <s v="Kantar 100lb"/>
    <n v="178.44"/>
    <n v="8.0197752808988767"/>
    <n v="165500"/>
    <n v="3682375"/>
    <n v="1402.1712020622992"/>
    <n v="29531820"/>
    <n v="11245.097945887492"/>
    <n v="2250"/>
    <n v="401490"/>
    <n v="1685900"/>
    <n v="31619210"/>
    <n v="3942655.3603452141"/>
    <n v="12039.932297487429"/>
    <n v="1501.2805067198794"/>
    <n v="8.0197752808988767"/>
    <n v="0"/>
    <n v="31619210"/>
    <s v="Open "/>
  </r>
  <r>
    <n v="64"/>
    <n v="2025"/>
    <x v="3"/>
    <x v="1"/>
    <n v="21"/>
    <n v="2626.1950000000002"/>
    <x v="2"/>
    <x v="1"/>
    <x v="1"/>
    <x v="1"/>
    <s v="Collection"/>
    <s v="Gadarif"/>
    <x v="0"/>
    <s v="Kantar 100lb"/>
    <n v="111.62"/>
    <n v="5.0166292134831458"/>
    <n v="165500"/>
    <n v="3682375"/>
    <n v="1402.1712020622992"/>
    <n v="18473110"/>
    <n v="7034.1730145705096"/>
    <n v="2250"/>
    <n v="251145"/>
    <n v="1099500"/>
    <n v="19823755"/>
    <n v="3951608.5714925644"/>
    <n v="7548.4703154183135"/>
    <n v="1504.6897018281445"/>
    <n v="5.0166292134831458"/>
    <n v="0"/>
    <n v="19823755"/>
    <s v="Open "/>
  </r>
  <r>
    <n v="65"/>
    <n v="2025"/>
    <x v="3"/>
    <x v="0"/>
    <n v="22"/>
    <n v="2644.56"/>
    <x v="1"/>
    <x v="1"/>
    <x v="1"/>
    <x v="1"/>
    <s v="Collection"/>
    <s v="Gadarif"/>
    <x v="0"/>
    <s v="Kantar 100lb"/>
    <n v="926.44"/>
    <n v="41.637752808988765"/>
    <n v="185000"/>
    <n v="4116250"/>
    <n v="1556.4971110506096"/>
    <n v="171391400"/>
    <n v="64809.041957830421"/>
    <n v="2250"/>
    <n v="2084490.0000000002"/>
    <m/>
    <n v="173475890"/>
    <n v="4166312.5"/>
    <n v="65597.260035695916"/>
    <n v="1575.4274813201439"/>
    <n v="41.637752808988765"/>
    <n v="0"/>
    <n v="173475890"/>
    <s v="Open "/>
  </r>
  <r>
    <n v="66"/>
    <n v="2025"/>
    <x v="3"/>
    <x v="0"/>
    <n v="22"/>
    <n v="2644.56"/>
    <x v="2"/>
    <x v="1"/>
    <x v="1"/>
    <x v="1"/>
    <s v="Collection"/>
    <s v="Gadarif"/>
    <x v="0"/>
    <s v="Kantar 100lb"/>
    <n v="2076"/>
    <n v="93.303370786516851"/>
    <n v="178000"/>
    <n v="3960500"/>
    <n v="1497.6026257676135"/>
    <n v="369528000"/>
    <n v="139731.37308285688"/>
    <n v="2250"/>
    <n v="4671000"/>
    <m/>
    <n v="374199000"/>
    <n v="4010562.5"/>
    <n v="141497.64043924131"/>
    <n v="1516.532996037148"/>
    <n v="93.303370786516851"/>
    <n v="0"/>
    <n v="374199000"/>
    <s v="Open "/>
  </r>
  <r>
    <n v="67"/>
    <n v="2025"/>
    <x v="3"/>
    <x v="0"/>
    <n v="22"/>
    <n v="2644.56"/>
    <x v="1"/>
    <x v="1"/>
    <x v="1"/>
    <x v="1"/>
    <s v="Collection"/>
    <s v="Gadarif"/>
    <x v="0"/>
    <s v="Kantar 100lb"/>
    <n v="1060.27"/>
    <n v="47.652584269662924"/>
    <n v="173000"/>
    <n v="3849250"/>
    <n v="1455.5351362797592"/>
    <n v="183426710"/>
    <n v="69360.010739026533"/>
    <n v="2250"/>
    <n v="2385607.5"/>
    <n v="10115400"/>
    <n v="195927717.5"/>
    <n v="4111586.40193064"/>
    <n v="74087.075921892494"/>
    <n v="1554.733642621321"/>
    <n v="47.652584269662924"/>
    <n v="0"/>
    <n v="195927717.5"/>
    <s v="Open "/>
  </r>
  <r>
    <n v="68"/>
    <n v="2025"/>
    <x v="3"/>
    <x v="0"/>
    <n v="22"/>
    <n v="2644.56"/>
    <x v="2"/>
    <x v="1"/>
    <x v="1"/>
    <x v="1"/>
    <s v="Collection"/>
    <s v="Gadarif"/>
    <x v="0"/>
    <s v="Kantar 100lb"/>
    <n v="408.91"/>
    <n v="18.37797752808989"/>
    <n v="165500"/>
    <n v="3682375"/>
    <n v="1392.4339020479777"/>
    <n v="67674605"/>
    <n v="25590.118961188251"/>
    <n v="2250"/>
    <n v="920047.5"/>
    <n v="4013175"/>
    <n v="72607827.5"/>
    <n v="3950806.1966569657"/>
    <n v="27455.541753637655"/>
    <n v="1493.9370619902613"/>
    <n v="18.37797752808989"/>
    <n v="0"/>
    <n v="72607827.5"/>
    <s v="Open "/>
  </r>
  <r>
    <n v="69"/>
    <n v="2025"/>
    <x v="3"/>
    <x v="0"/>
    <n v="22"/>
    <n v="2644.56"/>
    <x v="2"/>
    <x v="1"/>
    <x v="1"/>
    <x v="1"/>
    <s v="Collection"/>
    <s v="Gadarif"/>
    <x v="0"/>
    <s v="Kantar 100lb"/>
    <n v="126.48"/>
    <n v="5.6844943820224723"/>
    <n v="165500"/>
    <n v="3682375"/>
    <n v="1392.4339020479777"/>
    <n v="20932440"/>
    <n v="7915.2826935293588"/>
    <n v="2250"/>
    <n v="284580"/>
    <n v="1264425"/>
    <n v="22481445"/>
    <n v="3954871.5310721062"/>
    <n v="8501.0152917687628"/>
    <n v="1495.4743061500235"/>
    <n v="5.6844943820224723"/>
    <n v="0"/>
    <n v="22481445"/>
    <s v="Open "/>
  </r>
  <r>
    <n v="70"/>
    <n v="2025"/>
    <x v="3"/>
    <x v="0"/>
    <n v="22"/>
    <n v="2644.56"/>
    <x v="1"/>
    <x v="1"/>
    <x v="1"/>
    <x v="1"/>
    <s v="Collection"/>
    <s v="Gadarif"/>
    <x v="0"/>
    <s v="Kantar 100lb"/>
    <n v="2251.11"/>
    <n v="101.17348314606743"/>
    <n v="185000"/>
    <n v="4116250"/>
    <n v="1556.4971110506096"/>
    <n v="416455350"/>
    <n v="157476.23423178151"/>
    <n v="2250"/>
    <n v="5064997.5"/>
    <m/>
    <n v="421520347.5"/>
    <n v="4166312.4999999995"/>
    <n v="159391.48572919503"/>
    <n v="1575.4274813201439"/>
    <n v="101.17348314606743"/>
    <n v="0"/>
    <n v="421520347.5"/>
    <s v="Open "/>
  </r>
  <r>
    <n v="71"/>
    <n v="2025"/>
    <x v="3"/>
    <x v="0"/>
    <n v="22"/>
    <n v="2644.56"/>
    <x v="1"/>
    <x v="1"/>
    <x v="1"/>
    <x v="1"/>
    <s v="Collection"/>
    <s v="Gadarif"/>
    <x v="0"/>
    <s v="Kantar 100lb"/>
    <n v="2072"/>
    <n v="93.123595505617971"/>
    <n v="185000"/>
    <n v="4116250"/>
    <n v="1556.4971110506096"/>
    <n v="383320000"/>
    <n v="144946.60737513989"/>
    <n v="2250"/>
    <n v="4662000"/>
    <m/>
    <n v="387982000"/>
    <n v="4166312.5000000005"/>
    <n v="146709.4715188916"/>
    <n v="1575.4274813201439"/>
    <n v="93.123595505617971"/>
    <n v="0"/>
    <n v="387982000"/>
    <s v="Open "/>
  </r>
  <r>
    <n v="72"/>
    <n v="2025"/>
    <x v="3"/>
    <x v="1"/>
    <n v="16"/>
    <n v="2626.1950000000002"/>
    <x v="3"/>
    <x v="2"/>
    <x v="2"/>
    <x v="1"/>
    <s v="Collection"/>
    <s v="Gadarif"/>
    <x v="0"/>
    <s v="MT"/>
    <n v="11.536"/>
    <n v="11.536"/>
    <n v="2900000"/>
    <n v="2900000"/>
    <n v="1104.2592039052697"/>
    <n v="33454400"/>
    <n v="12738.734176251191"/>
    <n v="30000"/>
    <n v="346080"/>
    <m/>
    <n v="33800480"/>
    <n v="2930000"/>
    <n v="12870.514184971031"/>
    <n v="1115.6825749801519"/>
    <n v="11.536"/>
    <n v="0"/>
    <n v="33800480"/>
    <s v="Open "/>
  </r>
  <r>
    <n v="73"/>
    <n v="2025"/>
    <x v="3"/>
    <x v="1"/>
    <n v="16"/>
    <n v="2626.1950000000002"/>
    <x v="3"/>
    <x v="2"/>
    <x v="2"/>
    <x v="1"/>
    <s v="Collection"/>
    <s v="Gadarif"/>
    <x v="0"/>
    <s v="MT"/>
    <n v="10.505000000000001"/>
    <n v="10.505000000000001"/>
    <n v="2950000"/>
    <n v="2950000"/>
    <n v="1123.29815569674"/>
    <n v="30989750.000000004"/>
    <n v="11800.247125594255"/>
    <n v="30000"/>
    <n v="315150"/>
    <m/>
    <n v="31304900.000000004"/>
    <n v="2980000"/>
    <n v="11920.24963873589"/>
    <n v="1134.7215267716219"/>
    <n v="10.505000000000001"/>
    <n v="0"/>
    <n v="31304900.000000004"/>
    <s v="Open "/>
  </r>
  <r>
    <n v="74"/>
    <n v="2025"/>
    <x v="3"/>
    <x v="1"/>
    <n v="16"/>
    <n v="2626.1950000000002"/>
    <x v="3"/>
    <x v="2"/>
    <x v="2"/>
    <x v="1"/>
    <s v="Collection"/>
    <s v="Gadarif"/>
    <x v="0"/>
    <s v="MT"/>
    <n v="10.672000000000001"/>
    <n v="10.672000000000001"/>
    <n v="2920000"/>
    <n v="2920000"/>
    <n v="1111.8747846218578"/>
    <n v="31162240"/>
    <n v="11865.927701484467"/>
    <n v="30000"/>
    <n v="320160"/>
    <m/>
    <n v="31482400"/>
    <n v="2950000"/>
    <n v="11987.837917595609"/>
    <n v="1123.29815569674"/>
    <n v="10.672000000000001"/>
    <n v="0"/>
    <n v="31482400"/>
    <s v="Open "/>
  </r>
  <r>
    <n v="75"/>
    <n v="2025"/>
    <x v="3"/>
    <x v="1"/>
    <n v="16"/>
    <n v="2626.1950000000002"/>
    <x v="3"/>
    <x v="2"/>
    <x v="2"/>
    <x v="1"/>
    <s v="Collection"/>
    <s v="Gadarif"/>
    <x v="0"/>
    <s v="MT"/>
    <n v="3.76"/>
    <n v="3.76"/>
    <n v="2870000"/>
    <n v="2870000"/>
    <n v="1092.8358328303875"/>
    <n v="10791200"/>
    <n v="4109.0627314422572"/>
    <n v="30000"/>
    <n v="112800"/>
    <m/>
    <n v="10904000"/>
    <n v="2900000"/>
    <n v="4152.0146066838142"/>
    <n v="1104.2592039052697"/>
    <n v="3.76"/>
    <n v="0"/>
    <n v="10904000"/>
    <s v="Open "/>
  </r>
  <r>
    <n v="76"/>
    <n v="2025"/>
    <x v="3"/>
    <x v="1"/>
    <n v="16"/>
    <n v="2626.1950000000002"/>
    <x v="3"/>
    <x v="2"/>
    <x v="2"/>
    <x v="1"/>
    <s v="Collection"/>
    <s v="Gadarif"/>
    <x v="0"/>
    <s v="MT"/>
    <n v="4.6500000000000004"/>
    <n v="4.6500000000000004"/>
    <n v="2950000"/>
    <n v="2950000"/>
    <n v="1123.29815569674"/>
    <n v="13717500.000000002"/>
    <n v="5223.336423989841"/>
    <n v="30000"/>
    <n v="139500"/>
    <m/>
    <n v="13857000.000000002"/>
    <n v="2980000"/>
    <n v="5276.4550994880428"/>
    <n v="1134.7215267716219"/>
    <n v="4.6500000000000004"/>
    <n v="0"/>
    <n v="13857000.000000002"/>
    <s v="Open "/>
  </r>
  <r>
    <n v="77"/>
    <n v="2025"/>
    <x v="3"/>
    <x v="1"/>
    <n v="16"/>
    <n v="2626.1950000000002"/>
    <x v="3"/>
    <x v="2"/>
    <x v="2"/>
    <x v="1"/>
    <s v="Collection"/>
    <s v="Gadarif"/>
    <x v="0"/>
    <s v="MT"/>
    <n v="3.6070000000000002"/>
    <n v="3.6070000000000002"/>
    <n v="2850000"/>
    <n v="2850000"/>
    <n v="1085.2202521137995"/>
    <n v="10279950"/>
    <n v="3914.3894493744747"/>
    <n v="30000"/>
    <n v="108210"/>
    <m/>
    <n v="10388160"/>
    <n v="2880000"/>
    <n v="3955.5935488415748"/>
    <n v="1096.6436231886817"/>
    <n v="3.6070000000000002"/>
    <n v="0"/>
    <n v="10388160"/>
    <s v="Open "/>
  </r>
  <r>
    <n v="78"/>
    <n v="2025"/>
    <x v="3"/>
    <x v="1"/>
    <n v="16"/>
    <n v="2626.1950000000002"/>
    <x v="3"/>
    <x v="2"/>
    <x v="2"/>
    <x v="1"/>
    <s v="Collection"/>
    <s v="Gadarif"/>
    <x v="0"/>
    <s v="MT"/>
    <n v="6.2919999999999998"/>
    <n v="6.2919999999999998"/>
    <n v="2850000"/>
    <n v="2850000"/>
    <n v="1085.2202521137995"/>
    <n v="17932200"/>
    <n v="6828.2058263000263"/>
    <n v="30000"/>
    <n v="188760"/>
    <m/>
    <n v="18120960"/>
    <n v="2880000"/>
    <n v="6900.081677103185"/>
    <n v="1096.6436231886817"/>
    <n v="6.2919999999999998"/>
    <n v="0"/>
    <n v="18120960"/>
    <s v="Open "/>
  </r>
  <r>
    <n v="79"/>
    <n v="2025"/>
    <x v="3"/>
    <x v="1"/>
    <n v="16"/>
    <n v="2626.1950000000002"/>
    <x v="3"/>
    <x v="2"/>
    <x v="2"/>
    <x v="1"/>
    <s v="Collection"/>
    <s v="Gadarif"/>
    <x v="0"/>
    <s v="MT"/>
    <n v="5.423"/>
    <n v="5.423"/>
    <n v="2860000"/>
    <n v="2860000"/>
    <n v="1089.0280424720936"/>
    <n v="15509780"/>
    <n v="5905.7990743261635"/>
    <n v="30000"/>
    <n v="162690"/>
    <m/>
    <n v="15672470"/>
    <n v="2890000"/>
    <n v="5967.7480156652491"/>
    <n v="1100.4514135469756"/>
    <n v="5.423"/>
    <n v="0"/>
    <n v="15672470"/>
    <s v="Open "/>
  </r>
  <r>
    <n v="81"/>
    <n v="2025"/>
    <x v="3"/>
    <x v="1"/>
    <n v="16"/>
    <n v="2626.1950000000002"/>
    <x v="3"/>
    <x v="2"/>
    <x v="2"/>
    <x v="1"/>
    <s v="Collection"/>
    <s v="Gadarif"/>
    <x v="0"/>
    <s v="MT"/>
    <n v="9.5370000000000008"/>
    <n v="9.5370000000000008"/>
    <n v="2870000"/>
    <n v="2870000"/>
    <n v="1092.8358328303875"/>
    <n v="27371190.000000004"/>
    <n v="10422.375337703406"/>
    <n v="30000"/>
    <n v="286110"/>
    <m/>
    <n v="27657300.000000004"/>
    <n v="2900000"/>
    <n v="10531.320027644559"/>
    <n v="1104.2592039052697"/>
    <n v="9.5370000000000008"/>
    <n v="0"/>
    <n v="27657300.000000004"/>
    <s v="Open "/>
  </r>
  <r>
    <n v="82"/>
    <n v="2025"/>
    <x v="3"/>
    <x v="1"/>
    <n v="16"/>
    <n v="2626.1950000000002"/>
    <x v="3"/>
    <x v="2"/>
    <x v="2"/>
    <x v="1"/>
    <s v="Collection"/>
    <s v="Gadarif"/>
    <x v="0"/>
    <s v="MT"/>
    <n v="5.0970000000000004"/>
    <n v="5.0970000000000004"/>
    <n v="2870000"/>
    <n v="2870000"/>
    <n v="1092.8358328303875"/>
    <n v="14628390.000000002"/>
    <n v="5570.1842399364859"/>
    <n v="30000"/>
    <n v="152910"/>
    <m/>
    <n v="14781300.000000002"/>
    <n v="2900000"/>
    <n v="5628.4091623051609"/>
    <n v="1104.2592039052699"/>
    <n v="5.0970000000000004"/>
    <n v="0"/>
    <n v="14781300.000000002"/>
    <s v="Open "/>
  </r>
  <r>
    <n v="83"/>
    <n v="2025"/>
    <x v="3"/>
    <x v="1"/>
    <n v="16"/>
    <n v="2626.1950000000002"/>
    <x v="3"/>
    <x v="2"/>
    <x v="2"/>
    <x v="1"/>
    <s v="Collection"/>
    <s v="Gadarif"/>
    <x v="0"/>
    <s v="MT"/>
    <n v="9.8819999999999997"/>
    <n v="9.8819999999999997"/>
    <n v="2920000"/>
    <n v="2920000"/>
    <n v="1111.8747846218578"/>
    <n v="28855440"/>
    <n v="10987.546621633199"/>
    <n v="30000"/>
    <n v="296460"/>
    <m/>
    <n v="29151900"/>
    <n v="2950000"/>
    <n v="11100.432374595184"/>
    <n v="1123.29815569674"/>
    <n v="9.8819999999999997"/>
    <n v="0"/>
    <n v="29151900"/>
    <s v="Open "/>
  </r>
  <r>
    <n v="84"/>
    <n v="2025"/>
    <x v="3"/>
    <x v="1"/>
    <n v="16"/>
    <n v="2626.1950000000002"/>
    <x v="3"/>
    <x v="2"/>
    <x v="2"/>
    <x v="1"/>
    <s v="Collection"/>
    <s v="Gadarif"/>
    <x v="0"/>
    <s v="MT"/>
    <n v="6.4139999999999997"/>
    <n v="6.4139999999999997"/>
    <n v="2870000"/>
    <n v="2870000"/>
    <n v="1092.8358328303875"/>
    <n v="18408180"/>
    <n v="7009.4490317741056"/>
    <n v="30000"/>
    <n v="192420"/>
    <m/>
    <n v="18600600"/>
    <n v="2900000"/>
    <n v="7082.7185338483996"/>
    <n v="1104.2592039052697"/>
    <n v="6.4139999999999997"/>
    <n v="0"/>
    <n v="18600600"/>
    <s v="Open "/>
  </r>
  <r>
    <n v="85"/>
    <n v="2025"/>
    <x v="3"/>
    <x v="1"/>
    <n v="18"/>
    <n v="2626.1950000000002"/>
    <x v="3"/>
    <x v="2"/>
    <x v="2"/>
    <x v="1"/>
    <s v="Collection"/>
    <s v="Gadarif"/>
    <x v="0"/>
    <s v="MT"/>
    <n v="9.5719999999999992"/>
    <n v="9.5719999999999992"/>
    <n v="2920000"/>
    <n v="2920000"/>
    <n v="1111.8747846218578"/>
    <n v="27950239.999999996"/>
    <n v="10642.865438400422"/>
    <n v="30000"/>
    <n v="287160"/>
    <m/>
    <n v="28237399.999999996"/>
    <n v="2950000"/>
    <n v="10752.209946329192"/>
    <n v="1123.2981556967397"/>
    <n v="9.5719999999999992"/>
    <n v="0"/>
    <n v="28237399.999999996"/>
    <s v="Open "/>
  </r>
  <r>
    <n v="86"/>
    <n v="2025"/>
    <x v="3"/>
    <x v="1"/>
    <n v="18"/>
    <n v="2626.1950000000002"/>
    <x v="3"/>
    <x v="2"/>
    <x v="2"/>
    <x v="1"/>
    <s v="Collection"/>
    <s v="Gadarif"/>
    <x v="0"/>
    <s v="MT"/>
    <n v="7.2690000000000001"/>
    <n v="7.2690000000000001"/>
    <n v="2920000"/>
    <n v="2920000"/>
    <n v="1111.8747846218578"/>
    <n v="21225480"/>
    <n v="8082.2178094162846"/>
    <n v="30000"/>
    <n v="218070"/>
    <m/>
    <n v="21443550"/>
    <n v="2950000"/>
    <n v="8165.2542937596027"/>
    <n v="1123.29815569674"/>
    <n v="7.2690000000000001"/>
    <n v="0"/>
    <n v="21443550"/>
    <s v="Open "/>
  </r>
  <r>
    <n v="87"/>
    <n v="2025"/>
    <x v="3"/>
    <x v="1"/>
    <n v="18"/>
    <n v="2626.1950000000002"/>
    <x v="3"/>
    <x v="2"/>
    <x v="2"/>
    <x v="1"/>
    <s v="Collection"/>
    <s v="Gadarif"/>
    <x v="0"/>
    <s v="MT"/>
    <n v="2.593"/>
    <n v="2.593"/>
    <n v="2920000"/>
    <n v="2920000"/>
    <n v="1111.8747846218578"/>
    <n v="7571560"/>
    <n v="2883.091316524477"/>
    <n v="30000"/>
    <n v="77790"/>
    <m/>
    <n v="7649350"/>
    <n v="2950000"/>
    <n v="2912.7121177216463"/>
    <n v="1123.2981556967397"/>
    <n v="2.593"/>
    <n v="0"/>
    <n v="7649350"/>
    <s v="Open "/>
  </r>
  <r>
    <n v="88"/>
    <n v="2025"/>
    <x v="3"/>
    <x v="1"/>
    <n v="18"/>
    <n v="2626.1950000000002"/>
    <x v="3"/>
    <x v="2"/>
    <x v="2"/>
    <x v="1"/>
    <s v="Collection"/>
    <s v="Gadarif"/>
    <x v="0"/>
    <s v="MT"/>
    <n v="6.4809999999999999"/>
    <n v="6.4809999999999999"/>
    <n v="2920000"/>
    <n v="2920000"/>
    <n v="1111.8747846218578"/>
    <n v="18924520"/>
    <n v="7206.0604791342603"/>
    <n v="30000"/>
    <n v="194430"/>
    <m/>
    <n v="19118950"/>
    <n v="2950000"/>
    <n v="7280.0953470705708"/>
    <n v="1123.2981556967397"/>
    <n v="6.4809999999999999"/>
    <n v="0"/>
    <n v="19118950"/>
    <s v="Open "/>
  </r>
  <r>
    <n v="89"/>
    <n v="2025"/>
    <x v="3"/>
    <x v="1"/>
    <n v="18"/>
    <n v="2626.1950000000002"/>
    <x v="3"/>
    <x v="2"/>
    <x v="2"/>
    <x v="1"/>
    <s v="Collection"/>
    <s v="Gadarif"/>
    <x v="0"/>
    <s v="MT"/>
    <n v="6.6310000000000002"/>
    <n v="6.6310000000000002"/>
    <n v="2920000"/>
    <n v="2920000"/>
    <n v="1111.8747846218578"/>
    <n v="19362520"/>
    <n v="7372.8416968275387"/>
    <n v="30000"/>
    <n v="198930"/>
    <m/>
    <n v="19561450"/>
    <n v="2950000"/>
    <n v="7448.5900704250826"/>
    <n v="1123.29815569674"/>
    <n v="6.6310000000000002"/>
    <n v="0"/>
    <n v="19561450"/>
    <s v="Open "/>
  </r>
  <r>
    <n v="90"/>
    <n v="2025"/>
    <x v="3"/>
    <x v="1"/>
    <n v="18"/>
    <n v="2626.1950000000002"/>
    <x v="3"/>
    <x v="2"/>
    <x v="2"/>
    <x v="1"/>
    <s v="Collection"/>
    <s v="Gadarif"/>
    <x v="0"/>
    <s v="MT"/>
    <n v="5.8940000000000001"/>
    <n v="5.8940000000000001"/>
    <n v="2920000"/>
    <n v="2920000"/>
    <n v="1111.8747846218578"/>
    <n v="17210480"/>
    <n v="6553.38998056123"/>
    <n v="30000"/>
    <n v="176820"/>
    <m/>
    <n v="17387300"/>
    <n v="2950000"/>
    <n v="6620.7193296765845"/>
    <n v="1123.2981556967397"/>
    <n v="5.8940000000000001"/>
    <n v="0"/>
    <n v="17387300"/>
    <s v="Open "/>
  </r>
  <r>
    <n v="91"/>
    <n v="2025"/>
    <x v="3"/>
    <x v="1"/>
    <n v="18"/>
    <n v="2626.1950000000002"/>
    <x v="3"/>
    <x v="2"/>
    <x v="2"/>
    <x v="1"/>
    <s v="Collection"/>
    <s v="Gadarif"/>
    <x v="0"/>
    <s v="MT"/>
    <n v="2.81"/>
    <n v="2.81"/>
    <n v="2820000"/>
    <n v="2820000"/>
    <n v="1073.7968810389175"/>
    <n v="7924200"/>
    <n v="3017.3692357193581"/>
    <n v="30000"/>
    <n v="84300"/>
    <m/>
    <n v="8008500"/>
    <n v="2850000"/>
    <n v="3049.4689084397769"/>
    <n v="1085.2202521137997"/>
    <n v="2.81"/>
    <n v="0"/>
    <n v="8008500"/>
    <s v="Open "/>
  </r>
  <r>
    <n v="92"/>
    <n v="2025"/>
    <x v="3"/>
    <x v="1"/>
    <n v="18"/>
    <n v="2626.1950000000002"/>
    <x v="3"/>
    <x v="2"/>
    <x v="2"/>
    <x v="1"/>
    <s v="Collection"/>
    <s v="Gadarif"/>
    <x v="0"/>
    <s v="MT"/>
    <n v="8.1219999999999999"/>
    <n v="8.1219999999999999"/>
    <n v="2820000"/>
    <n v="2820000"/>
    <n v="1073.7968810389175"/>
    <n v="22904040"/>
    <n v="8721.3782677980871"/>
    <n v="30000"/>
    <n v="243660"/>
    <m/>
    <n v="23147700"/>
    <n v="2850000"/>
    <n v="8814.1588876682799"/>
    <n v="1085.2202521137995"/>
    <n v="8.1219999999999999"/>
    <n v="0"/>
    <n v="23147700"/>
    <s v="Open "/>
  </r>
  <r>
    <n v="93"/>
    <n v="2025"/>
    <x v="3"/>
    <x v="1"/>
    <n v="18"/>
    <n v="2626.1950000000002"/>
    <x v="3"/>
    <x v="2"/>
    <x v="2"/>
    <x v="1"/>
    <s v="Collection"/>
    <s v="Gadarif"/>
    <x v="0"/>
    <s v="MT"/>
    <n v="5.7649999999999997"/>
    <n v="5.7649999999999997"/>
    <n v="2850000"/>
    <n v="2850000"/>
    <n v="1085.2202521137995"/>
    <n v="16430250"/>
    <n v="6256.2947534360537"/>
    <n v="30000"/>
    <n v="172950"/>
    <m/>
    <n v="16603200"/>
    <n v="2880000"/>
    <n v="6322.1504876827494"/>
    <n v="1096.6436231886817"/>
    <n v="5.7649999999999997"/>
    <n v="0"/>
    <n v="16603200"/>
    <s v="Open "/>
  </r>
  <r>
    <n v="94"/>
    <n v="2025"/>
    <x v="3"/>
    <x v="1"/>
    <n v="18"/>
    <n v="2626.1950000000002"/>
    <x v="3"/>
    <x v="2"/>
    <x v="2"/>
    <x v="1"/>
    <s v="Collection"/>
    <s v="Gadarif"/>
    <x v="0"/>
    <s v="MT"/>
    <n v="6.5090000000000003"/>
    <n v="6.5090000000000003"/>
    <n v="2880000"/>
    <n v="2880000"/>
    <n v="1096.6436231886817"/>
    <n v="18745920"/>
    <n v="7138.0533433351293"/>
    <n v="30000"/>
    <n v="195270"/>
    <m/>
    <n v="18941190"/>
    <n v="2910000"/>
    <n v="7212.4080656615361"/>
    <n v="1108.0669942635636"/>
    <n v="6.5090000000000003"/>
    <n v="0"/>
    <n v="18941190"/>
    <s v="Open "/>
  </r>
  <r>
    <n v="95"/>
    <n v="2025"/>
    <x v="3"/>
    <x v="1"/>
    <n v="18"/>
    <n v="2626.1950000000002"/>
    <x v="3"/>
    <x v="2"/>
    <x v="2"/>
    <x v="1"/>
    <s v="Collection"/>
    <s v="Gadarif"/>
    <x v="0"/>
    <s v="MT"/>
    <n v="5.2140000000000004"/>
    <n v="5.2140000000000004"/>
    <n v="2850000"/>
    <n v="2850000"/>
    <n v="1085.2202521137995"/>
    <n v="14859900.000000002"/>
    <n v="5658.3383945213509"/>
    <n v="30000"/>
    <n v="156420"/>
    <m/>
    <n v="15016320.000000002"/>
    <n v="2880000"/>
    <n v="5717.8998513057868"/>
    <n v="1096.6436231886817"/>
    <n v="5.2140000000000004"/>
    <n v="0"/>
    <n v="15016320.000000002"/>
    <s v="Open "/>
  </r>
  <r>
    <n v="96"/>
    <n v="2025"/>
    <x v="3"/>
    <x v="1"/>
    <n v="18"/>
    <n v="2626.1950000000002"/>
    <x v="3"/>
    <x v="2"/>
    <x v="2"/>
    <x v="1"/>
    <s v="Collection"/>
    <s v="Gadarif"/>
    <x v="0"/>
    <s v="MT"/>
    <n v="10.170999999999999"/>
    <n v="10.170999999999999"/>
    <n v="2860000"/>
    <n v="2860000"/>
    <n v="1089.0280424720936"/>
    <n v="29089060"/>
    <n v="11076.504219983663"/>
    <n v="30000"/>
    <n v="305130"/>
    <m/>
    <n v="29394190"/>
    <n v="2890000"/>
    <n v="11192.69132718629"/>
    <n v="1100.4514135469758"/>
    <n v="10.170999999999999"/>
    <n v="0"/>
    <n v="29394190"/>
    <s v="Open "/>
  </r>
  <r>
    <n v="97"/>
    <n v="2025"/>
    <x v="3"/>
    <x v="1"/>
    <n v="18"/>
    <n v="2626.1950000000002"/>
    <x v="3"/>
    <x v="2"/>
    <x v="2"/>
    <x v="1"/>
    <s v="Collection"/>
    <s v="Gadarif"/>
    <x v="0"/>
    <s v="MT"/>
    <n v="5.09"/>
    <n v="5.09"/>
    <n v="2820000"/>
    <n v="2820000"/>
    <n v="1073.7968810389175"/>
    <n v="14353800"/>
    <n v="5465.6261244880898"/>
    <n v="30000"/>
    <n v="152700"/>
    <m/>
    <n v="14506500"/>
    <n v="2850000"/>
    <n v="5523.7710832592402"/>
    <n v="1085.2202521137997"/>
    <n v="5.09"/>
    <n v="0"/>
    <n v="14506500"/>
    <s v="Open "/>
  </r>
  <r>
    <n v="98"/>
    <n v="2025"/>
    <x v="3"/>
    <x v="1"/>
    <n v="18"/>
    <n v="2626.1950000000002"/>
    <x v="3"/>
    <x v="2"/>
    <x v="2"/>
    <x v="1"/>
    <s v="Collection"/>
    <s v="Gadarif"/>
    <x v="0"/>
    <s v="MT"/>
    <n v="4.0439999999999996"/>
    <n v="4.0439999999999996"/>
    <n v="2850000"/>
    <n v="2850000"/>
    <n v="1085.2202521137995"/>
    <n v="11525399.999999998"/>
    <n v="4388.6306995482046"/>
    <n v="30000"/>
    <n v="121319.99999999999"/>
    <m/>
    <n v="11646719.999999998"/>
    <n v="2880000"/>
    <n v="4434.826812175028"/>
    <n v="1096.6436231886817"/>
    <n v="4.0439999999999996"/>
    <n v="0"/>
    <n v="11646719.999999998"/>
    <s v="Open "/>
  </r>
  <r>
    <n v="99"/>
    <n v="2025"/>
    <x v="3"/>
    <x v="1"/>
    <n v="18"/>
    <n v="2626.1950000000002"/>
    <x v="3"/>
    <x v="2"/>
    <x v="2"/>
    <x v="1"/>
    <s v="Collection"/>
    <s v="Gadarif"/>
    <x v="0"/>
    <s v="MT"/>
    <n v="2.859"/>
    <n v="2.859"/>
    <n v="2860000"/>
    <n v="2860000"/>
    <n v="1089.0280424720936"/>
    <n v="8176740"/>
    <n v="3113.5311734277157"/>
    <n v="30000"/>
    <n v="85770"/>
    <m/>
    <n v="8262510"/>
    <n v="2890000"/>
    <n v="3146.1905913308033"/>
    <n v="1100.4514135469756"/>
    <n v="2.859"/>
    <n v="0"/>
    <n v="8262510"/>
    <s v="Open "/>
  </r>
  <r>
    <n v="100"/>
    <n v="2025"/>
    <x v="3"/>
    <x v="1"/>
    <n v="18"/>
    <n v="2626.1950000000002"/>
    <x v="3"/>
    <x v="2"/>
    <x v="2"/>
    <x v="1"/>
    <s v="Collection"/>
    <s v="Gadarif"/>
    <x v="0"/>
    <s v="MT"/>
    <n v="7.3639999999999999"/>
    <n v="7.3639999999999999"/>
    <n v="2870000"/>
    <n v="2870000"/>
    <n v="1092.8358328303875"/>
    <n v="21134680"/>
    <n v="8047.6430729629737"/>
    <n v="30000"/>
    <n v="220920"/>
    <m/>
    <n v="21355600"/>
    <n v="2900000"/>
    <n v="8131.7647775584064"/>
    <n v="1104.2592039052697"/>
    <n v="7.3639999999999999"/>
    <n v="0"/>
    <n v="21355600"/>
    <s v="Open "/>
  </r>
  <r>
    <n v="101"/>
    <n v="2025"/>
    <x v="3"/>
    <x v="1"/>
    <n v="18"/>
    <n v="2626.1950000000002"/>
    <x v="3"/>
    <x v="2"/>
    <x v="2"/>
    <x v="1"/>
    <s v="Collection"/>
    <s v="Gadarif"/>
    <x v="0"/>
    <s v="MT"/>
    <n v="3.758"/>
    <n v="3.758"/>
    <n v="2820000"/>
    <n v="2820000"/>
    <n v="1073.7968810389175"/>
    <n v="10597560"/>
    <n v="4035.3286789442518"/>
    <n v="30000"/>
    <n v="112740"/>
    <m/>
    <n v="10710300"/>
    <n v="2850000"/>
    <n v="4078.2577074436585"/>
    <n v="1085.2202521137995"/>
    <n v="3.758"/>
    <n v="0"/>
    <n v="10710300"/>
    <s v="Open "/>
  </r>
  <r>
    <n v="102"/>
    <n v="2025"/>
    <x v="3"/>
    <x v="1"/>
    <n v="18"/>
    <n v="2626.1950000000002"/>
    <x v="3"/>
    <x v="2"/>
    <x v="2"/>
    <x v="1"/>
    <s v="Collection"/>
    <s v="Gadarif"/>
    <x v="0"/>
    <s v="MT"/>
    <n v="2.403"/>
    <n v="2.403"/>
    <n v="2920000"/>
    <n v="2920000"/>
    <n v="1111.8747846218578"/>
    <n v="7016760"/>
    <n v="2671.8351074463244"/>
    <n v="30000"/>
    <n v="72090"/>
    <m/>
    <n v="7088850"/>
    <n v="2950000"/>
    <n v="2699.285468139266"/>
    <n v="1123.29815569674"/>
    <n v="2.403"/>
    <n v="0"/>
    <n v="7088850"/>
    <s v="Open "/>
  </r>
  <r>
    <n v="103"/>
    <n v="2025"/>
    <x v="3"/>
    <x v="1"/>
    <n v="19"/>
    <n v="2626.1950000000002"/>
    <x v="3"/>
    <x v="2"/>
    <x v="2"/>
    <x v="1"/>
    <s v="Collection"/>
    <s v="Gadarif"/>
    <x v="0"/>
    <s v="MT"/>
    <n v="6.202"/>
    <n v="6.202"/>
    <n v="2840000"/>
    <n v="2840000"/>
    <n v="1081.4124617555055"/>
    <n v="17613680"/>
    <n v="6706.9200878076454"/>
    <n v="30000"/>
    <n v="186060"/>
    <m/>
    <n v="17799740"/>
    <n v="2870000"/>
    <n v="6777.7678352140638"/>
    <n v="1092.8358328303875"/>
    <n v="6.202"/>
    <n v="0"/>
    <n v="17799740"/>
    <s v="Open "/>
  </r>
  <r>
    <n v="104"/>
    <n v="2025"/>
    <x v="3"/>
    <x v="1"/>
    <n v="19"/>
    <n v="2626.1950000000002"/>
    <x v="3"/>
    <x v="2"/>
    <x v="2"/>
    <x v="1"/>
    <s v="Collection"/>
    <s v="Gadarif"/>
    <x v="0"/>
    <s v="MT"/>
    <n v="1.821"/>
    <n v="1.821"/>
    <n v="2820000"/>
    <n v="2820000"/>
    <n v="1073.7968810389175"/>
    <n v="5135220"/>
    <n v="1955.3841203718687"/>
    <n v="30000"/>
    <n v="54630"/>
    <m/>
    <n v="5189850"/>
    <n v="2850000"/>
    <n v="1976.1860790992289"/>
    <n v="1085.2202521137995"/>
    <n v="1.821"/>
    <n v="0"/>
    <n v="5189850"/>
    <s v="Open "/>
  </r>
  <r>
    <n v="105"/>
    <n v="2025"/>
    <x v="3"/>
    <x v="1"/>
    <n v="19"/>
    <n v="2626.1950000000002"/>
    <x v="3"/>
    <x v="2"/>
    <x v="2"/>
    <x v="1"/>
    <s v="Collection"/>
    <s v="Gadarif"/>
    <x v="0"/>
    <s v="MT"/>
    <n v="10.035"/>
    <n v="10.035"/>
    <n v="2840000"/>
    <n v="2840000"/>
    <n v="1081.4124617555055"/>
    <n v="28499400"/>
    <n v="10851.974053716498"/>
    <n v="30000"/>
    <n v="301050"/>
    <m/>
    <n v="28800450"/>
    <n v="2870000"/>
    <n v="10966.60758245294"/>
    <n v="1092.8358328303875"/>
    <n v="10.035"/>
    <n v="0"/>
    <n v="28800450"/>
    <s v="Open "/>
  </r>
  <r>
    <n v="106"/>
    <n v="2025"/>
    <x v="3"/>
    <x v="1"/>
    <n v="19"/>
    <n v="2626.1950000000002"/>
    <x v="3"/>
    <x v="2"/>
    <x v="2"/>
    <x v="1"/>
    <s v="Collection"/>
    <s v="Gadarif"/>
    <x v="0"/>
    <s v="MT"/>
    <n v="2.7839999999999998"/>
    <n v="2.7839999999999998"/>
    <n v="2800000"/>
    <n v="2800000"/>
    <n v="1066.1813003223294"/>
    <n v="7795199.9999999991"/>
    <n v="2968.248740097365"/>
    <n v="30000"/>
    <n v="83520"/>
    <m/>
    <n v="7878719.9999999991"/>
    <n v="2830000"/>
    <n v="3000.0514051698365"/>
    <n v="1077.6046713972114"/>
    <n v="2.7839999999999998"/>
    <n v="0"/>
    <n v="7878719.9999999991"/>
    <s v="Open "/>
  </r>
  <r>
    <n v="107"/>
    <n v="2025"/>
    <x v="3"/>
    <x v="1"/>
    <n v="19"/>
    <n v="2626.1950000000002"/>
    <x v="3"/>
    <x v="2"/>
    <x v="2"/>
    <x v="1"/>
    <s v="Collection"/>
    <s v="Gadarif"/>
    <x v="0"/>
    <s v="MT"/>
    <n v="7.3049999999999997"/>
    <n v="7.3049999999999997"/>
    <n v="2850000"/>
    <n v="2850000"/>
    <n v="1085.2202521137995"/>
    <n v="20819250"/>
    <n v="7927.5339416913048"/>
    <n v="30000"/>
    <n v="219150"/>
    <m/>
    <n v="21038400"/>
    <n v="2880000"/>
    <n v="8010.9816673933192"/>
    <n v="1096.6436231886817"/>
    <n v="7.3049999999999997"/>
    <n v="0"/>
    <n v="21038400"/>
    <s v="Open "/>
  </r>
  <r>
    <n v="108"/>
    <n v="2025"/>
    <x v="3"/>
    <x v="1"/>
    <n v="19"/>
    <n v="2626.1950000000002"/>
    <x v="3"/>
    <x v="2"/>
    <x v="2"/>
    <x v="1"/>
    <s v="Collection"/>
    <s v="Gadarif"/>
    <x v="0"/>
    <s v="MT"/>
    <n v="3.5030000000000001"/>
    <n v="3.5030000000000001"/>
    <n v="2850000"/>
    <n v="2850000"/>
    <n v="1085.2202521137995"/>
    <n v="9983550"/>
    <n v="3801.5265431546395"/>
    <n v="30000"/>
    <n v="105090"/>
    <m/>
    <n v="10088640"/>
    <n v="2880000"/>
    <n v="3841.5426120299517"/>
    <n v="1096.6436231886817"/>
    <n v="3.5030000000000001"/>
    <n v="0"/>
    <n v="10088640"/>
    <s v="Open "/>
  </r>
  <r>
    <n v="109"/>
    <n v="2025"/>
    <x v="3"/>
    <x v="1"/>
    <n v="19"/>
    <n v="2626.1950000000002"/>
    <x v="3"/>
    <x v="2"/>
    <x v="2"/>
    <x v="1"/>
    <s v="Collection"/>
    <s v="Gadarif"/>
    <x v="0"/>
    <s v="MT"/>
    <n v="6.6159999999999997"/>
    <n v="6.6159999999999997"/>
    <n v="2850000"/>
    <n v="2850000"/>
    <n v="1085.2202521137995"/>
    <n v="18855600"/>
    <n v="7179.8171879848969"/>
    <n v="30000"/>
    <n v="198480"/>
    <m/>
    <n v="19054080"/>
    <n v="2880000"/>
    <n v="7255.394211016318"/>
    <n v="1096.6436231886817"/>
    <n v="6.6159999999999997"/>
    <n v="0"/>
    <n v="19054080"/>
    <s v="Open "/>
  </r>
  <r>
    <n v="110"/>
    <n v="2025"/>
    <x v="3"/>
    <x v="1"/>
    <n v="19"/>
    <n v="2626.1950000000002"/>
    <x v="3"/>
    <x v="2"/>
    <x v="2"/>
    <x v="1"/>
    <s v="Collection"/>
    <s v="Gadarif"/>
    <x v="0"/>
    <s v="MT"/>
    <n v="5.6479999999999997"/>
    <n v="5.6479999999999997"/>
    <n v="2800000"/>
    <n v="2800000"/>
    <n v="1066.1813003223294"/>
    <n v="15814400"/>
    <n v="6021.7919842205165"/>
    <n v="30000"/>
    <n v="169440"/>
    <m/>
    <n v="15983840"/>
    <n v="2830000"/>
    <n v="6086.3111840514503"/>
    <n v="1077.6046713972114"/>
    <n v="5.6479999999999997"/>
    <n v="0"/>
    <n v="15983840"/>
    <s v="Open "/>
  </r>
  <r>
    <n v="111"/>
    <n v="2025"/>
    <x v="3"/>
    <x v="1"/>
    <n v="19"/>
    <n v="2626.1950000000002"/>
    <x v="3"/>
    <x v="2"/>
    <x v="2"/>
    <x v="1"/>
    <s v="Collection"/>
    <s v="Gadarif"/>
    <x v="0"/>
    <s v="MT"/>
    <n v="4.5759999999999996"/>
    <n v="4.5759999999999996"/>
    <n v="2850000"/>
    <n v="2850000"/>
    <n v="1085.2202521137995"/>
    <n v="13041599.999999998"/>
    <n v="4965.9678736727456"/>
    <n v="30000"/>
    <n v="137280"/>
    <m/>
    <n v="13178879.999999998"/>
    <n v="2880000"/>
    <n v="5018.2412197114063"/>
    <n v="1096.6436231886814"/>
    <n v="4.5759999999999996"/>
    <n v="0"/>
    <n v="13178879.999999998"/>
    <s v="Open "/>
  </r>
  <r>
    <n v="112"/>
    <n v="2025"/>
    <x v="3"/>
    <x v="1"/>
    <n v="19"/>
    <n v="2626.1950000000002"/>
    <x v="3"/>
    <x v="2"/>
    <x v="2"/>
    <x v="1"/>
    <s v="Collection"/>
    <s v="Gadarif"/>
    <x v="0"/>
    <s v="MT"/>
    <n v="6.5"/>
    <n v="6.5"/>
    <n v="2770000"/>
    <n v="2770000"/>
    <n v="1054.7579292474472"/>
    <n v="18005000"/>
    <n v="6855.9265401084067"/>
    <n v="30000"/>
    <n v="195000"/>
    <m/>
    <n v="18200000"/>
    <n v="2800000"/>
    <n v="6930.1784520951414"/>
    <n v="1066.1813003223294"/>
    <n v="6.5"/>
    <n v="0"/>
    <n v="18200000"/>
    <s v="Open "/>
  </r>
  <r>
    <n v="113"/>
    <n v="2025"/>
    <x v="3"/>
    <x v="1"/>
    <n v="19"/>
    <n v="2626.1950000000002"/>
    <x v="3"/>
    <x v="2"/>
    <x v="2"/>
    <x v="1"/>
    <s v="Collection"/>
    <s v="Gadarif"/>
    <x v="0"/>
    <s v="MT"/>
    <n v="5.4450000000000003"/>
    <n v="5.4450000000000003"/>
    <n v="2850000"/>
    <n v="2850000"/>
    <n v="1085.2202521137995"/>
    <n v="15518250"/>
    <n v="5909.0242727596387"/>
    <n v="30000"/>
    <n v="163350"/>
    <m/>
    <n v="15681600"/>
    <n v="2880000"/>
    <n v="5971.2245282623717"/>
    <n v="1096.6436231886817"/>
    <n v="5.4450000000000003"/>
    <n v="0"/>
    <n v="15681600"/>
    <s v="Open "/>
  </r>
  <r>
    <n v="114"/>
    <n v="2025"/>
    <x v="3"/>
    <x v="1"/>
    <n v="19"/>
    <n v="2626.1950000000002"/>
    <x v="3"/>
    <x v="2"/>
    <x v="2"/>
    <x v="1"/>
    <s v="Collection"/>
    <s v="Gadarif"/>
    <x v="0"/>
    <s v="MT"/>
    <n v="3.5289999999999999"/>
    <n v="3.5289999999999999"/>
    <n v="2850000"/>
    <n v="2850000"/>
    <n v="1085.2202521137995"/>
    <n v="10057650"/>
    <n v="3829.7422697095981"/>
    <n v="30000"/>
    <n v="105870"/>
    <m/>
    <n v="10163520"/>
    <n v="2880000"/>
    <n v="3870.0553462328576"/>
    <n v="1096.6436231886817"/>
    <n v="3.5289999999999999"/>
    <n v="0"/>
    <n v="10163520"/>
    <s v="Open "/>
  </r>
  <r>
    <n v="115"/>
    <n v="2025"/>
    <x v="3"/>
    <x v="1"/>
    <n v="19"/>
    <n v="2626.1950000000002"/>
    <x v="3"/>
    <x v="2"/>
    <x v="2"/>
    <x v="1"/>
    <s v="Collection"/>
    <s v="Gadarif"/>
    <x v="0"/>
    <s v="MT"/>
    <n v="2.9239999999999999"/>
    <n v="2.9239999999999999"/>
    <n v="2850000"/>
    <n v="2850000"/>
    <n v="1085.2202521137995"/>
    <n v="8333400"/>
    <n v="3173.1840171807494"/>
    <n v="30000"/>
    <n v="87720"/>
    <m/>
    <n v="8421120"/>
    <n v="2880000"/>
    <n v="3206.5859542037051"/>
    <n v="1096.6436231886817"/>
    <n v="2.9239999999999999"/>
    <n v="0"/>
    <n v="8421120"/>
    <s v="Open "/>
  </r>
  <r>
    <n v="116"/>
    <n v="2025"/>
    <x v="3"/>
    <x v="1"/>
    <n v="19"/>
    <n v="2626.1950000000002"/>
    <x v="3"/>
    <x v="2"/>
    <x v="2"/>
    <x v="1"/>
    <s v="Collection"/>
    <s v="Gadarif"/>
    <x v="0"/>
    <s v="MT"/>
    <n v="7.49"/>
    <n v="7.49"/>
    <n v="2850000"/>
    <n v="2850000"/>
    <n v="1085.2202521137995"/>
    <n v="21346500"/>
    <n v="8128.2996883323585"/>
    <n v="30000"/>
    <n v="224700"/>
    <m/>
    <n v="21571200"/>
    <n v="2880000"/>
    <n v="8213.860737683226"/>
    <n v="1096.6436231886817"/>
    <n v="7.49"/>
    <n v="0"/>
    <n v="21571200"/>
    <s v="Open "/>
  </r>
  <r>
    <n v="117"/>
    <n v="2025"/>
    <x v="3"/>
    <x v="1"/>
    <n v="19"/>
    <n v="2626.1950000000002"/>
    <x v="3"/>
    <x v="2"/>
    <x v="2"/>
    <x v="1"/>
    <s v="Collection"/>
    <s v="Gadarif"/>
    <x v="0"/>
    <s v="MT"/>
    <n v="7.6680000000000001"/>
    <n v="7.6680000000000001"/>
    <n v="2850000"/>
    <n v="2850000"/>
    <n v="1085.2202521137995"/>
    <n v="21853800"/>
    <n v="8321.4688932086137"/>
    <n v="30000"/>
    <n v="230040"/>
    <m/>
    <n v="22083840"/>
    <n v="2880000"/>
    <n v="8409.0633026108117"/>
    <n v="1096.6436231886817"/>
    <n v="7.6680000000000001"/>
    <n v="0"/>
    <n v="22083840"/>
    <s v="Open "/>
  </r>
  <r>
    <n v="118"/>
    <n v="2025"/>
    <x v="3"/>
    <x v="1"/>
    <n v="19"/>
    <n v="2626.1950000000002"/>
    <x v="3"/>
    <x v="2"/>
    <x v="2"/>
    <x v="1"/>
    <s v="Collection"/>
    <s v="Gadarif"/>
    <x v="0"/>
    <s v="MT"/>
    <n v="7.468"/>
    <n v="7.468"/>
    <n v="2850000"/>
    <n v="2850000"/>
    <n v="1085.2202521137995"/>
    <n v="21283800"/>
    <n v="8104.4248427858547"/>
    <n v="30000"/>
    <n v="224040"/>
    <m/>
    <n v="21507840"/>
    <n v="2880000"/>
    <n v="8189.7345779730749"/>
    <n v="1096.6436231886817"/>
    <n v="7.468"/>
    <n v="0"/>
    <n v="21507840"/>
    <s v="Open "/>
  </r>
  <r>
    <n v="119"/>
    <n v="2025"/>
    <x v="3"/>
    <x v="1"/>
    <n v="19"/>
    <n v="2626.1950000000002"/>
    <x v="3"/>
    <x v="2"/>
    <x v="2"/>
    <x v="1"/>
    <s v="Collection"/>
    <s v="Gadarif"/>
    <x v="0"/>
    <s v="MT"/>
    <n v="4.7030000000000003"/>
    <n v="4.7030000000000003"/>
    <n v="2800000"/>
    <n v="2800000"/>
    <n v="1066.1813003223294"/>
    <n v="13168400"/>
    <n v="5014.2506554159154"/>
    <n v="30000"/>
    <n v="141090"/>
    <m/>
    <n v="13309490"/>
    <n v="2830000"/>
    <n v="5067.9747695810856"/>
    <n v="1077.6046713972114"/>
    <n v="4.7030000000000003"/>
    <n v="0"/>
    <n v="13309490"/>
    <s v="Open "/>
  </r>
  <r>
    <n v="120"/>
    <n v="2025"/>
    <x v="3"/>
    <x v="1"/>
    <n v="19"/>
    <n v="2626.1950000000002"/>
    <x v="3"/>
    <x v="2"/>
    <x v="2"/>
    <x v="1"/>
    <s v="Collection"/>
    <s v="Gadarif"/>
    <x v="0"/>
    <s v="MT"/>
    <n v="4.8710000000000004"/>
    <n v="4.8710000000000004"/>
    <n v="2800000"/>
    <n v="2800000"/>
    <n v="1066.1813003223294"/>
    <n v="13638800.000000002"/>
    <n v="5193.3691138700669"/>
    <n v="30000"/>
    <n v="146130"/>
    <m/>
    <n v="13784930.000000002"/>
    <n v="2830000"/>
    <n v="5249.0123543758182"/>
    <n v="1077.6046713972116"/>
    <n v="4.8710000000000004"/>
    <n v="0"/>
    <n v="13784930.000000002"/>
    <s v="Open "/>
  </r>
  <r>
    <n v="121"/>
    <n v="2025"/>
    <x v="3"/>
    <x v="1"/>
    <n v="19"/>
    <n v="2626.1950000000002"/>
    <x v="3"/>
    <x v="2"/>
    <x v="2"/>
    <x v="1"/>
    <s v="Collection"/>
    <s v="Gadarif"/>
    <x v="0"/>
    <s v="MT"/>
    <n v="3.39"/>
    <n v="3.39"/>
    <n v="2850000"/>
    <n v="2850000"/>
    <n v="1085.2202521137995"/>
    <n v="9661500"/>
    <n v="3678.8966546657803"/>
    <n v="30000"/>
    <n v="101700"/>
    <m/>
    <n v="9763200"/>
    <n v="2880000"/>
    <n v="3717.621882609631"/>
    <n v="1096.6436231886817"/>
    <n v="3.39"/>
    <n v="0"/>
    <n v="9763200"/>
    <s v="Open "/>
  </r>
  <r>
    <n v="122"/>
    <n v="2025"/>
    <x v="3"/>
    <x v="1"/>
    <n v="19"/>
    <n v="2626.1950000000002"/>
    <x v="3"/>
    <x v="2"/>
    <x v="2"/>
    <x v="1"/>
    <s v="Collection"/>
    <s v="Gadarif"/>
    <x v="0"/>
    <s v="MT"/>
    <n v="2.7189999999999999"/>
    <n v="2.7189999999999999"/>
    <n v="2850000"/>
    <n v="2850000"/>
    <n v="1085.2202521137995"/>
    <n v="7749150"/>
    <n v="2950.7138654974206"/>
    <n v="30000"/>
    <n v="81570"/>
    <m/>
    <n v="7830720"/>
    <n v="2880000"/>
    <n v="2981.7740114500252"/>
    <n v="1096.6436231886817"/>
    <n v="2.7189999999999999"/>
    <n v="0"/>
    <n v="7830720"/>
    <s v="Open "/>
  </r>
  <r>
    <n v="123"/>
    <n v="2025"/>
    <x v="3"/>
    <x v="1"/>
    <n v="19"/>
    <n v="2626.1950000000002"/>
    <x v="3"/>
    <x v="2"/>
    <x v="2"/>
    <x v="1"/>
    <s v="Collection"/>
    <s v="Gadarif"/>
    <x v="0"/>
    <s v="MT"/>
    <n v="3.202"/>
    <n v="3.202"/>
    <n v="2770000"/>
    <n v="2770000"/>
    <n v="1054.7579292474472"/>
    <n v="8869540"/>
    <n v="3377.334889450326"/>
    <n v="30000"/>
    <n v="96060"/>
    <m/>
    <n v="8965600"/>
    <n v="2800000"/>
    <n v="3413.9125236320988"/>
    <n v="1066.1813003223294"/>
    <n v="3.202"/>
    <n v="0"/>
    <n v="8965600"/>
    <s v="Open "/>
  </r>
  <r>
    <n v="124"/>
    <n v="2025"/>
    <x v="3"/>
    <x v="1"/>
    <n v="19"/>
    <n v="2626.1950000000002"/>
    <x v="3"/>
    <x v="2"/>
    <x v="2"/>
    <x v="1"/>
    <s v="Collection"/>
    <s v="Gadarif"/>
    <x v="0"/>
    <s v="MT"/>
    <n v="2.9670000000000001"/>
    <n v="2.9670000000000001"/>
    <n v="2800000"/>
    <n v="2800000"/>
    <n v="1066.1813003223294"/>
    <n v="8307600"/>
    <n v="3163.3599180563515"/>
    <n v="30000"/>
    <n v="89010"/>
    <m/>
    <n v="8396610"/>
    <n v="2830000"/>
    <n v="3197.2530600355267"/>
    <n v="1077.6046713972116"/>
    <n v="2.9670000000000001"/>
    <n v="0"/>
    <n v="8396610"/>
    <s v="Open "/>
  </r>
  <r>
    <n v="125"/>
    <n v="2025"/>
    <x v="3"/>
    <x v="1"/>
    <n v="19"/>
    <n v="2626.1950000000002"/>
    <x v="3"/>
    <x v="2"/>
    <x v="2"/>
    <x v="1"/>
    <s v="Collection"/>
    <s v="Gadarif"/>
    <x v="0"/>
    <s v="MT"/>
    <n v="6.3250000000000002"/>
    <n v="6.3250000000000002"/>
    <n v="2850000"/>
    <n v="2850000"/>
    <n v="1085.2202521137995"/>
    <n v="18026250"/>
    <n v="6864.0180946197816"/>
    <n v="30000"/>
    <n v="189750"/>
    <m/>
    <n v="18216000"/>
    <n v="2880000"/>
    <n v="6936.2709166684117"/>
    <n v="1096.6436231886817"/>
    <n v="6.3250000000000002"/>
    <n v="0"/>
    <n v="18216000"/>
    <s v="Open "/>
  </r>
  <r>
    <n v="126"/>
    <n v="2025"/>
    <x v="3"/>
    <x v="1"/>
    <n v="19"/>
    <n v="2626.1950000000002"/>
    <x v="3"/>
    <x v="2"/>
    <x v="2"/>
    <x v="1"/>
    <s v="Collection"/>
    <s v="Gadarif"/>
    <x v="0"/>
    <s v="MT"/>
    <n v="5.3330000000000002"/>
    <n v="5.3330000000000002"/>
    <n v="2850000"/>
    <n v="2850000"/>
    <n v="1085.2202521137995"/>
    <n v="15199050"/>
    <n v="5787.4796045228932"/>
    <n v="30000"/>
    <n v="159990"/>
    <m/>
    <n v="15359040"/>
    <n v="2880000"/>
    <n v="5848.4004424652394"/>
    <n v="1096.6436231886817"/>
    <n v="5.3330000000000002"/>
    <n v="0"/>
    <n v="15359040"/>
    <s v="Open "/>
  </r>
  <r>
    <n v="127"/>
    <n v="2025"/>
    <x v="3"/>
    <x v="1"/>
    <n v="19"/>
    <n v="2626.1950000000002"/>
    <x v="3"/>
    <x v="2"/>
    <x v="2"/>
    <x v="1"/>
    <s v="Collection"/>
    <s v="Gadarif"/>
    <x v="0"/>
    <s v="MT"/>
    <n v="6.1429999999999998"/>
    <n v="6.1429999999999998"/>
    <n v="2800000"/>
    <n v="2800000"/>
    <n v="1066.1813003223294"/>
    <n v="17200400"/>
    <n v="6549.5517278800698"/>
    <n v="30000"/>
    <n v="184290"/>
    <m/>
    <n v="17384690"/>
    <n v="2830000"/>
    <n v="6619.72549639307"/>
    <n v="1077.6046713972114"/>
    <n v="6.1429999999999998"/>
    <n v="0"/>
    <n v="17384690"/>
    <s v="Open "/>
  </r>
  <r>
    <n v="128"/>
    <n v="2025"/>
    <x v="3"/>
    <x v="1"/>
    <n v="19"/>
    <n v="2626.1950000000002"/>
    <x v="3"/>
    <x v="2"/>
    <x v="2"/>
    <x v="1"/>
    <s v="Collection"/>
    <s v="Gadarif"/>
    <x v="0"/>
    <s v="MT"/>
    <n v="5.2830000000000004"/>
    <n v="5.2830000000000004"/>
    <n v="2820000"/>
    <n v="2820000"/>
    <n v="1073.7968810389175"/>
    <n v="14898060.000000002"/>
    <n v="5672.8689225286016"/>
    <n v="30000"/>
    <n v="158490"/>
    <m/>
    <n v="15056550.000000002"/>
    <n v="2850000"/>
    <n v="5733.2185919172034"/>
    <n v="1085.2202521137995"/>
    <n v="5.2830000000000004"/>
    <n v="0"/>
    <n v="15056550.000000002"/>
    <s v="Open "/>
  </r>
  <r>
    <n v="132"/>
    <n v="2025"/>
    <x v="3"/>
    <x v="1"/>
    <n v="19"/>
    <n v="2626.1950000000002"/>
    <x v="3"/>
    <x v="2"/>
    <x v="2"/>
    <x v="1"/>
    <s v="Collection"/>
    <s v="Gadarif"/>
    <x v="0"/>
    <s v="MT"/>
    <n v="7.5419999999999998"/>
    <n v="7.5419999999999998"/>
    <n v="2820000"/>
    <n v="2820000"/>
    <n v="1073.7968810389175"/>
    <n v="21268440"/>
    <n v="8098.5760767955153"/>
    <n v="30000"/>
    <n v="226260"/>
    <m/>
    <n v="21494700"/>
    <n v="2850000"/>
    <n v="8184.7311414422766"/>
    <n v="1085.2202521137997"/>
    <n v="7.5419999999999998"/>
    <n v="0"/>
    <n v="21494700"/>
    <s v="Open "/>
  </r>
  <r>
    <n v="133"/>
    <n v="2025"/>
    <x v="3"/>
    <x v="1"/>
    <n v="20"/>
    <n v="2626.1950000000002"/>
    <x v="3"/>
    <x v="2"/>
    <x v="2"/>
    <x v="1"/>
    <s v="Collection"/>
    <s v="Gadarif"/>
    <x v="0"/>
    <s v="MT"/>
    <n v="6.34"/>
    <n v="6.34"/>
    <n v="2720000"/>
    <n v="2720000"/>
    <n v="1035.7189774559772"/>
    <n v="17244800"/>
    <n v="6566.4583170708956"/>
    <n v="30000"/>
    <n v="190200"/>
    <m/>
    <n v="17435000"/>
    <n v="2750000"/>
    <n v="6638.8824896856477"/>
    <n v="1047.1423485308592"/>
    <n v="6.34"/>
    <n v="0"/>
    <n v="17435000"/>
    <s v="Open "/>
  </r>
  <r>
    <n v="134"/>
    <n v="2025"/>
    <x v="3"/>
    <x v="1"/>
    <n v="20"/>
    <n v="2626.1950000000002"/>
    <x v="3"/>
    <x v="2"/>
    <x v="2"/>
    <x v="1"/>
    <s v="Collection"/>
    <s v="Gadarif"/>
    <x v="0"/>
    <s v="MT"/>
    <n v="6.66"/>
    <n v="6.66"/>
    <n v="2720000"/>
    <n v="2720000"/>
    <n v="1035.7189774559772"/>
    <n v="18115200"/>
    <n v="6897.8883898568083"/>
    <n v="30000"/>
    <n v="199800"/>
    <m/>
    <n v="18315000"/>
    <n v="2750000"/>
    <n v="6973.9680412155221"/>
    <n v="1047.1423485308592"/>
    <n v="6.66"/>
    <n v="0"/>
    <n v="18315000"/>
    <s v="Open "/>
  </r>
  <r>
    <n v="135"/>
    <n v="2025"/>
    <x v="3"/>
    <x v="1"/>
    <n v="20"/>
    <n v="2626.1950000000002"/>
    <x v="3"/>
    <x v="2"/>
    <x v="2"/>
    <x v="1"/>
    <s v="Collection"/>
    <s v="Gadarif"/>
    <x v="0"/>
    <s v="MT"/>
    <n v="4.101"/>
    <n v="4.101"/>
    <n v="2720000"/>
    <n v="2720000"/>
    <n v="1035.7189774559772"/>
    <n v="11154720"/>
    <n v="4247.4835265469628"/>
    <n v="30000"/>
    <n v="123030"/>
    <m/>
    <n v="11277750"/>
    <n v="2750000"/>
    <n v="4294.3307713250533"/>
    <n v="1047.1423485308592"/>
    <n v="4.101"/>
    <n v="0"/>
    <n v="11277750"/>
    <s v="Open "/>
  </r>
  <r>
    <n v="136"/>
    <n v="2025"/>
    <x v="3"/>
    <x v="1"/>
    <n v="20"/>
    <n v="2626.1950000000002"/>
    <x v="3"/>
    <x v="2"/>
    <x v="2"/>
    <x v="1"/>
    <s v="Collection"/>
    <s v="Gadarif"/>
    <x v="0"/>
    <s v="MT"/>
    <n v="11.986000000000001"/>
    <n v="11.986000000000001"/>
    <n v="2720000"/>
    <n v="2720000"/>
    <n v="1035.7189774559772"/>
    <n v="32601920"/>
    <n v="12414.127663787343"/>
    <n v="30000"/>
    <n v="359580"/>
    <m/>
    <n v="32961500"/>
    <n v="2750000"/>
    <n v="12551.048189490879"/>
    <n v="1047.1423485308592"/>
    <n v="11.986000000000001"/>
    <n v="0"/>
    <n v="32961500"/>
    <s v="Open "/>
  </r>
  <r>
    <n v="137"/>
    <n v="2025"/>
    <x v="3"/>
    <x v="1"/>
    <n v="20"/>
    <n v="2626.1950000000002"/>
    <x v="3"/>
    <x v="2"/>
    <x v="2"/>
    <x v="1"/>
    <s v="Collection"/>
    <s v="Gadarif"/>
    <x v="0"/>
    <s v="MT"/>
    <n v="11.86"/>
    <n v="11.86"/>
    <n v="2720000"/>
    <n v="2720000"/>
    <n v="1035.7189774559772"/>
    <n v="32259200"/>
    <n v="12283.627072627889"/>
    <n v="30000"/>
    <n v="355800"/>
    <m/>
    <n v="32615000"/>
    <n v="2750000"/>
    <n v="12419.108253575991"/>
    <n v="1047.1423485308592"/>
    <n v="11.86"/>
    <n v="0"/>
    <n v="32615000"/>
    <s v="Open "/>
  </r>
  <r>
    <n v="138"/>
    <n v="2025"/>
    <x v="3"/>
    <x v="1"/>
    <n v="20"/>
    <n v="2626.1950000000002"/>
    <x v="3"/>
    <x v="2"/>
    <x v="2"/>
    <x v="1"/>
    <s v="Collection"/>
    <s v="Gadarif"/>
    <x v="0"/>
    <s v="MT"/>
    <n v="5.8220000000000001"/>
    <n v="5.8220000000000001"/>
    <n v="2720000"/>
    <n v="2720000"/>
    <n v="1035.7189774559772"/>
    <n v="15835840"/>
    <n v="6029.9558867486994"/>
    <n v="30000"/>
    <n v="174660"/>
    <m/>
    <n v="16010500"/>
    <n v="2750000"/>
    <n v="6096.4627531466622"/>
    <n v="1047.1423485308592"/>
    <n v="5.8220000000000001"/>
    <n v="0"/>
    <n v="16010500"/>
    <s v="Open "/>
  </r>
  <r>
    <n v="139"/>
    <n v="2025"/>
    <x v="3"/>
    <x v="1"/>
    <n v="20"/>
    <n v="2626.1950000000002"/>
    <x v="3"/>
    <x v="2"/>
    <x v="2"/>
    <x v="1"/>
    <s v="Collection"/>
    <s v="Gadarif"/>
    <x v="0"/>
    <s v="MT"/>
    <n v="4.6890000000000001"/>
    <n v="4.6890000000000001"/>
    <n v="2720000"/>
    <n v="2720000"/>
    <n v="1035.7189774559772"/>
    <n v="12754080"/>
    <n v="4856.4862852910774"/>
    <n v="30000"/>
    <n v="140670"/>
    <m/>
    <n v="12894750"/>
    <n v="2750000"/>
    <n v="4910.0504722611986"/>
    <n v="1047.1423485308592"/>
    <n v="4.6890000000000001"/>
    <n v="0"/>
    <n v="12894750"/>
    <s v="Open "/>
  </r>
  <r>
    <n v="140"/>
    <n v="2025"/>
    <x v="3"/>
    <x v="1"/>
    <n v="20"/>
    <n v="2626.1950000000002"/>
    <x v="3"/>
    <x v="2"/>
    <x v="2"/>
    <x v="1"/>
    <s v="Collection"/>
    <s v="Gadarif"/>
    <x v="0"/>
    <s v="MT"/>
    <n v="7.0229999999999997"/>
    <n v="7.0229999999999997"/>
    <n v="2720000"/>
    <n v="2720000"/>
    <n v="1035.7189774559772"/>
    <n v="19102560"/>
    <n v="7273.854378673328"/>
    <n v="30000"/>
    <n v="210690"/>
    <m/>
    <n v="19313250"/>
    <n v="2750000"/>
    <n v="7354.0807137322245"/>
    <n v="1047.1423485308592"/>
    <n v="7.0229999999999997"/>
    <n v="0"/>
    <n v="19313250"/>
    <s v="Open "/>
  </r>
  <r>
    <n v="141"/>
    <n v="2025"/>
    <x v="3"/>
    <x v="1"/>
    <n v="20"/>
    <n v="2626.1950000000002"/>
    <x v="3"/>
    <x v="2"/>
    <x v="2"/>
    <x v="1"/>
    <s v="Collection"/>
    <s v="Gadarif"/>
    <x v="0"/>
    <s v="MT"/>
    <n v="13.206"/>
    <n v="13.206"/>
    <n v="2720000"/>
    <n v="2720000"/>
    <n v="1035.7189774559772"/>
    <n v="35920320"/>
    <n v="13677.704816283634"/>
    <n v="30000"/>
    <n v="396180"/>
    <m/>
    <n v="36316500"/>
    <n v="2750000"/>
    <n v="13828.561854698526"/>
    <n v="1047.1423485308592"/>
    <n v="13.206"/>
    <n v="0"/>
    <n v="36316500"/>
    <s v="Open "/>
  </r>
  <r>
    <n v="142"/>
    <n v="2025"/>
    <x v="3"/>
    <x v="1"/>
    <n v="20"/>
    <n v="2626.1950000000002"/>
    <x v="3"/>
    <x v="2"/>
    <x v="2"/>
    <x v="1"/>
    <s v="Collection"/>
    <s v="Gadarif"/>
    <x v="0"/>
    <s v="MT"/>
    <n v="5.8230000000000004"/>
    <n v="5.8230000000000004"/>
    <n v="2720000"/>
    <n v="2720000"/>
    <n v="1035.7189774559772"/>
    <n v="15838560.000000002"/>
    <n v="6030.9916057261553"/>
    <n v="30000"/>
    <n v="174690"/>
    <m/>
    <n v="16013250.000000002"/>
    <n v="2750000"/>
    <n v="6097.5098954951936"/>
    <n v="1047.1423485308592"/>
    <n v="5.8230000000000004"/>
    <n v="0"/>
    <n v="16013250.000000002"/>
    <s v="Open "/>
  </r>
  <r>
    <n v="143"/>
    <n v="2025"/>
    <x v="3"/>
    <x v="1"/>
    <n v="20"/>
    <n v="2626.1950000000002"/>
    <x v="3"/>
    <x v="2"/>
    <x v="2"/>
    <x v="1"/>
    <s v="Collection"/>
    <s v="Gadarif"/>
    <x v="0"/>
    <s v="MT"/>
    <n v="12.507999999999999"/>
    <n v="12.507999999999999"/>
    <n v="2770000"/>
    <n v="2770000"/>
    <n v="1054.7579292474472"/>
    <n v="34647160"/>
    <n v="13192.912179027069"/>
    <n v="30000"/>
    <n v="375240"/>
    <m/>
    <n v="35022400"/>
    <n v="2800000"/>
    <n v="13335.795704431695"/>
    <n v="1066.1813003223294"/>
    <n v="12.507999999999999"/>
    <n v="0"/>
    <n v="35022400"/>
    <s v="Open "/>
  </r>
  <r>
    <n v="144"/>
    <n v="2025"/>
    <x v="3"/>
    <x v="1"/>
    <n v="20"/>
    <n v="2626.1950000000002"/>
    <x v="3"/>
    <x v="2"/>
    <x v="2"/>
    <x v="1"/>
    <s v="Collection"/>
    <s v="Gadarif"/>
    <x v="0"/>
    <s v="MT"/>
    <n v="12.44"/>
    <n v="12.44"/>
    <n v="2770000"/>
    <n v="2770000"/>
    <n v="1054.7579292474472"/>
    <n v="34458800"/>
    <n v="13121.188639838243"/>
    <n v="30000"/>
    <n v="373200"/>
    <n v="55565200"/>
    <n v="90397200"/>
    <n v="7266655.9485530546"/>
    <n v="34421.358657677738"/>
    <n v="2766.9902457940307"/>
    <n v="12.44"/>
    <n v="0"/>
    <n v="90397200"/>
    <s v="Open "/>
  </r>
  <r>
    <n v="145"/>
    <n v="2025"/>
    <x v="3"/>
    <x v="1"/>
    <n v="16"/>
    <n v="2626.1950000000002"/>
    <x v="4"/>
    <x v="3"/>
    <x v="3"/>
    <x v="1"/>
    <s v="Collection"/>
    <s v="Gadarif"/>
    <x v="0"/>
    <s v="Ardab"/>
    <n v="37.5"/>
    <n v="7.489725"/>
    <n v="191000"/>
    <n v="956310.144898511"/>
    <n v="364.14285492833204"/>
    <n v="7162500"/>
    <n v="2727.3298441281017"/>
    <n v="3000"/>
    <n v="112500"/>
    <n v="125625"/>
    <n v="7400625"/>
    <n v="988103.70207183843"/>
    <n v="2818.0028520349783"/>
    <n v="376.24917497437866"/>
    <n v="7.489725"/>
    <n v="0"/>
    <n v="7400625"/>
    <s v="Open "/>
  </r>
  <r>
    <n v="146"/>
    <n v="2025"/>
    <x v="3"/>
    <x v="1"/>
    <n v="16"/>
    <n v="2626.1950000000002"/>
    <x v="4"/>
    <x v="3"/>
    <x v="3"/>
    <x v="1"/>
    <s v="Collection"/>
    <s v="Gadarif"/>
    <x v="0"/>
    <s v="Ardab"/>
    <n v="138"/>
    <n v="27.562187999999999"/>
    <n v="197000"/>
    <n v="986351.30128275743"/>
    <n v="375.58189749152569"/>
    <n v="27186000"/>
    <n v="10351.85886805816"/>
    <n v="3000"/>
    <n v="414000"/>
    <n v="462300"/>
    <n v="28062300"/>
    <n v="1018144.8584560849"/>
    <n v="10685.535537155465"/>
    <n v="387.68821753757231"/>
    <n v="27.562187999999999"/>
    <n v="0"/>
    <n v="28062300"/>
    <s v="Open "/>
  </r>
  <r>
    <n v="147"/>
    <n v="2025"/>
    <x v="3"/>
    <x v="1"/>
    <n v="16"/>
    <n v="2626.1950000000002"/>
    <x v="4"/>
    <x v="3"/>
    <x v="3"/>
    <x v="1"/>
    <s v="Collection"/>
    <s v="Gadarif"/>
    <x v="0"/>
    <s v="Ardab"/>
    <n v="80.5"/>
    <n v="16.077942999999998"/>
    <n v="196000"/>
    <n v="981344.44188538298"/>
    <n v="373.67539039766007"/>
    <n v="15778000"/>
    <n v="6007.9316273163249"/>
    <n v="3000"/>
    <n v="241500"/>
    <n v="269675"/>
    <n v="16289175"/>
    <n v="1013137.9990587105"/>
    <n v="6202.5763509564213"/>
    <n v="385.78171044370674"/>
    <n v="16.077942999999998"/>
    <n v="0"/>
    <n v="16289175"/>
    <s v="Open "/>
  </r>
  <r>
    <n v="148"/>
    <n v="2025"/>
    <x v="3"/>
    <x v="1"/>
    <n v="16"/>
    <n v="2626.1950000000002"/>
    <x v="4"/>
    <x v="3"/>
    <x v="3"/>
    <x v="1"/>
    <s v="Collection"/>
    <s v="Gadarif"/>
    <x v="0"/>
    <s v="Ardab"/>
    <n v="35.5"/>
    <n v="7.0902729999999998"/>
    <n v="191000"/>
    <n v="956310.144898511"/>
    <n v="364.14285492833204"/>
    <n v="6780500"/>
    <n v="2581.8722524412697"/>
    <n v="3000"/>
    <n v="106500"/>
    <n v="118925"/>
    <n v="7005925"/>
    <n v="988103.70207183843"/>
    <n v="2667.7093665931125"/>
    <n v="376.24917497437866"/>
    <n v="7.0902729999999998"/>
    <n v="0"/>
    <n v="7005925"/>
    <s v="Open "/>
  </r>
  <r>
    <n v="149"/>
    <n v="2025"/>
    <x v="3"/>
    <x v="1"/>
    <n v="16"/>
    <n v="2626.1950000000002"/>
    <x v="4"/>
    <x v="3"/>
    <x v="3"/>
    <x v="1"/>
    <s v="Collection"/>
    <s v="Gadarif"/>
    <x v="0"/>
    <s v="Ardab"/>
    <n v="57.5"/>
    <n v="11.484245000000001"/>
    <n v="191000"/>
    <n v="956310.144898511"/>
    <n v="364.14285492833204"/>
    <n v="10982500"/>
    <n v="4181.9057609964229"/>
    <n v="3000"/>
    <n v="172500"/>
    <n v="192625"/>
    <n v="11347625"/>
    <n v="988103.70207183831"/>
    <n v="4320.9377064536329"/>
    <n v="376.2491749743786"/>
    <n v="11.484245000000001"/>
    <n v="0"/>
    <n v="11347625"/>
    <s v="Open "/>
  </r>
  <r>
    <n v="150"/>
    <n v="2025"/>
    <x v="3"/>
    <x v="1"/>
    <n v="16"/>
    <n v="2626.1950000000002"/>
    <x v="4"/>
    <x v="3"/>
    <x v="3"/>
    <x v="1"/>
    <s v="Collection"/>
    <s v="Gadarif"/>
    <x v="0"/>
    <s v="Ardab"/>
    <n v="40"/>
    <n v="7.9890400000000001"/>
    <n v="194000"/>
    <n v="971330.7230906341"/>
    <n v="369.86237620992881"/>
    <n v="7760000"/>
    <n v="2954.8453180361698"/>
    <n v="3000"/>
    <n v="120000"/>
    <n v="134000"/>
    <n v="8014000"/>
    <n v="1003124.2802639616"/>
    <n v="3051.5631931368384"/>
    <n v="381.96869625597549"/>
    <n v="7.9890400000000001"/>
    <n v="0"/>
    <n v="8014000"/>
    <s v="Open "/>
  </r>
  <r>
    <n v="151"/>
    <n v="2025"/>
    <x v="3"/>
    <x v="1"/>
    <n v="18"/>
    <n v="2626.1950000000002"/>
    <x v="4"/>
    <x v="3"/>
    <x v="3"/>
    <x v="1"/>
    <s v="Collection"/>
    <s v="Gadarif"/>
    <x v="0"/>
    <s v="Ardab"/>
    <n v="40"/>
    <n v="7.9890400000000001"/>
    <n v="191000"/>
    <n v="956310.144898511"/>
    <n v="364.14285492833204"/>
    <n v="7640000"/>
    <n v="2909.1518337366419"/>
    <n v="3000"/>
    <n v="120000"/>
    <n v="134000"/>
    <n v="7894000"/>
    <n v="988103.70207183843"/>
    <n v="3005.8697088373101"/>
    <n v="376.24917497437866"/>
    <n v="7.9890400000000001"/>
    <n v="0"/>
    <n v="7894000"/>
    <s v="Open "/>
  </r>
  <r>
    <n v="152"/>
    <n v="2025"/>
    <x v="3"/>
    <x v="1"/>
    <n v="18"/>
    <n v="2626.1950000000002"/>
    <x v="4"/>
    <x v="3"/>
    <x v="3"/>
    <x v="1"/>
    <s v="Collection"/>
    <s v="Gadarif"/>
    <x v="0"/>
    <s v="Ardab"/>
    <n v="195.5"/>
    <n v="39.046433"/>
    <n v="196000"/>
    <n v="981344.44188538298"/>
    <n v="373.67539039766007"/>
    <n v="38318000"/>
    <n v="14590.691094911077"/>
    <n v="3000"/>
    <n v="586500"/>
    <n v="654925"/>
    <n v="39559425"/>
    <n v="1013137.9990587104"/>
    <n v="15063.399709465595"/>
    <n v="385.78171044370674"/>
    <n v="39.046433"/>
    <n v="0"/>
    <n v="39559425"/>
    <s v="Open "/>
  </r>
  <r>
    <n v="153"/>
    <n v="2025"/>
    <x v="3"/>
    <x v="1"/>
    <n v="18"/>
    <n v="2626.1950000000002"/>
    <x v="4"/>
    <x v="3"/>
    <x v="3"/>
    <x v="1"/>
    <s v="Collection"/>
    <s v="Gadarif"/>
    <x v="0"/>
    <s v="Ardab"/>
    <n v="80.5"/>
    <n v="16.077942999999998"/>
    <n v="196000"/>
    <n v="981344.44188538298"/>
    <n v="373.67539039766007"/>
    <n v="15778000"/>
    <n v="6007.9316273163249"/>
    <n v="3000"/>
    <n v="241500"/>
    <n v="269675"/>
    <n v="16289175"/>
    <n v="1013137.9990587105"/>
    <n v="6202.5763509564213"/>
    <n v="385.78171044370674"/>
    <n v="16.077942999999998"/>
    <n v="0"/>
    <n v="16289175"/>
    <s v="Open "/>
  </r>
  <r>
    <n v="154"/>
    <n v="2025"/>
    <x v="3"/>
    <x v="1"/>
    <n v="18"/>
    <n v="2626.1950000000002"/>
    <x v="4"/>
    <x v="3"/>
    <x v="3"/>
    <x v="1"/>
    <s v="Collection"/>
    <s v="Gadarif"/>
    <x v="0"/>
    <s v="Ardab"/>
    <n v="110.5"/>
    <n v="22.069723"/>
    <n v="191000"/>
    <n v="956310.144898511"/>
    <n v="364.14285492833204"/>
    <n v="21105500"/>
    <n v="8036.5319406974731"/>
    <n v="3000"/>
    <n v="331500"/>
    <n v="370175"/>
    <n v="21807175"/>
    <n v="988103.70207183843"/>
    <n v="8303.7150706630691"/>
    <n v="376.24917497437866"/>
    <n v="22.069723"/>
    <n v="0"/>
    <n v="21807175"/>
    <s v="Open "/>
  </r>
  <r>
    <n v="155"/>
    <n v="2025"/>
    <x v="3"/>
    <x v="1"/>
    <n v="18"/>
    <n v="2626.1950000000002"/>
    <x v="4"/>
    <x v="3"/>
    <x v="3"/>
    <x v="1"/>
    <s v="Collection"/>
    <s v="Gadarif"/>
    <x v="0"/>
    <s v="Ardab"/>
    <n v="75"/>
    <n v="14.97945"/>
    <n v="191000"/>
    <n v="956310.144898511"/>
    <n v="364.14285492833204"/>
    <n v="14325000"/>
    <n v="5454.6596882562035"/>
    <n v="3000"/>
    <n v="225000"/>
    <n v="251250"/>
    <n v="14801250"/>
    <n v="988103.70207183843"/>
    <n v="5636.0057040699567"/>
    <n v="376.24917497437866"/>
    <n v="14.97945"/>
    <n v="0"/>
    <n v="14801250"/>
    <s v="Open "/>
  </r>
  <r>
    <n v="156"/>
    <n v="2025"/>
    <x v="3"/>
    <x v="1"/>
    <n v="18"/>
    <n v="2626.1950000000002"/>
    <x v="4"/>
    <x v="3"/>
    <x v="3"/>
    <x v="1"/>
    <s v="Collection"/>
    <s v="Gadarif"/>
    <x v="0"/>
    <s v="Ardab"/>
    <n v="34.5"/>
    <n v="6.8905469999999998"/>
    <n v="191000"/>
    <n v="956310.144898511"/>
    <n v="364.14285492833204"/>
    <n v="6589500"/>
    <n v="2509.1434565978534"/>
    <n v="3000"/>
    <n v="103500"/>
    <n v="115575"/>
    <n v="6808575"/>
    <n v="988103.70207183843"/>
    <n v="2592.5626238721798"/>
    <n v="376.24917497437866"/>
    <n v="6.8905469999999998"/>
    <n v="0"/>
    <n v="6808575"/>
    <s v="Open "/>
  </r>
  <r>
    <n v="157"/>
    <n v="2025"/>
    <x v="3"/>
    <x v="1"/>
    <n v="18"/>
    <n v="2626.1950000000002"/>
    <x v="4"/>
    <x v="3"/>
    <x v="3"/>
    <x v="1"/>
    <s v="Collection"/>
    <s v="Gadarif"/>
    <x v="0"/>
    <s v="Ardab"/>
    <n v="34.5"/>
    <n v="6.8905469999999998"/>
    <n v="191000"/>
    <n v="956310.144898511"/>
    <n v="364.14285492833204"/>
    <n v="6589500"/>
    <n v="2509.1434565978534"/>
    <n v="3000"/>
    <n v="103500"/>
    <n v="115575"/>
    <n v="6808575"/>
    <n v="988103.70207183843"/>
    <n v="2592.5626238721798"/>
    <n v="376.24917497437866"/>
    <n v="6.8905469999999998"/>
    <n v="0"/>
    <n v="6808575"/>
    <s v="Open "/>
  </r>
  <r>
    <n v="158"/>
    <n v="2025"/>
    <x v="3"/>
    <x v="1"/>
    <n v="18"/>
    <n v="2626.1950000000002"/>
    <x v="4"/>
    <x v="3"/>
    <x v="3"/>
    <x v="1"/>
    <s v="Collection"/>
    <s v="Gadarif"/>
    <x v="0"/>
    <s v="Ardab"/>
    <n v="74.5"/>
    <n v="14.879586999999999"/>
    <n v="191000"/>
    <n v="956310.144898511"/>
    <n v="364.14285492833204"/>
    <n v="14229500"/>
    <n v="5418.2952903344949"/>
    <n v="3000"/>
    <n v="223500"/>
    <n v="249575"/>
    <n v="14702575"/>
    <n v="988103.70207183843"/>
    <n v="5598.4323327094899"/>
    <n v="376.24917497437866"/>
    <n v="14.879586999999999"/>
    <n v="0"/>
    <n v="14702575"/>
    <s v="Open "/>
  </r>
  <r>
    <n v="159"/>
    <n v="2025"/>
    <x v="3"/>
    <x v="1"/>
    <n v="18"/>
    <n v="2626.1950000000002"/>
    <x v="4"/>
    <x v="3"/>
    <x v="3"/>
    <x v="1"/>
    <s v="Collection"/>
    <s v="Gadarif"/>
    <x v="0"/>
    <s v="Ardab"/>
    <n v="175"/>
    <n v="34.95205"/>
    <n v="191000"/>
    <n v="956310.144898511"/>
    <n v="364.14285492833204"/>
    <n v="33425000"/>
    <n v="12727.539272597807"/>
    <n v="3000"/>
    <n v="525000"/>
    <n v="586250"/>
    <n v="34536250"/>
    <n v="988103.70207183843"/>
    <n v="13150.679976163232"/>
    <n v="376.24917497437866"/>
    <n v="34.95205"/>
    <n v="0"/>
    <n v="34536250"/>
    <s v="Open "/>
  </r>
  <r>
    <n v="160"/>
    <n v="2025"/>
    <x v="3"/>
    <x v="1"/>
    <n v="18"/>
    <n v="2626.1950000000002"/>
    <x v="4"/>
    <x v="3"/>
    <x v="3"/>
    <x v="1"/>
    <s v="Collection"/>
    <s v="Gadarif"/>
    <x v="0"/>
    <s v="Ardab"/>
    <n v="115"/>
    <n v="22.968490000000003"/>
    <n v="189000"/>
    <n v="946296.42610376223"/>
    <n v="360.32984074060084"/>
    <n v="21735000"/>
    <n v="8276.2323437520845"/>
    <n v="3000"/>
    <n v="345000"/>
    <n v="385250"/>
    <n v="22465250"/>
    <n v="978089.98327708954"/>
    <n v="8554.2962346665045"/>
    <n v="372.43616078664741"/>
    <n v="22.968490000000003"/>
    <n v="0"/>
    <n v="22465250"/>
    <s v="Open "/>
  </r>
  <r>
    <n v="161"/>
    <n v="2025"/>
    <x v="3"/>
    <x v="1"/>
    <n v="19"/>
    <n v="2626.1950000000002"/>
    <x v="4"/>
    <x v="3"/>
    <x v="3"/>
    <x v="1"/>
    <s v="Collection"/>
    <s v="Gadarif"/>
    <x v="0"/>
    <s v="Ardab"/>
    <n v="66"/>
    <n v="13.181915999999999"/>
    <n v="189000"/>
    <n v="946296.42610376223"/>
    <n v="360.32984074060084"/>
    <n v="12474000"/>
    <n v="4749.8376929359774"/>
    <n v="3000"/>
    <n v="198000"/>
    <n v="221100"/>
    <n v="12893100"/>
    <n v="978089.98327708966"/>
    <n v="4909.4221868520808"/>
    <n v="372.43616078664746"/>
    <n v="13.181915999999999"/>
    <n v="0"/>
    <n v="12893100"/>
    <s v="Open "/>
  </r>
  <r>
    <n v="162"/>
    <n v="2025"/>
    <x v="3"/>
    <x v="1"/>
    <n v="19"/>
    <n v="2626.1950000000002"/>
    <x v="4"/>
    <x v="3"/>
    <x v="3"/>
    <x v="1"/>
    <s v="Collection"/>
    <s v="Gadarif"/>
    <x v="0"/>
    <s v="Ardab"/>
    <n v="84"/>
    <n v="16.776983999999999"/>
    <n v="191000"/>
    <n v="956310.144898511"/>
    <n v="364.14285492833204"/>
    <n v="16044000"/>
    <n v="6109.2188508469471"/>
    <n v="3000"/>
    <n v="252000"/>
    <n v="281400"/>
    <n v="16577400"/>
    <n v="988103.70207183855"/>
    <n v="6312.326388558351"/>
    <n v="376.24917497437866"/>
    <n v="16.776983999999999"/>
    <n v="0"/>
    <n v="16577400.000000002"/>
    <s v="Open "/>
  </r>
  <r>
    <n v="163"/>
    <n v="2025"/>
    <x v="3"/>
    <x v="1"/>
    <n v="19"/>
    <n v="2626.1950000000002"/>
    <x v="4"/>
    <x v="3"/>
    <x v="3"/>
    <x v="1"/>
    <s v="Collection"/>
    <s v="Gadarif"/>
    <x v="0"/>
    <s v="Ardab"/>
    <n v="35"/>
    <n v="6.9904099999999998"/>
    <n v="189000"/>
    <n v="946296.42610376223"/>
    <n v="360.32984074060084"/>
    <n v="6615000"/>
    <n v="2518.8533220115037"/>
    <n v="3000"/>
    <n v="105000"/>
    <n v="117250"/>
    <n v="6837250"/>
    <n v="978089.98327708966"/>
    <n v="2603.4814627245883"/>
    <n v="372.43616078664746"/>
    <n v="6.9904099999999998"/>
    <n v="0"/>
    <n v="6837250"/>
    <s v="Open "/>
  </r>
  <r>
    <n v="164"/>
    <n v="2025"/>
    <x v="3"/>
    <x v="1"/>
    <n v="19"/>
    <n v="2626.1950000000002"/>
    <x v="4"/>
    <x v="3"/>
    <x v="3"/>
    <x v="1"/>
    <s v="Collection"/>
    <s v="Gadarif"/>
    <x v="0"/>
    <s v="Ardab"/>
    <n v="68.5"/>
    <n v="13.681231"/>
    <n v="191000"/>
    <n v="956310.144898511"/>
    <n v="364.14285492833204"/>
    <n v="13083500"/>
    <n v="4981.9225152739991"/>
    <n v="3000"/>
    <n v="205500"/>
    <n v="229475"/>
    <n v="13518475"/>
    <n v="988103.70207183843"/>
    <n v="5147.5518763838936"/>
    <n v="376.24917497437866"/>
    <n v="13.681231"/>
    <n v="0"/>
    <n v="13518475"/>
    <s v="Open "/>
  </r>
  <r>
    <n v="165"/>
    <n v="2025"/>
    <x v="3"/>
    <x v="1"/>
    <n v="19"/>
    <n v="2626.1950000000002"/>
    <x v="4"/>
    <x v="3"/>
    <x v="3"/>
    <x v="1"/>
    <s v="Collection"/>
    <s v="Gadarif"/>
    <x v="0"/>
    <s v="Ardab"/>
    <n v="74.5"/>
    <n v="14.879586999999999"/>
    <n v="191000"/>
    <n v="956310.144898511"/>
    <n v="364.14285492833204"/>
    <n v="14229500"/>
    <n v="5418.2952903344949"/>
    <n v="3000"/>
    <n v="223500"/>
    <n v="249575"/>
    <n v="14702575"/>
    <n v="988103.70207183843"/>
    <n v="5598.4323327094899"/>
    <n v="376.24917497437866"/>
    <n v="14.879586999999999"/>
    <n v="0"/>
    <n v="14702575"/>
    <s v="Open "/>
  </r>
  <r>
    <n v="166"/>
    <n v="2025"/>
    <x v="3"/>
    <x v="1"/>
    <n v="19"/>
    <n v="2626.1950000000002"/>
    <x v="4"/>
    <x v="3"/>
    <x v="3"/>
    <x v="1"/>
    <s v="Collection"/>
    <s v="Gadarif"/>
    <x v="0"/>
    <s v="Ardab"/>
    <n v="35"/>
    <n v="6.9904099999999998"/>
    <n v="186000"/>
    <n v="931275.84791163891"/>
    <n v="354.61031945900396"/>
    <n v="6510000"/>
    <n v="2478.871523249416"/>
    <n v="3000"/>
    <n v="105000"/>
    <n v="117250"/>
    <n v="6732250"/>
    <n v="963069.40508496645"/>
    <n v="2563.4996639625006"/>
    <n v="366.71663950505058"/>
    <n v="6.9904099999999998"/>
    <n v="0"/>
    <n v="6732250"/>
    <s v="Open "/>
  </r>
  <r>
    <n v="167"/>
    <n v="2025"/>
    <x v="3"/>
    <x v="1"/>
    <n v="19"/>
    <n v="2626.1950000000002"/>
    <x v="4"/>
    <x v="3"/>
    <x v="3"/>
    <x v="1"/>
    <s v="Collection"/>
    <s v="Gadarif"/>
    <x v="0"/>
    <s v="Ardab"/>
    <n v="34.5"/>
    <n v="6.8905469999999998"/>
    <n v="191000"/>
    <n v="956310.144898511"/>
    <n v="364.14285492833204"/>
    <n v="6589500"/>
    <n v="2509.1434565978534"/>
    <n v="3000"/>
    <n v="103500"/>
    <n v="115575"/>
    <n v="6808575"/>
    <n v="988103.70207183843"/>
    <n v="2592.5626238721798"/>
    <n v="376.24917497437866"/>
    <n v="6.8905469999999998"/>
    <n v="0"/>
    <n v="6808575"/>
    <s v="Open "/>
  </r>
  <r>
    <n v="168"/>
    <n v="2025"/>
    <x v="3"/>
    <x v="1"/>
    <n v="19"/>
    <n v="2626.1950000000002"/>
    <x v="4"/>
    <x v="3"/>
    <x v="3"/>
    <x v="1"/>
    <s v="Collection"/>
    <s v="Gadarif"/>
    <x v="0"/>
    <s v="Ardab"/>
    <n v="75"/>
    <n v="14.97945"/>
    <n v="189000"/>
    <n v="946296.42610376223"/>
    <n v="360.32984074060084"/>
    <n v="14175000"/>
    <n v="5397.5428328817934"/>
    <n v="3000"/>
    <n v="225000"/>
    <n v="251250"/>
    <n v="14651250"/>
    <n v="978089.98327708966"/>
    <n v="5578.8888486955457"/>
    <n v="372.43616078664741"/>
    <n v="14.97945"/>
    <n v="0"/>
    <n v="14651250"/>
    <s v="Open "/>
  </r>
  <r>
    <n v="169"/>
    <n v="2025"/>
    <x v="3"/>
    <x v="1"/>
    <n v="19"/>
    <n v="2626.1950000000002"/>
    <x v="4"/>
    <x v="3"/>
    <x v="3"/>
    <x v="1"/>
    <s v="Collection"/>
    <s v="Gadarif"/>
    <x v="0"/>
    <s v="Ardab"/>
    <n v="34.5"/>
    <n v="6.8905469999999998"/>
    <n v="189000"/>
    <n v="946296.42610376223"/>
    <n v="360.32984074060084"/>
    <n v="6520500"/>
    <n v="2482.8697031256247"/>
    <n v="3000"/>
    <n v="103500"/>
    <n v="115575"/>
    <n v="6739575"/>
    <n v="978089.98327708966"/>
    <n v="2566.2888703999511"/>
    <n v="372.43616078664746"/>
    <n v="6.8905469999999998"/>
    <n v="0"/>
    <n v="6739575"/>
    <s v="Open "/>
  </r>
  <r>
    <n v="170"/>
    <n v="2025"/>
    <x v="3"/>
    <x v="1"/>
    <n v="20"/>
    <n v="2626.1950000000002"/>
    <x v="4"/>
    <x v="3"/>
    <x v="3"/>
    <x v="1"/>
    <s v="Collection"/>
    <s v="Gadarif"/>
    <x v="0"/>
    <s v="Ardab"/>
    <n v="34.5"/>
    <n v="6.8905469999999998"/>
    <n v="189000"/>
    <n v="946296.42610376223"/>
    <n v="360.32984074060084"/>
    <n v="6520500"/>
    <n v="2482.8697031256247"/>
    <n v="3000"/>
    <n v="103500"/>
    <n v="115575"/>
    <n v="6739575"/>
    <n v="978089.98327708966"/>
    <n v="2566.2888703999511"/>
    <n v="372.43616078664746"/>
    <n v="6.8905469999999998"/>
    <n v="0"/>
    <n v="6739575"/>
    <s v="Open "/>
  </r>
  <r>
    <n v="171"/>
    <n v="2025"/>
    <x v="3"/>
    <x v="1"/>
    <n v="20"/>
    <n v="2626.1950000000002"/>
    <x v="4"/>
    <x v="3"/>
    <x v="3"/>
    <x v="1"/>
    <s v="Collection"/>
    <s v="Gadarif"/>
    <x v="0"/>
    <s v="Ardab"/>
    <n v="80"/>
    <n v="15.97808"/>
    <n v="191000"/>
    <n v="956310.144898511"/>
    <n v="364.14285492833204"/>
    <n v="15280000"/>
    <n v="5818.3036674732839"/>
    <n v="3000"/>
    <n v="240000"/>
    <n v="268000"/>
    <n v="15788000"/>
    <n v="988103.70207183843"/>
    <n v="6011.7394176746202"/>
    <n v="376.24917497437866"/>
    <n v="15.97808"/>
    <n v="0"/>
    <n v="15788000"/>
    <s v="Open "/>
  </r>
  <r>
    <n v="172"/>
    <n v="2025"/>
    <x v="3"/>
    <x v="1"/>
    <n v="20"/>
    <n v="2626.1950000000002"/>
    <x v="4"/>
    <x v="3"/>
    <x v="3"/>
    <x v="1"/>
    <s v="Collection"/>
    <s v="Gadarif"/>
    <x v="0"/>
    <s v="Ardab"/>
    <n v="37.5"/>
    <n v="7.489725"/>
    <n v="191000"/>
    <n v="956310.144898511"/>
    <n v="364.14285492833204"/>
    <n v="7162500"/>
    <n v="2727.3298441281017"/>
    <n v="3000"/>
    <n v="112500"/>
    <n v="125625"/>
    <n v="7400625"/>
    <n v="988103.70207183843"/>
    <n v="2818.0028520349783"/>
    <n v="376.24917497437866"/>
    <n v="7.489725"/>
    <n v="0"/>
    <n v="7400625"/>
    <s v="Open "/>
  </r>
  <r>
    <n v="173"/>
    <n v="2025"/>
    <x v="3"/>
    <x v="1"/>
    <n v="20"/>
    <n v="2626.1950000000002"/>
    <x v="4"/>
    <x v="3"/>
    <x v="3"/>
    <x v="1"/>
    <s v="Collection"/>
    <s v="Gadarif"/>
    <x v="0"/>
    <s v="Ardab"/>
    <n v="74.5"/>
    <n v="14.879586999999999"/>
    <n v="191000"/>
    <n v="956310.144898511"/>
    <n v="364.14285492833204"/>
    <n v="14229500"/>
    <n v="5418.2952903344949"/>
    <n v="3000"/>
    <n v="223500"/>
    <n v="249575"/>
    <n v="14702575"/>
    <n v="988103.70207183843"/>
    <n v="5598.4323327094899"/>
    <n v="376.24917497437866"/>
    <n v="14.879586999999999"/>
    <n v="0"/>
    <n v="14702575"/>
    <s v="Open "/>
  </r>
  <r>
    <n v="174"/>
    <n v="2025"/>
    <x v="3"/>
    <x v="1"/>
    <n v="20"/>
    <n v="2626.1950000000002"/>
    <x v="4"/>
    <x v="3"/>
    <x v="3"/>
    <x v="1"/>
    <s v="Collection"/>
    <s v="Gadarif"/>
    <x v="0"/>
    <s v="Ardab"/>
    <n v="75"/>
    <n v="14.97945"/>
    <n v="189000"/>
    <n v="946296.42610376223"/>
    <n v="360.32984074060084"/>
    <n v="14175000"/>
    <n v="5397.5428328817934"/>
    <n v="3000"/>
    <n v="225000"/>
    <n v="251250"/>
    <n v="14651250"/>
    <n v="978089.98327708966"/>
    <n v="5578.8888486955457"/>
    <n v="372.43616078664741"/>
    <n v="14.97945"/>
    <n v="0"/>
    <n v="14651250"/>
    <s v="Open "/>
  </r>
  <r>
    <n v="175"/>
    <n v="2025"/>
    <x v="3"/>
    <x v="1"/>
    <n v="20"/>
    <n v="2626.1950000000002"/>
    <x v="4"/>
    <x v="3"/>
    <x v="3"/>
    <x v="1"/>
    <s v="Collection"/>
    <s v="Gadarif"/>
    <x v="0"/>
    <s v="Ardab"/>
    <n v="60"/>
    <n v="11.983559999999999"/>
    <n v="191000"/>
    <n v="956310.144898511"/>
    <n v="364.14285492833204"/>
    <n v="11460000"/>
    <n v="4363.7277506049622"/>
    <n v="3000"/>
    <n v="180000"/>
    <n v="201000"/>
    <n v="11841000"/>
    <n v="988103.70207183855"/>
    <n v="4508.8045632559651"/>
    <n v="376.24917497437872"/>
    <n v="11.983559999999999"/>
    <n v="0"/>
    <n v="11841000"/>
    <s v="Open "/>
  </r>
  <r>
    <n v="176"/>
    <n v="2025"/>
    <x v="3"/>
    <x v="1"/>
    <n v="20"/>
    <n v="2626.1950000000002"/>
    <x v="4"/>
    <x v="3"/>
    <x v="3"/>
    <x v="1"/>
    <s v="Collection"/>
    <s v="Gadarif"/>
    <x v="0"/>
    <s v="Ardab"/>
    <n v="75"/>
    <n v="14.97945"/>
    <n v="191000"/>
    <n v="956310.144898511"/>
    <n v="364.14285492833204"/>
    <n v="14325000"/>
    <n v="5454.6596882562035"/>
    <n v="3000"/>
    <n v="225000"/>
    <n v="251250"/>
    <n v="14801250"/>
    <n v="988103.70207183843"/>
    <n v="5636.0057040699567"/>
    <n v="376.24917497437866"/>
    <n v="14.97945"/>
    <n v="0"/>
    <n v="14801250"/>
    <s v="Open "/>
  </r>
  <r>
    <n v="177"/>
    <n v="2025"/>
    <x v="3"/>
    <x v="1"/>
    <n v="20"/>
    <n v="2626.1950000000002"/>
    <x v="4"/>
    <x v="3"/>
    <x v="3"/>
    <x v="1"/>
    <s v="Collection"/>
    <s v="Gadarif"/>
    <x v="0"/>
    <s v="Ardab"/>
    <n v="75"/>
    <n v="14.97945"/>
    <n v="191000"/>
    <n v="956310.144898511"/>
    <n v="364.14285492833204"/>
    <n v="14325000"/>
    <n v="5454.6596882562035"/>
    <n v="3000"/>
    <n v="225000"/>
    <n v="251250"/>
    <n v="14801250"/>
    <n v="988103.70207183843"/>
    <n v="5636.0057040699567"/>
    <n v="376.24917497437866"/>
    <n v="14.97945"/>
    <n v="0"/>
    <n v="14801250"/>
    <s v="Open "/>
  </r>
  <r>
    <n v="178"/>
    <n v="2025"/>
    <x v="3"/>
    <x v="1"/>
    <n v="21"/>
    <n v="2626.1950000000002"/>
    <x v="4"/>
    <x v="3"/>
    <x v="3"/>
    <x v="1"/>
    <s v="Collection"/>
    <s v="Gadarif"/>
    <x v="0"/>
    <s v="Ardab"/>
    <n v="150"/>
    <n v="29.9589"/>
    <n v="190000"/>
    <n v="951303.28550113656"/>
    <n v="362.23634783446641"/>
    <n v="28500000"/>
    <n v="10852.202521137995"/>
    <n v="3000"/>
    <n v="450000"/>
    <n v="502500"/>
    <n v="29452500"/>
    <n v="983096.84267446399"/>
    <n v="11214.894552765501"/>
    <n v="374.34266788051303"/>
    <n v="29.9589"/>
    <n v="0"/>
    <n v="29452500"/>
    <s v="Open "/>
  </r>
  <r>
    <n v="179"/>
    <n v="2025"/>
    <x v="3"/>
    <x v="1"/>
    <n v="21"/>
    <n v="2626.1950000000002"/>
    <x v="4"/>
    <x v="3"/>
    <x v="3"/>
    <x v="1"/>
    <s v="Collection"/>
    <s v="Gadarif"/>
    <x v="0"/>
    <s v="Ardab"/>
    <n v="75"/>
    <n v="14.97945"/>
    <n v="190000"/>
    <n v="951303.28550113656"/>
    <n v="362.23634783446641"/>
    <n v="14250000"/>
    <n v="5426.1012605689975"/>
    <n v="3000"/>
    <n v="225000"/>
    <n v="251250"/>
    <n v="14726250"/>
    <n v="983096.84267446399"/>
    <n v="5607.4472763827507"/>
    <n v="374.34266788051303"/>
    <n v="14.97945"/>
    <n v="0"/>
    <n v="14726250"/>
    <s v="Open "/>
  </r>
  <r>
    <n v="180"/>
    <n v="2025"/>
    <x v="3"/>
    <x v="1"/>
    <n v="21"/>
    <n v="2626.1950000000002"/>
    <x v="4"/>
    <x v="3"/>
    <x v="3"/>
    <x v="1"/>
    <s v="Collection"/>
    <s v="Gadarif"/>
    <x v="0"/>
    <s v="Ardab"/>
    <n v="34.5"/>
    <n v="6.8905469999999998"/>
    <n v="190000"/>
    <n v="951303.28550113656"/>
    <n v="362.23634783446641"/>
    <n v="6555000"/>
    <n v="2496.0065798617388"/>
    <n v="3000"/>
    <n v="103500"/>
    <n v="115575"/>
    <n v="6774075"/>
    <n v="983096.8426744641"/>
    <n v="2579.4257471360656"/>
    <n v="374.34266788051309"/>
    <n v="6.8905469999999998"/>
    <n v="0"/>
    <n v="6774075"/>
    <s v="Open "/>
  </r>
  <r>
    <n v="181"/>
    <n v="2025"/>
    <x v="3"/>
    <x v="1"/>
    <n v="21"/>
    <n v="2626.1950000000002"/>
    <x v="4"/>
    <x v="3"/>
    <x v="3"/>
    <x v="1"/>
    <s v="Collection"/>
    <s v="Gadarif"/>
    <x v="0"/>
    <s v="Ardab"/>
    <n v="110.5"/>
    <n v="22.069723"/>
    <n v="192000"/>
    <n v="961317.00429588533"/>
    <n v="366.04936202219761"/>
    <n v="21216000"/>
    <n v="8078.6080241566215"/>
    <n v="3000"/>
    <n v="331500"/>
    <n v="370175"/>
    <n v="21917675"/>
    <n v="993110.56146921287"/>
    <n v="8345.7911541222184"/>
    <n v="378.15568206824429"/>
    <n v="22.069723"/>
    <n v="0"/>
    <n v="21917675"/>
    <s v="Open "/>
  </r>
  <r>
    <n v="182"/>
    <n v="2025"/>
    <x v="3"/>
    <x v="1"/>
    <n v="21"/>
    <n v="2626.1950000000002"/>
    <x v="4"/>
    <x v="3"/>
    <x v="3"/>
    <x v="1"/>
    <s v="Collection"/>
    <s v="Gadarif"/>
    <x v="0"/>
    <s v="Ardab"/>
    <n v="75"/>
    <n v="14.97945"/>
    <n v="191000"/>
    <n v="956310.144898511"/>
    <n v="364.14285492833204"/>
    <n v="14325000"/>
    <n v="5454.6596882562035"/>
    <n v="3000"/>
    <n v="225000"/>
    <n v="251250"/>
    <n v="14801250"/>
    <n v="988103.70207183843"/>
    <n v="5636.0057040699567"/>
    <n v="376.24917497437866"/>
    <n v="14.97945"/>
    <n v="0"/>
    <n v="14801250"/>
    <s v="Open "/>
  </r>
  <r>
    <n v="183"/>
    <n v="2025"/>
    <x v="3"/>
    <x v="1"/>
    <n v="21"/>
    <n v="2626.1950000000002"/>
    <x v="4"/>
    <x v="3"/>
    <x v="3"/>
    <x v="1"/>
    <s v="Collection"/>
    <s v="Gadarif"/>
    <x v="0"/>
    <s v="Ardab"/>
    <n v="40"/>
    <n v="7.9890400000000001"/>
    <n v="189000"/>
    <n v="946296.42610376223"/>
    <n v="360.32984074060084"/>
    <n v="7560000"/>
    <n v="2878.6895108702897"/>
    <n v="3000"/>
    <n v="120000"/>
    <n v="134000"/>
    <n v="7814000"/>
    <n v="978089.98327708954"/>
    <n v="2975.4073859709579"/>
    <n v="372.43616078664746"/>
    <n v="7.9890400000000001"/>
    <n v="0"/>
    <n v="7814000"/>
    <s v="Open "/>
  </r>
  <r>
    <n v="184"/>
    <n v="2025"/>
    <x v="3"/>
    <x v="1"/>
    <n v="21"/>
    <n v="2626.1950000000002"/>
    <x v="4"/>
    <x v="3"/>
    <x v="3"/>
    <x v="1"/>
    <s v="Collection"/>
    <s v="Gadarif"/>
    <x v="0"/>
    <s v="Ardab"/>
    <n v="34"/>
    <n v="6.7906840000000006"/>
    <n v="191000"/>
    <n v="956310.144898511"/>
    <n v="364.14285492833204"/>
    <n v="6494000"/>
    <n v="2472.7790586761457"/>
    <n v="3000"/>
    <n v="102000"/>
    <n v="113900"/>
    <n v="6709900"/>
    <n v="988103.70207183831"/>
    <n v="2554.9892525117134"/>
    <n v="376.2491749743786"/>
    <n v="6.7906840000000006"/>
    <n v="0"/>
    <n v="6709900"/>
    <s v="Open "/>
  </r>
  <r>
    <n v="185"/>
    <n v="2025"/>
    <x v="3"/>
    <x v="1"/>
    <n v="21"/>
    <n v="2626.1950000000002"/>
    <x v="4"/>
    <x v="3"/>
    <x v="3"/>
    <x v="1"/>
    <s v="Collection"/>
    <s v="Gadarif"/>
    <x v="0"/>
    <s v="Ardab"/>
    <n v="35"/>
    <n v="6.9904099999999998"/>
    <n v="191000"/>
    <n v="956310.144898511"/>
    <n v="364.14285492833204"/>
    <n v="6685000"/>
    <n v="2545.5078545195615"/>
    <n v="3000"/>
    <n v="105000"/>
    <n v="117250"/>
    <n v="6907250"/>
    <n v="988103.70207183843"/>
    <n v="2630.1359952326461"/>
    <n v="376.24917497437866"/>
    <n v="6.9904099999999998"/>
    <n v="0"/>
    <n v="6907250"/>
    <s v="Open "/>
  </r>
  <r>
    <n v="186"/>
    <n v="2025"/>
    <x v="3"/>
    <x v="1"/>
    <n v="21"/>
    <n v="2626.1950000000002"/>
    <x v="4"/>
    <x v="3"/>
    <x v="3"/>
    <x v="1"/>
    <s v="Collection"/>
    <s v="Gadarif"/>
    <x v="0"/>
    <s v="Ardab"/>
    <n v="36"/>
    <n v="7.1901360000000007"/>
    <n v="189000"/>
    <n v="946296.42610376223"/>
    <n v="360.32984074060084"/>
    <n v="6804000"/>
    <n v="2590.8205597832612"/>
    <n v="3000"/>
    <n v="108000"/>
    <n v="120600"/>
    <n v="7032600"/>
    <n v="978089.98327708954"/>
    <n v="2677.8666473738622"/>
    <n v="372.43616078664741"/>
    <n v="7.1901360000000007"/>
    <n v="0"/>
    <n v="7032600"/>
    <s v="Open "/>
  </r>
  <r>
    <n v="187"/>
    <n v="2025"/>
    <x v="3"/>
    <x v="0"/>
    <n v="22"/>
    <n v="2644.56"/>
    <x v="4"/>
    <x v="3"/>
    <x v="3"/>
    <x v="1"/>
    <s v="Collection"/>
    <s v="Gadarif"/>
    <x v="0"/>
    <s v="Ardab"/>
    <n v="29.5"/>
    <n v="5.8919170000000003"/>
    <n v="191000"/>
    <n v="956310.144898511"/>
    <n v="361.61408510244087"/>
    <n v="5634500"/>
    <n v="2130.6001754545182"/>
    <n v="3000"/>
    <n v="88500"/>
    <n v="98825"/>
    <n v="5821825"/>
    <n v="988103.70207183831"/>
    <n v="2201.4342650573253"/>
    <n v="373.63633348150103"/>
    <n v="5.8919170000000003"/>
    <n v="0"/>
    <n v="5821825"/>
    <s v="Open "/>
  </r>
  <r>
    <n v="188"/>
    <n v="2025"/>
    <x v="3"/>
    <x v="0"/>
    <n v="22"/>
    <n v="2644.56"/>
    <x v="4"/>
    <x v="3"/>
    <x v="3"/>
    <x v="1"/>
    <s v="Collection"/>
    <s v="Gadarif"/>
    <x v="0"/>
    <s v="Ardab"/>
    <n v="40"/>
    <n v="7.9890400000000001"/>
    <n v="191000"/>
    <n v="956310.144898511"/>
    <n v="361.61408510244087"/>
    <n v="7640000"/>
    <n v="2888.949390446804"/>
    <n v="3000"/>
    <n v="120000"/>
    <n v="134000"/>
    <n v="7894000"/>
    <n v="988103.70207183843"/>
    <n v="2984.9956136370511"/>
    <n v="373.63633348150103"/>
    <n v="7.9890400000000001"/>
    <n v="0"/>
    <n v="7894000"/>
    <s v="Open "/>
  </r>
  <r>
    <n v="189"/>
    <n v="2025"/>
    <x v="3"/>
    <x v="0"/>
    <n v="22"/>
    <n v="2644.56"/>
    <x v="4"/>
    <x v="3"/>
    <x v="3"/>
    <x v="1"/>
    <s v="Collection"/>
    <s v="Gadarif"/>
    <x v="0"/>
    <s v="Ardab"/>
    <n v="75"/>
    <n v="14.97945"/>
    <n v="191000"/>
    <n v="956310.144898511"/>
    <n v="361.61408510244087"/>
    <n v="14325000"/>
    <n v="5416.7801070877576"/>
    <n v="3000"/>
    <n v="225000"/>
    <n v="251250"/>
    <n v="14801250"/>
    <n v="988103.70207183843"/>
    <n v="5596.8667755694714"/>
    <n v="373.63633348150108"/>
    <n v="14.97945"/>
    <n v="0"/>
    <n v="14801250"/>
    <s v="Open "/>
  </r>
  <r>
    <n v="190"/>
    <n v="2025"/>
    <x v="3"/>
    <x v="0"/>
    <n v="22"/>
    <n v="2644.56"/>
    <x v="4"/>
    <x v="3"/>
    <x v="3"/>
    <x v="1"/>
    <s v="Collection"/>
    <s v="Gadarif"/>
    <x v="0"/>
    <s v="Ardab"/>
    <n v="80"/>
    <n v="15.97808"/>
    <n v="191000"/>
    <n v="956310.144898511"/>
    <n v="361.61408510244087"/>
    <n v="15280000"/>
    <n v="5777.8987808936081"/>
    <n v="3000"/>
    <n v="240000"/>
    <n v="268000"/>
    <n v="15788000"/>
    <n v="988103.70207183843"/>
    <n v="5969.9912272741021"/>
    <n v="373.63633348150103"/>
    <n v="15.97808"/>
    <n v="0"/>
    <n v="15788000"/>
    <s v="Open "/>
  </r>
  <r>
    <n v="191"/>
    <n v="2025"/>
    <x v="3"/>
    <x v="0"/>
    <n v="22"/>
    <n v="2644.56"/>
    <x v="4"/>
    <x v="3"/>
    <x v="3"/>
    <x v="1"/>
    <s v="Collection"/>
    <s v="Gadarif"/>
    <x v="0"/>
    <s v="Ardab"/>
    <n v="75"/>
    <n v="14.97945"/>
    <n v="191000"/>
    <n v="956310.144898511"/>
    <n v="361.61408510244087"/>
    <n v="14325000"/>
    <n v="5416.7801070877576"/>
    <n v="3000"/>
    <n v="225000"/>
    <n v="251250"/>
    <n v="14801250"/>
    <n v="988103.70207183843"/>
    <n v="5596.8667755694714"/>
    <n v="373.63633348150108"/>
    <n v="14.97945"/>
    <n v="0"/>
    <n v="14801250"/>
    <s v="Open "/>
  </r>
  <r>
    <n v="192"/>
    <n v="2025"/>
    <x v="3"/>
    <x v="0"/>
    <n v="22"/>
    <n v="2644.56"/>
    <x v="4"/>
    <x v="3"/>
    <x v="3"/>
    <x v="1"/>
    <s v="Collection"/>
    <s v="Gadarif"/>
    <x v="0"/>
    <s v="Ardab"/>
    <n v="40"/>
    <n v="7.9890400000000001"/>
    <n v="189000"/>
    <n v="946296.42610376223"/>
    <n v="357.82755017990223"/>
    <n v="7560000"/>
    <n v="2858.6986114892461"/>
    <n v="3000"/>
    <n v="120000"/>
    <n v="134000"/>
    <n v="7814000"/>
    <n v="978089.98327708954"/>
    <n v="2954.7448346794931"/>
    <n v="369.84979855896239"/>
    <n v="7.9890400000000001"/>
    <n v="0"/>
    <n v="7814000"/>
    <s v="Open "/>
  </r>
  <r>
    <n v="193"/>
    <n v="2025"/>
    <x v="3"/>
    <x v="0"/>
    <n v="22"/>
    <n v="2644.56"/>
    <x v="4"/>
    <x v="3"/>
    <x v="3"/>
    <x v="1"/>
    <s v="Collection"/>
    <s v="Gadarif"/>
    <x v="0"/>
    <s v="Ardab"/>
    <n v="40"/>
    <n v="7.9890400000000001"/>
    <n v="191000"/>
    <n v="956310.144898511"/>
    <n v="361.61408510244087"/>
    <n v="7640000"/>
    <n v="2888.949390446804"/>
    <n v="3000"/>
    <n v="120000"/>
    <n v="134000"/>
    <n v="7894000"/>
    <n v="988103.70207183843"/>
    <n v="2984.9956136370511"/>
    <n v="373.63633348150103"/>
    <n v="7.9890400000000001"/>
    <n v="0"/>
    <n v="7894000"/>
    <s v="Open "/>
  </r>
  <r>
    <n v="194"/>
    <n v="2025"/>
    <x v="3"/>
    <x v="0"/>
    <n v="22"/>
    <n v="2644.56"/>
    <x v="4"/>
    <x v="3"/>
    <x v="3"/>
    <x v="1"/>
    <s v="Collection"/>
    <s v="Gadarif"/>
    <x v="0"/>
    <s v="Ardab"/>
    <n v="75"/>
    <n v="14.97945"/>
    <n v="191000"/>
    <n v="956310.144898511"/>
    <n v="361.61408510244087"/>
    <n v="14325000"/>
    <n v="5416.7801070877576"/>
    <n v="3000"/>
    <n v="225000"/>
    <n v="251250"/>
    <n v="14801250"/>
    <n v="988103.70207183843"/>
    <n v="5596.8667755694714"/>
    <n v="373.63633348150108"/>
    <n v="14.97945"/>
    <n v="0"/>
    <n v="14801250"/>
    <s v="Open "/>
  </r>
  <r>
    <n v="195"/>
    <n v="2025"/>
    <x v="3"/>
    <x v="0"/>
    <n v="22"/>
    <n v="2644.56"/>
    <x v="4"/>
    <x v="3"/>
    <x v="3"/>
    <x v="1"/>
    <s v="Collection"/>
    <s v="Gadarif"/>
    <x v="0"/>
    <s v="Ardab"/>
    <n v="75"/>
    <n v="14.97945"/>
    <n v="191000"/>
    <n v="956310.144898511"/>
    <n v="361.61408510244087"/>
    <n v="14325000"/>
    <n v="5416.7801070877576"/>
    <n v="3000"/>
    <n v="225000"/>
    <n v="251250"/>
    <n v="14801250"/>
    <n v="988103.70207183843"/>
    <n v="5596.8667755694714"/>
    <n v="373.63633348150108"/>
    <n v="14.97945"/>
    <n v="0"/>
    <n v="14801250"/>
    <s v="Open "/>
  </r>
  <r>
    <n v="196"/>
    <n v="2025"/>
    <x v="3"/>
    <x v="0"/>
    <n v="22"/>
    <n v="2644.56"/>
    <x v="4"/>
    <x v="3"/>
    <x v="3"/>
    <x v="1"/>
    <s v="Collection"/>
    <s v="Gadarif"/>
    <x v="0"/>
    <s v="Ardab"/>
    <n v="40"/>
    <n v="7.9890400000000001"/>
    <n v="189000"/>
    <n v="946296.42610376223"/>
    <n v="357.82755017990223"/>
    <n v="7560000"/>
    <n v="2858.6986114892461"/>
    <n v="3000"/>
    <n v="120000"/>
    <n v="134000"/>
    <n v="7814000"/>
    <n v="978089.98327708954"/>
    <n v="2954.7448346794931"/>
    <n v="369.84979855896239"/>
    <n v="7.9890400000000001"/>
    <n v="0"/>
    <n v="7814000"/>
    <s v="Open "/>
  </r>
  <r>
    <n v="197"/>
    <n v="2025"/>
    <x v="3"/>
    <x v="0"/>
    <n v="22"/>
    <n v="2644.56"/>
    <x v="4"/>
    <x v="3"/>
    <x v="3"/>
    <x v="1"/>
    <s v="Collection"/>
    <s v="Gadarif"/>
    <x v="0"/>
    <s v="Ardab"/>
    <n v="75"/>
    <n v="14.97945"/>
    <n v="191000"/>
    <n v="956310.144898511"/>
    <n v="361.61408510244087"/>
    <n v="14325000"/>
    <n v="5416.7801070877576"/>
    <n v="3000"/>
    <n v="225000"/>
    <n v="251250"/>
    <n v="14801250"/>
    <n v="988103.70207183843"/>
    <n v="5596.8667755694714"/>
    <n v="373.63633348150108"/>
    <n v="14.97945"/>
    <n v="0"/>
    <n v="14801250"/>
    <s v="Open "/>
  </r>
  <r>
    <n v="198"/>
    <n v="2025"/>
    <x v="3"/>
    <x v="0"/>
    <n v="22"/>
    <n v="2644.56"/>
    <x v="4"/>
    <x v="3"/>
    <x v="3"/>
    <x v="1"/>
    <s v="Collection"/>
    <s v="Gadarif"/>
    <x v="0"/>
    <s v="Ardab"/>
    <n v="34.5"/>
    <n v="6.8905469999999998"/>
    <n v="191000"/>
    <n v="956310.144898511"/>
    <n v="361.61408510244087"/>
    <n v="6589500"/>
    <n v="2491.7188492603686"/>
    <n v="3000"/>
    <n v="103500"/>
    <n v="115575"/>
    <n v="6808575"/>
    <n v="988103.70207183843"/>
    <n v="2574.5587167619565"/>
    <n v="373.63633348150103"/>
    <n v="6.8905469999999998"/>
    <n v="0"/>
    <n v="6808575"/>
    <s v="Open "/>
  </r>
  <r>
    <n v="199"/>
    <n v="2025"/>
    <x v="3"/>
    <x v="0"/>
    <n v="22"/>
    <n v="2644.56"/>
    <x v="1"/>
    <x v="1"/>
    <x v="1"/>
    <x v="1"/>
    <s v="Collection"/>
    <s v="Gadarif"/>
    <x v="0"/>
    <s v="Kantar 100lb"/>
    <n v="1465.2"/>
    <n v="65.851685393258435"/>
    <n v="173000"/>
    <n v="3849250"/>
    <n v="1455.5351362797592"/>
    <n v="253479600"/>
    <n v="95849.441873128249"/>
    <n v="2250"/>
    <n v="3296700"/>
    <n v="14036950"/>
    <n v="270813250"/>
    <n v="4112472.5720038214"/>
    <n v="102403.89705659921"/>
    <n v="1555.0687343088534"/>
    <n v="65.851685393258435"/>
    <n v="0"/>
    <n v="270813250"/>
    <s v="Open "/>
  </r>
  <r>
    <n v="200"/>
    <n v="2025"/>
    <x v="3"/>
    <x v="0"/>
    <n v="22"/>
    <n v="2644.56"/>
    <x v="2"/>
    <x v="1"/>
    <x v="1"/>
    <x v="1"/>
    <s v="Collection"/>
    <s v="Gadarif"/>
    <x v="0"/>
    <s v="Kantar 100lb"/>
    <n v="468.73"/>
    <n v="21.066516853932583"/>
    <n v="165500"/>
    <n v="3682375"/>
    <n v="1392.4339020479777"/>
    <n v="77574815"/>
    <n v="29333.732265480834"/>
    <n v="2250"/>
    <n v="1054642.5"/>
    <n v="4526275"/>
    <n v="83155732.5"/>
    <n v="3947293.8538710987"/>
    <n v="31444.071036391688"/>
    <n v="1492.608923174781"/>
    <n v="21.066516853932583"/>
    <n v="0"/>
    <n v="83155732.5"/>
    <s v="Open "/>
  </r>
  <r>
    <n v="201"/>
    <n v="2025"/>
    <x v="3"/>
    <x v="0"/>
    <n v="22"/>
    <n v="2644.56"/>
    <x v="1"/>
    <x v="1"/>
    <x v="1"/>
    <x v="1"/>
    <s v="Collection"/>
    <s v="Gadarif"/>
    <x v="0"/>
    <s v="Kantar 100lb"/>
    <n v="134.75"/>
    <n v="6.0561797752808992"/>
    <n v="173000"/>
    <n v="3849250"/>
    <n v="1455.5351362797592"/>
    <n v="23311750"/>
    <n v="8814.9824545482043"/>
    <n v="2250"/>
    <n v="303187.5"/>
    <n v="1282750"/>
    <n v="24897687.5"/>
    <n v="4111120.9415584411"/>
    <n v="9414.680513960735"/>
    <n v="1554.5576358859098"/>
    <n v="6.0561797752808992"/>
    <n v="0"/>
    <n v="24897687.5"/>
    <s v="Open "/>
  </r>
  <r>
    <n v="202"/>
    <n v="2025"/>
    <x v="3"/>
    <x v="0"/>
    <n v="23"/>
    <n v="2644.56"/>
    <x v="1"/>
    <x v="1"/>
    <x v="1"/>
    <x v="1"/>
    <s v="Collection"/>
    <s v="Gadarif"/>
    <x v="0"/>
    <s v="Kantar 100lb"/>
    <n v="2261.77"/>
    <n v="101.65258426966292"/>
    <n v="184500"/>
    <n v="4105125"/>
    <n v="1552.2903621018243"/>
    <n v="417296565"/>
    <n v="157794.32684454127"/>
    <n v="2250"/>
    <n v="5088982.5"/>
    <m/>
    <n v="422385547.5"/>
    <n v="4155187.5"/>
    <n v="159718.64790362102"/>
    <n v="1571.2207323713585"/>
    <n v="101.65258426966292"/>
    <n v="0"/>
    <n v="422385547.5"/>
    <s v="Open "/>
  </r>
  <r>
    <n v="203"/>
    <n v="2025"/>
    <x v="3"/>
    <x v="0"/>
    <n v="23"/>
    <n v="2644.56"/>
    <x v="1"/>
    <x v="1"/>
    <x v="1"/>
    <x v="1"/>
    <s v="Collection"/>
    <s v="Gadarif"/>
    <x v="0"/>
    <s v="Kantar 100lb"/>
    <n v="1666.66"/>
    <n v="74.906067415730334"/>
    <n v="185000"/>
    <n v="4116250"/>
    <n v="1556.4971110506096"/>
    <n v="308332100"/>
    <n v="116591.07753274647"/>
    <n v="2250"/>
    <n v="3749985"/>
    <m/>
    <n v="312082085"/>
    <n v="4166312.5"/>
    <n v="118009.07712436095"/>
    <n v="1575.4274813201441"/>
    <n v="74.906067415730334"/>
    <n v="0"/>
    <n v="312082085"/>
    <s v="Open "/>
  </r>
  <r>
    <n v="204"/>
    <n v="2025"/>
    <x v="3"/>
    <x v="0"/>
    <n v="23"/>
    <n v="2644.56"/>
    <x v="2"/>
    <x v="1"/>
    <x v="1"/>
    <x v="1"/>
    <s v="Collection"/>
    <s v="Gadarif"/>
    <x v="0"/>
    <s v="Kantar 100lb"/>
    <n v="580.58000000000004"/>
    <n v="26.093483146067417"/>
    <n v="177000"/>
    <n v="3938250"/>
    <n v="1489.1891278700427"/>
    <n v="102762660"/>
    <n v="38858.131409383794"/>
    <n v="2250"/>
    <n v="1306305"/>
    <m/>
    <n v="104068965"/>
    <n v="3988312.5"/>
    <n v="39352.090706960706"/>
    <n v="1508.119498139577"/>
    <n v="26.093483146067417"/>
    <n v="0"/>
    <n v="104068965"/>
    <s v="Open "/>
  </r>
  <r>
    <n v="205"/>
    <n v="2025"/>
    <x v="3"/>
    <x v="0"/>
    <n v="25"/>
    <n v="2626.1950000000002"/>
    <x v="2"/>
    <x v="1"/>
    <x v="1"/>
    <x v="1"/>
    <s v="Collection"/>
    <s v="Gadarif"/>
    <x v="0"/>
    <s v="Kantar 100lb"/>
    <n v="877.17"/>
    <n v="39.423370786516855"/>
    <n v="165500"/>
    <n v="3682375"/>
    <n v="1402.1712020622992"/>
    <n v="145171635"/>
    <n v="55278.31520507807"/>
    <n v="2250"/>
    <n v="1973632.5"/>
    <n v="8101170"/>
    <n v="155246437.5"/>
    <n v="3937929.0609288961"/>
    <n v="59114.588787199726"/>
    <n v="1499.4808309850928"/>
    <n v="39.423370786516855"/>
    <n v="0"/>
    <n v="155246437.5"/>
    <s v="Open "/>
  </r>
  <r>
    <n v="206"/>
    <n v="2025"/>
    <x v="3"/>
    <x v="0"/>
    <n v="26"/>
    <n v="2626.1950000000002"/>
    <x v="1"/>
    <x v="1"/>
    <x v="1"/>
    <x v="1"/>
    <s v="Collection"/>
    <s v="Gadarif"/>
    <x v="0"/>
    <s v="Kantar 100lb"/>
    <n v="1820"/>
    <n v="81.797752808988761"/>
    <n v="184000"/>
    <n v="4094000"/>
    <n v="1558.9093726855774"/>
    <n v="334880000"/>
    <n v="127515.2835185506"/>
    <n v="2250"/>
    <n v="4095000"/>
    <m/>
    <n v="338975000"/>
    <n v="4144062.5"/>
    <n v="129074.573670272"/>
    <n v="1577.9721231667868"/>
    <n v="81.797752808988761"/>
    <n v="0"/>
    <n v="338975000"/>
    <s v="Open "/>
  </r>
  <r>
    <n v="207"/>
    <n v="2025"/>
    <x v="3"/>
    <x v="0"/>
    <n v="26"/>
    <n v="2626.1950000000002"/>
    <x v="2"/>
    <x v="1"/>
    <x v="1"/>
    <x v="1"/>
    <s v="Collection"/>
    <s v="Gadarif"/>
    <x v="0"/>
    <s v="Kantar 100lb"/>
    <n v="1048.26"/>
    <n v="47.112808988764044"/>
    <n v="176000"/>
    <n v="3916000"/>
    <n v="1491.1307043079435"/>
    <n v="184493760"/>
    <n v="70251.356049341339"/>
    <n v="2250"/>
    <n v="2358585"/>
    <m/>
    <n v="186852345"/>
    <n v="3966062.5"/>
    <n v="71149.455771563036"/>
    <n v="1510.1934547891531"/>
    <n v="47.112808988764044"/>
    <n v="0"/>
    <n v="186852345"/>
    <s v="Open "/>
  </r>
  <r>
    <n v="208"/>
    <n v="2025"/>
    <x v="3"/>
    <x v="0"/>
    <n v="29"/>
    <n v="2644.56"/>
    <x v="1"/>
    <x v="1"/>
    <x v="1"/>
    <x v="1"/>
    <s v="Collection"/>
    <s v="Gadarif"/>
    <x v="0"/>
    <s v="Kantar 100lb"/>
    <n v="4574.66"/>
    <n v="205.60269662921348"/>
    <n v="180557"/>
    <n v="4017393.25"/>
    <n v="1519.1159398917023"/>
    <n v="825986885.62"/>
    <n v="312334.33373415616"/>
    <n v="2250"/>
    <n v="10292985"/>
    <m/>
    <n v="836279870.62"/>
    <n v="4067455.75"/>
    <n v="316226.46890976193"/>
    <n v="1538.0463101612368"/>
    <n v="205.60269662921348"/>
    <n v="0"/>
    <n v="836279870.62"/>
    <s v="Open "/>
  </r>
  <r>
    <n v="209"/>
    <n v="2025"/>
    <x v="3"/>
    <x v="0"/>
    <n v="29"/>
    <n v="2644.56"/>
    <x v="1"/>
    <x v="1"/>
    <x v="1"/>
    <x v="1"/>
    <s v="Collection"/>
    <s v="Gadarif"/>
    <x v="0"/>
    <s v="Kantar 100lb"/>
    <n v="1989.22"/>
    <n v="89.403146067415733"/>
    <n v="170000"/>
    <n v="3782500"/>
    <n v="1430.2946425870466"/>
    <n v="338167400"/>
    <n v="127872.8408506519"/>
    <n v="2250"/>
    <n v="4475745"/>
    <n v="19490570"/>
    <n v="362133715"/>
    <n v="4050570.1524969586"/>
    <n v="136935.33706930454"/>
    <n v="1531.6612791908517"/>
    <n v="89.403146067415733"/>
    <n v="0"/>
    <n v="362133715"/>
    <s v="Open "/>
  </r>
  <r>
    <n v="210"/>
    <n v="2025"/>
    <x v="3"/>
    <x v="0"/>
    <n v="29"/>
    <n v="2644.56"/>
    <x v="2"/>
    <x v="1"/>
    <x v="1"/>
    <x v="1"/>
    <s v="Collection"/>
    <s v="Gadarif"/>
    <x v="0"/>
    <s v="Kantar 100lb"/>
    <n v="1641.79"/>
    <n v="73.788314606741565"/>
    <n v="160500"/>
    <n v="3571125"/>
    <n v="1350.3664125601235"/>
    <n v="263507295"/>
    <n v="99641.261684363373"/>
    <n v="2250"/>
    <n v="3694027.5"/>
    <n v="15724720"/>
    <n v="282926042.5"/>
    <n v="3834293.3296128009"/>
    <n v="106984.16466255256"/>
    <n v="1449.8794996569566"/>
    <n v="73.788314606741565"/>
    <n v="0"/>
    <n v="282926042.5"/>
    <s v="Open "/>
  </r>
  <r>
    <n v="211"/>
    <n v="2025"/>
    <x v="3"/>
    <x v="0"/>
    <n v="23"/>
    <n v="2644.56"/>
    <x v="4"/>
    <x v="3"/>
    <x v="3"/>
    <x v="1"/>
    <s v="Collection"/>
    <s v="Gadarif"/>
    <x v="0"/>
    <s v="Ardab"/>
    <n v="75"/>
    <n v="14.97945"/>
    <n v="191000"/>
    <n v="956310.144898511"/>
    <n v="361.61408510244087"/>
    <n v="14325000"/>
    <n v="5416.7801070877576"/>
    <n v="3000"/>
    <n v="225000"/>
    <n v="251250"/>
    <n v="14801250"/>
    <n v="988103.70207183843"/>
    <n v="5596.8667755694714"/>
    <n v="373.63633348150108"/>
    <n v="14.97945"/>
    <n v="0"/>
    <n v="14801250"/>
    <s v="Open "/>
  </r>
  <r>
    <n v="212"/>
    <n v="2025"/>
    <x v="3"/>
    <x v="0"/>
    <n v="23"/>
    <n v="2644.56"/>
    <x v="4"/>
    <x v="3"/>
    <x v="3"/>
    <x v="1"/>
    <s v="Collection"/>
    <s v="Gadarif"/>
    <x v="0"/>
    <s v="Ardab"/>
    <n v="69"/>
    <n v="13.781094"/>
    <n v="191000"/>
    <n v="956310.144898511"/>
    <n v="361.61408510244087"/>
    <n v="13179000"/>
    <n v="4983.4376985207373"/>
    <n v="3000"/>
    <n v="207000"/>
    <n v="231250"/>
    <n v="13617250"/>
    <n v="988110.95838980563"/>
    <n v="5149.1552469976104"/>
    <n v="373.639077347387"/>
    <n v="13.781094"/>
    <n v="0"/>
    <n v="13617250"/>
    <s v="Open "/>
  </r>
  <r>
    <n v="213"/>
    <n v="2025"/>
    <x v="3"/>
    <x v="0"/>
    <n v="23"/>
    <n v="2644.56"/>
    <x v="4"/>
    <x v="3"/>
    <x v="3"/>
    <x v="1"/>
    <s v="Collection"/>
    <s v="Gadarif"/>
    <x v="0"/>
    <s v="Ardab"/>
    <n v="69"/>
    <n v="13.781094"/>
    <n v="191000"/>
    <n v="956310.144898511"/>
    <n v="361.61408510244087"/>
    <n v="13179000"/>
    <n v="4983.4376985207373"/>
    <n v="3000"/>
    <n v="207000"/>
    <n v="231250"/>
    <n v="13617250"/>
    <n v="988110.95838980563"/>
    <n v="5149.1552469976104"/>
    <n v="373.639077347387"/>
    <n v="13.781094"/>
    <n v="0"/>
    <n v="13617250"/>
    <s v="Open "/>
  </r>
  <r>
    <n v="214"/>
    <n v="2025"/>
    <x v="3"/>
    <x v="0"/>
    <n v="23"/>
    <n v="2644.56"/>
    <x v="4"/>
    <x v="3"/>
    <x v="3"/>
    <x v="1"/>
    <s v="Collection"/>
    <s v="Gadarif"/>
    <x v="0"/>
    <s v="Ardab"/>
    <n v="75.5"/>
    <n v="15.079313000000001"/>
    <n v="191000"/>
    <n v="956310.144898511"/>
    <n v="361.61408510244087"/>
    <n v="14420500"/>
    <n v="5452.8919744683435"/>
    <n v="3000"/>
    <n v="226500"/>
    <n v="252925"/>
    <n v="14899925"/>
    <n v="988103.70207183831"/>
    <n v="5634.179220739934"/>
    <n v="373.63633348150103"/>
    <n v="15.079313000000001"/>
    <n v="0"/>
    <n v="14899925"/>
    <s v="Open "/>
  </r>
  <r>
    <n v="215"/>
    <n v="2025"/>
    <x v="3"/>
    <x v="0"/>
    <n v="23"/>
    <n v="2644.56"/>
    <x v="4"/>
    <x v="3"/>
    <x v="3"/>
    <x v="1"/>
    <s v="Collection"/>
    <s v="Gadarif"/>
    <x v="0"/>
    <s v="Ardab"/>
    <n v="75"/>
    <n v="14.97945"/>
    <n v="191000"/>
    <n v="956310.144898511"/>
    <n v="361.61408510244087"/>
    <n v="14325000"/>
    <n v="5416.7801070877576"/>
    <n v="3000"/>
    <n v="225000"/>
    <n v="251250"/>
    <n v="14801250"/>
    <n v="988103.70207183843"/>
    <n v="5596.8667755694714"/>
    <n v="373.63633348150108"/>
    <n v="14.97945"/>
    <n v="0"/>
    <n v="14801250"/>
    <s v="Open "/>
  </r>
  <r>
    <n v="216"/>
    <n v="2025"/>
    <x v="3"/>
    <x v="0"/>
    <n v="23"/>
    <n v="2644.56"/>
    <x v="4"/>
    <x v="3"/>
    <x v="3"/>
    <x v="1"/>
    <s v="Collection"/>
    <s v="Gadarif"/>
    <x v="0"/>
    <s v="Ardab"/>
    <n v="75"/>
    <n v="14.97945"/>
    <n v="191000"/>
    <n v="956310.144898511"/>
    <n v="361.61408510244087"/>
    <n v="14325000"/>
    <n v="5416.7801070877576"/>
    <n v="3000"/>
    <n v="225000"/>
    <n v="251250"/>
    <n v="14801250"/>
    <n v="988103.70207183843"/>
    <n v="5596.8667755694714"/>
    <n v="373.63633348150108"/>
    <n v="14.97945"/>
    <n v="0"/>
    <n v="14801250"/>
    <s v="Open "/>
  </r>
  <r>
    <n v="217"/>
    <n v="2025"/>
    <x v="3"/>
    <x v="0"/>
    <n v="23"/>
    <n v="2644.56"/>
    <x v="4"/>
    <x v="3"/>
    <x v="3"/>
    <x v="1"/>
    <s v="Collection"/>
    <s v="Gadarif"/>
    <x v="0"/>
    <s v="Ardab"/>
    <n v="74"/>
    <n v="14.779724"/>
    <n v="191000"/>
    <n v="956310.144898511"/>
    <n v="361.61408510244087"/>
    <n v="14134000"/>
    <n v="5344.5563723265877"/>
    <n v="3000"/>
    <n v="222000"/>
    <n v="247900"/>
    <n v="14603900"/>
    <n v="988103.70207183843"/>
    <n v="5522.2418852285446"/>
    <n v="373.63633348150103"/>
    <n v="14.779724"/>
    <n v="0"/>
    <n v="14603900"/>
    <s v="Open "/>
  </r>
  <r>
    <n v="218"/>
    <n v="2025"/>
    <x v="3"/>
    <x v="0"/>
    <n v="23"/>
    <n v="2644.56"/>
    <x v="4"/>
    <x v="3"/>
    <x v="3"/>
    <x v="1"/>
    <s v="Collection"/>
    <s v="Gadarif"/>
    <x v="0"/>
    <s v="Ardab"/>
    <n v="75"/>
    <n v="14.97945"/>
    <n v="191000"/>
    <n v="956310.144898511"/>
    <n v="361.61408510244087"/>
    <n v="14325000"/>
    <n v="5416.7801070877576"/>
    <n v="3000"/>
    <n v="225000"/>
    <n v="251250"/>
    <n v="14801250"/>
    <n v="988103.70207183843"/>
    <n v="5596.8667755694714"/>
    <n v="373.63633348150108"/>
    <n v="14.97945"/>
    <n v="0"/>
    <n v="14801250"/>
    <s v="Open "/>
  </r>
  <r>
    <n v="219"/>
    <n v="2025"/>
    <x v="3"/>
    <x v="0"/>
    <n v="23"/>
    <n v="2644.56"/>
    <x v="4"/>
    <x v="3"/>
    <x v="3"/>
    <x v="1"/>
    <s v="Collection"/>
    <s v="Gadarif"/>
    <x v="0"/>
    <s v="Ardab"/>
    <n v="30"/>
    <n v="5.9917799999999994"/>
    <n v="191000"/>
    <n v="956310.144898511"/>
    <n v="361.61408510244087"/>
    <n v="5730000"/>
    <n v="2166.7120428351031"/>
    <n v="3000"/>
    <n v="90000"/>
    <n v="100500"/>
    <n v="5920500"/>
    <n v="988103.70207183855"/>
    <n v="2238.7467102277883"/>
    <n v="373.63633348150108"/>
    <n v="5.9917799999999994"/>
    <n v="0"/>
    <n v="5920500"/>
    <s v="Open "/>
  </r>
  <r>
    <n v="220"/>
    <n v="2025"/>
    <x v="3"/>
    <x v="0"/>
    <n v="23"/>
    <n v="2644.56"/>
    <x v="4"/>
    <x v="3"/>
    <x v="3"/>
    <x v="1"/>
    <s v="Collection"/>
    <s v="Gadarif"/>
    <x v="0"/>
    <s v="Ardab"/>
    <n v="31.5"/>
    <n v="6.2913689999999995"/>
    <n v="191000"/>
    <n v="956310.144898511"/>
    <n v="361.61408510244087"/>
    <n v="6016500"/>
    <n v="2275.047644976858"/>
    <n v="3000"/>
    <n v="94500"/>
    <n v="105525"/>
    <n v="6216525"/>
    <n v="988103.70207183855"/>
    <n v="2350.6840457391777"/>
    <n v="373.63633348150108"/>
    <n v="6.2913689999999995"/>
    <n v="0"/>
    <n v="6216525"/>
    <s v="Open "/>
  </r>
  <r>
    <n v="221"/>
    <n v="2025"/>
    <x v="3"/>
    <x v="0"/>
    <n v="23"/>
    <n v="2644.56"/>
    <x v="4"/>
    <x v="3"/>
    <x v="3"/>
    <x v="1"/>
    <s v="Collection"/>
    <s v="Gadarif"/>
    <x v="0"/>
    <s v="Ardab"/>
    <n v="40"/>
    <n v="7.9890400000000001"/>
    <n v="191000"/>
    <n v="956310.144898511"/>
    <n v="361.61408510244087"/>
    <n v="7640000"/>
    <n v="2888.949390446804"/>
    <n v="3000"/>
    <n v="120000"/>
    <n v="134000"/>
    <n v="7894000"/>
    <n v="988103.70207183843"/>
    <n v="2984.9956136370511"/>
    <n v="373.63633348150103"/>
    <n v="7.9890400000000001"/>
    <n v="0"/>
    <n v="7894000"/>
    <s v="Open "/>
  </r>
  <r>
    <n v="222"/>
    <n v="2025"/>
    <x v="3"/>
    <x v="0"/>
    <n v="23"/>
    <n v="2644.56"/>
    <x v="4"/>
    <x v="3"/>
    <x v="3"/>
    <x v="1"/>
    <s v="Collection"/>
    <s v="Gadarif"/>
    <x v="0"/>
    <s v="Ardab"/>
    <n v="75"/>
    <n v="14.97945"/>
    <n v="191000"/>
    <n v="956310.144898511"/>
    <n v="361.61408510244087"/>
    <n v="14325000"/>
    <n v="5416.7801070877576"/>
    <n v="3000"/>
    <n v="225000"/>
    <n v="251250"/>
    <n v="14801250"/>
    <n v="988103.70207183843"/>
    <n v="5596.8667755694714"/>
    <n v="373.63633348150108"/>
    <n v="14.97945"/>
    <n v="0"/>
    <n v="14801250"/>
    <s v="Open "/>
  </r>
  <r>
    <n v="223"/>
    <n v="2025"/>
    <x v="3"/>
    <x v="0"/>
    <n v="23"/>
    <n v="2644.56"/>
    <x v="4"/>
    <x v="3"/>
    <x v="3"/>
    <x v="1"/>
    <s v="Collection"/>
    <s v="Gadarif"/>
    <x v="0"/>
    <s v="Ardab"/>
    <n v="75"/>
    <n v="14.97945"/>
    <n v="191000"/>
    <n v="956310.144898511"/>
    <n v="361.61408510244087"/>
    <n v="14325000"/>
    <n v="5416.7801070877576"/>
    <n v="3000"/>
    <n v="225000"/>
    <n v="251250"/>
    <n v="14801250"/>
    <n v="988103.70207183843"/>
    <n v="5596.8667755694714"/>
    <n v="373.63633348150108"/>
    <n v="14.97945"/>
    <n v="0"/>
    <n v="14801250"/>
    <s v="Open "/>
  </r>
  <r>
    <n v="224"/>
    <n v="2025"/>
    <x v="3"/>
    <x v="0"/>
    <n v="23"/>
    <n v="2644.56"/>
    <x v="4"/>
    <x v="3"/>
    <x v="3"/>
    <x v="1"/>
    <s v="Collection"/>
    <s v="Gadarif"/>
    <x v="0"/>
    <s v="Ardab"/>
    <n v="40"/>
    <n v="7.9890400000000001"/>
    <n v="189000"/>
    <n v="946296.42610376223"/>
    <n v="357.82755017990223"/>
    <n v="7560000"/>
    <n v="2858.6986114892461"/>
    <n v="3000"/>
    <n v="120000"/>
    <n v="134000"/>
    <n v="7814000"/>
    <n v="978089.98327708954"/>
    <n v="2954.7448346794931"/>
    <n v="369.84979855896239"/>
    <n v="7.9890400000000001"/>
    <n v="0"/>
    <n v="7814000"/>
    <s v="Open "/>
  </r>
  <r>
    <n v="225"/>
    <n v="2025"/>
    <x v="3"/>
    <x v="0"/>
    <n v="23"/>
    <n v="2644.56"/>
    <x v="4"/>
    <x v="3"/>
    <x v="3"/>
    <x v="1"/>
    <s v="Collection"/>
    <s v="Gadarif"/>
    <x v="0"/>
    <s v="Ardab"/>
    <n v="40"/>
    <n v="7.9890400000000001"/>
    <n v="191000"/>
    <n v="956310.144898511"/>
    <n v="361.61408510244087"/>
    <n v="7640000"/>
    <n v="2888.949390446804"/>
    <n v="3000"/>
    <n v="120000"/>
    <n v="134000"/>
    <n v="7894000"/>
    <n v="988103.70207183843"/>
    <n v="2984.9956136370511"/>
    <n v="373.63633348150103"/>
    <n v="7.9890400000000001"/>
    <n v="0"/>
    <n v="7894000"/>
    <s v="Open "/>
  </r>
  <r>
    <n v="226"/>
    <n v="2025"/>
    <x v="3"/>
    <x v="0"/>
    <n v="23"/>
    <n v="2644.56"/>
    <x v="4"/>
    <x v="3"/>
    <x v="3"/>
    <x v="1"/>
    <s v="Collection"/>
    <s v="Gadarif"/>
    <x v="0"/>
    <s v="Ardab"/>
    <n v="75"/>
    <n v="14.97945"/>
    <n v="191000"/>
    <n v="956310.144898511"/>
    <n v="361.61408510244087"/>
    <n v="14325000"/>
    <n v="5416.7801070877576"/>
    <n v="3000"/>
    <n v="225000"/>
    <n v="251250"/>
    <n v="14801250"/>
    <n v="988103.70207183843"/>
    <n v="5596.8667755694714"/>
    <n v="373.63633348150108"/>
    <n v="14.97945"/>
    <n v="0"/>
    <n v="14801250"/>
    <s v="Open "/>
  </r>
  <r>
    <n v="227"/>
    <n v="2025"/>
    <x v="3"/>
    <x v="0"/>
    <n v="23"/>
    <n v="2644.56"/>
    <x v="4"/>
    <x v="3"/>
    <x v="3"/>
    <x v="1"/>
    <s v="Collection"/>
    <s v="Gadarif"/>
    <x v="0"/>
    <s v="Ardab"/>
    <n v="34.5"/>
    <n v="6.8905469999999998"/>
    <n v="191000"/>
    <n v="956310.144898511"/>
    <n v="361.61408510244087"/>
    <n v="6589500"/>
    <n v="2491.7188492603686"/>
    <n v="3000"/>
    <n v="103500"/>
    <n v="115575"/>
    <n v="6808575"/>
    <n v="988103.70207183843"/>
    <n v="2574.5587167619565"/>
    <n v="373.63633348150103"/>
    <n v="6.8905469999999998"/>
    <n v="0"/>
    <n v="6808575"/>
    <s v="Open "/>
  </r>
  <r>
    <n v="228"/>
    <n v="2025"/>
    <x v="3"/>
    <x v="0"/>
    <n v="25"/>
    <n v="2626.1950000000002"/>
    <x v="4"/>
    <x v="3"/>
    <x v="3"/>
    <x v="1"/>
    <s v="Collection"/>
    <s v="Gadarif"/>
    <x v="0"/>
    <s v="Ardab"/>
    <n v="69"/>
    <n v="13.781094"/>
    <n v="189000"/>
    <n v="946296.42610376223"/>
    <n v="360.32984074060084"/>
    <n v="13041000"/>
    <n v="4965.7394062512494"/>
    <n v="3000"/>
    <n v="207000"/>
    <n v="238050"/>
    <n v="13486050"/>
    <n v="978590.66921682714"/>
    <n v="5135.2051161471254"/>
    <n v="372.62681149603401"/>
    <n v="13.781094"/>
    <n v="0"/>
    <n v="13486050"/>
    <s v="Open "/>
  </r>
  <r>
    <n v="229"/>
    <n v="2025"/>
    <x v="3"/>
    <x v="0"/>
    <n v="25"/>
    <n v="2626.1950000000002"/>
    <x v="4"/>
    <x v="3"/>
    <x v="3"/>
    <x v="1"/>
    <s v="Collection"/>
    <s v="Gadarif"/>
    <x v="0"/>
    <s v="Ardab"/>
    <n v="36.5"/>
    <n v="7.2899989999999999"/>
    <n v="189000"/>
    <n v="946296.42610376223"/>
    <n v="360.32984074060084"/>
    <n v="6898500"/>
    <n v="2626.8041786691392"/>
    <n v="3000"/>
    <n v="109500"/>
    <n v="125925"/>
    <n v="7133925"/>
    <n v="978590.66921682702"/>
    <n v="2716.4490831792764"/>
    <n v="372.62681149603401"/>
    <n v="7.2899989999999999"/>
    <n v="0"/>
    <n v="7133925"/>
    <s v="Open "/>
  </r>
  <r>
    <n v="230"/>
    <n v="2025"/>
    <x v="3"/>
    <x v="0"/>
    <n v="25"/>
    <n v="2626.1950000000002"/>
    <x v="4"/>
    <x v="3"/>
    <x v="3"/>
    <x v="1"/>
    <s v="Collection"/>
    <s v="Gadarif"/>
    <x v="0"/>
    <s v="Ardab"/>
    <n v="75"/>
    <n v="14.97945"/>
    <n v="189000"/>
    <n v="946296.42610376223"/>
    <n v="360.32984074060084"/>
    <n v="14175000"/>
    <n v="5397.5428328817934"/>
    <n v="3000"/>
    <n v="225000"/>
    <n v="258750"/>
    <n v="14658750"/>
    <n v="978590.66921682702"/>
    <n v="5581.744691464266"/>
    <n v="372.62681149603395"/>
    <n v="14.97945"/>
    <n v="0"/>
    <n v="14658750"/>
    <s v="Open "/>
  </r>
  <r>
    <n v="231"/>
    <n v="2025"/>
    <x v="3"/>
    <x v="0"/>
    <n v="25"/>
    <n v="2626.1950000000002"/>
    <x v="4"/>
    <x v="3"/>
    <x v="3"/>
    <x v="1"/>
    <s v="Collection"/>
    <s v="Gadarif"/>
    <x v="0"/>
    <s v="Ardab"/>
    <n v="200"/>
    <n v="39.9452"/>
    <n v="191000"/>
    <n v="956310.144898511"/>
    <n v="364.14285492833204"/>
    <n v="38200000"/>
    <n v="14545.759168683209"/>
    <n v="3000"/>
    <n v="600000"/>
    <n v="690000"/>
    <n v="39490000"/>
    <n v="988604.38801157591"/>
    <n v="15036.964124903139"/>
    <n v="376.43982568376526"/>
    <n v="39.9452"/>
    <n v="0"/>
    <n v="39490000"/>
    <s v="Open "/>
  </r>
  <r>
    <n v="232"/>
    <n v="2025"/>
    <x v="3"/>
    <x v="0"/>
    <n v="25"/>
    <n v="2626.1950000000002"/>
    <x v="4"/>
    <x v="3"/>
    <x v="3"/>
    <x v="1"/>
    <s v="Collection"/>
    <s v="Gadarif"/>
    <x v="0"/>
    <s v="Ardab"/>
    <n v="80.5"/>
    <n v="16.077942999999998"/>
    <n v="189000"/>
    <n v="946296.42610376223"/>
    <n v="360.32984074060084"/>
    <n v="15214500"/>
    <n v="5793.3626406264575"/>
    <n v="3000"/>
    <n v="241500"/>
    <n v="277725"/>
    <n v="15733725"/>
    <n v="978590.66921682714"/>
    <n v="5991.0726355049792"/>
    <n v="372.62681149603407"/>
    <n v="16.077942999999998"/>
    <n v="0"/>
    <n v="15733725"/>
    <s v="Open "/>
  </r>
  <r>
    <n v="233"/>
    <n v="2025"/>
    <x v="3"/>
    <x v="0"/>
    <n v="25"/>
    <n v="2626.1950000000002"/>
    <x v="4"/>
    <x v="3"/>
    <x v="3"/>
    <x v="1"/>
    <s v="Collection"/>
    <s v="Gadarif"/>
    <x v="0"/>
    <s v="Ardab"/>
    <n v="161"/>
    <n v="32.155885999999995"/>
    <n v="189000"/>
    <n v="946296.42610376223"/>
    <n v="360.32984074060084"/>
    <n v="30429000"/>
    <n v="11586.725281252915"/>
    <n v="3000"/>
    <n v="483000"/>
    <n v="552000"/>
    <n v="31464000"/>
    <n v="978483.37937259779"/>
    <n v="11980.831583336347"/>
    <n v="372.58595777259404"/>
    <n v="32.155885999999995"/>
    <n v="0"/>
    <n v="31464000"/>
    <s v="Open "/>
  </r>
  <r>
    <n v="234"/>
    <n v="2025"/>
    <x v="3"/>
    <x v="0"/>
    <n v="25"/>
    <n v="2626.1950000000002"/>
    <x v="4"/>
    <x v="3"/>
    <x v="3"/>
    <x v="1"/>
    <s v="Collection"/>
    <s v="Gadarif"/>
    <x v="0"/>
    <s v="Ardab"/>
    <n v="40"/>
    <n v="7.9890400000000001"/>
    <n v="189000"/>
    <n v="946296.42610376223"/>
    <n v="360.32984074060084"/>
    <n v="7560000"/>
    <n v="2878.6895108702897"/>
    <n v="3000"/>
    <n v="120000"/>
    <n v="138000"/>
    <n v="7818000"/>
    <n v="978590.66921682702"/>
    <n v="2976.9305021142754"/>
    <n v="372.62681149603401"/>
    <n v="7.9890400000000001"/>
    <n v="0"/>
    <n v="7818000"/>
    <s v="Open "/>
  </r>
  <r>
    <n v="235"/>
    <n v="2025"/>
    <x v="3"/>
    <x v="0"/>
    <n v="25"/>
    <n v="2626.1950000000002"/>
    <x v="4"/>
    <x v="3"/>
    <x v="3"/>
    <x v="1"/>
    <s v="Collection"/>
    <s v="Gadarif"/>
    <x v="0"/>
    <s v="Ardab"/>
    <n v="116.5"/>
    <n v="23.268079"/>
    <n v="188000"/>
    <n v="941289.56670638779"/>
    <n v="358.42333364673522"/>
    <n v="21902000"/>
    <n v="8339.8224427355926"/>
    <n v="3000"/>
    <n v="349500"/>
    <n v="401925"/>
    <n v="22653425"/>
    <n v="973583.8098194527"/>
    <n v="8625.9493297337012"/>
    <n v="370.72030440216838"/>
    <n v="23.268079"/>
    <n v="0"/>
    <n v="22653425"/>
    <s v="Open "/>
  </r>
  <r>
    <n v="236"/>
    <n v="2025"/>
    <x v="3"/>
    <x v="0"/>
    <n v="25"/>
    <n v="2626.1950000000002"/>
    <x v="4"/>
    <x v="3"/>
    <x v="3"/>
    <x v="1"/>
    <s v="Collection"/>
    <s v="Gadarif"/>
    <x v="0"/>
    <s v="Ardab"/>
    <n v="17"/>
    <n v="3.3953420000000003"/>
    <n v="186000"/>
    <n v="931275.84791163891"/>
    <n v="354.61031945900396"/>
    <n v="3162000"/>
    <n v="1204.0233112925735"/>
    <n v="3000"/>
    <n v="51000"/>
    <n v="58650"/>
    <n v="3271650"/>
    <n v="963570.09102470381"/>
    <n v="1245.7757325712676"/>
    <n v="366.90729021443713"/>
    <n v="3.3953420000000003"/>
    <n v="0"/>
    <n v="3271650"/>
    <s v="Open "/>
  </r>
  <r>
    <n v="237"/>
    <n v="2025"/>
    <x v="3"/>
    <x v="0"/>
    <n v="26"/>
    <n v="2626.1950000000002"/>
    <x v="4"/>
    <x v="3"/>
    <x v="3"/>
    <x v="1"/>
    <s v="Collection"/>
    <s v="Gadarif"/>
    <x v="0"/>
    <s v="Ardab"/>
    <n v="75"/>
    <n v="14.97945"/>
    <n v="191000"/>
    <n v="956310.144898511"/>
    <n v="364.14285492833204"/>
    <n v="14325000"/>
    <n v="5454.6596882562035"/>
    <n v="3000"/>
    <n v="225000"/>
    <n v="258750"/>
    <n v="14808750"/>
    <n v="988604.38801157591"/>
    <n v="5638.861546838677"/>
    <n v="376.43982568376521"/>
    <n v="14.97945"/>
    <n v="0"/>
    <n v="14808750"/>
    <s v="Open "/>
  </r>
  <r>
    <n v="238"/>
    <n v="2025"/>
    <x v="3"/>
    <x v="0"/>
    <n v="26"/>
    <n v="2626.1950000000002"/>
    <x v="4"/>
    <x v="3"/>
    <x v="3"/>
    <x v="1"/>
    <s v="Collection"/>
    <s v="Gadarif"/>
    <x v="0"/>
    <s v="Ardab"/>
    <n v="75"/>
    <n v="14.97945"/>
    <n v="189000"/>
    <n v="946296.42610376223"/>
    <n v="360.32984074060084"/>
    <n v="14175000"/>
    <n v="5397.5428328817934"/>
    <n v="3000"/>
    <n v="225000"/>
    <n v="258750"/>
    <n v="14658750"/>
    <n v="978590.66921682702"/>
    <n v="5581.744691464266"/>
    <n v="372.62681149603395"/>
    <n v="14.97945"/>
    <n v="0"/>
    <n v="14658750"/>
    <s v="Open "/>
  </r>
  <r>
    <n v="239"/>
    <n v="2025"/>
    <x v="3"/>
    <x v="0"/>
    <n v="26"/>
    <n v="2626.1950000000002"/>
    <x v="4"/>
    <x v="3"/>
    <x v="3"/>
    <x v="1"/>
    <s v="Collection"/>
    <s v="Gadarif"/>
    <x v="0"/>
    <s v="Ardab"/>
    <n v="65"/>
    <n v="12.982190000000001"/>
    <n v="191000"/>
    <n v="956310.144898511"/>
    <n v="364.14285492833204"/>
    <n v="12415000"/>
    <n v="4727.3717298220436"/>
    <n v="3000"/>
    <n v="195000"/>
    <n v="224250"/>
    <n v="12834250"/>
    <n v="988604.38801157579"/>
    <n v="4887.0133405935203"/>
    <n v="376.43982568376521"/>
    <n v="12.982190000000001"/>
    <n v="0"/>
    <n v="12834250"/>
    <s v="Open "/>
  </r>
  <r>
    <n v="240"/>
    <n v="2025"/>
    <x v="3"/>
    <x v="0"/>
    <n v="26"/>
    <n v="2626.1950000000002"/>
    <x v="4"/>
    <x v="3"/>
    <x v="3"/>
    <x v="1"/>
    <s v="Collection"/>
    <s v="Gadarif"/>
    <x v="0"/>
    <s v="Ardab"/>
    <n v="36.5"/>
    <n v="7.2899989999999999"/>
    <n v="191000"/>
    <n v="956310.144898511"/>
    <n v="364.14285492833204"/>
    <n v="6971500"/>
    <n v="2654.6010482846855"/>
    <n v="3000"/>
    <n v="109500"/>
    <n v="125925"/>
    <n v="7206925"/>
    <n v="988604.38801157591"/>
    <n v="2744.2459527948226"/>
    <n v="376.43982568376521"/>
    <n v="7.2899989999999999"/>
    <n v="0"/>
    <n v="7206925"/>
    <s v="Open "/>
  </r>
  <r>
    <n v="241"/>
    <n v="2025"/>
    <x v="3"/>
    <x v="0"/>
    <n v="26"/>
    <n v="2626.1950000000002"/>
    <x v="4"/>
    <x v="3"/>
    <x v="3"/>
    <x v="1"/>
    <s v="Collection"/>
    <s v="Gadarif"/>
    <x v="0"/>
    <s v="Ardab"/>
    <n v="39.5"/>
    <n v="7.8891770000000001"/>
    <n v="191000"/>
    <n v="956310.144898511"/>
    <n v="364.14285492833204"/>
    <n v="7544500"/>
    <n v="2872.7874358149338"/>
    <n v="3000"/>
    <n v="118500"/>
    <n v="136275"/>
    <n v="7799275"/>
    <n v="988604.38801157579"/>
    <n v="2969.8004146683697"/>
    <n v="376.43982568376521"/>
    <n v="7.8891770000000001"/>
    <n v="0"/>
    <n v="7799275"/>
    <s v="Open "/>
  </r>
  <r>
    <n v="242"/>
    <n v="2025"/>
    <x v="3"/>
    <x v="0"/>
    <n v="26"/>
    <n v="2626.1950000000002"/>
    <x v="4"/>
    <x v="3"/>
    <x v="3"/>
    <x v="1"/>
    <s v="Collection"/>
    <s v="Gadarif"/>
    <x v="0"/>
    <s v="Ardab"/>
    <n v="39"/>
    <n v="7.7893140000000001"/>
    <n v="188000"/>
    <n v="941289.56670638779"/>
    <n v="358.42333364673522"/>
    <n v="7332000"/>
    <n v="2791.8718907011857"/>
    <n v="3000"/>
    <n v="117000"/>
    <n v="134550"/>
    <n v="7583550"/>
    <n v="973583.8098194527"/>
    <n v="2887.6568571640719"/>
    <n v="370.72030440216838"/>
    <n v="7.7893140000000001"/>
    <n v="0"/>
    <n v="7583550"/>
    <s v="Open "/>
  </r>
  <r>
    <n v="243"/>
    <n v="2025"/>
    <x v="3"/>
    <x v="0"/>
    <n v="26"/>
    <n v="2626.1950000000002"/>
    <x v="4"/>
    <x v="3"/>
    <x v="3"/>
    <x v="1"/>
    <s v="Collection"/>
    <s v="Gadarif"/>
    <x v="0"/>
    <s v="Ardab"/>
    <n v="75"/>
    <n v="14.97945"/>
    <n v="191000"/>
    <n v="956310.144898511"/>
    <n v="364.14285492833204"/>
    <n v="14325000"/>
    <n v="5454.6596882562035"/>
    <n v="3000"/>
    <n v="225000"/>
    <n v="258750"/>
    <n v="14808750"/>
    <n v="988604.38801157591"/>
    <n v="5638.861546838677"/>
    <n v="376.43982568376521"/>
    <n v="14.97945"/>
    <n v="0"/>
    <n v="14808750"/>
    <s v="Open "/>
  </r>
  <r>
    <n v="244"/>
    <n v="2025"/>
    <x v="3"/>
    <x v="0"/>
    <n v="26"/>
    <n v="2626.1950000000002"/>
    <x v="4"/>
    <x v="3"/>
    <x v="3"/>
    <x v="1"/>
    <s v="Collection"/>
    <s v="Gadarif"/>
    <x v="0"/>
    <s v="Ardab"/>
    <n v="14.5"/>
    <n v="2.8960270000000001"/>
    <n v="186000"/>
    <n v="931275.84791163891"/>
    <n v="354.61031945900396"/>
    <n v="2697000"/>
    <n v="1026.961059631901"/>
    <n v="3000"/>
    <n v="43500"/>
    <n v="50025"/>
    <n v="2790525"/>
    <n v="963570.09102470381"/>
    <n v="1062.5734189578459"/>
    <n v="366.90729021443718"/>
    <n v="2.8960270000000001"/>
    <n v="0"/>
    <n v="2790525"/>
    <s v="Open "/>
  </r>
  <r>
    <n v="245"/>
    <n v="2025"/>
    <x v="3"/>
    <x v="0"/>
    <n v="26"/>
    <n v="2626.1950000000002"/>
    <x v="4"/>
    <x v="3"/>
    <x v="3"/>
    <x v="1"/>
    <s v="Collection"/>
    <s v="Gadarif"/>
    <x v="0"/>
    <s v="Ardab"/>
    <n v="80"/>
    <n v="15.97808"/>
    <n v="191000"/>
    <n v="956310.144898511"/>
    <n v="364.14285492833204"/>
    <n v="15280000"/>
    <n v="5818.3036674732839"/>
    <n v="3000"/>
    <n v="240000"/>
    <n v="276000"/>
    <n v="15796000"/>
    <n v="988604.38801157579"/>
    <n v="6014.7856499612553"/>
    <n v="376.43982568376521"/>
    <n v="15.97808"/>
    <n v="0"/>
    <n v="15796000"/>
    <s v="Open "/>
  </r>
  <r>
    <n v="246"/>
    <n v="2025"/>
    <x v="3"/>
    <x v="0"/>
    <n v="27"/>
    <n v="2633.5410000000002"/>
    <x v="4"/>
    <x v="3"/>
    <x v="3"/>
    <x v="1"/>
    <s v="Collection"/>
    <s v="Gadarif"/>
    <x v="0"/>
    <s v="Ardab"/>
    <n v="30"/>
    <n v="5.9917799999999994"/>
    <n v="191000"/>
    <n v="956310.144898511"/>
    <n v="363.1271147472209"/>
    <n v="5730000"/>
    <n v="2175.7777836001032"/>
    <n v="3000"/>
    <n v="90000"/>
    <n v="103500"/>
    <n v="5923500"/>
    <n v="988604.38801157591"/>
    <n v="2249.2530019468086"/>
    <n v="375.38978432899887"/>
    <n v="5.9917799999999994"/>
    <n v="0"/>
    <n v="5923500"/>
    <s v="Open "/>
  </r>
  <r>
    <n v="247"/>
    <n v="2025"/>
    <x v="3"/>
    <x v="0"/>
    <n v="27"/>
    <n v="2633.5410000000002"/>
    <x v="4"/>
    <x v="3"/>
    <x v="3"/>
    <x v="1"/>
    <s v="Collection"/>
    <s v="Gadarif"/>
    <x v="0"/>
    <s v="Ardab"/>
    <n v="30"/>
    <n v="5.9917799999999994"/>
    <n v="191000"/>
    <n v="956310.144898511"/>
    <n v="363.1271147472209"/>
    <n v="5730000"/>
    <n v="2175.7777836001032"/>
    <n v="3000"/>
    <n v="90000"/>
    <n v="103500"/>
    <n v="5923500"/>
    <n v="988604.38801157591"/>
    <n v="2249.2530019468086"/>
    <n v="375.38978432899887"/>
    <n v="5.9917799999999994"/>
    <n v="0"/>
    <n v="5923500"/>
    <s v="Open "/>
  </r>
  <r>
    <n v="248"/>
    <n v="2025"/>
    <x v="3"/>
    <x v="0"/>
    <n v="27"/>
    <n v="2633.5410000000002"/>
    <x v="4"/>
    <x v="3"/>
    <x v="3"/>
    <x v="1"/>
    <s v="Collection"/>
    <s v="Gadarif"/>
    <x v="0"/>
    <s v="Ardab"/>
    <n v="40"/>
    <n v="7.9890400000000001"/>
    <n v="191000"/>
    <n v="956310.144898511"/>
    <n v="363.1271147472209"/>
    <n v="7640000"/>
    <n v="2901.0370448001377"/>
    <n v="3000"/>
    <n v="120000"/>
    <n v="138000"/>
    <n v="7898000"/>
    <n v="988604.38801157579"/>
    <n v="2999.0040025957446"/>
    <n v="375.38978432899881"/>
    <n v="7.9890400000000001"/>
    <n v="0"/>
    <n v="7898000"/>
    <s v="Open "/>
  </r>
  <r>
    <n v="249"/>
    <n v="2025"/>
    <x v="3"/>
    <x v="0"/>
    <n v="27"/>
    <n v="2633.5410000000002"/>
    <x v="4"/>
    <x v="3"/>
    <x v="3"/>
    <x v="1"/>
    <s v="Collection"/>
    <s v="Gadarif"/>
    <x v="0"/>
    <s v="Ardab"/>
    <n v="30"/>
    <n v="5.9917799999999994"/>
    <n v="191000"/>
    <n v="956310.144898511"/>
    <n v="363.1271147472209"/>
    <n v="5730000"/>
    <n v="2175.7777836001032"/>
    <n v="3000"/>
    <n v="90000"/>
    <n v="103500"/>
    <n v="5923500"/>
    <n v="988604.38801157591"/>
    <n v="2249.2530019468086"/>
    <n v="375.38978432899887"/>
    <n v="5.9917799999999994"/>
    <n v="0"/>
    <n v="5923500"/>
    <s v="Open "/>
  </r>
  <r>
    <n v="250"/>
    <n v="2025"/>
    <x v="3"/>
    <x v="0"/>
    <n v="27"/>
    <n v="2633.5410000000002"/>
    <x v="4"/>
    <x v="3"/>
    <x v="3"/>
    <x v="1"/>
    <s v="Collection"/>
    <s v="Gadarif"/>
    <x v="0"/>
    <s v="Ardab"/>
    <n v="75"/>
    <n v="14.97945"/>
    <n v="191000"/>
    <n v="956310.144898511"/>
    <n v="363.1271147472209"/>
    <n v="14325000"/>
    <n v="5439.4444590002577"/>
    <n v="3000"/>
    <n v="225000"/>
    <n v="258750"/>
    <n v="14808750"/>
    <n v="988604.38801157591"/>
    <n v="5623.1325048670205"/>
    <n v="375.38978432899876"/>
    <n v="14.97945"/>
    <n v="0"/>
    <n v="14808750"/>
    <s v="Open "/>
  </r>
  <r>
    <n v="251"/>
    <n v="2025"/>
    <x v="3"/>
    <x v="0"/>
    <n v="27"/>
    <n v="2633.5410000000002"/>
    <x v="4"/>
    <x v="3"/>
    <x v="3"/>
    <x v="1"/>
    <s v="Collection"/>
    <s v="Gadarif"/>
    <x v="0"/>
    <s v="Ardab"/>
    <n v="30"/>
    <n v="5.9917799999999994"/>
    <n v="191000"/>
    <n v="956310.144898511"/>
    <n v="363.1271147472209"/>
    <n v="5730000"/>
    <n v="2175.7777836001032"/>
    <n v="3000"/>
    <n v="90000"/>
    <n v="103500"/>
    <n v="5923500"/>
    <n v="988604.38801157591"/>
    <n v="2249.2530019468086"/>
    <n v="375.38978432899887"/>
    <n v="5.9917799999999994"/>
    <n v="0"/>
    <n v="5923500"/>
    <s v="Open "/>
  </r>
  <r>
    <n v="252"/>
    <n v="2025"/>
    <x v="3"/>
    <x v="0"/>
    <n v="28"/>
    <n v="2633.5410000000002"/>
    <x v="4"/>
    <x v="3"/>
    <x v="3"/>
    <x v="1"/>
    <s v="Collection"/>
    <s v="Gadarif"/>
    <x v="0"/>
    <s v="Ardab"/>
    <n v="40"/>
    <n v="7.9890400000000001"/>
    <n v="192000"/>
    <n v="961317.00429588533"/>
    <n v="365.0283038296671"/>
    <n v="7680000"/>
    <n v="2916.2257204273637"/>
    <n v="3000"/>
    <n v="120000"/>
    <n v="140960"/>
    <n v="7940960"/>
    <n v="993981.75500435592"/>
    <n v="3015.3166402193851"/>
    <n v="377.431661403546"/>
    <n v="7.9890400000000001"/>
    <n v="0"/>
    <n v="7940960"/>
    <s v="Open "/>
  </r>
  <r>
    <n v="253"/>
    <n v="2025"/>
    <x v="3"/>
    <x v="0"/>
    <n v="28"/>
    <n v="2633.5410000000002"/>
    <x v="4"/>
    <x v="3"/>
    <x v="3"/>
    <x v="1"/>
    <s v="Collection"/>
    <s v="Gadarif"/>
    <x v="0"/>
    <s v="Ardab"/>
    <n v="75"/>
    <n v="14.97945"/>
    <n v="192000"/>
    <n v="961317.00429588533"/>
    <n v="365.0283038296671"/>
    <n v="14400000"/>
    <n v="5467.9232258013071"/>
    <n v="3000"/>
    <n v="225000"/>
    <n v="264300"/>
    <n v="14889300"/>
    <n v="993981.75500435592"/>
    <n v="5653.7187004113466"/>
    <n v="377.43166140354595"/>
    <n v="14.97945"/>
    <n v="0"/>
    <n v="14889300"/>
    <s v="Open "/>
  </r>
  <r>
    <n v="254"/>
    <n v="2025"/>
    <x v="3"/>
    <x v="0"/>
    <n v="28"/>
    <n v="2633.5410000000002"/>
    <x v="4"/>
    <x v="3"/>
    <x v="3"/>
    <x v="1"/>
    <s v="Collection"/>
    <s v="Gadarif"/>
    <x v="0"/>
    <s v="Ardab"/>
    <n v="30"/>
    <n v="5.9917799999999994"/>
    <n v="192000"/>
    <n v="961317.00429588533"/>
    <n v="365.0283038296671"/>
    <n v="5760000"/>
    <n v="2187.1692903205226"/>
    <n v="3000"/>
    <n v="90000"/>
    <n v="105720"/>
    <n v="5955720"/>
    <n v="993981.75500435603"/>
    <n v="2261.4874801645387"/>
    <n v="377.431661403546"/>
    <n v="5.9917799999999994"/>
    <n v="0"/>
    <n v="5955720"/>
    <s v="Open "/>
  </r>
  <r>
    <n v="255"/>
    <n v="2025"/>
    <x v="3"/>
    <x v="0"/>
    <n v="28"/>
    <n v="2633.5410000000002"/>
    <x v="4"/>
    <x v="3"/>
    <x v="3"/>
    <x v="1"/>
    <s v="Collection"/>
    <s v="Gadarif"/>
    <x v="0"/>
    <s v="Ardab"/>
    <n v="35"/>
    <n v="6.9904099999999998"/>
    <n v="192000"/>
    <n v="961317.00429588533"/>
    <n v="365.0283038296671"/>
    <n v="6720000"/>
    <n v="2551.6975053739429"/>
    <n v="3000"/>
    <n v="105000"/>
    <n v="123340"/>
    <n v="6948340"/>
    <n v="993981.75500435603"/>
    <n v="2638.4020601919619"/>
    <n v="377.431661403546"/>
    <n v="6.9904099999999998"/>
    <n v="0"/>
    <n v="6948340"/>
    <s v="Open "/>
  </r>
  <r>
    <n v="256"/>
    <n v="2025"/>
    <x v="3"/>
    <x v="0"/>
    <n v="28"/>
    <n v="2633.5410000000002"/>
    <x v="4"/>
    <x v="3"/>
    <x v="3"/>
    <x v="1"/>
    <s v="Collection"/>
    <s v="Gadarif"/>
    <x v="0"/>
    <s v="Ardab"/>
    <n v="37"/>
    <n v="7.3898619999999999"/>
    <n v="192000"/>
    <n v="961317.00429588533"/>
    <n v="365.0283038296671"/>
    <n v="7104000"/>
    <n v="2697.5087913953112"/>
    <n v="3000"/>
    <n v="111000"/>
    <n v="130388"/>
    <n v="7345388"/>
    <n v="993981.75500435603"/>
    <n v="2789.1678922029309"/>
    <n v="377.43166140354595"/>
    <n v="7.3898619999999999"/>
    <n v="0"/>
    <n v="7345388"/>
    <s v="Open "/>
  </r>
  <r>
    <n v="257"/>
    <n v="2025"/>
    <x v="3"/>
    <x v="0"/>
    <n v="28"/>
    <n v="2633.5410000000002"/>
    <x v="4"/>
    <x v="3"/>
    <x v="3"/>
    <x v="1"/>
    <s v="Collection"/>
    <s v="Gadarif"/>
    <x v="0"/>
    <s v="Ardab"/>
    <n v="34.5"/>
    <n v="6.8905469999999998"/>
    <n v="191000"/>
    <n v="956310.144898511"/>
    <n v="363.1271147472209"/>
    <n v="6589500"/>
    <n v="2502.1444511401187"/>
    <n v="3000"/>
    <n v="103500"/>
    <n v="121578"/>
    <n v="6814578"/>
    <n v="988974.89560698159"/>
    <n v="2587.6103694607373"/>
    <n v="375.53047232109981"/>
    <n v="6.8905469999999998"/>
    <n v="0"/>
    <n v="6814578"/>
    <s v="Open "/>
  </r>
  <r>
    <n v="258"/>
    <n v="2025"/>
    <x v="3"/>
    <x v="0"/>
    <n v="28"/>
    <n v="2633.5410000000002"/>
    <x v="4"/>
    <x v="3"/>
    <x v="3"/>
    <x v="1"/>
    <s v="Collection"/>
    <s v="Gadarif"/>
    <x v="0"/>
    <s v="Ardab"/>
    <n v="69"/>
    <n v="13.781094"/>
    <n v="192000"/>
    <n v="961317.00429588533"/>
    <n v="365.0283038296671"/>
    <n v="13248000"/>
    <n v="5030.489367737202"/>
    <n v="3000"/>
    <n v="207000"/>
    <n v="243156"/>
    <n v="13698156"/>
    <n v="993981.75500435603"/>
    <n v="5201.4212043784391"/>
    <n v="377.431661403546"/>
    <n v="13.781094"/>
    <n v="0"/>
    <n v="13698156"/>
    <s v="Open "/>
  </r>
  <r>
    <n v="259"/>
    <n v="2025"/>
    <x v="3"/>
    <x v="0"/>
    <n v="28"/>
    <n v="2633.5410000000002"/>
    <x v="4"/>
    <x v="3"/>
    <x v="3"/>
    <x v="1"/>
    <s v="Collection"/>
    <s v="Gadarif"/>
    <x v="0"/>
    <s v="Ardab"/>
    <n v="55"/>
    <n v="10.98493"/>
    <n v="191000"/>
    <n v="956310.144898511"/>
    <n v="363.1271147472209"/>
    <n v="10505000"/>
    <n v="3988.9259366001893"/>
    <n v="3000"/>
    <n v="165000"/>
    <n v="193820"/>
    <n v="10863820"/>
    <n v="988974.89560698159"/>
    <n v="4125.1759513142188"/>
    <n v="375.53047232109981"/>
    <n v="10.98493"/>
    <n v="0"/>
    <n v="10863820"/>
    <s v="Open "/>
  </r>
  <r>
    <n v="260"/>
    <n v="2025"/>
    <x v="3"/>
    <x v="0"/>
    <n v="28"/>
    <n v="2633.5410000000002"/>
    <x v="4"/>
    <x v="3"/>
    <x v="3"/>
    <x v="1"/>
    <s v="Collection"/>
    <s v="Gadarif"/>
    <x v="0"/>
    <s v="Ardab"/>
    <n v="75"/>
    <n v="14.97945"/>
    <n v="193000"/>
    <n v="966323.86369325977"/>
    <n v="366.92949291211329"/>
    <n v="14475000"/>
    <n v="5496.4019926023557"/>
    <n v="3000"/>
    <n v="225000"/>
    <n v="264300"/>
    <n v="14964300"/>
    <n v="998988.61440173036"/>
    <n v="5682.1974672123952"/>
    <n v="379.33285048599214"/>
    <n v="14.97945"/>
    <n v="0"/>
    <n v="14964300"/>
    <s v="Open "/>
  </r>
  <r>
    <n v="261"/>
    <n v="2025"/>
    <x v="3"/>
    <x v="0"/>
    <n v="28"/>
    <n v="2633.5410000000002"/>
    <x v="4"/>
    <x v="3"/>
    <x v="3"/>
    <x v="1"/>
    <s v="Collection"/>
    <s v="Gadarif"/>
    <x v="0"/>
    <s v="Ardab"/>
    <n v="75"/>
    <n v="14.97945"/>
    <n v="193000"/>
    <n v="966323.86369325977"/>
    <n v="366.92949291211329"/>
    <n v="14475000"/>
    <n v="5496.4019926023557"/>
    <n v="3000"/>
    <n v="225000"/>
    <n v="264300"/>
    <n v="14964300"/>
    <n v="998988.61440173036"/>
    <n v="5682.1974672123952"/>
    <n v="379.33285048599214"/>
    <n v="14.97945"/>
    <n v="0"/>
    <n v="14964300"/>
    <s v="Open "/>
  </r>
  <r>
    <n v="262"/>
    <n v="2025"/>
    <x v="3"/>
    <x v="0"/>
    <n v="29"/>
    <n v="2644.56"/>
    <x v="4"/>
    <x v="3"/>
    <x v="3"/>
    <x v="1"/>
    <s v="Collection"/>
    <s v="Gadarif"/>
    <x v="0"/>
    <s v="Ardab"/>
    <n v="80.5"/>
    <n v="16.077942999999998"/>
    <n v="192000"/>
    <n v="961317.00429588533"/>
    <n v="363.50735256371019"/>
    <n v="15456000"/>
    <n v="5844.4504946002353"/>
    <n v="3000"/>
    <n v="241500"/>
    <n v="283682"/>
    <n v="15981182"/>
    <n v="993981.75500435615"/>
    <n v="6043.0400520313397"/>
    <n v="375.85902948103126"/>
    <n v="16.077942999999998"/>
    <n v="0"/>
    <n v="15981182"/>
    <s v="Open "/>
  </r>
  <r>
    <n v="263"/>
    <n v="2025"/>
    <x v="3"/>
    <x v="0"/>
    <n v="29"/>
    <n v="2644.56"/>
    <x v="4"/>
    <x v="3"/>
    <x v="3"/>
    <x v="1"/>
    <s v="Collection"/>
    <s v="Gadarif"/>
    <x v="0"/>
    <s v="Ardab"/>
    <n v="34.5"/>
    <n v="6.8905469999999998"/>
    <n v="191000"/>
    <n v="956310.144898511"/>
    <n v="361.61408510244087"/>
    <n v="6589500"/>
    <n v="2491.7188492603686"/>
    <n v="3000"/>
    <n v="103500"/>
    <n v="121578"/>
    <n v="6814578"/>
    <n v="988974.89560698159"/>
    <n v="2576.8286595879845"/>
    <n v="373.96576201976194"/>
    <n v="6.8905469999999998"/>
    <n v="0"/>
    <n v="6814578"/>
    <s v="Open "/>
  </r>
  <r>
    <n v="264"/>
    <n v="2025"/>
    <x v="3"/>
    <x v="0"/>
    <n v="29"/>
    <n v="2644.56"/>
    <x v="4"/>
    <x v="3"/>
    <x v="3"/>
    <x v="1"/>
    <s v="Collection"/>
    <s v="Gadarif"/>
    <x v="0"/>
    <s v="Ardab"/>
    <n v="74.5"/>
    <n v="14.879586999999999"/>
    <n v="191000"/>
    <n v="956310.144898511"/>
    <n v="361.61408510244087"/>
    <n v="14229500"/>
    <n v="5380.6682397071727"/>
    <n v="3000"/>
    <n v="223500"/>
    <n v="262538"/>
    <n v="14715538"/>
    <n v="988974.89560698159"/>
    <n v="5564.456090994343"/>
    <n v="373.96576201976194"/>
    <n v="14.879586999999999"/>
    <n v="0"/>
    <n v="14715538"/>
    <s v="Open "/>
  </r>
  <r>
    <n v="265"/>
    <n v="2025"/>
    <x v="3"/>
    <x v="0"/>
    <n v="29"/>
    <n v="2644.56"/>
    <x v="4"/>
    <x v="3"/>
    <x v="3"/>
    <x v="1"/>
    <s v="Collection"/>
    <s v="Gadarif"/>
    <x v="0"/>
    <s v="Ardab"/>
    <n v="69"/>
    <n v="13.781094"/>
    <n v="194000"/>
    <n v="971330.7230906341"/>
    <n v="367.29388748624882"/>
    <n v="13386000"/>
    <n v="5061.7115890734185"/>
    <n v="3000"/>
    <n v="207000"/>
    <n v="243156"/>
    <n v="13836156"/>
    <n v="1003995.4737991048"/>
    <n v="5231.9312097286502"/>
    <n v="379.64556440356989"/>
    <n v="13.781094"/>
    <n v="0"/>
    <n v="13836156"/>
    <s v="Open "/>
  </r>
  <r>
    <n v="266"/>
    <n v="2025"/>
    <x v="3"/>
    <x v="0"/>
    <n v="29"/>
    <n v="2644.56"/>
    <x v="4"/>
    <x v="3"/>
    <x v="3"/>
    <x v="1"/>
    <s v="Collection"/>
    <s v="Gadarif"/>
    <x v="0"/>
    <s v="Ardab"/>
    <n v="34.5"/>
    <n v="6.8905469999999998"/>
    <n v="193000"/>
    <n v="966323.86369325977"/>
    <n v="365.4006200249795"/>
    <n v="6658500"/>
    <n v="2517.8101461112624"/>
    <n v="3000"/>
    <n v="103500"/>
    <n v="121578"/>
    <n v="6883578"/>
    <n v="998988.61440173036"/>
    <n v="2602.9199564388782"/>
    <n v="377.75229694230057"/>
    <n v="6.8905469999999998"/>
    <n v="0"/>
    <n v="6883578"/>
    <s v="Open "/>
  </r>
  <r>
    <n v="267"/>
    <n v="2025"/>
    <x v="3"/>
    <x v="0"/>
    <n v="29"/>
    <n v="2644.56"/>
    <x v="4"/>
    <x v="3"/>
    <x v="3"/>
    <x v="1"/>
    <s v="Collection"/>
    <s v="Gadarif"/>
    <x v="0"/>
    <s v="Ardab"/>
    <n v="75"/>
    <n v="14.97945"/>
    <n v="193000"/>
    <n v="966323.86369325977"/>
    <n v="365.4006200249795"/>
    <n v="14475000"/>
    <n v="5473.5003176331793"/>
    <n v="3000"/>
    <n v="225000"/>
    <n v="264300"/>
    <n v="14964300"/>
    <n v="998988.61440173036"/>
    <n v="5658.5216444323441"/>
    <n v="377.75229694230057"/>
    <n v="14.97945"/>
    <n v="0"/>
    <n v="14964300"/>
    <s v="Open "/>
  </r>
  <r>
    <n v="268"/>
    <n v="2025"/>
    <x v="3"/>
    <x v="0"/>
    <n v="29"/>
    <n v="2644.56"/>
    <x v="4"/>
    <x v="3"/>
    <x v="3"/>
    <x v="1"/>
    <s v="Collection"/>
    <s v="Gadarif"/>
    <x v="0"/>
    <s v="Ardab"/>
    <n v="41"/>
    <n v="8.1887659999999993"/>
    <n v="194000"/>
    <n v="971330.7230906341"/>
    <n v="367.29388748624882"/>
    <n v="7954000"/>
    <n v="3007.6836978552196"/>
    <n v="3000"/>
    <n v="123000"/>
    <n v="144484"/>
    <n v="8221484"/>
    <n v="1003995.4737991048"/>
    <n v="3108.8286898387632"/>
    <n v="379.64556440356989"/>
    <n v="8.1887659999999993"/>
    <n v="0"/>
    <n v="8221484"/>
    <s v="Open "/>
  </r>
  <r>
    <n v="269"/>
    <n v="2025"/>
    <x v="3"/>
    <x v="0"/>
    <n v="29"/>
    <n v="2644.56"/>
    <x v="4"/>
    <x v="3"/>
    <x v="3"/>
    <x v="1"/>
    <s v="Collection"/>
    <s v="Gadarif"/>
    <x v="0"/>
    <s v="Ardab"/>
    <n v="40"/>
    <n v="7.9890400000000001"/>
    <n v="194000"/>
    <n v="971330.7230906341"/>
    <n v="367.29388748624882"/>
    <n v="7760000"/>
    <n v="2934.3255588831412"/>
    <n v="3000"/>
    <n v="120000"/>
    <n v="140960"/>
    <n v="8020960"/>
    <n v="1003995.4737991048"/>
    <n v="3033.0035998426961"/>
    <n v="379.64556440356989"/>
    <n v="7.9890400000000001"/>
    <n v="0"/>
    <n v="8020960"/>
    <s v="Open "/>
  </r>
  <r>
    <n v="270"/>
    <n v="2025"/>
    <x v="3"/>
    <x v="0"/>
    <n v="29"/>
    <n v="2644.56"/>
    <x v="4"/>
    <x v="3"/>
    <x v="3"/>
    <x v="1"/>
    <s v="Collection"/>
    <s v="Gadarif"/>
    <x v="0"/>
    <s v="Ardab"/>
    <n v="75"/>
    <n v="14.97945"/>
    <n v="193000"/>
    <n v="966323.86369325977"/>
    <n v="365.4006200249795"/>
    <n v="14475000"/>
    <n v="5473.5003176331793"/>
    <n v="3000"/>
    <n v="225000"/>
    <n v="264300"/>
    <n v="14964300"/>
    <n v="998988.61440173036"/>
    <n v="5658.5216444323441"/>
    <n v="377.75229694230057"/>
    <n v="14.97945"/>
    <n v="0"/>
    <n v="14964300"/>
    <s v="Open "/>
  </r>
  <r>
    <n v="271"/>
    <n v="2025"/>
    <x v="3"/>
    <x v="0"/>
    <n v="29"/>
    <n v="2644.56"/>
    <x v="4"/>
    <x v="3"/>
    <x v="3"/>
    <x v="1"/>
    <s v="Collection"/>
    <s v="Gadarif"/>
    <x v="0"/>
    <s v="Ardab"/>
    <n v="34.5"/>
    <n v="6.8905469999999998"/>
    <n v="193000"/>
    <n v="966323.86369325977"/>
    <n v="365.4006200249795"/>
    <n v="6658500"/>
    <n v="2517.8101461112624"/>
    <n v="3000"/>
    <n v="103500"/>
    <n v="121578"/>
    <n v="6883578"/>
    <n v="998988.61440173036"/>
    <n v="2602.9199564388782"/>
    <n v="377.75229694230057"/>
    <n v="6.8905469999999998"/>
    <n v="0"/>
    <n v="6883578"/>
    <s v="Open "/>
  </r>
  <r>
    <n v="272"/>
    <n v="2025"/>
    <x v="3"/>
    <x v="0"/>
    <n v="29"/>
    <n v="2644.56"/>
    <x v="4"/>
    <x v="3"/>
    <x v="3"/>
    <x v="1"/>
    <s v="Collection"/>
    <s v="Gadarif"/>
    <x v="0"/>
    <s v="Ardab"/>
    <n v="63"/>
    <n v="12.582737999999999"/>
    <n v="194000"/>
    <n v="971330.7230906341"/>
    <n v="367.29388748624882"/>
    <n v="12222000"/>
    <n v="4621.5627552409469"/>
    <n v="3000"/>
    <n v="189000"/>
    <n v="222012"/>
    <n v="12633012"/>
    <n v="1003995.4737991048"/>
    <n v="4776.9806697522463"/>
    <n v="379.64556440356995"/>
    <n v="12.582737999999999"/>
    <n v="0"/>
    <n v="12633012"/>
    <s v="Open "/>
  </r>
  <r>
    <n v="273"/>
    <n v="2025"/>
    <x v="3"/>
    <x v="0"/>
    <n v="29"/>
    <n v="2644.56"/>
    <x v="4"/>
    <x v="3"/>
    <x v="3"/>
    <x v="1"/>
    <s v="Collection"/>
    <s v="Gadarif"/>
    <x v="0"/>
    <s v="Ardab"/>
    <n v="34.5"/>
    <n v="6.8905469999999998"/>
    <n v="193000"/>
    <n v="966323.86369325977"/>
    <n v="365.4006200249795"/>
    <n v="6658500"/>
    <n v="2517.8101461112624"/>
    <n v="3000"/>
    <n v="103500"/>
    <n v="121578"/>
    <n v="6883578"/>
    <n v="998988.61440173036"/>
    <n v="2602.9199564388782"/>
    <n v="377.75229694230057"/>
    <n v="6.8905469999999998"/>
    <n v="0"/>
    <n v="6883578"/>
    <s v="Open "/>
  </r>
  <r>
    <n v="274"/>
    <n v="2025"/>
    <x v="3"/>
    <x v="0"/>
    <n v="29"/>
    <n v="2644.56"/>
    <x v="4"/>
    <x v="3"/>
    <x v="3"/>
    <x v="1"/>
    <s v="Collection"/>
    <s v="Gadarif"/>
    <x v="0"/>
    <s v="Ardab"/>
    <n v="35"/>
    <n v="6.9904099999999998"/>
    <n v="193000"/>
    <n v="966323.86369325977"/>
    <n v="365.4006200249795"/>
    <n v="6755000"/>
    <n v="2554.3001482288169"/>
    <n v="3000"/>
    <n v="105000"/>
    <n v="123340"/>
    <n v="6983340"/>
    <n v="998988.61440173036"/>
    <n v="2640.6434340684273"/>
    <n v="377.75229694230057"/>
    <n v="6.9904099999999998"/>
    <n v="0"/>
    <n v="6983340"/>
    <s v="Open "/>
  </r>
  <r>
    <n v="275"/>
    <n v="2025"/>
    <x v="3"/>
    <x v="0"/>
    <n v="29"/>
    <n v="2644.56"/>
    <x v="4"/>
    <x v="3"/>
    <x v="3"/>
    <x v="1"/>
    <s v="Collection"/>
    <s v="Gadarif"/>
    <x v="0"/>
    <s v="Ardab"/>
    <n v="80.5"/>
    <n v="16.077942999999998"/>
    <n v="193000"/>
    <n v="966323.86369325977"/>
    <n v="365.4006200249795"/>
    <n v="15536500"/>
    <n v="5874.8903409262784"/>
    <n v="3000"/>
    <n v="241500"/>
    <n v="283682"/>
    <n v="16061682"/>
    <n v="998988.61440173048"/>
    <n v="6073.4798983573828"/>
    <n v="377.75229694230063"/>
    <n v="16.077942999999998"/>
    <n v="0"/>
    <n v="16061682"/>
    <s v="Open "/>
  </r>
  <r>
    <n v="276"/>
    <n v="2025"/>
    <x v="3"/>
    <x v="0"/>
    <n v="29"/>
    <n v="2644.56"/>
    <x v="2"/>
    <x v="1"/>
    <x v="1"/>
    <x v="1"/>
    <s v="Collection"/>
    <s v="Gadarif"/>
    <x v="0"/>
    <s v="Kantar 100lb"/>
    <n v="82.62"/>
    <n v="3.7132584269662923"/>
    <n v="171000"/>
    <n v="3804750"/>
    <n v="1438.7081404846176"/>
    <n v="14128020"/>
    <n v="5342.2951265995107"/>
    <n v="2250"/>
    <n v="185895"/>
    <m/>
    <n v="14313915"/>
    <n v="3854812.5"/>
    <n v="5412.5884835284505"/>
    <n v="1457.6385107541519"/>
    <n v="3.7132584269662923"/>
    <n v="0"/>
    <n v="14313915"/>
    <s v="Open "/>
  </r>
  <r>
    <n v="277"/>
    <n v="2025"/>
    <x v="3"/>
    <x v="0"/>
    <n v="29"/>
    <n v="2644.56"/>
    <x v="2"/>
    <x v="1"/>
    <x v="1"/>
    <x v="1"/>
    <s v="Collection"/>
    <s v="Gadarif"/>
    <x v="0"/>
    <s v="Kantar 100lb"/>
    <n v="1131.33"/>
    <n v="50.846292134831458"/>
    <n v="171541"/>
    <n v="3816787.25"/>
    <n v="1443.2598428472033"/>
    <n v="194069479.53"/>
    <n v="73384.411595879836"/>
    <n v="2250"/>
    <n v="2545492.5"/>
    <m/>
    <n v="196614972.03"/>
    <n v="3866849.75"/>
    <n v="74346.95073282512"/>
    <n v="1462.1902131167378"/>
    <n v="50.846292134831458"/>
    <n v="0"/>
    <n v="196614972.03"/>
    <s v="Open "/>
  </r>
  <r>
    <n v="278"/>
    <n v="2025"/>
    <x v="3"/>
    <x v="0"/>
    <n v="30"/>
    <n v="2633.5410000000002"/>
    <x v="1"/>
    <x v="1"/>
    <x v="1"/>
    <x v="1"/>
    <s v="Collection"/>
    <s v="Gadarif"/>
    <x v="0"/>
    <s v="Kantar 100lb"/>
    <n v="2083.11"/>
    <n v="93.622921348314605"/>
    <n v="182500"/>
    <n v="4060625"/>
    <n v="1541.8878992200994"/>
    <n v="380167575"/>
    <n v="144356.0495166014"/>
    <n v="2250"/>
    <n v="4686997.5"/>
    <m/>
    <n v="384854572.5"/>
    <n v="4110687.5"/>
    <n v="146135.78163392938"/>
    <n v="1560.8974760597994"/>
    <n v="93.622921348314605"/>
    <n v="0"/>
    <n v="384854572.5"/>
    <s v="Open "/>
  </r>
  <r>
    <n v="279"/>
    <n v="2025"/>
    <x v="3"/>
    <x v="0"/>
    <n v="31"/>
    <n v="2633.5410000000002"/>
    <x v="1"/>
    <x v="1"/>
    <x v="1"/>
    <x v="1"/>
    <s v="Collection"/>
    <s v="Gadarif"/>
    <x v="0"/>
    <s v="Kantar 100lb"/>
    <n v="2322.66"/>
    <n v="104.38921348314607"/>
    <n v="180579"/>
    <n v="4017882.75"/>
    <n v="1525.6579449494045"/>
    <n v="419423620.13999999"/>
    <n v="159262.23291758131"/>
    <n v="2250"/>
    <n v="5225985"/>
    <m/>
    <n v="424649605.13999999"/>
    <n v="4067945.25"/>
    <n v="161246.62769252498"/>
    <n v="1544.6675217891043"/>
    <n v="104.38921348314607"/>
    <n v="0"/>
    <n v="424649605.13999999"/>
    <s v="Open "/>
  </r>
  <r>
    <n v="280"/>
    <n v="2025"/>
    <x v="3"/>
    <x v="0"/>
    <n v="31"/>
    <n v="2633.5410000000002"/>
    <x v="1"/>
    <x v="1"/>
    <x v="1"/>
    <x v="1"/>
    <s v="Collection"/>
    <s v="Gadarif"/>
    <x v="0"/>
    <s v="Kantar 100lb"/>
    <n v="2963.54"/>
    <n v="133.19280898876406"/>
    <n v="165000"/>
    <n v="3671250"/>
    <n v="1394.0356349113226"/>
    <n v="488984100"/>
    <n v="185675.52204427423"/>
    <n v="2250"/>
    <n v="6667965"/>
    <n v="28050000"/>
    <n v="523702065"/>
    <n v="3931909.4549930147"/>
    <n v="198858.51976483373"/>
    <n v="1493.0124326877822"/>
    <n v="133.19280898876406"/>
    <n v="0"/>
    <n v="523702065"/>
    <s v="Open "/>
  </r>
  <r>
    <n v="281"/>
    <n v="2025"/>
    <x v="3"/>
    <x v="0"/>
    <n v="30"/>
    <n v="2633.5410000000002"/>
    <x v="4"/>
    <x v="3"/>
    <x v="3"/>
    <x v="1"/>
    <s v="Collection"/>
    <s v="Gadarif"/>
    <x v="0"/>
    <s v="Ardab"/>
    <n v="32.5"/>
    <n v="6.4910950000000005"/>
    <n v="193000"/>
    <n v="966323.86369325977"/>
    <n v="366.92949291211329"/>
    <n v="6272500"/>
    <n v="2381.7741967943543"/>
    <n v="3000"/>
    <n v="97500"/>
    <n v="114530"/>
    <n v="6484530"/>
    <n v="998988.61440173024"/>
    <n v="2462.2855691253712"/>
    <n v="379.33285048599214"/>
    <n v="6.4910950000000005"/>
    <n v="0"/>
    <n v="6484530"/>
    <s v="Open "/>
  </r>
  <r>
    <n v="282"/>
    <n v="2025"/>
    <x v="3"/>
    <x v="0"/>
    <n v="30"/>
    <n v="2633.5410000000002"/>
    <x v="4"/>
    <x v="3"/>
    <x v="3"/>
    <x v="1"/>
    <s v="Collection"/>
    <s v="Gadarif"/>
    <x v="0"/>
    <s v="Ardab"/>
    <n v="28.5"/>
    <n v="5.6921910000000002"/>
    <n v="193000"/>
    <n v="966323.86369325977"/>
    <n v="366.92949291211329"/>
    <n v="5500500"/>
    <n v="2088.6327571888951"/>
    <n v="3000"/>
    <n v="85500"/>
    <n v="100434"/>
    <n v="5686434"/>
    <n v="998988.61440173036"/>
    <n v="2159.2350375407104"/>
    <n v="379.3328504859922"/>
    <n v="5.6921910000000002"/>
    <n v="0"/>
    <n v="5686434"/>
    <s v="Open "/>
  </r>
  <r>
    <n v="283"/>
    <n v="2025"/>
    <x v="3"/>
    <x v="0"/>
    <n v="30"/>
    <n v="2633.5410000000002"/>
    <x v="4"/>
    <x v="3"/>
    <x v="3"/>
    <x v="1"/>
    <s v="Collection"/>
    <s v="Gadarif"/>
    <x v="0"/>
    <s v="Ardab"/>
    <n v="75"/>
    <n v="14.97945"/>
    <n v="193000"/>
    <n v="966323.86369325977"/>
    <n v="366.92949291211329"/>
    <n v="14475000"/>
    <n v="5496.4019926023557"/>
    <n v="3000"/>
    <n v="225000"/>
    <n v="264300"/>
    <n v="14964300"/>
    <n v="998988.61440173036"/>
    <n v="5682.1974672123952"/>
    <n v="379.33285048599214"/>
    <n v="14.97945"/>
    <n v="0"/>
    <n v="14964300"/>
    <s v="Open "/>
  </r>
  <r>
    <n v="284"/>
    <n v="2025"/>
    <x v="3"/>
    <x v="0"/>
    <n v="30"/>
    <n v="2633.5410000000002"/>
    <x v="4"/>
    <x v="3"/>
    <x v="3"/>
    <x v="1"/>
    <s v="Collection"/>
    <s v="Gadarif"/>
    <x v="0"/>
    <s v="Ardab"/>
    <n v="72.5"/>
    <n v="14.480135000000001"/>
    <n v="192000"/>
    <n v="961317.00429588533"/>
    <n v="365.0283038296671"/>
    <n v="13920000"/>
    <n v="5285.6591182745969"/>
    <n v="3000"/>
    <n v="217500"/>
    <n v="255490"/>
    <n v="14392990"/>
    <n v="993981.75500435592"/>
    <n v="5465.2614103976357"/>
    <n v="377.431661403546"/>
    <n v="14.480135000000001"/>
    <n v="0"/>
    <n v="14392990"/>
    <s v="Open "/>
  </r>
  <r>
    <n v="285"/>
    <n v="2025"/>
    <x v="3"/>
    <x v="0"/>
    <n v="30"/>
    <n v="2633.5410000000002"/>
    <x v="4"/>
    <x v="3"/>
    <x v="3"/>
    <x v="1"/>
    <s v="Collection"/>
    <s v="Gadarif"/>
    <x v="0"/>
    <s v="Ardab"/>
    <n v="75"/>
    <n v="14.97945"/>
    <n v="192000"/>
    <n v="961317.00429588533"/>
    <n v="365.0283038296671"/>
    <n v="14400000"/>
    <n v="5467.9232258013071"/>
    <n v="3000"/>
    <n v="225000"/>
    <n v="264300"/>
    <n v="14889300"/>
    <n v="993981.75500435592"/>
    <n v="5653.7187004113466"/>
    <n v="377.43166140354595"/>
    <n v="14.97945"/>
    <n v="0"/>
    <n v="14889300"/>
    <s v="Open "/>
  </r>
  <r>
    <n v="286"/>
    <n v="2025"/>
    <x v="3"/>
    <x v="0"/>
    <n v="30"/>
    <n v="2633.5410000000002"/>
    <x v="4"/>
    <x v="3"/>
    <x v="3"/>
    <x v="1"/>
    <s v="Collection"/>
    <s v="Gadarif"/>
    <x v="0"/>
    <s v="Ardab"/>
    <n v="36.5"/>
    <n v="7.2899989999999999"/>
    <n v="192000"/>
    <n v="961317.00429588533"/>
    <n v="365.0283038296671"/>
    <n v="7008000"/>
    <n v="2661.0559698899692"/>
    <n v="3000"/>
    <n v="109500"/>
    <n v="128626"/>
    <n v="7246126"/>
    <n v="993981.75500435603"/>
    <n v="2751.476434200189"/>
    <n v="377.431661403546"/>
    <n v="7.2899989999999999"/>
    <n v="0"/>
    <n v="7246126"/>
    <s v="Open "/>
  </r>
  <r>
    <n v="287"/>
    <n v="2025"/>
    <x v="3"/>
    <x v="0"/>
    <n v="30"/>
    <n v="2633.5410000000002"/>
    <x v="4"/>
    <x v="3"/>
    <x v="3"/>
    <x v="1"/>
    <s v="Collection"/>
    <s v="Gadarif"/>
    <x v="0"/>
    <s v="Ardab"/>
    <n v="74.5"/>
    <n v="14.879586999999999"/>
    <n v="193000"/>
    <n v="966323.86369325977"/>
    <n v="366.92949291211329"/>
    <n v="14378500"/>
    <n v="5459.7593126516731"/>
    <n v="3000"/>
    <n v="223500"/>
    <n v="262538"/>
    <n v="14864538"/>
    <n v="998988.61440173048"/>
    <n v="5644.3161507643126"/>
    <n v="379.3328504859922"/>
    <n v="14.879586999999999"/>
    <n v="0"/>
    <n v="14864538"/>
    <s v="Open "/>
  </r>
  <r>
    <n v="288"/>
    <n v="2025"/>
    <x v="3"/>
    <x v="0"/>
    <n v="30"/>
    <n v="2633.5410000000002"/>
    <x v="4"/>
    <x v="3"/>
    <x v="3"/>
    <x v="1"/>
    <s v="Collection"/>
    <s v="Gadarif"/>
    <x v="0"/>
    <s v="Ardab"/>
    <n v="115"/>
    <n v="22.968490000000003"/>
    <n v="194000"/>
    <n v="971330.7230906341"/>
    <n v="368.83068199455943"/>
    <n v="22310000"/>
    <n v="8471.4838310852192"/>
    <n v="3000"/>
    <n v="345000"/>
    <n v="405260"/>
    <n v="23060260"/>
    <n v="1003995.4737991047"/>
    <n v="8756.3702254872805"/>
    <n v="381.23403956843828"/>
    <n v="22.968490000000003"/>
    <n v="0"/>
    <n v="23060260"/>
    <s v="Open "/>
  </r>
  <r>
    <n v="289"/>
    <n v="2025"/>
    <x v="3"/>
    <x v="0"/>
    <n v="30"/>
    <n v="2633.5410000000002"/>
    <x v="4"/>
    <x v="3"/>
    <x v="3"/>
    <x v="1"/>
    <s v="Collection"/>
    <s v="Gadarif"/>
    <x v="0"/>
    <s v="Ardab"/>
    <n v="115"/>
    <n v="22.968490000000003"/>
    <n v="194000"/>
    <n v="971330.7230906341"/>
    <n v="368.83068199455943"/>
    <n v="22310000"/>
    <n v="8471.4838310852192"/>
    <n v="3000"/>
    <n v="345000"/>
    <n v="405260"/>
    <n v="23060260"/>
    <n v="1003995.4737991047"/>
    <n v="8756.3702254872805"/>
    <n v="381.23403956843828"/>
    <n v="22.968490000000003"/>
    <n v="0"/>
    <n v="23060260"/>
    <s v="Open "/>
  </r>
  <r>
    <n v="290"/>
    <n v="2025"/>
    <x v="3"/>
    <x v="0"/>
    <n v="30"/>
    <n v="2633.5410000000002"/>
    <x v="4"/>
    <x v="3"/>
    <x v="3"/>
    <x v="1"/>
    <s v="Collection"/>
    <s v="Gadarif"/>
    <x v="0"/>
    <s v="Ardab"/>
    <n v="34.5"/>
    <n v="6.8905469999999998"/>
    <n v="193000"/>
    <n v="966323.86369325977"/>
    <n v="366.92949291211329"/>
    <n v="6658500"/>
    <n v="2528.3449165970833"/>
    <n v="3000"/>
    <n v="103500"/>
    <n v="121578"/>
    <n v="6883578"/>
    <n v="998988.61440173036"/>
    <n v="2613.8108349177019"/>
    <n v="379.3328504859922"/>
    <n v="6.8905469999999998"/>
    <n v="0"/>
    <n v="6883578"/>
    <s v="Open "/>
  </r>
  <r>
    <n v="291"/>
    <n v="2025"/>
    <x v="3"/>
    <x v="0"/>
    <n v="30"/>
    <n v="2633.5410000000002"/>
    <x v="4"/>
    <x v="3"/>
    <x v="3"/>
    <x v="1"/>
    <s v="Collection"/>
    <s v="Gadarif"/>
    <x v="0"/>
    <s v="Ardab"/>
    <n v="75"/>
    <n v="14.97945"/>
    <n v="193000"/>
    <n v="966323.86369325977"/>
    <n v="366.92949291211329"/>
    <n v="14475000"/>
    <n v="5496.4019926023557"/>
    <n v="3000"/>
    <n v="225000"/>
    <n v="264300"/>
    <n v="14964300"/>
    <n v="998988.61440173036"/>
    <n v="5682.1974672123952"/>
    <n v="379.33285048599214"/>
    <n v="14.97945"/>
    <n v="0"/>
    <n v="14964300"/>
    <s v="Open "/>
  </r>
  <r>
    <n v="292"/>
    <n v="2025"/>
    <x v="3"/>
    <x v="0"/>
    <n v="30"/>
    <n v="2633.5410000000002"/>
    <x v="4"/>
    <x v="3"/>
    <x v="3"/>
    <x v="1"/>
    <s v="Collection"/>
    <s v="Gadarif"/>
    <x v="0"/>
    <s v="Ardab"/>
    <n v="75"/>
    <n v="14.97945"/>
    <n v="193000"/>
    <n v="966323.86369325977"/>
    <n v="366.92949291211329"/>
    <n v="14475000"/>
    <n v="5496.4019926023557"/>
    <n v="3000"/>
    <n v="225000"/>
    <n v="264300"/>
    <n v="14964300"/>
    <n v="998988.61440173036"/>
    <n v="5682.1974672123952"/>
    <n v="379.33285048599214"/>
    <n v="14.97945"/>
    <n v="0"/>
    <n v="14964300"/>
    <s v="Open "/>
  </r>
  <r>
    <n v="293"/>
    <n v="2025"/>
    <x v="3"/>
    <x v="0"/>
    <n v="30"/>
    <n v="2633.5410000000002"/>
    <x v="4"/>
    <x v="3"/>
    <x v="3"/>
    <x v="1"/>
    <s v="Collection"/>
    <s v="Gadarif"/>
    <x v="0"/>
    <s v="Ardab"/>
    <n v="40"/>
    <n v="7.9890400000000001"/>
    <n v="193000"/>
    <n v="966323.86369325977"/>
    <n v="366.92949291211329"/>
    <n v="7720000"/>
    <n v="2931.4143960545898"/>
    <n v="3000"/>
    <n v="120000"/>
    <n v="140960"/>
    <n v="7980960"/>
    <n v="998988.61440173036"/>
    <n v="3030.5053158466108"/>
    <n v="379.33285048599214"/>
    <n v="7.9890400000000001"/>
    <n v="0"/>
    <n v="7980960"/>
    <s v="Open "/>
  </r>
  <r>
    <n v="294"/>
    <n v="2025"/>
    <x v="3"/>
    <x v="0"/>
    <n v="30"/>
    <n v="2633.5410000000002"/>
    <x v="4"/>
    <x v="3"/>
    <x v="3"/>
    <x v="1"/>
    <s v="Collection"/>
    <s v="Gadarif"/>
    <x v="0"/>
    <s v="Ardab"/>
    <n v="75"/>
    <n v="14.97945"/>
    <n v="192000"/>
    <n v="961317.00429588533"/>
    <n v="365.0283038296671"/>
    <n v="14400000"/>
    <n v="5467.9232258013071"/>
    <n v="3000"/>
    <n v="225000"/>
    <n v="264300"/>
    <n v="14889300"/>
    <n v="993981.75500435592"/>
    <n v="5653.7187004113466"/>
    <n v="377.43166140354595"/>
    <n v="14.97945"/>
    <n v="0"/>
    <n v="14889300"/>
    <s v="Open "/>
  </r>
  <r>
    <n v="295"/>
    <n v="2025"/>
    <x v="3"/>
    <x v="0"/>
    <n v="30"/>
    <n v="2633.5410000000002"/>
    <x v="4"/>
    <x v="3"/>
    <x v="3"/>
    <x v="1"/>
    <s v="Collection"/>
    <s v="Gadarif"/>
    <x v="0"/>
    <s v="Ardab"/>
    <n v="75"/>
    <n v="14.97945"/>
    <n v="192000"/>
    <n v="961317.00429588533"/>
    <n v="365.0283038296671"/>
    <n v="14400000"/>
    <n v="5467.9232258013071"/>
    <n v="3000"/>
    <n v="225000"/>
    <n v="264300"/>
    <n v="14889300"/>
    <n v="993981.75500435592"/>
    <n v="5653.7187004113466"/>
    <n v="377.43166140354595"/>
    <n v="14.97945"/>
    <n v="0"/>
    <n v="14889300"/>
    <s v="Open "/>
  </r>
  <r>
    <n v="296"/>
    <n v="2025"/>
    <x v="3"/>
    <x v="0"/>
    <n v="30"/>
    <n v="2633.5410000000002"/>
    <x v="4"/>
    <x v="3"/>
    <x v="3"/>
    <x v="1"/>
    <s v="Collection"/>
    <s v="Gadarif"/>
    <x v="0"/>
    <s v="Ardab"/>
    <n v="76"/>
    <n v="15.179176"/>
    <n v="192000"/>
    <n v="961317.00429588533"/>
    <n v="365.0283038296671"/>
    <n v="14592000"/>
    <n v="5540.828868811991"/>
    <n v="3000"/>
    <n v="228000"/>
    <n v="267824"/>
    <n v="15087824"/>
    <n v="993981.75500435592"/>
    <n v="5729.1016164168313"/>
    <n v="377.43166140354595"/>
    <n v="15.179176"/>
    <n v="0"/>
    <n v="15087824"/>
    <s v="Open "/>
  </r>
  <r>
    <n v="297"/>
    <n v="2025"/>
    <x v="3"/>
    <x v="0"/>
    <n v="30"/>
    <n v="2633.5410000000002"/>
    <x v="4"/>
    <x v="3"/>
    <x v="3"/>
    <x v="1"/>
    <s v="Collection"/>
    <s v="Gadarif"/>
    <x v="0"/>
    <s v="Ardab"/>
    <n v="40"/>
    <n v="7.9890400000000001"/>
    <n v="194000"/>
    <n v="971330.7230906341"/>
    <n v="368.83068199455943"/>
    <n v="7760000"/>
    <n v="2946.603071681815"/>
    <n v="3000"/>
    <n v="120000"/>
    <n v="140960"/>
    <n v="8020960"/>
    <n v="1003995.4737991048"/>
    <n v="3045.6939914738368"/>
    <n v="381.23403956843833"/>
    <n v="7.9890400000000001"/>
    <n v="0"/>
    <n v="8020960"/>
    <s v="Open "/>
  </r>
  <r>
    <n v="298"/>
    <n v="2025"/>
    <x v="4"/>
    <x v="2"/>
    <n v="1"/>
    <n v="2633.5410000000002"/>
    <x v="4"/>
    <x v="3"/>
    <x v="3"/>
    <x v="1"/>
    <s v="Collection"/>
    <s v="Gadarif"/>
    <x v="0"/>
    <s v="Ardab"/>
    <n v="1535"/>
    <n v="306.57941"/>
    <n v="179936"/>
    <n v="900914.25252596056"/>
    <n v="342.09235873903634"/>
    <n v="276201760"/>
    <n v="104878.4735077221"/>
    <n v="3000"/>
    <n v="4605000"/>
    <n v="5409340"/>
    <n v="286216100"/>
    <n v="933579.00323443115"/>
    <n v="108681.08755474092"/>
    <n v="354.49571631291525"/>
    <n v="306.57941"/>
    <n v="0"/>
    <n v="286216100"/>
    <s v="Open "/>
  </r>
  <r>
    <n v="299"/>
    <n v="2025"/>
    <x v="4"/>
    <x v="2"/>
    <n v="1"/>
    <n v="2633.5410000000002"/>
    <x v="4"/>
    <x v="3"/>
    <x v="3"/>
    <x v="1"/>
    <s v="Collection"/>
    <s v="Gadarif"/>
    <x v="0"/>
    <s v="Ardab"/>
    <n v="2198.5"/>
    <n v="439.09761099999997"/>
    <n v="190553"/>
    <n v="954072.0787478846"/>
    <n v="362.27728322736749"/>
    <n v="418930770.5"/>
    <n v="159075.08958470743"/>
    <n v="3000"/>
    <n v="6595500"/>
    <n v="7747514"/>
    <n v="433273784.5"/>
    <n v="986736.82945635531"/>
    <n v="164521.37426377641"/>
    <n v="374.6806408012464"/>
    <n v="439.09761099999997"/>
    <n v="0"/>
    <n v="433273784.5"/>
    <s v="Open "/>
  </r>
  <r>
    <n v="300"/>
    <n v="2025"/>
    <x v="4"/>
    <x v="2"/>
    <n v="2"/>
    <n v="2605.6999999999998"/>
    <x v="4"/>
    <x v="3"/>
    <x v="3"/>
    <x v="1"/>
    <s v="Collection"/>
    <s v="Gadarif"/>
    <x v="0"/>
    <s v="Ardab"/>
    <n v="1641"/>
    <n v="327.75036599999999"/>
    <n v="186000"/>
    <n v="931275.84791163891"/>
    <n v="357.39948877907625"/>
    <n v="305226000"/>
    <n v="117137.81325555513"/>
    <n v="3000"/>
    <n v="4923000"/>
    <n v="5782884"/>
    <n v="315931884"/>
    <n v="963940.59862010961"/>
    <n v="121246.45354415321"/>
    <n v="369.93537192313374"/>
    <n v="327.75036599999999"/>
    <n v="0"/>
    <n v="315931884"/>
    <s v="Open "/>
  </r>
  <r>
    <n v="301"/>
    <n v="2025"/>
    <x v="4"/>
    <x v="2"/>
    <n v="2"/>
    <n v="2605.6999999999998"/>
    <x v="4"/>
    <x v="3"/>
    <x v="3"/>
    <x v="1"/>
    <s v="Collection"/>
    <s v="Gadarif"/>
    <x v="0"/>
    <s v="Ardab"/>
    <n v="936"/>
    <n v="186.94353599999999"/>
    <n v="171400"/>
    <n v="858175.70070997276"/>
    <n v="329.34555041254663"/>
    <n v="160430400"/>
    <n v="61569.021759987721"/>
    <n v="3000"/>
    <n v="2808000"/>
    <n v="3298464"/>
    <n v="166536864"/>
    <n v="890840.45141844335"/>
    <n v="63912.524081820629"/>
    <n v="341.88143355660412"/>
    <n v="186.94353599999999"/>
    <n v="0"/>
    <n v="166536864"/>
    <s v="Open "/>
  </r>
  <r>
    <n v="302"/>
    <n v="2025"/>
    <x v="4"/>
    <x v="2"/>
    <n v="3"/>
    <n v="2605.6999999999998"/>
    <x v="4"/>
    <x v="3"/>
    <x v="3"/>
    <x v="1"/>
    <s v="Collection"/>
    <s v="Gadarif"/>
    <x v="0"/>
    <s v="Ardab"/>
    <n v="1017"/>
    <n v="203.121342"/>
    <n v="185775"/>
    <n v="930149.30454722967"/>
    <n v="356.96715068781123"/>
    <n v="188933175"/>
    <n v="72507.646697624441"/>
    <n v="3000"/>
    <n v="3051000"/>
    <n v="3583908"/>
    <n v="195568083"/>
    <n v="962814.05525570037"/>
    <n v="75053.952105000586"/>
    <n v="369.50303383186878"/>
    <n v="203.121342"/>
    <n v="0"/>
    <n v="195568083"/>
    <s v="Open "/>
  </r>
  <r>
    <n v="303"/>
    <n v="2025"/>
    <x v="4"/>
    <x v="2"/>
    <n v="3"/>
    <n v="2605.6999999999998"/>
    <x v="4"/>
    <x v="3"/>
    <x v="3"/>
    <x v="1"/>
    <s v="Collection"/>
    <s v="Gadarif"/>
    <x v="0"/>
    <s v="Ardab"/>
    <n v="1384.5"/>
    <n v="276.520647"/>
    <n v="172672"/>
    <n v="864544.42586343293"/>
    <n v="331.7897017551648"/>
    <n v="239064384"/>
    <n v="91746.702997275206"/>
    <n v="3000"/>
    <n v="4153500"/>
    <n v="4878978"/>
    <n v="248096862"/>
    <n v="897209.17657190352"/>
    <n v="95213.133514986388"/>
    <n v="344.32558489922235"/>
    <n v="276.520647"/>
    <n v="0"/>
    <n v="248096862"/>
    <s v="Open "/>
  </r>
  <r>
    <n v="304"/>
    <n v="2025"/>
    <x v="4"/>
    <x v="2"/>
    <n v="4"/>
    <n v="2605.6999999999998"/>
    <x v="4"/>
    <x v="3"/>
    <x v="3"/>
    <x v="1"/>
    <s v="Collection"/>
    <s v="Gadarif"/>
    <x v="0"/>
    <s v="Ardab"/>
    <n v="1090"/>
    <n v="217.70133999999999"/>
    <n v="186211"/>
    <n v="932332.29524448491"/>
    <n v="357.80492583355141"/>
    <n v="202969990"/>
    <n v="77894.611812564748"/>
    <n v="3000"/>
    <n v="3270000"/>
    <n v="3841160"/>
    <n v="210081150"/>
    <n v="964997.04595295561"/>
    <n v="80623.690371109493"/>
    <n v="370.34080897760896"/>
    <n v="217.70133999999999"/>
    <n v="0"/>
    <n v="210081150"/>
    <s v="Open "/>
  </r>
  <r>
    <n v="305"/>
    <n v="2025"/>
    <x v="4"/>
    <x v="2"/>
    <n v="4"/>
    <n v="2605.6999999999998"/>
    <x v="4"/>
    <x v="3"/>
    <x v="3"/>
    <x v="1"/>
    <s v="Collection"/>
    <s v="Gadarif"/>
    <x v="0"/>
    <s v="Ardab"/>
    <n v="1332.5"/>
    <n v="266.13489500000003"/>
    <n v="172118.5"/>
    <n v="861773.12918698613"/>
    <n v="330.72615005065285"/>
    <n v="229347901.25"/>
    <n v="88017.769217484747"/>
    <n v="3000"/>
    <n v="3997500"/>
    <n v="4695730"/>
    <n v="238041131.25"/>
    <n v="894437.87989545672"/>
    <n v="91354.005161760768"/>
    <n v="343.26203319471034"/>
    <n v="266.13489500000003"/>
    <n v="0"/>
    <n v="238041131.25"/>
    <s v="Open "/>
  </r>
  <r>
    <n v="306"/>
    <n v="2025"/>
    <x v="4"/>
    <x v="2"/>
    <n v="5"/>
    <n v="2605.6999999999998"/>
    <x v="4"/>
    <x v="3"/>
    <x v="3"/>
    <x v="1"/>
    <s v="Collection"/>
    <s v="Gadarif"/>
    <x v="0"/>
    <s v="Ardab"/>
    <n v="903"/>
    <n v="180.35257800000002"/>
    <n v="186018"/>
    <n v="931365.97138079174"/>
    <n v="357.43407582637747"/>
    <n v="167974254"/>
    <n v="64464.157040334663"/>
    <n v="3000"/>
    <n v="2709000"/>
    <n v="3182172"/>
    <n v="173865426"/>
    <n v="964030.72208926221"/>
    <n v="66725.035882872166"/>
    <n v="369.9699589704349"/>
    <n v="180.35257800000002"/>
    <n v="0"/>
    <n v="173865426"/>
    <s v="Open "/>
  </r>
  <r>
    <n v="307"/>
    <n v="2025"/>
    <x v="4"/>
    <x v="2"/>
    <n v="5"/>
    <n v="2605.6999999999998"/>
    <x v="4"/>
    <x v="3"/>
    <x v="3"/>
    <x v="1"/>
    <s v="Collection"/>
    <s v="Gadarif"/>
    <x v="0"/>
    <s v="Ardab"/>
    <n v="1181.5"/>
    <n v="235.976269"/>
    <n v="171818"/>
    <n v="860268.56793807517"/>
    <n v="330.14873851098559"/>
    <n v="203002967"/>
    <n v="77907.267528878991"/>
    <n v="3000"/>
    <n v="3544500"/>
    <n v="4163606"/>
    <n v="210711073"/>
    <n v="892933.31864654575"/>
    <n v="80865.438461833677"/>
    <n v="342.68462165504309"/>
    <n v="235.976269"/>
    <n v="0"/>
    <n v="210711073"/>
    <s v="Open "/>
  </r>
  <r>
    <n v="308"/>
    <n v="2025"/>
    <x v="3"/>
    <x v="0"/>
    <n v="31"/>
    <n v="2633.5410000000002"/>
    <x v="2"/>
    <x v="1"/>
    <x v="1"/>
    <x v="1"/>
    <s v="Collection"/>
    <s v="Gadarif"/>
    <x v="0"/>
    <s v="Kantar 100lb"/>
    <n v="2354.77"/>
    <n v="105.83235955056179"/>
    <n v="165000"/>
    <n v="3671250"/>
    <n v="1394.0356349113226"/>
    <n v="388537050"/>
    <n v="147534.08054023079"/>
    <n v="2250"/>
    <n v="5298232.5"/>
    <n v="23500000"/>
    <n v="417335282.5"/>
    <n v="3943361.7871915307"/>
    <n v="158469.25584222915"/>
    <n v="1497.3610766612446"/>
    <n v="105.83235955056179"/>
    <n v="0"/>
    <n v="417335282.5"/>
    <s v="Open "/>
  </r>
  <r>
    <n v="309"/>
    <n v="2025"/>
    <x v="4"/>
    <x v="2"/>
    <n v="6"/>
    <n v="2589.4650000000001"/>
    <x v="2"/>
    <x v="1"/>
    <x v="1"/>
    <x v="1"/>
    <s v="Collection"/>
    <s v="Gadarif"/>
    <x v="0"/>
    <s v="Kantar 100lb"/>
    <n v="1155.48"/>
    <n v="51.931685393258427"/>
    <n v="161500"/>
    <n v="3593375"/>
    <n v="1387.6901213184963"/>
    <n v="186610020"/>
    <n v="72065.086803644765"/>
    <n v="2250"/>
    <n v="2599830"/>
    <m/>
    <n v="189209850"/>
    <n v="3643437.5"/>
    <n v="73069.089560971086"/>
    <n v="1407.0232654235526"/>
    <n v="51.931685393258427"/>
    <n v="0"/>
    <n v="189209850"/>
    <s v="Open "/>
  </r>
  <r>
    <n v="310"/>
    <n v="2025"/>
    <x v="4"/>
    <x v="2"/>
    <n v="6"/>
    <n v="2589.4650000000001"/>
    <x v="1"/>
    <x v="1"/>
    <x v="1"/>
    <x v="1"/>
    <s v="Collection"/>
    <s v="Gadarif"/>
    <x v="0"/>
    <s v="Kantar 100lb"/>
    <n v="982.1"/>
    <n v="44.139325842696628"/>
    <n v="171500"/>
    <n v="3815875"/>
    <n v="1473.6152062298581"/>
    <n v="168430150"/>
    <n v="65044.381754532296"/>
    <n v="2250"/>
    <n v="2209725"/>
    <m/>
    <n v="170639875"/>
    <n v="3865937.5"/>
    <n v="65897.733701749195"/>
    <n v="1492.9483503349145"/>
    <n v="44.139325842696628"/>
    <n v="0"/>
    <n v="170639875"/>
    <s v="Open "/>
  </r>
  <r>
    <n v="311"/>
    <n v="2025"/>
    <x v="4"/>
    <x v="3"/>
    <n v="10"/>
    <n v="2578.4459999999999"/>
    <x v="1"/>
    <x v="1"/>
    <x v="1"/>
    <x v="1"/>
    <s v="Collection"/>
    <s v="Gadarif"/>
    <x v="0"/>
    <s v="Kantar 100lb"/>
    <n v="580.80999999999995"/>
    <n v="26.103820224719097"/>
    <n v="169903"/>
    <n v="3780341.75"/>
    <n v="1466.1318290163922"/>
    <n v="98681361.429999992"/>
    <n v="38271.641690382501"/>
    <n v="2250"/>
    <n v="1306822.4999999998"/>
    <m/>
    <n v="99988183.929999992"/>
    <n v="3830404.2500000005"/>
    <n v="38778.467313257672"/>
    <n v="1485.5475933954017"/>
    <n v="26.103820224719097"/>
    <n v="0"/>
    <n v="99988183.929999992"/>
    <s v="Open "/>
  </r>
  <r>
    <n v="312"/>
    <n v="2025"/>
    <x v="4"/>
    <x v="3"/>
    <n v="10"/>
    <n v="2578.4459999999999"/>
    <x v="2"/>
    <x v="1"/>
    <x v="1"/>
    <x v="1"/>
    <s v="Collection"/>
    <s v="Gadarif"/>
    <x v="0"/>
    <s v="Kantar 100lb"/>
    <n v="303.70999999999998"/>
    <n v="13.649887640449437"/>
    <n v="160008"/>
    <n v="3560178"/>
    <n v="1380.745611891814"/>
    <n v="48596029.68"/>
    <n v="18847.022462366866"/>
    <n v="2250"/>
    <n v="683347.5"/>
    <m/>
    <n v="49279377.18"/>
    <n v="3610240.5000000005"/>
    <n v="19112.04546459379"/>
    <n v="1400.1613762708237"/>
    <n v="0.83"/>
    <n v="12.819887640449437"/>
    <n v="2996499.6150000002"/>
    <s v="Open "/>
  </r>
  <r>
    <n v="313"/>
    <n v="2025"/>
    <x v="4"/>
    <x v="3"/>
    <n v="10"/>
    <n v="2578.4459999999999"/>
    <x v="1"/>
    <x v="1"/>
    <x v="1"/>
    <x v="1"/>
    <s v="Collection"/>
    <s v="Gadarif"/>
    <x v="0"/>
    <s v="Kantar 100lb"/>
    <n v="2269.33"/>
    <n v="101.9923595505618"/>
    <n v="171045"/>
    <n v="3805751.25"/>
    <n v="1475.9864080923162"/>
    <n v="388157549.84999996"/>
    <n v="150539.33642589377"/>
    <n v="2250"/>
    <n v="5105992.5"/>
    <m/>
    <n v="393263542.34999996"/>
    <n v="3855813.7499999995"/>
    <n v="152519.59604738667"/>
    <n v="1495.4021724713257"/>
    <n v="101.9923595505618"/>
    <n v="0"/>
    <n v="393263542.34999996"/>
    <s v="Open "/>
  </r>
  <r>
    <n v="314"/>
    <n v="2025"/>
    <x v="4"/>
    <x v="3"/>
    <n v="10"/>
    <n v="2578.4459999999999"/>
    <x v="1"/>
    <x v="1"/>
    <x v="1"/>
    <x v="1"/>
    <s v="Collection"/>
    <s v="Gadarif"/>
    <x v="0"/>
    <s v="Kantar 100lb"/>
    <n v="192.17"/>
    <n v="8.6368539325842697"/>
    <n v="171000"/>
    <n v="3804750"/>
    <n v="1475.5980928047359"/>
    <n v="32861069.999999996"/>
    <n v="12744.525190754432"/>
    <n v="2250"/>
    <n v="432382.5"/>
    <m/>
    <n v="33293452.499999996"/>
    <n v="3854812.4999999995"/>
    <n v="12912.21631168541"/>
    <n v="1495.0138571837456"/>
    <n v="8.6368539325842697"/>
    <n v="0"/>
    <n v="33293452.499999996"/>
    <s v="Open "/>
  </r>
  <r>
    <n v="315"/>
    <n v="2025"/>
    <x v="4"/>
    <x v="2"/>
    <n v="6"/>
    <n v="2589.4650000000001"/>
    <x v="3"/>
    <x v="2"/>
    <x v="2"/>
    <x v="1"/>
    <s v="Collection"/>
    <s v="Gadarif"/>
    <x v="0"/>
    <s v="MT"/>
    <n v="6.9180000000000001"/>
    <n v="6.9180000000000001"/>
    <n v="2520000"/>
    <n v="2520000"/>
    <n v="973.17399540059432"/>
    <n v="17433360"/>
    <n v="6732.4177001813114"/>
    <n v="30000"/>
    <n v="207540"/>
    <m/>
    <n v="17640900"/>
    <n v="2550000"/>
    <n v="6812.5655299453747"/>
    <n v="984.75940010774423"/>
    <n v="6.9180000000000001"/>
    <n v="0"/>
    <n v="17640900"/>
    <s v="Open "/>
  </r>
  <r>
    <n v="316"/>
    <n v="2025"/>
    <x v="4"/>
    <x v="2"/>
    <n v="6"/>
    <n v="2589.4650000000001"/>
    <x v="3"/>
    <x v="2"/>
    <x v="2"/>
    <x v="1"/>
    <s v="Collection"/>
    <s v="Gadarif"/>
    <x v="0"/>
    <s v="MT"/>
    <n v="12.542"/>
    <n v="12.542"/>
    <n v="2470000"/>
    <n v="2470000"/>
    <n v="953.86498755534444"/>
    <n v="30978740"/>
    <n v="11963.37467391913"/>
    <n v="30000"/>
    <n v="376260"/>
    <m/>
    <n v="31355000"/>
    <n v="2500000"/>
    <n v="12108.678819756204"/>
    <n v="965.45039226249435"/>
    <n v="12.542"/>
    <n v="0"/>
    <n v="31355000"/>
    <s v="Open "/>
  </r>
  <r>
    <n v="317"/>
    <n v="2025"/>
    <x v="4"/>
    <x v="2"/>
    <n v="6"/>
    <n v="2589.4650000000001"/>
    <x v="3"/>
    <x v="2"/>
    <x v="2"/>
    <x v="1"/>
    <s v="Collection"/>
    <s v="Gadarif"/>
    <x v="0"/>
    <s v="MT"/>
    <n v="4.7850000000000001"/>
    <n v="4.7850000000000001"/>
    <n v="2490000"/>
    <n v="2490000"/>
    <n v="961.5885906934443"/>
    <n v="11914650"/>
    <n v="4601.2014064681307"/>
    <n v="30000"/>
    <n v="143550"/>
    <m/>
    <n v="12058200"/>
    <n v="2520000"/>
    <n v="4656.6375679918438"/>
    <n v="973.17399540059432"/>
    <n v="4.7850000000000001"/>
    <n v="0"/>
    <n v="12058200"/>
    <s v="Open "/>
  </r>
  <r>
    <n v="318"/>
    <n v="2025"/>
    <x v="4"/>
    <x v="2"/>
    <n v="6"/>
    <n v="2589.4650000000001"/>
    <x v="3"/>
    <x v="2"/>
    <x v="2"/>
    <x v="1"/>
    <s v="Collection"/>
    <s v="Gadarif"/>
    <x v="0"/>
    <s v="MT"/>
    <n v="7.3579999999999997"/>
    <n v="7.3579999999999997"/>
    <n v="2490000"/>
    <n v="2490000"/>
    <n v="961.5885906934443"/>
    <n v="18321420"/>
    <n v="7075.368850322363"/>
    <n v="30000"/>
    <n v="220740"/>
    <m/>
    <n v="18542160"/>
    <n v="2520000"/>
    <n v="7160.6142581575723"/>
    <n v="973.17399540059432"/>
    <n v="7.3579999999999997"/>
    <n v="0"/>
    <n v="18542160"/>
    <s v="Open "/>
  </r>
  <r>
    <n v="319"/>
    <n v="2025"/>
    <x v="4"/>
    <x v="2"/>
    <n v="6"/>
    <n v="2589.4650000000001"/>
    <x v="3"/>
    <x v="2"/>
    <x v="2"/>
    <x v="1"/>
    <s v="Collection"/>
    <s v="Gadarif"/>
    <x v="0"/>
    <s v="MT"/>
    <n v="7.2939999999999996"/>
    <n v="7.2939999999999996"/>
    <n v="2470000"/>
    <n v="2470000"/>
    <n v="953.86498755534444"/>
    <n v="18016180"/>
    <n v="6957.491219228682"/>
    <n v="30000"/>
    <n v="218820"/>
    <m/>
    <n v="18235000"/>
    <n v="2500000"/>
    <n v="7041.9951611626338"/>
    <n v="965.45039226249446"/>
    <n v="7.2939999999999996"/>
    <n v="0"/>
    <n v="18235000"/>
    <s v="Open "/>
  </r>
  <r>
    <n v="320"/>
    <n v="2025"/>
    <x v="4"/>
    <x v="2"/>
    <n v="6"/>
    <n v="2589.4650000000001"/>
    <x v="3"/>
    <x v="2"/>
    <x v="2"/>
    <x v="1"/>
    <s v="Collection"/>
    <s v="Gadarif"/>
    <x v="0"/>
    <s v="MT"/>
    <n v="6.7720000000000002"/>
    <n v="6.7720000000000002"/>
    <n v="2530000"/>
    <n v="2530000"/>
    <n v="977.03579696964425"/>
    <n v="17133160"/>
    <n v="6616.4864170784313"/>
    <n v="30000"/>
    <n v="203160"/>
    <m/>
    <n v="17336320"/>
    <n v="2560000"/>
    <n v="6694.9427777552501"/>
    <n v="988.62120167679416"/>
    <n v="6.7720000000000002"/>
    <n v="0"/>
    <n v="17336320"/>
    <s v="Open "/>
  </r>
  <r>
    <n v="321"/>
    <n v="2025"/>
    <x v="4"/>
    <x v="2"/>
    <n v="6"/>
    <n v="2589.4650000000001"/>
    <x v="3"/>
    <x v="2"/>
    <x v="2"/>
    <x v="1"/>
    <s v="Collection"/>
    <s v="Gadarif"/>
    <x v="0"/>
    <s v="MT"/>
    <n v="8.3369999999999997"/>
    <n v="8.3369999999999997"/>
    <n v="2470000"/>
    <n v="2470000"/>
    <n v="953.86498755534444"/>
    <n v="20592390"/>
    <n v="7952.3724012489065"/>
    <n v="30000"/>
    <n v="250110"/>
    <m/>
    <n v="20842500"/>
    <n v="2500000"/>
    <n v="8048.9599202924155"/>
    <n v="965.45039226249435"/>
    <n v="8.3369999999999997"/>
    <n v="0"/>
    <n v="20842500"/>
    <s v="Open "/>
  </r>
  <r>
    <n v="322"/>
    <n v="2025"/>
    <x v="4"/>
    <x v="2"/>
    <n v="6"/>
    <n v="2589.4650000000001"/>
    <x v="3"/>
    <x v="2"/>
    <x v="2"/>
    <x v="1"/>
    <s v="Collection"/>
    <s v="Gadarif"/>
    <x v="0"/>
    <s v="MT"/>
    <n v="19.486999999999998"/>
    <n v="19.486999999999998"/>
    <n v="2480000"/>
    <n v="2480000"/>
    <n v="957.72678912439437"/>
    <n v="48327759.999999993"/>
    <n v="18663.22193966707"/>
    <n v="30000"/>
    <n v="584610"/>
    <m/>
    <n v="48912369.999999993"/>
    <n v="2510000"/>
    <n v="18888.986721195302"/>
    <n v="969.31219383154428"/>
    <n v="19.486999999999998"/>
    <n v="0"/>
    <n v="48912369.999999993"/>
    <s v="Open "/>
  </r>
  <r>
    <n v="323"/>
    <n v="2025"/>
    <x v="4"/>
    <x v="2"/>
    <n v="6"/>
    <n v="2589.4650000000001"/>
    <x v="3"/>
    <x v="2"/>
    <x v="2"/>
    <x v="1"/>
    <s v="Collection"/>
    <s v="Gadarif"/>
    <x v="0"/>
    <s v="MT"/>
    <n v="20.053000000000001"/>
    <n v="20.053000000000001"/>
    <n v="2500000"/>
    <n v="2500000"/>
    <n v="965.45039226249435"/>
    <n v="50132500"/>
    <n v="19360.176716039801"/>
    <n v="30000"/>
    <n v="601590"/>
    <m/>
    <n v="50734090"/>
    <n v="2530000"/>
    <n v="19592.498836632276"/>
    <n v="977.03579696964425"/>
    <n v="20.053000000000001"/>
    <n v="0"/>
    <n v="50734090"/>
    <s v="Open "/>
  </r>
  <r>
    <n v="324"/>
    <n v="2025"/>
    <x v="4"/>
    <x v="3"/>
    <n v="8"/>
    <n v="2589.4650000000001"/>
    <x v="3"/>
    <x v="2"/>
    <x v="2"/>
    <x v="1"/>
    <s v="Collection"/>
    <s v="Gadarif"/>
    <x v="0"/>
    <s v="MT"/>
    <n v="5.33"/>
    <n v="5.33"/>
    <n v="2500000"/>
    <n v="2500000"/>
    <n v="965.45039226249435"/>
    <n v="13325000"/>
    <n v="5145.8505907590952"/>
    <n v="30000"/>
    <n v="159900"/>
    <m/>
    <n v="13484900"/>
    <n v="2530000"/>
    <n v="5207.6007978482039"/>
    <n v="977.03579696964425"/>
    <n v="5.33"/>
    <n v="0"/>
    <n v="13484900"/>
    <s v="Open "/>
  </r>
  <r>
    <n v="325"/>
    <n v="2025"/>
    <x v="4"/>
    <x v="3"/>
    <n v="8"/>
    <n v="2589.4650000000001"/>
    <x v="3"/>
    <x v="2"/>
    <x v="2"/>
    <x v="1"/>
    <s v="Collection"/>
    <s v="Gadarif"/>
    <x v="0"/>
    <s v="MT"/>
    <n v="8.9749999999999996"/>
    <n v="8.9749999999999996"/>
    <n v="2470000"/>
    <n v="2470000"/>
    <n v="953.86498755534444"/>
    <n v="22168250"/>
    <n v="8560.9382633092155"/>
    <n v="30000"/>
    <n v="269250"/>
    <m/>
    <n v="22437500"/>
    <n v="2500000"/>
    <n v="8664.9172705558867"/>
    <n v="965.45039226249435"/>
    <n v="8.9749999999999996"/>
    <n v="0"/>
    <n v="22437500"/>
    <s v="Open "/>
  </r>
  <r>
    <n v="326"/>
    <n v="2025"/>
    <x v="4"/>
    <x v="3"/>
    <n v="8"/>
    <n v="2589.4650000000001"/>
    <x v="3"/>
    <x v="2"/>
    <x v="2"/>
    <x v="1"/>
    <s v="Collection"/>
    <s v="Gadarif"/>
    <x v="0"/>
    <s v="MT"/>
    <n v="14.196"/>
    <n v="14.196"/>
    <n v="2480000"/>
    <n v="2480000"/>
    <n v="957.72678912439437"/>
    <n v="35206080"/>
    <n v="13595.889498409902"/>
    <n v="30000"/>
    <n v="425880"/>
    <m/>
    <n v="35631960"/>
    <n v="2510000"/>
    <n v="13760.355903632602"/>
    <n v="969.31219383154428"/>
    <n v="14.196"/>
    <n v="0"/>
    <n v="35631960"/>
    <s v="Open "/>
  </r>
  <r>
    <n v="327"/>
    <n v="2025"/>
    <x v="4"/>
    <x v="3"/>
    <n v="8"/>
    <n v="2589.4650000000001"/>
    <x v="3"/>
    <x v="2"/>
    <x v="2"/>
    <x v="1"/>
    <s v="Collection"/>
    <s v="Gadarif"/>
    <x v="0"/>
    <s v="MT"/>
    <n v="5.2140000000000004"/>
    <n v="5.2140000000000004"/>
    <n v="2480000"/>
    <n v="2480000"/>
    <n v="957.72678912439437"/>
    <n v="12930720.000000002"/>
    <n v="4993.5874784945927"/>
    <n v="30000"/>
    <n v="156420"/>
    <m/>
    <n v="13087140.000000002"/>
    <n v="2510000"/>
    <n v="5053.9937786376731"/>
    <n v="969.31219383154439"/>
    <n v="5.2140000000000004"/>
    <n v="0"/>
    <n v="13087140.000000002"/>
    <s v="Open "/>
  </r>
  <r>
    <n v="328"/>
    <n v="2025"/>
    <x v="4"/>
    <x v="3"/>
    <n v="8"/>
    <n v="2589.4650000000001"/>
    <x v="3"/>
    <x v="2"/>
    <x v="2"/>
    <x v="1"/>
    <s v="Collection"/>
    <s v="Gadarif"/>
    <x v="0"/>
    <s v="MT"/>
    <n v="7.149"/>
    <n v="7.149"/>
    <n v="2480000"/>
    <n v="2480000"/>
    <n v="957.72678912439437"/>
    <n v="17729520"/>
    <n v="6846.7888154502953"/>
    <n v="30000"/>
    <n v="214470"/>
    <m/>
    <n v="17943990"/>
    <n v="2510000"/>
    <n v="6929.6128737017098"/>
    <n v="969.31219383154428"/>
    <n v="7.149"/>
    <n v="0"/>
    <n v="17943990"/>
    <s v="Open "/>
  </r>
  <r>
    <n v="329"/>
    <n v="2025"/>
    <x v="4"/>
    <x v="3"/>
    <n v="8"/>
    <n v="2589.4650000000001"/>
    <x v="3"/>
    <x v="2"/>
    <x v="2"/>
    <x v="1"/>
    <s v="Collection"/>
    <s v="Gadarif"/>
    <x v="0"/>
    <s v="MT"/>
    <n v="7.056"/>
    <n v="7.056"/>
    <n v="2480000"/>
    <n v="2480000"/>
    <n v="957.72678912439437"/>
    <n v="17498880"/>
    <n v="6757.7202240617271"/>
    <n v="30000"/>
    <n v="211680"/>
    <m/>
    <n v="17710560"/>
    <n v="2510000"/>
    <n v="6839.4668396753768"/>
    <n v="969.31219383154428"/>
    <n v="7.056"/>
    <n v="0"/>
    <n v="17710560"/>
    <s v="Open "/>
  </r>
  <r>
    <n v="330"/>
    <n v="2025"/>
    <x v="4"/>
    <x v="3"/>
    <n v="8"/>
    <n v="2589.4650000000001"/>
    <x v="3"/>
    <x v="2"/>
    <x v="2"/>
    <x v="1"/>
    <s v="Collection"/>
    <s v="Gadarif"/>
    <x v="0"/>
    <s v="MT"/>
    <n v="4.3339999999999996"/>
    <n v="4.3339999999999996"/>
    <n v="2470000"/>
    <n v="2470000"/>
    <n v="953.86498755534444"/>
    <n v="10704980"/>
    <n v="4134.0508560648623"/>
    <n v="30000"/>
    <n v="130019.99999999999"/>
    <m/>
    <n v="10835000"/>
    <n v="2500000"/>
    <n v="4184.2620000656507"/>
    <n v="965.45039226249446"/>
    <n v="4.3339999999999996"/>
    <n v="0"/>
    <n v="10835000"/>
    <s v="Open "/>
  </r>
  <r>
    <n v="331"/>
    <n v="2025"/>
    <x v="4"/>
    <x v="3"/>
    <n v="8"/>
    <n v="2589.4650000000001"/>
    <x v="3"/>
    <x v="2"/>
    <x v="2"/>
    <x v="1"/>
    <s v="Collection"/>
    <s v="Gadarif"/>
    <x v="0"/>
    <s v="MT"/>
    <n v="14.484"/>
    <n v="14.484"/>
    <n v="2500000"/>
    <n v="2500000"/>
    <n v="965.45039226249435"/>
    <n v="36210000"/>
    <n v="13983.583481529968"/>
    <n v="30000"/>
    <n v="434520"/>
    <m/>
    <n v="36644520"/>
    <n v="2530000"/>
    <n v="14151.386483308328"/>
    <n v="977.03579696964425"/>
    <n v="14.484"/>
    <n v="0"/>
    <n v="36644520"/>
    <s v="Open "/>
  </r>
  <r>
    <n v="332"/>
    <n v="2025"/>
    <x v="4"/>
    <x v="3"/>
    <n v="8"/>
    <n v="2589.4650000000001"/>
    <x v="3"/>
    <x v="2"/>
    <x v="2"/>
    <x v="1"/>
    <s v="Collection"/>
    <s v="Gadarif"/>
    <x v="0"/>
    <s v="MT"/>
    <n v="14.504"/>
    <n v="14.504"/>
    <n v="2520000"/>
    <n v="2520000"/>
    <n v="973.17399540059432"/>
    <n v="36550080"/>
    <n v="14114.915629290219"/>
    <n v="30000"/>
    <n v="435120"/>
    <m/>
    <n v="36985200"/>
    <n v="2550000"/>
    <n v="14282.950339162722"/>
    <n v="984.75940010774423"/>
    <n v="14.504"/>
    <n v="0"/>
    <n v="36985200"/>
    <s v="Open "/>
  </r>
  <r>
    <n v="333"/>
    <n v="2025"/>
    <x v="4"/>
    <x v="3"/>
    <n v="8"/>
    <n v="2589.4650000000001"/>
    <x v="3"/>
    <x v="2"/>
    <x v="2"/>
    <x v="1"/>
    <s v="Collection"/>
    <s v="Gadarif"/>
    <x v="0"/>
    <s v="MT"/>
    <n v="4.5289999999999999"/>
    <n v="4.5289999999999999"/>
    <n v="2480000"/>
    <n v="2480000"/>
    <n v="957.72678912439437"/>
    <n v="11231920"/>
    <n v="4337.5446279443822"/>
    <n v="30000"/>
    <n v="135870"/>
    <m/>
    <n v="11367790"/>
    <n v="2510000"/>
    <n v="4390.0149258630645"/>
    <n v="969.31219383154439"/>
    <n v="4.5289999999999999"/>
    <n v="0"/>
    <n v="11367790"/>
    <s v="Open "/>
  </r>
  <r>
    <n v="334"/>
    <n v="2025"/>
    <x v="4"/>
    <x v="3"/>
    <n v="8"/>
    <n v="2589.4650000000001"/>
    <x v="3"/>
    <x v="2"/>
    <x v="2"/>
    <x v="1"/>
    <s v="Collection"/>
    <s v="Gadarif"/>
    <x v="0"/>
    <s v="MT"/>
    <n v="7.66"/>
    <n v="7.66"/>
    <n v="2470000"/>
    <n v="2470000"/>
    <n v="953.86498755534444"/>
    <n v="18920200"/>
    <n v="7306.6058046739381"/>
    <n v="30000"/>
    <n v="229800"/>
    <m/>
    <n v="19150000"/>
    <n v="2500000"/>
    <n v="7395.3500047307061"/>
    <n v="965.45039226249423"/>
    <n v="7.66"/>
    <n v="0"/>
    <n v="19150000"/>
    <s v="Open "/>
  </r>
  <r>
    <n v="335"/>
    <n v="2025"/>
    <x v="4"/>
    <x v="3"/>
    <n v="8"/>
    <n v="2589.4650000000001"/>
    <x v="3"/>
    <x v="2"/>
    <x v="2"/>
    <x v="1"/>
    <s v="Collection"/>
    <s v="Gadarif"/>
    <x v="0"/>
    <s v="MT"/>
    <n v="7.2590000000000003"/>
    <n v="7.2590000000000003"/>
    <n v="2480000"/>
    <n v="2480000"/>
    <n v="957.72678912439437"/>
    <n v="18002320"/>
    <n v="6952.1387622539787"/>
    <n v="30000"/>
    <n v="217770"/>
    <m/>
    <n v="18220090"/>
    <n v="2510000"/>
    <n v="7036.2372150231804"/>
    <n v="969.31219383154428"/>
    <n v="7.2590000000000003"/>
    <n v="0"/>
    <n v="18220090"/>
    <s v="Open "/>
  </r>
  <r>
    <n v="336"/>
    <n v="2025"/>
    <x v="4"/>
    <x v="3"/>
    <n v="9"/>
    <n v="2578.4459999999999"/>
    <x v="3"/>
    <x v="2"/>
    <x v="2"/>
    <x v="1"/>
    <s v="Collection"/>
    <s v="Gadarif"/>
    <x v="0"/>
    <s v="MT"/>
    <n v="7.3650000000000002"/>
    <n v="7.3650000000000002"/>
    <n v="2430000"/>
    <n v="2430000"/>
    <n v="942.42811367777335"/>
    <n v="17896950"/>
    <n v="6940.983057236801"/>
    <n v="30000"/>
    <n v="220950"/>
    <m/>
    <n v="18117900"/>
    <n v="2460000"/>
    <n v="7026.6742060915767"/>
    <n v="954.06302866144961"/>
    <n v="7.3650000000000002"/>
    <n v="0"/>
    <n v="18117900"/>
    <s v="Open "/>
  </r>
  <r>
    <n v="337"/>
    <n v="2025"/>
    <x v="4"/>
    <x v="3"/>
    <n v="9"/>
    <n v="2578.4459999999999"/>
    <x v="3"/>
    <x v="2"/>
    <x v="2"/>
    <x v="1"/>
    <s v="Collection"/>
    <s v="Gadarif"/>
    <x v="0"/>
    <s v="MT"/>
    <n v="7.3840000000000003"/>
    <n v="7.3840000000000003"/>
    <n v="2430000"/>
    <n v="2430000"/>
    <n v="942.42811367777335"/>
    <n v="17943120"/>
    <n v="6958.8891913966791"/>
    <n v="30000"/>
    <n v="221520"/>
    <m/>
    <n v="18164640"/>
    <n v="2460000"/>
    <n v="7044.8014036361437"/>
    <n v="954.06302866144949"/>
    <n v="7.3840000000000003"/>
    <n v="0"/>
    <n v="18164640"/>
    <s v="Open "/>
  </r>
  <r>
    <n v="338"/>
    <n v="2025"/>
    <x v="4"/>
    <x v="3"/>
    <n v="9"/>
    <n v="2578.4459999999999"/>
    <x v="3"/>
    <x v="2"/>
    <x v="2"/>
    <x v="1"/>
    <s v="Collection"/>
    <s v="Gadarif"/>
    <x v="0"/>
    <s v="MT"/>
    <n v="7.2720000000000002"/>
    <n v="7.2720000000000002"/>
    <n v="2420000"/>
    <n v="2420000"/>
    <n v="938.54980868321468"/>
    <n v="17598240"/>
    <n v="6825.1342087443372"/>
    <n v="30000"/>
    <n v="218160"/>
    <m/>
    <n v="17816400"/>
    <n v="2450000"/>
    <n v="6909.7433105056307"/>
    <n v="950.18472366689093"/>
    <n v="7.2720000000000002"/>
    <n v="0"/>
    <n v="17816400"/>
    <s v="Open "/>
  </r>
  <r>
    <n v="339"/>
    <n v="2025"/>
    <x v="4"/>
    <x v="3"/>
    <n v="9"/>
    <n v="2578.4459999999999"/>
    <x v="3"/>
    <x v="2"/>
    <x v="2"/>
    <x v="1"/>
    <s v="Collection"/>
    <s v="Gadarif"/>
    <x v="0"/>
    <s v="MT"/>
    <n v="7.0460000000000003"/>
    <n v="7.0460000000000003"/>
    <n v="2430000"/>
    <n v="2430000"/>
    <n v="942.42811367777335"/>
    <n v="17121780"/>
    <n v="6640.348488973591"/>
    <n v="30000"/>
    <n v="211380"/>
    <m/>
    <n v="17333160"/>
    <n v="2460000"/>
    <n v="6722.3280999485742"/>
    <n v="954.06302866144961"/>
    <n v="7.0460000000000003"/>
    <n v="0"/>
    <n v="17333160"/>
    <s v="Open "/>
  </r>
  <r>
    <n v="340"/>
    <n v="2025"/>
    <x v="4"/>
    <x v="3"/>
    <n v="9"/>
    <n v="2578.4459999999999"/>
    <x v="3"/>
    <x v="2"/>
    <x v="2"/>
    <x v="1"/>
    <s v="Collection"/>
    <s v="Gadarif"/>
    <x v="0"/>
    <s v="MT"/>
    <n v="7.0960000000000001"/>
    <n v="7.0960000000000001"/>
    <n v="2430000"/>
    <n v="2430000"/>
    <n v="942.42811367777335"/>
    <n v="17243280"/>
    <n v="6687.4698946574799"/>
    <n v="30000"/>
    <n v="212880"/>
    <m/>
    <n v="17456160"/>
    <n v="2460000"/>
    <n v="6770.0312513816461"/>
    <n v="954.06302866144961"/>
    <n v="7.0960000000000001"/>
    <n v="0"/>
    <n v="17456160"/>
    <s v="Open "/>
  </r>
  <r>
    <n v="341"/>
    <n v="2025"/>
    <x v="4"/>
    <x v="3"/>
    <n v="9"/>
    <n v="2578.4459999999999"/>
    <x v="3"/>
    <x v="2"/>
    <x v="2"/>
    <x v="1"/>
    <s v="Collection"/>
    <s v="Gadarif"/>
    <x v="0"/>
    <s v="MT"/>
    <n v="13.124000000000001"/>
    <n v="13.124000000000001"/>
    <n v="2420000"/>
    <n v="2420000"/>
    <n v="938.54980868321468"/>
    <n v="31760080"/>
    <n v="12317.527689158511"/>
    <n v="30000"/>
    <n v="393720"/>
    <m/>
    <n v="32153800"/>
    <n v="2450000"/>
    <n v="12470.224313404276"/>
    <n v="950.18472366689093"/>
    <n v="13.124000000000001"/>
    <n v="0"/>
    <n v="32153800"/>
    <s v="Open "/>
  </r>
  <r>
    <n v="342"/>
    <n v="2025"/>
    <x v="4"/>
    <x v="3"/>
    <n v="9"/>
    <n v="2578.4459999999999"/>
    <x v="3"/>
    <x v="2"/>
    <x v="2"/>
    <x v="1"/>
    <s v="Collection"/>
    <s v="Gadarif"/>
    <x v="0"/>
    <s v="MT"/>
    <n v="7.7489999999999997"/>
    <n v="7.7489999999999997"/>
    <n v="2430000"/>
    <n v="2430000"/>
    <n v="942.42811367777335"/>
    <n v="18830070"/>
    <n v="7302.8754528890659"/>
    <n v="30000"/>
    <n v="232470"/>
    <m/>
    <n v="19062540"/>
    <n v="2460000"/>
    <n v="7393.0344090975732"/>
    <n v="954.06302866144972"/>
    <n v="7.7489999999999997"/>
    <n v="0"/>
    <n v="19062540"/>
    <s v="Open "/>
  </r>
  <r>
    <n v="343"/>
    <n v="2025"/>
    <x v="4"/>
    <x v="3"/>
    <n v="9"/>
    <n v="2578.4459999999999"/>
    <x v="3"/>
    <x v="2"/>
    <x v="2"/>
    <x v="1"/>
    <s v="Collection"/>
    <s v="Gadarif"/>
    <x v="0"/>
    <s v="MT"/>
    <n v="4.7089999999999996"/>
    <n v="4.7089999999999996"/>
    <n v="2430000"/>
    <n v="2430000"/>
    <n v="942.42811367777335"/>
    <n v="11442870"/>
    <n v="4437.8939873086347"/>
    <n v="30000"/>
    <n v="141270"/>
    <m/>
    <n v="11584140"/>
    <n v="2460000"/>
    <n v="4492.6828019667664"/>
    <n v="954.06302866144972"/>
    <n v="4.7089999999999996"/>
    <n v="0"/>
    <n v="11584140"/>
    <s v="Open "/>
  </r>
  <r>
    <n v="344"/>
    <n v="2025"/>
    <x v="4"/>
    <x v="3"/>
    <n v="9"/>
    <n v="2578.4459999999999"/>
    <x v="3"/>
    <x v="2"/>
    <x v="2"/>
    <x v="1"/>
    <s v="Collection"/>
    <s v="Gadarif"/>
    <x v="0"/>
    <s v="MT"/>
    <n v="14.19"/>
    <n v="14.19"/>
    <n v="2430000"/>
    <n v="2430000"/>
    <n v="942.42811367777335"/>
    <n v="34481700"/>
    <n v="13373.054933087604"/>
    <n v="30000"/>
    <n v="425700"/>
    <m/>
    <n v="34907400"/>
    <n v="2460000"/>
    <n v="13538.15437670597"/>
    <n v="954.06302866144961"/>
    <n v="14.19"/>
    <n v="0"/>
    <n v="34907400"/>
    <s v="Open "/>
  </r>
  <r>
    <n v="345"/>
    <n v="2025"/>
    <x v="4"/>
    <x v="3"/>
    <n v="9"/>
    <n v="2578.4459999999999"/>
    <x v="3"/>
    <x v="2"/>
    <x v="2"/>
    <x v="1"/>
    <s v="Collection"/>
    <s v="Gadarif"/>
    <x v="0"/>
    <s v="MT"/>
    <n v="31.286000000000001"/>
    <n v="31.286000000000001"/>
    <n v="2430000"/>
    <n v="2430000"/>
    <n v="942.42811367777335"/>
    <n v="76024980"/>
    <n v="29484.805964522817"/>
    <n v="30000"/>
    <n v="938580"/>
    <m/>
    <n v="76963560"/>
    <n v="2460000"/>
    <n v="29848.815914702111"/>
    <n v="954.06302866144949"/>
    <n v="31.286000000000001"/>
    <n v="0"/>
    <n v="76963560"/>
    <s v="Open "/>
  </r>
  <r>
    <n v="346"/>
    <n v="2025"/>
    <x v="4"/>
    <x v="3"/>
    <n v="9"/>
    <n v="2578.4459999999999"/>
    <x v="3"/>
    <x v="2"/>
    <x v="2"/>
    <x v="1"/>
    <s v="Collection"/>
    <s v="Gadarif"/>
    <x v="0"/>
    <s v="MT"/>
    <n v="13.262"/>
    <n v="13.262"/>
    <n v="2420000"/>
    <n v="2420000"/>
    <n v="938.54980868321468"/>
    <n v="32094040"/>
    <n v="12447.047562756794"/>
    <n v="30000"/>
    <n v="397860"/>
    <m/>
    <n v="32491900"/>
    <n v="2450000"/>
    <n v="12601.349805270307"/>
    <n v="950.18472366689082"/>
    <n v="13.262"/>
    <n v="0"/>
    <n v="32491900"/>
    <s v="Open "/>
  </r>
  <r>
    <n v="347"/>
    <n v="2025"/>
    <x v="4"/>
    <x v="3"/>
    <n v="9"/>
    <n v="2578.4459999999999"/>
    <x v="3"/>
    <x v="2"/>
    <x v="2"/>
    <x v="1"/>
    <s v="Collection"/>
    <s v="Gadarif"/>
    <x v="0"/>
    <s v="MT"/>
    <n v="7.6440000000000001"/>
    <n v="7.6440000000000001"/>
    <n v="2430000"/>
    <n v="2430000"/>
    <n v="942.42811367777335"/>
    <n v="18574920"/>
    <n v="7203.9205009528996"/>
    <n v="30000"/>
    <n v="229320"/>
    <m/>
    <n v="18804240"/>
    <n v="2460000"/>
    <n v="7292.8577910881204"/>
    <n v="954.06302866144949"/>
    <n v="7.6440000000000001"/>
    <n v="0"/>
    <n v="18804240"/>
    <s v="Open "/>
  </r>
  <r>
    <n v="348"/>
    <n v="2025"/>
    <x v="4"/>
    <x v="3"/>
    <n v="9"/>
    <n v="2578.4459999999999"/>
    <x v="3"/>
    <x v="2"/>
    <x v="2"/>
    <x v="1"/>
    <s v="Collection"/>
    <s v="Gadarif"/>
    <x v="0"/>
    <s v="MT"/>
    <n v="5.8520000000000003"/>
    <n v="5.8520000000000003"/>
    <n v="2420000"/>
    <n v="2420000"/>
    <n v="938.54980868321468"/>
    <n v="14161840"/>
    <n v="5492.3934804141727"/>
    <n v="30000"/>
    <n v="175560"/>
    <m/>
    <n v="14337400"/>
    <n v="2450000"/>
    <n v="5560.4810028986458"/>
    <n v="950.18472366689093"/>
    <n v="5.8520000000000003"/>
    <n v="0"/>
    <n v="14337400"/>
    <s v="Open "/>
  </r>
  <r>
    <n v="349"/>
    <n v="2025"/>
    <x v="4"/>
    <x v="3"/>
    <n v="9"/>
    <n v="2578.4459999999999"/>
    <x v="3"/>
    <x v="2"/>
    <x v="2"/>
    <x v="1"/>
    <s v="Collection"/>
    <s v="Gadarif"/>
    <x v="0"/>
    <s v="MT"/>
    <n v="15.29"/>
    <n v="15.29"/>
    <n v="2430000"/>
    <n v="2430000"/>
    <n v="942.42811367777335"/>
    <n v="37154700"/>
    <n v="14409.725858133153"/>
    <n v="30000"/>
    <n v="458700"/>
    <m/>
    <n v="37613400"/>
    <n v="2460000"/>
    <n v="14587.623708233565"/>
    <n v="954.06302866144972"/>
    <n v="15.29"/>
    <n v="0"/>
    <n v="37613400"/>
    <s v="Open "/>
  </r>
  <r>
    <n v="350"/>
    <n v="2025"/>
    <x v="4"/>
    <x v="3"/>
    <n v="10"/>
    <n v="2578.4459999999999"/>
    <x v="3"/>
    <x v="2"/>
    <x v="2"/>
    <x v="1"/>
    <s v="Collection"/>
    <s v="Gadarif"/>
    <x v="0"/>
    <s v="MT"/>
    <n v="15.458"/>
    <n v="15.458"/>
    <n v="2430000"/>
    <n v="2430000"/>
    <n v="942.42811367777335"/>
    <n v="37562940"/>
    <n v="14568.053781231021"/>
    <n v="30000"/>
    <n v="463740"/>
    <m/>
    <n v="38026680"/>
    <n v="2460000"/>
    <n v="14747.906297048688"/>
    <n v="954.06302866144961"/>
    <n v="15.458"/>
    <n v="0"/>
    <n v="38026680"/>
    <s v="Open "/>
  </r>
  <r>
    <n v="351"/>
    <n v="2025"/>
    <x v="4"/>
    <x v="3"/>
    <n v="10"/>
    <n v="2578.4459999999999"/>
    <x v="3"/>
    <x v="2"/>
    <x v="2"/>
    <x v="1"/>
    <s v="Collection"/>
    <s v="Gadarif"/>
    <x v="0"/>
    <s v="MT"/>
    <n v="12.249000000000001"/>
    <n v="12.249000000000001"/>
    <n v="2420000"/>
    <n v="2420000"/>
    <n v="938.54980868321468"/>
    <n v="29642580"/>
    <n v="11496.296606560698"/>
    <n v="30000"/>
    <n v="367470"/>
    <m/>
    <n v="30010050"/>
    <n v="2450000"/>
    <n v="11638.812680195746"/>
    <n v="950.18472366689082"/>
    <n v="12.249000000000001"/>
    <n v="0"/>
    <n v="30010050"/>
    <s v="Open "/>
  </r>
  <r>
    <n v="352"/>
    <n v="2025"/>
    <x v="4"/>
    <x v="3"/>
    <n v="10"/>
    <n v="2578.4459999999999"/>
    <x v="3"/>
    <x v="2"/>
    <x v="2"/>
    <x v="1"/>
    <s v="Collection"/>
    <s v="Gadarif"/>
    <x v="0"/>
    <s v="MT"/>
    <n v="7.484"/>
    <n v="7.484"/>
    <n v="2420000"/>
    <n v="2420000"/>
    <n v="938.54980868321468"/>
    <n v="18111280"/>
    <n v="7024.1067681851782"/>
    <n v="30000"/>
    <n v="224520"/>
    <m/>
    <n v="18335800"/>
    <n v="2450000"/>
    <n v="7111.1824719230108"/>
    <n v="950.18472366689082"/>
    <n v="7.484"/>
    <n v="0"/>
    <n v="18335800"/>
    <s v="Open "/>
  </r>
  <r>
    <n v="353"/>
    <n v="2025"/>
    <x v="4"/>
    <x v="3"/>
    <n v="10"/>
    <n v="2578.4459999999999"/>
    <x v="3"/>
    <x v="2"/>
    <x v="2"/>
    <x v="1"/>
    <s v="Collection"/>
    <s v="Gadarif"/>
    <x v="0"/>
    <s v="MT"/>
    <n v="7.468"/>
    <n v="7.468"/>
    <n v="2420000"/>
    <n v="2420000"/>
    <n v="938.54980868321468"/>
    <n v="18072560"/>
    <n v="7009.0899712462469"/>
    <n v="30000"/>
    <n v="224040"/>
    <m/>
    <n v="18296600"/>
    <n v="2450000"/>
    <n v="7095.9795163443414"/>
    <n v="950.18472366689093"/>
    <n v="7.468"/>
    <n v="0"/>
    <n v="18296600"/>
    <s v="Open "/>
  </r>
  <r>
    <n v="354"/>
    <n v="2025"/>
    <x v="4"/>
    <x v="3"/>
    <n v="10"/>
    <n v="2578.4459999999999"/>
    <x v="3"/>
    <x v="2"/>
    <x v="2"/>
    <x v="1"/>
    <s v="Collection"/>
    <s v="Gadarif"/>
    <x v="0"/>
    <s v="MT"/>
    <n v="33.735999999999997"/>
    <n v="33.735999999999997"/>
    <n v="2420000"/>
    <n v="2420000"/>
    <n v="938.54980868321468"/>
    <n v="81641120"/>
    <n v="31662.916345736929"/>
    <n v="30000"/>
    <n v="1012079.9999999999"/>
    <m/>
    <n v="82653200"/>
    <n v="2450000"/>
    <n v="32055.431837626231"/>
    <n v="950.18472366689093"/>
    <n v="33.735999999999997"/>
    <n v="0"/>
    <n v="82653200"/>
    <s v="Open "/>
  </r>
  <r>
    <n v="355"/>
    <n v="2025"/>
    <x v="4"/>
    <x v="3"/>
    <n v="10"/>
    <n v="2578.4459999999999"/>
    <x v="3"/>
    <x v="2"/>
    <x v="2"/>
    <x v="1"/>
    <s v="Collection"/>
    <s v="Gadarif"/>
    <x v="0"/>
    <s v="MT"/>
    <n v="6.9359999999999999"/>
    <n v="6.9359999999999999"/>
    <n v="2420000"/>
    <n v="2420000"/>
    <n v="938.54980868321468"/>
    <n v="16785120"/>
    <n v="6509.7814730267773"/>
    <n v="30000"/>
    <n v="208080"/>
    <m/>
    <n v="16993200"/>
    <n v="2450000"/>
    <n v="6590.4812433535553"/>
    <n v="950.18472366689093"/>
    <n v="6.9359999999999999"/>
    <n v="0"/>
    <n v="16993200"/>
    <s v="Open "/>
  </r>
  <r>
    <n v="356"/>
    <n v="2025"/>
    <x v="4"/>
    <x v="3"/>
    <n v="10"/>
    <n v="2578.4459999999999"/>
    <x v="3"/>
    <x v="2"/>
    <x v="2"/>
    <x v="1"/>
    <s v="Collection"/>
    <s v="Gadarif"/>
    <x v="0"/>
    <s v="MT"/>
    <n v="7.1580000000000004"/>
    <n v="7.1580000000000004"/>
    <n v="2430000"/>
    <n v="2430000"/>
    <n v="942.42811367777335"/>
    <n v="17393940"/>
    <n v="6745.9004377055016"/>
    <n v="30000"/>
    <n v="214740"/>
    <m/>
    <n v="17608680"/>
    <n v="2460000"/>
    <n v="6829.1831591586561"/>
    <n v="954.06302866144949"/>
    <n v="7.1580000000000004"/>
    <n v="0"/>
    <n v="17608680"/>
    <s v="Open "/>
  </r>
  <r>
    <n v="357"/>
    <n v="2025"/>
    <x v="4"/>
    <x v="3"/>
    <n v="10"/>
    <n v="2578.4459999999999"/>
    <x v="3"/>
    <x v="2"/>
    <x v="2"/>
    <x v="1"/>
    <s v="Collection"/>
    <s v="Gadarif"/>
    <x v="0"/>
    <s v="MT"/>
    <n v="3.7109999999999999"/>
    <n v="3.7109999999999999"/>
    <n v="2430000"/>
    <n v="2430000"/>
    <n v="942.42811367777335"/>
    <n v="9017730"/>
    <n v="3497.3507298582167"/>
    <n v="30000"/>
    <n v="111330"/>
    <m/>
    <n v="9129060"/>
    <n v="2460000"/>
    <n v="3540.5278993626393"/>
    <n v="954.06302866144961"/>
    <n v="3.7109999999999999"/>
    <n v="0"/>
    <n v="9129060"/>
    <s v="Open "/>
  </r>
  <r>
    <n v="358"/>
    <n v="2025"/>
    <x v="4"/>
    <x v="3"/>
    <n v="11"/>
    <n v="2578.4459999999999"/>
    <x v="3"/>
    <x v="2"/>
    <x v="2"/>
    <x v="1"/>
    <s v="Collection"/>
    <s v="Gadarif"/>
    <x v="0"/>
    <s v="MT"/>
    <n v="5.3680000000000003"/>
    <n v="5.3680000000000003"/>
    <n v="2370000"/>
    <n v="2370000"/>
    <n v="919.15828371042096"/>
    <n v="12722160"/>
    <n v="4934.0416669575397"/>
    <n v="30000"/>
    <n v="161040"/>
    <m/>
    <n v="12883200"/>
    <n v="2400000"/>
    <n v="4996.4978905899134"/>
    <n v="930.7931986940971"/>
    <n v="5.3680000000000003"/>
    <n v="0"/>
    <n v="12883200"/>
    <s v="Open "/>
  </r>
  <r>
    <n v="359"/>
    <n v="2025"/>
    <x v="4"/>
    <x v="3"/>
    <n v="11"/>
    <n v="2578.4459999999999"/>
    <x v="3"/>
    <x v="2"/>
    <x v="2"/>
    <x v="1"/>
    <s v="Collection"/>
    <s v="Gadarif"/>
    <x v="0"/>
    <s v="MT"/>
    <n v="6.3959999999999999"/>
    <n v="6.3959999999999999"/>
    <n v="2370000"/>
    <n v="2370000"/>
    <n v="919.15828371042096"/>
    <n v="15158520"/>
    <n v="5878.9363826118524"/>
    <n v="30000"/>
    <n v="191880"/>
    <m/>
    <n v="15350400"/>
    <n v="2400000"/>
    <n v="5953.3532988474453"/>
    <n v="930.79319869409721"/>
    <n v="6.3959999999999999"/>
    <n v="0"/>
    <n v="15350400"/>
    <s v="Open "/>
  </r>
  <r>
    <n v="360"/>
    <n v="2025"/>
    <x v="4"/>
    <x v="3"/>
    <n v="11"/>
    <n v="2578.4459999999999"/>
    <x v="3"/>
    <x v="2"/>
    <x v="2"/>
    <x v="1"/>
    <s v="Collection"/>
    <s v="Gadarif"/>
    <x v="0"/>
    <s v="MT"/>
    <n v="6.7439999999999998"/>
    <n v="6.7439999999999998"/>
    <n v="2370000"/>
    <n v="2370000"/>
    <n v="919.15828371042096"/>
    <n v="15983280"/>
    <n v="6198.8034653430786"/>
    <n v="30000"/>
    <n v="202320"/>
    <m/>
    <n v="16185600"/>
    <n v="2400000"/>
    <n v="6277.2693319929913"/>
    <n v="930.79319869409721"/>
    <n v="6.7439999999999998"/>
    <n v="0"/>
    <n v="16185600"/>
    <s v="Open "/>
  </r>
  <r>
    <n v="361"/>
    <n v="2025"/>
    <x v="4"/>
    <x v="3"/>
    <n v="11"/>
    <n v="2578.4459999999999"/>
    <x v="3"/>
    <x v="2"/>
    <x v="2"/>
    <x v="1"/>
    <s v="Collection"/>
    <s v="Gadarif"/>
    <x v="0"/>
    <s v="MT"/>
    <n v="16.100999999999999"/>
    <n v="16.100999999999999"/>
    <n v="2380000"/>
    <n v="2380000"/>
    <n v="923.03658870497975"/>
    <n v="38320380"/>
    <n v="14861.812114738877"/>
    <n v="30000"/>
    <n v="483030"/>
    <m/>
    <n v="38803410"/>
    <n v="2410000"/>
    <n v="15049.145880891048"/>
    <n v="934.67150368865589"/>
    <n v="16.100999999999999"/>
    <n v="0"/>
    <n v="38803410"/>
    <s v="Open "/>
  </r>
  <r>
    <n v="362"/>
    <n v="2025"/>
    <x v="4"/>
    <x v="3"/>
    <n v="11"/>
    <n v="2578.4459999999999"/>
    <x v="3"/>
    <x v="2"/>
    <x v="2"/>
    <x v="1"/>
    <s v="Collection"/>
    <s v="Gadarif"/>
    <x v="0"/>
    <s v="MT"/>
    <n v="15.37"/>
    <n v="15.37"/>
    <n v="2380000"/>
    <n v="2380000"/>
    <n v="923.03658870497975"/>
    <n v="36580600"/>
    <n v="14187.072368395538"/>
    <n v="30000"/>
    <n v="461100"/>
    <m/>
    <n v="37041700"/>
    <n v="2410000"/>
    <n v="14365.901011694641"/>
    <n v="934.67150368865589"/>
    <n v="15.37"/>
    <n v="0"/>
    <n v="37041700"/>
    <s v="Open "/>
  </r>
  <r>
    <n v="363"/>
    <n v="2025"/>
    <x v="4"/>
    <x v="3"/>
    <n v="11"/>
    <n v="2578.4459999999999"/>
    <x v="3"/>
    <x v="2"/>
    <x v="2"/>
    <x v="1"/>
    <s v="Collection"/>
    <s v="Gadarif"/>
    <x v="0"/>
    <s v="MT"/>
    <n v="15.757999999999999"/>
    <n v="15.757999999999999"/>
    <n v="2370000"/>
    <n v="2370000"/>
    <n v="919.15828371042096"/>
    <n v="37346460"/>
    <n v="14484.096234708813"/>
    <n v="30000"/>
    <n v="472740"/>
    <m/>
    <n v="37819200"/>
    <n v="2400000"/>
    <n v="14667.439225021582"/>
    <n v="930.79319869409721"/>
    <n v="15.757999999999999"/>
    <n v="0"/>
    <n v="37819200"/>
    <s v="Open "/>
  </r>
  <r>
    <n v="364"/>
    <n v="2025"/>
    <x v="4"/>
    <x v="3"/>
    <n v="11"/>
    <n v="2578.4459999999999"/>
    <x v="3"/>
    <x v="2"/>
    <x v="2"/>
    <x v="1"/>
    <s v="Collection"/>
    <s v="Gadarif"/>
    <x v="0"/>
    <s v="MT"/>
    <n v="7.6740000000000004"/>
    <n v="7.6740000000000004"/>
    <n v="2380000"/>
    <n v="2380000"/>
    <n v="923.03658870497975"/>
    <n v="18264120"/>
    <n v="7083.3827817220154"/>
    <n v="30000"/>
    <n v="230220"/>
    <m/>
    <n v="18494340"/>
    <n v="2410000"/>
    <n v="7172.6691193067454"/>
    <n v="934.67150368865589"/>
    <n v="7.6740000000000004"/>
    <n v="0"/>
    <n v="18494340"/>
    <s v="Open "/>
  </r>
  <r>
    <n v="365"/>
    <n v="2025"/>
    <x v="4"/>
    <x v="3"/>
    <n v="11"/>
    <n v="2578.4459999999999"/>
    <x v="3"/>
    <x v="2"/>
    <x v="2"/>
    <x v="1"/>
    <s v="Collection"/>
    <s v="Gadarif"/>
    <x v="0"/>
    <s v="MT"/>
    <n v="32.048000000000002"/>
    <n v="32.048000000000002"/>
    <n v="2405000"/>
    <n v="2405000"/>
    <n v="932.73235119137655"/>
    <n v="77075440"/>
    <n v="29892.206390981239"/>
    <n v="30000"/>
    <n v="961440"/>
    <m/>
    <n v="78036880"/>
    <n v="2435000"/>
    <n v="30265.082146378092"/>
    <n v="944.36726617505269"/>
    <n v="32.048000000000002"/>
    <n v="0"/>
    <n v="78036880"/>
    <s v="Open "/>
  </r>
  <r>
    <n v="366"/>
    <n v="2025"/>
    <x v="4"/>
    <x v="2"/>
    <n v="6"/>
    <n v="2589.4650000000001"/>
    <x v="4"/>
    <x v="3"/>
    <x v="3"/>
    <x v="1"/>
    <s v="Collection"/>
    <s v="Gadarif"/>
    <x v="0"/>
    <s v="Ardab"/>
    <n v="930"/>
    <n v="185.74518"/>
    <n v="185690"/>
    <n v="929723.72149845283"/>
    <n v="359.0408526465709"/>
    <n v="172691700"/>
    <n v="66690.107802190789"/>
    <n v="3000"/>
    <n v="2790000"/>
    <n v="3277320"/>
    <n v="178759020"/>
    <n v="962388.47220692341"/>
    <n v="69033.186391783631"/>
    <n v="371.65533120043079"/>
    <n v="185.74518"/>
    <n v="0"/>
    <n v="178759020"/>
    <s v="Open "/>
  </r>
  <r>
    <n v="367"/>
    <n v="2025"/>
    <x v="4"/>
    <x v="2"/>
    <n v="6"/>
    <n v="2589.4650000000001"/>
    <x v="4"/>
    <x v="3"/>
    <x v="3"/>
    <x v="1"/>
    <s v="Collection"/>
    <s v="Gadarif"/>
    <x v="0"/>
    <s v="Ardab"/>
    <n v="1676"/>
    <n v="334.74077600000004"/>
    <n v="174895"/>
    <n v="875674.67430379626"/>
    <n v="338.16818312037282"/>
    <n v="293124020"/>
    <n v="113198.68003622371"/>
    <n v="3000"/>
    <n v="5028000"/>
    <n v="5906224"/>
    <n v="304058244"/>
    <n v="908339.42501226673"/>
    <n v="117421.26037617808"/>
    <n v="350.78266167423254"/>
    <n v="334.74077600000004"/>
    <n v="0"/>
    <n v="304058244"/>
    <s v="Open "/>
  </r>
  <r>
    <n v="368"/>
    <n v="2025"/>
    <x v="4"/>
    <x v="2"/>
    <n v="6"/>
    <n v="2589.4650000000001"/>
    <x v="4"/>
    <x v="3"/>
    <x v="3"/>
    <x v="1"/>
    <s v="Collection"/>
    <s v="Gadarif"/>
    <x v="0"/>
    <s v="Ardab"/>
    <n v="138"/>
    <n v="27.562187999999999"/>
    <n v="176000"/>
    <n v="881207.25393789494"/>
    <n v="340.30475559155843"/>
    <n v="24288000"/>
    <n v="9379.5436509085848"/>
    <n v="2000"/>
    <n v="276000"/>
    <m/>
    <n v="24564000"/>
    <n v="891220.97273264371"/>
    <n v="9486.1293742143644"/>
    <n v="344.17185508691705"/>
    <n v="27.562187999999999"/>
    <n v="0"/>
    <n v="24564000"/>
    <s v="Open "/>
  </r>
  <r>
    <n v="369"/>
    <n v="2025"/>
    <x v="4"/>
    <x v="2"/>
    <n v="7"/>
    <n v="2589.4650000000001"/>
    <x v="4"/>
    <x v="3"/>
    <x v="3"/>
    <x v="1"/>
    <s v="Collection"/>
    <s v="Gadarif"/>
    <x v="0"/>
    <s v="Ardab"/>
    <n v="144"/>
    <n v="28.760544000000003"/>
    <n v="186000"/>
    <n v="931275.84791163891"/>
    <n v="359.64025306835151"/>
    <n v="26784000"/>
    <n v="10343.44932254346"/>
    <n v="3000"/>
    <n v="432000"/>
    <n v="507000"/>
    <n v="27723000"/>
    <n v="963924.74356535112"/>
    <n v="10706.072489877251"/>
    <n v="372.24860871467695"/>
    <n v="28.760544000000003"/>
    <n v="0"/>
    <n v="27723000"/>
    <s v="Open "/>
  </r>
  <r>
    <n v="370"/>
    <n v="2025"/>
    <x v="4"/>
    <x v="2"/>
    <n v="7"/>
    <n v="2589.4650000000001"/>
    <x v="4"/>
    <x v="3"/>
    <x v="3"/>
    <x v="1"/>
    <s v="Collection"/>
    <s v="Gadarif"/>
    <x v="0"/>
    <s v="Ardab"/>
    <n v="199"/>
    <n v="39.745474000000002"/>
    <n v="172733"/>
    <n v="864849.84428667265"/>
    <n v="333.98784856589009"/>
    <n v="34373867"/>
    <n v="13274.505351491522"/>
    <n v="3000"/>
    <n v="597000"/>
    <n v="701276"/>
    <n v="35672143"/>
    <n v="897514.59499514336"/>
    <n v="13775.873780877517"/>
    <n v="346.60232711974993"/>
    <n v="39.745474000000002"/>
    <n v="0"/>
    <n v="35672143"/>
    <s v="Open "/>
  </r>
  <r>
    <n v="371"/>
    <n v="2025"/>
    <x v="4"/>
    <x v="3"/>
    <n v="8"/>
    <n v="2589.4650000000001"/>
    <x v="4"/>
    <x v="3"/>
    <x v="3"/>
    <x v="1"/>
    <s v="Collection"/>
    <s v="Gadarif"/>
    <x v="0"/>
    <s v="Ardab"/>
    <n v="1863.5"/>
    <n v="372.18940100000003"/>
    <n v="173713"/>
    <n v="869756.56649609969"/>
    <n v="335.88272731861588"/>
    <n v="323714175.5"/>
    <n v="125011.99108696199"/>
    <n v="3000"/>
    <n v="5590500"/>
    <n v="6566974"/>
    <n v="335871649.5"/>
    <n v="902421.31720457016"/>
    <n v="129706.96630385041"/>
    <n v="348.49720587247566"/>
    <n v="372.18940100000003"/>
    <n v="0"/>
    <n v="335871649.5"/>
    <s v="Open "/>
  </r>
  <r>
    <n v="372"/>
    <n v="2025"/>
    <x v="4"/>
    <x v="3"/>
    <n v="8"/>
    <n v="2589.4650000000001"/>
    <x v="4"/>
    <x v="3"/>
    <x v="3"/>
    <x v="1"/>
    <s v="Collection"/>
    <s v="Gadarif"/>
    <x v="0"/>
    <s v="Ardab"/>
    <n v="2278"/>
    <n v="454.97582799999998"/>
    <n v="186000"/>
    <n v="931275.84791163891"/>
    <n v="359.64025306835151"/>
    <n v="423708000"/>
    <n v="163627.62192190276"/>
    <n v="3000"/>
    <n v="6834000"/>
    <n v="8027672"/>
    <n v="438569672"/>
    <n v="963940.59862010961"/>
    <n v="169366.9047467334"/>
    <n v="372.25473162221141"/>
    <n v="454.97582799999998"/>
    <n v="0"/>
    <n v="438569672"/>
    <s v="Open "/>
  </r>
  <r>
    <n v="373"/>
    <n v="2025"/>
    <x v="4"/>
    <x v="3"/>
    <n v="9"/>
    <n v="2578.4459999999999"/>
    <x v="4"/>
    <x v="3"/>
    <x v="3"/>
    <x v="1"/>
    <s v="Collection"/>
    <s v="Gadarif"/>
    <x v="0"/>
    <s v="Ardab"/>
    <n v="1394"/>
    <n v="278.41804400000001"/>
    <n v="185972"/>
    <n v="931135.65584851243"/>
    <n v="361.12280646890122"/>
    <n v="259244968"/>
    <n v="100543.10542086203"/>
    <n v="3000"/>
    <n v="4182000"/>
    <n v="4912456"/>
    <n v="268339424"/>
    <n v="963800.40655698301"/>
    <n v="104070.2128336215"/>
    <n v="373.79119305076898"/>
    <n v="278.41804400000001"/>
    <n v="0"/>
    <n v="268339424"/>
    <s v="Open "/>
  </r>
  <r>
    <n v="381"/>
    <n v="2025"/>
    <x v="4"/>
    <x v="3"/>
    <n v="9"/>
    <n v="2578.4459999999999"/>
    <x v="4"/>
    <x v="3"/>
    <x v="3"/>
    <x v="1"/>
    <s v="Collection"/>
    <s v="Gadarif"/>
    <x v="0"/>
    <s v="Ardab"/>
    <n v="2343.5"/>
    <n v="468.05788100000001"/>
    <n v="174839"/>
    <n v="875394.29017754318"/>
    <n v="339.50460478037672"/>
    <n v="409735196.5"/>
    <n v="158907.80590324561"/>
    <n v="3000"/>
    <n v="7030500"/>
    <n v="8258494"/>
    <n v="425024190.5"/>
    <n v="908059.04088601377"/>
    <n v="164837.34408244345"/>
    <n v="352.17299136224449"/>
    <n v="468.05788100000001"/>
    <n v="0"/>
    <n v="425024190.5"/>
    <s v="Open "/>
  </r>
  <r>
    <n v="383"/>
    <n v="2025"/>
    <x v="4"/>
    <x v="3"/>
    <n v="10"/>
    <n v="2578.4459999999999"/>
    <x v="4"/>
    <x v="3"/>
    <x v="3"/>
    <x v="1"/>
    <s v="Collection"/>
    <s v="Gadarif"/>
    <x v="0"/>
    <s v="Ardab"/>
    <n v="1000"/>
    <n v="199.726"/>
    <n v="176000"/>
    <n v="881207.25393789494"/>
    <n v="341.75904941887285"/>
    <n v="176000000"/>
    <n v="68258.167904233793"/>
    <n v="2000"/>
    <n v="2000000"/>
    <m/>
    <n v="178000000"/>
    <n v="891220.97273264371"/>
    <n v="69033.828903145535"/>
    <n v="345.64267498045092"/>
    <n v="199.726"/>
    <n v="0"/>
    <n v="178000000"/>
    <s v="Open "/>
  </r>
  <r>
    <n v="384"/>
    <n v="2025"/>
    <x v="4"/>
    <x v="3"/>
    <n v="10"/>
    <n v="2578.4459999999999"/>
    <x v="4"/>
    <x v="3"/>
    <x v="3"/>
    <x v="1"/>
    <s v="Collection"/>
    <s v="Gadarif"/>
    <x v="0"/>
    <s v="Ardab"/>
    <n v="671.5"/>
    <n v="134.11600899999999"/>
    <n v="178000"/>
    <n v="891220.97273264371"/>
    <n v="345.64267498045092"/>
    <n v="119527000"/>
    <n v="46356.216108462228"/>
    <n v="2000"/>
    <n v="1343000"/>
    <m/>
    <n v="120870000"/>
    <n v="901234.6915273926"/>
    <n v="46877.072469231469"/>
    <n v="349.52630054202905"/>
    <n v="134.11600899999999"/>
    <n v="0"/>
    <n v="120870000"/>
    <s v="Open "/>
  </r>
  <r>
    <n v="385"/>
    <n v="2025"/>
    <x v="4"/>
    <x v="3"/>
    <n v="10"/>
    <n v="2578.4459999999999"/>
    <x v="4"/>
    <x v="3"/>
    <x v="3"/>
    <x v="1"/>
    <s v="Collection"/>
    <s v="Gadarif"/>
    <x v="0"/>
    <s v="Ardab"/>
    <n v="1863.5"/>
    <n v="372.18940100000003"/>
    <n v="185631"/>
    <n v="929428.31679400778"/>
    <n v="360.46064831065218"/>
    <n v="345923368.5"/>
    <n v="134159.63277881331"/>
    <n v="3000"/>
    <n v="5590500"/>
    <n v="6566974"/>
    <n v="358080842.5"/>
    <n v="962093.06750247837"/>
    <n v="138874.67199235508"/>
    <n v="373.12903489251988"/>
    <n v="372.18940100000003"/>
    <n v="0"/>
    <n v="358080842.5"/>
    <s v="Open "/>
  </r>
  <r>
    <n v="386"/>
    <n v="2025"/>
    <x v="4"/>
    <x v="3"/>
    <n v="10"/>
    <n v="2578.4459999999999"/>
    <x v="4"/>
    <x v="3"/>
    <x v="3"/>
    <x v="1"/>
    <s v="Collection"/>
    <s v="Gadarif"/>
    <x v="0"/>
    <s v="Ardab"/>
    <n v="1232"/>
    <n v="246.062432"/>
    <n v="172144"/>
    <n v="861900.80410161917"/>
    <n v="334.27141933615025"/>
    <n v="212081408"/>
    <n v="82251.638389944957"/>
    <n v="3000"/>
    <n v="3696000"/>
    <n v="4341568"/>
    <n v="220118976"/>
    <n v="894565.55481008987"/>
    <n v="85368.852401795506"/>
    <n v="346.93980591801801"/>
    <n v="246.062432"/>
    <n v="0"/>
    <n v="220118976"/>
    <s v="Open "/>
  </r>
  <r>
    <n v="387"/>
    <n v="2025"/>
    <x v="4"/>
    <x v="3"/>
    <n v="11"/>
    <n v="2578.4459999999999"/>
    <x v="4"/>
    <x v="3"/>
    <x v="3"/>
    <x v="1"/>
    <s v="Collection"/>
    <s v="Gadarif"/>
    <x v="0"/>
    <s v="Ardab"/>
    <n v="1535.5"/>
    <n v="306.67927299999997"/>
    <n v="173777"/>
    <n v="870077.00549753162"/>
    <n v="337.44239960717874"/>
    <n v="266834583.5"/>
    <n v="103486.58979090505"/>
    <n v="3000"/>
    <n v="4606500"/>
    <n v="5411102"/>
    <n v="276852185.5"/>
    <n v="902741.75620600232"/>
    <n v="107371.72137791522"/>
    <n v="350.11078618904656"/>
    <n v="306.67927299999997"/>
    <n v="0"/>
    <n v="276852185.5"/>
    <s v="Open "/>
  </r>
  <r>
    <n v="388"/>
    <n v="2025"/>
    <x v="4"/>
    <x v="3"/>
    <n v="11"/>
    <n v="2578.4459999999999"/>
    <x v="4"/>
    <x v="3"/>
    <x v="3"/>
    <x v="1"/>
    <s v="Collection"/>
    <s v="Gadarif"/>
    <x v="0"/>
    <s v="Ardab"/>
    <n v="1189"/>
    <n v="237.47421400000002"/>
    <n v="185516"/>
    <n v="928852.52796330978"/>
    <n v="360.23733984086147"/>
    <n v="220578524"/>
    <n v="85547.079132159473"/>
    <n v="3000"/>
    <n v="3567000"/>
    <n v="4190036"/>
    <n v="228335560"/>
    <n v="961517.27867178025"/>
    <n v="88555.494278336642"/>
    <n v="372.90572642272917"/>
    <n v="237.47421400000002"/>
    <n v="0"/>
    <n v="228335560"/>
    <s v="Open "/>
  </r>
  <r>
    <n v="389"/>
    <n v="2025"/>
    <x v="4"/>
    <x v="3"/>
    <n v="11"/>
    <n v="2578.4459999999999"/>
    <x v="4"/>
    <x v="3"/>
    <x v="3"/>
    <x v="1"/>
    <s v="Collection"/>
    <s v="Gadarif"/>
    <x v="0"/>
    <s v="Ardab"/>
    <n v="203"/>
    <n v="40.544377999999995"/>
    <n v="185000"/>
    <n v="926268.98851426446"/>
    <n v="359.23536444597426"/>
    <n v="37555000"/>
    <n v="14564.97440706534"/>
    <n v="2000"/>
    <n v="406000"/>
    <m/>
    <n v="37961000"/>
    <n v="936282.70730901347"/>
    <n v="14722.433589844426"/>
    <n v="363.11899000755244"/>
    <n v="40.544377999999995"/>
    <n v="0"/>
    <n v="37961000"/>
    <s v="Open "/>
  </r>
  <r>
    <n v="390"/>
    <n v="2025"/>
    <x v="4"/>
    <x v="3"/>
    <n v="11"/>
    <n v="2578.4459999999999"/>
    <x v="4"/>
    <x v="3"/>
    <x v="3"/>
    <x v="1"/>
    <s v="Collection"/>
    <s v="Gadarif"/>
    <x v="0"/>
    <s v="Ardab"/>
    <n v="1227.5"/>
    <n v="245.16366500000001"/>
    <n v="188500"/>
    <n v="943792.99640507495"/>
    <n v="366.03170917873592"/>
    <n v="231383750"/>
    <n v="89737.675328473037"/>
    <n v="2000"/>
    <n v="2455000"/>
    <m/>
    <n v="233838750"/>
    <n v="953806.71519982372"/>
    <n v="90689.799204637209"/>
    <n v="369.91533474031399"/>
    <n v="245.16366500000001"/>
    <n v="0"/>
    <n v="233838750"/>
    <s v="Open "/>
  </r>
  <r>
    <n v="391"/>
    <n v="2025"/>
    <x v="4"/>
    <x v="3"/>
    <n v="12"/>
    <n v="2545.3890000000001"/>
    <x v="4"/>
    <x v="3"/>
    <x v="3"/>
    <x v="1"/>
    <s v="Collection"/>
    <s v="Gadarif"/>
    <x v="0"/>
    <s v="Ardab"/>
    <n v="1842.5"/>
    <n v="367.99515499999995"/>
    <n v="185405"/>
    <n v="928296.76657020114"/>
    <n v="364.69740639650797"/>
    <n v="341608712.5"/>
    <n v="134206.87859498092"/>
    <n v="3000"/>
    <n v="5527500"/>
    <n v="6492970"/>
    <n v="353629182.5"/>
    <n v="960961.51727867185"/>
    <n v="138929.32769804535"/>
    <n v="377.53031747943902"/>
    <n v="367.99515499999995"/>
    <n v="0"/>
    <n v="353629182.5"/>
    <s v="Open "/>
  </r>
  <r>
    <n v="392"/>
    <n v="2025"/>
    <x v="4"/>
    <x v="3"/>
    <n v="12"/>
    <n v="2545.3890000000001"/>
    <x v="4"/>
    <x v="3"/>
    <x v="3"/>
    <x v="1"/>
    <s v="Collection"/>
    <s v="Gadarif"/>
    <x v="0"/>
    <s v="Ardab"/>
    <n v="2319.5"/>
    <n v="463.26445699999999"/>
    <n v="175013"/>
    <n v="876265.48371268646"/>
    <n v="344.25601890818513"/>
    <n v="405942653.5"/>
    <n v="159481.57766848212"/>
    <n v="3000"/>
    <n v="6958500"/>
    <n v="8173918"/>
    <n v="421075071.5"/>
    <n v="908930.23442115705"/>
    <n v="165426.6092530454"/>
    <n v="357.08892999111606"/>
    <n v="463.26445699999999"/>
    <n v="0"/>
    <n v="421075071.5"/>
    <s v="Open "/>
  </r>
  <r>
    <n v="393"/>
    <n v="2025"/>
    <x v="4"/>
    <x v="3"/>
    <n v="12"/>
    <n v="2545.3890000000001"/>
    <x v="4"/>
    <x v="3"/>
    <x v="3"/>
    <x v="1"/>
    <s v="Collection"/>
    <s v="Gadarif"/>
    <x v="0"/>
    <s v="Ardab"/>
    <n v="153"/>
    <n v="30.558078000000002"/>
    <n v="178000"/>
    <n v="891220.97273264371"/>
    <n v="350.13154088928792"/>
    <n v="27234000"/>
    <n v="10699.34693675505"/>
    <n v="2000"/>
    <n v="306000"/>
    <m/>
    <n v="27540000"/>
    <n v="901234.69152739248"/>
    <n v="10819.564318066905"/>
    <n v="354.06560314647095"/>
    <n v="30.558078000000002"/>
    <n v="0"/>
    <n v="27540000"/>
    <s v="Open "/>
  </r>
  <r>
    <n v="394"/>
    <n v="2025"/>
    <x v="4"/>
    <x v="3"/>
    <n v="10"/>
    <n v="2578.4459999999999"/>
    <x v="1"/>
    <x v="1"/>
    <x v="1"/>
    <x v="1"/>
    <s v="Collection"/>
    <s v="Gadarif"/>
    <x v="0"/>
    <s v="Kantar 100lb"/>
    <n v="1146.42"/>
    <n v="51.524494382022475"/>
    <n v="171063"/>
    <n v="3806151.75"/>
    <n v="1476.1417342073482"/>
    <n v="196110044.46000001"/>
    <n v="76057.456491235425"/>
    <n v="2250"/>
    <n v="2579445"/>
    <m/>
    <n v="198689489.46000001"/>
    <n v="3856214.25"/>
    <n v="77057.843933904383"/>
    <n v="1495.557498586358"/>
    <n v="51.524494382022475"/>
    <n v="0"/>
    <n v="198689489.46000001"/>
    <s v="Open "/>
  </r>
  <r>
    <n v="395"/>
    <n v="2025"/>
    <x v="4"/>
    <x v="1"/>
    <n v="16"/>
    <n v="2571.1"/>
    <x v="1"/>
    <x v="1"/>
    <x v="1"/>
    <x v="1"/>
    <s v="Collection"/>
    <s v="Gadarif"/>
    <x v="0"/>
    <s v="Kantar 100lb"/>
    <n v="2300.88"/>
    <n v="103.41033707865169"/>
    <n v="168565.7"/>
    <n v="3750586.8250000002"/>
    <n v="1458.7479386254911"/>
    <n v="387849447.81600004"/>
    <n v="150849.61604605036"/>
    <n v="2250"/>
    <n v="5176980"/>
    <m/>
    <n v="393026427.81600004"/>
    <n v="3800649.3250000002"/>
    <n v="152863.14333009219"/>
    <n v="1478.2191766170122"/>
    <n v="103.41033707865169"/>
    <n v="0"/>
    <n v="393026427.81600004"/>
    <s v="Open "/>
  </r>
  <r>
    <n v="396"/>
    <n v="2025"/>
    <x v="4"/>
    <x v="1"/>
    <n v="16"/>
    <n v="2571.1"/>
    <x v="1"/>
    <x v="1"/>
    <x v="1"/>
    <x v="1"/>
    <s v="Collection"/>
    <s v="Gadarif"/>
    <x v="0"/>
    <s v="Kantar 100lb"/>
    <n v="1032.55"/>
    <n v="46.406741573033706"/>
    <n v="168439.7"/>
    <n v="3747783.3250000002"/>
    <n v="1457.6575492979659"/>
    <n v="173922412.23500001"/>
    <n v="67645.137192252339"/>
    <n v="2250"/>
    <n v="2323237.5"/>
    <m/>
    <n v="176245649.73500001"/>
    <n v="3797845.8250000007"/>
    <n v="68548.733901831903"/>
    <n v="1477.128787289487"/>
    <n v="46.406741573033706"/>
    <n v="0"/>
    <n v="176245649.73500001"/>
    <s v="Open "/>
  </r>
  <r>
    <n v="397"/>
    <n v="2025"/>
    <x v="4"/>
    <x v="1"/>
    <n v="18"/>
    <n v="2582"/>
    <x v="1"/>
    <x v="1"/>
    <x v="1"/>
    <x v="1"/>
    <s v="Collection"/>
    <s v="Gadarif"/>
    <x v="0"/>
    <s v="Kantar 100lb"/>
    <n v="168.62"/>
    <n v="7.5784269662921346"/>
    <n v="168363"/>
    <n v="3746076.75"/>
    <n v="1450.8430480247871"/>
    <n v="28389369.060000002"/>
    <n v="10995.108079008522"/>
    <n v="2250"/>
    <n v="379395"/>
    <m/>
    <n v="28768764.060000002"/>
    <n v="3796139.2500000005"/>
    <n v="11142.046498838112"/>
    <n v="1470.2320875290475"/>
    <n v="7.5784269662921346"/>
    <n v="0"/>
    <n v="28768764.060000002"/>
    <s v="Open "/>
  </r>
  <r>
    <n v="398"/>
    <n v="2025"/>
    <x v="4"/>
    <x v="1"/>
    <n v="18"/>
    <n v="2582"/>
    <x v="1"/>
    <x v="1"/>
    <x v="1"/>
    <x v="1"/>
    <s v="Collection"/>
    <s v="Gadarif"/>
    <x v="0"/>
    <s v="Kantar 100lb"/>
    <n v="759.41"/>
    <n v="34.130786516853931"/>
    <n v="168459"/>
    <n v="3748212.75"/>
    <n v="1451.670313710302"/>
    <n v="127929449.19"/>
    <n v="49546.649570100693"/>
    <n v="2250"/>
    <n v="1708672.5"/>
    <m/>
    <n v="129638121.69"/>
    <n v="3798275.25"/>
    <n v="50208.41273818745"/>
    <n v="1471.0593532145624"/>
    <n v="34.130786516853931"/>
    <n v="0"/>
    <n v="129638121.69"/>
    <s v="Open "/>
  </r>
  <r>
    <n v="399"/>
    <n v="2025"/>
    <x v="4"/>
    <x v="1"/>
    <n v="16"/>
    <n v="2571.1"/>
    <x v="4"/>
    <x v="3"/>
    <x v="3"/>
    <x v="1"/>
    <s v="Collection"/>
    <s v="Gadarif"/>
    <x v="0"/>
    <s v="Ardab"/>
    <n v="1221.5"/>
    <n v="243.96530900000002"/>
    <n v="171000"/>
    <n v="856172.95695102296"/>
    <n v="332.99869975925594"/>
    <n v="208876500"/>
    <n v="81240.130683365103"/>
    <n v="3000"/>
    <n v="3664500"/>
    <n v="4304566"/>
    <n v="216845566"/>
    <n v="888837.70765949343"/>
    <n v="84339.607949904719"/>
    <n v="345.70328173135761"/>
    <n v="243.96530900000002"/>
    <n v="0"/>
    <n v="216845566"/>
    <s v="Open "/>
  </r>
  <r>
    <n v="400"/>
    <n v="2025"/>
    <x v="4"/>
    <x v="1"/>
    <n v="16"/>
    <n v="2571.1"/>
    <x v="4"/>
    <x v="3"/>
    <x v="3"/>
    <x v="1"/>
    <s v="Collection"/>
    <s v="Gadarif"/>
    <x v="0"/>
    <s v="Ardab"/>
    <n v="1451.5"/>
    <n v="289.902289"/>
    <n v="161000"/>
    <n v="806104.36297727888"/>
    <n v="313.52509158620006"/>
    <n v="233691500"/>
    <n v="90891.641709774034"/>
    <n v="3000"/>
    <n v="4354500"/>
    <n v="5115086"/>
    <n v="243161086"/>
    <n v="838769.11368574947"/>
    <n v="94574.729104274433"/>
    <n v="326.22967355830167"/>
    <n v="289.902289"/>
    <n v="0"/>
    <n v="243161086"/>
    <s v="Open "/>
  </r>
  <r>
    <n v="401"/>
    <n v="2025"/>
    <x v="4"/>
    <x v="1"/>
    <n v="17"/>
    <n v="2582"/>
    <x v="4"/>
    <x v="3"/>
    <x v="3"/>
    <x v="1"/>
    <s v="Collection"/>
    <s v="Gadarif"/>
    <x v="0"/>
    <s v="Ardab"/>
    <n v="685"/>
    <n v="136.81231"/>
    <n v="171000"/>
    <n v="856172.95695102296"/>
    <n v="331.59293452789427"/>
    <n v="117135000"/>
    <n v="45365.995352439975"/>
    <n v="3000"/>
    <n v="2055000"/>
    <n v="2413940"/>
    <n v="121603940"/>
    <n v="888837.70765949355"/>
    <n v="47096.800929512006"/>
    <n v="344.24388367912218"/>
    <n v="136.81231"/>
    <n v="0"/>
    <n v="121603940"/>
    <s v="Open "/>
  </r>
  <r>
    <n v="402"/>
    <n v="2025"/>
    <x v="4"/>
    <x v="1"/>
    <n v="17"/>
    <n v="2582"/>
    <x v="4"/>
    <x v="3"/>
    <x v="3"/>
    <x v="1"/>
    <s v="Collection"/>
    <s v="Gadarif"/>
    <x v="0"/>
    <s v="Ardab"/>
    <n v="535"/>
    <n v="106.85341"/>
    <n v="161000"/>
    <n v="806104.36297727888"/>
    <n v="312.2015348479004"/>
    <n v="86135000"/>
    <n v="33359.798605731987"/>
    <n v="3000"/>
    <n v="1605000"/>
    <n v="1885340"/>
    <n v="89625340"/>
    <n v="838769.11368574947"/>
    <n v="34711.595662277301"/>
    <n v="324.85248399912837"/>
    <n v="106.85341"/>
    <n v="0"/>
    <n v="89625340"/>
    <s v="Open "/>
  </r>
  <r>
    <n v="403"/>
    <n v="2025"/>
    <x v="4"/>
    <x v="1"/>
    <n v="18"/>
    <n v="2582"/>
    <x v="4"/>
    <x v="3"/>
    <x v="3"/>
    <x v="1"/>
    <s v="Collection"/>
    <s v="Gadarif"/>
    <x v="0"/>
    <s v="Ardab"/>
    <n v="822"/>
    <n v="164.17477199999999"/>
    <n v="161520.6"/>
    <n v="808710.93397955201"/>
    <n v="313.21105111524088"/>
    <n v="132769933.2"/>
    <n v="51421.352904725012"/>
    <n v="3000"/>
    <n v="2466000"/>
    <n v="2896728"/>
    <n v="138132661.19999999"/>
    <n v="841375.68468802259"/>
    <n v="53498.319597211463"/>
    <n v="325.8620002664689"/>
    <n v="164.17477199999999"/>
    <n v="0"/>
    <n v="138132661.19999999"/>
    <s v="Open "/>
  </r>
  <r>
    <n v="404"/>
    <n v="2025"/>
    <x v="4"/>
    <x v="1"/>
    <n v="18"/>
    <n v="2582"/>
    <x v="4"/>
    <x v="3"/>
    <x v="3"/>
    <x v="1"/>
    <s v="Collection"/>
    <s v="Gadarif"/>
    <x v="0"/>
    <s v="Ardab"/>
    <n v="775"/>
    <n v="154.78764999999999"/>
    <n v="172087.7"/>
    <n v="861618.91791754717"/>
    <n v="333.70213707108718"/>
    <n v="133367967.50000001"/>
    <n v="51652.969597211464"/>
    <n v="3000"/>
    <n v="2325000"/>
    <n v="2731100"/>
    <n v="138424067.5"/>
    <n v="894283.66862601775"/>
    <n v="53611.180286599534"/>
    <n v="346.35308622231514"/>
    <n v="154.78764999999999"/>
    <n v="0"/>
    <n v="138424067.5"/>
    <s v="Open "/>
  </r>
  <r>
    <n v="405"/>
    <n v="2025"/>
    <x v="4"/>
    <x v="1"/>
    <n v="19"/>
    <n v="2589.4650000000001"/>
    <x v="4"/>
    <x v="3"/>
    <x v="3"/>
    <x v="1"/>
    <s v="Collection"/>
    <s v="Gadarif"/>
    <x v="0"/>
    <s v="Ardab"/>
    <n v="504.5"/>
    <n v="100.76176699999999"/>
    <n v="174461.8"/>
    <n v="873505.7028128535"/>
    <n v="337.33056936967807"/>
    <n v="88015978.099999994"/>
    <n v="33990.024232804833"/>
    <n v="3000"/>
    <n v="1513500"/>
    <n v="1777858"/>
    <n v="91307336.099999994"/>
    <n v="906170.45352132421"/>
    <n v="35261.081381675358"/>
    <n v="349.94504792353791"/>
    <n v="100.76176699999999"/>
    <n v="0"/>
    <n v="91307336.099999994"/>
    <s v="Open "/>
  </r>
  <r>
    <n v="406"/>
    <n v="2025"/>
    <x v="4"/>
    <x v="1"/>
    <n v="19"/>
    <n v="2589.4650000000001"/>
    <x v="4"/>
    <x v="3"/>
    <x v="3"/>
    <x v="1"/>
    <s v="Collection"/>
    <s v="Gadarif"/>
    <x v="0"/>
    <s v="Ardab"/>
    <n v="477.5"/>
    <n v="95.369164999999995"/>
    <n v="166153.9"/>
    <n v="831909.21562540682"/>
    <n v="321.26683142093322"/>
    <n v="79338487.25"/>
    <n v="30638.949454810161"/>
    <n v="3000"/>
    <n v="1432500"/>
    <n v="1682710"/>
    <n v="82453697.25"/>
    <n v="864573.96633387741"/>
    <n v="31841.981741402178"/>
    <n v="333.881309974793"/>
    <n v="95.369164999999995"/>
    <n v="0"/>
    <n v="82453697.25"/>
    <s v="Open "/>
  </r>
  <r>
    <n v="407"/>
    <n v="2025"/>
    <x v="4"/>
    <x v="1"/>
    <n v="19"/>
    <n v="2589.4650000000001"/>
    <x v="4"/>
    <x v="3"/>
    <x v="3"/>
    <x v="1"/>
    <s v="Collection"/>
    <s v="Gadarif"/>
    <x v="0"/>
    <s v="Ardab"/>
    <n v="93"/>
    <n v="18.574518000000001"/>
    <n v="161000"/>
    <n v="806104.36297727888"/>
    <n v="311.30150937636881"/>
    <n v="14973000"/>
    <n v="5782.2754893385318"/>
    <n v="2000"/>
    <n v="186000"/>
    <m/>
    <n v="15159000"/>
    <n v="816118.08177202765"/>
    <n v="5854.104998522861"/>
    <n v="315.16860887172743"/>
    <n v="18.574518000000001"/>
    <n v="0"/>
    <n v="15159000"/>
    <s v="Open "/>
  </r>
  <r>
    <n v="408"/>
    <n v="2025"/>
    <x v="4"/>
    <x v="1"/>
    <n v="17"/>
    <n v="2582"/>
    <x v="3"/>
    <x v="2"/>
    <x v="2"/>
    <x v="1"/>
    <s v="Collection"/>
    <s v="Gadarif"/>
    <x v="0"/>
    <s v="MT"/>
    <n v="4.875"/>
    <n v="4.875"/>
    <n v="2370000"/>
    <n v="2370000"/>
    <n v="917.89310611928738"/>
    <n v="11553750"/>
    <n v="4474.7288923315264"/>
    <n v="30000"/>
    <n v="146250"/>
    <m/>
    <n v="11700000"/>
    <n v="2400000"/>
    <n v="4531.3710302091404"/>
    <n v="929.51200619674671"/>
    <n v="4.875"/>
    <n v="0"/>
    <n v="11700000"/>
    <s v="Open "/>
  </r>
  <r>
    <n v="409"/>
    <n v="2025"/>
    <x v="4"/>
    <x v="1"/>
    <n v="17"/>
    <n v="2582"/>
    <x v="3"/>
    <x v="2"/>
    <x v="2"/>
    <x v="1"/>
    <s v="Collection"/>
    <s v="Gadarif"/>
    <x v="0"/>
    <s v="MT"/>
    <n v="34.01"/>
    <n v="34.01"/>
    <n v="2420000"/>
    <n v="2420000"/>
    <n v="937.2579395817196"/>
    <n v="82304200"/>
    <n v="31876.14252517428"/>
    <n v="30000"/>
    <n v="1020299.9999999999"/>
    <m/>
    <n v="83324500"/>
    <n v="2450000"/>
    <n v="32271.301316808676"/>
    <n v="948.87683965917904"/>
    <n v="34.01"/>
    <n v="0"/>
    <n v="83324500"/>
    <s v="Open "/>
  </r>
  <r>
    <n v="410"/>
    <n v="2025"/>
    <x v="4"/>
    <x v="1"/>
    <n v="17"/>
    <n v="2582"/>
    <x v="3"/>
    <x v="2"/>
    <x v="2"/>
    <x v="1"/>
    <s v="Collection"/>
    <s v="Gadarif"/>
    <x v="0"/>
    <s v="MT"/>
    <n v="7.35"/>
    <n v="7.35"/>
    <n v="2370000"/>
    <n v="2370000"/>
    <n v="917.89310611928738"/>
    <n v="17419500"/>
    <n v="6746.5143299767615"/>
    <n v="30000"/>
    <n v="220500"/>
    <m/>
    <n v="17640000"/>
    <n v="2400000"/>
    <n v="6831.9132455460885"/>
    <n v="929.51200619674682"/>
    <n v="7.35"/>
    <n v="0"/>
    <n v="17640000"/>
    <s v="Open "/>
  </r>
  <r>
    <n v="411"/>
    <n v="2025"/>
    <x v="4"/>
    <x v="1"/>
    <n v="17"/>
    <n v="2582"/>
    <x v="3"/>
    <x v="2"/>
    <x v="2"/>
    <x v="1"/>
    <s v="Collection"/>
    <s v="Gadarif"/>
    <x v="0"/>
    <s v="MT"/>
    <n v="10.936"/>
    <n v="10.936"/>
    <n v="2420000"/>
    <n v="2420000"/>
    <n v="937.2579395817196"/>
    <n v="26465120"/>
    <n v="10249.852827265686"/>
    <n v="30000"/>
    <n v="328080"/>
    <m/>
    <n v="26793200"/>
    <n v="2450000"/>
    <n v="10376.917118512782"/>
    <n v="948.87683965917904"/>
    <n v="10.936"/>
    <n v="0"/>
    <n v="26793200"/>
    <s v="Open "/>
  </r>
  <r>
    <n v="412"/>
    <n v="2025"/>
    <x v="4"/>
    <x v="1"/>
    <n v="17"/>
    <n v="2582"/>
    <x v="3"/>
    <x v="2"/>
    <x v="2"/>
    <x v="1"/>
    <s v="Collection"/>
    <s v="Gadarif"/>
    <x v="0"/>
    <s v="MT"/>
    <n v="35.01"/>
    <n v="35.01"/>
    <n v="2420000"/>
    <n v="2420000"/>
    <n v="937.2579395817196"/>
    <n v="84724200"/>
    <n v="32813.400464756"/>
    <n v="30000"/>
    <n v="1050300"/>
    <m/>
    <n v="85774500"/>
    <n v="2450000"/>
    <n v="33220.178156467853"/>
    <n v="948.87683965917893"/>
    <n v="35.01"/>
    <n v="0"/>
    <n v="85774500"/>
    <s v="Open "/>
  </r>
  <r>
    <n v="413"/>
    <n v="2025"/>
    <x v="4"/>
    <x v="1"/>
    <n v="18"/>
    <n v="2582"/>
    <x v="3"/>
    <x v="2"/>
    <x v="2"/>
    <x v="1"/>
    <s v="Collection"/>
    <s v="Gadarif"/>
    <x v="0"/>
    <s v="MT"/>
    <n v="13.2"/>
    <n v="13.2"/>
    <n v="2420000"/>
    <n v="2420000"/>
    <n v="937.2579395817196"/>
    <n v="31944000"/>
    <n v="12371.804802478699"/>
    <n v="30000"/>
    <n v="396000"/>
    <m/>
    <n v="32340000"/>
    <n v="2450000"/>
    <n v="12525.174283501163"/>
    <n v="948.87683965917904"/>
    <n v="13.2"/>
    <n v="0"/>
    <n v="32340000"/>
    <s v="Open "/>
  </r>
  <r>
    <n v="414"/>
    <n v="2025"/>
    <x v="4"/>
    <x v="1"/>
    <n v="19"/>
    <n v="2589.4650000000001"/>
    <x v="3"/>
    <x v="2"/>
    <x v="2"/>
    <x v="1"/>
    <s v="Collection"/>
    <s v="Gadarif"/>
    <x v="0"/>
    <s v="MT"/>
    <n v="5.6429999999999998"/>
    <n v="5.6429999999999998"/>
    <n v="2420000"/>
    <n v="2420000"/>
    <n v="934.55597971009445"/>
    <n v="13656060"/>
    <n v="5273.6993935040628"/>
    <n v="30000"/>
    <n v="169290"/>
    <m/>
    <n v="13825350"/>
    <n v="2450000"/>
    <n v="5339.0758322665106"/>
    <n v="946.14138441724447"/>
    <n v="5.6429999999999998"/>
    <n v="0"/>
    <n v="13825350"/>
    <s v="Open "/>
  </r>
  <r>
    <n v="415"/>
    <n v="2025"/>
    <x v="4"/>
    <x v="1"/>
    <n v="19"/>
    <n v="2589.4650000000001"/>
    <x v="3"/>
    <x v="2"/>
    <x v="2"/>
    <x v="1"/>
    <s v="Collection"/>
    <s v="Gadarif"/>
    <x v="0"/>
    <s v="MT"/>
    <n v="6.1269999999999998"/>
    <n v="6.1269999999999998"/>
    <n v="2400000"/>
    <n v="2400000"/>
    <n v="926.83237657199459"/>
    <n v="14704800"/>
    <n v="5678.7019712566107"/>
    <n v="30000"/>
    <n v="183810"/>
    <m/>
    <n v="14888610"/>
    <n v="2430000"/>
    <n v="5749.6857458973182"/>
    <n v="938.41778127914449"/>
    <n v="6.1269999999999998"/>
    <n v="0"/>
    <n v="14888610"/>
    <s v="Open "/>
  </r>
  <r>
    <n v="416"/>
    <n v="2025"/>
    <x v="4"/>
    <x v="1"/>
    <n v="19"/>
    <n v="2589.4650000000001"/>
    <x v="3"/>
    <x v="2"/>
    <x v="2"/>
    <x v="1"/>
    <s v="Collection"/>
    <s v="Gadarif"/>
    <x v="0"/>
    <s v="MT"/>
    <n v="5.32"/>
    <n v="5.32"/>
    <n v="2420000"/>
    <n v="2420000"/>
    <n v="934.55597971009445"/>
    <n v="12874400"/>
    <n v="4971.8378120577026"/>
    <n v="30000"/>
    <n v="159600"/>
    <m/>
    <n v="13034000"/>
    <n v="2450000"/>
    <n v="5033.4721650997408"/>
    <n v="946.14138441724447"/>
    <n v="5.32"/>
    <n v="0"/>
    <n v="13034000"/>
    <s v="Open "/>
  </r>
  <r>
    <n v="417"/>
    <n v="2025"/>
    <x v="4"/>
    <x v="1"/>
    <n v="19"/>
    <n v="2589.4650000000001"/>
    <x v="3"/>
    <x v="2"/>
    <x v="2"/>
    <x v="1"/>
    <s v="Collection"/>
    <s v="Gadarif"/>
    <x v="0"/>
    <s v="MT"/>
    <n v="4.5659999999999998"/>
    <n v="4.5659999999999998"/>
    <n v="2420000"/>
    <n v="2420000"/>
    <n v="934.55597971009445"/>
    <n v="11049720"/>
    <n v="4267.1826033562911"/>
    <n v="30000"/>
    <n v="136980"/>
    <m/>
    <n v="11186700"/>
    <n v="2450000"/>
    <n v="4320.0815612491378"/>
    <n v="946.14138441724447"/>
    <n v="4.5659999999999998"/>
    <n v="0"/>
    <n v="11186700"/>
    <s v="Open "/>
  </r>
  <r>
    <n v="418"/>
    <n v="2025"/>
    <x v="4"/>
    <x v="1"/>
    <n v="19"/>
    <n v="2589.4650000000001"/>
    <x v="3"/>
    <x v="2"/>
    <x v="2"/>
    <x v="1"/>
    <s v="Collection"/>
    <s v="Gadarif"/>
    <x v="0"/>
    <s v="MT"/>
    <n v="18.399999999999999"/>
    <n v="18.399999999999999"/>
    <n v="2430000"/>
    <n v="2430000"/>
    <n v="938.41778127914449"/>
    <n v="44712000"/>
    <n v="17266.887175536256"/>
    <n v="30000"/>
    <n v="552000"/>
    <m/>
    <n v="45264000"/>
    <n v="2460000"/>
    <n v="17480.058622147819"/>
    <n v="950.00318598629462"/>
    <n v="18.399999999999999"/>
    <n v="0"/>
    <n v="45264000"/>
    <s v="Open "/>
  </r>
  <r>
    <n v="419"/>
    <n v="2025"/>
    <x v="4"/>
    <x v="1"/>
    <n v="19"/>
    <n v="2589.4650000000001"/>
    <x v="3"/>
    <x v="2"/>
    <x v="2"/>
    <x v="1"/>
    <s v="Collection"/>
    <s v="Gadarif"/>
    <x v="0"/>
    <s v="MT"/>
    <n v="5.31"/>
    <n v="5.31"/>
    <n v="2420000"/>
    <n v="2420000"/>
    <n v="934.55597971009445"/>
    <n v="12850199.999999998"/>
    <n v="4962.4922522606012"/>
    <n v="30000"/>
    <n v="159300"/>
    <m/>
    <n v="13009499.999999998"/>
    <n v="2450000"/>
    <n v="5024.0107512555669"/>
    <n v="946.14138441724435"/>
    <n v="5.31"/>
    <n v="0"/>
    <n v="13009499.999999998"/>
    <s v="Open "/>
  </r>
  <r>
    <n v="420"/>
    <n v="2025"/>
    <x v="4"/>
    <x v="1"/>
    <n v="19"/>
    <n v="2589.4650000000001"/>
    <x v="1"/>
    <x v="1"/>
    <x v="1"/>
    <x v="1"/>
    <s v="Collection"/>
    <s v="Gadarif"/>
    <x v="0"/>
    <s v="Kantar 100lb"/>
    <n v="2291.11"/>
    <n v="102.97123595505619"/>
    <n v="168559"/>
    <n v="3750437.75"/>
    <n v="1448.3446387574265"/>
    <n v="386187210.49000001"/>
    <n v="149137.8375417316"/>
    <n v="2250"/>
    <n v="5154997.5"/>
    <m/>
    <n v="391342207.99000001"/>
    <n v="3800500.25"/>
    <n v="151128.59528512647"/>
    <n v="1467.6777828624831"/>
    <n v="102.97123595505619"/>
    <n v="0"/>
    <n v="391342207.99000001"/>
    <s v="Open "/>
  </r>
  <r>
    <n v="421"/>
    <n v="2025"/>
    <x v="4"/>
    <x v="1"/>
    <n v="20"/>
    <n v="2589.4650000000001"/>
    <x v="4"/>
    <x v="3"/>
    <x v="3"/>
    <x v="1"/>
    <s v="Collection"/>
    <s v="Gadarif"/>
    <x v="0"/>
    <s v="Ardab"/>
    <n v="1817.5"/>
    <n v="363.002005"/>
    <n v="177908.3"/>
    <n v="890761.84372590447"/>
    <n v="343.99454857505486"/>
    <n v="323348335.25"/>
    <n v="124870.71084181481"/>
    <n v="3000"/>
    <n v="5452500"/>
    <n v="19793870"/>
    <n v="348594705.25"/>
    <n v="960310.68822884327"/>
    <n v="134620.35796969643"/>
    <n v="370.85293225776104"/>
    <n v="363.002005"/>
    <n v="0"/>
    <n v="348594705.25"/>
    <s v="Open "/>
  </r>
  <r>
    <n v="422"/>
    <n v="2025"/>
    <x v="5"/>
    <x v="2"/>
    <n v="6"/>
    <n v="2571.1"/>
    <x v="1"/>
    <x v="1"/>
    <x v="1"/>
    <x v="1"/>
    <s v="Collection"/>
    <s v="Gadarif"/>
    <x v="0"/>
    <s v="Kantar 100lb"/>
    <n v="2274.66"/>
    <n v="102.23191011235954"/>
    <n v="168549"/>
    <n v="3750215.25"/>
    <n v="1458.6034187701762"/>
    <n v="383391668.33999997"/>
    <n v="149115.81359729299"/>
    <n v="2250"/>
    <n v="5117985"/>
    <m/>
    <n v="388509653.33999997"/>
    <n v="3800277.75"/>
    <n v="151106.39544941855"/>
    <n v="1478.0746567616975"/>
    <n v="102.23191011235954"/>
    <n v="0"/>
    <n v="388509653.33999997"/>
    <s v="Open "/>
  </r>
  <r>
    <n v="423"/>
    <n v="2025"/>
    <x v="5"/>
    <x v="2"/>
    <n v="6"/>
    <n v="2571.1"/>
    <x v="1"/>
    <x v="1"/>
    <x v="1"/>
    <x v="1"/>
    <s v="Collection"/>
    <s v="Gadarif"/>
    <x v="0"/>
    <s v="Kantar 100lb"/>
    <n v="290.97000000000003"/>
    <n v="13.077303370786518"/>
    <n v="168453.4"/>
    <n v="3748088.15"/>
    <n v="1457.7761075026253"/>
    <n v="49014885.798"/>
    <n v="19063.780404496134"/>
    <n v="2250"/>
    <n v="654682.50000000012"/>
    <m/>
    <n v="49669568.298"/>
    <n v="3798150.6499999994"/>
    <n v="19318.411690716035"/>
    <n v="1477.2473454941462"/>
    <n v="13.077303370786518"/>
    <n v="0"/>
    <n v="49669568.298"/>
    <s v="Open "/>
  </r>
  <r>
    <n v="424"/>
    <n v="2025"/>
    <x v="5"/>
    <x v="2"/>
    <n v="6"/>
    <n v="2571.1"/>
    <x v="1"/>
    <x v="1"/>
    <x v="1"/>
    <x v="1"/>
    <s v="Collection"/>
    <s v="Gadarif"/>
    <x v="0"/>
    <s v="Kantar 100lb"/>
    <n v="1260.31"/>
    <n v="56.643146067415728"/>
    <n v="171000"/>
    <n v="3804750"/>
    <n v="1479.8140873556065"/>
    <n v="215513010"/>
    <n v="83821.325502703112"/>
    <n v="2250"/>
    <n v="2835697.5"/>
    <m/>
    <n v="218348707.5"/>
    <n v="3854812.5"/>
    <n v="84924.237680370279"/>
    <n v="1499.2853253471278"/>
    <n v="56.643146067415728"/>
    <n v="0"/>
    <n v="218348707.5"/>
    <s v="Open "/>
  </r>
  <r>
    <n v="425"/>
    <n v="2025"/>
    <x v="5"/>
    <x v="2"/>
    <n v="5"/>
    <n v="2571.1"/>
    <x v="3"/>
    <x v="2"/>
    <x v="2"/>
    <x v="1"/>
    <s v="Collection"/>
    <s v="Gadarif"/>
    <x v="0"/>
    <s v="MT"/>
    <n v="12.818"/>
    <n v="12.818"/>
    <n v="2420000"/>
    <n v="2420000"/>
    <n v="941.23137956516666"/>
    <n v="31019560"/>
    <n v="12064.703823266305"/>
    <n v="30000"/>
    <n v="384540"/>
    <m/>
    <n v="31404100"/>
    <n v="2450000"/>
    <n v="12214.266267356385"/>
    <n v="952.89953716308196"/>
    <n v="12.818"/>
    <n v="0"/>
    <n v="31404100"/>
    <s v="Open "/>
  </r>
  <r>
    <n v="426"/>
    <n v="2025"/>
    <x v="5"/>
    <x v="2"/>
    <n v="5"/>
    <n v="2571.1"/>
    <x v="3"/>
    <x v="2"/>
    <x v="2"/>
    <x v="1"/>
    <s v="Collection"/>
    <s v="Gadarif"/>
    <x v="0"/>
    <s v="MT"/>
    <n v="7.1079999999999997"/>
    <n v="7.1079999999999997"/>
    <n v="2370000"/>
    <n v="2370000"/>
    <n v="921.78445023530787"/>
    <n v="16845960"/>
    <n v="6552.0438722725685"/>
    <n v="30000"/>
    <n v="213240"/>
    <m/>
    <n v="17059200"/>
    <n v="2400000"/>
    <n v="6634.9811364785501"/>
    <n v="933.45260783322317"/>
    <n v="7.1079999999999997"/>
    <n v="0"/>
    <n v="17059200"/>
    <s v="Open "/>
  </r>
  <r>
    <n v="427"/>
    <n v="2025"/>
    <x v="5"/>
    <x v="2"/>
    <n v="5"/>
    <n v="2571.1"/>
    <x v="3"/>
    <x v="2"/>
    <x v="2"/>
    <x v="1"/>
    <s v="Collection"/>
    <s v="Gadarif"/>
    <x v="0"/>
    <s v="MT"/>
    <n v="6.6630000000000003"/>
    <n v="6.6630000000000003"/>
    <n v="2370000"/>
    <n v="2370000"/>
    <n v="921.78445023530787"/>
    <n v="15791310"/>
    <n v="6141.8497919178562"/>
    <n v="30000"/>
    <n v="199890"/>
    <m/>
    <n v="15991200"/>
    <n v="2400000"/>
    <n v="6219.5947259927661"/>
    <n v="933.45260783322317"/>
    <n v="6.6630000000000003"/>
    <n v="0"/>
    <n v="15991200"/>
    <s v="Open "/>
  </r>
  <r>
    <n v="428"/>
    <n v="2025"/>
    <x v="5"/>
    <x v="2"/>
    <n v="5"/>
    <n v="2571.1"/>
    <x v="3"/>
    <x v="2"/>
    <x v="2"/>
    <x v="1"/>
    <s v="Collection"/>
    <s v="Gadarif"/>
    <x v="0"/>
    <s v="MT"/>
    <n v="7.6669999999999998"/>
    <n v="7.6669999999999998"/>
    <n v="2370000"/>
    <n v="2370000"/>
    <n v="921.78445023530787"/>
    <n v="18170790"/>
    <n v="7067.3213799541054"/>
    <n v="30000"/>
    <n v="230010"/>
    <m/>
    <n v="18400800"/>
    <n v="2400000"/>
    <n v="7156.781144257322"/>
    <n v="933.45260783322317"/>
    <n v="7.6669999999999998"/>
    <n v="0"/>
    <n v="18400800"/>
    <s v="Open "/>
  </r>
  <r>
    <n v="429"/>
    <n v="2025"/>
    <x v="5"/>
    <x v="2"/>
    <n v="5"/>
    <n v="2571.1"/>
    <x v="3"/>
    <x v="2"/>
    <x v="2"/>
    <x v="1"/>
    <s v="Collection"/>
    <s v="Gadarif"/>
    <x v="0"/>
    <s v="MT"/>
    <n v="14.372"/>
    <n v="14.372"/>
    <n v="2420000"/>
    <n v="2420000"/>
    <n v="941.23137956516666"/>
    <n v="34780240"/>
    <n v="13527.377387110575"/>
    <n v="30000"/>
    <n v="431160"/>
    <m/>
    <n v="35211400"/>
    <n v="2450000"/>
    <n v="13695.072148107814"/>
    <n v="952.89953716308196"/>
    <n v="14.372"/>
    <n v="0"/>
    <n v="35211400"/>
    <s v="Open "/>
  </r>
  <r>
    <n v="430"/>
    <n v="2025"/>
    <x v="5"/>
    <x v="2"/>
    <n v="5"/>
    <n v="2571.1"/>
    <x v="3"/>
    <x v="2"/>
    <x v="2"/>
    <x v="1"/>
    <s v="Collection"/>
    <s v="Gadarif"/>
    <x v="0"/>
    <s v="MT"/>
    <n v="9.4260000000000002"/>
    <n v="9.4260000000000002"/>
    <n v="2420000"/>
    <n v="2420000"/>
    <n v="941.23137956516666"/>
    <n v="22810920"/>
    <n v="8872.0469837812616"/>
    <n v="30000"/>
    <n v="282780"/>
    <m/>
    <n v="23093700"/>
    <n v="2450000"/>
    <n v="8982.0310372992117"/>
    <n v="952.89953716308207"/>
    <n v="9.4260000000000002"/>
    <n v="0"/>
    <n v="23093700"/>
    <s v="Open "/>
  </r>
  <r>
    <n v="431"/>
    <n v="2025"/>
    <x v="5"/>
    <x v="2"/>
    <n v="5"/>
    <n v="2571.1"/>
    <x v="3"/>
    <x v="2"/>
    <x v="2"/>
    <x v="1"/>
    <s v="Collection"/>
    <s v="Gadarif"/>
    <x v="0"/>
    <s v="MT"/>
    <n v="14.891999999999999"/>
    <n v="14.891999999999999"/>
    <n v="2420000"/>
    <n v="2420000"/>
    <n v="941.23137956516666"/>
    <n v="36038640"/>
    <n v="14016.817704484462"/>
    <n v="30000"/>
    <n v="446760"/>
    <m/>
    <n v="36485400"/>
    <n v="2450000"/>
    <n v="14190.579907432617"/>
    <n v="952.89953716308207"/>
    <n v="14.891999999999999"/>
    <n v="0"/>
    <n v="36485400"/>
    <s v="Open "/>
  </r>
  <r>
    <n v="432"/>
    <n v="2025"/>
    <x v="5"/>
    <x v="2"/>
    <n v="5"/>
    <n v="2571.1"/>
    <x v="3"/>
    <x v="2"/>
    <x v="2"/>
    <x v="1"/>
    <s v="Collection"/>
    <s v="Gadarif"/>
    <x v="0"/>
    <s v="MT"/>
    <n v="4.5529999999999999"/>
    <n v="4.5529999999999999"/>
    <n v="2380000"/>
    <n v="2380000"/>
    <n v="925.67383610127968"/>
    <n v="10836140"/>
    <n v="4214.5929757691265"/>
    <n v="30000"/>
    <n v="136590"/>
    <m/>
    <n v="10972730"/>
    <n v="2410000"/>
    <n v="4267.7180973124341"/>
    <n v="937.34199369919486"/>
    <n v="4.5529999999999999"/>
    <n v="0"/>
    <n v="10972730"/>
    <s v="Open "/>
  </r>
  <r>
    <n v="433"/>
    <n v="2025"/>
    <x v="5"/>
    <x v="2"/>
    <n v="5"/>
    <n v="2571.1"/>
    <x v="3"/>
    <x v="2"/>
    <x v="2"/>
    <x v="1"/>
    <s v="Collection"/>
    <s v="Gadarif"/>
    <x v="0"/>
    <s v="MT"/>
    <n v="33.902000000000001"/>
    <n v="33.902000000000001"/>
    <n v="2420000"/>
    <n v="2420000"/>
    <n v="941.23137956516666"/>
    <n v="82042840"/>
    <n v="31909.626230018283"/>
    <n v="30000"/>
    <n v="1017060"/>
    <m/>
    <n v="83059900"/>
    <n v="2450000"/>
    <n v="32305.200108902805"/>
    <n v="952.89953716308196"/>
    <n v="33.902000000000001"/>
    <n v="0"/>
    <n v="83059900"/>
    <s v="Open "/>
  </r>
  <r>
    <n v="434"/>
    <n v="2025"/>
    <x v="5"/>
    <x v="2"/>
    <n v="5"/>
    <n v="2571.1"/>
    <x v="3"/>
    <x v="2"/>
    <x v="2"/>
    <x v="1"/>
    <s v="Collection"/>
    <s v="Gadarif"/>
    <x v="0"/>
    <s v="MT"/>
    <n v="37.353000000000002"/>
    <n v="37.353000000000002"/>
    <n v="2420000"/>
    <n v="2420000"/>
    <n v="941.23137956516666"/>
    <n v="90394260"/>
    <n v="35157.81572089767"/>
    <n v="30000"/>
    <n v="1120590"/>
    <m/>
    <n v="91514850"/>
    <n v="2450000"/>
    <n v="35593.656411652599"/>
    <n v="952.89953716308185"/>
    <n v="37.353000000000002"/>
    <n v="0"/>
    <n v="91514850"/>
    <s v="Open "/>
  </r>
  <r>
    <n v="435"/>
    <n v="2025"/>
    <x v="5"/>
    <x v="2"/>
    <n v="5"/>
    <n v="2571.1"/>
    <x v="3"/>
    <x v="2"/>
    <x v="2"/>
    <x v="1"/>
    <s v="Collection"/>
    <s v="Gadarif"/>
    <x v="0"/>
    <s v="MT"/>
    <n v="6.5170000000000003"/>
    <n v="6.5170000000000003"/>
    <n v="2370000"/>
    <n v="2370000"/>
    <n v="921.78445023530787"/>
    <n v="15445290"/>
    <n v="6007.2692621835022"/>
    <n v="30000"/>
    <n v="195510"/>
    <m/>
    <n v="15640800"/>
    <n v="2400000"/>
    <n v="6083.3106452491156"/>
    <n v="933.45260783322317"/>
    <n v="6.5170000000000003"/>
    <n v="0"/>
    <n v="15640800"/>
    <s v="Open "/>
  </r>
  <r>
    <n v="436"/>
    <n v="2025"/>
    <x v="5"/>
    <x v="2"/>
    <n v="6"/>
    <n v="2571.1"/>
    <x v="3"/>
    <x v="2"/>
    <x v="2"/>
    <x v="1"/>
    <s v="Collection"/>
    <s v="Gadarif"/>
    <x v="0"/>
    <s v="MT"/>
    <n v="7.49"/>
    <n v="7.49"/>
    <n v="2380000"/>
    <n v="2380000"/>
    <n v="925.67383610127968"/>
    <n v="17826200"/>
    <n v="6933.2970323985846"/>
    <n v="30000"/>
    <n v="224700"/>
    <m/>
    <n v="18050900"/>
    <n v="2410000"/>
    <n v="7020.6915328069699"/>
    <n v="937.34199369919486"/>
    <n v="7.49"/>
    <n v="0"/>
    <n v="18050900"/>
    <s v="Open "/>
  </r>
  <r>
    <n v="437"/>
    <n v="2025"/>
    <x v="5"/>
    <x v="2"/>
    <n v="6"/>
    <n v="2571.1"/>
    <x v="3"/>
    <x v="2"/>
    <x v="2"/>
    <x v="1"/>
    <s v="Collection"/>
    <s v="Gadarif"/>
    <x v="0"/>
    <s v="MT"/>
    <n v="10.718"/>
    <n v="10.718"/>
    <n v="2350000"/>
    <n v="2350000"/>
    <n v="914.00567850336438"/>
    <n v="25187300"/>
    <n v="9796.31286219906"/>
    <n v="30000"/>
    <n v="321540"/>
    <m/>
    <n v="25508840"/>
    <n v="2380000"/>
    <n v="9921.3721753335158"/>
    <n v="925.67383610127968"/>
    <n v="10.718"/>
    <n v="0"/>
    <n v="25508840"/>
    <s v="Open "/>
  </r>
  <r>
    <n v="438"/>
    <n v="2025"/>
    <x v="5"/>
    <x v="3"/>
    <n v="8"/>
    <n v="2571"/>
    <x v="1"/>
    <x v="1"/>
    <x v="1"/>
    <x v="1"/>
    <s v="Collection"/>
    <s v="Gadarif"/>
    <x v="0"/>
    <s v="Kantar 100lb"/>
    <n v="586"/>
    <n v="26.337078651685392"/>
    <n v="168412"/>
    <n v="3747167"/>
    <n v="1457.4745235316998"/>
    <n v="98689432"/>
    <n v="38385.621159082068"/>
    <n v="2250"/>
    <n v="1318500"/>
    <m/>
    <n v="100007932"/>
    <n v="3797229.5"/>
    <n v="38898.456631660832"/>
    <n v="1476.9465188642553"/>
    <n v="26.337078651685392"/>
    <n v="0"/>
    <n v="100007932"/>
    <s v="Open "/>
  </r>
  <r>
    <n v="439"/>
    <n v="2025"/>
    <x v="5"/>
    <x v="3"/>
    <n v="9"/>
    <n v="2571"/>
    <x v="1"/>
    <x v="1"/>
    <x v="1"/>
    <x v="1"/>
    <s v="Collection"/>
    <s v="Gadarif"/>
    <x v="0"/>
    <s v="Kantar 100lb"/>
    <n v="1130.7"/>
    <n v="50.817977528089891"/>
    <n v="168405"/>
    <n v="3747011.25"/>
    <n v="1457.4139439906651"/>
    <n v="190415533.5"/>
    <n v="74062.82905484247"/>
    <n v="2250"/>
    <n v="2544075"/>
    <m/>
    <n v="192959608.5"/>
    <n v="3797073.7499999995"/>
    <n v="75052.356476079352"/>
    <n v="1476.8859393232206"/>
    <n v="50.817977528089891"/>
    <n v="0"/>
    <n v="192959608.5"/>
    <s v="Open "/>
  </r>
  <r>
    <n v="440"/>
    <n v="2025"/>
    <x v="5"/>
    <x v="3"/>
    <n v="9"/>
    <n v="2571"/>
    <x v="1"/>
    <x v="1"/>
    <x v="1"/>
    <x v="1"/>
    <s v="Collection"/>
    <s v="Gadarif"/>
    <x v="0"/>
    <s v="Kantar 100lb"/>
    <n v="2101.0700000000002"/>
    <n v="94.430112359550563"/>
    <n v="170000"/>
    <n v="3782500"/>
    <n v="1471.21742512641"/>
    <n v="357181900"/>
    <n v="138927.22676001556"/>
    <n v="2250"/>
    <n v="4727407.5"/>
    <m/>
    <n v="361909307.5"/>
    <n v="3832562.5"/>
    <n v="140765.9694671334"/>
    <n v="1490.6894204589653"/>
    <n v="94.430112359550563"/>
    <n v="0"/>
    <n v="361909307.5"/>
    <s v="Open "/>
  </r>
  <r>
    <n v="441"/>
    <n v="2025"/>
    <x v="5"/>
    <x v="3"/>
    <n v="10"/>
    <n v="2571"/>
    <x v="1"/>
    <x v="1"/>
    <x v="1"/>
    <x v="1"/>
    <s v="Collection"/>
    <s v="Gadarif"/>
    <x v="0"/>
    <s v="Kantar 100lb"/>
    <n v="936.66"/>
    <n v="42.097078651685393"/>
    <n v="171500"/>
    <n v="3815875"/>
    <n v="1484.1987553481135"/>
    <n v="160637190"/>
    <n v="62480.431738623105"/>
    <n v="2250"/>
    <n v="2107485"/>
    <n v="500000"/>
    <n v="163244675"/>
    <n v="3877814.8087352933"/>
    <n v="63494.622714896926"/>
    <n v="1508.2904740316194"/>
    <n v="42.097078651685393"/>
    <n v="0"/>
    <n v="163244675"/>
    <s v="Open "/>
  </r>
  <r>
    <n v="442"/>
    <n v="2025"/>
    <x v="5"/>
    <x v="3"/>
    <n v="11"/>
    <n v="2585"/>
    <x v="1"/>
    <x v="1"/>
    <x v="1"/>
    <x v="1"/>
    <s v="Collection"/>
    <s v="Gadarif"/>
    <x v="0"/>
    <s v="Kantar 100lb"/>
    <n v="569.86"/>
    <n v="25.611685393258426"/>
    <n v="168431"/>
    <n v="3747589.75"/>
    <n v="1449.744584139265"/>
    <n v="95982089.659999996"/>
    <n v="37130.402189555127"/>
    <n v="2250"/>
    <n v="1282185"/>
    <m/>
    <n v="97264274.659999996"/>
    <n v="3797652.25"/>
    <n v="37626.41186073501"/>
    <n v="1469.1111218568667"/>
    <n v="25.611685393258426"/>
    <n v="0"/>
    <n v="97264274.659999996"/>
    <s v="Open "/>
  </r>
  <r>
    <n v="443"/>
    <n v="2025"/>
    <x v="5"/>
    <x v="3"/>
    <n v="11"/>
    <n v="2585"/>
    <x v="1"/>
    <x v="1"/>
    <x v="1"/>
    <x v="1"/>
    <s v="Collection"/>
    <s v="Gadarif"/>
    <x v="0"/>
    <s v="Kantar 100lb"/>
    <n v="4104.4399999999996"/>
    <n v="184.46921348314606"/>
    <n v="168538"/>
    <n v="3749970.5"/>
    <n v="1450.6655705996131"/>
    <n v="691754108.71999991"/>
    <n v="267603.13683558995"/>
    <n v="2250"/>
    <n v="9234990"/>
    <m/>
    <n v="700989098.71999991"/>
    <n v="3800032.9999999995"/>
    <n v="271175.66681624757"/>
    <n v="1470.0321083172146"/>
    <n v="184.46921348314606"/>
    <n v="0"/>
    <n v="700989098.71999991"/>
    <s v="Open "/>
  </r>
  <r>
    <n v="444"/>
    <n v="2025"/>
    <x v="5"/>
    <x v="3"/>
    <n v="12"/>
    <n v="2590"/>
    <x v="1"/>
    <x v="1"/>
    <x v="1"/>
    <x v="1"/>
    <s v="Collection"/>
    <s v="Gadarif"/>
    <x v="0"/>
    <s v="Kantar 100lb"/>
    <n v="312.62"/>
    <n v="14.050337078651685"/>
    <n v="169000"/>
    <n v="3760250"/>
    <n v="1451.8339768339767"/>
    <n v="52832780"/>
    <n v="20398.756756756757"/>
    <n v="2250"/>
    <n v="703395"/>
    <m/>
    <n v="53536175"/>
    <n v="3810312.5"/>
    <n v="20670.337837837837"/>
    <n v="1471.1631274131273"/>
    <n v="14.050337078651685"/>
    <n v="0"/>
    <n v="53536175"/>
    <s v="Open "/>
  </r>
  <r>
    <n v="445"/>
    <n v="2025"/>
    <x v="5"/>
    <x v="3"/>
    <n v="9"/>
    <n v="2571"/>
    <x v="3"/>
    <x v="2"/>
    <x v="2"/>
    <x v="1"/>
    <s v="Collection"/>
    <s v="Gadarif"/>
    <x v="0"/>
    <s v="MT"/>
    <n v="6.6180000000000003"/>
    <n v="6.6180000000000003"/>
    <n v="2400000"/>
    <n v="2400000"/>
    <n v="933.48891481913654"/>
    <n v="15883200"/>
    <n v="6177.8296382730459"/>
    <n v="30000"/>
    <n v="198540"/>
    <m/>
    <n v="16081740"/>
    <n v="2430000"/>
    <n v="6255.0525087514588"/>
    <n v="945.15752625437574"/>
    <n v="6.6180000000000003"/>
    <n v="0"/>
    <n v="16081740"/>
    <s v="Open "/>
  </r>
  <r>
    <n v="446"/>
    <n v="2025"/>
    <x v="5"/>
    <x v="3"/>
    <n v="9"/>
    <n v="2571"/>
    <x v="3"/>
    <x v="2"/>
    <x v="2"/>
    <x v="1"/>
    <s v="Collection"/>
    <s v="Gadarif"/>
    <x v="0"/>
    <s v="MT"/>
    <n v="6.69"/>
    <n v="6.69"/>
    <n v="2420000"/>
    <n v="2420000"/>
    <n v="941.26798910929597"/>
    <n v="16189800.000000002"/>
    <n v="6297.0828471411905"/>
    <n v="30000"/>
    <n v="200700"/>
    <m/>
    <n v="16390500.000000002"/>
    <n v="2450000"/>
    <n v="6375.1458576429413"/>
    <n v="952.93660054453528"/>
    <n v="6.69"/>
    <n v="0"/>
    <n v="16390500.000000002"/>
    <s v="Open "/>
  </r>
  <r>
    <n v="447"/>
    <n v="2025"/>
    <x v="5"/>
    <x v="3"/>
    <n v="9"/>
    <n v="2571"/>
    <x v="3"/>
    <x v="2"/>
    <x v="2"/>
    <x v="1"/>
    <s v="Collection"/>
    <s v="Gadarif"/>
    <x v="0"/>
    <s v="MT"/>
    <n v="6.4050000000000002"/>
    <n v="6.4050000000000002"/>
    <n v="2420000"/>
    <n v="2420000"/>
    <n v="941.26798910929597"/>
    <n v="15500100"/>
    <n v="6028.8214702450405"/>
    <n v="30000"/>
    <n v="192150"/>
    <m/>
    <n v="15692250"/>
    <n v="2450000"/>
    <n v="6103.5589264877481"/>
    <n v="952.93660054453517"/>
    <n v="6.4050000000000002"/>
    <n v="0"/>
    <n v="15692250"/>
    <s v="Open "/>
  </r>
  <r>
    <n v="448"/>
    <n v="2025"/>
    <x v="5"/>
    <x v="3"/>
    <n v="9"/>
    <n v="2571"/>
    <x v="3"/>
    <x v="2"/>
    <x v="2"/>
    <x v="1"/>
    <s v="Collection"/>
    <s v="Gadarif"/>
    <x v="0"/>
    <s v="MT"/>
    <n v="7.3760000000000003"/>
    <n v="7.3760000000000003"/>
    <n v="2420000"/>
    <n v="2420000"/>
    <n v="941.26798910929597"/>
    <n v="17849920"/>
    <n v="6942.7926876701677"/>
    <n v="30000"/>
    <n v="221280"/>
    <m/>
    <n v="18071200"/>
    <n v="2450000"/>
    <n v="7028.8603656164914"/>
    <n v="952.93660054453517"/>
    <n v="7.3760000000000003"/>
    <n v="0"/>
    <n v="18071200"/>
    <s v="Open "/>
  </r>
  <r>
    <n v="449"/>
    <n v="2025"/>
    <x v="5"/>
    <x v="3"/>
    <n v="9"/>
    <n v="2571"/>
    <x v="3"/>
    <x v="2"/>
    <x v="2"/>
    <x v="1"/>
    <s v="Collection"/>
    <s v="Gadarif"/>
    <x v="0"/>
    <s v="MT"/>
    <n v="14.805999999999999"/>
    <n v="14.805999999999999"/>
    <n v="2420000"/>
    <n v="2420000"/>
    <n v="941.26798910929597"/>
    <n v="35830520"/>
    <n v="13936.413846752235"/>
    <n v="30000"/>
    <n v="444180"/>
    <m/>
    <n v="36274700"/>
    <n v="2450000"/>
    <n v="14109.179307662389"/>
    <n v="952.93660054453528"/>
    <n v="14.805999999999999"/>
    <n v="0"/>
    <n v="36274700"/>
    <s v="Open "/>
  </r>
  <r>
    <n v="450"/>
    <n v="2025"/>
    <x v="5"/>
    <x v="3"/>
    <n v="9"/>
    <n v="2571"/>
    <x v="3"/>
    <x v="2"/>
    <x v="2"/>
    <x v="1"/>
    <s v="Collection"/>
    <s v="Gadarif"/>
    <x v="0"/>
    <s v="MT"/>
    <n v="6.7990000000000004"/>
    <n v="6.7990000000000004"/>
    <n v="2390000"/>
    <n v="2390000"/>
    <n v="929.59937767405677"/>
    <n v="16249610"/>
    <n v="6320.3461688059124"/>
    <n v="30000"/>
    <n v="203970"/>
    <m/>
    <n v="16453580"/>
    <n v="2420000"/>
    <n v="6399.6810579541034"/>
    <n v="941.26798910929597"/>
    <n v="6.7990000000000004"/>
    <n v="0"/>
    <n v="16453580"/>
    <s v="Open "/>
  </r>
  <r>
    <n v="451"/>
    <n v="2025"/>
    <x v="5"/>
    <x v="3"/>
    <n v="9"/>
    <n v="2571"/>
    <x v="3"/>
    <x v="2"/>
    <x v="2"/>
    <x v="1"/>
    <s v="Collection"/>
    <s v="Gadarif"/>
    <x v="0"/>
    <s v="MT"/>
    <n v="5.0369999999999999"/>
    <n v="5.0369999999999999"/>
    <n v="2420000"/>
    <n v="2420000"/>
    <n v="941.26798910929597"/>
    <n v="12189540"/>
    <n v="4741.1668611435234"/>
    <n v="30000"/>
    <n v="151110"/>
    <m/>
    <n v="12340650"/>
    <n v="2450000"/>
    <n v="4799.941656942824"/>
    <n v="952.93660054453528"/>
    <n v="5.0369999999999999"/>
    <n v="0"/>
    <n v="12340650"/>
    <s v="Open "/>
  </r>
  <r>
    <n v="452"/>
    <n v="2025"/>
    <x v="5"/>
    <x v="3"/>
    <n v="10"/>
    <n v="2571"/>
    <x v="3"/>
    <x v="2"/>
    <x v="2"/>
    <x v="1"/>
    <s v="Collection"/>
    <s v="Gadarif"/>
    <x v="0"/>
    <s v="MT"/>
    <n v="4.75"/>
    <n v="4.75"/>
    <n v="2390000"/>
    <n v="2390000"/>
    <n v="929.59937767405677"/>
    <n v="11352500"/>
    <n v="4415.5970439517696"/>
    <n v="30000"/>
    <n v="142500"/>
    <m/>
    <n v="11495000"/>
    <n v="2420000"/>
    <n v="4471.0229482691557"/>
    <n v="941.26798910929597"/>
    <n v="4.75"/>
    <n v="0"/>
    <n v="11495000"/>
    <s v="Open "/>
  </r>
  <r>
    <n v="453"/>
    <n v="2025"/>
    <x v="5"/>
    <x v="3"/>
    <n v="10"/>
    <n v="2571"/>
    <x v="3"/>
    <x v="2"/>
    <x v="2"/>
    <x v="1"/>
    <s v="Collection"/>
    <s v="Gadarif"/>
    <x v="0"/>
    <s v="MT"/>
    <n v="8.218"/>
    <n v="8.218"/>
    <n v="2410000"/>
    <n v="2410000"/>
    <n v="937.37845196421631"/>
    <n v="19805380"/>
    <n v="7703.3761182419294"/>
    <n v="30000"/>
    <n v="246540"/>
    <m/>
    <n v="20051920"/>
    <n v="2440000"/>
    <n v="7799.2687670167252"/>
    <n v="949.04706339945551"/>
    <n v="8.218"/>
    <n v="0"/>
    <n v="20051920"/>
    <s v="Open "/>
  </r>
  <r>
    <n v="454"/>
    <n v="2025"/>
    <x v="5"/>
    <x v="3"/>
    <n v="10"/>
    <n v="2571"/>
    <x v="3"/>
    <x v="2"/>
    <x v="2"/>
    <x v="1"/>
    <s v="Collection"/>
    <s v="Gadarif"/>
    <x v="0"/>
    <s v="MT"/>
    <n v="7.867"/>
    <n v="7.867"/>
    <n v="2420000"/>
    <n v="2420000"/>
    <n v="941.26798910929597"/>
    <n v="19038140"/>
    <n v="7404.955270322831"/>
    <n v="30000"/>
    <n v="236010"/>
    <m/>
    <n v="19274150"/>
    <n v="2450000"/>
    <n v="7496.7522364838587"/>
    <n v="952.93660054453528"/>
    <n v="7.867"/>
    <n v="0"/>
    <n v="19274150"/>
    <s v="Open "/>
  </r>
  <r>
    <n v="455"/>
    <n v="2025"/>
    <x v="5"/>
    <x v="3"/>
    <n v="10"/>
    <n v="2571"/>
    <x v="3"/>
    <x v="2"/>
    <x v="2"/>
    <x v="1"/>
    <s v="Collection"/>
    <s v="Gadarif"/>
    <x v="0"/>
    <s v="MT"/>
    <n v="7.26"/>
    <n v="7.26"/>
    <n v="2420000"/>
    <n v="2420000"/>
    <n v="941.26798910929597"/>
    <n v="17569200"/>
    <n v="6833.6056009334889"/>
    <n v="30000"/>
    <n v="217800"/>
    <m/>
    <n v="17787000"/>
    <n v="2450000"/>
    <n v="6918.3197199533251"/>
    <n v="952.93660054453517"/>
    <n v="7.26"/>
    <n v="0"/>
    <n v="17787000"/>
    <s v="Open "/>
  </r>
  <r>
    <n v="456"/>
    <n v="2025"/>
    <x v="5"/>
    <x v="3"/>
    <n v="10"/>
    <n v="2571"/>
    <x v="3"/>
    <x v="2"/>
    <x v="2"/>
    <x v="1"/>
    <s v="Collection"/>
    <s v="Gadarif"/>
    <x v="0"/>
    <s v="MT"/>
    <n v="7.9660000000000002"/>
    <n v="7.9660000000000002"/>
    <n v="2420000"/>
    <n v="2420000"/>
    <n v="941.26798910929597"/>
    <n v="19277720"/>
    <n v="7498.1408012446518"/>
    <n v="30000"/>
    <n v="238980"/>
    <m/>
    <n v="19516700"/>
    <n v="2450000"/>
    <n v="7591.0929599377678"/>
    <n v="952.93660054453517"/>
    <n v="7.9660000000000002"/>
    <n v="0"/>
    <n v="19516700"/>
    <s v="Open "/>
  </r>
  <r>
    <n v="457"/>
    <n v="2025"/>
    <x v="5"/>
    <x v="3"/>
    <n v="11"/>
    <n v="2585"/>
    <x v="3"/>
    <x v="2"/>
    <x v="2"/>
    <x v="1"/>
    <s v="Collection"/>
    <s v="Gadarif"/>
    <x v="0"/>
    <s v="MT"/>
    <n v="14.746"/>
    <n v="14.746"/>
    <n v="2420000"/>
    <n v="2420000"/>
    <n v="936.17021276595744"/>
    <n v="35685320"/>
    <n v="13804.765957446809"/>
    <n v="30000"/>
    <n v="442380"/>
    <m/>
    <n v="36127700"/>
    <n v="2450000"/>
    <n v="13975.899419729207"/>
    <n v="947.77562862669242"/>
    <n v="14.746"/>
    <n v="0"/>
    <n v="36127700"/>
    <s v="Open "/>
  </r>
  <r>
    <n v="458"/>
    <n v="2025"/>
    <x v="5"/>
    <x v="3"/>
    <n v="12"/>
    <n v="2590"/>
    <x v="3"/>
    <x v="2"/>
    <x v="2"/>
    <x v="1"/>
    <s v="Collection"/>
    <s v="Gadarif"/>
    <x v="0"/>
    <s v="MT"/>
    <n v="4.9409999999999998"/>
    <n v="4.9409999999999998"/>
    <n v="2470000"/>
    <n v="2470000"/>
    <n v="953.66795366795361"/>
    <n v="12204270"/>
    <n v="4712.0733590733589"/>
    <n v="30000"/>
    <n v="148230"/>
    <m/>
    <n v="12352500"/>
    <n v="2500000"/>
    <n v="4769.3050193050194"/>
    <n v="965.25096525096535"/>
    <n v="4.9409999999999998"/>
    <n v="0"/>
    <n v="12352500"/>
    <s v="Open "/>
  </r>
  <r>
    <n v="459"/>
    <n v="2025"/>
    <x v="5"/>
    <x v="3"/>
    <n v="12"/>
    <n v="2590"/>
    <x v="3"/>
    <x v="2"/>
    <x v="2"/>
    <x v="1"/>
    <s v="Collection"/>
    <s v="Gadarif"/>
    <x v="0"/>
    <s v="MT"/>
    <n v="3.5830000000000002"/>
    <n v="3.5830000000000002"/>
    <n v="2440000"/>
    <n v="2440000"/>
    <n v="942.0849420849421"/>
    <n v="8742520"/>
    <n v="3375.4903474903476"/>
    <n v="30000"/>
    <n v="107490"/>
    <m/>
    <n v="8850010"/>
    <n v="2470000"/>
    <n v="3416.9922779922781"/>
    <n v="953.66795366795361"/>
    <n v="3.5830000000000002"/>
    <n v="0"/>
    <n v="8850010"/>
    <s v="Open "/>
  </r>
  <r>
    <n v="460"/>
    <n v="2025"/>
    <x v="5"/>
    <x v="3"/>
    <n v="12"/>
    <n v="2590"/>
    <x v="3"/>
    <x v="2"/>
    <x v="2"/>
    <x v="1"/>
    <s v="Collection"/>
    <s v="Gadarif"/>
    <x v="0"/>
    <s v="MT"/>
    <n v="14.853999999999999"/>
    <n v="14.853999999999999"/>
    <n v="2480000"/>
    <n v="2480000"/>
    <n v="957.52895752895756"/>
    <n v="36837920"/>
    <n v="14223.135135135135"/>
    <n v="30000"/>
    <n v="445620"/>
    <m/>
    <n v="37283540"/>
    <n v="2510000"/>
    <n v="14395.18918918919"/>
    <n v="969.11196911196919"/>
    <n v="14.853999999999999"/>
    <n v="0"/>
    <n v="37283540"/>
    <s v="Open "/>
  </r>
  <r>
    <n v="461"/>
    <n v="2025"/>
    <x v="5"/>
    <x v="3"/>
    <n v="12"/>
    <n v="2590"/>
    <x v="3"/>
    <x v="2"/>
    <x v="2"/>
    <x v="1"/>
    <s v="Collection"/>
    <s v="Gadarif"/>
    <x v="0"/>
    <s v="MT"/>
    <n v="7.2480000000000002"/>
    <n v="7.2480000000000002"/>
    <n v="2450000"/>
    <n v="2450000"/>
    <n v="945.94594594594594"/>
    <n v="17757600"/>
    <n v="6856.2162162162167"/>
    <n v="30000"/>
    <n v="217440"/>
    <m/>
    <n v="17975040"/>
    <n v="2480000"/>
    <n v="6940.1698841698844"/>
    <n v="957.52895752895756"/>
    <n v="7.2480000000000002"/>
    <n v="0"/>
    <n v="17975040"/>
    <s v="Open "/>
  </r>
  <r>
    <n v="462"/>
    <n v="2025"/>
    <x v="5"/>
    <x v="3"/>
    <n v="12"/>
    <n v="2590"/>
    <x v="3"/>
    <x v="2"/>
    <x v="2"/>
    <x v="1"/>
    <s v="Collection"/>
    <s v="Gadarif"/>
    <x v="0"/>
    <s v="MT"/>
    <n v="19.734000000000002"/>
    <n v="19.734000000000002"/>
    <n v="2440000"/>
    <n v="2440000"/>
    <n v="942.0849420849421"/>
    <n v="48150960.000000007"/>
    <n v="18591.104247104249"/>
    <n v="30000"/>
    <n v="592020"/>
    <m/>
    <n v="48742980.000000007"/>
    <n v="2470000"/>
    <n v="18819.683397683402"/>
    <n v="953.66795366795384"/>
    <n v="19.734000000000002"/>
    <n v="0"/>
    <n v="48742980.000000007"/>
    <s v="Open "/>
  </r>
  <r>
    <n v="463"/>
    <n v="2025"/>
    <x v="5"/>
    <x v="3"/>
    <n v="12"/>
    <n v="2590"/>
    <x v="3"/>
    <x v="2"/>
    <x v="2"/>
    <x v="1"/>
    <s v="Collection"/>
    <s v="Gadarif"/>
    <x v="0"/>
    <s v="MT"/>
    <n v="15.358000000000001"/>
    <n v="15.358000000000001"/>
    <n v="2480000"/>
    <n v="2480000"/>
    <n v="957.52895752895756"/>
    <n v="38087840"/>
    <n v="14705.72972972973"/>
    <n v="30000"/>
    <n v="460740"/>
    <m/>
    <n v="38548580"/>
    <n v="2510000"/>
    <n v="14883.621621621622"/>
    <n v="969.11196911196907"/>
    <n v="15.358000000000001"/>
    <n v="0"/>
    <n v="38548580"/>
    <s v="Open "/>
  </r>
  <r>
    <n v="464"/>
    <n v="2025"/>
    <x v="5"/>
    <x v="3"/>
    <n v="12"/>
    <n v="2590"/>
    <x v="3"/>
    <x v="2"/>
    <x v="2"/>
    <x v="1"/>
    <s v="Collection"/>
    <s v="Gadarif"/>
    <x v="0"/>
    <s v="MT"/>
    <n v="8.6010000000000009"/>
    <n v="8.6010000000000009"/>
    <n v="2450000"/>
    <n v="2450000"/>
    <n v="945.94594594594594"/>
    <n v="21072450.000000004"/>
    <n v="8136.0810810810817"/>
    <n v="30000"/>
    <n v="258030.00000000003"/>
    <m/>
    <n v="21330480.000000004"/>
    <n v="2480000"/>
    <n v="8235.7065637065643"/>
    <n v="957.52895752895756"/>
    <n v="8.6010000000000009"/>
    <n v="0"/>
    <n v="21330480.000000004"/>
    <s v="Open "/>
  </r>
  <r>
    <n v="465"/>
    <n v="2025"/>
    <x v="5"/>
    <x v="3"/>
    <n v="12"/>
    <n v="2590"/>
    <x v="3"/>
    <x v="2"/>
    <x v="2"/>
    <x v="1"/>
    <s v="Collection"/>
    <s v="Gadarif"/>
    <x v="0"/>
    <s v="MT"/>
    <n v="7.7889999999999997"/>
    <n v="7.7889999999999997"/>
    <n v="2460000"/>
    <n v="2460000"/>
    <n v="949.80694980694977"/>
    <n v="19160940"/>
    <n v="7398.0463320463314"/>
    <n v="30000"/>
    <n v="233670"/>
    <m/>
    <n v="19394610"/>
    <n v="2490000"/>
    <n v="7488.266409266409"/>
    <n v="961.3899613899614"/>
    <n v="7.7889999999999997"/>
    <n v="0"/>
    <n v="19394610"/>
    <s v="Open "/>
  </r>
  <r>
    <n v="466"/>
    <n v="2025"/>
    <x v="5"/>
    <x v="3"/>
    <n v="13"/>
    <n v="2590"/>
    <x v="1"/>
    <x v="1"/>
    <x v="1"/>
    <x v="1"/>
    <s v="Collection"/>
    <s v="Gadarif"/>
    <x v="0"/>
    <s v="Kantar 100lb"/>
    <n v="131.77000000000001"/>
    <n v="5.9222471910112366"/>
    <n v="167429"/>
    <n v="3725295.25"/>
    <n v="1438.3379343629344"/>
    <n v="22062119.330000002"/>
    <n v="8518.1927915057931"/>
    <n v="2250"/>
    <n v="296482.5"/>
    <m/>
    <n v="22358601.830000002"/>
    <n v="3775357.75"/>
    <n v="8632.6647992277994"/>
    <n v="1457.6670849420848"/>
    <n v="5.9222471910112366"/>
    <n v="0"/>
    <n v="22358601.830000002"/>
    <s v="Open "/>
  </r>
  <r>
    <n v="467"/>
    <n v="2025"/>
    <x v="5"/>
    <x v="3"/>
    <n v="13"/>
    <n v="2590"/>
    <x v="1"/>
    <x v="1"/>
    <x v="1"/>
    <x v="1"/>
    <s v="Collection"/>
    <s v="Gadarif"/>
    <x v="0"/>
    <s v="Kantar 100lb"/>
    <n v="839.11"/>
    <n v="37.712808988764046"/>
    <n v="169000"/>
    <n v="3760250"/>
    <n v="1451.8339768339767"/>
    <n v="141809590"/>
    <n v="54752.737451737448"/>
    <n v="2250"/>
    <n v="1887997.5"/>
    <m/>
    <n v="143697587.5"/>
    <n v="3810312.5"/>
    <n v="55481.694015444016"/>
    <n v="1471.1631274131273"/>
    <n v="37.712808988764046"/>
    <n v="0"/>
    <n v="143697587.5"/>
    <s v="Open "/>
  </r>
  <r>
    <n v="468"/>
    <n v="2025"/>
    <x v="5"/>
    <x v="3"/>
    <n v="13"/>
    <n v="2590"/>
    <x v="1"/>
    <x v="1"/>
    <x v="1"/>
    <x v="1"/>
    <s v="Collection"/>
    <s v="Gadarif"/>
    <x v="0"/>
    <s v="Kantar 100lb"/>
    <n v="2155.3000000000002"/>
    <n v="96.867415730337086"/>
    <n v="169000"/>
    <n v="3760250"/>
    <n v="1451.8339768339767"/>
    <n v="364245700.00000006"/>
    <n v="140635.40540540541"/>
    <n v="2250"/>
    <n v="4849425"/>
    <m/>
    <n v="369095125.00000006"/>
    <n v="3810312.5000000005"/>
    <n v="142507.7702702703"/>
    <n v="1471.1631274131275"/>
    <n v="96.867415730337086"/>
    <n v="0"/>
    <n v="369095125.00000006"/>
    <s v="Open "/>
  </r>
  <r>
    <n v="469"/>
    <n v="2025"/>
    <x v="5"/>
    <x v="3"/>
    <n v="13"/>
    <n v="2590"/>
    <x v="1"/>
    <x v="1"/>
    <x v="1"/>
    <x v="1"/>
    <s v="Collection"/>
    <s v="Gadarif"/>
    <x v="0"/>
    <s v="Kantar 100lb"/>
    <n v="2523.91"/>
    <n v="113.43415730337078"/>
    <n v="167537"/>
    <n v="3727698.25"/>
    <n v="1439.2657335907336"/>
    <n v="422848309.66999996"/>
    <n v="163261.8956254826"/>
    <n v="2250"/>
    <n v="5678797.5"/>
    <m/>
    <n v="428527107.16999996"/>
    <n v="3777760.75"/>
    <n v="165454.48153281852"/>
    <n v="1458.5948841698842"/>
    <n v="113.43415730337078"/>
    <n v="0"/>
    <n v="428527107.16999996"/>
    <s v="Open "/>
  </r>
  <r>
    <n v="470"/>
    <n v="2025"/>
    <x v="5"/>
    <x v="1"/>
    <n v="16"/>
    <n v="2575"/>
    <x v="1"/>
    <x v="1"/>
    <x v="1"/>
    <x v="1"/>
    <s v="Collection"/>
    <s v="Gadarif"/>
    <x v="0"/>
    <s v="Kantar 100lb"/>
    <n v="108.53"/>
    <n v="4.8777528089887641"/>
    <n v="169000"/>
    <n v="3760250"/>
    <n v="1460.2912621359224"/>
    <n v="18341570"/>
    <n v="7122.9398058252427"/>
    <n v="2250"/>
    <n v="244192.5"/>
    <m/>
    <n v="18585762.5"/>
    <n v="3810312.5"/>
    <n v="7217.7718446601939"/>
    <n v="1479.7330097087379"/>
    <n v="4.8777528089887641"/>
    <n v="0"/>
    <n v="18585762.5"/>
    <s v="Open "/>
  </r>
  <r>
    <n v="471"/>
    <n v="2025"/>
    <x v="5"/>
    <x v="1"/>
    <n v="16"/>
    <n v="2575"/>
    <x v="1"/>
    <x v="1"/>
    <x v="1"/>
    <x v="1"/>
    <s v="Collection"/>
    <s v="Gadarif"/>
    <x v="0"/>
    <s v="Kantar 100lb"/>
    <n v="2325.21"/>
    <n v="104.50382022471911"/>
    <n v="167485"/>
    <n v="3726541.25"/>
    <n v="1447.2004854368931"/>
    <n v="389437796.85000002"/>
    <n v="151237.9793592233"/>
    <n v="2250"/>
    <n v="5231722.5"/>
    <m/>
    <n v="394669519.35000002"/>
    <n v="3776603.75"/>
    <n v="153269.7162524272"/>
    <n v="1466.6422330097089"/>
    <n v="104.50382022471911"/>
    <n v="0"/>
    <n v="394669519.35000002"/>
    <s v="Open "/>
  </r>
  <r>
    <n v="472"/>
    <n v="2025"/>
    <x v="5"/>
    <x v="1"/>
    <n v="17"/>
    <n v="2575"/>
    <x v="1"/>
    <x v="1"/>
    <x v="1"/>
    <x v="1"/>
    <s v="Collection"/>
    <s v="Gadarif"/>
    <x v="0"/>
    <s v="Kantar 100lb"/>
    <n v="389.13"/>
    <n v="17.488988764044944"/>
    <n v="169000"/>
    <n v="3760250"/>
    <n v="1460.2912621359224"/>
    <n v="65762970"/>
    <n v="25539.017475728157"/>
    <n v="2250"/>
    <n v="875542.5"/>
    <m/>
    <n v="66638512.5"/>
    <n v="3810312.5"/>
    <n v="25879.033980582524"/>
    <n v="1479.7330097087379"/>
    <n v="17.488988764044944"/>
    <n v="0"/>
    <n v="66638512.5"/>
    <s v="Open "/>
  </r>
  <r>
    <n v="473"/>
    <n v="2025"/>
    <x v="5"/>
    <x v="1"/>
    <n v="17"/>
    <n v="2575"/>
    <x v="1"/>
    <x v="1"/>
    <x v="1"/>
    <x v="1"/>
    <s v="Collection"/>
    <s v="Gadarif"/>
    <x v="0"/>
    <s v="Kantar 100lb"/>
    <n v="264.31"/>
    <n v="11.879101123595506"/>
    <n v="169000"/>
    <n v="3760250"/>
    <n v="1460.2912621359224"/>
    <n v="44668390"/>
    <n v="17346.947572815534"/>
    <n v="2250"/>
    <n v="594697.5"/>
    <m/>
    <n v="45263087.5"/>
    <n v="3810312.5"/>
    <n v="17577.898058252427"/>
    <n v="1479.7330097087379"/>
    <n v="11.879101123595506"/>
    <n v="0"/>
    <n v="45263087.5"/>
    <s v="Open "/>
  </r>
  <r>
    <n v="474"/>
    <n v="2025"/>
    <x v="5"/>
    <x v="1"/>
    <n v="17"/>
    <n v="2575"/>
    <x v="1"/>
    <x v="1"/>
    <x v="1"/>
    <x v="1"/>
    <s v="Collection"/>
    <s v="Gadarif"/>
    <x v="0"/>
    <s v="Kantar 100lb"/>
    <n v="4079.11"/>
    <n v="183.33078651685395"/>
    <n v="167529"/>
    <n v="3727520.25"/>
    <n v="1447.5806796116506"/>
    <n v="683369219.19000006"/>
    <n v="265386.10453980585"/>
    <n v="2250"/>
    <n v="9177997.5"/>
    <m/>
    <n v="692547216.69000006"/>
    <n v="3777582.75"/>
    <n v="268950.37541359226"/>
    <n v="1467.0224271844661"/>
    <n v="183.33078651685395"/>
    <n v="0"/>
    <n v="692547216.69000006"/>
    <s v="Open "/>
  </r>
  <r>
    <n v="475"/>
    <n v="2025"/>
    <x v="5"/>
    <x v="1"/>
    <n v="19"/>
    <n v="2596"/>
    <x v="1"/>
    <x v="1"/>
    <x v="1"/>
    <x v="1"/>
    <s v="Collection"/>
    <s v="Gadarif"/>
    <x v="0"/>
    <s v="Kantar 100lb"/>
    <n v="627.86"/>
    <n v="28.218426966292135"/>
    <n v="167442"/>
    <n v="3725584.5"/>
    <n v="1435.125"/>
    <n v="105130134.12"/>
    <n v="40496.97"/>
    <n v="2250"/>
    <n v="1412685"/>
    <m/>
    <n v="106542819.12"/>
    <n v="3775647"/>
    <n v="41041.147580893681"/>
    <n v="1454.4094761171032"/>
    <n v="28.218426966292135"/>
    <n v="0"/>
    <n v="106542819.12"/>
    <s v="Open "/>
  </r>
  <r>
    <n v="476"/>
    <n v="2025"/>
    <x v="5"/>
    <x v="1"/>
    <n v="20"/>
    <n v="2596"/>
    <x v="1"/>
    <x v="1"/>
    <x v="1"/>
    <x v="1"/>
    <s v="Collection"/>
    <s v="Gadarif"/>
    <x v="0"/>
    <s v="Kantar 100lb"/>
    <n v="173.57"/>
    <n v="7.800898876404494"/>
    <n v="167479"/>
    <n v="3726407.75"/>
    <n v="1435.4421224961479"/>
    <n v="29069330.029999997"/>
    <n v="11197.738840523882"/>
    <n v="2250"/>
    <n v="390532.5"/>
    <m/>
    <n v="29459862.529999997"/>
    <n v="3776470.25"/>
    <n v="11348.175088597842"/>
    <n v="1454.7265986132511"/>
    <n v="7.800898876404494"/>
    <n v="0"/>
    <n v="29459862.529999997"/>
    <s v="Open "/>
  </r>
  <r>
    <n v="477"/>
    <n v="2025"/>
    <x v="5"/>
    <x v="1"/>
    <n v="20"/>
    <n v="2596"/>
    <x v="1"/>
    <x v="1"/>
    <x v="1"/>
    <x v="1"/>
    <s v="Collection"/>
    <s v="Gadarif"/>
    <x v="0"/>
    <s v="Kantar 100lb"/>
    <n v="2872.22"/>
    <n v="129.08853932584267"/>
    <n v="169000"/>
    <n v="3760250"/>
    <n v="1448.4784283513097"/>
    <n v="485405179.99999994"/>
    <n v="186981.96456086283"/>
    <n v="2250"/>
    <n v="6462495"/>
    <m/>
    <n v="491867674.99999994"/>
    <n v="3810312.5"/>
    <n v="189471.36941448381"/>
    <n v="1467.7629044684131"/>
    <n v="129.08853932584267"/>
    <n v="0"/>
    <n v="491867674.99999994"/>
    <s v="Open "/>
  </r>
  <r>
    <n v="478"/>
    <n v="2025"/>
    <x v="5"/>
    <x v="1"/>
    <n v="20"/>
    <n v="2596"/>
    <x v="1"/>
    <x v="1"/>
    <x v="1"/>
    <x v="1"/>
    <s v="Collection"/>
    <s v="Gadarif"/>
    <x v="0"/>
    <s v="Kantar 100lb"/>
    <n v="1182.1400000000001"/>
    <n v="53.129887640449439"/>
    <n v="167401"/>
    <n v="3724672.25"/>
    <n v="1434.773593990755"/>
    <n v="197891418.14000002"/>
    <n v="76229.359838212637"/>
    <n v="2250"/>
    <n v="2659815"/>
    <m/>
    <n v="200551233.14000002"/>
    <n v="3774734.75"/>
    <n v="77253.941887519264"/>
    <n v="1454.0580701078584"/>
    <n v="53.129887640449439"/>
    <n v="0"/>
    <n v="200551233.14000002"/>
    <s v="Open "/>
  </r>
  <r>
    <n v="479"/>
    <n v="2025"/>
    <x v="5"/>
    <x v="1"/>
    <n v="20"/>
    <n v="2596"/>
    <x v="1"/>
    <x v="1"/>
    <x v="1"/>
    <x v="1"/>
    <s v="Collection"/>
    <s v="Gadarif"/>
    <x v="0"/>
    <s v="Kantar 100lb"/>
    <n v="1949.28"/>
    <n v="87.608089887640446"/>
    <n v="167522"/>
    <n v="3727364.5"/>
    <n v="1435.8106702619414"/>
    <n v="326547284.15999997"/>
    <n v="125788.63026194143"/>
    <n v="2250"/>
    <n v="4385880"/>
    <m/>
    <n v="330933164.15999997"/>
    <n v="3777426.9999999995"/>
    <n v="127478.10637904466"/>
    <n v="1455.0951463790445"/>
    <n v="87.608089887640446"/>
    <n v="0"/>
    <n v="330933164.15999997"/>
    <s v="Open "/>
  </r>
  <r>
    <n v="480"/>
    <n v="2025"/>
    <x v="5"/>
    <x v="3"/>
    <n v="13"/>
    <n v="2590"/>
    <x v="3"/>
    <x v="2"/>
    <x v="2"/>
    <x v="1"/>
    <s v="Collection"/>
    <s v="Gadarif"/>
    <x v="0"/>
    <s v="MT"/>
    <n v="4.6500000000000004"/>
    <n v="4.6500000000000004"/>
    <n v="2470000"/>
    <n v="2470000"/>
    <n v="953.66795366795361"/>
    <n v="11485500"/>
    <n v="4434.5559845559847"/>
    <n v="30000"/>
    <n v="139500"/>
    <m/>
    <n v="11625000"/>
    <n v="2500000"/>
    <n v="4488.4169884169887"/>
    <n v="965.25096525096524"/>
    <n v="4.6500000000000004"/>
    <n v="0"/>
    <n v="11625000"/>
    <s v="Open "/>
  </r>
  <r>
    <n v="481"/>
    <n v="2025"/>
    <x v="5"/>
    <x v="3"/>
    <n v="13"/>
    <n v="2590"/>
    <x v="3"/>
    <x v="2"/>
    <x v="2"/>
    <x v="1"/>
    <s v="Collection"/>
    <s v="Gadarif"/>
    <x v="0"/>
    <s v="MT"/>
    <n v="7.3019999999999996"/>
    <n v="7.3019999999999996"/>
    <n v="2470000"/>
    <n v="2470000"/>
    <n v="953.66795366795361"/>
    <n v="18035940"/>
    <n v="6963.6833976833968"/>
    <n v="30000"/>
    <n v="219060"/>
    <m/>
    <n v="18255000"/>
    <n v="2500000"/>
    <n v="7048.2625482625481"/>
    <n v="965.25096525096524"/>
    <n v="7.3019999999999996"/>
    <n v="0"/>
    <n v="18255000"/>
    <s v="Open "/>
  </r>
  <r>
    <n v="482"/>
    <n v="2025"/>
    <x v="5"/>
    <x v="3"/>
    <n v="13"/>
    <n v="2590"/>
    <x v="3"/>
    <x v="2"/>
    <x v="2"/>
    <x v="1"/>
    <s v="Collection"/>
    <s v="Gadarif"/>
    <x v="0"/>
    <s v="MT"/>
    <n v="30.513999999999999"/>
    <n v="30.513999999999999"/>
    <n v="2450000"/>
    <n v="2450000"/>
    <n v="945.94594594594594"/>
    <n v="74759300"/>
    <n v="28864.594594594593"/>
    <n v="30000"/>
    <n v="915420"/>
    <m/>
    <n v="75674720"/>
    <n v="2480000"/>
    <n v="29218.038610038609"/>
    <n v="957.52895752895756"/>
    <n v="30.513999999999999"/>
    <n v="0"/>
    <n v="75674720"/>
    <s v="Open "/>
  </r>
  <r>
    <n v="483"/>
    <n v="2025"/>
    <x v="5"/>
    <x v="3"/>
    <n v="15"/>
    <n v="2590"/>
    <x v="3"/>
    <x v="2"/>
    <x v="2"/>
    <x v="1"/>
    <s v="Collection"/>
    <s v="Gadarif"/>
    <x v="0"/>
    <s v="MT"/>
    <n v="13.35"/>
    <n v="13.35"/>
    <n v="2480000"/>
    <n v="2480000"/>
    <n v="957.52895752895756"/>
    <n v="33108000"/>
    <n v="12783.011583011583"/>
    <n v="30000"/>
    <n v="400500"/>
    <m/>
    <n v="33508500"/>
    <n v="2510000"/>
    <n v="12937.644787644787"/>
    <n v="969.11196911196907"/>
    <n v="13.35"/>
    <n v="0"/>
    <n v="33508500"/>
    <s v="Open "/>
  </r>
  <r>
    <n v="484"/>
    <n v="2025"/>
    <x v="5"/>
    <x v="1"/>
    <n v="16"/>
    <n v="2575"/>
    <x v="3"/>
    <x v="2"/>
    <x v="2"/>
    <x v="1"/>
    <s v="Collection"/>
    <s v="Gadarif"/>
    <x v="0"/>
    <s v="MT"/>
    <n v="10.439"/>
    <n v="10.439"/>
    <n v="2530000"/>
    <n v="2530000"/>
    <n v="982.52427184466023"/>
    <n v="26410670"/>
    <n v="10256.570873786408"/>
    <n v="30000"/>
    <n v="313170"/>
    <m/>
    <n v="26723840"/>
    <n v="2560000"/>
    <n v="10378.190291262135"/>
    <n v="994.1747572815533"/>
    <n v="10.439"/>
    <n v="0"/>
    <n v="26723840"/>
    <s v="Open "/>
  </r>
  <r>
    <n v="485"/>
    <n v="2025"/>
    <x v="5"/>
    <x v="1"/>
    <n v="16"/>
    <n v="2575"/>
    <x v="3"/>
    <x v="2"/>
    <x v="2"/>
    <x v="1"/>
    <s v="Collection"/>
    <s v="Gadarif"/>
    <x v="0"/>
    <s v="MT"/>
    <n v="14.132999999999999"/>
    <n v="14.132999999999999"/>
    <n v="2570000"/>
    <n v="2570000"/>
    <n v="998.05825242718447"/>
    <n v="36321810"/>
    <n v="14105.557281553398"/>
    <n v="30000"/>
    <n v="423990"/>
    <m/>
    <n v="36745800"/>
    <n v="2600000"/>
    <n v="14270.213592233009"/>
    <n v="1009.7087378640776"/>
    <n v="14.132999999999999"/>
    <n v="0"/>
    <n v="36745800"/>
    <s v="Open "/>
  </r>
  <r>
    <n v="486"/>
    <n v="2025"/>
    <x v="5"/>
    <x v="1"/>
    <n v="16"/>
    <n v="2575"/>
    <x v="3"/>
    <x v="2"/>
    <x v="2"/>
    <x v="1"/>
    <s v="Collection"/>
    <s v="Gadarif"/>
    <x v="0"/>
    <s v="MT"/>
    <n v="14.138"/>
    <n v="14.138"/>
    <n v="2550000"/>
    <n v="2550000"/>
    <n v="990.29126213592235"/>
    <n v="36051900"/>
    <n v="14000.73786407767"/>
    <n v="30000"/>
    <n v="424140"/>
    <m/>
    <n v="36476040"/>
    <n v="2580000"/>
    <n v="14165.452427184466"/>
    <n v="1001.9417475728155"/>
    <n v="14.138"/>
    <n v="0"/>
    <n v="36476040"/>
    <s v="Open "/>
  </r>
  <r>
    <n v="487"/>
    <n v="2025"/>
    <x v="5"/>
    <x v="1"/>
    <n v="16"/>
    <n v="2575"/>
    <x v="3"/>
    <x v="2"/>
    <x v="2"/>
    <x v="1"/>
    <s v="Collection"/>
    <s v="Gadarif"/>
    <x v="0"/>
    <s v="MT"/>
    <n v="15.236000000000001"/>
    <n v="15.236000000000001"/>
    <n v="2570000"/>
    <n v="2570000"/>
    <n v="998.05825242718447"/>
    <n v="39156520"/>
    <n v="15206.415533980584"/>
    <n v="30000"/>
    <n v="457080"/>
    <m/>
    <n v="39613600"/>
    <n v="2600000"/>
    <n v="15383.922330097088"/>
    <n v="1009.7087378640776"/>
    <n v="15.236000000000001"/>
    <n v="0"/>
    <n v="39613600"/>
    <s v="Open "/>
  </r>
  <r>
    <n v="488"/>
    <n v="2025"/>
    <x v="5"/>
    <x v="1"/>
    <n v="17"/>
    <n v="2575"/>
    <x v="3"/>
    <x v="2"/>
    <x v="2"/>
    <x v="1"/>
    <s v="Collection"/>
    <s v="Gadarif"/>
    <x v="0"/>
    <s v="MT"/>
    <n v="6.6420000000000003"/>
    <n v="6.6420000000000003"/>
    <n v="2550000"/>
    <n v="2550000"/>
    <n v="990.29126213592235"/>
    <n v="16937100"/>
    <n v="6577.5145631067962"/>
    <n v="30000"/>
    <n v="199260"/>
    <m/>
    <n v="17136360"/>
    <n v="2580000"/>
    <n v="6654.8970873786411"/>
    <n v="1001.9417475728155"/>
    <n v="6.6420000000000003"/>
    <n v="0"/>
    <n v="17136360"/>
    <s v="Open "/>
  </r>
  <r>
    <n v="489"/>
    <n v="2025"/>
    <x v="5"/>
    <x v="1"/>
    <n v="17"/>
    <n v="2575"/>
    <x v="3"/>
    <x v="2"/>
    <x v="2"/>
    <x v="1"/>
    <s v="Collection"/>
    <s v="Gadarif"/>
    <x v="0"/>
    <s v="MT"/>
    <n v="13.358000000000001"/>
    <n v="13.358000000000001"/>
    <n v="2550000"/>
    <n v="2550000"/>
    <n v="990.29126213592235"/>
    <n v="34062900"/>
    <n v="13228.310679611652"/>
    <n v="30000"/>
    <n v="400740"/>
    <m/>
    <n v="34463640"/>
    <n v="2580000"/>
    <n v="13383.93786407767"/>
    <n v="1001.9417475728155"/>
    <n v="13.358000000000001"/>
    <n v="0"/>
    <n v="34463640"/>
    <s v="Open "/>
  </r>
  <r>
    <n v="490"/>
    <n v="2025"/>
    <x v="5"/>
    <x v="1"/>
    <n v="17"/>
    <n v="2575"/>
    <x v="3"/>
    <x v="2"/>
    <x v="2"/>
    <x v="1"/>
    <s v="Collection"/>
    <s v="Gadarif"/>
    <x v="0"/>
    <s v="MT"/>
    <n v="7.6020000000000003"/>
    <n v="7.6020000000000003"/>
    <n v="2530000"/>
    <n v="2530000"/>
    <n v="982.52427184466023"/>
    <n v="19233060"/>
    <n v="7469.149514563107"/>
    <n v="30000"/>
    <n v="228060"/>
    <m/>
    <n v="19461120"/>
    <n v="2560000"/>
    <n v="7557.7165048543693"/>
    <n v="994.17475728155341"/>
    <n v="7.6020000000000003"/>
    <n v="0"/>
    <n v="19461120"/>
    <s v="Open "/>
  </r>
  <r>
    <n v="491"/>
    <n v="2025"/>
    <x v="5"/>
    <x v="1"/>
    <n v="17"/>
    <n v="2575"/>
    <x v="3"/>
    <x v="2"/>
    <x v="2"/>
    <x v="1"/>
    <s v="Collection"/>
    <s v="Gadarif"/>
    <x v="0"/>
    <s v="MT"/>
    <n v="15.414"/>
    <n v="15.414"/>
    <n v="2570000"/>
    <n v="2570000"/>
    <n v="998.05825242718447"/>
    <n v="39613980"/>
    <n v="15384.069902912621"/>
    <n v="30000"/>
    <n v="462420"/>
    <m/>
    <n v="40076400"/>
    <n v="2600000"/>
    <n v="15563.650485436894"/>
    <n v="1009.7087378640778"/>
    <n v="15.414"/>
    <n v="0"/>
    <n v="40076400"/>
    <s v="Open "/>
  </r>
  <r>
    <n v="492"/>
    <n v="2025"/>
    <x v="5"/>
    <x v="1"/>
    <n v="17"/>
    <n v="2575"/>
    <x v="3"/>
    <x v="2"/>
    <x v="2"/>
    <x v="1"/>
    <s v="Collection"/>
    <s v="Gadarif"/>
    <x v="0"/>
    <s v="MT"/>
    <n v="14.516"/>
    <n v="14.516"/>
    <n v="2570000"/>
    <n v="2570000"/>
    <n v="998.05825242718447"/>
    <n v="37306120"/>
    <n v="14487.813592233009"/>
    <n v="30000"/>
    <n v="435480"/>
    <m/>
    <n v="37741600"/>
    <n v="2600000"/>
    <n v="14656.932038834952"/>
    <n v="1009.7087378640776"/>
    <n v="14.516"/>
    <n v="0"/>
    <n v="37741600"/>
    <s v="Open "/>
  </r>
  <r>
    <n v="493"/>
    <n v="2025"/>
    <x v="5"/>
    <x v="1"/>
    <n v="17"/>
    <n v="2575"/>
    <x v="3"/>
    <x v="2"/>
    <x v="2"/>
    <x v="1"/>
    <s v="Collection"/>
    <s v="Gadarif"/>
    <x v="0"/>
    <s v="MT"/>
    <n v="14.134"/>
    <n v="14.134"/>
    <n v="2570000"/>
    <n v="2570000"/>
    <n v="998.05825242718447"/>
    <n v="36324380"/>
    <n v="14106.555339805825"/>
    <n v="30000"/>
    <n v="424020"/>
    <m/>
    <n v="36748400"/>
    <n v="2600000"/>
    <n v="14271.223300970874"/>
    <n v="1009.7087378640776"/>
    <n v="14.134"/>
    <n v="0"/>
    <n v="36748400"/>
    <s v="Open "/>
  </r>
  <r>
    <n v="494"/>
    <n v="2025"/>
    <x v="5"/>
    <x v="1"/>
    <n v="17"/>
    <n v="2575"/>
    <x v="3"/>
    <x v="2"/>
    <x v="2"/>
    <x v="1"/>
    <s v="Collection"/>
    <s v="Gadarif"/>
    <x v="0"/>
    <s v="MT"/>
    <n v="13.988"/>
    <n v="13.988"/>
    <n v="2570000"/>
    <n v="2570000"/>
    <n v="998.05825242718447"/>
    <n v="35949160"/>
    <n v="13960.838834951455"/>
    <n v="30000"/>
    <n v="419640"/>
    <m/>
    <n v="36368800"/>
    <n v="2600000"/>
    <n v="14123.805825242718"/>
    <n v="1009.7087378640776"/>
    <n v="13.988"/>
    <n v="0"/>
    <n v="36368800"/>
    <s v="Open "/>
  </r>
  <r>
    <n v="495"/>
    <n v="2025"/>
    <x v="5"/>
    <x v="1"/>
    <n v="17"/>
    <n v="2575"/>
    <x v="3"/>
    <x v="2"/>
    <x v="2"/>
    <x v="1"/>
    <s v="Collection"/>
    <s v="Gadarif"/>
    <x v="0"/>
    <s v="MT"/>
    <n v="36.956000000000003"/>
    <n v="36.956000000000003"/>
    <n v="2580000"/>
    <n v="2580000"/>
    <n v="1001.9417475728155"/>
    <n v="95346480.000000015"/>
    <n v="37027.759223300971"/>
    <n v="30000"/>
    <n v="1108680"/>
    <m/>
    <n v="96455160.000000015"/>
    <n v="2610000"/>
    <n v="37458.314563106804"/>
    <n v="1013.5922330097088"/>
    <n v="36.956000000000003"/>
    <n v="0"/>
    <n v="96455160.000000015"/>
    <s v="Open "/>
  </r>
  <r>
    <n v="496"/>
    <n v="2025"/>
    <x v="5"/>
    <x v="1"/>
    <n v="18"/>
    <n v="2575"/>
    <x v="3"/>
    <x v="2"/>
    <x v="2"/>
    <x v="1"/>
    <s v="Collection"/>
    <s v="Gadarif"/>
    <x v="0"/>
    <s v="MT"/>
    <n v="4.79"/>
    <n v="4.79"/>
    <n v="2570000"/>
    <n v="2570000"/>
    <n v="998.05825242718447"/>
    <n v="12310300"/>
    <n v="4780.6990291262136"/>
    <n v="30000"/>
    <n v="143700"/>
    <m/>
    <n v="12454000"/>
    <n v="2600000"/>
    <n v="4836.5048543689318"/>
    <n v="1009.7087378640776"/>
    <n v="4.79"/>
    <n v="0"/>
    <n v="12454000"/>
    <s v="Open "/>
  </r>
  <r>
    <n v="497"/>
    <n v="2025"/>
    <x v="5"/>
    <x v="1"/>
    <n v="18"/>
    <n v="2575"/>
    <x v="3"/>
    <x v="2"/>
    <x v="2"/>
    <x v="1"/>
    <s v="Collection"/>
    <s v="Gadarif"/>
    <x v="0"/>
    <s v="MT"/>
    <n v="7.133"/>
    <n v="7.133"/>
    <n v="2550000"/>
    <n v="2550000"/>
    <n v="990.29126213592235"/>
    <n v="18189150"/>
    <n v="7063.7475728155341"/>
    <n v="30000"/>
    <n v="213990"/>
    <m/>
    <n v="18403140"/>
    <n v="2580000"/>
    <n v="7146.850485436893"/>
    <n v="1001.9417475728155"/>
    <n v="7.133"/>
    <n v="0"/>
    <n v="18403140"/>
    <s v="Open "/>
  </r>
  <r>
    <n v="498"/>
    <n v="2025"/>
    <x v="5"/>
    <x v="1"/>
    <n v="18"/>
    <n v="2575"/>
    <x v="3"/>
    <x v="2"/>
    <x v="2"/>
    <x v="1"/>
    <s v="Collection"/>
    <s v="Gadarif"/>
    <x v="0"/>
    <s v="MT"/>
    <n v="5.4889999999999999"/>
    <n v="5.4889999999999999"/>
    <n v="2550000"/>
    <n v="2550000"/>
    <n v="990.29126213592235"/>
    <n v="13996950"/>
    <n v="5435.7087378640781"/>
    <n v="30000"/>
    <n v="164670"/>
    <m/>
    <n v="14161620"/>
    <n v="2580000"/>
    <n v="5499.6582524271844"/>
    <n v="1001.9417475728155"/>
    <n v="5.4889999999999999"/>
    <n v="0"/>
    <n v="14161620"/>
    <s v="Open "/>
  </r>
  <r>
    <n v="499"/>
    <n v="2025"/>
    <x v="5"/>
    <x v="1"/>
    <n v="18"/>
    <n v="2575"/>
    <x v="3"/>
    <x v="2"/>
    <x v="2"/>
    <x v="1"/>
    <s v="Collection"/>
    <s v="Gadarif"/>
    <x v="0"/>
    <s v="MT"/>
    <n v="5.3609999999999998"/>
    <n v="5.3609999999999998"/>
    <n v="2570000"/>
    <n v="2570000"/>
    <n v="998.05825242718447"/>
    <n v="13777770"/>
    <n v="5350.5902912621359"/>
    <n v="30000"/>
    <n v="160830"/>
    <m/>
    <n v="13938600"/>
    <n v="2600000"/>
    <n v="5413.0485436893205"/>
    <n v="1009.7087378640778"/>
    <n v="5.3609999999999998"/>
    <n v="0"/>
    <n v="13938600"/>
    <s v="Open "/>
  </r>
  <r>
    <n v="500"/>
    <n v="2025"/>
    <x v="5"/>
    <x v="1"/>
    <n v="18"/>
    <n v="2575"/>
    <x v="3"/>
    <x v="2"/>
    <x v="2"/>
    <x v="1"/>
    <s v="Collection"/>
    <s v="Gadarif"/>
    <x v="0"/>
    <s v="MT"/>
    <n v="3.044"/>
    <n v="3.044"/>
    <n v="2550000"/>
    <n v="2550000"/>
    <n v="990.29126213592235"/>
    <n v="7762200"/>
    <n v="3014.4466019417478"/>
    <n v="30000"/>
    <n v="91320"/>
    <m/>
    <n v="7853520"/>
    <n v="2580000"/>
    <n v="3049.9106796116503"/>
    <n v="1001.9417475728154"/>
    <n v="3.044"/>
    <n v="0"/>
    <n v="7853520"/>
    <s v="Open "/>
  </r>
  <r>
    <n v="501"/>
    <n v="2025"/>
    <x v="5"/>
    <x v="1"/>
    <n v="18"/>
    <n v="2575"/>
    <x v="3"/>
    <x v="2"/>
    <x v="2"/>
    <x v="1"/>
    <s v="Collection"/>
    <s v="Gadarif"/>
    <x v="0"/>
    <s v="MT"/>
    <n v="7.05"/>
    <n v="7.05"/>
    <n v="2560000"/>
    <n v="2560000"/>
    <n v="994.17475728155341"/>
    <n v="18048000"/>
    <n v="7008.9320388349515"/>
    <n v="30000"/>
    <n v="211500"/>
    <m/>
    <n v="18259500"/>
    <n v="2590000"/>
    <n v="7091.0679611650485"/>
    <n v="1005.8252427184466"/>
    <n v="7.05"/>
    <n v="0"/>
    <n v="18259500"/>
    <s v="Open "/>
  </r>
  <r>
    <n v="502"/>
    <n v="2025"/>
    <x v="5"/>
    <x v="1"/>
    <n v="18"/>
    <n v="2575"/>
    <x v="3"/>
    <x v="2"/>
    <x v="2"/>
    <x v="1"/>
    <s v="Collection"/>
    <s v="Gadarif"/>
    <x v="0"/>
    <s v="MT"/>
    <n v="15.866"/>
    <n v="15.866"/>
    <n v="2580000"/>
    <n v="2580000"/>
    <n v="1001.9417475728155"/>
    <n v="40934280"/>
    <n v="15896.80776699029"/>
    <n v="30000"/>
    <n v="475980"/>
    <m/>
    <n v="41410260"/>
    <n v="2610000"/>
    <n v="16081.654368932039"/>
    <n v="1013.5922330097087"/>
    <n v="15.866"/>
    <n v="0"/>
    <n v="41410260"/>
    <s v="Open "/>
  </r>
  <r>
    <n v="503"/>
    <n v="2025"/>
    <x v="5"/>
    <x v="1"/>
    <n v="18"/>
    <n v="2575"/>
    <x v="3"/>
    <x v="2"/>
    <x v="2"/>
    <x v="1"/>
    <s v="Collection"/>
    <s v="Gadarif"/>
    <x v="0"/>
    <s v="MT"/>
    <n v="13.678000000000001"/>
    <n v="13.678000000000001"/>
    <n v="2560000"/>
    <n v="2560000"/>
    <n v="994.17475728155341"/>
    <n v="35015680"/>
    <n v="13598.322330097088"/>
    <n v="30000"/>
    <n v="410340"/>
    <m/>
    <n v="35426020"/>
    <n v="2590000"/>
    <n v="13757.677669902912"/>
    <n v="1005.8252427184465"/>
    <n v="13.678000000000001"/>
    <n v="0"/>
    <n v="35426020"/>
    <s v="Open "/>
  </r>
  <r>
    <n v="504"/>
    <n v="2025"/>
    <x v="5"/>
    <x v="1"/>
    <n v="19"/>
    <n v="2596"/>
    <x v="3"/>
    <x v="2"/>
    <x v="2"/>
    <x v="1"/>
    <s v="Collection"/>
    <s v="Gadarif"/>
    <x v="0"/>
    <s v="MT"/>
    <n v="13.311999999999999"/>
    <n v="13.311999999999999"/>
    <n v="2560000"/>
    <n v="2560000"/>
    <n v="986.13251155624039"/>
    <n v="34078720"/>
    <n v="13127.395993836672"/>
    <n v="30000"/>
    <n v="399360"/>
    <m/>
    <n v="34478080"/>
    <n v="2590000"/>
    <n v="13281.232665639445"/>
    <n v="997.68875192604014"/>
    <n v="13.311999999999999"/>
    <n v="0"/>
    <n v="34478080"/>
    <s v="Open "/>
  </r>
  <r>
    <n v="505"/>
    <n v="2025"/>
    <x v="5"/>
    <x v="1"/>
    <n v="19"/>
    <n v="2596"/>
    <x v="3"/>
    <x v="2"/>
    <x v="2"/>
    <x v="1"/>
    <s v="Collection"/>
    <s v="Gadarif"/>
    <x v="0"/>
    <s v="MT"/>
    <n v="7.274"/>
    <n v="7.274"/>
    <n v="2540000"/>
    <n v="2540000"/>
    <n v="978.4283513097073"/>
    <n v="18475960"/>
    <n v="7117.0878274268107"/>
    <n v="30000"/>
    <n v="218220"/>
    <m/>
    <n v="18694180"/>
    <n v="2570000"/>
    <n v="7201.1479198767338"/>
    <n v="989.98459167950693"/>
    <n v="7.274"/>
    <n v="0"/>
    <n v="18694180"/>
    <s v="Open "/>
  </r>
  <r>
    <n v="506"/>
    <n v="2025"/>
    <x v="5"/>
    <x v="1"/>
    <n v="19"/>
    <n v="2596"/>
    <x v="3"/>
    <x v="2"/>
    <x v="2"/>
    <x v="1"/>
    <s v="Collection"/>
    <s v="Gadarif"/>
    <x v="0"/>
    <s v="MT"/>
    <n v="14.114000000000001"/>
    <n v="14.114000000000001"/>
    <n v="2550000"/>
    <n v="2550000"/>
    <n v="982.28043143297384"/>
    <n v="35990700"/>
    <n v="13863.906009244993"/>
    <n v="30000"/>
    <n v="423420"/>
    <m/>
    <n v="36414120"/>
    <n v="2580000"/>
    <n v="14027.010785824345"/>
    <n v="993.83667180277337"/>
    <n v="14.114000000000001"/>
    <n v="0"/>
    <n v="36414120"/>
    <s v="Open "/>
  </r>
  <r>
    <n v="507"/>
    <n v="2025"/>
    <x v="5"/>
    <x v="1"/>
    <n v="19"/>
    <n v="2596"/>
    <x v="3"/>
    <x v="2"/>
    <x v="2"/>
    <x v="1"/>
    <s v="Collection"/>
    <s v="Gadarif"/>
    <x v="0"/>
    <s v="MT"/>
    <n v="7.9160000000000004"/>
    <n v="7.9160000000000004"/>
    <n v="2550000"/>
    <n v="2550000"/>
    <n v="982.28043143297384"/>
    <n v="20185800"/>
    <n v="7775.7318952234209"/>
    <n v="30000"/>
    <n v="237480"/>
    <m/>
    <n v="20423280"/>
    <n v="2580000"/>
    <n v="7867.2110939907552"/>
    <n v="993.83667180277348"/>
    <n v="7.9160000000000004"/>
    <n v="0"/>
    <n v="20423280"/>
    <s v="Open "/>
  </r>
  <r>
    <n v="508"/>
    <n v="2025"/>
    <x v="5"/>
    <x v="1"/>
    <n v="19"/>
    <n v="2596"/>
    <x v="3"/>
    <x v="2"/>
    <x v="2"/>
    <x v="1"/>
    <s v="Collection"/>
    <s v="Gadarif"/>
    <x v="0"/>
    <s v="MT"/>
    <n v="6.4809999999999999"/>
    <n v="6.4809999999999999"/>
    <n v="2570000"/>
    <n v="2570000"/>
    <n v="989.98459167950693"/>
    <n v="16656170"/>
    <n v="6416.0901386748847"/>
    <n v="30000"/>
    <n v="194430"/>
    <m/>
    <n v="16850600"/>
    <n v="2600000"/>
    <n v="6490.9861325115562"/>
    <n v="1001.5408320493067"/>
    <n v="6.4809999999999999"/>
    <n v="0"/>
    <n v="16850600"/>
    <s v="Open "/>
  </r>
  <r>
    <n v="509"/>
    <n v="2025"/>
    <x v="5"/>
    <x v="1"/>
    <n v="19"/>
    <n v="2596"/>
    <x v="3"/>
    <x v="2"/>
    <x v="2"/>
    <x v="1"/>
    <s v="Collection"/>
    <s v="Gadarif"/>
    <x v="0"/>
    <s v="MT"/>
    <n v="13.938000000000001"/>
    <n v="13.938000000000001"/>
    <n v="2570000"/>
    <n v="2570000"/>
    <n v="989.98459167950693"/>
    <n v="35820660"/>
    <n v="13798.405238828967"/>
    <n v="30000"/>
    <n v="418140"/>
    <m/>
    <n v="36238800"/>
    <n v="2600000"/>
    <n v="13959.476117103235"/>
    <n v="1001.5408320493066"/>
    <n v="13.938000000000001"/>
    <n v="0"/>
    <n v="36238800"/>
    <s v="Open "/>
  </r>
  <r>
    <n v="510"/>
    <n v="2025"/>
    <x v="5"/>
    <x v="1"/>
    <n v="19"/>
    <n v="2596"/>
    <x v="3"/>
    <x v="2"/>
    <x v="2"/>
    <x v="1"/>
    <s v="Collection"/>
    <s v="Gadarif"/>
    <x v="0"/>
    <s v="MT"/>
    <n v="13.96"/>
    <n v="13.96"/>
    <n v="2570000"/>
    <n v="2570000"/>
    <n v="989.98459167950693"/>
    <n v="35877200"/>
    <n v="13820.184899845917"/>
    <n v="30000"/>
    <n v="418800"/>
    <m/>
    <n v="36296000"/>
    <n v="2600000"/>
    <n v="13981.510015408321"/>
    <n v="1001.5408320493066"/>
    <n v="13.96"/>
    <n v="0"/>
    <n v="36296000"/>
    <s v="Open "/>
  </r>
  <r>
    <n v="511"/>
    <n v="2025"/>
    <x v="5"/>
    <x v="1"/>
    <n v="19"/>
    <n v="2596"/>
    <x v="3"/>
    <x v="2"/>
    <x v="2"/>
    <x v="1"/>
    <s v="Collection"/>
    <s v="Gadarif"/>
    <x v="0"/>
    <s v="MT"/>
    <n v="7.6740000000000004"/>
    <n v="7.6740000000000004"/>
    <n v="2570000"/>
    <n v="2570000"/>
    <n v="989.98459167950693"/>
    <n v="19722180"/>
    <n v="7597.1417565485363"/>
    <n v="30000"/>
    <n v="230220"/>
    <m/>
    <n v="19952400"/>
    <n v="2600000"/>
    <n v="7685.8243451463786"/>
    <n v="1001.5408320493066"/>
    <n v="7.6740000000000004"/>
    <n v="0"/>
    <n v="19952400"/>
    <s v="Open "/>
  </r>
  <r>
    <n v="512"/>
    <n v="2025"/>
    <x v="5"/>
    <x v="1"/>
    <n v="19"/>
    <n v="2596"/>
    <x v="3"/>
    <x v="2"/>
    <x v="2"/>
    <x v="1"/>
    <s v="Collection"/>
    <s v="Gadarif"/>
    <x v="0"/>
    <s v="MT"/>
    <n v="6.9180000000000001"/>
    <n v="6.9180000000000001"/>
    <n v="2560000"/>
    <n v="2560000"/>
    <n v="986.13251155624039"/>
    <n v="17710080"/>
    <n v="6822.064714946071"/>
    <n v="30000"/>
    <n v="207540"/>
    <m/>
    <n v="17917620"/>
    <n v="2590000"/>
    <n v="6902.0107858243455"/>
    <n v="997.68875192604014"/>
    <n v="6.9180000000000001"/>
    <n v="0"/>
    <n v="17917620"/>
    <s v="Open "/>
  </r>
  <r>
    <n v="513"/>
    <n v="2025"/>
    <x v="5"/>
    <x v="1"/>
    <n v="19"/>
    <n v="2596"/>
    <x v="3"/>
    <x v="2"/>
    <x v="2"/>
    <x v="1"/>
    <s v="Collection"/>
    <s v="Gadarif"/>
    <x v="0"/>
    <s v="MT"/>
    <n v="38.463999999999999"/>
    <n v="38.463999999999999"/>
    <n v="2540000"/>
    <n v="2540000"/>
    <n v="978.4283513097073"/>
    <n v="97698560"/>
    <n v="37634.26810477658"/>
    <n v="30000"/>
    <n v="1153920"/>
    <m/>
    <n v="98852480"/>
    <n v="2570000"/>
    <n v="38078.767334360557"/>
    <n v="989.98459167950705"/>
    <n v="38.463999999999999"/>
    <n v="0"/>
    <n v="98852480"/>
    <s v="Open "/>
  </r>
  <r>
    <n v="514"/>
    <n v="2025"/>
    <x v="5"/>
    <x v="0"/>
    <n v="22"/>
    <n v="2596"/>
    <x v="1"/>
    <x v="1"/>
    <x v="1"/>
    <x v="1"/>
    <s v="Collection"/>
    <s v="Gadarif"/>
    <x v="0"/>
    <s v="Kantar 100lb"/>
    <n v="1121.31"/>
    <n v="50.395955056179773"/>
    <n v="166927"/>
    <n v="3714125.75"/>
    <n v="1430.7109976887518"/>
    <n v="187176914.37"/>
    <n v="72102.047137904461"/>
    <n v="2250"/>
    <n v="2522947.5"/>
    <m/>
    <n v="189699861.87"/>
    <n v="3764188.2500000005"/>
    <n v="73073.906729583978"/>
    <n v="1449.9954738058552"/>
    <n v="50.395955056179773"/>
    <n v="0"/>
    <n v="189699861.87"/>
    <s v="Open "/>
  </r>
  <r>
    <n v="515"/>
    <n v="2025"/>
    <x v="5"/>
    <x v="0"/>
    <n v="22"/>
    <n v="2596"/>
    <x v="1"/>
    <x v="1"/>
    <x v="1"/>
    <x v="1"/>
    <s v="Collection"/>
    <s v="Gadarif"/>
    <x v="0"/>
    <s v="Kantar 100lb"/>
    <n v="2869.9"/>
    <n v="128.98426966292135"/>
    <n v="170000"/>
    <n v="3782500"/>
    <n v="1457.0493066255779"/>
    <n v="487883000"/>
    <n v="187936.44067796611"/>
    <n v="2250"/>
    <n v="6457275"/>
    <m/>
    <n v="494340275"/>
    <n v="3832562.5"/>
    <n v="190423.83474576272"/>
    <n v="1476.333782742681"/>
    <n v="128.98426966292135"/>
    <n v="0"/>
    <n v="494340275"/>
    <s v="Open "/>
  </r>
  <r>
    <n v="516"/>
    <n v="2025"/>
    <x v="5"/>
    <x v="0"/>
    <n v="23"/>
    <n v="2575"/>
    <x v="1"/>
    <x v="1"/>
    <x v="1"/>
    <x v="1"/>
    <s v="Collection"/>
    <s v="Gadarif"/>
    <x v="0"/>
    <s v="Kantar 100lb"/>
    <n v="301.77"/>
    <n v="13.562696629213482"/>
    <n v="167409"/>
    <n v="3724850.25"/>
    <n v="1446.5437864077669"/>
    <n v="50519013.93"/>
    <n v="19619.034535922328"/>
    <n v="2250"/>
    <n v="678982.5"/>
    <m/>
    <n v="51197996.43"/>
    <n v="3774912.7500000005"/>
    <n v="19882.717060194176"/>
    <n v="1465.9855339805827"/>
    <n v="13.562696629213482"/>
    <n v="0"/>
    <n v="51197996.43"/>
    <s v="Open "/>
  </r>
  <r>
    <n v="517"/>
    <n v="2025"/>
    <x v="5"/>
    <x v="0"/>
    <n v="24"/>
    <n v="2585"/>
    <x v="1"/>
    <x v="1"/>
    <x v="1"/>
    <x v="1"/>
    <s v="Collection"/>
    <s v="Gadarif"/>
    <x v="0"/>
    <s v="Kantar 100lb"/>
    <n v="438.44"/>
    <n v="19.705168539325843"/>
    <n v="169000"/>
    <n v="3760250"/>
    <n v="1454.6421663442941"/>
    <n v="74096360"/>
    <n v="28663.969052224373"/>
    <n v="2250"/>
    <n v="986490"/>
    <m/>
    <n v="75082850"/>
    <n v="3810312.5"/>
    <n v="29045.589941972921"/>
    <n v="1474.0087040618955"/>
    <n v="19.705168539325843"/>
    <n v="0"/>
    <n v="75082850"/>
    <s v="Open "/>
  </r>
  <r>
    <n v="518"/>
    <n v="2025"/>
    <x v="5"/>
    <x v="0"/>
    <n v="24"/>
    <n v="2585"/>
    <x v="1"/>
    <x v="1"/>
    <x v="1"/>
    <x v="1"/>
    <s v="Collection"/>
    <s v="Gadarif"/>
    <x v="0"/>
    <s v="Kantar 100lb"/>
    <n v="2063.5500000000002"/>
    <n v="92.743820224719116"/>
    <n v="167546"/>
    <n v="3727898.5"/>
    <n v="1442.1270793036751"/>
    <n v="345739548.30000001"/>
    <n v="133748.3745841393"/>
    <n v="2250"/>
    <n v="4642987.5"/>
    <m/>
    <n v="350382535.80000001"/>
    <n v="3777960.9999999995"/>
    <n v="135544.50127659575"/>
    <n v="1461.4936170212763"/>
    <n v="92.743820224719116"/>
    <n v="0"/>
    <n v="350382535.80000001"/>
    <s v="Open "/>
  </r>
  <r>
    <n v="519"/>
    <n v="2025"/>
    <x v="5"/>
    <x v="0"/>
    <n v="24"/>
    <n v="2585"/>
    <x v="1"/>
    <x v="1"/>
    <x v="1"/>
    <x v="1"/>
    <s v="Collection"/>
    <s v="Gadarif"/>
    <x v="0"/>
    <s v="Kantar 100lb"/>
    <n v="323.2"/>
    <n v="14.525842696629214"/>
    <n v="169000"/>
    <n v="3760250"/>
    <n v="1454.6421663442941"/>
    <n v="54620800"/>
    <n v="21129.903288201163"/>
    <n v="2250"/>
    <n v="727200"/>
    <m/>
    <n v="55348000"/>
    <n v="3810312.5"/>
    <n v="21411.218568665376"/>
    <n v="1474.0087040618955"/>
    <n v="14.525842696629214"/>
    <n v="0"/>
    <n v="55348000"/>
    <s v="Open "/>
  </r>
  <r>
    <n v="520"/>
    <n v="2025"/>
    <x v="5"/>
    <x v="0"/>
    <n v="24"/>
    <n v="2585"/>
    <x v="1"/>
    <x v="1"/>
    <x v="1"/>
    <x v="1"/>
    <s v="Collection"/>
    <s v="Gadarif"/>
    <x v="0"/>
    <s v="Kantar 100lb"/>
    <n v="739.2"/>
    <n v="33.222471910112361"/>
    <n v="169000"/>
    <n v="3760250"/>
    <n v="1454.6421663442941"/>
    <n v="124924800.00000001"/>
    <n v="48326.808510638301"/>
    <n v="2250"/>
    <n v="1663200"/>
    <m/>
    <n v="126588000.00000001"/>
    <n v="3810312.5000000005"/>
    <n v="48970.212765957454"/>
    <n v="1474.0087040618957"/>
    <n v="33.222471910112361"/>
    <n v="0"/>
    <n v="126588000.00000001"/>
    <s v="Open "/>
  </r>
  <r>
    <n v="521"/>
    <n v="2025"/>
    <x v="5"/>
    <x v="0"/>
    <n v="25"/>
    <n v="2585"/>
    <x v="1"/>
    <x v="1"/>
    <x v="1"/>
    <x v="1"/>
    <s v="Collection"/>
    <s v="Gadarif"/>
    <x v="0"/>
    <s v="Kantar 100lb"/>
    <n v="1111.44"/>
    <n v="49.952359550561802"/>
    <n v="167415"/>
    <n v="3724983.75"/>
    <n v="1440.9995164410059"/>
    <n v="186071727.60000002"/>
    <n v="71981.325957446825"/>
    <n v="2250"/>
    <n v="2500740"/>
    <m/>
    <n v="188572467.60000002"/>
    <n v="3775046.25"/>
    <n v="72948.730212765964"/>
    <n v="1460.3660541586073"/>
    <n v="49.952359550561802"/>
    <n v="0"/>
    <n v="188572467.60000002"/>
    <s v="Open "/>
  </r>
  <r>
    <n v="522"/>
    <n v="2025"/>
    <x v="5"/>
    <x v="0"/>
    <n v="25"/>
    <n v="2585"/>
    <x v="1"/>
    <x v="1"/>
    <x v="1"/>
    <x v="1"/>
    <s v="Collection"/>
    <s v="Gadarif"/>
    <x v="0"/>
    <s v="Kantar 100lb"/>
    <n v="348.8"/>
    <n v="15.676404494382023"/>
    <n v="167417"/>
    <n v="3725028.25"/>
    <n v="1441.0167311411992"/>
    <n v="58395049.600000001"/>
    <n v="22589.961160541588"/>
    <n v="2250"/>
    <n v="784800"/>
    <m/>
    <n v="59179849.600000001"/>
    <n v="3775090.75"/>
    <n v="22893.558839458416"/>
    <n v="1460.3832688588009"/>
    <n v="15.676404494382023"/>
    <n v="0"/>
    <n v="59179849.600000001"/>
    <s v="Open "/>
  </r>
  <r>
    <n v="523"/>
    <n v="2025"/>
    <x v="5"/>
    <x v="0"/>
    <n v="25"/>
    <n v="2585"/>
    <x v="1"/>
    <x v="1"/>
    <x v="1"/>
    <x v="1"/>
    <s v="Collection"/>
    <s v="Gadarif"/>
    <x v="0"/>
    <s v="Kantar 100lb"/>
    <n v="550.86"/>
    <n v="24.757752808988766"/>
    <n v="167458"/>
    <n v="3725940.5"/>
    <n v="1441.3696324951643"/>
    <n v="92245913.879999995"/>
    <n v="35685.073067698257"/>
    <n v="2250"/>
    <n v="1239435"/>
    <m/>
    <n v="93485348.879999995"/>
    <n v="3776002.9999999995"/>
    <n v="36164.545021276594"/>
    <n v="1460.7361702127657"/>
    <n v="24.757752808988766"/>
    <n v="0"/>
    <n v="93485348.879999995"/>
    <s v="Open "/>
  </r>
  <r>
    <n v="524"/>
    <n v="2025"/>
    <x v="5"/>
    <x v="0"/>
    <n v="26"/>
    <n v="2564"/>
    <x v="1"/>
    <x v="1"/>
    <x v="1"/>
    <x v="1"/>
    <s v="Collection"/>
    <s v="Gadarif"/>
    <x v="0"/>
    <s v="Kantar 100lb"/>
    <n v="2064.88"/>
    <n v="92.803595505617977"/>
    <n v="167547"/>
    <n v="3727920.75"/>
    <n v="1453.9472503900156"/>
    <n v="345964449.36000001"/>
    <n v="134931.53251170047"/>
    <n v="2250"/>
    <n v="4645980"/>
    <m/>
    <n v="350610429.36000001"/>
    <n v="3777983.25"/>
    <n v="136743.53719188768"/>
    <n v="1473.4724063962558"/>
    <n v="92.803595505617977"/>
    <n v="0"/>
    <n v="350610429.36000001"/>
    <s v="Open "/>
  </r>
  <r>
    <n v="525"/>
    <n v="2025"/>
    <x v="5"/>
    <x v="0"/>
    <n v="26"/>
    <n v="2564"/>
    <x v="1"/>
    <x v="1"/>
    <x v="1"/>
    <x v="1"/>
    <s v="Collection"/>
    <s v="Gadarif"/>
    <x v="0"/>
    <s v="Kantar 100lb"/>
    <n v="1834"/>
    <n v="82.426966292134836"/>
    <n v="169000"/>
    <n v="3760250"/>
    <n v="1466.5561622464897"/>
    <n v="309946000"/>
    <n v="120883.77535101403"/>
    <n v="2250"/>
    <n v="4126500"/>
    <m/>
    <n v="314072500"/>
    <n v="3810312.5"/>
    <n v="122493.17472698908"/>
    <n v="1486.0813182527299"/>
    <n v="82.426966292134836"/>
    <n v="0"/>
    <n v="314072500"/>
    <s v="Open "/>
  </r>
  <r>
    <n v="526"/>
    <n v="2025"/>
    <x v="5"/>
    <x v="0"/>
    <n v="26"/>
    <n v="2564"/>
    <x v="1"/>
    <x v="1"/>
    <x v="1"/>
    <x v="1"/>
    <s v="Collection"/>
    <s v="Gadarif"/>
    <x v="0"/>
    <s v="Kantar 100lb"/>
    <n v="626.97"/>
    <n v="28.178426966292136"/>
    <n v="169000"/>
    <n v="3760250"/>
    <n v="1466.5561622464897"/>
    <n v="105957930"/>
    <n v="41325.245709828392"/>
    <n v="2250"/>
    <n v="1410682.5"/>
    <m/>
    <n v="107368612.5"/>
    <n v="3810312.5"/>
    <n v="41875.433892355693"/>
    <n v="1486.0813182527299"/>
    <n v="28.178426966292136"/>
    <n v="0"/>
    <n v="107368612.5"/>
    <s v="Open "/>
  </r>
  <r>
    <n v="527"/>
    <n v="2025"/>
    <x v="5"/>
    <x v="0"/>
    <n v="26"/>
    <n v="2564"/>
    <x v="1"/>
    <x v="1"/>
    <x v="1"/>
    <x v="1"/>
    <s v="Collection"/>
    <s v="Gadarif"/>
    <x v="0"/>
    <s v="Kantar 100lb"/>
    <n v="373.77"/>
    <n v="16.798651685393256"/>
    <n v="167555"/>
    <n v="3728098.75"/>
    <n v="1454.0166731669267"/>
    <n v="62627032.349999994"/>
    <n v="24425.519637285488"/>
    <n v="2250"/>
    <n v="840982.5"/>
    <m/>
    <n v="63468014.849999994"/>
    <n v="3778161.25"/>
    <n v="24753.515932137285"/>
    <n v="1473.5418291731671"/>
    <n v="44.618651685393303"/>
    <n v="-27.820000000000046"/>
    <n v="168576460.82500017"/>
    <s v="Open "/>
  </r>
  <r>
    <n v="528"/>
    <n v="2025"/>
    <x v="5"/>
    <x v="1"/>
    <n v="20"/>
    <n v="2596"/>
    <x v="3"/>
    <x v="2"/>
    <x v="2"/>
    <x v="1"/>
    <s v="Collection"/>
    <s v="Gadarif"/>
    <x v="0"/>
    <s v="MT"/>
    <n v="14.836"/>
    <n v="14.836"/>
    <n v="2550000"/>
    <n v="2550000"/>
    <n v="982.28043143297384"/>
    <n v="37831800"/>
    <n v="14573.112480739601"/>
    <n v="30000"/>
    <n v="445080"/>
    <m/>
    <n v="38276880"/>
    <n v="2580000"/>
    <n v="14744.560862865948"/>
    <n v="993.83667180277348"/>
    <n v="14.836"/>
    <n v="0"/>
    <n v="38276880"/>
    <s v="Open "/>
  </r>
  <r>
    <n v="529"/>
    <n v="2025"/>
    <x v="5"/>
    <x v="1"/>
    <n v="20"/>
    <n v="2596"/>
    <x v="3"/>
    <x v="2"/>
    <x v="2"/>
    <x v="1"/>
    <s v="Collection"/>
    <s v="Gadarif"/>
    <x v="0"/>
    <s v="MT"/>
    <n v="13.584"/>
    <n v="13.584"/>
    <n v="2570000"/>
    <n v="2570000"/>
    <n v="989.98459167950693"/>
    <n v="34910880"/>
    <n v="13447.950693374421"/>
    <n v="30000"/>
    <n v="407520"/>
    <m/>
    <n v="35318400"/>
    <n v="2600000"/>
    <n v="13604.930662557781"/>
    <n v="1001.5408320493067"/>
    <n v="13.584"/>
    <n v="0"/>
    <n v="35318400"/>
    <s v="Open "/>
  </r>
  <r>
    <n v="530"/>
    <n v="2025"/>
    <x v="5"/>
    <x v="1"/>
    <n v="20"/>
    <n v="2596"/>
    <x v="3"/>
    <x v="2"/>
    <x v="2"/>
    <x v="1"/>
    <s v="Collection"/>
    <s v="Gadarif"/>
    <x v="0"/>
    <s v="MT"/>
    <n v="36.948"/>
    <n v="36.948"/>
    <n v="2540000"/>
    <n v="2540000"/>
    <n v="978.4283513097073"/>
    <n v="93847920"/>
    <n v="36150.970724191066"/>
    <n v="30000"/>
    <n v="1108440"/>
    <m/>
    <n v="94956360"/>
    <n v="2570000"/>
    <n v="36577.95069337442"/>
    <n v="989.98459167950682"/>
    <n v="36.948"/>
    <n v="0"/>
    <n v="94956360"/>
    <s v="Open "/>
  </r>
  <r>
    <n v="531"/>
    <n v="2025"/>
    <x v="5"/>
    <x v="0"/>
    <n v="22"/>
    <n v="2596"/>
    <x v="3"/>
    <x v="2"/>
    <x v="2"/>
    <x v="1"/>
    <s v="Collection"/>
    <s v="Gadarif"/>
    <x v="0"/>
    <s v="MT"/>
    <n v="6.7279999999999998"/>
    <n v="6.7279999999999998"/>
    <n v="2550000"/>
    <n v="2550000"/>
    <n v="982.28043143297384"/>
    <n v="17156400"/>
    <n v="6608.7827426810481"/>
    <n v="30000"/>
    <n v="201840"/>
    <m/>
    <n v="17358240"/>
    <n v="2580000"/>
    <n v="6686.5331278890599"/>
    <n v="993.83667180277348"/>
    <n v="6.7279999999999998"/>
    <n v="0"/>
    <n v="17358240"/>
    <s v="Open "/>
  </r>
  <r>
    <n v="532"/>
    <n v="2025"/>
    <x v="5"/>
    <x v="0"/>
    <n v="22"/>
    <n v="2596"/>
    <x v="3"/>
    <x v="2"/>
    <x v="2"/>
    <x v="1"/>
    <s v="Collection"/>
    <s v="Gadarif"/>
    <x v="0"/>
    <s v="MT"/>
    <n v="6.8659999999999997"/>
    <n v="6.8659999999999997"/>
    <n v="2570000"/>
    <n v="2570000"/>
    <n v="989.98459167950693"/>
    <n v="17645620"/>
    <n v="6797.234206471494"/>
    <n v="30000"/>
    <n v="205980"/>
    <m/>
    <n v="17851600"/>
    <n v="2600000"/>
    <n v="6876.5793528505392"/>
    <n v="1001.5408320493067"/>
    <n v="6.8659999999999997"/>
    <n v="0"/>
    <n v="17851600"/>
    <s v="Open "/>
  </r>
  <r>
    <n v="533"/>
    <n v="2025"/>
    <x v="5"/>
    <x v="0"/>
    <n v="22"/>
    <n v="2596"/>
    <x v="3"/>
    <x v="2"/>
    <x v="2"/>
    <x v="1"/>
    <s v="Collection"/>
    <s v="Gadarif"/>
    <x v="0"/>
    <s v="MT"/>
    <n v="7.7720000000000002"/>
    <n v="7.7720000000000002"/>
    <n v="2550000"/>
    <n v="2550000"/>
    <n v="982.28043143297384"/>
    <n v="19818600"/>
    <n v="7634.2835130970725"/>
    <n v="30000"/>
    <n v="233160"/>
    <m/>
    <n v="20051760"/>
    <n v="2580000"/>
    <n v="7724.0986132511553"/>
    <n v="993.83667180277337"/>
    <n v="7.7720000000000002"/>
    <n v="0"/>
    <n v="20051760"/>
    <s v="Open "/>
  </r>
  <r>
    <n v="534"/>
    <n v="2025"/>
    <x v="5"/>
    <x v="0"/>
    <n v="22"/>
    <n v="2596"/>
    <x v="3"/>
    <x v="2"/>
    <x v="2"/>
    <x v="1"/>
    <s v="Collection"/>
    <s v="Gadarif"/>
    <x v="0"/>
    <s v="MT"/>
    <n v="8.1579999999999995"/>
    <n v="8.1579999999999995"/>
    <n v="2550000"/>
    <n v="2550000"/>
    <n v="982.28043143297384"/>
    <n v="20802900"/>
    <n v="8013.4437596302005"/>
    <n v="30000"/>
    <n v="244739.99999999997"/>
    <m/>
    <n v="21047640"/>
    <n v="2580000"/>
    <n v="8107.7195685670258"/>
    <n v="993.83667180277348"/>
    <n v="8.1579999999999995"/>
    <n v="0"/>
    <n v="21047640"/>
    <s v="Open "/>
  </r>
  <r>
    <n v="535"/>
    <n v="2025"/>
    <x v="5"/>
    <x v="0"/>
    <n v="23"/>
    <n v="2575"/>
    <x v="3"/>
    <x v="2"/>
    <x v="2"/>
    <x v="1"/>
    <s v="Collection"/>
    <s v="Gadarif"/>
    <x v="0"/>
    <s v="MT"/>
    <n v="12.784000000000001"/>
    <n v="12.784000000000001"/>
    <n v="2580000"/>
    <n v="2580000"/>
    <n v="1001.9417475728155"/>
    <n v="32982720"/>
    <n v="12808.823300970875"/>
    <n v="30000"/>
    <n v="383520"/>
    <m/>
    <n v="33366240"/>
    <n v="2610000"/>
    <n v="12957.763106796116"/>
    <n v="1013.5922330097086"/>
    <n v="12.784000000000001"/>
    <n v="0"/>
    <n v="33366240"/>
    <s v="Open "/>
  </r>
  <r>
    <n v="536"/>
    <n v="2025"/>
    <x v="5"/>
    <x v="0"/>
    <n v="23"/>
    <n v="2575"/>
    <x v="3"/>
    <x v="2"/>
    <x v="2"/>
    <x v="1"/>
    <s v="Collection"/>
    <s v="Gadarif"/>
    <x v="0"/>
    <s v="MT"/>
    <n v="5.5750000000000002"/>
    <n v="5.5750000000000002"/>
    <n v="2550000"/>
    <n v="2550000"/>
    <n v="990.29126213592235"/>
    <n v="14216250"/>
    <n v="5520.8737864077675"/>
    <n v="30000"/>
    <n v="167250"/>
    <m/>
    <n v="14383500"/>
    <n v="2580000"/>
    <n v="5585.825242718447"/>
    <n v="1001.9417475728155"/>
    <n v="5.5750000000000002"/>
    <n v="0"/>
    <n v="14383500"/>
    <s v="Open "/>
  </r>
  <r>
    <n v="537"/>
    <n v="2025"/>
    <x v="5"/>
    <x v="0"/>
    <n v="23"/>
    <n v="2575"/>
    <x v="3"/>
    <x v="2"/>
    <x v="2"/>
    <x v="1"/>
    <s v="Collection"/>
    <s v="Gadarif"/>
    <x v="0"/>
    <s v="MT"/>
    <n v="4.8620000000000001"/>
    <n v="4.8620000000000001"/>
    <n v="2550000"/>
    <n v="2550000"/>
    <n v="990.29126213592235"/>
    <n v="12398100"/>
    <n v="4814.7961165048546"/>
    <n v="30000"/>
    <n v="145860"/>
    <m/>
    <n v="12543960"/>
    <n v="2580000"/>
    <n v="4871.4407766990289"/>
    <n v="1001.9417475728154"/>
    <n v="4.8620000000000001"/>
    <n v="0"/>
    <n v="12543960"/>
    <s v="Open "/>
  </r>
  <r>
    <n v="538"/>
    <n v="2025"/>
    <x v="5"/>
    <x v="0"/>
    <n v="23"/>
    <n v="2575"/>
    <x v="3"/>
    <x v="2"/>
    <x v="2"/>
    <x v="1"/>
    <s v="Collection"/>
    <s v="Gadarif"/>
    <x v="0"/>
    <s v="MT"/>
    <n v="14.456"/>
    <n v="14.456"/>
    <n v="2580000"/>
    <n v="2580000"/>
    <n v="1001.9417475728155"/>
    <n v="37296480"/>
    <n v="14484.069902912621"/>
    <n v="30000"/>
    <n v="433680"/>
    <m/>
    <n v="37730160"/>
    <n v="2610000"/>
    <n v="14652.489320388349"/>
    <n v="1013.5922330097087"/>
    <n v="14.456"/>
    <n v="0"/>
    <n v="37730160"/>
    <s v="Open "/>
  </r>
  <r>
    <n v="539"/>
    <n v="2025"/>
    <x v="5"/>
    <x v="0"/>
    <n v="23"/>
    <n v="2575"/>
    <x v="3"/>
    <x v="2"/>
    <x v="2"/>
    <x v="1"/>
    <s v="Collection"/>
    <s v="Gadarif"/>
    <x v="0"/>
    <s v="MT"/>
    <n v="4.4480000000000004"/>
    <n v="4.4480000000000004"/>
    <n v="2550000"/>
    <n v="2550000"/>
    <n v="990.29126213592235"/>
    <n v="11342400.000000002"/>
    <n v="4404.8155339805826"/>
    <n v="30000"/>
    <n v="133440"/>
    <m/>
    <n v="11475840.000000002"/>
    <n v="2580000"/>
    <n v="4456.636893203884"/>
    <n v="1001.9417475728155"/>
    <n v="4.4480000000000004"/>
    <n v="0"/>
    <n v="11475840.000000002"/>
    <s v="Open "/>
  </r>
  <r>
    <n v="540"/>
    <n v="2025"/>
    <x v="5"/>
    <x v="0"/>
    <n v="23"/>
    <n v="2575"/>
    <x v="3"/>
    <x v="2"/>
    <x v="2"/>
    <x v="1"/>
    <s v="Collection"/>
    <s v="Gadarif"/>
    <x v="0"/>
    <s v="MT"/>
    <n v="5.7409999999999997"/>
    <n v="5.7409999999999997"/>
    <n v="2560000"/>
    <n v="2560000"/>
    <n v="994.17475728155341"/>
    <n v="14696960"/>
    <n v="5707.5572815533978"/>
    <n v="30000"/>
    <n v="172230"/>
    <m/>
    <n v="14869190"/>
    <n v="2590000"/>
    <n v="5774.4427184466022"/>
    <n v="1005.8252427184467"/>
    <n v="5.7409999999999997"/>
    <n v="0"/>
    <n v="14869190"/>
    <s v="Open "/>
  </r>
  <r>
    <n v="541"/>
    <n v="2025"/>
    <x v="5"/>
    <x v="0"/>
    <n v="23"/>
    <n v="2575"/>
    <x v="3"/>
    <x v="2"/>
    <x v="2"/>
    <x v="1"/>
    <s v="Collection"/>
    <s v="Gadarif"/>
    <x v="0"/>
    <s v="MT"/>
    <n v="12.154999999999999"/>
    <n v="12.154999999999999"/>
    <n v="2550000"/>
    <n v="2550000"/>
    <n v="990.29126213592235"/>
    <n v="30995250"/>
    <n v="12036.990291262136"/>
    <n v="30000"/>
    <n v="364650"/>
    <m/>
    <n v="31359900"/>
    <n v="2580000"/>
    <n v="12178.601941747573"/>
    <n v="1001.9417475728155"/>
    <n v="12.154999999999999"/>
    <n v="0"/>
    <n v="31359900"/>
    <s v="Open "/>
  </r>
  <r>
    <n v="542"/>
    <n v="2025"/>
    <x v="5"/>
    <x v="0"/>
    <n v="23"/>
    <n v="2575"/>
    <x v="3"/>
    <x v="2"/>
    <x v="2"/>
    <x v="1"/>
    <s v="Collection"/>
    <s v="Gadarif"/>
    <x v="0"/>
    <s v="MT"/>
    <n v="4.524"/>
    <n v="4.524"/>
    <n v="2570000"/>
    <n v="2570000"/>
    <n v="998.05825242718447"/>
    <n v="11626680"/>
    <n v="4515.2155339805822"/>
    <n v="30000"/>
    <n v="135720"/>
    <m/>
    <n v="11762400"/>
    <n v="2600000"/>
    <n v="4567.9223300970871"/>
    <n v="1009.7087378640776"/>
    <n v="4.524"/>
    <n v="0"/>
    <n v="11762400"/>
    <s v="Open "/>
  </r>
  <r>
    <n v="543"/>
    <n v="2025"/>
    <x v="5"/>
    <x v="0"/>
    <n v="23"/>
    <n v="2575"/>
    <x v="3"/>
    <x v="2"/>
    <x v="2"/>
    <x v="1"/>
    <s v="Collection"/>
    <s v="Gadarif"/>
    <x v="0"/>
    <s v="MT"/>
    <n v="14.346"/>
    <n v="14.346"/>
    <n v="2580000"/>
    <n v="2580000"/>
    <n v="1001.9417475728155"/>
    <n v="37012680"/>
    <n v="14373.856310679612"/>
    <n v="30000"/>
    <n v="430380"/>
    <m/>
    <n v="37443060"/>
    <n v="2610000"/>
    <n v="14540.994174757281"/>
    <n v="1013.5922330097087"/>
    <n v="14.346"/>
    <n v="0"/>
    <n v="37443060"/>
    <s v="Open "/>
  </r>
  <r>
    <n v="544"/>
    <n v="2025"/>
    <x v="5"/>
    <x v="0"/>
    <n v="23"/>
    <n v="2575"/>
    <x v="3"/>
    <x v="2"/>
    <x v="2"/>
    <x v="1"/>
    <s v="Collection"/>
    <s v="Gadarif"/>
    <x v="0"/>
    <s v="MT"/>
    <n v="12.33"/>
    <n v="12.33"/>
    <n v="2580000"/>
    <n v="2580000"/>
    <n v="1001.9417475728155"/>
    <n v="31811400"/>
    <n v="12353.941747572815"/>
    <n v="30000"/>
    <n v="369900"/>
    <m/>
    <n v="32181300"/>
    <n v="2610000"/>
    <n v="12497.592233009709"/>
    <n v="1013.5922330097088"/>
    <n v="12.33"/>
    <n v="0"/>
    <n v="32181300"/>
    <s v="Open "/>
  </r>
  <r>
    <n v="545"/>
    <n v="2025"/>
    <x v="5"/>
    <x v="0"/>
    <n v="23"/>
    <n v="2575"/>
    <x v="3"/>
    <x v="2"/>
    <x v="2"/>
    <x v="1"/>
    <s v="Collection"/>
    <s v="Gadarif"/>
    <x v="0"/>
    <s v="MT"/>
    <n v="5.1449999999999996"/>
    <n v="5.1449999999999996"/>
    <n v="2570000"/>
    <n v="2570000"/>
    <n v="998.05825242718447"/>
    <n v="13222649.999999998"/>
    <n v="5135.0097087378635"/>
    <n v="30000"/>
    <n v="154350"/>
    <m/>
    <n v="13376999.999999998"/>
    <n v="2600000"/>
    <n v="5194.9514563106786"/>
    <n v="1009.7087378640775"/>
    <n v="5.1449999999999996"/>
    <n v="0"/>
    <n v="13376999.999999998"/>
    <s v="Open "/>
  </r>
  <r>
    <n v="546"/>
    <n v="2025"/>
    <x v="5"/>
    <x v="0"/>
    <n v="23"/>
    <n v="2575"/>
    <x v="3"/>
    <x v="2"/>
    <x v="2"/>
    <x v="1"/>
    <s v="Collection"/>
    <s v="Gadarif"/>
    <x v="0"/>
    <s v="MT"/>
    <n v="14.215999999999999"/>
    <n v="14.215999999999999"/>
    <n v="2580000"/>
    <n v="2580000"/>
    <n v="1001.9417475728155"/>
    <n v="36677280"/>
    <n v="14243.603883495145"/>
    <n v="30000"/>
    <n v="426480"/>
    <m/>
    <n v="37103760"/>
    <n v="2610000"/>
    <n v="14409.227184466019"/>
    <n v="1013.5922330097087"/>
    <n v="14.215999999999999"/>
    <n v="0"/>
    <n v="37103760"/>
    <s v="Open "/>
  </r>
  <r>
    <n v="547"/>
    <n v="2025"/>
    <x v="5"/>
    <x v="0"/>
    <n v="23"/>
    <n v="2575"/>
    <x v="3"/>
    <x v="2"/>
    <x v="2"/>
    <x v="1"/>
    <s v="Collection"/>
    <s v="Gadarif"/>
    <x v="0"/>
    <s v="MT"/>
    <n v="6.7850000000000001"/>
    <n v="6.7850000000000001"/>
    <n v="2570000"/>
    <n v="2570000"/>
    <n v="998.05825242718447"/>
    <n v="17437450"/>
    <n v="6771.825242718447"/>
    <n v="30000"/>
    <n v="203550"/>
    <m/>
    <n v="17641000"/>
    <n v="2600000"/>
    <n v="6850.8737864077666"/>
    <n v="1009.7087378640776"/>
    <n v="6.7850000000000001"/>
    <n v="0"/>
    <n v="17641000"/>
    <s v="Open "/>
  </r>
  <r>
    <n v="548"/>
    <n v="2025"/>
    <x v="5"/>
    <x v="0"/>
    <n v="23"/>
    <n v="2575"/>
    <x v="3"/>
    <x v="2"/>
    <x v="2"/>
    <x v="1"/>
    <s v="Collection"/>
    <s v="Gadarif"/>
    <x v="0"/>
    <s v="MT"/>
    <n v="6.7240000000000002"/>
    <n v="6.7240000000000002"/>
    <n v="2570000"/>
    <n v="2570000"/>
    <n v="998.05825242718447"/>
    <n v="17280680"/>
    <n v="6710.9436893203883"/>
    <n v="30000"/>
    <n v="201720"/>
    <m/>
    <n v="17482400"/>
    <n v="2600000"/>
    <n v="6789.2815533980583"/>
    <n v="1009.7087378640776"/>
    <n v="6.7240000000000002"/>
    <n v="0"/>
    <n v="17482400"/>
    <s v="Open "/>
  </r>
  <r>
    <n v="549"/>
    <n v="2025"/>
    <x v="5"/>
    <x v="0"/>
    <n v="23"/>
    <n v="2575"/>
    <x v="3"/>
    <x v="2"/>
    <x v="2"/>
    <x v="1"/>
    <s v="Collection"/>
    <s v="Gadarif"/>
    <x v="0"/>
    <s v="MT"/>
    <n v="13.215999999999999"/>
    <n v="13.215999999999999"/>
    <n v="2560000"/>
    <n v="2560000"/>
    <n v="994.17475728155341"/>
    <n v="33832960"/>
    <n v="13139.01359223301"/>
    <n v="30000"/>
    <n v="396480"/>
    <m/>
    <n v="34229440"/>
    <n v="2590000"/>
    <n v="13292.98640776699"/>
    <n v="1005.8252427184466"/>
    <n v="13.215999999999999"/>
    <n v="0"/>
    <n v="34229440"/>
    <s v="Open "/>
  </r>
  <r>
    <n v="550"/>
    <n v="2025"/>
    <x v="5"/>
    <x v="0"/>
    <n v="24"/>
    <n v="2585"/>
    <x v="3"/>
    <x v="2"/>
    <x v="2"/>
    <x v="1"/>
    <s v="Collection"/>
    <s v="Gadarif"/>
    <x v="0"/>
    <s v="MT"/>
    <n v="5.9729999999999999"/>
    <n v="5.9729999999999999"/>
    <n v="2570000"/>
    <n v="2570000"/>
    <n v="994.19729206963245"/>
    <n v="15350610"/>
    <n v="5938.3404255319147"/>
    <n v="30000"/>
    <n v="179190"/>
    <m/>
    <n v="15529800"/>
    <n v="2600000"/>
    <n v="6007.6595744680853"/>
    <n v="1005.8027079303675"/>
    <n v="5.9729999999999999"/>
    <n v="0"/>
    <n v="15529800"/>
    <s v="Open "/>
  </r>
  <r>
    <n v="551"/>
    <n v="2025"/>
    <x v="5"/>
    <x v="0"/>
    <n v="24"/>
    <n v="2585"/>
    <x v="3"/>
    <x v="2"/>
    <x v="2"/>
    <x v="1"/>
    <s v="Collection"/>
    <s v="Gadarif"/>
    <x v="0"/>
    <s v="MT"/>
    <n v="14.167"/>
    <n v="14.167"/>
    <n v="2550000"/>
    <n v="2550000"/>
    <n v="986.46034816247584"/>
    <n v="36125850"/>
    <n v="13975.183752417795"/>
    <n v="30000"/>
    <n v="425010"/>
    <m/>
    <n v="36550860"/>
    <n v="2580000"/>
    <n v="14139.597678916827"/>
    <n v="998.06576402321082"/>
    <n v="14.167"/>
    <n v="0"/>
    <n v="36550860"/>
    <s v="Open "/>
  </r>
  <r>
    <n v="552"/>
    <n v="2025"/>
    <x v="5"/>
    <x v="0"/>
    <n v="24"/>
    <n v="2585"/>
    <x v="3"/>
    <x v="2"/>
    <x v="2"/>
    <x v="1"/>
    <s v="Collection"/>
    <s v="Gadarif"/>
    <x v="0"/>
    <s v="MT"/>
    <n v="4.4059999999999997"/>
    <n v="4.4059999999999997"/>
    <n v="2560000"/>
    <n v="2560000"/>
    <n v="990.3288201160542"/>
    <n v="11279360"/>
    <n v="4363.3887814313348"/>
    <n v="30000"/>
    <n v="132180"/>
    <m/>
    <n v="11411540"/>
    <n v="2590000"/>
    <n v="4414.5222437137327"/>
    <n v="1001.9342359767892"/>
    <n v="4.4059999999999997"/>
    <n v="0"/>
    <n v="11411540"/>
    <s v="Open "/>
  </r>
  <r>
    <n v="553"/>
    <n v="2025"/>
    <x v="5"/>
    <x v="0"/>
    <n v="24"/>
    <n v="2585"/>
    <x v="3"/>
    <x v="2"/>
    <x v="2"/>
    <x v="1"/>
    <s v="Collection"/>
    <s v="Gadarif"/>
    <x v="0"/>
    <s v="MT"/>
    <n v="5.92"/>
    <n v="5.92"/>
    <n v="2580000"/>
    <n v="2580000"/>
    <n v="998.06576402321082"/>
    <n v="15273600"/>
    <n v="5908.5493230174079"/>
    <n v="30000"/>
    <n v="177600"/>
    <m/>
    <n v="15451200"/>
    <n v="2610000"/>
    <n v="5977.2533849129595"/>
    <n v="1009.6711798839459"/>
    <n v="5.92"/>
    <n v="0"/>
    <n v="15451200"/>
    <s v="Open "/>
  </r>
  <r>
    <n v="554"/>
    <n v="2025"/>
    <x v="5"/>
    <x v="0"/>
    <n v="24"/>
    <n v="2585"/>
    <x v="3"/>
    <x v="2"/>
    <x v="2"/>
    <x v="1"/>
    <s v="Collection"/>
    <s v="Gadarif"/>
    <x v="0"/>
    <s v="MT"/>
    <n v="4.4720000000000004"/>
    <n v="4.4720000000000004"/>
    <n v="2570000"/>
    <n v="2570000"/>
    <n v="994.19729206963245"/>
    <n v="11493040.000000002"/>
    <n v="4446.0502901353966"/>
    <n v="30000"/>
    <n v="134160"/>
    <m/>
    <n v="11627200.000000002"/>
    <n v="2600000"/>
    <n v="4497.9497098646043"/>
    <n v="1005.8027079303675"/>
    <n v="4.4720000000000004"/>
    <n v="0"/>
    <n v="11627200.000000002"/>
    <s v="Open "/>
  </r>
  <r>
    <n v="555"/>
    <n v="2025"/>
    <x v="5"/>
    <x v="0"/>
    <n v="24"/>
    <n v="2585"/>
    <x v="3"/>
    <x v="2"/>
    <x v="2"/>
    <x v="1"/>
    <s v="Collection"/>
    <s v="Gadarif"/>
    <x v="0"/>
    <s v="MT"/>
    <n v="14.2"/>
    <n v="14.2"/>
    <n v="2580000"/>
    <n v="2580000"/>
    <n v="998.06576402321082"/>
    <n v="36636000"/>
    <n v="14172.533849129593"/>
    <n v="30000"/>
    <n v="426000"/>
    <m/>
    <n v="37062000"/>
    <n v="2610000"/>
    <n v="14337.330754352031"/>
    <n v="1009.6711798839459"/>
    <n v="14.2"/>
    <n v="0"/>
    <n v="37062000"/>
    <s v="Open "/>
  </r>
  <r>
    <n v="556"/>
    <n v="2025"/>
    <x v="5"/>
    <x v="0"/>
    <n v="25"/>
    <n v="2585"/>
    <x v="3"/>
    <x v="2"/>
    <x v="2"/>
    <x v="1"/>
    <s v="Collection"/>
    <s v="Gadarif"/>
    <x v="0"/>
    <s v="MT"/>
    <n v="13.798"/>
    <n v="13.798"/>
    <n v="2580000"/>
    <n v="2580000"/>
    <n v="998.06576402321082"/>
    <n v="35598840"/>
    <n v="13771.311411992263"/>
    <n v="30000"/>
    <n v="413940"/>
    <m/>
    <n v="36012780"/>
    <n v="2610000"/>
    <n v="13931.442940038685"/>
    <n v="1009.6711798839459"/>
    <n v="13.798"/>
    <n v="0"/>
    <n v="36012780"/>
    <s v="Open "/>
  </r>
  <r>
    <n v="557"/>
    <n v="2025"/>
    <x v="5"/>
    <x v="0"/>
    <n v="25"/>
    <n v="2585"/>
    <x v="3"/>
    <x v="2"/>
    <x v="2"/>
    <x v="1"/>
    <s v="Collection"/>
    <s v="Gadarif"/>
    <x v="0"/>
    <s v="MT"/>
    <n v="4.5039999999999996"/>
    <n v="4.5039999999999996"/>
    <n v="2580000"/>
    <n v="2580000"/>
    <n v="998.06576402321082"/>
    <n v="11620319.999999998"/>
    <n v="4495.2882011605407"/>
    <n v="30000"/>
    <n v="135120"/>
    <m/>
    <n v="11755439.999999998"/>
    <n v="2610000"/>
    <n v="4547.5589941972912"/>
    <n v="1009.6711798839458"/>
    <n v="4.5039999999999996"/>
    <n v="0"/>
    <n v="11755439.999999998"/>
    <s v="Open "/>
  </r>
  <r>
    <n v="558"/>
    <n v="2025"/>
    <x v="5"/>
    <x v="0"/>
    <n v="25"/>
    <n v="2585"/>
    <x v="3"/>
    <x v="2"/>
    <x v="2"/>
    <x v="1"/>
    <s v="Collection"/>
    <s v="Gadarif"/>
    <x v="0"/>
    <s v="MT"/>
    <n v="6.9939999999999998"/>
    <n v="6.9939999999999998"/>
    <n v="2580000"/>
    <n v="2580000"/>
    <n v="998.06576402321082"/>
    <n v="18044520"/>
    <n v="6980.4719535783361"/>
    <n v="30000"/>
    <n v="209820"/>
    <m/>
    <n v="18254340"/>
    <n v="2610000"/>
    <n v="7061.6402321083169"/>
    <n v="1009.6711798839458"/>
    <n v="6.9939999999999998"/>
    <n v="0"/>
    <n v="18254340"/>
    <s v="Open "/>
  </r>
  <r>
    <n v="559"/>
    <n v="2025"/>
    <x v="5"/>
    <x v="0"/>
    <n v="25"/>
    <n v="2585"/>
    <x v="3"/>
    <x v="2"/>
    <x v="2"/>
    <x v="1"/>
    <s v="Collection"/>
    <s v="Gadarif"/>
    <x v="0"/>
    <s v="MT"/>
    <n v="7.84"/>
    <n v="7.84"/>
    <n v="2580000"/>
    <n v="2580000"/>
    <n v="998.06576402321082"/>
    <n v="20227200"/>
    <n v="7824.835589941973"/>
    <n v="30000"/>
    <n v="235200"/>
    <m/>
    <n v="20462400"/>
    <n v="2610000"/>
    <n v="7915.8220502901358"/>
    <n v="1009.6711798839459"/>
    <n v="7.84"/>
    <n v="0"/>
    <n v="20462400"/>
    <s v="Open "/>
  </r>
  <r>
    <n v="560"/>
    <n v="2025"/>
    <x v="5"/>
    <x v="0"/>
    <n v="25"/>
    <n v="2585"/>
    <x v="3"/>
    <x v="2"/>
    <x v="2"/>
    <x v="1"/>
    <s v="Collection"/>
    <s v="Gadarif"/>
    <x v="0"/>
    <s v="MT"/>
    <n v="3.8809999999999998"/>
    <n v="3.8809999999999998"/>
    <n v="2580000"/>
    <n v="2580000"/>
    <n v="998.06576402321082"/>
    <n v="10012980"/>
    <n v="3873.493230174081"/>
    <n v="30000"/>
    <n v="116430"/>
    <m/>
    <n v="10129410"/>
    <n v="2610000"/>
    <n v="3918.5338491295938"/>
    <n v="1009.6711798839459"/>
    <n v="3.8809999999999998"/>
    <n v="0"/>
    <n v="10129410"/>
    <s v="Open "/>
  </r>
  <r>
    <n v="561"/>
    <n v="2025"/>
    <x v="5"/>
    <x v="0"/>
    <n v="25"/>
    <n v="2585"/>
    <x v="3"/>
    <x v="2"/>
    <x v="2"/>
    <x v="1"/>
    <s v="Collection"/>
    <s v="Gadarif"/>
    <x v="0"/>
    <s v="MT"/>
    <n v="4.5289999999999999"/>
    <n v="4.5289999999999999"/>
    <n v="2560000"/>
    <n v="2560000"/>
    <n v="990.3288201160542"/>
    <n v="11594240"/>
    <n v="4485.199226305609"/>
    <n v="30000"/>
    <n v="135870"/>
    <m/>
    <n v="11730110"/>
    <n v="2590000"/>
    <n v="4537.7601547388786"/>
    <n v="1001.9342359767893"/>
    <n v="4.5289999999999999"/>
    <n v="0"/>
    <n v="11730110"/>
    <s v="Open "/>
  </r>
  <r>
    <n v="562"/>
    <n v="2025"/>
    <x v="5"/>
    <x v="0"/>
    <n v="25"/>
    <n v="2585"/>
    <x v="3"/>
    <x v="2"/>
    <x v="2"/>
    <x v="1"/>
    <s v="Collection"/>
    <s v="Gadarif"/>
    <x v="0"/>
    <s v="MT"/>
    <n v="15.836"/>
    <n v="15.836"/>
    <n v="2580000"/>
    <n v="2580000"/>
    <n v="998.06576402321082"/>
    <n v="40856880"/>
    <n v="15805.369439071566"/>
    <n v="30000"/>
    <n v="475080"/>
    <m/>
    <n v="41331960"/>
    <n v="2610000"/>
    <n v="15989.152804642166"/>
    <n v="1009.6711798839458"/>
    <n v="15.836"/>
    <n v="0"/>
    <n v="41331960"/>
    <s v="Open "/>
  </r>
  <r>
    <n v="563"/>
    <n v="2025"/>
    <x v="6"/>
    <x v="1"/>
    <n v="19"/>
    <n v="2615"/>
    <x v="3"/>
    <x v="2"/>
    <x v="2"/>
    <x v="1"/>
    <s v="Collection"/>
    <s v="Gadarif"/>
    <x v="0"/>
    <s v="MT"/>
    <n v="59.557000000000002"/>
    <n v="59.557000000000002"/>
    <n v="3000000"/>
    <n v="3000000"/>
    <n v="1147.227533460803"/>
    <n v="178671000"/>
    <n v="68325.430210325052"/>
    <n v="30000"/>
    <n v="1786710"/>
    <m/>
    <n v="180457710"/>
    <n v="3030000"/>
    <n v="69008.684512428299"/>
    <n v="1158.6998087954112"/>
    <n v="59.557000000000002"/>
    <n v="0"/>
    <n v="180457710"/>
    <s v="Open "/>
  </r>
  <r>
    <n v="564"/>
    <n v="2025"/>
    <x v="6"/>
    <x v="1"/>
    <n v="20"/>
    <n v="2608"/>
    <x v="3"/>
    <x v="2"/>
    <x v="2"/>
    <x v="1"/>
    <s v="Collection"/>
    <s v="Gadarif"/>
    <x v="0"/>
    <s v="MT"/>
    <n v="184.49799999999999"/>
    <n v="184.49799999999999"/>
    <n v="3000656"/>
    <n v="3000656"/>
    <n v="1150.5582822085889"/>
    <n v="553615030.68799996"/>
    <n v="212275.70195092022"/>
    <n v="30000"/>
    <n v="5534940"/>
    <m/>
    <n v="559149970.68799996"/>
    <n v="3030656"/>
    <n v="214397.99489570552"/>
    <n v="1162.0613496932515"/>
    <n v="184.49799999999999"/>
    <n v="0"/>
    <n v="559149970.68799996"/>
    <s v="Open "/>
  </r>
  <r>
    <n v="565"/>
    <n v="2025"/>
    <x v="6"/>
    <x v="1"/>
    <n v="21"/>
    <n v="2608"/>
    <x v="3"/>
    <x v="2"/>
    <x v="2"/>
    <x v="1"/>
    <s v="Collection"/>
    <s v="Gadarif"/>
    <x v="0"/>
    <s v="MT"/>
    <n v="108.172"/>
    <n v="108.172"/>
    <n v="2951895"/>
    <n v="2951895"/>
    <n v="1131.8615797546013"/>
    <n v="319312385.94"/>
    <n v="122435.73080521473"/>
    <n v="30000"/>
    <n v="3245160"/>
    <n v="11867500"/>
    <n v="334425045.94"/>
    <n v="3091604.5366638317"/>
    <n v="128230.46240030674"/>
    <n v="1185.431187371101"/>
    <n v="108.172"/>
    <n v="0"/>
    <n v="334425045.94"/>
    <s v="Open "/>
  </r>
  <r>
    <n v="566"/>
    <n v="2025"/>
    <x v="7"/>
    <x v="1"/>
    <n v="21"/>
    <n v="2696"/>
    <x v="5"/>
    <x v="4"/>
    <x v="4"/>
    <x v="2"/>
    <s v="Collection"/>
    <s v="Kosti"/>
    <x v="0"/>
    <s v="Kantar 100lb"/>
    <n v="2000"/>
    <n v="89.887640449438209"/>
    <n v="405000"/>
    <n v="9011250"/>
    <n v="3342.4517804154302"/>
    <n v="810000000"/>
    <n v="300445.10385756678"/>
    <n v="3500"/>
    <n v="7000000"/>
    <m/>
    <n v="817000000"/>
    <n v="9089125"/>
    <n v="303041.5430267062"/>
    <n v="3371.3371661721062"/>
    <n v="89.887640449438209"/>
    <n v="0"/>
    <n v="817000000"/>
    <s v="Open "/>
  </r>
  <r>
    <n v="567"/>
    <n v="2025"/>
    <x v="7"/>
    <x v="0"/>
    <n v="28"/>
    <n v="2645"/>
    <x v="5"/>
    <x v="4"/>
    <x v="4"/>
    <x v="2"/>
    <s v="Collection"/>
    <s v="Kosti"/>
    <x v="0"/>
    <s v="Kantar 100lb"/>
    <n v="500"/>
    <n v="22.471910112359552"/>
    <n v="380000"/>
    <n v="8455000"/>
    <n v="3196.5973534971645"/>
    <n v="190000000"/>
    <n v="71833.648393194715"/>
    <n v="3500"/>
    <n v="1750000"/>
    <n v="31819000"/>
    <n v="223569000"/>
    <n v="9948820.5"/>
    <n v="84525.141776937613"/>
    <n v="3761.3688090737237"/>
    <n v="22.471910112359552"/>
    <n v="0"/>
    <n v="223569000.00000003"/>
    <s v="Open "/>
  </r>
  <r>
    <n v="568"/>
    <n v="2025"/>
    <x v="8"/>
    <x v="2"/>
    <n v="3"/>
    <n v="2623"/>
    <x v="5"/>
    <x v="4"/>
    <x v="4"/>
    <x v="2"/>
    <s v="Collection"/>
    <s v="Kosti"/>
    <x v="0"/>
    <s v="Kantar 100lb"/>
    <n v="600"/>
    <n v="26.966292134831459"/>
    <n v="405000"/>
    <n v="9011250"/>
    <n v="3435.4746473503624"/>
    <n v="243000000"/>
    <n v="92642.012962256951"/>
    <n v="3500"/>
    <n v="2100000"/>
    <n v="500000"/>
    <n v="245600000"/>
    <n v="9107666.6666666679"/>
    <n v="93633.244376667935"/>
    <n v="3472.2328123014363"/>
    <n v="26.966292134831459"/>
    <n v="0"/>
    <n v="245600000.00000003"/>
    <s v="Open "/>
  </r>
  <r>
    <n v="569"/>
    <n v="2025"/>
    <x v="7"/>
    <x v="0"/>
    <n v="31"/>
    <n v="2593"/>
    <x v="6"/>
    <x v="2"/>
    <x v="5"/>
    <x v="3"/>
    <s v="Collection"/>
    <s v="New Halfa"/>
    <x v="0"/>
    <s v="104 Bag"/>
    <n v="44"/>
    <n v="4.5759999999999996"/>
    <n v="141000"/>
    <n v="1355769.2307692308"/>
    <n v="522.85739713429643"/>
    <n v="6204000"/>
    <n v="2392.5954492865403"/>
    <n v="2200"/>
    <n v="96800"/>
    <n v="800000"/>
    <n v="7100800"/>
    <n v="1551748.251748252"/>
    <n v="2738.4496721943697"/>
    <n v="598.43742836415424"/>
    <n v="4.5759999999999996"/>
    <n v="0"/>
    <n v="7100800"/>
    <s v="Open "/>
  </r>
  <r>
    <n v="570"/>
    <n v="2025"/>
    <x v="8"/>
    <x v="2"/>
    <n v="1"/>
    <n v="2626"/>
    <x v="6"/>
    <x v="2"/>
    <x v="5"/>
    <x v="3"/>
    <s v="Collection"/>
    <s v="New Halfa"/>
    <x v="0"/>
    <s v="104 Bag"/>
    <n v="68"/>
    <n v="7.0720000000000001"/>
    <n v="143000"/>
    <n v="1375000"/>
    <n v="523.61005331302363"/>
    <n v="9724000"/>
    <n v="3702.970297029703"/>
    <n v="2200"/>
    <n v="149600"/>
    <n v="3200000"/>
    <n v="13073600"/>
    <n v="1848642.5339366517"/>
    <n v="4978.5224676313783"/>
    <n v="703.97659327366773"/>
    <n v="7.0720000000000001"/>
    <n v="0"/>
    <n v="13073600"/>
    <s v="Open "/>
  </r>
  <r>
    <n v="571"/>
    <n v="2025"/>
    <x v="8"/>
    <x v="2"/>
    <n v="1"/>
    <n v="2626"/>
    <x v="6"/>
    <x v="2"/>
    <x v="5"/>
    <x v="3"/>
    <s v="Collection"/>
    <s v="New Halfa"/>
    <x v="0"/>
    <s v="104 Bag"/>
    <n v="481"/>
    <n v="50.024000000000001"/>
    <n v="145000"/>
    <n v="1394230.7692307692"/>
    <n v="530.93327084187706"/>
    <n v="69745000"/>
    <n v="26559.405940594057"/>
    <n v="2200"/>
    <n v="1058200"/>
    <n v="800000"/>
    <n v="71603200"/>
    <n v="1431376.9390692466"/>
    <n v="27267.022086824069"/>
    <n v="545.07880391060428"/>
    <n v="50.024000000000001"/>
    <n v="0"/>
    <n v="71603200"/>
    <s v="Open "/>
  </r>
  <r>
    <n v="572"/>
    <n v="2025"/>
    <x v="8"/>
    <x v="2"/>
    <n v="2"/>
    <n v="2615"/>
    <x v="6"/>
    <x v="2"/>
    <x v="5"/>
    <x v="3"/>
    <s v="Collection"/>
    <s v="New Halfa"/>
    <x v="0"/>
    <s v="104 Bag"/>
    <n v="1"/>
    <n v="0.104"/>
    <n v="130000"/>
    <n v="1250000"/>
    <n v="478.0114722753346"/>
    <n v="130000"/>
    <n v="49.713193116634798"/>
    <n v="2200"/>
    <n v="2200"/>
    <n v="170000"/>
    <n v="302200"/>
    <n v="2905769.230769231"/>
    <n v="115.56405353728489"/>
    <n v="1111.1928224738933"/>
    <n v="0.104"/>
    <n v="0"/>
    <n v="302200"/>
    <s v="Open "/>
  </r>
  <r>
    <n v="573"/>
    <n v="2025"/>
    <x v="8"/>
    <x v="2"/>
    <n v="2"/>
    <n v="2615"/>
    <x v="6"/>
    <x v="2"/>
    <x v="5"/>
    <x v="3"/>
    <s v="Collection"/>
    <s v="New Halfa"/>
    <x v="0"/>
    <s v="104 Bag"/>
    <n v="7"/>
    <n v="0.72799999999999998"/>
    <n v="140000"/>
    <n v="1346153.8461538462"/>
    <n v="514.78158552728348"/>
    <n v="980000"/>
    <n v="374.76099426386236"/>
    <n v="2200"/>
    <n v="15400"/>
    <n v="988500"/>
    <n v="1983900"/>
    <n v="2725137.3626373629"/>
    <n v="758.66156787762907"/>
    <n v="1042.1175382934466"/>
    <n v="0.72799999999999998"/>
    <n v="0"/>
    <n v="1983900.0000000002"/>
    <s v="Open "/>
  </r>
  <r>
    <n v="574"/>
    <n v="2025"/>
    <x v="8"/>
    <x v="2"/>
    <n v="2"/>
    <n v="2615"/>
    <x v="6"/>
    <x v="2"/>
    <x v="5"/>
    <x v="3"/>
    <s v="Collection"/>
    <s v="New Halfa"/>
    <x v="0"/>
    <s v="104 Bag"/>
    <n v="10"/>
    <n v="1.04"/>
    <n v="141000"/>
    <n v="1355769.2307692308"/>
    <n v="518.45859685247831"/>
    <n v="1410000"/>
    <n v="539.19694072657751"/>
    <n v="2200"/>
    <n v="22000"/>
    <m/>
    <n v="1432000"/>
    <n v="1376923.0769230768"/>
    <n v="547.60994263862335"/>
    <n v="526.54802176790702"/>
    <n v="1.04"/>
    <n v="0"/>
    <n v="1431999.9999999998"/>
    <s v="Open "/>
  </r>
  <r>
    <n v="575"/>
    <n v="2025"/>
    <x v="8"/>
    <x v="2"/>
    <n v="3"/>
    <n v="2623"/>
    <x v="6"/>
    <x v="2"/>
    <x v="5"/>
    <x v="3"/>
    <s v="Collection"/>
    <s v="New Halfa"/>
    <x v="0"/>
    <s v="104 Bag"/>
    <n v="6"/>
    <n v="0.624"/>
    <n v="142000"/>
    <n v="1365384.6153846155"/>
    <n v="520.54312443180152"/>
    <n v="852000"/>
    <n v="324.81890964544414"/>
    <n v="2200"/>
    <n v="13200"/>
    <m/>
    <n v="865200"/>
    <n v="1386538.4615384615"/>
    <n v="329.85131528783836"/>
    <n v="528.60787706384349"/>
    <n v="0.624"/>
    <n v="0"/>
    <n v="865200"/>
    <s v="Open "/>
  </r>
  <r>
    <n v="576"/>
    <n v="2025"/>
    <x v="8"/>
    <x v="2"/>
    <n v="3"/>
    <n v="2623"/>
    <x v="6"/>
    <x v="2"/>
    <x v="5"/>
    <x v="3"/>
    <s v="Collection"/>
    <s v="New Halfa"/>
    <x v="0"/>
    <s v="104 Bag"/>
    <n v="6"/>
    <n v="0.624"/>
    <n v="143000"/>
    <n v="1375000"/>
    <n v="524.20892108272972"/>
    <n v="858000"/>
    <n v="327.10636675562336"/>
    <n v="2200"/>
    <n v="13200"/>
    <m/>
    <n v="871200"/>
    <n v="1396153.8461538462"/>
    <n v="332.13877239801752"/>
    <n v="532.27367371477169"/>
    <n v="0.624"/>
    <n v="0"/>
    <n v="871200"/>
    <s v="Open "/>
  </r>
  <r>
    <n v="577"/>
    <n v="2025"/>
    <x v="8"/>
    <x v="1"/>
    <n v="16"/>
    <n v="2672"/>
    <x v="6"/>
    <x v="2"/>
    <x v="5"/>
    <x v="3"/>
    <s v="Collection"/>
    <s v="New Halfa"/>
    <x v="0"/>
    <s v="104 Bag"/>
    <n v="12"/>
    <n v="1.248"/>
    <n v="138000"/>
    <n v="1326923.076923077"/>
    <n v="496.60294795025339"/>
    <n v="1656000"/>
    <n v="619.76047904191626"/>
    <n v="2200"/>
    <n v="26400"/>
    <m/>
    <n v="1682400"/>
    <n v="1348076.923076923"/>
    <n v="629.64071856287421"/>
    <n v="504.51980654076459"/>
    <n v="1.248"/>
    <n v="0"/>
    <n v="1682400"/>
    <s v="Open "/>
  </r>
  <r>
    <n v="578"/>
    <n v="2025"/>
    <x v="8"/>
    <x v="1"/>
    <n v="16"/>
    <n v="2672"/>
    <x v="6"/>
    <x v="2"/>
    <x v="5"/>
    <x v="3"/>
    <s v="Collection"/>
    <s v="New Halfa"/>
    <x v="0"/>
    <s v="104 Bag"/>
    <n v="8"/>
    <n v="0.83199999999999996"/>
    <n v="139000"/>
    <n v="1336538.4615384615"/>
    <n v="500.20152003684939"/>
    <n v="1112000"/>
    <n v="416.16766467065867"/>
    <n v="2200"/>
    <n v="17600"/>
    <m/>
    <n v="1129600"/>
    <n v="1357692.3076923077"/>
    <n v="422.75449101796409"/>
    <n v="508.1183786273607"/>
    <n v="0.83199999999999996"/>
    <n v="0"/>
    <n v="1129600"/>
    <s v="Open "/>
  </r>
  <r>
    <n v="579"/>
    <n v="2025"/>
    <x v="8"/>
    <x v="1"/>
    <n v="16"/>
    <n v="2672"/>
    <x v="6"/>
    <x v="2"/>
    <x v="5"/>
    <x v="3"/>
    <s v="Collection"/>
    <s v="New Halfa"/>
    <x v="0"/>
    <s v="104 Bag"/>
    <n v="8"/>
    <n v="0.83199999999999996"/>
    <n v="141000"/>
    <n v="1355769.2307692308"/>
    <n v="507.39866421004143"/>
    <n v="1128000"/>
    <n v="422.15568862275444"/>
    <n v="2200"/>
    <n v="17600"/>
    <m/>
    <n v="1145600"/>
    <n v="1376923.076923077"/>
    <n v="428.74251497005986"/>
    <n v="515.31552280055269"/>
    <n v="0.83199999999999996"/>
    <n v="0"/>
    <n v="1145600"/>
    <s v="Open "/>
  </r>
  <r>
    <n v="580"/>
    <n v="2025"/>
    <x v="8"/>
    <x v="1"/>
    <n v="16"/>
    <n v="2672"/>
    <x v="6"/>
    <x v="2"/>
    <x v="5"/>
    <x v="3"/>
    <s v="Collection"/>
    <s v="New Halfa"/>
    <x v="0"/>
    <s v="104 Bag"/>
    <n v="22"/>
    <n v="2.2879999999999998"/>
    <n v="142000"/>
    <n v="1365384.6153846155"/>
    <n v="510.99723629663754"/>
    <n v="3124000"/>
    <n v="1169.1616766467066"/>
    <n v="2200"/>
    <n v="48400"/>
    <m/>
    <n v="3172400"/>
    <n v="1386538.4615384617"/>
    <n v="1187.2754491017963"/>
    <n v="518.91409488714874"/>
    <n v="2.2879999999999998"/>
    <n v="0"/>
    <n v="3172400"/>
    <s v="Open "/>
  </r>
  <r>
    <n v="581"/>
    <n v="2025"/>
    <x v="8"/>
    <x v="1"/>
    <n v="16"/>
    <n v="2672"/>
    <x v="6"/>
    <x v="2"/>
    <x v="5"/>
    <x v="3"/>
    <s v="Collection"/>
    <s v="New Halfa"/>
    <x v="0"/>
    <s v="104 Bag"/>
    <n v="52"/>
    <n v="5.4080000000000004"/>
    <n v="143000"/>
    <n v="1375000"/>
    <n v="514.59580838323359"/>
    <n v="7436000"/>
    <n v="2782.9341317365274"/>
    <n v="2200"/>
    <n v="114400"/>
    <m/>
    <n v="7550400"/>
    <n v="1396153.846153846"/>
    <n v="2825.7485029940121"/>
    <n v="522.51266697374479"/>
    <n v="5.4080000000000004"/>
    <n v="0"/>
    <n v="7550400"/>
    <s v="Open "/>
  </r>
  <r>
    <n v="582"/>
    <n v="2025"/>
    <x v="8"/>
    <x v="0"/>
    <n v="22"/>
    <n v="2703"/>
    <x v="5"/>
    <x v="4"/>
    <x v="4"/>
    <x v="2"/>
    <s v="Collection"/>
    <s v="Kosti"/>
    <x v="0"/>
    <s v="Kantar 100lb"/>
    <n v="1000"/>
    <n v="44.943820224719104"/>
    <n v="423500"/>
    <n v="9422875"/>
    <n v="3486.0802811690714"/>
    <n v="423500000"/>
    <n v="156677.76544580096"/>
    <n v="3500"/>
    <n v="3500000"/>
    <n v="12711000"/>
    <n v="439711000"/>
    <n v="9783569.75"/>
    <n v="162675.17573066964"/>
    <n v="3619.5226600073993"/>
    <n v="44.943820224719104"/>
    <n v="0"/>
    <n v="439711000.00000006"/>
    <s v="Open "/>
  </r>
  <r>
    <n v="583"/>
    <n v="2025"/>
    <x v="8"/>
    <x v="1"/>
    <n v="17"/>
    <n v="2700"/>
    <x v="6"/>
    <x v="2"/>
    <x v="5"/>
    <x v="3"/>
    <s v="Collection"/>
    <s v="New Halfa"/>
    <x v="0"/>
    <s v="104 Bag"/>
    <n v="63"/>
    <n v="6.5519999999999996"/>
    <n v="142000"/>
    <n v="1365384.6153846155"/>
    <n v="505.69800569800572"/>
    <n v="8946000"/>
    <n v="3313.333333333333"/>
    <n v="2200"/>
    <n v="138600"/>
    <m/>
    <n v="9084600"/>
    <n v="1386538.4615384617"/>
    <n v="3364.6666666666665"/>
    <n v="513.53276353276351"/>
    <n v="6.5519999999999996"/>
    <n v="0"/>
    <n v="9084600"/>
    <s v="Open "/>
  </r>
  <r>
    <n v="584"/>
    <n v="2025"/>
    <x v="8"/>
    <x v="1"/>
    <n v="16"/>
    <n v="2672"/>
    <x v="6"/>
    <x v="2"/>
    <x v="5"/>
    <x v="3"/>
    <s v="Collection"/>
    <s v="New Halfa"/>
    <x v="0"/>
    <s v="104 Bag"/>
    <n v="85"/>
    <n v="8.84"/>
    <n v="142500"/>
    <n v="1370192.3076923075"/>
    <n v="512.79652233993545"/>
    <n v="12112500"/>
    <n v="4533.1212574850297"/>
    <n v="2200"/>
    <n v="187000"/>
    <m/>
    <n v="12299500"/>
    <n v="1391346.1538461538"/>
    <n v="4603.1062874251493"/>
    <n v="520.71338093044676"/>
    <n v="8.84"/>
    <n v="0"/>
    <n v="12299499.999999998"/>
    <s v="Open "/>
  </r>
  <r>
    <n v="585"/>
    <n v="2025"/>
    <x v="8"/>
    <x v="1"/>
    <n v="18"/>
    <n v="2670"/>
    <x v="6"/>
    <x v="2"/>
    <x v="5"/>
    <x v="3"/>
    <s v="Collection"/>
    <s v="New Halfa"/>
    <x v="0"/>
    <s v="104 Bag"/>
    <n v="14"/>
    <n v="1.456"/>
    <n v="140000"/>
    <n v="1346153.8461538462"/>
    <n v="504.17747046960534"/>
    <n v="1960000"/>
    <n v="734.08239700374531"/>
    <n v="2200"/>
    <n v="30800"/>
    <m/>
    <n v="1990800"/>
    <n v="1367307.6923076923"/>
    <n v="745.61797752808991"/>
    <n v="512.1002592912705"/>
    <n v="1.456"/>
    <n v="0"/>
    <n v="1990799.9999999998"/>
    <s v="Open "/>
  </r>
  <r>
    <n v="586"/>
    <n v="2025"/>
    <x v="8"/>
    <x v="1"/>
    <n v="18"/>
    <n v="2670"/>
    <x v="6"/>
    <x v="2"/>
    <x v="5"/>
    <x v="3"/>
    <s v="Collection"/>
    <s v="New Halfa"/>
    <x v="0"/>
    <s v="104 Bag"/>
    <n v="19"/>
    <n v="1.976"/>
    <n v="141000"/>
    <n v="1355769.2307692308"/>
    <n v="507.77873811581674"/>
    <n v="2679000"/>
    <n v="1003.3707865168539"/>
    <n v="2200"/>
    <n v="41800"/>
    <m/>
    <n v="2720800"/>
    <n v="1376923.076923077"/>
    <n v="1019.0262172284645"/>
    <n v="515.70152693748207"/>
    <n v="1.976"/>
    <n v="0"/>
    <n v="2720800"/>
    <s v="Open "/>
  </r>
  <r>
    <n v="587"/>
    <n v="2025"/>
    <x v="8"/>
    <x v="1"/>
    <n v="18"/>
    <n v="2670"/>
    <x v="6"/>
    <x v="2"/>
    <x v="5"/>
    <x v="3"/>
    <s v="Collection"/>
    <s v="New Halfa"/>
    <x v="0"/>
    <s v="104 Bag"/>
    <n v="26"/>
    <n v="2.7040000000000002"/>
    <n v="142000"/>
    <n v="1365384.6153846155"/>
    <n v="511.38000576202825"/>
    <n v="3692000"/>
    <n v="1382.7715355805244"/>
    <n v="2200"/>
    <n v="57200"/>
    <m/>
    <n v="3749200"/>
    <n v="1386538.4615384615"/>
    <n v="1404.1947565543071"/>
    <n v="519.30279458369341"/>
    <n v="2.7040000000000002"/>
    <n v="0"/>
    <n v="3749200"/>
    <s v="Open "/>
  </r>
  <r>
    <n v="588"/>
    <n v="2025"/>
    <x v="8"/>
    <x v="0"/>
    <n v="30"/>
    <n v="2725"/>
    <x v="6"/>
    <x v="2"/>
    <x v="5"/>
    <x v="3"/>
    <s v="Collection"/>
    <s v="New Halfa"/>
    <x v="0"/>
    <s v="104 Bag"/>
    <n v="700"/>
    <n v="72.8"/>
    <n v="155000"/>
    <n v="1490384.6153846155"/>
    <n v="546.93013408609738"/>
    <n v="108500000"/>
    <n v="39816.51376146789"/>
    <n v="2200"/>
    <n v="1540000"/>
    <n v="3000000"/>
    <n v="113040000"/>
    <n v="1552747.2527472528"/>
    <n v="41482.568807339449"/>
    <n v="569.81550559532207"/>
    <n v="72.8"/>
    <n v="0"/>
    <n v="113040000"/>
    <s v="Open "/>
  </r>
  <r>
    <n v="589"/>
    <n v="2025"/>
    <x v="9"/>
    <x v="2"/>
    <n v="2"/>
    <n v="2725"/>
    <x v="6"/>
    <x v="2"/>
    <x v="5"/>
    <x v="3"/>
    <s v="Collection"/>
    <s v="New Halfa"/>
    <x v="0"/>
    <s v="104 Bag"/>
    <n v="200"/>
    <n v="20.8"/>
    <n v="151000"/>
    <n v="1451923.076923077"/>
    <n v="532.81580804516591"/>
    <n v="30200000"/>
    <n v="11082.568807339452"/>
    <n v="2200"/>
    <n v="440000"/>
    <n v="3000000"/>
    <n v="33640000"/>
    <n v="1617307.6923076923"/>
    <n v="12344.954128440368"/>
    <n v="593.50741002117149"/>
    <n v="20.8"/>
    <n v="0"/>
    <n v="33640000"/>
    <s v="Open "/>
  </r>
  <r>
    <n v="590"/>
    <n v="2025"/>
    <x v="9"/>
    <x v="2"/>
    <n v="1"/>
    <n v="2725"/>
    <x v="5"/>
    <x v="4"/>
    <x v="4"/>
    <x v="2"/>
    <s v="Collection"/>
    <s v="Kosti"/>
    <x v="0"/>
    <s v="Kantar 100lb"/>
    <n v="1000"/>
    <n v="44.943820224719104"/>
    <n v="430000"/>
    <n v="9567500"/>
    <n v="3511.0091743119265"/>
    <n v="430000000"/>
    <n v="157798.16513761468"/>
    <n v="3500"/>
    <n v="3500000"/>
    <m/>
    <n v="433500000"/>
    <n v="9645375"/>
    <n v="159082.56880733944"/>
    <n v="3539.5871559633024"/>
    <n v="44.943820224719104"/>
    <n v="0"/>
    <n v="433500000.00000006"/>
    <s v="Open "/>
  </r>
  <r>
    <n v="591"/>
    <n v="2025"/>
    <x v="9"/>
    <x v="2"/>
    <n v="3"/>
    <n v="2725"/>
    <x v="5"/>
    <x v="4"/>
    <x v="4"/>
    <x v="2"/>
    <s v="Collection"/>
    <s v="Kosti"/>
    <x v="0"/>
    <s v="Kantar 100lb"/>
    <n v="500"/>
    <n v="22.471910112359552"/>
    <n v="430000"/>
    <n v="9567500"/>
    <n v="3511.0091743119265"/>
    <n v="215000000"/>
    <n v="78899.082568807338"/>
    <n v="3500"/>
    <n v="1750000"/>
    <m/>
    <n v="216750000"/>
    <n v="9645375"/>
    <n v="79541.284403669721"/>
    <n v="3539.5871559633024"/>
    <n v="2.5289999999999999"/>
    <n v="19.942910112359552"/>
    <n v="24393153.375"/>
    <s v="Open "/>
  </r>
  <r>
    <n v="592"/>
    <n v="2025"/>
    <x v="9"/>
    <x v="2"/>
    <n v="7"/>
    <n v="2784"/>
    <x v="6"/>
    <x v="2"/>
    <x v="5"/>
    <x v="3"/>
    <s v="Collection"/>
    <s v="New Halfa"/>
    <x v="0"/>
    <s v="104 Bag"/>
    <n v="60"/>
    <n v="6.24"/>
    <n v="146000"/>
    <n v="1403846.1538461538"/>
    <n v="504.25508399646327"/>
    <n v="8760000"/>
    <n v="3146.5517241379307"/>
    <n v="2200"/>
    <n v="132000"/>
    <m/>
    <n v="8892000"/>
    <n v="1425000"/>
    <n v="3193.9655172413795"/>
    <n v="511.85344827586209"/>
    <n v="6.24"/>
    <n v="0"/>
    <n v="8892000"/>
    <s v="Open "/>
  </r>
  <r>
    <n v="593"/>
    <n v="2025"/>
    <x v="9"/>
    <x v="3"/>
    <n v="8"/>
    <n v="2773"/>
    <x v="6"/>
    <x v="2"/>
    <x v="5"/>
    <x v="3"/>
    <s v="Collection"/>
    <s v="New Halfa"/>
    <x v="0"/>
    <s v="104 Bag"/>
    <n v="85"/>
    <n v="8.84"/>
    <n v="148000"/>
    <n v="1423076.923076923"/>
    <n v="513.190379760881"/>
    <n v="12580000"/>
    <n v="4536.6029570861883"/>
    <n v="2200"/>
    <n v="187000"/>
    <m/>
    <n v="12767000"/>
    <n v="1444230.7692307692"/>
    <n v="4604.0389469888205"/>
    <n v="520.81888540597515"/>
    <n v="8.84"/>
    <n v="0"/>
    <n v="12767000"/>
    <s v="Open "/>
  </r>
  <r>
    <n v="594"/>
    <n v="2025"/>
    <x v="9"/>
    <x v="1"/>
    <n v="16"/>
    <n v="2900"/>
    <x v="6"/>
    <x v="2"/>
    <x v="5"/>
    <x v="3"/>
    <s v="Collection"/>
    <s v="New Halfa"/>
    <x v="0"/>
    <s v="104 Bag"/>
    <n v="1001"/>
    <n v="104.104"/>
    <n v="146500"/>
    <n v="1408653.8461538462"/>
    <n v="485.74270557029183"/>
    <n v="146646500"/>
    <n v="50567.758620689659"/>
    <n v="2200"/>
    <n v="2202200"/>
    <m/>
    <n v="148848700"/>
    <n v="1429807.6923076923"/>
    <n v="51327.137931034486"/>
    <n v="493.0371352785146"/>
    <n v="42.39"/>
    <n v="61.713999999999999"/>
    <n v="60609548.076923072"/>
    <s v="Open "/>
  </r>
  <r>
    <n v="595"/>
    <n v="2025"/>
    <x v="9"/>
    <x v="1"/>
    <n v="16"/>
    <n v="2900"/>
    <x v="6"/>
    <x v="2"/>
    <x v="5"/>
    <x v="3"/>
    <s v="Collection"/>
    <s v="New Halfa"/>
    <x v="0"/>
    <s v="104 Bag"/>
    <n v="15"/>
    <n v="1.56"/>
    <n v="146000"/>
    <n v="1403846.1538461538"/>
    <n v="484.08488063660474"/>
    <n v="2190000"/>
    <n v="755.17241379310337"/>
    <n v="2200"/>
    <n v="33000"/>
    <n v="1868500"/>
    <n v="4091500"/>
    <n v="2622756.41025641"/>
    <n v="1410.8620689655172"/>
    <n v="904.39876215738275"/>
    <m/>
    <n v="1.56"/>
    <n v="0"/>
    <s v="Open "/>
  </r>
  <r>
    <n v="596"/>
    <n v="2025"/>
    <x v="9"/>
    <x v="1"/>
    <n v="16"/>
    <n v="2900"/>
    <x v="6"/>
    <x v="2"/>
    <x v="5"/>
    <x v="3"/>
    <s v="Collection"/>
    <s v="New Halfa"/>
    <x v="0"/>
    <s v="104 Bag"/>
    <n v="14"/>
    <n v="1.456"/>
    <n v="145000"/>
    <n v="1394230.7692307692"/>
    <n v="480.76923076923077"/>
    <n v="2030000"/>
    <n v="700"/>
    <n v="2200"/>
    <n v="30800"/>
    <m/>
    <n v="2060800"/>
    <n v="1415384.6153846155"/>
    <n v="710.62068965517244"/>
    <n v="488.0636604774536"/>
    <m/>
    <n v="1.456"/>
    <n v="0"/>
    <s v="Open "/>
  </r>
  <r>
    <n v="597"/>
    <n v="2025"/>
    <x v="9"/>
    <x v="1"/>
    <n v="17"/>
    <n v="2900"/>
    <x v="6"/>
    <x v="2"/>
    <x v="5"/>
    <x v="3"/>
    <s v="Collection"/>
    <s v="New Halfa"/>
    <x v="0"/>
    <s v="104 Bag"/>
    <n v="7"/>
    <n v="0.72799999999999998"/>
    <n v="147000"/>
    <n v="1413461.5384615385"/>
    <n v="487.40053050397881"/>
    <n v="1029000"/>
    <n v="354.82758620689657"/>
    <n v="2200"/>
    <n v="15400"/>
    <m/>
    <n v="1044400"/>
    <n v="1434615.3846153847"/>
    <n v="360.13793103448273"/>
    <n v="494.69496021220158"/>
    <m/>
    <n v="0.72799999999999998"/>
    <n v="0"/>
    <s v="Open "/>
  </r>
  <r>
    <n v="598"/>
    <n v="2025"/>
    <x v="9"/>
    <x v="1"/>
    <n v="17"/>
    <n v="2900"/>
    <x v="6"/>
    <x v="2"/>
    <x v="5"/>
    <x v="3"/>
    <s v="Collection"/>
    <s v="New Halfa"/>
    <x v="0"/>
    <s v="104 Bag"/>
    <n v="42"/>
    <n v="4.3680000000000003"/>
    <n v="147500"/>
    <n v="1418269.2307692308"/>
    <n v="489.0583554376658"/>
    <n v="6195000"/>
    <n v="2136.2068965517242"/>
    <n v="2200"/>
    <n v="92400"/>
    <m/>
    <n v="6287400"/>
    <n v="1439423.0769230768"/>
    <n v="2168.0689655172414"/>
    <n v="496.35278514588856"/>
    <m/>
    <n v="4.3680000000000003"/>
    <n v="0"/>
    <s v="Open "/>
  </r>
  <r>
    <n v="599"/>
    <n v="2025"/>
    <x v="9"/>
    <x v="1"/>
    <n v="17"/>
    <n v="2900"/>
    <x v="6"/>
    <x v="2"/>
    <x v="5"/>
    <x v="3"/>
    <s v="Collection"/>
    <s v="New Halfa"/>
    <x v="0"/>
    <s v="104 Bag"/>
    <n v="253"/>
    <n v="26.312000000000001"/>
    <n v="148000"/>
    <n v="1423076.923076923"/>
    <n v="490.71618037135278"/>
    <n v="37444000"/>
    <n v="12911.724137931034"/>
    <n v="2200"/>
    <n v="556600"/>
    <n v="3000000"/>
    <n v="41000600"/>
    <n v="1558247.1875950135"/>
    <n v="14138.137931034482"/>
    <n v="537.32661641207358"/>
    <m/>
    <n v="26.312000000000001"/>
    <n v="0"/>
    <s v="Open "/>
  </r>
  <r>
    <n v="600"/>
    <n v="2025"/>
    <x v="9"/>
    <x v="1"/>
    <n v="19"/>
    <n v="2938"/>
    <x v="6"/>
    <x v="2"/>
    <x v="5"/>
    <x v="3"/>
    <s v="Collection"/>
    <s v="New Halfa"/>
    <x v="0"/>
    <s v="104 Bag"/>
    <n v="69"/>
    <n v="7.1760000000000002"/>
    <n v="150000"/>
    <n v="1442307.6923076925"/>
    <n v="490.9148033722575"/>
    <n v="10350000"/>
    <n v="3522.8046289993199"/>
    <n v="2200"/>
    <n v="151800"/>
    <m/>
    <n v="10501800"/>
    <n v="1463461.5384615385"/>
    <n v="3574.4724302246427"/>
    <n v="498.11488715505055"/>
    <m/>
    <n v="7.1760000000000002"/>
    <n v="0"/>
    <s v="Open "/>
  </r>
  <r>
    <n v="601"/>
    <n v="2025"/>
    <x v="9"/>
    <x v="1"/>
    <n v="19"/>
    <n v="2938"/>
    <x v="6"/>
    <x v="2"/>
    <x v="5"/>
    <x v="3"/>
    <s v="Collection"/>
    <s v="New Halfa"/>
    <x v="0"/>
    <s v="104 Bag"/>
    <n v="33"/>
    <n v="3.4319999999999999"/>
    <n v="151000"/>
    <n v="1451923.076923077"/>
    <n v="494.18756872807251"/>
    <n v="4983000"/>
    <n v="1696.0517358747447"/>
    <n v="2200"/>
    <n v="72600"/>
    <m/>
    <n v="5055600"/>
    <n v="1473076.923076923"/>
    <n v="1720.7624234172906"/>
    <n v="501.38765251086556"/>
    <m/>
    <n v="3.4319999999999999"/>
    <n v="0"/>
    <s v="Open "/>
  </r>
  <r>
    <n v="602"/>
    <n v="2025"/>
    <x v="9"/>
    <x v="1"/>
    <n v="20"/>
    <n v="3011"/>
    <x v="6"/>
    <x v="2"/>
    <x v="5"/>
    <x v="3"/>
    <s v="Collection"/>
    <s v="New Halfa"/>
    <x v="0"/>
    <s v="104 Bag"/>
    <n v="82"/>
    <n v="8.5280000000000005"/>
    <n v="152000"/>
    <n v="1461538.4615384615"/>
    <n v="485.39968832230539"/>
    <n v="12464000"/>
    <n v="4139.4885420126202"/>
    <n v="2200"/>
    <n v="180400"/>
    <m/>
    <n v="12644400"/>
    <n v="1482692.3076923075"/>
    <n v="4199.402191962803"/>
    <n v="492.42521012697028"/>
    <m/>
    <n v="8.5280000000000005"/>
    <n v="0"/>
    <s v="Open "/>
  </r>
  <r>
    <n v="603"/>
    <n v="2025"/>
    <x v="9"/>
    <x v="1"/>
    <n v="20"/>
    <n v="3011"/>
    <x v="6"/>
    <x v="2"/>
    <x v="5"/>
    <x v="3"/>
    <s v="Collection"/>
    <s v="New Halfa"/>
    <x v="0"/>
    <s v="104 Bag"/>
    <n v="109"/>
    <n v="11.336"/>
    <n v="153000"/>
    <n v="1471153.8461538462"/>
    <n v="488.59310732442583"/>
    <n v="16677000"/>
    <n v="5538.6914646296909"/>
    <n v="2200"/>
    <n v="239800"/>
    <m/>
    <n v="16916800"/>
    <n v="1492307.6923076923"/>
    <n v="5618.3327798073733"/>
    <n v="495.61862912909078"/>
    <m/>
    <n v="11.336"/>
    <n v="0"/>
    <s v="Open "/>
  </r>
  <r>
    <n v="604"/>
    <n v="2025"/>
    <x v="9"/>
    <x v="1"/>
    <n v="20"/>
    <n v="3011"/>
    <x v="6"/>
    <x v="2"/>
    <x v="5"/>
    <x v="3"/>
    <s v="Collection"/>
    <s v="New Halfa"/>
    <x v="0"/>
    <s v="104 Bag"/>
    <n v="248"/>
    <n v="25.792000000000002"/>
    <n v="153500"/>
    <n v="1475961.5384615385"/>
    <n v="490.18981682548605"/>
    <n v="38068000"/>
    <n v="12642.975755562937"/>
    <n v="2200"/>
    <n v="545600"/>
    <m/>
    <n v="38613600"/>
    <n v="1497115.3846153845"/>
    <n v="12824.178013948855"/>
    <n v="497.215338630151"/>
    <m/>
    <n v="25.792000000000002"/>
    <n v="0"/>
    <s v="Open "/>
  </r>
  <r>
    <n v="605"/>
    <n v="2025"/>
    <x v="9"/>
    <x v="1"/>
    <n v="20"/>
    <n v="3011"/>
    <x v="6"/>
    <x v="2"/>
    <x v="5"/>
    <x v="3"/>
    <s v="Collection"/>
    <s v="New Halfa"/>
    <x v="0"/>
    <s v="104 Bag"/>
    <n v="370"/>
    <n v="38.479999999999997"/>
    <n v="154000"/>
    <n v="1480769.2307692308"/>
    <n v="491.78652632654627"/>
    <n v="56980000"/>
    <n v="18923.945533045498"/>
    <n v="2200"/>
    <n v="814000"/>
    <m/>
    <n v="57794000"/>
    <n v="1501923.076923077"/>
    <n v="19194.287612089007"/>
    <n v="498.81204813121121"/>
    <m/>
    <n v="38.479999999999997"/>
    <n v="0"/>
    <s v="Open "/>
  </r>
  <r>
    <n v="606"/>
    <n v="2025"/>
    <x v="9"/>
    <x v="0"/>
    <n v="22"/>
    <n v="3195"/>
    <x v="6"/>
    <x v="2"/>
    <x v="5"/>
    <x v="3"/>
    <s v="Collection"/>
    <s v="New Halfa"/>
    <x v="0"/>
    <s v="104 Bag"/>
    <n v="12"/>
    <n v="1.248"/>
    <n v="163000"/>
    <n v="1567307.6923076925"/>
    <n v="490.55013843746246"/>
    <n v="1956000"/>
    <n v="612.20657276995314"/>
    <n v="2200"/>
    <n v="26400"/>
    <n v="3000000"/>
    <n v="4982400"/>
    <n v="3992307.6923076925"/>
    <n v="1559.4366197183099"/>
    <n v="1249.5485734922354"/>
    <m/>
    <n v="1.248"/>
    <n v="0"/>
    <s v="Open "/>
  </r>
  <r>
    <n v="607"/>
    <n v="2025"/>
    <x v="9"/>
    <x v="0"/>
    <n v="22"/>
    <n v="3195"/>
    <x v="6"/>
    <x v="2"/>
    <x v="5"/>
    <x v="3"/>
    <s v="Collection"/>
    <s v="New Halfa"/>
    <x v="0"/>
    <s v="104 Bag"/>
    <n v="52"/>
    <n v="5.4080000000000004"/>
    <n v="165000"/>
    <n v="1586538.4615384615"/>
    <n v="496.56915854098952"/>
    <n v="8580000"/>
    <n v="2685.4460093896714"/>
    <n v="2200"/>
    <n v="114400"/>
    <m/>
    <n v="8694400"/>
    <n v="1607692.3076923075"/>
    <n v="2721.2519561815338"/>
    <n v="503.1900806548694"/>
    <m/>
    <n v="5.4080000000000004"/>
    <n v="0"/>
    <s v="Open "/>
  </r>
  <r>
    <n v="608"/>
    <n v="2025"/>
    <x v="9"/>
    <x v="0"/>
    <n v="22"/>
    <n v="3195"/>
    <x v="6"/>
    <x v="2"/>
    <x v="5"/>
    <x v="3"/>
    <s v="Collection"/>
    <s v="New Halfa"/>
    <x v="0"/>
    <s v="104 Bag"/>
    <n v="200"/>
    <n v="20.8"/>
    <n v="166000"/>
    <n v="1596153.8461538462"/>
    <n v="499.5786685927531"/>
    <n v="33200000"/>
    <n v="10391.236306729264"/>
    <n v="2200"/>
    <n v="440000"/>
    <m/>
    <n v="33640000"/>
    <n v="1617307.6923076923"/>
    <n v="10528.951486697966"/>
    <n v="506.19959070663299"/>
    <m/>
    <n v="20.8"/>
    <n v="0"/>
    <s v="Open "/>
  </r>
  <r>
    <n v="609"/>
    <n v="2025"/>
    <x v="9"/>
    <x v="0"/>
    <n v="23"/>
    <n v="2912"/>
    <x v="6"/>
    <x v="2"/>
    <x v="5"/>
    <x v="3"/>
    <s v="Collection"/>
    <s v="New Halfa"/>
    <x v="0"/>
    <s v="104 Bag"/>
    <n v="10"/>
    <n v="1.04"/>
    <n v="165000"/>
    <n v="1586538.4615384615"/>
    <n v="544.82776838546067"/>
    <n v="1650000"/>
    <n v="566.62087912087907"/>
    <n v="2200"/>
    <n v="22000"/>
    <m/>
    <n v="1672000"/>
    <n v="1607692.3076923077"/>
    <n v="574.17582417582423"/>
    <n v="552.09213863060018"/>
    <m/>
    <n v="1.04"/>
    <n v="0"/>
    <s v="Open "/>
  </r>
  <r>
    <n v="610"/>
    <n v="2025"/>
    <x v="9"/>
    <x v="0"/>
    <n v="23"/>
    <n v="2912"/>
    <x v="6"/>
    <x v="2"/>
    <x v="5"/>
    <x v="3"/>
    <s v="Collection"/>
    <s v="New Halfa"/>
    <x v="0"/>
    <s v="104 Bag"/>
    <n v="50"/>
    <n v="5.2"/>
    <n v="167000"/>
    <n v="1605769.2307692308"/>
    <n v="551.4317413355875"/>
    <n v="8350000"/>
    <n v="2867.4450549450553"/>
    <n v="2200"/>
    <n v="110000"/>
    <n v="3000000"/>
    <n v="11460000"/>
    <n v="2203846.153846154"/>
    <n v="3935.4395604395604"/>
    <n v="756.8153000845308"/>
    <m/>
    <n v="5.2"/>
    <n v="0"/>
    <s v="Open "/>
  </r>
  <r>
    <n v="611"/>
    <n v="2025"/>
    <x v="9"/>
    <x v="0"/>
    <n v="23"/>
    <n v="2912"/>
    <x v="6"/>
    <x v="2"/>
    <x v="5"/>
    <x v="3"/>
    <s v="Collection"/>
    <s v="New Halfa"/>
    <x v="0"/>
    <s v="104 Bag"/>
    <n v="850"/>
    <n v="88.4"/>
    <n v="168000"/>
    <n v="1615384.6153846155"/>
    <n v="554.73372781065098"/>
    <n v="142800000"/>
    <n v="49038.461538461546"/>
    <n v="2200"/>
    <n v="1870000"/>
    <n v="3000000"/>
    <n v="147670000"/>
    <n v="1670475.1131221717"/>
    <n v="50710.851648351651"/>
    <n v="573.65216796777884"/>
    <m/>
    <n v="88.4"/>
    <n v="0"/>
    <s v="Open "/>
  </r>
  <r>
    <n v="612"/>
    <n v="2025"/>
    <x v="9"/>
    <x v="0"/>
    <n v="24"/>
    <n v="2993"/>
    <x v="6"/>
    <x v="2"/>
    <x v="5"/>
    <x v="3"/>
    <s v="Collection"/>
    <s v="New Halfa"/>
    <x v="0"/>
    <s v="104 Bag"/>
    <n v="13"/>
    <n v="1.3520000000000001"/>
    <n v="163000"/>
    <n v="1567307.6923076925"/>
    <n v="523.65776555552702"/>
    <n v="2119000"/>
    <n v="707.9852990310726"/>
    <n v="2200"/>
    <n v="28600"/>
    <n v="3000000"/>
    <n v="5147600"/>
    <n v="3807396.4497041418"/>
    <n v="1719.8797193451387"/>
    <n v="1272.1003841310196"/>
    <m/>
    <n v="1.3520000000000001"/>
    <n v="0"/>
    <s v="Open "/>
  </r>
  <r>
    <n v="613"/>
    <n v="2025"/>
    <x v="9"/>
    <x v="0"/>
    <n v="24"/>
    <n v="2993"/>
    <x v="6"/>
    <x v="2"/>
    <x v="5"/>
    <x v="3"/>
    <s v="Collection"/>
    <s v="New Halfa"/>
    <x v="0"/>
    <s v="104 Bag"/>
    <n v="10"/>
    <n v="1.04"/>
    <n v="167000"/>
    <n v="1605769.2307692308"/>
    <n v="536.50826286977303"/>
    <n v="1670000"/>
    <n v="557.96859338456397"/>
    <n v="2200"/>
    <n v="22000"/>
    <n v="3000000"/>
    <n v="4692000"/>
    <n v="4511538.461538461"/>
    <n v="1567.6578683595055"/>
    <n v="1507.3633349610629"/>
    <m/>
    <n v="1.04"/>
    <n v="0"/>
    <s v="Open "/>
  </r>
  <r>
    <n v="614"/>
    <n v="2025"/>
    <x v="9"/>
    <x v="0"/>
    <n v="24"/>
    <n v="2993"/>
    <x v="6"/>
    <x v="2"/>
    <x v="5"/>
    <x v="3"/>
    <s v="Collection"/>
    <s v="New Halfa"/>
    <x v="0"/>
    <s v="104 Bag"/>
    <n v="297"/>
    <n v="30.888000000000002"/>
    <n v="168000"/>
    <n v="1615384.6153846155"/>
    <n v="539.72088719833459"/>
    <n v="49896000"/>
    <n v="16670.898763782159"/>
    <n v="2200"/>
    <n v="653400"/>
    <n v="3000000"/>
    <n v="53549400"/>
    <n v="1733663.5586635587"/>
    <n v="17891.546942866687"/>
    <n v="579.23941151472047"/>
    <m/>
    <n v="30.888000000000002"/>
    <n v="0"/>
    <s v="Open "/>
  </r>
  <r>
    <n v="615"/>
    <m/>
    <x v="10"/>
    <x v="4"/>
    <m/>
    <m/>
    <x v="7"/>
    <x v="5"/>
    <x v="6"/>
    <x v="4"/>
    <m/>
    <m/>
    <x v="1"/>
    <m/>
    <m/>
    <n v="0"/>
    <m/>
    <n v="0"/>
    <n v="0"/>
    <n v="0"/>
    <n v="0"/>
    <m/>
    <n v="0"/>
    <m/>
    <n v="0"/>
    <n v="0"/>
    <e v="#DIV/0!"/>
    <n v="0"/>
    <m/>
    <n v="0"/>
    <n v="0"/>
    <m/>
  </r>
  <r>
    <n v="616"/>
    <m/>
    <x v="10"/>
    <x v="4"/>
    <m/>
    <m/>
    <x v="7"/>
    <x v="5"/>
    <x v="6"/>
    <x v="4"/>
    <m/>
    <m/>
    <x v="1"/>
    <m/>
    <m/>
    <n v="0"/>
    <m/>
    <n v="0"/>
    <n v="0"/>
    <n v="0"/>
    <n v="0"/>
    <m/>
    <n v="0"/>
    <m/>
    <n v="0"/>
    <n v="0"/>
    <e v="#DIV/0!"/>
    <n v="0"/>
    <m/>
    <n v="0"/>
    <n v="0"/>
    <m/>
  </r>
  <r>
    <n v="617"/>
    <m/>
    <x v="10"/>
    <x v="4"/>
    <m/>
    <m/>
    <x v="7"/>
    <x v="5"/>
    <x v="6"/>
    <x v="4"/>
    <m/>
    <m/>
    <x v="1"/>
    <m/>
    <m/>
    <n v="0"/>
    <m/>
    <n v="0"/>
    <n v="0"/>
    <n v="0"/>
    <n v="0"/>
    <m/>
    <n v="0"/>
    <m/>
    <n v="0"/>
    <n v="0"/>
    <e v="#DIV/0!"/>
    <n v="0"/>
    <m/>
    <n v="0"/>
    <n v="0"/>
    <m/>
  </r>
  <r>
    <n v="618"/>
    <m/>
    <x v="10"/>
    <x v="4"/>
    <m/>
    <m/>
    <x v="7"/>
    <x v="5"/>
    <x v="6"/>
    <x v="4"/>
    <m/>
    <m/>
    <x v="1"/>
    <m/>
    <m/>
    <n v="0"/>
    <m/>
    <n v="0"/>
    <n v="0"/>
    <n v="0"/>
    <n v="0"/>
    <m/>
    <n v="0"/>
    <m/>
    <n v="0"/>
    <n v="0"/>
    <e v="#DIV/0!"/>
    <n v="0"/>
    <m/>
    <n v="0"/>
    <n v="0"/>
    <m/>
  </r>
  <r>
    <n v="619"/>
    <m/>
    <x v="10"/>
    <x v="4"/>
    <m/>
    <m/>
    <x v="7"/>
    <x v="5"/>
    <x v="6"/>
    <x v="4"/>
    <m/>
    <m/>
    <x v="1"/>
    <m/>
    <m/>
    <n v="0"/>
    <m/>
    <n v="0"/>
    <n v="0"/>
    <n v="0"/>
    <n v="0"/>
    <m/>
    <n v="0"/>
    <m/>
    <n v="0"/>
    <n v="0"/>
    <e v="#DIV/0!"/>
    <n v="0"/>
    <m/>
    <n v="0"/>
    <n v="0"/>
    <m/>
  </r>
  <r>
    <n v="620"/>
    <m/>
    <x v="10"/>
    <x v="4"/>
    <m/>
    <m/>
    <x v="7"/>
    <x v="5"/>
    <x v="6"/>
    <x v="4"/>
    <m/>
    <m/>
    <x v="1"/>
    <m/>
    <m/>
    <n v="0"/>
    <m/>
    <n v="0"/>
    <n v="0"/>
    <n v="0"/>
    <n v="0"/>
    <m/>
    <n v="0"/>
    <m/>
    <n v="0"/>
    <n v="0"/>
    <e v="#DIV/0!"/>
    <n v="0"/>
    <m/>
    <n v="0"/>
    <n v="0"/>
    <m/>
  </r>
  <r>
    <n v="621"/>
    <m/>
    <x v="10"/>
    <x v="4"/>
    <m/>
    <m/>
    <x v="7"/>
    <x v="5"/>
    <x v="6"/>
    <x v="4"/>
    <m/>
    <m/>
    <x v="1"/>
    <m/>
    <m/>
    <n v="0"/>
    <m/>
    <n v="0"/>
    <n v="0"/>
    <n v="0"/>
    <n v="0"/>
    <m/>
    <n v="0"/>
    <m/>
    <n v="0"/>
    <n v="0"/>
    <e v="#DIV/0!"/>
    <n v="0"/>
    <m/>
    <n v="0"/>
    <n v="0"/>
    <m/>
  </r>
  <r>
    <n v="622"/>
    <m/>
    <x v="10"/>
    <x v="4"/>
    <m/>
    <m/>
    <x v="7"/>
    <x v="5"/>
    <x v="6"/>
    <x v="4"/>
    <m/>
    <m/>
    <x v="1"/>
    <m/>
    <m/>
    <n v="0"/>
    <m/>
    <n v="0"/>
    <n v="0"/>
    <n v="0"/>
    <n v="0"/>
    <m/>
    <n v="0"/>
    <m/>
    <n v="0"/>
    <n v="0"/>
    <e v="#DIV/0!"/>
    <n v="0"/>
    <m/>
    <n v="0"/>
    <n v="0"/>
    <m/>
  </r>
  <r>
    <n v="623"/>
    <m/>
    <x v="10"/>
    <x v="4"/>
    <m/>
    <m/>
    <x v="7"/>
    <x v="5"/>
    <x v="6"/>
    <x v="4"/>
    <m/>
    <m/>
    <x v="1"/>
    <m/>
    <m/>
    <n v="0"/>
    <m/>
    <n v="0"/>
    <n v="0"/>
    <n v="0"/>
    <n v="0"/>
    <m/>
    <n v="0"/>
    <m/>
    <n v="0"/>
    <n v="0"/>
    <e v="#DIV/0!"/>
    <n v="0"/>
    <m/>
    <n v="0"/>
    <n v="0"/>
    <m/>
  </r>
  <r>
    <n v="624"/>
    <m/>
    <x v="10"/>
    <x v="4"/>
    <m/>
    <m/>
    <x v="7"/>
    <x v="5"/>
    <x v="6"/>
    <x v="4"/>
    <m/>
    <m/>
    <x v="1"/>
    <m/>
    <m/>
    <n v="0"/>
    <m/>
    <n v="0"/>
    <n v="0"/>
    <n v="0"/>
    <n v="0"/>
    <m/>
    <n v="0"/>
    <m/>
    <n v="0"/>
    <n v="0"/>
    <e v="#DIV/0!"/>
    <n v="0"/>
    <m/>
    <n v="0"/>
    <n v="0"/>
    <m/>
  </r>
  <r>
    <n v="625"/>
    <m/>
    <x v="10"/>
    <x v="4"/>
    <m/>
    <m/>
    <x v="7"/>
    <x v="5"/>
    <x v="6"/>
    <x v="4"/>
    <m/>
    <m/>
    <x v="1"/>
    <m/>
    <m/>
    <n v="0"/>
    <m/>
    <n v="0"/>
    <n v="0"/>
    <n v="0"/>
    <n v="0"/>
    <m/>
    <n v="0"/>
    <m/>
    <n v="0"/>
    <n v="0"/>
    <e v="#DIV/0!"/>
    <n v="0"/>
    <m/>
    <n v="0"/>
    <n v="0"/>
    <m/>
  </r>
  <r>
    <n v="626"/>
    <m/>
    <x v="10"/>
    <x v="4"/>
    <m/>
    <m/>
    <x v="7"/>
    <x v="5"/>
    <x v="6"/>
    <x v="4"/>
    <m/>
    <m/>
    <x v="1"/>
    <m/>
    <m/>
    <n v="0"/>
    <m/>
    <n v="0"/>
    <n v="0"/>
    <n v="0"/>
    <n v="0"/>
    <m/>
    <n v="0"/>
    <m/>
    <n v="0"/>
    <n v="0"/>
    <e v="#DIV/0!"/>
    <n v="0"/>
    <m/>
    <n v="0"/>
    <n v="0"/>
    <m/>
  </r>
  <r>
    <n v="627"/>
    <m/>
    <x v="10"/>
    <x v="4"/>
    <m/>
    <m/>
    <x v="7"/>
    <x v="5"/>
    <x v="6"/>
    <x v="4"/>
    <m/>
    <m/>
    <x v="1"/>
    <m/>
    <m/>
    <n v="0"/>
    <m/>
    <n v="0"/>
    <n v="0"/>
    <n v="0"/>
    <n v="0"/>
    <m/>
    <n v="0"/>
    <m/>
    <n v="0"/>
    <n v="0"/>
    <e v="#DIV/0!"/>
    <n v="0"/>
    <m/>
    <n v="0"/>
    <n v="0"/>
    <m/>
  </r>
  <r>
    <n v="628"/>
    <m/>
    <x v="10"/>
    <x v="4"/>
    <m/>
    <m/>
    <x v="7"/>
    <x v="5"/>
    <x v="6"/>
    <x v="4"/>
    <m/>
    <m/>
    <x v="1"/>
    <m/>
    <m/>
    <n v="0"/>
    <m/>
    <n v="0"/>
    <n v="0"/>
    <n v="0"/>
    <n v="0"/>
    <m/>
    <n v="0"/>
    <m/>
    <n v="0"/>
    <n v="0"/>
    <e v="#DIV/0!"/>
    <n v="0"/>
    <m/>
    <n v="0"/>
    <n v="0"/>
    <m/>
  </r>
  <r>
    <n v="629"/>
    <m/>
    <x v="10"/>
    <x v="4"/>
    <m/>
    <m/>
    <x v="7"/>
    <x v="5"/>
    <x v="6"/>
    <x v="4"/>
    <m/>
    <m/>
    <x v="1"/>
    <m/>
    <m/>
    <n v="0"/>
    <m/>
    <n v="0"/>
    <n v="0"/>
    <n v="0"/>
    <n v="0"/>
    <m/>
    <n v="0"/>
    <m/>
    <n v="0"/>
    <n v="0"/>
    <e v="#DIV/0!"/>
    <n v="0"/>
    <m/>
    <n v="0"/>
    <n v="0"/>
    <m/>
  </r>
  <r>
    <n v="630"/>
    <m/>
    <x v="10"/>
    <x v="4"/>
    <m/>
    <m/>
    <x v="7"/>
    <x v="5"/>
    <x v="6"/>
    <x v="4"/>
    <m/>
    <m/>
    <x v="1"/>
    <m/>
    <m/>
    <n v="0"/>
    <m/>
    <n v="0"/>
    <n v="0"/>
    <n v="0"/>
    <n v="0"/>
    <m/>
    <n v="0"/>
    <m/>
    <n v="0"/>
    <n v="0"/>
    <e v="#DIV/0!"/>
    <n v="0"/>
    <m/>
    <n v="0"/>
    <n v="0"/>
    <m/>
  </r>
  <r>
    <n v="631"/>
    <m/>
    <x v="10"/>
    <x v="4"/>
    <m/>
    <m/>
    <x v="7"/>
    <x v="5"/>
    <x v="6"/>
    <x v="4"/>
    <m/>
    <m/>
    <x v="1"/>
    <m/>
    <m/>
    <n v="0"/>
    <m/>
    <n v="0"/>
    <n v="0"/>
    <n v="0"/>
    <n v="0"/>
    <m/>
    <n v="0"/>
    <m/>
    <n v="0"/>
    <n v="0"/>
    <e v="#DIV/0!"/>
    <n v="0"/>
    <m/>
    <n v="0"/>
    <n v="0"/>
    <m/>
  </r>
  <r>
    <n v="632"/>
    <m/>
    <x v="10"/>
    <x v="4"/>
    <m/>
    <m/>
    <x v="7"/>
    <x v="5"/>
    <x v="6"/>
    <x v="4"/>
    <m/>
    <m/>
    <x v="1"/>
    <m/>
    <m/>
    <n v="0"/>
    <m/>
    <n v="0"/>
    <n v="0"/>
    <n v="0"/>
    <n v="0"/>
    <m/>
    <n v="0"/>
    <m/>
    <n v="0"/>
    <n v="0"/>
    <e v="#DIV/0!"/>
    <n v="0"/>
    <m/>
    <n v="0"/>
    <n v="0"/>
    <m/>
  </r>
  <r>
    <n v="633"/>
    <m/>
    <x v="10"/>
    <x v="4"/>
    <m/>
    <m/>
    <x v="7"/>
    <x v="5"/>
    <x v="6"/>
    <x v="4"/>
    <m/>
    <m/>
    <x v="1"/>
    <m/>
    <m/>
    <n v="0"/>
    <m/>
    <n v="0"/>
    <n v="0"/>
    <n v="0"/>
    <n v="0"/>
    <m/>
    <n v="0"/>
    <m/>
    <n v="0"/>
    <n v="0"/>
    <e v="#DIV/0!"/>
    <n v="0"/>
    <m/>
    <n v="0"/>
    <n v="0"/>
    <m/>
  </r>
  <r>
    <n v="634"/>
    <m/>
    <x v="10"/>
    <x v="4"/>
    <m/>
    <m/>
    <x v="7"/>
    <x v="5"/>
    <x v="6"/>
    <x v="4"/>
    <m/>
    <m/>
    <x v="1"/>
    <m/>
    <m/>
    <n v="0"/>
    <m/>
    <n v="0"/>
    <n v="0"/>
    <n v="0"/>
    <n v="0"/>
    <m/>
    <n v="0"/>
    <m/>
    <n v="0"/>
    <n v="0"/>
    <e v="#DIV/0!"/>
    <n v="0"/>
    <m/>
    <n v="0"/>
    <n v="0"/>
    <m/>
  </r>
  <r>
    <n v="635"/>
    <m/>
    <x v="10"/>
    <x v="4"/>
    <m/>
    <m/>
    <x v="7"/>
    <x v="5"/>
    <x v="6"/>
    <x v="4"/>
    <m/>
    <m/>
    <x v="1"/>
    <m/>
    <m/>
    <n v="0"/>
    <m/>
    <n v="0"/>
    <n v="0"/>
    <n v="0"/>
    <n v="0"/>
    <m/>
    <n v="0"/>
    <m/>
    <n v="0"/>
    <n v="0"/>
    <e v="#DIV/0!"/>
    <n v="0"/>
    <m/>
    <n v="0"/>
    <n v="0"/>
    <m/>
  </r>
  <r>
    <n v="636"/>
    <m/>
    <x v="10"/>
    <x v="4"/>
    <m/>
    <m/>
    <x v="7"/>
    <x v="5"/>
    <x v="6"/>
    <x v="4"/>
    <m/>
    <m/>
    <x v="1"/>
    <m/>
    <m/>
    <n v="0"/>
    <m/>
    <n v="0"/>
    <n v="0"/>
    <n v="0"/>
    <n v="0"/>
    <m/>
    <n v="0"/>
    <m/>
    <n v="0"/>
    <n v="0"/>
    <e v="#DIV/0!"/>
    <n v="0"/>
    <m/>
    <n v="0"/>
    <n v="0"/>
    <m/>
  </r>
  <r>
    <n v="637"/>
    <m/>
    <x v="10"/>
    <x v="4"/>
    <m/>
    <m/>
    <x v="7"/>
    <x v="5"/>
    <x v="6"/>
    <x v="4"/>
    <m/>
    <m/>
    <x v="1"/>
    <m/>
    <m/>
    <n v="0"/>
    <m/>
    <n v="0"/>
    <n v="0"/>
    <n v="0"/>
    <n v="0"/>
    <m/>
    <n v="0"/>
    <m/>
    <n v="0"/>
    <n v="0"/>
    <e v="#DIV/0!"/>
    <n v="0"/>
    <m/>
    <n v="0"/>
    <n v="0"/>
    <m/>
  </r>
  <r>
    <n v="638"/>
    <m/>
    <x v="10"/>
    <x v="4"/>
    <m/>
    <m/>
    <x v="7"/>
    <x v="5"/>
    <x v="6"/>
    <x v="4"/>
    <m/>
    <m/>
    <x v="1"/>
    <m/>
    <m/>
    <n v="0"/>
    <m/>
    <n v="0"/>
    <n v="0"/>
    <n v="0"/>
    <n v="0"/>
    <m/>
    <n v="0"/>
    <m/>
    <n v="0"/>
    <n v="0"/>
    <e v="#DIV/0!"/>
    <n v="0"/>
    <m/>
    <n v="0"/>
    <n v="0"/>
    <m/>
  </r>
  <r>
    <n v="639"/>
    <m/>
    <x v="10"/>
    <x v="4"/>
    <m/>
    <m/>
    <x v="7"/>
    <x v="5"/>
    <x v="6"/>
    <x v="4"/>
    <m/>
    <m/>
    <x v="1"/>
    <m/>
    <m/>
    <n v="0"/>
    <m/>
    <n v="0"/>
    <n v="0"/>
    <n v="0"/>
    <n v="0"/>
    <m/>
    <n v="0"/>
    <m/>
    <n v="0"/>
    <n v="0"/>
    <e v="#DIV/0!"/>
    <n v="0"/>
    <m/>
    <n v="0"/>
    <n v="0"/>
    <m/>
  </r>
  <r>
    <n v="640"/>
    <m/>
    <x v="10"/>
    <x v="4"/>
    <m/>
    <m/>
    <x v="7"/>
    <x v="5"/>
    <x v="6"/>
    <x v="4"/>
    <m/>
    <m/>
    <x v="1"/>
    <m/>
    <m/>
    <n v="0"/>
    <m/>
    <n v="0"/>
    <n v="0"/>
    <n v="0"/>
    <n v="0"/>
    <m/>
    <n v="0"/>
    <m/>
    <n v="0"/>
    <n v="0"/>
    <e v="#DIV/0!"/>
    <n v="0"/>
    <m/>
    <n v="0"/>
    <n v="0"/>
    <m/>
  </r>
  <r>
    <n v="641"/>
    <m/>
    <x v="10"/>
    <x v="4"/>
    <m/>
    <m/>
    <x v="7"/>
    <x v="5"/>
    <x v="6"/>
    <x v="4"/>
    <m/>
    <m/>
    <x v="1"/>
    <m/>
    <m/>
    <n v="0"/>
    <m/>
    <n v="0"/>
    <n v="0"/>
    <n v="0"/>
    <n v="0"/>
    <m/>
    <n v="0"/>
    <m/>
    <n v="0"/>
    <n v="0"/>
    <e v="#DIV/0!"/>
    <n v="0"/>
    <m/>
    <n v="0"/>
    <n v="0"/>
    <m/>
  </r>
  <r>
    <n v="642"/>
    <m/>
    <x v="10"/>
    <x v="4"/>
    <m/>
    <m/>
    <x v="7"/>
    <x v="5"/>
    <x v="6"/>
    <x v="4"/>
    <m/>
    <m/>
    <x v="1"/>
    <m/>
    <m/>
    <n v="0"/>
    <m/>
    <n v="0"/>
    <n v="0"/>
    <n v="0"/>
    <n v="0"/>
    <m/>
    <n v="0"/>
    <m/>
    <n v="0"/>
    <n v="0"/>
    <e v="#DIV/0!"/>
    <n v="0"/>
    <m/>
    <n v="0"/>
    <n v="0"/>
    <m/>
  </r>
  <r>
    <n v="643"/>
    <m/>
    <x v="10"/>
    <x v="4"/>
    <m/>
    <m/>
    <x v="7"/>
    <x v="5"/>
    <x v="6"/>
    <x v="4"/>
    <m/>
    <m/>
    <x v="1"/>
    <m/>
    <m/>
    <n v="0"/>
    <m/>
    <n v="0"/>
    <n v="0"/>
    <n v="0"/>
    <n v="0"/>
    <m/>
    <n v="0"/>
    <m/>
    <n v="0"/>
    <n v="0"/>
    <e v="#DIV/0!"/>
    <n v="0"/>
    <m/>
    <n v="0"/>
    <n v="0"/>
    <m/>
  </r>
  <r>
    <n v="644"/>
    <m/>
    <x v="10"/>
    <x v="4"/>
    <m/>
    <m/>
    <x v="7"/>
    <x v="5"/>
    <x v="6"/>
    <x v="4"/>
    <m/>
    <m/>
    <x v="1"/>
    <m/>
    <m/>
    <n v="0"/>
    <m/>
    <n v="0"/>
    <n v="0"/>
    <n v="0"/>
    <n v="0"/>
    <m/>
    <n v="0"/>
    <m/>
    <n v="0"/>
    <n v="0"/>
    <e v="#DIV/0!"/>
    <n v="0"/>
    <m/>
    <n v="0"/>
    <n v="0"/>
    <m/>
  </r>
  <r>
    <n v="645"/>
    <m/>
    <x v="10"/>
    <x v="4"/>
    <m/>
    <m/>
    <x v="7"/>
    <x v="5"/>
    <x v="6"/>
    <x v="4"/>
    <m/>
    <m/>
    <x v="1"/>
    <m/>
    <m/>
    <n v="0"/>
    <m/>
    <n v="0"/>
    <n v="0"/>
    <n v="0"/>
    <n v="0"/>
    <m/>
    <n v="0"/>
    <m/>
    <n v="0"/>
    <n v="0"/>
    <e v="#DIV/0!"/>
    <n v="0"/>
    <m/>
    <n v="0"/>
    <n v="0"/>
    <m/>
  </r>
  <r>
    <n v="646"/>
    <m/>
    <x v="10"/>
    <x v="4"/>
    <m/>
    <m/>
    <x v="7"/>
    <x v="5"/>
    <x v="6"/>
    <x v="4"/>
    <m/>
    <m/>
    <x v="1"/>
    <m/>
    <m/>
    <n v="0"/>
    <m/>
    <n v="0"/>
    <n v="0"/>
    <n v="0"/>
    <n v="0"/>
    <m/>
    <n v="0"/>
    <m/>
    <n v="0"/>
    <n v="0"/>
    <e v="#DIV/0!"/>
    <n v="0"/>
    <m/>
    <n v="0"/>
    <n v="0"/>
    <m/>
  </r>
  <r>
    <n v="647"/>
    <m/>
    <x v="10"/>
    <x v="4"/>
    <m/>
    <m/>
    <x v="7"/>
    <x v="5"/>
    <x v="6"/>
    <x v="4"/>
    <m/>
    <m/>
    <x v="1"/>
    <m/>
    <m/>
    <n v="0"/>
    <m/>
    <n v="0"/>
    <n v="0"/>
    <n v="0"/>
    <n v="0"/>
    <m/>
    <n v="0"/>
    <m/>
    <n v="0"/>
    <n v="0"/>
    <e v="#DIV/0!"/>
    <n v="0"/>
    <m/>
    <n v="0"/>
    <n v="0"/>
    <m/>
  </r>
  <r>
    <n v="648"/>
    <m/>
    <x v="10"/>
    <x v="4"/>
    <m/>
    <m/>
    <x v="7"/>
    <x v="5"/>
    <x v="6"/>
    <x v="4"/>
    <m/>
    <m/>
    <x v="1"/>
    <m/>
    <m/>
    <n v="0"/>
    <m/>
    <n v="0"/>
    <n v="0"/>
    <n v="0"/>
    <n v="0"/>
    <m/>
    <n v="0"/>
    <m/>
    <n v="0"/>
    <n v="0"/>
    <e v="#DIV/0!"/>
    <n v="0"/>
    <m/>
    <n v="0"/>
    <n v="0"/>
    <m/>
  </r>
  <r>
    <n v="649"/>
    <m/>
    <x v="10"/>
    <x v="4"/>
    <m/>
    <m/>
    <x v="7"/>
    <x v="5"/>
    <x v="6"/>
    <x v="4"/>
    <m/>
    <m/>
    <x v="1"/>
    <m/>
    <m/>
    <n v="0"/>
    <m/>
    <n v="0"/>
    <n v="0"/>
    <n v="0"/>
    <n v="0"/>
    <m/>
    <n v="0"/>
    <m/>
    <n v="0"/>
    <n v="0"/>
    <e v="#DIV/0!"/>
    <n v="0"/>
    <m/>
    <n v="0"/>
    <n v="0"/>
    <m/>
  </r>
  <r>
    <n v="650"/>
    <m/>
    <x v="10"/>
    <x v="4"/>
    <m/>
    <m/>
    <x v="7"/>
    <x v="5"/>
    <x v="6"/>
    <x v="4"/>
    <m/>
    <m/>
    <x v="1"/>
    <m/>
    <m/>
    <n v="0"/>
    <m/>
    <n v="0"/>
    <n v="0"/>
    <n v="0"/>
    <n v="0"/>
    <m/>
    <n v="0"/>
    <m/>
    <n v="0"/>
    <n v="0"/>
    <e v="#DIV/0!"/>
    <n v="0"/>
    <m/>
    <n v="0"/>
    <n v="0"/>
    <m/>
  </r>
  <r>
    <n v="651"/>
    <m/>
    <x v="10"/>
    <x v="4"/>
    <m/>
    <m/>
    <x v="7"/>
    <x v="5"/>
    <x v="6"/>
    <x v="4"/>
    <m/>
    <m/>
    <x v="1"/>
    <m/>
    <m/>
    <n v="0"/>
    <m/>
    <n v="0"/>
    <n v="0"/>
    <n v="0"/>
    <n v="0"/>
    <m/>
    <n v="0"/>
    <m/>
    <n v="0"/>
    <n v="0"/>
    <e v="#DIV/0!"/>
    <n v="0"/>
    <m/>
    <n v="0"/>
    <n v="0"/>
    <m/>
  </r>
  <r>
    <n v="652"/>
    <m/>
    <x v="10"/>
    <x v="4"/>
    <m/>
    <m/>
    <x v="7"/>
    <x v="5"/>
    <x v="6"/>
    <x v="4"/>
    <m/>
    <m/>
    <x v="1"/>
    <m/>
    <m/>
    <n v="0"/>
    <m/>
    <n v="0"/>
    <n v="0"/>
    <n v="0"/>
    <n v="0"/>
    <m/>
    <n v="0"/>
    <m/>
    <n v="0"/>
    <n v="0"/>
    <e v="#DIV/0!"/>
    <n v="0"/>
    <m/>
    <n v="0"/>
    <n v="0"/>
    <m/>
  </r>
  <r>
    <n v="653"/>
    <m/>
    <x v="10"/>
    <x v="4"/>
    <m/>
    <m/>
    <x v="7"/>
    <x v="5"/>
    <x v="6"/>
    <x v="4"/>
    <m/>
    <m/>
    <x v="1"/>
    <m/>
    <m/>
    <n v="0"/>
    <m/>
    <n v="0"/>
    <n v="0"/>
    <n v="0"/>
    <n v="0"/>
    <m/>
    <n v="0"/>
    <m/>
    <n v="0"/>
    <n v="0"/>
    <e v="#DIV/0!"/>
    <n v="0"/>
    <m/>
    <n v="0"/>
    <n v="0"/>
    <m/>
  </r>
  <r>
    <n v="654"/>
    <m/>
    <x v="10"/>
    <x v="4"/>
    <m/>
    <m/>
    <x v="7"/>
    <x v="5"/>
    <x v="6"/>
    <x v="4"/>
    <m/>
    <m/>
    <x v="1"/>
    <m/>
    <m/>
    <n v="0"/>
    <m/>
    <n v="0"/>
    <n v="0"/>
    <n v="0"/>
    <n v="0"/>
    <m/>
    <n v="0"/>
    <m/>
    <n v="0"/>
    <n v="0"/>
    <e v="#DIV/0!"/>
    <n v="0"/>
    <m/>
    <n v="0"/>
    <n v="0"/>
    <m/>
  </r>
  <r>
    <n v="655"/>
    <m/>
    <x v="10"/>
    <x v="4"/>
    <m/>
    <m/>
    <x v="7"/>
    <x v="5"/>
    <x v="6"/>
    <x v="4"/>
    <m/>
    <m/>
    <x v="1"/>
    <m/>
    <m/>
    <n v="0"/>
    <m/>
    <n v="0"/>
    <n v="0"/>
    <n v="0"/>
    <n v="0"/>
    <m/>
    <n v="0"/>
    <m/>
    <n v="0"/>
    <n v="0"/>
    <e v="#DIV/0!"/>
    <n v="0"/>
    <m/>
    <n v="0"/>
    <n v="0"/>
    <m/>
  </r>
  <r>
    <n v="656"/>
    <m/>
    <x v="10"/>
    <x v="4"/>
    <m/>
    <m/>
    <x v="7"/>
    <x v="5"/>
    <x v="6"/>
    <x v="4"/>
    <m/>
    <m/>
    <x v="1"/>
    <m/>
    <m/>
    <n v="0"/>
    <m/>
    <n v="0"/>
    <n v="0"/>
    <n v="0"/>
    <n v="0"/>
    <m/>
    <n v="0"/>
    <m/>
    <n v="0"/>
    <n v="0"/>
    <e v="#DIV/0!"/>
    <n v="0"/>
    <m/>
    <n v="0"/>
    <n v="0"/>
    <m/>
  </r>
  <r>
    <n v="657"/>
    <m/>
    <x v="10"/>
    <x v="4"/>
    <m/>
    <m/>
    <x v="7"/>
    <x v="5"/>
    <x v="6"/>
    <x v="4"/>
    <m/>
    <m/>
    <x v="1"/>
    <m/>
    <m/>
    <n v="0"/>
    <m/>
    <n v="0"/>
    <n v="0"/>
    <n v="0"/>
    <n v="0"/>
    <m/>
    <n v="0"/>
    <m/>
    <n v="0"/>
    <n v="0"/>
    <e v="#DIV/0!"/>
    <n v="0"/>
    <m/>
    <n v="0"/>
    <n v="0"/>
    <m/>
  </r>
  <r>
    <n v="658"/>
    <m/>
    <x v="10"/>
    <x v="4"/>
    <m/>
    <m/>
    <x v="7"/>
    <x v="5"/>
    <x v="6"/>
    <x v="4"/>
    <m/>
    <m/>
    <x v="1"/>
    <m/>
    <m/>
    <n v="0"/>
    <m/>
    <n v="0"/>
    <n v="0"/>
    <n v="0"/>
    <n v="0"/>
    <m/>
    <n v="0"/>
    <m/>
    <n v="0"/>
    <n v="0"/>
    <e v="#DIV/0!"/>
    <n v="0"/>
    <m/>
    <n v="0"/>
    <n v="0"/>
    <m/>
  </r>
  <r>
    <n v="659"/>
    <m/>
    <x v="10"/>
    <x v="4"/>
    <m/>
    <m/>
    <x v="7"/>
    <x v="5"/>
    <x v="6"/>
    <x v="4"/>
    <m/>
    <m/>
    <x v="1"/>
    <m/>
    <m/>
    <n v="0"/>
    <m/>
    <n v="0"/>
    <n v="0"/>
    <n v="0"/>
    <n v="0"/>
    <m/>
    <n v="0"/>
    <m/>
    <n v="0"/>
    <n v="0"/>
    <e v="#DIV/0!"/>
    <n v="0"/>
    <m/>
    <n v="0"/>
    <n v="0"/>
    <m/>
  </r>
  <r>
    <n v="660"/>
    <m/>
    <x v="10"/>
    <x v="4"/>
    <m/>
    <m/>
    <x v="7"/>
    <x v="5"/>
    <x v="6"/>
    <x v="4"/>
    <m/>
    <m/>
    <x v="1"/>
    <m/>
    <m/>
    <n v="0"/>
    <m/>
    <n v="0"/>
    <n v="0"/>
    <n v="0"/>
    <n v="0"/>
    <m/>
    <n v="0"/>
    <m/>
    <n v="0"/>
    <n v="0"/>
    <e v="#DIV/0!"/>
    <n v="0"/>
    <m/>
    <n v="0"/>
    <n v="0"/>
    <m/>
  </r>
  <r>
    <n v="661"/>
    <m/>
    <x v="10"/>
    <x v="4"/>
    <m/>
    <m/>
    <x v="7"/>
    <x v="5"/>
    <x v="6"/>
    <x v="4"/>
    <m/>
    <m/>
    <x v="1"/>
    <m/>
    <m/>
    <n v="0"/>
    <m/>
    <n v="0"/>
    <n v="0"/>
    <n v="0"/>
    <n v="0"/>
    <m/>
    <n v="0"/>
    <m/>
    <n v="0"/>
    <n v="0"/>
    <e v="#DIV/0!"/>
    <n v="0"/>
    <m/>
    <n v="0"/>
    <n v="0"/>
    <m/>
  </r>
  <r>
    <n v="662"/>
    <m/>
    <x v="10"/>
    <x v="4"/>
    <m/>
    <m/>
    <x v="7"/>
    <x v="5"/>
    <x v="6"/>
    <x v="4"/>
    <m/>
    <m/>
    <x v="1"/>
    <m/>
    <m/>
    <n v="0"/>
    <m/>
    <n v="0"/>
    <n v="0"/>
    <n v="0"/>
    <n v="0"/>
    <m/>
    <n v="0"/>
    <m/>
    <n v="0"/>
    <n v="0"/>
    <e v="#DIV/0!"/>
    <n v="0"/>
    <m/>
    <n v="0"/>
    <n v="0"/>
    <m/>
  </r>
  <r>
    <n v="663"/>
    <m/>
    <x v="10"/>
    <x v="4"/>
    <m/>
    <m/>
    <x v="7"/>
    <x v="5"/>
    <x v="6"/>
    <x v="4"/>
    <m/>
    <m/>
    <x v="1"/>
    <m/>
    <m/>
    <n v="0"/>
    <m/>
    <n v="0"/>
    <n v="0"/>
    <n v="0"/>
    <n v="0"/>
    <m/>
    <n v="0"/>
    <m/>
    <n v="0"/>
    <n v="0"/>
    <e v="#DIV/0!"/>
    <n v="0"/>
    <m/>
    <n v="0"/>
    <n v="0"/>
    <m/>
  </r>
  <r>
    <n v="664"/>
    <m/>
    <x v="10"/>
    <x v="4"/>
    <m/>
    <m/>
    <x v="7"/>
    <x v="5"/>
    <x v="6"/>
    <x v="4"/>
    <m/>
    <m/>
    <x v="1"/>
    <m/>
    <m/>
    <n v="0"/>
    <m/>
    <n v="0"/>
    <n v="0"/>
    <n v="0"/>
    <n v="0"/>
    <m/>
    <n v="0"/>
    <m/>
    <n v="0"/>
    <n v="0"/>
    <e v="#DIV/0!"/>
    <n v="0"/>
    <m/>
    <n v="0"/>
    <n v="0"/>
    <m/>
  </r>
  <r>
    <n v="665"/>
    <m/>
    <x v="10"/>
    <x v="4"/>
    <m/>
    <m/>
    <x v="7"/>
    <x v="5"/>
    <x v="6"/>
    <x v="4"/>
    <m/>
    <m/>
    <x v="1"/>
    <m/>
    <m/>
    <n v="0"/>
    <m/>
    <n v="0"/>
    <n v="0"/>
    <n v="0"/>
    <n v="0"/>
    <m/>
    <n v="0"/>
    <m/>
    <n v="0"/>
    <n v="0"/>
    <e v="#DIV/0!"/>
    <n v="0"/>
    <m/>
    <n v="0"/>
    <n v="0"/>
    <m/>
  </r>
  <r>
    <n v="666"/>
    <m/>
    <x v="10"/>
    <x v="4"/>
    <m/>
    <m/>
    <x v="7"/>
    <x v="5"/>
    <x v="6"/>
    <x v="4"/>
    <m/>
    <m/>
    <x v="1"/>
    <m/>
    <m/>
    <n v="0"/>
    <m/>
    <n v="0"/>
    <n v="0"/>
    <n v="0"/>
    <n v="0"/>
    <m/>
    <n v="0"/>
    <m/>
    <n v="0"/>
    <n v="0"/>
    <e v="#DIV/0!"/>
    <n v="0"/>
    <m/>
    <n v="0"/>
    <n v="0"/>
    <m/>
  </r>
  <r>
    <n v="667"/>
    <m/>
    <x v="10"/>
    <x v="4"/>
    <m/>
    <m/>
    <x v="7"/>
    <x v="5"/>
    <x v="6"/>
    <x v="4"/>
    <m/>
    <m/>
    <x v="1"/>
    <m/>
    <m/>
    <n v="0"/>
    <m/>
    <n v="0"/>
    <n v="0"/>
    <n v="0"/>
    <n v="0"/>
    <m/>
    <n v="0"/>
    <m/>
    <n v="0"/>
    <n v="0"/>
    <e v="#DIV/0!"/>
    <n v="0"/>
    <m/>
    <n v="0"/>
    <n v="0"/>
    <m/>
  </r>
  <r>
    <n v="668"/>
    <m/>
    <x v="10"/>
    <x v="4"/>
    <m/>
    <m/>
    <x v="7"/>
    <x v="5"/>
    <x v="6"/>
    <x v="4"/>
    <m/>
    <m/>
    <x v="1"/>
    <m/>
    <m/>
    <n v="0"/>
    <m/>
    <n v="0"/>
    <n v="0"/>
    <n v="0"/>
    <n v="0"/>
    <m/>
    <n v="0"/>
    <m/>
    <n v="0"/>
    <n v="0"/>
    <e v="#DIV/0!"/>
    <n v="0"/>
    <m/>
    <n v="0"/>
    <n v="0"/>
    <m/>
  </r>
  <r>
    <n v="669"/>
    <m/>
    <x v="10"/>
    <x v="4"/>
    <m/>
    <m/>
    <x v="7"/>
    <x v="5"/>
    <x v="6"/>
    <x v="4"/>
    <m/>
    <m/>
    <x v="1"/>
    <m/>
    <m/>
    <n v="0"/>
    <m/>
    <n v="0"/>
    <n v="0"/>
    <n v="0"/>
    <n v="0"/>
    <m/>
    <n v="0"/>
    <m/>
    <n v="0"/>
    <n v="0"/>
    <e v="#DIV/0!"/>
    <n v="0"/>
    <m/>
    <n v="0"/>
    <n v="0"/>
    <m/>
  </r>
  <r>
    <n v="670"/>
    <m/>
    <x v="10"/>
    <x v="4"/>
    <m/>
    <m/>
    <x v="7"/>
    <x v="5"/>
    <x v="6"/>
    <x v="4"/>
    <m/>
    <m/>
    <x v="1"/>
    <m/>
    <m/>
    <n v="0"/>
    <m/>
    <n v="0"/>
    <n v="0"/>
    <n v="0"/>
    <n v="0"/>
    <m/>
    <n v="0"/>
    <m/>
    <n v="0"/>
    <n v="0"/>
    <e v="#DIV/0!"/>
    <n v="0"/>
    <m/>
    <n v="0"/>
    <n v="0"/>
    <m/>
  </r>
  <r>
    <n v="671"/>
    <m/>
    <x v="10"/>
    <x v="4"/>
    <m/>
    <m/>
    <x v="7"/>
    <x v="5"/>
    <x v="6"/>
    <x v="4"/>
    <m/>
    <m/>
    <x v="1"/>
    <m/>
    <m/>
    <n v="0"/>
    <m/>
    <n v="0"/>
    <n v="0"/>
    <n v="0"/>
    <n v="0"/>
    <m/>
    <n v="0"/>
    <m/>
    <n v="0"/>
    <n v="0"/>
    <e v="#DIV/0!"/>
    <n v="0"/>
    <m/>
    <n v="0"/>
    <n v="0"/>
    <m/>
  </r>
  <r>
    <n v="672"/>
    <m/>
    <x v="10"/>
    <x v="4"/>
    <m/>
    <m/>
    <x v="7"/>
    <x v="5"/>
    <x v="6"/>
    <x v="4"/>
    <m/>
    <m/>
    <x v="1"/>
    <m/>
    <m/>
    <n v="0"/>
    <m/>
    <n v="0"/>
    <n v="0"/>
    <n v="0"/>
    <n v="0"/>
    <m/>
    <n v="0"/>
    <m/>
    <n v="0"/>
    <n v="0"/>
    <e v="#DIV/0!"/>
    <n v="0"/>
    <m/>
    <n v="0"/>
    <n v="0"/>
    <m/>
  </r>
  <r>
    <n v="673"/>
    <m/>
    <x v="10"/>
    <x v="4"/>
    <m/>
    <m/>
    <x v="7"/>
    <x v="5"/>
    <x v="6"/>
    <x v="4"/>
    <m/>
    <m/>
    <x v="1"/>
    <m/>
    <m/>
    <n v="0"/>
    <m/>
    <n v="0"/>
    <n v="0"/>
    <n v="0"/>
    <n v="0"/>
    <m/>
    <n v="0"/>
    <m/>
    <n v="0"/>
    <n v="0"/>
    <e v="#DIV/0!"/>
    <n v="0"/>
    <m/>
    <n v="0"/>
    <n v="0"/>
    <m/>
  </r>
  <r>
    <n v="674"/>
    <m/>
    <x v="10"/>
    <x v="4"/>
    <m/>
    <m/>
    <x v="7"/>
    <x v="5"/>
    <x v="6"/>
    <x v="4"/>
    <m/>
    <m/>
    <x v="1"/>
    <m/>
    <m/>
    <n v="0"/>
    <m/>
    <n v="0"/>
    <n v="0"/>
    <n v="0"/>
    <n v="0"/>
    <m/>
    <n v="0"/>
    <m/>
    <n v="0"/>
    <n v="0"/>
    <e v="#DIV/0!"/>
    <n v="0"/>
    <m/>
    <n v="0"/>
    <n v="0"/>
    <m/>
  </r>
  <r>
    <n v="675"/>
    <m/>
    <x v="10"/>
    <x v="4"/>
    <m/>
    <m/>
    <x v="7"/>
    <x v="5"/>
    <x v="6"/>
    <x v="4"/>
    <m/>
    <m/>
    <x v="1"/>
    <m/>
    <m/>
    <n v="0"/>
    <m/>
    <n v="0"/>
    <n v="0"/>
    <n v="0"/>
    <n v="0"/>
    <m/>
    <n v="0"/>
    <m/>
    <n v="0"/>
    <n v="0"/>
    <e v="#DIV/0!"/>
    <n v="0"/>
    <m/>
    <n v="0"/>
    <n v="0"/>
    <m/>
  </r>
  <r>
    <n v="676"/>
    <m/>
    <x v="10"/>
    <x v="4"/>
    <m/>
    <m/>
    <x v="7"/>
    <x v="5"/>
    <x v="6"/>
    <x v="4"/>
    <m/>
    <m/>
    <x v="1"/>
    <m/>
    <m/>
    <n v="0"/>
    <m/>
    <n v="0"/>
    <n v="0"/>
    <n v="0"/>
    <n v="0"/>
    <m/>
    <n v="0"/>
    <m/>
    <n v="0"/>
    <n v="0"/>
    <e v="#DIV/0!"/>
    <n v="0"/>
    <m/>
    <n v="0"/>
    <n v="0"/>
    <m/>
  </r>
  <r>
    <n v="677"/>
    <m/>
    <x v="10"/>
    <x v="4"/>
    <m/>
    <m/>
    <x v="7"/>
    <x v="5"/>
    <x v="6"/>
    <x v="4"/>
    <m/>
    <m/>
    <x v="1"/>
    <m/>
    <m/>
    <n v="0"/>
    <m/>
    <n v="0"/>
    <n v="0"/>
    <n v="0"/>
    <n v="0"/>
    <m/>
    <n v="0"/>
    <m/>
    <n v="0"/>
    <n v="0"/>
    <e v="#DIV/0!"/>
    <n v="0"/>
    <m/>
    <n v="0"/>
    <n v="0"/>
    <m/>
  </r>
  <r>
    <n v="678"/>
    <m/>
    <x v="10"/>
    <x v="4"/>
    <m/>
    <m/>
    <x v="7"/>
    <x v="5"/>
    <x v="6"/>
    <x v="4"/>
    <m/>
    <m/>
    <x v="1"/>
    <m/>
    <m/>
    <n v="0"/>
    <m/>
    <n v="0"/>
    <n v="0"/>
    <n v="0"/>
    <n v="0"/>
    <m/>
    <n v="0"/>
    <m/>
    <n v="0"/>
    <n v="0"/>
    <e v="#DIV/0!"/>
    <n v="0"/>
    <m/>
    <n v="0"/>
    <n v="0"/>
    <m/>
  </r>
  <r>
    <n v="679"/>
    <m/>
    <x v="10"/>
    <x v="4"/>
    <m/>
    <m/>
    <x v="7"/>
    <x v="5"/>
    <x v="6"/>
    <x v="4"/>
    <m/>
    <m/>
    <x v="1"/>
    <m/>
    <m/>
    <n v="0"/>
    <m/>
    <n v="0"/>
    <n v="0"/>
    <n v="0"/>
    <n v="0"/>
    <m/>
    <n v="0"/>
    <m/>
    <n v="0"/>
    <n v="0"/>
    <e v="#DIV/0!"/>
    <n v="0"/>
    <m/>
    <n v="0"/>
    <n v="0"/>
    <m/>
  </r>
  <r>
    <n v="680"/>
    <m/>
    <x v="10"/>
    <x v="4"/>
    <m/>
    <m/>
    <x v="7"/>
    <x v="5"/>
    <x v="6"/>
    <x v="4"/>
    <m/>
    <m/>
    <x v="1"/>
    <m/>
    <m/>
    <n v="0"/>
    <m/>
    <n v="0"/>
    <n v="0"/>
    <n v="0"/>
    <n v="0"/>
    <m/>
    <n v="0"/>
    <m/>
    <n v="0"/>
    <n v="0"/>
    <e v="#DIV/0!"/>
    <n v="0"/>
    <m/>
    <n v="0"/>
    <n v="0"/>
    <m/>
  </r>
  <r>
    <n v="681"/>
    <m/>
    <x v="10"/>
    <x v="4"/>
    <m/>
    <m/>
    <x v="7"/>
    <x v="5"/>
    <x v="6"/>
    <x v="4"/>
    <m/>
    <m/>
    <x v="1"/>
    <m/>
    <m/>
    <n v="0"/>
    <m/>
    <n v="0"/>
    <n v="0"/>
    <n v="0"/>
    <n v="0"/>
    <m/>
    <n v="0"/>
    <m/>
    <n v="0"/>
    <n v="0"/>
    <e v="#DIV/0!"/>
    <n v="0"/>
    <m/>
    <n v="0"/>
    <n v="0"/>
    <m/>
  </r>
  <r>
    <n v="682"/>
    <m/>
    <x v="10"/>
    <x v="4"/>
    <m/>
    <m/>
    <x v="7"/>
    <x v="5"/>
    <x v="6"/>
    <x v="4"/>
    <m/>
    <m/>
    <x v="1"/>
    <m/>
    <m/>
    <n v="0"/>
    <m/>
    <n v="0"/>
    <n v="0"/>
    <n v="0"/>
    <n v="0"/>
    <m/>
    <n v="0"/>
    <m/>
    <n v="0"/>
    <n v="0"/>
    <e v="#DIV/0!"/>
    <n v="0"/>
    <m/>
    <n v="0"/>
    <n v="0"/>
    <m/>
  </r>
  <r>
    <n v="683"/>
    <m/>
    <x v="10"/>
    <x v="4"/>
    <m/>
    <m/>
    <x v="7"/>
    <x v="5"/>
    <x v="6"/>
    <x v="4"/>
    <m/>
    <m/>
    <x v="1"/>
    <m/>
    <m/>
    <n v="0"/>
    <m/>
    <n v="0"/>
    <n v="0"/>
    <n v="0"/>
    <n v="0"/>
    <m/>
    <n v="0"/>
    <m/>
    <n v="0"/>
    <n v="0"/>
    <e v="#DIV/0!"/>
    <n v="0"/>
    <m/>
    <n v="0"/>
    <n v="0"/>
    <m/>
  </r>
  <r>
    <n v="684"/>
    <m/>
    <x v="10"/>
    <x v="4"/>
    <m/>
    <m/>
    <x v="7"/>
    <x v="5"/>
    <x v="6"/>
    <x v="4"/>
    <m/>
    <m/>
    <x v="1"/>
    <m/>
    <m/>
    <n v="0"/>
    <m/>
    <n v="0"/>
    <n v="0"/>
    <n v="0"/>
    <n v="0"/>
    <m/>
    <n v="0"/>
    <m/>
    <n v="0"/>
    <n v="0"/>
    <e v="#DIV/0!"/>
    <n v="0"/>
    <m/>
    <n v="0"/>
    <n v="0"/>
    <m/>
  </r>
  <r>
    <n v="685"/>
    <m/>
    <x v="10"/>
    <x v="4"/>
    <m/>
    <m/>
    <x v="7"/>
    <x v="5"/>
    <x v="6"/>
    <x v="4"/>
    <m/>
    <m/>
    <x v="1"/>
    <m/>
    <m/>
    <n v="0"/>
    <m/>
    <n v="0"/>
    <n v="0"/>
    <n v="0"/>
    <n v="0"/>
    <m/>
    <n v="0"/>
    <m/>
    <n v="0"/>
    <n v="0"/>
    <e v="#DIV/0!"/>
    <n v="0"/>
    <m/>
    <n v="0"/>
    <n v="0"/>
    <m/>
  </r>
  <r>
    <n v="686"/>
    <m/>
    <x v="10"/>
    <x v="4"/>
    <m/>
    <m/>
    <x v="7"/>
    <x v="5"/>
    <x v="6"/>
    <x v="4"/>
    <m/>
    <m/>
    <x v="1"/>
    <m/>
    <m/>
    <n v="0"/>
    <m/>
    <n v="0"/>
    <n v="0"/>
    <n v="0"/>
    <n v="0"/>
    <m/>
    <n v="0"/>
    <m/>
    <n v="0"/>
    <n v="0"/>
    <e v="#DIV/0!"/>
    <n v="0"/>
    <m/>
    <n v="0"/>
    <n v="0"/>
    <m/>
  </r>
  <r>
    <n v="687"/>
    <m/>
    <x v="10"/>
    <x v="4"/>
    <m/>
    <m/>
    <x v="7"/>
    <x v="5"/>
    <x v="6"/>
    <x v="4"/>
    <m/>
    <m/>
    <x v="1"/>
    <m/>
    <m/>
    <n v="0"/>
    <m/>
    <n v="0"/>
    <n v="0"/>
    <n v="0"/>
    <n v="0"/>
    <m/>
    <n v="0"/>
    <m/>
    <n v="0"/>
    <n v="0"/>
    <e v="#DIV/0!"/>
    <n v="0"/>
    <m/>
    <n v="0"/>
    <n v="0"/>
    <m/>
  </r>
  <r>
    <n v="688"/>
    <m/>
    <x v="10"/>
    <x v="4"/>
    <m/>
    <m/>
    <x v="7"/>
    <x v="5"/>
    <x v="6"/>
    <x v="4"/>
    <m/>
    <m/>
    <x v="1"/>
    <m/>
    <m/>
    <n v="0"/>
    <m/>
    <n v="0"/>
    <n v="0"/>
    <n v="0"/>
    <n v="0"/>
    <m/>
    <n v="0"/>
    <m/>
    <n v="0"/>
    <n v="0"/>
    <e v="#DIV/0!"/>
    <n v="0"/>
    <m/>
    <n v="0"/>
    <n v="0"/>
    <m/>
  </r>
  <r>
    <n v="689"/>
    <m/>
    <x v="10"/>
    <x v="4"/>
    <m/>
    <m/>
    <x v="7"/>
    <x v="5"/>
    <x v="6"/>
    <x v="4"/>
    <m/>
    <m/>
    <x v="1"/>
    <m/>
    <m/>
    <n v="0"/>
    <m/>
    <n v="0"/>
    <n v="0"/>
    <n v="0"/>
    <n v="0"/>
    <m/>
    <n v="0"/>
    <m/>
    <n v="0"/>
    <n v="0"/>
    <e v="#DIV/0!"/>
    <n v="0"/>
    <m/>
    <n v="0"/>
    <n v="0"/>
    <m/>
  </r>
  <r>
    <n v="690"/>
    <m/>
    <x v="10"/>
    <x v="4"/>
    <m/>
    <m/>
    <x v="7"/>
    <x v="5"/>
    <x v="6"/>
    <x v="4"/>
    <m/>
    <m/>
    <x v="1"/>
    <m/>
    <m/>
    <n v="0"/>
    <m/>
    <n v="0"/>
    <n v="0"/>
    <n v="0"/>
    <n v="0"/>
    <m/>
    <n v="0"/>
    <m/>
    <n v="0"/>
    <n v="0"/>
    <e v="#DIV/0!"/>
    <n v="0"/>
    <m/>
    <n v="0"/>
    <n v="0"/>
    <m/>
  </r>
  <r>
    <n v="691"/>
    <m/>
    <x v="10"/>
    <x v="4"/>
    <m/>
    <m/>
    <x v="7"/>
    <x v="5"/>
    <x v="6"/>
    <x v="4"/>
    <m/>
    <m/>
    <x v="1"/>
    <m/>
    <m/>
    <n v="0"/>
    <m/>
    <n v="0"/>
    <n v="0"/>
    <n v="0"/>
    <n v="0"/>
    <m/>
    <n v="0"/>
    <m/>
    <n v="0"/>
    <n v="0"/>
    <e v="#DIV/0!"/>
    <n v="0"/>
    <m/>
    <n v="0"/>
    <n v="0"/>
    <m/>
  </r>
  <r>
    <n v="692"/>
    <m/>
    <x v="10"/>
    <x v="4"/>
    <m/>
    <m/>
    <x v="7"/>
    <x v="5"/>
    <x v="6"/>
    <x v="4"/>
    <m/>
    <m/>
    <x v="1"/>
    <m/>
    <m/>
    <n v="0"/>
    <m/>
    <n v="0"/>
    <n v="0"/>
    <n v="0"/>
    <n v="0"/>
    <m/>
    <n v="0"/>
    <m/>
    <n v="0"/>
    <n v="0"/>
    <e v="#DIV/0!"/>
    <n v="0"/>
    <m/>
    <n v="0"/>
    <n v="0"/>
    <m/>
  </r>
  <r>
    <n v="693"/>
    <m/>
    <x v="10"/>
    <x v="4"/>
    <m/>
    <m/>
    <x v="7"/>
    <x v="5"/>
    <x v="6"/>
    <x v="4"/>
    <m/>
    <m/>
    <x v="1"/>
    <m/>
    <m/>
    <n v="0"/>
    <m/>
    <n v="0"/>
    <n v="0"/>
    <n v="0"/>
    <n v="0"/>
    <m/>
    <n v="0"/>
    <m/>
    <n v="0"/>
    <n v="0"/>
    <e v="#DIV/0!"/>
    <n v="0"/>
    <m/>
    <n v="0"/>
    <n v="0"/>
    <m/>
  </r>
  <r>
    <n v="694"/>
    <m/>
    <x v="10"/>
    <x v="4"/>
    <m/>
    <m/>
    <x v="7"/>
    <x v="5"/>
    <x v="6"/>
    <x v="4"/>
    <m/>
    <m/>
    <x v="1"/>
    <m/>
    <m/>
    <n v="0"/>
    <m/>
    <n v="0"/>
    <n v="0"/>
    <n v="0"/>
    <n v="0"/>
    <m/>
    <n v="0"/>
    <m/>
    <n v="0"/>
    <n v="0"/>
    <e v="#DIV/0!"/>
    <n v="0"/>
    <m/>
    <n v="0"/>
    <n v="0"/>
    <m/>
  </r>
  <r>
    <n v="695"/>
    <m/>
    <x v="10"/>
    <x v="4"/>
    <m/>
    <m/>
    <x v="7"/>
    <x v="5"/>
    <x v="6"/>
    <x v="4"/>
    <m/>
    <m/>
    <x v="1"/>
    <m/>
    <m/>
    <n v="0"/>
    <m/>
    <n v="0"/>
    <n v="0"/>
    <n v="0"/>
    <n v="0"/>
    <m/>
    <n v="0"/>
    <m/>
    <n v="0"/>
    <n v="0"/>
    <e v="#DIV/0!"/>
    <n v="0"/>
    <m/>
    <n v="0"/>
    <n v="0"/>
    <m/>
  </r>
  <r>
    <n v="696"/>
    <m/>
    <x v="10"/>
    <x v="4"/>
    <m/>
    <m/>
    <x v="7"/>
    <x v="5"/>
    <x v="6"/>
    <x v="4"/>
    <m/>
    <m/>
    <x v="1"/>
    <m/>
    <m/>
    <n v="0"/>
    <m/>
    <n v="0"/>
    <n v="0"/>
    <n v="0"/>
    <n v="0"/>
    <m/>
    <n v="0"/>
    <m/>
    <n v="0"/>
    <n v="0"/>
    <e v="#DIV/0!"/>
    <n v="0"/>
    <m/>
    <n v="0"/>
    <n v="0"/>
    <m/>
  </r>
  <r>
    <n v="697"/>
    <m/>
    <x v="10"/>
    <x v="4"/>
    <m/>
    <m/>
    <x v="7"/>
    <x v="5"/>
    <x v="6"/>
    <x v="4"/>
    <m/>
    <m/>
    <x v="1"/>
    <m/>
    <m/>
    <n v="0"/>
    <m/>
    <n v="0"/>
    <n v="0"/>
    <n v="0"/>
    <n v="0"/>
    <m/>
    <n v="0"/>
    <m/>
    <n v="0"/>
    <n v="0"/>
    <e v="#DIV/0!"/>
    <n v="0"/>
    <m/>
    <n v="0"/>
    <n v="0"/>
    <m/>
  </r>
  <r>
    <n v="698"/>
    <m/>
    <x v="10"/>
    <x v="4"/>
    <m/>
    <m/>
    <x v="7"/>
    <x v="5"/>
    <x v="6"/>
    <x v="4"/>
    <m/>
    <m/>
    <x v="1"/>
    <m/>
    <m/>
    <n v="0"/>
    <m/>
    <n v="0"/>
    <n v="0"/>
    <n v="0"/>
    <n v="0"/>
    <m/>
    <n v="0"/>
    <m/>
    <n v="0"/>
    <n v="0"/>
    <e v="#DIV/0!"/>
    <n v="0"/>
    <m/>
    <n v="0"/>
    <n v="0"/>
    <m/>
  </r>
  <r>
    <n v="699"/>
    <m/>
    <x v="10"/>
    <x v="4"/>
    <m/>
    <m/>
    <x v="7"/>
    <x v="5"/>
    <x v="6"/>
    <x v="4"/>
    <m/>
    <m/>
    <x v="1"/>
    <m/>
    <m/>
    <n v="0"/>
    <m/>
    <n v="0"/>
    <n v="0"/>
    <n v="0"/>
    <n v="0"/>
    <m/>
    <n v="0"/>
    <m/>
    <n v="0"/>
    <n v="0"/>
    <e v="#DIV/0!"/>
    <n v="0"/>
    <m/>
    <n v="0"/>
    <n v="0"/>
    <m/>
  </r>
  <r>
    <n v="700"/>
    <m/>
    <x v="10"/>
    <x v="4"/>
    <m/>
    <m/>
    <x v="7"/>
    <x v="5"/>
    <x v="6"/>
    <x v="4"/>
    <m/>
    <m/>
    <x v="1"/>
    <m/>
    <m/>
    <n v="0"/>
    <m/>
    <n v="0"/>
    <n v="0"/>
    <n v="0"/>
    <n v="0"/>
    <m/>
    <n v="0"/>
    <m/>
    <n v="0"/>
    <n v="0"/>
    <e v="#DIV/0!"/>
    <n v="0"/>
    <m/>
    <n v="0"/>
    <n v="0"/>
    <m/>
  </r>
  <r>
    <n v="701"/>
    <m/>
    <x v="10"/>
    <x v="4"/>
    <m/>
    <m/>
    <x v="7"/>
    <x v="5"/>
    <x v="6"/>
    <x v="4"/>
    <m/>
    <m/>
    <x v="1"/>
    <m/>
    <m/>
    <n v="0"/>
    <m/>
    <n v="0"/>
    <n v="0"/>
    <n v="0"/>
    <n v="0"/>
    <m/>
    <n v="0"/>
    <m/>
    <n v="0"/>
    <n v="0"/>
    <e v="#DIV/0!"/>
    <n v="0"/>
    <m/>
    <n v="0"/>
    <n v="0"/>
    <m/>
  </r>
  <r>
    <n v="702"/>
    <m/>
    <x v="10"/>
    <x v="4"/>
    <m/>
    <m/>
    <x v="7"/>
    <x v="5"/>
    <x v="6"/>
    <x v="4"/>
    <m/>
    <m/>
    <x v="1"/>
    <m/>
    <m/>
    <n v="0"/>
    <m/>
    <n v="0"/>
    <n v="0"/>
    <n v="0"/>
    <n v="0"/>
    <m/>
    <n v="0"/>
    <m/>
    <n v="0"/>
    <n v="0"/>
    <e v="#DIV/0!"/>
    <n v="0"/>
    <m/>
    <n v="0"/>
    <n v="0"/>
    <m/>
  </r>
  <r>
    <n v="703"/>
    <m/>
    <x v="10"/>
    <x v="4"/>
    <m/>
    <m/>
    <x v="7"/>
    <x v="5"/>
    <x v="6"/>
    <x v="4"/>
    <m/>
    <m/>
    <x v="1"/>
    <m/>
    <m/>
    <n v="0"/>
    <m/>
    <n v="0"/>
    <n v="0"/>
    <n v="0"/>
    <n v="0"/>
    <m/>
    <n v="0"/>
    <m/>
    <n v="0"/>
    <n v="0"/>
    <e v="#DIV/0!"/>
    <n v="0"/>
    <m/>
    <n v="0"/>
    <n v="0"/>
    <m/>
  </r>
  <r>
    <n v="704"/>
    <m/>
    <x v="10"/>
    <x v="4"/>
    <m/>
    <m/>
    <x v="7"/>
    <x v="5"/>
    <x v="6"/>
    <x v="4"/>
    <m/>
    <m/>
    <x v="1"/>
    <m/>
    <m/>
    <n v="0"/>
    <m/>
    <n v="0"/>
    <n v="0"/>
    <n v="0"/>
    <n v="0"/>
    <m/>
    <n v="0"/>
    <m/>
    <n v="0"/>
    <n v="0"/>
    <e v="#DIV/0!"/>
    <n v="0"/>
    <m/>
    <n v="0"/>
    <n v="0"/>
    <m/>
  </r>
  <r>
    <n v="705"/>
    <m/>
    <x v="10"/>
    <x v="4"/>
    <m/>
    <m/>
    <x v="7"/>
    <x v="5"/>
    <x v="6"/>
    <x v="4"/>
    <m/>
    <m/>
    <x v="1"/>
    <m/>
    <m/>
    <n v="0"/>
    <m/>
    <n v="0"/>
    <n v="0"/>
    <n v="0"/>
    <n v="0"/>
    <m/>
    <n v="0"/>
    <m/>
    <n v="0"/>
    <n v="0"/>
    <e v="#DIV/0!"/>
    <n v="0"/>
    <m/>
    <n v="0"/>
    <n v="0"/>
    <m/>
  </r>
  <r>
    <n v="706"/>
    <m/>
    <x v="10"/>
    <x v="4"/>
    <m/>
    <m/>
    <x v="7"/>
    <x v="5"/>
    <x v="6"/>
    <x v="4"/>
    <m/>
    <m/>
    <x v="1"/>
    <m/>
    <m/>
    <n v="0"/>
    <m/>
    <n v="0"/>
    <n v="0"/>
    <n v="0"/>
    <n v="0"/>
    <m/>
    <n v="0"/>
    <m/>
    <n v="0"/>
    <n v="0"/>
    <e v="#DIV/0!"/>
    <n v="0"/>
    <m/>
    <n v="0"/>
    <n v="0"/>
    <m/>
  </r>
  <r>
    <n v="707"/>
    <m/>
    <x v="10"/>
    <x v="4"/>
    <m/>
    <m/>
    <x v="7"/>
    <x v="5"/>
    <x v="6"/>
    <x v="4"/>
    <m/>
    <m/>
    <x v="1"/>
    <m/>
    <m/>
    <n v="0"/>
    <m/>
    <n v="0"/>
    <n v="0"/>
    <n v="0"/>
    <n v="0"/>
    <m/>
    <n v="0"/>
    <m/>
    <n v="0"/>
    <n v="0"/>
    <e v="#DIV/0!"/>
    <n v="0"/>
    <m/>
    <n v="0"/>
    <n v="0"/>
    <m/>
  </r>
  <r>
    <n v="708"/>
    <m/>
    <x v="10"/>
    <x v="4"/>
    <m/>
    <m/>
    <x v="7"/>
    <x v="5"/>
    <x v="6"/>
    <x v="4"/>
    <m/>
    <m/>
    <x v="1"/>
    <m/>
    <m/>
    <n v="0"/>
    <m/>
    <n v="0"/>
    <n v="0"/>
    <n v="0"/>
    <n v="0"/>
    <m/>
    <n v="0"/>
    <m/>
    <n v="0"/>
    <n v="0"/>
    <e v="#DIV/0!"/>
    <n v="0"/>
    <m/>
    <n v="0"/>
    <n v="0"/>
    <m/>
  </r>
  <r>
    <n v="709"/>
    <m/>
    <x v="10"/>
    <x v="4"/>
    <m/>
    <m/>
    <x v="7"/>
    <x v="5"/>
    <x v="6"/>
    <x v="4"/>
    <m/>
    <m/>
    <x v="1"/>
    <m/>
    <m/>
    <n v="0"/>
    <m/>
    <n v="0"/>
    <n v="0"/>
    <n v="0"/>
    <n v="0"/>
    <m/>
    <n v="0"/>
    <m/>
    <n v="0"/>
    <n v="0"/>
    <e v="#DIV/0!"/>
    <n v="0"/>
    <m/>
    <n v="0"/>
    <n v="0"/>
    <m/>
  </r>
  <r>
    <n v="710"/>
    <m/>
    <x v="10"/>
    <x v="4"/>
    <m/>
    <m/>
    <x v="7"/>
    <x v="5"/>
    <x v="6"/>
    <x v="4"/>
    <m/>
    <m/>
    <x v="1"/>
    <m/>
    <m/>
    <n v="0"/>
    <m/>
    <n v="0"/>
    <n v="0"/>
    <n v="0"/>
    <n v="0"/>
    <m/>
    <n v="0"/>
    <m/>
    <n v="0"/>
    <n v="0"/>
    <e v="#DIV/0!"/>
    <n v="0"/>
    <m/>
    <n v="0"/>
    <n v="0"/>
    <m/>
  </r>
  <r>
    <n v="711"/>
    <m/>
    <x v="10"/>
    <x v="4"/>
    <m/>
    <m/>
    <x v="7"/>
    <x v="5"/>
    <x v="6"/>
    <x v="4"/>
    <m/>
    <m/>
    <x v="1"/>
    <m/>
    <m/>
    <n v="0"/>
    <m/>
    <n v="0"/>
    <n v="0"/>
    <n v="0"/>
    <n v="0"/>
    <m/>
    <n v="0"/>
    <m/>
    <n v="0"/>
    <n v="0"/>
    <e v="#DIV/0!"/>
    <n v="0"/>
    <m/>
    <n v="0"/>
    <n v="0"/>
    <m/>
  </r>
  <r>
    <n v="712"/>
    <m/>
    <x v="10"/>
    <x v="4"/>
    <m/>
    <m/>
    <x v="7"/>
    <x v="5"/>
    <x v="6"/>
    <x v="4"/>
    <m/>
    <m/>
    <x v="1"/>
    <m/>
    <m/>
    <n v="0"/>
    <m/>
    <n v="0"/>
    <n v="0"/>
    <n v="0"/>
    <n v="0"/>
    <m/>
    <n v="0"/>
    <m/>
    <n v="0"/>
    <n v="0"/>
    <e v="#DIV/0!"/>
    <n v="0"/>
    <m/>
    <n v="0"/>
    <n v="0"/>
    <m/>
  </r>
  <r>
    <n v="713"/>
    <m/>
    <x v="10"/>
    <x v="4"/>
    <m/>
    <m/>
    <x v="7"/>
    <x v="5"/>
    <x v="6"/>
    <x v="4"/>
    <m/>
    <m/>
    <x v="1"/>
    <m/>
    <m/>
    <n v="0"/>
    <m/>
    <n v="0"/>
    <n v="0"/>
    <n v="0"/>
    <n v="0"/>
    <m/>
    <n v="0"/>
    <m/>
    <n v="0"/>
    <n v="0"/>
    <e v="#DIV/0!"/>
    <n v="0"/>
    <m/>
    <n v="0"/>
    <n v="0"/>
    <m/>
  </r>
  <r>
    <n v="714"/>
    <m/>
    <x v="10"/>
    <x v="4"/>
    <m/>
    <m/>
    <x v="7"/>
    <x v="5"/>
    <x v="6"/>
    <x v="4"/>
    <m/>
    <m/>
    <x v="1"/>
    <m/>
    <m/>
    <n v="0"/>
    <m/>
    <n v="0"/>
    <n v="0"/>
    <n v="0"/>
    <n v="0"/>
    <m/>
    <n v="0"/>
    <m/>
    <n v="0"/>
    <n v="0"/>
    <e v="#DIV/0!"/>
    <n v="0"/>
    <m/>
    <n v="0"/>
    <n v="0"/>
    <m/>
  </r>
  <r>
    <n v="715"/>
    <m/>
    <x v="10"/>
    <x v="4"/>
    <m/>
    <m/>
    <x v="7"/>
    <x v="5"/>
    <x v="6"/>
    <x v="4"/>
    <m/>
    <m/>
    <x v="1"/>
    <m/>
    <m/>
    <n v="0"/>
    <m/>
    <n v="0"/>
    <n v="0"/>
    <n v="0"/>
    <n v="0"/>
    <m/>
    <n v="0"/>
    <m/>
    <n v="0"/>
    <n v="0"/>
    <e v="#DIV/0!"/>
    <n v="0"/>
    <m/>
    <n v="0"/>
    <n v="0"/>
    <m/>
  </r>
  <r>
    <n v="716"/>
    <m/>
    <x v="10"/>
    <x v="4"/>
    <m/>
    <m/>
    <x v="7"/>
    <x v="5"/>
    <x v="6"/>
    <x v="4"/>
    <m/>
    <m/>
    <x v="1"/>
    <m/>
    <m/>
    <n v="0"/>
    <m/>
    <n v="0"/>
    <n v="0"/>
    <n v="0"/>
    <n v="0"/>
    <m/>
    <n v="0"/>
    <m/>
    <n v="0"/>
    <n v="0"/>
    <e v="#DIV/0!"/>
    <n v="0"/>
    <m/>
    <n v="0"/>
    <n v="0"/>
    <m/>
  </r>
  <r>
    <n v="717"/>
    <m/>
    <x v="10"/>
    <x v="4"/>
    <m/>
    <m/>
    <x v="7"/>
    <x v="5"/>
    <x v="6"/>
    <x v="4"/>
    <m/>
    <m/>
    <x v="1"/>
    <m/>
    <m/>
    <n v="0"/>
    <m/>
    <n v="0"/>
    <n v="0"/>
    <n v="0"/>
    <n v="0"/>
    <m/>
    <n v="0"/>
    <m/>
    <n v="0"/>
    <n v="0"/>
    <e v="#DIV/0!"/>
    <n v="0"/>
    <m/>
    <n v="0"/>
    <n v="0"/>
    <m/>
  </r>
  <r>
    <n v="718"/>
    <m/>
    <x v="10"/>
    <x v="4"/>
    <m/>
    <m/>
    <x v="7"/>
    <x v="5"/>
    <x v="6"/>
    <x v="4"/>
    <m/>
    <m/>
    <x v="1"/>
    <m/>
    <m/>
    <n v="0"/>
    <m/>
    <n v="0"/>
    <n v="0"/>
    <n v="0"/>
    <n v="0"/>
    <m/>
    <n v="0"/>
    <m/>
    <n v="0"/>
    <n v="0"/>
    <e v="#DIV/0!"/>
    <n v="0"/>
    <m/>
    <n v="0"/>
    <n v="0"/>
    <m/>
  </r>
  <r>
    <n v="719"/>
    <m/>
    <x v="10"/>
    <x v="4"/>
    <m/>
    <m/>
    <x v="7"/>
    <x v="5"/>
    <x v="6"/>
    <x v="4"/>
    <m/>
    <m/>
    <x v="1"/>
    <m/>
    <m/>
    <n v="0"/>
    <m/>
    <n v="0"/>
    <n v="0"/>
    <n v="0"/>
    <n v="0"/>
    <m/>
    <n v="0"/>
    <m/>
    <n v="0"/>
    <n v="0"/>
    <e v="#DIV/0!"/>
    <n v="0"/>
    <m/>
    <n v="0"/>
    <n v="0"/>
    <m/>
  </r>
  <r>
    <n v="720"/>
    <m/>
    <x v="10"/>
    <x v="4"/>
    <m/>
    <m/>
    <x v="7"/>
    <x v="5"/>
    <x v="6"/>
    <x v="4"/>
    <m/>
    <m/>
    <x v="1"/>
    <m/>
    <m/>
    <n v="0"/>
    <m/>
    <n v="0"/>
    <n v="0"/>
    <n v="0"/>
    <n v="0"/>
    <m/>
    <n v="0"/>
    <m/>
    <n v="0"/>
    <n v="0"/>
    <e v="#DIV/0!"/>
    <n v="0"/>
    <m/>
    <n v="0"/>
    <n v="0"/>
    <m/>
  </r>
  <r>
    <n v="721"/>
    <m/>
    <x v="10"/>
    <x v="4"/>
    <m/>
    <m/>
    <x v="7"/>
    <x v="5"/>
    <x v="6"/>
    <x v="4"/>
    <m/>
    <m/>
    <x v="1"/>
    <m/>
    <m/>
    <n v="0"/>
    <m/>
    <n v="0"/>
    <n v="0"/>
    <n v="0"/>
    <n v="0"/>
    <m/>
    <n v="0"/>
    <m/>
    <n v="0"/>
    <n v="0"/>
    <e v="#DIV/0!"/>
    <n v="0"/>
    <m/>
    <n v="0"/>
    <n v="0"/>
    <m/>
  </r>
  <r>
    <n v="722"/>
    <m/>
    <x v="10"/>
    <x v="4"/>
    <m/>
    <m/>
    <x v="7"/>
    <x v="5"/>
    <x v="6"/>
    <x v="4"/>
    <m/>
    <m/>
    <x v="1"/>
    <m/>
    <m/>
    <n v="0"/>
    <m/>
    <n v="0"/>
    <n v="0"/>
    <n v="0"/>
    <n v="0"/>
    <m/>
    <n v="0"/>
    <m/>
    <n v="0"/>
    <n v="0"/>
    <e v="#DIV/0!"/>
    <n v="0"/>
    <m/>
    <n v="0"/>
    <n v="0"/>
    <m/>
  </r>
  <r>
    <n v="723"/>
    <m/>
    <x v="10"/>
    <x v="4"/>
    <m/>
    <m/>
    <x v="7"/>
    <x v="5"/>
    <x v="6"/>
    <x v="4"/>
    <m/>
    <m/>
    <x v="1"/>
    <m/>
    <m/>
    <n v="0"/>
    <m/>
    <n v="0"/>
    <n v="0"/>
    <n v="0"/>
    <n v="0"/>
    <m/>
    <n v="0"/>
    <m/>
    <n v="0"/>
    <n v="0"/>
    <e v="#DIV/0!"/>
    <n v="0"/>
    <m/>
    <n v="0"/>
    <n v="0"/>
    <m/>
  </r>
  <r>
    <n v="724"/>
    <m/>
    <x v="10"/>
    <x v="4"/>
    <m/>
    <m/>
    <x v="7"/>
    <x v="5"/>
    <x v="6"/>
    <x v="4"/>
    <m/>
    <m/>
    <x v="1"/>
    <m/>
    <m/>
    <n v="0"/>
    <m/>
    <n v="0"/>
    <n v="0"/>
    <n v="0"/>
    <n v="0"/>
    <m/>
    <n v="0"/>
    <m/>
    <n v="0"/>
    <n v="0"/>
    <e v="#DIV/0!"/>
    <n v="0"/>
    <m/>
    <n v="0"/>
    <n v="0"/>
    <m/>
  </r>
  <r>
    <n v="725"/>
    <m/>
    <x v="10"/>
    <x v="4"/>
    <m/>
    <m/>
    <x v="7"/>
    <x v="5"/>
    <x v="6"/>
    <x v="4"/>
    <m/>
    <m/>
    <x v="1"/>
    <m/>
    <m/>
    <n v="0"/>
    <m/>
    <n v="0"/>
    <n v="0"/>
    <n v="0"/>
    <n v="0"/>
    <m/>
    <n v="0"/>
    <m/>
    <n v="0"/>
    <n v="0"/>
    <e v="#DIV/0!"/>
    <n v="0"/>
    <m/>
    <n v="0"/>
    <n v="0"/>
    <m/>
  </r>
  <r>
    <n v="726"/>
    <m/>
    <x v="10"/>
    <x v="4"/>
    <m/>
    <m/>
    <x v="7"/>
    <x v="5"/>
    <x v="6"/>
    <x v="4"/>
    <m/>
    <m/>
    <x v="1"/>
    <m/>
    <m/>
    <n v="0"/>
    <m/>
    <n v="0"/>
    <n v="0"/>
    <n v="0"/>
    <n v="0"/>
    <m/>
    <n v="0"/>
    <m/>
    <n v="0"/>
    <n v="0"/>
    <e v="#DIV/0!"/>
    <n v="0"/>
    <m/>
    <n v="0"/>
    <n v="0"/>
    <m/>
  </r>
  <r>
    <n v="727"/>
    <m/>
    <x v="10"/>
    <x v="4"/>
    <m/>
    <m/>
    <x v="7"/>
    <x v="5"/>
    <x v="6"/>
    <x v="4"/>
    <m/>
    <m/>
    <x v="1"/>
    <m/>
    <m/>
    <n v="0"/>
    <m/>
    <n v="0"/>
    <n v="0"/>
    <n v="0"/>
    <n v="0"/>
    <m/>
    <n v="0"/>
    <m/>
    <n v="0"/>
    <n v="0"/>
    <e v="#DIV/0!"/>
    <n v="0"/>
    <m/>
    <n v="0"/>
    <n v="0"/>
    <m/>
  </r>
  <r>
    <n v="728"/>
    <m/>
    <x v="10"/>
    <x v="4"/>
    <m/>
    <m/>
    <x v="7"/>
    <x v="5"/>
    <x v="6"/>
    <x v="4"/>
    <m/>
    <m/>
    <x v="1"/>
    <m/>
    <m/>
    <n v="0"/>
    <m/>
    <n v="0"/>
    <n v="0"/>
    <n v="0"/>
    <n v="0"/>
    <m/>
    <n v="0"/>
    <m/>
    <n v="0"/>
    <n v="0"/>
    <e v="#DIV/0!"/>
    <n v="0"/>
    <m/>
    <n v="0"/>
    <n v="0"/>
    <m/>
  </r>
  <r>
    <n v="729"/>
    <m/>
    <x v="10"/>
    <x v="4"/>
    <m/>
    <m/>
    <x v="7"/>
    <x v="5"/>
    <x v="6"/>
    <x v="4"/>
    <m/>
    <m/>
    <x v="1"/>
    <m/>
    <m/>
    <n v="0"/>
    <m/>
    <n v="0"/>
    <n v="0"/>
    <n v="0"/>
    <n v="0"/>
    <m/>
    <n v="0"/>
    <m/>
    <n v="0"/>
    <n v="0"/>
    <e v="#DIV/0!"/>
    <n v="0"/>
    <m/>
    <n v="0"/>
    <n v="0"/>
    <m/>
  </r>
  <r>
    <n v="730"/>
    <m/>
    <x v="10"/>
    <x v="4"/>
    <m/>
    <m/>
    <x v="7"/>
    <x v="5"/>
    <x v="6"/>
    <x v="4"/>
    <m/>
    <m/>
    <x v="1"/>
    <m/>
    <m/>
    <n v="0"/>
    <m/>
    <n v="0"/>
    <n v="0"/>
    <n v="0"/>
    <n v="0"/>
    <m/>
    <n v="0"/>
    <m/>
    <n v="0"/>
    <n v="0"/>
    <e v="#DIV/0!"/>
    <n v="0"/>
    <m/>
    <n v="0"/>
    <n v="0"/>
    <m/>
  </r>
  <r>
    <n v="731"/>
    <m/>
    <x v="10"/>
    <x v="4"/>
    <m/>
    <m/>
    <x v="7"/>
    <x v="5"/>
    <x v="6"/>
    <x v="4"/>
    <m/>
    <m/>
    <x v="1"/>
    <m/>
    <m/>
    <n v="0"/>
    <m/>
    <n v="0"/>
    <n v="0"/>
    <n v="0"/>
    <n v="0"/>
    <m/>
    <n v="0"/>
    <m/>
    <n v="0"/>
    <n v="0"/>
    <e v="#DIV/0!"/>
    <n v="0"/>
    <m/>
    <n v="0"/>
    <n v="0"/>
    <m/>
  </r>
  <r>
    <n v="732"/>
    <m/>
    <x v="10"/>
    <x v="4"/>
    <m/>
    <m/>
    <x v="7"/>
    <x v="5"/>
    <x v="6"/>
    <x v="4"/>
    <m/>
    <m/>
    <x v="1"/>
    <m/>
    <m/>
    <n v="0"/>
    <m/>
    <n v="0"/>
    <n v="0"/>
    <n v="0"/>
    <n v="0"/>
    <m/>
    <n v="0"/>
    <m/>
    <n v="0"/>
    <n v="0"/>
    <e v="#DIV/0!"/>
    <n v="0"/>
    <m/>
    <n v="0"/>
    <n v="0"/>
    <m/>
  </r>
  <r>
    <n v="733"/>
    <m/>
    <x v="10"/>
    <x v="4"/>
    <m/>
    <m/>
    <x v="7"/>
    <x v="5"/>
    <x v="6"/>
    <x v="4"/>
    <m/>
    <m/>
    <x v="1"/>
    <m/>
    <m/>
    <n v="0"/>
    <m/>
    <n v="0"/>
    <n v="0"/>
    <n v="0"/>
    <n v="0"/>
    <m/>
    <n v="0"/>
    <m/>
    <n v="0"/>
    <n v="0"/>
    <e v="#DIV/0!"/>
    <n v="0"/>
    <m/>
    <n v="0"/>
    <n v="0"/>
    <m/>
  </r>
  <r>
    <n v="734"/>
    <m/>
    <x v="10"/>
    <x v="4"/>
    <m/>
    <m/>
    <x v="7"/>
    <x v="5"/>
    <x v="6"/>
    <x v="4"/>
    <m/>
    <m/>
    <x v="1"/>
    <m/>
    <m/>
    <n v="0"/>
    <m/>
    <n v="0"/>
    <n v="0"/>
    <n v="0"/>
    <n v="0"/>
    <m/>
    <n v="0"/>
    <m/>
    <n v="0"/>
    <n v="0"/>
    <e v="#DIV/0!"/>
    <n v="0"/>
    <m/>
    <n v="0"/>
    <n v="0"/>
    <m/>
  </r>
  <r>
    <n v="735"/>
    <m/>
    <x v="10"/>
    <x v="4"/>
    <m/>
    <m/>
    <x v="7"/>
    <x v="5"/>
    <x v="6"/>
    <x v="4"/>
    <m/>
    <m/>
    <x v="1"/>
    <m/>
    <m/>
    <n v="0"/>
    <m/>
    <n v="0"/>
    <n v="0"/>
    <n v="0"/>
    <n v="0"/>
    <m/>
    <n v="0"/>
    <m/>
    <n v="0"/>
    <n v="0"/>
    <e v="#DIV/0!"/>
    <n v="0"/>
    <m/>
    <n v="0"/>
    <n v="0"/>
    <m/>
  </r>
  <r>
    <n v="736"/>
    <m/>
    <x v="10"/>
    <x v="4"/>
    <m/>
    <m/>
    <x v="7"/>
    <x v="5"/>
    <x v="6"/>
    <x v="4"/>
    <m/>
    <m/>
    <x v="1"/>
    <m/>
    <m/>
    <n v="0"/>
    <m/>
    <n v="0"/>
    <n v="0"/>
    <n v="0"/>
    <n v="0"/>
    <m/>
    <n v="0"/>
    <m/>
    <n v="0"/>
    <n v="0"/>
    <e v="#DIV/0!"/>
    <n v="0"/>
    <m/>
    <n v="0"/>
    <n v="0"/>
    <m/>
  </r>
  <r>
    <n v="737"/>
    <m/>
    <x v="10"/>
    <x v="4"/>
    <m/>
    <m/>
    <x v="7"/>
    <x v="5"/>
    <x v="6"/>
    <x v="4"/>
    <m/>
    <m/>
    <x v="1"/>
    <m/>
    <m/>
    <n v="0"/>
    <m/>
    <n v="0"/>
    <n v="0"/>
    <n v="0"/>
    <n v="0"/>
    <m/>
    <n v="0"/>
    <m/>
    <n v="0"/>
    <n v="0"/>
    <e v="#DIV/0!"/>
    <n v="0"/>
    <m/>
    <n v="0"/>
    <n v="0"/>
    <m/>
  </r>
  <r>
    <n v="738"/>
    <m/>
    <x v="10"/>
    <x v="4"/>
    <m/>
    <m/>
    <x v="7"/>
    <x v="5"/>
    <x v="6"/>
    <x v="4"/>
    <m/>
    <m/>
    <x v="1"/>
    <m/>
    <m/>
    <n v="0"/>
    <m/>
    <n v="0"/>
    <n v="0"/>
    <n v="0"/>
    <n v="0"/>
    <m/>
    <n v="0"/>
    <m/>
    <n v="0"/>
    <n v="0"/>
    <e v="#DIV/0!"/>
    <n v="0"/>
    <m/>
    <n v="0"/>
    <n v="0"/>
    <m/>
  </r>
  <r>
    <n v="739"/>
    <m/>
    <x v="10"/>
    <x v="4"/>
    <m/>
    <m/>
    <x v="7"/>
    <x v="5"/>
    <x v="6"/>
    <x v="4"/>
    <m/>
    <m/>
    <x v="1"/>
    <m/>
    <m/>
    <n v="0"/>
    <m/>
    <n v="0"/>
    <n v="0"/>
    <n v="0"/>
    <n v="0"/>
    <m/>
    <n v="0"/>
    <m/>
    <n v="0"/>
    <n v="0"/>
    <e v="#DIV/0!"/>
    <n v="0"/>
    <m/>
    <n v="0"/>
    <n v="0"/>
    <m/>
  </r>
  <r>
    <n v="740"/>
    <m/>
    <x v="10"/>
    <x v="4"/>
    <m/>
    <m/>
    <x v="7"/>
    <x v="5"/>
    <x v="6"/>
    <x v="4"/>
    <m/>
    <m/>
    <x v="1"/>
    <m/>
    <m/>
    <n v="0"/>
    <m/>
    <n v="0"/>
    <n v="0"/>
    <n v="0"/>
    <n v="0"/>
    <m/>
    <n v="0"/>
    <m/>
    <n v="0"/>
    <n v="0"/>
    <e v="#DIV/0!"/>
    <n v="0"/>
    <m/>
    <n v="0"/>
    <n v="0"/>
    <m/>
  </r>
  <r>
    <n v="741"/>
    <m/>
    <x v="10"/>
    <x v="4"/>
    <m/>
    <m/>
    <x v="7"/>
    <x v="5"/>
    <x v="6"/>
    <x v="4"/>
    <m/>
    <m/>
    <x v="1"/>
    <m/>
    <m/>
    <n v="0"/>
    <m/>
    <n v="0"/>
    <n v="0"/>
    <n v="0"/>
    <n v="0"/>
    <m/>
    <n v="0"/>
    <m/>
    <n v="0"/>
    <n v="0"/>
    <e v="#DIV/0!"/>
    <n v="0"/>
    <m/>
    <n v="0"/>
    <n v="0"/>
    <m/>
  </r>
  <r>
    <n v="742"/>
    <m/>
    <x v="10"/>
    <x v="4"/>
    <m/>
    <m/>
    <x v="7"/>
    <x v="5"/>
    <x v="6"/>
    <x v="4"/>
    <m/>
    <m/>
    <x v="1"/>
    <m/>
    <m/>
    <n v="0"/>
    <m/>
    <n v="0"/>
    <n v="0"/>
    <n v="0"/>
    <n v="0"/>
    <m/>
    <n v="0"/>
    <m/>
    <n v="0"/>
    <n v="0"/>
    <e v="#DIV/0!"/>
    <n v="0"/>
    <m/>
    <n v="0"/>
    <n v="0"/>
    <m/>
  </r>
  <r>
    <n v="743"/>
    <m/>
    <x v="10"/>
    <x v="4"/>
    <m/>
    <m/>
    <x v="7"/>
    <x v="5"/>
    <x v="6"/>
    <x v="4"/>
    <m/>
    <m/>
    <x v="1"/>
    <m/>
    <m/>
    <n v="0"/>
    <m/>
    <n v="0"/>
    <n v="0"/>
    <n v="0"/>
    <n v="0"/>
    <m/>
    <n v="0"/>
    <m/>
    <n v="0"/>
    <n v="0"/>
    <e v="#DIV/0!"/>
    <n v="0"/>
    <m/>
    <n v="0"/>
    <n v="0"/>
    <m/>
  </r>
  <r>
    <n v="744"/>
    <m/>
    <x v="10"/>
    <x v="4"/>
    <m/>
    <m/>
    <x v="7"/>
    <x v="5"/>
    <x v="6"/>
    <x v="4"/>
    <m/>
    <m/>
    <x v="1"/>
    <m/>
    <m/>
    <n v="0"/>
    <m/>
    <n v="0"/>
    <n v="0"/>
    <n v="0"/>
    <n v="0"/>
    <m/>
    <n v="0"/>
    <m/>
    <n v="0"/>
    <n v="0"/>
    <e v="#DIV/0!"/>
    <n v="0"/>
    <m/>
    <n v="0"/>
    <n v="0"/>
    <m/>
  </r>
  <r>
    <n v="745"/>
    <m/>
    <x v="10"/>
    <x v="4"/>
    <m/>
    <m/>
    <x v="7"/>
    <x v="5"/>
    <x v="6"/>
    <x v="4"/>
    <m/>
    <m/>
    <x v="1"/>
    <m/>
    <m/>
    <n v="0"/>
    <m/>
    <n v="0"/>
    <n v="0"/>
    <n v="0"/>
    <n v="0"/>
    <m/>
    <n v="0"/>
    <m/>
    <n v="0"/>
    <n v="0"/>
    <e v="#DIV/0!"/>
    <n v="0"/>
    <m/>
    <n v="0"/>
    <n v="0"/>
    <m/>
  </r>
  <r>
    <n v="746"/>
    <m/>
    <x v="10"/>
    <x v="4"/>
    <m/>
    <m/>
    <x v="7"/>
    <x v="5"/>
    <x v="6"/>
    <x v="4"/>
    <m/>
    <m/>
    <x v="1"/>
    <m/>
    <m/>
    <n v="0"/>
    <m/>
    <n v="0"/>
    <n v="0"/>
    <n v="0"/>
    <n v="0"/>
    <m/>
    <n v="0"/>
    <m/>
    <n v="0"/>
    <n v="0"/>
    <e v="#DIV/0!"/>
    <n v="0"/>
    <m/>
    <n v="0"/>
    <n v="0"/>
    <m/>
  </r>
  <r>
    <n v="747"/>
    <m/>
    <x v="10"/>
    <x v="4"/>
    <m/>
    <m/>
    <x v="7"/>
    <x v="5"/>
    <x v="6"/>
    <x v="4"/>
    <m/>
    <m/>
    <x v="1"/>
    <m/>
    <m/>
    <n v="0"/>
    <m/>
    <n v="0"/>
    <n v="0"/>
    <n v="0"/>
    <n v="0"/>
    <m/>
    <n v="0"/>
    <m/>
    <n v="0"/>
    <n v="0"/>
    <e v="#DIV/0!"/>
    <n v="0"/>
    <m/>
    <n v="0"/>
    <n v="0"/>
    <m/>
  </r>
  <r>
    <n v="748"/>
    <m/>
    <x v="10"/>
    <x v="4"/>
    <m/>
    <m/>
    <x v="7"/>
    <x v="5"/>
    <x v="6"/>
    <x v="4"/>
    <m/>
    <m/>
    <x v="1"/>
    <m/>
    <m/>
    <n v="0"/>
    <m/>
    <n v="0"/>
    <n v="0"/>
    <n v="0"/>
    <n v="0"/>
    <m/>
    <n v="0"/>
    <m/>
    <n v="0"/>
    <n v="0"/>
    <e v="#DIV/0!"/>
    <n v="0"/>
    <m/>
    <n v="0"/>
    <n v="0"/>
    <m/>
  </r>
  <r>
    <n v="749"/>
    <m/>
    <x v="10"/>
    <x v="4"/>
    <m/>
    <m/>
    <x v="7"/>
    <x v="5"/>
    <x v="6"/>
    <x v="4"/>
    <m/>
    <m/>
    <x v="1"/>
    <m/>
    <m/>
    <n v="0"/>
    <m/>
    <n v="0"/>
    <n v="0"/>
    <n v="0"/>
    <n v="0"/>
    <m/>
    <n v="0"/>
    <m/>
    <n v="0"/>
    <n v="0"/>
    <e v="#DIV/0!"/>
    <n v="0"/>
    <m/>
    <n v="0"/>
    <n v="0"/>
    <m/>
  </r>
  <r>
    <n v="750"/>
    <m/>
    <x v="10"/>
    <x v="4"/>
    <m/>
    <m/>
    <x v="7"/>
    <x v="5"/>
    <x v="6"/>
    <x v="4"/>
    <m/>
    <m/>
    <x v="1"/>
    <m/>
    <m/>
    <n v="0"/>
    <m/>
    <n v="0"/>
    <n v="0"/>
    <n v="0"/>
    <n v="0"/>
    <m/>
    <n v="0"/>
    <m/>
    <n v="0"/>
    <n v="0"/>
    <e v="#DIV/0!"/>
    <n v="0"/>
    <m/>
    <n v="0"/>
    <n v="0"/>
    <m/>
  </r>
  <r>
    <n v="751"/>
    <m/>
    <x v="10"/>
    <x v="4"/>
    <m/>
    <m/>
    <x v="7"/>
    <x v="5"/>
    <x v="6"/>
    <x v="4"/>
    <m/>
    <m/>
    <x v="1"/>
    <m/>
    <m/>
    <n v="0"/>
    <m/>
    <n v="0"/>
    <n v="0"/>
    <n v="0"/>
    <n v="0"/>
    <m/>
    <n v="0"/>
    <m/>
    <n v="0"/>
    <n v="0"/>
    <e v="#DIV/0!"/>
    <n v="0"/>
    <m/>
    <n v="0"/>
    <n v="0"/>
    <m/>
  </r>
  <r>
    <n v="752"/>
    <m/>
    <x v="10"/>
    <x v="4"/>
    <m/>
    <m/>
    <x v="7"/>
    <x v="5"/>
    <x v="6"/>
    <x v="4"/>
    <m/>
    <m/>
    <x v="1"/>
    <m/>
    <m/>
    <n v="0"/>
    <m/>
    <n v="0"/>
    <n v="0"/>
    <n v="0"/>
    <n v="0"/>
    <m/>
    <n v="0"/>
    <m/>
    <n v="0"/>
    <n v="0"/>
    <e v="#DIV/0!"/>
    <n v="0"/>
    <m/>
    <n v="0"/>
    <n v="0"/>
    <m/>
  </r>
  <r>
    <n v="753"/>
    <m/>
    <x v="10"/>
    <x v="4"/>
    <m/>
    <m/>
    <x v="7"/>
    <x v="5"/>
    <x v="6"/>
    <x v="4"/>
    <m/>
    <m/>
    <x v="1"/>
    <m/>
    <m/>
    <n v="0"/>
    <m/>
    <n v="0"/>
    <n v="0"/>
    <n v="0"/>
    <n v="0"/>
    <m/>
    <n v="0"/>
    <m/>
    <n v="0"/>
    <n v="0"/>
    <e v="#DIV/0!"/>
    <n v="0"/>
    <m/>
    <n v="0"/>
    <n v="0"/>
    <m/>
  </r>
  <r>
    <n v="754"/>
    <m/>
    <x v="10"/>
    <x v="4"/>
    <m/>
    <m/>
    <x v="7"/>
    <x v="5"/>
    <x v="6"/>
    <x v="4"/>
    <m/>
    <m/>
    <x v="1"/>
    <m/>
    <m/>
    <n v="0"/>
    <m/>
    <n v="0"/>
    <n v="0"/>
    <n v="0"/>
    <n v="0"/>
    <m/>
    <n v="0"/>
    <m/>
    <n v="0"/>
    <n v="0"/>
    <e v="#DIV/0!"/>
    <n v="0"/>
    <m/>
    <n v="0"/>
    <n v="0"/>
    <m/>
  </r>
  <r>
    <n v="755"/>
    <m/>
    <x v="10"/>
    <x v="4"/>
    <m/>
    <m/>
    <x v="7"/>
    <x v="5"/>
    <x v="6"/>
    <x v="4"/>
    <m/>
    <m/>
    <x v="1"/>
    <m/>
    <m/>
    <n v="0"/>
    <m/>
    <n v="0"/>
    <n v="0"/>
    <n v="0"/>
    <n v="0"/>
    <m/>
    <n v="0"/>
    <m/>
    <n v="0"/>
    <n v="0"/>
    <e v="#DIV/0!"/>
    <n v="0"/>
    <m/>
    <n v="0"/>
    <n v="0"/>
    <m/>
  </r>
  <r>
    <n v="756"/>
    <m/>
    <x v="10"/>
    <x v="4"/>
    <m/>
    <m/>
    <x v="7"/>
    <x v="5"/>
    <x v="6"/>
    <x v="4"/>
    <m/>
    <m/>
    <x v="1"/>
    <m/>
    <m/>
    <n v="0"/>
    <m/>
    <n v="0"/>
    <n v="0"/>
    <n v="0"/>
    <n v="0"/>
    <m/>
    <n v="0"/>
    <m/>
    <n v="0"/>
    <n v="0"/>
    <e v="#DIV/0!"/>
    <n v="0"/>
    <m/>
    <n v="0"/>
    <n v="0"/>
    <m/>
  </r>
  <r>
    <n v="757"/>
    <m/>
    <x v="10"/>
    <x v="4"/>
    <m/>
    <m/>
    <x v="7"/>
    <x v="5"/>
    <x v="6"/>
    <x v="4"/>
    <m/>
    <m/>
    <x v="1"/>
    <m/>
    <m/>
    <n v="0"/>
    <m/>
    <n v="0"/>
    <n v="0"/>
    <n v="0"/>
    <n v="0"/>
    <m/>
    <n v="0"/>
    <m/>
    <n v="0"/>
    <n v="0"/>
    <e v="#DIV/0!"/>
    <n v="0"/>
    <m/>
    <n v="0"/>
    <n v="0"/>
    <m/>
  </r>
  <r>
    <n v="758"/>
    <m/>
    <x v="10"/>
    <x v="4"/>
    <m/>
    <m/>
    <x v="7"/>
    <x v="5"/>
    <x v="6"/>
    <x v="4"/>
    <m/>
    <m/>
    <x v="1"/>
    <m/>
    <m/>
    <n v="0"/>
    <m/>
    <n v="0"/>
    <n v="0"/>
    <n v="0"/>
    <n v="0"/>
    <m/>
    <n v="0"/>
    <m/>
    <n v="0"/>
    <n v="0"/>
    <e v="#DIV/0!"/>
    <n v="0"/>
    <m/>
    <n v="0"/>
    <n v="0"/>
    <m/>
  </r>
  <r>
    <n v="759"/>
    <m/>
    <x v="10"/>
    <x v="4"/>
    <m/>
    <m/>
    <x v="7"/>
    <x v="5"/>
    <x v="6"/>
    <x v="4"/>
    <m/>
    <m/>
    <x v="1"/>
    <m/>
    <m/>
    <n v="0"/>
    <m/>
    <n v="0"/>
    <n v="0"/>
    <n v="0"/>
    <n v="0"/>
    <m/>
    <n v="0"/>
    <m/>
    <n v="0"/>
    <n v="0"/>
    <e v="#DIV/0!"/>
    <n v="0"/>
    <m/>
    <n v="0"/>
    <n v="0"/>
    <m/>
  </r>
  <r>
    <n v="760"/>
    <m/>
    <x v="10"/>
    <x v="4"/>
    <m/>
    <m/>
    <x v="7"/>
    <x v="5"/>
    <x v="6"/>
    <x v="4"/>
    <m/>
    <m/>
    <x v="1"/>
    <m/>
    <m/>
    <n v="0"/>
    <m/>
    <n v="0"/>
    <n v="0"/>
    <n v="0"/>
    <n v="0"/>
    <m/>
    <n v="0"/>
    <m/>
    <n v="0"/>
    <n v="0"/>
    <e v="#DIV/0!"/>
    <n v="0"/>
    <m/>
    <n v="0"/>
    <n v="0"/>
    <m/>
  </r>
  <r>
    <n v="761"/>
    <m/>
    <x v="10"/>
    <x v="4"/>
    <m/>
    <m/>
    <x v="7"/>
    <x v="5"/>
    <x v="6"/>
    <x v="4"/>
    <m/>
    <m/>
    <x v="1"/>
    <m/>
    <m/>
    <n v="0"/>
    <m/>
    <n v="0"/>
    <n v="0"/>
    <n v="0"/>
    <n v="0"/>
    <m/>
    <n v="0"/>
    <m/>
    <n v="0"/>
    <n v="0"/>
    <e v="#DIV/0!"/>
    <n v="0"/>
    <m/>
    <n v="0"/>
    <n v="0"/>
    <m/>
  </r>
  <r>
    <n v="762"/>
    <m/>
    <x v="10"/>
    <x v="4"/>
    <m/>
    <m/>
    <x v="7"/>
    <x v="5"/>
    <x v="6"/>
    <x v="4"/>
    <m/>
    <m/>
    <x v="1"/>
    <m/>
    <m/>
    <n v="0"/>
    <m/>
    <n v="0"/>
    <n v="0"/>
    <n v="0"/>
    <n v="0"/>
    <m/>
    <n v="0"/>
    <m/>
    <n v="0"/>
    <n v="0"/>
    <e v="#DIV/0!"/>
    <n v="0"/>
    <m/>
    <n v="0"/>
    <n v="0"/>
    <m/>
  </r>
  <r>
    <n v="763"/>
    <m/>
    <x v="10"/>
    <x v="4"/>
    <m/>
    <m/>
    <x v="7"/>
    <x v="5"/>
    <x v="6"/>
    <x v="4"/>
    <m/>
    <m/>
    <x v="1"/>
    <m/>
    <m/>
    <n v="0"/>
    <m/>
    <n v="0"/>
    <n v="0"/>
    <n v="0"/>
    <n v="0"/>
    <m/>
    <n v="0"/>
    <m/>
    <n v="0"/>
    <n v="0"/>
    <e v="#DIV/0!"/>
    <n v="0"/>
    <m/>
    <n v="0"/>
    <n v="0"/>
    <m/>
  </r>
  <r>
    <n v="764"/>
    <m/>
    <x v="10"/>
    <x v="4"/>
    <m/>
    <m/>
    <x v="7"/>
    <x v="5"/>
    <x v="6"/>
    <x v="4"/>
    <m/>
    <m/>
    <x v="1"/>
    <m/>
    <m/>
    <n v="0"/>
    <m/>
    <n v="0"/>
    <n v="0"/>
    <n v="0"/>
    <n v="0"/>
    <m/>
    <n v="0"/>
    <m/>
    <n v="0"/>
    <n v="0"/>
    <e v="#DIV/0!"/>
    <n v="0"/>
    <m/>
    <n v="0"/>
    <n v="0"/>
    <m/>
  </r>
  <r>
    <n v="765"/>
    <m/>
    <x v="10"/>
    <x v="4"/>
    <m/>
    <m/>
    <x v="7"/>
    <x v="5"/>
    <x v="6"/>
    <x v="4"/>
    <m/>
    <m/>
    <x v="1"/>
    <m/>
    <m/>
    <n v="0"/>
    <m/>
    <n v="0"/>
    <n v="0"/>
    <n v="0"/>
    <n v="0"/>
    <m/>
    <n v="0"/>
    <m/>
    <n v="0"/>
    <n v="0"/>
    <e v="#DIV/0!"/>
    <n v="0"/>
    <m/>
    <n v="0"/>
    <n v="0"/>
    <m/>
  </r>
  <r>
    <n v="766"/>
    <m/>
    <x v="10"/>
    <x v="4"/>
    <m/>
    <m/>
    <x v="7"/>
    <x v="5"/>
    <x v="6"/>
    <x v="4"/>
    <m/>
    <m/>
    <x v="1"/>
    <m/>
    <m/>
    <n v="0"/>
    <m/>
    <n v="0"/>
    <n v="0"/>
    <n v="0"/>
    <n v="0"/>
    <m/>
    <n v="0"/>
    <m/>
    <n v="0"/>
    <n v="0"/>
    <e v="#DIV/0!"/>
    <n v="0"/>
    <m/>
    <n v="0"/>
    <n v="0"/>
    <m/>
  </r>
  <r>
    <n v="767"/>
    <m/>
    <x v="10"/>
    <x v="4"/>
    <m/>
    <m/>
    <x v="7"/>
    <x v="5"/>
    <x v="6"/>
    <x v="4"/>
    <m/>
    <m/>
    <x v="1"/>
    <m/>
    <m/>
    <n v="0"/>
    <m/>
    <n v="0"/>
    <n v="0"/>
    <n v="0"/>
    <n v="0"/>
    <m/>
    <n v="0"/>
    <m/>
    <n v="0"/>
    <n v="0"/>
    <e v="#DIV/0!"/>
    <n v="0"/>
    <m/>
    <n v="0"/>
    <n v="0"/>
    <m/>
  </r>
  <r>
    <n v="768"/>
    <m/>
    <x v="10"/>
    <x v="4"/>
    <m/>
    <m/>
    <x v="7"/>
    <x v="5"/>
    <x v="6"/>
    <x v="4"/>
    <m/>
    <m/>
    <x v="1"/>
    <m/>
    <m/>
    <n v="0"/>
    <m/>
    <n v="0"/>
    <n v="0"/>
    <n v="0"/>
    <n v="0"/>
    <m/>
    <n v="0"/>
    <m/>
    <n v="0"/>
    <n v="0"/>
    <e v="#DIV/0!"/>
    <n v="0"/>
    <m/>
    <n v="0"/>
    <n v="0"/>
    <m/>
  </r>
  <r>
    <n v="769"/>
    <m/>
    <x v="10"/>
    <x v="4"/>
    <m/>
    <m/>
    <x v="7"/>
    <x v="5"/>
    <x v="6"/>
    <x v="4"/>
    <m/>
    <m/>
    <x v="1"/>
    <m/>
    <m/>
    <n v="0"/>
    <m/>
    <n v="0"/>
    <n v="0"/>
    <n v="0"/>
    <n v="0"/>
    <m/>
    <n v="0"/>
    <m/>
    <n v="0"/>
    <n v="0"/>
    <e v="#DIV/0!"/>
    <n v="0"/>
    <m/>
    <n v="0"/>
    <n v="0"/>
    <m/>
  </r>
  <r>
    <n v="770"/>
    <m/>
    <x v="10"/>
    <x v="4"/>
    <m/>
    <m/>
    <x v="7"/>
    <x v="5"/>
    <x v="6"/>
    <x v="4"/>
    <m/>
    <m/>
    <x v="1"/>
    <m/>
    <m/>
    <n v="0"/>
    <m/>
    <n v="0"/>
    <n v="0"/>
    <n v="0"/>
    <n v="0"/>
    <m/>
    <n v="0"/>
    <m/>
    <n v="0"/>
    <n v="0"/>
    <e v="#DIV/0!"/>
    <n v="0"/>
    <m/>
    <n v="0"/>
    <n v="0"/>
    <m/>
  </r>
  <r>
    <n v="771"/>
    <m/>
    <x v="10"/>
    <x v="4"/>
    <m/>
    <m/>
    <x v="7"/>
    <x v="5"/>
    <x v="6"/>
    <x v="4"/>
    <m/>
    <m/>
    <x v="1"/>
    <m/>
    <m/>
    <n v="0"/>
    <m/>
    <n v="0"/>
    <n v="0"/>
    <n v="0"/>
    <n v="0"/>
    <m/>
    <n v="0"/>
    <m/>
    <n v="0"/>
    <n v="0"/>
    <e v="#DIV/0!"/>
    <n v="0"/>
    <m/>
    <n v="0"/>
    <n v="0"/>
    <m/>
  </r>
  <r>
    <n v="772"/>
    <m/>
    <x v="10"/>
    <x v="4"/>
    <m/>
    <m/>
    <x v="7"/>
    <x v="5"/>
    <x v="6"/>
    <x v="4"/>
    <m/>
    <m/>
    <x v="1"/>
    <m/>
    <m/>
    <n v="0"/>
    <m/>
    <n v="0"/>
    <n v="0"/>
    <n v="0"/>
    <n v="0"/>
    <m/>
    <n v="0"/>
    <m/>
    <n v="0"/>
    <n v="0"/>
    <e v="#DIV/0!"/>
    <n v="0"/>
    <m/>
    <n v="0"/>
    <n v="0"/>
    <m/>
  </r>
  <r>
    <n v="773"/>
    <m/>
    <x v="10"/>
    <x v="4"/>
    <m/>
    <m/>
    <x v="7"/>
    <x v="5"/>
    <x v="6"/>
    <x v="4"/>
    <m/>
    <m/>
    <x v="1"/>
    <m/>
    <m/>
    <n v="0"/>
    <m/>
    <n v="0"/>
    <n v="0"/>
    <n v="0"/>
    <n v="0"/>
    <m/>
    <n v="0"/>
    <m/>
    <n v="0"/>
    <n v="0"/>
    <e v="#DIV/0!"/>
    <n v="0"/>
    <m/>
    <n v="0"/>
    <n v="0"/>
    <m/>
  </r>
  <r>
    <n v="774"/>
    <m/>
    <x v="10"/>
    <x v="4"/>
    <m/>
    <m/>
    <x v="7"/>
    <x v="5"/>
    <x v="6"/>
    <x v="4"/>
    <m/>
    <m/>
    <x v="1"/>
    <m/>
    <m/>
    <n v="0"/>
    <m/>
    <n v="0"/>
    <n v="0"/>
    <n v="0"/>
    <n v="0"/>
    <m/>
    <n v="0"/>
    <m/>
    <n v="0"/>
    <n v="0"/>
    <e v="#DIV/0!"/>
    <n v="0"/>
    <m/>
    <n v="0"/>
    <n v="0"/>
    <m/>
  </r>
  <r>
    <n v="775"/>
    <m/>
    <x v="10"/>
    <x v="4"/>
    <m/>
    <m/>
    <x v="7"/>
    <x v="5"/>
    <x v="6"/>
    <x v="4"/>
    <m/>
    <m/>
    <x v="1"/>
    <m/>
    <m/>
    <n v="0"/>
    <m/>
    <n v="0"/>
    <n v="0"/>
    <n v="0"/>
    <n v="0"/>
    <m/>
    <n v="0"/>
    <m/>
    <n v="0"/>
    <n v="0"/>
    <e v="#DIV/0!"/>
    <n v="0"/>
    <m/>
    <n v="0"/>
    <n v="0"/>
    <m/>
  </r>
  <r>
    <n v="776"/>
    <m/>
    <x v="10"/>
    <x v="4"/>
    <m/>
    <m/>
    <x v="7"/>
    <x v="5"/>
    <x v="6"/>
    <x v="4"/>
    <m/>
    <m/>
    <x v="1"/>
    <m/>
    <m/>
    <n v="0"/>
    <m/>
    <n v="0"/>
    <n v="0"/>
    <n v="0"/>
    <n v="0"/>
    <m/>
    <n v="0"/>
    <m/>
    <n v="0"/>
    <n v="0"/>
    <e v="#DIV/0!"/>
    <n v="0"/>
    <m/>
    <n v="0"/>
    <n v="0"/>
    <m/>
  </r>
  <r>
    <n v="777"/>
    <m/>
    <x v="10"/>
    <x v="4"/>
    <m/>
    <m/>
    <x v="7"/>
    <x v="5"/>
    <x v="6"/>
    <x v="4"/>
    <m/>
    <m/>
    <x v="1"/>
    <m/>
    <m/>
    <n v="0"/>
    <m/>
    <n v="0"/>
    <n v="0"/>
    <n v="0"/>
    <n v="0"/>
    <m/>
    <n v="0"/>
    <m/>
    <n v="0"/>
    <n v="0"/>
    <e v="#DIV/0!"/>
    <n v="0"/>
    <m/>
    <n v="0"/>
    <n v="0"/>
    <m/>
  </r>
  <r>
    <n v="778"/>
    <m/>
    <x v="10"/>
    <x v="4"/>
    <m/>
    <m/>
    <x v="7"/>
    <x v="5"/>
    <x v="6"/>
    <x v="4"/>
    <m/>
    <m/>
    <x v="1"/>
    <m/>
    <m/>
    <n v="0"/>
    <m/>
    <n v="0"/>
    <n v="0"/>
    <n v="0"/>
    <n v="0"/>
    <m/>
    <n v="0"/>
    <m/>
    <n v="0"/>
    <n v="0"/>
    <e v="#DIV/0!"/>
    <n v="0"/>
    <m/>
    <n v="0"/>
    <n v="0"/>
    <m/>
  </r>
  <r>
    <n v="779"/>
    <m/>
    <x v="10"/>
    <x v="4"/>
    <m/>
    <m/>
    <x v="7"/>
    <x v="5"/>
    <x v="6"/>
    <x v="4"/>
    <m/>
    <m/>
    <x v="1"/>
    <m/>
    <m/>
    <n v="0"/>
    <m/>
    <n v="0"/>
    <n v="0"/>
    <n v="0"/>
    <n v="0"/>
    <m/>
    <n v="0"/>
    <m/>
    <n v="0"/>
    <n v="0"/>
    <e v="#DIV/0!"/>
    <n v="0"/>
    <m/>
    <n v="0"/>
    <n v="0"/>
    <m/>
  </r>
  <r>
    <n v="780"/>
    <m/>
    <x v="10"/>
    <x v="4"/>
    <m/>
    <m/>
    <x v="7"/>
    <x v="5"/>
    <x v="6"/>
    <x v="4"/>
    <m/>
    <m/>
    <x v="1"/>
    <m/>
    <m/>
    <n v="0"/>
    <m/>
    <n v="0"/>
    <n v="0"/>
    <n v="0"/>
    <n v="0"/>
    <m/>
    <n v="0"/>
    <m/>
    <n v="0"/>
    <n v="0"/>
    <e v="#DIV/0!"/>
    <n v="0"/>
    <m/>
    <n v="0"/>
    <n v="0"/>
    <m/>
  </r>
  <r>
    <n v="781"/>
    <m/>
    <x v="10"/>
    <x v="4"/>
    <m/>
    <m/>
    <x v="7"/>
    <x v="5"/>
    <x v="6"/>
    <x v="4"/>
    <m/>
    <m/>
    <x v="1"/>
    <m/>
    <m/>
    <n v="0"/>
    <m/>
    <n v="0"/>
    <n v="0"/>
    <n v="0"/>
    <n v="0"/>
    <m/>
    <n v="0"/>
    <m/>
    <n v="0"/>
    <n v="0"/>
    <e v="#DIV/0!"/>
    <n v="0"/>
    <m/>
    <n v="0"/>
    <n v="0"/>
    <m/>
  </r>
  <r>
    <n v="782"/>
    <m/>
    <x v="10"/>
    <x v="4"/>
    <m/>
    <m/>
    <x v="7"/>
    <x v="5"/>
    <x v="6"/>
    <x v="4"/>
    <m/>
    <m/>
    <x v="1"/>
    <m/>
    <m/>
    <n v="0"/>
    <m/>
    <n v="0"/>
    <n v="0"/>
    <n v="0"/>
    <n v="0"/>
    <m/>
    <n v="0"/>
    <m/>
    <n v="0"/>
    <n v="0"/>
    <e v="#DIV/0!"/>
    <n v="0"/>
    <m/>
    <n v="0"/>
    <n v="0"/>
    <m/>
  </r>
  <r>
    <n v="783"/>
    <m/>
    <x v="10"/>
    <x v="4"/>
    <m/>
    <m/>
    <x v="7"/>
    <x v="5"/>
    <x v="6"/>
    <x v="4"/>
    <m/>
    <m/>
    <x v="1"/>
    <m/>
    <m/>
    <n v="0"/>
    <m/>
    <n v="0"/>
    <n v="0"/>
    <n v="0"/>
    <n v="0"/>
    <m/>
    <n v="0"/>
    <m/>
    <n v="0"/>
    <n v="0"/>
    <e v="#DIV/0!"/>
    <n v="0"/>
    <m/>
    <n v="0"/>
    <n v="0"/>
    <m/>
  </r>
  <r>
    <n v="784"/>
    <m/>
    <x v="10"/>
    <x v="4"/>
    <m/>
    <m/>
    <x v="7"/>
    <x v="5"/>
    <x v="6"/>
    <x v="4"/>
    <m/>
    <m/>
    <x v="1"/>
    <m/>
    <m/>
    <n v="0"/>
    <m/>
    <n v="0"/>
    <n v="0"/>
    <n v="0"/>
    <n v="0"/>
    <m/>
    <n v="0"/>
    <m/>
    <n v="0"/>
    <n v="0"/>
    <e v="#DIV/0!"/>
    <n v="0"/>
    <m/>
    <n v="0"/>
    <n v="0"/>
    <m/>
  </r>
  <r>
    <n v="785"/>
    <m/>
    <x v="10"/>
    <x v="4"/>
    <m/>
    <m/>
    <x v="7"/>
    <x v="5"/>
    <x v="6"/>
    <x v="4"/>
    <m/>
    <m/>
    <x v="1"/>
    <m/>
    <m/>
    <n v="0"/>
    <m/>
    <n v="0"/>
    <n v="0"/>
    <n v="0"/>
    <n v="0"/>
    <m/>
    <n v="0"/>
    <m/>
    <n v="0"/>
    <n v="0"/>
    <e v="#DIV/0!"/>
    <n v="0"/>
    <m/>
    <n v="0"/>
    <n v="0"/>
    <m/>
  </r>
  <r>
    <n v="786"/>
    <m/>
    <x v="10"/>
    <x v="4"/>
    <m/>
    <m/>
    <x v="7"/>
    <x v="5"/>
    <x v="6"/>
    <x v="4"/>
    <m/>
    <m/>
    <x v="1"/>
    <m/>
    <m/>
    <n v="0"/>
    <m/>
    <n v="0"/>
    <n v="0"/>
    <n v="0"/>
    <n v="0"/>
    <m/>
    <n v="0"/>
    <m/>
    <n v="0"/>
    <n v="0"/>
    <e v="#DIV/0!"/>
    <n v="0"/>
    <m/>
    <n v="0"/>
    <n v="0"/>
    <m/>
  </r>
  <r>
    <n v="787"/>
    <m/>
    <x v="10"/>
    <x v="4"/>
    <m/>
    <m/>
    <x v="7"/>
    <x v="5"/>
    <x v="6"/>
    <x v="4"/>
    <m/>
    <m/>
    <x v="1"/>
    <m/>
    <m/>
    <n v="0"/>
    <m/>
    <n v="0"/>
    <n v="0"/>
    <n v="0"/>
    <n v="0"/>
    <m/>
    <n v="0"/>
    <m/>
    <n v="0"/>
    <n v="0"/>
    <e v="#DIV/0!"/>
    <n v="0"/>
    <m/>
    <n v="0"/>
    <n v="0"/>
    <m/>
  </r>
  <r>
    <n v="788"/>
    <m/>
    <x v="10"/>
    <x v="4"/>
    <m/>
    <m/>
    <x v="7"/>
    <x v="5"/>
    <x v="6"/>
    <x v="4"/>
    <m/>
    <m/>
    <x v="1"/>
    <m/>
    <m/>
    <n v="0"/>
    <m/>
    <n v="0"/>
    <n v="0"/>
    <n v="0"/>
    <n v="0"/>
    <m/>
    <n v="0"/>
    <m/>
    <n v="0"/>
    <n v="0"/>
    <e v="#DIV/0!"/>
    <n v="0"/>
    <m/>
    <n v="0"/>
    <n v="0"/>
    <m/>
  </r>
  <r>
    <n v="789"/>
    <m/>
    <x v="10"/>
    <x v="4"/>
    <m/>
    <m/>
    <x v="7"/>
    <x v="5"/>
    <x v="6"/>
    <x v="4"/>
    <m/>
    <m/>
    <x v="1"/>
    <m/>
    <m/>
    <n v="0"/>
    <m/>
    <n v="0"/>
    <n v="0"/>
    <n v="0"/>
    <n v="0"/>
    <m/>
    <n v="0"/>
    <m/>
    <n v="0"/>
    <n v="0"/>
    <e v="#DIV/0!"/>
    <n v="0"/>
    <m/>
    <n v="0"/>
    <n v="0"/>
    <m/>
  </r>
  <r>
    <n v="790"/>
    <m/>
    <x v="10"/>
    <x v="4"/>
    <m/>
    <m/>
    <x v="7"/>
    <x v="5"/>
    <x v="6"/>
    <x v="4"/>
    <m/>
    <m/>
    <x v="1"/>
    <m/>
    <m/>
    <n v="0"/>
    <m/>
    <n v="0"/>
    <n v="0"/>
    <n v="0"/>
    <n v="0"/>
    <m/>
    <n v="0"/>
    <m/>
    <n v="0"/>
    <n v="0"/>
    <e v="#DIV/0!"/>
    <n v="0"/>
    <m/>
    <n v="0"/>
    <n v="0"/>
    <m/>
  </r>
  <r>
    <n v="791"/>
    <m/>
    <x v="10"/>
    <x v="4"/>
    <m/>
    <m/>
    <x v="7"/>
    <x v="5"/>
    <x v="6"/>
    <x v="4"/>
    <m/>
    <m/>
    <x v="1"/>
    <m/>
    <m/>
    <n v="0"/>
    <m/>
    <n v="0"/>
    <n v="0"/>
    <n v="0"/>
    <n v="0"/>
    <m/>
    <n v="0"/>
    <m/>
    <n v="0"/>
    <n v="0"/>
    <e v="#DIV/0!"/>
    <n v="0"/>
    <m/>
    <n v="0"/>
    <n v="0"/>
    <m/>
  </r>
  <r>
    <n v="792"/>
    <m/>
    <x v="10"/>
    <x v="4"/>
    <m/>
    <m/>
    <x v="7"/>
    <x v="5"/>
    <x v="6"/>
    <x v="4"/>
    <m/>
    <m/>
    <x v="1"/>
    <m/>
    <m/>
    <n v="0"/>
    <m/>
    <n v="0"/>
    <n v="0"/>
    <n v="0"/>
    <n v="0"/>
    <m/>
    <n v="0"/>
    <m/>
    <n v="0"/>
    <n v="0"/>
    <e v="#DIV/0!"/>
    <n v="0"/>
    <m/>
    <n v="0"/>
    <n v="0"/>
    <m/>
  </r>
  <r>
    <n v="793"/>
    <m/>
    <x v="10"/>
    <x v="4"/>
    <m/>
    <m/>
    <x v="7"/>
    <x v="5"/>
    <x v="6"/>
    <x v="4"/>
    <m/>
    <m/>
    <x v="1"/>
    <m/>
    <m/>
    <n v="0"/>
    <m/>
    <n v="0"/>
    <n v="0"/>
    <n v="0"/>
    <n v="0"/>
    <m/>
    <n v="0"/>
    <m/>
    <n v="0"/>
    <n v="0"/>
    <e v="#DIV/0!"/>
    <n v="0"/>
    <m/>
    <n v="0"/>
    <n v="0"/>
    <m/>
  </r>
  <r>
    <n v="794"/>
    <m/>
    <x v="10"/>
    <x v="4"/>
    <m/>
    <m/>
    <x v="7"/>
    <x v="5"/>
    <x v="6"/>
    <x v="4"/>
    <m/>
    <m/>
    <x v="1"/>
    <m/>
    <m/>
    <n v="0"/>
    <m/>
    <n v="0"/>
    <n v="0"/>
    <n v="0"/>
    <n v="0"/>
    <m/>
    <n v="0"/>
    <m/>
    <n v="0"/>
    <n v="0"/>
    <e v="#DIV/0!"/>
    <n v="0"/>
    <m/>
    <n v="0"/>
    <n v="0"/>
    <m/>
  </r>
  <r>
    <n v="795"/>
    <m/>
    <x v="10"/>
    <x v="4"/>
    <m/>
    <m/>
    <x v="7"/>
    <x v="5"/>
    <x v="6"/>
    <x v="4"/>
    <m/>
    <m/>
    <x v="1"/>
    <m/>
    <m/>
    <n v="0"/>
    <m/>
    <n v="0"/>
    <n v="0"/>
    <n v="0"/>
    <n v="0"/>
    <m/>
    <n v="0"/>
    <m/>
    <n v="0"/>
    <n v="0"/>
    <e v="#DIV/0!"/>
    <n v="0"/>
    <m/>
    <n v="0"/>
    <n v="0"/>
    <m/>
  </r>
  <r>
    <n v="796"/>
    <m/>
    <x v="10"/>
    <x v="4"/>
    <m/>
    <m/>
    <x v="7"/>
    <x v="5"/>
    <x v="6"/>
    <x v="4"/>
    <m/>
    <m/>
    <x v="1"/>
    <m/>
    <m/>
    <n v="0"/>
    <m/>
    <n v="0"/>
    <n v="0"/>
    <n v="0"/>
    <n v="0"/>
    <m/>
    <n v="0"/>
    <m/>
    <n v="0"/>
    <n v="0"/>
    <e v="#DIV/0!"/>
    <n v="0"/>
    <m/>
    <n v="0"/>
    <n v="0"/>
    <m/>
  </r>
  <r>
    <n v="797"/>
    <m/>
    <x v="10"/>
    <x v="4"/>
    <m/>
    <m/>
    <x v="7"/>
    <x v="5"/>
    <x v="6"/>
    <x v="4"/>
    <m/>
    <m/>
    <x v="1"/>
    <m/>
    <m/>
    <n v="0"/>
    <m/>
    <n v="0"/>
    <n v="0"/>
    <n v="0"/>
    <n v="0"/>
    <m/>
    <n v="0"/>
    <m/>
    <n v="0"/>
    <n v="0"/>
    <e v="#DIV/0!"/>
    <n v="0"/>
    <m/>
    <n v="0"/>
    <n v="0"/>
    <m/>
  </r>
  <r>
    <n v="798"/>
    <m/>
    <x v="10"/>
    <x v="4"/>
    <m/>
    <m/>
    <x v="7"/>
    <x v="5"/>
    <x v="6"/>
    <x v="4"/>
    <m/>
    <m/>
    <x v="1"/>
    <m/>
    <m/>
    <n v="0"/>
    <m/>
    <n v="0"/>
    <n v="0"/>
    <n v="0"/>
    <n v="0"/>
    <m/>
    <n v="0"/>
    <m/>
    <n v="0"/>
    <n v="0"/>
    <e v="#DIV/0!"/>
    <n v="0"/>
    <m/>
    <n v="0"/>
    <n v="0"/>
    <m/>
  </r>
  <r>
    <n v="799"/>
    <m/>
    <x v="10"/>
    <x v="4"/>
    <m/>
    <m/>
    <x v="7"/>
    <x v="5"/>
    <x v="6"/>
    <x v="4"/>
    <m/>
    <m/>
    <x v="1"/>
    <m/>
    <m/>
    <n v="0"/>
    <m/>
    <n v="0"/>
    <n v="0"/>
    <n v="0"/>
    <n v="0"/>
    <m/>
    <n v="0"/>
    <m/>
    <n v="0"/>
    <n v="0"/>
    <e v="#DIV/0!"/>
    <n v="0"/>
    <m/>
    <n v="0"/>
    <n v="0"/>
    <m/>
  </r>
  <r>
    <n v="800"/>
    <m/>
    <x v="10"/>
    <x v="4"/>
    <m/>
    <m/>
    <x v="7"/>
    <x v="5"/>
    <x v="6"/>
    <x v="4"/>
    <m/>
    <m/>
    <x v="1"/>
    <m/>
    <m/>
    <n v="0"/>
    <m/>
    <n v="0"/>
    <n v="0"/>
    <n v="0"/>
    <n v="0"/>
    <m/>
    <n v="0"/>
    <m/>
    <n v="0"/>
    <n v="0"/>
    <e v="#DIV/0!"/>
    <n v="0"/>
    <m/>
    <n v="0"/>
    <n v="0"/>
    <m/>
  </r>
  <r>
    <n v="801"/>
    <m/>
    <x v="10"/>
    <x v="4"/>
    <m/>
    <m/>
    <x v="7"/>
    <x v="5"/>
    <x v="6"/>
    <x v="4"/>
    <m/>
    <m/>
    <x v="1"/>
    <m/>
    <m/>
    <n v="0"/>
    <m/>
    <n v="0"/>
    <n v="0"/>
    <n v="0"/>
    <n v="0"/>
    <m/>
    <n v="0"/>
    <m/>
    <n v="0"/>
    <n v="0"/>
    <e v="#DIV/0!"/>
    <n v="0"/>
    <m/>
    <n v="0"/>
    <n v="0"/>
    <m/>
  </r>
  <r>
    <n v="802"/>
    <m/>
    <x v="10"/>
    <x v="4"/>
    <m/>
    <m/>
    <x v="7"/>
    <x v="5"/>
    <x v="6"/>
    <x v="4"/>
    <m/>
    <m/>
    <x v="1"/>
    <m/>
    <m/>
    <n v="0"/>
    <m/>
    <n v="0"/>
    <n v="0"/>
    <n v="0"/>
    <n v="0"/>
    <m/>
    <n v="0"/>
    <m/>
    <n v="0"/>
    <n v="0"/>
    <e v="#DIV/0!"/>
    <n v="0"/>
    <m/>
    <n v="0"/>
    <n v="0"/>
    <m/>
  </r>
  <r>
    <n v="803"/>
    <m/>
    <x v="10"/>
    <x v="4"/>
    <m/>
    <m/>
    <x v="7"/>
    <x v="5"/>
    <x v="6"/>
    <x v="4"/>
    <m/>
    <m/>
    <x v="1"/>
    <m/>
    <m/>
    <n v="0"/>
    <m/>
    <n v="0"/>
    <n v="0"/>
    <n v="0"/>
    <n v="0"/>
    <m/>
    <n v="0"/>
    <m/>
    <n v="0"/>
    <n v="0"/>
    <e v="#DIV/0!"/>
    <n v="0"/>
    <m/>
    <n v="0"/>
    <n v="0"/>
    <m/>
  </r>
  <r>
    <n v="804"/>
    <m/>
    <x v="10"/>
    <x v="4"/>
    <m/>
    <m/>
    <x v="7"/>
    <x v="5"/>
    <x v="6"/>
    <x v="4"/>
    <m/>
    <m/>
    <x v="1"/>
    <m/>
    <m/>
    <n v="0"/>
    <m/>
    <n v="0"/>
    <n v="0"/>
    <n v="0"/>
    <n v="0"/>
    <m/>
    <n v="0"/>
    <m/>
    <n v="0"/>
    <n v="0"/>
    <e v="#DIV/0!"/>
    <n v="0"/>
    <m/>
    <n v="0"/>
    <n v="0"/>
    <m/>
  </r>
  <r>
    <n v="805"/>
    <m/>
    <x v="10"/>
    <x v="4"/>
    <m/>
    <m/>
    <x v="7"/>
    <x v="5"/>
    <x v="6"/>
    <x v="4"/>
    <m/>
    <m/>
    <x v="1"/>
    <m/>
    <m/>
    <n v="0"/>
    <m/>
    <n v="0"/>
    <n v="0"/>
    <n v="0"/>
    <n v="0"/>
    <m/>
    <n v="0"/>
    <m/>
    <n v="0"/>
    <n v="0"/>
    <e v="#DIV/0!"/>
    <n v="0"/>
    <m/>
    <n v="0"/>
    <n v="0"/>
    <m/>
  </r>
  <r>
    <n v="806"/>
    <m/>
    <x v="10"/>
    <x v="4"/>
    <m/>
    <m/>
    <x v="7"/>
    <x v="5"/>
    <x v="6"/>
    <x v="4"/>
    <m/>
    <m/>
    <x v="1"/>
    <m/>
    <m/>
    <n v="0"/>
    <m/>
    <n v="0"/>
    <n v="0"/>
    <n v="0"/>
    <n v="0"/>
    <m/>
    <n v="0"/>
    <m/>
    <n v="0"/>
    <n v="0"/>
    <e v="#DIV/0!"/>
    <n v="0"/>
    <m/>
    <n v="0"/>
    <n v="0"/>
    <m/>
  </r>
  <r>
    <n v="807"/>
    <m/>
    <x v="10"/>
    <x v="4"/>
    <m/>
    <m/>
    <x v="7"/>
    <x v="5"/>
    <x v="6"/>
    <x v="4"/>
    <m/>
    <m/>
    <x v="1"/>
    <m/>
    <m/>
    <n v="0"/>
    <m/>
    <n v="0"/>
    <n v="0"/>
    <n v="0"/>
    <n v="0"/>
    <m/>
    <n v="0"/>
    <m/>
    <n v="0"/>
    <n v="0"/>
    <e v="#DIV/0!"/>
    <n v="0"/>
    <m/>
    <n v="0"/>
    <n v="0"/>
    <m/>
  </r>
  <r>
    <n v="808"/>
    <m/>
    <x v="10"/>
    <x v="4"/>
    <m/>
    <m/>
    <x v="7"/>
    <x v="5"/>
    <x v="6"/>
    <x v="4"/>
    <m/>
    <m/>
    <x v="1"/>
    <m/>
    <m/>
    <n v="0"/>
    <m/>
    <n v="0"/>
    <n v="0"/>
    <n v="0"/>
    <n v="0"/>
    <m/>
    <n v="0"/>
    <m/>
    <n v="0"/>
    <n v="0"/>
    <e v="#DIV/0!"/>
    <n v="0"/>
    <m/>
    <n v="0"/>
    <n v="0"/>
    <m/>
  </r>
  <r>
    <n v="809"/>
    <m/>
    <x v="10"/>
    <x v="4"/>
    <m/>
    <m/>
    <x v="7"/>
    <x v="5"/>
    <x v="6"/>
    <x v="4"/>
    <m/>
    <m/>
    <x v="1"/>
    <m/>
    <m/>
    <n v="0"/>
    <m/>
    <n v="0"/>
    <n v="0"/>
    <n v="0"/>
    <n v="0"/>
    <m/>
    <n v="0"/>
    <m/>
    <n v="0"/>
    <n v="0"/>
    <e v="#DIV/0!"/>
    <n v="0"/>
    <m/>
    <n v="0"/>
    <n v="0"/>
    <m/>
  </r>
  <r>
    <n v="810"/>
    <m/>
    <x v="10"/>
    <x v="4"/>
    <m/>
    <m/>
    <x v="7"/>
    <x v="5"/>
    <x v="6"/>
    <x v="4"/>
    <m/>
    <m/>
    <x v="1"/>
    <m/>
    <m/>
    <n v="0"/>
    <m/>
    <n v="0"/>
    <n v="0"/>
    <n v="0"/>
    <n v="0"/>
    <m/>
    <n v="0"/>
    <m/>
    <n v="0"/>
    <n v="0"/>
    <e v="#DIV/0!"/>
    <n v="0"/>
    <m/>
    <n v="0"/>
    <n v="0"/>
    <m/>
  </r>
  <r>
    <n v="811"/>
    <m/>
    <x v="10"/>
    <x v="4"/>
    <m/>
    <m/>
    <x v="7"/>
    <x v="5"/>
    <x v="6"/>
    <x v="4"/>
    <m/>
    <m/>
    <x v="1"/>
    <m/>
    <m/>
    <n v="0"/>
    <m/>
    <n v="0"/>
    <n v="0"/>
    <n v="0"/>
    <n v="0"/>
    <m/>
    <n v="0"/>
    <m/>
    <n v="0"/>
    <n v="0"/>
    <e v="#DIV/0!"/>
    <n v="0"/>
    <m/>
    <n v="0"/>
    <n v="0"/>
    <m/>
  </r>
  <r>
    <n v="812"/>
    <m/>
    <x v="10"/>
    <x v="4"/>
    <m/>
    <m/>
    <x v="7"/>
    <x v="5"/>
    <x v="6"/>
    <x v="4"/>
    <m/>
    <m/>
    <x v="1"/>
    <m/>
    <m/>
    <n v="0"/>
    <m/>
    <n v="0"/>
    <n v="0"/>
    <n v="0"/>
    <n v="0"/>
    <m/>
    <n v="0"/>
    <m/>
    <n v="0"/>
    <n v="0"/>
    <e v="#DIV/0!"/>
    <n v="0"/>
    <m/>
    <n v="0"/>
    <n v="0"/>
    <m/>
  </r>
  <r>
    <n v="813"/>
    <m/>
    <x v="10"/>
    <x v="4"/>
    <m/>
    <m/>
    <x v="7"/>
    <x v="5"/>
    <x v="6"/>
    <x v="4"/>
    <m/>
    <m/>
    <x v="1"/>
    <m/>
    <m/>
    <n v="0"/>
    <m/>
    <n v="0"/>
    <n v="0"/>
    <n v="0"/>
    <n v="0"/>
    <m/>
    <n v="0"/>
    <m/>
    <n v="0"/>
    <n v="0"/>
    <e v="#DIV/0!"/>
    <n v="0"/>
    <m/>
    <n v="0"/>
    <n v="0"/>
    <m/>
  </r>
  <r>
    <n v="814"/>
    <m/>
    <x v="10"/>
    <x v="4"/>
    <m/>
    <m/>
    <x v="7"/>
    <x v="5"/>
    <x v="6"/>
    <x v="4"/>
    <m/>
    <m/>
    <x v="1"/>
    <m/>
    <m/>
    <n v="0"/>
    <m/>
    <n v="0"/>
    <n v="0"/>
    <n v="0"/>
    <n v="0"/>
    <m/>
    <n v="0"/>
    <m/>
    <n v="0"/>
    <n v="0"/>
    <e v="#DIV/0!"/>
    <n v="0"/>
    <m/>
    <n v="0"/>
    <n v="0"/>
    <m/>
  </r>
  <r>
    <n v="815"/>
    <m/>
    <x v="10"/>
    <x v="4"/>
    <m/>
    <m/>
    <x v="7"/>
    <x v="5"/>
    <x v="6"/>
    <x v="4"/>
    <m/>
    <m/>
    <x v="1"/>
    <m/>
    <m/>
    <n v="0"/>
    <m/>
    <n v="0"/>
    <n v="0"/>
    <n v="0"/>
    <n v="0"/>
    <m/>
    <n v="0"/>
    <m/>
    <n v="0"/>
    <n v="0"/>
    <e v="#DIV/0!"/>
    <n v="0"/>
    <m/>
    <n v="0"/>
    <n v="0"/>
    <m/>
  </r>
  <r>
    <n v="816"/>
    <m/>
    <x v="10"/>
    <x v="4"/>
    <m/>
    <m/>
    <x v="7"/>
    <x v="5"/>
    <x v="6"/>
    <x v="4"/>
    <m/>
    <m/>
    <x v="1"/>
    <m/>
    <m/>
    <n v="0"/>
    <m/>
    <n v="0"/>
    <n v="0"/>
    <n v="0"/>
    <n v="0"/>
    <m/>
    <n v="0"/>
    <m/>
    <n v="0"/>
    <n v="0"/>
    <e v="#DIV/0!"/>
    <n v="0"/>
    <m/>
    <n v="0"/>
    <n v="0"/>
    <m/>
  </r>
  <r>
    <n v="817"/>
    <m/>
    <x v="10"/>
    <x v="4"/>
    <m/>
    <m/>
    <x v="7"/>
    <x v="5"/>
    <x v="6"/>
    <x v="4"/>
    <m/>
    <m/>
    <x v="1"/>
    <m/>
    <m/>
    <n v="0"/>
    <m/>
    <n v="0"/>
    <n v="0"/>
    <n v="0"/>
    <n v="0"/>
    <m/>
    <n v="0"/>
    <m/>
    <n v="0"/>
    <n v="0"/>
    <e v="#DIV/0!"/>
    <n v="0"/>
    <m/>
    <n v="0"/>
    <n v="0"/>
    <m/>
  </r>
  <r>
    <n v="818"/>
    <m/>
    <x v="10"/>
    <x v="4"/>
    <m/>
    <m/>
    <x v="7"/>
    <x v="5"/>
    <x v="6"/>
    <x v="4"/>
    <m/>
    <m/>
    <x v="1"/>
    <m/>
    <m/>
    <n v="0"/>
    <m/>
    <n v="0"/>
    <n v="0"/>
    <n v="0"/>
    <n v="0"/>
    <m/>
    <n v="0"/>
    <m/>
    <n v="0"/>
    <n v="0"/>
    <e v="#DIV/0!"/>
    <n v="0"/>
    <m/>
    <n v="0"/>
    <n v="0"/>
    <m/>
  </r>
  <r>
    <n v="819"/>
    <m/>
    <x v="10"/>
    <x v="4"/>
    <m/>
    <m/>
    <x v="7"/>
    <x v="5"/>
    <x v="6"/>
    <x v="4"/>
    <m/>
    <m/>
    <x v="1"/>
    <m/>
    <m/>
    <n v="0"/>
    <m/>
    <n v="0"/>
    <n v="0"/>
    <n v="0"/>
    <n v="0"/>
    <m/>
    <n v="0"/>
    <m/>
    <n v="0"/>
    <n v="0"/>
    <e v="#DIV/0!"/>
    <n v="0"/>
    <m/>
    <n v="0"/>
    <n v="0"/>
    <m/>
  </r>
  <r>
    <n v="820"/>
    <m/>
    <x v="10"/>
    <x v="4"/>
    <m/>
    <m/>
    <x v="7"/>
    <x v="5"/>
    <x v="6"/>
    <x v="4"/>
    <m/>
    <m/>
    <x v="1"/>
    <m/>
    <m/>
    <n v="0"/>
    <m/>
    <n v="0"/>
    <n v="0"/>
    <n v="0"/>
    <n v="0"/>
    <m/>
    <n v="0"/>
    <m/>
    <n v="0"/>
    <n v="0"/>
    <e v="#DIV/0!"/>
    <n v="0"/>
    <m/>
    <n v="0"/>
    <n v="0"/>
    <m/>
  </r>
  <r>
    <n v="821"/>
    <m/>
    <x v="10"/>
    <x v="4"/>
    <m/>
    <m/>
    <x v="7"/>
    <x v="5"/>
    <x v="6"/>
    <x v="4"/>
    <m/>
    <m/>
    <x v="1"/>
    <m/>
    <m/>
    <n v="0"/>
    <m/>
    <n v="0"/>
    <n v="0"/>
    <n v="0"/>
    <n v="0"/>
    <m/>
    <n v="0"/>
    <m/>
    <n v="0"/>
    <n v="0"/>
    <e v="#DIV/0!"/>
    <n v="0"/>
    <m/>
    <n v="0"/>
    <n v="0"/>
    <m/>
  </r>
  <r>
    <n v="822"/>
    <m/>
    <x v="10"/>
    <x v="4"/>
    <m/>
    <m/>
    <x v="7"/>
    <x v="5"/>
    <x v="6"/>
    <x v="4"/>
    <m/>
    <m/>
    <x v="1"/>
    <m/>
    <m/>
    <n v="0"/>
    <m/>
    <n v="0"/>
    <n v="0"/>
    <n v="0"/>
    <n v="0"/>
    <m/>
    <n v="0"/>
    <m/>
    <n v="0"/>
    <n v="0"/>
    <e v="#DIV/0!"/>
    <n v="0"/>
    <m/>
    <n v="0"/>
    <n v="0"/>
    <m/>
  </r>
  <r>
    <n v="823"/>
    <m/>
    <x v="10"/>
    <x v="4"/>
    <m/>
    <m/>
    <x v="7"/>
    <x v="5"/>
    <x v="6"/>
    <x v="4"/>
    <m/>
    <m/>
    <x v="1"/>
    <m/>
    <m/>
    <n v="0"/>
    <m/>
    <n v="0"/>
    <n v="0"/>
    <n v="0"/>
    <n v="0"/>
    <m/>
    <n v="0"/>
    <m/>
    <n v="0"/>
    <n v="0"/>
    <e v="#DIV/0!"/>
    <n v="0"/>
    <m/>
    <n v="0"/>
    <n v="0"/>
    <m/>
  </r>
  <r>
    <n v="824"/>
    <m/>
    <x v="10"/>
    <x v="4"/>
    <m/>
    <m/>
    <x v="7"/>
    <x v="5"/>
    <x v="6"/>
    <x v="4"/>
    <m/>
    <m/>
    <x v="1"/>
    <m/>
    <m/>
    <n v="0"/>
    <m/>
    <n v="0"/>
    <n v="0"/>
    <n v="0"/>
    <n v="0"/>
    <m/>
    <n v="0"/>
    <m/>
    <n v="0"/>
    <n v="0"/>
    <e v="#DIV/0!"/>
    <n v="0"/>
    <m/>
    <n v="0"/>
    <n v="0"/>
    <m/>
  </r>
  <r>
    <n v="825"/>
    <m/>
    <x v="10"/>
    <x v="4"/>
    <m/>
    <m/>
    <x v="7"/>
    <x v="5"/>
    <x v="6"/>
    <x v="4"/>
    <m/>
    <m/>
    <x v="1"/>
    <m/>
    <m/>
    <n v="0"/>
    <m/>
    <n v="0"/>
    <n v="0"/>
    <n v="0"/>
    <n v="0"/>
    <m/>
    <n v="0"/>
    <m/>
    <n v="0"/>
    <n v="0"/>
    <e v="#DIV/0!"/>
    <n v="0"/>
    <m/>
    <n v="0"/>
    <n v="0"/>
    <m/>
  </r>
  <r>
    <n v="826"/>
    <m/>
    <x v="10"/>
    <x v="4"/>
    <m/>
    <m/>
    <x v="7"/>
    <x v="5"/>
    <x v="6"/>
    <x v="4"/>
    <m/>
    <m/>
    <x v="1"/>
    <m/>
    <m/>
    <n v="0"/>
    <m/>
    <n v="0"/>
    <n v="0"/>
    <n v="0"/>
    <n v="0"/>
    <m/>
    <n v="0"/>
    <m/>
    <n v="0"/>
    <n v="0"/>
    <e v="#DIV/0!"/>
    <n v="0"/>
    <m/>
    <n v="0"/>
    <n v="0"/>
    <m/>
  </r>
  <r>
    <n v="827"/>
    <m/>
    <x v="10"/>
    <x v="4"/>
    <m/>
    <m/>
    <x v="7"/>
    <x v="5"/>
    <x v="6"/>
    <x v="4"/>
    <m/>
    <m/>
    <x v="1"/>
    <m/>
    <m/>
    <n v="0"/>
    <m/>
    <n v="0"/>
    <n v="0"/>
    <n v="0"/>
    <n v="0"/>
    <m/>
    <n v="0"/>
    <m/>
    <n v="0"/>
    <n v="0"/>
    <e v="#DIV/0!"/>
    <n v="0"/>
    <m/>
    <n v="0"/>
    <n v="0"/>
    <m/>
  </r>
  <r>
    <n v="828"/>
    <m/>
    <x v="10"/>
    <x v="4"/>
    <m/>
    <m/>
    <x v="7"/>
    <x v="5"/>
    <x v="6"/>
    <x v="4"/>
    <m/>
    <m/>
    <x v="1"/>
    <m/>
    <m/>
    <n v="0"/>
    <m/>
    <n v="0"/>
    <n v="0"/>
    <n v="0"/>
    <n v="0"/>
    <m/>
    <n v="0"/>
    <m/>
    <n v="0"/>
    <n v="0"/>
    <e v="#DIV/0!"/>
    <n v="0"/>
    <m/>
    <n v="0"/>
    <n v="0"/>
    <m/>
  </r>
  <r>
    <n v="829"/>
    <m/>
    <x v="10"/>
    <x v="4"/>
    <m/>
    <m/>
    <x v="7"/>
    <x v="5"/>
    <x v="6"/>
    <x v="4"/>
    <m/>
    <m/>
    <x v="1"/>
    <m/>
    <m/>
    <n v="0"/>
    <m/>
    <n v="0"/>
    <n v="0"/>
    <n v="0"/>
    <n v="0"/>
    <m/>
    <n v="0"/>
    <m/>
    <n v="0"/>
    <n v="0"/>
    <e v="#DIV/0!"/>
    <n v="0"/>
    <m/>
    <n v="0"/>
    <n v="0"/>
    <m/>
  </r>
  <r>
    <n v="830"/>
    <m/>
    <x v="10"/>
    <x v="4"/>
    <m/>
    <m/>
    <x v="7"/>
    <x v="5"/>
    <x v="6"/>
    <x v="4"/>
    <m/>
    <m/>
    <x v="1"/>
    <m/>
    <m/>
    <n v="0"/>
    <m/>
    <n v="0"/>
    <n v="0"/>
    <n v="0"/>
    <n v="0"/>
    <m/>
    <n v="0"/>
    <m/>
    <n v="0"/>
    <n v="0"/>
    <e v="#DIV/0!"/>
    <n v="0"/>
    <m/>
    <n v="0"/>
    <n v="0"/>
    <m/>
  </r>
  <r>
    <n v="831"/>
    <m/>
    <x v="10"/>
    <x v="4"/>
    <m/>
    <m/>
    <x v="7"/>
    <x v="5"/>
    <x v="6"/>
    <x v="4"/>
    <m/>
    <m/>
    <x v="1"/>
    <m/>
    <m/>
    <n v="0"/>
    <m/>
    <n v="0"/>
    <n v="0"/>
    <n v="0"/>
    <n v="0"/>
    <m/>
    <n v="0"/>
    <m/>
    <n v="0"/>
    <n v="0"/>
    <e v="#DIV/0!"/>
    <n v="0"/>
    <m/>
    <n v="0"/>
    <n v="0"/>
    <m/>
  </r>
  <r>
    <n v="832"/>
    <m/>
    <x v="10"/>
    <x v="4"/>
    <m/>
    <m/>
    <x v="7"/>
    <x v="5"/>
    <x v="6"/>
    <x v="4"/>
    <m/>
    <m/>
    <x v="1"/>
    <m/>
    <m/>
    <n v="0"/>
    <m/>
    <n v="0"/>
    <n v="0"/>
    <n v="0"/>
    <n v="0"/>
    <m/>
    <n v="0"/>
    <m/>
    <n v="0"/>
    <n v="0"/>
    <e v="#DIV/0!"/>
    <n v="0"/>
    <m/>
    <n v="0"/>
    <n v="0"/>
    <m/>
  </r>
  <r>
    <n v="833"/>
    <m/>
    <x v="10"/>
    <x v="4"/>
    <m/>
    <m/>
    <x v="7"/>
    <x v="5"/>
    <x v="6"/>
    <x v="4"/>
    <m/>
    <m/>
    <x v="1"/>
    <m/>
    <m/>
    <n v="0"/>
    <m/>
    <n v="0"/>
    <n v="0"/>
    <n v="0"/>
    <n v="0"/>
    <m/>
    <n v="0"/>
    <m/>
    <n v="0"/>
    <n v="0"/>
    <e v="#DIV/0!"/>
    <n v="0"/>
    <m/>
    <n v="0"/>
    <n v="0"/>
    <m/>
  </r>
  <r>
    <n v="834"/>
    <m/>
    <x v="10"/>
    <x v="4"/>
    <m/>
    <m/>
    <x v="7"/>
    <x v="5"/>
    <x v="6"/>
    <x v="4"/>
    <m/>
    <m/>
    <x v="1"/>
    <m/>
    <m/>
    <n v="0"/>
    <m/>
    <n v="0"/>
    <n v="0"/>
    <n v="0"/>
    <n v="0"/>
    <m/>
    <n v="0"/>
    <m/>
    <n v="0"/>
    <n v="0"/>
    <e v="#DIV/0!"/>
    <n v="0"/>
    <m/>
    <n v="0"/>
    <n v="0"/>
    <m/>
  </r>
  <r>
    <n v="835"/>
    <m/>
    <x v="10"/>
    <x v="4"/>
    <m/>
    <m/>
    <x v="7"/>
    <x v="5"/>
    <x v="6"/>
    <x v="4"/>
    <m/>
    <m/>
    <x v="1"/>
    <m/>
    <m/>
    <n v="0"/>
    <m/>
    <n v="0"/>
    <n v="0"/>
    <n v="0"/>
    <n v="0"/>
    <m/>
    <n v="0"/>
    <m/>
    <n v="0"/>
    <n v="0"/>
    <e v="#DIV/0!"/>
    <n v="0"/>
    <m/>
    <n v="0"/>
    <n v="0"/>
    <m/>
  </r>
  <r>
    <n v="836"/>
    <m/>
    <x v="10"/>
    <x v="4"/>
    <m/>
    <m/>
    <x v="7"/>
    <x v="5"/>
    <x v="6"/>
    <x v="4"/>
    <m/>
    <m/>
    <x v="1"/>
    <m/>
    <m/>
    <n v="0"/>
    <m/>
    <n v="0"/>
    <n v="0"/>
    <n v="0"/>
    <n v="0"/>
    <m/>
    <n v="0"/>
    <m/>
    <n v="0"/>
    <n v="0"/>
    <e v="#DIV/0!"/>
    <n v="0"/>
    <m/>
    <n v="0"/>
    <n v="0"/>
    <m/>
  </r>
  <r>
    <n v="837"/>
    <m/>
    <x v="10"/>
    <x v="4"/>
    <m/>
    <m/>
    <x v="7"/>
    <x v="5"/>
    <x v="6"/>
    <x v="4"/>
    <m/>
    <m/>
    <x v="1"/>
    <m/>
    <m/>
    <n v="0"/>
    <m/>
    <n v="0"/>
    <n v="0"/>
    <n v="0"/>
    <n v="0"/>
    <m/>
    <n v="0"/>
    <m/>
    <n v="0"/>
    <n v="0"/>
    <e v="#DIV/0!"/>
    <n v="0"/>
    <m/>
    <n v="0"/>
    <n v="0"/>
    <m/>
  </r>
  <r>
    <n v="838"/>
    <m/>
    <x v="10"/>
    <x v="4"/>
    <m/>
    <m/>
    <x v="7"/>
    <x v="5"/>
    <x v="6"/>
    <x v="4"/>
    <m/>
    <m/>
    <x v="1"/>
    <m/>
    <m/>
    <n v="0"/>
    <m/>
    <n v="0"/>
    <n v="0"/>
    <n v="0"/>
    <n v="0"/>
    <m/>
    <n v="0"/>
    <m/>
    <n v="0"/>
    <n v="0"/>
    <e v="#DIV/0!"/>
    <n v="0"/>
    <m/>
    <n v="0"/>
    <n v="0"/>
    <m/>
  </r>
  <r>
    <n v="839"/>
    <m/>
    <x v="10"/>
    <x v="4"/>
    <m/>
    <m/>
    <x v="7"/>
    <x v="5"/>
    <x v="6"/>
    <x v="4"/>
    <m/>
    <m/>
    <x v="1"/>
    <m/>
    <m/>
    <n v="0"/>
    <m/>
    <n v="0"/>
    <n v="0"/>
    <n v="0"/>
    <n v="0"/>
    <m/>
    <n v="0"/>
    <m/>
    <n v="0"/>
    <n v="0"/>
    <e v="#DIV/0!"/>
    <n v="0"/>
    <m/>
    <n v="0"/>
    <n v="0"/>
    <m/>
  </r>
  <r>
    <n v="840"/>
    <m/>
    <x v="10"/>
    <x v="4"/>
    <m/>
    <m/>
    <x v="7"/>
    <x v="5"/>
    <x v="6"/>
    <x v="4"/>
    <m/>
    <m/>
    <x v="1"/>
    <m/>
    <m/>
    <n v="0"/>
    <m/>
    <n v="0"/>
    <n v="0"/>
    <n v="0"/>
    <n v="0"/>
    <m/>
    <n v="0"/>
    <m/>
    <n v="0"/>
    <n v="0"/>
    <e v="#DIV/0!"/>
    <n v="0"/>
    <m/>
    <n v="0"/>
    <n v="0"/>
    <m/>
  </r>
  <r>
    <n v="841"/>
    <m/>
    <x v="10"/>
    <x v="4"/>
    <m/>
    <m/>
    <x v="7"/>
    <x v="5"/>
    <x v="6"/>
    <x v="4"/>
    <m/>
    <m/>
    <x v="1"/>
    <m/>
    <m/>
    <n v="0"/>
    <m/>
    <n v="0"/>
    <n v="0"/>
    <n v="0"/>
    <n v="0"/>
    <m/>
    <n v="0"/>
    <m/>
    <n v="0"/>
    <n v="0"/>
    <e v="#DIV/0!"/>
    <n v="0"/>
    <m/>
    <n v="0"/>
    <n v="0"/>
    <m/>
  </r>
  <r>
    <n v="842"/>
    <m/>
    <x v="10"/>
    <x v="4"/>
    <m/>
    <m/>
    <x v="7"/>
    <x v="5"/>
    <x v="6"/>
    <x v="4"/>
    <m/>
    <m/>
    <x v="1"/>
    <m/>
    <m/>
    <n v="0"/>
    <m/>
    <n v="0"/>
    <n v="0"/>
    <n v="0"/>
    <n v="0"/>
    <m/>
    <n v="0"/>
    <m/>
    <n v="0"/>
    <n v="0"/>
    <e v="#DIV/0!"/>
    <n v="0"/>
    <m/>
    <n v="0"/>
    <n v="0"/>
    <m/>
  </r>
  <r>
    <n v="843"/>
    <m/>
    <x v="10"/>
    <x v="4"/>
    <m/>
    <m/>
    <x v="7"/>
    <x v="5"/>
    <x v="6"/>
    <x v="4"/>
    <m/>
    <m/>
    <x v="1"/>
    <m/>
    <m/>
    <n v="0"/>
    <m/>
    <n v="0"/>
    <n v="0"/>
    <n v="0"/>
    <n v="0"/>
    <m/>
    <n v="0"/>
    <m/>
    <n v="0"/>
    <n v="0"/>
    <e v="#DIV/0!"/>
    <n v="0"/>
    <m/>
    <n v="0"/>
    <n v="0"/>
    <m/>
  </r>
  <r>
    <n v="844"/>
    <m/>
    <x v="10"/>
    <x v="4"/>
    <m/>
    <m/>
    <x v="7"/>
    <x v="5"/>
    <x v="6"/>
    <x v="4"/>
    <m/>
    <m/>
    <x v="1"/>
    <m/>
    <m/>
    <n v="0"/>
    <m/>
    <n v="0"/>
    <n v="0"/>
    <n v="0"/>
    <n v="0"/>
    <m/>
    <n v="0"/>
    <m/>
    <n v="0"/>
    <n v="0"/>
    <e v="#DIV/0!"/>
    <n v="0"/>
    <m/>
    <n v="0"/>
    <n v="0"/>
    <m/>
  </r>
  <r>
    <n v="845"/>
    <m/>
    <x v="10"/>
    <x v="4"/>
    <m/>
    <m/>
    <x v="7"/>
    <x v="5"/>
    <x v="6"/>
    <x v="4"/>
    <m/>
    <m/>
    <x v="1"/>
    <m/>
    <m/>
    <n v="0"/>
    <m/>
    <n v="0"/>
    <n v="0"/>
    <n v="0"/>
    <n v="0"/>
    <m/>
    <n v="0"/>
    <m/>
    <n v="0"/>
    <n v="0"/>
    <e v="#DIV/0!"/>
    <n v="0"/>
    <m/>
    <n v="0"/>
    <n v="0"/>
    <m/>
  </r>
  <r>
    <n v="846"/>
    <m/>
    <x v="10"/>
    <x v="4"/>
    <m/>
    <m/>
    <x v="7"/>
    <x v="5"/>
    <x v="6"/>
    <x v="4"/>
    <m/>
    <m/>
    <x v="1"/>
    <m/>
    <m/>
    <n v="0"/>
    <m/>
    <n v="0"/>
    <n v="0"/>
    <n v="0"/>
    <n v="0"/>
    <m/>
    <n v="0"/>
    <m/>
    <n v="0"/>
    <n v="0"/>
    <e v="#DIV/0!"/>
    <n v="0"/>
    <m/>
    <n v="0"/>
    <n v="0"/>
    <m/>
  </r>
  <r>
    <n v="847"/>
    <m/>
    <x v="10"/>
    <x v="4"/>
    <m/>
    <m/>
    <x v="7"/>
    <x v="5"/>
    <x v="6"/>
    <x v="4"/>
    <m/>
    <m/>
    <x v="1"/>
    <m/>
    <m/>
    <n v="0"/>
    <m/>
    <n v="0"/>
    <n v="0"/>
    <n v="0"/>
    <n v="0"/>
    <m/>
    <n v="0"/>
    <m/>
    <n v="0"/>
    <n v="0"/>
    <e v="#DIV/0!"/>
    <n v="0"/>
    <m/>
    <n v="0"/>
    <n v="0"/>
    <m/>
  </r>
  <r>
    <n v="848"/>
    <m/>
    <x v="10"/>
    <x v="4"/>
    <m/>
    <m/>
    <x v="7"/>
    <x v="5"/>
    <x v="6"/>
    <x v="4"/>
    <m/>
    <m/>
    <x v="1"/>
    <m/>
    <m/>
    <n v="0"/>
    <m/>
    <n v="0"/>
    <n v="0"/>
    <n v="0"/>
    <n v="0"/>
    <m/>
    <n v="0"/>
    <m/>
    <n v="0"/>
    <n v="0"/>
    <e v="#DIV/0!"/>
    <n v="0"/>
    <m/>
    <n v="0"/>
    <n v="0"/>
    <m/>
  </r>
  <r>
    <n v="849"/>
    <m/>
    <x v="10"/>
    <x v="4"/>
    <m/>
    <m/>
    <x v="7"/>
    <x v="5"/>
    <x v="6"/>
    <x v="4"/>
    <m/>
    <m/>
    <x v="1"/>
    <m/>
    <m/>
    <n v="0"/>
    <m/>
    <n v="0"/>
    <n v="0"/>
    <n v="0"/>
    <n v="0"/>
    <m/>
    <n v="0"/>
    <m/>
    <n v="0"/>
    <n v="0"/>
    <e v="#DIV/0!"/>
    <n v="0"/>
    <m/>
    <n v="0"/>
    <n v="0"/>
    <m/>
  </r>
  <r>
    <n v="850"/>
    <m/>
    <x v="10"/>
    <x v="4"/>
    <m/>
    <m/>
    <x v="7"/>
    <x v="5"/>
    <x v="6"/>
    <x v="4"/>
    <m/>
    <m/>
    <x v="1"/>
    <m/>
    <m/>
    <n v="0"/>
    <m/>
    <n v="0"/>
    <n v="0"/>
    <n v="0"/>
    <n v="0"/>
    <m/>
    <n v="0"/>
    <m/>
    <n v="0"/>
    <n v="0"/>
    <e v="#DIV/0!"/>
    <n v="0"/>
    <m/>
    <n v="0"/>
    <n v="0"/>
    <m/>
  </r>
  <r>
    <n v="851"/>
    <m/>
    <x v="10"/>
    <x v="4"/>
    <m/>
    <m/>
    <x v="7"/>
    <x v="5"/>
    <x v="6"/>
    <x v="4"/>
    <m/>
    <m/>
    <x v="1"/>
    <m/>
    <m/>
    <n v="0"/>
    <m/>
    <n v="0"/>
    <n v="0"/>
    <n v="0"/>
    <n v="0"/>
    <m/>
    <n v="0"/>
    <m/>
    <n v="0"/>
    <n v="0"/>
    <e v="#DIV/0!"/>
    <n v="0"/>
    <m/>
    <n v="0"/>
    <n v="0"/>
    <m/>
  </r>
  <r>
    <n v="852"/>
    <m/>
    <x v="10"/>
    <x v="4"/>
    <m/>
    <m/>
    <x v="7"/>
    <x v="5"/>
    <x v="6"/>
    <x v="4"/>
    <m/>
    <m/>
    <x v="1"/>
    <m/>
    <m/>
    <n v="0"/>
    <m/>
    <n v="0"/>
    <n v="0"/>
    <n v="0"/>
    <n v="0"/>
    <m/>
    <n v="0"/>
    <m/>
    <n v="0"/>
    <n v="0"/>
    <e v="#DIV/0!"/>
    <n v="0"/>
    <m/>
    <n v="0"/>
    <n v="0"/>
    <m/>
  </r>
  <r>
    <n v="853"/>
    <m/>
    <x v="10"/>
    <x v="4"/>
    <m/>
    <m/>
    <x v="7"/>
    <x v="5"/>
    <x v="6"/>
    <x v="4"/>
    <m/>
    <m/>
    <x v="1"/>
    <m/>
    <m/>
    <n v="0"/>
    <m/>
    <n v="0"/>
    <n v="0"/>
    <n v="0"/>
    <n v="0"/>
    <m/>
    <n v="0"/>
    <m/>
    <n v="0"/>
    <n v="0"/>
    <e v="#DIV/0!"/>
    <n v="0"/>
    <m/>
    <n v="0"/>
    <n v="0"/>
    <m/>
  </r>
  <r>
    <n v="854"/>
    <m/>
    <x v="10"/>
    <x v="4"/>
    <m/>
    <m/>
    <x v="7"/>
    <x v="5"/>
    <x v="6"/>
    <x v="4"/>
    <m/>
    <m/>
    <x v="1"/>
    <m/>
    <m/>
    <n v="0"/>
    <m/>
    <n v="0"/>
    <n v="0"/>
    <n v="0"/>
    <n v="0"/>
    <m/>
    <n v="0"/>
    <m/>
    <n v="0"/>
    <n v="0"/>
    <e v="#DIV/0!"/>
    <n v="0"/>
    <m/>
    <n v="0"/>
    <n v="0"/>
    <m/>
  </r>
  <r>
    <n v="855"/>
    <m/>
    <x v="10"/>
    <x v="4"/>
    <m/>
    <m/>
    <x v="7"/>
    <x v="5"/>
    <x v="6"/>
    <x v="4"/>
    <m/>
    <m/>
    <x v="1"/>
    <m/>
    <m/>
    <n v="0"/>
    <m/>
    <n v="0"/>
    <n v="0"/>
    <n v="0"/>
    <n v="0"/>
    <m/>
    <n v="0"/>
    <m/>
    <n v="0"/>
    <n v="0"/>
    <e v="#DIV/0!"/>
    <n v="0"/>
    <m/>
    <n v="0"/>
    <n v="0"/>
    <m/>
  </r>
  <r>
    <n v="856"/>
    <m/>
    <x v="10"/>
    <x v="4"/>
    <m/>
    <m/>
    <x v="7"/>
    <x v="5"/>
    <x v="6"/>
    <x v="4"/>
    <m/>
    <m/>
    <x v="1"/>
    <m/>
    <m/>
    <n v="0"/>
    <m/>
    <n v="0"/>
    <n v="0"/>
    <n v="0"/>
    <n v="0"/>
    <m/>
    <n v="0"/>
    <m/>
    <n v="0"/>
    <n v="0"/>
    <e v="#DIV/0!"/>
    <n v="0"/>
    <m/>
    <n v="0"/>
    <n v="0"/>
    <m/>
  </r>
  <r>
    <n v="857"/>
    <m/>
    <x v="10"/>
    <x v="4"/>
    <m/>
    <m/>
    <x v="7"/>
    <x v="5"/>
    <x v="6"/>
    <x v="4"/>
    <m/>
    <m/>
    <x v="1"/>
    <m/>
    <m/>
    <n v="0"/>
    <m/>
    <n v="0"/>
    <n v="0"/>
    <n v="0"/>
    <n v="0"/>
    <m/>
    <n v="0"/>
    <m/>
    <n v="0"/>
    <n v="0"/>
    <e v="#DIV/0!"/>
    <n v="0"/>
    <m/>
    <n v="0"/>
    <n v="0"/>
    <m/>
  </r>
  <r>
    <n v="858"/>
    <m/>
    <x v="10"/>
    <x v="4"/>
    <m/>
    <m/>
    <x v="7"/>
    <x v="5"/>
    <x v="6"/>
    <x v="4"/>
    <m/>
    <m/>
    <x v="1"/>
    <m/>
    <m/>
    <n v="0"/>
    <m/>
    <n v="0"/>
    <n v="0"/>
    <n v="0"/>
    <n v="0"/>
    <m/>
    <n v="0"/>
    <m/>
    <n v="0"/>
    <n v="0"/>
    <e v="#DIV/0!"/>
    <n v="0"/>
    <m/>
    <n v="0"/>
    <n v="0"/>
    <m/>
  </r>
  <r>
    <n v="859"/>
    <m/>
    <x v="10"/>
    <x v="4"/>
    <m/>
    <m/>
    <x v="7"/>
    <x v="5"/>
    <x v="6"/>
    <x v="4"/>
    <m/>
    <m/>
    <x v="1"/>
    <m/>
    <m/>
    <n v="0"/>
    <m/>
    <n v="0"/>
    <n v="0"/>
    <n v="0"/>
    <n v="0"/>
    <m/>
    <n v="0"/>
    <m/>
    <n v="0"/>
    <n v="0"/>
    <e v="#DIV/0!"/>
    <n v="0"/>
    <m/>
    <n v="0"/>
    <n v="0"/>
    <m/>
  </r>
  <r>
    <n v="860"/>
    <m/>
    <x v="10"/>
    <x v="4"/>
    <m/>
    <m/>
    <x v="7"/>
    <x v="5"/>
    <x v="6"/>
    <x v="4"/>
    <m/>
    <m/>
    <x v="1"/>
    <m/>
    <m/>
    <n v="0"/>
    <m/>
    <n v="0"/>
    <n v="0"/>
    <n v="0"/>
    <n v="0"/>
    <m/>
    <n v="0"/>
    <m/>
    <n v="0"/>
    <n v="0"/>
    <e v="#DIV/0!"/>
    <n v="0"/>
    <m/>
    <n v="0"/>
    <n v="0"/>
    <m/>
  </r>
  <r>
    <n v="861"/>
    <m/>
    <x v="10"/>
    <x v="4"/>
    <m/>
    <m/>
    <x v="7"/>
    <x v="5"/>
    <x v="6"/>
    <x v="4"/>
    <m/>
    <m/>
    <x v="1"/>
    <m/>
    <m/>
    <n v="0"/>
    <m/>
    <n v="0"/>
    <n v="0"/>
    <n v="0"/>
    <n v="0"/>
    <m/>
    <n v="0"/>
    <m/>
    <n v="0"/>
    <n v="0"/>
    <e v="#DIV/0!"/>
    <n v="0"/>
    <m/>
    <n v="0"/>
    <n v="0"/>
    <m/>
  </r>
  <r>
    <n v="862"/>
    <m/>
    <x v="10"/>
    <x v="4"/>
    <m/>
    <m/>
    <x v="7"/>
    <x v="5"/>
    <x v="6"/>
    <x v="4"/>
    <m/>
    <m/>
    <x v="1"/>
    <m/>
    <m/>
    <n v="0"/>
    <m/>
    <n v="0"/>
    <n v="0"/>
    <n v="0"/>
    <n v="0"/>
    <m/>
    <n v="0"/>
    <m/>
    <n v="0"/>
    <n v="0"/>
    <e v="#DIV/0!"/>
    <n v="0"/>
    <m/>
    <n v="0"/>
    <n v="0"/>
    <m/>
  </r>
  <r>
    <n v="863"/>
    <m/>
    <x v="10"/>
    <x v="4"/>
    <m/>
    <m/>
    <x v="7"/>
    <x v="5"/>
    <x v="6"/>
    <x v="4"/>
    <m/>
    <m/>
    <x v="1"/>
    <m/>
    <m/>
    <n v="0"/>
    <m/>
    <n v="0"/>
    <n v="0"/>
    <n v="0"/>
    <n v="0"/>
    <m/>
    <n v="0"/>
    <m/>
    <n v="0"/>
    <n v="0"/>
    <e v="#DIV/0!"/>
    <n v="0"/>
    <m/>
    <n v="0"/>
    <n v="0"/>
    <m/>
  </r>
  <r>
    <n v="864"/>
    <m/>
    <x v="10"/>
    <x v="4"/>
    <m/>
    <m/>
    <x v="7"/>
    <x v="5"/>
    <x v="6"/>
    <x v="4"/>
    <m/>
    <m/>
    <x v="1"/>
    <m/>
    <m/>
    <n v="0"/>
    <m/>
    <n v="0"/>
    <n v="0"/>
    <n v="0"/>
    <n v="0"/>
    <m/>
    <n v="0"/>
    <m/>
    <n v="0"/>
    <n v="0"/>
    <e v="#DIV/0!"/>
    <n v="0"/>
    <m/>
    <n v="0"/>
    <n v="0"/>
    <m/>
  </r>
  <r>
    <n v="865"/>
    <m/>
    <x v="10"/>
    <x v="4"/>
    <m/>
    <m/>
    <x v="7"/>
    <x v="5"/>
    <x v="6"/>
    <x v="4"/>
    <m/>
    <m/>
    <x v="1"/>
    <m/>
    <m/>
    <n v="0"/>
    <m/>
    <n v="0"/>
    <n v="0"/>
    <n v="0"/>
    <n v="0"/>
    <m/>
    <n v="0"/>
    <m/>
    <n v="0"/>
    <n v="0"/>
    <e v="#DIV/0!"/>
    <n v="0"/>
    <m/>
    <n v="0"/>
    <n v="0"/>
    <m/>
  </r>
  <r>
    <n v="866"/>
    <m/>
    <x v="10"/>
    <x v="4"/>
    <m/>
    <m/>
    <x v="7"/>
    <x v="5"/>
    <x v="6"/>
    <x v="4"/>
    <m/>
    <m/>
    <x v="1"/>
    <m/>
    <m/>
    <n v="0"/>
    <m/>
    <n v="0"/>
    <n v="0"/>
    <n v="0"/>
    <n v="0"/>
    <m/>
    <n v="0"/>
    <m/>
    <n v="0"/>
    <n v="0"/>
    <e v="#DIV/0!"/>
    <n v="0"/>
    <m/>
    <n v="0"/>
    <n v="0"/>
    <m/>
  </r>
  <r>
    <n v="867"/>
    <m/>
    <x v="10"/>
    <x v="4"/>
    <m/>
    <m/>
    <x v="7"/>
    <x v="5"/>
    <x v="6"/>
    <x v="4"/>
    <m/>
    <m/>
    <x v="1"/>
    <m/>
    <m/>
    <n v="0"/>
    <m/>
    <n v="0"/>
    <n v="0"/>
    <n v="0"/>
    <n v="0"/>
    <m/>
    <n v="0"/>
    <m/>
    <n v="0"/>
    <n v="0"/>
    <e v="#DIV/0!"/>
    <n v="0"/>
    <m/>
    <n v="0"/>
    <n v="0"/>
    <m/>
  </r>
  <r>
    <n v="868"/>
    <m/>
    <x v="10"/>
    <x v="4"/>
    <m/>
    <m/>
    <x v="7"/>
    <x v="5"/>
    <x v="6"/>
    <x v="4"/>
    <m/>
    <m/>
    <x v="1"/>
    <m/>
    <m/>
    <n v="0"/>
    <m/>
    <n v="0"/>
    <n v="0"/>
    <n v="0"/>
    <n v="0"/>
    <m/>
    <n v="0"/>
    <m/>
    <n v="0"/>
    <n v="0"/>
    <e v="#DIV/0!"/>
    <n v="0"/>
    <m/>
    <n v="0"/>
    <n v="0"/>
    <m/>
  </r>
  <r>
    <n v="869"/>
    <m/>
    <x v="10"/>
    <x v="4"/>
    <m/>
    <m/>
    <x v="7"/>
    <x v="5"/>
    <x v="6"/>
    <x v="4"/>
    <m/>
    <m/>
    <x v="1"/>
    <m/>
    <m/>
    <n v="0"/>
    <m/>
    <n v="0"/>
    <n v="0"/>
    <n v="0"/>
    <n v="0"/>
    <m/>
    <n v="0"/>
    <m/>
    <n v="0"/>
    <n v="0"/>
    <e v="#DIV/0!"/>
    <n v="0"/>
    <m/>
    <n v="0"/>
    <n v="0"/>
    <m/>
  </r>
  <r>
    <n v="870"/>
    <m/>
    <x v="10"/>
    <x v="4"/>
    <m/>
    <m/>
    <x v="7"/>
    <x v="5"/>
    <x v="6"/>
    <x v="4"/>
    <m/>
    <m/>
    <x v="1"/>
    <m/>
    <m/>
    <n v="0"/>
    <m/>
    <n v="0"/>
    <n v="0"/>
    <n v="0"/>
    <n v="0"/>
    <m/>
    <n v="0"/>
    <m/>
    <n v="0"/>
    <n v="0"/>
    <e v="#DIV/0!"/>
    <n v="0"/>
    <m/>
    <n v="0"/>
    <n v="0"/>
    <m/>
  </r>
  <r>
    <n v="871"/>
    <m/>
    <x v="10"/>
    <x v="4"/>
    <m/>
    <m/>
    <x v="7"/>
    <x v="5"/>
    <x v="6"/>
    <x v="4"/>
    <m/>
    <m/>
    <x v="1"/>
    <m/>
    <m/>
    <n v="0"/>
    <m/>
    <n v="0"/>
    <n v="0"/>
    <n v="0"/>
    <n v="0"/>
    <m/>
    <n v="0"/>
    <m/>
    <n v="0"/>
    <n v="0"/>
    <e v="#DIV/0!"/>
    <n v="0"/>
    <m/>
    <n v="0"/>
    <n v="0"/>
    <m/>
  </r>
  <r>
    <n v="872"/>
    <m/>
    <x v="10"/>
    <x v="4"/>
    <m/>
    <m/>
    <x v="7"/>
    <x v="5"/>
    <x v="6"/>
    <x v="4"/>
    <m/>
    <m/>
    <x v="1"/>
    <m/>
    <m/>
    <n v="0"/>
    <m/>
    <n v="0"/>
    <n v="0"/>
    <n v="0"/>
    <n v="0"/>
    <m/>
    <n v="0"/>
    <m/>
    <n v="0"/>
    <n v="0"/>
    <e v="#DIV/0!"/>
    <n v="0"/>
    <m/>
    <n v="0"/>
    <n v="0"/>
    <m/>
  </r>
  <r>
    <n v="873"/>
    <m/>
    <x v="10"/>
    <x v="4"/>
    <m/>
    <m/>
    <x v="7"/>
    <x v="5"/>
    <x v="6"/>
    <x v="4"/>
    <m/>
    <m/>
    <x v="1"/>
    <m/>
    <m/>
    <n v="0"/>
    <m/>
    <n v="0"/>
    <n v="0"/>
    <n v="0"/>
    <n v="0"/>
    <m/>
    <n v="0"/>
    <m/>
    <n v="0"/>
    <n v="0"/>
    <e v="#DIV/0!"/>
    <n v="0"/>
    <m/>
    <n v="0"/>
    <n v="0"/>
    <m/>
  </r>
  <r>
    <n v="874"/>
    <m/>
    <x v="10"/>
    <x v="4"/>
    <m/>
    <m/>
    <x v="7"/>
    <x v="5"/>
    <x v="6"/>
    <x v="4"/>
    <m/>
    <m/>
    <x v="1"/>
    <m/>
    <m/>
    <n v="0"/>
    <m/>
    <n v="0"/>
    <n v="0"/>
    <n v="0"/>
    <n v="0"/>
    <m/>
    <n v="0"/>
    <m/>
    <n v="0"/>
    <n v="0"/>
    <e v="#DIV/0!"/>
    <n v="0"/>
    <m/>
    <n v="0"/>
    <n v="0"/>
    <m/>
  </r>
  <r>
    <n v="875"/>
    <m/>
    <x v="10"/>
    <x v="4"/>
    <m/>
    <m/>
    <x v="7"/>
    <x v="5"/>
    <x v="6"/>
    <x v="4"/>
    <m/>
    <m/>
    <x v="1"/>
    <m/>
    <m/>
    <n v="0"/>
    <m/>
    <n v="0"/>
    <n v="0"/>
    <n v="0"/>
    <n v="0"/>
    <m/>
    <n v="0"/>
    <m/>
    <n v="0"/>
    <n v="0"/>
    <e v="#DIV/0!"/>
    <n v="0"/>
    <m/>
    <n v="0"/>
    <n v="0"/>
    <m/>
  </r>
  <r>
    <n v="876"/>
    <m/>
    <x v="10"/>
    <x v="4"/>
    <m/>
    <m/>
    <x v="7"/>
    <x v="5"/>
    <x v="6"/>
    <x v="4"/>
    <m/>
    <m/>
    <x v="1"/>
    <m/>
    <m/>
    <n v="0"/>
    <m/>
    <n v="0"/>
    <n v="0"/>
    <n v="0"/>
    <n v="0"/>
    <m/>
    <n v="0"/>
    <m/>
    <n v="0"/>
    <n v="0"/>
    <e v="#DIV/0!"/>
    <n v="0"/>
    <m/>
    <n v="0"/>
    <n v="0"/>
    <m/>
  </r>
  <r>
    <n v="877"/>
    <m/>
    <x v="10"/>
    <x v="4"/>
    <m/>
    <m/>
    <x v="7"/>
    <x v="5"/>
    <x v="6"/>
    <x v="4"/>
    <m/>
    <m/>
    <x v="1"/>
    <m/>
    <m/>
    <n v="0"/>
    <m/>
    <n v="0"/>
    <n v="0"/>
    <n v="0"/>
    <n v="0"/>
    <m/>
    <n v="0"/>
    <m/>
    <n v="0"/>
    <n v="0"/>
    <e v="#DIV/0!"/>
    <n v="0"/>
    <m/>
    <n v="0"/>
    <n v="0"/>
    <m/>
  </r>
  <r>
    <n v="878"/>
    <m/>
    <x v="10"/>
    <x v="4"/>
    <m/>
    <m/>
    <x v="7"/>
    <x v="5"/>
    <x v="6"/>
    <x v="4"/>
    <m/>
    <m/>
    <x v="1"/>
    <m/>
    <m/>
    <n v="0"/>
    <m/>
    <n v="0"/>
    <n v="0"/>
    <n v="0"/>
    <n v="0"/>
    <m/>
    <n v="0"/>
    <m/>
    <n v="0"/>
    <n v="0"/>
    <e v="#DIV/0!"/>
    <n v="0"/>
    <m/>
    <n v="0"/>
    <n v="0"/>
    <m/>
  </r>
  <r>
    <n v="879"/>
    <m/>
    <x v="10"/>
    <x v="4"/>
    <m/>
    <m/>
    <x v="7"/>
    <x v="5"/>
    <x v="6"/>
    <x v="4"/>
    <m/>
    <m/>
    <x v="1"/>
    <m/>
    <m/>
    <n v="0"/>
    <m/>
    <n v="0"/>
    <n v="0"/>
    <n v="0"/>
    <n v="0"/>
    <m/>
    <n v="0"/>
    <m/>
    <n v="0"/>
    <n v="0"/>
    <e v="#DIV/0!"/>
    <n v="0"/>
    <m/>
    <n v="0"/>
    <n v="0"/>
    <m/>
  </r>
  <r>
    <n v="880"/>
    <m/>
    <x v="10"/>
    <x v="4"/>
    <m/>
    <m/>
    <x v="7"/>
    <x v="5"/>
    <x v="6"/>
    <x v="4"/>
    <m/>
    <m/>
    <x v="1"/>
    <m/>
    <m/>
    <n v="0"/>
    <m/>
    <n v="0"/>
    <n v="0"/>
    <n v="0"/>
    <n v="0"/>
    <m/>
    <n v="0"/>
    <m/>
    <n v="0"/>
    <n v="0"/>
    <e v="#DIV/0!"/>
    <n v="0"/>
    <m/>
    <n v="0"/>
    <n v="0"/>
    <m/>
  </r>
  <r>
    <n v="881"/>
    <m/>
    <x v="10"/>
    <x v="4"/>
    <m/>
    <m/>
    <x v="7"/>
    <x v="5"/>
    <x v="6"/>
    <x v="4"/>
    <m/>
    <m/>
    <x v="1"/>
    <m/>
    <m/>
    <n v="0"/>
    <m/>
    <n v="0"/>
    <n v="0"/>
    <n v="0"/>
    <n v="0"/>
    <m/>
    <n v="0"/>
    <m/>
    <n v="0"/>
    <n v="0"/>
    <e v="#DIV/0!"/>
    <n v="0"/>
    <m/>
    <n v="0"/>
    <n v="0"/>
    <m/>
  </r>
  <r>
    <n v="882"/>
    <m/>
    <x v="10"/>
    <x v="4"/>
    <m/>
    <m/>
    <x v="7"/>
    <x v="5"/>
    <x v="6"/>
    <x v="4"/>
    <m/>
    <m/>
    <x v="1"/>
    <m/>
    <m/>
    <n v="0"/>
    <m/>
    <n v="0"/>
    <n v="0"/>
    <n v="0"/>
    <n v="0"/>
    <m/>
    <n v="0"/>
    <m/>
    <n v="0"/>
    <n v="0"/>
    <e v="#DIV/0!"/>
    <n v="0"/>
    <m/>
    <n v="0"/>
    <n v="0"/>
    <m/>
  </r>
  <r>
    <n v="883"/>
    <m/>
    <x v="10"/>
    <x v="4"/>
    <m/>
    <m/>
    <x v="7"/>
    <x v="5"/>
    <x v="6"/>
    <x v="4"/>
    <m/>
    <m/>
    <x v="1"/>
    <m/>
    <m/>
    <n v="0"/>
    <m/>
    <n v="0"/>
    <n v="0"/>
    <n v="0"/>
    <n v="0"/>
    <m/>
    <n v="0"/>
    <m/>
    <n v="0"/>
    <n v="0"/>
    <e v="#DIV/0!"/>
    <n v="0"/>
    <m/>
    <n v="0"/>
    <n v="0"/>
    <m/>
  </r>
  <r>
    <n v="884"/>
    <m/>
    <x v="10"/>
    <x v="4"/>
    <m/>
    <m/>
    <x v="7"/>
    <x v="5"/>
    <x v="6"/>
    <x v="4"/>
    <m/>
    <m/>
    <x v="1"/>
    <m/>
    <m/>
    <n v="0"/>
    <m/>
    <n v="0"/>
    <n v="0"/>
    <n v="0"/>
    <n v="0"/>
    <m/>
    <n v="0"/>
    <m/>
    <n v="0"/>
    <n v="0"/>
    <e v="#DIV/0!"/>
    <n v="0"/>
    <m/>
    <n v="0"/>
    <n v="0"/>
    <m/>
  </r>
  <r>
    <n v="885"/>
    <m/>
    <x v="10"/>
    <x v="4"/>
    <m/>
    <m/>
    <x v="7"/>
    <x v="5"/>
    <x v="6"/>
    <x v="4"/>
    <m/>
    <m/>
    <x v="1"/>
    <m/>
    <m/>
    <n v="0"/>
    <m/>
    <n v="0"/>
    <n v="0"/>
    <n v="0"/>
    <n v="0"/>
    <m/>
    <n v="0"/>
    <m/>
    <n v="0"/>
    <n v="0"/>
    <e v="#DIV/0!"/>
    <n v="0"/>
    <m/>
    <n v="0"/>
    <n v="0"/>
    <m/>
  </r>
  <r>
    <n v="886"/>
    <m/>
    <x v="10"/>
    <x v="4"/>
    <m/>
    <m/>
    <x v="7"/>
    <x v="5"/>
    <x v="6"/>
    <x v="4"/>
    <m/>
    <m/>
    <x v="1"/>
    <m/>
    <m/>
    <n v="0"/>
    <m/>
    <n v="0"/>
    <n v="0"/>
    <n v="0"/>
    <n v="0"/>
    <m/>
    <n v="0"/>
    <m/>
    <n v="0"/>
    <n v="0"/>
    <e v="#DIV/0!"/>
    <n v="0"/>
    <m/>
    <n v="0"/>
    <n v="0"/>
    <m/>
  </r>
  <r>
    <n v="887"/>
    <m/>
    <x v="10"/>
    <x v="4"/>
    <m/>
    <m/>
    <x v="7"/>
    <x v="5"/>
    <x v="6"/>
    <x v="4"/>
    <m/>
    <m/>
    <x v="1"/>
    <m/>
    <m/>
    <n v="0"/>
    <m/>
    <n v="0"/>
    <n v="0"/>
    <n v="0"/>
    <n v="0"/>
    <m/>
    <n v="0"/>
    <m/>
    <n v="0"/>
    <n v="0"/>
    <e v="#DIV/0!"/>
    <n v="0"/>
    <m/>
    <n v="0"/>
    <n v="0"/>
    <m/>
  </r>
  <r>
    <n v="888"/>
    <m/>
    <x v="10"/>
    <x v="4"/>
    <m/>
    <m/>
    <x v="7"/>
    <x v="5"/>
    <x v="6"/>
    <x v="4"/>
    <m/>
    <m/>
    <x v="1"/>
    <m/>
    <m/>
    <n v="0"/>
    <m/>
    <n v="0"/>
    <n v="0"/>
    <n v="0"/>
    <n v="0"/>
    <m/>
    <n v="0"/>
    <m/>
    <n v="0"/>
    <n v="0"/>
    <e v="#DIV/0!"/>
    <n v="0"/>
    <m/>
    <n v="0"/>
    <n v="0"/>
    <m/>
  </r>
  <r>
    <n v="889"/>
    <m/>
    <x v="10"/>
    <x v="4"/>
    <m/>
    <m/>
    <x v="7"/>
    <x v="5"/>
    <x v="6"/>
    <x v="4"/>
    <m/>
    <m/>
    <x v="1"/>
    <m/>
    <m/>
    <n v="0"/>
    <m/>
    <n v="0"/>
    <n v="0"/>
    <n v="0"/>
    <n v="0"/>
    <m/>
    <n v="0"/>
    <m/>
    <n v="0"/>
    <n v="0"/>
    <e v="#DIV/0!"/>
    <n v="0"/>
    <m/>
    <n v="0"/>
    <n v="0"/>
    <m/>
  </r>
  <r>
    <n v="890"/>
    <m/>
    <x v="10"/>
    <x v="4"/>
    <m/>
    <m/>
    <x v="7"/>
    <x v="5"/>
    <x v="6"/>
    <x v="4"/>
    <m/>
    <m/>
    <x v="1"/>
    <m/>
    <m/>
    <n v="0"/>
    <m/>
    <n v="0"/>
    <n v="0"/>
    <n v="0"/>
    <n v="0"/>
    <m/>
    <n v="0"/>
    <m/>
    <n v="0"/>
    <n v="0"/>
    <e v="#DIV/0!"/>
    <n v="0"/>
    <m/>
    <n v="0"/>
    <n v="0"/>
    <m/>
  </r>
  <r>
    <n v="891"/>
    <m/>
    <x v="10"/>
    <x v="4"/>
    <m/>
    <m/>
    <x v="7"/>
    <x v="5"/>
    <x v="6"/>
    <x v="4"/>
    <m/>
    <m/>
    <x v="1"/>
    <m/>
    <m/>
    <n v="0"/>
    <m/>
    <n v="0"/>
    <n v="0"/>
    <n v="0"/>
    <n v="0"/>
    <m/>
    <n v="0"/>
    <m/>
    <n v="0"/>
    <n v="0"/>
    <e v="#DIV/0!"/>
    <n v="0"/>
    <m/>
    <n v="0"/>
    <n v="0"/>
    <m/>
  </r>
  <r>
    <n v="892"/>
    <m/>
    <x v="10"/>
    <x v="4"/>
    <m/>
    <m/>
    <x v="7"/>
    <x v="5"/>
    <x v="6"/>
    <x v="4"/>
    <m/>
    <m/>
    <x v="1"/>
    <m/>
    <m/>
    <n v="0"/>
    <m/>
    <n v="0"/>
    <n v="0"/>
    <n v="0"/>
    <n v="0"/>
    <m/>
    <n v="0"/>
    <m/>
    <n v="0"/>
    <n v="0"/>
    <e v="#DIV/0!"/>
    <n v="0"/>
    <m/>
    <n v="0"/>
    <n v="0"/>
    <m/>
  </r>
  <r>
    <n v="893"/>
    <m/>
    <x v="10"/>
    <x v="4"/>
    <m/>
    <m/>
    <x v="7"/>
    <x v="5"/>
    <x v="6"/>
    <x v="4"/>
    <m/>
    <m/>
    <x v="1"/>
    <m/>
    <m/>
    <n v="0"/>
    <m/>
    <n v="0"/>
    <n v="0"/>
    <n v="0"/>
    <n v="0"/>
    <m/>
    <n v="0"/>
    <m/>
    <n v="0"/>
    <n v="0"/>
    <e v="#DIV/0!"/>
    <n v="0"/>
    <m/>
    <n v="0"/>
    <n v="0"/>
    <m/>
  </r>
  <r>
    <n v="894"/>
    <m/>
    <x v="10"/>
    <x v="4"/>
    <m/>
    <m/>
    <x v="7"/>
    <x v="5"/>
    <x v="6"/>
    <x v="4"/>
    <m/>
    <m/>
    <x v="1"/>
    <m/>
    <m/>
    <n v="0"/>
    <m/>
    <n v="0"/>
    <n v="0"/>
    <n v="0"/>
    <n v="0"/>
    <m/>
    <n v="0"/>
    <m/>
    <n v="0"/>
    <n v="0"/>
    <e v="#DIV/0!"/>
    <n v="0"/>
    <m/>
    <n v="0"/>
    <n v="0"/>
    <m/>
  </r>
  <r>
    <n v="895"/>
    <m/>
    <x v="10"/>
    <x v="4"/>
    <m/>
    <m/>
    <x v="7"/>
    <x v="5"/>
    <x v="6"/>
    <x v="4"/>
    <m/>
    <m/>
    <x v="1"/>
    <m/>
    <m/>
    <n v="0"/>
    <m/>
    <n v="0"/>
    <n v="0"/>
    <n v="0"/>
    <n v="0"/>
    <m/>
    <n v="0"/>
    <m/>
    <n v="0"/>
    <n v="0"/>
    <e v="#DIV/0!"/>
    <n v="0"/>
    <m/>
    <n v="0"/>
    <n v="0"/>
    <m/>
  </r>
  <r>
    <n v="896"/>
    <m/>
    <x v="10"/>
    <x v="4"/>
    <m/>
    <m/>
    <x v="7"/>
    <x v="5"/>
    <x v="6"/>
    <x v="4"/>
    <m/>
    <m/>
    <x v="1"/>
    <m/>
    <m/>
    <n v="0"/>
    <m/>
    <n v="0"/>
    <n v="0"/>
    <n v="0"/>
    <n v="0"/>
    <m/>
    <n v="0"/>
    <m/>
    <n v="0"/>
    <n v="0"/>
    <e v="#DIV/0!"/>
    <n v="0"/>
    <m/>
    <n v="0"/>
    <n v="0"/>
    <m/>
  </r>
  <r>
    <n v="897"/>
    <m/>
    <x v="10"/>
    <x v="4"/>
    <m/>
    <m/>
    <x v="7"/>
    <x v="5"/>
    <x v="6"/>
    <x v="4"/>
    <m/>
    <m/>
    <x v="1"/>
    <m/>
    <m/>
    <n v="0"/>
    <m/>
    <n v="0"/>
    <n v="0"/>
    <n v="0"/>
    <n v="0"/>
    <m/>
    <n v="0"/>
    <m/>
    <n v="0"/>
    <n v="0"/>
    <e v="#DIV/0!"/>
    <n v="0"/>
    <m/>
    <n v="0"/>
    <n v="0"/>
    <m/>
  </r>
  <r>
    <n v="898"/>
    <m/>
    <x v="10"/>
    <x v="4"/>
    <m/>
    <m/>
    <x v="7"/>
    <x v="5"/>
    <x v="6"/>
    <x v="4"/>
    <m/>
    <m/>
    <x v="1"/>
    <m/>
    <m/>
    <n v="0"/>
    <m/>
    <n v="0"/>
    <n v="0"/>
    <n v="0"/>
    <n v="0"/>
    <m/>
    <n v="0"/>
    <m/>
    <n v="0"/>
    <n v="0"/>
    <e v="#DIV/0!"/>
    <n v="0"/>
    <m/>
    <n v="0"/>
    <n v="0"/>
    <m/>
  </r>
  <r>
    <n v="899"/>
    <m/>
    <x v="10"/>
    <x v="4"/>
    <m/>
    <m/>
    <x v="7"/>
    <x v="5"/>
    <x v="6"/>
    <x v="4"/>
    <m/>
    <m/>
    <x v="1"/>
    <m/>
    <m/>
    <n v="0"/>
    <m/>
    <n v="0"/>
    <n v="0"/>
    <n v="0"/>
    <n v="0"/>
    <m/>
    <n v="0"/>
    <m/>
    <n v="0"/>
    <n v="0"/>
    <e v="#DIV/0!"/>
    <n v="0"/>
    <m/>
    <n v="0"/>
    <n v="0"/>
    <m/>
  </r>
  <r>
    <n v="900"/>
    <m/>
    <x v="10"/>
    <x v="4"/>
    <m/>
    <m/>
    <x v="7"/>
    <x v="5"/>
    <x v="6"/>
    <x v="4"/>
    <m/>
    <m/>
    <x v="1"/>
    <m/>
    <m/>
    <n v="0"/>
    <m/>
    <n v="0"/>
    <n v="0"/>
    <n v="0"/>
    <n v="0"/>
    <m/>
    <n v="0"/>
    <m/>
    <n v="0"/>
    <n v="0"/>
    <e v="#DIV/0!"/>
    <n v="0"/>
    <m/>
    <n v="0"/>
    <n v="0"/>
    <m/>
  </r>
  <r>
    <n v="901"/>
    <m/>
    <x v="10"/>
    <x v="4"/>
    <m/>
    <m/>
    <x v="7"/>
    <x v="5"/>
    <x v="6"/>
    <x v="4"/>
    <m/>
    <m/>
    <x v="1"/>
    <m/>
    <m/>
    <n v="0"/>
    <m/>
    <n v="0"/>
    <n v="0"/>
    <n v="0"/>
    <n v="0"/>
    <m/>
    <n v="0"/>
    <m/>
    <n v="0"/>
    <n v="0"/>
    <e v="#DIV/0!"/>
    <n v="0"/>
    <m/>
    <n v="0"/>
    <n v="0"/>
    <m/>
  </r>
  <r>
    <n v="902"/>
    <m/>
    <x v="10"/>
    <x v="4"/>
    <m/>
    <m/>
    <x v="7"/>
    <x v="5"/>
    <x v="6"/>
    <x v="4"/>
    <m/>
    <m/>
    <x v="1"/>
    <m/>
    <m/>
    <n v="0"/>
    <m/>
    <n v="0"/>
    <n v="0"/>
    <n v="0"/>
    <n v="0"/>
    <m/>
    <n v="0"/>
    <m/>
    <n v="0"/>
    <n v="0"/>
    <e v="#DIV/0!"/>
    <n v="0"/>
    <m/>
    <n v="0"/>
    <n v="0"/>
    <m/>
  </r>
  <r>
    <n v="903"/>
    <m/>
    <x v="10"/>
    <x v="4"/>
    <m/>
    <m/>
    <x v="7"/>
    <x v="5"/>
    <x v="6"/>
    <x v="4"/>
    <m/>
    <m/>
    <x v="1"/>
    <m/>
    <m/>
    <n v="0"/>
    <m/>
    <n v="0"/>
    <n v="0"/>
    <n v="0"/>
    <n v="0"/>
    <m/>
    <n v="0"/>
    <m/>
    <n v="0"/>
    <n v="0"/>
    <e v="#DIV/0!"/>
    <n v="0"/>
    <m/>
    <n v="0"/>
    <n v="0"/>
    <m/>
  </r>
  <r>
    <n v="904"/>
    <m/>
    <x v="10"/>
    <x v="4"/>
    <m/>
    <m/>
    <x v="7"/>
    <x v="5"/>
    <x v="6"/>
    <x v="4"/>
    <m/>
    <m/>
    <x v="1"/>
    <m/>
    <m/>
    <n v="0"/>
    <m/>
    <n v="0"/>
    <n v="0"/>
    <n v="0"/>
    <n v="0"/>
    <m/>
    <n v="0"/>
    <m/>
    <n v="0"/>
    <n v="0"/>
    <e v="#DIV/0!"/>
    <n v="0"/>
    <m/>
    <n v="0"/>
    <n v="0"/>
    <m/>
  </r>
  <r>
    <n v="905"/>
    <m/>
    <x v="10"/>
    <x v="4"/>
    <m/>
    <m/>
    <x v="7"/>
    <x v="5"/>
    <x v="6"/>
    <x v="4"/>
    <m/>
    <m/>
    <x v="1"/>
    <m/>
    <m/>
    <n v="0"/>
    <m/>
    <n v="0"/>
    <n v="0"/>
    <n v="0"/>
    <n v="0"/>
    <m/>
    <n v="0"/>
    <m/>
    <n v="0"/>
    <n v="0"/>
    <e v="#DIV/0!"/>
    <n v="0"/>
    <m/>
    <n v="0"/>
    <n v="0"/>
    <m/>
  </r>
  <r>
    <n v="906"/>
    <m/>
    <x v="10"/>
    <x v="4"/>
    <m/>
    <m/>
    <x v="7"/>
    <x v="5"/>
    <x v="6"/>
    <x v="4"/>
    <m/>
    <m/>
    <x v="1"/>
    <m/>
    <m/>
    <n v="0"/>
    <m/>
    <n v="0"/>
    <n v="0"/>
    <n v="0"/>
    <n v="0"/>
    <m/>
    <n v="0"/>
    <m/>
    <n v="0"/>
    <n v="0"/>
    <e v="#DIV/0!"/>
    <n v="0"/>
    <m/>
    <n v="0"/>
    <n v="0"/>
    <m/>
  </r>
  <r>
    <n v="907"/>
    <m/>
    <x v="10"/>
    <x v="4"/>
    <m/>
    <m/>
    <x v="7"/>
    <x v="5"/>
    <x v="6"/>
    <x v="4"/>
    <m/>
    <m/>
    <x v="1"/>
    <m/>
    <m/>
    <n v="0"/>
    <m/>
    <n v="0"/>
    <n v="0"/>
    <n v="0"/>
    <n v="0"/>
    <m/>
    <n v="0"/>
    <m/>
    <n v="0"/>
    <n v="0"/>
    <e v="#DIV/0!"/>
    <n v="0"/>
    <m/>
    <n v="0"/>
    <n v="0"/>
    <m/>
  </r>
  <r>
    <n v="908"/>
    <m/>
    <x v="10"/>
    <x v="4"/>
    <m/>
    <m/>
    <x v="7"/>
    <x v="5"/>
    <x v="6"/>
    <x v="4"/>
    <m/>
    <m/>
    <x v="1"/>
    <m/>
    <m/>
    <n v="0"/>
    <m/>
    <n v="0"/>
    <n v="0"/>
    <n v="0"/>
    <n v="0"/>
    <m/>
    <n v="0"/>
    <m/>
    <n v="0"/>
    <n v="0"/>
    <e v="#DIV/0!"/>
    <n v="0"/>
    <m/>
    <n v="0"/>
    <n v="0"/>
    <m/>
  </r>
  <r>
    <n v="909"/>
    <m/>
    <x v="10"/>
    <x v="4"/>
    <m/>
    <m/>
    <x v="7"/>
    <x v="5"/>
    <x v="6"/>
    <x v="4"/>
    <m/>
    <m/>
    <x v="1"/>
    <m/>
    <m/>
    <n v="0"/>
    <m/>
    <n v="0"/>
    <n v="0"/>
    <n v="0"/>
    <n v="0"/>
    <m/>
    <n v="0"/>
    <m/>
    <n v="0"/>
    <n v="0"/>
    <e v="#DIV/0!"/>
    <n v="0"/>
    <m/>
    <n v="0"/>
    <n v="0"/>
    <m/>
  </r>
  <r>
    <n v="910"/>
    <m/>
    <x v="10"/>
    <x v="4"/>
    <m/>
    <m/>
    <x v="7"/>
    <x v="5"/>
    <x v="6"/>
    <x v="4"/>
    <m/>
    <m/>
    <x v="1"/>
    <m/>
    <m/>
    <n v="0"/>
    <m/>
    <n v="0"/>
    <n v="0"/>
    <n v="0"/>
    <n v="0"/>
    <m/>
    <n v="0"/>
    <m/>
    <n v="0"/>
    <n v="0"/>
    <e v="#DIV/0!"/>
    <n v="0"/>
    <m/>
    <n v="0"/>
    <n v="0"/>
    <m/>
  </r>
  <r>
    <n v="911"/>
    <m/>
    <x v="10"/>
    <x v="4"/>
    <m/>
    <m/>
    <x v="7"/>
    <x v="5"/>
    <x v="6"/>
    <x v="4"/>
    <m/>
    <m/>
    <x v="1"/>
    <m/>
    <m/>
    <n v="0"/>
    <m/>
    <n v="0"/>
    <n v="0"/>
    <n v="0"/>
    <n v="0"/>
    <m/>
    <n v="0"/>
    <m/>
    <n v="0"/>
    <n v="0"/>
    <e v="#DIV/0!"/>
    <n v="0"/>
    <m/>
    <n v="0"/>
    <n v="0"/>
    <m/>
  </r>
  <r>
    <n v="912"/>
    <m/>
    <x v="10"/>
    <x v="4"/>
    <m/>
    <m/>
    <x v="7"/>
    <x v="5"/>
    <x v="6"/>
    <x v="4"/>
    <m/>
    <m/>
    <x v="1"/>
    <m/>
    <m/>
    <n v="0"/>
    <m/>
    <n v="0"/>
    <n v="0"/>
    <n v="0"/>
    <n v="0"/>
    <m/>
    <n v="0"/>
    <m/>
    <n v="0"/>
    <n v="0"/>
    <e v="#DIV/0!"/>
    <n v="0"/>
    <m/>
    <n v="0"/>
    <n v="0"/>
    <m/>
  </r>
  <r>
    <n v="913"/>
    <m/>
    <x v="10"/>
    <x v="4"/>
    <m/>
    <m/>
    <x v="7"/>
    <x v="5"/>
    <x v="6"/>
    <x v="4"/>
    <m/>
    <m/>
    <x v="1"/>
    <m/>
    <m/>
    <n v="0"/>
    <m/>
    <n v="0"/>
    <n v="0"/>
    <n v="0"/>
    <n v="0"/>
    <m/>
    <n v="0"/>
    <m/>
    <n v="0"/>
    <n v="0"/>
    <e v="#DIV/0!"/>
    <n v="0"/>
    <m/>
    <n v="0"/>
    <n v="0"/>
    <m/>
  </r>
  <r>
    <n v="914"/>
    <m/>
    <x v="10"/>
    <x v="4"/>
    <m/>
    <m/>
    <x v="7"/>
    <x v="5"/>
    <x v="6"/>
    <x v="4"/>
    <m/>
    <m/>
    <x v="1"/>
    <m/>
    <m/>
    <n v="0"/>
    <m/>
    <n v="0"/>
    <n v="0"/>
    <n v="0"/>
    <n v="0"/>
    <m/>
    <n v="0"/>
    <m/>
    <n v="0"/>
    <n v="0"/>
    <e v="#DIV/0!"/>
    <n v="0"/>
    <m/>
    <n v="0"/>
    <n v="0"/>
    <m/>
  </r>
  <r>
    <n v="915"/>
    <m/>
    <x v="10"/>
    <x v="4"/>
    <m/>
    <m/>
    <x v="7"/>
    <x v="5"/>
    <x v="6"/>
    <x v="4"/>
    <m/>
    <m/>
    <x v="1"/>
    <m/>
    <m/>
    <n v="0"/>
    <m/>
    <n v="0"/>
    <n v="0"/>
    <n v="0"/>
    <n v="0"/>
    <m/>
    <n v="0"/>
    <m/>
    <n v="0"/>
    <n v="0"/>
    <e v="#DIV/0!"/>
    <n v="0"/>
    <m/>
    <n v="0"/>
    <n v="0"/>
    <m/>
  </r>
  <r>
    <n v="916"/>
    <m/>
    <x v="10"/>
    <x v="4"/>
    <m/>
    <m/>
    <x v="7"/>
    <x v="5"/>
    <x v="6"/>
    <x v="4"/>
    <m/>
    <m/>
    <x v="1"/>
    <m/>
    <m/>
    <n v="0"/>
    <m/>
    <n v="0"/>
    <n v="0"/>
    <n v="0"/>
    <n v="0"/>
    <m/>
    <n v="0"/>
    <m/>
    <n v="0"/>
    <n v="0"/>
    <e v="#DIV/0!"/>
    <n v="0"/>
    <m/>
    <n v="0"/>
    <n v="0"/>
    <m/>
  </r>
  <r>
    <n v="917"/>
    <m/>
    <x v="10"/>
    <x v="4"/>
    <m/>
    <m/>
    <x v="7"/>
    <x v="5"/>
    <x v="6"/>
    <x v="4"/>
    <m/>
    <m/>
    <x v="1"/>
    <m/>
    <m/>
    <n v="0"/>
    <m/>
    <n v="0"/>
    <n v="0"/>
    <n v="0"/>
    <n v="0"/>
    <m/>
    <n v="0"/>
    <m/>
    <n v="0"/>
    <n v="0"/>
    <e v="#DIV/0!"/>
    <n v="0"/>
    <m/>
    <n v="0"/>
    <n v="0"/>
    <m/>
  </r>
  <r>
    <n v="918"/>
    <m/>
    <x v="10"/>
    <x v="4"/>
    <m/>
    <m/>
    <x v="7"/>
    <x v="5"/>
    <x v="6"/>
    <x v="4"/>
    <m/>
    <m/>
    <x v="1"/>
    <m/>
    <m/>
    <n v="0"/>
    <m/>
    <n v="0"/>
    <n v="0"/>
    <n v="0"/>
    <n v="0"/>
    <m/>
    <n v="0"/>
    <m/>
    <n v="0"/>
    <n v="0"/>
    <e v="#DIV/0!"/>
    <n v="0"/>
    <m/>
    <n v="0"/>
    <n v="0"/>
    <m/>
  </r>
  <r>
    <n v="919"/>
    <m/>
    <x v="10"/>
    <x v="4"/>
    <m/>
    <m/>
    <x v="7"/>
    <x v="5"/>
    <x v="6"/>
    <x v="4"/>
    <m/>
    <m/>
    <x v="1"/>
    <m/>
    <m/>
    <n v="0"/>
    <m/>
    <n v="0"/>
    <n v="0"/>
    <n v="0"/>
    <n v="0"/>
    <m/>
    <n v="0"/>
    <m/>
    <n v="0"/>
    <n v="0"/>
    <e v="#DIV/0!"/>
    <n v="0"/>
    <m/>
    <n v="0"/>
    <n v="0"/>
    <m/>
  </r>
  <r>
    <n v="920"/>
    <m/>
    <x v="10"/>
    <x v="4"/>
    <m/>
    <m/>
    <x v="7"/>
    <x v="5"/>
    <x v="6"/>
    <x v="4"/>
    <m/>
    <m/>
    <x v="1"/>
    <m/>
    <m/>
    <n v="0"/>
    <m/>
    <n v="0"/>
    <n v="0"/>
    <n v="0"/>
    <n v="0"/>
    <m/>
    <n v="0"/>
    <m/>
    <n v="0"/>
    <n v="0"/>
    <e v="#DIV/0!"/>
    <n v="0"/>
    <m/>
    <n v="0"/>
    <n v="0"/>
    <m/>
  </r>
  <r>
    <n v="921"/>
    <m/>
    <x v="10"/>
    <x v="4"/>
    <m/>
    <m/>
    <x v="7"/>
    <x v="5"/>
    <x v="6"/>
    <x v="4"/>
    <m/>
    <m/>
    <x v="1"/>
    <m/>
    <m/>
    <n v="0"/>
    <m/>
    <n v="0"/>
    <n v="0"/>
    <n v="0"/>
    <n v="0"/>
    <m/>
    <n v="0"/>
    <m/>
    <n v="0"/>
    <n v="0"/>
    <e v="#DIV/0!"/>
    <n v="0"/>
    <m/>
    <n v="0"/>
    <n v="0"/>
    <m/>
  </r>
  <r>
    <n v="922"/>
    <m/>
    <x v="10"/>
    <x v="4"/>
    <m/>
    <m/>
    <x v="7"/>
    <x v="5"/>
    <x v="6"/>
    <x v="4"/>
    <m/>
    <m/>
    <x v="1"/>
    <m/>
    <m/>
    <n v="0"/>
    <m/>
    <n v="0"/>
    <n v="0"/>
    <n v="0"/>
    <n v="0"/>
    <m/>
    <n v="0"/>
    <m/>
    <n v="0"/>
    <n v="0"/>
    <e v="#DIV/0!"/>
    <n v="0"/>
    <m/>
    <n v="0"/>
    <n v="0"/>
    <m/>
  </r>
  <r>
    <n v="923"/>
    <m/>
    <x v="10"/>
    <x v="4"/>
    <m/>
    <m/>
    <x v="7"/>
    <x v="5"/>
    <x v="6"/>
    <x v="4"/>
    <m/>
    <m/>
    <x v="1"/>
    <m/>
    <m/>
    <n v="0"/>
    <m/>
    <n v="0"/>
    <n v="0"/>
    <n v="0"/>
    <n v="0"/>
    <m/>
    <n v="0"/>
    <m/>
    <n v="0"/>
    <n v="0"/>
    <e v="#DIV/0!"/>
    <n v="0"/>
    <m/>
    <n v="0"/>
    <n v="0"/>
    <m/>
  </r>
  <r>
    <n v="924"/>
    <m/>
    <x v="10"/>
    <x v="4"/>
    <m/>
    <m/>
    <x v="7"/>
    <x v="5"/>
    <x v="6"/>
    <x v="4"/>
    <m/>
    <m/>
    <x v="1"/>
    <m/>
    <m/>
    <n v="0"/>
    <m/>
    <n v="0"/>
    <n v="0"/>
    <n v="0"/>
    <n v="0"/>
    <m/>
    <n v="0"/>
    <m/>
    <n v="0"/>
    <n v="0"/>
    <e v="#DIV/0!"/>
    <n v="0"/>
    <m/>
    <n v="0"/>
    <n v="0"/>
    <m/>
  </r>
  <r>
    <n v="925"/>
    <m/>
    <x v="10"/>
    <x v="4"/>
    <m/>
    <m/>
    <x v="7"/>
    <x v="5"/>
    <x v="6"/>
    <x v="4"/>
    <m/>
    <m/>
    <x v="1"/>
    <m/>
    <m/>
    <n v="0"/>
    <m/>
    <n v="0"/>
    <n v="0"/>
    <n v="0"/>
    <n v="0"/>
    <m/>
    <n v="0"/>
    <m/>
    <n v="0"/>
    <n v="0"/>
    <e v="#DIV/0!"/>
    <n v="0"/>
    <m/>
    <n v="0"/>
    <n v="0"/>
    <m/>
  </r>
  <r>
    <n v="926"/>
    <m/>
    <x v="10"/>
    <x v="4"/>
    <m/>
    <m/>
    <x v="7"/>
    <x v="5"/>
    <x v="6"/>
    <x v="4"/>
    <m/>
    <m/>
    <x v="1"/>
    <m/>
    <m/>
    <n v="0"/>
    <m/>
    <n v="0"/>
    <n v="0"/>
    <n v="0"/>
    <n v="0"/>
    <m/>
    <n v="0"/>
    <m/>
    <n v="0"/>
    <n v="0"/>
    <e v="#DIV/0!"/>
    <n v="0"/>
    <m/>
    <n v="0"/>
    <n v="0"/>
    <m/>
  </r>
  <r>
    <n v="927"/>
    <m/>
    <x v="10"/>
    <x v="4"/>
    <m/>
    <m/>
    <x v="7"/>
    <x v="5"/>
    <x v="6"/>
    <x v="4"/>
    <m/>
    <m/>
    <x v="1"/>
    <m/>
    <m/>
    <n v="0"/>
    <m/>
    <n v="0"/>
    <n v="0"/>
    <n v="0"/>
    <n v="0"/>
    <m/>
    <n v="0"/>
    <m/>
    <n v="0"/>
    <n v="0"/>
    <e v="#DIV/0!"/>
    <n v="0"/>
    <m/>
    <n v="0"/>
    <n v="0"/>
    <m/>
  </r>
  <r>
    <n v="928"/>
    <m/>
    <x v="10"/>
    <x v="4"/>
    <m/>
    <m/>
    <x v="7"/>
    <x v="5"/>
    <x v="6"/>
    <x v="4"/>
    <m/>
    <m/>
    <x v="1"/>
    <m/>
    <m/>
    <n v="0"/>
    <m/>
    <n v="0"/>
    <n v="0"/>
    <n v="0"/>
    <n v="0"/>
    <m/>
    <n v="0"/>
    <m/>
    <n v="0"/>
    <n v="0"/>
    <e v="#DIV/0!"/>
    <n v="0"/>
    <m/>
    <n v="0"/>
    <n v="0"/>
    <m/>
  </r>
  <r>
    <n v="929"/>
    <m/>
    <x v="10"/>
    <x v="4"/>
    <m/>
    <m/>
    <x v="7"/>
    <x v="5"/>
    <x v="6"/>
    <x v="4"/>
    <m/>
    <m/>
    <x v="1"/>
    <m/>
    <m/>
    <n v="0"/>
    <m/>
    <n v="0"/>
    <n v="0"/>
    <n v="0"/>
    <n v="0"/>
    <m/>
    <n v="0"/>
    <m/>
    <n v="0"/>
    <n v="0"/>
    <e v="#DIV/0!"/>
    <n v="0"/>
    <m/>
    <n v="0"/>
    <n v="0"/>
    <m/>
  </r>
  <r>
    <n v="930"/>
    <m/>
    <x v="10"/>
    <x v="4"/>
    <m/>
    <m/>
    <x v="7"/>
    <x v="5"/>
    <x v="6"/>
    <x v="4"/>
    <m/>
    <m/>
    <x v="1"/>
    <m/>
    <m/>
    <n v="0"/>
    <m/>
    <n v="0"/>
    <n v="0"/>
    <n v="0"/>
    <n v="0"/>
    <m/>
    <n v="0"/>
    <m/>
    <n v="0"/>
    <n v="0"/>
    <e v="#DIV/0!"/>
    <n v="0"/>
    <m/>
    <n v="0"/>
    <n v="0"/>
    <m/>
  </r>
  <r>
    <n v="931"/>
    <m/>
    <x v="10"/>
    <x v="4"/>
    <m/>
    <m/>
    <x v="7"/>
    <x v="5"/>
    <x v="6"/>
    <x v="4"/>
    <m/>
    <m/>
    <x v="1"/>
    <m/>
    <m/>
    <n v="0"/>
    <m/>
    <n v="0"/>
    <n v="0"/>
    <n v="0"/>
    <n v="0"/>
    <m/>
    <n v="0"/>
    <m/>
    <n v="0"/>
    <n v="0"/>
    <e v="#DIV/0!"/>
    <n v="0"/>
    <m/>
    <n v="0"/>
    <n v="0"/>
    <m/>
  </r>
  <r>
    <n v="932"/>
    <m/>
    <x v="10"/>
    <x v="4"/>
    <m/>
    <m/>
    <x v="7"/>
    <x v="5"/>
    <x v="6"/>
    <x v="4"/>
    <m/>
    <m/>
    <x v="1"/>
    <m/>
    <m/>
    <n v="0"/>
    <m/>
    <n v="0"/>
    <n v="0"/>
    <n v="0"/>
    <n v="0"/>
    <m/>
    <n v="0"/>
    <m/>
    <n v="0"/>
    <n v="0"/>
    <e v="#DIV/0!"/>
    <n v="0"/>
    <m/>
    <n v="0"/>
    <n v="0"/>
    <m/>
  </r>
  <r>
    <n v="933"/>
    <m/>
    <x v="10"/>
    <x v="4"/>
    <m/>
    <m/>
    <x v="7"/>
    <x v="5"/>
    <x v="6"/>
    <x v="4"/>
    <m/>
    <m/>
    <x v="1"/>
    <m/>
    <m/>
    <n v="0"/>
    <m/>
    <n v="0"/>
    <n v="0"/>
    <n v="0"/>
    <n v="0"/>
    <m/>
    <n v="0"/>
    <m/>
    <n v="0"/>
    <n v="0"/>
    <e v="#DIV/0!"/>
    <n v="0"/>
    <m/>
    <n v="0"/>
    <n v="0"/>
    <m/>
  </r>
  <r>
    <n v="934"/>
    <m/>
    <x v="10"/>
    <x v="4"/>
    <m/>
    <m/>
    <x v="7"/>
    <x v="5"/>
    <x v="6"/>
    <x v="4"/>
    <m/>
    <m/>
    <x v="1"/>
    <m/>
    <m/>
    <n v="0"/>
    <m/>
    <n v="0"/>
    <n v="0"/>
    <n v="0"/>
    <n v="0"/>
    <m/>
    <n v="0"/>
    <m/>
    <n v="0"/>
    <n v="0"/>
    <e v="#DIV/0!"/>
    <n v="0"/>
    <m/>
    <n v="0"/>
    <n v="0"/>
    <m/>
  </r>
  <r>
    <n v="935"/>
    <m/>
    <x v="10"/>
    <x v="4"/>
    <m/>
    <m/>
    <x v="7"/>
    <x v="5"/>
    <x v="6"/>
    <x v="4"/>
    <m/>
    <m/>
    <x v="1"/>
    <m/>
    <m/>
    <n v="0"/>
    <m/>
    <n v="0"/>
    <n v="0"/>
    <n v="0"/>
    <n v="0"/>
    <m/>
    <n v="0"/>
    <m/>
    <n v="0"/>
    <n v="0"/>
    <e v="#DIV/0!"/>
    <n v="0"/>
    <m/>
    <n v="0"/>
    <n v="0"/>
    <m/>
  </r>
  <r>
    <n v="936"/>
    <m/>
    <x v="10"/>
    <x v="4"/>
    <m/>
    <m/>
    <x v="7"/>
    <x v="5"/>
    <x v="6"/>
    <x v="4"/>
    <m/>
    <m/>
    <x v="1"/>
    <m/>
    <m/>
    <n v="0"/>
    <m/>
    <n v="0"/>
    <n v="0"/>
    <n v="0"/>
    <n v="0"/>
    <m/>
    <n v="0"/>
    <m/>
    <n v="0"/>
    <n v="0"/>
    <e v="#DIV/0!"/>
    <n v="0"/>
    <m/>
    <n v="0"/>
    <n v="0"/>
    <m/>
  </r>
  <r>
    <n v="937"/>
    <m/>
    <x v="10"/>
    <x v="4"/>
    <m/>
    <m/>
    <x v="7"/>
    <x v="5"/>
    <x v="6"/>
    <x v="4"/>
    <m/>
    <m/>
    <x v="1"/>
    <m/>
    <m/>
    <n v="0"/>
    <m/>
    <n v="0"/>
    <n v="0"/>
    <n v="0"/>
    <n v="0"/>
    <m/>
    <n v="0"/>
    <m/>
    <n v="0"/>
    <n v="0"/>
    <e v="#DIV/0!"/>
    <n v="0"/>
    <m/>
    <n v="0"/>
    <n v="0"/>
    <m/>
  </r>
  <r>
    <n v="938"/>
    <m/>
    <x v="10"/>
    <x v="4"/>
    <m/>
    <m/>
    <x v="7"/>
    <x v="5"/>
    <x v="6"/>
    <x v="4"/>
    <m/>
    <m/>
    <x v="1"/>
    <m/>
    <m/>
    <n v="0"/>
    <m/>
    <n v="0"/>
    <n v="0"/>
    <n v="0"/>
    <n v="0"/>
    <m/>
    <n v="0"/>
    <m/>
    <n v="0"/>
    <n v="0"/>
    <e v="#DIV/0!"/>
    <n v="0"/>
    <m/>
    <n v="0"/>
    <n v="0"/>
    <m/>
  </r>
  <r>
    <n v="939"/>
    <m/>
    <x v="10"/>
    <x v="4"/>
    <m/>
    <m/>
    <x v="7"/>
    <x v="5"/>
    <x v="6"/>
    <x v="4"/>
    <m/>
    <m/>
    <x v="1"/>
    <m/>
    <m/>
    <n v="0"/>
    <m/>
    <n v="0"/>
    <n v="0"/>
    <n v="0"/>
    <n v="0"/>
    <m/>
    <n v="0"/>
    <m/>
    <n v="0"/>
    <n v="0"/>
    <e v="#DIV/0!"/>
    <n v="0"/>
    <m/>
    <n v="0"/>
    <n v="0"/>
    <m/>
  </r>
  <r>
    <n v="940"/>
    <m/>
    <x v="10"/>
    <x v="4"/>
    <m/>
    <m/>
    <x v="7"/>
    <x v="5"/>
    <x v="6"/>
    <x v="4"/>
    <m/>
    <m/>
    <x v="1"/>
    <m/>
    <m/>
    <n v="0"/>
    <m/>
    <n v="0"/>
    <n v="0"/>
    <n v="0"/>
    <n v="0"/>
    <m/>
    <n v="0"/>
    <m/>
    <n v="0"/>
    <n v="0"/>
    <e v="#DIV/0!"/>
    <n v="0"/>
    <m/>
    <n v="0"/>
    <n v="0"/>
    <m/>
  </r>
  <r>
    <n v="941"/>
    <m/>
    <x v="10"/>
    <x v="4"/>
    <m/>
    <m/>
    <x v="7"/>
    <x v="5"/>
    <x v="6"/>
    <x v="4"/>
    <m/>
    <m/>
    <x v="1"/>
    <m/>
    <m/>
    <n v="0"/>
    <m/>
    <n v="0"/>
    <n v="0"/>
    <n v="0"/>
    <n v="0"/>
    <m/>
    <n v="0"/>
    <m/>
    <n v="0"/>
    <n v="0"/>
    <e v="#DIV/0!"/>
    <n v="0"/>
    <m/>
    <n v="0"/>
    <n v="0"/>
    <m/>
  </r>
  <r>
    <n v="942"/>
    <m/>
    <x v="10"/>
    <x v="4"/>
    <m/>
    <m/>
    <x v="7"/>
    <x v="5"/>
    <x v="6"/>
    <x v="4"/>
    <m/>
    <m/>
    <x v="1"/>
    <m/>
    <m/>
    <n v="0"/>
    <m/>
    <n v="0"/>
    <n v="0"/>
    <n v="0"/>
    <n v="0"/>
    <m/>
    <n v="0"/>
    <m/>
    <n v="0"/>
    <n v="0"/>
    <e v="#DIV/0!"/>
    <n v="0"/>
    <m/>
    <n v="0"/>
    <n v="0"/>
    <m/>
  </r>
  <r>
    <n v="943"/>
    <m/>
    <x v="10"/>
    <x v="4"/>
    <m/>
    <m/>
    <x v="7"/>
    <x v="5"/>
    <x v="6"/>
    <x v="4"/>
    <m/>
    <m/>
    <x v="1"/>
    <m/>
    <m/>
    <n v="0"/>
    <m/>
    <n v="0"/>
    <n v="0"/>
    <n v="0"/>
    <n v="0"/>
    <m/>
    <n v="0"/>
    <m/>
    <n v="0"/>
    <n v="0"/>
    <e v="#DIV/0!"/>
    <n v="0"/>
    <m/>
    <n v="0"/>
    <n v="0"/>
    <m/>
  </r>
  <r>
    <n v="944"/>
    <m/>
    <x v="10"/>
    <x v="4"/>
    <m/>
    <m/>
    <x v="7"/>
    <x v="5"/>
    <x v="6"/>
    <x v="4"/>
    <m/>
    <m/>
    <x v="1"/>
    <m/>
    <m/>
    <n v="0"/>
    <m/>
    <n v="0"/>
    <n v="0"/>
    <n v="0"/>
    <n v="0"/>
    <m/>
    <n v="0"/>
    <m/>
    <n v="0"/>
    <n v="0"/>
    <e v="#DIV/0!"/>
    <n v="0"/>
    <m/>
    <n v="0"/>
    <n v="0"/>
    <m/>
  </r>
  <r>
    <n v="945"/>
    <m/>
    <x v="10"/>
    <x v="4"/>
    <m/>
    <m/>
    <x v="7"/>
    <x v="5"/>
    <x v="6"/>
    <x v="4"/>
    <m/>
    <m/>
    <x v="1"/>
    <m/>
    <m/>
    <n v="0"/>
    <m/>
    <n v="0"/>
    <n v="0"/>
    <n v="0"/>
    <n v="0"/>
    <m/>
    <n v="0"/>
    <m/>
    <n v="0"/>
    <n v="0"/>
    <e v="#DIV/0!"/>
    <n v="0"/>
    <m/>
    <n v="0"/>
    <n v="0"/>
    <m/>
  </r>
  <r>
    <n v="946"/>
    <m/>
    <x v="10"/>
    <x v="4"/>
    <m/>
    <m/>
    <x v="7"/>
    <x v="5"/>
    <x v="6"/>
    <x v="4"/>
    <m/>
    <m/>
    <x v="1"/>
    <m/>
    <m/>
    <n v="0"/>
    <m/>
    <n v="0"/>
    <n v="0"/>
    <n v="0"/>
    <n v="0"/>
    <m/>
    <n v="0"/>
    <m/>
    <n v="0"/>
    <n v="0"/>
    <e v="#DIV/0!"/>
    <n v="0"/>
    <m/>
    <n v="0"/>
    <n v="0"/>
    <m/>
  </r>
  <r>
    <n v="947"/>
    <m/>
    <x v="10"/>
    <x v="4"/>
    <m/>
    <m/>
    <x v="7"/>
    <x v="5"/>
    <x v="6"/>
    <x v="4"/>
    <m/>
    <m/>
    <x v="1"/>
    <m/>
    <m/>
    <n v="0"/>
    <m/>
    <n v="0"/>
    <n v="0"/>
    <n v="0"/>
    <n v="0"/>
    <m/>
    <n v="0"/>
    <m/>
    <n v="0"/>
    <n v="0"/>
    <e v="#DIV/0!"/>
    <n v="0"/>
    <m/>
    <n v="0"/>
    <n v="0"/>
    <m/>
  </r>
  <r>
    <n v="948"/>
    <m/>
    <x v="10"/>
    <x v="4"/>
    <m/>
    <m/>
    <x v="7"/>
    <x v="5"/>
    <x v="6"/>
    <x v="4"/>
    <m/>
    <m/>
    <x v="1"/>
    <m/>
    <m/>
    <n v="0"/>
    <m/>
    <n v="0"/>
    <n v="0"/>
    <n v="0"/>
    <n v="0"/>
    <m/>
    <n v="0"/>
    <m/>
    <n v="0"/>
    <n v="0"/>
    <e v="#DIV/0!"/>
    <n v="0"/>
    <m/>
    <n v="0"/>
    <n v="0"/>
    <m/>
  </r>
  <r>
    <n v="949"/>
    <m/>
    <x v="10"/>
    <x v="4"/>
    <m/>
    <m/>
    <x v="7"/>
    <x v="5"/>
    <x v="6"/>
    <x v="4"/>
    <m/>
    <m/>
    <x v="1"/>
    <m/>
    <m/>
    <n v="0"/>
    <m/>
    <n v="0"/>
    <n v="0"/>
    <n v="0"/>
    <n v="0"/>
    <m/>
    <n v="0"/>
    <m/>
    <n v="0"/>
    <n v="0"/>
    <e v="#DIV/0!"/>
    <n v="0"/>
    <m/>
    <n v="0"/>
    <n v="0"/>
    <m/>
  </r>
  <r>
    <n v="950"/>
    <m/>
    <x v="10"/>
    <x v="4"/>
    <m/>
    <m/>
    <x v="7"/>
    <x v="5"/>
    <x v="6"/>
    <x v="4"/>
    <m/>
    <m/>
    <x v="1"/>
    <m/>
    <m/>
    <n v="0"/>
    <m/>
    <n v="0"/>
    <n v="0"/>
    <n v="0"/>
    <n v="0"/>
    <m/>
    <n v="0"/>
    <m/>
    <n v="0"/>
    <n v="0"/>
    <e v="#DIV/0!"/>
    <n v="0"/>
    <m/>
    <n v="0"/>
    <n v="0"/>
    <m/>
  </r>
  <r>
    <n v="951"/>
    <m/>
    <x v="10"/>
    <x v="4"/>
    <m/>
    <m/>
    <x v="7"/>
    <x v="5"/>
    <x v="6"/>
    <x v="4"/>
    <m/>
    <m/>
    <x v="1"/>
    <m/>
    <m/>
    <n v="0"/>
    <m/>
    <n v="0"/>
    <n v="0"/>
    <n v="0"/>
    <n v="0"/>
    <m/>
    <n v="0"/>
    <m/>
    <n v="0"/>
    <n v="0"/>
    <e v="#DIV/0!"/>
    <n v="0"/>
    <m/>
    <n v="0"/>
    <n v="0"/>
    <m/>
  </r>
  <r>
    <n v="952"/>
    <m/>
    <x v="10"/>
    <x v="4"/>
    <m/>
    <m/>
    <x v="7"/>
    <x v="5"/>
    <x v="6"/>
    <x v="4"/>
    <m/>
    <m/>
    <x v="1"/>
    <m/>
    <m/>
    <n v="0"/>
    <m/>
    <n v="0"/>
    <n v="0"/>
    <n v="0"/>
    <n v="0"/>
    <m/>
    <n v="0"/>
    <m/>
    <n v="0"/>
    <n v="0"/>
    <e v="#DIV/0!"/>
    <n v="0"/>
    <m/>
    <n v="0"/>
    <n v="0"/>
    <m/>
  </r>
  <r>
    <n v="953"/>
    <m/>
    <x v="10"/>
    <x v="4"/>
    <m/>
    <m/>
    <x v="7"/>
    <x v="5"/>
    <x v="6"/>
    <x v="4"/>
    <m/>
    <m/>
    <x v="1"/>
    <m/>
    <m/>
    <n v="0"/>
    <m/>
    <n v="0"/>
    <n v="0"/>
    <n v="0"/>
    <n v="0"/>
    <m/>
    <n v="0"/>
    <m/>
    <n v="0"/>
    <n v="0"/>
    <e v="#DIV/0!"/>
    <n v="0"/>
    <m/>
    <n v="0"/>
    <n v="0"/>
    <m/>
  </r>
  <r>
    <n v="954"/>
    <m/>
    <x v="10"/>
    <x v="4"/>
    <m/>
    <m/>
    <x v="7"/>
    <x v="5"/>
    <x v="6"/>
    <x v="4"/>
    <m/>
    <m/>
    <x v="1"/>
    <m/>
    <m/>
    <n v="0"/>
    <m/>
    <n v="0"/>
    <n v="0"/>
    <n v="0"/>
    <n v="0"/>
    <m/>
    <n v="0"/>
    <m/>
    <n v="0"/>
    <n v="0"/>
    <e v="#DIV/0!"/>
    <n v="0"/>
    <m/>
    <n v="0"/>
    <n v="0"/>
    <m/>
  </r>
  <r>
    <n v="955"/>
    <m/>
    <x v="10"/>
    <x v="4"/>
    <m/>
    <m/>
    <x v="7"/>
    <x v="5"/>
    <x v="6"/>
    <x v="4"/>
    <m/>
    <m/>
    <x v="1"/>
    <m/>
    <m/>
    <n v="0"/>
    <m/>
    <n v="0"/>
    <n v="0"/>
    <n v="0"/>
    <n v="0"/>
    <m/>
    <n v="0"/>
    <m/>
    <n v="0"/>
    <n v="0"/>
    <e v="#DIV/0!"/>
    <n v="0"/>
    <m/>
    <n v="0"/>
    <n v="0"/>
    <m/>
  </r>
  <r>
    <n v="956"/>
    <m/>
    <x v="10"/>
    <x v="4"/>
    <m/>
    <m/>
    <x v="7"/>
    <x v="5"/>
    <x v="6"/>
    <x v="4"/>
    <m/>
    <m/>
    <x v="1"/>
    <m/>
    <m/>
    <n v="0"/>
    <m/>
    <n v="0"/>
    <n v="0"/>
    <n v="0"/>
    <n v="0"/>
    <m/>
    <n v="0"/>
    <m/>
    <n v="0"/>
    <n v="0"/>
    <e v="#DIV/0!"/>
    <n v="0"/>
    <m/>
    <n v="0"/>
    <n v="0"/>
    <m/>
  </r>
  <r>
    <n v="957"/>
    <m/>
    <x v="10"/>
    <x v="4"/>
    <m/>
    <m/>
    <x v="7"/>
    <x v="5"/>
    <x v="6"/>
    <x v="4"/>
    <m/>
    <m/>
    <x v="1"/>
    <m/>
    <m/>
    <n v="0"/>
    <m/>
    <n v="0"/>
    <n v="0"/>
    <n v="0"/>
    <n v="0"/>
    <m/>
    <n v="0"/>
    <m/>
    <n v="0"/>
    <n v="0"/>
    <e v="#DIV/0!"/>
    <n v="0"/>
    <m/>
    <n v="0"/>
    <n v="0"/>
    <m/>
  </r>
  <r>
    <n v="958"/>
    <m/>
    <x v="10"/>
    <x v="4"/>
    <m/>
    <m/>
    <x v="7"/>
    <x v="5"/>
    <x v="6"/>
    <x v="4"/>
    <m/>
    <m/>
    <x v="1"/>
    <m/>
    <m/>
    <n v="0"/>
    <m/>
    <n v="0"/>
    <n v="0"/>
    <n v="0"/>
    <n v="0"/>
    <m/>
    <n v="0"/>
    <m/>
    <n v="0"/>
    <n v="0"/>
    <e v="#DIV/0!"/>
    <n v="0"/>
    <m/>
    <n v="0"/>
    <n v="0"/>
    <m/>
  </r>
  <r>
    <n v="959"/>
    <m/>
    <x v="10"/>
    <x v="4"/>
    <m/>
    <m/>
    <x v="7"/>
    <x v="5"/>
    <x v="6"/>
    <x v="4"/>
    <m/>
    <m/>
    <x v="1"/>
    <m/>
    <m/>
    <n v="0"/>
    <m/>
    <n v="0"/>
    <n v="0"/>
    <n v="0"/>
    <n v="0"/>
    <m/>
    <n v="0"/>
    <m/>
    <n v="0"/>
    <n v="0"/>
    <e v="#DIV/0!"/>
    <n v="0"/>
    <m/>
    <n v="0"/>
    <n v="0"/>
    <m/>
  </r>
  <r>
    <n v="960"/>
    <m/>
    <x v="10"/>
    <x v="4"/>
    <m/>
    <m/>
    <x v="7"/>
    <x v="5"/>
    <x v="6"/>
    <x v="4"/>
    <m/>
    <m/>
    <x v="1"/>
    <m/>
    <m/>
    <n v="0"/>
    <m/>
    <n v="0"/>
    <n v="0"/>
    <n v="0"/>
    <n v="0"/>
    <m/>
    <n v="0"/>
    <m/>
    <n v="0"/>
    <n v="0"/>
    <e v="#DIV/0!"/>
    <n v="0"/>
    <m/>
    <n v="0"/>
    <n v="0"/>
    <m/>
  </r>
  <r>
    <n v="961"/>
    <m/>
    <x v="10"/>
    <x v="4"/>
    <m/>
    <m/>
    <x v="7"/>
    <x v="5"/>
    <x v="6"/>
    <x v="4"/>
    <m/>
    <m/>
    <x v="1"/>
    <m/>
    <m/>
    <n v="0"/>
    <m/>
    <n v="0"/>
    <n v="0"/>
    <n v="0"/>
    <n v="0"/>
    <m/>
    <n v="0"/>
    <m/>
    <n v="0"/>
    <n v="0"/>
    <e v="#DIV/0!"/>
    <n v="0"/>
    <m/>
    <n v="0"/>
    <n v="0"/>
    <m/>
  </r>
  <r>
    <n v="962"/>
    <m/>
    <x v="10"/>
    <x v="4"/>
    <m/>
    <m/>
    <x v="7"/>
    <x v="5"/>
    <x v="6"/>
    <x v="4"/>
    <m/>
    <m/>
    <x v="1"/>
    <m/>
    <m/>
    <n v="0"/>
    <m/>
    <n v="0"/>
    <n v="0"/>
    <n v="0"/>
    <n v="0"/>
    <m/>
    <n v="0"/>
    <m/>
    <n v="0"/>
    <n v="0"/>
    <e v="#DIV/0!"/>
    <n v="0"/>
    <m/>
    <n v="0"/>
    <n v="0"/>
    <m/>
  </r>
  <r>
    <n v="963"/>
    <m/>
    <x v="10"/>
    <x v="4"/>
    <m/>
    <m/>
    <x v="7"/>
    <x v="5"/>
    <x v="6"/>
    <x v="4"/>
    <m/>
    <m/>
    <x v="1"/>
    <m/>
    <m/>
    <n v="0"/>
    <m/>
    <n v="0"/>
    <n v="0"/>
    <n v="0"/>
    <n v="0"/>
    <m/>
    <n v="0"/>
    <m/>
    <n v="0"/>
    <n v="0"/>
    <e v="#DIV/0!"/>
    <n v="0"/>
    <m/>
    <n v="0"/>
    <n v="0"/>
    <m/>
  </r>
  <r>
    <n v="964"/>
    <m/>
    <x v="10"/>
    <x v="4"/>
    <m/>
    <m/>
    <x v="7"/>
    <x v="5"/>
    <x v="6"/>
    <x v="4"/>
    <m/>
    <m/>
    <x v="1"/>
    <m/>
    <m/>
    <n v="0"/>
    <m/>
    <n v="0"/>
    <n v="0"/>
    <n v="0"/>
    <n v="0"/>
    <m/>
    <n v="0"/>
    <m/>
    <n v="0"/>
    <n v="0"/>
    <e v="#DIV/0!"/>
    <n v="0"/>
    <m/>
    <n v="0"/>
    <n v="0"/>
    <m/>
  </r>
  <r>
    <n v="965"/>
    <m/>
    <x v="10"/>
    <x v="4"/>
    <m/>
    <m/>
    <x v="7"/>
    <x v="5"/>
    <x v="6"/>
    <x v="4"/>
    <m/>
    <m/>
    <x v="1"/>
    <m/>
    <m/>
    <n v="0"/>
    <m/>
    <n v="0"/>
    <n v="0"/>
    <n v="0"/>
    <n v="0"/>
    <m/>
    <n v="0"/>
    <m/>
    <n v="0"/>
    <n v="0"/>
    <e v="#DIV/0!"/>
    <n v="0"/>
    <m/>
    <n v="0"/>
    <n v="0"/>
    <m/>
  </r>
  <r>
    <n v="966"/>
    <m/>
    <x v="10"/>
    <x v="4"/>
    <m/>
    <m/>
    <x v="7"/>
    <x v="5"/>
    <x v="6"/>
    <x v="4"/>
    <m/>
    <m/>
    <x v="1"/>
    <m/>
    <m/>
    <n v="0"/>
    <m/>
    <n v="0"/>
    <n v="0"/>
    <n v="0"/>
    <n v="0"/>
    <m/>
    <n v="0"/>
    <m/>
    <n v="0"/>
    <n v="0"/>
    <e v="#DIV/0!"/>
    <n v="0"/>
    <m/>
    <n v="0"/>
    <n v="0"/>
    <m/>
  </r>
  <r>
    <n v="967"/>
    <m/>
    <x v="10"/>
    <x v="4"/>
    <m/>
    <m/>
    <x v="7"/>
    <x v="5"/>
    <x v="6"/>
    <x v="4"/>
    <m/>
    <m/>
    <x v="1"/>
    <m/>
    <m/>
    <n v="0"/>
    <m/>
    <n v="0"/>
    <n v="0"/>
    <n v="0"/>
    <n v="0"/>
    <m/>
    <n v="0"/>
    <m/>
    <n v="0"/>
    <n v="0"/>
    <e v="#DIV/0!"/>
    <n v="0"/>
    <m/>
    <n v="0"/>
    <n v="0"/>
    <m/>
  </r>
  <r>
    <n v="968"/>
    <m/>
    <x v="10"/>
    <x v="4"/>
    <m/>
    <m/>
    <x v="7"/>
    <x v="5"/>
    <x v="6"/>
    <x v="4"/>
    <m/>
    <m/>
    <x v="1"/>
    <m/>
    <m/>
    <n v="0"/>
    <m/>
    <n v="0"/>
    <n v="0"/>
    <n v="0"/>
    <n v="0"/>
    <m/>
    <n v="0"/>
    <m/>
    <n v="0"/>
    <n v="0"/>
    <e v="#DIV/0!"/>
    <n v="0"/>
    <m/>
    <n v="0"/>
    <n v="0"/>
    <m/>
  </r>
  <r>
    <n v="969"/>
    <m/>
    <x v="10"/>
    <x v="4"/>
    <m/>
    <m/>
    <x v="7"/>
    <x v="5"/>
    <x v="6"/>
    <x v="4"/>
    <m/>
    <m/>
    <x v="1"/>
    <m/>
    <m/>
    <n v="0"/>
    <m/>
    <n v="0"/>
    <n v="0"/>
    <n v="0"/>
    <n v="0"/>
    <m/>
    <n v="0"/>
    <m/>
    <n v="0"/>
    <n v="0"/>
    <e v="#DIV/0!"/>
    <n v="0"/>
    <m/>
    <n v="0"/>
    <n v="0"/>
    <m/>
  </r>
  <r>
    <n v="970"/>
    <m/>
    <x v="10"/>
    <x v="4"/>
    <m/>
    <m/>
    <x v="7"/>
    <x v="5"/>
    <x v="6"/>
    <x v="4"/>
    <m/>
    <m/>
    <x v="1"/>
    <m/>
    <m/>
    <n v="0"/>
    <m/>
    <n v="0"/>
    <n v="0"/>
    <n v="0"/>
    <n v="0"/>
    <m/>
    <n v="0"/>
    <m/>
    <n v="0"/>
    <n v="0"/>
    <e v="#DIV/0!"/>
    <n v="0"/>
    <m/>
    <n v="0"/>
    <n v="0"/>
    <m/>
  </r>
  <r>
    <n v="971"/>
    <m/>
    <x v="10"/>
    <x v="4"/>
    <m/>
    <m/>
    <x v="7"/>
    <x v="5"/>
    <x v="6"/>
    <x v="4"/>
    <m/>
    <m/>
    <x v="1"/>
    <m/>
    <m/>
    <n v="0"/>
    <m/>
    <n v="0"/>
    <n v="0"/>
    <n v="0"/>
    <n v="0"/>
    <m/>
    <n v="0"/>
    <m/>
    <n v="0"/>
    <n v="0"/>
    <e v="#DIV/0!"/>
    <n v="0"/>
    <m/>
    <n v="0"/>
    <n v="0"/>
    <m/>
  </r>
  <r>
    <n v="972"/>
    <m/>
    <x v="10"/>
    <x v="4"/>
    <m/>
    <m/>
    <x v="7"/>
    <x v="5"/>
    <x v="6"/>
    <x v="4"/>
    <m/>
    <m/>
    <x v="1"/>
    <m/>
    <m/>
    <n v="0"/>
    <m/>
    <n v="0"/>
    <n v="0"/>
    <n v="0"/>
    <n v="0"/>
    <m/>
    <n v="0"/>
    <m/>
    <n v="0"/>
    <n v="0"/>
    <e v="#DIV/0!"/>
    <n v="0"/>
    <m/>
    <n v="0"/>
    <n v="0"/>
    <m/>
  </r>
  <r>
    <n v="973"/>
    <m/>
    <x v="10"/>
    <x v="4"/>
    <m/>
    <m/>
    <x v="7"/>
    <x v="5"/>
    <x v="6"/>
    <x v="4"/>
    <m/>
    <m/>
    <x v="1"/>
    <m/>
    <m/>
    <n v="0"/>
    <m/>
    <n v="0"/>
    <n v="0"/>
    <n v="0"/>
    <n v="0"/>
    <m/>
    <n v="0"/>
    <m/>
    <n v="0"/>
    <n v="0"/>
    <e v="#DIV/0!"/>
    <n v="0"/>
    <m/>
    <n v="0"/>
    <n v="0"/>
    <m/>
  </r>
  <r>
    <n v="974"/>
    <m/>
    <x v="10"/>
    <x v="4"/>
    <m/>
    <m/>
    <x v="7"/>
    <x v="5"/>
    <x v="6"/>
    <x v="4"/>
    <m/>
    <m/>
    <x v="1"/>
    <m/>
    <m/>
    <n v="0"/>
    <m/>
    <n v="0"/>
    <n v="0"/>
    <n v="0"/>
    <n v="0"/>
    <m/>
    <n v="0"/>
    <m/>
    <n v="0"/>
    <n v="0"/>
    <e v="#DIV/0!"/>
    <n v="0"/>
    <m/>
    <n v="0"/>
    <n v="0"/>
    <m/>
  </r>
  <r>
    <n v="975"/>
    <m/>
    <x v="10"/>
    <x v="4"/>
    <m/>
    <m/>
    <x v="7"/>
    <x v="5"/>
    <x v="6"/>
    <x v="4"/>
    <m/>
    <m/>
    <x v="1"/>
    <m/>
    <m/>
    <n v="0"/>
    <m/>
    <n v="0"/>
    <n v="0"/>
    <n v="0"/>
    <n v="0"/>
    <m/>
    <n v="0"/>
    <m/>
    <n v="0"/>
    <n v="0"/>
    <e v="#DIV/0!"/>
    <n v="0"/>
    <m/>
    <n v="0"/>
    <n v="0"/>
    <m/>
  </r>
  <r>
    <n v="976"/>
    <m/>
    <x v="10"/>
    <x v="4"/>
    <m/>
    <m/>
    <x v="7"/>
    <x v="5"/>
    <x v="6"/>
    <x v="4"/>
    <m/>
    <m/>
    <x v="1"/>
    <m/>
    <m/>
    <n v="0"/>
    <m/>
    <n v="0"/>
    <n v="0"/>
    <n v="0"/>
    <n v="0"/>
    <m/>
    <n v="0"/>
    <m/>
    <n v="0"/>
    <n v="0"/>
    <e v="#DIV/0!"/>
    <n v="0"/>
    <m/>
    <n v="0"/>
    <n v="0"/>
    <m/>
  </r>
  <r>
    <n v="977"/>
    <m/>
    <x v="10"/>
    <x v="4"/>
    <m/>
    <m/>
    <x v="7"/>
    <x v="5"/>
    <x v="6"/>
    <x v="4"/>
    <m/>
    <m/>
    <x v="1"/>
    <m/>
    <m/>
    <n v="0"/>
    <m/>
    <n v="0"/>
    <n v="0"/>
    <n v="0"/>
    <n v="0"/>
    <m/>
    <n v="0"/>
    <m/>
    <n v="0"/>
    <n v="0"/>
    <e v="#DIV/0!"/>
    <n v="0"/>
    <m/>
    <n v="0"/>
    <n v="0"/>
    <m/>
  </r>
  <r>
    <n v="978"/>
    <m/>
    <x v="10"/>
    <x v="4"/>
    <m/>
    <m/>
    <x v="7"/>
    <x v="5"/>
    <x v="6"/>
    <x v="4"/>
    <m/>
    <m/>
    <x v="1"/>
    <m/>
    <m/>
    <n v="0"/>
    <m/>
    <n v="0"/>
    <n v="0"/>
    <n v="0"/>
    <n v="0"/>
    <m/>
    <n v="0"/>
    <m/>
    <n v="0"/>
    <n v="0"/>
    <e v="#DIV/0!"/>
    <n v="0"/>
    <m/>
    <n v="0"/>
    <n v="0"/>
    <m/>
  </r>
  <r>
    <n v="979"/>
    <m/>
    <x v="10"/>
    <x v="4"/>
    <m/>
    <m/>
    <x v="7"/>
    <x v="5"/>
    <x v="6"/>
    <x v="4"/>
    <m/>
    <m/>
    <x v="1"/>
    <m/>
    <m/>
    <n v="0"/>
    <m/>
    <n v="0"/>
    <n v="0"/>
    <n v="0"/>
    <n v="0"/>
    <m/>
    <n v="0"/>
    <m/>
    <n v="0"/>
    <n v="0"/>
    <e v="#DIV/0!"/>
    <n v="0"/>
    <m/>
    <n v="0"/>
    <n v="0"/>
    <m/>
  </r>
  <r>
    <n v="980"/>
    <m/>
    <x v="10"/>
    <x v="4"/>
    <m/>
    <m/>
    <x v="7"/>
    <x v="5"/>
    <x v="6"/>
    <x v="4"/>
    <m/>
    <m/>
    <x v="1"/>
    <m/>
    <m/>
    <n v="0"/>
    <m/>
    <n v="0"/>
    <n v="0"/>
    <n v="0"/>
    <n v="0"/>
    <m/>
    <n v="0"/>
    <m/>
    <n v="0"/>
    <n v="0"/>
    <e v="#DIV/0!"/>
    <n v="0"/>
    <m/>
    <n v="0"/>
    <n v="0"/>
    <m/>
  </r>
  <r>
    <n v="981"/>
    <m/>
    <x v="10"/>
    <x v="4"/>
    <m/>
    <m/>
    <x v="7"/>
    <x v="5"/>
    <x v="6"/>
    <x v="4"/>
    <m/>
    <m/>
    <x v="1"/>
    <m/>
    <m/>
    <n v="0"/>
    <m/>
    <n v="0"/>
    <n v="0"/>
    <n v="0"/>
    <n v="0"/>
    <m/>
    <n v="0"/>
    <m/>
    <n v="0"/>
    <n v="0"/>
    <e v="#DIV/0!"/>
    <n v="0"/>
    <m/>
    <n v="0"/>
    <n v="0"/>
    <m/>
  </r>
  <r>
    <n v="982"/>
    <m/>
    <x v="10"/>
    <x v="4"/>
    <m/>
    <m/>
    <x v="7"/>
    <x v="5"/>
    <x v="6"/>
    <x v="4"/>
    <m/>
    <m/>
    <x v="1"/>
    <m/>
    <m/>
    <n v="0"/>
    <m/>
    <n v="0"/>
    <n v="0"/>
    <n v="0"/>
    <n v="0"/>
    <m/>
    <n v="0"/>
    <m/>
    <n v="0"/>
    <n v="0"/>
    <e v="#DIV/0!"/>
    <n v="0"/>
    <m/>
    <n v="0"/>
    <n v="0"/>
    <m/>
  </r>
  <r>
    <n v="983"/>
    <m/>
    <x v="10"/>
    <x v="4"/>
    <m/>
    <m/>
    <x v="7"/>
    <x v="5"/>
    <x v="6"/>
    <x v="4"/>
    <m/>
    <m/>
    <x v="1"/>
    <m/>
    <m/>
    <n v="0"/>
    <m/>
    <n v="0"/>
    <n v="0"/>
    <n v="0"/>
    <n v="0"/>
    <m/>
    <n v="0"/>
    <m/>
    <n v="0"/>
    <n v="0"/>
    <e v="#DIV/0!"/>
    <n v="0"/>
    <m/>
    <n v="0"/>
    <n v="0"/>
    <m/>
  </r>
  <r>
    <n v="984"/>
    <m/>
    <x v="10"/>
    <x v="4"/>
    <m/>
    <m/>
    <x v="7"/>
    <x v="5"/>
    <x v="6"/>
    <x v="4"/>
    <m/>
    <m/>
    <x v="1"/>
    <m/>
    <m/>
    <n v="0"/>
    <m/>
    <n v="0"/>
    <n v="0"/>
    <n v="0"/>
    <n v="0"/>
    <m/>
    <n v="0"/>
    <m/>
    <n v="0"/>
    <n v="0"/>
    <e v="#DIV/0!"/>
    <n v="0"/>
    <m/>
    <n v="0"/>
    <n v="0"/>
    <m/>
  </r>
  <r>
    <n v="985"/>
    <m/>
    <x v="10"/>
    <x v="4"/>
    <m/>
    <m/>
    <x v="7"/>
    <x v="5"/>
    <x v="6"/>
    <x v="4"/>
    <m/>
    <m/>
    <x v="1"/>
    <m/>
    <m/>
    <n v="0"/>
    <m/>
    <n v="0"/>
    <n v="0"/>
    <n v="0"/>
    <n v="0"/>
    <m/>
    <n v="0"/>
    <m/>
    <n v="0"/>
    <n v="0"/>
    <e v="#DIV/0!"/>
    <n v="0"/>
    <m/>
    <n v="0"/>
    <n v="0"/>
    <m/>
  </r>
  <r>
    <n v="986"/>
    <m/>
    <x v="10"/>
    <x v="4"/>
    <m/>
    <m/>
    <x v="7"/>
    <x v="5"/>
    <x v="6"/>
    <x v="4"/>
    <m/>
    <m/>
    <x v="1"/>
    <m/>
    <m/>
    <n v="0"/>
    <m/>
    <n v="0"/>
    <n v="0"/>
    <n v="0"/>
    <n v="0"/>
    <m/>
    <n v="0"/>
    <m/>
    <n v="0"/>
    <n v="0"/>
    <e v="#DIV/0!"/>
    <n v="0"/>
    <m/>
    <n v="0"/>
    <n v="0"/>
    <m/>
  </r>
  <r>
    <n v="987"/>
    <m/>
    <x v="10"/>
    <x v="4"/>
    <m/>
    <m/>
    <x v="7"/>
    <x v="5"/>
    <x v="6"/>
    <x v="4"/>
    <m/>
    <m/>
    <x v="1"/>
    <m/>
    <m/>
    <n v="0"/>
    <m/>
    <n v="0"/>
    <n v="0"/>
    <n v="0"/>
    <n v="0"/>
    <m/>
    <n v="0"/>
    <m/>
    <n v="0"/>
    <n v="0"/>
    <e v="#DIV/0!"/>
    <n v="0"/>
    <m/>
    <n v="0"/>
    <n v="0"/>
    <m/>
  </r>
  <r>
    <n v="988"/>
    <m/>
    <x v="10"/>
    <x v="4"/>
    <m/>
    <m/>
    <x v="7"/>
    <x v="5"/>
    <x v="6"/>
    <x v="4"/>
    <m/>
    <m/>
    <x v="1"/>
    <m/>
    <m/>
    <n v="0"/>
    <m/>
    <n v="0"/>
    <n v="0"/>
    <n v="0"/>
    <n v="0"/>
    <m/>
    <n v="0"/>
    <m/>
    <n v="0"/>
    <n v="0"/>
    <e v="#DIV/0!"/>
    <n v="0"/>
    <m/>
    <n v="0"/>
    <n v="0"/>
    <m/>
  </r>
  <r>
    <n v="989"/>
    <m/>
    <x v="10"/>
    <x v="4"/>
    <m/>
    <m/>
    <x v="7"/>
    <x v="5"/>
    <x v="6"/>
    <x v="4"/>
    <m/>
    <m/>
    <x v="1"/>
    <m/>
    <m/>
    <n v="0"/>
    <m/>
    <n v="0"/>
    <n v="0"/>
    <n v="0"/>
    <n v="0"/>
    <m/>
    <n v="0"/>
    <m/>
    <n v="0"/>
    <n v="0"/>
    <e v="#DIV/0!"/>
    <n v="0"/>
    <m/>
    <n v="0"/>
    <n v="0"/>
    <m/>
  </r>
  <r>
    <n v="990"/>
    <m/>
    <x v="10"/>
    <x v="4"/>
    <m/>
    <m/>
    <x v="7"/>
    <x v="5"/>
    <x v="6"/>
    <x v="4"/>
    <m/>
    <m/>
    <x v="1"/>
    <m/>
    <m/>
    <n v="0"/>
    <m/>
    <n v="0"/>
    <n v="0"/>
    <n v="0"/>
    <n v="0"/>
    <m/>
    <n v="0"/>
    <m/>
    <n v="0"/>
    <n v="0"/>
    <e v="#DIV/0!"/>
    <n v="0"/>
    <m/>
    <n v="0"/>
    <n v="0"/>
    <m/>
  </r>
  <r>
    <n v="991"/>
    <m/>
    <x v="10"/>
    <x v="4"/>
    <m/>
    <m/>
    <x v="7"/>
    <x v="5"/>
    <x v="6"/>
    <x v="4"/>
    <m/>
    <m/>
    <x v="1"/>
    <m/>
    <m/>
    <n v="0"/>
    <m/>
    <n v="0"/>
    <n v="0"/>
    <n v="0"/>
    <n v="0"/>
    <m/>
    <n v="0"/>
    <m/>
    <n v="0"/>
    <n v="0"/>
    <e v="#DIV/0!"/>
    <n v="0"/>
    <m/>
    <n v="0"/>
    <n v="0"/>
    <m/>
  </r>
  <r>
    <n v="992"/>
    <m/>
    <x v="10"/>
    <x v="4"/>
    <m/>
    <m/>
    <x v="7"/>
    <x v="5"/>
    <x v="6"/>
    <x v="4"/>
    <m/>
    <m/>
    <x v="1"/>
    <m/>
    <m/>
    <n v="0"/>
    <m/>
    <n v="0"/>
    <n v="0"/>
    <n v="0"/>
    <n v="0"/>
    <m/>
    <n v="0"/>
    <m/>
    <n v="0"/>
    <n v="0"/>
    <e v="#DIV/0!"/>
    <n v="0"/>
    <m/>
    <n v="0"/>
    <n v="0"/>
    <m/>
  </r>
  <r>
    <n v="993"/>
    <m/>
    <x v="10"/>
    <x v="4"/>
    <m/>
    <m/>
    <x v="7"/>
    <x v="5"/>
    <x v="6"/>
    <x v="4"/>
    <m/>
    <m/>
    <x v="1"/>
    <m/>
    <m/>
    <n v="0"/>
    <m/>
    <n v="0"/>
    <n v="0"/>
    <n v="0"/>
    <n v="0"/>
    <m/>
    <n v="0"/>
    <m/>
    <n v="0"/>
    <n v="0"/>
    <e v="#DIV/0!"/>
    <n v="0"/>
    <m/>
    <n v="0"/>
    <n v="0"/>
    <m/>
  </r>
  <r>
    <n v="994"/>
    <m/>
    <x v="10"/>
    <x v="4"/>
    <m/>
    <m/>
    <x v="7"/>
    <x v="5"/>
    <x v="6"/>
    <x v="4"/>
    <m/>
    <m/>
    <x v="1"/>
    <m/>
    <m/>
    <n v="0"/>
    <m/>
    <n v="0"/>
    <n v="0"/>
    <n v="0"/>
    <n v="0"/>
    <m/>
    <n v="0"/>
    <m/>
    <n v="0"/>
    <n v="0"/>
    <e v="#DIV/0!"/>
    <n v="0"/>
    <m/>
    <n v="0"/>
    <n v="0"/>
    <m/>
  </r>
  <r>
    <n v="995"/>
    <m/>
    <x v="10"/>
    <x v="4"/>
    <m/>
    <m/>
    <x v="7"/>
    <x v="5"/>
    <x v="6"/>
    <x v="4"/>
    <m/>
    <m/>
    <x v="1"/>
    <m/>
    <m/>
    <n v="0"/>
    <m/>
    <n v="0"/>
    <n v="0"/>
    <n v="0"/>
    <n v="0"/>
    <m/>
    <n v="0"/>
    <m/>
    <n v="0"/>
    <n v="0"/>
    <e v="#DIV/0!"/>
    <n v="0"/>
    <m/>
    <n v="0"/>
    <n v="0"/>
    <m/>
  </r>
  <r>
    <n v="996"/>
    <m/>
    <x v="10"/>
    <x v="4"/>
    <m/>
    <m/>
    <x v="7"/>
    <x v="5"/>
    <x v="6"/>
    <x v="4"/>
    <m/>
    <m/>
    <x v="1"/>
    <m/>
    <m/>
    <n v="0"/>
    <m/>
    <n v="0"/>
    <n v="0"/>
    <n v="0"/>
    <n v="0"/>
    <m/>
    <n v="0"/>
    <m/>
    <n v="0"/>
    <n v="0"/>
    <e v="#DIV/0!"/>
    <n v="0"/>
    <m/>
    <n v="0"/>
    <n v="0"/>
    <m/>
  </r>
  <r>
    <n v="997"/>
    <m/>
    <x v="10"/>
    <x v="4"/>
    <m/>
    <m/>
    <x v="7"/>
    <x v="5"/>
    <x v="6"/>
    <x v="4"/>
    <m/>
    <m/>
    <x v="1"/>
    <m/>
    <m/>
    <n v="0"/>
    <m/>
    <n v="0"/>
    <n v="0"/>
    <n v="0"/>
    <n v="0"/>
    <m/>
    <n v="0"/>
    <m/>
    <n v="0"/>
    <n v="0"/>
    <e v="#DIV/0!"/>
    <n v="0"/>
    <m/>
    <n v="0"/>
    <n v="0"/>
    <m/>
  </r>
  <r>
    <n v="998"/>
    <m/>
    <x v="10"/>
    <x v="4"/>
    <m/>
    <m/>
    <x v="7"/>
    <x v="5"/>
    <x v="6"/>
    <x v="4"/>
    <m/>
    <m/>
    <x v="1"/>
    <m/>
    <m/>
    <n v="0"/>
    <m/>
    <n v="0"/>
    <n v="0"/>
    <n v="0"/>
    <n v="0"/>
    <m/>
    <n v="0"/>
    <m/>
    <n v="0"/>
    <n v="0"/>
    <e v="#DIV/0!"/>
    <n v="0"/>
    <m/>
    <n v="0"/>
    <n v="0"/>
    <m/>
  </r>
  <r>
    <n v="999"/>
    <m/>
    <x v="10"/>
    <x v="4"/>
    <m/>
    <m/>
    <x v="7"/>
    <x v="5"/>
    <x v="6"/>
    <x v="4"/>
    <m/>
    <m/>
    <x v="1"/>
    <m/>
    <m/>
    <n v="0"/>
    <m/>
    <n v="0"/>
    <n v="0"/>
    <n v="0"/>
    <n v="0"/>
    <m/>
    <n v="0"/>
    <m/>
    <n v="0"/>
    <n v="0"/>
    <e v="#DIV/0!"/>
    <n v="0"/>
    <m/>
    <n v="0"/>
    <n v="0"/>
    <m/>
  </r>
  <r>
    <n v="1000"/>
    <m/>
    <x v="10"/>
    <x v="4"/>
    <m/>
    <m/>
    <x v="7"/>
    <x v="5"/>
    <x v="6"/>
    <x v="4"/>
    <m/>
    <m/>
    <x v="1"/>
    <m/>
    <m/>
    <n v="0"/>
    <m/>
    <n v="0"/>
    <n v="0"/>
    <n v="0"/>
    <n v="0"/>
    <m/>
    <n v="0"/>
    <m/>
    <n v="0"/>
    <n v="0"/>
    <e v="#DIV/0!"/>
    <n v="0"/>
    <m/>
    <n v="0"/>
    <n v="0"/>
    <m/>
  </r>
  <r>
    <n v="1001"/>
    <m/>
    <x v="10"/>
    <x v="4"/>
    <m/>
    <m/>
    <x v="7"/>
    <x v="5"/>
    <x v="6"/>
    <x v="4"/>
    <m/>
    <m/>
    <x v="1"/>
    <m/>
    <m/>
    <n v="0"/>
    <m/>
    <n v="0"/>
    <n v="0"/>
    <n v="0"/>
    <n v="0"/>
    <m/>
    <n v="0"/>
    <m/>
    <n v="0"/>
    <n v="0"/>
    <e v="#DIV/0!"/>
    <n v="0"/>
    <m/>
    <n v="0"/>
    <n v="0"/>
    <m/>
  </r>
  <r>
    <n v="1002"/>
    <m/>
    <x v="10"/>
    <x v="4"/>
    <m/>
    <m/>
    <x v="7"/>
    <x v="5"/>
    <x v="6"/>
    <x v="4"/>
    <m/>
    <m/>
    <x v="1"/>
    <m/>
    <m/>
    <n v="0"/>
    <m/>
    <n v="0"/>
    <n v="0"/>
    <n v="0"/>
    <n v="0"/>
    <m/>
    <n v="0"/>
    <m/>
    <n v="0"/>
    <n v="0"/>
    <e v="#DIV/0!"/>
    <n v="0"/>
    <m/>
    <n v="0"/>
    <n v="0"/>
    <m/>
  </r>
  <r>
    <n v="1003"/>
    <m/>
    <x v="10"/>
    <x v="4"/>
    <m/>
    <m/>
    <x v="7"/>
    <x v="5"/>
    <x v="6"/>
    <x v="4"/>
    <m/>
    <m/>
    <x v="1"/>
    <m/>
    <m/>
    <n v="0"/>
    <m/>
    <n v="0"/>
    <n v="0"/>
    <n v="0"/>
    <n v="0"/>
    <m/>
    <n v="0"/>
    <m/>
    <n v="0"/>
    <n v="0"/>
    <e v="#DIV/0!"/>
    <n v="0"/>
    <m/>
    <n v="0"/>
    <n v="0"/>
    <m/>
  </r>
  <r>
    <n v="1004"/>
    <m/>
    <x v="10"/>
    <x v="4"/>
    <m/>
    <m/>
    <x v="7"/>
    <x v="5"/>
    <x v="6"/>
    <x v="4"/>
    <m/>
    <m/>
    <x v="1"/>
    <m/>
    <m/>
    <n v="0"/>
    <m/>
    <n v="0"/>
    <n v="0"/>
    <n v="0"/>
    <n v="0"/>
    <m/>
    <n v="0"/>
    <m/>
    <n v="0"/>
    <n v="0"/>
    <e v="#DIV/0!"/>
    <n v="0"/>
    <m/>
    <n v="0"/>
    <n v="0"/>
    <m/>
  </r>
  <r>
    <n v="1005"/>
    <m/>
    <x v="10"/>
    <x v="4"/>
    <m/>
    <m/>
    <x v="7"/>
    <x v="5"/>
    <x v="6"/>
    <x v="4"/>
    <m/>
    <m/>
    <x v="1"/>
    <m/>
    <m/>
    <n v="0"/>
    <m/>
    <n v="0"/>
    <n v="0"/>
    <n v="0"/>
    <n v="0"/>
    <m/>
    <n v="0"/>
    <m/>
    <n v="0"/>
    <n v="0"/>
    <e v="#DIV/0!"/>
    <n v="0"/>
    <m/>
    <n v="0"/>
    <n v="0"/>
    <m/>
  </r>
  <r>
    <n v="1006"/>
    <m/>
    <x v="10"/>
    <x v="4"/>
    <m/>
    <m/>
    <x v="7"/>
    <x v="5"/>
    <x v="6"/>
    <x v="4"/>
    <m/>
    <m/>
    <x v="1"/>
    <m/>
    <m/>
    <n v="0"/>
    <m/>
    <n v="0"/>
    <n v="0"/>
    <n v="0"/>
    <n v="0"/>
    <m/>
    <n v="0"/>
    <m/>
    <n v="0"/>
    <n v="0"/>
    <e v="#DIV/0!"/>
    <n v="0"/>
    <m/>
    <n v="0"/>
    <n v="0"/>
    <m/>
  </r>
  <r>
    <n v="1007"/>
    <m/>
    <x v="10"/>
    <x v="4"/>
    <m/>
    <m/>
    <x v="7"/>
    <x v="5"/>
    <x v="6"/>
    <x v="4"/>
    <m/>
    <m/>
    <x v="1"/>
    <m/>
    <m/>
    <n v="0"/>
    <m/>
    <n v="0"/>
    <n v="0"/>
    <n v="0"/>
    <n v="0"/>
    <m/>
    <n v="0"/>
    <m/>
    <n v="0"/>
    <n v="0"/>
    <e v="#DIV/0!"/>
    <n v="0"/>
    <m/>
    <n v="0"/>
    <n v="0"/>
    <m/>
  </r>
  <r>
    <n v="1008"/>
    <m/>
    <x v="10"/>
    <x v="4"/>
    <m/>
    <m/>
    <x v="7"/>
    <x v="5"/>
    <x v="6"/>
    <x v="4"/>
    <m/>
    <m/>
    <x v="1"/>
    <m/>
    <m/>
    <n v="0"/>
    <m/>
    <n v="0"/>
    <n v="0"/>
    <n v="0"/>
    <n v="0"/>
    <m/>
    <n v="0"/>
    <m/>
    <n v="0"/>
    <n v="0"/>
    <e v="#DIV/0!"/>
    <n v="0"/>
    <m/>
    <n v="0"/>
    <n v="0"/>
    <m/>
  </r>
  <r>
    <n v="1009"/>
    <m/>
    <x v="10"/>
    <x v="4"/>
    <m/>
    <m/>
    <x v="7"/>
    <x v="5"/>
    <x v="6"/>
    <x v="4"/>
    <m/>
    <m/>
    <x v="1"/>
    <m/>
    <m/>
    <n v="0"/>
    <m/>
    <n v="0"/>
    <n v="0"/>
    <n v="0"/>
    <n v="0"/>
    <m/>
    <n v="0"/>
    <m/>
    <n v="0"/>
    <n v="0"/>
    <e v="#DIV/0!"/>
    <n v="0"/>
    <m/>
    <n v="0"/>
    <n v="0"/>
    <m/>
  </r>
  <r>
    <n v="1010"/>
    <m/>
    <x v="10"/>
    <x v="4"/>
    <m/>
    <m/>
    <x v="7"/>
    <x v="5"/>
    <x v="6"/>
    <x v="4"/>
    <m/>
    <m/>
    <x v="1"/>
    <m/>
    <m/>
    <n v="0"/>
    <m/>
    <n v="0"/>
    <n v="0"/>
    <n v="0"/>
    <n v="0"/>
    <m/>
    <n v="0"/>
    <m/>
    <n v="0"/>
    <n v="0"/>
    <e v="#DIV/0!"/>
    <n v="0"/>
    <m/>
    <n v="0"/>
    <n v="0"/>
    <m/>
  </r>
  <r>
    <n v="1011"/>
    <m/>
    <x v="10"/>
    <x v="4"/>
    <m/>
    <m/>
    <x v="7"/>
    <x v="5"/>
    <x v="6"/>
    <x v="4"/>
    <m/>
    <m/>
    <x v="1"/>
    <m/>
    <m/>
    <n v="0"/>
    <m/>
    <n v="0"/>
    <n v="0"/>
    <n v="0"/>
    <n v="0"/>
    <m/>
    <n v="0"/>
    <m/>
    <n v="0"/>
    <n v="0"/>
    <e v="#DIV/0!"/>
    <n v="0"/>
    <m/>
    <n v="0"/>
    <n v="0"/>
    <m/>
  </r>
  <r>
    <n v="1012"/>
    <m/>
    <x v="10"/>
    <x v="4"/>
    <m/>
    <m/>
    <x v="7"/>
    <x v="5"/>
    <x v="6"/>
    <x v="4"/>
    <m/>
    <m/>
    <x v="1"/>
    <m/>
    <m/>
    <n v="0"/>
    <m/>
    <n v="0"/>
    <n v="0"/>
    <n v="0"/>
    <n v="0"/>
    <m/>
    <n v="0"/>
    <m/>
    <n v="0"/>
    <n v="0"/>
    <e v="#DIV/0!"/>
    <n v="0"/>
    <m/>
    <n v="0"/>
    <n v="0"/>
    <m/>
  </r>
  <r>
    <n v="1013"/>
    <m/>
    <x v="10"/>
    <x v="4"/>
    <m/>
    <m/>
    <x v="7"/>
    <x v="5"/>
    <x v="6"/>
    <x v="4"/>
    <m/>
    <m/>
    <x v="1"/>
    <m/>
    <m/>
    <n v="0"/>
    <m/>
    <n v="0"/>
    <n v="0"/>
    <n v="0"/>
    <n v="0"/>
    <m/>
    <n v="0"/>
    <m/>
    <n v="0"/>
    <n v="0"/>
    <e v="#DIV/0!"/>
    <n v="0"/>
    <m/>
    <n v="0"/>
    <n v="0"/>
    <m/>
  </r>
  <r>
    <n v="1014"/>
    <m/>
    <x v="10"/>
    <x v="4"/>
    <m/>
    <m/>
    <x v="7"/>
    <x v="5"/>
    <x v="6"/>
    <x v="4"/>
    <m/>
    <m/>
    <x v="1"/>
    <m/>
    <m/>
    <n v="0"/>
    <m/>
    <n v="0"/>
    <n v="0"/>
    <n v="0"/>
    <n v="0"/>
    <m/>
    <n v="0"/>
    <m/>
    <n v="0"/>
    <n v="0"/>
    <e v="#DIV/0!"/>
    <n v="0"/>
    <m/>
    <n v="0"/>
    <n v="0"/>
    <m/>
  </r>
  <r>
    <n v="1015"/>
    <m/>
    <x v="10"/>
    <x v="4"/>
    <m/>
    <m/>
    <x v="7"/>
    <x v="5"/>
    <x v="6"/>
    <x v="4"/>
    <m/>
    <m/>
    <x v="1"/>
    <m/>
    <m/>
    <n v="0"/>
    <m/>
    <n v="0"/>
    <n v="0"/>
    <n v="0"/>
    <n v="0"/>
    <m/>
    <n v="0"/>
    <m/>
    <n v="0"/>
    <n v="0"/>
    <e v="#DIV/0!"/>
    <n v="0"/>
    <m/>
    <n v="0"/>
    <n v="0"/>
    <m/>
  </r>
  <r>
    <n v="1016"/>
    <m/>
    <x v="10"/>
    <x v="4"/>
    <m/>
    <m/>
    <x v="7"/>
    <x v="5"/>
    <x v="6"/>
    <x v="4"/>
    <m/>
    <m/>
    <x v="1"/>
    <m/>
    <m/>
    <n v="0"/>
    <m/>
    <n v="0"/>
    <n v="0"/>
    <n v="0"/>
    <n v="0"/>
    <m/>
    <n v="0"/>
    <m/>
    <n v="0"/>
    <n v="0"/>
    <e v="#DIV/0!"/>
    <n v="0"/>
    <m/>
    <n v="0"/>
    <n v="0"/>
    <m/>
  </r>
  <r>
    <n v="1017"/>
    <m/>
    <x v="10"/>
    <x v="4"/>
    <m/>
    <m/>
    <x v="7"/>
    <x v="5"/>
    <x v="6"/>
    <x v="4"/>
    <m/>
    <m/>
    <x v="1"/>
    <m/>
    <m/>
    <n v="0"/>
    <m/>
    <n v="0"/>
    <n v="0"/>
    <n v="0"/>
    <n v="0"/>
    <m/>
    <n v="0"/>
    <m/>
    <n v="0"/>
    <n v="0"/>
    <e v="#DIV/0!"/>
    <n v="0"/>
    <m/>
    <n v="0"/>
    <n v="0"/>
    <m/>
  </r>
  <r>
    <n v="1018"/>
    <m/>
    <x v="10"/>
    <x v="4"/>
    <m/>
    <m/>
    <x v="7"/>
    <x v="5"/>
    <x v="6"/>
    <x v="4"/>
    <m/>
    <m/>
    <x v="1"/>
    <m/>
    <m/>
    <n v="0"/>
    <m/>
    <n v="0"/>
    <n v="0"/>
    <n v="0"/>
    <n v="0"/>
    <m/>
    <n v="0"/>
    <m/>
    <n v="0"/>
    <n v="0"/>
    <e v="#DIV/0!"/>
    <n v="0"/>
    <m/>
    <n v="0"/>
    <n v="0"/>
    <m/>
  </r>
  <r>
    <n v="1019"/>
    <m/>
    <x v="10"/>
    <x v="4"/>
    <m/>
    <m/>
    <x v="7"/>
    <x v="5"/>
    <x v="6"/>
    <x v="4"/>
    <m/>
    <m/>
    <x v="1"/>
    <m/>
    <m/>
    <n v="0"/>
    <m/>
    <n v="0"/>
    <n v="0"/>
    <n v="0"/>
    <n v="0"/>
    <m/>
    <n v="0"/>
    <m/>
    <n v="0"/>
    <n v="0"/>
    <e v="#DIV/0!"/>
    <n v="0"/>
    <m/>
    <n v="0"/>
    <n v="0"/>
    <m/>
  </r>
  <r>
    <n v="1020"/>
    <m/>
    <x v="10"/>
    <x v="4"/>
    <m/>
    <m/>
    <x v="7"/>
    <x v="5"/>
    <x v="6"/>
    <x v="4"/>
    <m/>
    <m/>
    <x v="1"/>
    <m/>
    <m/>
    <n v="0"/>
    <m/>
    <n v="0"/>
    <n v="0"/>
    <n v="0"/>
    <n v="0"/>
    <m/>
    <n v="0"/>
    <m/>
    <n v="0"/>
    <n v="0"/>
    <e v="#DIV/0!"/>
    <n v="0"/>
    <m/>
    <n v="0"/>
    <n v="0"/>
    <m/>
  </r>
  <r>
    <n v="1021"/>
    <m/>
    <x v="10"/>
    <x v="4"/>
    <m/>
    <m/>
    <x v="7"/>
    <x v="5"/>
    <x v="6"/>
    <x v="4"/>
    <m/>
    <m/>
    <x v="1"/>
    <m/>
    <m/>
    <n v="0"/>
    <m/>
    <n v="0"/>
    <n v="0"/>
    <n v="0"/>
    <n v="0"/>
    <m/>
    <n v="0"/>
    <m/>
    <n v="0"/>
    <n v="0"/>
    <e v="#DIV/0!"/>
    <n v="0"/>
    <m/>
    <n v="0"/>
    <n v="0"/>
    <m/>
  </r>
  <r>
    <n v="1022"/>
    <m/>
    <x v="10"/>
    <x v="4"/>
    <m/>
    <m/>
    <x v="7"/>
    <x v="5"/>
    <x v="6"/>
    <x v="4"/>
    <m/>
    <m/>
    <x v="1"/>
    <m/>
    <m/>
    <n v="0"/>
    <m/>
    <n v="0"/>
    <n v="0"/>
    <n v="0"/>
    <n v="0"/>
    <m/>
    <n v="0"/>
    <m/>
    <n v="0"/>
    <n v="0"/>
    <e v="#DIV/0!"/>
    <n v="0"/>
    <m/>
    <n v="0"/>
    <n v="0"/>
    <m/>
  </r>
  <r>
    <n v="1023"/>
    <m/>
    <x v="10"/>
    <x v="4"/>
    <m/>
    <m/>
    <x v="7"/>
    <x v="5"/>
    <x v="6"/>
    <x v="4"/>
    <m/>
    <m/>
    <x v="1"/>
    <m/>
    <m/>
    <n v="0"/>
    <m/>
    <n v="0"/>
    <n v="0"/>
    <n v="0"/>
    <n v="0"/>
    <m/>
    <n v="0"/>
    <m/>
    <n v="0"/>
    <n v="0"/>
    <e v="#DIV/0!"/>
    <n v="0"/>
    <m/>
    <n v="0"/>
    <n v="0"/>
    <m/>
  </r>
  <r>
    <n v="1024"/>
    <m/>
    <x v="10"/>
    <x v="4"/>
    <m/>
    <m/>
    <x v="7"/>
    <x v="5"/>
    <x v="6"/>
    <x v="4"/>
    <m/>
    <m/>
    <x v="1"/>
    <m/>
    <m/>
    <n v="0"/>
    <m/>
    <n v="0"/>
    <n v="0"/>
    <n v="0"/>
    <n v="0"/>
    <m/>
    <n v="0"/>
    <m/>
    <n v="0"/>
    <n v="0"/>
    <e v="#DIV/0!"/>
    <n v="0"/>
    <m/>
    <n v="0"/>
    <n v="0"/>
    <m/>
  </r>
  <r>
    <n v="1025"/>
    <m/>
    <x v="10"/>
    <x v="4"/>
    <m/>
    <m/>
    <x v="7"/>
    <x v="5"/>
    <x v="6"/>
    <x v="4"/>
    <m/>
    <m/>
    <x v="1"/>
    <m/>
    <m/>
    <n v="0"/>
    <m/>
    <n v="0"/>
    <n v="0"/>
    <n v="0"/>
    <n v="0"/>
    <m/>
    <n v="0"/>
    <m/>
    <n v="0"/>
    <n v="0"/>
    <e v="#DIV/0!"/>
    <n v="0"/>
    <m/>
    <n v="0"/>
    <n v="0"/>
    <m/>
  </r>
  <r>
    <n v="1026"/>
    <m/>
    <x v="10"/>
    <x v="4"/>
    <m/>
    <m/>
    <x v="7"/>
    <x v="5"/>
    <x v="6"/>
    <x v="4"/>
    <m/>
    <m/>
    <x v="1"/>
    <m/>
    <m/>
    <n v="0"/>
    <m/>
    <n v="0"/>
    <n v="0"/>
    <n v="0"/>
    <n v="0"/>
    <m/>
    <n v="0"/>
    <m/>
    <n v="0"/>
    <n v="0"/>
    <e v="#DIV/0!"/>
    <n v="0"/>
    <m/>
    <n v="0"/>
    <n v="0"/>
    <m/>
  </r>
  <r>
    <n v="1027"/>
    <m/>
    <x v="10"/>
    <x v="4"/>
    <m/>
    <m/>
    <x v="7"/>
    <x v="5"/>
    <x v="6"/>
    <x v="4"/>
    <m/>
    <m/>
    <x v="1"/>
    <m/>
    <m/>
    <n v="0"/>
    <m/>
    <n v="0"/>
    <n v="0"/>
    <n v="0"/>
    <n v="0"/>
    <m/>
    <n v="0"/>
    <m/>
    <n v="0"/>
    <n v="0"/>
    <e v="#DIV/0!"/>
    <n v="0"/>
    <m/>
    <n v="0"/>
    <n v="0"/>
    <m/>
  </r>
  <r>
    <n v="1028"/>
    <m/>
    <x v="10"/>
    <x v="4"/>
    <m/>
    <m/>
    <x v="7"/>
    <x v="5"/>
    <x v="6"/>
    <x v="4"/>
    <m/>
    <m/>
    <x v="1"/>
    <m/>
    <m/>
    <n v="0"/>
    <m/>
    <n v="0"/>
    <n v="0"/>
    <n v="0"/>
    <n v="0"/>
    <m/>
    <n v="0"/>
    <m/>
    <n v="0"/>
    <n v="0"/>
    <e v="#DIV/0!"/>
    <n v="0"/>
    <m/>
    <n v="0"/>
    <n v="0"/>
    <m/>
  </r>
  <r>
    <n v="1029"/>
    <m/>
    <x v="10"/>
    <x v="4"/>
    <m/>
    <m/>
    <x v="7"/>
    <x v="5"/>
    <x v="6"/>
    <x v="4"/>
    <m/>
    <m/>
    <x v="1"/>
    <m/>
    <m/>
    <n v="0"/>
    <m/>
    <n v="0"/>
    <n v="0"/>
    <n v="0"/>
    <n v="0"/>
    <m/>
    <n v="0"/>
    <m/>
    <n v="0"/>
    <n v="0"/>
    <e v="#DIV/0!"/>
    <n v="0"/>
    <m/>
    <n v="0"/>
    <n v="0"/>
    <m/>
  </r>
  <r>
    <n v="1030"/>
    <m/>
    <x v="10"/>
    <x v="4"/>
    <m/>
    <m/>
    <x v="7"/>
    <x v="5"/>
    <x v="6"/>
    <x v="4"/>
    <m/>
    <m/>
    <x v="1"/>
    <m/>
    <m/>
    <n v="0"/>
    <m/>
    <n v="0"/>
    <n v="0"/>
    <n v="0"/>
    <n v="0"/>
    <m/>
    <n v="0"/>
    <m/>
    <n v="0"/>
    <n v="0"/>
    <e v="#DIV/0!"/>
    <n v="0"/>
    <m/>
    <n v="0"/>
    <n v="0"/>
    <m/>
  </r>
  <r>
    <n v="1031"/>
    <m/>
    <x v="10"/>
    <x v="4"/>
    <m/>
    <m/>
    <x v="7"/>
    <x v="5"/>
    <x v="6"/>
    <x v="4"/>
    <m/>
    <m/>
    <x v="1"/>
    <m/>
    <m/>
    <n v="0"/>
    <m/>
    <n v="0"/>
    <n v="0"/>
    <n v="0"/>
    <n v="0"/>
    <m/>
    <n v="0"/>
    <m/>
    <n v="0"/>
    <n v="0"/>
    <e v="#DIV/0!"/>
    <n v="0"/>
    <m/>
    <n v="0"/>
    <n v="0"/>
    <m/>
  </r>
  <r>
    <n v="1032"/>
    <m/>
    <x v="10"/>
    <x v="4"/>
    <m/>
    <m/>
    <x v="7"/>
    <x v="5"/>
    <x v="6"/>
    <x v="4"/>
    <m/>
    <m/>
    <x v="1"/>
    <m/>
    <m/>
    <n v="0"/>
    <m/>
    <n v="0"/>
    <n v="0"/>
    <n v="0"/>
    <n v="0"/>
    <m/>
    <n v="0"/>
    <m/>
    <n v="0"/>
    <n v="0"/>
    <e v="#DIV/0!"/>
    <n v="0"/>
    <m/>
    <n v="0"/>
    <n v="0"/>
    <m/>
  </r>
  <r>
    <n v="1033"/>
    <m/>
    <x v="10"/>
    <x v="4"/>
    <m/>
    <m/>
    <x v="7"/>
    <x v="5"/>
    <x v="6"/>
    <x v="4"/>
    <m/>
    <m/>
    <x v="1"/>
    <m/>
    <m/>
    <n v="0"/>
    <m/>
    <n v="0"/>
    <n v="0"/>
    <n v="0"/>
    <n v="0"/>
    <m/>
    <n v="0"/>
    <m/>
    <n v="0"/>
    <n v="0"/>
    <e v="#DIV/0!"/>
    <n v="0"/>
    <m/>
    <n v="0"/>
    <n v="0"/>
    <m/>
  </r>
  <r>
    <n v="1034"/>
    <m/>
    <x v="10"/>
    <x v="4"/>
    <m/>
    <m/>
    <x v="7"/>
    <x v="5"/>
    <x v="6"/>
    <x v="4"/>
    <m/>
    <m/>
    <x v="1"/>
    <m/>
    <m/>
    <n v="0"/>
    <m/>
    <n v="0"/>
    <n v="0"/>
    <n v="0"/>
    <n v="0"/>
    <m/>
    <n v="0"/>
    <m/>
    <n v="0"/>
    <n v="0"/>
    <e v="#DIV/0!"/>
    <n v="0"/>
    <m/>
    <n v="0"/>
    <n v="0"/>
    <m/>
  </r>
  <r>
    <n v="1035"/>
    <m/>
    <x v="10"/>
    <x v="4"/>
    <m/>
    <m/>
    <x v="7"/>
    <x v="5"/>
    <x v="6"/>
    <x v="4"/>
    <m/>
    <m/>
    <x v="1"/>
    <m/>
    <m/>
    <n v="0"/>
    <m/>
    <n v="0"/>
    <n v="0"/>
    <n v="0"/>
    <n v="0"/>
    <m/>
    <n v="0"/>
    <m/>
    <n v="0"/>
    <n v="0"/>
    <e v="#DIV/0!"/>
    <n v="0"/>
    <m/>
    <n v="0"/>
    <n v="0"/>
    <m/>
  </r>
  <r>
    <n v="1036"/>
    <m/>
    <x v="10"/>
    <x v="4"/>
    <m/>
    <m/>
    <x v="7"/>
    <x v="5"/>
    <x v="6"/>
    <x v="4"/>
    <m/>
    <m/>
    <x v="1"/>
    <m/>
    <m/>
    <n v="0"/>
    <m/>
    <n v="0"/>
    <n v="0"/>
    <n v="0"/>
    <n v="0"/>
    <m/>
    <n v="0"/>
    <m/>
    <n v="0"/>
    <n v="0"/>
    <e v="#DIV/0!"/>
    <n v="0"/>
    <m/>
    <n v="0"/>
    <n v="0"/>
    <m/>
  </r>
  <r>
    <n v="1037"/>
    <m/>
    <x v="10"/>
    <x v="4"/>
    <m/>
    <m/>
    <x v="7"/>
    <x v="5"/>
    <x v="6"/>
    <x v="4"/>
    <m/>
    <m/>
    <x v="1"/>
    <m/>
    <m/>
    <n v="0"/>
    <m/>
    <n v="0"/>
    <n v="0"/>
    <n v="0"/>
    <n v="0"/>
    <m/>
    <n v="0"/>
    <m/>
    <n v="0"/>
    <n v="0"/>
    <e v="#DIV/0!"/>
    <n v="0"/>
    <m/>
    <n v="0"/>
    <n v="0"/>
    <m/>
  </r>
  <r>
    <n v="1038"/>
    <m/>
    <x v="10"/>
    <x v="4"/>
    <m/>
    <m/>
    <x v="7"/>
    <x v="5"/>
    <x v="6"/>
    <x v="4"/>
    <m/>
    <m/>
    <x v="1"/>
    <m/>
    <m/>
    <n v="0"/>
    <m/>
    <n v="0"/>
    <n v="0"/>
    <n v="0"/>
    <n v="0"/>
    <m/>
    <n v="0"/>
    <m/>
    <n v="0"/>
    <n v="0"/>
    <e v="#DIV/0!"/>
    <n v="0"/>
    <m/>
    <n v="0"/>
    <n v="0"/>
    <m/>
  </r>
  <r>
    <n v="1039"/>
    <m/>
    <x v="10"/>
    <x v="4"/>
    <m/>
    <m/>
    <x v="7"/>
    <x v="5"/>
    <x v="6"/>
    <x v="4"/>
    <m/>
    <m/>
    <x v="1"/>
    <m/>
    <m/>
    <n v="0"/>
    <m/>
    <n v="0"/>
    <n v="0"/>
    <n v="0"/>
    <n v="0"/>
    <m/>
    <n v="0"/>
    <m/>
    <n v="0"/>
    <n v="0"/>
    <e v="#DIV/0!"/>
    <n v="0"/>
    <m/>
    <n v="0"/>
    <n v="0"/>
    <m/>
  </r>
  <r>
    <n v="1040"/>
    <m/>
    <x v="10"/>
    <x v="4"/>
    <m/>
    <m/>
    <x v="7"/>
    <x v="5"/>
    <x v="6"/>
    <x v="4"/>
    <m/>
    <m/>
    <x v="1"/>
    <m/>
    <m/>
    <n v="0"/>
    <m/>
    <n v="0"/>
    <n v="0"/>
    <n v="0"/>
    <n v="0"/>
    <m/>
    <n v="0"/>
    <m/>
    <n v="0"/>
    <n v="0"/>
    <e v="#DIV/0!"/>
    <n v="0"/>
    <m/>
    <n v="0"/>
    <n v="0"/>
    <m/>
  </r>
  <r>
    <n v="1041"/>
    <m/>
    <x v="10"/>
    <x v="4"/>
    <m/>
    <m/>
    <x v="7"/>
    <x v="5"/>
    <x v="6"/>
    <x v="4"/>
    <m/>
    <m/>
    <x v="1"/>
    <m/>
    <m/>
    <n v="0"/>
    <m/>
    <n v="0"/>
    <n v="0"/>
    <n v="0"/>
    <n v="0"/>
    <m/>
    <n v="0"/>
    <m/>
    <n v="0"/>
    <n v="0"/>
    <e v="#DIV/0!"/>
    <n v="0"/>
    <m/>
    <n v="0"/>
    <n v="0"/>
    <m/>
  </r>
  <r>
    <n v="1042"/>
    <m/>
    <x v="10"/>
    <x v="4"/>
    <m/>
    <m/>
    <x v="7"/>
    <x v="5"/>
    <x v="6"/>
    <x v="4"/>
    <m/>
    <m/>
    <x v="1"/>
    <m/>
    <m/>
    <n v="0"/>
    <m/>
    <n v="0"/>
    <n v="0"/>
    <n v="0"/>
    <n v="0"/>
    <m/>
    <n v="0"/>
    <m/>
    <n v="0"/>
    <n v="0"/>
    <e v="#DIV/0!"/>
    <n v="0"/>
    <m/>
    <n v="0"/>
    <n v="0"/>
    <m/>
  </r>
  <r>
    <n v="1043"/>
    <m/>
    <x v="10"/>
    <x v="4"/>
    <m/>
    <m/>
    <x v="7"/>
    <x v="5"/>
    <x v="6"/>
    <x v="4"/>
    <m/>
    <m/>
    <x v="1"/>
    <m/>
    <m/>
    <n v="0"/>
    <m/>
    <n v="0"/>
    <n v="0"/>
    <n v="0"/>
    <n v="0"/>
    <m/>
    <n v="0"/>
    <m/>
    <n v="0"/>
    <n v="0"/>
    <e v="#DIV/0!"/>
    <n v="0"/>
    <m/>
    <n v="0"/>
    <n v="0"/>
    <m/>
  </r>
  <r>
    <n v="1044"/>
    <m/>
    <x v="10"/>
    <x v="4"/>
    <m/>
    <m/>
    <x v="7"/>
    <x v="5"/>
    <x v="6"/>
    <x v="4"/>
    <m/>
    <m/>
    <x v="1"/>
    <m/>
    <m/>
    <n v="0"/>
    <m/>
    <n v="0"/>
    <n v="0"/>
    <n v="0"/>
    <n v="0"/>
    <m/>
    <n v="0"/>
    <m/>
    <n v="0"/>
    <n v="0"/>
    <e v="#DIV/0!"/>
    <n v="0"/>
    <m/>
    <n v="0"/>
    <n v="0"/>
    <m/>
  </r>
  <r>
    <n v="1045"/>
    <m/>
    <x v="10"/>
    <x v="4"/>
    <m/>
    <m/>
    <x v="7"/>
    <x v="5"/>
    <x v="6"/>
    <x v="4"/>
    <m/>
    <m/>
    <x v="1"/>
    <m/>
    <m/>
    <n v="0"/>
    <m/>
    <n v="0"/>
    <n v="0"/>
    <n v="0"/>
    <n v="0"/>
    <m/>
    <n v="0"/>
    <m/>
    <n v="0"/>
    <n v="0"/>
    <e v="#DIV/0!"/>
    <n v="0"/>
    <m/>
    <n v="0"/>
    <n v="0"/>
    <m/>
  </r>
  <r>
    <n v="1046"/>
    <m/>
    <x v="10"/>
    <x v="4"/>
    <m/>
    <m/>
    <x v="7"/>
    <x v="5"/>
    <x v="6"/>
    <x v="4"/>
    <m/>
    <m/>
    <x v="1"/>
    <m/>
    <m/>
    <n v="0"/>
    <m/>
    <n v="0"/>
    <n v="0"/>
    <n v="0"/>
    <n v="0"/>
    <m/>
    <n v="0"/>
    <m/>
    <n v="0"/>
    <n v="0"/>
    <e v="#DIV/0!"/>
    <n v="0"/>
    <m/>
    <n v="0"/>
    <n v="0"/>
    <m/>
  </r>
  <r>
    <n v="1047"/>
    <m/>
    <x v="10"/>
    <x v="4"/>
    <m/>
    <m/>
    <x v="7"/>
    <x v="5"/>
    <x v="6"/>
    <x v="4"/>
    <m/>
    <m/>
    <x v="1"/>
    <m/>
    <m/>
    <n v="0"/>
    <m/>
    <n v="0"/>
    <n v="0"/>
    <n v="0"/>
    <n v="0"/>
    <m/>
    <n v="0"/>
    <m/>
    <n v="0"/>
    <n v="0"/>
    <e v="#DIV/0!"/>
    <n v="0"/>
    <m/>
    <n v="0"/>
    <n v="0"/>
    <m/>
  </r>
  <r>
    <n v="1048"/>
    <m/>
    <x v="10"/>
    <x v="4"/>
    <m/>
    <m/>
    <x v="7"/>
    <x v="5"/>
    <x v="6"/>
    <x v="4"/>
    <m/>
    <m/>
    <x v="1"/>
    <m/>
    <m/>
    <n v="0"/>
    <m/>
    <n v="0"/>
    <n v="0"/>
    <n v="0"/>
    <n v="0"/>
    <m/>
    <n v="0"/>
    <m/>
    <n v="0"/>
    <n v="0"/>
    <e v="#DIV/0!"/>
    <n v="0"/>
    <m/>
    <n v="0"/>
    <n v="0"/>
    <m/>
  </r>
  <r>
    <n v="1049"/>
    <m/>
    <x v="10"/>
    <x v="4"/>
    <m/>
    <m/>
    <x v="7"/>
    <x v="5"/>
    <x v="6"/>
    <x v="4"/>
    <m/>
    <m/>
    <x v="1"/>
    <m/>
    <m/>
    <n v="0"/>
    <m/>
    <n v="0"/>
    <n v="0"/>
    <n v="0"/>
    <n v="0"/>
    <m/>
    <n v="0"/>
    <m/>
    <n v="0"/>
    <n v="0"/>
    <e v="#DIV/0!"/>
    <n v="0"/>
    <m/>
    <n v="0"/>
    <n v="0"/>
    <m/>
  </r>
  <r>
    <n v="1050"/>
    <m/>
    <x v="10"/>
    <x v="4"/>
    <m/>
    <m/>
    <x v="7"/>
    <x v="5"/>
    <x v="6"/>
    <x v="4"/>
    <m/>
    <m/>
    <x v="1"/>
    <m/>
    <m/>
    <n v="0"/>
    <m/>
    <n v="0"/>
    <n v="0"/>
    <n v="0"/>
    <n v="0"/>
    <m/>
    <n v="0"/>
    <m/>
    <n v="0"/>
    <n v="0"/>
    <e v="#DIV/0!"/>
    <n v="0"/>
    <m/>
    <n v="0"/>
    <n v="0"/>
    <m/>
  </r>
  <r>
    <n v="1051"/>
    <m/>
    <x v="10"/>
    <x v="4"/>
    <m/>
    <m/>
    <x v="7"/>
    <x v="5"/>
    <x v="6"/>
    <x v="4"/>
    <m/>
    <m/>
    <x v="1"/>
    <m/>
    <m/>
    <n v="0"/>
    <m/>
    <n v="0"/>
    <n v="0"/>
    <n v="0"/>
    <n v="0"/>
    <m/>
    <n v="0"/>
    <m/>
    <n v="0"/>
    <n v="0"/>
    <e v="#DIV/0!"/>
    <n v="0"/>
    <m/>
    <n v="0"/>
    <n v="0"/>
    <m/>
  </r>
  <r>
    <n v="1052"/>
    <m/>
    <x v="10"/>
    <x v="4"/>
    <m/>
    <m/>
    <x v="7"/>
    <x v="5"/>
    <x v="6"/>
    <x v="4"/>
    <m/>
    <m/>
    <x v="1"/>
    <m/>
    <m/>
    <n v="0"/>
    <m/>
    <n v="0"/>
    <n v="0"/>
    <n v="0"/>
    <n v="0"/>
    <m/>
    <n v="0"/>
    <m/>
    <n v="0"/>
    <n v="0"/>
    <e v="#DIV/0!"/>
    <n v="0"/>
    <m/>
    <n v="0"/>
    <n v="0"/>
    <m/>
  </r>
  <r>
    <n v="1053"/>
    <m/>
    <x v="10"/>
    <x v="4"/>
    <m/>
    <m/>
    <x v="7"/>
    <x v="5"/>
    <x v="6"/>
    <x v="4"/>
    <m/>
    <m/>
    <x v="1"/>
    <m/>
    <m/>
    <n v="0"/>
    <m/>
    <n v="0"/>
    <n v="0"/>
    <n v="0"/>
    <n v="0"/>
    <m/>
    <n v="0"/>
    <m/>
    <n v="0"/>
    <n v="0"/>
    <e v="#DIV/0!"/>
    <n v="0"/>
    <m/>
    <n v="0"/>
    <n v="0"/>
    <m/>
  </r>
  <r>
    <n v="1054"/>
    <m/>
    <x v="10"/>
    <x v="4"/>
    <m/>
    <m/>
    <x v="7"/>
    <x v="5"/>
    <x v="6"/>
    <x v="4"/>
    <m/>
    <m/>
    <x v="1"/>
    <m/>
    <m/>
    <n v="0"/>
    <m/>
    <n v="0"/>
    <n v="0"/>
    <n v="0"/>
    <n v="0"/>
    <m/>
    <n v="0"/>
    <m/>
    <n v="0"/>
    <n v="0"/>
    <e v="#DIV/0!"/>
    <n v="0"/>
    <m/>
    <n v="0"/>
    <n v="0"/>
    <m/>
  </r>
  <r>
    <n v="1055"/>
    <m/>
    <x v="10"/>
    <x v="4"/>
    <m/>
    <m/>
    <x v="7"/>
    <x v="5"/>
    <x v="6"/>
    <x v="4"/>
    <m/>
    <m/>
    <x v="1"/>
    <m/>
    <m/>
    <n v="0"/>
    <m/>
    <n v="0"/>
    <n v="0"/>
    <n v="0"/>
    <n v="0"/>
    <m/>
    <n v="0"/>
    <m/>
    <n v="0"/>
    <n v="0"/>
    <e v="#DIV/0!"/>
    <n v="0"/>
    <m/>
    <n v="0"/>
    <n v="0"/>
    <m/>
  </r>
  <r>
    <n v="1056"/>
    <m/>
    <x v="10"/>
    <x v="4"/>
    <m/>
    <m/>
    <x v="7"/>
    <x v="5"/>
    <x v="6"/>
    <x v="4"/>
    <m/>
    <m/>
    <x v="1"/>
    <m/>
    <m/>
    <n v="0"/>
    <m/>
    <n v="0"/>
    <n v="0"/>
    <n v="0"/>
    <n v="0"/>
    <m/>
    <n v="0"/>
    <m/>
    <n v="0"/>
    <n v="0"/>
    <e v="#DIV/0!"/>
    <n v="0"/>
    <m/>
    <n v="0"/>
    <n v="0"/>
    <m/>
  </r>
  <r>
    <n v="1057"/>
    <m/>
    <x v="10"/>
    <x v="4"/>
    <m/>
    <m/>
    <x v="7"/>
    <x v="5"/>
    <x v="6"/>
    <x v="4"/>
    <m/>
    <m/>
    <x v="1"/>
    <m/>
    <m/>
    <n v="0"/>
    <m/>
    <n v="0"/>
    <n v="0"/>
    <n v="0"/>
    <n v="0"/>
    <m/>
    <n v="0"/>
    <m/>
    <n v="0"/>
    <n v="0"/>
    <e v="#DIV/0!"/>
    <n v="0"/>
    <m/>
    <n v="0"/>
    <n v="0"/>
    <m/>
  </r>
  <r>
    <n v="1058"/>
    <m/>
    <x v="10"/>
    <x v="4"/>
    <m/>
    <m/>
    <x v="7"/>
    <x v="5"/>
    <x v="6"/>
    <x v="4"/>
    <m/>
    <m/>
    <x v="1"/>
    <m/>
    <m/>
    <n v="0"/>
    <m/>
    <n v="0"/>
    <n v="0"/>
    <n v="0"/>
    <n v="0"/>
    <m/>
    <n v="0"/>
    <m/>
    <n v="0"/>
    <n v="0"/>
    <e v="#DIV/0!"/>
    <n v="0"/>
    <m/>
    <n v="0"/>
    <n v="0"/>
    <m/>
  </r>
  <r>
    <n v="1059"/>
    <m/>
    <x v="10"/>
    <x v="4"/>
    <m/>
    <m/>
    <x v="7"/>
    <x v="5"/>
    <x v="6"/>
    <x v="4"/>
    <m/>
    <m/>
    <x v="1"/>
    <m/>
    <m/>
    <n v="0"/>
    <m/>
    <n v="0"/>
    <n v="0"/>
    <n v="0"/>
    <n v="0"/>
    <m/>
    <n v="0"/>
    <m/>
    <n v="0"/>
    <n v="0"/>
    <e v="#DIV/0!"/>
    <n v="0"/>
    <m/>
    <n v="0"/>
    <n v="0"/>
    <m/>
  </r>
  <r>
    <n v="1060"/>
    <m/>
    <x v="10"/>
    <x v="4"/>
    <m/>
    <m/>
    <x v="7"/>
    <x v="5"/>
    <x v="6"/>
    <x v="4"/>
    <m/>
    <m/>
    <x v="1"/>
    <m/>
    <m/>
    <n v="0"/>
    <m/>
    <n v="0"/>
    <n v="0"/>
    <n v="0"/>
    <n v="0"/>
    <m/>
    <n v="0"/>
    <m/>
    <n v="0"/>
    <n v="0"/>
    <e v="#DIV/0!"/>
    <n v="0"/>
    <m/>
    <n v="0"/>
    <n v="0"/>
    <m/>
  </r>
  <r>
    <n v="1061"/>
    <m/>
    <x v="10"/>
    <x v="4"/>
    <m/>
    <m/>
    <x v="7"/>
    <x v="5"/>
    <x v="6"/>
    <x v="4"/>
    <m/>
    <m/>
    <x v="1"/>
    <m/>
    <m/>
    <n v="0"/>
    <m/>
    <n v="0"/>
    <n v="0"/>
    <n v="0"/>
    <n v="0"/>
    <m/>
    <n v="0"/>
    <m/>
    <n v="0"/>
    <n v="0"/>
    <e v="#DIV/0!"/>
    <n v="0"/>
    <m/>
    <n v="0"/>
    <n v="0"/>
    <m/>
  </r>
  <r>
    <n v="1062"/>
    <m/>
    <x v="10"/>
    <x v="4"/>
    <m/>
    <m/>
    <x v="7"/>
    <x v="5"/>
    <x v="6"/>
    <x v="4"/>
    <m/>
    <m/>
    <x v="1"/>
    <m/>
    <m/>
    <n v="0"/>
    <m/>
    <n v="0"/>
    <n v="0"/>
    <n v="0"/>
    <n v="0"/>
    <m/>
    <n v="0"/>
    <m/>
    <n v="0"/>
    <n v="0"/>
    <e v="#DIV/0!"/>
    <n v="0"/>
    <m/>
    <n v="0"/>
    <n v="0"/>
    <m/>
  </r>
  <r>
    <n v="1063"/>
    <m/>
    <x v="10"/>
    <x v="4"/>
    <m/>
    <m/>
    <x v="7"/>
    <x v="5"/>
    <x v="6"/>
    <x v="4"/>
    <m/>
    <m/>
    <x v="1"/>
    <m/>
    <m/>
    <n v="0"/>
    <m/>
    <n v="0"/>
    <n v="0"/>
    <n v="0"/>
    <n v="0"/>
    <m/>
    <n v="0"/>
    <m/>
    <n v="0"/>
    <n v="0"/>
    <e v="#DIV/0!"/>
    <n v="0"/>
    <m/>
    <n v="0"/>
    <n v="0"/>
    <m/>
  </r>
  <r>
    <n v="1064"/>
    <m/>
    <x v="10"/>
    <x v="4"/>
    <m/>
    <m/>
    <x v="7"/>
    <x v="5"/>
    <x v="6"/>
    <x v="4"/>
    <m/>
    <m/>
    <x v="1"/>
    <m/>
    <m/>
    <n v="0"/>
    <m/>
    <n v="0"/>
    <n v="0"/>
    <n v="0"/>
    <n v="0"/>
    <m/>
    <n v="0"/>
    <m/>
    <n v="0"/>
    <n v="0"/>
    <e v="#DIV/0!"/>
    <n v="0"/>
    <m/>
    <n v="0"/>
    <n v="0"/>
    <m/>
  </r>
  <r>
    <n v="1065"/>
    <m/>
    <x v="10"/>
    <x v="4"/>
    <m/>
    <m/>
    <x v="7"/>
    <x v="5"/>
    <x v="6"/>
    <x v="4"/>
    <m/>
    <m/>
    <x v="1"/>
    <m/>
    <m/>
    <n v="0"/>
    <m/>
    <n v="0"/>
    <n v="0"/>
    <n v="0"/>
    <n v="0"/>
    <m/>
    <n v="0"/>
    <m/>
    <n v="0"/>
    <n v="0"/>
    <e v="#DIV/0!"/>
    <n v="0"/>
    <m/>
    <n v="0"/>
    <n v="0"/>
    <m/>
  </r>
  <r>
    <n v="1066"/>
    <m/>
    <x v="10"/>
    <x v="4"/>
    <m/>
    <m/>
    <x v="7"/>
    <x v="5"/>
    <x v="6"/>
    <x v="4"/>
    <m/>
    <m/>
    <x v="1"/>
    <m/>
    <m/>
    <n v="0"/>
    <m/>
    <n v="0"/>
    <n v="0"/>
    <n v="0"/>
    <n v="0"/>
    <m/>
    <n v="0"/>
    <m/>
    <n v="0"/>
    <n v="0"/>
    <e v="#DIV/0!"/>
    <n v="0"/>
    <m/>
    <n v="0"/>
    <n v="0"/>
    <m/>
  </r>
  <r>
    <n v="1067"/>
    <m/>
    <x v="10"/>
    <x v="4"/>
    <m/>
    <m/>
    <x v="7"/>
    <x v="5"/>
    <x v="6"/>
    <x v="4"/>
    <m/>
    <m/>
    <x v="1"/>
    <m/>
    <m/>
    <n v="0"/>
    <m/>
    <n v="0"/>
    <n v="0"/>
    <n v="0"/>
    <n v="0"/>
    <m/>
    <n v="0"/>
    <m/>
    <n v="0"/>
    <n v="0"/>
    <e v="#DIV/0!"/>
    <n v="0"/>
    <m/>
    <n v="0"/>
    <n v="0"/>
    <m/>
  </r>
  <r>
    <n v="1068"/>
    <m/>
    <x v="10"/>
    <x v="4"/>
    <m/>
    <m/>
    <x v="7"/>
    <x v="5"/>
    <x v="6"/>
    <x v="4"/>
    <m/>
    <m/>
    <x v="1"/>
    <m/>
    <m/>
    <n v="0"/>
    <m/>
    <n v="0"/>
    <n v="0"/>
    <n v="0"/>
    <n v="0"/>
    <m/>
    <n v="0"/>
    <m/>
    <n v="0"/>
    <n v="0"/>
    <e v="#DIV/0!"/>
    <n v="0"/>
    <m/>
    <n v="0"/>
    <n v="0"/>
    <m/>
  </r>
  <r>
    <n v="1069"/>
    <m/>
    <x v="10"/>
    <x v="4"/>
    <m/>
    <m/>
    <x v="7"/>
    <x v="5"/>
    <x v="6"/>
    <x v="4"/>
    <m/>
    <m/>
    <x v="1"/>
    <m/>
    <m/>
    <n v="0"/>
    <m/>
    <n v="0"/>
    <n v="0"/>
    <n v="0"/>
    <n v="0"/>
    <m/>
    <n v="0"/>
    <m/>
    <n v="0"/>
    <n v="0"/>
    <e v="#DIV/0!"/>
    <n v="0"/>
    <m/>
    <n v="0"/>
    <n v="0"/>
    <m/>
  </r>
  <r>
    <n v="1070"/>
    <m/>
    <x v="10"/>
    <x v="4"/>
    <m/>
    <m/>
    <x v="7"/>
    <x v="5"/>
    <x v="6"/>
    <x v="4"/>
    <m/>
    <m/>
    <x v="1"/>
    <m/>
    <m/>
    <n v="0"/>
    <m/>
    <n v="0"/>
    <n v="0"/>
    <n v="0"/>
    <n v="0"/>
    <m/>
    <n v="0"/>
    <m/>
    <n v="0"/>
    <n v="0"/>
    <e v="#DIV/0!"/>
    <n v="0"/>
    <m/>
    <n v="0"/>
    <n v="0"/>
    <m/>
  </r>
  <r>
    <n v="1071"/>
    <m/>
    <x v="10"/>
    <x v="4"/>
    <m/>
    <m/>
    <x v="7"/>
    <x v="5"/>
    <x v="6"/>
    <x v="4"/>
    <m/>
    <m/>
    <x v="1"/>
    <m/>
    <m/>
    <n v="0"/>
    <m/>
    <n v="0"/>
    <n v="0"/>
    <n v="0"/>
    <n v="0"/>
    <m/>
    <n v="0"/>
    <m/>
    <n v="0"/>
    <n v="0"/>
    <e v="#DIV/0!"/>
    <n v="0"/>
    <m/>
    <n v="0"/>
    <n v="0"/>
    <m/>
  </r>
  <r>
    <n v="1072"/>
    <m/>
    <x v="10"/>
    <x v="4"/>
    <m/>
    <m/>
    <x v="7"/>
    <x v="5"/>
    <x v="6"/>
    <x v="4"/>
    <m/>
    <m/>
    <x v="1"/>
    <m/>
    <m/>
    <n v="0"/>
    <m/>
    <n v="0"/>
    <n v="0"/>
    <n v="0"/>
    <n v="0"/>
    <m/>
    <n v="0"/>
    <m/>
    <n v="0"/>
    <n v="0"/>
    <e v="#DIV/0!"/>
    <n v="0"/>
    <m/>
    <n v="0"/>
    <n v="0"/>
    <m/>
  </r>
  <r>
    <n v="1073"/>
    <m/>
    <x v="10"/>
    <x v="4"/>
    <m/>
    <m/>
    <x v="7"/>
    <x v="5"/>
    <x v="6"/>
    <x v="4"/>
    <m/>
    <m/>
    <x v="1"/>
    <m/>
    <m/>
    <n v="0"/>
    <m/>
    <n v="0"/>
    <n v="0"/>
    <n v="0"/>
    <n v="0"/>
    <m/>
    <n v="0"/>
    <m/>
    <n v="0"/>
    <n v="0"/>
    <e v="#DIV/0!"/>
    <n v="0"/>
    <m/>
    <n v="0"/>
    <n v="0"/>
    <m/>
  </r>
  <r>
    <n v="1074"/>
    <m/>
    <x v="10"/>
    <x v="4"/>
    <m/>
    <m/>
    <x v="7"/>
    <x v="5"/>
    <x v="6"/>
    <x v="4"/>
    <m/>
    <m/>
    <x v="1"/>
    <m/>
    <m/>
    <n v="0"/>
    <m/>
    <n v="0"/>
    <n v="0"/>
    <n v="0"/>
    <n v="0"/>
    <m/>
    <n v="0"/>
    <m/>
    <n v="0"/>
    <n v="0"/>
    <e v="#DIV/0!"/>
    <n v="0"/>
    <m/>
    <n v="0"/>
    <n v="0"/>
    <m/>
  </r>
  <r>
    <n v="1075"/>
    <m/>
    <x v="10"/>
    <x v="4"/>
    <m/>
    <m/>
    <x v="7"/>
    <x v="5"/>
    <x v="6"/>
    <x v="4"/>
    <m/>
    <m/>
    <x v="1"/>
    <m/>
    <m/>
    <n v="0"/>
    <m/>
    <n v="0"/>
    <n v="0"/>
    <n v="0"/>
    <n v="0"/>
    <m/>
    <n v="0"/>
    <m/>
    <n v="0"/>
    <n v="0"/>
    <e v="#DIV/0!"/>
    <n v="0"/>
    <m/>
    <n v="0"/>
    <n v="0"/>
    <m/>
  </r>
  <r>
    <n v="1076"/>
    <m/>
    <x v="10"/>
    <x v="4"/>
    <m/>
    <m/>
    <x v="7"/>
    <x v="5"/>
    <x v="6"/>
    <x v="4"/>
    <m/>
    <m/>
    <x v="1"/>
    <m/>
    <m/>
    <n v="0"/>
    <m/>
    <n v="0"/>
    <n v="0"/>
    <n v="0"/>
    <n v="0"/>
    <m/>
    <n v="0"/>
    <m/>
    <n v="0"/>
    <n v="0"/>
    <e v="#DIV/0!"/>
    <n v="0"/>
    <m/>
    <n v="0"/>
    <n v="0"/>
    <m/>
  </r>
  <r>
    <n v="1077"/>
    <m/>
    <x v="10"/>
    <x v="4"/>
    <m/>
    <m/>
    <x v="7"/>
    <x v="5"/>
    <x v="6"/>
    <x v="4"/>
    <m/>
    <m/>
    <x v="1"/>
    <m/>
    <m/>
    <n v="0"/>
    <m/>
    <n v="0"/>
    <n v="0"/>
    <n v="0"/>
    <n v="0"/>
    <m/>
    <n v="0"/>
    <m/>
    <n v="0"/>
    <n v="0"/>
    <e v="#DIV/0!"/>
    <n v="0"/>
    <m/>
    <n v="0"/>
    <n v="0"/>
    <m/>
  </r>
  <r>
    <n v="1078"/>
    <m/>
    <x v="10"/>
    <x v="4"/>
    <m/>
    <m/>
    <x v="7"/>
    <x v="5"/>
    <x v="6"/>
    <x v="4"/>
    <m/>
    <m/>
    <x v="1"/>
    <m/>
    <m/>
    <n v="0"/>
    <m/>
    <n v="0"/>
    <n v="0"/>
    <n v="0"/>
    <n v="0"/>
    <m/>
    <n v="0"/>
    <m/>
    <n v="0"/>
    <n v="0"/>
    <e v="#DIV/0!"/>
    <n v="0"/>
    <m/>
    <n v="0"/>
    <n v="0"/>
    <m/>
  </r>
  <r>
    <n v="1079"/>
    <m/>
    <x v="10"/>
    <x v="4"/>
    <m/>
    <m/>
    <x v="7"/>
    <x v="5"/>
    <x v="6"/>
    <x v="4"/>
    <m/>
    <m/>
    <x v="1"/>
    <m/>
    <m/>
    <n v="0"/>
    <m/>
    <n v="0"/>
    <n v="0"/>
    <n v="0"/>
    <n v="0"/>
    <m/>
    <n v="0"/>
    <m/>
    <n v="0"/>
    <n v="0"/>
    <e v="#DIV/0!"/>
    <n v="0"/>
    <m/>
    <n v="0"/>
    <n v="0"/>
    <m/>
  </r>
  <r>
    <n v="1080"/>
    <m/>
    <x v="10"/>
    <x v="4"/>
    <m/>
    <m/>
    <x v="7"/>
    <x v="5"/>
    <x v="6"/>
    <x v="4"/>
    <m/>
    <m/>
    <x v="1"/>
    <m/>
    <m/>
    <n v="0"/>
    <m/>
    <n v="0"/>
    <n v="0"/>
    <n v="0"/>
    <n v="0"/>
    <m/>
    <n v="0"/>
    <m/>
    <n v="0"/>
    <n v="0"/>
    <e v="#DIV/0!"/>
    <n v="0"/>
    <m/>
    <n v="0"/>
    <n v="0"/>
    <m/>
  </r>
  <r>
    <n v="1081"/>
    <m/>
    <x v="10"/>
    <x v="4"/>
    <m/>
    <m/>
    <x v="7"/>
    <x v="5"/>
    <x v="6"/>
    <x v="4"/>
    <m/>
    <m/>
    <x v="1"/>
    <m/>
    <m/>
    <n v="0"/>
    <m/>
    <n v="0"/>
    <n v="0"/>
    <n v="0"/>
    <n v="0"/>
    <m/>
    <n v="0"/>
    <m/>
    <n v="0"/>
    <n v="0"/>
    <e v="#DIV/0!"/>
    <n v="0"/>
    <m/>
    <n v="0"/>
    <n v="0"/>
    <m/>
  </r>
  <r>
    <n v="1082"/>
    <m/>
    <x v="10"/>
    <x v="4"/>
    <m/>
    <m/>
    <x v="7"/>
    <x v="5"/>
    <x v="6"/>
    <x v="4"/>
    <m/>
    <m/>
    <x v="1"/>
    <m/>
    <m/>
    <n v="0"/>
    <m/>
    <n v="0"/>
    <n v="0"/>
    <n v="0"/>
    <n v="0"/>
    <m/>
    <n v="0"/>
    <m/>
    <n v="0"/>
    <n v="0"/>
    <e v="#DIV/0!"/>
    <n v="0"/>
    <m/>
    <n v="0"/>
    <n v="0"/>
    <m/>
  </r>
  <r>
    <n v="1083"/>
    <m/>
    <x v="10"/>
    <x v="4"/>
    <m/>
    <m/>
    <x v="7"/>
    <x v="5"/>
    <x v="6"/>
    <x v="4"/>
    <m/>
    <m/>
    <x v="1"/>
    <m/>
    <m/>
    <n v="0"/>
    <m/>
    <n v="0"/>
    <n v="0"/>
    <n v="0"/>
    <n v="0"/>
    <m/>
    <n v="0"/>
    <m/>
    <n v="0"/>
    <n v="0"/>
    <e v="#DIV/0!"/>
    <n v="0"/>
    <m/>
    <n v="0"/>
    <n v="0"/>
    <m/>
  </r>
  <r>
    <n v="1084"/>
    <m/>
    <x v="10"/>
    <x v="4"/>
    <m/>
    <m/>
    <x v="7"/>
    <x v="5"/>
    <x v="6"/>
    <x v="4"/>
    <m/>
    <m/>
    <x v="1"/>
    <m/>
    <m/>
    <n v="0"/>
    <m/>
    <n v="0"/>
    <n v="0"/>
    <n v="0"/>
    <n v="0"/>
    <m/>
    <n v="0"/>
    <m/>
    <n v="0"/>
    <n v="0"/>
    <e v="#DIV/0!"/>
    <n v="0"/>
    <m/>
    <n v="0"/>
    <n v="0"/>
    <m/>
  </r>
  <r>
    <n v="1085"/>
    <m/>
    <x v="10"/>
    <x v="4"/>
    <m/>
    <m/>
    <x v="7"/>
    <x v="5"/>
    <x v="6"/>
    <x v="4"/>
    <m/>
    <m/>
    <x v="1"/>
    <m/>
    <m/>
    <n v="0"/>
    <m/>
    <n v="0"/>
    <n v="0"/>
    <n v="0"/>
    <n v="0"/>
    <m/>
    <n v="0"/>
    <m/>
    <n v="0"/>
    <n v="0"/>
    <e v="#DIV/0!"/>
    <n v="0"/>
    <m/>
    <n v="0"/>
    <n v="0"/>
    <m/>
  </r>
  <r>
    <n v="1086"/>
    <m/>
    <x v="10"/>
    <x v="4"/>
    <m/>
    <m/>
    <x v="7"/>
    <x v="5"/>
    <x v="6"/>
    <x v="4"/>
    <m/>
    <m/>
    <x v="1"/>
    <m/>
    <m/>
    <n v="0"/>
    <m/>
    <n v="0"/>
    <n v="0"/>
    <n v="0"/>
    <n v="0"/>
    <m/>
    <n v="0"/>
    <m/>
    <n v="0"/>
    <n v="0"/>
    <e v="#DIV/0!"/>
    <n v="0"/>
    <m/>
    <n v="0"/>
    <n v="0"/>
    <m/>
  </r>
  <r>
    <n v="1087"/>
    <m/>
    <x v="10"/>
    <x v="4"/>
    <m/>
    <m/>
    <x v="7"/>
    <x v="5"/>
    <x v="6"/>
    <x v="4"/>
    <m/>
    <m/>
    <x v="1"/>
    <m/>
    <m/>
    <n v="0"/>
    <m/>
    <n v="0"/>
    <n v="0"/>
    <n v="0"/>
    <n v="0"/>
    <m/>
    <n v="0"/>
    <m/>
    <n v="0"/>
    <n v="0"/>
    <e v="#DIV/0!"/>
    <n v="0"/>
    <m/>
    <n v="0"/>
    <n v="0"/>
    <m/>
  </r>
  <r>
    <n v="1088"/>
    <m/>
    <x v="10"/>
    <x v="4"/>
    <m/>
    <m/>
    <x v="7"/>
    <x v="5"/>
    <x v="6"/>
    <x v="4"/>
    <m/>
    <m/>
    <x v="1"/>
    <m/>
    <m/>
    <n v="0"/>
    <m/>
    <n v="0"/>
    <n v="0"/>
    <n v="0"/>
    <n v="0"/>
    <m/>
    <n v="0"/>
    <m/>
    <n v="0"/>
    <n v="0"/>
    <e v="#DIV/0!"/>
    <n v="0"/>
    <m/>
    <n v="0"/>
    <n v="0"/>
    <m/>
  </r>
  <r>
    <n v="1089"/>
    <m/>
    <x v="10"/>
    <x v="4"/>
    <m/>
    <m/>
    <x v="7"/>
    <x v="5"/>
    <x v="6"/>
    <x v="4"/>
    <m/>
    <m/>
    <x v="1"/>
    <m/>
    <m/>
    <n v="0"/>
    <m/>
    <n v="0"/>
    <n v="0"/>
    <n v="0"/>
    <n v="0"/>
    <m/>
    <n v="0"/>
    <m/>
    <n v="0"/>
    <n v="0"/>
    <e v="#DIV/0!"/>
    <n v="0"/>
    <m/>
    <n v="0"/>
    <n v="0"/>
    <m/>
  </r>
  <r>
    <n v="1090"/>
    <m/>
    <x v="10"/>
    <x v="4"/>
    <m/>
    <m/>
    <x v="7"/>
    <x v="5"/>
    <x v="6"/>
    <x v="4"/>
    <m/>
    <m/>
    <x v="1"/>
    <m/>
    <m/>
    <n v="0"/>
    <m/>
    <n v="0"/>
    <n v="0"/>
    <n v="0"/>
    <n v="0"/>
    <m/>
    <n v="0"/>
    <m/>
    <n v="0"/>
    <n v="0"/>
    <e v="#DIV/0!"/>
    <n v="0"/>
    <m/>
    <n v="0"/>
    <n v="0"/>
    <m/>
  </r>
  <r>
    <n v="1091"/>
    <m/>
    <x v="10"/>
    <x v="4"/>
    <m/>
    <m/>
    <x v="7"/>
    <x v="5"/>
    <x v="6"/>
    <x v="4"/>
    <m/>
    <m/>
    <x v="1"/>
    <m/>
    <m/>
    <n v="0"/>
    <m/>
    <n v="0"/>
    <n v="0"/>
    <n v="0"/>
    <n v="0"/>
    <m/>
    <n v="0"/>
    <m/>
    <n v="0"/>
    <n v="0"/>
    <e v="#DIV/0!"/>
    <n v="0"/>
    <m/>
    <n v="0"/>
    <n v="0"/>
    <m/>
  </r>
  <r>
    <n v="1092"/>
    <m/>
    <x v="10"/>
    <x v="4"/>
    <m/>
    <m/>
    <x v="7"/>
    <x v="5"/>
    <x v="6"/>
    <x v="4"/>
    <m/>
    <m/>
    <x v="1"/>
    <m/>
    <m/>
    <n v="0"/>
    <m/>
    <n v="0"/>
    <n v="0"/>
    <n v="0"/>
    <n v="0"/>
    <m/>
    <n v="0"/>
    <m/>
    <n v="0"/>
    <n v="0"/>
    <e v="#DIV/0!"/>
    <n v="0"/>
    <m/>
    <n v="0"/>
    <n v="0"/>
    <m/>
  </r>
  <r>
    <n v="1093"/>
    <m/>
    <x v="10"/>
    <x v="4"/>
    <m/>
    <m/>
    <x v="7"/>
    <x v="5"/>
    <x v="6"/>
    <x v="4"/>
    <m/>
    <m/>
    <x v="1"/>
    <m/>
    <m/>
    <n v="0"/>
    <m/>
    <n v="0"/>
    <n v="0"/>
    <n v="0"/>
    <n v="0"/>
    <m/>
    <n v="0"/>
    <m/>
    <n v="0"/>
    <n v="0"/>
    <e v="#DIV/0!"/>
    <n v="0"/>
    <m/>
    <n v="0"/>
    <n v="0"/>
    <m/>
  </r>
  <r>
    <n v="1094"/>
    <m/>
    <x v="10"/>
    <x v="4"/>
    <m/>
    <m/>
    <x v="7"/>
    <x v="5"/>
    <x v="6"/>
    <x v="4"/>
    <m/>
    <m/>
    <x v="1"/>
    <m/>
    <m/>
    <n v="0"/>
    <m/>
    <n v="0"/>
    <n v="0"/>
    <n v="0"/>
    <n v="0"/>
    <m/>
    <n v="0"/>
    <m/>
    <n v="0"/>
    <n v="0"/>
    <e v="#DIV/0!"/>
    <n v="0"/>
    <m/>
    <n v="0"/>
    <n v="0"/>
    <m/>
  </r>
  <r>
    <n v="1095"/>
    <m/>
    <x v="10"/>
    <x v="4"/>
    <m/>
    <m/>
    <x v="7"/>
    <x v="5"/>
    <x v="6"/>
    <x v="4"/>
    <m/>
    <m/>
    <x v="1"/>
    <m/>
    <m/>
    <n v="0"/>
    <m/>
    <n v="0"/>
    <n v="0"/>
    <n v="0"/>
    <n v="0"/>
    <m/>
    <n v="0"/>
    <m/>
    <n v="0"/>
    <n v="0"/>
    <e v="#DIV/0!"/>
    <n v="0"/>
    <m/>
    <n v="0"/>
    <n v="0"/>
    <m/>
  </r>
  <r>
    <n v="1096"/>
    <m/>
    <x v="10"/>
    <x v="4"/>
    <m/>
    <m/>
    <x v="7"/>
    <x v="5"/>
    <x v="6"/>
    <x v="4"/>
    <m/>
    <m/>
    <x v="1"/>
    <m/>
    <m/>
    <n v="0"/>
    <m/>
    <n v="0"/>
    <n v="0"/>
    <n v="0"/>
    <n v="0"/>
    <m/>
    <n v="0"/>
    <m/>
    <n v="0"/>
    <n v="0"/>
    <e v="#DIV/0!"/>
    <n v="0"/>
    <m/>
    <n v="0"/>
    <n v="0"/>
    <m/>
  </r>
  <r>
    <n v="1097"/>
    <m/>
    <x v="10"/>
    <x v="4"/>
    <m/>
    <m/>
    <x v="7"/>
    <x v="5"/>
    <x v="6"/>
    <x v="4"/>
    <m/>
    <m/>
    <x v="1"/>
    <m/>
    <m/>
    <n v="0"/>
    <m/>
    <n v="0"/>
    <n v="0"/>
    <n v="0"/>
    <n v="0"/>
    <m/>
    <n v="0"/>
    <m/>
    <n v="0"/>
    <n v="0"/>
    <e v="#DIV/0!"/>
    <n v="0"/>
    <m/>
    <n v="0"/>
    <n v="0"/>
    <m/>
  </r>
  <r>
    <n v="1098"/>
    <m/>
    <x v="10"/>
    <x v="4"/>
    <m/>
    <m/>
    <x v="7"/>
    <x v="5"/>
    <x v="6"/>
    <x v="4"/>
    <m/>
    <m/>
    <x v="1"/>
    <m/>
    <m/>
    <n v="0"/>
    <m/>
    <n v="0"/>
    <n v="0"/>
    <n v="0"/>
    <n v="0"/>
    <m/>
    <n v="0"/>
    <m/>
    <n v="0"/>
    <n v="0"/>
    <e v="#DIV/0!"/>
    <n v="0"/>
    <m/>
    <n v="0"/>
    <n v="0"/>
    <m/>
  </r>
  <r>
    <n v="1099"/>
    <m/>
    <x v="10"/>
    <x v="4"/>
    <m/>
    <m/>
    <x v="7"/>
    <x v="5"/>
    <x v="6"/>
    <x v="4"/>
    <m/>
    <m/>
    <x v="1"/>
    <m/>
    <m/>
    <n v="0"/>
    <m/>
    <n v="0"/>
    <n v="0"/>
    <n v="0"/>
    <n v="0"/>
    <m/>
    <n v="0"/>
    <m/>
    <n v="0"/>
    <n v="0"/>
    <e v="#DIV/0!"/>
    <n v="0"/>
    <m/>
    <n v="0"/>
    <n v="0"/>
    <m/>
  </r>
  <r>
    <n v="1100"/>
    <m/>
    <x v="10"/>
    <x v="4"/>
    <m/>
    <m/>
    <x v="7"/>
    <x v="5"/>
    <x v="6"/>
    <x v="4"/>
    <m/>
    <m/>
    <x v="1"/>
    <m/>
    <m/>
    <n v="0"/>
    <m/>
    <n v="0"/>
    <n v="0"/>
    <n v="0"/>
    <n v="0"/>
    <m/>
    <n v="0"/>
    <m/>
    <n v="0"/>
    <n v="0"/>
    <e v="#DIV/0!"/>
    <n v="0"/>
    <m/>
    <n v="0"/>
    <n v="0"/>
    <m/>
  </r>
  <r>
    <n v="1101"/>
    <m/>
    <x v="10"/>
    <x v="4"/>
    <m/>
    <m/>
    <x v="7"/>
    <x v="5"/>
    <x v="6"/>
    <x v="4"/>
    <m/>
    <m/>
    <x v="1"/>
    <m/>
    <m/>
    <n v="0"/>
    <m/>
    <n v="0"/>
    <n v="0"/>
    <n v="0"/>
    <n v="0"/>
    <m/>
    <n v="0"/>
    <m/>
    <n v="0"/>
    <n v="0"/>
    <e v="#DIV/0!"/>
    <n v="0"/>
    <m/>
    <n v="0"/>
    <n v="0"/>
    <m/>
  </r>
  <r>
    <n v="1102"/>
    <m/>
    <x v="10"/>
    <x v="4"/>
    <m/>
    <m/>
    <x v="7"/>
    <x v="5"/>
    <x v="6"/>
    <x v="4"/>
    <m/>
    <m/>
    <x v="1"/>
    <m/>
    <m/>
    <n v="0"/>
    <m/>
    <n v="0"/>
    <n v="0"/>
    <n v="0"/>
    <n v="0"/>
    <m/>
    <n v="0"/>
    <m/>
    <n v="0"/>
    <n v="0"/>
    <e v="#DIV/0!"/>
    <n v="0"/>
    <m/>
    <n v="0"/>
    <n v="0"/>
    <m/>
  </r>
  <r>
    <n v="1103"/>
    <m/>
    <x v="10"/>
    <x v="4"/>
    <m/>
    <m/>
    <x v="7"/>
    <x v="5"/>
    <x v="6"/>
    <x v="4"/>
    <m/>
    <m/>
    <x v="1"/>
    <m/>
    <m/>
    <n v="0"/>
    <m/>
    <n v="0"/>
    <n v="0"/>
    <n v="0"/>
    <n v="0"/>
    <m/>
    <n v="0"/>
    <m/>
    <n v="0"/>
    <n v="0"/>
    <e v="#DIV/0!"/>
    <n v="0"/>
    <m/>
    <n v="0"/>
    <n v="0"/>
    <m/>
  </r>
  <r>
    <n v="1104"/>
    <m/>
    <x v="10"/>
    <x v="4"/>
    <m/>
    <m/>
    <x v="7"/>
    <x v="5"/>
    <x v="6"/>
    <x v="4"/>
    <m/>
    <m/>
    <x v="1"/>
    <m/>
    <m/>
    <n v="0"/>
    <m/>
    <n v="0"/>
    <n v="0"/>
    <n v="0"/>
    <n v="0"/>
    <m/>
    <n v="0"/>
    <m/>
    <n v="0"/>
    <n v="0"/>
    <e v="#DIV/0!"/>
    <n v="0"/>
    <m/>
    <n v="0"/>
    <n v="0"/>
    <m/>
  </r>
  <r>
    <n v="1105"/>
    <m/>
    <x v="10"/>
    <x v="4"/>
    <m/>
    <m/>
    <x v="7"/>
    <x v="5"/>
    <x v="6"/>
    <x v="4"/>
    <m/>
    <m/>
    <x v="1"/>
    <m/>
    <m/>
    <n v="0"/>
    <m/>
    <n v="0"/>
    <n v="0"/>
    <n v="0"/>
    <n v="0"/>
    <m/>
    <n v="0"/>
    <m/>
    <n v="0"/>
    <n v="0"/>
    <e v="#DIV/0!"/>
    <n v="0"/>
    <m/>
    <n v="0"/>
    <n v="0"/>
    <m/>
  </r>
  <r>
    <n v="1106"/>
    <m/>
    <x v="10"/>
    <x v="4"/>
    <m/>
    <m/>
    <x v="7"/>
    <x v="5"/>
    <x v="6"/>
    <x v="4"/>
    <m/>
    <m/>
    <x v="1"/>
    <m/>
    <m/>
    <n v="0"/>
    <m/>
    <n v="0"/>
    <n v="0"/>
    <n v="0"/>
    <n v="0"/>
    <m/>
    <n v="0"/>
    <m/>
    <n v="0"/>
    <n v="0"/>
    <e v="#DIV/0!"/>
    <n v="0"/>
    <m/>
    <n v="0"/>
    <n v="0"/>
    <m/>
  </r>
  <r>
    <n v="1107"/>
    <m/>
    <x v="10"/>
    <x v="4"/>
    <m/>
    <m/>
    <x v="7"/>
    <x v="5"/>
    <x v="6"/>
    <x v="4"/>
    <m/>
    <m/>
    <x v="1"/>
    <m/>
    <m/>
    <n v="0"/>
    <m/>
    <n v="0"/>
    <n v="0"/>
    <n v="0"/>
    <n v="0"/>
    <m/>
    <n v="0"/>
    <m/>
    <n v="0"/>
    <n v="0"/>
    <e v="#DIV/0!"/>
    <n v="0"/>
    <m/>
    <n v="0"/>
    <n v="0"/>
    <m/>
  </r>
  <r>
    <n v="1108"/>
    <m/>
    <x v="10"/>
    <x v="4"/>
    <m/>
    <m/>
    <x v="7"/>
    <x v="5"/>
    <x v="6"/>
    <x v="4"/>
    <m/>
    <m/>
    <x v="1"/>
    <m/>
    <m/>
    <n v="0"/>
    <m/>
    <n v="0"/>
    <n v="0"/>
    <n v="0"/>
    <n v="0"/>
    <m/>
    <n v="0"/>
    <m/>
    <n v="0"/>
    <n v="0"/>
    <e v="#DIV/0!"/>
    <n v="0"/>
    <m/>
    <n v="0"/>
    <n v="0"/>
    <m/>
  </r>
  <r>
    <n v="1109"/>
    <m/>
    <x v="10"/>
    <x v="4"/>
    <m/>
    <m/>
    <x v="7"/>
    <x v="5"/>
    <x v="6"/>
    <x v="4"/>
    <m/>
    <m/>
    <x v="1"/>
    <m/>
    <m/>
    <n v="0"/>
    <m/>
    <n v="0"/>
    <n v="0"/>
    <n v="0"/>
    <n v="0"/>
    <m/>
    <n v="0"/>
    <m/>
    <n v="0"/>
    <n v="0"/>
    <e v="#DIV/0!"/>
    <n v="0"/>
    <m/>
    <n v="0"/>
    <n v="0"/>
    <m/>
  </r>
  <r>
    <n v="1110"/>
    <m/>
    <x v="10"/>
    <x v="4"/>
    <m/>
    <m/>
    <x v="7"/>
    <x v="5"/>
    <x v="6"/>
    <x v="4"/>
    <m/>
    <m/>
    <x v="1"/>
    <m/>
    <m/>
    <n v="0"/>
    <m/>
    <n v="0"/>
    <n v="0"/>
    <n v="0"/>
    <n v="0"/>
    <m/>
    <n v="0"/>
    <m/>
    <n v="0"/>
    <n v="0"/>
    <e v="#DIV/0!"/>
    <n v="0"/>
    <m/>
    <n v="0"/>
    <n v="0"/>
    <m/>
  </r>
  <r>
    <n v="1111"/>
    <m/>
    <x v="10"/>
    <x v="4"/>
    <m/>
    <m/>
    <x v="7"/>
    <x v="5"/>
    <x v="6"/>
    <x v="4"/>
    <m/>
    <m/>
    <x v="1"/>
    <m/>
    <m/>
    <n v="0"/>
    <m/>
    <n v="0"/>
    <n v="0"/>
    <n v="0"/>
    <n v="0"/>
    <m/>
    <n v="0"/>
    <m/>
    <n v="0"/>
    <n v="0"/>
    <e v="#DIV/0!"/>
    <n v="0"/>
    <m/>
    <n v="0"/>
    <n v="0"/>
    <m/>
  </r>
  <r>
    <n v="1112"/>
    <m/>
    <x v="10"/>
    <x v="4"/>
    <m/>
    <m/>
    <x v="7"/>
    <x v="5"/>
    <x v="6"/>
    <x v="4"/>
    <m/>
    <m/>
    <x v="1"/>
    <m/>
    <m/>
    <n v="0"/>
    <m/>
    <n v="0"/>
    <n v="0"/>
    <n v="0"/>
    <n v="0"/>
    <m/>
    <n v="0"/>
    <m/>
    <n v="0"/>
    <n v="0"/>
    <e v="#DIV/0!"/>
    <n v="0"/>
    <m/>
    <n v="0"/>
    <n v="0"/>
    <m/>
  </r>
  <r>
    <n v="1113"/>
    <m/>
    <x v="10"/>
    <x v="4"/>
    <m/>
    <m/>
    <x v="7"/>
    <x v="5"/>
    <x v="6"/>
    <x v="4"/>
    <m/>
    <m/>
    <x v="1"/>
    <m/>
    <m/>
    <n v="0"/>
    <m/>
    <n v="0"/>
    <n v="0"/>
    <n v="0"/>
    <n v="0"/>
    <m/>
    <n v="0"/>
    <m/>
    <n v="0"/>
    <n v="0"/>
    <e v="#DIV/0!"/>
    <n v="0"/>
    <m/>
    <n v="0"/>
    <n v="0"/>
    <m/>
  </r>
  <r>
    <n v="1114"/>
    <m/>
    <x v="10"/>
    <x v="4"/>
    <m/>
    <m/>
    <x v="7"/>
    <x v="5"/>
    <x v="6"/>
    <x v="4"/>
    <m/>
    <m/>
    <x v="1"/>
    <m/>
    <m/>
    <n v="0"/>
    <m/>
    <n v="0"/>
    <n v="0"/>
    <n v="0"/>
    <n v="0"/>
    <m/>
    <n v="0"/>
    <m/>
    <n v="0"/>
    <n v="0"/>
    <e v="#DIV/0!"/>
    <n v="0"/>
    <m/>
    <n v="0"/>
    <n v="0"/>
    <m/>
  </r>
  <r>
    <n v="1115"/>
    <m/>
    <x v="10"/>
    <x v="4"/>
    <m/>
    <m/>
    <x v="7"/>
    <x v="5"/>
    <x v="6"/>
    <x v="4"/>
    <m/>
    <m/>
    <x v="1"/>
    <m/>
    <m/>
    <n v="0"/>
    <m/>
    <n v="0"/>
    <n v="0"/>
    <n v="0"/>
    <n v="0"/>
    <m/>
    <n v="0"/>
    <m/>
    <n v="0"/>
    <n v="0"/>
    <e v="#DIV/0!"/>
    <n v="0"/>
    <m/>
    <n v="0"/>
    <n v="0"/>
    <m/>
  </r>
  <r>
    <n v="1116"/>
    <m/>
    <x v="10"/>
    <x v="4"/>
    <m/>
    <m/>
    <x v="7"/>
    <x v="5"/>
    <x v="6"/>
    <x v="4"/>
    <m/>
    <m/>
    <x v="1"/>
    <m/>
    <m/>
    <n v="0"/>
    <m/>
    <n v="0"/>
    <n v="0"/>
    <n v="0"/>
    <n v="0"/>
    <m/>
    <n v="0"/>
    <m/>
    <n v="0"/>
    <n v="0"/>
    <e v="#DIV/0!"/>
    <n v="0"/>
    <m/>
    <n v="0"/>
    <n v="0"/>
    <m/>
  </r>
  <r>
    <n v="1117"/>
    <m/>
    <x v="10"/>
    <x v="4"/>
    <m/>
    <m/>
    <x v="7"/>
    <x v="5"/>
    <x v="6"/>
    <x v="4"/>
    <m/>
    <m/>
    <x v="1"/>
    <m/>
    <m/>
    <n v="0"/>
    <m/>
    <n v="0"/>
    <n v="0"/>
    <n v="0"/>
    <n v="0"/>
    <m/>
    <n v="0"/>
    <m/>
    <n v="0"/>
    <n v="0"/>
    <e v="#DIV/0!"/>
    <n v="0"/>
    <m/>
    <n v="0"/>
    <n v="0"/>
    <m/>
  </r>
  <r>
    <n v="1118"/>
    <m/>
    <x v="10"/>
    <x v="4"/>
    <m/>
    <m/>
    <x v="7"/>
    <x v="5"/>
    <x v="6"/>
    <x v="4"/>
    <m/>
    <m/>
    <x v="1"/>
    <m/>
    <m/>
    <n v="0"/>
    <m/>
    <n v="0"/>
    <n v="0"/>
    <n v="0"/>
    <n v="0"/>
    <m/>
    <n v="0"/>
    <m/>
    <n v="0"/>
    <n v="0"/>
    <e v="#DIV/0!"/>
    <n v="0"/>
    <m/>
    <n v="0"/>
    <n v="0"/>
    <m/>
  </r>
  <r>
    <n v="1119"/>
    <m/>
    <x v="10"/>
    <x v="4"/>
    <m/>
    <m/>
    <x v="7"/>
    <x v="5"/>
    <x v="6"/>
    <x v="4"/>
    <m/>
    <m/>
    <x v="1"/>
    <m/>
    <m/>
    <n v="0"/>
    <m/>
    <n v="0"/>
    <n v="0"/>
    <n v="0"/>
    <n v="0"/>
    <m/>
    <n v="0"/>
    <m/>
    <n v="0"/>
    <n v="0"/>
    <e v="#DIV/0!"/>
    <n v="0"/>
    <m/>
    <n v="0"/>
    <n v="0"/>
    <m/>
  </r>
  <r>
    <n v="1120"/>
    <m/>
    <x v="10"/>
    <x v="4"/>
    <m/>
    <m/>
    <x v="7"/>
    <x v="5"/>
    <x v="6"/>
    <x v="4"/>
    <m/>
    <m/>
    <x v="1"/>
    <m/>
    <m/>
    <n v="0"/>
    <m/>
    <n v="0"/>
    <n v="0"/>
    <n v="0"/>
    <n v="0"/>
    <m/>
    <n v="0"/>
    <m/>
    <n v="0"/>
    <n v="0"/>
    <e v="#DIV/0!"/>
    <n v="0"/>
    <m/>
    <n v="0"/>
    <n v="0"/>
    <m/>
  </r>
  <r>
    <n v="1121"/>
    <m/>
    <x v="10"/>
    <x v="4"/>
    <m/>
    <m/>
    <x v="7"/>
    <x v="5"/>
    <x v="6"/>
    <x v="4"/>
    <m/>
    <m/>
    <x v="1"/>
    <m/>
    <m/>
    <n v="0"/>
    <m/>
    <n v="0"/>
    <n v="0"/>
    <n v="0"/>
    <n v="0"/>
    <m/>
    <n v="0"/>
    <m/>
    <n v="0"/>
    <n v="0"/>
    <e v="#DIV/0!"/>
    <n v="0"/>
    <m/>
    <n v="0"/>
    <n v="0"/>
    <m/>
  </r>
  <r>
    <n v="1122"/>
    <m/>
    <x v="10"/>
    <x v="4"/>
    <m/>
    <m/>
    <x v="7"/>
    <x v="5"/>
    <x v="6"/>
    <x v="4"/>
    <m/>
    <m/>
    <x v="1"/>
    <m/>
    <m/>
    <n v="0"/>
    <m/>
    <n v="0"/>
    <n v="0"/>
    <n v="0"/>
    <n v="0"/>
    <m/>
    <n v="0"/>
    <m/>
    <n v="0"/>
    <n v="0"/>
    <e v="#DIV/0!"/>
    <n v="0"/>
    <m/>
    <n v="0"/>
    <n v="0"/>
    <m/>
  </r>
  <r>
    <n v="1123"/>
    <m/>
    <x v="10"/>
    <x v="4"/>
    <m/>
    <m/>
    <x v="7"/>
    <x v="5"/>
    <x v="6"/>
    <x v="4"/>
    <m/>
    <m/>
    <x v="1"/>
    <m/>
    <m/>
    <n v="0"/>
    <m/>
    <n v="0"/>
    <n v="0"/>
    <n v="0"/>
    <n v="0"/>
    <m/>
    <n v="0"/>
    <m/>
    <n v="0"/>
    <n v="0"/>
    <e v="#DIV/0!"/>
    <n v="0"/>
    <m/>
    <n v="0"/>
    <n v="0"/>
    <m/>
  </r>
  <r>
    <n v="1124"/>
    <m/>
    <x v="10"/>
    <x v="4"/>
    <m/>
    <m/>
    <x v="7"/>
    <x v="5"/>
    <x v="6"/>
    <x v="4"/>
    <m/>
    <m/>
    <x v="1"/>
    <m/>
    <m/>
    <n v="0"/>
    <m/>
    <n v="0"/>
    <n v="0"/>
    <n v="0"/>
    <n v="0"/>
    <m/>
    <n v="0"/>
    <m/>
    <n v="0"/>
    <n v="0"/>
    <e v="#DIV/0!"/>
    <n v="0"/>
    <m/>
    <n v="0"/>
    <n v="0"/>
    <m/>
  </r>
  <r>
    <n v="1125"/>
    <m/>
    <x v="10"/>
    <x v="4"/>
    <m/>
    <m/>
    <x v="7"/>
    <x v="5"/>
    <x v="6"/>
    <x v="4"/>
    <m/>
    <m/>
    <x v="1"/>
    <m/>
    <m/>
    <n v="0"/>
    <m/>
    <n v="0"/>
    <n v="0"/>
    <n v="0"/>
    <n v="0"/>
    <m/>
    <n v="0"/>
    <m/>
    <n v="0"/>
    <n v="0"/>
    <e v="#DIV/0!"/>
    <n v="0"/>
    <m/>
    <n v="0"/>
    <n v="0"/>
    <m/>
  </r>
  <r>
    <n v="1126"/>
    <m/>
    <x v="10"/>
    <x v="4"/>
    <m/>
    <m/>
    <x v="7"/>
    <x v="5"/>
    <x v="6"/>
    <x v="4"/>
    <m/>
    <m/>
    <x v="1"/>
    <m/>
    <m/>
    <n v="0"/>
    <m/>
    <n v="0"/>
    <n v="0"/>
    <n v="0"/>
    <n v="0"/>
    <m/>
    <n v="0"/>
    <m/>
    <n v="0"/>
    <n v="0"/>
    <e v="#DIV/0!"/>
    <n v="0"/>
    <m/>
    <n v="0"/>
    <n v="0"/>
    <m/>
  </r>
  <r>
    <n v="1127"/>
    <m/>
    <x v="10"/>
    <x v="4"/>
    <m/>
    <m/>
    <x v="7"/>
    <x v="5"/>
    <x v="6"/>
    <x v="4"/>
    <m/>
    <m/>
    <x v="1"/>
    <m/>
    <m/>
    <n v="0"/>
    <m/>
    <n v="0"/>
    <n v="0"/>
    <n v="0"/>
    <n v="0"/>
    <m/>
    <n v="0"/>
    <m/>
    <n v="0"/>
    <n v="0"/>
    <e v="#DIV/0!"/>
    <n v="0"/>
    <m/>
    <n v="0"/>
    <n v="0"/>
    <m/>
  </r>
  <r>
    <n v="1128"/>
    <m/>
    <x v="10"/>
    <x v="4"/>
    <m/>
    <m/>
    <x v="7"/>
    <x v="5"/>
    <x v="6"/>
    <x v="4"/>
    <m/>
    <m/>
    <x v="1"/>
    <m/>
    <m/>
    <n v="0"/>
    <m/>
    <n v="0"/>
    <n v="0"/>
    <n v="0"/>
    <n v="0"/>
    <m/>
    <n v="0"/>
    <m/>
    <n v="0"/>
    <n v="0"/>
    <e v="#DIV/0!"/>
    <n v="0"/>
    <m/>
    <n v="0"/>
    <n v="0"/>
    <m/>
  </r>
  <r>
    <n v="1129"/>
    <m/>
    <x v="10"/>
    <x v="4"/>
    <m/>
    <m/>
    <x v="7"/>
    <x v="5"/>
    <x v="6"/>
    <x v="4"/>
    <m/>
    <m/>
    <x v="1"/>
    <m/>
    <m/>
    <n v="0"/>
    <m/>
    <n v="0"/>
    <n v="0"/>
    <n v="0"/>
    <n v="0"/>
    <m/>
    <n v="0"/>
    <m/>
    <n v="0"/>
    <n v="0"/>
    <e v="#DIV/0!"/>
    <n v="0"/>
    <m/>
    <n v="0"/>
    <n v="0"/>
    <m/>
  </r>
  <r>
    <n v="1130"/>
    <m/>
    <x v="10"/>
    <x v="4"/>
    <m/>
    <m/>
    <x v="7"/>
    <x v="5"/>
    <x v="6"/>
    <x v="4"/>
    <m/>
    <m/>
    <x v="1"/>
    <m/>
    <m/>
    <n v="0"/>
    <m/>
    <n v="0"/>
    <n v="0"/>
    <n v="0"/>
    <n v="0"/>
    <m/>
    <n v="0"/>
    <m/>
    <n v="0"/>
    <n v="0"/>
    <e v="#DIV/0!"/>
    <n v="0"/>
    <m/>
    <n v="0"/>
    <n v="0"/>
    <m/>
  </r>
  <r>
    <n v="1131"/>
    <m/>
    <x v="10"/>
    <x v="4"/>
    <m/>
    <m/>
    <x v="7"/>
    <x v="5"/>
    <x v="6"/>
    <x v="4"/>
    <m/>
    <m/>
    <x v="1"/>
    <m/>
    <m/>
    <n v="0"/>
    <m/>
    <n v="0"/>
    <n v="0"/>
    <n v="0"/>
    <n v="0"/>
    <m/>
    <n v="0"/>
    <m/>
    <n v="0"/>
    <n v="0"/>
    <e v="#DIV/0!"/>
    <n v="0"/>
    <m/>
    <n v="0"/>
    <n v="0"/>
    <m/>
  </r>
  <r>
    <n v="1132"/>
    <m/>
    <x v="10"/>
    <x v="4"/>
    <m/>
    <m/>
    <x v="7"/>
    <x v="5"/>
    <x v="6"/>
    <x v="4"/>
    <m/>
    <m/>
    <x v="1"/>
    <m/>
    <m/>
    <n v="0"/>
    <m/>
    <n v="0"/>
    <n v="0"/>
    <n v="0"/>
    <n v="0"/>
    <m/>
    <n v="0"/>
    <m/>
    <n v="0"/>
    <n v="0"/>
    <e v="#DIV/0!"/>
    <n v="0"/>
    <m/>
    <n v="0"/>
    <n v="0"/>
    <m/>
  </r>
  <r>
    <n v="1133"/>
    <m/>
    <x v="10"/>
    <x v="4"/>
    <m/>
    <m/>
    <x v="7"/>
    <x v="5"/>
    <x v="6"/>
    <x v="4"/>
    <m/>
    <m/>
    <x v="1"/>
    <m/>
    <m/>
    <n v="0"/>
    <m/>
    <n v="0"/>
    <n v="0"/>
    <n v="0"/>
    <n v="0"/>
    <m/>
    <n v="0"/>
    <m/>
    <n v="0"/>
    <n v="0"/>
    <e v="#DIV/0!"/>
    <n v="0"/>
    <m/>
    <n v="0"/>
    <n v="0"/>
    <m/>
  </r>
  <r>
    <n v="1134"/>
    <m/>
    <x v="10"/>
    <x v="4"/>
    <m/>
    <m/>
    <x v="7"/>
    <x v="5"/>
    <x v="6"/>
    <x v="4"/>
    <m/>
    <m/>
    <x v="1"/>
    <m/>
    <m/>
    <n v="0"/>
    <m/>
    <n v="0"/>
    <n v="0"/>
    <n v="0"/>
    <n v="0"/>
    <m/>
    <n v="0"/>
    <m/>
    <n v="0"/>
    <n v="0"/>
    <e v="#DIV/0!"/>
    <n v="0"/>
    <m/>
    <n v="0"/>
    <n v="0"/>
    <m/>
  </r>
  <r>
    <n v="1135"/>
    <m/>
    <x v="10"/>
    <x v="4"/>
    <m/>
    <m/>
    <x v="7"/>
    <x v="5"/>
    <x v="6"/>
    <x v="4"/>
    <m/>
    <m/>
    <x v="1"/>
    <m/>
    <m/>
    <n v="0"/>
    <m/>
    <n v="0"/>
    <n v="0"/>
    <n v="0"/>
    <n v="0"/>
    <m/>
    <n v="0"/>
    <m/>
    <n v="0"/>
    <n v="0"/>
    <e v="#DIV/0!"/>
    <n v="0"/>
    <m/>
    <n v="0"/>
    <n v="0"/>
    <m/>
  </r>
  <r>
    <n v="1136"/>
    <m/>
    <x v="10"/>
    <x v="4"/>
    <m/>
    <m/>
    <x v="7"/>
    <x v="5"/>
    <x v="6"/>
    <x v="4"/>
    <m/>
    <m/>
    <x v="1"/>
    <m/>
    <m/>
    <n v="0"/>
    <m/>
    <n v="0"/>
    <n v="0"/>
    <n v="0"/>
    <n v="0"/>
    <m/>
    <n v="0"/>
    <m/>
    <n v="0"/>
    <n v="0"/>
    <e v="#DIV/0!"/>
    <n v="0"/>
    <m/>
    <n v="0"/>
    <n v="0"/>
    <m/>
  </r>
  <r>
    <n v="1137"/>
    <m/>
    <x v="10"/>
    <x v="4"/>
    <m/>
    <m/>
    <x v="7"/>
    <x v="5"/>
    <x v="6"/>
    <x v="4"/>
    <m/>
    <m/>
    <x v="1"/>
    <m/>
    <m/>
    <n v="0"/>
    <m/>
    <n v="0"/>
    <n v="0"/>
    <n v="0"/>
    <n v="0"/>
    <m/>
    <n v="0"/>
    <m/>
    <n v="0"/>
    <n v="0"/>
    <e v="#DIV/0!"/>
    <n v="0"/>
    <m/>
    <n v="0"/>
    <n v="0"/>
    <m/>
  </r>
  <r>
    <n v="1138"/>
    <m/>
    <x v="10"/>
    <x v="4"/>
    <m/>
    <m/>
    <x v="7"/>
    <x v="5"/>
    <x v="6"/>
    <x v="4"/>
    <m/>
    <m/>
    <x v="1"/>
    <m/>
    <m/>
    <n v="0"/>
    <m/>
    <n v="0"/>
    <n v="0"/>
    <n v="0"/>
    <n v="0"/>
    <m/>
    <n v="0"/>
    <m/>
    <n v="0"/>
    <n v="0"/>
    <e v="#DIV/0!"/>
    <n v="0"/>
    <m/>
    <n v="0"/>
    <n v="0"/>
    <m/>
  </r>
  <r>
    <n v="1139"/>
    <m/>
    <x v="10"/>
    <x v="4"/>
    <m/>
    <m/>
    <x v="7"/>
    <x v="5"/>
    <x v="6"/>
    <x v="4"/>
    <m/>
    <m/>
    <x v="1"/>
    <m/>
    <m/>
    <n v="0"/>
    <m/>
    <n v="0"/>
    <n v="0"/>
    <n v="0"/>
    <n v="0"/>
    <m/>
    <n v="0"/>
    <m/>
    <n v="0"/>
    <n v="0"/>
    <e v="#DIV/0!"/>
    <n v="0"/>
    <m/>
    <n v="0"/>
    <n v="0"/>
    <m/>
  </r>
  <r>
    <n v="1140"/>
    <m/>
    <x v="10"/>
    <x v="4"/>
    <m/>
    <m/>
    <x v="7"/>
    <x v="5"/>
    <x v="6"/>
    <x v="4"/>
    <m/>
    <m/>
    <x v="1"/>
    <m/>
    <m/>
    <n v="0"/>
    <m/>
    <n v="0"/>
    <n v="0"/>
    <n v="0"/>
    <n v="0"/>
    <m/>
    <n v="0"/>
    <m/>
    <n v="0"/>
    <n v="0"/>
    <e v="#DIV/0!"/>
    <n v="0"/>
    <m/>
    <n v="0"/>
    <n v="0"/>
    <m/>
  </r>
  <r>
    <n v="1141"/>
    <m/>
    <x v="10"/>
    <x v="4"/>
    <m/>
    <m/>
    <x v="7"/>
    <x v="5"/>
    <x v="6"/>
    <x v="4"/>
    <m/>
    <m/>
    <x v="1"/>
    <m/>
    <m/>
    <n v="0"/>
    <m/>
    <n v="0"/>
    <n v="0"/>
    <n v="0"/>
    <n v="0"/>
    <m/>
    <n v="0"/>
    <m/>
    <n v="0"/>
    <n v="0"/>
    <e v="#DIV/0!"/>
    <n v="0"/>
    <m/>
    <n v="0"/>
    <n v="0"/>
    <m/>
  </r>
  <r>
    <n v="1142"/>
    <m/>
    <x v="10"/>
    <x v="4"/>
    <m/>
    <m/>
    <x v="7"/>
    <x v="5"/>
    <x v="6"/>
    <x v="4"/>
    <m/>
    <m/>
    <x v="1"/>
    <m/>
    <m/>
    <n v="0"/>
    <m/>
    <n v="0"/>
    <n v="0"/>
    <n v="0"/>
    <n v="0"/>
    <m/>
    <n v="0"/>
    <m/>
    <n v="0"/>
    <n v="0"/>
    <e v="#DIV/0!"/>
    <n v="0"/>
    <m/>
    <n v="0"/>
    <n v="0"/>
    <m/>
  </r>
  <r>
    <n v="1143"/>
    <m/>
    <x v="10"/>
    <x v="4"/>
    <m/>
    <m/>
    <x v="7"/>
    <x v="5"/>
    <x v="6"/>
    <x v="4"/>
    <m/>
    <m/>
    <x v="1"/>
    <m/>
    <m/>
    <n v="0"/>
    <m/>
    <n v="0"/>
    <n v="0"/>
    <n v="0"/>
    <n v="0"/>
    <m/>
    <n v="0"/>
    <m/>
    <n v="0"/>
    <n v="0"/>
    <e v="#DIV/0!"/>
    <n v="0"/>
    <m/>
    <n v="0"/>
    <n v="0"/>
    <m/>
  </r>
  <r>
    <n v="1144"/>
    <m/>
    <x v="10"/>
    <x v="4"/>
    <m/>
    <m/>
    <x v="7"/>
    <x v="5"/>
    <x v="6"/>
    <x v="4"/>
    <m/>
    <m/>
    <x v="1"/>
    <m/>
    <m/>
    <n v="0"/>
    <m/>
    <n v="0"/>
    <n v="0"/>
    <n v="0"/>
    <n v="0"/>
    <m/>
    <n v="0"/>
    <m/>
    <n v="0"/>
    <n v="0"/>
    <e v="#DIV/0!"/>
    <n v="0"/>
    <m/>
    <n v="0"/>
    <n v="0"/>
    <m/>
  </r>
  <r>
    <n v="1145"/>
    <m/>
    <x v="10"/>
    <x v="4"/>
    <m/>
    <m/>
    <x v="7"/>
    <x v="5"/>
    <x v="6"/>
    <x v="4"/>
    <m/>
    <m/>
    <x v="1"/>
    <m/>
    <m/>
    <n v="0"/>
    <m/>
    <n v="0"/>
    <n v="0"/>
    <n v="0"/>
    <n v="0"/>
    <m/>
    <n v="0"/>
    <m/>
    <n v="0"/>
    <n v="0"/>
    <e v="#DIV/0!"/>
    <n v="0"/>
    <m/>
    <n v="0"/>
    <n v="0"/>
    <m/>
  </r>
  <r>
    <n v="1146"/>
    <m/>
    <x v="10"/>
    <x v="4"/>
    <m/>
    <m/>
    <x v="7"/>
    <x v="5"/>
    <x v="6"/>
    <x v="4"/>
    <m/>
    <m/>
    <x v="1"/>
    <m/>
    <m/>
    <n v="0"/>
    <m/>
    <n v="0"/>
    <n v="0"/>
    <n v="0"/>
    <n v="0"/>
    <m/>
    <n v="0"/>
    <m/>
    <n v="0"/>
    <n v="0"/>
    <e v="#DIV/0!"/>
    <n v="0"/>
    <m/>
    <n v="0"/>
    <n v="0"/>
    <m/>
  </r>
  <r>
    <n v="1147"/>
    <m/>
    <x v="10"/>
    <x v="4"/>
    <m/>
    <m/>
    <x v="7"/>
    <x v="5"/>
    <x v="6"/>
    <x v="4"/>
    <m/>
    <m/>
    <x v="1"/>
    <m/>
    <m/>
    <n v="0"/>
    <m/>
    <n v="0"/>
    <n v="0"/>
    <n v="0"/>
    <n v="0"/>
    <m/>
    <n v="0"/>
    <m/>
    <n v="0"/>
    <n v="0"/>
    <e v="#DIV/0!"/>
    <n v="0"/>
    <m/>
    <n v="0"/>
    <n v="0"/>
    <m/>
  </r>
  <r>
    <n v="1148"/>
    <m/>
    <x v="10"/>
    <x v="4"/>
    <m/>
    <m/>
    <x v="7"/>
    <x v="5"/>
    <x v="6"/>
    <x v="4"/>
    <m/>
    <m/>
    <x v="1"/>
    <m/>
    <m/>
    <n v="0"/>
    <m/>
    <n v="0"/>
    <n v="0"/>
    <n v="0"/>
    <n v="0"/>
    <m/>
    <n v="0"/>
    <m/>
    <n v="0"/>
    <n v="0"/>
    <e v="#DIV/0!"/>
    <n v="0"/>
    <m/>
    <n v="0"/>
    <n v="0"/>
    <m/>
  </r>
  <r>
    <n v="1149"/>
    <m/>
    <x v="10"/>
    <x v="4"/>
    <m/>
    <m/>
    <x v="7"/>
    <x v="5"/>
    <x v="6"/>
    <x v="4"/>
    <m/>
    <m/>
    <x v="1"/>
    <m/>
    <m/>
    <n v="0"/>
    <m/>
    <n v="0"/>
    <n v="0"/>
    <n v="0"/>
    <n v="0"/>
    <m/>
    <n v="0"/>
    <m/>
    <n v="0"/>
    <n v="0"/>
    <e v="#DIV/0!"/>
    <n v="0"/>
    <m/>
    <n v="0"/>
    <n v="0"/>
    <m/>
  </r>
  <r>
    <n v="1150"/>
    <m/>
    <x v="10"/>
    <x v="4"/>
    <m/>
    <m/>
    <x v="7"/>
    <x v="5"/>
    <x v="6"/>
    <x v="4"/>
    <m/>
    <m/>
    <x v="1"/>
    <m/>
    <m/>
    <n v="0"/>
    <m/>
    <n v="0"/>
    <n v="0"/>
    <n v="0"/>
    <n v="0"/>
    <m/>
    <n v="0"/>
    <m/>
    <n v="0"/>
    <n v="0"/>
    <e v="#DIV/0!"/>
    <n v="0"/>
    <m/>
    <n v="0"/>
    <n v="0"/>
    <m/>
  </r>
  <r>
    <n v="1151"/>
    <m/>
    <x v="10"/>
    <x v="4"/>
    <m/>
    <m/>
    <x v="7"/>
    <x v="5"/>
    <x v="6"/>
    <x v="4"/>
    <m/>
    <m/>
    <x v="1"/>
    <m/>
    <m/>
    <n v="0"/>
    <m/>
    <n v="0"/>
    <n v="0"/>
    <n v="0"/>
    <n v="0"/>
    <m/>
    <n v="0"/>
    <m/>
    <n v="0"/>
    <n v="0"/>
    <e v="#DIV/0!"/>
    <n v="0"/>
    <m/>
    <n v="0"/>
    <n v="0"/>
    <m/>
  </r>
  <r>
    <n v="1152"/>
    <m/>
    <x v="10"/>
    <x v="4"/>
    <m/>
    <m/>
    <x v="7"/>
    <x v="5"/>
    <x v="6"/>
    <x v="4"/>
    <m/>
    <m/>
    <x v="1"/>
    <m/>
    <m/>
    <n v="0"/>
    <m/>
    <n v="0"/>
    <n v="0"/>
    <n v="0"/>
    <n v="0"/>
    <m/>
    <n v="0"/>
    <m/>
    <n v="0"/>
    <n v="0"/>
    <e v="#DIV/0!"/>
    <n v="0"/>
    <m/>
    <n v="0"/>
    <n v="0"/>
    <m/>
  </r>
  <r>
    <n v="1153"/>
    <m/>
    <x v="10"/>
    <x v="4"/>
    <m/>
    <m/>
    <x v="7"/>
    <x v="5"/>
    <x v="6"/>
    <x v="4"/>
    <m/>
    <m/>
    <x v="1"/>
    <m/>
    <m/>
    <n v="0"/>
    <m/>
    <n v="0"/>
    <n v="0"/>
    <n v="0"/>
    <n v="0"/>
    <m/>
    <n v="0"/>
    <m/>
    <n v="0"/>
    <n v="0"/>
    <e v="#DIV/0!"/>
    <n v="0"/>
    <m/>
    <n v="0"/>
    <n v="0"/>
    <m/>
  </r>
  <r>
    <n v="1154"/>
    <m/>
    <x v="10"/>
    <x v="4"/>
    <m/>
    <m/>
    <x v="7"/>
    <x v="5"/>
    <x v="6"/>
    <x v="4"/>
    <m/>
    <m/>
    <x v="1"/>
    <m/>
    <m/>
    <n v="0"/>
    <m/>
    <n v="0"/>
    <n v="0"/>
    <n v="0"/>
    <n v="0"/>
    <m/>
    <n v="0"/>
    <m/>
    <n v="0"/>
    <n v="0"/>
    <e v="#DIV/0!"/>
    <n v="0"/>
    <m/>
    <n v="0"/>
    <n v="0"/>
    <m/>
  </r>
  <r>
    <n v="1155"/>
    <m/>
    <x v="10"/>
    <x v="4"/>
    <m/>
    <m/>
    <x v="7"/>
    <x v="5"/>
    <x v="6"/>
    <x v="4"/>
    <m/>
    <m/>
    <x v="1"/>
    <m/>
    <m/>
    <n v="0"/>
    <m/>
    <n v="0"/>
    <n v="0"/>
    <n v="0"/>
    <n v="0"/>
    <m/>
    <n v="0"/>
    <m/>
    <n v="0"/>
    <n v="0"/>
    <e v="#DIV/0!"/>
    <n v="0"/>
    <m/>
    <n v="0"/>
    <n v="0"/>
    <m/>
  </r>
  <r>
    <n v="1156"/>
    <m/>
    <x v="10"/>
    <x v="4"/>
    <m/>
    <m/>
    <x v="7"/>
    <x v="5"/>
    <x v="6"/>
    <x v="4"/>
    <m/>
    <m/>
    <x v="1"/>
    <m/>
    <m/>
    <n v="0"/>
    <m/>
    <n v="0"/>
    <n v="0"/>
    <n v="0"/>
    <n v="0"/>
    <m/>
    <n v="0"/>
    <m/>
    <n v="0"/>
    <n v="0"/>
    <e v="#DIV/0!"/>
    <n v="0"/>
    <m/>
    <n v="0"/>
    <n v="0"/>
    <m/>
  </r>
  <r>
    <n v="1157"/>
    <m/>
    <x v="10"/>
    <x v="4"/>
    <m/>
    <m/>
    <x v="7"/>
    <x v="5"/>
    <x v="6"/>
    <x v="4"/>
    <m/>
    <m/>
    <x v="1"/>
    <m/>
    <m/>
    <n v="0"/>
    <m/>
    <n v="0"/>
    <n v="0"/>
    <n v="0"/>
    <n v="0"/>
    <m/>
    <n v="0"/>
    <m/>
    <n v="0"/>
    <n v="0"/>
    <e v="#DIV/0!"/>
    <n v="0"/>
    <m/>
    <n v="0"/>
    <n v="0"/>
    <m/>
  </r>
  <r>
    <n v="1158"/>
    <m/>
    <x v="10"/>
    <x v="4"/>
    <m/>
    <m/>
    <x v="7"/>
    <x v="5"/>
    <x v="6"/>
    <x v="4"/>
    <m/>
    <m/>
    <x v="1"/>
    <m/>
    <m/>
    <n v="0"/>
    <m/>
    <n v="0"/>
    <n v="0"/>
    <n v="0"/>
    <n v="0"/>
    <m/>
    <n v="0"/>
    <m/>
    <n v="0"/>
    <n v="0"/>
    <e v="#DIV/0!"/>
    <n v="0"/>
    <m/>
    <n v="0"/>
    <n v="0"/>
    <m/>
  </r>
  <r>
    <n v="1159"/>
    <m/>
    <x v="10"/>
    <x v="4"/>
    <m/>
    <m/>
    <x v="7"/>
    <x v="5"/>
    <x v="6"/>
    <x v="4"/>
    <m/>
    <m/>
    <x v="1"/>
    <m/>
    <m/>
    <n v="0"/>
    <m/>
    <n v="0"/>
    <n v="0"/>
    <n v="0"/>
    <n v="0"/>
    <m/>
    <n v="0"/>
    <m/>
    <n v="0"/>
    <n v="0"/>
    <e v="#DIV/0!"/>
    <n v="0"/>
    <m/>
    <n v="0"/>
    <n v="0"/>
    <m/>
  </r>
  <r>
    <n v="1160"/>
    <m/>
    <x v="10"/>
    <x v="4"/>
    <m/>
    <m/>
    <x v="7"/>
    <x v="5"/>
    <x v="6"/>
    <x v="4"/>
    <m/>
    <m/>
    <x v="1"/>
    <m/>
    <m/>
    <n v="0"/>
    <m/>
    <n v="0"/>
    <n v="0"/>
    <n v="0"/>
    <n v="0"/>
    <m/>
    <n v="0"/>
    <m/>
    <n v="0"/>
    <n v="0"/>
    <e v="#DIV/0!"/>
    <n v="0"/>
    <m/>
    <n v="0"/>
    <n v="0"/>
    <m/>
  </r>
  <r>
    <n v="1161"/>
    <m/>
    <x v="10"/>
    <x v="4"/>
    <m/>
    <m/>
    <x v="7"/>
    <x v="5"/>
    <x v="6"/>
    <x v="4"/>
    <m/>
    <m/>
    <x v="1"/>
    <m/>
    <m/>
    <n v="0"/>
    <m/>
    <n v="0"/>
    <n v="0"/>
    <n v="0"/>
    <n v="0"/>
    <m/>
    <n v="0"/>
    <m/>
    <n v="0"/>
    <n v="0"/>
    <e v="#DIV/0!"/>
    <n v="0"/>
    <m/>
    <n v="0"/>
    <n v="0"/>
    <m/>
  </r>
  <r>
    <n v="1162"/>
    <m/>
    <x v="10"/>
    <x v="4"/>
    <m/>
    <m/>
    <x v="7"/>
    <x v="5"/>
    <x v="6"/>
    <x v="4"/>
    <m/>
    <m/>
    <x v="1"/>
    <m/>
    <m/>
    <n v="0"/>
    <m/>
    <n v="0"/>
    <n v="0"/>
    <n v="0"/>
    <n v="0"/>
    <m/>
    <n v="0"/>
    <m/>
    <n v="0"/>
    <n v="0"/>
    <e v="#DIV/0!"/>
    <n v="0"/>
    <m/>
    <n v="0"/>
    <n v="0"/>
    <m/>
  </r>
  <r>
    <n v="1163"/>
    <m/>
    <x v="10"/>
    <x v="4"/>
    <m/>
    <m/>
    <x v="7"/>
    <x v="5"/>
    <x v="6"/>
    <x v="4"/>
    <m/>
    <m/>
    <x v="1"/>
    <m/>
    <m/>
    <n v="0"/>
    <m/>
    <n v="0"/>
    <n v="0"/>
    <n v="0"/>
    <n v="0"/>
    <m/>
    <n v="0"/>
    <m/>
    <n v="0"/>
    <n v="0"/>
    <e v="#DIV/0!"/>
    <n v="0"/>
    <m/>
    <n v="0"/>
    <n v="0"/>
    <m/>
  </r>
  <r>
    <n v="1164"/>
    <m/>
    <x v="10"/>
    <x v="4"/>
    <m/>
    <m/>
    <x v="7"/>
    <x v="5"/>
    <x v="6"/>
    <x v="4"/>
    <m/>
    <m/>
    <x v="1"/>
    <m/>
    <m/>
    <n v="0"/>
    <m/>
    <n v="0"/>
    <n v="0"/>
    <n v="0"/>
    <n v="0"/>
    <m/>
    <n v="0"/>
    <m/>
    <n v="0"/>
    <n v="0"/>
    <e v="#DIV/0!"/>
    <n v="0"/>
    <m/>
    <n v="0"/>
    <n v="0"/>
    <m/>
  </r>
  <r>
    <n v="1165"/>
    <m/>
    <x v="10"/>
    <x v="4"/>
    <m/>
    <m/>
    <x v="7"/>
    <x v="5"/>
    <x v="6"/>
    <x v="4"/>
    <m/>
    <m/>
    <x v="1"/>
    <m/>
    <m/>
    <n v="0"/>
    <m/>
    <n v="0"/>
    <n v="0"/>
    <n v="0"/>
    <n v="0"/>
    <m/>
    <n v="0"/>
    <m/>
    <n v="0"/>
    <n v="0"/>
    <e v="#DIV/0!"/>
    <n v="0"/>
    <m/>
    <n v="0"/>
    <n v="0"/>
    <m/>
  </r>
  <r>
    <n v="1166"/>
    <m/>
    <x v="10"/>
    <x v="4"/>
    <m/>
    <m/>
    <x v="7"/>
    <x v="5"/>
    <x v="6"/>
    <x v="4"/>
    <m/>
    <m/>
    <x v="1"/>
    <m/>
    <m/>
    <n v="0"/>
    <m/>
    <n v="0"/>
    <n v="0"/>
    <n v="0"/>
    <n v="0"/>
    <m/>
    <n v="0"/>
    <m/>
    <n v="0"/>
    <n v="0"/>
    <e v="#DIV/0!"/>
    <n v="0"/>
    <m/>
    <n v="0"/>
    <n v="0"/>
    <m/>
  </r>
  <r>
    <n v="1167"/>
    <m/>
    <x v="10"/>
    <x v="4"/>
    <m/>
    <m/>
    <x v="7"/>
    <x v="5"/>
    <x v="6"/>
    <x v="4"/>
    <m/>
    <m/>
    <x v="1"/>
    <m/>
    <m/>
    <n v="0"/>
    <m/>
    <n v="0"/>
    <n v="0"/>
    <n v="0"/>
    <n v="0"/>
    <m/>
    <n v="0"/>
    <m/>
    <n v="0"/>
    <n v="0"/>
    <e v="#DIV/0!"/>
    <n v="0"/>
    <m/>
    <n v="0"/>
    <n v="0"/>
    <m/>
  </r>
  <r>
    <n v="1168"/>
    <m/>
    <x v="10"/>
    <x v="4"/>
    <m/>
    <m/>
    <x v="7"/>
    <x v="5"/>
    <x v="6"/>
    <x v="4"/>
    <m/>
    <m/>
    <x v="1"/>
    <m/>
    <m/>
    <n v="0"/>
    <m/>
    <n v="0"/>
    <n v="0"/>
    <n v="0"/>
    <n v="0"/>
    <m/>
    <n v="0"/>
    <m/>
    <n v="0"/>
    <n v="0"/>
    <e v="#DIV/0!"/>
    <n v="0"/>
    <m/>
    <n v="0"/>
    <n v="0"/>
    <m/>
  </r>
  <r>
    <n v="1169"/>
    <m/>
    <x v="10"/>
    <x v="4"/>
    <m/>
    <m/>
    <x v="7"/>
    <x v="5"/>
    <x v="6"/>
    <x v="4"/>
    <m/>
    <m/>
    <x v="1"/>
    <m/>
    <m/>
    <n v="0"/>
    <m/>
    <n v="0"/>
    <n v="0"/>
    <n v="0"/>
    <n v="0"/>
    <m/>
    <n v="0"/>
    <m/>
    <n v="0"/>
    <n v="0"/>
    <e v="#DIV/0!"/>
    <n v="0"/>
    <m/>
    <n v="0"/>
    <n v="0"/>
    <m/>
  </r>
  <r>
    <n v="1170"/>
    <m/>
    <x v="10"/>
    <x v="4"/>
    <m/>
    <m/>
    <x v="7"/>
    <x v="5"/>
    <x v="6"/>
    <x v="4"/>
    <m/>
    <m/>
    <x v="1"/>
    <m/>
    <m/>
    <n v="0"/>
    <m/>
    <n v="0"/>
    <n v="0"/>
    <n v="0"/>
    <n v="0"/>
    <m/>
    <n v="0"/>
    <m/>
    <n v="0"/>
    <n v="0"/>
    <e v="#DIV/0!"/>
    <n v="0"/>
    <m/>
    <n v="0"/>
    <n v="0"/>
    <m/>
  </r>
  <r>
    <n v="1171"/>
    <m/>
    <x v="10"/>
    <x v="4"/>
    <m/>
    <m/>
    <x v="7"/>
    <x v="5"/>
    <x v="6"/>
    <x v="4"/>
    <m/>
    <m/>
    <x v="1"/>
    <m/>
    <m/>
    <n v="0"/>
    <m/>
    <n v="0"/>
    <n v="0"/>
    <n v="0"/>
    <n v="0"/>
    <m/>
    <n v="0"/>
    <m/>
    <n v="0"/>
    <n v="0"/>
    <e v="#DIV/0!"/>
    <n v="0"/>
    <m/>
    <n v="0"/>
    <n v="0"/>
    <m/>
  </r>
  <r>
    <n v="1172"/>
    <m/>
    <x v="10"/>
    <x v="4"/>
    <m/>
    <m/>
    <x v="7"/>
    <x v="5"/>
    <x v="6"/>
    <x v="4"/>
    <m/>
    <m/>
    <x v="1"/>
    <m/>
    <m/>
    <n v="0"/>
    <m/>
    <n v="0"/>
    <n v="0"/>
    <n v="0"/>
    <n v="0"/>
    <m/>
    <n v="0"/>
    <m/>
    <n v="0"/>
    <n v="0"/>
    <e v="#DIV/0!"/>
    <n v="0"/>
    <m/>
    <n v="0"/>
    <n v="0"/>
    <m/>
  </r>
  <r>
    <n v="1173"/>
    <m/>
    <x v="10"/>
    <x v="4"/>
    <m/>
    <m/>
    <x v="7"/>
    <x v="5"/>
    <x v="6"/>
    <x v="4"/>
    <m/>
    <m/>
    <x v="1"/>
    <m/>
    <m/>
    <n v="0"/>
    <m/>
    <n v="0"/>
    <n v="0"/>
    <n v="0"/>
    <n v="0"/>
    <m/>
    <n v="0"/>
    <m/>
    <n v="0"/>
    <n v="0"/>
    <e v="#DIV/0!"/>
    <n v="0"/>
    <m/>
    <n v="0"/>
    <n v="0"/>
    <m/>
  </r>
  <r>
    <n v="1174"/>
    <m/>
    <x v="10"/>
    <x v="4"/>
    <m/>
    <m/>
    <x v="7"/>
    <x v="5"/>
    <x v="6"/>
    <x v="4"/>
    <m/>
    <m/>
    <x v="1"/>
    <m/>
    <m/>
    <n v="0"/>
    <m/>
    <n v="0"/>
    <n v="0"/>
    <n v="0"/>
    <n v="0"/>
    <m/>
    <n v="0"/>
    <m/>
    <n v="0"/>
    <n v="0"/>
    <e v="#DIV/0!"/>
    <n v="0"/>
    <m/>
    <n v="0"/>
    <n v="0"/>
    <m/>
  </r>
  <r>
    <n v="1175"/>
    <m/>
    <x v="10"/>
    <x v="4"/>
    <m/>
    <m/>
    <x v="7"/>
    <x v="5"/>
    <x v="6"/>
    <x v="4"/>
    <m/>
    <m/>
    <x v="1"/>
    <m/>
    <m/>
    <n v="0"/>
    <m/>
    <n v="0"/>
    <n v="0"/>
    <n v="0"/>
    <n v="0"/>
    <m/>
    <n v="0"/>
    <m/>
    <n v="0"/>
    <n v="0"/>
    <e v="#DIV/0!"/>
    <n v="0"/>
    <m/>
    <n v="0"/>
    <n v="0"/>
    <m/>
  </r>
  <r>
    <n v="1176"/>
    <m/>
    <x v="10"/>
    <x v="4"/>
    <m/>
    <m/>
    <x v="7"/>
    <x v="5"/>
    <x v="6"/>
    <x v="4"/>
    <m/>
    <m/>
    <x v="1"/>
    <m/>
    <m/>
    <n v="0"/>
    <m/>
    <n v="0"/>
    <n v="0"/>
    <n v="0"/>
    <n v="0"/>
    <m/>
    <n v="0"/>
    <m/>
    <n v="0"/>
    <n v="0"/>
    <e v="#DIV/0!"/>
    <n v="0"/>
    <m/>
    <n v="0"/>
    <n v="0"/>
    <m/>
  </r>
  <r>
    <n v="1177"/>
    <m/>
    <x v="10"/>
    <x v="4"/>
    <m/>
    <m/>
    <x v="7"/>
    <x v="5"/>
    <x v="6"/>
    <x v="4"/>
    <m/>
    <m/>
    <x v="1"/>
    <m/>
    <m/>
    <n v="0"/>
    <m/>
    <n v="0"/>
    <n v="0"/>
    <n v="0"/>
    <n v="0"/>
    <m/>
    <n v="0"/>
    <m/>
    <n v="0"/>
    <n v="0"/>
    <e v="#DIV/0!"/>
    <n v="0"/>
    <m/>
    <n v="0"/>
    <n v="0"/>
    <m/>
  </r>
  <r>
    <n v="1178"/>
    <m/>
    <x v="10"/>
    <x v="4"/>
    <m/>
    <m/>
    <x v="7"/>
    <x v="5"/>
    <x v="6"/>
    <x v="4"/>
    <m/>
    <m/>
    <x v="1"/>
    <m/>
    <m/>
    <n v="0"/>
    <m/>
    <n v="0"/>
    <n v="0"/>
    <n v="0"/>
    <n v="0"/>
    <m/>
    <n v="0"/>
    <m/>
    <n v="0"/>
    <n v="0"/>
    <e v="#DIV/0!"/>
    <n v="0"/>
    <m/>
    <n v="0"/>
    <n v="0"/>
    <m/>
  </r>
  <r>
    <n v="1179"/>
    <m/>
    <x v="10"/>
    <x v="4"/>
    <m/>
    <m/>
    <x v="7"/>
    <x v="5"/>
    <x v="6"/>
    <x v="4"/>
    <m/>
    <m/>
    <x v="1"/>
    <m/>
    <m/>
    <n v="0"/>
    <m/>
    <n v="0"/>
    <n v="0"/>
    <n v="0"/>
    <n v="0"/>
    <m/>
    <n v="0"/>
    <m/>
    <n v="0"/>
    <n v="0"/>
    <e v="#DIV/0!"/>
    <n v="0"/>
    <m/>
    <n v="0"/>
    <n v="0"/>
    <m/>
  </r>
  <r>
    <n v="1180"/>
    <m/>
    <x v="10"/>
    <x v="4"/>
    <m/>
    <m/>
    <x v="7"/>
    <x v="5"/>
    <x v="6"/>
    <x v="4"/>
    <m/>
    <m/>
    <x v="1"/>
    <m/>
    <m/>
    <n v="0"/>
    <m/>
    <n v="0"/>
    <n v="0"/>
    <n v="0"/>
    <n v="0"/>
    <m/>
    <n v="0"/>
    <m/>
    <n v="0"/>
    <n v="0"/>
    <e v="#DIV/0!"/>
    <n v="0"/>
    <m/>
    <n v="0"/>
    <n v="0"/>
    <m/>
  </r>
  <r>
    <n v="1181"/>
    <m/>
    <x v="10"/>
    <x v="4"/>
    <m/>
    <m/>
    <x v="7"/>
    <x v="5"/>
    <x v="6"/>
    <x v="4"/>
    <m/>
    <m/>
    <x v="1"/>
    <m/>
    <m/>
    <n v="0"/>
    <m/>
    <n v="0"/>
    <n v="0"/>
    <n v="0"/>
    <n v="0"/>
    <m/>
    <n v="0"/>
    <m/>
    <n v="0"/>
    <n v="0"/>
    <e v="#DIV/0!"/>
    <n v="0"/>
    <m/>
    <n v="0"/>
    <n v="0"/>
    <m/>
  </r>
  <r>
    <n v="1182"/>
    <m/>
    <x v="10"/>
    <x v="4"/>
    <m/>
    <m/>
    <x v="7"/>
    <x v="5"/>
    <x v="6"/>
    <x v="4"/>
    <m/>
    <m/>
    <x v="1"/>
    <m/>
    <m/>
    <n v="0"/>
    <m/>
    <n v="0"/>
    <n v="0"/>
    <n v="0"/>
    <n v="0"/>
    <m/>
    <n v="0"/>
    <m/>
    <n v="0"/>
    <n v="0"/>
    <e v="#DIV/0!"/>
    <n v="0"/>
    <m/>
    <n v="0"/>
    <n v="0"/>
    <m/>
  </r>
  <r>
    <n v="1183"/>
    <m/>
    <x v="10"/>
    <x v="4"/>
    <m/>
    <m/>
    <x v="7"/>
    <x v="5"/>
    <x v="6"/>
    <x v="4"/>
    <m/>
    <m/>
    <x v="1"/>
    <m/>
    <m/>
    <n v="0"/>
    <m/>
    <n v="0"/>
    <n v="0"/>
    <n v="0"/>
    <n v="0"/>
    <m/>
    <n v="0"/>
    <m/>
    <n v="0"/>
    <n v="0"/>
    <e v="#DIV/0!"/>
    <n v="0"/>
    <m/>
    <n v="0"/>
    <n v="0"/>
    <m/>
  </r>
  <r>
    <n v="1184"/>
    <m/>
    <x v="10"/>
    <x v="4"/>
    <m/>
    <m/>
    <x v="7"/>
    <x v="5"/>
    <x v="6"/>
    <x v="4"/>
    <m/>
    <m/>
    <x v="1"/>
    <m/>
    <m/>
    <n v="0"/>
    <m/>
    <n v="0"/>
    <n v="0"/>
    <n v="0"/>
    <n v="0"/>
    <m/>
    <n v="0"/>
    <m/>
    <n v="0"/>
    <n v="0"/>
    <e v="#DIV/0!"/>
    <n v="0"/>
    <m/>
    <n v="0"/>
    <n v="0"/>
    <m/>
  </r>
  <r>
    <n v="1185"/>
    <m/>
    <x v="10"/>
    <x v="4"/>
    <m/>
    <m/>
    <x v="7"/>
    <x v="5"/>
    <x v="6"/>
    <x v="4"/>
    <m/>
    <m/>
    <x v="1"/>
    <m/>
    <m/>
    <n v="0"/>
    <m/>
    <n v="0"/>
    <n v="0"/>
    <n v="0"/>
    <n v="0"/>
    <m/>
    <n v="0"/>
    <m/>
    <n v="0"/>
    <n v="0"/>
    <e v="#DIV/0!"/>
    <n v="0"/>
    <m/>
    <n v="0"/>
    <n v="0"/>
    <m/>
  </r>
  <r>
    <n v="1186"/>
    <m/>
    <x v="10"/>
    <x v="4"/>
    <m/>
    <m/>
    <x v="7"/>
    <x v="5"/>
    <x v="6"/>
    <x v="4"/>
    <m/>
    <m/>
    <x v="1"/>
    <m/>
    <m/>
    <n v="0"/>
    <m/>
    <n v="0"/>
    <n v="0"/>
    <n v="0"/>
    <n v="0"/>
    <m/>
    <n v="0"/>
    <m/>
    <n v="0"/>
    <n v="0"/>
    <e v="#DIV/0!"/>
    <n v="0"/>
    <m/>
    <n v="0"/>
    <n v="0"/>
    <m/>
  </r>
  <r>
    <n v="1187"/>
    <m/>
    <x v="10"/>
    <x v="4"/>
    <m/>
    <m/>
    <x v="7"/>
    <x v="5"/>
    <x v="6"/>
    <x v="4"/>
    <m/>
    <m/>
    <x v="1"/>
    <m/>
    <m/>
    <n v="0"/>
    <m/>
    <n v="0"/>
    <n v="0"/>
    <n v="0"/>
    <n v="0"/>
    <m/>
    <n v="0"/>
    <m/>
    <n v="0"/>
    <n v="0"/>
    <e v="#DIV/0!"/>
    <n v="0"/>
    <m/>
    <n v="0"/>
    <n v="0"/>
    <m/>
  </r>
  <r>
    <n v="1188"/>
    <m/>
    <x v="10"/>
    <x v="4"/>
    <m/>
    <m/>
    <x v="7"/>
    <x v="5"/>
    <x v="6"/>
    <x v="4"/>
    <m/>
    <m/>
    <x v="1"/>
    <m/>
    <m/>
    <n v="0"/>
    <m/>
    <n v="0"/>
    <n v="0"/>
    <n v="0"/>
    <n v="0"/>
    <m/>
    <n v="0"/>
    <m/>
    <n v="0"/>
    <n v="0"/>
    <e v="#DIV/0!"/>
    <n v="0"/>
    <m/>
    <n v="0"/>
    <n v="0"/>
    <m/>
  </r>
  <r>
    <n v="1189"/>
    <m/>
    <x v="10"/>
    <x v="4"/>
    <m/>
    <m/>
    <x v="7"/>
    <x v="5"/>
    <x v="6"/>
    <x v="4"/>
    <m/>
    <m/>
    <x v="1"/>
    <m/>
    <m/>
    <n v="0"/>
    <m/>
    <n v="0"/>
    <n v="0"/>
    <n v="0"/>
    <n v="0"/>
    <m/>
    <n v="0"/>
    <m/>
    <n v="0"/>
    <n v="0"/>
    <e v="#DIV/0!"/>
    <n v="0"/>
    <m/>
    <n v="0"/>
    <n v="0"/>
    <m/>
  </r>
  <r>
    <n v="1190"/>
    <m/>
    <x v="10"/>
    <x v="4"/>
    <m/>
    <m/>
    <x v="7"/>
    <x v="5"/>
    <x v="6"/>
    <x v="4"/>
    <m/>
    <m/>
    <x v="1"/>
    <m/>
    <m/>
    <n v="0"/>
    <m/>
    <n v="0"/>
    <n v="0"/>
    <n v="0"/>
    <n v="0"/>
    <m/>
    <n v="0"/>
    <m/>
    <n v="0"/>
    <n v="0"/>
    <e v="#DIV/0!"/>
    <n v="0"/>
    <m/>
    <n v="0"/>
    <n v="0"/>
    <m/>
  </r>
  <r>
    <n v="1191"/>
    <m/>
    <x v="10"/>
    <x v="4"/>
    <m/>
    <m/>
    <x v="7"/>
    <x v="5"/>
    <x v="6"/>
    <x v="4"/>
    <m/>
    <m/>
    <x v="1"/>
    <m/>
    <m/>
    <n v="0"/>
    <m/>
    <n v="0"/>
    <n v="0"/>
    <n v="0"/>
    <n v="0"/>
    <m/>
    <n v="0"/>
    <m/>
    <n v="0"/>
    <n v="0"/>
    <e v="#DIV/0!"/>
    <n v="0"/>
    <m/>
    <n v="0"/>
    <n v="0"/>
    <m/>
  </r>
  <r>
    <n v="1192"/>
    <m/>
    <x v="10"/>
    <x v="4"/>
    <m/>
    <m/>
    <x v="7"/>
    <x v="5"/>
    <x v="6"/>
    <x v="4"/>
    <m/>
    <m/>
    <x v="1"/>
    <m/>
    <m/>
    <n v="0"/>
    <m/>
    <n v="0"/>
    <n v="0"/>
    <n v="0"/>
    <n v="0"/>
    <m/>
    <n v="0"/>
    <m/>
    <n v="0"/>
    <n v="0"/>
    <e v="#DIV/0!"/>
    <n v="0"/>
    <m/>
    <n v="0"/>
    <n v="0"/>
    <m/>
  </r>
  <r>
    <n v="1193"/>
    <m/>
    <x v="10"/>
    <x v="4"/>
    <m/>
    <m/>
    <x v="7"/>
    <x v="5"/>
    <x v="6"/>
    <x v="4"/>
    <m/>
    <m/>
    <x v="1"/>
    <m/>
    <m/>
    <n v="0"/>
    <m/>
    <n v="0"/>
    <n v="0"/>
    <n v="0"/>
    <n v="0"/>
    <m/>
    <n v="0"/>
    <m/>
    <n v="0"/>
    <n v="0"/>
    <e v="#DIV/0!"/>
    <n v="0"/>
    <m/>
    <n v="0"/>
    <n v="0"/>
    <m/>
  </r>
  <r>
    <n v="1194"/>
    <m/>
    <x v="10"/>
    <x v="4"/>
    <m/>
    <m/>
    <x v="7"/>
    <x v="5"/>
    <x v="6"/>
    <x v="4"/>
    <m/>
    <m/>
    <x v="1"/>
    <m/>
    <m/>
    <n v="0"/>
    <m/>
    <n v="0"/>
    <n v="0"/>
    <n v="0"/>
    <n v="0"/>
    <m/>
    <n v="0"/>
    <m/>
    <n v="0"/>
    <n v="0"/>
    <e v="#DIV/0!"/>
    <n v="0"/>
    <m/>
    <n v="0"/>
    <n v="0"/>
    <m/>
  </r>
  <r>
    <n v="1195"/>
    <m/>
    <x v="10"/>
    <x v="4"/>
    <m/>
    <m/>
    <x v="7"/>
    <x v="5"/>
    <x v="6"/>
    <x v="4"/>
    <m/>
    <m/>
    <x v="1"/>
    <m/>
    <m/>
    <n v="0"/>
    <m/>
    <n v="0"/>
    <n v="0"/>
    <n v="0"/>
    <n v="0"/>
    <m/>
    <n v="0"/>
    <m/>
    <n v="0"/>
    <n v="0"/>
    <e v="#DIV/0!"/>
    <n v="0"/>
    <m/>
    <n v="0"/>
    <n v="0"/>
    <m/>
  </r>
  <r>
    <n v="1196"/>
    <m/>
    <x v="10"/>
    <x v="4"/>
    <m/>
    <m/>
    <x v="7"/>
    <x v="5"/>
    <x v="6"/>
    <x v="4"/>
    <m/>
    <m/>
    <x v="1"/>
    <m/>
    <m/>
    <n v="0"/>
    <m/>
    <n v="0"/>
    <n v="0"/>
    <n v="0"/>
    <n v="0"/>
    <m/>
    <n v="0"/>
    <m/>
    <n v="0"/>
    <n v="0"/>
    <e v="#DIV/0!"/>
    <n v="0"/>
    <m/>
    <n v="0"/>
    <n v="0"/>
    <m/>
  </r>
  <r>
    <n v="1197"/>
    <m/>
    <x v="10"/>
    <x v="4"/>
    <m/>
    <m/>
    <x v="7"/>
    <x v="5"/>
    <x v="6"/>
    <x v="4"/>
    <m/>
    <m/>
    <x v="1"/>
    <m/>
    <m/>
    <n v="0"/>
    <m/>
    <n v="0"/>
    <n v="0"/>
    <n v="0"/>
    <n v="0"/>
    <m/>
    <n v="0"/>
    <m/>
    <n v="0"/>
    <n v="0"/>
    <e v="#DIV/0!"/>
    <n v="0"/>
    <m/>
    <n v="0"/>
    <n v="0"/>
    <m/>
  </r>
  <r>
    <n v="1198"/>
    <m/>
    <x v="10"/>
    <x v="4"/>
    <m/>
    <m/>
    <x v="7"/>
    <x v="5"/>
    <x v="6"/>
    <x v="4"/>
    <m/>
    <m/>
    <x v="1"/>
    <m/>
    <m/>
    <n v="0"/>
    <m/>
    <n v="0"/>
    <n v="0"/>
    <n v="0"/>
    <n v="0"/>
    <m/>
    <n v="0"/>
    <m/>
    <n v="0"/>
    <n v="0"/>
    <e v="#DIV/0!"/>
    <n v="0"/>
    <m/>
    <n v="0"/>
    <n v="0"/>
    <m/>
  </r>
  <r>
    <n v="1199"/>
    <m/>
    <x v="10"/>
    <x v="4"/>
    <m/>
    <m/>
    <x v="7"/>
    <x v="5"/>
    <x v="6"/>
    <x v="4"/>
    <m/>
    <m/>
    <x v="1"/>
    <m/>
    <m/>
    <n v="0"/>
    <m/>
    <n v="0"/>
    <n v="0"/>
    <n v="0"/>
    <n v="0"/>
    <m/>
    <n v="0"/>
    <m/>
    <n v="0"/>
    <n v="0"/>
    <e v="#DIV/0!"/>
    <n v="0"/>
    <m/>
    <n v="0"/>
    <n v="0"/>
    <m/>
  </r>
  <r>
    <n v="1200"/>
    <m/>
    <x v="10"/>
    <x v="4"/>
    <m/>
    <m/>
    <x v="7"/>
    <x v="5"/>
    <x v="6"/>
    <x v="4"/>
    <m/>
    <m/>
    <x v="1"/>
    <m/>
    <m/>
    <n v="0"/>
    <m/>
    <n v="0"/>
    <n v="0"/>
    <n v="0"/>
    <n v="0"/>
    <m/>
    <n v="0"/>
    <m/>
    <n v="0"/>
    <n v="0"/>
    <e v="#DIV/0!"/>
    <n v="0"/>
    <m/>
    <n v="0"/>
    <n v="0"/>
    <m/>
  </r>
  <r>
    <n v="1201"/>
    <m/>
    <x v="10"/>
    <x v="4"/>
    <m/>
    <m/>
    <x v="7"/>
    <x v="5"/>
    <x v="6"/>
    <x v="4"/>
    <m/>
    <m/>
    <x v="1"/>
    <m/>
    <m/>
    <n v="0"/>
    <m/>
    <n v="0"/>
    <n v="0"/>
    <n v="0"/>
    <n v="0"/>
    <m/>
    <n v="0"/>
    <m/>
    <n v="0"/>
    <n v="0"/>
    <e v="#DIV/0!"/>
    <n v="0"/>
    <m/>
    <n v="0"/>
    <n v="0"/>
    <m/>
  </r>
  <r>
    <n v="1202"/>
    <m/>
    <x v="10"/>
    <x v="4"/>
    <m/>
    <m/>
    <x v="7"/>
    <x v="5"/>
    <x v="6"/>
    <x v="4"/>
    <m/>
    <m/>
    <x v="1"/>
    <m/>
    <m/>
    <n v="0"/>
    <m/>
    <n v="0"/>
    <n v="0"/>
    <n v="0"/>
    <n v="0"/>
    <m/>
    <n v="0"/>
    <m/>
    <n v="0"/>
    <n v="0"/>
    <e v="#DIV/0!"/>
    <n v="0"/>
    <m/>
    <n v="0"/>
    <n v="0"/>
    <m/>
  </r>
  <r>
    <n v="1203"/>
    <m/>
    <x v="10"/>
    <x v="4"/>
    <m/>
    <m/>
    <x v="7"/>
    <x v="5"/>
    <x v="6"/>
    <x v="4"/>
    <m/>
    <m/>
    <x v="1"/>
    <m/>
    <m/>
    <n v="0"/>
    <m/>
    <n v="0"/>
    <n v="0"/>
    <n v="0"/>
    <n v="0"/>
    <m/>
    <n v="0"/>
    <m/>
    <n v="0"/>
    <n v="0"/>
    <e v="#DIV/0!"/>
    <n v="0"/>
    <m/>
    <n v="0"/>
    <n v="0"/>
    <m/>
  </r>
  <r>
    <n v="1204"/>
    <m/>
    <x v="10"/>
    <x v="4"/>
    <m/>
    <m/>
    <x v="7"/>
    <x v="5"/>
    <x v="6"/>
    <x v="4"/>
    <m/>
    <m/>
    <x v="1"/>
    <m/>
    <m/>
    <n v="0"/>
    <m/>
    <n v="0"/>
    <n v="0"/>
    <n v="0"/>
    <n v="0"/>
    <m/>
    <n v="0"/>
    <m/>
    <n v="0"/>
    <n v="0"/>
    <e v="#DIV/0!"/>
    <n v="0"/>
    <m/>
    <n v="0"/>
    <n v="0"/>
    <m/>
  </r>
  <r>
    <n v="1205"/>
    <m/>
    <x v="10"/>
    <x v="4"/>
    <m/>
    <m/>
    <x v="7"/>
    <x v="5"/>
    <x v="6"/>
    <x v="4"/>
    <m/>
    <m/>
    <x v="1"/>
    <m/>
    <m/>
    <n v="0"/>
    <m/>
    <n v="0"/>
    <n v="0"/>
    <n v="0"/>
    <n v="0"/>
    <m/>
    <n v="0"/>
    <m/>
    <n v="0"/>
    <n v="0"/>
    <e v="#DIV/0!"/>
    <n v="0"/>
    <m/>
    <n v="0"/>
    <n v="0"/>
    <m/>
  </r>
  <r>
    <n v="1206"/>
    <m/>
    <x v="10"/>
    <x v="4"/>
    <m/>
    <m/>
    <x v="7"/>
    <x v="5"/>
    <x v="6"/>
    <x v="4"/>
    <m/>
    <m/>
    <x v="1"/>
    <m/>
    <m/>
    <n v="0"/>
    <m/>
    <n v="0"/>
    <n v="0"/>
    <n v="0"/>
    <n v="0"/>
    <m/>
    <n v="0"/>
    <m/>
    <n v="0"/>
    <n v="0"/>
    <e v="#DIV/0!"/>
    <n v="0"/>
    <m/>
    <n v="0"/>
    <n v="0"/>
    <m/>
  </r>
  <r>
    <n v="1207"/>
    <m/>
    <x v="10"/>
    <x v="4"/>
    <m/>
    <m/>
    <x v="7"/>
    <x v="5"/>
    <x v="6"/>
    <x v="4"/>
    <m/>
    <m/>
    <x v="1"/>
    <m/>
    <m/>
    <n v="0"/>
    <m/>
    <n v="0"/>
    <n v="0"/>
    <n v="0"/>
    <n v="0"/>
    <m/>
    <n v="0"/>
    <m/>
    <n v="0"/>
    <n v="0"/>
    <e v="#DIV/0!"/>
    <n v="0"/>
    <m/>
    <n v="0"/>
    <n v="0"/>
    <m/>
  </r>
  <r>
    <n v="1208"/>
    <m/>
    <x v="10"/>
    <x v="4"/>
    <m/>
    <m/>
    <x v="7"/>
    <x v="5"/>
    <x v="6"/>
    <x v="4"/>
    <m/>
    <m/>
    <x v="1"/>
    <m/>
    <m/>
    <n v="0"/>
    <m/>
    <n v="0"/>
    <n v="0"/>
    <n v="0"/>
    <n v="0"/>
    <m/>
    <n v="0"/>
    <m/>
    <n v="0"/>
    <n v="0"/>
    <e v="#DIV/0!"/>
    <n v="0"/>
    <m/>
    <n v="0"/>
    <n v="0"/>
    <m/>
  </r>
  <r>
    <n v="1209"/>
    <m/>
    <x v="10"/>
    <x v="4"/>
    <m/>
    <m/>
    <x v="7"/>
    <x v="5"/>
    <x v="6"/>
    <x v="4"/>
    <m/>
    <m/>
    <x v="1"/>
    <m/>
    <m/>
    <n v="0"/>
    <m/>
    <n v="0"/>
    <n v="0"/>
    <n v="0"/>
    <n v="0"/>
    <m/>
    <n v="0"/>
    <m/>
    <n v="0"/>
    <n v="0"/>
    <e v="#DIV/0!"/>
    <n v="0"/>
    <m/>
    <n v="0"/>
    <n v="0"/>
    <m/>
  </r>
  <r>
    <n v="1210"/>
    <m/>
    <x v="10"/>
    <x v="4"/>
    <m/>
    <m/>
    <x v="7"/>
    <x v="5"/>
    <x v="6"/>
    <x v="4"/>
    <m/>
    <m/>
    <x v="1"/>
    <m/>
    <m/>
    <n v="0"/>
    <m/>
    <n v="0"/>
    <n v="0"/>
    <n v="0"/>
    <n v="0"/>
    <m/>
    <n v="0"/>
    <m/>
    <n v="0"/>
    <n v="0"/>
    <e v="#DIV/0!"/>
    <n v="0"/>
    <m/>
    <n v="0"/>
    <n v="0"/>
    <m/>
  </r>
  <r>
    <n v="1211"/>
    <m/>
    <x v="10"/>
    <x v="4"/>
    <m/>
    <m/>
    <x v="7"/>
    <x v="5"/>
    <x v="6"/>
    <x v="4"/>
    <m/>
    <m/>
    <x v="1"/>
    <m/>
    <m/>
    <n v="0"/>
    <m/>
    <n v="0"/>
    <n v="0"/>
    <n v="0"/>
    <n v="0"/>
    <m/>
    <n v="0"/>
    <m/>
    <n v="0"/>
    <n v="0"/>
    <e v="#DIV/0!"/>
    <n v="0"/>
    <m/>
    <n v="0"/>
    <n v="0"/>
    <m/>
  </r>
  <r>
    <n v="1212"/>
    <m/>
    <x v="10"/>
    <x v="4"/>
    <m/>
    <m/>
    <x v="7"/>
    <x v="5"/>
    <x v="6"/>
    <x v="4"/>
    <m/>
    <m/>
    <x v="1"/>
    <m/>
    <m/>
    <n v="0"/>
    <m/>
    <n v="0"/>
    <n v="0"/>
    <n v="0"/>
    <n v="0"/>
    <m/>
    <n v="0"/>
    <m/>
    <n v="0"/>
    <n v="0"/>
    <e v="#DIV/0!"/>
    <n v="0"/>
    <m/>
    <n v="0"/>
    <n v="0"/>
    <m/>
  </r>
  <r>
    <n v="1213"/>
    <m/>
    <x v="10"/>
    <x v="4"/>
    <m/>
    <m/>
    <x v="7"/>
    <x v="5"/>
    <x v="6"/>
    <x v="4"/>
    <m/>
    <m/>
    <x v="1"/>
    <m/>
    <m/>
    <n v="0"/>
    <m/>
    <n v="0"/>
    <n v="0"/>
    <n v="0"/>
    <n v="0"/>
    <m/>
    <n v="0"/>
    <m/>
    <n v="0"/>
    <n v="0"/>
    <e v="#DIV/0!"/>
    <n v="0"/>
    <m/>
    <n v="0"/>
    <n v="0"/>
    <m/>
  </r>
  <r>
    <n v="1214"/>
    <m/>
    <x v="10"/>
    <x v="4"/>
    <m/>
    <m/>
    <x v="7"/>
    <x v="5"/>
    <x v="6"/>
    <x v="4"/>
    <m/>
    <m/>
    <x v="1"/>
    <m/>
    <m/>
    <n v="0"/>
    <m/>
    <n v="0"/>
    <n v="0"/>
    <n v="0"/>
    <n v="0"/>
    <m/>
    <n v="0"/>
    <m/>
    <n v="0"/>
    <n v="0"/>
    <e v="#DIV/0!"/>
    <n v="0"/>
    <m/>
    <n v="0"/>
    <n v="0"/>
    <m/>
  </r>
  <r>
    <n v="1215"/>
    <m/>
    <x v="10"/>
    <x v="4"/>
    <m/>
    <m/>
    <x v="7"/>
    <x v="5"/>
    <x v="6"/>
    <x v="4"/>
    <m/>
    <m/>
    <x v="1"/>
    <m/>
    <m/>
    <n v="0"/>
    <m/>
    <n v="0"/>
    <n v="0"/>
    <n v="0"/>
    <n v="0"/>
    <m/>
    <n v="0"/>
    <m/>
    <n v="0"/>
    <n v="0"/>
    <e v="#DIV/0!"/>
    <n v="0"/>
    <m/>
    <n v="0"/>
    <n v="0"/>
    <m/>
  </r>
  <r>
    <n v="1216"/>
    <m/>
    <x v="10"/>
    <x v="4"/>
    <m/>
    <m/>
    <x v="7"/>
    <x v="5"/>
    <x v="6"/>
    <x v="4"/>
    <m/>
    <m/>
    <x v="1"/>
    <m/>
    <m/>
    <n v="0"/>
    <m/>
    <n v="0"/>
    <n v="0"/>
    <n v="0"/>
    <n v="0"/>
    <m/>
    <n v="0"/>
    <m/>
    <n v="0"/>
    <n v="0"/>
    <e v="#DIV/0!"/>
    <n v="0"/>
    <m/>
    <n v="0"/>
    <n v="0"/>
    <m/>
  </r>
  <r>
    <n v="1217"/>
    <m/>
    <x v="10"/>
    <x v="4"/>
    <m/>
    <m/>
    <x v="7"/>
    <x v="5"/>
    <x v="6"/>
    <x v="4"/>
    <m/>
    <m/>
    <x v="1"/>
    <m/>
    <m/>
    <n v="0"/>
    <m/>
    <n v="0"/>
    <n v="0"/>
    <n v="0"/>
    <n v="0"/>
    <m/>
    <n v="0"/>
    <m/>
    <n v="0"/>
    <n v="0"/>
    <e v="#DIV/0!"/>
    <n v="0"/>
    <m/>
    <n v="0"/>
    <n v="0"/>
    <m/>
  </r>
  <r>
    <n v="1218"/>
    <m/>
    <x v="10"/>
    <x v="4"/>
    <m/>
    <m/>
    <x v="7"/>
    <x v="5"/>
    <x v="6"/>
    <x v="4"/>
    <m/>
    <m/>
    <x v="1"/>
    <m/>
    <m/>
    <n v="0"/>
    <m/>
    <n v="0"/>
    <n v="0"/>
    <n v="0"/>
    <n v="0"/>
    <m/>
    <n v="0"/>
    <m/>
    <n v="0"/>
    <n v="0"/>
    <e v="#DIV/0!"/>
    <n v="0"/>
    <m/>
    <n v="0"/>
    <n v="0"/>
    <m/>
  </r>
  <r>
    <n v="1219"/>
    <m/>
    <x v="10"/>
    <x v="4"/>
    <m/>
    <m/>
    <x v="7"/>
    <x v="5"/>
    <x v="6"/>
    <x v="4"/>
    <m/>
    <m/>
    <x v="1"/>
    <m/>
    <m/>
    <n v="0"/>
    <m/>
    <n v="0"/>
    <n v="0"/>
    <n v="0"/>
    <n v="0"/>
    <m/>
    <n v="0"/>
    <m/>
    <n v="0"/>
    <n v="0"/>
    <e v="#DIV/0!"/>
    <n v="0"/>
    <m/>
    <n v="0"/>
    <n v="0"/>
    <m/>
  </r>
  <r>
    <n v="1220"/>
    <m/>
    <x v="10"/>
    <x v="4"/>
    <m/>
    <m/>
    <x v="7"/>
    <x v="5"/>
    <x v="6"/>
    <x v="4"/>
    <m/>
    <m/>
    <x v="1"/>
    <m/>
    <m/>
    <n v="0"/>
    <m/>
    <n v="0"/>
    <n v="0"/>
    <n v="0"/>
    <n v="0"/>
    <m/>
    <n v="0"/>
    <m/>
    <n v="0"/>
    <n v="0"/>
    <e v="#DIV/0!"/>
    <n v="0"/>
    <m/>
    <n v="0"/>
    <n v="0"/>
    <m/>
  </r>
  <r>
    <n v="1221"/>
    <m/>
    <x v="10"/>
    <x v="4"/>
    <m/>
    <m/>
    <x v="7"/>
    <x v="5"/>
    <x v="6"/>
    <x v="4"/>
    <m/>
    <m/>
    <x v="1"/>
    <m/>
    <m/>
    <n v="0"/>
    <m/>
    <n v="0"/>
    <n v="0"/>
    <n v="0"/>
    <n v="0"/>
    <m/>
    <n v="0"/>
    <m/>
    <n v="0"/>
    <n v="0"/>
    <e v="#DIV/0!"/>
    <n v="0"/>
    <m/>
    <n v="0"/>
    <n v="0"/>
    <m/>
  </r>
  <r>
    <n v="1222"/>
    <m/>
    <x v="10"/>
    <x v="4"/>
    <m/>
    <m/>
    <x v="7"/>
    <x v="5"/>
    <x v="6"/>
    <x v="4"/>
    <m/>
    <m/>
    <x v="1"/>
    <m/>
    <m/>
    <n v="0"/>
    <m/>
    <n v="0"/>
    <n v="0"/>
    <n v="0"/>
    <n v="0"/>
    <m/>
    <n v="0"/>
    <m/>
    <n v="0"/>
    <n v="0"/>
    <e v="#DIV/0!"/>
    <n v="0"/>
    <m/>
    <n v="0"/>
    <n v="0"/>
    <m/>
  </r>
  <r>
    <n v="1223"/>
    <m/>
    <x v="10"/>
    <x v="4"/>
    <m/>
    <m/>
    <x v="7"/>
    <x v="5"/>
    <x v="6"/>
    <x v="4"/>
    <m/>
    <m/>
    <x v="1"/>
    <m/>
    <m/>
    <n v="0"/>
    <m/>
    <n v="0"/>
    <n v="0"/>
    <n v="0"/>
    <n v="0"/>
    <m/>
    <n v="0"/>
    <m/>
    <n v="0"/>
    <n v="0"/>
    <e v="#DIV/0!"/>
    <n v="0"/>
    <m/>
    <n v="0"/>
    <n v="0"/>
    <m/>
  </r>
  <r>
    <n v="1224"/>
    <m/>
    <x v="10"/>
    <x v="4"/>
    <m/>
    <m/>
    <x v="7"/>
    <x v="5"/>
    <x v="6"/>
    <x v="4"/>
    <m/>
    <m/>
    <x v="1"/>
    <m/>
    <m/>
    <n v="0"/>
    <m/>
    <n v="0"/>
    <n v="0"/>
    <n v="0"/>
    <n v="0"/>
    <m/>
    <n v="0"/>
    <m/>
    <n v="0"/>
    <n v="0"/>
    <e v="#DIV/0!"/>
    <n v="0"/>
    <m/>
    <n v="0"/>
    <n v="0"/>
    <m/>
  </r>
  <r>
    <n v="1225"/>
    <m/>
    <x v="10"/>
    <x v="4"/>
    <m/>
    <m/>
    <x v="7"/>
    <x v="5"/>
    <x v="6"/>
    <x v="4"/>
    <m/>
    <m/>
    <x v="1"/>
    <m/>
    <m/>
    <n v="0"/>
    <m/>
    <n v="0"/>
    <n v="0"/>
    <n v="0"/>
    <n v="0"/>
    <m/>
    <n v="0"/>
    <m/>
    <n v="0"/>
    <n v="0"/>
    <e v="#DIV/0!"/>
    <n v="0"/>
    <m/>
    <n v="0"/>
    <n v="0"/>
    <m/>
  </r>
  <r>
    <n v="1226"/>
    <m/>
    <x v="10"/>
    <x v="4"/>
    <m/>
    <m/>
    <x v="7"/>
    <x v="5"/>
    <x v="6"/>
    <x v="4"/>
    <m/>
    <m/>
    <x v="1"/>
    <m/>
    <m/>
    <n v="0"/>
    <m/>
    <n v="0"/>
    <n v="0"/>
    <n v="0"/>
    <n v="0"/>
    <m/>
    <n v="0"/>
    <m/>
    <n v="0"/>
    <n v="0"/>
    <e v="#DIV/0!"/>
    <n v="0"/>
    <m/>
    <n v="0"/>
    <n v="0"/>
    <m/>
  </r>
  <r>
    <n v="1227"/>
    <m/>
    <x v="10"/>
    <x v="4"/>
    <m/>
    <m/>
    <x v="7"/>
    <x v="5"/>
    <x v="6"/>
    <x v="4"/>
    <m/>
    <m/>
    <x v="1"/>
    <m/>
    <m/>
    <n v="0"/>
    <m/>
    <n v="0"/>
    <n v="0"/>
    <n v="0"/>
    <n v="0"/>
    <m/>
    <n v="0"/>
    <m/>
    <n v="0"/>
    <n v="0"/>
    <e v="#DIV/0!"/>
    <n v="0"/>
    <m/>
    <n v="0"/>
    <n v="0"/>
    <m/>
  </r>
  <r>
    <n v="1228"/>
    <m/>
    <x v="10"/>
    <x v="4"/>
    <m/>
    <m/>
    <x v="7"/>
    <x v="5"/>
    <x v="6"/>
    <x v="4"/>
    <m/>
    <m/>
    <x v="1"/>
    <m/>
    <m/>
    <n v="0"/>
    <m/>
    <n v="0"/>
    <n v="0"/>
    <n v="0"/>
    <n v="0"/>
    <m/>
    <n v="0"/>
    <m/>
    <n v="0"/>
    <n v="0"/>
    <e v="#DIV/0!"/>
    <n v="0"/>
    <m/>
    <n v="0"/>
    <n v="0"/>
    <m/>
  </r>
  <r>
    <n v="1229"/>
    <m/>
    <x v="10"/>
    <x v="4"/>
    <m/>
    <m/>
    <x v="7"/>
    <x v="5"/>
    <x v="6"/>
    <x v="4"/>
    <m/>
    <m/>
    <x v="1"/>
    <m/>
    <m/>
    <n v="0"/>
    <m/>
    <n v="0"/>
    <n v="0"/>
    <n v="0"/>
    <n v="0"/>
    <m/>
    <n v="0"/>
    <m/>
    <n v="0"/>
    <n v="0"/>
    <e v="#DIV/0!"/>
    <n v="0"/>
    <m/>
    <n v="0"/>
    <n v="0"/>
    <m/>
  </r>
  <r>
    <n v="1230"/>
    <m/>
    <x v="10"/>
    <x v="4"/>
    <m/>
    <m/>
    <x v="7"/>
    <x v="5"/>
    <x v="6"/>
    <x v="4"/>
    <m/>
    <m/>
    <x v="1"/>
    <m/>
    <m/>
    <n v="0"/>
    <m/>
    <n v="0"/>
    <n v="0"/>
    <n v="0"/>
    <n v="0"/>
    <m/>
    <n v="0"/>
    <m/>
    <n v="0"/>
    <n v="0"/>
    <e v="#DIV/0!"/>
    <n v="0"/>
    <m/>
    <n v="0"/>
    <n v="0"/>
    <m/>
  </r>
  <r>
    <n v="1231"/>
    <m/>
    <x v="10"/>
    <x v="4"/>
    <m/>
    <m/>
    <x v="7"/>
    <x v="5"/>
    <x v="6"/>
    <x v="4"/>
    <m/>
    <m/>
    <x v="1"/>
    <m/>
    <m/>
    <n v="0"/>
    <m/>
    <n v="0"/>
    <n v="0"/>
    <n v="0"/>
    <n v="0"/>
    <m/>
    <n v="0"/>
    <m/>
    <n v="0"/>
    <n v="0"/>
    <e v="#DIV/0!"/>
    <n v="0"/>
    <m/>
    <n v="0"/>
    <n v="0"/>
    <m/>
  </r>
  <r>
    <n v="1232"/>
    <m/>
    <x v="10"/>
    <x v="4"/>
    <m/>
    <m/>
    <x v="7"/>
    <x v="5"/>
    <x v="6"/>
    <x v="4"/>
    <m/>
    <m/>
    <x v="1"/>
    <m/>
    <m/>
    <n v="0"/>
    <m/>
    <n v="0"/>
    <n v="0"/>
    <n v="0"/>
    <n v="0"/>
    <m/>
    <n v="0"/>
    <m/>
    <n v="0"/>
    <n v="0"/>
    <e v="#DIV/0!"/>
    <n v="0"/>
    <m/>
    <n v="0"/>
    <n v="0"/>
    <m/>
  </r>
  <r>
    <n v="1233"/>
    <m/>
    <x v="10"/>
    <x v="4"/>
    <m/>
    <m/>
    <x v="7"/>
    <x v="5"/>
    <x v="6"/>
    <x v="4"/>
    <m/>
    <m/>
    <x v="1"/>
    <m/>
    <m/>
    <n v="0"/>
    <m/>
    <n v="0"/>
    <n v="0"/>
    <n v="0"/>
    <n v="0"/>
    <m/>
    <n v="0"/>
    <m/>
    <n v="0"/>
    <n v="0"/>
    <e v="#DIV/0!"/>
    <n v="0"/>
    <m/>
    <n v="0"/>
    <n v="0"/>
    <m/>
  </r>
  <r>
    <n v="1234"/>
    <m/>
    <x v="10"/>
    <x v="4"/>
    <m/>
    <m/>
    <x v="7"/>
    <x v="5"/>
    <x v="6"/>
    <x v="4"/>
    <m/>
    <m/>
    <x v="1"/>
    <m/>
    <m/>
    <n v="0"/>
    <m/>
    <n v="0"/>
    <n v="0"/>
    <n v="0"/>
    <n v="0"/>
    <m/>
    <n v="0"/>
    <m/>
    <n v="0"/>
    <n v="0"/>
    <e v="#DIV/0!"/>
    <n v="0"/>
    <m/>
    <n v="0"/>
    <n v="0"/>
    <m/>
  </r>
  <r>
    <n v="1235"/>
    <m/>
    <x v="10"/>
    <x v="4"/>
    <m/>
    <m/>
    <x v="7"/>
    <x v="5"/>
    <x v="6"/>
    <x v="4"/>
    <m/>
    <m/>
    <x v="1"/>
    <m/>
    <m/>
    <n v="0"/>
    <m/>
    <n v="0"/>
    <n v="0"/>
    <n v="0"/>
    <n v="0"/>
    <m/>
    <n v="0"/>
    <m/>
    <n v="0"/>
    <n v="0"/>
    <e v="#DIV/0!"/>
    <n v="0"/>
    <m/>
    <n v="0"/>
    <n v="0"/>
    <m/>
  </r>
  <r>
    <n v="1236"/>
    <m/>
    <x v="10"/>
    <x v="4"/>
    <m/>
    <m/>
    <x v="7"/>
    <x v="5"/>
    <x v="6"/>
    <x v="4"/>
    <m/>
    <m/>
    <x v="1"/>
    <m/>
    <m/>
    <n v="0"/>
    <m/>
    <n v="0"/>
    <n v="0"/>
    <n v="0"/>
    <n v="0"/>
    <m/>
    <n v="0"/>
    <m/>
    <n v="0"/>
    <n v="0"/>
    <e v="#DIV/0!"/>
    <n v="0"/>
    <m/>
    <n v="0"/>
    <n v="0"/>
    <m/>
  </r>
  <r>
    <n v="1237"/>
    <m/>
    <x v="10"/>
    <x v="4"/>
    <m/>
    <m/>
    <x v="7"/>
    <x v="5"/>
    <x v="6"/>
    <x v="4"/>
    <m/>
    <m/>
    <x v="1"/>
    <m/>
    <m/>
    <n v="0"/>
    <m/>
    <n v="0"/>
    <n v="0"/>
    <n v="0"/>
    <n v="0"/>
    <m/>
    <n v="0"/>
    <m/>
    <n v="0"/>
    <n v="0"/>
    <e v="#DIV/0!"/>
    <n v="0"/>
    <m/>
    <n v="0"/>
    <n v="0"/>
    <m/>
  </r>
  <r>
    <n v="1238"/>
    <m/>
    <x v="10"/>
    <x v="4"/>
    <m/>
    <m/>
    <x v="7"/>
    <x v="5"/>
    <x v="6"/>
    <x v="4"/>
    <m/>
    <m/>
    <x v="1"/>
    <m/>
    <m/>
    <n v="0"/>
    <m/>
    <n v="0"/>
    <n v="0"/>
    <n v="0"/>
    <n v="0"/>
    <m/>
    <n v="0"/>
    <m/>
    <n v="0"/>
    <n v="0"/>
    <e v="#DIV/0!"/>
    <n v="0"/>
    <m/>
    <n v="0"/>
    <n v="0"/>
    <m/>
  </r>
  <r>
    <n v="1239"/>
    <m/>
    <x v="10"/>
    <x v="4"/>
    <m/>
    <m/>
    <x v="7"/>
    <x v="5"/>
    <x v="6"/>
    <x v="4"/>
    <m/>
    <m/>
    <x v="1"/>
    <m/>
    <m/>
    <n v="0"/>
    <m/>
    <n v="0"/>
    <n v="0"/>
    <n v="0"/>
    <n v="0"/>
    <m/>
    <n v="0"/>
    <m/>
    <n v="0"/>
    <n v="0"/>
    <e v="#DIV/0!"/>
    <n v="0"/>
    <m/>
    <n v="0"/>
    <n v="0"/>
    <m/>
  </r>
  <r>
    <n v="1240"/>
    <m/>
    <x v="10"/>
    <x v="4"/>
    <m/>
    <m/>
    <x v="7"/>
    <x v="5"/>
    <x v="6"/>
    <x v="4"/>
    <m/>
    <m/>
    <x v="1"/>
    <m/>
    <m/>
    <n v="0"/>
    <m/>
    <n v="0"/>
    <n v="0"/>
    <n v="0"/>
    <n v="0"/>
    <m/>
    <n v="0"/>
    <m/>
    <n v="0"/>
    <n v="0"/>
    <e v="#DIV/0!"/>
    <n v="0"/>
    <m/>
    <n v="0"/>
    <n v="0"/>
    <m/>
  </r>
  <r>
    <n v="1241"/>
    <m/>
    <x v="10"/>
    <x v="4"/>
    <m/>
    <m/>
    <x v="7"/>
    <x v="5"/>
    <x v="6"/>
    <x v="4"/>
    <m/>
    <m/>
    <x v="1"/>
    <m/>
    <m/>
    <n v="0"/>
    <m/>
    <n v="0"/>
    <n v="0"/>
    <n v="0"/>
    <n v="0"/>
    <m/>
    <n v="0"/>
    <m/>
    <n v="0"/>
    <n v="0"/>
    <e v="#DIV/0!"/>
    <n v="0"/>
    <m/>
    <n v="0"/>
    <n v="0"/>
    <m/>
  </r>
  <r>
    <n v="1242"/>
    <m/>
    <x v="10"/>
    <x v="4"/>
    <m/>
    <m/>
    <x v="7"/>
    <x v="5"/>
    <x v="6"/>
    <x v="4"/>
    <m/>
    <m/>
    <x v="1"/>
    <m/>
    <m/>
    <n v="0"/>
    <m/>
    <n v="0"/>
    <n v="0"/>
    <n v="0"/>
    <n v="0"/>
    <m/>
    <n v="0"/>
    <m/>
    <n v="0"/>
    <n v="0"/>
    <e v="#DIV/0!"/>
    <n v="0"/>
    <m/>
    <n v="0"/>
    <n v="0"/>
    <m/>
  </r>
  <r>
    <n v="1243"/>
    <m/>
    <x v="10"/>
    <x v="4"/>
    <m/>
    <m/>
    <x v="7"/>
    <x v="5"/>
    <x v="6"/>
    <x v="4"/>
    <m/>
    <m/>
    <x v="1"/>
    <m/>
    <m/>
    <n v="0"/>
    <m/>
    <n v="0"/>
    <n v="0"/>
    <n v="0"/>
    <n v="0"/>
    <m/>
    <n v="0"/>
    <m/>
    <n v="0"/>
    <n v="0"/>
    <e v="#DIV/0!"/>
    <n v="0"/>
    <m/>
    <n v="0"/>
    <n v="0"/>
    <m/>
  </r>
  <r>
    <n v="1244"/>
    <m/>
    <x v="10"/>
    <x v="4"/>
    <m/>
    <m/>
    <x v="7"/>
    <x v="5"/>
    <x v="6"/>
    <x v="4"/>
    <m/>
    <m/>
    <x v="1"/>
    <m/>
    <m/>
    <n v="0"/>
    <m/>
    <n v="0"/>
    <n v="0"/>
    <n v="0"/>
    <n v="0"/>
    <m/>
    <n v="0"/>
    <m/>
    <n v="0"/>
    <n v="0"/>
    <e v="#DIV/0!"/>
    <n v="0"/>
    <m/>
    <n v="0"/>
    <n v="0"/>
    <m/>
  </r>
  <r>
    <n v="1245"/>
    <m/>
    <x v="10"/>
    <x v="4"/>
    <m/>
    <m/>
    <x v="7"/>
    <x v="5"/>
    <x v="6"/>
    <x v="4"/>
    <m/>
    <m/>
    <x v="1"/>
    <m/>
    <m/>
    <n v="0"/>
    <m/>
    <n v="0"/>
    <n v="0"/>
    <n v="0"/>
    <n v="0"/>
    <m/>
    <n v="0"/>
    <m/>
    <n v="0"/>
    <n v="0"/>
    <e v="#DIV/0!"/>
    <n v="0"/>
    <m/>
    <n v="0"/>
    <n v="0"/>
    <m/>
  </r>
  <r>
    <n v="1246"/>
    <m/>
    <x v="10"/>
    <x v="4"/>
    <m/>
    <m/>
    <x v="7"/>
    <x v="5"/>
    <x v="6"/>
    <x v="4"/>
    <m/>
    <m/>
    <x v="1"/>
    <m/>
    <m/>
    <n v="0"/>
    <m/>
    <n v="0"/>
    <n v="0"/>
    <n v="0"/>
    <n v="0"/>
    <m/>
    <n v="0"/>
    <m/>
    <n v="0"/>
    <n v="0"/>
    <e v="#DIV/0!"/>
    <n v="0"/>
    <m/>
    <n v="0"/>
    <n v="0"/>
    <m/>
  </r>
  <r>
    <n v="1247"/>
    <m/>
    <x v="10"/>
    <x v="4"/>
    <m/>
    <m/>
    <x v="7"/>
    <x v="5"/>
    <x v="6"/>
    <x v="4"/>
    <m/>
    <m/>
    <x v="1"/>
    <m/>
    <m/>
    <n v="0"/>
    <m/>
    <n v="0"/>
    <n v="0"/>
    <n v="0"/>
    <n v="0"/>
    <m/>
    <n v="0"/>
    <m/>
    <n v="0"/>
    <n v="0"/>
    <e v="#DIV/0!"/>
    <n v="0"/>
    <m/>
    <n v="0"/>
    <n v="0"/>
    <m/>
  </r>
  <r>
    <n v="1248"/>
    <m/>
    <x v="10"/>
    <x v="4"/>
    <m/>
    <m/>
    <x v="7"/>
    <x v="5"/>
    <x v="6"/>
    <x v="4"/>
    <m/>
    <m/>
    <x v="1"/>
    <m/>
    <m/>
    <n v="0"/>
    <m/>
    <n v="0"/>
    <n v="0"/>
    <n v="0"/>
    <n v="0"/>
    <m/>
    <n v="0"/>
    <m/>
    <n v="0"/>
    <n v="0"/>
    <e v="#DIV/0!"/>
    <n v="0"/>
    <m/>
    <n v="0"/>
    <n v="0"/>
    <m/>
  </r>
  <r>
    <n v="1249"/>
    <m/>
    <x v="10"/>
    <x v="4"/>
    <m/>
    <m/>
    <x v="7"/>
    <x v="5"/>
    <x v="6"/>
    <x v="4"/>
    <m/>
    <m/>
    <x v="1"/>
    <m/>
    <m/>
    <n v="0"/>
    <m/>
    <n v="0"/>
    <n v="0"/>
    <n v="0"/>
    <n v="0"/>
    <m/>
    <n v="0"/>
    <m/>
    <n v="0"/>
    <n v="0"/>
    <e v="#DIV/0!"/>
    <n v="0"/>
    <m/>
    <n v="0"/>
    <n v="0"/>
    <m/>
  </r>
  <r>
    <n v="1250"/>
    <m/>
    <x v="10"/>
    <x v="4"/>
    <m/>
    <m/>
    <x v="7"/>
    <x v="5"/>
    <x v="6"/>
    <x v="4"/>
    <m/>
    <m/>
    <x v="1"/>
    <m/>
    <m/>
    <n v="0"/>
    <m/>
    <n v="0"/>
    <n v="0"/>
    <n v="0"/>
    <n v="0"/>
    <m/>
    <n v="0"/>
    <m/>
    <n v="0"/>
    <n v="0"/>
    <e v="#DIV/0!"/>
    <n v="0"/>
    <m/>
    <n v="0"/>
    <n v="0"/>
    <m/>
  </r>
  <r>
    <n v="1251"/>
    <m/>
    <x v="10"/>
    <x v="4"/>
    <m/>
    <m/>
    <x v="7"/>
    <x v="5"/>
    <x v="6"/>
    <x v="4"/>
    <m/>
    <m/>
    <x v="1"/>
    <m/>
    <m/>
    <n v="0"/>
    <m/>
    <n v="0"/>
    <n v="0"/>
    <n v="0"/>
    <n v="0"/>
    <m/>
    <n v="0"/>
    <m/>
    <n v="0"/>
    <n v="0"/>
    <e v="#DIV/0!"/>
    <n v="0"/>
    <m/>
    <n v="0"/>
    <n v="0"/>
    <m/>
  </r>
  <r>
    <n v="1252"/>
    <m/>
    <x v="10"/>
    <x v="4"/>
    <m/>
    <m/>
    <x v="7"/>
    <x v="5"/>
    <x v="6"/>
    <x v="4"/>
    <m/>
    <m/>
    <x v="1"/>
    <m/>
    <m/>
    <n v="0"/>
    <m/>
    <n v="0"/>
    <n v="0"/>
    <n v="0"/>
    <n v="0"/>
    <m/>
    <n v="0"/>
    <m/>
    <n v="0"/>
    <n v="0"/>
    <e v="#DIV/0!"/>
    <n v="0"/>
    <m/>
    <n v="0"/>
    <n v="0"/>
    <m/>
  </r>
  <r>
    <n v="1253"/>
    <m/>
    <x v="10"/>
    <x v="4"/>
    <m/>
    <m/>
    <x v="7"/>
    <x v="5"/>
    <x v="6"/>
    <x v="4"/>
    <m/>
    <m/>
    <x v="1"/>
    <m/>
    <m/>
    <n v="0"/>
    <m/>
    <n v="0"/>
    <n v="0"/>
    <n v="0"/>
    <n v="0"/>
    <m/>
    <n v="0"/>
    <m/>
    <n v="0"/>
    <n v="0"/>
    <e v="#DIV/0!"/>
    <n v="0"/>
    <m/>
    <n v="0"/>
    <n v="0"/>
    <m/>
  </r>
  <r>
    <n v="1254"/>
    <m/>
    <x v="10"/>
    <x v="4"/>
    <m/>
    <m/>
    <x v="7"/>
    <x v="5"/>
    <x v="6"/>
    <x v="4"/>
    <m/>
    <m/>
    <x v="1"/>
    <m/>
    <m/>
    <n v="0"/>
    <m/>
    <n v="0"/>
    <n v="0"/>
    <n v="0"/>
    <n v="0"/>
    <m/>
    <n v="0"/>
    <m/>
    <n v="0"/>
    <n v="0"/>
    <e v="#DIV/0!"/>
    <n v="0"/>
    <m/>
    <n v="0"/>
    <n v="0"/>
    <m/>
  </r>
  <r>
    <n v="1255"/>
    <m/>
    <x v="10"/>
    <x v="4"/>
    <m/>
    <m/>
    <x v="7"/>
    <x v="5"/>
    <x v="6"/>
    <x v="4"/>
    <m/>
    <m/>
    <x v="1"/>
    <m/>
    <m/>
    <n v="0"/>
    <m/>
    <n v="0"/>
    <n v="0"/>
    <n v="0"/>
    <n v="0"/>
    <m/>
    <n v="0"/>
    <m/>
    <n v="0"/>
    <n v="0"/>
    <e v="#DIV/0!"/>
    <n v="0"/>
    <m/>
    <n v="0"/>
    <n v="0"/>
    <m/>
  </r>
  <r>
    <n v="1256"/>
    <m/>
    <x v="10"/>
    <x v="4"/>
    <m/>
    <m/>
    <x v="7"/>
    <x v="5"/>
    <x v="6"/>
    <x v="4"/>
    <m/>
    <m/>
    <x v="1"/>
    <m/>
    <m/>
    <n v="0"/>
    <m/>
    <n v="0"/>
    <n v="0"/>
    <n v="0"/>
    <n v="0"/>
    <m/>
    <n v="0"/>
    <m/>
    <n v="0"/>
    <n v="0"/>
    <e v="#DIV/0!"/>
    <n v="0"/>
    <m/>
    <n v="0"/>
    <n v="0"/>
    <m/>
  </r>
  <r>
    <n v="1257"/>
    <m/>
    <x v="10"/>
    <x v="4"/>
    <m/>
    <m/>
    <x v="7"/>
    <x v="5"/>
    <x v="6"/>
    <x v="4"/>
    <m/>
    <m/>
    <x v="1"/>
    <m/>
    <m/>
    <n v="0"/>
    <m/>
    <n v="0"/>
    <n v="0"/>
    <n v="0"/>
    <n v="0"/>
    <m/>
    <n v="0"/>
    <m/>
    <n v="0"/>
    <n v="0"/>
    <e v="#DIV/0!"/>
    <n v="0"/>
    <m/>
    <n v="0"/>
    <n v="0"/>
    <m/>
  </r>
  <r>
    <n v="1258"/>
    <m/>
    <x v="10"/>
    <x v="4"/>
    <m/>
    <m/>
    <x v="7"/>
    <x v="5"/>
    <x v="6"/>
    <x v="4"/>
    <m/>
    <m/>
    <x v="1"/>
    <m/>
    <m/>
    <n v="0"/>
    <m/>
    <n v="0"/>
    <n v="0"/>
    <n v="0"/>
    <n v="0"/>
    <m/>
    <n v="0"/>
    <m/>
    <n v="0"/>
    <n v="0"/>
    <e v="#DIV/0!"/>
    <n v="0"/>
    <m/>
    <n v="0"/>
    <n v="0"/>
    <m/>
  </r>
  <r>
    <n v="1259"/>
    <m/>
    <x v="10"/>
    <x v="4"/>
    <m/>
    <m/>
    <x v="7"/>
    <x v="5"/>
    <x v="6"/>
    <x v="4"/>
    <m/>
    <m/>
    <x v="1"/>
    <m/>
    <m/>
    <n v="0"/>
    <m/>
    <n v="0"/>
    <n v="0"/>
    <n v="0"/>
    <n v="0"/>
    <m/>
    <n v="0"/>
    <m/>
    <n v="0"/>
    <n v="0"/>
    <e v="#DIV/0!"/>
    <n v="0"/>
    <m/>
    <n v="0"/>
    <n v="0"/>
    <m/>
  </r>
  <r>
    <n v="1260"/>
    <m/>
    <x v="10"/>
    <x v="4"/>
    <m/>
    <m/>
    <x v="7"/>
    <x v="5"/>
    <x v="6"/>
    <x v="4"/>
    <m/>
    <m/>
    <x v="1"/>
    <m/>
    <m/>
    <n v="0"/>
    <m/>
    <n v="0"/>
    <n v="0"/>
    <n v="0"/>
    <n v="0"/>
    <m/>
    <n v="0"/>
    <m/>
    <n v="0"/>
    <n v="0"/>
    <e v="#DIV/0!"/>
    <n v="0"/>
    <m/>
    <n v="0"/>
    <n v="0"/>
    <m/>
  </r>
  <r>
    <n v="1261"/>
    <m/>
    <x v="10"/>
    <x v="4"/>
    <m/>
    <m/>
    <x v="7"/>
    <x v="5"/>
    <x v="6"/>
    <x v="4"/>
    <m/>
    <m/>
    <x v="1"/>
    <m/>
    <m/>
    <n v="0"/>
    <m/>
    <n v="0"/>
    <n v="0"/>
    <n v="0"/>
    <n v="0"/>
    <m/>
    <n v="0"/>
    <m/>
    <n v="0"/>
    <n v="0"/>
    <e v="#DIV/0!"/>
    <n v="0"/>
    <m/>
    <n v="0"/>
    <n v="0"/>
    <m/>
  </r>
  <r>
    <n v="1262"/>
    <m/>
    <x v="10"/>
    <x v="4"/>
    <m/>
    <m/>
    <x v="7"/>
    <x v="5"/>
    <x v="6"/>
    <x v="4"/>
    <m/>
    <m/>
    <x v="1"/>
    <m/>
    <m/>
    <n v="0"/>
    <m/>
    <n v="0"/>
    <n v="0"/>
    <n v="0"/>
    <n v="0"/>
    <m/>
    <n v="0"/>
    <m/>
    <n v="0"/>
    <n v="0"/>
    <e v="#DIV/0!"/>
    <n v="0"/>
    <m/>
    <n v="0"/>
    <n v="0"/>
    <m/>
  </r>
  <r>
    <n v="1263"/>
    <m/>
    <x v="10"/>
    <x v="4"/>
    <m/>
    <m/>
    <x v="7"/>
    <x v="5"/>
    <x v="6"/>
    <x v="4"/>
    <m/>
    <m/>
    <x v="1"/>
    <m/>
    <m/>
    <n v="0"/>
    <m/>
    <n v="0"/>
    <n v="0"/>
    <n v="0"/>
    <n v="0"/>
    <m/>
    <n v="0"/>
    <m/>
    <n v="0"/>
    <n v="0"/>
    <e v="#DIV/0!"/>
    <n v="0"/>
    <m/>
    <n v="0"/>
    <n v="0"/>
    <m/>
  </r>
  <r>
    <n v="1264"/>
    <m/>
    <x v="10"/>
    <x v="4"/>
    <m/>
    <m/>
    <x v="7"/>
    <x v="5"/>
    <x v="6"/>
    <x v="4"/>
    <m/>
    <m/>
    <x v="1"/>
    <m/>
    <m/>
    <n v="0"/>
    <m/>
    <n v="0"/>
    <n v="0"/>
    <n v="0"/>
    <n v="0"/>
    <m/>
    <n v="0"/>
    <m/>
    <n v="0"/>
    <n v="0"/>
    <e v="#DIV/0!"/>
    <n v="0"/>
    <m/>
    <n v="0"/>
    <n v="0"/>
    <m/>
  </r>
  <r>
    <n v="1265"/>
    <m/>
    <x v="10"/>
    <x v="4"/>
    <m/>
    <m/>
    <x v="7"/>
    <x v="5"/>
    <x v="6"/>
    <x v="4"/>
    <m/>
    <m/>
    <x v="1"/>
    <m/>
    <m/>
    <n v="0"/>
    <m/>
    <n v="0"/>
    <n v="0"/>
    <n v="0"/>
    <n v="0"/>
    <m/>
    <n v="0"/>
    <m/>
    <n v="0"/>
    <n v="0"/>
    <e v="#DIV/0!"/>
    <n v="0"/>
    <m/>
    <n v="0"/>
    <n v="0"/>
    <m/>
  </r>
  <r>
    <n v="1266"/>
    <m/>
    <x v="10"/>
    <x v="4"/>
    <m/>
    <m/>
    <x v="7"/>
    <x v="5"/>
    <x v="6"/>
    <x v="4"/>
    <m/>
    <m/>
    <x v="1"/>
    <m/>
    <m/>
    <n v="0"/>
    <m/>
    <n v="0"/>
    <n v="0"/>
    <n v="0"/>
    <n v="0"/>
    <m/>
    <n v="0"/>
    <m/>
    <n v="0"/>
    <n v="0"/>
    <e v="#DIV/0!"/>
    <n v="0"/>
    <m/>
    <n v="0"/>
    <n v="0"/>
    <m/>
  </r>
  <r>
    <n v="1267"/>
    <m/>
    <x v="10"/>
    <x v="4"/>
    <m/>
    <m/>
    <x v="7"/>
    <x v="5"/>
    <x v="6"/>
    <x v="4"/>
    <m/>
    <m/>
    <x v="1"/>
    <m/>
    <m/>
    <n v="0"/>
    <m/>
    <n v="0"/>
    <n v="0"/>
    <n v="0"/>
    <n v="0"/>
    <m/>
    <n v="0"/>
    <m/>
    <n v="0"/>
    <n v="0"/>
    <e v="#DIV/0!"/>
    <n v="0"/>
    <m/>
    <n v="0"/>
    <n v="0"/>
    <m/>
  </r>
  <r>
    <n v="1268"/>
    <m/>
    <x v="10"/>
    <x v="4"/>
    <m/>
    <m/>
    <x v="7"/>
    <x v="5"/>
    <x v="6"/>
    <x v="4"/>
    <m/>
    <m/>
    <x v="1"/>
    <m/>
    <m/>
    <n v="0"/>
    <m/>
    <n v="0"/>
    <n v="0"/>
    <n v="0"/>
    <n v="0"/>
    <m/>
    <n v="0"/>
    <m/>
    <n v="0"/>
    <n v="0"/>
    <e v="#DIV/0!"/>
    <n v="0"/>
    <m/>
    <n v="0"/>
    <n v="0"/>
    <m/>
  </r>
  <r>
    <n v="1269"/>
    <m/>
    <x v="10"/>
    <x v="4"/>
    <m/>
    <m/>
    <x v="7"/>
    <x v="5"/>
    <x v="6"/>
    <x v="4"/>
    <m/>
    <m/>
    <x v="1"/>
    <m/>
    <m/>
    <n v="0"/>
    <m/>
    <n v="0"/>
    <n v="0"/>
    <n v="0"/>
    <n v="0"/>
    <m/>
    <n v="0"/>
    <m/>
    <n v="0"/>
    <n v="0"/>
    <e v="#DIV/0!"/>
    <n v="0"/>
    <m/>
    <n v="0"/>
    <n v="0"/>
    <m/>
  </r>
  <r>
    <n v="1270"/>
    <m/>
    <x v="10"/>
    <x v="4"/>
    <m/>
    <m/>
    <x v="7"/>
    <x v="5"/>
    <x v="6"/>
    <x v="4"/>
    <m/>
    <m/>
    <x v="1"/>
    <m/>
    <m/>
    <n v="0"/>
    <m/>
    <n v="0"/>
    <n v="0"/>
    <n v="0"/>
    <n v="0"/>
    <m/>
    <n v="0"/>
    <m/>
    <n v="0"/>
    <n v="0"/>
    <e v="#DIV/0!"/>
    <n v="0"/>
    <m/>
    <n v="0"/>
    <n v="0"/>
    <m/>
  </r>
  <r>
    <n v="1271"/>
    <m/>
    <x v="10"/>
    <x v="4"/>
    <m/>
    <m/>
    <x v="7"/>
    <x v="5"/>
    <x v="6"/>
    <x v="4"/>
    <m/>
    <m/>
    <x v="1"/>
    <m/>
    <m/>
    <n v="0"/>
    <m/>
    <n v="0"/>
    <n v="0"/>
    <n v="0"/>
    <n v="0"/>
    <m/>
    <n v="0"/>
    <m/>
    <n v="0"/>
    <n v="0"/>
    <e v="#DIV/0!"/>
    <n v="0"/>
    <m/>
    <n v="0"/>
    <n v="0"/>
    <m/>
  </r>
  <r>
    <n v="1272"/>
    <m/>
    <x v="10"/>
    <x v="4"/>
    <m/>
    <m/>
    <x v="7"/>
    <x v="5"/>
    <x v="6"/>
    <x v="4"/>
    <m/>
    <m/>
    <x v="1"/>
    <m/>
    <m/>
    <n v="0"/>
    <m/>
    <n v="0"/>
    <n v="0"/>
    <n v="0"/>
    <n v="0"/>
    <m/>
    <n v="0"/>
    <m/>
    <n v="0"/>
    <n v="0"/>
    <e v="#DIV/0!"/>
    <n v="0"/>
    <m/>
    <n v="0"/>
    <n v="0"/>
    <m/>
  </r>
  <r>
    <n v="1273"/>
    <m/>
    <x v="10"/>
    <x v="4"/>
    <m/>
    <m/>
    <x v="7"/>
    <x v="5"/>
    <x v="6"/>
    <x v="4"/>
    <m/>
    <m/>
    <x v="1"/>
    <m/>
    <m/>
    <n v="0"/>
    <m/>
    <n v="0"/>
    <n v="0"/>
    <n v="0"/>
    <n v="0"/>
    <m/>
    <n v="0"/>
    <m/>
    <n v="0"/>
    <n v="0"/>
    <e v="#DIV/0!"/>
    <n v="0"/>
    <m/>
    <n v="0"/>
    <n v="0"/>
    <m/>
  </r>
  <r>
    <n v="1274"/>
    <m/>
    <x v="10"/>
    <x v="4"/>
    <m/>
    <m/>
    <x v="7"/>
    <x v="5"/>
    <x v="6"/>
    <x v="4"/>
    <m/>
    <m/>
    <x v="1"/>
    <m/>
    <m/>
    <n v="0"/>
    <m/>
    <n v="0"/>
    <n v="0"/>
    <n v="0"/>
    <n v="0"/>
    <m/>
    <n v="0"/>
    <m/>
    <n v="0"/>
    <n v="0"/>
    <e v="#DIV/0!"/>
    <n v="0"/>
    <m/>
    <n v="0"/>
    <n v="0"/>
    <m/>
  </r>
  <r>
    <n v="1275"/>
    <m/>
    <x v="10"/>
    <x v="4"/>
    <m/>
    <m/>
    <x v="7"/>
    <x v="5"/>
    <x v="6"/>
    <x v="4"/>
    <m/>
    <m/>
    <x v="1"/>
    <m/>
    <m/>
    <n v="0"/>
    <m/>
    <n v="0"/>
    <n v="0"/>
    <n v="0"/>
    <n v="0"/>
    <m/>
    <n v="0"/>
    <m/>
    <n v="0"/>
    <n v="0"/>
    <e v="#DIV/0!"/>
    <n v="0"/>
    <m/>
    <n v="0"/>
    <n v="0"/>
    <m/>
  </r>
  <r>
    <n v="1276"/>
    <m/>
    <x v="10"/>
    <x v="4"/>
    <m/>
    <m/>
    <x v="7"/>
    <x v="5"/>
    <x v="6"/>
    <x v="4"/>
    <m/>
    <m/>
    <x v="1"/>
    <m/>
    <m/>
    <n v="0"/>
    <m/>
    <n v="0"/>
    <n v="0"/>
    <n v="0"/>
    <n v="0"/>
    <m/>
    <n v="0"/>
    <m/>
    <n v="0"/>
    <n v="0"/>
    <e v="#DIV/0!"/>
    <n v="0"/>
    <m/>
    <n v="0"/>
    <n v="0"/>
    <m/>
  </r>
  <r>
    <n v="1277"/>
    <m/>
    <x v="10"/>
    <x v="4"/>
    <m/>
    <m/>
    <x v="7"/>
    <x v="5"/>
    <x v="6"/>
    <x v="4"/>
    <m/>
    <m/>
    <x v="1"/>
    <m/>
    <m/>
    <n v="0"/>
    <m/>
    <n v="0"/>
    <n v="0"/>
    <n v="0"/>
    <n v="0"/>
    <m/>
    <n v="0"/>
    <m/>
    <n v="0"/>
    <n v="0"/>
    <e v="#DIV/0!"/>
    <n v="0"/>
    <m/>
    <n v="0"/>
    <n v="0"/>
    <m/>
  </r>
  <r>
    <n v="1278"/>
    <m/>
    <x v="10"/>
    <x v="4"/>
    <m/>
    <m/>
    <x v="7"/>
    <x v="5"/>
    <x v="6"/>
    <x v="4"/>
    <m/>
    <m/>
    <x v="1"/>
    <m/>
    <m/>
    <n v="0"/>
    <m/>
    <n v="0"/>
    <n v="0"/>
    <n v="0"/>
    <n v="0"/>
    <m/>
    <n v="0"/>
    <m/>
    <n v="0"/>
    <n v="0"/>
    <e v="#DIV/0!"/>
    <n v="0"/>
    <m/>
    <n v="0"/>
    <n v="0"/>
    <m/>
  </r>
  <r>
    <n v="1279"/>
    <m/>
    <x v="10"/>
    <x v="4"/>
    <m/>
    <m/>
    <x v="7"/>
    <x v="5"/>
    <x v="6"/>
    <x v="4"/>
    <m/>
    <m/>
    <x v="1"/>
    <m/>
    <m/>
    <n v="0"/>
    <m/>
    <n v="0"/>
    <n v="0"/>
    <n v="0"/>
    <n v="0"/>
    <m/>
    <n v="0"/>
    <m/>
    <n v="0"/>
    <n v="0"/>
    <e v="#DIV/0!"/>
    <n v="0"/>
    <m/>
    <n v="0"/>
    <n v="0"/>
    <m/>
  </r>
  <r>
    <n v="1280"/>
    <m/>
    <x v="10"/>
    <x v="4"/>
    <m/>
    <m/>
    <x v="7"/>
    <x v="5"/>
    <x v="6"/>
    <x v="4"/>
    <m/>
    <m/>
    <x v="1"/>
    <m/>
    <m/>
    <n v="0"/>
    <m/>
    <n v="0"/>
    <n v="0"/>
    <n v="0"/>
    <n v="0"/>
    <m/>
    <n v="0"/>
    <m/>
    <n v="0"/>
    <n v="0"/>
    <e v="#DIV/0!"/>
    <n v="0"/>
    <m/>
    <n v="0"/>
    <n v="0"/>
    <m/>
  </r>
  <r>
    <n v="1281"/>
    <m/>
    <x v="10"/>
    <x v="4"/>
    <m/>
    <m/>
    <x v="7"/>
    <x v="5"/>
    <x v="6"/>
    <x v="4"/>
    <m/>
    <m/>
    <x v="1"/>
    <m/>
    <m/>
    <n v="0"/>
    <m/>
    <n v="0"/>
    <n v="0"/>
    <n v="0"/>
    <n v="0"/>
    <m/>
    <n v="0"/>
    <m/>
    <n v="0"/>
    <n v="0"/>
    <e v="#DIV/0!"/>
    <n v="0"/>
    <m/>
    <n v="0"/>
    <n v="0"/>
    <m/>
  </r>
  <r>
    <n v="1282"/>
    <m/>
    <x v="10"/>
    <x v="4"/>
    <m/>
    <m/>
    <x v="7"/>
    <x v="5"/>
    <x v="6"/>
    <x v="4"/>
    <m/>
    <m/>
    <x v="1"/>
    <m/>
    <m/>
    <n v="0"/>
    <m/>
    <n v="0"/>
    <n v="0"/>
    <n v="0"/>
    <n v="0"/>
    <m/>
    <n v="0"/>
    <m/>
    <n v="0"/>
    <n v="0"/>
    <e v="#DIV/0!"/>
    <n v="0"/>
    <m/>
    <n v="0"/>
    <n v="0"/>
    <m/>
  </r>
  <r>
    <n v="1283"/>
    <m/>
    <x v="10"/>
    <x v="4"/>
    <m/>
    <m/>
    <x v="7"/>
    <x v="5"/>
    <x v="6"/>
    <x v="4"/>
    <m/>
    <m/>
    <x v="1"/>
    <m/>
    <m/>
    <n v="0"/>
    <m/>
    <n v="0"/>
    <n v="0"/>
    <n v="0"/>
    <n v="0"/>
    <m/>
    <n v="0"/>
    <m/>
    <n v="0"/>
    <n v="0"/>
    <e v="#DIV/0!"/>
    <n v="0"/>
    <m/>
    <n v="0"/>
    <n v="0"/>
    <m/>
  </r>
  <r>
    <n v="1284"/>
    <m/>
    <x v="10"/>
    <x v="4"/>
    <m/>
    <m/>
    <x v="7"/>
    <x v="5"/>
    <x v="6"/>
    <x v="4"/>
    <m/>
    <m/>
    <x v="1"/>
    <m/>
    <m/>
    <n v="0"/>
    <m/>
    <n v="0"/>
    <n v="0"/>
    <n v="0"/>
    <n v="0"/>
    <m/>
    <n v="0"/>
    <m/>
    <n v="0"/>
    <n v="0"/>
    <e v="#DIV/0!"/>
    <n v="0"/>
    <m/>
    <n v="0"/>
    <n v="0"/>
    <m/>
  </r>
  <r>
    <n v="1285"/>
    <m/>
    <x v="10"/>
    <x v="4"/>
    <m/>
    <m/>
    <x v="7"/>
    <x v="5"/>
    <x v="6"/>
    <x v="4"/>
    <m/>
    <m/>
    <x v="1"/>
    <m/>
    <m/>
    <n v="0"/>
    <m/>
    <n v="0"/>
    <n v="0"/>
    <n v="0"/>
    <n v="0"/>
    <m/>
    <n v="0"/>
    <m/>
    <n v="0"/>
    <n v="0"/>
    <e v="#DIV/0!"/>
    <n v="0"/>
    <m/>
    <n v="0"/>
    <n v="0"/>
    <m/>
  </r>
  <r>
    <n v="1286"/>
    <m/>
    <x v="10"/>
    <x v="4"/>
    <m/>
    <m/>
    <x v="7"/>
    <x v="5"/>
    <x v="6"/>
    <x v="4"/>
    <m/>
    <m/>
    <x v="1"/>
    <m/>
    <m/>
    <n v="0"/>
    <m/>
    <n v="0"/>
    <n v="0"/>
    <n v="0"/>
    <n v="0"/>
    <m/>
    <n v="0"/>
    <m/>
    <n v="0"/>
    <n v="0"/>
    <e v="#DIV/0!"/>
    <n v="0"/>
    <m/>
    <n v="0"/>
    <n v="0"/>
    <m/>
  </r>
  <r>
    <n v="1287"/>
    <m/>
    <x v="10"/>
    <x v="4"/>
    <m/>
    <m/>
    <x v="7"/>
    <x v="5"/>
    <x v="6"/>
    <x v="4"/>
    <m/>
    <m/>
    <x v="1"/>
    <m/>
    <m/>
    <n v="0"/>
    <m/>
    <n v="0"/>
    <n v="0"/>
    <n v="0"/>
    <n v="0"/>
    <m/>
    <n v="0"/>
    <m/>
    <n v="0"/>
    <n v="0"/>
    <e v="#DIV/0!"/>
    <n v="0"/>
    <m/>
    <n v="0"/>
    <n v="0"/>
    <m/>
  </r>
  <r>
    <n v="1288"/>
    <m/>
    <x v="10"/>
    <x v="4"/>
    <m/>
    <m/>
    <x v="7"/>
    <x v="5"/>
    <x v="6"/>
    <x v="4"/>
    <m/>
    <m/>
    <x v="1"/>
    <m/>
    <m/>
    <n v="0"/>
    <m/>
    <n v="0"/>
    <n v="0"/>
    <n v="0"/>
    <n v="0"/>
    <m/>
    <n v="0"/>
    <m/>
    <n v="0"/>
    <n v="0"/>
    <e v="#DIV/0!"/>
    <n v="0"/>
    <m/>
    <n v="0"/>
    <n v="0"/>
    <m/>
  </r>
  <r>
    <n v="1289"/>
    <m/>
    <x v="10"/>
    <x v="4"/>
    <m/>
    <m/>
    <x v="7"/>
    <x v="5"/>
    <x v="6"/>
    <x v="4"/>
    <m/>
    <m/>
    <x v="1"/>
    <m/>
    <m/>
    <n v="0"/>
    <m/>
    <n v="0"/>
    <n v="0"/>
    <n v="0"/>
    <n v="0"/>
    <m/>
    <n v="0"/>
    <m/>
    <n v="0"/>
    <n v="0"/>
    <e v="#DIV/0!"/>
    <n v="0"/>
    <m/>
    <n v="0"/>
    <n v="0"/>
    <m/>
  </r>
  <r>
    <n v="1290"/>
    <m/>
    <x v="10"/>
    <x v="4"/>
    <m/>
    <m/>
    <x v="7"/>
    <x v="5"/>
    <x v="6"/>
    <x v="4"/>
    <m/>
    <m/>
    <x v="1"/>
    <m/>
    <m/>
    <n v="0"/>
    <m/>
    <n v="0"/>
    <n v="0"/>
    <n v="0"/>
    <n v="0"/>
    <m/>
    <n v="0"/>
    <m/>
    <n v="0"/>
    <n v="0"/>
    <e v="#DIV/0!"/>
    <n v="0"/>
    <m/>
    <n v="0"/>
    <n v="0"/>
    <m/>
  </r>
  <r>
    <n v="1291"/>
    <m/>
    <x v="10"/>
    <x v="4"/>
    <m/>
    <m/>
    <x v="7"/>
    <x v="5"/>
    <x v="6"/>
    <x v="4"/>
    <m/>
    <m/>
    <x v="1"/>
    <m/>
    <m/>
    <n v="0"/>
    <m/>
    <n v="0"/>
    <n v="0"/>
    <n v="0"/>
    <n v="0"/>
    <m/>
    <n v="0"/>
    <m/>
    <n v="0"/>
    <n v="0"/>
    <e v="#DIV/0!"/>
    <n v="0"/>
    <m/>
    <n v="0"/>
    <n v="0"/>
    <m/>
  </r>
  <r>
    <n v="1292"/>
    <m/>
    <x v="10"/>
    <x v="4"/>
    <m/>
    <m/>
    <x v="7"/>
    <x v="5"/>
    <x v="6"/>
    <x v="4"/>
    <m/>
    <m/>
    <x v="1"/>
    <m/>
    <m/>
    <n v="0"/>
    <m/>
    <n v="0"/>
    <n v="0"/>
    <n v="0"/>
    <n v="0"/>
    <m/>
    <n v="0"/>
    <m/>
    <n v="0"/>
    <n v="0"/>
    <e v="#DIV/0!"/>
    <n v="0"/>
    <m/>
    <n v="0"/>
    <n v="0"/>
    <m/>
  </r>
  <r>
    <n v="1293"/>
    <m/>
    <x v="10"/>
    <x v="4"/>
    <m/>
    <m/>
    <x v="7"/>
    <x v="5"/>
    <x v="6"/>
    <x v="4"/>
    <m/>
    <m/>
    <x v="1"/>
    <m/>
    <m/>
    <n v="0"/>
    <m/>
    <n v="0"/>
    <n v="0"/>
    <n v="0"/>
    <n v="0"/>
    <m/>
    <n v="0"/>
    <m/>
    <n v="0"/>
    <n v="0"/>
    <e v="#DIV/0!"/>
    <n v="0"/>
    <m/>
    <n v="0"/>
    <n v="0"/>
    <m/>
  </r>
  <r>
    <n v="1294"/>
    <m/>
    <x v="10"/>
    <x v="4"/>
    <m/>
    <m/>
    <x v="7"/>
    <x v="5"/>
    <x v="6"/>
    <x v="4"/>
    <m/>
    <m/>
    <x v="1"/>
    <m/>
    <m/>
    <n v="0"/>
    <m/>
    <n v="0"/>
    <n v="0"/>
    <n v="0"/>
    <n v="0"/>
    <m/>
    <n v="0"/>
    <m/>
    <n v="0"/>
    <n v="0"/>
    <e v="#DIV/0!"/>
    <n v="0"/>
    <m/>
    <n v="0"/>
    <n v="0"/>
    <m/>
  </r>
  <r>
    <n v="1295"/>
    <m/>
    <x v="10"/>
    <x v="4"/>
    <m/>
    <m/>
    <x v="7"/>
    <x v="5"/>
    <x v="6"/>
    <x v="4"/>
    <m/>
    <m/>
    <x v="1"/>
    <m/>
    <m/>
    <n v="0"/>
    <m/>
    <n v="0"/>
    <n v="0"/>
    <n v="0"/>
    <n v="0"/>
    <m/>
    <n v="0"/>
    <m/>
    <n v="0"/>
    <n v="0"/>
    <e v="#DIV/0!"/>
    <n v="0"/>
    <m/>
    <n v="0"/>
    <n v="0"/>
    <m/>
  </r>
  <r>
    <n v="1296"/>
    <m/>
    <x v="10"/>
    <x v="4"/>
    <m/>
    <m/>
    <x v="7"/>
    <x v="5"/>
    <x v="6"/>
    <x v="4"/>
    <m/>
    <m/>
    <x v="1"/>
    <m/>
    <m/>
    <n v="0"/>
    <m/>
    <n v="0"/>
    <n v="0"/>
    <n v="0"/>
    <n v="0"/>
    <m/>
    <n v="0"/>
    <m/>
    <n v="0"/>
    <n v="0"/>
    <e v="#DIV/0!"/>
    <n v="0"/>
    <m/>
    <n v="0"/>
    <n v="0"/>
    <m/>
  </r>
  <r>
    <n v="1297"/>
    <m/>
    <x v="10"/>
    <x v="4"/>
    <m/>
    <m/>
    <x v="7"/>
    <x v="5"/>
    <x v="6"/>
    <x v="4"/>
    <m/>
    <m/>
    <x v="1"/>
    <m/>
    <m/>
    <n v="0"/>
    <m/>
    <n v="0"/>
    <n v="0"/>
    <n v="0"/>
    <n v="0"/>
    <m/>
    <n v="0"/>
    <m/>
    <n v="0"/>
    <n v="0"/>
    <e v="#DIV/0!"/>
    <n v="0"/>
    <m/>
    <n v="0"/>
    <n v="0"/>
    <m/>
  </r>
  <r>
    <n v="1298"/>
    <m/>
    <x v="10"/>
    <x v="4"/>
    <m/>
    <m/>
    <x v="7"/>
    <x v="5"/>
    <x v="6"/>
    <x v="4"/>
    <m/>
    <m/>
    <x v="1"/>
    <m/>
    <m/>
    <n v="0"/>
    <m/>
    <n v="0"/>
    <n v="0"/>
    <n v="0"/>
    <n v="0"/>
    <m/>
    <n v="0"/>
    <m/>
    <n v="0"/>
    <n v="0"/>
    <e v="#DIV/0!"/>
    <n v="0"/>
    <m/>
    <n v="0"/>
    <n v="0"/>
    <m/>
  </r>
  <r>
    <n v="1299"/>
    <m/>
    <x v="10"/>
    <x v="4"/>
    <m/>
    <m/>
    <x v="7"/>
    <x v="5"/>
    <x v="6"/>
    <x v="4"/>
    <m/>
    <m/>
    <x v="1"/>
    <m/>
    <m/>
    <n v="0"/>
    <m/>
    <n v="0"/>
    <n v="0"/>
    <n v="0"/>
    <n v="0"/>
    <m/>
    <n v="0"/>
    <m/>
    <n v="0"/>
    <n v="0"/>
    <e v="#DIV/0!"/>
    <n v="0"/>
    <m/>
    <n v="0"/>
    <n v="0"/>
    <m/>
  </r>
  <r>
    <n v="1300"/>
    <m/>
    <x v="10"/>
    <x v="4"/>
    <m/>
    <m/>
    <x v="7"/>
    <x v="5"/>
    <x v="6"/>
    <x v="4"/>
    <m/>
    <m/>
    <x v="1"/>
    <m/>
    <m/>
    <n v="0"/>
    <m/>
    <n v="0"/>
    <n v="0"/>
    <n v="0"/>
    <n v="0"/>
    <m/>
    <n v="0"/>
    <m/>
    <n v="0"/>
    <n v="0"/>
    <e v="#DIV/0!"/>
    <n v="0"/>
    <m/>
    <n v="0"/>
    <n v="0"/>
    <m/>
  </r>
  <r>
    <n v="1301"/>
    <m/>
    <x v="10"/>
    <x v="4"/>
    <m/>
    <m/>
    <x v="7"/>
    <x v="5"/>
    <x v="6"/>
    <x v="4"/>
    <m/>
    <m/>
    <x v="1"/>
    <m/>
    <m/>
    <n v="0"/>
    <m/>
    <n v="0"/>
    <n v="0"/>
    <n v="0"/>
    <n v="0"/>
    <m/>
    <n v="0"/>
    <m/>
    <n v="0"/>
    <n v="0"/>
    <e v="#DIV/0!"/>
    <n v="0"/>
    <m/>
    <n v="0"/>
    <n v="0"/>
    <m/>
  </r>
  <r>
    <n v="1302"/>
    <m/>
    <x v="10"/>
    <x v="4"/>
    <m/>
    <m/>
    <x v="7"/>
    <x v="5"/>
    <x v="6"/>
    <x v="4"/>
    <m/>
    <m/>
    <x v="1"/>
    <m/>
    <m/>
    <n v="0"/>
    <m/>
    <n v="0"/>
    <n v="0"/>
    <n v="0"/>
    <n v="0"/>
    <m/>
    <n v="0"/>
    <m/>
    <n v="0"/>
    <n v="0"/>
    <e v="#DIV/0!"/>
    <n v="0"/>
    <m/>
    <n v="0"/>
    <n v="0"/>
    <m/>
  </r>
  <r>
    <n v="1303"/>
    <m/>
    <x v="10"/>
    <x v="4"/>
    <m/>
    <m/>
    <x v="7"/>
    <x v="5"/>
    <x v="6"/>
    <x v="4"/>
    <m/>
    <m/>
    <x v="1"/>
    <m/>
    <m/>
    <n v="0"/>
    <m/>
    <n v="0"/>
    <n v="0"/>
    <n v="0"/>
    <n v="0"/>
    <m/>
    <n v="0"/>
    <m/>
    <n v="0"/>
    <n v="0"/>
    <e v="#DIV/0!"/>
    <n v="0"/>
    <m/>
    <n v="0"/>
    <n v="0"/>
    <m/>
  </r>
  <r>
    <n v="1304"/>
    <m/>
    <x v="10"/>
    <x v="4"/>
    <m/>
    <m/>
    <x v="7"/>
    <x v="5"/>
    <x v="6"/>
    <x v="4"/>
    <m/>
    <m/>
    <x v="1"/>
    <m/>
    <m/>
    <n v="0"/>
    <m/>
    <n v="0"/>
    <n v="0"/>
    <n v="0"/>
    <n v="0"/>
    <m/>
    <n v="0"/>
    <m/>
    <n v="0"/>
    <n v="0"/>
    <e v="#DIV/0!"/>
    <n v="0"/>
    <m/>
    <n v="0"/>
    <n v="0"/>
    <m/>
  </r>
  <r>
    <n v="1305"/>
    <m/>
    <x v="10"/>
    <x v="4"/>
    <m/>
    <m/>
    <x v="7"/>
    <x v="5"/>
    <x v="6"/>
    <x v="4"/>
    <m/>
    <m/>
    <x v="1"/>
    <m/>
    <m/>
    <n v="0"/>
    <m/>
    <n v="0"/>
    <n v="0"/>
    <n v="0"/>
    <n v="0"/>
    <m/>
    <n v="0"/>
    <m/>
    <n v="0"/>
    <n v="0"/>
    <e v="#DIV/0!"/>
    <n v="0"/>
    <m/>
    <n v="0"/>
    <n v="0"/>
    <m/>
  </r>
  <r>
    <n v="1306"/>
    <m/>
    <x v="10"/>
    <x v="4"/>
    <m/>
    <m/>
    <x v="7"/>
    <x v="5"/>
    <x v="6"/>
    <x v="4"/>
    <m/>
    <m/>
    <x v="1"/>
    <m/>
    <m/>
    <n v="0"/>
    <m/>
    <n v="0"/>
    <n v="0"/>
    <n v="0"/>
    <n v="0"/>
    <m/>
    <n v="0"/>
    <m/>
    <n v="0"/>
    <n v="0"/>
    <e v="#DIV/0!"/>
    <n v="0"/>
    <m/>
    <n v="0"/>
    <n v="0"/>
    <m/>
  </r>
  <r>
    <n v="1307"/>
    <m/>
    <x v="10"/>
    <x v="4"/>
    <m/>
    <m/>
    <x v="7"/>
    <x v="5"/>
    <x v="6"/>
    <x v="4"/>
    <m/>
    <m/>
    <x v="1"/>
    <m/>
    <m/>
    <n v="0"/>
    <m/>
    <n v="0"/>
    <n v="0"/>
    <n v="0"/>
    <n v="0"/>
    <m/>
    <n v="0"/>
    <m/>
    <n v="0"/>
    <n v="0"/>
    <e v="#DIV/0!"/>
    <n v="0"/>
    <m/>
    <n v="0"/>
    <n v="0"/>
    <m/>
  </r>
  <r>
    <n v="1308"/>
    <m/>
    <x v="10"/>
    <x v="4"/>
    <m/>
    <m/>
    <x v="7"/>
    <x v="5"/>
    <x v="6"/>
    <x v="4"/>
    <m/>
    <m/>
    <x v="1"/>
    <m/>
    <m/>
    <n v="0"/>
    <m/>
    <n v="0"/>
    <n v="0"/>
    <n v="0"/>
    <n v="0"/>
    <m/>
    <n v="0"/>
    <m/>
    <n v="0"/>
    <n v="0"/>
    <e v="#DIV/0!"/>
    <n v="0"/>
    <m/>
    <n v="0"/>
    <n v="0"/>
    <m/>
  </r>
  <r>
    <n v="1309"/>
    <m/>
    <x v="10"/>
    <x v="4"/>
    <m/>
    <m/>
    <x v="7"/>
    <x v="5"/>
    <x v="6"/>
    <x v="4"/>
    <m/>
    <m/>
    <x v="1"/>
    <m/>
    <m/>
    <n v="0"/>
    <m/>
    <n v="0"/>
    <n v="0"/>
    <n v="0"/>
    <n v="0"/>
    <m/>
    <n v="0"/>
    <m/>
    <n v="0"/>
    <n v="0"/>
    <e v="#DIV/0!"/>
    <n v="0"/>
    <m/>
    <n v="0"/>
    <n v="0"/>
    <m/>
  </r>
  <r>
    <n v="1310"/>
    <m/>
    <x v="10"/>
    <x v="4"/>
    <m/>
    <m/>
    <x v="7"/>
    <x v="5"/>
    <x v="6"/>
    <x v="4"/>
    <m/>
    <m/>
    <x v="1"/>
    <m/>
    <m/>
    <n v="0"/>
    <m/>
    <n v="0"/>
    <n v="0"/>
    <n v="0"/>
    <n v="0"/>
    <m/>
    <n v="0"/>
    <m/>
    <n v="0"/>
    <n v="0"/>
    <e v="#DIV/0!"/>
    <n v="0"/>
    <m/>
    <n v="0"/>
    <n v="0"/>
    <m/>
  </r>
  <r>
    <n v="1311"/>
    <m/>
    <x v="10"/>
    <x v="4"/>
    <m/>
    <m/>
    <x v="7"/>
    <x v="5"/>
    <x v="6"/>
    <x v="4"/>
    <m/>
    <m/>
    <x v="1"/>
    <m/>
    <m/>
    <n v="0"/>
    <m/>
    <n v="0"/>
    <n v="0"/>
    <n v="0"/>
    <n v="0"/>
    <m/>
    <n v="0"/>
    <m/>
    <n v="0"/>
    <n v="0"/>
    <e v="#DIV/0!"/>
    <n v="0"/>
    <m/>
    <n v="0"/>
    <n v="0"/>
    <m/>
  </r>
  <r>
    <n v="1312"/>
    <m/>
    <x v="10"/>
    <x v="4"/>
    <m/>
    <m/>
    <x v="7"/>
    <x v="5"/>
    <x v="6"/>
    <x v="4"/>
    <m/>
    <m/>
    <x v="1"/>
    <m/>
    <m/>
    <n v="0"/>
    <m/>
    <n v="0"/>
    <n v="0"/>
    <n v="0"/>
    <n v="0"/>
    <m/>
    <n v="0"/>
    <m/>
    <n v="0"/>
    <n v="0"/>
    <e v="#DIV/0!"/>
    <n v="0"/>
    <m/>
    <n v="0"/>
    <n v="0"/>
    <m/>
  </r>
  <r>
    <n v="1313"/>
    <m/>
    <x v="10"/>
    <x v="4"/>
    <m/>
    <m/>
    <x v="7"/>
    <x v="5"/>
    <x v="6"/>
    <x v="4"/>
    <m/>
    <m/>
    <x v="1"/>
    <m/>
    <m/>
    <n v="0"/>
    <m/>
    <n v="0"/>
    <n v="0"/>
    <n v="0"/>
    <n v="0"/>
    <m/>
    <n v="0"/>
    <m/>
    <n v="0"/>
    <n v="0"/>
    <e v="#DIV/0!"/>
    <n v="0"/>
    <m/>
    <n v="0"/>
    <n v="0"/>
    <m/>
  </r>
  <r>
    <n v="1314"/>
    <m/>
    <x v="10"/>
    <x v="4"/>
    <m/>
    <m/>
    <x v="7"/>
    <x v="5"/>
    <x v="6"/>
    <x v="4"/>
    <m/>
    <m/>
    <x v="1"/>
    <m/>
    <m/>
    <n v="0"/>
    <m/>
    <n v="0"/>
    <n v="0"/>
    <n v="0"/>
    <n v="0"/>
    <m/>
    <n v="0"/>
    <m/>
    <n v="0"/>
    <n v="0"/>
    <e v="#DIV/0!"/>
    <n v="0"/>
    <m/>
    <n v="0"/>
    <n v="0"/>
    <m/>
  </r>
  <r>
    <n v="1315"/>
    <m/>
    <x v="10"/>
    <x v="4"/>
    <m/>
    <m/>
    <x v="7"/>
    <x v="5"/>
    <x v="6"/>
    <x v="4"/>
    <m/>
    <m/>
    <x v="1"/>
    <m/>
    <m/>
    <n v="0"/>
    <m/>
    <n v="0"/>
    <n v="0"/>
    <n v="0"/>
    <n v="0"/>
    <m/>
    <n v="0"/>
    <m/>
    <n v="0"/>
    <n v="0"/>
    <e v="#DIV/0!"/>
    <n v="0"/>
    <m/>
    <n v="0"/>
    <n v="0"/>
    <m/>
  </r>
  <r>
    <n v="1316"/>
    <m/>
    <x v="10"/>
    <x v="4"/>
    <m/>
    <m/>
    <x v="7"/>
    <x v="5"/>
    <x v="6"/>
    <x v="4"/>
    <m/>
    <m/>
    <x v="1"/>
    <m/>
    <m/>
    <n v="0"/>
    <m/>
    <n v="0"/>
    <n v="0"/>
    <n v="0"/>
    <n v="0"/>
    <m/>
    <n v="0"/>
    <m/>
    <n v="0"/>
    <n v="0"/>
    <e v="#DIV/0!"/>
    <n v="0"/>
    <m/>
    <n v="0"/>
    <n v="0"/>
    <m/>
  </r>
  <r>
    <n v="1317"/>
    <m/>
    <x v="10"/>
    <x v="4"/>
    <m/>
    <m/>
    <x v="7"/>
    <x v="5"/>
    <x v="6"/>
    <x v="4"/>
    <m/>
    <m/>
    <x v="1"/>
    <m/>
    <m/>
    <n v="0"/>
    <m/>
    <n v="0"/>
    <n v="0"/>
    <n v="0"/>
    <n v="0"/>
    <m/>
    <n v="0"/>
    <m/>
    <n v="0"/>
    <n v="0"/>
    <e v="#DIV/0!"/>
    <n v="0"/>
    <m/>
    <n v="0"/>
    <n v="0"/>
    <m/>
  </r>
  <r>
    <n v="1318"/>
    <m/>
    <x v="10"/>
    <x v="4"/>
    <m/>
    <m/>
    <x v="7"/>
    <x v="5"/>
    <x v="6"/>
    <x v="4"/>
    <m/>
    <m/>
    <x v="1"/>
    <m/>
    <m/>
    <n v="0"/>
    <m/>
    <n v="0"/>
    <n v="0"/>
    <n v="0"/>
    <n v="0"/>
    <m/>
    <n v="0"/>
    <m/>
    <n v="0"/>
    <n v="0"/>
    <e v="#DIV/0!"/>
    <n v="0"/>
    <m/>
    <n v="0"/>
    <n v="0"/>
    <m/>
  </r>
  <r>
    <n v="1319"/>
    <m/>
    <x v="10"/>
    <x v="4"/>
    <m/>
    <m/>
    <x v="7"/>
    <x v="5"/>
    <x v="6"/>
    <x v="4"/>
    <m/>
    <m/>
    <x v="1"/>
    <m/>
    <m/>
    <n v="0"/>
    <m/>
    <n v="0"/>
    <n v="0"/>
    <n v="0"/>
    <n v="0"/>
    <m/>
    <n v="0"/>
    <m/>
    <n v="0"/>
    <n v="0"/>
    <e v="#DIV/0!"/>
    <n v="0"/>
    <m/>
    <n v="0"/>
    <n v="0"/>
    <m/>
  </r>
  <r>
    <n v="1320"/>
    <m/>
    <x v="10"/>
    <x v="4"/>
    <m/>
    <m/>
    <x v="7"/>
    <x v="5"/>
    <x v="6"/>
    <x v="4"/>
    <m/>
    <m/>
    <x v="1"/>
    <m/>
    <m/>
    <n v="0"/>
    <m/>
    <n v="0"/>
    <n v="0"/>
    <n v="0"/>
    <n v="0"/>
    <m/>
    <n v="0"/>
    <m/>
    <n v="0"/>
    <n v="0"/>
    <e v="#DIV/0!"/>
    <n v="0"/>
    <m/>
    <n v="0"/>
    <n v="0"/>
    <m/>
  </r>
  <r>
    <n v="1321"/>
    <m/>
    <x v="10"/>
    <x v="4"/>
    <m/>
    <m/>
    <x v="7"/>
    <x v="5"/>
    <x v="6"/>
    <x v="4"/>
    <m/>
    <m/>
    <x v="1"/>
    <m/>
    <m/>
    <n v="0"/>
    <m/>
    <n v="0"/>
    <n v="0"/>
    <n v="0"/>
    <n v="0"/>
    <m/>
    <n v="0"/>
    <m/>
    <n v="0"/>
    <n v="0"/>
    <e v="#DIV/0!"/>
    <n v="0"/>
    <m/>
    <n v="0"/>
    <n v="0"/>
    <m/>
  </r>
  <r>
    <n v="1322"/>
    <m/>
    <x v="10"/>
    <x v="4"/>
    <m/>
    <m/>
    <x v="7"/>
    <x v="5"/>
    <x v="6"/>
    <x v="4"/>
    <m/>
    <m/>
    <x v="1"/>
    <m/>
    <m/>
    <n v="0"/>
    <m/>
    <n v="0"/>
    <n v="0"/>
    <n v="0"/>
    <n v="0"/>
    <m/>
    <n v="0"/>
    <m/>
    <n v="0"/>
    <n v="0"/>
    <e v="#DIV/0!"/>
    <n v="0"/>
    <m/>
    <n v="0"/>
    <n v="0"/>
    <m/>
  </r>
  <r>
    <n v="1323"/>
    <m/>
    <x v="10"/>
    <x v="4"/>
    <m/>
    <m/>
    <x v="7"/>
    <x v="5"/>
    <x v="6"/>
    <x v="4"/>
    <m/>
    <m/>
    <x v="1"/>
    <m/>
    <m/>
    <n v="0"/>
    <m/>
    <n v="0"/>
    <n v="0"/>
    <n v="0"/>
    <n v="0"/>
    <m/>
    <n v="0"/>
    <m/>
    <n v="0"/>
    <n v="0"/>
    <e v="#DIV/0!"/>
    <n v="0"/>
    <m/>
    <n v="0"/>
    <n v="0"/>
    <m/>
  </r>
  <r>
    <n v="1324"/>
    <m/>
    <x v="10"/>
    <x v="4"/>
    <m/>
    <m/>
    <x v="7"/>
    <x v="5"/>
    <x v="6"/>
    <x v="4"/>
    <m/>
    <m/>
    <x v="1"/>
    <m/>
    <m/>
    <n v="0"/>
    <m/>
    <n v="0"/>
    <n v="0"/>
    <n v="0"/>
    <n v="0"/>
    <m/>
    <n v="0"/>
    <m/>
    <n v="0"/>
    <n v="0"/>
    <e v="#DIV/0!"/>
    <n v="0"/>
    <m/>
    <n v="0"/>
    <n v="0"/>
    <m/>
  </r>
  <r>
    <n v="1325"/>
    <m/>
    <x v="10"/>
    <x v="4"/>
    <m/>
    <m/>
    <x v="7"/>
    <x v="5"/>
    <x v="6"/>
    <x v="4"/>
    <m/>
    <m/>
    <x v="1"/>
    <m/>
    <m/>
    <n v="0"/>
    <m/>
    <n v="0"/>
    <n v="0"/>
    <n v="0"/>
    <n v="0"/>
    <m/>
    <n v="0"/>
    <m/>
    <n v="0"/>
    <n v="0"/>
    <e v="#DIV/0!"/>
    <n v="0"/>
    <m/>
    <n v="0"/>
    <n v="0"/>
    <m/>
  </r>
  <r>
    <n v="1326"/>
    <m/>
    <x v="10"/>
    <x v="4"/>
    <m/>
    <m/>
    <x v="7"/>
    <x v="5"/>
    <x v="6"/>
    <x v="4"/>
    <m/>
    <m/>
    <x v="1"/>
    <m/>
    <m/>
    <n v="0"/>
    <m/>
    <n v="0"/>
    <n v="0"/>
    <n v="0"/>
    <n v="0"/>
    <m/>
    <n v="0"/>
    <m/>
    <n v="0"/>
    <n v="0"/>
    <e v="#DIV/0!"/>
    <n v="0"/>
    <m/>
    <n v="0"/>
    <n v="0"/>
    <m/>
  </r>
  <r>
    <n v="1327"/>
    <m/>
    <x v="10"/>
    <x v="4"/>
    <m/>
    <m/>
    <x v="7"/>
    <x v="5"/>
    <x v="6"/>
    <x v="4"/>
    <m/>
    <m/>
    <x v="1"/>
    <m/>
    <m/>
    <n v="0"/>
    <m/>
    <n v="0"/>
    <n v="0"/>
    <n v="0"/>
    <n v="0"/>
    <m/>
    <n v="0"/>
    <m/>
    <n v="0"/>
    <n v="0"/>
    <e v="#DIV/0!"/>
    <n v="0"/>
    <m/>
    <n v="0"/>
    <n v="0"/>
    <m/>
  </r>
  <r>
    <n v="1328"/>
    <m/>
    <x v="10"/>
    <x v="4"/>
    <m/>
    <m/>
    <x v="7"/>
    <x v="5"/>
    <x v="6"/>
    <x v="4"/>
    <m/>
    <m/>
    <x v="1"/>
    <m/>
    <m/>
    <n v="0"/>
    <m/>
    <n v="0"/>
    <n v="0"/>
    <n v="0"/>
    <n v="0"/>
    <m/>
    <n v="0"/>
    <m/>
    <n v="0"/>
    <n v="0"/>
    <e v="#DIV/0!"/>
    <n v="0"/>
    <m/>
    <n v="0"/>
    <n v="0"/>
    <m/>
  </r>
  <r>
    <n v="1329"/>
    <m/>
    <x v="10"/>
    <x v="4"/>
    <m/>
    <m/>
    <x v="7"/>
    <x v="5"/>
    <x v="6"/>
    <x v="4"/>
    <m/>
    <m/>
    <x v="1"/>
    <m/>
    <m/>
    <n v="0"/>
    <m/>
    <n v="0"/>
    <n v="0"/>
    <n v="0"/>
    <n v="0"/>
    <m/>
    <n v="0"/>
    <m/>
    <n v="0"/>
    <n v="0"/>
    <e v="#DIV/0!"/>
    <n v="0"/>
    <m/>
    <n v="0"/>
    <n v="0"/>
    <m/>
  </r>
  <r>
    <n v="1330"/>
    <m/>
    <x v="10"/>
    <x v="4"/>
    <m/>
    <m/>
    <x v="7"/>
    <x v="5"/>
    <x v="6"/>
    <x v="4"/>
    <m/>
    <m/>
    <x v="1"/>
    <m/>
    <m/>
    <n v="0"/>
    <m/>
    <n v="0"/>
    <n v="0"/>
    <n v="0"/>
    <n v="0"/>
    <m/>
    <n v="0"/>
    <m/>
    <n v="0"/>
    <n v="0"/>
    <e v="#DIV/0!"/>
    <n v="0"/>
    <m/>
    <n v="0"/>
    <n v="0"/>
    <m/>
  </r>
  <r>
    <n v="1331"/>
    <m/>
    <x v="10"/>
    <x v="4"/>
    <m/>
    <m/>
    <x v="7"/>
    <x v="5"/>
    <x v="6"/>
    <x v="4"/>
    <m/>
    <m/>
    <x v="1"/>
    <m/>
    <m/>
    <n v="0"/>
    <m/>
    <n v="0"/>
    <n v="0"/>
    <n v="0"/>
    <n v="0"/>
    <m/>
    <n v="0"/>
    <m/>
    <n v="0"/>
    <n v="0"/>
    <e v="#DIV/0!"/>
    <n v="0"/>
    <m/>
    <n v="0"/>
    <n v="0"/>
    <m/>
  </r>
  <r>
    <n v="1332"/>
    <m/>
    <x v="10"/>
    <x v="4"/>
    <m/>
    <m/>
    <x v="7"/>
    <x v="5"/>
    <x v="6"/>
    <x v="4"/>
    <m/>
    <m/>
    <x v="1"/>
    <m/>
    <m/>
    <n v="0"/>
    <m/>
    <n v="0"/>
    <n v="0"/>
    <n v="0"/>
    <n v="0"/>
    <m/>
    <n v="0"/>
    <m/>
    <n v="0"/>
    <n v="0"/>
    <e v="#DIV/0!"/>
    <n v="0"/>
    <m/>
    <n v="0"/>
    <n v="0"/>
    <m/>
  </r>
  <r>
    <n v="1333"/>
    <m/>
    <x v="10"/>
    <x v="4"/>
    <m/>
    <m/>
    <x v="7"/>
    <x v="5"/>
    <x v="6"/>
    <x v="4"/>
    <m/>
    <m/>
    <x v="1"/>
    <m/>
    <m/>
    <n v="0"/>
    <m/>
    <n v="0"/>
    <n v="0"/>
    <n v="0"/>
    <n v="0"/>
    <m/>
    <n v="0"/>
    <m/>
    <n v="0"/>
    <n v="0"/>
    <e v="#DIV/0!"/>
    <n v="0"/>
    <m/>
    <n v="0"/>
    <n v="0"/>
    <m/>
  </r>
  <r>
    <n v="1334"/>
    <m/>
    <x v="10"/>
    <x v="4"/>
    <m/>
    <m/>
    <x v="7"/>
    <x v="5"/>
    <x v="6"/>
    <x v="4"/>
    <m/>
    <m/>
    <x v="1"/>
    <m/>
    <m/>
    <n v="0"/>
    <m/>
    <n v="0"/>
    <n v="0"/>
    <n v="0"/>
    <n v="0"/>
    <m/>
    <n v="0"/>
    <m/>
    <n v="0"/>
    <n v="0"/>
    <e v="#DIV/0!"/>
    <n v="0"/>
    <m/>
    <n v="0"/>
    <n v="0"/>
    <m/>
  </r>
  <r>
    <n v="1335"/>
    <m/>
    <x v="10"/>
    <x v="4"/>
    <m/>
    <m/>
    <x v="7"/>
    <x v="5"/>
    <x v="6"/>
    <x v="4"/>
    <m/>
    <m/>
    <x v="1"/>
    <m/>
    <m/>
    <n v="0"/>
    <m/>
    <n v="0"/>
    <n v="0"/>
    <n v="0"/>
    <n v="0"/>
    <m/>
    <n v="0"/>
    <m/>
    <n v="0"/>
    <n v="0"/>
    <e v="#DIV/0!"/>
    <n v="0"/>
    <m/>
    <n v="0"/>
    <n v="0"/>
    <m/>
  </r>
  <r>
    <n v="1336"/>
    <m/>
    <x v="10"/>
    <x v="4"/>
    <m/>
    <m/>
    <x v="7"/>
    <x v="5"/>
    <x v="6"/>
    <x v="4"/>
    <m/>
    <m/>
    <x v="1"/>
    <m/>
    <m/>
    <n v="0"/>
    <m/>
    <n v="0"/>
    <n v="0"/>
    <n v="0"/>
    <n v="0"/>
    <m/>
    <n v="0"/>
    <m/>
    <n v="0"/>
    <n v="0"/>
    <e v="#DIV/0!"/>
    <n v="0"/>
    <m/>
    <n v="0"/>
    <n v="0"/>
    <m/>
  </r>
  <r>
    <n v="1337"/>
    <m/>
    <x v="10"/>
    <x v="4"/>
    <m/>
    <m/>
    <x v="7"/>
    <x v="5"/>
    <x v="6"/>
    <x v="4"/>
    <m/>
    <m/>
    <x v="1"/>
    <m/>
    <m/>
    <n v="0"/>
    <m/>
    <n v="0"/>
    <n v="0"/>
    <n v="0"/>
    <n v="0"/>
    <m/>
    <n v="0"/>
    <m/>
    <n v="0"/>
    <n v="0"/>
    <e v="#DIV/0!"/>
    <n v="0"/>
    <m/>
    <n v="0"/>
    <n v="0"/>
    <m/>
  </r>
  <r>
    <n v="1338"/>
    <m/>
    <x v="10"/>
    <x v="4"/>
    <m/>
    <m/>
    <x v="7"/>
    <x v="5"/>
    <x v="6"/>
    <x v="4"/>
    <m/>
    <m/>
    <x v="1"/>
    <m/>
    <m/>
    <n v="0"/>
    <m/>
    <n v="0"/>
    <n v="0"/>
    <n v="0"/>
    <n v="0"/>
    <m/>
    <n v="0"/>
    <m/>
    <n v="0"/>
    <n v="0"/>
    <e v="#DIV/0!"/>
    <n v="0"/>
    <m/>
    <n v="0"/>
    <n v="0"/>
    <m/>
  </r>
  <r>
    <n v="1339"/>
    <m/>
    <x v="10"/>
    <x v="4"/>
    <m/>
    <m/>
    <x v="7"/>
    <x v="5"/>
    <x v="6"/>
    <x v="4"/>
    <m/>
    <m/>
    <x v="1"/>
    <m/>
    <m/>
    <n v="0"/>
    <m/>
    <n v="0"/>
    <n v="0"/>
    <n v="0"/>
    <n v="0"/>
    <m/>
    <n v="0"/>
    <m/>
    <n v="0"/>
    <n v="0"/>
    <e v="#DIV/0!"/>
    <n v="0"/>
    <m/>
    <n v="0"/>
    <n v="0"/>
    <m/>
  </r>
  <r>
    <n v="1340"/>
    <m/>
    <x v="10"/>
    <x v="4"/>
    <m/>
    <m/>
    <x v="7"/>
    <x v="5"/>
    <x v="6"/>
    <x v="4"/>
    <m/>
    <m/>
    <x v="1"/>
    <m/>
    <m/>
    <n v="0"/>
    <m/>
    <n v="0"/>
    <n v="0"/>
    <n v="0"/>
    <n v="0"/>
    <m/>
    <n v="0"/>
    <m/>
    <n v="0"/>
    <n v="0"/>
    <e v="#DIV/0!"/>
    <n v="0"/>
    <m/>
    <n v="0"/>
    <n v="0"/>
    <m/>
  </r>
  <r>
    <n v="1341"/>
    <m/>
    <x v="10"/>
    <x v="4"/>
    <m/>
    <m/>
    <x v="7"/>
    <x v="5"/>
    <x v="6"/>
    <x v="4"/>
    <m/>
    <m/>
    <x v="1"/>
    <m/>
    <m/>
    <n v="0"/>
    <m/>
    <n v="0"/>
    <n v="0"/>
    <n v="0"/>
    <n v="0"/>
    <m/>
    <n v="0"/>
    <m/>
    <n v="0"/>
    <n v="0"/>
    <e v="#DIV/0!"/>
    <n v="0"/>
    <m/>
    <n v="0"/>
    <n v="0"/>
    <m/>
  </r>
  <r>
    <n v="1342"/>
    <m/>
    <x v="10"/>
    <x v="4"/>
    <m/>
    <m/>
    <x v="7"/>
    <x v="5"/>
    <x v="6"/>
    <x v="4"/>
    <m/>
    <m/>
    <x v="1"/>
    <m/>
    <m/>
    <n v="0"/>
    <m/>
    <n v="0"/>
    <n v="0"/>
    <n v="0"/>
    <n v="0"/>
    <m/>
    <n v="0"/>
    <m/>
    <n v="0"/>
    <n v="0"/>
    <e v="#DIV/0!"/>
    <n v="0"/>
    <m/>
    <n v="0"/>
    <n v="0"/>
    <m/>
  </r>
  <r>
    <n v="1343"/>
    <m/>
    <x v="10"/>
    <x v="4"/>
    <m/>
    <m/>
    <x v="7"/>
    <x v="5"/>
    <x v="6"/>
    <x v="4"/>
    <m/>
    <m/>
    <x v="1"/>
    <m/>
    <m/>
    <n v="0"/>
    <m/>
    <n v="0"/>
    <n v="0"/>
    <n v="0"/>
    <n v="0"/>
    <m/>
    <n v="0"/>
    <m/>
    <n v="0"/>
    <n v="0"/>
    <e v="#DIV/0!"/>
    <n v="0"/>
    <m/>
    <n v="0"/>
    <n v="0"/>
    <m/>
  </r>
  <r>
    <n v="1344"/>
    <m/>
    <x v="10"/>
    <x v="4"/>
    <m/>
    <m/>
    <x v="7"/>
    <x v="5"/>
    <x v="6"/>
    <x v="4"/>
    <m/>
    <m/>
    <x v="1"/>
    <m/>
    <m/>
    <n v="0"/>
    <m/>
    <n v="0"/>
    <n v="0"/>
    <n v="0"/>
    <n v="0"/>
    <m/>
    <n v="0"/>
    <m/>
    <n v="0"/>
    <n v="0"/>
    <e v="#DIV/0!"/>
    <n v="0"/>
    <m/>
    <n v="0"/>
    <n v="0"/>
    <m/>
  </r>
  <r>
    <n v="1345"/>
    <m/>
    <x v="10"/>
    <x v="4"/>
    <m/>
    <m/>
    <x v="7"/>
    <x v="5"/>
    <x v="6"/>
    <x v="4"/>
    <m/>
    <m/>
    <x v="1"/>
    <m/>
    <m/>
    <n v="0"/>
    <m/>
    <n v="0"/>
    <n v="0"/>
    <n v="0"/>
    <n v="0"/>
    <m/>
    <n v="0"/>
    <m/>
    <n v="0"/>
    <n v="0"/>
    <e v="#DIV/0!"/>
    <n v="0"/>
    <m/>
    <n v="0"/>
    <n v="0"/>
    <m/>
  </r>
  <r>
    <n v="1346"/>
    <m/>
    <x v="10"/>
    <x v="4"/>
    <m/>
    <m/>
    <x v="7"/>
    <x v="5"/>
    <x v="6"/>
    <x v="4"/>
    <m/>
    <m/>
    <x v="1"/>
    <m/>
    <m/>
    <n v="0"/>
    <m/>
    <n v="0"/>
    <n v="0"/>
    <n v="0"/>
    <n v="0"/>
    <m/>
    <n v="0"/>
    <m/>
    <n v="0"/>
    <n v="0"/>
    <e v="#DIV/0!"/>
    <n v="0"/>
    <m/>
    <n v="0"/>
    <n v="0"/>
    <m/>
  </r>
  <r>
    <n v="1347"/>
    <m/>
    <x v="10"/>
    <x v="4"/>
    <m/>
    <m/>
    <x v="7"/>
    <x v="5"/>
    <x v="6"/>
    <x v="4"/>
    <m/>
    <m/>
    <x v="1"/>
    <m/>
    <m/>
    <n v="0"/>
    <m/>
    <n v="0"/>
    <n v="0"/>
    <n v="0"/>
    <n v="0"/>
    <m/>
    <n v="0"/>
    <m/>
    <n v="0"/>
    <n v="0"/>
    <e v="#DIV/0!"/>
    <n v="0"/>
    <m/>
    <n v="0"/>
    <n v="0"/>
    <m/>
  </r>
  <r>
    <n v="1348"/>
    <m/>
    <x v="10"/>
    <x v="4"/>
    <m/>
    <m/>
    <x v="7"/>
    <x v="5"/>
    <x v="6"/>
    <x v="4"/>
    <m/>
    <m/>
    <x v="1"/>
    <m/>
    <m/>
    <n v="0"/>
    <m/>
    <n v="0"/>
    <n v="0"/>
    <n v="0"/>
    <n v="0"/>
    <m/>
    <n v="0"/>
    <m/>
    <n v="0"/>
    <n v="0"/>
    <e v="#DIV/0!"/>
    <n v="0"/>
    <m/>
    <n v="0"/>
    <n v="0"/>
    <m/>
  </r>
  <r>
    <n v="1349"/>
    <m/>
    <x v="10"/>
    <x v="4"/>
    <m/>
    <m/>
    <x v="7"/>
    <x v="5"/>
    <x v="6"/>
    <x v="4"/>
    <m/>
    <m/>
    <x v="1"/>
    <m/>
    <m/>
    <n v="0"/>
    <m/>
    <n v="0"/>
    <n v="0"/>
    <n v="0"/>
    <n v="0"/>
    <m/>
    <n v="0"/>
    <m/>
    <n v="0"/>
    <n v="0"/>
    <e v="#DIV/0!"/>
    <n v="0"/>
    <m/>
    <n v="0"/>
    <n v="0"/>
    <m/>
  </r>
  <r>
    <n v="1350"/>
    <m/>
    <x v="10"/>
    <x v="4"/>
    <m/>
    <m/>
    <x v="7"/>
    <x v="5"/>
    <x v="6"/>
    <x v="4"/>
    <m/>
    <m/>
    <x v="1"/>
    <m/>
    <m/>
    <n v="0"/>
    <m/>
    <n v="0"/>
    <n v="0"/>
    <n v="0"/>
    <n v="0"/>
    <m/>
    <n v="0"/>
    <m/>
    <n v="0"/>
    <n v="0"/>
    <e v="#DIV/0!"/>
    <n v="0"/>
    <m/>
    <n v="0"/>
    <n v="0"/>
    <m/>
  </r>
  <r>
    <n v="1351"/>
    <m/>
    <x v="10"/>
    <x v="4"/>
    <m/>
    <m/>
    <x v="7"/>
    <x v="5"/>
    <x v="6"/>
    <x v="4"/>
    <m/>
    <m/>
    <x v="1"/>
    <m/>
    <m/>
    <n v="0"/>
    <m/>
    <n v="0"/>
    <n v="0"/>
    <n v="0"/>
    <n v="0"/>
    <m/>
    <n v="0"/>
    <m/>
    <n v="0"/>
    <n v="0"/>
    <e v="#DIV/0!"/>
    <n v="0"/>
    <m/>
    <n v="0"/>
    <n v="0"/>
    <m/>
  </r>
  <r>
    <n v="1352"/>
    <m/>
    <x v="10"/>
    <x v="4"/>
    <m/>
    <m/>
    <x v="7"/>
    <x v="5"/>
    <x v="6"/>
    <x v="4"/>
    <m/>
    <m/>
    <x v="1"/>
    <m/>
    <m/>
    <n v="0"/>
    <m/>
    <n v="0"/>
    <n v="0"/>
    <n v="0"/>
    <n v="0"/>
    <m/>
    <n v="0"/>
    <m/>
    <n v="0"/>
    <n v="0"/>
    <e v="#DIV/0!"/>
    <n v="0"/>
    <m/>
    <n v="0"/>
    <n v="0"/>
    <m/>
  </r>
  <r>
    <n v="1353"/>
    <m/>
    <x v="10"/>
    <x v="4"/>
    <m/>
    <m/>
    <x v="7"/>
    <x v="5"/>
    <x v="6"/>
    <x v="4"/>
    <m/>
    <m/>
    <x v="1"/>
    <m/>
    <m/>
    <n v="0"/>
    <m/>
    <n v="0"/>
    <n v="0"/>
    <n v="0"/>
    <n v="0"/>
    <m/>
    <n v="0"/>
    <m/>
    <n v="0"/>
    <n v="0"/>
    <e v="#DIV/0!"/>
    <n v="0"/>
    <m/>
    <n v="0"/>
    <n v="0"/>
    <m/>
  </r>
  <r>
    <n v="1354"/>
    <m/>
    <x v="10"/>
    <x v="4"/>
    <m/>
    <m/>
    <x v="7"/>
    <x v="5"/>
    <x v="6"/>
    <x v="4"/>
    <m/>
    <m/>
    <x v="1"/>
    <m/>
    <m/>
    <n v="0"/>
    <m/>
    <n v="0"/>
    <n v="0"/>
    <n v="0"/>
    <n v="0"/>
    <m/>
    <n v="0"/>
    <m/>
    <n v="0"/>
    <n v="0"/>
    <e v="#DIV/0!"/>
    <n v="0"/>
    <m/>
    <n v="0"/>
    <n v="0"/>
    <m/>
  </r>
  <r>
    <n v="1355"/>
    <m/>
    <x v="10"/>
    <x v="4"/>
    <m/>
    <m/>
    <x v="7"/>
    <x v="5"/>
    <x v="6"/>
    <x v="4"/>
    <m/>
    <m/>
    <x v="1"/>
    <m/>
    <m/>
    <n v="0"/>
    <m/>
    <n v="0"/>
    <n v="0"/>
    <n v="0"/>
    <n v="0"/>
    <m/>
    <n v="0"/>
    <m/>
    <n v="0"/>
    <n v="0"/>
    <e v="#DIV/0!"/>
    <n v="0"/>
    <m/>
    <n v="0"/>
    <n v="0"/>
    <m/>
  </r>
  <r>
    <n v="1356"/>
    <m/>
    <x v="10"/>
    <x v="4"/>
    <m/>
    <m/>
    <x v="7"/>
    <x v="5"/>
    <x v="6"/>
    <x v="4"/>
    <m/>
    <m/>
    <x v="1"/>
    <m/>
    <m/>
    <n v="0"/>
    <m/>
    <n v="0"/>
    <n v="0"/>
    <n v="0"/>
    <n v="0"/>
    <m/>
    <n v="0"/>
    <m/>
    <n v="0"/>
    <n v="0"/>
    <e v="#DIV/0!"/>
    <n v="0"/>
    <m/>
    <n v="0"/>
    <n v="0"/>
    <m/>
  </r>
  <r>
    <n v="1357"/>
    <m/>
    <x v="10"/>
    <x v="4"/>
    <m/>
    <m/>
    <x v="7"/>
    <x v="5"/>
    <x v="6"/>
    <x v="4"/>
    <m/>
    <m/>
    <x v="1"/>
    <m/>
    <m/>
    <n v="0"/>
    <m/>
    <n v="0"/>
    <n v="0"/>
    <n v="0"/>
    <n v="0"/>
    <m/>
    <n v="0"/>
    <m/>
    <n v="0"/>
    <n v="0"/>
    <e v="#DIV/0!"/>
    <n v="0"/>
    <m/>
    <n v="0"/>
    <n v="0"/>
    <m/>
  </r>
  <r>
    <n v="1358"/>
    <m/>
    <x v="10"/>
    <x v="4"/>
    <m/>
    <m/>
    <x v="7"/>
    <x v="5"/>
    <x v="6"/>
    <x v="4"/>
    <m/>
    <m/>
    <x v="1"/>
    <m/>
    <m/>
    <n v="0"/>
    <m/>
    <n v="0"/>
    <n v="0"/>
    <n v="0"/>
    <n v="0"/>
    <m/>
    <n v="0"/>
    <m/>
    <n v="0"/>
    <n v="0"/>
    <e v="#DIV/0!"/>
    <n v="0"/>
    <m/>
    <n v="0"/>
    <n v="0"/>
    <m/>
  </r>
  <r>
    <n v="1359"/>
    <m/>
    <x v="10"/>
    <x v="4"/>
    <m/>
    <m/>
    <x v="7"/>
    <x v="5"/>
    <x v="6"/>
    <x v="4"/>
    <m/>
    <m/>
    <x v="1"/>
    <m/>
    <m/>
    <n v="0"/>
    <m/>
    <n v="0"/>
    <n v="0"/>
    <n v="0"/>
    <n v="0"/>
    <m/>
    <n v="0"/>
    <m/>
    <n v="0"/>
    <n v="0"/>
    <e v="#DIV/0!"/>
    <n v="0"/>
    <m/>
    <n v="0"/>
    <n v="0"/>
    <m/>
  </r>
  <r>
    <n v="1360"/>
    <m/>
    <x v="10"/>
    <x v="4"/>
    <m/>
    <m/>
    <x v="7"/>
    <x v="5"/>
    <x v="6"/>
    <x v="4"/>
    <m/>
    <m/>
    <x v="1"/>
    <m/>
    <m/>
    <n v="0"/>
    <m/>
    <n v="0"/>
    <n v="0"/>
    <n v="0"/>
    <n v="0"/>
    <m/>
    <n v="0"/>
    <m/>
    <n v="0"/>
    <n v="0"/>
    <e v="#DIV/0!"/>
    <n v="0"/>
    <m/>
    <n v="0"/>
    <n v="0"/>
    <m/>
  </r>
  <r>
    <n v="1361"/>
    <m/>
    <x v="10"/>
    <x v="4"/>
    <m/>
    <m/>
    <x v="7"/>
    <x v="5"/>
    <x v="6"/>
    <x v="4"/>
    <m/>
    <m/>
    <x v="1"/>
    <m/>
    <m/>
    <n v="0"/>
    <m/>
    <n v="0"/>
    <n v="0"/>
    <n v="0"/>
    <n v="0"/>
    <m/>
    <n v="0"/>
    <m/>
    <n v="0"/>
    <n v="0"/>
    <e v="#DIV/0!"/>
    <n v="0"/>
    <m/>
    <n v="0"/>
    <n v="0"/>
    <m/>
  </r>
  <r>
    <n v="1362"/>
    <m/>
    <x v="10"/>
    <x v="4"/>
    <m/>
    <m/>
    <x v="7"/>
    <x v="5"/>
    <x v="6"/>
    <x v="4"/>
    <m/>
    <m/>
    <x v="1"/>
    <m/>
    <m/>
    <n v="0"/>
    <m/>
    <n v="0"/>
    <n v="0"/>
    <n v="0"/>
    <n v="0"/>
    <m/>
    <n v="0"/>
    <m/>
    <n v="0"/>
    <n v="0"/>
    <e v="#DIV/0!"/>
    <n v="0"/>
    <m/>
    <n v="0"/>
    <n v="0"/>
    <m/>
  </r>
  <r>
    <n v="1363"/>
    <m/>
    <x v="10"/>
    <x v="4"/>
    <m/>
    <m/>
    <x v="7"/>
    <x v="5"/>
    <x v="6"/>
    <x v="4"/>
    <m/>
    <m/>
    <x v="1"/>
    <m/>
    <m/>
    <n v="0"/>
    <m/>
    <n v="0"/>
    <n v="0"/>
    <n v="0"/>
    <n v="0"/>
    <m/>
    <n v="0"/>
    <m/>
    <n v="0"/>
    <n v="0"/>
    <e v="#DIV/0!"/>
    <n v="0"/>
    <m/>
    <n v="0"/>
    <n v="0"/>
    <m/>
  </r>
  <r>
    <n v="1364"/>
    <m/>
    <x v="10"/>
    <x v="4"/>
    <m/>
    <m/>
    <x v="7"/>
    <x v="5"/>
    <x v="6"/>
    <x v="4"/>
    <m/>
    <m/>
    <x v="1"/>
    <m/>
    <m/>
    <n v="0"/>
    <m/>
    <n v="0"/>
    <n v="0"/>
    <n v="0"/>
    <n v="0"/>
    <m/>
    <n v="0"/>
    <m/>
    <n v="0"/>
    <n v="0"/>
    <e v="#DIV/0!"/>
    <n v="0"/>
    <m/>
    <n v="0"/>
    <n v="0"/>
    <m/>
  </r>
  <r>
    <n v="1365"/>
    <m/>
    <x v="10"/>
    <x v="4"/>
    <m/>
    <m/>
    <x v="7"/>
    <x v="5"/>
    <x v="6"/>
    <x v="4"/>
    <m/>
    <m/>
    <x v="1"/>
    <m/>
    <m/>
    <n v="0"/>
    <m/>
    <n v="0"/>
    <n v="0"/>
    <n v="0"/>
    <n v="0"/>
    <m/>
    <n v="0"/>
    <m/>
    <n v="0"/>
    <n v="0"/>
    <e v="#DIV/0!"/>
    <n v="0"/>
    <m/>
    <n v="0"/>
    <n v="0"/>
    <m/>
  </r>
  <r>
    <n v="1366"/>
    <m/>
    <x v="10"/>
    <x v="4"/>
    <m/>
    <m/>
    <x v="7"/>
    <x v="5"/>
    <x v="6"/>
    <x v="4"/>
    <m/>
    <m/>
    <x v="1"/>
    <m/>
    <m/>
    <n v="0"/>
    <m/>
    <n v="0"/>
    <n v="0"/>
    <n v="0"/>
    <n v="0"/>
    <m/>
    <n v="0"/>
    <m/>
    <n v="0"/>
    <n v="0"/>
    <e v="#DIV/0!"/>
    <n v="0"/>
    <m/>
    <n v="0"/>
    <n v="0"/>
    <m/>
  </r>
  <r>
    <n v="1367"/>
    <m/>
    <x v="10"/>
    <x v="4"/>
    <m/>
    <m/>
    <x v="7"/>
    <x v="5"/>
    <x v="6"/>
    <x v="4"/>
    <m/>
    <m/>
    <x v="1"/>
    <m/>
    <m/>
    <n v="0"/>
    <m/>
    <n v="0"/>
    <n v="0"/>
    <n v="0"/>
    <n v="0"/>
    <m/>
    <n v="0"/>
    <m/>
    <n v="0"/>
    <n v="0"/>
    <e v="#DIV/0!"/>
    <n v="0"/>
    <m/>
    <n v="0"/>
    <n v="0"/>
    <m/>
  </r>
  <r>
    <n v="1368"/>
    <m/>
    <x v="10"/>
    <x v="4"/>
    <m/>
    <m/>
    <x v="7"/>
    <x v="5"/>
    <x v="6"/>
    <x v="4"/>
    <m/>
    <m/>
    <x v="1"/>
    <m/>
    <m/>
    <n v="0"/>
    <m/>
    <n v="0"/>
    <n v="0"/>
    <n v="0"/>
    <n v="0"/>
    <m/>
    <n v="0"/>
    <m/>
    <n v="0"/>
    <n v="0"/>
    <e v="#DIV/0!"/>
    <n v="0"/>
    <m/>
    <n v="0"/>
    <n v="0"/>
    <m/>
  </r>
  <r>
    <n v="1369"/>
    <m/>
    <x v="10"/>
    <x v="4"/>
    <m/>
    <m/>
    <x v="7"/>
    <x v="5"/>
    <x v="6"/>
    <x v="4"/>
    <m/>
    <m/>
    <x v="1"/>
    <m/>
    <m/>
    <n v="0"/>
    <m/>
    <n v="0"/>
    <n v="0"/>
    <n v="0"/>
    <n v="0"/>
    <m/>
    <n v="0"/>
    <m/>
    <n v="0"/>
    <n v="0"/>
    <e v="#DIV/0!"/>
    <n v="0"/>
    <m/>
    <n v="0"/>
    <n v="0"/>
    <m/>
  </r>
  <r>
    <n v="1370"/>
    <m/>
    <x v="10"/>
    <x v="4"/>
    <m/>
    <m/>
    <x v="7"/>
    <x v="5"/>
    <x v="6"/>
    <x v="4"/>
    <m/>
    <m/>
    <x v="1"/>
    <m/>
    <m/>
    <n v="0"/>
    <m/>
    <n v="0"/>
    <n v="0"/>
    <n v="0"/>
    <n v="0"/>
    <m/>
    <n v="0"/>
    <m/>
    <n v="0"/>
    <n v="0"/>
    <e v="#DIV/0!"/>
    <n v="0"/>
    <m/>
    <n v="0"/>
    <n v="0"/>
    <m/>
  </r>
  <r>
    <n v="1371"/>
    <m/>
    <x v="10"/>
    <x v="4"/>
    <m/>
    <m/>
    <x v="7"/>
    <x v="5"/>
    <x v="6"/>
    <x v="4"/>
    <m/>
    <m/>
    <x v="1"/>
    <m/>
    <m/>
    <n v="0"/>
    <m/>
    <n v="0"/>
    <n v="0"/>
    <n v="0"/>
    <n v="0"/>
    <m/>
    <n v="0"/>
    <m/>
    <n v="0"/>
    <n v="0"/>
    <e v="#DIV/0!"/>
    <n v="0"/>
    <m/>
    <n v="0"/>
    <n v="0"/>
    <m/>
  </r>
  <r>
    <n v="1372"/>
    <m/>
    <x v="10"/>
    <x v="4"/>
    <m/>
    <m/>
    <x v="7"/>
    <x v="5"/>
    <x v="6"/>
    <x v="4"/>
    <m/>
    <m/>
    <x v="1"/>
    <m/>
    <m/>
    <n v="0"/>
    <m/>
    <n v="0"/>
    <n v="0"/>
    <n v="0"/>
    <n v="0"/>
    <m/>
    <n v="0"/>
    <m/>
    <n v="0"/>
    <n v="0"/>
    <e v="#DIV/0!"/>
    <n v="0"/>
    <m/>
    <n v="0"/>
    <n v="0"/>
    <m/>
  </r>
  <r>
    <n v="1373"/>
    <m/>
    <x v="10"/>
    <x v="4"/>
    <m/>
    <m/>
    <x v="7"/>
    <x v="5"/>
    <x v="6"/>
    <x v="4"/>
    <m/>
    <m/>
    <x v="1"/>
    <m/>
    <m/>
    <n v="0"/>
    <m/>
    <n v="0"/>
    <n v="0"/>
    <n v="0"/>
    <n v="0"/>
    <m/>
    <n v="0"/>
    <m/>
    <n v="0"/>
    <n v="0"/>
    <e v="#DIV/0!"/>
    <n v="0"/>
    <m/>
    <n v="0"/>
    <n v="0"/>
    <m/>
  </r>
  <r>
    <n v="1374"/>
    <m/>
    <x v="10"/>
    <x v="4"/>
    <m/>
    <m/>
    <x v="7"/>
    <x v="5"/>
    <x v="6"/>
    <x v="4"/>
    <m/>
    <m/>
    <x v="1"/>
    <m/>
    <m/>
    <n v="0"/>
    <m/>
    <n v="0"/>
    <n v="0"/>
    <n v="0"/>
    <n v="0"/>
    <m/>
    <n v="0"/>
    <m/>
    <n v="0"/>
    <n v="0"/>
    <e v="#DIV/0!"/>
    <n v="0"/>
    <m/>
    <n v="0"/>
    <n v="0"/>
    <m/>
  </r>
  <r>
    <n v="1375"/>
    <m/>
    <x v="10"/>
    <x v="4"/>
    <m/>
    <m/>
    <x v="7"/>
    <x v="5"/>
    <x v="6"/>
    <x v="4"/>
    <m/>
    <m/>
    <x v="1"/>
    <m/>
    <m/>
    <n v="0"/>
    <m/>
    <n v="0"/>
    <n v="0"/>
    <n v="0"/>
    <n v="0"/>
    <m/>
    <n v="0"/>
    <m/>
    <n v="0"/>
    <n v="0"/>
    <e v="#DIV/0!"/>
    <n v="0"/>
    <m/>
    <n v="0"/>
    <n v="0"/>
    <m/>
  </r>
  <r>
    <n v="1376"/>
    <m/>
    <x v="10"/>
    <x v="4"/>
    <m/>
    <m/>
    <x v="7"/>
    <x v="5"/>
    <x v="6"/>
    <x v="4"/>
    <m/>
    <m/>
    <x v="1"/>
    <m/>
    <m/>
    <n v="0"/>
    <m/>
    <n v="0"/>
    <n v="0"/>
    <n v="0"/>
    <n v="0"/>
    <m/>
    <n v="0"/>
    <m/>
    <n v="0"/>
    <n v="0"/>
    <e v="#DIV/0!"/>
    <n v="0"/>
    <m/>
    <n v="0"/>
    <n v="0"/>
    <m/>
  </r>
  <r>
    <n v="1377"/>
    <m/>
    <x v="10"/>
    <x v="4"/>
    <m/>
    <m/>
    <x v="7"/>
    <x v="5"/>
    <x v="6"/>
    <x v="4"/>
    <m/>
    <m/>
    <x v="1"/>
    <m/>
    <m/>
    <n v="0"/>
    <m/>
    <n v="0"/>
    <n v="0"/>
    <n v="0"/>
    <n v="0"/>
    <m/>
    <n v="0"/>
    <m/>
    <n v="0"/>
    <n v="0"/>
    <e v="#DIV/0!"/>
    <n v="0"/>
    <m/>
    <n v="0"/>
    <n v="0"/>
    <m/>
  </r>
  <r>
    <n v="1378"/>
    <m/>
    <x v="10"/>
    <x v="4"/>
    <m/>
    <m/>
    <x v="7"/>
    <x v="5"/>
    <x v="6"/>
    <x v="4"/>
    <m/>
    <m/>
    <x v="1"/>
    <m/>
    <m/>
    <n v="0"/>
    <m/>
    <n v="0"/>
    <n v="0"/>
    <n v="0"/>
    <n v="0"/>
    <m/>
    <n v="0"/>
    <m/>
    <n v="0"/>
    <n v="0"/>
    <e v="#DIV/0!"/>
    <n v="0"/>
    <m/>
    <n v="0"/>
    <n v="0"/>
    <m/>
  </r>
  <r>
    <n v="1379"/>
    <m/>
    <x v="10"/>
    <x v="4"/>
    <m/>
    <m/>
    <x v="7"/>
    <x v="5"/>
    <x v="6"/>
    <x v="4"/>
    <m/>
    <m/>
    <x v="1"/>
    <m/>
    <m/>
    <n v="0"/>
    <m/>
    <n v="0"/>
    <n v="0"/>
    <n v="0"/>
    <n v="0"/>
    <m/>
    <n v="0"/>
    <m/>
    <n v="0"/>
    <n v="0"/>
    <e v="#DIV/0!"/>
    <n v="0"/>
    <m/>
    <n v="0"/>
    <n v="0"/>
    <m/>
  </r>
  <r>
    <n v="1380"/>
    <m/>
    <x v="10"/>
    <x v="4"/>
    <m/>
    <m/>
    <x v="7"/>
    <x v="5"/>
    <x v="6"/>
    <x v="4"/>
    <m/>
    <m/>
    <x v="1"/>
    <m/>
    <m/>
    <n v="0"/>
    <m/>
    <n v="0"/>
    <n v="0"/>
    <n v="0"/>
    <n v="0"/>
    <m/>
    <n v="0"/>
    <m/>
    <n v="0"/>
    <n v="0"/>
    <e v="#DIV/0!"/>
    <n v="0"/>
    <m/>
    <n v="0"/>
    <n v="0"/>
    <m/>
  </r>
  <r>
    <n v="1381"/>
    <m/>
    <x v="10"/>
    <x v="4"/>
    <m/>
    <m/>
    <x v="7"/>
    <x v="5"/>
    <x v="6"/>
    <x v="4"/>
    <m/>
    <m/>
    <x v="1"/>
    <m/>
    <m/>
    <n v="0"/>
    <m/>
    <n v="0"/>
    <n v="0"/>
    <n v="0"/>
    <n v="0"/>
    <m/>
    <n v="0"/>
    <m/>
    <n v="0"/>
    <n v="0"/>
    <e v="#DIV/0!"/>
    <n v="0"/>
    <m/>
    <n v="0"/>
    <n v="0"/>
    <m/>
  </r>
  <r>
    <n v="1382"/>
    <m/>
    <x v="10"/>
    <x v="4"/>
    <m/>
    <m/>
    <x v="7"/>
    <x v="5"/>
    <x v="6"/>
    <x v="4"/>
    <m/>
    <m/>
    <x v="1"/>
    <m/>
    <m/>
    <n v="0"/>
    <m/>
    <n v="0"/>
    <n v="0"/>
    <n v="0"/>
    <n v="0"/>
    <m/>
    <n v="0"/>
    <m/>
    <n v="0"/>
    <n v="0"/>
    <e v="#DIV/0!"/>
    <n v="0"/>
    <m/>
    <n v="0"/>
    <n v="0"/>
    <m/>
  </r>
  <r>
    <n v="1383"/>
    <m/>
    <x v="10"/>
    <x v="4"/>
    <m/>
    <m/>
    <x v="7"/>
    <x v="5"/>
    <x v="6"/>
    <x v="4"/>
    <m/>
    <m/>
    <x v="1"/>
    <m/>
    <m/>
    <n v="0"/>
    <m/>
    <n v="0"/>
    <n v="0"/>
    <n v="0"/>
    <n v="0"/>
    <m/>
    <n v="0"/>
    <m/>
    <n v="0"/>
    <n v="0"/>
    <e v="#DIV/0!"/>
    <n v="0"/>
    <m/>
    <n v="0"/>
    <n v="0"/>
    <m/>
  </r>
  <r>
    <n v="1384"/>
    <m/>
    <x v="10"/>
    <x v="4"/>
    <m/>
    <m/>
    <x v="7"/>
    <x v="5"/>
    <x v="6"/>
    <x v="4"/>
    <m/>
    <m/>
    <x v="1"/>
    <m/>
    <m/>
    <n v="0"/>
    <m/>
    <n v="0"/>
    <n v="0"/>
    <n v="0"/>
    <n v="0"/>
    <m/>
    <n v="0"/>
    <m/>
    <n v="0"/>
    <n v="0"/>
    <e v="#DIV/0!"/>
    <n v="0"/>
    <m/>
    <n v="0"/>
    <n v="0"/>
    <m/>
  </r>
  <r>
    <n v="1385"/>
    <m/>
    <x v="10"/>
    <x v="4"/>
    <m/>
    <m/>
    <x v="7"/>
    <x v="5"/>
    <x v="6"/>
    <x v="4"/>
    <m/>
    <m/>
    <x v="1"/>
    <m/>
    <m/>
    <n v="0"/>
    <m/>
    <n v="0"/>
    <n v="0"/>
    <n v="0"/>
    <n v="0"/>
    <m/>
    <n v="0"/>
    <m/>
    <n v="0"/>
    <n v="0"/>
    <e v="#DIV/0!"/>
    <n v="0"/>
    <m/>
    <n v="0"/>
    <n v="0"/>
    <m/>
  </r>
  <r>
    <n v="1386"/>
    <m/>
    <x v="10"/>
    <x v="4"/>
    <m/>
    <m/>
    <x v="7"/>
    <x v="5"/>
    <x v="6"/>
    <x v="4"/>
    <m/>
    <m/>
    <x v="1"/>
    <m/>
    <m/>
    <n v="0"/>
    <m/>
    <n v="0"/>
    <n v="0"/>
    <n v="0"/>
    <n v="0"/>
    <m/>
    <n v="0"/>
    <m/>
    <n v="0"/>
    <n v="0"/>
    <e v="#DIV/0!"/>
    <n v="0"/>
    <m/>
    <n v="0"/>
    <n v="0"/>
    <m/>
  </r>
  <r>
    <n v="1387"/>
    <m/>
    <x v="10"/>
    <x v="4"/>
    <m/>
    <m/>
    <x v="7"/>
    <x v="5"/>
    <x v="6"/>
    <x v="4"/>
    <m/>
    <m/>
    <x v="1"/>
    <m/>
    <m/>
    <n v="0"/>
    <m/>
    <n v="0"/>
    <n v="0"/>
    <n v="0"/>
    <n v="0"/>
    <m/>
    <n v="0"/>
    <m/>
    <n v="0"/>
    <n v="0"/>
    <e v="#DIV/0!"/>
    <n v="0"/>
    <m/>
    <n v="0"/>
    <n v="0"/>
    <m/>
  </r>
  <r>
    <n v="1388"/>
    <m/>
    <x v="10"/>
    <x v="4"/>
    <m/>
    <m/>
    <x v="7"/>
    <x v="5"/>
    <x v="6"/>
    <x v="4"/>
    <m/>
    <m/>
    <x v="1"/>
    <m/>
    <m/>
    <n v="0"/>
    <m/>
    <n v="0"/>
    <n v="0"/>
    <n v="0"/>
    <n v="0"/>
    <m/>
    <n v="0"/>
    <m/>
    <n v="0"/>
    <n v="0"/>
    <e v="#DIV/0!"/>
    <n v="0"/>
    <m/>
    <n v="0"/>
    <n v="0"/>
    <m/>
  </r>
  <r>
    <n v="1389"/>
    <m/>
    <x v="10"/>
    <x v="4"/>
    <m/>
    <m/>
    <x v="7"/>
    <x v="5"/>
    <x v="6"/>
    <x v="4"/>
    <m/>
    <m/>
    <x v="1"/>
    <m/>
    <m/>
    <n v="0"/>
    <m/>
    <n v="0"/>
    <n v="0"/>
    <n v="0"/>
    <n v="0"/>
    <m/>
    <n v="0"/>
    <m/>
    <n v="0"/>
    <n v="0"/>
    <e v="#DIV/0!"/>
    <n v="0"/>
    <m/>
    <n v="0"/>
    <n v="0"/>
    <m/>
  </r>
  <r>
    <n v="1390"/>
    <m/>
    <x v="10"/>
    <x v="4"/>
    <m/>
    <m/>
    <x v="7"/>
    <x v="5"/>
    <x v="6"/>
    <x v="4"/>
    <m/>
    <m/>
    <x v="1"/>
    <m/>
    <m/>
    <n v="0"/>
    <m/>
    <n v="0"/>
    <n v="0"/>
    <n v="0"/>
    <n v="0"/>
    <m/>
    <n v="0"/>
    <m/>
    <n v="0"/>
    <n v="0"/>
    <e v="#DIV/0!"/>
    <n v="0"/>
    <m/>
    <n v="0"/>
    <n v="0"/>
    <m/>
  </r>
  <r>
    <n v="1391"/>
    <m/>
    <x v="10"/>
    <x v="4"/>
    <m/>
    <m/>
    <x v="7"/>
    <x v="5"/>
    <x v="6"/>
    <x v="4"/>
    <m/>
    <m/>
    <x v="1"/>
    <m/>
    <m/>
    <n v="0"/>
    <m/>
    <n v="0"/>
    <n v="0"/>
    <n v="0"/>
    <n v="0"/>
    <m/>
    <n v="0"/>
    <m/>
    <n v="0"/>
    <n v="0"/>
    <e v="#DIV/0!"/>
    <n v="0"/>
    <m/>
    <n v="0"/>
    <n v="0"/>
    <m/>
  </r>
  <r>
    <n v="1392"/>
    <m/>
    <x v="10"/>
    <x v="4"/>
    <m/>
    <m/>
    <x v="7"/>
    <x v="5"/>
    <x v="6"/>
    <x v="4"/>
    <m/>
    <m/>
    <x v="1"/>
    <m/>
    <m/>
    <n v="0"/>
    <m/>
    <n v="0"/>
    <n v="0"/>
    <n v="0"/>
    <n v="0"/>
    <m/>
    <n v="0"/>
    <m/>
    <n v="0"/>
    <n v="0"/>
    <e v="#DIV/0!"/>
    <n v="0"/>
    <m/>
    <n v="0"/>
    <n v="0"/>
    <m/>
  </r>
  <r>
    <n v="1393"/>
    <m/>
    <x v="10"/>
    <x v="4"/>
    <m/>
    <m/>
    <x v="7"/>
    <x v="5"/>
    <x v="6"/>
    <x v="4"/>
    <m/>
    <m/>
    <x v="1"/>
    <m/>
    <m/>
    <n v="0"/>
    <m/>
    <n v="0"/>
    <n v="0"/>
    <n v="0"/>
    <n v="0"/>
    <m/>
    <n v="0"/>
    <m/>
    <n v="0"/>
    <n v="0"/>
    <e v="#DIV/0!"/>
    <n v="0"/>
    <m/>
    <n v="0"/>
    <n v="0"/>
    <m/>
  </r>
  <r>
    <n v="1394"/>
    <m/>
    <x v="10"/>
    <x v="4"/>
    <m/>
    <m/>
    <x v="7"/>
    <x v="5"/>
    <x v="6"/>
    <x v="4"/>
    <m/>
    <m/>
    <x v="1"/>
    <m/>
    <m/>
    <n v="0"/>
    <m/>
    <n v="0"/>
    <n v="0"/>
    <n v="0"/>
    <n v="0"/>
    <m/>
    <n v="0"/>
    <m/>
    <n v="0"/>
    <n v="0"/>
    <e v="#DIV/0!"/>
    <n v="0"/>
    <m/>
    <n v="0"/>
    <n v="0"/>
    <m/>
  </r>
  <r>
    <n v="1395"/>
    <m/>
    <x v="10"/>
    <x v="4"/>
    <m/>
    <m/>
    <x v="7"/>
    <x v="5"/>
    <x v="6"/>
    <x v="4"/>
    <m/>
    <m/>
    <x v="1"/>
    <m/>
    <m/>
    <n v="0"/>
    <m/>
    <n v="0"/>
    <n v="0"/>
    <n v="0"/>
    <n v="0"/>
    <m/>
    <n v="0"/>
    <m/>
    <n v="0"/>
    <n v="0"/>
    <e v="#DIV/0!"/>
    <n v="0"/>
    <m/>
    <n v="0"/>
    <n v="0"/>
    <m/>
  </r>
  <r>
    <n v="1396"/>
    <m/>
    <x v="10"/>
    <x v="4"/>
    <m/>
    <m/>
    <x v="7"/>
    <x v="5"/>
    <x v="6"/>
    <x v="4"/>
    <m/>
    <m/>
    <x v="1"/>
    <m/>
    <m/>
    <n v="0"/>
    <m/>
    <n v="0"/>
    <n v="0"/>
    <n v="0"/>
    <n v="0"/>
    <m/>
    <n v="0"/>
    <m/>
    <n v="0"/>
    <n v="0"/>
    <e v="#DIV/0!"/>
    <n v="0"/>
    <m/>
    <n v="0"/>
    <n v="0"/>
    <m/>
  </r>
  <r>
    <n v="1397"/>
    <m/>
    <x v="10"/>
    <x v="4"/>
    <m/>
    <m/>
    <x v="7"/>
    <x v="5"/>
    <x v="6"/>
    <x v="4"/>
    <m/>
    <m/>
    <x v="1"/>
    <m/>
    <m/>
    <n v="0"/>
    <m/>
    <n v="0"/>
    <n v="0"/>
    <n v="0"/>
    <n v="0"/>
    <m/>
    <n v="0"/>
    <m/>
    <n v="0"/>
    <n v="0"/>
    <e v="#DIV/0!"/>
    <n v="0"/>
    <m/>
    <n v="0"/>
    <n v="0"/>
    <m/>
  </r>
  <r>
    <n v="1398"/>
    <m/>
    <x v="10"/>
    <x v="4"/>
    <m/>
    <m/>
    <x v="7"/>
    <x v="5"/>
    <x v="6"/>
    <x v="4"/>
    <m/>
    <m/>
    <x v="1"/>
    <m/>
    <m/>
    <n v="0"/>
    <m/>
    <n v="0"/>
    <n v="0"/>
    <n v="0"/>
    <n v="0"/>
    <m/>
    <n v="0"/>
    <m/>
    <n v="0"/>
    <n v="0"/>
    <e v="#DIV/0!"/>
    <n v="0"/>
    <m/>
    <n v="0"/>
    <n v="0"/>
    <m/>
  </r>
  <r>
    <n v="1399"/>
    <m/>
    <x v="10"/>
    <x v="4"/>
    <m/>
    <m/>
    <x v="7"/>
    <x v="5"/>
    <x v="6"/>
    <x v="4"/>
    <m/>
    <m/>
    <x v="1"/>
    <m/>
    <m/>
    <n v="0"/>
    <m/>
    <n v="0"/>
    <n v="0"/>
    <n v="0"/>
    <n v="0"/>
    <m/>
    <n v="0"/>
    <m/>
    <n v="0"/>
    <n v="0"/>
    <e v="#DIV/0!"/>
    <n v="0"/>
    <m/>
    <n v="0"/>
    <n v="0"/>
    <m/>
  </r>
  <r>
    <n v="1400"/>
    <m/>
    <x v="10"/>
    <x v="4"/>
    <m/>
    <m/>
    <x v="7"/>
    <x v="5"/>
    <x v="6"/>
    <x v="4"/>
    <m/>
    <m/>
    <x v="1"/>
    <m/>
    <m/>
    <n v="0"/>
    <m/>
    <n v="0"/>
    <n v="0"/>
    <n v="0"/>
    <n v="0"/>
    <m/>
    <n v="0"/>
    <m/>
    <n v="0"/>
    <n v="0"/>
    <e v="#DIV/0!"/>
    <n v="0"/>
    <m/>
    <n v="0"/>
    <n v="0"/>
    <m/>
  </r>
  <r>
    <n v="1401"/>
    <m/>
    <x v="10"/>
    <x v="4"/>
    <m/>
    <m/>
    <x v="7"/>
    <x v="5"/>
    <x v="6"/>
    <x v="4"/>
    <m/>
    <m/>
    <x v="1"/>
    <m/>
    <m/>
    <n v="0"/>
    <m/>
    <n v="0"/>
    <n v="0"/>
    <n v="0"/>
    <n v="0"/>
    <m/>
    <n v="0"/>
    <m/>
    <n v="0"/>
    <n v="0"/>
    <e v="#DIV/0!"/>
    <n v="0"/>
    <m/>
    <n v="0"/>
    <n v="0"/>
    <m/>
  </r>
  <r>
    <n v="1402"/>
    <m/>
    <x v="10"/>
    <x v="4"/>
    <m/>
    <m/>
    <x v="7"/>
    <x v="5"/>
    <x v="6"/>
    <x v="4"/>
    <m/>
    <m/>
    <x v="1"/>
    <m/>
    <m/>
    <n v="0"/>
    <m/>
    <n v="0"/>
    <n v="0"/>
    <n v="0"/>
    <n v="0"/>
    <m/>
    <n v="0"/>
    <m/>
    <n v="0"/>
    <n v="0"/>
    <e v="#DIV/0!"/>
    <n v="0"/>
    <m/>
    <n v="0"/>
    <n v="0"/>
    <m/>
  </r>
  <r>
    <n v="1403"/>
    <m/>
    <x v="10"/>
    <x v="4"/>
    <m/>
    <m/>
    <x v="7"/>
    <x v="5"/>
    <x v="6"/>
    <x v="4"/>
    <m/>
    <m/>
    <x v="1"/>
    <m/>
    <m/>
    <n v="0"/>
    <m/>
    <n v="0"/>
    <n v="0"/>
    <n v="0"/>
    <n v="0"/>
    <m/>
    <n v="0"/>
    <m/>
    <n v="0"/>
    <n v="0"/>
    <e v="#DIV/0!"/>
    <n v="0"/>
    <m/>
    <n v="0"/>
    <n v="0"/>
    <m/>
  </r>
  <r>
    <n v="1404"/>
    <m/>
    <x v="10"/>
    <x v="4"/>
    <m/>
    <m/>
    <x v="7"/>
    <x v="5"/>
    <x v="6"/>
    <x v="4"/>
    <m/>
    <m/>
    <x v="1"/>
    <m/>
    <m/>
    <n v="0"/>
    <m/>
    <n v="0"/>
    <n v="0"/>
    <n v="0"/>
    <n v="0"/>
    <m/>
    <n v="0"/>
    <m/>
    <n v="0"/>
    <n v="0"/>
    <e v="#DIV/0!"/>
    <n v="0"/>
    <m/>
    <n v="0"/>
    <n v="0"/>
    <m/>
  </r>
  <r>
    <n v="1405"/>
    <m/>
    <x v="10"/>
    <x v="4"/>
    <m/>
    <m/>
    <x v="7"/>
    <x v="5"/>
    <x v="6"/>
    <x v="4"/>
    <m/>
    <m/>
    <x v="1"/>
    <m/>
    <m/>
    <n v="0"/>
    <m/>
    <n v="0"/>
    <n v="0"/>
    <n v="0"/>
    <n v="0"/>
    <m/>
    <n v="0"/>
    <m/>
    <n v="0"/>
    <n v="0"/>
    <e v="#DIV/0!"/>
    <n v="0"/>
    <m/>
    <n v="0"/>
    <n v="0"/>
    <m/>
  </r>
  <r>
    <n v="1406"/>
    <m/>
    <x v="10"/>
    <x v="4"/>
    <m/>
    <m/>
    <x v="7"/>
    <x v="5"/>
    <x v="6"/>
    <x v="4"/>
    <m/>
    <m/>
    <x v="1"/>
    <m/>
    <m/>
    <n v="0"/>
    <m/>
    <n v="0"/>
    <n v="0"/>
    <n v="0"/>
    <n v="0"/>
    <m/>
    <n v="0"/>
    <m/>
    <n v="0"/>
    <n v="0"/>
    <e v="#DIV/0!"/>
    <n v="0"/>
    <m/>
    <n v="0"/>
    <n v="0"/>
    <m/>
  </r>
  <r>
    <n v="1407"/>
    <m/>
    <x v="10"/>
    <x v="4"/>
    <m/>
    <m/>
    <x v="7"/>
    <x v="5"/>
    <x v="6"/>
    <x v="4"/>
    <m/>
    <m/>
    <x v="1"/>
    <m/>
    <m/>
    <n v="0"/>
    <m/>
    <n v="0"/>
    <n v="0"/>
    <n v="0"/>
    <n v="0"/>
    <m/>
    <n v="0"/>
    <m/>
    <n v="0"/>
    <n v="0"/>
    <e v="#DIV/0!"/>
    <n v="0"/>
    <m/>
    <n v="0"/>
    <n v="0"/>
    <m/>
  </r>
  <r>
    <n v="1408"/>
    <m/>
    <x v="10"/>
    <x v="4"/>
    <m/>
    <m/>
    <x v="7"/>
    <x v="5"/>
    <x v="6"/>
    <x v="4"/>
    <m/>
    <m/>
    <x v="1"/>
    <m/>
    <m/>
    <n v="0"/>
    <m/>
    <n v="0"/>
    <n v="0"/>
    <n v="0"/>
    <n v="0"/>
    <m/>
    <n v="0"/>
    <m/>
    <n v="0"/>
    <n v="0"/>
    <e v="#DIV/0!"/>
    <n v="0"/>
    <m/>
    <n v="0"/>
    <n v="0"/>
    <m/>
  </r>
  <r>
    <n v="1409"/>
    <m/>
    <x v="10"/>
    <x v="4"/>
    <m/>
    <m/>
    <x v="7"/>
    <x v="5"/>
    <x v="6"/>
    <x v="4"/>
    <m/>
    <m/>
    <x v="1"/>
    <m/>
    <m/>
    <n v="0"/>
    <m/>
    <n v="0"/>
    <n v="0"/>
    <n v="0"/>
    <n v="0"/>
    <m/>
    <n v="0"/>
    <m/>
    <n v="0"/>
    <n v="0"/>
    <e v="#DIV/0!"/>
    <n v="0"/>
    <m/>
    <n v="0"/>
    <n v="0"/>
    <m/>
  </r>
  <r>
    <n v="1410"/>
    <m/>
    <x v="10"/>
    <x v="4"/>
    <m/>
    <m/>
    <x v="7"/>
    <x v="5"/>
    <x v="6"/>
    <x v="4"/>
    <m/>
    <m/>
    <x v="1"/>
    <m/>
    <m/>
    <n v="0"/>
    <m/>
    <n v="0"/>
    <n v="0"/>
    <n v="0"/>
    <n v="0"/>
    <m/>
    <n v="0"/>
    <m/>
    <n v="0"/>
    <n v="0"/>
    <e v="#DIV/0!"/>
    <n v="0"/>
    <m/>
    <n v="0"/>
    <n v="0"/>
    <m/>
  </r>
  <r>
    <n v="1411"/>
    <m/>
    <x v="10"/>
    <x v="4"/>
    <m/>
    <m/>
    <x v="7"/>
    <x v="5"/>
    <x v="6"/>
    <x v="4"/>
    <m/>
    <m/>
    <x v="1"/>
    <m/>
    <m/>
    <n v="0"/>
    <m/>
    <n v="0"/>
    <n v="0"/>
    <n v="0"/>
    <n v="0"/>
    <m/>
    <n v="0"/>
    <m/>
    <n v="0"/>
    <n v="0"/>
    <e v="#DIV/0!"/>
    <n v="0"/>
    <m/>
    <n v="0"/>
    <n v="0"/>
    <m/>
  </r>
  <r>
    <n v="1412"/>
    <m/>
    <x v="10"/>
    <x v="4"/>
    <m/>
    <m/>
    <x v="7"/>
    <x v="5"/>
    <x v="6"/>
    <x v="4"/>
    <m/>
    <m/>
    <x v="1"/>
    <m/>
    <m/>
    <n v="0"/>
    <m/>
    <n v="0"/>
    <n v="0"/>
    <n v="0"/>
    <n v="0"/>
    <m/>
    <n v="0"/>
    <m/>
    <n v="0"/>
    <n v="0"/>
    <e v="#DIV/0!"/>
    <n v="0"/>
    <m/>
    <n v="0"/>
    <n v="0"/>
    <m/>
  </r>
  <r>
    <n v="1413"/>
    <m/>
    <x v="10"/>
    <x v="4"/>
    <m/>
    <m/>
    <x v="7"/>
    <x v="5"/>
    <x v="6"/>
    <x v="4"/>
    <m/>
    <m/>
    <x v="1"/>
    <m/>
    <m/>
    <n v="0"/>
    <m/>
    <n v="0"/>
    <n v="0"/>
    <n v="0"/>
    <n v="0"/>
    <m/>
    <n v="0"/>
    <m/>
    <n v="0"/>
    <n v="0"/>
    <e v="#DIV/0!"/>
    <n v="0"/>
    <m/>
    <n v="0"/>
    <n v="0"/>
    <m/>
  </r>
  <r>
    <n v="1414"/>
    <m/>
    <x v="10"/>
    <x v="4"/>
    <m/>
    <m/>
    <x v="7"/>
    <x v="5"/>
    <x v="6"/>
    <x v="4"/>
    <m/>
    <m/>
    <x v="1"/>
    <m/>
    <m/>
    <n v="0"/>
    <m/>
    <n v="0"/>
    <n v="0"/>
    <n v="0"/>
    <n v="0"/>
    <m/>
    <n v="0"/>
    <m/>
    <n v="0"/>
    <n v="0"/>
    <e v="#DIV/0!"/>
    <n v="0"/>
    <m/>
    <n v="0"/>
    <n v="0"/>
    <m/>
  </r>
  <r>
    <n v="1415"/>
    <m/>
    <x v="10"/>
    <x v="4"/>
    <m/>
    <m/>
    <x v="7"/>
    <x v="5"/>
    <x v="6"/>
    <x v="4"/>
    <m/>
    <m/>
    <x v="1"/>
    <m/>
    <m/>
    <n v="0"/>
    <m/>
    <n v="0"/>
    <n v="0"/>
    <n v="0"/>
    <n v="0"/>
    <m/>
    <n v="0"/>
    <m/>
    <n v="0"/>
    <n v="0"/>
    <e v="#DIV/0!"/>
    <n v="0"/>
    <m/>
    <n v="0"/>
    <n v="0"/>
    <m/>
  </r>
  <r>
    <n v="1416"/>
    <m/>
    <x v="10"/>
    <x v="4"/>
    <m/>
    <m/>
    <x v="7"/>
    <x v="5"/>
    <x v="6"/>
    <x v="4"/>
    <m/>
    <m/>
    <x v="1"/>
    <m/>
    <m/>
    <n v="0"/>
    <m/>
    <n v="0"/>
    <n v="0"/>
    <n v="0"/>
    <n v="0"/>
    <m/>
    <n v="0"/>
    <m/>
    <n v="0"/>
    <n v="0"/>
    <e v="#DIV/0!"/>
    <n v="0"/>
    <m/>
    <n v="0"/>
    <n v="0"/>
    <m/>
  </r>
  <r>
    <n v="1417"/>
    <m/>
    <x v="10"/>
    <x v="4"/>
    <m/>
    <m/>
    <x v="7"/>
    <x v="5"/>
    <x v="6"/>
    <x v="4"/>
    <m/>
    <m/>
    <x v="1"/>
    <m/>
    <m/>
    <n v="0"/>
    <m/>
    <n v="0"/>
    <n v="0"/>
    <n v="0"/>
    <n v="0"/>
    <m/>
    <n v="0"/>
    <m/>
    <n v="0"/>
    <n v="0"/>
    <e v="#DIV/0!"/>
    <n v="0"/>
    <m/>
    <n v="0"/>
    <n v="0"/>
    <m/>
  </r>
  <r>
    <n v="1418"/>
    <m/>
    <x v="10"/>
    <x v="4"/>
    <m/>
    <m/>
    <x v="7"/>
    <x v="5"/>
    <x v="6"/>
    <x v="4"/>
    <m/>
    <m/>
    <x v="1"/>
    <m/>
    <m/>
    <n v="0"/>
    <m/>
    <n v="0"/>
    <n v="0"/>
    <n v="0"/>
    <n v="0"/>
    <m/>
    <n v="0"/>
    <m/>
    <n v="0"/>
    <n v="0"/>
    <e v="#DIV/0!"/>
    <n v="0"/>
    <m/>
    <n v="0"/>
    <n v="0"/>
    <m/>
  </r>
  <r>
    <n v="1419"/>
    <m/>
    <x v="10"/>
    <x v="4"/>
    <m/>
    <m/>
    <x v="7"/>
    <x v="5"/>
    <x v="6"/>
    <x v="4"/>
    <m/>
    <m/>
    <x v="1"/>
    <m/>
    <m/>
    <n v="0"/>
    <m/>
    <n v="0"/>
    <n v="0"/>
    <n v="0"/>
    <n v="0"/>
    <m/>
    <n v="0"/>
    <m/>
    <n v="0"/>
    <n v="0"/>
    <e v="#DIV/0!"/>
    <n v="0"/>
    <m/>
    <n v="0"/>
    <n v="0"/>
    <m/>
  </r>
  <r>
    <n v="1420"/>
    <m/>
    <x v="10"/>
    <x v="4"/>
    <m/>
    <m/>
    <x v="7"/>
    <x v="5"/>
    <x v="6"/>
    <x v="4"/>
    <m/>
    <m/>
    <x v="1"/>
    <m/>
    <m/>
    <n v="0"/>
    <m/>
    <n v="0"/>
    <n v="0"/>
    <n v="0"/>
    <n v="0"/>
    <m/>
    <n v="0"/>
    <m/>
    <n v="0"/>
    <n v="0"/>
    <e v="#DIV/0!"/>
    <n v="0"/>
    <m/>
    <n v="0"/>
    <n v="0"/>
    <m/>
  </r>
  <r>
    <n v="1421"/>
    <m/>
    <x v="10"/>
    <x v="4"/>
    <m/>
    <m/>
    <x v="7"/>
    <x v="5"/>
    <x v="6"/>
    <x v="4"/>
    <m/>
    <m/>
    <x v="1"/>
    <m/>
    <m/>
    <n v="0"/>
    <m/>
    <n v="0"/>
    <n v="0"/>
    <n v="0"/>
    <n v="0"/>
    <m/>
    <n v="0"/>
    <m/>
    <n v="0"/>
    <n v="0"/>
    <e v="#DIV/0!"/>
    <n v="0"/>
    <m/>
    <n v="0"/>
    <n v="0"/>
    <m/>
  </r>
  <r>
    <n v="1422"/>
    <m/>
    <x v="10"/>
    <x v="4"/>
    <m/>
    <m/>
    <x v="7"/>
    <x v="5"/>
    <x v="6"/>
    <x v="4"/>
    <m/>
    <m/>
    <x v="1"/>
    <m/>
    <m/>
    <n v="0"/>
    <m/>
    <n v="0"/>
    <n v="0"/>
    <n v="0"/>
    <n v="0"/>
    <m/>
    <n v="0"/>
    <m/>
    <n v="0"/>
    <n v="0"/>
    <e v="#DIV/0!"/>
    <n v="0"/>
    <m/>
    <n v="0"/>
    <n v="0"/>
    <m/>
  </r>
  <r>
    <n v="1423"/>
    <m/>
    <x v="10"/>
    <x v="4"/>
    <m/>
    <m/>
    <x v="7"/>
    <x v="5"/>
    <x v="6"/>
    <x v="4"/>
    <m/>
    <m/>
    <x v="1"/>
    <m/>
    <m/>
    <n v="0"/>
    <m/>
    <n v="0"/>
    <n v="0"/>
    <n v="0"/>
    <n v="0"/>
    <m/>
    <n v="0"/>
    <m/>
    <n v="0"/>
    <n v="0"/>
    <e v="#DIV/0!"/>
    <n v="0"/>
    <m/>
    <n v="0"/>
    <n v="0"/>
    <m/>
  </r>
  <r>
    <n v="1424"/>
    <m/>
    <x v="10"/>
    <x v="4"/>
    <m/>
    <m/>
    <x v="7"/>
    <x v="5"/>
    <x v="6"/>
    <x v="4"/>
    <m/>
    <m/>
    <x v="1"/>
    <m/>
    <m/>
    <n v="0"/>
    <m/>
    <n v="0"/>
    <n v="0"/>
    <n v="0"/>
    <n v="0"/>
    <m/>
    <n v="0"/>
    <m/>
    <n v="0"/>
    <n v="0"/>
    <e v="#DIV/0!"/>
    <n v="0"/>
    <m/>
    <n v="0"/>
    <n v="0"/>
    <m/>
  </r>
  <r>
    <n v="1425"/>
    <m/>
    <x v="10"/>
    <x v="4"/>
    <m/>
    <m/>
    <x v="7"/>
    <x v="5"/>
    <x v="6"/>
    <x v="4"/>
    <m/>
    <m/>
    <x v="1"/>
    <m/>
    <m/>
    <n v="0"/>
    <m/>
    <n v="0"/>
    <n v="0"/>
    <n v="0"/>
    <n v="0"/>
    <m/>
    <n v="0"/>
    <m/>
    <n v="0"/>
    <n v="0"/>
    <e v="#DIV/0!"/>
    <n v="0"/>
    <m/>
    <n v="0"/>
    <n v="0"/>
    <m/>
  </r>
  <r>
    <n v="1426"/>
    <m/>
    <x v="10"/>
    <x v="4"/>
    <m/>
    <m/>
    <x v="7"/>
    <x v="5"/>
    <x v="6"/>
    <x v="4"/>
    <m/>
    <m/>
    <x v="1"/>
    <m/>
    <m/>
    <n v="0"/>
    <m/>
    <n v="0"/>
    <n v="0"/>
    <n v="0"/>
    <n v="0"/>
    <m/>
    <n v="0"/>
    <m/>
    <n v="0"/>
    <n v="0"/>
    <e v="#DIV/0!"/>
    <n v="0"/>
    <m/>
    <n v="0"/>
    <n v="0"/>
    <m/>
  </r>
  <r>
    <n v="1427"/>
    <m/>
    <x v="10"/>
    <x v="4"/>
    <m/>
    <m/>
    <x v="7"/>
    <x v="5"/>
    <x v="6"/>
    <x v="4"/>
    <m/>
    <m/>
    <x v="1"/>
    <m/>
    <m/>
    <n v="0"/>
    <m/>
    <n v="0"/>
    <n v="0"/>
    <n v="0"/>
    <n v="0"/>
    <m/>
    <n v="0"/>
    <m/>
    <n v="0"/>
    <n v="0"/>
    <e v="#DIV/0!"/>
    <n v="0"/>
    <m/>
    <n v="0"/>
    <n v="0"/>
    <m/>
  </r>
  <r>
    <n v="1428"/>
    <m/>
    <x v="10"/>
    <x v="4"/>
    <m/>
    <m/>
    <x v="7"/>
    <x v="5"/>
    <x v="6"/>
    <x v="4"/>
    <m/>
    <m/>
    <x v="1"/>
    <m/>
    <m/>
    <n v="0"/>
    <m/>
    <n v="0"/>
    <n v="0"/>
    <n v="0"/>
    <n v="0"/>
    <m/>
    <n v="0"/>
    <m/>
    <n v="0"/>
    <n v="0"/>
    <e v="#DIV/0!"/>
    <n v="0"/>
    <m/>
    <n v="0"/>
    <n v="0"/>
    <m/>
  </r>
  <r>
    <n v="1429"/>
    <m/>
    <x v="10"/>
    <x v="4"/>
    <m/>
    <m/>
    <x v="7"/>
    <x v="5"/>
    <x v="6"/>
    <x v="4"/>
    <m/>
    <m/>
    <x v="1"/>
    <m/>
    <m/>
    <n v="0"/>
    <m/>
    <n v="0"/>
    <n v="0"/>
    <n v="0"/>
    <n v="0"/>
    <m/>
    <n v="0"/>
    <m/>
    <n v="0"/>
    <n v="0"/>
    <e v="#DIV/0!"/>
    <n v="0"/>
    <m/>
    <n v="0"/>
    <n v="0"/>
    <m/>
  </r>
  <r>
    <n v="1430"/>
    <m/>
    <x v="10"/>
    <x v="4"/>
    <m/>
    <m/>
    <x v="7"/>
    <x v="5"/>
    <x v="6"/>
    <x v="4"/>
    <m/>
    <m/>
    <x v="1"/>
    <m/>
    <m/>
    <n v="0"/>
    <m/>
    <n v="0"/>
    <n v="0"/>
    <n v="0"/>
    <n v="0"/>
    <m/>
    <n v="0"/>
    <m/>
    <n v="0"/>
    <n v="0"/>
    <e v="#DIV/0!"/>
    <n v="0"/>
    <m/>
    <n v="0"/>
    <n v="0"/>
    <m/>
  </r>
  <r>
    <n v="1431"/>
    <m/>
    <x v="10"/>
    <x v="4"/>
    <m/>
    <m/>
    <x v="7"/>
    <x v="5"/>
    <x v="6"/>
    <x v="4"/>
    <m/>
    <m/>
    <x v="1"/>
    <m/>
    <m/>
    <n v="0"/>
    <m/>
    <n v="0"/>
    <n v="0"/>
    <n v="0"/>
    <n v="0"/>
    <m/>
    <n v="0"/>
    <m/>
    <n v="0"/>
    <n v="0"/>
    <e v="#DIV/0!"/>
    <n v="0"/>
    <m/>
    <n v="0"/>
    <n v="0"/>
    <m/>
  </r>
  <r>
    <n v="1432"/>
    <m/>
    <x v="10"/>
    <x v="4"/>
    <m/>
    <m/>
    <x v="7"/>
    <x v="5"/>
    <x v="6"/>
    <x v="4"/>
    <m/>
    <m/>
    <x v="1"/>
    <m/>
    <m/>
    <n v="0"/>
    <m/>
    <n v="0"/>
    <n v="0"/>
    <n v="0"/>
    <n v="0"/>
    <m/>
    <n v="0"/>
    <m/>
    <n v="0"/>
    <n v="0"/>
    <e v="#DIV/0!"/>
    <n v="0"/>
    <m/>
    <n v="0"/>
    <n v="0"/>
    <m/>
  </r>
  <r>
    <n v="1433"/>
    <m/>
    <x v="10"/>
    <x v="4"/>
    <m/>
    <m/>
    <x v="7"/>
    <x v="5"/>
    <x v="6"/>
    <x v="4"/>
    <m/>
    <m/>
    <x v="1"/>
    <m/>
    <m/>
    <n v="0"/>
    <m/>
    <n v="0"/>
    <n v="0"/>
    <n v="0"/>
    <n v="0"/>
    <m/>
    <n v="0"/>
    <m/>
    <n v="0"/>
    <n v="0"/>
    <e v="#DIV/0!"/>
    <n v="0"/>
    <m/>
    <n v="0"/>
    <n v="0"/>
    <m/>
  </r>
  <r>
    <n v="1434"/>
    <m/>
    <x v="10"/>
    <x v="4"/>
    <m/>
    <m/>
    <x v="7"/>
    <x v="5"/>
    <x v="6"/>
    <x v="4"/>
    <m/>
    <m/>
    <x v="1"/>
    <m/>
    <m/>
    <n v="0"/>
    <m/>
    <n v="0"/>
    <n v="0"/>
    <n v="0"/>
    <n v="0"/>
    <m/>
    <n v="0"/>
    <m/>
    <n v="0"/>
    <n v="0"/>
    <e v="#DIV/0!"/>
    <n v="0"/>
    <m/>
    <n v="0"/>
    <n v="0"/>
    <m/>
  </r>
  <r>
    <n v="1435"/>
    <m/>
    <x v="10"/>
    <x v="4"/>
    <m/>
    <m/>
    <x v="7"/>
    <x v="5"/>
    <x v="6"/>
    <x v="4"/>
    <m/>
    <m/>
    <x v="1"/>
    <m/>
    <m/>
    <n v="0"/>
    <m/>
    <n v="0"/>
    <n v="0"/>
    <n v="0"/>
    <n v="0"/>
    <m/>
    <n v="0"/>
    <m/>
    <n v="0"/>
    <n v="0"/>
    <e v="#DIV/0!"/>
    <n v="0"/>
    <m/>
    <n v="0"/>
    <n v="0"/>
    <m/>
  </r>
  <r>
    <n v="1436"/>
    <m/>
    <x v="10"/>
    <x v="4"/>
    <m/>
    <m/>
    <x v="7"/>
    <x v="5"/>
    <x v="6"/>
    <x v="4"/>
    <m/>
    <m/>
    <x v="1"/>
    <m/>
    <m/>
    <n v="0"/>
    <m/>
    <n v="0"/>
    <n v="0"/>
    <n v="0"/>
    <n v="0"/>
    <m/>
    <n v="0"/>
    <m/>
    <n v="0"/>
    <n v="0"/>
    <e v="#DIV/0!"/>
    <n v="0"/>
    <m/>
    <n v="0"/>
    <n v="0"/>
    <m/>
  </r>
  <r>
    <n v="1437"/>
    <m/>
    <x v="10"/>
    <x v="4"/>
    <m/>
    <m/>
    <x v="7"/>
    <x v="5"/>
    <x v="6"/>
    <x v="4"/>
    <m/>
    <m/>
    <x v="1"/>
    <m/>
    <m/>
    <n v="0"/>
    <m/>
    <n v="0"/>
    <n v="0"/>
    <n v="0"/>
    <n v="0"/>
    <m/>
    <n v="0"/>
    <m/>
    <n v="0"/>
    <n v="0"/>
    <e v="#DIV/0!"/>
    <n v="0"/>
    <m/>
    <n v="0"/>
    <n v="0"/>
    <m/>
  </r>
  <r>
    <n v="1438"/>
    <m/>
    <x v="10"/>
    <x v="4"/>
    <m/>
    <m/>
    <x v="7"/>
    <x v="5"/>
    <x v="6"/>
    <x v="4"/>
    <m/>
    <m/>
    <x v="1"/>
    <m/>
    <m/>
    <n v="0"/>
    <m/>
    <n v="0"/>
    <n v="0"/>
    <n v="0"/>
    <n v="0"/>
    <m/>
    <n v="0"/>
    <m/>
    <n v="0"/>
    <n v="0"/>
    <e v="#DIV/0!"/>
    <n v="0"/>
    <m/>
    <n v="0"/>
    <n v="0"/>
    <m/>
  </r>
  <r>
    <n v="1439"/>
    <m/>
    <x v="10"/>
    <x v="4"/>
    <m/>
    <m/>
    <x v="7"/>
    <x v="5"/>
    <x v="6"/>
    <x v="4"/>
    <m/>
    <m/>
    <x v="1"/>
    <m/>
    <m/>
    <n v="0"/>
    <m/>
    <n v="0"/>
    <n v="0"/>
    <n v="0"/>
    <n v="0"/>
    <m/>
    <n v="0"/>
    <m/>
    <n v="0"/>
    <n v="0"/>
    <e v="#DIV/0!"/>
    <n v="0"/>
    <m/>
    <n v="0"/>
    <n v="0"/>
    <m/>
  </r>
  <r>
    <n v="1440"/>
    <m/>
    <x v="10"/>
    <x v="4"/>
    <m/>
    <m/>
    <x v="7"/>
    <x v="5"/>
    <x v="6"/>
    <x v="4"/>
    <m/>
    <m/>
    <x v="1"/>
    <m/>
    <m/>
    <n v="0"/>
    <m/>
    <n v="0"/>
    <n v="0"/>
    <n v="0"/>
    <n v="0"/>
    <m/>
    <n v="0"/>
    <m/>
    <n v="0"/>
    <n v="0"/>
    <e v="#DIV/0!"/>
    <n v="0"/>
    <m/>
    <n v="0"/>
    <n v="0"/>
    <m/>
  </r>
  <r>
    <n v="1441"/>
    <m/>
    <x v="10"/>
    <x v="4"/>
    <m/>
    <m/>
    <x v="7"/>
    <x v="5"/>
    <x v="6"/>
    <x v="4"/>
    <m/>
    <m/>
    <x v="1"/>
    <m/>
    <m/>
    <n v="0"/>
    <m/>
    <n v="0"/>
    <n v="0"/>
    <n v="0"/>
    <n v="0"/>
    <m/>
    <n v="0"/>
    <m/>
    <n v="0"/>
    <n v="0"/>
    <e v="#DIV/0!"/>
    <n v="0"/>
    <m/>
    <n v="0"/>
    <n v="0"/>
    <m/>
  </r>
  <r>
    <n v="1442"/>
    <m/>
    <x v="10"/>
    <x v="4"/>
    <m/>
    <m/>
    <x v="7"/>
    <x v="5"/>
    <x v="6"/>
    <x v="4"/>
    <m/>
    <m/>
    <x v="1"/>
    <m/>
    <m/>
    <n v="0"/>
    <m/>
    <n v="0"/>
    <n v="0"/>
    <n v="0"/>
    <n v="0"/>
    <m/>
    <n v="0"/>
    <m/>
    <n v="0"/>
    <n v="0"/>
    <e v="#DIV/0!"/>
    <n v="0"/>
    <m/>
    <n v="0"/>
    <n v="0"/>
    <m/>
  </r>
  <r>
    <n v="1443"/>
    <m/>
    <x v="10"/>
    <x v="4"/>
    <m/>
    <m/>
    <x v="7"/>
    <x v="5"/>
    <x v="6"/>
    <x v="4"/>
    <m/>
    <m/>
    <x v="1"/>
    <m/>
    <m/>
    <n v="0"/>
    <m/>
    <n v="0"/>
    <n v="0"/>
    <n v="0"/>
    <n v="0"/>
    <m/>
    <n v="0"/>
    <m/>
    <n v="0"/>
    <n v="0"/>
    <e v="#DIV/0!"/>
    <n v="0"/>
    <m/>
    <n v="0"/>
    <n v="0"/>
    <m/>
  </r>
  <r>
    <n v="1444"/>
    <m/>
    <x v="10"/>
    <x v="4"/>
    <m/>
    <m/>
    <x v="7"/>
    <x v="5"/>
    <x v="6"/>
    <x v="4"/>
    <m/>
    <m/>
    <x v="1"/>
    <m/>
    <m/>
    <n v="0"/>
    <m/>
    <n v="0"/>
    <n v="0"/>
    <n v="0"/>
    <n v="0"/>
    <m/>
    <n v="0"/>
    <m/>
    <n v="0"/>
    <n v="0"/>
    <e v="#DIV/0!"/>
    <n v="0"/>
    <m/>
    <n v="0"/>
    <n v="0"/>
    <m/>
  </r>
  <r>
    <n v="1445"/>
    <m/>
    <x v="10"/>
    <x v="4"/>
    <m/>
    <m/>
    <x v="7"/>
    <x v="5"/>
    <x v="6"/>
    <x v="4"/>
    <m/>
    <m/>
    <x v="1"/>
    <m/>
    <m/>
    <n v="0"/>
    <m/>
    <n v="0"/>
    <n v="0"/>
    <n v="0"/>
    <n v="0"/>
    <m/>
    <n v="0"/>
    <m/>
    <n v="0"/>
    <n v="0"/>
    <e v="#DIV/0!"/>
    <n v="0"/>
    <m/>
    <n v="0"/>
    <n v="0"/>
    <m/>
  </r>
  <r>
    <n v="1446"/>
    <m/>
    <x v="10"/>
    <x v="4"/>
    <m/>
    <m/>
    <x v="7"/>
    <x v="5"/>
    <x v="6"/>
    <x v="4"/>
    <m/>
    <m/>
    <x v="1"/>
    <m/>
    <m/>
    <n v="0"/>
    <m/>
    <n v="0"/>
    <n v="0"/>
    <n v="0"/>
    <n v="0"/>
    <m/>
    <n v="0"/>
    <m/>
    <n v="0"/>
    <n v="0"/>
    <e v="#DIV/0!"/>
    <n v="0"/>
    <m/>
    <n v="0"/>
    <n v="0"/>
    <m/>
  </r>
  <r>
    <n v="1447"/>
    <m/>
    <x v="10"/>
    <x v="4"/>
    <m/>
    <m/>
    <x v="7"/>
    <x v="5"/>
    <x v="6"/>
    <x v="4"/>
    <m/>
    <m/>
    <x v="1"/>
    <m/>
    <m/>
    <n v="0"/>
    <m/>
    <n v="0"/>
    <n v="0"/>
    <n v="0"/>
    <n v="0"/>
    <m/>
    <n v="0"/>
    <m/>
    <n v="0"/>
    <n v="0"/>
    <e v="#DIV/0!"/>
    <n v="0"/>
    <m/>
    <n v="0"/>
    <n v="0"/>
    <m/>
  </r>
  <r>
    <n v="1448"/>
    <m/>
    <x v="10"/>
    <x v="4"/>
    <m/>
    <m/>
    <x v="7"/>
    <x v="5"/>
    <x v="6"/>
    <x v="4"/>
    <m/>
    <m/>
    <x v="1"/>
    <m/>
    <m/>
    <n v="0"/>
    <m/>
    <n v="0"/>
    <n v="0"/>
    <n v="0"/>
    <n v="0"/>
    <m/>
    <n v="0"/>
    <m/>
    <n v="0"/>
    <n v="0"/>
    <e v="#DIV/0!"/>
    <n v="0"/>
    <m/>
    <n v="0"/>
    <n v="0"/>
    <m/>
  </r>
  <r>
    <n v="1449"/>
    <m/>
    <x v="10"/>
    <x v="4"/>
    <m/>
    <m/>
    <x v="7"/>
    <x v="5"/>
    <x v="6"/>
    <x v="4"/>
    <m/>
    <m/>
    <x v="1"/>
    <m/>
    <m/>
    <n v="0"/>
    <m/>
    <n v="0"/>
    <n v="0"/>
    <n v="0"/>
    <n v="0"/>
    <m/>
    <n v="0"/>
    <m/>
    <n v="0"/>
    <n v="0"/>
    <e v="#DIV/0!"/>
    <n v="0"/>
    <m/>
    <n v="0"/>
    <n v="0"/>
    <m/>
  </r>
  <r>
    <n v="1450"/>
    <m/>
    <x v="10"/>
    <x v="4"/>
    <m/>
    <m/>
    <x v="7"/>
    <x v="5"/>
    <x v="6"/>
    <x v="4"/>
    <m/>
    <m/>
    <x v="1"/>
    <m/>
    <m/>
    <n v="0"/>
    <m/>
    <n v="0"/>
    <n v="0"/>
    <n v="0"/>
    <n v="0"/>
    <m/>
    <n v="0"/>
    <m/>
    <n v="0"/>
    <n v="0"/>
    <e v="#DIV/0!"/>
    <n v="0"/>
    <m/>
    <n v="0"/>
    <n v="0"/>
    <m/>
  </r>
  <r>
    <n v="1451"/>
    <m/>
    <x v="10"/>
    <x v="4"/>
    <m/>
    <m/>
    <x v="7"/>
    <x v="5"/>
    <x v="6"/>
    <x v="4"/>
    <m/>
    <m/>
    <x v="1"/>
    <m/>
    <m/>
    <n v="0"/>
    <m/>
    <n v="0"/>
    <n v="0"/>
    <n v="0"/>
    <n v="0"/>
    <m/>
    <n v="0"/>
    <m/>
    <n v="0"/>
    <n v="0"/>
    <e v="#DIV/0!"/>
    <n v="0"/>
    <m/>
    <n v="0"/>
    <n v="0"/>
    <m/>
  </r>
  <r>
    <n v="1452"/>
    <m/>
    <x v="10"/>
    <x v="4"/>
    <m/>
    <m/>
    <x v="7"/>
    <x v="5"/>
    <x v="6"/>
    <x v="4"/>
    <m/>
    <m/>
    <x v="1"/>
    <m/>
    <m/>
    <n v="0"/>
    <m/>
    <n v="0"/>
    <n v="0"/>
    <n v="0"/>
    <n v="0"/>
    <m/>
    <n v="0"/>
    <m/>
    <n v="0"/>
    <n v="0"/>
    <e v="#DIV/0!"/>
    <n v="0"/>
    <m/>
    <n v="0"/>
    <n v="0"/>
    <m/>
  </r>
  <r>
    <n v="1453"/>
    <m/>
    <x v="10"/>
    <x v="4"/>
    <m/>
    <m/>
    <x v="7"/>
    <x v="5"/>
    <x v="6"/>
    <x v="4"/>
    <m/>
    <m/>
    <x v="1"/>
    <m/>
    <m/>
    <n v="0"/>
    <m/>
    <n v="0"/>
    <n v="0"/>
    <n v="0"/>
    <n v="0"/>
    <m/>
    <n v="0"/>
    <m/>
    <n v="0"/>
    <n v="0"/>
    <e v="#DIV/0!"/>
    <n v="0"/>
    <m/>
    <n v="0"/>
    <n v="0"/>
    <m/>
  </r>
  <r>
    <n v="1454"/>
    <m/>
    <x v="10"/>
    <x v="4"/>
    <m/>
    <m/>
    <x v="7"/>
    <x v="5"/>
    <x v="6"/>
    <x v="4"/>
    <m/>
    <m/>
    <x v="1"/>
    <m/>
    <m/>
    <n v="0"/>
    <m/>
    <n v="0"/>
    <n v="0"/>
    <n v="0"/>
    <n v="0"/>
    <m/>
    <n v="0"/>
    <m/>
    <n v="0"/>
    <n v="0"/>
    <e v="#DIV/0!"/>
    <n v="0"/>
    <m/>
    <n v="0"/>
    <n v="0"/>
    <m/>
  </r>
  <r>
    <n v="1455"/>
    <m/>
    <x v="10"/>
    <x v="4"/>
    <m/>
    <m/>
    <x v="7"/>
    <x v="5"/>
    <x v="6"/>
    <x v="4"/>
    <m/>
    <m/>
    <x v="1"/>
    <m/>
    <m/>
    <n v="0"/>
    <m/>
    <n v="0"/>
    <n v="0"/>
    <n v="0"/>
    <n v="0"/>
    <m/>
    <n v="0"/>
    <m/>
    <n v="0"/>
    <n v="0"/>
    <e v="#DIV/0!"/>
    <n v="0"/>
    <m/>
    <n v="0"/>
    <n v="0"/>
    <m/>
  </r>
  <r>
    <n v="1456"/>
    <m/>
    <x v="10"/>
    <x v="4"/>
    <m/>
    <m/>
    <x v="7"/>
    <x v="5"/>
    <x v="6"/>
    <x v="4"/>
    <m/>
    <m/>
    <x v="1"/>
    <m/>
    <m/>
    <n v="0"/>
    <m/>
    <n v="0"/>
    <n v="0"/>
    <n v="0"/>
    <n v="0"/>
    <m/>
    <n v="0"/>
    <m/>
    <n v="0"/>
    <n v="0"/>
    <e v="#DIV/0!"/>
    <n v="0"/>
    <m/>
    <n v="0"/>
    <n v="0"/>
    <m/>
  </r>
  <r>
    <n v="1457"/>
    <m/>
    <x v="10"/>
    <x v="4"/>
    <m/>
    <m/>
    <x v="7"/>
    <x v="5"/>
    <x v="6"/>
    <x v="4"/>
    <m/>
    <m/>
    <x v="1"/>
    <m/>
    <m/>
    <n v="0"/>
    <m/>
    <n v="0"/>
    <n v="0"/>
    <n v="0"/>
    <n v="0"/>
    <m/>
    <n v="0"/>
    <m/>
    <n v="0"/>
    <n v="0"/>
    <e v="#DIV/0!"/>
    <n v="0"/>
    <m/>
    <n v="0"/>
    <n v="0"/>
    <m/>
  </r>
  <r>
    <n v="1458"/>
    <m/>
    <x v="10"/>
    <x v="4"/>
    <m/>
    <m/>
    <x v="7"/>
    <x v="5"/>
    <x v="6"/>
    <x v="4"/>
    <m/>
    <m/>
    <x v="1"/>
    <m/>
    <m/>
    <n v="0"/>
    <m/>
    <n v="0"/>
    <n v="0"/>
    <n v="0"/>
    <n v="0"/>
    <m/>
    <n v="0"/>
    <m/>
    <n v="0"/>
    <n v="0"/>
    <e v="#DIV/0!"/>
    <n v="0"/>
    <m/>
    <n v="0"/>
    <n v="0"/>
    <m/>
  </r>
  <r>
    <n v="1459"/>
    <m/>
    <x v="10"/>
    <x v="4"/>
    <m/>
    <m/>
    <x v="7"/>
    <x v="5"/>
    <x v="6"/>
    <x v="4"/>
    <m/>
    <m/>
    <x v="1"/>
    <m/>
    <m/>
    <n v="0"/>
    <m/>
    <n v="0"/>
    <n v="0"/>
    <n v="0"/>
    <n v="0"/>
    <m/>
    <n v="0"/>
    <m/>
    <n v="0"/>
    <n v="0"/>
    <e v="#DIV/0!"/>
    <n v="0"/>
    <m/>
    <n v="0"/>
    <n v="0"/>
    <m/>
  </r>
  <r>
    <n v="1460"/>
    <m/>
    <x v="10"/>
    <x v="4"/>
    <m/>
    <m/>
    <x v="7"/>
    <x v="5"/>
    <x v="6"/>
    <x v="4"/>
    <m/>
    <m/>
    <x v="1"/>
    <m/>
    <m/>
    <n v="0"/>
    <m/>
    <n v="0"/>
    <n v="0"/>
    <n v="0"/>
    <n v="0"/>
    <m/>
    <n v="0"/>
    <m/>
    <n v="0"/>
    <n v="0"/>
    <e v="#DIV/0!"/>
    <n v="0"/>
    <m/>
    <n v="0"/>
    <n v="0"/>
    <m/>
  </r>
  <r>
    <n v="1461"/>
    <m/>
    <x v="10"/>
    <x v="4"/>
    <m/>
    <m/>
    <x v="7"/>
    <x v="5"/>
    <x v="6"/>
    <x v="4"/>
    <m/>
    <m/>
    <x v="1"/>
    <m/>
    <m/>
    <n v="0"/>
    <m/>
    <n v="0"/>
    <n v="0"/>
    <n v="0"/>
    <n v="0"/>
    <m/>
    <n v="0"/>
    <m/>
    <n v="0"/>
    <n v="0"/>
    <e v="#DIV/0!"/>
    <n v="0"/>
    <m/>
    <n v="0"/>
    <n v="0"/>
    <m/>
  </r>
  <r>
    <n v="1462"/>
    <m/>
    <x v="10"/>
    <x v="4"/>
    <m/>
    <m/>
    <x v="7"/>
    <x v="5"/>
    <x v="6"/>
    <x v="4"/>
    <m/>
    <m/>
    <x v="1"/>
    <m/>
    <m/>
    <n v="0"/>
    <m/>
    <n v="0"/>
    <n v="0"/>
    <n v="0"/>
    <n v="0"/>
    <m/>
    <n v="0"/>
    <m/>
    <n v="0"/>
    <n v="0"/>
    <e v="#DIV/0!"/>
    <n v="0"/>
    <m/>
    <n v="0"/>
    <n v="0"/>
    <m/>
  </r>
  <r>
    <n v="1463"/>
    <m/>
    <x v="10"/>
    <x v="4"/>
    <m/>
    <m/>
    <x v="7"/>
    <x v="5"/>
    <x v="6"/>
    <x v="4"/>
    <m/>
    <m/>
    <x v="1"/>
    <m/>
    <m/>
    <n v="0"/>
    <m/>
    <n v="0"/>
    <n v="0"/>
    <n v="0"/>
    <n v="0"/>
    <m/>
    <n v="0"/>
    <m/>
    <n v="0"/>
    <n v="0"/>
    <e v="#DIV/0!"/>
    <n v="0"/>
    <m/>
    <n v="0"/>
    <n v="0"/>
    <m/>
  </r>
  <r>
    <n v="1464"/>
    <m/>
    <x v="10"/>
    <x v="4"/>
    <m/>
    <m/>
    <x v="7"/>
    <x v="5"/>
    <x v="6"/>
    <x v="4"/>
    <m/>
    <m/>
    <x v="1"/>
    <m/>
    <m/>
    <n v="0"/>
    <m/>
    <n v="0"/>
    <n v="0"/>
    <n v="0"/>
    <n v="0"/>
    <m/>
    <n v="0"/>
    <m/>
    <n v="0"/>
    <n v="0"/>
    <e v="#DIV/0!"/>
    <n v="0"/>
    <m/>
    <n v="0"/>
    <n v="0"/>
    <m/>
  </r>
  <r>
    <n v="1465"/>
    <m/>
    <x v="10"/>
    <x v="4"/>
    <m/>
    <m/>
    <x v="7"/>
    <x v="5"/>
    <x v="6"/>
    <x v="4"/>
    <m/>
    <m/>
    <x v="1"/>
    <m/>
    <m/>
    <n v="0"/>
    <m/>
    <n v="0"/>
    <n v="0"/>
    <n v="0"/>
    <n v="0"/>
    <m/>
    <n v="0"/>
    <m/>
    <n v="0"/>
    <n v="0"/>
    <e v="#DIV/0!"/>
    <n v="0"/>
    <m/>
    <n v="0"/>
    <n v="0"/>
    <m/>
  </r>
  <r>
    <n v="1466"/>
    <m/>
    <x v="10"/>
    <x v="4"/>
    <m/>
    <m/>
    <x v="7"/>
    <x v="5"/>
    <x v="6"/>
    <x v="4"/>
    <m/>
    <m/>
    <x v="1"/>
    <m/>
    <m/>
    <n v="0"/>
    <m/>
    <n v="0"/>
    <n v="0"/>
    <n v="0"/>
    <n v="0"/>
    <m/>
    <n v="0"/>
    <m/>
    <n v="0"/>
    <n v="0"/>
    <e v="#DIV/0!"/>
    <n v="0"/>
    <m/>
    <n v="0"/>
    <n v="0"/>
    <m/>
  </r>
  <r>
    <n v="1467"/>
    <m/>
    <x v="10"/>
    <x v="4"/>
    <m/>
    <m/>
    <x v="7"/>
    <x v="5"/>
    <x v="6"/>
    <x v="4"/>
    <m/>
    <m/>
    <x v="1"/>
    <m/>
    <m/>
    <n v="0"/>
    <m/>
    <n v="0"/>
    <n v="0"/>
    <n v="0"/>
    <n v="0"/>
    <m/>
    <n v="0"/>
    <m/>
    <n v="0"/>
    <n v="0"/>
    <e v="#DIV/0!"/>
    <n v="0"/>
    <m/>
    <n v="0"/>
    <n v="0"/>
    <m/>
  </r>
  <r>
    <n v="1468"/>
    <m/>
    <x v="10"/>
    <x v="4"/>
    <m/>
    <m/>
    <x v="7"/>
    <x v="5"/>
    <x v="6"/>
    <x v="4"/>
    <m/>
    <m/>
    <x v="1"/>
    <m/>
    <m/>
    <n v="0"/>
    <m/>
    <n v="0"/>
    <n v="0"/>
    <n v="0"/>
    <n v="0"/>
    <m/>
    <n v="0"/>
    <m/>
    <n v="0"/>
    <n v="0"/>
    <e v="#DIV/0!"/>
    <n v="0"/>
    <m/>
    <n v="0"/>
    <n v="0"/>
    <m/>
  </r>
  <r>
    <n v="1469"/>
    <m/>
    <x v="10"/>
    <x v="4"/>
    <m/>
    <m/>
    <x v="7"/>
    <x v="5"/>
    <x v="6"/>
    <x v="4"/>
    <m/>
    <m/>
    <x v="1"/>
    <m/>
    <m/>
    <n v="0"/>
    <m/>
    <n v="0"/>
    <n v="0"/>
    <n v="0"/>
    <n v="0"/>
    <m/>
    <n v="0"/>
    <m/>
    <n v="0"/>
    <n v="0"/>
    <e v="#DIV/0!"/>
    <n v="0"/>
    <m/>
    <n v="0"/>
    <n v="0"/>
    <m/>
  </r>
  <r>
    <n v="1470"/>
    <m/>
    <x v="10"/>
    <x v="4"/>
    <m/>
    <m/>
    <x v="7"/>
    <x v="5"/>
    <x v="6"/>
    <x v="4"/>
    <m/>
    <m/>
    <x v="1"/>
    <m/>
    <m/>
    <n v="0"/>
    <m/>
    <n v="0"/>
    <n v="0"/>
    <n v="0"/>
    <n v="0"/>
    <m/>
    <n v="0"/>
    <m/>
    <n v="0"/>
    <n v="0"/>
    <e v="#DIV/0!"/>
    <n v="0"/>
    <m/>
    <n v="0"/>
    <n v="0"/>
    <m/>
  </r>
  <r>
    <n v="1471"/>
    <m/>
    <x v="10"/>
    <x v="4"/>
    <m/>
    <m/>
    <x v="7"/>
    <x v="5"/>
    <x v="6"/>
    <x v="4"/>
    <m/>
    <m/>
    <x v="1"/>
    <m/>
    <m/>
    <n v="0"/>
    <m/>
    <n v="0"/>
    <n v="0"/>
    <n v="0"/>
    <n v="0"/>
    <m/>
    <n v="0"/>
    <m/>
    <n v="0"/>
    <n v="0"/>
    <e v="#DIV/0!"/>
    <n v="0"/>
    <m/>
    <n v="0"/>
    <n v="0"/>
    <m/>
  </r>
  <r>
    <n v="1472"/>
    <m/>
    <x v="10"/>
    <x v="4"/>
    <m/>
    <m/>
    <x v="7"/>
    <x v="5"/>
    <x v="6"/>
    <x v="4"/>
    <m/>
    <m/>
    <x v="1"/>
    <m/>
    <m/>
    <n v="0"/>
    <m/>
    <n v="0"/>
    <n v="0"/>
    <n v="0"/>
    <n v="0"/>
    <m/>
    <n v="0"/>
    <m/>
    <n v="0"/>
    <n v="0"/>
    <e v="#DIV/0!"/>
    <n v="0"/>
    <m/>
    <n v="0"/>
    <n v="0"/>
    <m/>
  </r>
  <r>
    <n v="1473"/>
    <m/>
    <x v="10"/>
    <x v="4"/>
    <m/>
    <m/>
    <x v="7"/>
    <x v="5"/>
    <x v="6"/>
    <x v="4"/>
    <m/>
    <m/>
    <x v="1"/>
    <m/>
    <m/>
    <n v="0"/>
    <m/>
    <n v="0"/>
    <n v="0"/>
    <n v="0"/>
    <n v="0"/>
    <m/>
    <n v="0"/>
    <m/>
    <n v="0"/>
    <n v="0"/>
    <e v="#DIV/0!"/>
    <n v="0"/>
    <m/>
    <n v="0"/>
    <n v="0"/>
    <m/>
  </r>
  <r>
    <n v="1474"/>
    <m/>
    <x v="10"/>
    <x v="4"/>
    <m/>
    <m/>
    <x v="7"/>
    <x v="5"/>
    <x v="6"/>
    <x v="4"/>
    <m/>
    <m/>
    <x v="1"/>
    <m/>
    <m/>
    <n v="0"/>
    <m/>
    <n v="0"/>
    <n v="0"/>
    <n v="0"/>
    <n v="0"/>
    <m/>
    <n v="0"/>
    <m/>
    <n v="0"/>
    <n v="0"/>
    <e v="#DIV/0!"/>
    <n v="0"/>
    <m/>
    <n v="0"/>
    <n v="0"/>
    <m/>
  </r>
  <r>
    <n v="1475"/>
    <m/>
    <x v="10"/>
    <x v="4"/>
    <m/>
    <m/>
    <x v="7"/>
    <x v="5"/>
    <x v="6"/>
    <x v="4"/>
    <m/>
    <m/>
    <x v="1"/>
    <m/>
    <m/>
    <n v="0"/>
    <m/>
    <n v="0"/>
    <n v="0"/>
    <n v="0"/>
    <n v="0"/>
    <m/>
    <n v="0"/>
    <m/>
    <n v="0"/>
    <n v="0"/>
    <e v="#DIV/0!"/>
    <n v="0"/>
    <m/>
    <n v="0"/>
    <n v="0"/>
    <m/>
  </r>
  <r>
    <n v="1476"/>
    <m/>
    <x v="10"/>
    <x v="4"/>
    <m/>
    <m/>
    <x v="7"/>
    <x v="5"/>
    <x v="6"/>
    <x v="4"/>
    <m/>
    <m/>
    <x v="1"/>
    <m/>
    <m/>
    <n v="0"/>
    <m/>
    <n v="0"/>
    <n v="0"/>
    <n v="0"/>
    <n v="0"/>
    <m/>
    <n v="0"/>
    <m/>
    <n v="0"/>
    <n v="0"/>
    <e v="#DIV/0!"/>
    <n v="0"/>
    <m/>
    <n v="0"/>
    <n v="0"/>
    <m/>
  </r>
  <r>
    <n v="1477"/>
    <m/>
    <x v="10"/>
    <x v="4"/>
    <m/>
    <m/>
    <x v="7"/>
    <x v="5"/>
    <x v="6"/>
    <x v="4"/>
    <m/>
    <m/>
    <x v="1"/>
    <m/>
    <m/>
    <n v="0"/>
    <m/>
    <n v="0"/>
    <n v="0"/>
    <n v="0"/>
    <n v="0"/>
    <m/>
    <n v="0"/>
    <m/>
    <n v="0"/>
    <n v="0"/>
    <e v="#DIV/0!"/>
    <n v="0"/>
    <m/>
    <n v="0"/>
    <n v="0"/>
    <m/>
  </r>
  <r>
    <n v="1478"/>
    <m/>
    <x v="10"/>
    <x v="4"/>
    <m/>
    <m/>
    <x v="7"/>
    <x v="5"/>
    <x v="6"/>
    <x v="4"/>
    <m/>
    <m/>
    <x v="1"/>
    <m/>
    <m/>
    <n v="0"/>
    <m/>
    <n v="0"/>
    <n v="0"/>
    <n v="0"/>
    <n v="0"/>
    <m/>
    <n v="0"/>
    <m/>
    <n v="0"/>
    <n v="0"/>
    <e v="#DIV/0!"/>
    <n v="0"/>
    <m/>
    <n v="0"/>
    <n v="0"/>
    <m/>
  </r>
  <r>
    <n v="1479"/>
    <m/>
    <x v="10"/>
    <x v="4"/>
    <m/>
    <m/>
    <x v="7"/>
    <x v="5"/>
    <x v="6"/>
    <x v="4"/>
    <m/>
    <m/>
    <x v="1"/>
    <m/>
    <m/>
    <n v="0"/>
    <m/>
    <n v="0"/>
    <n v="0"/>
    <n v="0"/>
    <n v="0"/>
    <m/>
    <n v="0"/>
    <m/>
    <n v="0"/>
    <n v="0"/>
    <e v="#DIV/0!"/>
    <n v="0"/>
    <m/>
    <n v="0"/>
    <n v="0"/>
    <m/>
  </r>
  <r>
    <n v="1480"/>
    <m/>
    <x v="10"/>
    <x v="4"/>
    <m/>
    <m/>
    <x v="7"/>
    <x v="5"/>
    <x v="6"/>
    <x v="4"/>
    <m/>
    <m/>
    <x v="1"/>
    <m/>
    <m/>
    <n v="0"/>
    <m/>
    <n v="0"/>
    <n v="0"/>
    <n v="0"/>
    <n v="0"/>
    <m/>
    <n v="0"/>
    <m/>
    <n v="0"/>
    <n v="0"/>
    <e v="#DIV/0!"/>
    <n v="0"/>
    <m/>
    <n v="0"/>
    <n v="0"/>
    <m/>
  </r>
  <r>
    <n v="1481"/>
    <m/>
    <x v="10"/>
    <x v="4"/>
    <m/>
    <m/>
    <x v="7"/>
    <x v="5"/>
    <x v="6"/>
    <x v="4"/>
    <m/>
    <m/>
    <x v="1"/>
    <m/>
    <m/>
    <n v="0"/>
    <m/>
    <n v="0"/>
    <n v="0"/>
    <n v="0"/>
    <n v="0"/>
    <m/>
    <n v="0"/>
    <m/>
    <n v="0"/>
    <n v="0"/>
    <e v="#DIV/0!"/>
    <n v="0"/>
    <m/>
    <n v="0"/>
    <n v="0"/>
    <m/>
  </r>
  <r>
    <n v="1482"/>
    <m/>
    <x v="10"/>
    <x v="4"/>
    <m/>
    <m/>
    <x v="7"/>
    <x v="5"/>
    <x v="6"/>
    <x v="4"/>
    <m/>
    <m/>
    <x v="1"/>
    <m/>
    <m/>
    <n v="0"/>
    <m/>
    <n v="0"/>
    <n v="0"/>
    <n v="0"/>
    <n v="0"/>
    <m/>
    <n v="0"/>
    <m/>
    <n v="0"/>
    <n v="0"/>
    <e v="#DIV/0!"/>
    <n v="0"/>
    <m/>
    <n v="0"/>
    <n v="0"/>
    <m/>
  </r>
  <r>
    <n v="1483"/>
    <m/>
    <x v="10"/>
    <x v="4"/>
    <m/>
    <m/>
    <x v="7"/>
    <x v="5"/>
    <x v="6"/>
    <x v="4"/>
    <m/>
    <m/>
    <x v="1"/>
    <m/>
    <m/>
    <n v="0"/>
    <m/>
    <n v="0"/>
    <n v="0"/>
    <n v="0"/>
    <n v="0"/>
    <m/>
    <n v="0"/>
    <m/>
    <n v="0"/>
    <n v="0"/>
    <e v="#DIV/0!"/>
    <n v="0"/>
    <m/>
    <n v="0"/>
    <n v="0"/>
    <m/>
  </r>
  <r>
    <n v="1484"/>
    <m/>
    <x v="10"/>
    <x v="4"/>
    <m/>
    <m/>
    <x v="7"/>
    <x v="5"/>
    <x v="6"/>
    <x v="4"/>
    <m/>
    <m/>
    <x v="1"/>
    <m/>
    <m/>
    <n v="0"/>
    <m/>
    <n v="0"/>
    <n v="0"/>
    <n v="0"/>
    <n v="0"/>
    <m/>
    <n v="0"/>
    <m/>
    <n v="0"/>
    <n v="0"/>
    <e v="#DIV/0!"/>
    <n v="0"/>
    <m/>
    <n v="0"/>
    <n v="0"/>
    <m/>
  </r>
  <r>
    <n v="1485"/>
    <m/>
    <x v="10"/>
    <x v="4"/>
    <m/>
    <m/>
    <x v="7"/>
    <x v="5"/>
    <x v="6"/>
    <x v="4"/>
    <m/>
    <m/>
    <x v="1"/>
    <m/>
    <m/>
    <n v="0"/>
    <m/>
    <n v="0"/>
    <n v="0"/>
    <n v="0"/>
    <n v="0"/>
    <m/>
    <n v="0"/>
    <m/>
    <n v="0"/>
    <n v="0"/>
    <e v="#DIV/0!"/>
    <n v="0"/>
    <m/>
    <n v="0"/>
    <n v="0"/>
    <m/>
  </r>
  <r>
    <n v="1486"/>
    <m/>
    <x v="10"/>
    <x v="4"/>
    <m/>
    <m/>
    <x v="7"/>
    <x v="5"/>
    <x v="6"/>
    <x v="4"/>
    <m/>
    <m/>
    <x v="1"/>
    <m/>
    <m/>
    <n v="0"/>
    <m/>
    <n v="0"/>
    <n v="0"/>
    <n v="0"/>
    <n v="0"/>
    <m/>
    <n v="0"/>
    <m/>
    <n v="0"/>
    <n v="0"/>
    <e v="#DIV/0!"/>
    <n v="0"/>
    <m/>
    <n v="0"/>
    <n v="0"/>
    <m/>
  </r>
  <r>
    <n v="1487"/>
    <m/>
    <x v="10"/>
    <x v="4"/>
    <m/>
    <m/>
    <x v="7"/>
    <x v="5"/>
    <x v="6"/>
    <x v="4"/>
    <m/>
    <m/>
    <x v="1"/>
    <m/>
    <m/>
    <n v="0"/>
    <m/>
    <n v="0"/>
    <n v="0"/>
    <n v="0"/>
    <n v="0"/>
    <m/>
    <n v="0"/>
    <m/>
    <n v="0"/>
    <n v="0"/>
    <e v="#DIV/0!"/>
    <n v="0"/>
    <m/>
    <n v="0"/>
    <n v="0"/>
    <m/>
  </r>
  <r>
    <n v="1488"/>
    <m/>
    <x v="10"/>
    <x v="4"/>
    <m/>
    <m/>
    <x v="7"/>
    <x v="5"/>
    <x v="6"/>
    <x v="4"/>
    <m/>
    <m/>
    <x v="1"/>
    <m/>
    <m/>
    <n v="0"/>
    <m/>
    <n v="0"/>
    <n v="0"/>
    <n v="0"/>
    <n v="0"/>
    <m/>
    <n v="0"/>
    <m/>
    <n v="0"/>
    <n v="0"/>
    <e v="#DIV/0!"/>
    <n v="0"/>
    <m/>
    <n v="0"/>
    <n v="0"/>
    <m/>
  </r>
  <r>
    <n v="1489"/>
    <m/>
    <x v="10"/>
    <x v="4"/>
    <m/>
    <m/>
    <x v="7"/>
    <x v="5"/>
    <x v="6"/>
    <x v="4"/>
    <m/>
    <m/>
    <x v="1"/>
    <m/>
    <m/>
    <n v="0"/>
    <m/>
    <n v="0"/>
    <n v="0"/>
    <n v="0"/>
    <n v="0"/>
    <m/>
    <n v="0"/>
    <m/>
    <n v="0"/>
    <n v="0"/>
    <e v="#DIV/0!"/>
    <n v="0"/>
    <m/>
    <n v="0"/>
    <n v="0"/>
    <m/>
  </r>
  <r>
    <n v="1490"/>
    <m/>
    <x v="10"/>
    <x v="4"/>
    <m/>
    <m/>
    <x v="7"/>
    <x v="5"/>
    <x v="6"/>
    <x v="4"/>
    <m/>
    <m/>
    <x v="1"/>
    <m/>
    <m/>
    <n v="0"/>
    <m/>
    <n v="0"/>
    <n v="0"/>
    <n v="0"/>
    <n v="0"/>
    <m/>
    <n v="0"/>
    <m/>
    <n v="0"/>
    <n v="0"/>
    <e v="#DIV/0!"/>
    <n v="0"/>
    <m/>
    <n v="0"/>
    <n v="0"/>
    <m/>
  </r>
  <r>
    <n v="1491"/>
    <m/>
    <x v="10"/>
    <x v="4"/>
    <m/>
    <m/>
    <x v="7"/>
    <x v="5"/>
    <x v="6"/>
    <x v="4"/>
    <m/>
    <m/>
    <x v="1"/>
    <m/>
    <m/>
    <n v="0"/>
    <m/>
    <n v="0"/>
    <n v="0"/>
    <n v="0"/>
    <n v="0"/>
    <m/>
    <n v="0"/>
    <m/>
    <n v="0"/>
    <n v="0"/>
    <e v="#DIV/0!"/>
    <n v="0"/>
    <m/>
    <n v="0"/>
    <n v="0"/>
    <m/>
  </r>
  <r>
    <n v="1492"/>
    <m/>
    <x v="10"/>
    <x v="4"/>
    <m/>
    <m/>
    <x v="7"/>
    <x v="5"/>
    <x v="6"/>
    <x v="4"/>
    <m/>
    <m/>
    <x v="1"/>
    <m/>
    <m/>
    <n v="0"/>
    <m/>
    <n v="0"/>
    <n v="0"/>
    <n v="0"/>
    <n v="0"/>
    <m/>
    <n v="0"/>
    <m/>
    <n v="0"/>
    <n v="0"/>
    <e v="#DIV/0!"/>
    <n v="0"/>
    <m/>
    <n v="0"/>
    <n v="0"/>
    <m/>
  </r>
  <r>
    <n v="1493"/>
    <m/>
    <x v="10"/>
    <x v="4"/>
    <m/>
    <m/>
    <x v="7"/>
    <x v="5"/>
    <x v="6"/>
    <x v="4"/>
    <m/>
    <m/>
    <x v="1"/>
    <m/>
    <m/>
    <n v="0"/>
    <m/>
    <n v="0"/>
    <n v="0"/>
    <n v="0"/>
    <n v="0"/>
    <m/>
    <n v="0"/>
    <m/>
    <n v="0"/>
    <n v="0"/>
    <e v="#DIV/0!"/>
    <n v="0"/>
    <m/>
    <n v="0"/>
    <n v="0"/>
    <m/>
  </r>
  <r>
    <n v="1494"/>
    <m/>
    <x v="10"/>
    <x v="4"/>
    <m/>
    <m/>
    <x v="7"/>
    <x v="5"/>
    <x v="6"/>
    <x v="4"/>
    <m/>
    <m/>
    <x v="1"/>
    <m/>
    <m/>
    <n v="0"/>
    <m/>
    <n v="0"/>
    <n v="0"/>
    <n v="0"/>
    <n v="0"/>
    <m/>
    <n v="0"/>
    <m/>
    <n v="0"/>
    <n v="0"/>
    <e v="#DIV/0!"/>
    <n v="0"/>
    <m/>
    <n v="0"/>
    <n v="0"/>
    <m/>
  </r>
  <r>
    <n v="1495"/>
    <m/>
    <x v="10"/>
    <x v="4"/>
    <m/>
    <m/>
    <x v="7"/>
    <x v="5"/>
    <x v="6"/>
    <x v="4"/>
    <m/>
    <m/>
    <x v="1"/>
    <m/>
    <m/>
    <n v="0"/>
    <m/>
    <n v="0"/>
    <n v="0"/>
    <n v="0"/>
    <n v="0"/>
    <m/>
    <n v="0"/>
    <m/>
    <n v="0"/>
    <n v="0"/>
    <e v="#DIV/0!"/>
    <n v="0"/>
    <m/>
    <n v="0"/>
    <n v="0"/>
    <m/>
  </r>
  <r>
    <n v="1496"/>
    <m/>
    <x v="10"/>
    <x v="4"/>
    <m/>
    <m/>
    <x v="7"/>
    <x v="5"/>
    <x v="6"/>
    <x v="4"/>
    <m/>
    <m/>
    <x v="1"/>
    <m/>
    <m/>
    <n v="0"/>
    <m/>
    <n v="0"/>
    <n v="0"/>
    <n v="0"/>
    <n v="0"/>
    <m/>
    <n v="0"/>
    <m/>
    <n v="0"/>
    <n v="0"/>
    <e v="#DIV/0!"/>
    <n v="0"/>
    <m/>
    <n v="0"/>
    <n v="0"/>
    <m/>
  </r>
  <r>
    <n v="1497"/>
    <m/>
    <x v="10"/>
    <x v="4"/>
    <m/>
    <m/>
    <x v="7"/>
    <x v="5"/>
    <x v="6"/>
    <x v="4"/>
    <m/>
    <m/>
    <x v="1"/>
    <m/>
    <m/>
    <n v="0"/>
    <m/>
    <n v="0"/>
    <n v="0"/>
    <n v="0"/>
    <n v="0"/>
    <m/>
    <n v="0"/>
    <m/>
    <n v="0"/>
    <n v="0"/>
    <e v="#DIV/0!"/>
    <n v="0"/>
    <m/>
    <n v="0"/>
    <n v="0"/>
    <m/>
  </r>
  <r>
    <n v="1498"/>
    <m/>
    <x v="10"/>
    <x v="4"/>
    <m/>
    <m/>
    <x v="7"/>
    <x v="5"/>
    <x v="6"/>
    <x v="4"/>
    <m/>
    <m/>
    <x v="1"/>
    <m/>
    <m/>
    <n v="0"/>
    <m/>
    <n v="0"/>
    <n v="0"/>
    <n v="0"/>
    <n v="0"/>
    <m/>
    <n v="0"/>
    <m/>
    <n v="0"/>
    <n v="0"/>
    <e v="#DIV/0!"/>
    <n v="0"/>
    <m/>
    <n v="0"/>
    <n v="0"/>
    <m/>
  </r>
  <r>
    <n v="1499"/>
    <m/>
    <x v="10"/>
    <x v="4"/>
    <m/>
    <m/>
    <x v="7"/>
    <x v="5"/>
    <x v="6"/>
    <x v="4"/>
    <m/>
    <m/>
    <x v="1"/>
    <m/>
    <m/>
    <n v="0"/>
    <m/>
    <n v="0"/>
    <n v="0"/>
    <n v="0"/>
    <n v="0"/>
    <m/>
    <n v="0"/>
    <m/>
    <n v="0"/>
    <n v="0"/>
    <e v="#DIV/0!"/>
    <n v="0"/>
    <m/>
    <n v="0"/>
    <n v="0"/>
    <m/>
  </r>
  <r>
    <n v="1500"/>
    <m/>
    <x v="10"/>
    <x v="4"/>
    <m/>
    <m/>
    <x v="7"/>
    <x v="5"/>
    <x v="6"/>
    <x v="4"/>
    <m/>
    <m/>
    <x v="1"/>
    <m/>
    <m/>
    <n v="0"/>
    <m/>
    <n v="0"/>
    <n v="0"/>
    <n v="0"/>
    <n v="0"/>
    <m/>
    <n v="0"/>
    <m/>
    <n v="0"/>
    <n v="0"/>
    <e v="#DIV/0!"/>
    <n v="0"/>
    <m/>
    <n v="0"/>
    <n v="0"/>
    <m/>
  </r>
  <r>
    <n v="1501"/>
    <m/>
    <x v="10"/>
    <x v="4"/>
    <m/>
    <m/>
    <x v="7"/>
    <x v="5"/>
    <x v="6"/>
    <x v="4"/>
    <m/>
    <m/>
    <x v="1"/>
    <m/>
    <m/>
    <n v="0"/>
    <m/>
    <n v="0"/>
    <n v="0"/>
    <n v="0"/>
    <n v="0"/>
    <m/>
    <n v="0"/>
    <m/>
    <n v="0"/>
    <n v="0"/>
    <e v="#DIV/0!"/>
    <n v="0"/>
    <m/>
    <n v="0"/>
    <n v="0"/>
    <m/>
  </r>
  <r>
    <n v="1502"/>
    <m/>
    <x v="10"/>
    <x v="4"/>
    <m/>
    <m/>
    <x v="7"/>
    <x v="5"/>
    <x v="6"/>
    <x v="4"/>
    <m/>
    <m/>
    <x v="1"/>
    <m/>
    <m/>
    <n v="0"/>
    <m/>
    <n v="0"/>
    <n v="0"/>
    <n v="0"/>
    <n v="0"/>
    <m/>
    <n v="0"/>
    <m/>
    <n v="0"/>
    <n v="0"/>
    <e v="#DIV/0!"/>
    <n v="0"/>
    <m/>
    <n v="0"/>
    <n v="0"/>
    <m/>
  </r>
  <r>
    <n v="1503"/>
    <m/>
    <x v="10"/>
    <x v="4"/>
    <m/>
    <m/>
    <x v="7"/>
    <x v="5"/>
    <x v="6"/>
    <x v="4"/>
    <m/>
    <m/>
    <x v="1"/>
    <m/>
    <m/>
    <n v="0"/>
    <m/>
    <n v="0"/>
    <n v="0"/>
    <n v="0"/>
    <n v="0"/>
    <m/>
    <n v="0"/>
    <m/>
    <n v="0"/>
    <n v="0"/>
    <e v="#DIV/0!"/>
    <n v="0"/>
    <m/>
    <n v="0"/>
    <n v="0"/>
    <m/>
  </r>
  <r>
    <n v="1504"/>
    <m/>
    <x v="10"/>
    <x v="4"/>
    <m/>
    <m/>
    <x v="7"/>
    <x v="5"/>
    <x v="6"/>
    <x v="4"/>
    <m/>
    <m/>
    <x v="1"/>
    <m/>
    <m/>
    <n v="0"/>
    <m/>
    <n v="0"/>
    <n v="0"/>
    <n v="0"/>
    <n v="0"/>
    <m/>
    <n v="0"/>
    <m/>
    <n v="0"/>
    <n v="0"/>
    <e v="#DIV/0!"/>
    <n v="0"/>
    <m/>
    <n v="0"/>
    <n v="0"/>
    <m/>
  </r>
  <r>
    <n v="1505"/>
    <m/>
    <x v="10"/>
    <x v="4"/>
    <m/>
    <m/>
    <x v="7"/>
    <x v="5"/>
    <x v="6"/>
    <x v="4"/>
    <m/>
    <m/>
    <x v="1"/>
    <m/>
    <m/>
    <n v="0"/>
    <m/>
    <n v="0"/>
    <n v="0"/>
    <n v="0"/>
    <n v="0"/>
    <m/>
    <n v="0"/>
    <m/>
    <n v="0"/>
    <n v="0"/>
    <e v="#DIV/0!"/>
    <n v="0"/>
    <m/>
    <n v="0"/>
    <n v="0"/>
    <m/>
  </r>
  <r>
    <n v="1506"/>
    <m/>
    <x v="10"/>
    <x v="4"/>
    <m/>
    <m/>
    <x v="7"/>
    <x v="5"/>
    <x v="6"/>
    <x v="4"/>
    <m/>
    <m/>
    <x v="1"/>
    <m/>
    <m/>
    <n v="0"/>
    <m/>
    <n v="0"/>
    <n v="0"/>
    <n v="0"/>
    <n v="0"/>
    <m/>
    <n v="0"/>
    <m/>
    <n v="0"/>
    <n v="0"/>
    <e v="#DIV/0!"/>
    <n v="0"/>
    <m/>
    <n v="0"/>
    <n v="0"/>
    <m/>
  </r>
  <r>
    <n v="1507"/>
    <m/>
    <x v="10"/>
    <x v="4"/>
    <m/>
    <m/>
    <x v="7"/>
    <x v="5"/>
    <x v="6"/>
    <x v="4"/>
    <m/>
    <m/>
    <x v="1"/>
    <m/>
    <m/>
    <n v="0"/>
    <m/>
    <n v="0"/>
    <n v="0"/>
    <n v="0"/>
    <n v="0"/>
    <m/>
    <n v="0"/>
    <m/>
    <n v="0"/>
    <n v="0"/>
    <e v="#DIV/0!"/>
    <n v="0"/>
    <m/>
    <n v="0"/>
    <n v="0"/>
    <m/>
  </r>
  <r>
    <n v="1508"/>
    <m/>
    <x v="10"/>
    <x v="4"/>
    <m/>
    <m/>
    <x v="7"/>
    <x v="5"/>
    <x v="6"/>
    <x v="4"/>
    <m/>
    <m/>
    <x v="1"/>
    <m/>
    <m/>
    <n v="0"/>
    <m/>
    <n v="0"/>
    <n v="0"/>
    <n v="0"/>
    <n v="0"/>
    <m/>
    <n v="0"/>
    <m/>
    <n v="0"/>
    <n v="0"/>
    <e v="#DIV/0!"/>
    <n v="0"/>
    <m/>
    <n v="0"/>
    <n v="0"/>
    <m/>
  </r>
  <r>
    <n v="1509"/>
    <m/>
    <x v="10"/>
    <x v="4"/>
    <m/>
    <m/>
    <x v="7"/>
    <x v="5"/>
    <x v="6"/>
    <x v="4"/>
    <m/>
    <m/>
    <x v="1"/>
    <m/>
    <m/>
    <n v="0"/>
    <m/>
    <n v="0"/>
    <n v="0"/>
    <n v="0"/>
    <n v="0"/>
    <m/>
    <n v="0"/>
    <m/>
    <n v="0"/>
    <n v="0"/>
    <e v="#DIV/0!"/>
    <n v="0"/>
    <m/>
    <n v="0"/>
    <n v="0"/>
    <m/>
  </r>
  <r>
    <n v="1510"/>
    <m/>
    <x v="10"/>
    <x v="4"/>
    <m/>
    <m/>
    <x v="7"/>
    <x v="5"/>
    <x v="6"/>
    <x v="4"/>
    <m/>
    <m/>
    <x v="1"/>
    <m/>
    <m/>
    <n v="0"/>
    <m/>
    <n v="0"/>
    <n v="0"/>
    <n v="0"/>
    <n v="0"/>
    <m/>
    <n v="0"/>
    <m/>
    <n v="0"/>
    <n v="0"/>
    <e v="#DIV/0!"/>
    <n v="0"/>
    <m/>
    <n v="0"/>
    <n v="0"/>
    <m/>
  </r>
  <r>
    <n v="1511"/>
    <m/>
    <x v="10"/>
    <x v="4"/>
    <m/>
    <m/>
    <x v="7"/>
    <x v="5"/>
    <x v="6"/>
    <x v="4"/>
    <m/>
    <m/>
    <x v="1"/>
    <m/>
    <m/>
    <n v="0"/>
    <m/>
    <n v="0"/>
    <n v="0"/>
    <n v="0"/>
    <n v="0"/>
    <m/>
    <n v="0"/>
    <m/>
    <n v="0"/>
    <n v="0"/>
    <e v="#DIV/0!"/>
    <n v="0"/>
    <m/>
    <n v="0"/>
    <n v="0"/>
    <m/>
  </r>
  <r>
    <n v="1512"/>
    <m/>
    <x v="10"/>
    <x v="4"/>
    <m/>
    <m/>
    <x v="7"/>
    <x v="5"/>
    <x v="6"/>
    <x v="4"/>
    <m/>
    <m/>
    <x v="1"/>
    <m/>
    <m/>
    <n v="0"/>
    <m/>
    <n v="0"/>
    <n v="0"/>
    <n v="0"/>
    <n v="0"/>
    <m/>
    <n v="0"/>
    <m/>
    <n v="0"/>
    <n v="0"/>
    <e v="#DIV/0!"/>
    <n v="0"/>
    <m/>
    <n v="0"/>
    <n v="0"/>
    <m/>
  </r>
  <r>
    <n v="1513"/>
    <m/>
    <x v="10"/>
    <x v="4"/>
    <m/>
    <m/>
    <x v="7"/>
    <x v="5"/>
    <x v="6"/>
    <x v="4"/>
    <m/>
    <m/>
    <x v="1"/>
    <m/>
    <m/>
    <n v="0"/>
    <m/>
    <n v="0"/>
    <n v="0"/>
    <n v="0"/>
    <n v="0"/>
    <m/>
    <n v="0"/>
    <m/>
    <n v="0"/>
    <n v="0"/>
    <e v="#DIV/0!"/>
    <n v="0"/>
    <m/>
    <n v="0"/>
    <n v="0"/>
    <m/>
  </r>
  <r>
    <n v="1514"/>
    <m/>
    <x v="10"/>
    <x v="4"/>
    <m/>
    <m/>
    <x v="7"/>
    <x v="5"/>
    <x v="6"/>
    <x v="4"/>
    <m/>
    <m/>
    <x v="1"/>
    <m/>
    <m/>
    <n v="0"/>
    <m/>
    <n v="0"/>
    <n v="0"/>
    <n v="0"/>
    <n v="0"/>
    <m/>
    <n v="0"/>
    <m/>
    <n v="0"/>
    <n v="0"/>
    <e v="#DIV/0!"/>
    <n v="0"/>
    <m/>
    <n v="0"/>
    <n v="0"/>
    <m/>
  </r>
  <r>
    <n v="1515"/>
    <m/>
    <x v="10"/>
    <x v="4"/>
    <m/>
    <m/>
    <x v="7"/>
    <x v="5"/>
    <x v="6"/>
    <x v="4"/>
    <m/>
    <m/>
    <x v="1"/>
    <m/>
    <m/>
    <n v="0"/>
    <m/>
    <n v="0"/>
    <n v="0"/>
    <n v="0"/>
    <n v="0"/>
    <m/>
    <n v="0"/>
    <m/>
    <n v="0"/>
    <n v="0"/>
    <e v="#DIV/0!"/>
    <n v="0"/>
    <m/>
    <n v="0"/>
    <n v="0"/>
    <m/>
  </r>
  <r>
    <n v="1516"/>
    <m/>
    <x v="10"/>
    <x v="4"/>
    <m/>
    <m/>
    <x v="7"/>
    <x v="5"/>
    <x v="6"/>
    <x v="4"/>
    <m/>
    <m/>
    <x v="1"/>
    <m/>
    <m/>
    <n v="0"/>
    <m/>
    <n v="0"/>
    <n v="0"/>
    <n v="0"/>
    <n v="0"/>
    <m/>
    <n v="0"/>
    <m/>
    <n v="0"/>
    <n v="0"/>
    <e v="#DIV/0!"/>
    <n v="0"/>
    <m/>
    <n v="0"/>
    <n v="0"/>
    <m/>
  </r>
  <r>
    <n v="1517"/>
    <m/>
    <x v="10"/>
    <x v="4"/>
    <m/>
    <m/>
    <x v="7"/>
    <x v="5"/>
    <x v="6"/>
    <x v="4"/>
    <m/>
    <m/>
    <x v="1"/>
    <m/>
    <m/>
    <n v="0"/>
    <m/>
    <n v="0"/>
    <n v="0"/>
    <n v="0"/>
    <n v="0"/>
    <m/>
    <n v="0"/>
    <m/>
    <n v="0"/>
    <n v="0"/>
    <e v="#DIV/0!"/>
    <n v="0"/>
    <m/>
    <n v="0"/>
    <n v="0"/>
    <m/>
  </r>
  <r>
    <n v="1518"/>
    <m/>
    <x v="10"/>
    <x v="4"/>
    <m/>
    <m/>
    <x v="7"/>
    <x v="5"/>
    <x v="6"/>
    <x v="4"/>
    <m/>
    <m/>
    <x v="1"/>
    <m/>
    <m/>
    <n v="0"/>
    <m/>
    <n v="0"/>
    <n v="0"/>
    <n v="0"/>
    <n v="0"/>
    <m/>
    <n v="0"/>
    <m/>
    <n v="0"/>
    <n v="0"/>
    <e v="#DIV/0!"/>
    <n v="0"/>
    <m/>
    <n v="0"/>
    <n v="0"/>
    <m/>
  </r>
  <r>
    <n v="1519"/>
    <m/>
    <x v="10"/>
    <x v="4"/>
    <m/>
    <m/>
    <x v="7"/>
    <x v="5"/>
    <x v="6"/>
    <x v="4"/>
    <m/>
    <m/>
    <x v="1"/>
    <m/>
    <m/>
    <n v="0"/>
    <m/>
    <n v="0"/>
    <n v="0"/>
    <n v="0"/>
    <n v="0"/>
    <m/>
    <n v="0"/>
    <m/>
    <n v="0"/>
    <n v="0"/>
    <e v="#DIV/0!"/>
    <n v="0"/>
    <m/>
    <n v="0"/>
    <n v="0"/>
    <m/>
  </r>
  <r>
    <n v="1520"/>
    <m/>
    <x v="10"/>
    <x v="4"/>
    <m/>
    <m/>
    <x v="7"/>
    <x v="5"/>
    <x v="6"/>
    <x v="4"/>
    <m/>
    <m/>
    <x v="1"/>
    <m/>
    <m/>
    <n v="0"/>
    <m/>
    <n v="0"/>
    <n v="0"/>
    <n v="0"/>
    <n v="0"/>
    <m/>
    <n v="0"/>
    <m/>
    <n v="0"/>
    <n v="0"/>
    <e v="#DIV/0!"/>
    <n v="0"/>
    <m/>
    <n v="0"/>
    <n v="0"/>
    <m/>
  </r>
  <r>
    <n v="1521"/>
    <m/>
    <x v="10"/>
    <x v="4"/>
    <m/>
    <m/>
    <x v="7"/>
    <x v="5"/>
    <x v="6"/>
    <x v="4"/>
    <m/>
    <m/>
    <x v="1"/>
    <m/>
    <m/>
    <n v="0"/>
    <m/>
    <n v="0"/>
    <n v="0"/>
    <n v="0"/>
    <n v="0"/>
    <m/>
    <n v="0"/>
    <m/>
    <n v="0"/>
    <n v="0"/>
    <e v="#DIV/0!"/>
    <n v="0"/>
    <m/>
    <n v="0"/>
    <n v="0"/>
    <m/>
  </r>
  <r>
    <n v="1522"/>
    <m/>
    <x v="10"/>
    <x v="4"/>
    <m/>
    <m/>
    <x v="7"/>
    <x v="5"/>
    <x v="6"/>
    <x v="4"/>
    <m/>
    <m/>
    <x v="1"/>
    <m/>
    <m/>
    <n v="0"/>
    <m/>
    <n v="0"/>
    <n v="0"/>
    <n v="0"/>
    <n v="0"/>
    <m/>
    <n v="0"/>
    <m/>
    <n v="0"/>
    <n v="0"/>
    <e v="#DIV/0!"/>
    <n v="0"/>
    <m/>
    <n v="0"/>
    <n v="0"/>
    <m/>
  </r>
  <r>
    <n v="1523"/>
    <m/>
    <x v="10"/>
    <x v="4"/>
    <m/>
    <m/>
    <x v="7"/>
    <x v="5"/>
    <x v="6"/>
    <x v="4"/>
    <m/>
    <m/>
    <x v="1"/>
    <m/>
    <m/>
    <n v="0"/>
    <m/>
    <n v="0"/>
    <n v="0"/>
    <n v="0"/>
    <n v="0"/>
    <m/>
    <n v="0"/>
    <m/>
    <n v="0"/>
    <n v="0"/>
    <e v="#DIV/0!"/>
    <n v="0"/>
    <m/>
    <n v="0"/>
    <n v="0"/>
    <m/>
  </r>
  <r>
    <n v="1524"/>
    <m/>
    <x v="10"/>
    <x v="4"/>
    <m/>
    <m/>
    <x v="7"/>
    <x v="5"/>
    <x v="6"/>
    <x v="4"/>
    <m/>
    <m/>
    <x v="1"/>
    <m/>
    <m/>
    <n v="0"/>
    <m/>
    <n v="0"/>
    <n v="0"/>
    <n v="0"/>
    <n v="0"/>
    <m/>
    <n v="0"/>
    <m/>
    <n v="0"/>
    <n v="0"/>
    <e v="#DIV/0!"/>
    <n v="0"/>
    <m/>
    <n v="0"/>
    <n v="0"/>
    <m/>
  </r>
  <r>
    <n v="1525"/>
    <m/>
    <x v="10"/>
    <x v="4"/>
    <m/>
    <m/>
    <x v="7"/>
    <x v="5"/>
    <x v="6"/>
    <x v="4"/>
    <m/>
    <m/>
    <x v="1"/>
    <m/>
    <m/>
    <n v="0"/>
    <m/>
    <n v="0"/>
    <n v="0"/>
    <n v="0"/>
    <n v="0"/>
    <m/>
    <n v="0"/>
    <m/>
    <n v="0"/>
    <n v="0"/>
    <e v="#DIV/0!"/>
    <n v="0"/>
    <m/>
    <n v="0"/>
    <n v="0"/>
    <m/>
  </r>
  <r>
    <n v="1526"/>
    <m/>
    <x v="10"/>
    <x v="4"/>
    <m/>
    <m/>
    <x v="7"/>
    <x v="5"/>
    <x v="6"/>
    <x v="4"/>
    <m/>
    <m/>
    <x v="1"/>
    <m/>
    <m/>
    <n v="0"/>
    <m/>
    <n v="0"/>
    <n v="0"/>
    <n v="0"/>
    <n v="0"/>
    <m/>
    <n v="0"/>
    <m/>
    <n v="0"/>
    <n v="0"/>
    <e v="#DIV/0!"/>
    <n v="0"/>
    <m/>
    <n v="0"/>
    <n v="0"/>
    <m/>
  </r>
  <r>
    <n v="1527"/>
    <m/>
    <x v="10"/>
    <x v="4"/>
    <m/>
    <m/>
    <x v="7"/>
    <x v="5"/>
    <x v="6"/>
    <x v="4"/>
    <m/>
    <m/>
    <x v="1"/>
    <m/>
    <m/>
    <n v="0"/>
    <m/>
    <n v="0"/>
    <n v="0"/>
    <n v="0"/>
    <n v="0"/>
    <m/>
    <n v="0"/>
    <m/>
    <n v="0"/>
    <n v="0"/>
    <e v="#DIV/0!"/>
    <n v="0"/>
    <m/>
    <n v="0"/>
    <n v="0"/>
    <m/>
  </r>
  <r>
    <n v="1528"/>
    <m/>
    <x v="10"/>
    <x v="4"/>
    <m/>
    <m/>
    <x v="7"/>
    <x v="5"/>
    <x v="6"/>
    <x v="4"/>
    <m/>
    <m/>
    <x v="1"/>
    <m/>
    <m/>
    <n v="0"/>
    <m/>
    <n v="0"/>
    <n v="0"/>
    <n v="0"/>
    <n v="0"/>
    <m/>
    <n v="0"/>
    <m/>
    <n v="0"/>
    <n v="0"/>
    <e v="#DIV/0!"/>
    <n v="0"/>
    <m/>
    <n v="0"/>
    <n v="0"/>
    <m/>
  </r>
  <r>
    <n v="1529"/>
    <m/>
    <x v="10"/>
    <x v="4"/>
    <m/>
    <m/>
    <x v="7"/>
    <x v="5"/>
    <x v="6"/>
    <x v="4"/>
    <m/>
    <m/>
    <x v="1"/>
    <m/>
    <m/>
    <n v="0"/>
    <m/>
    <n v="0"/>
    <n v="0"/>
    <n v="0"/>
    <n v="0"/>
    <m/>
    <n v="0"/>
    <m/>
    <n v="0"/>
    <n v="0"/>
    <e v="#DIV/0!"/>
    <n v="0"/>
    <m/>
    <n v="0"/>
    <n v="0"/>
    <m/>
  </r>
  <r>
    <n v="1530"/>
    <m/>
    <x v="10"/>
    <x v="4"/>
    <m/>
    <m/>
    <x v="7"/>
    <x v="5"/>
    <x v="6"/>
    <x v="4"/>
    <m/>
    <m/>
    <x v="1"/>
    <m/>
    <m/>
    <n v="0"/>
    <m/>
    <n v="0"/>
    <n v="0"/>
    <n v="0"/>
    <n v="0"/>
    <m/>
    <n v="0"/>
    <m/>
    <n v="0"/>
    <n v="0"/>
    <e v="#DIV/0!"/>
    <n v="0"/>
    <m/>
    <n v="0"/>
    <n v="0"/>
    <m/>
  </r>
  <r>
    <n v="1531"/>
    <m/>
    <x v="10"/>
    <x v="4"/>
    <m/>
    <m/>
    <x v="7"/>
    <x v="5"/>
    <x v="6"/>
    <x v="4"/>
    <m/>
    <m/>
    <x v="1"/>
    <m/>
    <m/>
    <n v="0"/>
    <m/>
    <n v="0"/>
    <n v="0"/>
    <n v="0"/>
    <n v="0"/>
    <m/>
    <n v="0"/>
    <m/>
    <n v="0"/>
    <n v="0"/>
    <e v="#DIV/0!"/>
    <n v="0"/>
    <m/>
    <n v="0"/>
    <n v="0"/>
    <m/>
  </r>
  <r>
    <n v="1532"/>
    <m/>
    <x v="10"/>
    <x v="4"/>
    <m/>
    <m/>
    <x v="7"/>
    <x v="5"/>
    <x v="6"/>
    <x v="4"/>
    <m/>
    <m/>
    <x v="1"/>
    <m/>
    <m/>
    <n v="0"/>
    <m/>
    <n v="0"/>
    <n v="0"/>
    <n v="0"/>
    <n v="0"/>
    <m/>
    <n v="0"/>
    <m/>
    <n v="0"/>
    <n v="0"/>
    <e v="#DIV/0!"/>
    <n v="0"/>
    <m/>
    <n v="0"/>
    <n v="0"/>
    <m/>
  </r>
  <r>
    <n v="1533"/>
    <m/>
    <x v="10"/>
    <x v="4"/>
    <m/>
    <m/>
    <x v="7"/>
    <x v="5"/>
    <x v="6"/>
    <x v="4"/>
    <m/>
    <m/>
    <x v="1"/>
    <m/>
    <m/>
    <n v="0"/>
    <m/>
    <n v="0"/>
    <n v="0"/>
    <n v="0"/>
    <n v="0"/>
    <m/>
    <n v="0"/>
    <m/>
    <n v="0"/>
    <n v="0"/>
    <e v="#DIV/0!"/>
    <n v="0"/>
    <m/>
    <n v="0"/>
    <n v="0"/>
    <m/>
  </r>
  <r>
    <n v="1534"/>
    <m/>
    <x v="10"/>
    <x v="4"/>
    <m/>
    <m/>
    <x v="7"/>
    <x v="5"/>
    <x v="6"/>
    <x v="4"/>
    <m/>
    <m/>
    <x v="1"/>
    <m/>
    <m/>
    <n v="0"/>
    <m/>
    <n v="0"/>
    <n v="0"/>
    <n v="0"/>
    <n v="0"/>
    <m/>
    <n v="0"/>
    <m/>
    <n v="0"/>
    <n v="0"/>
    <e v="#DIV/0!"/>
    <n v="0"/>
    <m/>
    <n v="0"/>
    <n v="0"/>
    <m/>
  </r>
  <r>
    <n v="1535"/>
    <m/>
    <x v="10"/>
    <x v="4"/>
    <m/>
    <m/>
    <x v="7"/>
    <x v="5"/>
    <x v="6"/>
    <x v="4"/>
    <m/>
    <m/>
    <x v="1"/>
    <m/>
    <m/>
    <n v="0"/>
    <m/>
    <n v="0"/>
    <n v="0"/>
    <n v="0"/>
    <n v="0"/>
    <m/>
    <n v="0"/>
    <m/>
    <n v="0"/>
    <n v="0"/>
    <e v="#DIV/0!"/>
    <n v="0"/>
    <m/>
    <n v="0"/>
    <n v="0"/>
    <m/>
  </r>
  <r>
    <n v="1536"/>
    <m/>
    <x v="10"/>
    <x v="4"/>
    <m/>
    <m/>
    <x v="7"/>
    <x v="5"/>
    <x v="6"/>
    <x v="4"/>
    <m/>
    <m/>
    <x v="1"/>
    <m/>
    <m/>
    <n v="0"/>
    <m/>
    <n v="0"/>
    <n v="0"/>
    <n v="0"/>
    <n v="0"/>
    <m/>
    <n v="0"/>
    <m/>
    <n v="0"/>
    <n v="0"/>
    <e v="#DIV/0!"/>
    <n v="0"/>
    <m/>
    <n v="0"/>
    <n v="0"/>
    <m/>
  </r>
  <r>
    <n v="1537"/>
    <m/>
    <x v="10"/>
    <x v="4"/>
    <m/>
    <m/>
    <x v="7"/>
    <x v="5"/>
    <x v="6"/>
    <x v="4"/>
    <m/>
    <m/>
    <x v="1"/>
    <m/>
    <m/>
    <n v="0"/>
    <m/>
    <n v="0"/>
    <n v="0"/>
    <n v="0"/>
    <n v="0"/>
    <m/>
    <n v="0"/>
    <m/>
    <n v="0"/>
    <n v="0"/>
    <e v="#DIV/0!"/>
    <n v="0"/>
    <m/>
    <n v="0"/>
    <n v="0"/>
    <m/>
  </r>
  <r>
    <n v="1538"/>
    <m/>
    <x v="10"/>
    <x v="4"/>
    <m/>
    <m/>
    <x v="7"/>
    <x v="5"/>
    <x v="6"/>
    <x v="4"/>
    <m/>
    <m/>
    <x v="1"/>
    <m/>
    <m/>
    <n v="0"/>
    <m/>
    <n v="0"/>
    <n v="0"/>
    <n v="0"/>
    <n v="0"/>
    <m/>
    <n v="0"/>
    <m/>
    <n v="0"/>
    <n v="0"/>
    <e v="#DIV/0!"/>
    <n v="0"/>
    <m/>
    <n v="0"/>
    <n v="0"/>
    <m/>
  </r>
  <r>
    <n v="1539"/>
    <m/>
    <x v="10"/>
    <x v="4"/>
    <m/>
    <m/>
    <x v="7"/>
    <x v="5"/>
    <x v="6"/>
    <x v="4"/>
    <m/>
    <m/>
    <x v="1"/>
    <m/>
    <m/>
    <n v="0"/>
    <m/>
    <n v="0"/>
    <n v="0"/>
    <n v="0"/>
    <n v="0"/>
    <m/>
    <n v="0"/>
    <m/>
    <n v="0"/>
    <n v="0"/>
    <e v="#DIV/0!"/>
    <n v="0"/>
    <m/>
    <n v="0"/>
    <n v="0"/>
    <m/>
  </r>
  <r>
    <n v="1540"/>
    <m/>
    <x v="10"/>
    <x v="4"/>
    <m/>
    <m/>
    <x v="7"/>
    <x v="5"/>
    <x v="6"/>
    <x v="4"/>
    <m/>
    <m/>
    <x v="1"/>
    <m/>
    <m/>
    <n v="0"/>
    <m/>
    <n v="0"/>
    <n v="0"/>
    <n v="0"/>
    <n v="0"/>
    <m/>
    <n v="0"/>
    <m/>
    <n v="0"/>
    <n v="0"/>
    <e v="#DIV/0!"/>
    <n v="0"/>
    <m/>
    <n v="0"/>
    <n v="0"/>
    <m/>
  </r>
  <r>
    <n v="1541"/>
    <m/>
    <x v="10"/>
    <x v="4"/>
    <m/>
    <m/>
    <x v="7"/>
    <x v="5"/>
    <x v="6"/>
    <x v="4"/>
    <m/>
    <m/>
    <x v="1"/>
    <m/>
    <m/>
    <n v="0"/>
    <m/>
    <n v="0"/>
    <n v="0"/>
    <n v="0"/>
    <n v="0"/>
    <m/>
    <n v="0"/>
    <m/>
    <n v="0"/>
    <n v="0"/>
    <e v="#DIV/0!"/>
    <n v="0"/>
    <m/>
    <n v="0"/>
    <n v="0"/>
    <m/>
  </r>
  <r>
    <n v="1542"/>
    <m/>
    <x v="10"/>
    <x v="4"/>
    <m/>
    <m/>
    <x v="7"/>
    <x v="5"/>
    <x v="6"/>
    <x v="4"/>
    <m/>
    <m/>
    <x v="1"/>
    <m/>
    <m/>
    <n v="0"/>
    <m/>
    <n v="0"/>
    <n v="0"/>
    <n v="0"/>
    <n v="0"/>
    <m/>
    <n v="0"/>
    <m/>
    <n v="0"/>
    <n v="0"/>
    <e v="#DIV/0!"/>
    <n v="0"/>
    <m/>
    <n v="0"/>
    <n v="0"/>
    <m/>
  </r>
  <r>
    <n v="1543"/>
    <m/>
    <x v="10"/>
    <x v="4"/>
    <m/>
    <m/>
    <x v="7"/>
    <x v="5"/>
    <x v="6"/>
    <x v="4"/>
    <m/>
    <m/>
    <x v="1"/>
    <m/>
    <m/>
    <n v="0"/>
    <m/>
    <n v="0"/>
    <n v="0"/>
    <n v="0"/>
    <n v="0"/>
    <m/>
    <n v="0"/>
    <m/>
    <n v="0"/>
    <n v="0"/>
    <e v="#DIV/0!"/>
    <n v="0"/>
    <m/>
    <n v="0"/>
    <n v="0"/>
    <m/>
  </r>
  <r>
    <n v="1544"/>
    <m/>
    <x v="10"/>
    <x v="4"/>
    <m/>
    <m/>
    <x v="7"/>
    <x v="5"/>
    <x v="6"/>
    <x v="4"/>
    <m/>
    <m/>
    <x v="1"/>
    <m/>
    <m/>
    <n v="0"/>
    <m/>
    <n v="0"/>
    <n v="0"/>
    <n v="0"/>
    <n v="0"/>
    <m/>
    <n v="0"/>
    <m/>
    <n v="0"/>
    <n v="0"/>
    <e v="#DIV/0!"/>
    <n v="0"/>
    <m/>
    <n v="0"/>
    <n v="0"/>
    <m/>
  </r>
  <r>
    <n v="1545"/>
    <m/>
    <x v="10"/>
    <x v="4"/>
    <m/>
    <m/>
    <x v="7"/>
    <x v="5"/>
    <x v="6"/>
    <x v="4"/>
    <m/>
    <m/>
    <x v="1"/>
    <m/>
    <m/>
    <n v="0"/>
    <m/>
    <n v="0"/>
    <n v="0"/>
    <n v="0"/>
    <n v="0"/>
    <m/>
    <n v="0"/>
    <m/>
    <n v="0"/>
    <n v="0"/>
    <e v="#DIV/0!"/>
    <n v="0"/>
    <m/>
    <n v="0"/>
    <n v="0"/>
    <m/>
  </r>
  <r>
    <n v="1546"/>
    <m/>
    <x v="10"/>
    <x v="4"/>
    <m/>
    <m/>
    <x v="7"/>
    <x v="5"/>
    <x v="6"/>
    <x v="4"/>
    <m/>
    <m/>
    <x v="1"/>
    <m/>
    <m/>
    <n v="0"/>
    <m/>
    <n v="0"/>
    <n v="0"/>
    <n v="0"/>
    <n v="0"/>
    <m/>
    <n v="0"/>
    <m/>
    <n v="0"/>
    <n v="0"/>
    <e v="#DIV/0!"/>
    <n v="0"/>
    <m/>
    <n v="0"/>
    <n v="0"/>
    <m/>
  </r>
  <r>
    <n v="1547"/>
    <m/>
    <x v="10"/>
    <x v="4"/>
    <m/>
    <m/>
    <x v="7"/>
    <x v="5"/>
    <x v="6"/>
    <x v="4"/>
    <m/>
    <m/>
    <x v="1"/>
    <m/>
    <m/>
    <n v="0"/>
    <m/>
    <n v="0"/>
    <n v="0"/>
    <n v="0"/>
    <n v="0"/>
    <m/>
    <n v="0"/>
    <m/>
    <n v="0"/>
    <n v="0"/>
    <e v="#DIV/0!"/>
    <n v="0"/>
    <m/>
    <n v="0"/>
    <n v="0"/>
    <m/>
  </r>
  <r>
    <n v="1548"/>
    <m/>
    <x v="10"/>
    <x v="4"/>
    <m/>
    <m/>
    <x v="7"/>
    <x v="5"/>
    <x v="6"/>
    <x v="4"/>
    <m/>
    <m/>
    <x v="1"/>
    <m/>
    <m/>
    <n v="0"/>
    <m/>
    <n v="0"/>
    <n v="0"/>
    <n v="0"/>
    <n v="0"/>
    <m/>
    <n v="0"/>
    <m/>
    <n v="0"/>
    <n v="0"/>
    <e v="#DIV/0!"/>
    <n v="0"/>
    <m/>
    <n v="0"/>
    <n v="0"/>
    <m/>
  </r>
  <r>
    <n v="1549"/>
    <m/>
    <x v="10"/>
    <x v="4"/>
    <m/>
    <m/>
    <x v="7"/>
    <x v="5"/>
    <x v="6"/>
    <x v="4"/>
    <m/>
    <m/>
    <x v="1"/>
    <m/>
    <m/>
    <n v="0"/>
    <m/>
    <n v="0"/>
    <n v="0"/>
    <n v="0"/>
    <n v="0"/>
    <m/>
    <n v="0"/>
    <m/>
    <n v="0"/>
    <n v="0"/>
    <e v="#DIV/0!"/>
    <n v="0"/>
    <m/>
    <n v="0"/>
    <n v="0"/>
    <m/>
  </r>
  <r>
    <n v="1550"/>
    <m/>
    <x v="10"/>
    <x v="4"/>
    <m/>
    <m/>
    <x v="7"/>
    <x v="5"/>
    <x v="6"/>
    <x v="4"/>
    <m/>
    <m/>
    <x v="1"/>
    <m/>
    <m/>
    <n v="0"/>
    <m/>
    <n v="0"/>
    <n v="0"/>
    <n v="0"/>
    <n v="0"/>
    <m/>
    <n v="0"/>
    <m/>
    <n v="0"/>
    <n v="0"/>
    <e v="#DIV/0!"/>
    <n v="0"/>
    <m/>
    <n v="0"/>
    <n v="0"/>
    <m/>
  </r>
  <r>
    <n v="1551"/>
    <m/>
    <x v="10"/>
    <x v="4"/>
    <m/>
    <m/>
    <x v="7"/>
    <x v="5"/>
    <x v="6"/>
    <x v="4"/>
    <m/>
    <m/>
    <x v="1"/>
    <m/>
    <m/>
    <n v="0"/>
    <m/>
    <n v="0"/>
    <n v="0"/>
    <n v="0"/>
    <n v="0"/>
    <m/>
    <n v="0"/>
    <m/>
    <n v="0"/>
    <n v="0"/>
    <e v="#DIV/0!"/>
    <n v="0"/>
    <m/>
    <n v="0"/>
    <n v="0"/>
    <m/>
  </r>
  <r>
    <n v="1552"/>
    <m/>
    <x v="10"/>
    <x v="4"/>
    <m/>
    <m/>
    <x v="7"/>
    <x v="5"/>
    <x v="6"/>
    <x v="4"/>
    <m/>
    <m/>
    <x v="1"/>
    <m/>
    <m/>
    <n v="0"/>
    <m/>
    <n v="0"/>
    <n v="0"/>
    <n v="0"/>
    <n v="0"/>
    <m/>
    <n v="0"/>
    <m/>
    <n v="0"/>
    <n v="0"/>
    <e v="#DIV/0!"/>
    <n v="0"/>
    <m/>
    <n v="0"/>
    <n v="0"/>
    <m/>
  </r>
  <r>
    <n v="1553"/>
    <m/>
    <x v="10"/>
    <x v="4"/>
    <m/>
    <m/>
    <x v="7"/>
    <x v="5"/>
    <x v="6"/>
    <x v="4"/>
    <m/>
    <m/>
    <x v="1"/>
    <m/>
    <m/>
    <n v="0"/>
    <m/>
    <n v="0"/>
    <n v="0"/>
    <n v="0"/>
    <n v="0"/>
    <m/>
    <n v="0"/>
    <m/>
    <n v="0"/>
    <n v="0"/>
    <e v="#DIV/0!"/>
    <n v="0"/>
    <m/>
    <n v="0"/>
    <n v="0"/>
    <m/>
  </r>
  <r>
    <n v="1554"/>
    <m/>
    <x v="10"/>
    <x v="4"/>
    <m/>
    <m/>
    <x v="7"/>
    <x v="5"/>
    <x v="6"/>
    <x v="4"/>
    <m/>
    <m/>
    <x v="1"/>
    <m/>
    <m/>
    <n v="0"/>
    <m/>
    <n v="0"/>
    <n v="0"/>
    <n v="0"/>
    <n v="0"/>
    <m/>
    <n v="0"/>
    <m/>
    <n v="0"/>
    <n v="0"/>
    <e v="#DIV/0!"/>
    <n v="0"/>
    <m/>
    <n v="0"/>
    <n v="0"/>
    <m/>
  </r>
  <r>
    <n v="1555"/>
    <m/>
    <x v="10"/>
    <x v="4"/>
    <m/>
    <m/>
    <x v="7"/>
    <x v="5"/>
    <x v="6"/>
    <x v="4"/>
    <m/>
    <m/>
    <x v="1"/>
    <m/>
    <m/>
    <n v="0"/>
    <m/>
    <n v="0"/>
    <n v="0"/>
    <n v="0"/>
    <n v="0"/>
    <m/>
    <n v="0"/>
    <m/>
    <n v="0"/>
    <n v="0"/>
    <e v="#DIV/0!"/>
    <n v="0"/>
    <m/>
    <n v="0"/>
    <n v="0"/>
    <m/>
  </r>
  <r>
    <n v="1556"/>
    <m/>
    <x v="10"/>
    <x v="4"/>
    <m/>
    <m/>
    <x v="7"/>
    <x v="5"/>
    <x v="6"/>
    <x v="4"/>
    <m/>
    <m/>
    <x v="1"/>
    <m/>
    <m/>
    <n v="0"/>
    <m/>
    <n v="0"/>
    <n v="0"/>
    <n v="0"/>
    <n v="0"/>
    <m/>
    <n v="0"/>
    <m/>
    <n v="0"/>
    <n v="0"/>
    <e v="#DIV/0!"/>
    <n v="0"/>
    <m/>
    <n v="0"/>
    <n v="0"/>
    <m/>
  </r>
  <r>
    <n v="1557"/>
    <m/>
    <x v="10"/>
    <x v="4"/>
    <m/>
    <m/>
    <x v="7"/>
    <x v="5"/>
    <x v="6"/>
    <x v="4"/>
    <m/>
    <m/>
    <x v="1"/>
    <m/>
    <m/>
    <n v="0"/>
    <m/>
    <n v="0"/>
    <n v="0"/>
    <n v="0"/>
    <n v="0"/>
    <m/>
    <n v="0"/>
    <m/>
    <n v="0"/>
    <n v="0"/>
    <e v="#DIV/0!"/>
    <n v="0"/>
    <m/>
    <n v="0"/>
    <n v="0"/>
    <m/>
  </r>
  <r>
    <n v="1558"/>
    <m/>
    <x v="10"/>
    <x v="4"/>
    <m/>
    <m/>
    <x v="7"/>
    <x v="5"/>
    <x v="6"/>
    <x v="4"/>
    <m/>
    <m/>
    <x v="1"/>
    <m/>
    <m/>
    <n v="0"/>
    <m/>
    <n v="0"/>
    <n v="0"/>
    <n v="0"/>
    <n v="0"/>
    <m/>
    <n v="0"/>
    <m/>
    <n v="0"/>
    <n v="0"/>
    <e v="#DIV/0!"/>
    <n v="0"/>
    <m/>
    <n v="0"/>
    <n v="0"/>
    <m/>
  </r>
  <r>
    <n v="1559"/>
    <m/>
    <x v="10"/>
    <x v="4"/>
    <m/>
    <m/>
    <x v="7"/>
    <x v="5"/>
    <x v="6"/>
    <x v="4"/>
    <m/>
    <m/>
    <x v="1"/>
    <m/>
    <m/>
    <n v="0"/>
    <m/>
    <n v="0"/>
    <n v="0"/>
    <n v="0"/>
    <n v="0"/>
    <m/>
    <n v="0"/>
    <m/>
    <n v="0"/>
    <n v="0"/>
    <e v="#DIV/0!"/>
    <n v="0"/>
    <m/>
    <n v="0"/>
    <n v="0"/>
    <m/>
  </r>
  <r>
    <n v="1560"/>
    <m/>
    <x v="10"/>
    <x v="4"/>
    <m/>
    <m/>
    <x v="7"/>
    <x v="5"/>
    <x v="6"/>
    <x v="4"/>
    <m/>
    <m/>
    <x v="1"/>
    <m/>
    <m/>
    <n v="0"/>
    <m/>
    <n v="0"/>
    <n v="0"/>
    <n v="0"/>
    <n v="0"/>
    <m/>
    <n v="0"/>
    <m/>
    <n v="0"/>
    <n v="0"/>
    <e v="#DIV/0!"/>
    <n v="0"/>
    <m/>
    <n v="0"/>
    <n v="0"/>
    <m/>
  </r>
  <r>
    <n v="1561"/>
    <m/>
    <x v="10"/>
    <x v="4"/>
    <m/>
    <m/>
    <x v="7"/>
    <x v="5"/>
    <x v="6"/>
    <x v="4"/>
    <m/>
    <m/>
    <x v="1"/>
    <m/>
    <m/>
    <n v="0"/>
    <m/>
    <n v="0"/>
    <n v="0"/>
    <n v="0"/>
    <n v="0"/>
    <m/>
    <n v="0"/>
    <m/>
    <n v="0"/>
    <n v="0"/>
    <e v="#DIV/0!"/>
    <n v="0"/>
    <m/>
    <n v="0"/>
    <n v="0"/>
    <m/>
  </r>
  <r>
    <n v="1562"/>
    <m/>
    <x v="10"/>
    <x v="4"/>
    <m/>
    <m/>
    <x v="7"/>
    <x v="5"/>
    <x v="6"/>
    <x v="4"/>
    <m/>
    <m/>
    <x v="1"/>
    <m/>
    <m/>
    <n v="0"/>
    <m/>
    <n v="0"/>
    <n v="0"/>
    <n v="0"/>
    <n v="0"/>
    <m/>
    <n v="0"/>
    <m/>
    <n v="0"/>
    <n v="0"/>
    <e v="#DIV/0!"/>
    <n v="0"/>
    <m/>
    <n v="0"/>
    <n v="0"/>
    <m/>
  </r>
  <r>
    <n v="1563"/>
    <m/>
    <x v="10"/>
    <x v="4"/>
    <m/>
    <m/>
    <x v="7"/>
    <x v="5"/>
    <x v="6"/>
    <x v="4"/>
    <m/>
    <m/>
    <x v="1"/>
    <m/>
    <m/>
    <n v="0"/>
    <m/>
    <n v="0"/>
    <n v="0"/>
    <n v="0"/>
    <n v="0"/>
    <m/>
    <n v="0"/>
    <m/>
    <n v="0"/>
    <n v="0"/>
    <e v="#DIV/0!"/>
    <n v="0"/>
    <m/>
    <n v="0"/>
    <n v="0"/>
    <m/>
  </r>
  <r>
    <n v="1564"/>
    <m/>
    <x v="10"/>
    <x v="4"/>
    <m/>
    <m/>
    <x v="7"/>
    <x v="5"/>
    <x v="6"/>
    <x v="4"/>
    <m/>
    <m/>
    <x v="1"/>
    <m/>
    <m/>
    <n v="0"/>
    <m/>
    <n v="0"/>
    <n v="0"/>
    <n v="0"/>
    <n v="0"/>
    <m/>
    <n v="0"/>
    <m/>
    <n v="0"/>
    <n v="0"/>
    <e v="#DIV/0!"/>
    <n v="0"/>
    <m/>
    <n v="0"/>
    <n v="0"/>
    <m/>
  </r>
  <r>
    <n v="1565"/>
    <m/>
    <x v="10"/>
    <x v="4"/>
    <m/>
    <m/>
    <x v="7"/>
    <x v="5"/>
    <x v="6"/>
    <x v="4"/>
    <m/>
    <m/>
    <x v="1"/>
    <m/>
    <m/>
    <n v="0"/>
    <m/>
    <n v="0"/>
    <n v="0"/>
    <n v="0"/>
    <n v="0"/>
    <m/>
    <n v="0"/>
    <m/>
    <n v="0"/>
    <n v="0"/>
    <e v="#DIV/0!"/>
    <n v="0"/>
    <m/>
    <n v="0"/>
    <n v="0"/>
    <m/>
  </r>
  <r>
    <n v="1566"/>
    <m/>
    <x v="10"/>
    <x v="4"/>
    <m/>
    <m/>
    <x v="7"/>
    <x v="5"/>
    <x v="6"/>
    <x v="4"/>
    <m/>
    <m/>
    <x v="1"/>
    <m/>
    <m/>
    <n v="0"/>
    <m/>
    <n v="0"/>
    <n v="0"/>
    <n v="0"/>
    <n v="0"/>
    <m/>
    <n v="0"/>
    <m/>
    <n v="0"/>
    <n v="0"/>
    <e v="#DIV/0!"/>
    <n v="0"/>
    <m/>
    <n v="0"/>
    <n v="0"/>
    <m/>
  </r>
  <r>
    <n v="1567"/>
    <m/>
    <x v="10"/>
    <x v="4"/>
    <m/>
    <m/>
    <x v="7"/>
    <x v="5"/>
    <x v="6"/>
    <x v="4"/>
    <m/>
    <m/>
    <x v="1"/>
    <m/>
    <m/>
    <n v="0"/>
    <m/>
    <n v="0"/>
    <n v="0"/>
    <n v="0"/>
    <n v="0"/>
    <m/>
    <n v="0"/>
    <m/>
    <n v="0"/>
    <n v="0"/>
    <e v="#DIV/0!"/>
    <n v="0"/>
    <m/>
    <n v="0"/>
    <n v="0"/>
    <m/>
  </r>
  <r>
    <n v="1568"/>
    <m/>
    <x v="10"/>
    <x v="4"/>
    <m/>
    <m/>
    <x v="7"/>
    <x v="5"/>
    <x v="6"/>
    <x v="4"/>
    <m/>
    <m/>
    <x v="1"/>
    <m/>
    <m/>
    <n v="0"/>
    <m/>
    <n v="0"/>
    <n v="0"/>
    <n v="0"/>
    <n v="0"/>
    <m/>
    <n v="0"/>
    <m/>
    <n v="0"/>
    <n v="0"/>
    <e v="#DIV/0!"/>
    <n v="0"/>
    <m/>
    <n v="0"/>
    <n v="0"/>
    <m/>
  </r>
  <r>
    <n v="1569"/>
    <m/>
    <x v="10"/>
    <x v="4"/>
    <m/>
    <m/>
    <x v="7"/>
    <x v="5"/>
    <x v="6"/>
    <x v="4"/>
    <m/>
    <m/>
    <x v="1"/>
    <m/>
    <m/>
    <n v="0"/>
    <m/>
    <n v="0"/>
    <n v="0"/>
    <n v="0"/>
    <n v="0"/>
    <m/>
    <n v="0"/>
    <m/>
    <n v="0"/>
    <n v="0"/>
    <e v="#DIV/0!"/>
    <n v="0"/>
    <m/>
    <n v="0"/>
    <n v="0"/>
    <m/>
  </r>
  <r>
    <n v="1570"/>
    <m/>
    <x v="10"/>
    <x v="4"/>
    <m/>
    <m/>
    <x v="7"/>
    <x v="5"/>
    <x v="6"/>
    <x v="4"/>
    <m/>
    <m/>
    <x v="1"/>
    <m/>
    <m/>
    <n v="0"/>
    <m/>
    <n v="0"/>
    <n v="0"/>
    <n v="0"/>
    <n v="0"/>
    <m/>
    <n v="0"/>
    <m/>
    <n v="0"/>
    <n v="0"/>
    <e v="#DIV/0!"/>
    <n v="0"/>
    <m/>
    <n v="0"/>
    <n v="0"/>
    <m/>
  </r>
  <r>
    <n v="1571"/>
    <m/>
    <x v="10"/>
    <x v="4"/>
    <m/>
    <m/>
    <x v="7"/>
    <x v="5"/>
    <x v="6"/>
    <x v="4"/>
    <m/>
    <m/>
    <x v="1"/>
    <m/>
    <m/>
    <n v="0"/>
    <m/>
    <n v="0"/>
    <n v="0"/>
    <n v="0"/>
    <n v="0"/>
    <m/>
    <n v="0"/>
    <m/>
    <n v="0"/>
    <n v="0"/>
    <e v="#DIV/0!"/>
    <n v="0"/>
    <m/>
    <n v="0"/>
    <n v="0"/>
    <m/>
  </r>
  <r>
    <n v="1572"/>
    <m/>
    <x v="10"/>
    <x v="4"/>
    <m/>
    <m/>
    <x v="7"/>
    <x v="5"/>
    <x v="6"/>
    <x v="4"/>
    <m/>
    <m/>
    <x v="1"/>
    <m/>
    <m/>
    <n v="0"/>
    <m/>
    <n v="0"/>
    <n v="0"/>
    <n v="0"/>
    <n v="0"/>
    <m/>
    <n v="0"/>
    <m/>
    <n v="0"/>
    <n v="0"/>
    <e v="#DIV/0!"/>
    <n v="0"/>
    <m/>
    <n v="0"/>
    <n v="0"/>
    <m/>
  </r>
  <r>
    <n v="1573"/>
    <m/>
    <x v="10"/>
    <x v="4"/>
    <m/>
    <m/>
    <x v="7"/>
    <x v="5"/>
    <x v="6"/>
    <x v="4"/>
    <m/>
    <m/>
    <x v="1"/>
    <m/>
    <m/>
    <n v="0"/>
    <m/>
    <n v="0"/>
    <n v="0"/>
    <n v="0"/>
    <n v="0"/>
    <m/>
    <n v="0"/>
    <m/>
    <n v="0"/>
    <n v="0"/>
    <e v="#DIV/0!"/>
    <n v="0"/>
    <m/>
    <n v="0"/>
    <n v="0"/>
    <m/>
  </r>
  <r>
    <n v="1574"/>
    <m/>
    <x v="10"/>
    <x v="4"/>
    <m/>
    <m/>
    <x v="7"/>
    <x v="5"/>
    <x v="6"/>
    <x v="4"/>
    <m/>
    <m/>
    <x v="1"/>
    <m/>
    <m/>
    <n v="0"/>
    <m/>
    <n v="0"/>
    <n v="0"/>
    <n v="0"/>
    <n v="0"/>
    <m/>
    <n v="0"/>
    <m/>
    <n v="0"/>
    <n v="0"/>
    <e v="#DIV/0!"/>
    <n v="0"/>
    <m/>
    <n v="0"/>
    <n v="0"/>
    <m/>
  </r>
  <r>
    <n v="1575"/>
    <m/>
    <x v="10"/>
    <x v="4"/>
    <m/>
    <m/>
    <x v="7"/>
    <x v="5"/>
    <x v="6"/>
    <x v="4"/>
    <m/>
    <m/>
    <x v="1"/>
    <m/>
    <m/>
    <n v="0"/>
    <m/>
    <n v="0"/>
    <n v="0"/>
    <n v="0"/>
    <n v="0"/>
    <m/>
    <n v="0"/>
    <m/>
    <n v="0"/>
    <n v="0"/>
    <e v="#DIV/0!"/>
    <n v="0"/>
    <m/>
    <n v="0"/>
    <n v="0"/>
    <m/>
  </r>
  <r>
    <n v="1576"/>
    <m/>
    <x v="10"/>
    <x v="4"/>
    <m/>
    <m/>
    <x v="7"/>
    <x v="5"/>
    <x v="6"/>
    <x v="4"/>
    <m/>
    <m/>
    <x v="1"/>
    <m/>
    <m/>
    <n v="0"/>
    <m/>
    <n v="0"/>
    <n v="0"/>
    <n v="0"/>
    <n v="0"/>
    <m/>
    <n v="0"/>
    <m/>
    <n v="0"/>
    <n v="0"/>
    <e v="#DIV/0!"/>
    <n v="0"/>
    <m/>
    <n v="0"/>
    <n v="0"/>
    <m/>
  </r>
  <r>
    <n v="1577"/>
    <m/>
    <x v="10"/>
    <x v="4"/>
    <m/>
    <m/>
    <x v="7"/>
    <x v="5"/>
    <x v="6"/>
    <x v="4"/>
    <m/>
    <m/>
    <x v="1"/>
    <m/>
    <m/>
    <n v="0"/>
    <m/>
    <n v="0"/>
    <n v="0"/>
    <n v="0"/>
    <n v="0"/>
    <m/>
    <n v="0"/>
    <m/>
    <n v="0"/>
    <n v="0"/>
    <e v="#DIV/0!"/>
    <n v="0"/>
    <m/>
    <n v="0"/>
    <n v="0"/>
    <m/>
  </r>
  <r>
    <n v="1578"/>
    <m/>
    <x v="10"/>
    <x v="4"/>
    <m/>
    <m/>
    <x v="7"/>
    <x v="5"/>
    <x v="6"/>
    <x v="4"/>
    <m/>
    <m/>
    <x v="1"/>
    <m/>
    <m/>
    <n v="0"/>
    <m/>
    <n v="0"/>
    <n v="0"/>
    <n v="0"/>
    <n v="0"/>
    <m/>
    <n v="0"/>
    <m/>
    <n v="0"/>
    <n v="0"/>
    <e v="#DIV/0!"/>
    <n v="0"/>
    <m/>
    <n v="0"/>
    <n v="0"/>
    <m/>
  </r>
  <r>
    <n v="1579"/>
    <m/>
    <x v="10"/>
    <x v="4"/>
    <m/>
    <m/>
    <x v="7"/>
    <x v="5"/>
    <x v="6"/>
    <x v="4"/>
    <m/>
    <m/>
    <x v="1"/>
    <m/>
    <m/>
    <n v="0"/>
    <m/>
    <n v="0"/>
    <n v="0"/>
    <n v="0"/>
    <n v="0"/>
    <m/>
    <n v="0"/>
    <m/>
    <n v="0"/>
    <n v="0"/>
    <e v="#DIV/0!"/>
    <n v="0"/>
    <m/>
    <n v="0"/>
    <n v="0"/>
    <m/>
  </r>
  <r>
    <n v="1580"/>
    <m/>
    <x v="10"/>
    <x v="4"/>
    <m/>
    <m/>
    <x v="7"/>
    <x v="5"/>
    <x v="6"/>
    <x v="4"/>
    <m/>
    <m/>
    <x v="1"/>
    <m/>
    <m/>
    <n v="0"/>
    <m/>
    <n v="0"/>
    <n v="0"/>
    <n v="0"/>
    <n v="0"/>
    <m/>
    <n v="0"/>
    <m/>
    <n v="0"/>
    <n v="0"/>
    <e v="#DIV/0!"/>
    <n v="0"/>
    <m/>
    <n v="0"/>
    <n v="0"/>
    <m/>
  </r>
  <r>
    <n v="1581"/>
    <m/>
    <x v="10"/>
    <x v="4"/>
    <m/>
    <m/>
    <x v="7"/>
    <x v="5"/>
    <x v="6"/>
    <x v="4"/>
    <m/>
    <m/>
    <x v="1"/>
    <m/>
    <m/>
    <n v="0"/>
    <m/>
    <n v="0"/>
    <n v="0"/>
    <n v="0"/>
    <n v="0"/>
    <m/>
    <n v="0"/>
    <m/>
    <n v="0"/>
    <n v="0"/>
    <e v="#DIV/0!"/>
    <n v="0"/>
    <m/>
    <n v="0"/>
    <n v="0"/>
    <m/>
  </r>
  <r>
    <n v="1582"/>
    <m/>
    <x v="10"/>
    <x v="4"/>
    <m/>
    <m/>
    <x v="7"/>
    <x v="5"/>
    <x v="6"/>
    <x v="4"/>
    <m/>
    <m/>
    <x v="1"/>
    <m/>
    <m/>
    <n v="0"/>
    <m/>
    <n v="0"/>
    <n v="0"/>
    <n v="0"/>
    <n v="0"/>
    <m/>
    <n v="0"/>
    <m/>
    <n v="0"/>
    <n v="0"/>
    <e v="#DIV/0!"/>
    <n v="0"/>
    <m/>
    <n v="0"/>
    <n v="0"/>
    <m/>
  </r>
  <r>
    <n v="1583"/>
    <m/>
    <x v="10"/>
    <x v="4"/>
    <m/>
    <m/>
    <x v="7"/>
    <x v="5"/>
    <x v="6"/>
    <x v="4"/>
    <m/>
    <m/>
    <x v="1"/>
    <m/>
    <m/>
    <n v="0"/>
    <m/>
    <n v="0"/>
    <n v="0"/>
    <n v="0"/>
    <n v="0"/>
    <m/>
    <n v="0"/>
    <m/>
    <n v="0"/>
    <n v="0"/>
    <e v="#DIV/0!"/>
    <n v="0"/>
    <m/>
    <n v="0"/>
    <n v="0"/>
    <m/>
  </r>
  <r>
    <n v="1584"/>
    <m/>
    <x v="10"/>
    <x v="4"/>
    <m/>
    <m/>
    <x v="7"/>
    <x v="5"/>
    <x v="6"/>
    <x v="4"/>
    <m/>
    <m/>
    <x v="1"/>
    <m/>
    <m/>
    <n v="0"/>
    <m/>
    <n v="0"/>
    <n v="0"/>
    <n v="0"/>
    <n v="0"/>
    <m/>
    <n v="0"/>
    <m/>
    <n v="0"/>
    <n v="0"/>
    <e v="#DIV/0!"/>
    <n v="0"/>
    <m/>
    <n v="0"/>
    <n v="0"/>
    <m/>
  </r>
  <r>
    <n v="1585"/>
    <m/>
    <x v="10"/>
    <x v="4"/>
    <m/>
    <m/>
    <x v="7"/>
    <x v="5"/>
    <x v="6"/>
    <x v="4"/>
    <m/>
    <m/>
    <x v="1"/>
    <m/>
    <m/>
    <n v="0"/>
    <m/>
    <n v="0"/>
    <n v="0"/>
    <n v="0"/>
    <n v="0"/>
    <m/>
    <n v="0"/>
    <m/>
    <n v="0"/>
    <n v="0"/>
    <e v="#DIV/0!"/>
    <n v="0"/>
    <m/>
    <n v="0"/>
    <n v="0"/>
    <m/>
  </r>
  <r>
    <n v="1586"/>
    <m/>
    <x v="10"/>
    <x v="4"/>
    <m/>
    <m/>
    <x v="7"/>
    <x v="5"/>
    <x v="6"/>
    <x v="4"/>
    <m/>
    <m/>
    <x v="1"/>
    <m/>
    <m/>
    <n v="0"/>
    <m/>
    <n v="0"/>
    <n v="0"/>
    <n v="0"/>
    <n v="0"/>
    <m/>
    <n v="0"/>
    <m/>
    <n v="0"/>
    <n v="0"/>
    <e v="#DIV/0!"/>
    <n v="0"/>
    <m/>
    <n v="0"/>
    <n v="0"/>
    <m/>
  </r>
  <r>
    <n v="1587"/>
    <m/>
    <x v="10"/>
    <x v="4"/>
    <m/>
    <m/>
    <x v="7"/>
    <x v="5"/>
    <x v="6"/>
    <x v="4"/>
    <m/>
    <m/>
    <x v="1"/>
    <m/>
    <m/>
    <n v="0"/>
    <m/>
    <n v="0"/>
    <n v="0"/>
    <n v="0"/>
    <n v="0"/>
    <m/>
    <n v="0"/>
    <m/>
    <n v="0"/>
    <n v="0"/>
    <e v="#DIV/0!"/>
    <n v="0"/>
    <m/>
    <n v="0"/>
    <n v="0"/>
    <m/>
  </r>
  <r>
    <n v="1588"/>
    <m/>
    <x v="10"/>
    <x v="4"/>
    <m/>
    <m/>
    <x v="7"/>
    <x v="5"/>
    <x v="6"/>
    <x v="4"/>
    <m/>
    <m/>
    <x v="1"/>
    <m/>
    <m/>
    <n v="0"/>
    <m/>
    <n v="0"/>
    <n v="0"/>
    <n v="0"/>
    <n v="0"/>
    <m/>
    <n v="0"/>
    <m/>
    <n v="0"/>
    <n v="0"/>
    <e v="#DIV/0!"/>
    <n v="0"/>
    <m/>
    <n v="0"/>
    <n v="0"/>
    <m/>
  </r>
  <r>
    <n v="1589"/>
    <m/>
    <x v="10"/>
    <x v="4"/>
    <m/>
    <m/>
    <x v="7"/>
    <x v="5"/>
    <x v="6"/>
    <x v="4"/>
    <m/>
    <m/>
    <x v="1"/>
    <m/>
    <m/>
    <n v="0"/>
    <m/>
    <n v="0"/>
    <n v="0"/>
    <n v="0"/>
    <n v="0"/>
    <m/>
    <n v="0"/>
    <m/>
    <n v="0"/>
    <n v="0"/>
    <e v="#DIV/0!"/>
    <n v="0"/>
    <m/>
    <n v="0"/>
    <n v="0"/>
    <m/>
  </r>
  <r>
    <n v="1590"/>
    <m/>
    <x v="10"/>
    <x v="4"/>
    <m/>
    <m/>
    <x v="7"/>
    <x v="5"/>
    <x v="6"/>
    <x v="4"/>
    <m/>
    <m/>
    <x v="1"/>
    <m/>
    <m/>
    <n v="0"/>
    <m/>
    <n v="0"/>
    <n v="0"/>
    <n v="0"/>
    <n v="0"/>
    <m/>
    <n v="0"/>
    <m/>
    <n v="0"/>
    <n v="0"/>
    <e v="#DIV/0!"/>
    <n v="0"/>
    <m/>
    <n v="0"/>
    <n v="0"/>
    <m/>
  </r>
  <r>
    <n v="1591"/>
    <m/>
    <x v="10"/>
    <x v="4"/>
    <m/>
    <m/>
    <x v="7"/>
    <x v="5"/>
    <x v="6"/>
    <x v="4"/>
    <m/>
    <m/>
    <x v="1"/>
    <m/>
    <m/>
    <n v="0"/>
    <m/>
    <n v="0"/>
    <n v="0"/>
    <n v="0"/>
    <n v="0"/>
    <m/>
    <n v="0"/>
    <m/>
    <n v="0"/>
    <n v="0"/>
    <e v="#DIV/0!"/>
    <n v="0"/>
    <m/>
    <n v="0"/>
    <n v="0"/>
    <m/>
  </r>
  <r>
    <n v="1592"/>
    <m/>
    <x v="10"/>
    <x v="4"/>
    <m/>
    <m/>
    <x v="7"/>
    <x v="5"/>
    <x v="6"/>
    <x v="4"/>
    <m/>
    <m/>
    <x v="1"/>
    <m/>
    <m/>
    <n v="0"/>
    <m/>
    <n v="0"/>
    <n v="0"/>
    <n v="0"/>
    <n v="0"/>
    <m/>
    <n v="0"/>
    <m/>
    <n v="0"/>
    <n v="0"/>
    <e v="#DIV/0!"/>
    <n v="0"/>
    <m/>
    <n v="0"/>
    <n v="0"/>
    <m/>
  </r>
  <r>
    <n v="1593"/>
    <m/>
    <x v="10"/>
    <x v="4"/>
    <m/>
    <m/>
    <x v="7"/>
    <x v="5"/>
    <x v="6"/>
    <x v="4"/>
    <m/>
    <m/>
    <x v="1"/>
    <m/>
    <m/>
    <n v="0"/>
    <m/>
    <n v="0"/>
    <n v="0"/>
    <n v="0"/>
    <n v="0"/>
    <m/>
    <n v="0"/>
    <m/>
    <n v="0"/>
    <n v="0"/>
    <e v="#DIV/0!"/>
    <n v="0"/>
    <m/>
    <n v="0"/>
    <n v="0"/>
    <m/>
  </r>
  <r>
    <n v="1594"/>
    <m/>
    <x v="10"/>
    <x v="4"/>
    <m/>
    <m/>
    <x v="7"/>
    <x v="5"/>
    <x v="6"/>
    <x v="4"/>
    <m/>
    <m/>
    <x v="1"/>
    <m/>
    <m/>
    <n v="0"/>
    <m/>
    <n v="0"/>
    <n v="0"/>
    <n v="0"/>
    <n v="0"/>
    <m/>
    <n v="0"/>
    <m/>
    <n v="0"/>
    <n v="0"/>
    <e v="#DIV/0!"/>
    <n v="0"/>
    <m/>
    <n v="0"/>
    <n v="0"/>
    <m/>
  </r>
  <r>
    <n v="1595"/>
    <m/>
    <x v="10"/>
    <x v="4"/>
    <m/>
    <m/>
    <x v="7"/>
    <x v="5"/>
    <x v="6"/>
    <x v="4"/>
    <m/>
    <m/>
    <x v="1"/>
    <m/>
    <m/>
    <n v="0"/>
    <m/>
    <n v="0"/>
    <n v="0"/>
    <n v="0"/>
    <n v="0"/>
    <m/>
    <n v="0"/>
    <m/>
    <n v="0"/>
    <n v="0"/>
    <e v="#DIV/0!"/>
    <n v="0"/>
    <m/>
    <n v="0"/>
    <n v="0"/>
    <m/>
  </r>
  <r>
    <n v="1596"/>
    <m/>
    <x v="10"/>
    <x v="4"/>
    <m/>
    <m/>
    <x v="7"/>
    <x v="5"/>
    <x v="6"/>
    <x v="4"/>
    <m/>
    <m/>
    <x v="1"/>
    <m/>
    <m/>
    <n v="0"/>
    <m/>
    <n v="0"/>
    <n v="0"/>
    <n v="0"/>
    <n v="0"/>
    <m/>
    <n v="0"/>
    <m/>
    <n v="0"/>
    <n v="0"/>
    <e v="#DIV/0!"/>
    <n v="0"/>
    <m/>
    <n v="0"/>
    <n v="0"/>
    <m/>
  </r>
  <r>
    <n v="1597"/>
    <m/>
    <x v="10"/>
    <x v="4"/>
    <m/>
    <m/>
    <x v="7"/>
    <x v="5"/>
    <x v="6"/>
    <x v="4"/>
    <m/>
    <m/>
    <x v="1"/>
    <m/>
    <m/>
    <n v="0"/>
    <m/>
    <n v="0"/>
    <n v="0"/>
    <n v="0"/>
    <n v="0"/>
    <m/>
    <n v="0"/>
    <m/>
    <n v="0"/>
    <n v="0"/>
    <e v="#DIV/0!"/>
    <n v="0"/>
    <m/>
    <n v="0"/>
    <n v="0"/>
    <m/>
  </r>
  <r>
    <n v="1598"/>
    <m/>
    <x v="10"/>
    <x v="4"/>
    <m/>
    <m/>
    <x v="7"/>
    <x v="5"/>
    <x v="6"/>
    <x v="4"/>
    <m/>
    <m/>
    <x v="1"/>
    <m/>
    <m/>
    <n v="0"/>
    <m/>
    <n v="0"/>
    <n v="0"/>
    <n v="0"/>
    <n v="0"/>
    <m/>
    <n v="0"/>
    <m/>
    <n v="0"/>
    <n v="0"/>
    <e v="#DIV/0!"/>
    <n v="0"/>
    <m/>
    <n v="0"/>
    <n v="0"/>
    <m/>
  </r>
  <r>
    <n v="1599"/>
    <m/>
    <x v="10"/>
    <x v="4"/>
    <m/>
    <m/>
    <x v="7"/>
    <x v="5"/>
    <x v="6"/>
    <x v="4"/>
    <m/>
    <m/>
    <x v="1"/>
    <m/>
    <m/>
    <n v="0"/>
    <m/>
    <n v="0"/>
    <n v="0"/>
    <n v="0"/>
    <n v="0"/>
    <m/>
    <n v="0"/>
    <m/>
    <n v="0"/>
    <n v="0"/>
    <e v="#DIV/0!"/>
    <n v="0"/>
    <m/>
    <n v="0"/>
    <n v="0"/>
    <m/>
  </r>
  <r>
    <n v="1600"/>
    <m/>
    <x v="10"/>
    <x v="4"/>
    <m/>
    <m/>
    <x v="7"/>
    <x v="5"/>
    <x v="6"/>
    <x v="4"/>
    <m/>
    <m/>
    <x v="1"/>
    <m/>
    <m/>
    <n v="0"/>
    <m/>
    <n v="0"/>
    <n v="0"/>
    <n v="0"/>
    <n v="0"/>
    <m/>
    <n v="0"/>
    <m/>
    <n v="0"/>
    <n v="0"/>
    <e v="#DIV/0!"/>
    <n v="0"/>
    <m/>
    <n v="0"/>
    <n v="0"/>
    <m/>
  </r>
  <r>
    <n v="1601"/>
    <m/>
    <x v="10"/>
    <x v="4"/>
    <m/>
    <m/>
    <x v="7"/>
    <x v="5"/>
    <x v="6"/>
    <x v="4"/>
    <m/>
    <m/>
    <x v="1"/>
    <m/>
    <m/>
    <n v="0"/>
    <m/>
    <n v="0"/>
    <n v="0"/>
    <n v="0"/>
    <n v="0"/>
    <m/>
    <n v="0"/>
    <m/>
    <n v="0"/>
    <n v="0"/>
    <e v="#DIV/0!"/>
    <n v="0"/>
    <m/>
    <n v="0"/>
    <n v="0"/>
    <m/>
  </r>
  <r>
    <n v="1602"/>
    <m/>
    <x v="10"/>
    <x v="4"/>
    <m/>
    <m/>
    <x v="7"/>
    <x v="5"/>
    <x v="6"/>
    <x v="4"/>
    <m/>
    <m/>
    <x v="1"/>
    <m/>
    <m/>
    <n v="0"/>
    <m/>
    <n v="0"/>
    <n v="0"/>
    <n v="0"/>
    <n v="0"/>
    <m/>
    <n v="0"/>
    <m/>
    <n v="0"/>
    <n v="0"/>
    <e v="#DIV/0!"/>
    <n v="0"/>
    <m/>
    <n v="0"/>
    <n v="0"/>
    <m/>
  </r>
  <r>
    <n v="1603"/>
    <m/>
    <x v="10"/>
    <x v="4"/>
    <m/>
    <m/>
    <x v="7"/>
    <x v="5"/>
    <x v="6"/>
    <x v="4"/>
    <m/>
    <m/>
    <x v="1"/>
    <m/>
    <m/>
    <n v="0"/>
    <m/>
    <n v="0"/>
    <n v="0"/>
    <n v="0"/>
    <n v="0"/>
    <m/>
    <n v="0"/>
    <m/>
    <n v="0"/>
    <n v="0"/>
    <e v="#DIV/0!"/>
    <n v="0"/>
    <m/>
    <n v="0"/>
    <n v="0"/>
    <m/>
  </r>
  <r>
    <n v="1604"/>
    <m/>
    <x v="10"/>
    <x v="4"/>
    <m/>
    <m/>
    <x v="7"/>
    <x v="5"/>
    <x v="6"/>
    <x v="4"/>
    <m/>
    <m/>
    <x v="1"/>
    <m/>
    <m/>
    <n v="0"/>
    <m/>
    <n v="0"/>
    <n v="0"/>
    <n v="0"/>
    <n v="0"/>
    <m/>
    <n v="0"/>
    <m/>
    <n v="0"/>
    <n v="0"/>
    <e v="#DIV/0!"/>
    <n v="0"/>
    <m/>
    <n v="0"/>
    <n v="0"/>
    <m/>
  </r>
  <r>
    <n v="1605"/>
    <m/>
    <x v="10"/>
    <x v="4"/>
    <m/>
    <m/>
    <x v="7"/>
    <x v="5"/>
    <x v="6"/>
    <x v="4"/>
    <m/>
    <m/>
    <x v="1"/>
    <m/>
    <m/>
    <n v="0"/>
    <m/>
    <n v="0"/>
    <n v="0"/>
    <n v="0"/>
    <n v="0"/>
    <m/>
    <n v="0"/>
    <m/>
    <n v="0"/>
    <n v="0"/>
    <e v="#DIV/0!"/>
    <n v="0"/>
    <m/>
    <n v="0"/>
    <n v="0"/>
    <m/>
  </r>
  <r>
    <n v="1606"/>
    <m/>
    <x v="10"/>
    <x v="4"/>
    <m/>
    <m/>
    <x v="7"/>
    <x v="5"/>
    <x v="6"/>
    <x v="4"/>
    <m/>
    <m/>
    <x v="1"/>
    <m/>
    <m/>
    <n v="0"/>
    <m/>
    <n v="0"/>
    <n v="0"/>
    <n v="0"/>
    <n v="0"/>
    <m/>
    <n v="0"/>
    <m/>
    <n v="0"/>
    <n v="0"/>
    <e v="#DIV/0!"/>
    <n v="0"/>
    <m/>
    <n v="0"/>
    <n v="0"/>
    <m/>
  </r>
  <r>
    <n v="1607"/>
    <m/>
    <x v="10"/>
    <x v="4"/>
    <m/>
    <m/>
    <x v="7"/>
    <x v="5"/>
    <x v="6"/>
    <x v="4"/>
    <m/>
    <m/>
    <x v="1"/>
    <m/>
    <m/>
    <n v="0"/>
    <m/>
    <n v="0"/>
    <n v="0"/>
    <n v="0"/>
    <n v="0"/>
    <m/>
    <n v="0"/>
    <m/>
    <n v="0"/>
    <n v="0"/>
    <e v="#DIV/0!"/>
    <n v="0"/>
    <m/>
    <n v="0"/>
    <n v="0"/>
    <m/>
  </r>
  <r>
    <n v="1608"/>
    <m/>
    <x v="10"/>
    <x v="4"/>
    <m/>
    <m/>
    <x v="7"/>
    <x v="5"/>
    <x v="6"/>
    <x v="4"/>
    <m/>
    <m/>
    <x v="1"/>
    <m/>
    <m/>
    <n v="0"/>
    <m/>
    <n v="0"/>
    <n v="0"/>
    <n v="0"/>
    <n v="0"/>
    <m/>
    <n v="0"/>
    <m/>
    <n v="0"/>
    <n v="0"/>
    <e v="#DIV/0!"/>
    <n v="0"/>
    <m/>
    <n v="0"/>
    <n v="0"/>
    <m/>
  </r>
  <r>
    <n v="1609"/>
    <m/>
    <x v="10"/>
    <x v="4"/>
    <m/>
    <m/>
    <x v="7"/>
    <x v="5"/>
    <x v="6"/>
    <x v="4"/>
    <m/>
    <m/>
    <x v="1"/>
    <m/>
    <m/>
    <n v="0"/>
    <m/>
    <n v="0"/>
    <n v="0"/>
    <n v="0"/>
    <n v="0"/>
    <m/>
    <n v="0"/>
    <m/>
    <n v="0"/>
    <n v="0"/>
    <e v="#DIV/0!"/>
    <n v="0"/>
    <m/>
    <n v="0"/>
    <n v="0"/>
    <m/>
  </r>
  <r>
    <n v="1610"/>
    <m/>
    <x v="10"/>
    <x v="4"/>
    <m/>
    <m/>
    <x v="7"/>
    <x v="5"/>
    <x v="6"/>
    <x v="4"/>
    <m/>
    <m/>
    <x v="1"/>
    <m/>
    <m/>
    <n v="0"/>
    <m/>
    <n v="0"/>
    <n v="0"/>
    <n v="0"/>
    <n v="0"/>
    <m/>
    <n v="0"/>
    <m/>
    <n v="0"/>
    <n v="0"/>
    <e v="#DIV/0!"/>
    <n v="0"/>
    <m/>
    <n v="0"/>
    <n v="0"/>
    <m/>
  </r>
  <r>
    <n v="1611"/>
    <m/>
    <x v="10"/>
    <x v="4"/>
    <m/>
    <m/>
    <x v="7"/>
    <x v="5"/>
    <x v="6"/>
    <x v="4"/>
    <m/>
    <m/>
    <x v="1"/>
    <m/>
    <m/>
    <n v="0"/>
    <m/>
    <n v="0"/>
    <n v="0"/>
    <n v="0"/>
    <n v="0"/>
    <m/>
    <n v="0"/>
    <m/>
    <n v="0"/>
    <n v="0"/>
    <e v="#DIV/0!"/>
    <n v="0"/>
    <m/>
    <n v="0"/>
    <n v="0"/>
    <m/>
  </r>
  <r>
    <n v="1612"/>
    <m/>
    <x v="10"/>
    <x v="4"/>
    <m/>
    <m/>
    <x v="7"/>
    <x v="5"/>
    <x v="6"/>
    <x v="4"/>
    <m/>
    <m/>
    <x v="1"/>
    <m/>
    <m/>
    <n v="0"/>
    <m/>
    <n v="0"/>
    <n v="0"/>
    <n v="0"/>
    <n v="0"/>
    <m/>
    <n v="0"/>
    <m/>
    <n v="0"/>
    <n v="0"/>
    <e v="#DIV/0!"/>
    <n v="0"/>
    <m/>
    <n v="0"/>
    <n v="0"/>
    <m/>
  </r>
  <r>
    <n v="1613"/>
    <m/>
    <x v="10"/>
    <x v="4"/>
    <m/>
    <m/>
    <x v="7"/>
    <x v="5"/>
    <x v="6"/>
    <x v="4"/>
    <m/>
    <m/>
    <x v="1"/>
    <m/>
    <m/>
    <n v="0"/>
    <m/>
    <n v="0"/>
    <n v="0"/>
    <n v="0"/>
    <n v="0"/>
    <m/>
    <n v="0"/>
    <m/>
    <n v="0"/>
    <n v="0"/>
    <e v="#DIV/0!"/>
    <n v="0"/>
    <m/>
    <n v="0"/>
    <n v="0"/>
    <m/>
  </r>
  <r>
    <n v="1614"/>
    <m/>
    <x v="10"/>
    <x v="4"/>
    <m/>
    <m/>
    <x v="7"/>
    <x v="5"/>
    <x v="6"/>
    <x v="4"/>
    <m/>
    <m/>
    <x v="1"/>
    <m/>
    <m/>
    <n v="0"/>
    <m/>
    <n v="0"/>
    <n v="0"/>
    <n v="0"/>
    <n v="0"/>
    <m/>
    <n v="0"/>
    <m/>
    <n v="0"/>
    <n v="0"/>
    <e v="#DIV/0!"/>
    <n v="0"/>
    <m/>
    <n v="0"/>
    <n v="0"/>
    <m/>
  </r>
  <r>
    <n v="1615"/>
    <m/>
    <x v="10"/>
    <x v="4"/>
    <m/>
    <m/>
    <x v="7"/>
    <x v="5"/>
    <x v="6"/>
    <x v="4"/>
    <m/>
    <m/>
    <x v="1"/>
    <m/>
    <m/>
    <n v="0"/>
    <m/>
    <n v="0"/>
    <n v="0"/>
    <n v="0"/>
    <n v="0"/>
    <m/>
    <n v="0"/>
    <m/>
    <n v="0"/>
    <n v="0"/>
    <e v="#DIV/0!"/>
    <n v="0"/>
    <m/>
    <n v="0"/>
    <n v="0"/>
    <m/>
  </r>
  <r>
    <n v="1616"/>
    <m/>
    <x v="10"/>
    <x v="4"/>
    <m/>
    <m/>
    <x v="7"/>
    <x v="5"/>
    <x v="6"/>
    <x v="4"/>
    <m/>
    <m/>
    <x v="1"/>
    <m/>
    <m/>
    <n v="0"/>
    <m/>
    <n v="0"/>
    <n v="0"/>
    <n v="0"/>
    <n v="0"/>
    <m/>
    <n v="0"/>
    <m/>
    <n v="0"/>
    <n v="0"/>
    <e v="#DIV/0!"/>
    <n v="0"/>
    <m/>
    <n v="0"/>
    <n v="0"/>
    <m/>
  </r>
  <r>
    <n v="1617"/>
    <m/>
    <x v="10"/>
    <x v="4"/>
    <m/>
    <m/>
    <x v="7"/>
    <x v="5"/>
    <x v="6"/>
    <x v="4"/>
    <m/>
    <m/>
    <x v="1"/>
    <m/>
    <m/>
    <n v="0"/>
    <m/>
    <n v="0"/>
    <n v="0"/>
    <n v="0"/>
    <n v="0"/>
    <m/>
    <n v="0"/>
    <m/>
    <n v="0"/>
    <n v="0"/>
    <e v="#DIV/0!"/>
    <n v="0"/>
    <m/>
    <n v="0"/>
    <n v="0"/>
    <m/>
  </r>
  <r>
    <n v="1618"/>
    <m/>
    <x v="10"/>
    <x v="4"/>
    <m/>
    <m/>
    <x v="7"/>
    <x v="5"/>
    <x v="6"/>
    <x v="4"/>
    <m/>
    <m/>
    <x v="1"/>
    <m/>
    <m/>
    <n v="0"/>
    <m/>
    <n v="0"/>
    <n v="0"/>
    <n v="0"/>
    <n v="0"/>
    <m/>
    <n v="0"/>
    <m/>
    <n v="0"/>
    <n v="0"/>
    <e v="#DIV/0!"/>
    <n v="0"/>
    <m/>
    <n v="0"/>
    <n v="0"/>
    <m/>
  </r>
  <r>
    <n v="1619"/>
    <m/>
    <x v="10"/>
    <x v="4"/>
    <m/>
    <m/>
    <x v="7"/>
    <x v="5"/>
    <x v="6"/>
    <x v="4"/>
    <m/>
    <m/>
    <x v="1"/>
    <m/>
    <m/>
    <n v="0"/>
    <m/>
    <n v="0"/>
    <n v="0"/>
    <n v="0"/>
    <n v="0"/>
    <m/>
    <n v="0"/>
    <m/>
    <n v="0"/>
    <n v="0"/>
    <e v="#DIV/0!"/>
    <n v="0"/>
    <m/>
    <n v="0"/>
    <n v="0"/>
    <m/>
  </r>
  <r>
    <n v="1620"/>
    <m/>
    <x v="10"/>
    <x v="4"/>
    <m/>
    <m/>
    <x v="7"/>
    <x v="5"/>
    <x v="6"/>
    <x v="4"/>
    <m/>
    <m/>
    <x v="1"/>
    <m/>
    <m/>
    <n v="0"/>
    <m/>
    <n v="0"/>
    <n v="0"/>
    <n v="0"/>
    <n v="0"/>
    <m/>
    <n v="0"/>
    <m/>
    <n v="0"/>
    <n v="0"/>
    <e v="#DIV/0!"/>
    <n v="0"/>
    <m/>
    <n v="0"/>
    <n v="0"/>
    <m/>
  </r>
  <r>
    <n v="1621"/>
    <m/>
    <x v="10"/>
    <x v="4"/>
    <m/>
    <m/>
    <x v="7"/>
    <x v="5"/>
    <x v="6"/>
    <x v="4"/>
    <m/>
    <m/>
    <x v="1"/>
    <m/>
    <m/>
    <n v="0"/>
    <m/>
    <n v="0"/>
    <n v="0"/>
    <n v="0"/>
    <n v="0"/>
    <m/>
    <n v="0"/>
    <m/>
    <n v="0"/>
    <n v="0"/>
    <e v="#DIV/0!"/>
    <n v="0"/>
    <m/>
    <n v="0"/>
    <n v="0"/>
    <m/>
  </r>
  <r>
    <n v="1622"/>
    <m/>
    <x v="10"/>
    <x v="4"/>
    <m/>
    <m/>
    <x v="7"/>
    <x v="5"/>
    <x v="6"/>
    <x v="4"/>
    <m/>
    <m/>
    <x v="1"/>
    <m/>
    <m/>
    <n v="0"/>
    <m/>
    <n v="0"/>
    <n v="0"/>
    <n v="0"/>
    <n v="0"/>
    <m/>
    <n v="0"/>
    <m/>
    <n v="0"/>
    <n v="0"/>
    <e v="#DIV/0!"/>
    <n v="0"/>
    <m/>
    <n v="0"/>
    <n v="0"/>
    <m/>
  </r>
  <r>
    <n v="1623"/>
    <m/>
    <x v="10"/>
    <x v="4"/>
    <m/>
    <m/>
    <x v="7"/>
    <x v="5"/>
    <x v="6"/>
    <x v="4"/>
    <m/>
    <m/>
    <x v="1"/>
    <m/>
    <m/>
    <n v="0"/>
    <m/>
    <n v="0"/>
    <n v="0"/>
    <n v="0"/>
    <n v="0"/>
    <m/>
    <n v="0"/>
    <m/>
    <n v="0"/>
    <n v="0"/>
    <e v="#DIV/0!"/>
    <n v="0"/>
    <m/>
    <n v="0"/>
    <n v="0"/>
    <m/>
  </r>
  <r>
    <n v="1624"/>
    <m/>
    <x v="10"/>
    <x v="4"/>
    <m/>
    <m/>
    <x v="7"/>
    <x v="5"/>
    <x v="6"/>
    <x v="4"/>
    <m/>
    <m/>
    <x v="1"/>
    <m/>
    <m/>
    <n v="0"/>
    <m/>
    <n v="0"/>
    <n v="0"/>
    <n v="0"/>
    <n v="0"/>
    <m/>
    <n v="0"/>
    <m/>
    <n v="0"/>
    <n v="0"/>
    <e v="#DIV/0!"/>
    <n v="0"/>
    <m/>
    <n v="0"/>
    <n v="0"/>
    <m/>
  </r>
  <r>
    <n v="1625"/>
    <m/>
    <x v="10"/>
    <x v="4"/>
    <m/>
    <m/>
    <x v="7"/>
    <x v="5"/>
    <x v="6"/>
    <x v="4"/>
    <m/>
    <m/>
    <x v="1"/>
    <m/>
    <m/>
    <n v="0"/>
    <m/>
    <n v="0"/>
    <n v="0"/>
    <n v="0"/>
    <n v="0"/>
    <m/>
    <n v="0"/>
    <m/>
    <n v="0"/>
    <n v="0"/>
    <e v="#DIV/0!"/>
    <n v="0"/>
    <m/>
    <n v="0"/>
    <n v="0"/>
    <m/>
  </r>
  <r>
    <n v="1626"/>
    <m/>
    <x v="10"/>
    <x v="4"/>
    <m/>
    <m/>
    <x v="7"/>
    <x v="5"/>
    <x v="6"/>
    <x v="4"/>
    <m/>
    <m/>
    <x v="1"/>
    <m/>
    <m/>
    <n v="0"/>
    <m/>
    <n v="0"/>
    <n v="0"/>
    <n v="0"/>
    <n v="0"/>
    <m/>
    <n v="0"/>
    <m/>
    <n v="0"/>
    <n v="0"/>
    <e v="#DIV/0!"/>
    <n v="0"/>
    <m/>
    <n v="0"/>
    <n v="0"/>
    <m/>
  </r>
  <r>
    <n v="1627"/>
    <m/>
    <x v="10"/>
    <x v="4"/>
    <m/>
    <m/>
    <x v="7"/>
    <x v="5"/>
    <x v="6"/>
    <x v="4"/>
    <m/>
    <m/>
    <x v="1"/>
    <m/>
    <m/>
    <n v="0"/>
    <m/>
    <n v="0"/>
    <n v="0"/>
    <n v="0"/>
    <n v="0"/>
    <m/>
    <n v="0"/>
    <m/>
    <n v="0"/>
    <n v="0"/>
    <e v="#DIV/0!"/>
    <n v="0"/>
    <m/>
    <n v="0"/>
    <n v="0"/>
    <m/>
  </r>
  <r>
    <n v="1628"/>
    <m/>
    <x v="10"/>
    <x v="4"/>
    <m/>
    <m/>
    <x v="7"/>
    <x v="5"/>
    <x v="6"/>
    <x v="4"/>
    <m/>
    <m/>
    <x v="1"/>
    <m/>
    <m/>
    <n v="0"/>
    <m/>
    <n v="0"/>
    <n v="0"/>
    <n v="0"/>
    <n v="0"/>
    <m/>
    <n v="0"/>
    <m/>
    <n v="0"/>
    <n v="0"/>
    <e v="#DIV/0!"/>
    <n v="0"/>
    <m/>
    <n v="0"/>
    <n v="0"/>
    <m/>
  </r>
  <r>
    <n v="1629"/>
    <m/>
    <x v="10"/>
    <x v="4"/>
    <m/>
    <m/>
    <x v="7"/>
    <x v="5"/>
    <x v="6"/>
    <x v="4"/>
    <m/>
    <m/>
    <x v="1"/>
    <m/>
    <m/>
    <n v="0"/>
    <m/>
    <n v="0"/>
    <n v="0"/>
    <n v="0"/>
    <n v="0"/>
    <m/>
    <n v="0"/>
    <m/>
    <n v="0"/>
    <n v="0"/>
    <e v="#DIV/0!"/>
    <n v="0"/>
    <m/>
    <n v="0"/>
    <n v="0"/>
    <m/>
  </r>
  <r>
    <n v="1630"/>
    <m/>
    <x v="10"/>
    <x v="4"/>
    <m/>
    <m/>
    <x v="7"/>
    <x v="5"/>
    <x v="6"/>
    <x v="4"/>
    <m/>
    <m/>
    <x v="1"/>
    <m/>
    <m/>
    <n v="0"/>
    <m/>
    <n v="0"/>
    <n v="0"/>
    <n v="0"/>
    <n v="0"/>
    <m/>
    <n v="0"/>
    <m/>
    <n v="0"/>
    <n v="0"/>
    <e v="#DIV/0!"/>
    <n v="0"/>
    <m/>
    <n v="0"/>
    <n v="0"/>
    <m/>
  </r>
  <r>
    <n v="1631"/>
    <m/>
    <x v="10"/>
    <x v="4"/>
    <m/>
    <m/>
    <x v="7"/>
    <x v="5"/>
    <x v="6"/>
    <x v="4"/>
    <m/>
    <m/>
    <x v="1"/>
    <m/>
    <m/>
    <n v="0"/>
    <m/>
    <n v="0"/>
    <n v="0"/>
    <n v="0"/>
    <n v="0"/>
    <m/>
    <n v="0"/>
    <m/>
    <n v="0"/>
    <n v="0"/>
    <e v="#DIV/0!"/>
    <n v="0"/>
    <m/>
    <n v="0"/>
    <n v="0"/>
    <m/>
  </r>
  <r>
    <n v="1632"/>
    <m/>
    <x v="10"/>
    <x v="4"/>
    <m/>
    <m/>
    <x v="7"/>
    <x v="5"/>
    <x v="6"/>
    <x v="4"/>
    <m/>
    <m/>
    <x v="1"/>
    <m/>
    <m/>
    <n v="0"/>
    <m/>
    <n v="0"/>
    <n v="0"/>
    <n v="0"/>
    <n v="0"/>
    <m/>
    <n v="0"/>
    <m/>
    <n v="0"/>
    <n v="0"/>
    <e v="#DIV/0!"/>
    <n v="0"/>
    <m/>
    <n v="0"/>
    <n v="0"/>
    <m/>
  </r>
  <r>
    <n v="1633"/>
    <m/>
    <x v="10"/>
    <x v="4"/>
    <m/>
    <m/>
    <x v="7"/>
    <x v="5"/>
    <x v="6"/>
    <x v="4"/>
    <m/>
    <m/>
    <x v="1"/>
    <m/>
    <m/>
    <n v="0"/>
    <m/>
    <n v="0"/>
    <n v="0"/>
    <n v="0"/>
    <n v="0"/>
    <m/>
    <n v="0"/>
    <m/>
    <n v="0"/>
    <n v="0"/>
    <e v="#DIV/0!"/>
    <n v="0"/>
    <m/>
    <n v="0"/>
    <n v="0"/>
    <m/>
  </r>
  <r>
    <n v="1634"/>
    <m/>
    <x v="10"/>
    <x v="4"/>
    <m/>
    <m/>
    <x v="7"/>
    <x v="5"/>
    <x v="6"/>
    <x v="4"/>
    <m/>
    <m/>
    <x v="1"/>
    <m/>
    <m/>
    <n v="0"/>
    <m/>
    <n v="0"/>
    <n v="0"/>
    <n v="0"/>
    <n v="0"/>
    <m/>
    <n v="0"/>
    <m/>
    <n v="0"/>
    <n v="0"/>
    <e v="#DIV/0!"/>
    <n v="0"/>
    <m/>
    <n v="0"/>
    <n v="0"/>
    <m/>
  </r>
  <r>
    <n v="1635"/>
    <m/>
    <x v="10"/>
    <x v="4"/>
    <m/>
    <m/>
    <x v="7"/>
    <x v="5"/>
    <x v="6"/>
    <x v="4"/>
    <m/>
    <m/>
    <x v="1"/>
    <m/>
    <m/>
    <n v="0"/>
    <m/>
    <n v="0"/>
    <n v="0"/>
    <n v="0"/>
    <n v="0"/>
    <m/>
    <n v="0"/>
    <m/>
    <n v="0"/>
    <n v="0"/>
    <e v="#DIV/0!"/>
    <n v="0"/>
    <m/>
    <n v="0"/>
    <n v="0"/>
    <m/>
  </r>
  <r>
    <n v="1636"/>
    <m/>
    <x v="10"/>
    <x v="4"/>
    <m/>
    <m/>
    <x v="7"/>
    <x v="5"/>
    <x v="6"/>
    <x v="4"/>
    <m/>
    <m/>
    <x v="1"/>
    <m/>
    <m/>
    <n v="0"/>
    <m/>
    <n v="0"/>
    <n v="0"/>
    <n v="0"/>
    <n v="0"/>
    <m/>
    <n v="0"/>
    <m/>
    <n v="0"/>
    <n v="0"/>
    <e v="#DIV/0!"/>
    <n v="0"/>
    <m/>
    <n v="0"/>
    <n v="0"/>
    <m/>
  </r>
  <r>
    <n v="1637"/>
    <m/>
    <x v="10"/>
    <x v="4"/>
    <m/>
    <m/>
    <x v="7"/>
    <x v="5"/>
    <x v="6"/>
    <x v="4"/>
    <m/>
    <m/>
    <x v="1"/>
    <m/>
    <m/>
    <n v="0"/>
    <m/>
    <n v="0"/>
    <n v="0"/>
    <n v="0"/>
    <n v="0"/>
    <m/>
    <n v="0"/>
    <m/>
    <n v="0"/>
    <n v="0"/>
    <e v="#DIV/0!"/>
    <n v="0"/>
    <m/>
    <n v="0"/>
    <n v="0"/>
    <m/>
  </r>
  <r>
    <n v="1638"/>
    <m/>
    <x v="10"/>
    <x v="4"/>
    <m/>
    <m/>
    <x v="7"/>
    <x v="5"/>
    <x v="6"/>
    <x v="4"/>
    <m/>
    <m/>
    <x v="1"/>
    <m/>
    <m/>
    <n v="0"/>
    <m/>
    <n v="0"/>
    <n v="0"/>
    <n v="0"/>
    <n v="0"/>
    <m/>
    <n v="0"/>
    <m/>
    <n v="0"/>
    <n v="0"/>
    <e v="#DIV/0!"/>
    <n v="0"/>
    <m/>
    <n v="0"/>
    <n v="0"/>
    <m/>
  </r>
  <r>
    <n v="1639"/>
    <m/>
    <x v="10"/>
    <x v="4"/>
    <m/>
    <m/>
    <x v="7"/>
    <x v="5"/>
    <x v="6"/>
    <x v="4"/>
    <m/>
    <m/>
    <x v="1"/>
    <m/>
    <m/>
    <n v="0"/>
    <m/>
    <n v="0"/>
    <n v="0"/>
    <n v="0"/>
    <n v="0"/>
    <m/>
    <n v="0"/>
    <m/>
    <n v="0"/>
    <n v="0"/>
    <e v="#DIV/0!"/>
    <n v="0"/>
    <m/>
    <n v="0"/>
    <n v="0"/>
    <m/>
  </r>
  <r>
    <n v="1640"/>
    <m/>
    <x v="10"/>
    <x v="4"/>
    <m/>
    <m/>
    <x v="7"/>
    <x v="5"/>
    <x v="6"/>
    <x v="4"/>
    <m/>
    <m/>
    <x v="1"/>
    <m/>
    <m/>
    <n v="0"/>
    <m/>
    <n v="0"/>
    <n v="0"/>
    <n v="0"/>
    <n v="0"/>
    <m/>
    <n v="0"/>
    <m/>
    <n v="0"/>
    <n v="0"/>
    <e v="#DIV/0!"/>
    <n v="0"/>
    <m/>
    <n v="0"/>
    <n v="0"/>
    <m/>
  </r>
  <r>
    <n v="1641"/>
    <m/>
    <x v="10"/>
    <x v="4"/>
    <m/>
    <m/>
    <x v="7"/>
    <x v="5"/>
    <x v="6"/>
    <x v="4"/>
    <m/>
    <m/>
    <x v="1"/>
    <m/>
    <m/>
    <n v="0"/>
    <m/>
    <n v="0"/>
    <n v="0"/>
    <n v="0"/>
    <n v="0"/>
    <m/>
    <n v="0"/>
    <m/>
    <n v="0"/>
    <n v="0"/>
    <e v="#DIV/0!"/>
    <n v="0"/>
    <m/>
    <n v="0"/>
    <n v="0"/>
    <m/>
  </r>
  <r>
    <n v="1642"/>
    <m/>
    <x v="10"/>
    <x v="4"/>
    <m/>
    <m/>
    <x v="7"/>
    <x v="5"/>
    <x v="6"/>
    <x v="4"/>
    <m/>
    <m/>
    <x v="1"/>
    <m/>
    <m/>
    <n v="0"/>
    <m/>
    <n v="0"/>
    <n v="0"/>
    <n v="0"/>
    <n v="0"/>
    <m/>
    <n v="0"/>
    <m/>
    <n v="0"/>
    <n v="0"/>
    <e v="#DIV/0!"/>
    <n v="0"/>
    <m/>
    <n v="0"/>
    <n v="0"/>
    <m/>
  </r>
  <r>
    <n v="1643"/>
    <m/>
    <x v="10"/>
    <x v="4"/>
    <m/>
    <m/>
    <x v="7"/>
    <x v="5"/>
    <x v="6"/>
    <x v="4"/>
    <m/>
    <m/>
    <x v="1"/>
    <m/>
    <m/>
    <n v="0"/>
    <m/>
    <n v="0"/>
    <n v="0"/>
    <n v="0"/>
    <n v="0"/>
    <m/>
    <n v="0"/>
    <m/>
    <n v="0"/>
    <n v="0"/>
    <e v="#DIV/0!"/>
    <n v="0"/>
    <m/>
    <n v="0"/>
    <n v="0"/>
    <m/>
  </r>
  <r>
    <n v="1644"/>
    <m/>
    <x v="10"/>
    <x v="4"/>
    <m/>
    <m/>
    <x v="7"/>
    <x v="5"/>
    <x v="6"/>
    <x v="4"/>
    <m/>
    <m/>
    <x v="1"/>
    <m/>
    <m/>
    <n v="0"/>
    <m/>
    <n v="0"/>
    <n v="0"/>
    <n v="0"/>
    <n v="0"/>
    <m/>
    <n v="0"/>
    <m/>
    <n v="0"/>
    <n v="0"/>
    <e v="#DIV/0!"/>
    <n v="0"/>
    <m/>
    <n v="0"/>
    <n v="0"/>
    <m/>
  </r>
  <r>
    <n v="1645"/>
    <m/>
    <x v="10"/>
    <x v="4"/>
    <m/>
    <m/>
    <x v="7"/>
    <x v="5"/>
    <x v="6"/>
    <x v="4"/>
    <m/>
    <m/>
    <x v="1"/>
    <m/>
    <m/>
    <n v="0"/>
    <m/>
    <n v="0"/>
    <n v="0"/>
    <n v="0"/>
    <n v="0"/>
    <m/>
    <n v="0"/>
    <m/>
    <n v="0"/>
    <n v="0"/>
    <e v="#DIV/0!"/>
    <n v="0"/>
    <m/>
    <n v="0"/>
    <n v="0"/>
    <m/>
  </r>
  <r>
    <n v="1646"/>
    <m/>
    <x v="10"/>
    <x v="4"/>
    <m/>
    <m/>
    <x v="7"/>
    <x v="5"/>
    <x v="6"/>
    <x v="4"/>
    <m/>
    <m/>
    <x v="1"/>
    <m/>
    <m/>
    <n v="0"/>
    <m/>
    <n v="0"/>
    <n v="0"/>
    <n v="0"/>
    <n v="0"/>
    <m/>
    <n v="0"/>
    <m/>
    <n v="0"/>
    <n v="0"/>
    <e v="#DIV/0!"/>
    <n v="0"/>
    <m/>
    <n v="0"/>
    <n v="0"/>
    <m/>
  </r>
  <r>
    <n v="1647"/>
    <m/>
    <x v="10"/>
    <x v="4"/>
    <m/>
    <m/>
    <x v="7"/>
    <x v="5"/>
    <x v="6"/>
    <x v="4"/>
    <m/>
    <m/>
    <x v="1"/>
    <m/>
    <m/>
    <n v="0"/>
    <m/>
    <n v="0"/>
    <n v="0"/>
    <n v="0"/>
    <n v="0"/>
    <m/>
    <n v="0"/>
    <m/>
    <n v="0"/>
    <n v="0"/>
    <e v="#DIV/0!"/>
    <n v="0"/>
    <m/>
    <n v="0"/>
    <n v="0"/>
    <m/>
  </r>
  <r>
    <n v="1648"/>
    <m/>
    <x v="10"/>
    <x v="4"/>
    <m/>
    <m/>
    <x v="7"/>
    <x v="5"/>
    <x v="6"/>
    <x v="4"/>
    <m/>
    <m/>
    <x v="1"/>
    <m/>
    <m/>
    <n v="0"/>
    <m/>
    <n v="0"/>
    <n v="0"/>
    <n v="0"/>
    <n v="0"/>
    <m/>
    <n v="0"/>
    <m/>
    <n v="0"/>
    <n v="0"/>
    <e v="#DIV/0!"/>
    <n v="0"/>
    <m/>
    <n v="0"/>
    <n v="0"/>
    <m/>
  </r>
  <r>
    <n v="1649"/>
    <m/>
    <x v="10"/>
    <x v="4"/>
    <m/>
    <m/>
    <x v="7"/>
    <x v="5"/>
    <x v="6"/>
    <x v="4"/>
    <m/>
    <m/>
    <x v="1"/>
    <m/>
    <m/>
    <n v="0"/>
    <m/>
    <n v="0"/>
    <n v="0"/>
    <n v="0"/>
    <n v="0"/>
    <m/>
    <n v="0"/>
    <m/>
    <n v="0"/>
    <n v="0"/>
    <e v="#DIV/0!"/>
    <n v="0"/>
    <m/>
    <n v="0"/>
    <n v="0"/>
    <m/>
  </r>
  <r>
    <n v="1650"/>
    <m/>
    <x v="10"/>
    <x v="4"/>
    <m/>
    <m/>
    <x v="7"/>
    <x v="5"/>
    <x v="6"/>
    <x v="4"/>
    <m/>
    <m/>
    <x v="1"/>
    <m/>
    <m/>
    <n v="0"/>
    <m/>
    <n v="0"/>
    <n v="0"/>
    <n v="0"/>
    <n v="0"/>
    <m/>
    <n v="0"/>
    <m/>
    <n v="0"/>
    <n v="0"/>
    <e v="#DIV/0!"/>
    <n v="0"/>
    <m/>
    <n v="0"/>
    <n v="0"/>
    <m/>
  </r>
  <r>
    <n v="1651"/>
    <m/>
    <x v="10"/>
    <x v="4"/>
    <m/>
    <m/>
    <x v="7"/>
    <x v="5"/>
    <x v="6"/>
    <x v="4"/>
    <m/>
    <m/>
    <x v="1"/>
    <m/>
    <m/>
    <n v="0"/>
    <m/>
    <n v="0"/>
    <n v="0"/>
    <n v="0"/>
    <n v="0"/>
    <m/>
    <n v="0"/>
    <m/>
    <n v="0"/>
    <n v="0"/>
    <e v="#DIV/0!"/>
    <n v="0"/>
    <m/>
    <n v="0"/>
    <n v="0"/>
    <m/>
  </r>
  <r>
    <n v="1652"/>
    <m/>
    <x v="10"/>
    <x v="4"/>
    <m/>
    <m/>
    <x v="7"/>
    <x v="5"/>
    <x v="6"/>
    <x v="4"/>
    <m/>
    <m/>
    <x v="1"/>
    <m/>
    <m/>
    <n v="0"/>
    <m/>
    <n v="0"/>
    <n v="0"/>
    <n v="0"/>
    <n v="0"/>
    <m/>
    <n v="0"/>
    <m/>
    <n v="0"/>
    <n v="0"/>
    <e v="#DIV/0!"/>
    <n v="0"/>
    <m/>
    <n v="0"/>
    <n v="0"/>
    <m/>
  </r>
  <r>
    <n v="1653"/>
    <m/>
    <x v="10"/>
    <x v="4"/>
    <m/>
    <m/>
    <x v="7"/>
    <x v="5"/>
    <x v="6"/>
    <x v="4"/>
    <m/>
    <m/>
    <x v="1"/>
    <m/>
    <m/>
    <n v="0"/>
    <m/>
    <n v="0"/>
    <n v="0"/>
    <n v="0"/>
    <n v="0"/>
    <m/>
    <n v="0"/>
    <m/>
    <n v="0"/>
    <n v="0"/>
    <e v="#DIV/0!"/>
    <n v="0"/>
    <m/>
    <n v="0"/>
    <n v="0"/>
    <m/>
  </r>
  <r>
    <n v="1654"/>
    <m/>
    <x v="10"/>
    <x v="4"/>
    <m/>
    <m/>
    <x v="7"/>
    <x v="5"/>
    <x v="6"/>
    <x v="4"/>
    <m/>
    <m/>
    <x v="1"/>
    <m/>
    <m/>
    <n v="0"/>
    <m/>
    <n v="0"/>
    <n v="0"/>
    <n v="0"/>
    <n v="0"/>
    <m/>
    <n v="0"/>
    <m/>
    <n v="0"/>
    <n v="0"/>
    <e v="#DIV/0!"/>
    <n v="0"/>
    <m/>
    <n v="0"/>
    <n v="0"/>
    <m/>
  </r>
  <r>
    <n v="1655"/>
    <m/>
    <x v="10"/>
    <x v="4"/>
    <m/>
    <m/>
    <x v="7"/>
    <x v="5"/>
    <x v="6"/>
    <x v="4"/>
    <m/>
    <m/>
    <x v="1"/>
    <m/>
    <m/>
    <n v="0"/>
    <m/>
    <n v="0"/>
    <n v="0"/>
    <n v="0"/>
    <n v="0"/>
    <m/>
    <n v="0"/>
    <m/>
    <n v="0"/>
    <n v="0"/>
    <e v="#DIV/0!"/>
    <n v="0"/>
    <m/>
    <n v="0"/>
    <n v="0"/>
    <m/>
  </r>
  <r>
    <n v="1656"/>
    <m/>
    <x v="10"/>
    <x v="4"/>
    <m/>
    <m/>
    <x v="7"/>
    <x v="5"/>
    <x v="6"/>
    <x v="4"/>
    <m/>
    <m/>
    <x v="1"/>
    <m/>
    <m/>
    <n v="0"/>
    <m/>
    <n v="0"/>
    <n v="0"/>
    <n v="0"/>
    <n v="0"/>
    <m/>
    <n v="0"/>
    <m/>
    <n v="0"/>
    <n v="0"/>
    <e v="#DIV/0!"/>
    <n v="0"/>
    <m/>
    <n v="0"/>
    <n v="0"/>
    <m/>
  </r>
  <r>
    <n v="1657"/>
    <m/>
    <x v="10"/>
    <x v="4"/>
    <m/>
    <m/>
    <x v="7"/>
    <x v="5"/>
    <x v="6"/>
    <x v="4"/>
    <m/>
    <m/>
    <x v="1"/>
    <m/>
    <m/>
    <n v="0"/>
    <m/>
    <n v="0"/>
    <n v="0"/>
    <n v="0"/>
    <n v="0"/>
    <m/>
    <n v="0"/>
    <m/>
    <n v="0"/>
    <n v="0"/>
    <e v="#DIV/0!"/>
    <n v="0"/>
    <m/>
    <n v="0"/>
    <n v="0"/>
    <m/>
  </r>
  <r>
    <n v="1658"/>
    <m/>
    <x v="10"/>
    <x v="4"/>
    <m/>
    <m/>
    <x v="7"/>
    <x v="5"/>
    <x v="6"/>
    <x v="4"/>
    <m/>
    <m/>
    <x v="1"/>
    <m/>
    <m/>
    <n v="0"/>
    <m/>
    <n v="0"/>
    <n v="0"/>
    <n v="0"/>
    <n v="0"/>
    <m/>
    <n v="0"/>
    <m/>
    <n v="0"/>
    <n v="0"/>
    <e v="#DIV/0!"/>
    <n v="0"/>
    <m/>
    <n v="0"/>
    <n v="0"/>
    <m/>
  </r>
  <r>
    <n v="1659"/>
    <m/>
    <x v="10"/>
    <x v="4"/>
    <m/>
    <m/>
    <x v="7"/>
    <x v="5"/>
    <x v="6"/>
    <x v="4"/>
    <m/>
    <m/>
    <x v="1"/>
    <m/>
    <m/>
    <n v="0"/>
    <m/>
    <n v="0"/>
    <n v="0"/>
    <n v="0"/>
    <n v="0"/>
    <m/>
    <n v="0"/>
    <m/>
    <n v="0"/>
    <n v="0"/>
    <e v="#DIV/0!"/>
    <n v="0"/>
    <m/>
    <n v="0"/>
    <n v="0"/>
    <m/>
  </r>
  <r>
    <n v="1660"/>
    <m/>
    <x v="10"/>
    <x v="4"/>
    <m/>
    <m/>
    <x v="7"/>
    <x v="5"/>
    <x v="6"/>
    <x v="4"/>
    <m/>
    <m/>
    <x v="1"/>
    <m/>
    <m/>
    <n v="0"/>
    <m/>
    <n v="0"/>
    <n v="0"/>
    <n v="0"/>
    <n v="0"/>
    <m/>
    <n v="0"/>
    <m/>
    <n v="0"/>
    <n v="0"/>
    <e v="#DIV/0!"/>
    <n v="0"/>
    <m/>
    <n v="0"/>
    <n v="0"/>
    <m/>
  </r>
  <r>
    <n v="1661"/>
    <m/>
    <x v="10"/>
    <x v="4"/>
    <m/>
    <m/>
    <x v="7"/>
    <x v="5"/>
    <x v="6"/>
    <x v="4"/>
    <m/>
    <m/>
    <x v="1"/>
    <m/>
    <m/>
    <n v="0"/>
    <m/>
    <n v="0"/>
    <n v="0"/>
    <n v="0"/>
    <n v="0"/>
    <m/>
    <n v="0"/>
    <m/>
    <n v="0"/>
    <n v="0"/>
    <e v="#DIV/0!"/>
    <n v="0"/>
    <m/>
    <n v="0"/>
    <n v="0"/>
    <m/>
  </r>
  <r>
    <n v="1662"/>
    <m/>
    <x v="10"/>
    <x v="4"/>
    <m/>
    <m/>
    <x v="7"/>
    <x v="5"/>
    <x v="6"/>
    <x v="4"/>
    <m/>
    <m/>
    <x v="1"/>
    <m/>
    <m/>
    <n v="0"/>
    <m/>
    <n v="0"/>
    <n v="0"/>
    <n v="0"/>
    <n v="0"/>
    <m/>
    <n v="0"/>
    <m/>
    <n v="0"/>
    <n v="0"/>
    <e v="#DIV/0!"/>
    <n v="0"/>
    <m/>
    <n v="0"/>
    <n v="0"/>
    <m/>
  </r>
  <r>
    <n v="1663"/>
    <m/>
    <x v="10"/>
    <x v="4"/>
    <m/>
    <m/>
    <x v="7"/>
    <x v="5"/>
    <x v="6"/>
    <x v="4"/>
    <m/>
    <m/>
    <x v="1"/>
    <m/>
    <m/>
    <n v="0"/>
    <m/>
    <n v="0"/>
    <n v="0"/>
    <n v="0"/>
    <n v="0"/>
    <m/>
    <n v="0"/>
    <m/>
    <n v="0"/>
    <n v="0"/>
    <e v="#DIV/0!"/>
    <n v="0"/>
    <m/>
    <n v="0"/>
    <n v="0"/>
    <m/>
  </r>
  <r>
    <n v="1664"/>
    <m/>
    <x v="10"/>
    <x v="4"/>
    <m/>
    <m/>
    <x v="7"/>
    <x v="5"/>
    <x v="6"/>
    <x v="4"/>
    <m/>
    <m/>
    <x v="1"/>
    <m/>
    <m/>
    <n v="0"/>
    <m/>
    <n v="0"/>
    <n v="0"/>
    <n v="0"/>
    <n v="0"/>
    <m/>
    <n v="0"/>
    <m/>
    <n v="0"/>
    <n v="0"/>
    <e v="#DIV/0!"/>
    <n v="0"/>
    <m/>
    <n v="0"/>
    <n v="0"/>
    <m/>
  </r>
  <r>
    <n v="1665"/>
    <m/>
    <x v="10"/>
    <x v="4"/>
    <m/>
    <m/>
    <x v="7"/>
    <x v="5"/>
    <x v="6"/>
    <x v="4"/>
    <m/>
    <m/>
    <x v="1"/>
    <m/>
    <m/>
    <n v="0"/>
    <m/>
    <n v="0"/>
    <n v="0"/>
    <n v="0"/>
    <n v="0"/>
    <m/>
    <n v="0"/>
    <m/>
    <n v="0"/>
    <n v="0"/>
    <e v="#DIV/0!"/>
    <n v="0"/>
    <m/>
    <n v="0"/>
    <n v="0"/>
    <m/>
  </r>
  <r>
    <n v="1666"/>
    <m/>
    <x v="10"/>
    <x v="4"/>
    <m/>
    <m/>
    <x v="7"/>
    <x v="5"/>
    <x v="6"/>
    <x v="4"/>
    <m/>
    <m/>
    <x v="1"/>
    <m/>
    <m/>
    <n v="0"/>
    <m/>
    <n v="0"/>
    <n v="0"/>
    <n v="0"/>
    <n v="0"/>
    <m/>
    <n v="0"/>
    <m/>
    <n v="0"/>
    <n v="0"/>
    <e v="#DIV/0!"/>
    <n v="0"/>
    <m/>
    <n v="0"/>
    <n v="0"/>
    <m/>
  </r>
  <r>
    <n v="1667"/>
    <m/>
    <x v="10"/>
    <x v="4"/>
    <m/>
    <m/>
    <x v="7"/>
    <x v="5"/>
    <x v="6"/>
    <x v="4"/>
    <m/>
    <m/>
    <x v="1"/>
    <m/>
    <m/>
    <n v="0"/>
    <m/>
    <n v="0"/>
    <n v="0"/>
    <n v="0"/>
    <n v="0"/>
    <m/>
    <n v="0"/>
    <m/>
    <n v="0"/>
    <n v="0"/>
    <e v="#DIV/0!"/>
    <n v="0"/>
    <m/>
    <n v="0"/>
    <n v="0"/>
    <m/>
  </r>
  <r>
    <n v="1668"/>
    <m/>
    <x v="10"/>
    <x v="4"/>
    <m/>
    <m/>
    <x v="7"/>
    <x v="5"/>
    <x v="6"/>
    <x v="4"/>
    <m/>
    <m/>
    <x v="1"/>
    <m/>
    <m/>
    <n v="0"/>
    <m/>
    <n v="0"/>
    <n v="0"/>
    <n v="0"/>
    <n v="0"/>
    <m/>
    <n v="0"/>
    <m/>
    <n v="0"/>
    <n v="0"/>
    <e v="#DIV/0!"/>
    <n v="0"/>
    <m/>
    <n v="0"/>
    <n v="0"/>
    <m/>
  </r>
  <r>
    <n v="1669"/>
    <m/>
    <x v="10"/>
    <x v="4"/>
    <m/>
    <m/>
    <x v="7"/>
    <x v="5"/>
    <x v="6"/>
    <x v="4"/>
    <m/>
    <m/>
    <x v="1"/>
    <m/>
    <m/>
    <n v="0"/>
    <m/>
    <n v="0"/>
    <n v="0"/>
    <n v="0"/>
    <n v="0"/>
    <m/>
    <n v="0"/>
    <m/>
    <n v="0"/>
    <n v="0"/>
    <e v="#DIV/0!"/>
    <n v="0"/>
    <m/>
    <n v="0"/>
    <n v="0"/>
    <m/>
  </r>
  <r>
    <n v="1670"/>
    <m/>
    <x v="10"/>
    <x v="4"/>
    <m/>
    <m/>
    <x v="7"/>
    <x v="5"/>
    <x v="6"/>
    <x v="4"/>
    <m/>
    <m/>
    <x v="1"/>
    <m/>
    <m/>
    <n v="0"/>
    <m/>
    <n v="0"/>
    <n v="0"/>
    <n v="0"/>
    <n v="0"/>
    <m/>
    <n v="0"/>
    <m/>
    <n v="0"/>
    <n v="0"/>
    <e v="#DIV/0!"/>
    <n v="0"/>
    <m/>
    <n v="0"/>
    <n v="0"/>
    <m/>
  </r>
  <r>
    <n v="1671"/>
    <m/>
    <x v="10"/>
    <x v="4"/>
    <m/>
    <m/>
    <x v="7"/>
    <x v="5"/>
    <x v="6"/>
    <x v="4"/>
    <m/>
    <m/>
    <x v="1"/>
    <m/>
    <m/>
    <n v="0"/>
    <m/>
    <n v="0"/>
    <n v="0"/>
    <n v="0"/>
    <n v="0"/>
    <m/>
    <n v="0"/>
    <m/>
    <n v="0"/>
    <n v="0"/>
    <e v="#DIV/0!"/>
    <n v="0"/>
    <m/>
    <n v="0"/>
    <n v="0"/>
    <m/>
  </r>
  <r>
    <n v="1672"/>
    <m/>
    <x v="10"/>
    <x v="4"/>
    <m/>
    <m/>
    <x v="7"/>
    <x v="5"/>
    <x v="6"/>
    <x v="4"/>
    <m/>
    <m/>
    <x v="1"/>
    <m/>
    <m/>
    <n v="0"/>
    <m/>
    <n v="0"/>
    <n v="0"/>
    <n v="0"/>
    <n v="0"/>
    <m/>
    <n v="0"/>
    <m/>
    <n v="0"/>
    <n v="0"/>
    <e v="#DIV/0!"/>
    <n v="0"/>
    <m/>
    <n v="0"/>
    <n v="0"/>
    <m/>
  </r>
  <r>
    <n v="1673"/>
    <m/>
    <x v="10"/>
    <x v="4"/>
    <m/>
    <m/>
    <x v="7"/>
    <x v="5"/>
    <x v="6"/>
    <x v="4"/>
    <m/>
    <m/>
    <x v="1"/>
    <m/>
    <m/>
    <n v="0"/>
    <m/>
    <n v="0"/>
    <n v="0"/>
    <n v="0"/>
    <n v="0"/>
    <m/>
    <n v="0"/>
    <m/>
    <n v="0"/>
    <n v="0"/>
    <e v="#DIV/0!"/>
    <n v="0"/>
    <m/>
    <n v="0"/>
    <n v="0"/>
    <m/>
  </r>
  <r>
    <n v="1674"/>
    <m/>
    <x v="10"/>
    <x v="4"/>
    <m/>
    <m/>
    <x v="7"/>
    <x v="5"/>
    <x v="6"/>
    <x v="4"/>
    <m/>
    <m/>
    <x v="1"/>
    <m/>
    <m/>
    <n v="0"/>
    <m/>
    <n v="0"/>
    <n v="0"/>
    <n v="0"/>
    <n v="0"/>
    <m/>
    <n v="0"/>
    <m/>
    <n v="0"/>
    <n v="0"/>
    <e v="#DIV/0!"/>
    <n v="0"/>
    <m/>
    <n v="0"/>
    <n v="0"/>
    <m/>
  </r>
  <r>
    <n v="1675"/>
    <m/>
    <x v="10"/>
    <x v="4"/>
    <m/>
    <m/>
    <x v="7"/>
    <x v="5"/>
    <x v="6"/>
    <x v="4"/>
    <m/>
    <m/>
    <x v="1"/>
    <m/>
    <m/>
    <n v="0"/>
    <m/>
    <n v="0"/>
    <n v="0"/>
    <n v="0"/>
    <n v="0"/>
    <m/>
    <n v="0"/>
    <m/>
    <n v="0"/>
    <n v="0"/>
    <e v="#DIV/0!"/>
    <n v="0"/>
    <m/>
    <n v="0"/>
    <n v="0"/>
    <m/>
  </r>
  <r>
    <n v="1676"/>
    <m/>
    <x v="10"/>
    <x v="4"/>
    <m/>
    <m/>
    <x v="7"/>
    <x v="5"/>
    <x v="6"/>
    <x v="4"/>
    <m/>
    <m/>
    <x v="1"/>
    <m/>
    <m/>
    <n v="0"/>
    <m/>
    <n v="0"/>
    <n v="0"/>
    <n v="0"/>
    <n v="0"/>
    <m/>
    <n v="0"/>
    <m/>
    <n v="0"/>
    <n v="0"/>
    <e v="#DIV/0!"/>
    <n v="0"/>
    <m/>
    <n v="0"/>
    <n v="0"/>
    <m/>
  </r>
  <r>
    <n v="1677"/>
    <m/>
    <x v="10"/>
    <x v="4"/>
    <m/>
    <m/>
    <x v="7"/>
    <x v="5"/>
    <x v="6"/>
    <x v="4"/>
    <m/>
    <m/>
    <x v="1"/>
    <m/>
    <m/>
    <n v="0"/>
    <m/>
    <n v="0"/>
    <n v="0"/>
    <n v="0"/>
    <n v="0"/>
    <m/>
    <n v="0"/>
    <m/>
    <n v="0"/>
    <n v="0"/>
    <e v="#DIV/0!"/>
    <n v="0"/>
    <m/>
    <n v="0"/>
    <n v="0"/>
    <m/>
  </r>
  <r>
    <n v="1678"/>
    <m/>
    <x v="10"/>
    <x v="4"/>
    <m/>
    <m/>
    <x v="7"/>
    <x v="5"/>
    <x v="6"/>
    <x v="4"/>
    <m/>
    <m/>
    <x v="1"/>
    <m/>
    <m/>
    <n v="0"/>
    <m/>
    <n v="0"/>
    <n v="0"/>
    <n v="0"/>
    <n v="0"/>
    <m/>
    <n v="0"/>
    <m/>
    <n v="0"/>
    <n v="0"/>
    <e v="#DIV/0!"/>
    <n v="0"/>
    <m/>
    <n v="0"/>
    <n v="0"/>
    <m/>
  </r>
  <r>
    <n v="1679"/>
    <m/>
    <x v="10"/>
    <x v="4"/>
    <m/>
    <m/>
    <x v="7"/>
    <x v="5"/>
    <x v="6"/>
    <x v="4"/>
    <m/>
    <m/>
    <x v="1"/>
    <m/>
    <m/>
    <n v="0"/>
    <m/>
    <n v="0"/>
    <n v="0"/>
    <n v="0"/>
    <n v="0"/>
    <m/>
    <n v="0"/>
    <m/>
    <n v="0"/>
    <n v="0"/>
    <e v="#DIV/0!"/>
    <n v="0"/>
    <m/>
    <n v="0"/>
    <n v="0"/>
    <m/>
  </r>
  <r>
    <n v="1680"/>
    <m/>
    <x v="10"/>
    <x v="4"/>
    <m/>
    <m/>
    <x v="7"/>
    <x v="5"/>
    <x v="6"/>
    <x v="4"/>
    <m/>
    <m/>
    <x v="1"/>
    <m/>
    <m/>
    <n v="0"/>
    <m/>
    <n v="0"/>
    <n v="0"/>
    <n v="0"/>
    <n v="0"/>
    <m/>
    <n v="0"/>
    <m/>
    <n v="0"/>
    <n v="0"/>
    <e v="#DIV/0!"/>
    <n v="0"/>
    <m/>
    <n v="0"/>
    <n v="0"/>
    <m/>
  </r>
  <r>
    <n v="1681"/>
    <m/>
    <x v="10"/>
    <x v="4"/>
    <m/>
    <m/>
    <x v="7"/>
    <x v="5"/>
    <x v="6"/>
    <x v="4"/>
    <m/>
    <m/>
    <x v="1"/>
    <m/>
    <m/>
    <n v="0"/>
    <m/>
    <n v="0"/>
    <n v="0"/>
    <n v="0"/>
    <n v="0"/>
    <m/>
    <n v="0"/>
    <m/>
    <n v="0"/>
    <n v="0"/>
    <e v="#DIV/0!"/>
    <n v="0"/>
    <m/>
    <n v="0"/>
    <n v="0"/>
    <m/>
  </r>
  <r>
    <n v="1682"/>
    <m/>
    <x v="10"/>
    <x v="4"/>
    <m/>
    <m/>
    <x v="7"/>
    <x v="5"/>
    <x v="6"/>
    <x v="4"/>
    <m/>
    <m/>
    <x v="1"/>
    <m/>
    <m/>
    <n v="0"/>
    <m/>
    <n v="0"/>
    <n v="0"/>
    <n v="0"/>
    <n v="0"/>
    <m/>
    <n v="0"/>
    <m/>
    <n v="0"/>
    <n v="0"/>
    <e v="#DIV/0!"/>
    <n v="0"/>
    <m/>
    <n v="0"/>
    <n v="0"/>
    <m/>
  </r>
  <r>
    <n v="1683"/>
    <m/>
    <x v="10"/>
    <x v="4"/>
    <m/>
    <m/>
    <x v="7"/>
    <x v="5"/>
    <x v="6"/>
    <x v="4"/>
    <m/>
    <m/>
    <x v="1"/>
    <m/>
    <m/>
    <n v="0"/>
    <m/>
    <n v="0"/>
    <n v="0"/>
    <n v="0"/>
    <n v="0"/>
    <m/>
    <n v="0"/>
    <m/>
    <n v="0"/>
    <n v="0"/>
    <e v="#DIV/0!"/>
    <n v="0"/>
    <m/>
    <n v="0"/>
    <n v="0"/>
    <m/>
  </r>
  <r>
    <n v="1684"/>
    <m/>
    <x v="10"/>
    <x v="4"/>
    <m/>
    <m/>
    <x v="7"/>
    <x v="5"/>
    <x v="6"/>
    <x v="4"/>
    <m/>
    <m/>
    <x v="1"/>
    <m/>
    <m/>
    <n v="0"/>
    <m/>
    <n v="0"/>
    <n v="0"/>
    <n v="0"/>
    <n v="0"/>
    <m/>
    <n v="0"/>
    <m/>
    <n v="0"/>
    <n v="0"/>
    <e v="#DIV/0!"/>
    <n v="0"/>
    <m/>
    <n v="0"/>
    <n v="0"/>
    <m/>
  </r>
  <r>
    <n v="1685"/>
    <m/>
    <x v="10"/>
    <x v="4"/>
    <m/>
    <m/>
    <x v="7"/>
    <x v="5"/>
    <x v="6"/>
    <x v="4"/>
    <m/>
    <m/>
    <x v="1"/>
    <m/>
    <m/>
    <n v="0"/>
    <m/>
    <n v="0"/>
    <n v="0"/>
    <n v="0"/>
    <n v="0"/>
    <m/>
    <n v="0"/>
    <m/>
    <n v="0"/>
    <n v="0"/>
    <e v="#DIV/0!"/>
    <n v="0"/>
    <m/>
    <n v="0"/>
    <n v="0"/>
    <m/>
  </r>
  <r>
    <n v="1686"/>
    <m/>
    <x v="10"/>
    <x v="4"/>
    <m/>
    <m/>
    <x v="7"/>
    <x v="5"/>
    <x v="6"/>
    <x v="4"/>
    <m/>
    <m/>
    <x v="1"/>
    <m/>
    <m/>
    <n v="0"/>
    <m/>
    <n v="0"/>
    <n v="0"/>
    <n v="0"/>
    <n v="0"/>
    <m/>
    <n v="0"/>
    <m/>
    <n v="0"/>
    <n v="0"/>
    <e v="#DIV/0!"/>
    <n v="0"/>
    <m/>
    <n v="0"/>
    <n v="0"/>
    <m/>
  </r>
  <r>
    <n v="1687"/>
    <m/>
    <x v="10"/>
    <x v="4"/>
    <m/>
    <m/>
    <x v="7"/>
    <x v="5"/>
    <x v="6"/>
    <x v="4"/>
    <m/>
    <m/>
    <x v="1"/>
    <m/>
    <m/>
    <n v="0"/>
    <m/>
    <n v="0"/>
    <n v="0"/>
    <n v="0"/>
    <n v="0"/>
    <m/>
    <n v="0"/>
    <m/>
    <n v="0"/>
    <n v="0"/>
    <e v="#DIV/0!"/>
    <n v="0"/>
    <m/>
    <n v="0"/>
    <n v="0"/>
    <m/>
  </r>
  <r>
    <n v="1688"/>
    <m/>
    <x v="10"/>
    <x v="4"/>
    <m/>
    <m/>
    <x v="7"/>
    <x v="5"/>
    <x v="6"/>
    <x v="4"/>
    <m/>
    <m/>
    <x v="1"/>
    <m/>
    <m/>
    <n v="0"/>
    <m/>
    <n v="0"/>
    <n v="0"/>
    <n v="0"/>
    <n v="0"/>
    <m/>
    <n v="0"/>
    <m/>
    <n v="0"/>
    <n v="0"/>
    <e v="#DIV/0!"/>
    <n v="0"/>
    <m/>
    <n v="0"/>
    <n v="0"/>
    <m/>
  </r>
  <r>
    <n v="1689"/>
    <m/>
    <x v="10"/>
    <x v="4"/>
    <m/>
    <m/>
    <x v="7"/>
    <x v="5"/>
    <x v="6"/>
    <x v="4"/>
    <m/>
    <m/>
    <x v="1"/>
    <m/>
    <m/>
    <n v="0"/>
    <m/>
    <n v="0"/>
    <n v="0"/>
    <n v="0"/>
    <n v="0"/>
    <m/>
    <n v="0"/>
    <m/>
    <n v="0"/>
    <n v="0"/>
    <e v="#DIV/0!"/>
    <n v="0"/>
    <m/>
    <n v="0"/>
    <n v="0"/>
    <m/>
  </r>
  <r>
    <n v="1690"/>
    <m/>
    <x v="10"/>
    <x v="4"/>
    <m/>
    <m/>
    <x v="7"/>
    <x v="5"/>
    <x v="6"/>
    <x v="4"/>
    <m/>
    <m/>
    <x v="1"/>
    <m/>
    <m/>
    <n v="0"/>
    <m/>
    <n v="0"/>
    <n v="0"/>
    <n v="0"/>
    <n v="0"/>
    <m/>
    <n v="0"/>
    <m/>
    <n v="0"/>
    <n v="0"/>
    <e v="#DIV/0!"/>
    <n v="0"/>
    <m/>
    <n v="0"/>
    <n v="0"/>
    <m/>
  </r>
  <r>
    <n v="1691"/>
    <m/>
    <x v="10"/>
    <x v="4"/>
    <m/>
    <m/>
    <x v="7"/>
    <x v="5"/>
    <x v="6"/>
    <x v="4"/>
    <m/>
    <m/>
    <x v="1"/>
    <m/>
    <m/>
    <n v="0"/>
    <m/>
    <n v="0"/>
    <n v="0"/>
    <n v="0"/>
    <n v="0"/>
    <m/>
    <n v="0"/>
    <m/>
    <n v="0"/>
    <n v="0"/>
    <e v="#DIV/0!"/>
    <n v="0"/>
    <m/>
    <n v="0"/>
    <n v="0"/>
    <m/>
  </r>
  <r>
    <n v="1692"/>
    <m/>
    <x v="10"/>
    <x v="4"/>
    <m/>
    <m/>
    <x v="7"/>
    <x v="5"/>
    <x v="6"/>
    <x v="4"/>
    <m/>
    <m/>
    <x v="1"/>
    <m/>
    <m/>
    <n v="0"/>
    <m/>
    <n v="0"/>
    <n v="0"/>
    <n v="0"/>
    <n v="0"/>
    <m/>
    <n v="0"/>
    <m/>
    <n v="0"/>
    <n v="0"/>
    <e v="#DIV/0!"/>
    <n v="0"/>
    <m/>
    <n v="0"/>
    <n v="0"/>
    <m/>
  </r>
  <r>
    <n v="1693"/>
    <m/>
    <x v="10"/>
    <x v="4"/>
    <m/>
    <m/>
    <x v="7"/>
    <x v="5"/>
    <x v="6"/>
    <x v="4"/>
    <m/>
    <m/>
    <x v="1"/>
    <m/>
    <m/>
    <n v="0"/>
    <m/>
    <n v="0"/>
    <n v="0"/>
    <n v="0"/>
    <n v="0"/>
    <m/>
    <n v="0"/>
    <m/>
    <n v="0"/>
    <n v="0"/>
    <e v="#DIV/0!"/>
    <n v="0"/>
    <m/>
    <n v="0"/>
    <n v="0"/>
    <m/>
  </r>
  <r>
    <n v="1694"/>
    <m/>
    <x v="10"/>
    <x v="4"/>
    <m/>
    <m/>
    <x v="7"/>
    <x v="5"/>
    <x v="6"/>
    <x v="4"/>
    <m/>
    <m/>
    <x v="1"/>
    <m/>
    <m/>
    <n v="0"/>
    <m/>
    <n v="0"/>
    <n v="0"/>
    <n v="0"/>
    <n v="0"/>
    <m/>
    <n v="0"/>
    <m/>
    <n v="0"/>
    <n v="0"/>
    <e v="#DIV/0!"/>
    <n v="0"/>
    <m/>
    <n v="0"/>
    <n v="0"/>
    <m/>
  </r>
  <r>
    <n v="1695"/>
    <m/>
    <x v="10"/>
    <x v="4"/>
    <m/>
    <m/>
    <x v="7"/>
    <x v="5"/>
    <x v="6"/>
    <x v="4"/>
    <m/>
    <m/>
    <x v="1"/>
    <m/>
    <m/>
    <n v="0"/>
    <m/>
    <n v="0"/>
    <n v="0"/>
    <n v="0"/>
    <n v="0"/>
    <m/>
    <n v="0"/>
    <m/>
    <n v="0"/>
    <n v="0"/>
    <e v="#DIV/0!"/>
    <n v="0"/>
    <m/>
    <n v="0"/>
    <n v="0"/>
    <m/>
  </r>
  <r>
    <n v="1696"/>
    <m/>
    <x v="10"/>
    <x v="4"/>
    <m/>
    <m/>
    <x v="7"/>
    <x v="5"/>
    <x v="6"/>
    <x v="4"/>
    <m/>
    <m/>
    <x v="1"/>
    <m/>
    <m/>
    <n v="0"/>
    <m/>
    <n v="0"/>
    <n v="0"/>
    <n v="0"/>
    <n v="0"/>
    <m/>
    <n v="0"/>
    <m/>
    <n v="0"/>
    <n v="0"/>
    <e v="#DIV/0!"/>
    <n v="0"/>
    <m/>
    <n v="0"/>
    <n v="0"/>
    <m/>
  </r>
  <r>
    <n v="1697"/>
    <m/>
    <x v="10"/>
    <x v="4"/>
    <m/>
    <m/>
    <x v="7"/>
    <x v="5"/>
    <x v="6"/>
    <x v="4"/>
    <m/>
    <m/>
    <x v="1"/>
    <m/>
    <m/>
    <n v="0"/>
    <m/>
    <n v="0"/>
    <n v="0"/>
    <n v="0"/>
    <n v="0"/>
    <m/>
    <n v="0"/>
    <m/>
    <n v="0"/>
    <n v="0"/>
    <e v="#DIV/0!"/>
    <n v="0"/>
    <m/>
    <n v="0"/>
    <n v="0"/>
    <m/>
  </r>
  <r>
    <n v="1698"/>
    <m/>
    <x v="10"/>
    <x v="4"/>
    <m/>
    <m/>
    <x v="7"/>
    <x v="5"/>
    <x v="6"/>
    <x v="4"/>
    <m/>
    <m/>
    <x v="1"/>
    <m/>
    <m/>
    <n v="0"/>
    <m/>
    <n v="0"/>
    <n v="0"/>
    <n v="0"/>
    <n v="0"/>
    <m/>
    <n v="0"/>
    <m/>
    <n v="0"/>
    <n v="0"/>
    <e v="#DIV/0!"/>
    <n v="0"/>
    <m/>
    <n v="0"/>
    <n v="0"/>
    <m/>
  </r>
  <r>
    <n v="1699"/>
    <m/>
    <x v="10"/>
    <x v="4"/>
    <m/>
    <m/>
    <x v="7"/>
    <x v="5"/>
    <x v="6"/>
    <x v="4"/>
    <m/>
    <m/>
    <x v="1"/>
    <m/>
    <m/>
    <n v="0"/>
    <m/>
    <n v="0"/>
    <n v="0"/>
    <n v="0"/>
    <n v="0"/>
    <m/>
    <n v="0"/>
    <m/>
    <n v="0"/>
    <n v="0"/>
    <e v="#DIV/0!"/>
    <n v="0"/>
    <m/>
    <n v="0"/>
    <n v="0"/>
    <m/>
  </r>
  <r>
    <n v="1700"/>
    <m/>
    <x v="10"/>
    <x v="4"/>
    <m/>
    <m/>
    <x v="7"/>
    <x v="5"/>
    <x v="6"/>
    <x v="4"/>
    <m/>
    <m/>
    <x v="1"/>
    <m/>
    <m/>
    <n v="0"/>
    <m/>
    <n v="0"/>
    <n v="0"/>
    <n v="0"/>
    <n v="0"/>
    <m/>
    <n v="0"/>
    <m/>
    <n v="0"/>
    <n v="0"/>
    <e v="#DIV/0!"/>
    <n v="0"/>
    <m/>
    <n v="0"/>
    <n v="0"/>
    <m/>
  </r>
  <r>
    <n v="1701"/>
    <m/>
    <x v="10"/>
    <x v="4"/>
    <m/>
    <m/>
    <x v="7"/>
    <x v="5"/>
    <x v="6"/>
    <x v="4"/>
    <m/>
    <m/>
    <x v="1"/>
    <m/>
    <m/>
    <n v="0"/>
    <m/>
    <n v="0"/>
    <n v="0"/>
    <n v="0"/>
    <n v="0"/>
    <m/>
    <n v="0"/>
    <m/>
    <n v="0"/>
    <n v="0"/>
    <e v="#DIV/0!"/>
    <n v="0"/>
    <m/>
    <n v="0"/>
    <n v="0"/>
    <m/>
  </r>
  <r>
    <n v="1702"/>
    <m/>
    <x v="10"/>
    <x v="4"/>
    <m/>
    <m/>
    <x v="7"/>
    <x v="5"/>
    <x v="6"/>
    <x v="4"/>
    <m/>
    <m/>
    <x v="1"/>
    <m/>
    <m/>
    <n v="0"/>
    <m/>
    <n v="0"/>
    <n v="0"/>
    <n v="0"/>
    <n v="0"/>
    <m/>
    <n v="0"/>
    <m/>
    <n v="0"/>
    <n v="0"/>
    <e v="#DIV/0!"/>
    <n v="0"/>
    <m/>
    <n v="0"/>
    <n v="0"/>
    <m/>
  </r>
  <r>
    <n v="1703"/>
    <m/>
    <x v="10"/>
    <x v="4"/>
    <m/>
    <m/>
    <x v="7"/>
    <x v="5"/>
    <x v="6"/>
    <x v="4"/>
    <m/>
    <m/>
    <x v="1"/>
    <m/>
    <m/>
    <n v="0"/>
    <m/>
    <n v="0"/>
    <n v="0"/>
    <n v="0"/>
    <n v="0"/>
    <m/>
    <n v="0"/>
    <m/>
    <n v="0"/>
    <n v="0"/>
    <e v="#DIV/0!"/>
    <n v="0"/>
    <m/>
    <n v="0"/>
    <n v="0"/>
    <m/>
  </r>
  <r>
    <n v="1704"/>
    <m/>
    <x v="10"/>
    <x v="4"/>
    <m/>
    <m/>
    <x v="7"/>
    <x v="5"/>
    <x v="6"/>
    <x v="4"/>
    <m/>
    <m/>
    <x v="1"/>
    <m/>
    <m/>
    <n v="0"/>
    <m/>
    <n v="0"/>
    <n v="0"/>
    <n v="0"/>
    <n v="0"/>
    <m/>
    <n v="0"/>
    <m/>
    <n v="0"/>
    <n v="0"/>
    <e v="#DIV/0!"/>
    <n v="0"/>
    <m/>
    <n v="0"/>
    <n v="0"/>
    <m/>
  </r>
  <r>
    <n v="1705"/>
    <m/>
    <x v="10"/>
    <x v="4"/>
    <m/>
    <m/>
    <x v="7"/>
    <x v="5"/>
    <x v="6"/>
    <x v="4"/>
    <m/>
    <m/>
    <x v="1"/>
    <m/>
    <m/>
    <n v="0"/>
    <m/>
    <n v="0"/>
    <n v="0"/>
    <n v="0"/>
    <n v="0"/>
    <m/>
    <n v="0"/>
    <m/>
    <n v="0"/>
    <n v="0"/>
    <e v="#DIV/0!"/>
    <n v="0"/>
    <m/>
    <n v="0"/>
    <n v="0"/>
    <m/>
  </r>
  <r>
    <n v="1706"/>
    <m/>
    <x v="10"/>
    <x v="4"/>
    <m/>
    <m/>
    <x v="7"/>
    <x v="5"/>
    <x v="6"/>
    <x v="4"/>
    <m/>
    <m/>
    <x v="1"/>
    <m/>
    <m/>
    <n v="0"/>
    <m/>
    <n v="0"/>
    <n v="0"/>
    <n v="0"/>
    <n v="0"/>
    <m/>
    <n v="0"/>
    <m/>
    <n v="0"/>
    <n v="0"/>
    <e v="#DIV/0!"/>
    <n v="0"/>
    <m/>
    <n v="0"/>
    <n v="0"/>
    <m/>
  </r>
  <r>
    <n v="1707"/>
    <m/>
    <x v="10"/>
    <x v="4"/>
    <m/>
    <m/>
    <x v="7"/>
    <x v="5"/>
    <x v="6"/>
    <x v="4"/>
    <m/>
    <m/>
    <x v="1"/>
    <m/>
    <m/>
    <n v="0"/>
    <m/>
    <n v="0"/>
    <n v="0"/>
    <n v="0"/>
    <n v="0"/>
    <m/>
    <n v="0"/>
    <m/>
    <n v="0"/>
    <n v="0"/>
    <e v="#DIV/0!"/>
    <n v="0"/>
    <m/>
    <n v="0"/>
    <n v="0"/>
    <m/>
  </r>
  <r>
    <n v="1708"/>
    <m/>
    <x v="10"/>
    <x v="4"/>
    <m/>
    <m/>
    <x v="7"/>
    <x v="5"/>
    <x v="6"/>
    <x v="4"/>
    <m/>
    <m/>
    <x v="1"/>
    <m/>
    <m/>
    <n v="0"/>
    <m/>
    <n v="0"/>
    <n v="0"/>
    <n v="0"/>
    <n v="0"/>
    <m/>
    <n v="0"/>
    <m/>
    <n v="0"/>
    <n v="0"/>
    <e v="#DIV/0!"/>
    <n v="0"/>
    <m/>
    <n v="0"/>
    <n v="0"/>
    <m/>
  </r>
  <r>
    <n v="1709"/>
    <m/>
    <x v="10"/>
    <x v="4"/>
    <m/>
    <m/>
    <x v="7"/>
    <x v="5"/>
    <x v="6"/>
    <x v="4"/>
    <m/>
    <m/>
    <x v="1"/>
    <m/>
    <m/>
    <n v="0"/>
    <m/>
    <n v="0"/>
    <n v="0"/>
    <n v="0"/>
    <n v="0"/>
    <m/>
    <n v="0"/>
    <m/>
    <n v="0"/>
    <n v="0"/>
    <e v="#DIV/0!"/>
    <n v="0"/>
    <m/>
    <n v="0"/>
    <n v="0"/>
    <m/>
  </r>
  <r>
    <n v="1710"/>
    <m/>
    <x v="10"/>
    <x v="4"/>
    <m/>
    <m/>
    <x v="7"/>
    <x v="5"/>
    <x v="6"/>
    <x v="4"/>
    <m/>
    <m/>
    <x v="1"/>
    <m/>
    <m/>
    <n v="0"/>
    <m/>
    <n v="0"/>
    <n v="0"/>
    <n v="0"/>
    <n v="0"/>
    <m/>
    <n v="0"/>
    <m/>
    <n v="0"/>
    <n v="0"/>
    <e v="#DIV/0!"/>
    <n v="0"/>
    <m/>
    <n v="0"/>
    <n v="0"/>
    <m/>
  </r>
  <r>
    <n v="1711"/>
    <m/>
    <x v="10"/>
    <x v="4"/>
    <m/>
    <m/>
    <x v="7"/>
    <x v="5"/>
    <x v="6"/>
    <x v="4"/>
    <m/>
    <m/>
    <x v="1"/>
    <m/>
    <m/>
    <n v="0"/>
    <m/>
    <n v="0"/>
    <n v="0"/>
    <n v="0"/>
    <n v="0"/>
    <m/>
    <n v="0"/>
    <m/>
    <n v="0"/>
    <n v="0"/>
    <e v="#DIV/0!"/>
    <n v="0"/>
    <m/>
    <n v="0"/>
    <n v="0"/>
    <m/>
  </r>
  <r>
    <n v="1712"/>
    <m/>
    <x v="10"/>
    <x v="4"/>
    <m/>
    <m/>
    <x v="7"/>
    <x v="5"/>
    <x v="6"/>
    <x v="4"/>
    <m/>
    <m/>
    <x v="1"/>
    <m/>
    <m/>
    <n v="0"/>
    <m/>
    <n v="0"/>
    <n v="0"/>
    <n v="0"/>
    <n v="0"/>
    <m/>
    <n v="0"/>
    <m/>
    <n v="0"/>
    <n v="0"/>
    <e v="#DIV/0!"/>
    <n v="0"/>
    <m/>
    <n v="0"/>
    <n v="0"/>
    <m/>
  </r>
  <r>
    <n v="1713"/>
    <m/>
    <x v="10"/>
    <x v="4"/>
    <m/>
    <m/>
    <x v="7"/>
    <x v="5"/>
    <x v="6"/>
    <x v="4"/>
    <m/>
    <m/>
    <x v="1"/>
    <m/>
    <m/>
    <n v="0"/>
    <m/>
    <n v="0"/>
    <n v="0"/>
    <n v="0"/>
    <n v="0"/>
    <m/>
    <n v="0"/>
    <m/>
    <n v="0"/>
    <n v="0"/>
    <e v="#DIV/0!"/>
    <n v="0"/>
    <m/>
    <n v="0"/>
    <n v="0"/>
    <m/>
  </r>
  <r>
    <n v="1714"/>
    <m/>
    <x v="10"/>
    <x v="4"/>
    <m/>
    <m/>
    <x v="7"/>
    <x v="5"/>
    <x v="6"/>
    <x v="4"/>
    <m/>
    <m/>
    <x v="1"/>
    <m/>
    <m/>
    <n v="0"/>
    <m/>
    <n v="0"/>
    <n v="0"/>
    <n v="0"/>
    <n v="0"/>
    <m/>
    <n v="0"/>
    <m/>
    <n v="0"/>
    <n v="0"/>
    <e v="#DIV/0!"/>
    <n v="0"/>
    <m/>
    <n v="0"/>
    <n v="0"/>
    <m/>
  </r>
  <r>
    <n v="1715"/>
    <m/>
    <x v="10"/>
    <x v="4"/>
    <m/>
    <m/>
    <x v="7"/>
    <x v="5"/>
    <x v="6"/>
    <x v="4"/>
    <m/>
    <m/>
    <x v="1"/>
    <m/>
    <m/>
    <n v="0"/>
    <m/>
    <n v="0"/>
    <n v="0"/>
    <n v="0"/>
    <n v="0"/>
    <m/>
    <n v="0"/>
    <m/>
    <n v="0"/>
    <n v="0"/>
    <e v="#DIV/0!"/>
    <n v="0"/>
    <m/>
    <n v="0"/>
    <n v="0"/>
    <m/>
  </r>
  <r>
    <n v="1716"/>
    <m/>
    <x v="10"/>
    <x v="4"/>
    <m/>
    <m/>
    <x v="7"/>
    <x v="5"/>
    <x v="6"/>
    <x v="4"/>
    <m/>
    <m/>
    <x v="1"/>
    <m/>
    <m/>
    <n v="0"/>
    <m/>
    <n v="0"/>
    <n v="0"/>
    <n v="0"/>
    <n v="0"/>
    <m/>
    <n v="0"/>
    <m/>
    <n v="0"/>
    <n v="0"/>
    <e v="#DIV/0!"/>
    <n v="0"/>
    <m/>
    <n v="0"/>
    <n v="0"/>
    <m/>
  </r>
  <r>
    <n v="1717"/>
    <m/>
    <x v="10"/>
    <x v="4"/>
    <m/>
    <m/>
    <x v="7"/>
    <x v="5"/>
    <x v="6"/>
    <x v="4"/>
    <m/>
    <m/>
    <x v="1"/>
    <m/>
    <m/>
    <n v="0"/>
    <m/>
    <n v="0"/>
    <n v="0"/>
    <n v="0"/>
    <n v="0"/>
    <m/>
    <n v="0"/>
    <m/>
    <n v="0"/>
    <n v="0"/>
    <e v="#DIV/0!"/>
    <n v="0"/>
    <m/>
    <n v="0"/>
    <n v="0"/>
    <m/>
  </r>
  <r>
    <n v="1718"/>
    <m/>
    <x v="10"/>
    <x v="4"/>
    <m/>
    <m/>
    <x v="7"/>
    <x v="5"/>
    <x v="6"/>
    <x v="4"/>
    <m/>
    <m/>
    <x v="1"/>
    <m/>
    <m/>
    <n v="0"/>
    <m/>
    <n v="0"/>
    <n v="0"/>
    <n v="0"/>
    <n v="0"/>
    <m/>
    <n v="0"/>
    <m/>
    <n v="0"/>
    <n v="0"/>
    <e v="#DIV/0!"/>
    <n v="0"/>
    <m/>
    <n v="0"/>
    <n v="0"/>
    <m/>
  </r>
  <r>
    <n v="1719"/>
    <m/>
    <x v="10"/>
    <x v="4"/>
    <m/>
    <m/>
    <x v="7"/>
    <x v="5"/>
    <x v="6"/>
    <x v="4"/>
    <m/>
    <m/>
    <x v="1"/>
    <m/>
    <m/>
    <n v="0"/>
    <m/>
    <n v="0"/>
    <n v="0"/>
    <n v="0"/>
    <n v="0"/>
    <m/>
    <n v="0"/>
    <m/>
    <n v="0"/>
    <n v="0"/>
    <e v="#DIV/0!"/>
    <n v="0"/>
    <m/>
    <n v="0"/>
    <n v="0"/>
    <m/>
  </r>
  <r>
    <n v="1720"/>
    <m/>
    <x v="10"/>
    <x v="4"/>
    <m/>
    <m/>
    <x v="7"/>
    <x v="5"/>
    <x v="6"/>
    <x v="4"/>
    <m/>
    <m/>
    <x v="1"/>
    <m/>
    <m/>
    <n v="0"/>
    <m/>
    <n v="0"/>
    <n v="0"/>
    <n v="0"/>
    <n v="0"/>
    <m/>
    <n v="0"/>
    <m/>
    <n v="0"/>
    <n v="0"/>
    <e v="#DIV/0!"/>
    <n v="0"/>
    <m/>
    <n v="0"/>
    <n v="0"/>
    <m/>
  </r>
  <r>
    <n v="1721"/>
    <m/>
    <x v="10"/>
    <x v="4"/>
    <m/>
    <m/>
    <x v="7"/>
    <x v="5"/>
    <x v="6"/>
    <x v="4"/>
    <m/>
    <m/>
    <x v="1"/>
    <m/>
    <m/>
    <n v="0"/>
    <m/>
    <n v="0"/>
    <n v="0"/>
    <n v="0"/>
    <n v="0"/>
    <m/>
    <n v="0"/>
    <m/>
    <n v="0"/>
    <n v="0"/>
    <e v="#DIV/0!"/>
    <n v="0"/>
    <m/>
    <n v="0"/>
    <n v="0"/>
    <m/>
  </r>
  <r>
    <n v="1722"/>
    <m/>
    <x v="10"/>
    <x v="4"/>
    <m/>
    <m/>
    <x v="7"/>
    <x v="5"/>
    <x v="6"/>
    <x v="4"/>
    <m/>
    <m/>
    <x v="1"/>
    <m/>
    <m/>
    <n v="0"/>
    <m/>
    <n v="0"/>
    <n v="0"/>
    <n v="0"/>
    <n v="0"/>
    <m/>
    <n v="0"/>
    <m/>
    <n v="0"/>
    <n v="0"/>
    <e v="#DIV/0!"/>
    <n v="0"/>
    <m/>
    <n v="0"/>
    <n v="0"/>
    <m/>
  </r>
  <r>
    <n v="1723"/>
    <m/>
    <x v="10"/>
    <x v="4"/>
    <m/>
    <m/>
    <x v="7"/>
    <x v="5"/>
    <x v="6"/>
    <x v="4"/>
    <m/>
    <m/>
    <x v="1"/>
    <m/>
    <m/>
    <n v="0"/>
    <m/>
    <n v="0"/>
    <n v="0"/>
    <n v="0"/>
    <n v="0"/>
    <m/>
    <n v="0"/>
    <m/>
    <n v="0"/>
    <n v="0"/>
    <e v="#DIV/0!"/>
    <n v="0"/>
    <m/>
    <n v="0"/>
    <n v="0"/>
    <m/>
  </r>
  <r>
    <n v="1724"/>
    <m/>
    <x v="10"/>
    <x v="4"/>
    <m/>
    <m/>
    <x v="7"/>
    <x v="5"/>
    <x v="6"/>
    <x v="4"/>
    <m/>
    <m/>
    <x v="1"/>
    <m/>
    <m/>
    <n v="0"/>
    <m/>
    <n v="0"/>
    <n v="0"/>
    <n v="0"/>
    <n v="0"/>
    <m/>
    <n v="0"/>
    <m/>
    <n v="0"/>
    <n v="0"/>
    <e v="#DIV/0!"/>
    <n v="0"/>
    <m/>
    <n v="0"/>
    <n v="0"/>
    <m/>
  </r>
  <r>
    <n v="1725"/>
    <m/>
    <x v="10"/>
    <x v="4"/>
    <m/>
    <m/>
    <x v="7"/>
    <x v="5"/>
    <x v="6"/>
    <x v="4"/>
    <m/>
    <m/>
    <x v="1"/>
    <m/>
    <m/>
    <n v="0"/>
    <m/>
    <n v="0"/>
    <n v="0"/>
    <n v="0"/>
    <n v="0"/>
    <m/>
    <n v="0"/>
    <m/>
    <n v="0"/>
    <n v="0"/>
    <e v="#DIV/0!"/>
    <n v="0"/>
    <m/>
    <n v="0"/>
    <n v="0"/>
    <m/>
  </r>
  <r>
    <n v="1726"/>
    <m/>
    <x v="10"/>
    <x v="4"/>
    <m/>
    <m/>
    <x v="7"/>
    <x v="5"/>
    <x v="6"/>
    <x v="4"/>
    <m/>
    <m/>
    <x v="1"/>
    <m/>
    <m/>
    <n v="0"/>
    <m/>
    <n v="0"/>
    <n v="0"/>
    <n v="0"/>
    <n v="0"/>
    <m/>
    <n v="0"/>
    <m/>
    <n v="0"/>
    <n v="0"/>
    <e v="#DIV/0!"/>
    <n v="0"/>
    <m/>
    <n v="0"/>
    <n v="0"/>
    <m/>
  </r>
  <r>
    <n v="1727"/>
    <m/>
    <x v="10"/>
    <x v="4"/>
    <m/>
    <m/>
    <x v="7"/>
    <x v="5"/>
    <x v="6"/>
    <x v="4"/>
    <m/>
    <m/>
    <x v="1"/>
    <m/>
    <m/>
    <n v="0"/>
    <m/>
    <n v="0"/>
    <n v="0"/>
    <n v="0"/>
    <n v="0"/>
    <m/>
    <n v="0"/>
    <m/>
    <n v="0"/>
    <n v="0"/>
    <e v="#DIV/0!"/>
    <n v="0"/>
    <m/>
    <n v="0"/>
    <n v="0"/>
    <m/>
  </r>
  <r>
    <n v="1728"/>
    <m/>
    <x v="10"/>
    <x v="4"/>
    <m/>
    <m/>
    <x v="7"/>
    <x v="5"/>
    <x v="6"/>
    <x v="4"/>
    <m/>
    <m/>
    <x v="1"/>
    <m/>
    <m/>
    <n v="0"/>
    <m/>
    <n v="0"/>
    <n v="0"/>
    <n v="0"/>
    <n v="0"/>
    <m/>
    <n v="0"/>
    <m/>
    <n v="0"/>
    <n v="0"/>
    <e v="#DIV/0!"/>
    <n v="0"/>
    <m/>
    <n v="0"/>
    <n v="0"/>
    <m/>
  </r>
  <r>
    <n v="1729"/>
    <m/>
    <x v="10"/>
    <x v="4"/>
    <m/>
    <m/>
    <x v="7"/>
    <x v="5"/>
    <x v="6"/>
    <x v="4"/>
    <m/>
    <m/>
    <x v="1"/>
    <m/>
    <m/>
    <n v="0"/>
    <m/>
    <n v="0"/>
    <n v="0"/>
    <n v="0"/>
    <n v="0"/>
    <m/>
    <n v="0"/>
    <m/>
    <n v="0"/>
    <n v="0"/>
    <e v="#DIV/0!"/>
    <n v="0"/>
    <m/>
    <n v="0"/>
    <n v="0"/>
    <m/>
  </r>
  <r>
    <n v="1730"/>
    <m/>
    <x v="10"/>
    <x v="4"/>
    <m/>
    <m/>
    <x v="7"/>
    <x v="5"/>
    <x v="6"/>
    <x v="4"/>
    <m/>
    <m/>
    <x v="1"/>
    <m/>
    <m/>
    <n v="0"/>
    <m/>
    <n v="0"/>
    <n v="0"/>
    <n v="0"/>
    <n v="0"/>
    <m/>
    <n v="0"/>
    <m/>
    <n v="0"/>
    <n v="0"/>
    <e v="#DIV/0!"/>
    <n v="0"/>
    <m/>
    <n v="0"/>
    <n v="0"/>
    <m/>
  </r>
  <r>
    <n v="1731"/>
    <m/>
    <x v="10"/>
    <x v="4"/>
    <m/>
    <m/>
    <x v="7"/>
    <x v="5"/>
    <x v="6"/>
    <x v="4"/>
    <m/>
    <m/>
    <x v="1"/>
    <m/>
    <m/>
    <n v="0"/>
    <m/>
    <n v="0"/>
    <n v="0"/>
    <n v="0"/>
    <n v="0"/>
    <m/>
    <n v="0"/>
    <m/>
    <n v="0"/>
    <n v="0"/>
    <e v="#DIV/0!"/>
    <n v="0"/>
    <m/>
    <n v="0"/>
    <n v="0"/>
    <m/>
  </r>
  <r>
    <n v="1732"/>
    <m/>
    <x v="10"/>
    <x v="4"/>
    <m/>
    <m/>
    <x v="7"/>
    <x v="5"/>
    <x v="6"/>
    <x v="4"/>
    <m/>
    <m/>
    <x v="1"/>
    <m/>
    <m/>
    <n v="0"/>
    <m/>
    <n v="0"/>
    <n v="0"/>
    <n v="0"/>
    <n v="0"/>
    <m/>
    <n v="0"/>
    <m/>
    <n v="0"/>
    <n v="0"/>
    <e v="#DIV/0!"/>
    <n v="0"/>
    <m/>
    <n v="0"/>
    <n v="0"/>
    <m/>
  </r>
  <r>
    <n v="1733"/>
    <m/>
    <x v="10"/>
    <x v="4"/>
    <m/>
    <m/>
    <x v="7"/>
    <x v="5"/>
    <x v="6"/>
    <x v="4"/>
    <m/>
    <m/>
    <x v="1"/>
    <m/>
    <m/>
    <n v="0"/>
    <m/>
    <n v="0"/>
    <n v="0"/>
    <n v="0"/>
    <n v="0"/>
    <m/>
    <n v="0"/>
    <m/>
    <n v="0"/>
    <n v="0"/>
    <e v="#DIV/0!"/>
    <n v="0"/>
    <m/>
    <n v="0"/>
    <n v="0"/>
    <m/>
  </r>
  <r>
    <n v="1734"/>
    <m/>
    <x v="10"/>
    <x v="4"/>
    <m/>
    <m/>
    <x v="7"/>
    <x v="5"/>
    <x v="6"/>
    <x v="4"/>
    <m/>
    <m/>
    <x v="1"/>
    <m/>
    <m/>
    <n v="0"/>
    <m/>
    <n v="0"/>
    <n v="0"/>
    <n v="0"/>
    <n v="0"/>
    <m/>
    <n v="0"/>
    <m/>
    <n v="0"/>
    <n v="0"/>
    <e v="#DIV/0!"/>
    <n v="0"/>
    <m/>
    <n v="0"/>
    <n v="0"/>
    <m/>
  </r>
  <r>
    <n v="1735"/>
    <m/>
    <x v="10"/>
    <x v="4"/>
    <m/>
    <m/>
    <x v="7"/>
    <x v="5"/>
    <x v="6"/>
    <x v="4"/>
    <m/>
    <m/>
    <x v="1"/>
    <m/>
    <m/>
    <n v="0"/>
    <m/>
    <n v="0"/>
    <n v="0"/>
    <n v="0"/>
    <n v="0"/>
    <m/>
    <n v="0"/>
    <m/>
    <n v="0"/>
    <n v="0"/>
    <e v="#DIV/0!"/>
    <n v="0"/>
    <m/>
    <n v="0"/>
    <n v="0"/>
    <m/>
  </r>
  <r>
    <n v="1736"/>
    <m/>
    <x v="10"/>
    <x v="4"/>
    <m/>
    <m/>
    <x v="7"/>
    <x v="5"/>
    <x v="6"/>
    <x v="4"/>
    <m/>
    <m/>
    <x v="1"/>
    <m/>
    <m/>
    <n v="0"/>
    <m/>
    <n v="0"/>
    <n v="0"/>
    <n v="0"/>
    <n v="0"/>
    <m/>
    <n v="0"/>
    <m/>
    <n v="0"/>
    <n v="0"/>
    <e v="#DIV/0!"/>
    <n v="0"/>
    <m/>
    <n v="0"/>
    <n v="0"/>
    <m/>
  </r>
  <r>
    <n v="1737"/>
    <m/>
    <x v="10"/>
    <x v="4"/>
    <m/>
    <m/>
    <x v="7"/>
    <x v="5"/>
    <x v="6"/>
    <x v="4"/>
    <m/>
    <m/>
    <x v="1"/>
    <m/>
    <m/>
    <n v="0"/>
    <m/>
    <n v="0"/>
    <n v="0"/>
    <n v="0"/>
    <n v="0"/>
    <m/>
    <n v="0"/>
    <m/>
    <n v="0"/>
    <n v="0"/>
    <e v="#DIV/0!"/>
    <n v="0"/>
    <m/>
    <n v="0"/>
    <n v="0"/>
    <m/>
  </r>
  <r>
    <n v="1738"/>
    <m/>
    <x v="10"/>
    <x v="4"/>
    <m/>
    <m/>
    <x v="7"/>
    <x v="5"/>
    <x v="6"/>
    <x v="4"/>
    <m/>
    <m/>
    <x v="1"/>
    <m/>
    <m/>
    <n v="0"/>
    <m/>
    <n v="0"/>
    <n v="0"/>
    <n v="0"/>
    <n v="0"/>
    <m/>
    <n v="0"/>
    <m/>
    <n v="0"/>
    <n v="0"/>
    <e v="#DIV/0!"/>
    <n v="0"/>
    <m/>
    <n v="0"/>
    <n v="0"/>
    <m/>
  </r>
  <r>
    <n v="1739"/>
    <m/>
    <x v="10"/>
    <x v="4"/>
    <m/>
    <m/>
    <x v="7"/>
    <x v="5"/>
    <x v="6"/>
    <x v="4"/>
    <m/>
    <m/>
    <x v="1"/>
    <m/>
    <m/>
    <n v="0"/>
    <m/>
    <n v="0"/>
    <n v="0"/>
    <n v="0"/>
    <n v="0"/>
    <m/>
    <n v="0"/>
    <m/>
    <n v="0"/>
    <n v="0"/>
    <e v="#DIV/0!"/>
    <n v="0"/>
    <m/>
    <n v="0"/>
    <n v="0"/>
    <m/>
  </r>
  <r>
    <n v="1740"/>
    <m/>
    <x v="10"/>
    <x v="4"/>
    <m/>
    <m/>
    <x v="7"/>
    <x v="5"/>
    <x v="6"/>
    <x v="4"/>
    <m/>
    <m/>
    <x v="1"/>
    <m/>
    <m/>
    <n v="0"/>
    <m/>
    <n v="0"/>
    <n v="0"/>
    <n v="0"/>
    <n v="0"/>
    <m/>
    <n v="0"/>
    <m/>
    <n v="0"/>
    <n v="0"/>
    <e v="#DIV/0!"/>
    <n v="0"/>
    <m/>
    <n v="0"/>
    <n v="0"/>
    <m/>
  </r>
  <r>
    <n v="1741"/>
    <m/>
    <x v="10"/>
    <x v="4"/>
    <m/>
    <m/>
    <x v="7"/>
    <x v="5"/>
    <x v="6"/>
    <x v="4"/>
    <m/>
    <m/>
    <x v="1"/>
    <m/>
    <m/>
    <n v="0"/>
    <m/>
    <n v="0"/>
    <n v="0"/>
    <n v="0"/>
    <n v="0"/>
    <m/>
    <n v="0"/>
    <m/>
    <n v="0"/>
    <n v="0"/>
    <e v="#DIV/0!"/>
    <n v="0"/>
    <m/>
    <n v="0"/>
    <n v="0"/>
    <m/>
  </r>
  <r>
    <n v="1742"/>
    <m/>
    <x v="10"/>
    <x v="4"/>
    <m/>
    <m/>
    <x v="7"/>
    <x v="5"/>
    <x v="6"/>
    <x v="4"/>
    <m/>
    <m/>
    <x v="1"/>
    <m/>
    <m/>
    <n v="0"/>
    <m/>
    <n v="0"/>
    <n v="0"/>
    <n v="0"/>
    <n v="0"/>
    <m/>
    <n v="0"/>
    <m/>
    <n v="0"/>
    <n v="0"/>
    <e v="#DIV/0!"/>
    <n v="0"/>
    <m/>
    <n v="0"/>
    <n v="0"/>
    <m/>
  </r>
  <r>
    <n v="1743"/>
    <m/>
    <x v="10"/>
    <x v="4"/>
    <m/>
    <m/>
    <x v="7"/>
    <x v="5"/>
    <x v="6"/>
    <x v="4"/>
    <m/>
    <m/>
    <x v="1"/>
    <m/>
    <m/>
    <n v="0"/>
    <m/>
    <n v="0"/>
    <n v="0"/>
    <n v="0"/>
    <n v="0"/>
    <m/>
    <n v="0"/>
    <m/>
    <n v="0"/>
    <n v="0"/>
    <e v="#DIV/0!"/>
    <n v="0"/>
    <m/>
    <n v="0"/>
    <n v="0"/>
    <m/>
  </r>
  <r>
    <n v="1744"/>
    <m/>
    <x v="10"/>
    <x v="4"/>
    <m/>
    <m/>
    <x v="7"/>
    <x v="5"/>
    <x v="6"/>
    <x v="4"/>
    <m/>
    <m/>
    <x v="1"/>
    <m/>
    <m/>
    <n v="0"/>
    <m/>
    <n v="0"/>
    <n v="0"/>
    <n v="0"/>
    <n v="0"/>
    <m/>
    <n v="0"/>
    <m/>
    <n v="0"/>
    <n v="0"/>
    <e v="#DIV/0!"/>
    <n v="0"/>
    <m/>
    <n v="0"/>
    <n v="0"/>
    <m/>
  </r>
  <r>
    <n v="1745"/>
    <m/>
    <x v="10"/>
    <x v="4"/>
    <m/>
    <m/>
    <x v="7"/>
    <x v="5"/>
    <x v="6"/>
    <x v="4"/>
    <m/>
    <m/>
    <x v="1"/>
    <m/>
    <m/>
    <n v="0"/>
    <m/>
    <n v="0"/>
    <n v="0"/>
    <n v="0"/>
    <n v="0"/>
    <m/>
    <n v="0"/>
    <m/>
    <n v="0"/>
    <n v="0"/>
    <e v="#DIV/0!"/>
    <n v="0"/>
    <m/>
    <n v="0"/>
    <n v="0"/>
    <m/>
  </r>
  <r>
    <n v="1746"/>
    <m/>
    <x v="10"/>
    <x v="4"/>
    <m/>
    <m/>
    <x v="7"/>
    <x v="5"/>
    <x v="6"/>
    <x v="4"/>
    <m/>
    <m/>
    <x v="1"/>
    <m/>
    <m/>
    <n v="0"/>
    <m/>
    <n v="0"/>
    <n v="0"/>
    <n v="0"/>
    <n v="0"/>
    <m/>
    <n v="0"/>
    <m/>
    <n v="0"/>
    <n v="0"/>
    <e v="#DIV/0!"/>
    <n v="0"/>
    <m/>
    <n v="0"/>
    <n v="0"/>
    <m/>
  </r>
  <r>
    <n v="1747"/>
    <m/>
    <x v="10"/>
    <x v="4"/>
    <m/>
    <m/>
    <x v="7"/>
    <x v="5"/>
    <x v="6"/>
    <x v="4"/>
    <m/>
    <m/>
    <x v="1"/>
    <m/>
    <m/>
    <n v="0"/>
    <m/>
    <n v="0"/>
    <n v="0"/>
    <n v="0"/>
    <n v="0"/>
    <m/>
    <n v="0"/>
    <m/>
    <n v="0"/>
    <n v="0"/>
    <e v="#DIV/0!"/>
    <n v="0"/>
    <m/>
    <n v="0"/>
    <n v="0"/>
    <m/>
  </r>
  <r>
    <n v="1748"/>
    <m/>
    <x v="10"/>
    <x v="4"/>
    <m/>
    <m/>
    <x v="7"/>
    <x v="5"/>
    <x v="6"/>
    <x v="4"/>
    <m/>
    <m/>
    <x v="1"/>
    <m/>
    <m/>
    <n v="0"/>
    <m/>
    <n v="0"/>
    <n v="0"/>
    <n v="0"/>
    <n v="0"/>
    <m/>
    <n v="0"/>
    <m/>
    <n v="0"/>
    <n v="0"/>
    <e v="#DIV/0!"/>
    <n v="0"/>
    <m/>
    <n v="0"/>
    <n v="0"/>
    <m/>
  </r>
  <r>
    <n v="1749"/>
    <m/>
    <x v="10"/>
    <x v="4"/>
    <m/>
    <m/>
    <x v="7"/>
    <x v="5"/>
    <x v="6"/>
    <x v="4"/>
    <m/>
    <m/>
    <x v="1"/>
    <m/>
    <m/>
    <n v="0"/>
    <m/>
    <n v="0"/>
    <n v="0"/>
    <n v="0"/>
    <n v="0"/>
    <m/>
    <n v="0"/>
    <m/>
    <n v="0"/>
    <n v="0"/>
    <e v="#DIV/0!"/>
    <n v="0"/>
    <m/>
    <n v="0"/>
    <n v="0"/>
    <m/>
  </r>
  <r>
    <n v="1750"/>
    <m/>
    <x v="10"/>
    <x v="4"/>
    <m/>
    <m/>
    <x v="7"/>
    <x v="5"/>
    <x v="6"/>
    <x v="4"/>
    <m/>
    <m/>
    <x v="1"/>
    <m/>
    <m/>
    <n v="0"/>
    <m/>
    <n v="0"/>
    <n v="0"/>
    <n v="0"/>
    <n v="0"/>
    <m/>
    <n v="0"/>
    <m/>
    <n v="0"/>
    <n v="0"/>
    <e v="#DIV/0!"/>
    <n v="0"/>
    <m/>
    <n v="0"/>
    <n v="0"/>
    <m/>
  </r>
  <r>
    <n v="1751"/>
    <m/>
    <x v="10"/>
    <x v="4"/>
    <m/>
    <m/>
    <x v="7"/>
    <x v="5"/>
    <x v="6"/>
    <x v="4"/>
    <m/>
    <m/>
    <x v="1"/>
    <m/>
    <m/>
    <n v="0"/>
    <m/>
    <n v="0"/>
    <n v="0"/>
    <n v="0"/>
    <n v="0"/>
    <m/>
    <n v="0"/>
    <m/>
    <n v="0"/>
    <n v="0"/>
    <e v="#DIV/0!"/>
    <n v="0"/>
    <m/>
    <n v="0"/>
    <n v="0"/>
    <m/>
  </r>
  <r>
    <n v="1752"/>
    <m/>
    <x v="10"/>
    <x v="4"/>
    <m/>
    <m/>
    <x v="7"/>
    <x v="5"/>
    <x v="6"/>
    <x v="4"/>
    <m/>
    <m/>
    <x v="1"/>
    <m/>
    <m/>
    <n v="0"/>
    <m/>
    <n v="0"/>
    <n v="0"/>
    <n v="0"/>
    <n v="0"/>
    <m/>
    <n v="0"/>
    <m/>
    <n v="0"/>
    <n v="0"/>
    <e v="#DIV/0!"/>
    <n v="0"/>
    <m/>
    <n v="0"/>
    <n v="0"/>
    <m/>
  </r>
  <r>
    <n v="1753"/>
    <m/>
    <x v="10"/>
    <x v="4"/>
    <m/>
    <m/>
    <x v="7"/>
    <x v="5"/>
    <x v="6"/>
    <x v="4"/>
    <m/>
    <m/>
    <x v="1"/>
    <m/>
    <m/>
    <n v="0"/>
    <m/>
    <n v="0"/>
    <n v="0"/>
    <n v="0"/>
    <n v="0"/>
    <m/>
    <n v="0"/>
    <m/>
    <n v="0"/>
    <n v="0"/>
    <e v="#DIV/0!"/>
    <n v="0"/>
    <m/>
    <n v="0"/>
    <n v="0"/>
    <m/>
  </r>
  <r>
    <n v="1754"/>
    <m/>
    <x v="10"/>
    <x v="4"/>
    <m/>
    <m/>
    <x v="7"/>
    <x v="5"/>
    <x v="6"/>
    <x v="4"/>
    <m/>
    <m/>
    <x v="1"/>
    <m/>
    <m/>
    <n v="0"/>
    <m/>
    <n v="0"/>
    <n v="0"/>
    <n v="0"/>
    <n v="0"/>
    <m/>
    <n v="0"/>
    <m/>
    <n v="0"/>
    <n v="0"/>
    <e v="#DIV/0!"/>
    <n v="0"/>
    <m/>
    <n v="0"/>
    <n v="0"/>
    <m/>
  </r>
  <r>
    <n v="1755"/>
    <m/>
    <x v="10"/>
    <x v="4"/>
    <m/>
    <m/>
    <x v="7"/>
    <x v="5"/>
    <x v="6"/>
    <x v="4"/>
    <m/>
    <m/>
    <x v="1"/>
    <m/>
    <m/>
    <n v="0"/>
    <m/>
    <n v="0"/>
    <n v="0"/>
    <n v="0"/>
    <n v="0"/>
    <m/>
    <n v="0"/>
    <m/>
    <n v="0"/>
    <n v="0"/>
    <e v="#DIV/0!"/>
    <n v="0"/>
    <m/>
    <n v="0"/>
    <n v="0"/>
    <m/>
  </r>
  <r>
    <n v="1756"/>
    <m/>
    <x v="10"/>
    <x v="4"/>
    <m/>
    <m/>
    <x v="7"/>
    <x v="5"/>
    <x v="6"/>
    <x v="4"/>
    <m/>
    <m/>
    <x v="1"/>
    <m/>
    <m/>
    <n v="0"/>
    <m/>
    <n v="0"/>
    <n v="0"/>
    <n v="0"/>
    <n v="0"/>
    <m/>
    <n v="0"/>
    <m/>
    <n v="0"/>
    <n v="0"/>
    <e v="#DIV/0!"/>
    <n v="0"/>
    <m/>
    <n v="0"/>
    <n v="0"/>
    <m/>
  </r>
  <r>
    <n v="1757"/>
    <m/>
    <x v="10"/>
    <x v="4"/>
    <m/>
    <m/>
    <x v="7"/>
    <x v="5"/>
    <x v="6"/>
    <x v="4"/>
    <m/>
    <m/>
    <x v="1"/>
    <m/>
    <m/>
    <n v="0"/>
    <m/>
    <n v="0"/>
    <n v="0"/>
    <n v="0"/>
    <n v="0"/>
    <m/>
    <n v="0"/>
    <m/>
    <n v="0"/>
    <n v="0"/>
    <e v="#DIV/0!"/>
    <n v="0"/>
    <m/>
    <n v="0"/>
    <n v="0"/>
    <m/>
  </r>
  <r>
    <n v="1758"/>
    <m/>
    <x v="10"/>
    <x v="4"/>
    <m/>
    <m/>
    <x v="7"/>
    <x v="5"/>
    <x v="6"/>
    <x v="4"/>
    <m/>
    <m/>
    <x v="1"/>
    <m/>
    <m/>
    <n v="0"/>
    <m/>
    <n v="0"/>
    <n v="0"/>
    <n v="0"/>
    <n v="0"/>
    <m/>
    <n v="0"/>
    <m/>
    <n v="0"/>
    <n v="0"/>
    <e v="#DIV/0!"/>
    <n v="0"/>
    <m/>
    <n v="0"/>
    <n v="0"/>
    <m/>
  </r>
  <r>
    <n v="1759"/>
    <m/>
    <x v="10"/>
    <x v="4"/>
    <m/>
    <m/>
    <x v="7"/>
    <x v="5"/>
    <x v="6"/>
    <x v="4"/>
    <m/>
    <m/>
    <x v="1"/>
    <m/>
    <m/>
    <n v="0"/>
    <m/>
    <n v="0"/>
    <n v="0"/>
    <n v="0"/>
    <n v="0"/>
    <m/>
    <n v="0"/>
    <m/>
    <n v="0"/>
    <n v="0"/>
    <e v="#DIV/0!"/>
    <n v="0"/>
    <m/>
    <n v="0"/>
    <n v="0"/>
    <m/>
  </r>
  <r>
    <n v="1760"/>
    <m/>
    <x v="10"/>
    <x v="4"/>
    <m/>
    <m/>
    <x v="7"/>
    <x v="5"/>
    <x v="6"/>
    <x v="4"/>
    <m/>
    <m/>
    <x v="1"/>
    <m/>
    <m/>
    <n v="0"/>
    <m/>
    <n v="0"/>
    <n v="0"/>
    <n v="0"/>
    <n v="0"/>
    <m/>
    <n v="0"/>
    <m/>
    <n v="0"/>
    <n v="0"/>
    <e v="#DIV/0!"/>
    <n v="0"/>
    <m/>
    <n v="0"/>
    <n v="0"/>
    <m/>
  </r>
  <r>
    <n v="1761"/>
    <m/>
    <x v="10"/>
    <x v="4"/>
    <m/>
    <m/>
    <x v="7"/>
    <x v="5"/>
    <x v="6"/>
    <x v="4"/>
    <m/>
    <m/>
    <x v="1"/>
    <m/>
    <m/>
    <n v="0"/>
    <m/>
    <n v="0"/>
    <n v="0"/>
    <n v="0"/>
    <n v="0"/>
    <m/>
    <n v="0"/>
    <m/>
    <n v="0"/>
    <n v="0"/>
    <e v="#DIV/0!"/>
    <n v="0"/>
    <m/>
    <n v="0"/>
    <n v="0"/>
    <m/>
  </r>
  <r>
    <n v="1762"/>
    <m/>
    <x v="10"/>
    <x v="4"/>
    <m/>
    <m/>
    <x v="7"/>
    <x v="5"/>
    <x v="6"/>
    <x v="4"/>
    <m/>
    <m/>
    <x v="1"/>
    <m/>
    <m/>
    <n v="0"/>
    <m/>
    <n v="0"/>
    <n v="0"/>
    <n v="0"/>
    <n v="0"/>
    <m/>
    <n v="0"/>
    <m/>
    <n v="0"/>
    <n v="0"/>
    <e v="#DIV/0!"/>
    <n v="0"/>
    <m/>
    <n v="0"/>
    <n v="0"/>
    <m/>
  </r>
  <r>
    <n v="1763"/>
    <m/>
    <x v="10"/>
    <x v="4"/>
    <m/>
    <m/>
    <x v="7"/>
    <x v="5"/>
    <x v="6"/>
    <x v="4"/>
    <m/>
    <m/>
    <x v="1"/>
    <m/>
    <m/>
    <n v="0"/>
    <m/>
    <n v="0"/>
    <n v="0"/>
    <n v="0"/>
    <n v="0"/>
    <m/>
    <n v="0"/>
    <m/>
    <n v="0"/>
    <n v="0"/>
    <e v="#DIV/0!"/>
    <n v="0"/>
    <m/>
    <n v="0"/>
    <n v="0"/>
    <m/>
  </r>
  <r>
    <n v="1764"/>
    <m/>
    <x v="10"/>
    <x v="4"/>
    <m/>
    <m/>
    <x v="7"/>
    <x v="5"/>
    <x v="6"/>
    <x v="4"/>
    <m/>
    <m/>
    <x v="1"/>
    <m/>
    <m/>
    <n v="0"/>
    <m/>
    <n v="0"/>
    <n v="0"/>
    <n v="0"/>
    <n v="0"/>
    <m/>
    <n v="0"/>
    <m/>
    <n v="0"/>
    <n v="0"/>
    <e v="#DIV/0!"/>
    <n v="0"/>
    <m/>
    <n v="0"/>
    <n v="0"/>
    <m/>
  </r>
  <r>
    <n v="1765"/>
    <m/>
    <x v="10"/>
    <x v="4"/>
    <m/>
    <m/>
    <x v="7"/>
    <x v="5"/>
    <x v="6"/>
    <x v="4"/>
    <m/>
    <m/>
    <x v="1"/>
    <m/>
    <m/>
    <n v="0"/>
    <m/>
    <n v="0"/>
    <n v="0"/>
    <n v="0"/>
    <n v="0"/>
    <m/>
    <n v="0"/>
    <m/>
    <n v="0"/>
    <n v="0"/>
    <e v="#DIV/0!"/>
    <n v="0"/>
    <m/>
    <n v="0"/>
    <n v="0"/>
    <m/>
  </r>
  <r>
    <n v="1766"/>
    <m/>
    <x v="10"/>
    <x v="4"/>
    <m/>
    <m/>
    <x v="7"/>
    <x v="5"/>
    <x v="6"/>
    <x v="4"/>
    <m/>
    <m/>
    <x v="1"/>
    <m/>
    <m/>
    <n v="0"/>
    <m/>
    <n v="0"/>
    <n v="0"/>
    <n v="0"/>
    <n v="0"/>
    <m/>
    <n v="0"/>
    <m/>
    <n v="0"/>
    <n v="0"/>
    <e v="#DIV/0!"/>
    <n v="0"/>
    <m/>
    <n v="0"/>
    <n v="0"/>
    <m/>
  </r>
  <r>
    <n v="1767"/>
    <m/>
    <x v="10"/>
    <x v="4"/>
    <m/>
    <m/>
    <x v="7"/>
    <x v="5"/>
    <x v="6"/>
    <x v="4"/>
    <m/>
    <m/>
    <x v="1"/>
    <m/>
    <m/>
    <n v="0"/>
    <m/>
    <n v="0"/>
    <n v="0"/>
    <n v="0"/>
    <n v="0"/>
    <m/>
    <n v="0"/>
    <m/>
    <n v="0"/>
    <n v="0"/>
    <e v="#DIV/0!"/>
    <n v="0"/>
    <m/>
    <n v="0"/>
    <n v="0"/>
    <m/>
  </r>
  <r>
    <n v="1768"/>
    <m/>
    <x v="10"/>
    <x v="4"/>
    <m/>
    <m/>
    <x v="7"/>
    <x v="5"/>
    <x v="6"/>
    <x v="4"/>
    <m/>
    <m/>
    <x v="1"/>
    <m/>
    <m/>
    <n v="0"/>
    <m/>
    <n v="0"/>
    <n v="0"/>
    <n v="0"/>
    <n v="0"/>
    <m/>
    <n v="0"/>
    <m/>
    <n v="0"/>
    <n v="0"/>
    <e v="#DIV/0!"/>
    <n v="0"/>
    <m/>
    <n v="0"/>
    <n v="0"/>
    <m/>
  </r>
  <r>
    <n v="1769"/>
    <m/>
    <x v="10"/>
    <x v="4"/>
    <m/>
    <m/>
    <x v="7"/>
    <x v="5"/>
    <x v="6"/>
    <x v="4"/>
    <m/>
    <m/>
    <x v="1"/>
    <m/>
    <m/>
    <n v="0"/>
    <m/>
    <n v="0"/>
    <n v="0"/>
    <n v="0"/>
    <n v="0"/>
    <m/>
    <n v="0"/>
    <m/>
    <n v="0"/>
    <n v="0"/>
    <e v="#DIV/0!"/>
    <n v="0"/>
    <m/>
    <n v="0"/>
    <n v="0"/>
    <m/>
  </r>
  <r>
    <n v="1770"/>
    <m/>
    <x v="10"/>
    <x v="4"/>
    <m/>
    <m/>
    <x v="7"/>
    <x v="5"/>
    <x v="6"/>
    <x v="4"/>
    <m/>
    <m/>
    <x v="1"/>
    <m/>
    <m/>
    <n v="0"/>
    <m/>
    <n v="0"/>
    <n v="0"/>
    <n v="0"/>
    <n v="0"/>
    <m/>
    <n v="0"/>
    <m/>
    <n v="0"/>
    <n v="0"/>
    <e v="#DIV/0!"/>
    <n v="0"/>
    <m/>
    <n v="0"/>
    <n v="0"/>
    <m/>
  </r>
  <r>
    <n v="1771"/>
    <m/>
    <x v="10"/>
    <x v="4"/>
    <m/>
    <m/>
    <x v="7"/>
    <x v="5"/>
    <x v="6"/>
    <x v="4"/>
    <m/>
    <m/>
    <x v="1"/>
    <m/>
    <m/>
    <n v="0"/>
    <m/>
    <n v="0"/>
    <n v="0"/>
    <n v="0"/>
    <n v="0"/>
    <m/>
    <n v="0"/>
    <m/>
    <n v="0"/>
    <n v="0"/>
    <e v="#DIV/0!"/>
    <n v="0"/>
    <m/>
    <n v="0"/>
    <n v="0"/>
    <m/>
  </r>
  <r>
    <n v="1772"/>
    <m/>
    <x v="10"/>
    <x v="4"/>
    <m/>
    <m/>
    <x v="7"/>
    <x v="5"/>
    <x v="6"/>
    <x v="4"/>
    <m/>
    <m/>
    <x v="1"/>
    <m/>
    <m/>
    <n v="0"/>
    <m/>
    <n v="0"/>
    <n v="0"/>
    <n v="0"/>
    <n v="0"/>
    <m/>
    <n v="0"/>
    <m/>
    <n v="0"/>
    <n v="0"/>
    <e v="#DIV/0!"/>
    <n v="0"/>
    <m/>
    <n v="0"/>
    <n v="0"/>
    <m/>
  </r>
  <r>
    <n v="1773"/>
    <m/>
    <x v="10"/>
    <x v="4"/>
    <m/>
    <m/>
    <x v="7"/>
    <x v="5"/>
    <x v="6"/>
    <x v="4"/>
    <m/>
    <m/>
    <x v="1"/>
    <m/>
    <m/>
    <n v="0"/>
    <m/>
    <n v="0"/>
    <n v="0"/>
    <n v="0"/>
    <n v="0"/>
    <m/>
    <n v="0"/>
    <m/>
    <n v="0"/>
    <n v="0"/>
    <e v="#DIV/0!"/>
    <n v="0"/>
    <m/>
    <n v="0"/>
    <n v="0"/>
    <m/>
  </r>
  <r>
    <n v="1774"/>
    <m/>
    <x v="10"/>
    <x v="4"/>
    <m/>
    <m/>
    <x v="7"/>
    <x v="5"/>
    <x v="6"/>
    <x v="4"/>
    <m/>
    <m/>
    <x v="1"/>
    <m/>
    <m/>
    <n v="0"/>
    <m/>
    <n v="0"/>
    <n v="0"/>
    <n v="0"/>
    <n v="0"/>
    <m/>
    <n v="0"/>
    <m/>
    <n v="0"/>
    <n v="0"/>
    <e v="#DIV/0!"/>
    <n v="0"/>
    <m/>
    <n v="0"/>
    <n v="0"/>
    <m/>
  </r>
  <r>
    <n v="1775"/>
    <m/>
    <x v="10"/>
    <x v="4"/>
    <m/>
    <m/>
    <x v="7"/>
    <x v="5"/>
    <x v="6"/>
    <x v="4"/>
    <m/>
    <m/>
    <x v="1"/>
    <m/>
    <m/>
    <n v="0"/>
    <m/>
    <n v="0"/>
    <n v="0"/>
    <n v="0"/>
    <n v="0"/>
    <m/>
    <n v="0"/>
    <m/>
    <n v="0"/>
    <n v="0"/>
    <e v="#DIV/0!"/>
    <n v="0"/>
    <m/>
    <n v="0"/>
    <n v="0"/>
    <m/>
  </r>
  <r>
    <n v="1776"/>
    <m/>
    <x v="10"/>
    <x v="4"/>
    <m/>
    <m/>
    <x v="7"/>
    <x v="5"/>
    <x v="6"/>
    <x v="4"/>
    <m/>
    <m/>
    <x v="1"/>
    <m/>
    <m/>
    <n v="0"/>
    <m/>
    <n v="0"/>
    <n v="0"/>
    <n v="0"/>
    <n v="0"/>
    <m/>
    <n v="0"/>
    <m/>
    <n v="0"/>
    <n v="0"/>
    <e v="#DIV/0!"/>
    <n v="0"/>
    <m/>
    <n v="0"/>
    <n v="0"/>
    <m/>
  </r>
  <r>
    <n v="1777"/>
    <m/>
    <x v="10"/>
    <x v="4"/>
    <m/>
    <m/>
    <x v="7"/>
    <x v="5"/>
    <x v="6"/>
    <x v="4"/>
    <m/>
    <m/>
    <x v="1"/>
    <m/>
    <m/>
    <n v="0"/>
    <m/>
    <n v="0"/>
    <n v="0"/>
    <n v="0"/>
    <n v="0"/>
    <m/>
    <n v="0"/>
    <m/>
    <n v="0"/>
    <n v="0"/>
    <e v="#DIV/0!"/>
    <n v="0"/>
    <m/>
    <n v="0"/>
    <n v="0"/>
    <m/>
  </r>
  <r>
    <n v="1778"/>
    <m/>
    <x v="10"/>
    <x v="4"/>
    <m/>
    <m/>
    <x v="7"/>
    <x v="5"/>
    <x v="6"/>
    <x v="4"/>
    <m/>
    <m/>
    <x v="1"/>
    <m/>
    <m/>
    <n v="0"/>
    <m/>
    <n v="0"/>
    <n v="0"/>
    <n v="0"/>
    <n v="0"/>
    <m/>
    <n v="0"/>
    <m/>
    <n v="0"/>
    <n v="0"/>
    <e v="#DIV/0!"/>
    <n v="0"/>
    <m/>
    <n v="0"/>
    <n v="0"/>
    <m/>
  </r>
  <r>
    <n v="1779"/>
    <m/>
    <x v="10"/>
    <x v="4"/>
    <m/>
    <m/>
    <x v="7"/>
    <x v="5"/>
    <x v="6"/>
    <x v="4"/>
    <m/>
    <m/>
    <x v="1"/>
    <m/>
    <m/>
    <n v="0"/>
    <m/>
    <n v="0"/>
    <n v="0"/>
    <n v="0"/>
    <n v="0"/>
    <m/>
    <n v="0"/>
    <m/>
    <n v="0"/>
    <n v="0"/>
    <e v="#DIV/0!"/>
    <n v="0"/>
    <m/>
    <n v="0"/>
    <n v="0"/>
    <m/>
  </r>
  <r>
    <n v="1780"/>
    <m/>
    <x v="10"/>
    <x v="4"/>
    <m/>
    <m/>
    <x v="7"/>
    <x v="5"/>
    <x v="6"/>
    <x v="4"/>
    <m/>
    <m/>
    <x v="1"/>
    <m/>
    <m/>
    <n v="0"/>
    <m/>
    <n v="0"/>
    <n v="0"/>
    <n v="0"/>
    <n v="0"/>
    <m/>
    <n v="0"/>
    <m/>
    <n v="0"/>
    <n v="0"/>
    <e v="#DIV/0!"/>
    <n v="0"/>
    <m/>
    <n v="0"/>
    <n v="0"/>
    <m/>
  </r>
  <r>
    <n v="1781"/>
    <m/>
    <x v="10"/>
    <x v="4"/>
    <m/>
    <m/>
    <x v="7"/>
    <x v="5"/>
    <x v="6"/>
    <x v="4"/>
    <m/>
    <m/>
    <x v="1"/>
    <m/>
    <m/>
    <n v="0"/>
    <m/>
    <n v="0"/>
    <n v="0"/>
    <n v="0"/>
    <n v="0"/>
    <m/>
    <n v="0"/>
    <m/>
    <n v="0"/>
    <n v="0"/>
    <e v="#DIV/0!"/>
    <n v="0"/>
    <m/>
    <n v="0"/>
    <n v="0"/>
    <m/>
  </r>
  <r>
    <n v="1782"/>
    <m/>
    <x v="10"/>
    <x v="4"/>
    <m/>
    <m/>
    <x v="7"/>
    <x v="5"/>
    <x v="6"/>
    <x v="4"/>
    <m/>
    <m/>
    <x v="1"/>
    <m/>
    <m/>
    <n v="0"/>
    <m/>
    <n v="0"/>
    <n v="0"/>
    <n v="0"/>
    <n v="0"/>
    <m/>
    <n v="0"/>
    <m/>
    <n v="0"/>
    <n v="0"/>
    <e v="#DIV/0!"/>
    <n v="0"/>
    <m/>
    <n v="0"/>
    <n v="0"/>
    <m/>
  </r>
  <r>
    <n v="1783"/>
    <m/>
    <x v="10"/>
    <x v="4"/>
    <m/>
    <m/>
    <x v="7"/>
    <x v="5"/>
    <x v="6"/>
    <x v="4"/>
    <m/>
    <m/>
    <x v="1"/>
    <m/>
    <m/>
    <n v="0"/>
    <m/>
    <n v="0"/>
    <n v="0"/>
    <n v="0"/>
    <n v="0"/>
    <m/>
    <n v="0"/>
    <m/>
    <n v="0"/>
    <n v="0"/>
    <e v="#DIV/0!"/>
    <n v="0"/>
    <m/>
    <n v="0"/>
    <n v="0"/>
    <m/>
  </r>
  <r>
    <n v="1784"/>
    <m/>
    <x v="10"/>
    <x v="4"/>
    <m/>
    <m/>
    <x v="7"/>
    <x v="5"/>
    <x v="6"/>
    <x v="4"/>
    <m/>
    <m/>
    <x v="1"/>
    <m/>
    <m/>
    <n v="0"/>
    <m/>
    <n v="0"/>
    <n v="0"/>
    <n v="0"/>
    <n v="0"/>
    <m/>
    <n v="0"/>
    <m/>
    <n v="0"/>
    <n v="0"/>
    <e v="#DIV/0!"/>
    <n v="0"/>
    <m/>
    <n v="0"/>
    <n v="0"/>
    <m/>
  </r>
  <r>
    <n v="1785"/>
    <m/>
    <x v="10"/>
    <x v="4"/>
    <m/>
    <m/>
    <x v="7"/>
    <x v="5"/>
    <x v="6"/>
    <x v="4"/>
    <m/>
    <m/>
    <x v="1"/>
    <m/>
    <m/>
    <n v="0"/>
    <m/>
    <n v="0"/>
    <n v="0"/>
    <n v="0"/>
    <n v="0"/>
    <m/>
    <n v="0"/>
    <m/>
    <n v="0"/>
    <n v="0"/>
    <e v="#DIV/0!"/>
    <n v="0"/>
    <m/>
    <n v="0"/>
    <n v="0"/>
    <m/>
  </r>
  <r>
    <n v="1786"/>
    <m/>
    <x v="10"/>
    <x v="4"/>
    <m/>
    <m/>
    <x v="7"/>
    <x v="5"/>
    <x v="6"/>
    <x v="4"/>
    <m/>
    <m/>
    <x v="1"/>
    <m/>
    <m/>
    <n v="0"/>
    <m/>
    <n v="0"/>
    <n v="0"/>
    <n v="0"/>
    <n v="0"/>
    <m/>
    <n v="0"/>
    <m/>
    <n v="0"/>
    <n v="0"/>
    <e v="#DIV/0!"/>
    <n v="0"/>
    <m/>
    <n v="0"/>
    <n v="0"/>
    <m/>
  </r>
  <r>
    <n v="1787"/>
    <m/>
    <x v="10"/>
    <x v="4"/>
    <m/>
    <m/>
    <x v="7"/>
    <x v="5"/>
    <x v="6"/>
    <x v="4"/>
    <m/>
    <m/>
    <x v="1"/>
    <m/>
    <m/>
    <n v="0"/>
    <m/>
    <n v="0"/>
    <n v="0"/>
    <n v="0"/>
    <n v="0"/>
    <m/>
    <n v="0"/>
    <m/>
    <n v="0"/>
    <n v="0"/>
    <e v="#DIV/0!"/>
    <n v="0"/>
    <m/>
    <n v="0"/>
    <n v="0"/>
    <m/>
  </r>
  <r>
    <n v="1788"/>
    <m/>
    <x v="10"/>
    <x v="4"/>
    <m/>
    <m/>
    <x v="7"/>
    <x v="5"/>
    <x v="6"/>
    <x v="4"/>
    <m/>
    <m/>
    <x v="1"/>
    <m/>
    <m/>
    <n v="0"/>
    <m/>
    <n v="0"/>
    <n v="0"/>
    <n v="0"/>
    <n v="0"/>
    <m/>
    <n v="0"/>
    <m/>
    <n v="0"/>
    <n v="0"/>
    <e v="#DIV/0!"/>
    <n v="0"/>
    <m/>
    <n v="0"/>
    <n v="0"/>
    <m/>
  </r>
  <r>
    <n v="1789"/>
    <m/>
    <x v="10"/>
    <x v="4"/>
    <m/>
    <m/>
    <x v="7"/>
    <x v="5"/>
    <x v="6"/>
    <x v="4"/>
    <m/>
    <m/>
    <x v="1"/>
    <m/>
    <m/>
    <n v="0"/>
    <m/>
    <n v="0"/>
    <n v="0"/>
    <n v="0"/>
    <n v="0"/>
    <m/>
    <n v="0"/>
    <m/>
    <n v="0"/>
    <n v="0"/>
    <e v="#DIV/0!"/>
    <n v="0"/>
    <m/>
    <n v="0"/>
    <n v="0"/>
    <m/>
  </r>
  <r>
    <n v="1790"/>
    <m/>
    <x v="10"/>
    <x v="4"/>
    <m/>
    <m/>
    <x v="7"/>
    <x v="5"/>
    <x v="6"/>
    <x v="4"/>
    <m/>
    <m/>
    <x v="1"/>
    <m/>
    <m/>
    <n v="0"/>
    <m/>
    <n v="0"/>
    <n v="0"/>
    <n v="0"/>
    <n v="0"/>
    <m/>
    <n v="0"/>
    <m/>
    <n v="0"/>
    <n v="0"/>
    <e v="#DIV/0!"/>
    <n v="0"/>
    <m/>
    <n v="0"/>
    <n v="0"/>
    <m/>
  </r>
  <r>
    <n v="1791"/>
    <m/>
    <x v="10"/>
    <x v="4"/>
    <m/>
    <m/>
    <x v="7"/>
    <x v="5"/>
    <x v="6"/>
    <x v="4"/>
    <m/>
    <m/>
    <x v="1"/>
    <m/>
    <m/>
    <n v="0"/>
    <m/>
    <n v="0"/>
    <n v="0"/>
    <n v="0"/>
    <n v="0"/>
    <m/>
    <n v="0"/>
    <m/>
    <n v="0"/>
    <n v="0"/>
    <e v="#DIV/0!"/>
    <n v="0"/>
    <m/>
    <n v="0"/>
    <n v="0"/>
    <m/>
  </r>
  <r>
    <n v="1792"/>
    <m/>
    <x v="10"/>
    <x v="4"/>
    <m/>
    <m/>
    <x v="7"/>
    <x v="5"/>
    <x v="6"/>
    <x v="4"/>
    <m/>
    <m/>
    <x v="1"/>
    <m/>
    <m/>
    <n v="0"/>
    <m/>
    <n v="0"/>
    <n v="0"/>
    <n v="0"/>
    <n v="0"/>
    <m/>
    <n v="0"/>
    <m/>
    <n v="0"/>
    <n v="0"/>
    <e v="#DIV/0!"/>
    <n v="0"/>
    <m/>
    <n v="0"/>
    <n v="0"/>
    <m/>
  </r>
  <r>
    <n v="1793"/>
    <m/>
    <x v="10"/>
    <x v="4"/>
    <m/>
    <m/>
    <x v="7"/>
    <x v="5"/>
    <x v="6"/>
    <x v="4"/>
    <m/>
    <m/>
    <x v="1"/>
    <m/>
    <m/>
    <n v="0"/>
    <m/>
    <n v="0"/>
    <n v="0"/>
    <n v="0"/>
    <n v="0"/>
    <m/>
    <n v="0"/>
    <m/>
    <n v="0"/>
    <n v="0"/>
    <e v="#DIV/0!"/>
    <n v="0"/>
    <m/>
    <n v="0"/>
    <n v="0"/>
    <m/>
  </r>
  <r>
    <n v="1794"/>
    <m/>
    <x v="10"/>
    <x v="4"/>
    <m/>
    <m/>
    <x v="7"/>
    <x v="5"/>
    <x v="6"/>
    <x v="4"/>
    <m/>
    <m/>
    <x v="1"/>
    <m/>
    <m/>
    <n v="0"/>
    <m/>
    <n v="0"/>
    <n v="0"/>
    <n v="0"/>
    <n v="0"/>
    <m/>
    <n v="0"/>
    <m/>
    <n v="0"/>
    <n v="0"/>
    <e v="#DIV/0!"/>
    <n v="0"/>
    <m/>
    <n v="0"/>
    <n v="0"/>
    <m/>
  </r>
  <r>
    <n v="1795"/>
    <m/>
    <x v="10"/>
    <x v="4"/>
    <m/>
    <m/>
    <x v="7"/>
    <x v="5"/>
    <x v="6"/>
    <x v="4"/>
    <m/>
    <m/>
    <x v="1"/>
    <m/>
    <m/>
    <n v="0"/>
    <m/>
    <n v="0"/>
    <n v="0"/>
    <n v="0"/>
    <n v="0"/>
    <m/>
    <n v="0"/>
    <m/>
    <n v="0"/>
    <n v="0"/>
    <e v="#DIV/0!"/>
    <n v="0"/>
    <m/>
    <n v="0"/>
    <n v="0"/>
    <m/>
  </r>
  <r>
    <n v="1796"/>
    <m/>
    <x v="10"/>
    <x v="4"/>
    <m/>
    <m/>
    <x v="7"/>
    <x v="5"/>
    <x v="6"/>
    <x v="4"/>
    <m/>
    <m/>
    <x v="1"/>
    <m/>
    <m/>
    <n v="0"/>
    <m/>
    <n v="0"/>
    <n v="0"/>
    <n v="0"/>
    <n v="0"/>
    <m/>
    <n v="0"/>
    <m/>
    <n v="0"/>
    <n v="0"/>
    <e v="#DIV/0!"/>
    <n v="0"/>
    <m/>
    <n v="0"/>
    <n v="0"/>
    <m/>
  </r>
  <r>
    <n v="1797"/>
    <m/>
    <x v="10"/>
    <x v="4"/>
    <m/>
    <m/>
    <x v="7"/>
    <x v="5"/>
    <x v="6"/>
    <x v="4"/>
    <m/>
    <m/>
    <x v="1"/>
    <m/>
    <m/>
    <n v="0"/>
    <m/>
    <n v="0"/>
    <n v="0"/>
    <n v="0"/>
    <n v="0"/>
    <m/>
    <n v="0"/>
    <m/>
    <n v="0"/>
    <n v="0"/>
    <e v="#DIV/0!"/>
    <n v="0"/>
    <m/>
    <n v="0"/>
    <n v="0"/>
    <m/>
  </r>
  <r>
    <n v="1798"/>
    <m/>
    <x v="10"/>
    <x v="4"/>
    <m/>
    <m/>
    <x v="7"/>
    <x v="5"/>
    <x v="6"/>
    <x v="4"/>
    <m/>
    <m/>
    <x v="1"/>
    <m/>
    <m/>
    <n v="0"/>
    <m/>
    <n v="0"/>
    <n v="0"/>
    <n v="0"/>
    <n v="0"/>
    <m/>
    <n v="0"/>
    <m/>
    <n v="0"/>
    <n v="0"/>
    <e v="#DIV/0!"/>
    <n v="0"/>
    <m/>
    <n v="0"/>
    <n v="0"/>
    <m/>
  </r>
  <r>
    <n v="1799"/>
    <m/>
    <x v="10"/>
    <x v="4"/>
    <m/>
    <m/>
    <x v="7"/>
    <x v="5"/>
    <x v="6"/>
    <x v="4"/>
    <m/>
    <m/>
    <x v="1"/>
    <m/>
    <m/>
    <n v="0"/>
    <m/>
    <n v="0"/>
    <n v="0"/>
    <n v="0"/>
    <n v="0"/>
    <m/>
    <n v="0"/>
    <m/>
    <n v="0"/>
    <n v="0"/>
    <e v="#DIV/0!"/>
    <n v="0"/>
    <m/>
    <n v="0"/>
    <n v="0"/>
    <m/>
  </r>
  <r>
    <n v="1800"/>
    <m/>
    <x v="10"/>
    <x v="4"/>
    <m/>
    <m/>
    <x v="7"/>
    <x v="5"/>
    <x v="6"/>
    <x v="4"/>
    <m/>
    <m/>
    <x v="1"/>
    <m/>
    <m/>
    <n v="0"/>
    <m/>
    <n v="0"/>
    <n v="0"/>
    <n v="0"/>
    <n v="0"/>
    <m/>
    <n v="0"/>
    <m/>
    <n v="0"/>
    <n v="0"/>
    <e v="#DIV/0!"/>
    <n v="0"/>
    <m/>
    <n v="0"/>
    <n v="0"/>
    <m/>
  </r>
  <r>
    <n v="1801"/>
    <m/>
    <x v="10"/>
    <x v="4"/>
    <m/>
    <m/>
    <x v="7"/>
    <x v="5"/>
    <x v="6"/>
    <x v="4"/>
    <m/>
    <m/>
    <x v="1"/>
    <m/>
    <m/>
    <n v="0"/>
    <m/>
    <n v="0"/>
    <n v="0"/>
    <n v="0"/>
    <n v="0"/>
    <m/>
    <n v="0"/>
    <m/>
    <n v="0"/>
    <n v="0"/>
    <e v="#DIV/0!"/>
    <n v="0"/>
    <m/>
    <n v="0"/>
    <n v="0"/>
    <m/>
  </r>
  <r>
    <n v="1802"/>
    <m/>
    <x v="10"/>
    <x v="4"/>
    <m/>
    <m/>
    <x v="7"/>
    <x v="5"/>
    <x v="6"/>
    <x v="4"/>
    <m/>
    <m/>
    <x v="1"/>
    <m/>
    <m/>
    <n v="0"/>
    <m/>
    <n v="0"/>
    <n v="0"/>
    <n v="0"/>
    <n v="0"/>
    <m/>
    <n v="0"/>
    <m/>
    <n v="0"/>
    <n v="0"/>
    <e v="#DIV/0!"/>
    <n v="0"/>
    <m/>
    <n v="0"/>
    <n v="0"/>
    <m/>
  </r>
  <r>
    <n v="1803"/>
    <m/>
    <x v="10"/>
    <x v="4"/>
    <m/>
    <m/>
    <x v="7"/>
    <x v="5"/>
    <x v="6"/>
    <x v="4"/>
    <m/>
    <m/>
    <x v="1"/>
    <m/>
    <m/>
    <n v="0"/>
    <m/>
    <n v="0"/>
    <n v="0"/>
    <n v="0"/>
    <n v="0"/>
    <m/>
    <n v="0"/>
    <m/>
    <n v="0"/>
    <n v="0"/>
    <e v="#DIV/0!"/>
    <n v="0"/>
    <m/>
    <n v="0"/>
    <n v="0"/>
    <m/>
  </r>
  <r>
    <n v="1804"/>
    <m/>
    <x v="10"/>
    <x v="4"/>
    <m/>
    <m/>
    <x v="7"/>
    <x v="5"/>
    <x v="6"/>
    <x v="4"/>
    <m/>
    <m/>
    <x v="1"/>
    <m/>
    <m/>
    <n v="0"/>
    <m/>
    <n v="0"/>
    <n v="0"/>
    <n v="0"/>
    <n v="0"/>
    <m/>
    <n v="0"/>
    <m/>
    <n v="0"/>
    <n v="0"/>
    <e v="#DIV/0!"/>
    <n v="0"/>
    <m/>
    <n v="0"/>
    <n v="0"/>
    <m/>
  </r>
  <r>
    <n v="1805"/>
    <m/>
    <x v="10"/>
    <x v="4"/>
    <m/>
    <m/>
    <x v="7"/>
    <x v="5"/>
    <x v="6"/>
    <x v="4"/>
    <m/>
    <m/>
    <x v="1"/>
    <m/>
    <m/>
    <n v="0"/>
    <m/>
    <n v="0"/>
    <n v="0"/>
    <n v="0"/>
    <n v="0"/>
    <m/>
    <n v="0"/>
    <m/>
    <n v="0"/>
    <n v="0"/>
    <e v="#DIV/0!"/>
    <n v="0"/>
    <m/>
    <n v="0"/>
    <n v="0"/>
    <m/>
  </r>
  <r>
    <n v="1806"/>
    <m/>
    <x v="10"/>
    <x v="4"/>
    <m/>
    <m/>
    <x v="7"/>
    <x v="5"/>
    <x v="6"/>
    <x v="4"/>
    <m/>
    <m/>
    <x v="1"/>
    <m/>
    <m/>
    <n v="0"/>
    <m/>
    <n v="0"/>
    <n v="0"/>
    <n v="0"/>
    <n v="0"/>
    <m/>
    <n v="0"/>
    <m/>
    <n v="0"/>
    <n v="0"/>
    <e v="#DIV/0!"/>
    <n v="0"/>
    <m/>
    <n v="0"/>
    <n v="0"/>
    <m/>
  </r>
  <r>
    <n v="1807"/>
    <m/>
    <x v="10"/>
    <x v="4"/>
    <m/>
    <m/>
    <x v="7"/>
    <x v="5"/>
    <x v="6"/>
    <x v="4"/>
    <m/>
    <m/>
    <x v="1"/>
    <m/>
    <m/>
    <n v="0"/>
    <m/>
    <n v="0"/>
    <n v="0"/>
    <n v="0"/>
    <n v="0"/>
    <m/>
    <n v="0"/>
    <m/>
    <n v="0"/>
    <n v="0"/>
    <e v="#DIV/0!"/>
    <n v="0"/>
    <m/>
    <n v="0"/>
    <n v="0"/>
    <m/>
  </r>
  <r>
    <n v="1808"/>
    <m/>
    <x v="10"/>
    <x v="4"/>
    <m/>
    <m/>
    <x v="7"/>
    <x v="5"/>
    <x v="6"/>
    <x v="4"/>
    <m/>
    <m/>
    <x v="1"/>
    <m/>
    <m/>
    <n v="0"/>
    <m/>
    <n v="0"/>
    <n v="0"/>
    <n v="0"/>
    <n v="0"/>
    <m/>
    <n v="0"/>
    <m/>
    <n v="0"/>
    <n v="0"/>
    <e v="#DIV/0!"/>
    <n v="0"/>
    <m/>
    <n v="0"/>
    <n v="0"/>
    <m/>
  </r>
  <r>
    <n v="1809"/>
    <m/>
    <x v="10"/>
    <x v="4"/>
    <m/>
    <m/>
    <x v="7"/>
    <x v="5"/>
    <x v="6"/>
    <x v="4"/>
    <m/>
    <m/>
    <x v="1"/>
    <m/>
    <m/>
    <n v="0"/>
    <m/>
    <n v="0"/>
    <n v="0"/>
    <n v="0"/>
    <n v="0"/>
    <m/>
    <n v="0"/>
    <m/>
    <n v="0"/>
    <n v="0"/>
    <e v="#DIV/0!"/>
    <n v="0"/>
    <m/>
    <n v="0"/>
    <n v="0"/>
    <m/>
  </r>
  <r>
    <n v="1810"/>
    <m/>
    <x v="10"/>
    <x v="4"/>
    <m/>
    <m/>
    <x v="7"/>
    <x v="5"/>
    <x v="6"/>
    <x v="4"/>
    <m/>
    <m/>
    <x v="1"/>
    <m/>
    <m/>
    <n v="0"/>
    <m/>
    <n v="0"/>
    <n v="0"/>
    <n v="0"/>
    <n v="0"/>
    <m/>
    <n v="0"/>
    <m/>
    <n v="0"/>
    <n v="0"/>
    <e v="#DIV/0!"/>
    <n v="0"/>
    <m/>
    <n v="0"/>
    <n v="0"/>
    <m/>
  </r>
  <r>
    <n v="1811"/>
    <m/>
    <x v="10"/>
    <x v="4"/>
    <m/>
    <m/>
    <x v="7"/>
    <x v="5"/>
    <x v="6"/>
    <x v="4"/>
    <m/>
    <m/>
    <x v="1"/>
    <m/>
    <m/>
    <n v="0"/>
    <m/>
    <n v="0"/>
    <n v="0"/>
    <n v="0"/>
    <n v="0"/>
    <m/>
    <n v="0"/>
    <m/>
    <n v="0"/>
    <n v="0"/>
    <e v="#DIV/0!"/>
    <n v="0"/>
    <m/>
    <n v="0"/>
    <n v="0"/>
    <m/>
  </r>
  <r>
    <n v="1812"/>
    <m/>
    <x v="10"/>
    <x v="4"/>
    <m/>
    <m/>
    <x v="7"/>
    <x v="5"/>
    <x v="6"/>
    <x v="4"/>
    <m/>
    <m/>
    <x v="1"/>
    <m/>
    <m/>
    <n v="0"/>
    <m/>
    <n v="0"/>
    <n v="0"/>
    <n v="0"/>
    <n v="0"/>
    <m/>
    <n v="0"/>
    <m/>
    <n v="0"/>
    <n v="0"/>
    <e v="#DIV/0!"/>
    <n v="0"/>
    <m/>
    <n v="0"/>
    <n v="0"/>
    <m/>
  </r>
  <r>
    <n v="1813"/>
    <m/>
    <x v="10"/>
    <x v="4"/>
    <m/>
    <m/>
    <x v="7"/>
    <x v="5"/>
    <x v="6"/>
    <x v="4"/>
    <m/>
    <m/>
    <x v="1"/>
    <m/>
    <m/>
    <n v="0"/>
    <m/>
    <n v="0"/>
    <n v="0"/>
    <n v="0"/>
    <n v="0"/>
    <m/>
    <n v="0"/>
    <m/>
    <n v="0"/>
    <n v="0"/>
    <e v="#DIV/0!"/>
    <n v="0"/>
    <m/>
    <n v="0"/>
    <n v="0"/>
    <m/>
  </r>
  <r>
    <n v="1814"/>
    <m/>
    <x v="10"/>
    <x v="4"/>
    <m/>
    <m/>
    <x v="7"/>
    <x v="5"/>
    <x v="6"/>
    <x v="4"/>
    <m/>
    <m/>
    <x v="1"/>
    <m/>
    <m/>
    <n v="0"/>
    <m/>
    <n v="0"/>
    <n v="0"/>
    <n v="0"/>
    <n v="0"/>
    <m/>
    <n v="0"/>
    <m/>
    <n v="0"/>
    <n v="0"/>
    <e v="#DIV/0!"/>
    <n v="0"/>
    <m/>
    <n v="0"/>
    <n v="0"/>
    <m/>
  </r>
  <r>
    <n v="1815"/>
    <m/>
    <x v="10"/>
    <x v="4"/>
    <m/>
    <m/>
    <x v="7"/>
    <x v="5"/>
    <x v="6"/>
    <x v="4"/>
    <m/>
    <m/>
    <x v="1"/>
    <m/>
    <m/>
    <n v="0"/>
    <m/>
    <n v="0"/>
    <n v="0"/>
    <n v="0"/>
    <n v="0"/>
    <m/>
    <n v="0"/>
    <m/>
    <n v="0"/>
    <n v="0"/>
    <e v="#DIV/0!"/>
    <n v="0"/>
    <m/>
    <n v="0"/>
    <n v="0"/>
    <m/>
  </r>
  <r>
    <n v="1816"/>
    <m/>
    <x v="10"/>
    <x v="4"/>
    <m/>
    <m/>
    <x v="7"/>
    <x v="5"/>
    <x v="6"/>
    <x v="4"/>
    <m/>
    <m/>
    <x v="1"/>
    <m/>
    <m/>
    <n v="0"/>
    <m/>
    <n v="0"/>
    <n v="0"/>
    <n v="0"/>
    <n v="0"/>
    <m/>
    <n v="0"/>
    <m/>
    <n v="0"/>
    <n v="0"/>
    <e v="#DIV/0!"/>
    <n v="0"/>
    <m/>
    <n v="0"/>
    <n v="0"/>
    <m/>
  </r>
  <r>
    <n v="1817"/>
    <m/>
    <x v="10"/>
    <x v="4"/>
    <m/>
    <m/>
    <x v="7"/>
    <x v="5"/>
    <x v="6"/>
    <x v="4"/>
    <m/>
    <m/>
    <x v="1"/>
    <m/>
    <m/>
    <n v="0"/>
    <m/>
    <n v="0"/>
    <n v="0"/>
    <n v="0"/>
    <n v="0"/>
    <m/>
    <n v="0"/>
    <m/>
    <n v="0"/>
    <n v="0"/>
    <e v="#DIV/0!"/>
    <n v="0"/>
    <m/>
    <n v="0"/>
    <n v="0"/>
    <m/>
  </r>
  <r>
    <n v="1818"/>
    <m/>
    <x v="10"/>
    <x v="4"/>
    <m/>
    <m/>
    <x v="7"/>
    <x v="5"/>
    <x v="6"/>
    <x v="4"/>
    <m/>
    <m/>
    <x v="1"/>
    <m/>
    <m/>
    <n v="0"/>
    <m/>
    <n v="0"/>
    <n v="0"/>
    <n v="0"/>
    <n v="0"/>
    <m/>
    <n v="0"/>
    <m/>
    <n v="0"/>
    <n v="0"/>
    <e v="#DIV/0!"/>
    <n v="0"/>
    <m/>
    <n v="0"/>
    <n v="0"/>
    <m/>
  </r>
  <r>
    <n v="1819"/>
    <m/>
    <x v="10"/>
    <x v="4"/>
    <m/>
    <m/>
    <x v="7"/>
    <x v="5"/>
    <x v="6"/>
    <x v="4"/>
    <m/>
    <m/>
    <x v="1"/>
    <m/>
    <m/>
    <n v="0"/>
    <m/>
    <n v="0"/>
    <n v="0"/>
    <n v="0"/>
    <n v="0"/>
    <m/>
    <n v="0"/>
    <m/>
    <n v="0"/>
    <n v="0"/>
    <e v="#DIV/0!"/>
    <n v="0"/>
    <m/>
    <n v="0"/>
    <n v="0"/>
    <m/>
  </r>
  <r>
    <n v="1820"/>
    <m/>
    <x v="10"/>
    <x v="4"/>
    <m/>
    <m/>
    <x v="7"/>
    <x v="5"/>
    <x v="6"/>
    <x v="4"/>
    <m/>
    <m/>
    <x v="1"/>
    <m/>
    <m/>
    <n v="0"/>
    <m/>
    <n v="0"/>
    <n v="0"/>
    <n v="0"/>
    <n v="0"/>
    <m/>
    <n v="0"/>
    <m/>
    <n v="0"/>
    <n v="0"/>
    <e v="#DIV/0!"/>
    <n v="0"/>
    <m/>
    <n v="0"/>
    <n v="0"/>
    <m/>
  </r>
  <r>
    <n v="1821"/>
    <m/>
    <x v="10"/>
    <x v="4"/>
    <m/>
    <m/>
    <x v="7"/>
    <x v="5"/>
    <x v="6"/>
    <x v="4"/>
    <m/>
    <m/>
    <x v="1"/>
    <m/>
    <m/>
    <n v="0"/>
    <m/>
    <n v="0"/>
    <n v="0"/>
    <n v="0"/>
    <n v="0"/>
    <m/>
    <n v="0"/>
    <m/>
    <n v="0"/>
    <n v="0"/>
    <e v="#DIV/0!"/>
    <n v="0"/>
    <m/>
    <n v="0"/>
    <n v="0"/>
    <m/>
  </r>
  <r>
    <n v="1822"/>
    <m/>
    <x v="10"/>
    <x v="4"/>
    <m/>
    <m/>
    <x v="7"/>
    <x v="5"/>
    <x v="6"/>
    <x v="4"/>
    <m/>
    <m/>
    <x v="1"/>
    <m/>
    <m/>
    <n v="0"/>
    <m/>
    <n v="0"/>
    <n v="0"/>
    <n v="0"/>
    <n v="0"/>
    <m/>
    <n v="0"/>
    <m/>
    <n v="0"/>
    <n v="0"/>
    <e v="#DIV/0!"/>
    <n v="0"/>
    <m/>
    <n v="0"/>
    <n v="0"/>
    <m/>
  </r>
  <r>
    <n v="1823"/>
    <m/>
    <x v="10"/>
    <x v="4"/>
    <m/>
    <m/>
    <x v="7"/>
    <x v="5"/>
    <x v="6"/>
    <x v="4"/>
    <m/>
    <m/>
    <x v="1"/>
    <m/>
    <m/>
    <n v="0"/>
    <m/>
    <n v="0"/>
    <n v="0"/>
    <n v="0"/>
    <n v="0"/>
    <m/>
    <n v="0"/>
    <m/>
    <n v="0"/>
    <n v="0"/>
    <e v="#DIV/0!"/>
    <n v="0"/>
    <m/>
    <n v="0"/>
    <n v="0"/>
    <m/>
  </r>
  <r>
    <n v="1824"/>
    <m/>
    <x v="10"/>
    <x v="4"/>
    <m/>
    <m/>
    <x v="7"/>
    <x v="5"/>
    <x v="6"/>
    <x v="4"/>
    <m/>
    <m/>
    <x v="1"/>
    <m/>
    <m/>
    <n v="0"/>
    <m/>
    <n v="0"/>
    <n v="0"/>
    <n v="0"/>
    <n v="0"/>
    <m/>
    <n v="0"/>
    <m/>
    <n v="0"/>
    <n v="0"/>
    <e v="#DIV/0!"/>
    <n v="0"/>
    <m/>
    <n v="0"/>
    <n v="0"/>
    <m/>
  </r>
  <r>
    <n v="1825"/>
    <m/>
    <x v="10"/>
    <x v="4"/>
    <m/>
    <m/>
    <x v="7"/>
    <x v="5"/>
    <x v="6"/>
    <x v="4"/>
    <m/>
    <m/>
    <x v="1"/>
    <m/>
    <m/>
    <n v="0"/>
    <m/>
    <n v="0"/>
    <n v="0"/>
    <n v="0"/>
    <n v="0"/>
    <m/>
    <n v="0"/>
    <m/>
    <n v="0"/>
    <n v="0"/>
    <e v="#DIV/0!"/>
    <n v="0"/>
    <m/>
    <n v="0"/>
    <n v="0"/>
    <m/>
  </r>
  <r>
    <n v="1826"/>
    <m/>
    <x v="10"/>
    <x v="4"/>
    <m/>
    <m/>
    <x v="7"/>
    <x v="5"/>
    <x v="6"/>
    <x v="4"/>
    <m/>
    <m/>
    <x v="1"/>
    <m/>
    <m/>
    <n v="0"/>
    <m/>
    <n v="0"/>
    <n v="0"/>
    <n v="0"/>
    <n v="0"/>
    <m/>
    <n v="0"/>
    <m/>
    <n v="0"/>
    <n v="0"/>
    <e v="#DIV/0!"/>
    <n v="0"/>
    <m/>
    <n v="0"/>
    <n v="0"/>
    <m/>
  </r>
  <r>
    <n v="1827"/>
    <m/>
    <x v="10"/>
    <x v="4"/>
    <m/>
    <m/>
    <x v="7"/>
    <x v="5"/>
    <x v="6"/>
    <x v="4"/>
    <m/>
    <m/>
    <x v="1"/>
    <m/>
    <m/>
    <n v="0"/>
    <m/>
    <n v="0"/>
    <n v="0"/>
    <n v="0"/>
    <n v="0"/>
    <m/>
    <n v="0"/>
    <m/>
    <n v="0"/>
    <n v="0"/>
    <e v="#DIV/0!"/>
    <n v="0"/>
    <m/>
    <n v="0"/>
    <n v="0"/>
    <m/>
  </r>
  <r>
    <n v="1828"/>
    <m/>
    <x v="10"/>
    <x v="4"/>
    <m/>
    <m/>
    <x v="7"/>
    <x v="5"/>
    <x v="6"/>
    <x v="4"/>
    <m/>
    <m/>
    <x v="1"/>
    <m/>
    <m/>
    <n v="0"/>
    <m/>
    <n v="0"/>
    <n v="0"/>
    <n v="0"/>
    <n v="0"/>
    <m/>
    <n v="0"/>
    <m/>
    <n v="0"/>
    <n v="0"/>
    <e v="#DIV/0!"/>
    <n v="0"/>
    <m/>
    <n v="0"/>
    <n v="0"/>
    <m/>
  </r>
  <r>
    <n v="1829"/>
    <m/>
    <x v="10"/>
    <x v="4"/>
    <m/>
    <m/>
    <x v="7"/>
    <x v="5"/>
    <x v="6"/>
    <x v="4"/>
    <m/>
    <m/>
    <x v="1"/>
    <m/>
    <m/>
    <n v="0"/>
    <m/>
    <n v="0"/>
    <n v="0"/>
    <n v="0"/>
    <n v="0"/>
    <m/>
    <n v="0"/>
    <m/>
    <n v="0"/>
    <n v="0"/>
    <e v="#DIV/0!"/>
    <n v="0"/>
    <m/>
    <n v="0"/>
    <n v="0"/>
    <m/>
  </r>
  <r>
    <n v="1830"/>
    <m/>
    <x v="10"/>
    <x v="4"/>
    <m/>
    <m/>
    <x v="7"/>
    <x v="5"/>
    <x v="6"/>
    <x v="4"/>
    <m/>
    <m/>
    <x v="1"/>
    <m/>
    <m/>
    <n v="0"/>
    <m/>
    <n v="0"/>
    <n v="0"/>
    <n v="0"/>
    <n v="0"/>
    <m/>
    <n v="0"/>
    <m/>
    <n v="0"/>
    <n v="0"/>
    <e v="#DIV/0!"/>
    <n v="0"/>
    <m/>
    <n v="0"/>
    <n v="0"/>
    <m/>
  </r>
  <r>
    <n v="1831"/>
    <m/>
    <x v="10"/>
    <x v="4"/>
    <m/>
    <m/>
    <x v="7"/>
    <x v="5"/>
    <x v="6"/>
    <x v="4"/>
    <m/>
    <m/>
    <x v="1"/>
    <m/>
    <m/>
    <n v="0"/>
    <m/>
    <n v="0"/>
    <n v="0"/>
    <n v="0"/>
    <n v="0"/>
    <m/>
    <n v="0"/>
    <m/>
    <n v="0"/>
    <n v="0"/>
    <e v="#DIV/0!"/>
    <n v="0"/>
    <m/>
    <n v="0"/>
    <n v="0"/>
    <m/>
  </r>
  <r>
    <n v="1832"/>
    <m/>
    <x v="10"/>
    <x v="4"/>
    <m/>
    <m/>
    <x v="7"/>
    <x v="5"/>
    <x v="6"/>
    <x v="4"/>
    <m/>
    <m/>
    <x v="1"/>
    <m/>
    <m/>
    <n v="0"/>
    <m/>
    <n v="0"/>
    <n v="0"/>
    <n v="0"/>
    <n v="0"/>
    <m/>
    <n v="0"/>
    <m/>
    <n v="0"/>
    <n v="0"/>
    <e v="#DIV/0!"/>
    <n v="0"/>
    <m/>
    <n v="0"/>
    <n v="0"/>
    <m/>
  </r>
  <r>
    <n v="1833"/>
    <m/>
    <x v="10"/>
    <x v="4"/>
    <m/>
    <m/>
    <x v="7"/>
    <x v="5"/>
    <x v="6"/>
    <x v="4"/>
    <m/>
    <m/>
    <x v="1"/>
    <m/>
    <m/>
    <n v="0"/>
    <m/>
    <n v="0"/>
    <n v="0"/>
    <n v="0"/>
    <n v="0"/>
    <m/>
    <n v="0"/>
    <m/>
    <n v="0"/>
    <n v="0"/>
    <e v="#DIV/0!"/>
    <n v="0"/>
    <m/>
    <n v="0"/>
    <n v="0"/>
    <m/>
  </r>
  <r>
    <n v="1834"/>
    <m/>
    <x v="10"/>
    <x v="4"/>
    <m/>
    <m/>
    <x v="7"/>
    <x v="5"/>
    <x v="6"/>
    <x v="4"/>
    <m/>
    <m/>
    <x v="1"/>
    <m/>
    <m/>
    <n v="0"/>
    <m/>
    <n v="0"/>
    <n v="0"/>
    <n v="0"/>
    <n v="0"/>
    <m/>
    <n v="0"/>
    <m/>
    <n v="0"/>
    <n v="0"/>
    <e v="#DIV/0!"/>
    <n v="0"/>
    <m/>
    <n v="0"/>
    <n v="0"/>
    <m/>
  </r>
  <r>
    <n v="1835"/>
    <m/>
    <x v="10"/>
    <x v="4"/>
    <m/>
    <m/>
    <x v="7"/>
    <x v="5"/>
    <x v="6"/>
    <x v="4"/>
    <m/>
    <m/>
    <x v="1"/>
    <m/>
    <m/>
    <n v="0"/>
    <m/>
    <n v="0"/>
    <n v="0"/>
    <n v="0"/>
    <n v="0"/>
    <m/>
    <n v="0"/>
    <m/>
    <n v="0"/>
    <n v="0"/>
    <e v="#DIV/0!"/>
    <n v="0"/>
    <m/>
    <n v="0"/>
    <n v="0"/>
    <m/>
  </r>
  <r>
    <n v="1836"/>
    <m/>
    <x v="10"/>
    <x v="4"/>
    <m/>
    <m/>
    <x v="7"/>
    <x v="5"/>
    <x v="6"/>
    <x v="4"/>
    <m/>
    <m/>
    <x v="1"/>
    <m/>
    <m/>
    <n v="0"/>
    <m/>
    <n v="0"/>
    <n v="0"/>
    <n v="0"/>
    <n v="0"/>
    <m/>
    <n v="0"/>
    <m/>
    <n v="0"/>
    <n v="0"/>
    <e v="#DIV/0!"/>
    <n v="0"/>
    <m/>
    <n v="0"/>
    <n v="0"/>
    <m/>
  </r>
  <r>
    <n v="1837"/>
    <m/>
    <x v="10"/>
    <x v="4"/>
    <m/>
    <m/>
    <x v="7"/>
    <x v="5"/>
    <x v="6"/>
    <x v="4"/>
    <m/>
    <m/>
    <x v="1"/>
    <m/>
    <m/>
    <n v="0"/>
    <m/>
    <n v="0"/>
    <n v="0"/>
    <n v="0"/>
    <n v="0"/>
    <m/>
    <n v="0"/>
    <m/>
    <n v="0"/>
    <n v="0"/>
    <e v="#DIV/0!"/>
    <n v="0"/>
    <m/>
    <n v="0"/>
    <n v="0"/>
    <m/>
  </r>
  <r>
    <n v="1838"/>
    <m/>
    <x v="10"/>
    <x v="4"/>
    <m/>
    <m/>
    <x v="7"/>
    <x v="5"/>
    <x v="6"/>
    <x v="4"/>
    <m/>
    <m/>
    <x v="1"/>
    <m/>
    <m/>
    <n v="0"/>
    <m/>
    <n v="0"/>
    <n v="0"/>
    <n v="0"/>
    <n v="0"/>
    <m/>
    <n v="0"/>
    <m/>
    <n v="0"/>
    <n v="0"/>
    <e v="#DIV/0!"/>
    <n v="0"/>
    <m/>
    <n v="0"/>
    <n v="0"/>
    <m/>
  </r>
  <r>
    <n v="1839"/>
    <m/>
    <x v="10"/>
    <x v="4"/>
    <m/>
    <m/>
    <x v="7"/>
    <x v="5"/>
    <x v="6"/>
    <x v="4"/>
    <m/>
    <m/>
    <x v="1"/>
    <m/>
    <m/>
    <n v="0"/>
    <m/>
    <n v="0"/>
    <n v="0"/>
    <n v="0"/>
    <n v="0"/>
    <m/>
    <n v="0"/>
    <m/>
    <n v="0"/>
    <n v="0"/>
    <e v="#DIV/0!"/>
    <n v="0"/>
    <m/>
    <n v="0"/>
    <n v="0"/>
    <m/>
  </r>
  <r>
    <n v="1840"/>
    <m/>
    <x v="10"/>
    <x v="4"/>
    <m/>
    <m/>
    <x v="7"/>
    <x v="5"/>
    <x v="6"/>
    <x v="4"/>
    <m/>
    <m/>
    <x v="1"/>
    <m/>
    <m/>
    <n v="0"/>
    <m/>
    <n v="0"/>
    <n v="0"/>
    <n v="0"/>
    <n v="0"/>
    <m/>
    <n v="0"/>
    <m/>
    <n v="0"/>
    <n v="0"/>
    <e v="#DIV/0!"/>
    <n v="0"/>
    <m/>
    <n v="0"/>
    <n v="0"/>
    <m/>
  </r>
  <r>
    <n v="1841"/>
    <m/>
    <x v="10"/>
    <x v="4"/>
    <m/>
    <m/>
    <x v="7"/>
    <x v="5"/>
    <x v="6"/>
    <x v="4"/>
    <m/>
    <m/>
    <x v="1"/>
    <m/>
    <m/>
    <n v="0"/>
    <m/>
    <n v="0"/>
    <n v="0"/>
    <n v="0"/>
    <n v="0"/>
    <m/>
    <n v="0"/>
    <m/>
    <n v="0"/>
    <n v="0"/>
    <e v="#DIV/0!"/>
    <n v="0"/>
    <m/>
    <n v="0"/>
    <n v="0"/>
    <m/>
  </r>
  <r>
    <n v="1842"/>
    <m/>
    <x v="10"/>
    <x v="4"/>
    <m/>
    <m/>
    <x v="7"/>
    <x v="5"/>
    <x v="6"/>
    <x v="4"/>
    <m/>
    <m/>
    <x v="1"/>
    <m/>
    <m/>
    <n v="0"/>
    <m/>
    <n v="0"/>
    <n v="0"/>
    <n v="0"/>
    <n v="0"/>
    <m/>
    <n v="0"/>
    <m/>
    <n v="0"/>
    <n v="0"/>
    <e v="#DIV/0!"/>
    <n v="0"/>
    <m/>
    <n v="0"/>
    <n v="0"/>
    <m/>
  </r>
  <r>
    <n v="1843"/>
    <m/>
    <x v="10"/>
    <x v="4"/>
    <m/>
    <m/>
    <x v="7"/>
    <x v="5"/>
    <x v="6"/>
    <x v="4"/>
    <m/>
    <m/>
    <x v="1"/>
    <m/>
    <m/>
    <n v="0"/>
    <m/>
    <n v="0"/>
    <n v="0"/>
    <n v="0"/>
    <n v="0"/>
    <m/>
    <n v="0"/>
    <m/>
    <n v="0"/>
    <n v="0"/>
    <e v="#DIV/0!"/>
    <n v="0"/>
    <m/>
    <n v="0"/>
    <n v="0"/>
    <m/>
  </r>
  <r>
    <n v="1844"/>
    <m/>
    <x v="10"/>
    <x v="4"/>
    <m/>
    <m/>
    <x v="7"/>
    <x v="5"/>
    <x v="6"/>
    <x v="4"/>
    <m/>
    <m/>
    <x v="1"/>
    <m/>
    <m/>
    <n v="0"/>
    <m/>
    <n v="0"/>
    <n v="0"/>
    <n v="0"/>
    <n v="0"/>
    <m/>
    <n v="0"/>
    <m/>
    <n v="0"/>
    <n v="0"/>
    <e v="#DIV/0!"/>
    <n v="0"/>
    <m/>
    <n v="0"/>
    <n v="0"/>
    <m/>
  </r>
  <r>
    <n v="1845"/>
    <m/>
    <x v="10"/>
    <x v="4"/>
    <m/>
    <m/>
    <x v="7"/>
    <x v="5"/>
    <x v="6"/>
    <x v="4"/>
    <m/>
    <m/>
    <x v="1"/>
    <m/>
    <m/>
    <n v="0"/>
    <m/>
    <n v="0"/>
    <n v="0"/>
    <n v="0"/>
    <n v="0"/>
    <m/>
    <n v="0"/>
    <m/>
    <n v="0"/>
    <n v="0"/>
    <e v="#DIV/0!"/>
    <n v="0"/>
    <m/>
    <n v="0"/>
    <n v="0"/>
    <m/>
  </r>
  <r>
    <n v="1846"/>
    <m/>
    <x v="10"/>
    <x v="4"/>
    <m/>
    <m/>
    <x v="7"/>
    <x v="5"/>
    <x v="6"/>
    <x v="4"/>
    <m/>
    <m/>
    <x v="1"/>
    <m/>
    <m/>
    <n v="0"/>
    <m/>
    <n v="0"/>
    <n v="0"/>
    <n v="0"/>
    <n v="0"/>
    <m/>
    <n v="0"/>
    <m/>
    <n v="0"/>
    <n v="0"/>
    <e v="#DIV/0!"/>
    <n v="0"/>
    <m/>
    <n v="0"/>
    <n v="0"/>
    <m/>
  </r>
  <r>
    <n v="1847"/>
    <m/>
    <x v="10"/>
    <x v="4"/>
    <m/>
    <m/>
    <x v="7"/>
    <x v="5"/>
    <x v="6"/>
    <x v="4"/>
    <m/>
    <m/>
    <x v="1"/>
    <m/>
    <m/>
    <n v="0"/>
    <m/>
    <n v="0"/>
    <n v="0"/>
    <n v="0"/>
    <n v="0"/>
    <m/>
    <n v="0"/>
    <m/>
    <n v="0"/>
    <n v="0"/>
    <e v="#DIV/0!"/>
    <n v="0"/>
    <m/>
    <n v="0"/>
    <n v="0"/>
    <m/>
  </r>
  <r>
    <n v="1848"/>
    <m/>
    <x v="10"/>
    <x v="4"/>
    <m/>
    <m/>
    <x v="7"/>
    <x v="5"/>
    <x v="6"/>
    <x v="4"/>
    <m/>
    <m/>
    <x v="1"/>
    <m/>
    <m/>
    <n v="0"/>
    <m/>
    <n v="0"/>
    <n v="0"/>
    <n v="0"/>
    <n v="0"/>
    <m/>
    <n v="0"/>
    <m/>
    <n v="0"/>
    <n v="0"/>
    <e v="#DIV/0!"/>
    <n v="0"/>
    <m/>
    <n v="0"/>
    <n v="0"/>
    <m/>
  </r>
  <r>
    <n v="1849"/>
    <m/>
    <x v="10"/>
    <x v="4"/>
    <m/>
    <m/>
    <x v="7"/>
    <x v="5"/>
    <x v="6"/>
    <x v="4"/>
    <m/>
    <m/>
    <x v="1"/>
    <m/>
    <m/>
    <n v="0"/>
    <m/>
    <n v="0"/>
    <n v="0"/>
    <n v="0"/>
    <n v="0"/>
    <m/>
    <n v="0"/>
    <m/>
    <n v="0"/>
    <n v="0"/>
    <e v="#DIV/0!"/>
    <n v="0"/>
    <m/>
    <n v="0"/>
    <n v="0"/>
    <m/>
  </r>
  <r>
    <n v="1850"/>
    <m/>
    <x v="10"/>
    <x v="4"/>
    <m/>
    <m/>
    <x v="7"/>
    <x v="5"/>
    <x v="6"/>
    <x v="4"/>
    <m/>
    <m/>
    <x v="1"/>
    <m/>
    <m/>
    <n v="0"/>
    <m/>
    <n v="0"/>
    <n v="0"/>
    <n v="0"/>
    <n v="0"/>
    <m/>
    <n v="0"/>
    <m/>
    <n v="0"/>
    <n v="0"/>
    <e v="#DIV/0!"/>
    <n v="0"/>
    <m/>
    <n v="0"/>
    <n v="0"/>
    <m/>
  </r>
  <r>
    <n v="1851"/>
    <m/>
    <x v="10"/>
    <x v="4"/>
    <m/>
    <m/>
    <x v="7"/>
    <x v="5"/>
    <x v="6"/>
    <x v="4"/>
    <m/>
    <m/>
    <x v="1"/>
    <m/>
    <m/>
    <n v="0"/>
    <m/>
    <n v="0"/>
    <n v="0"/>
    <n v="0"/>
    <n v="0"/>
    <m/>
    <n v="0"/>
    <m/>
    <n v="0"/>
    <n v="0"/>
    <e v="#DIV/0!"/>
    <n v="0"/>
    <m/>
    <n v="0"/>
    <n v="0"/>
    <m/>
  </r>
  <r>
    <n v="1852"/>
    <m/>
    <x v="10"/>
    <x v="4"/>
    <m/>
    <m/>
    <x v="7"/>
    <x v="5"/>
    <x v="6"/>
    <x v="4"/>
    <m/>
    <m/>
    <x v="1"/>
    <m/>
    <m/>
    <n v="0"/>
    <m/>
    <n v="0"/>
    <n v="0"/>
    <n v="0"/>
    <n v="0"/>
    <m/>
    <n v="0"/>
    <m/>
    <n v="0"/>
    <n v="0"/>
    <e v="#DIV/0!"/>
    <n v="0"/>
    <m/>
    <n v="0"/>
    <n v="0"/>
    <m/>
  </r>
  <r>
    <n v="1853"/>
    <m/>
    <x v="10"/>
    <x v="4"/>
    <m/>
    <m/>
    <x v="7"/>
    <x v="5"/>
    <x v="6"/>
    <x v="4"/>
    <m/>
    <m/>
    <x v="1"/>
    <m/>
    <m/>
    <n v="0"/>
    <m/>
    <n v="0"/>
    <n v="0"/>
    <n v="0"/>
    <n v="0"/>
    <m/>
    <n v="0"/>
    <m/>
    <n v="0"/>
    <n v="0"/>
    <e v="#DIV/0!"/>
    <n v="0"/>
    <m/>
    <n v="0"/>
    <n v="0"/>
    <m/>
  </r>
  <r>
    <n v="1854"/>
    <m/>
    <x v="10"/>
    <x v="4"/>
    <m/>
    <m/>
    <x v="7"/>
    <x v="5"/>
    <x v="6"/>
    <x v="4"/>
    <m/>
    <m/>
    <x v="1"/>
    <m/>
    <m/>
    <n v="0"/>
    <m/>
    <n v="0"/>
    <n v="0"/>
    <n v="0"/>
    <n v="0"/>
    <m/>
    <n v="0"/>
    <m/>
    <n v="0"/>
    <n v="0"/>
    <e v="#DIV/0!"/>
    <n v="0"/>
    <m/>
    <n v="0"/>
    <n v="0"/>
    <m/>
  </r>
  <r>
    <n v="1855"/>
    <m/>
    <x v="10"/>
    <x v="4"/>
    <m/>
    <m/>
    <x v="7"/>
    <x v="5"/>
    <x v="6"/>
    <x v="4"/>
    <m/>
    <m/>
    <x v="1"/>
    <m/>
    <m/>
    <n v="0"/>
    <m/>
    <n v="0"/>
    <n v="0"/>
    <n v="0"/>
    <n v="0"/>
    <m/>
    <n v="0"/>
    <m/>
    <n v="0"/>
    <n v="0"/>
    <e v="#DIV/0!"/>
    <n v="0"/>
    <m/>
    <n v="0"/>
    <n v="0"/>
    <m/>
  </r>
  <r>
    <n v="1856"/>
    <m/>
    <x v="10"/>
    <x v="4"/>
    <m/>
    <m/>
    <x v="7"/>
    <x v="5"/>
    <x v="6"/>
    <x v="4"/>
    <m/>
    <m/>
    <x v="1"/>
    <m/>
    <m/>
    <n v="0"/>
    <m/>
    <n v="0"/>
    <n v="0"/>
    <n v="0"/>
    <n v="0"/>
    <m/>
    <n v="0"/>
    <m/>
    <n v="0"/>
    <n v="0"/>
    <e v="#DIV/0!"/>
    <n v="0"/>
    <m/>
    <n v="0"/>
    <n v="0"/>
    <m/>
  </r>
  <r>
    <n v="1857"/>
    <m/>
    <x v="10"/>
    <x v="4"/>
    <m/>
    <m/>
    <x v="7"/>
    <x v="5"/>
    <x v="6"/>
    <x v="4"/>
    <m/>
    <m/>
    <x v="1"/>
    <m/>
    <m/>
    <n v="0"/>
    <m/>
    <n v="0"/>
    <n v="0"/>
    <n v="0"/>
    <n v="0"/>
    <m/>
    <n v="0"/>
    <m/>
    <n v="0"/>
    <n v="0"/>
    <e v="#DIV/0!"/>
    <n v="0"/>
    <m/>
    <n v="0"/>
    <n v="0"/>
    <m/>
  </r>
  <r>
    <n v="1858"/>
    <m/>
    <x v="10"/>
    <x v="4"/>
    <m/>
    <m/>
    <x v="7"/>
    <x v="5"/>
    <x v="6"/>
    <x v="4"/>
    <m/>
    <m/>
    <x v="1"/>
    <m/>
    <m/>
    <n v="0"/>
    <m/>
    <n v="0"/>
    <n v="0"/>
    <n v="0"/>
    <n v="0"/>
    <m/>
    <n v="0"/>
    <m/>
    <n v="0"/>
    <n v="0"/>
    <e v="#DIV/0!"/>
    <n v="0"/>
    <m/>
    <n v="0"/>
    <n v="0"/>
    <m/>
  </r>
  <r>
    <n v="1859"/>
    <m/>
    <x v="10"/>
    <x v="4"/>
    <m/>
    <m/>
    <x v="7"/>
    <x v="5"/>
    <x v="6"/>
    <x v="4"/>
    <m/>
    <m/>
    <x v="1"/>
    <m/>
    <m/>
    <n v="0"/>
    <m/>
    <n v="0"/>
    <n v="0"/>
    <n v="0"/>
    <n v="0"/>
    <m/>
    <n v="0"/>
    <m/>
    <n v="0"/>
    <n v="0"/>
    <e v="#DIV/0!"/>
    <n v="0"/>
    <m/>
    <n v="0"/>
    <n v="0"/>
    <m/>
  </r>
  <r>
    <n v="1860"/>
    <m/>
    <x v="10"/>
    <x v="4"/>
    <m/>
    <m/>
    <x v="7"/>
    <x v="5"/>
    <x v="6"/>
    <x v="4"/>
    <m/>
    <m/>
    <x v="1"/>
    <m/>
    <m/>
    <n v="0"/>
    <m/>
    <n v="0"/>
    <n v="0"/>
    <n v="0"/>
    <n v="0"/>
    <m/>
    <n v="0"/>
    <m/>
    <n v="0"/>
    <n v="0"/>
    <e v="#DIV/0!"/>
    <n v="0"/>
    <m/>
    <n v="0"/>
    <n v="0"/>
    <m/>
  </r>
  <r>
    <n v="1861"/>
    <m/>
    <x v="10"/>
    <x v="4"/>
    <m/>
    <m/>
    <x v="7"/>
    <x v="5"/>
    <x v="6"/>
    <x v="4"/>
    <m/>
    <m/>
    <x v="1"/>
    <m/>
    <m/>
    <n v="0"/>
    <m/>
    <n v="0"/>
    <n v="0"/>
    <n v="0"/>
    <n v="0"/>
    <m/>
    <n v="0"/>
    <m/>
    <n v="0"/>
    <n v="0"/>
    <e v="#DIV/0!"/>
    <n v="0"/>
    <m/>
    <n v="0"/>
    <n v="0"/>
    <m/>
  </r>
  <r>
    <n v="1862"/>
    <m/>
    <x v="10"/>
    <x v="4"/>
    <m/>
    <m/>
    <x v="7"/>
    <x v="5"/>
    <x v="6"/>
    <x v="4"/>
    <m/>
    <m/>
    <x v="1"/>
    <m/>
    <m/>
    <n v="0"/>
    <m/>
    <n v="0"/>
    <n v="0"/>
    <n v="0"/>
    <n v="0"/>
    <m/>
    <n v="0"/>
    <m/>
    <n v="0"/>
    <n v="0"/>
    <e v="#DIV/0!"/>
    <n v="0"/>
    <m/>
    <n v="0"/>
    <n v="0"/>
    <m/>
  </r>
  <r>
    <n v="1863"/>
    <m/>
    <x v="10"/>
    <x v="4"/>
    <m/>
    <m/>
    <x v="7"/>
    <x v="5"/>
    <x v="6"/>
    <x v="4"/>
    <m/>
    <m/>
    <x v="1"/>
    <m/>
    <m/>
    <n v="0"/>
    <m/>
    <n v="0"/>
    <n v="0"/>
    <n v="0"/>
    <n v="0"/>
    <m/>
    <n v="0"/>
    <m/>
    <n v="0"/>
    <n v="0"/>
    <e v="#DIV/0!"/>
    <n v="0"/>
    <m/>
    <n v="0"/>
    <n v="0"/>
    <m/>
  </r>
  <r>
    <n v="1864"/>
    <m/>
    <x v="10"/>
    <x v="4"/>
    <m/>
    <m/>
    <x v="7"/>
    <x v="5"/>
    <x v="6"/>
    <x v="4"/>
    <m/>
    <m/>
    <x v="1"/>
    <m/>
    <m/>
    <n v="0"/>
    <m/>
    <n v="0"/>
    <n v="0"/>
    <n v="0"/>
    <n v="0"/>
    <m/>
    <n v="0"/>
    <m/>
    <n v="0"/>
    <n v="0"/>
    <e v="#DIV/0!"/>
    <n v="0"/>
    <m/>
    <n v="0"/>
    <n v="0"/>
    <m/>
  </r>
  <r>
    <n v="1865"/>
    <m/>
    <x v="10"/>
    <x v="4"/>
    <m/>
    <m/>
    <x v="7"/>
    <x v="5"/>
    <x v="6"/>
    <x v="4"/>
    <m/>
    <m/>
    <x v="1"/>
    <m/>
    <m/>
    <n v="0"/>
    <m/>
    <n v="0"/>
    <n v="0"/>
    <n v="0"/>
    <n v="0"/>
    <m/>
    <n v="0"/>
    <m/>
    <n v="0"/>
    <n v="0"/>
    <e v="#DIV/0!"/>
    <n v="0"/>
    <m/>
    <n v="0"/>
    <n v="0"/>
    <m/>
  </r>
  <r>
    <n v="1866"/>
    <m/>
    <x v="10"/>
    <x v="4"/>
    <m/>
    <m/>
    <x v="7"/>
    <x v="5"/>
    <x v="6"/>
    <x v="4"/>
    <m/>
    <m/>
    <x v="1"/>
    <m/>
    <m/>
    <n v="0"/>
    <m/>
    <n v="0"/>
    <n v="0"/>
    <n v="0"/>
    <n v="0"/>
    <m/>
    <n v="0"/>
    <m/>
    <n v="0"/>
    <n v="0"/>
    <e v="#DIV/0!"/>
    <n v="0"/>
    <m/>
    <n v="0"/>
    <n v="0"/>
    <m/>
  </r>
  <r>
    <n v="1867"/>
    <m/>
    <x v="10"/>
    <x v="4"/>
    <m/>
    <m/>
    <x v="7"/>
    <x v="5"/>
    <x v="6"/>
    <x v="4"/>
    <m/>
    <m/>
    <x v="1"/>
    <m/>
    <m/>
    <n v="0"/>
    <m/>
    <n v="0"/>
    <n v="0"/>
    <n v="0"/>
    <n v="0"/>
    <m/>
    <n v="0"/>
    <m/>
    <n v="0"/>
    <n v="0"/>
    <e v="#DIV/0!"/>
    <n v="0"/>
    <m/>
    <n v="0"/>
    <n v="0"/>
    <m/>
  </r>
  <r>
    <n v="1868"/>
    <m/>
    <x v="10"/>
    <x v="4"/>
    <m/>
    <m/>
    <x v="7"/>
    <x v="5"/>
    <x v="6"/>
    <x v="4"/>
    <m/>
    <m/>
    <x v="1"/>
    <m/>
    <m/>
    <n v="0"/>
    <m/>
    <n v="0"/>
    <n v="0"/>
    <n v="0"/>
    <n v="0"/>
    <m/>
    <n v="0"/>
    <m/>
    <n v="0"/>
    <n v="0"/>
    <e v="#DIV/0!"/>
    <n v="0"/>
    <m/>
    <n v="0"/>
    <n v="0"/>
    <m/>
  </r>
  <r>
    <n v="1869"/>
    <m/>
    <x v="10"/>
    <x v="4"/>
    <m/>
    <m/>
    <x v="7"/>
    <x v="5"/>
    <x v="6"/>
    <x v="4"/>
    <m/>
    <m/>
    <x v="1"/>
    <m/>
    <m/>
    <n v="0"/>
    <m/>
    <n v="0"/>
    <n v="0"/>
    <n v="0"/>
    <n v="0"/>
    <m/>
    <n v="0"/>
    <m/>
    <n v="0"/>
    <n v="0"/>
    <e v="#DIV/0!"/>
    <n v="0"/>
    <m/>
    <n v="0"/>
    <n v="0"/>
    <m/>
  </r>
  <r>
    <n v="1870"/>
    <m/>
    <x v="10"/>
    <x v="4"/>
    <m/>
    <m/>
    <x v="7"/>
    <x v="5"/>
    <x v="6"/>
    <x v="4"/>
    <m/>
    <m/>
    <x v="1"/>
    <m/>
    <m/>
    <n v="0"/>
    <m/>
    <n v="0"/>
    <n v="0"/>
    <n v="0"/>
    <n v="0"/>
    <m/>
    <n v="0"/>
    <m/>
    <n v="0"/>
    <n v="0"/>
    <e v="#DIV/0!"/>
    <n v="0"/>
    <m/>
    <n v="0"/>
    <n v="0"/>
    <m/>
  </r>
  <r>
    <n v="1871"/>
    <m/>
    <x v="10"/>
    <x v="4"/>
    <m/>
    <m/>
    <x v="7"/>
    <x v="5"/>
    <x v="6"/>
    <x v="4"/>
    <m/>
    <m/>
    <x v="1"/>
    <m/>
    <m/>
    <n v="0"/>
    <m/>
    <n v="0"/>
    <n v="0"/>
    <n v="0"/>
    <n v="0"/>
    <m/>
    <n v="0"/>
    <m/>
    <n v="0"/>
    <n v="0"/>
    <e v="#DIV/0!"/>
    <n v="0"/>
    <m/>
    <n v="0"/>
    <n v="0"/>
    <m/>
  </r>
  <r>
    <n v="1872"/>
    <m/>
    <x v="10"/>
    <x v="4"/>
    <m/>
    <m/>
    <x v="7"/>
    <x v="5"/>
    <x v="6"/>
    <x v="4"/>
    <m/>
    <m/>
    <x v="1"/>
    <m/>
    <m/>
    <n v="0"/>
    <m/>
    <n v="0"/>
    <n v="0"/>
    <n v="0"/>
    <n v="0"/>
    <m/>
    <n v="0"/>
    <m/>
    <n v="0"/>
    <n v="0"/>
    <e v="#DIV/0!"/>
    <n v="0"/>
    <m/>
    <n v="0"/>
    <n v="0"/>
    <m/>
  </r>
  <r>
    <n v="1873"/>
    <m/>
    <x v="10"/>
    <x v="4"/>
    <m/>
    <m/>
    <x v="7"/>
    <x v="5"/>
    <x v="6"/>
    <x v="4"/>
    <m/>
    <m/>
    <x v="1"/>
    <m/>
    <m/>
    <n v="0"/>
    <m/>
    <n v="0"/>
    <n v="0"/>
    <n v="0"/>
    <n v="0"/>
    <m/>
    <n v="0"/>
    <m/>
    <n v="0"/>
    <n v="0"/>
    <e v="#DIV/0!"/>
    <n v="0"/>
    <m/>
    <n v="0"/>
    <n v="0"/>
    <m/>
  </r>
  <r>
    <n v="1874"/>
    <m/>
    <x v="10"/>
    <x v="4"/>
    <m/>
    <m/>
    <x v="7"/>
    <x v="5"/>
    <x v="6"/>
    <x v="4"/>
    <m/>
    <m/>
    <x v="1"/>
    <m/>
    <m/>
    <n v="0"/>
    <m/>
    <n v="0"/>
    <n v="0"/>
    <n v="0"/>
    <n v="0"/>
    <m/>
    <n v="0"/>
    <m/>
    <n v="0"/>
    <n v="0"/>
    <e v="#DIV/0!"/>
    <n v="0"/>
    <m/>
    <n v="0"/>
    <n v="0"/>
    <m/>
  </r>
  <r>
    <n v="1875"/>
    <m/>
    <x v="10"/>
    <x v="4"/>
    <m/>
    <m/>
    <x v="7"/>
    <x v="5"/>
    <x v="6"/>
    <x v="4"/>
    <m/>
    <m/>
    <x v="1"/>
    <m/>
    <m/>
    <n v="0"/>
    <m/>
    <n v="0"/>
    <n v="0"/>
    <n v="0"/>
    <n v="0"/>
    <m/>
    <n v="0"/>
    <m/>
    <n v="0"/>
    <n v="0"/>
    <e v="#DIV/0!"/>
    <n v="0"/>
    <m/>
    <n v="0"/>
    <n v="0"/>
    <m/>
  </r>
  <r>
    <n v="1876"/>
    <m/>
    <x v="10"/>
    <x v="4"/>
    <m/>
    <m/>
    <x v="7"/>
    <x v="5"/>
    <x v="6"/>
    <x v="4"/>
    <m/>
    <m/>
    <x v="1"/>
    <m/>
    <m/>
    <n v="0"/>
    <m/>
    <n v="0"/>
    <n v="0"/>
    <n v="0"/>
    <n v="0"/>
    <m/>
    <n v="0"/>
    <m/>
    <n v="0"/>
    <n v="0"/>
    <e v="#DIV/0!"/>
    <n v="0"/>
    <m/>
    <n v="0"/>
    <n v="0"/>
    <m/>
  </r>
  <r>
    <n v="1877"/>
    <m/>
    <x v="10"/>
    <x v="4"/>
    <m/>
    <m/>
    <x v="7"/>
    <x v="5"/>
    <x v="6"/>
    <x v="4"/>
    <m/>
    <m/>
    <x v="1"/>
    <m/>
    <m/>
    <n v="0"/>
    <m/>
    <n v="0"/>
    <n v="0"/>
    <n v="0"/>
    <n v="0"/>
    <m/>
    <n v="0"/>
    <m/>
    <n v="0"/>
    <n v="0"/>
    <e v="#DIV/0!"/>
    <n v="0"/>
    <m/>
    <n v="0"/>
    <n v="0"/>
    <m/>
  </r>
  <r>
    <n v="1878"/>
    <m/>
    <x v="10"/>
    <x v="4"/>
    <m/>
    <m/>
    <x v="7"/>
    <x v="5"/>
    <x v="6"/>
    <x v="4"/>
    <m/>
    <m/>
    <x v="1"/>
    <m/>
    <m/>
    <n v="0"/>
    <m/>
    <n v="0"/>
    <n v="0"/>
    <n v="0"/>
    <n v="0"/>
    <m/>
    <n v="0"/>
    <m/>
    <n v="0"/>
    <n v="0"/>
    <e v="#DIV/0!"/>
    <n v="0"/>
    <m/>
    <n v="0"/>
    <n v="0"/>
    <m/>
  </r>
  <r>
    <n v="1879"/>
    <m/>
    <x v="10"/>
    <x v="4"/>
    <m/>
    <m/>
    <x v="7"/>
    <x v="5"/>
    <x v="6"/>
    <x v="4"/>
    <m/>
    <m/>
    <x v="1"/>
    <m/>
    <m/>
    <n v="0"/>
    <m/>
    <n v="0"/>
    <n v="0"/>
    <n v="0"/>
    <n v="0"/>
    <m/>
    <n v="0"/>
    <m/>
    <n v="0"/>
    <n v="0"/>
    <e v="#DIV/0!"/>
    <n v="0"/>
    <m/>
    <n v="0"/>
    <n v="0"/>
    <m/>
  </r>
  <r>
    <n v="1880"/>
    <m/>
    <x v="10"/>
    <x v="4"/>
    <m/>
    <m/>
    <x v="7"/>
    <x v="5"/>
    <x v="6"/>
    <x v="4"/>
    <m/>
    <m/>
    <x v="1"/>
    <m/>
    <m/>
    <n v="0"/>
    <m/>
    <n v="0"/>
    <n v="0"/>
    <n v="0"/>
    <n v="0"/>
    <m/>
    <n v="0"/>
    <m/>
    <n v="0"/>
    <n v="0"/>
    <e v="#DIV/0!"/>
    <n v="0"/>
    <m/>
    <n v="0"/>
    <n v="0"/>
    <m/>
  </r>
  <r>
    <n v="1881"/>
    <m/>
    <x v="10"/>
    <x v="4"/>
    <m/>
    <m/>
    <x v="7"/>
    <x v="5"/>
    <x v="6"/>
    <x v="4"/>
    <m/>
    <m/>
    <x v="1"/>
    <m/>
    <m/>
    <n v="0"/>
    <m/>
    <n v="0"/>
    <n v="0"/>
    <n v="0"/>
    <n v="0"/>
    <m/>
    <n v="0"/>
    <m/>
    <n v="0"/>
    <n v="0"/>
    <e v="#DIV/0!"/>
    <n v="0"/>
    <m/>
    <n v="0"/>
    <n v="0"/>
    <m/>
  </r>
  <r>
    <n v="1882"/>
    <m/>
    <x v="10"/>
    <x v="4"/>
    <m/>
    <m/>
    <x v="7"/>
    <x v="5"/>
    <x v="6"/>
    <x v="4"/>
    <m/>
    <m/>
    <x v="1"/>
    <m/>
    <m/>
    <n v="0"/>
    <m/>
    <n v="0"/>
    <n v="0"/>
    <n v="0"/>
    <n v="0"/>
    <m/>
    <n v="0"/>
    <m/>
    <n v="0"/>
    <n v="0"/>
    <e v="#DIV/0!"/>
    <n v="0"/>
    <m/>
    <n v="0"/>
    <n v="0"/>
    <m/>
  </r>
  <r>
    <n v="1883"/>
    <m/>
    <x v="10"/>
    <x v="4"/>
    <m/>
    <m/>
    <x v="7"/>
    <x v="5"/>
    <x v="6"/>
    <x v="4"/>
    <m/>
    <m/>
    <x v="1"/>
    <m/>
    <m/>
    <n v="0"/>
    <m/>
    <n v="0"/>
    <n v="0"/>
    <n v="0"/>
    <n v="0"/>
    <m/>
    <n v="0"/>
    <m/>
    <n v="0"/>
    <n v="0"/>
    <e v="#DIV/0!"/>
    <n v="0"/>
    <m/>
    <n v="0"/>
    <n v="0"/>
    <m/>
  </r>
  <r>
    <n v="1884"/>
    <m/>
    <x v="10"/>
    <x v="4"/>
    <m/>
    <m/>
    <x v="7"/>
    <x v="5"/>
    <x v="6"/>
    <x v="4"/>
    <m/>
    <m/>
    <x v="1"/>
    <m/>
    <m/>
    <n v="0"/>
    <m/>
    <n v="0"/>
    <n v="0"/>
    <n v="0"/>
    <n v="0"/>
    <m/>
    <n v="0"/>
    <m/>
    <n v="0"/>
    <n v="0"/>
    <e v="#DIV/0!"/>
    <n v="0"/>
    <m/>
    <n v="0"/>
    <n v="0"/>
    <m/>
  </r>
  <r>
    <n v="1885"/>
    <m/>
    <x v="10"/>
    <x v="4"/>
    <m/>
    <m/>
    <x v="7"/>
    <x v="5"/>
    <x v="6"/>
    <x v="4"/>
    <m/>
    <m/>
    <x v="1"/>
    <m/>
    <m/>
    <n v="0"/>
    <m/>
    <n v="0"/>
    <n v="0"/>
    <n v="0"/>
    <n v="0"/>
    <m/>
    <n v="0"/>
    <m/>
    <n v="0"/>
    <n v="0"/>
    <e v="#DIV/0!"/>
    <n v="0"/>
    <m/>
    <n v="0"/>
    <n v="0"/>
    <m/>
  </r>
  <r>
    <n v="1886"/>
    <m/>
    <x v="10"/>
    <x v="4"/>
    <m/>
    <m/>
    <x v="7"/>
    <x v="5"/>
    <x v="6"/>
    <x v="4"/>
    <m/>
    <m/>
    <x v="1"/>
    <m/>
    <m/>
    <n v="0"/>
    <m/>
    <n v="0"/>
    <n v="0"/>
    <n v="0"/>
    <n v="0"/>
    <m/>
    <n v="0"/>
    <m/>
    <n v="0"/>
    <n v="0"/>
    <e v="#DIV/0!"/>
    <n v="0"/>
    <m/>
    <n v="0"/>
    <n v="0"/>
    <m/>
  </r>
  <r>
    <n v="1887"/>
    <m/>
    <x v="10"/>
    <x v="4"/>
    <m/>
    <m/>
    <x v="7"/>
    <x v="5"/>
    <x v="6"/>
    <x v="4"/>
    <m/>
    <m/>
    <x v="1"/>
    <m/>
    <m/>
    <n v="0"/>
    <m/>
    <n v="0"/>
    <n v="0"/>
    <n v="0"/>
    <n v="0"/>
    <m/>
    <n v="0"/>
    <m/>
    <n v="0"/>
    <n v="0"/>
    <e v="#DIV/0!"/>
    <n v="0"/>
    <m/>
    <n v="0"/>
    <n v="0"/>
    <m/>
  </r>
  <r>
    <n v="1888"/>
    <m/>
    <x v="10"/>
    <x v="4"/>
    <m/>
    <m/>
    <x v="7"/>
    <x v="5"/>
    <x v="6"/>
    <x v="4"/>
    <m/>
    <m/>
    <x v="1"/>
    <m/>
    <m/>
    <n v="0"/>
    <m/>
    <n v="0"/>
    <n v="0"/>
    <n v="0"/>
    <n v="0"/>
    <m/>
    <n v="0"/>
    <m/>
    <n v="0"/>
    <n v="0"/>
    <e v="#DIV/0!"/>
    <n v="0"/>
    <m/>
    <n v="0"/>
    <n v="0"/>
    <m/>
  </r>
  <r>
    <n v="1889"/>
    <m/>
    <x v="10"/>
    <x v="4"/>
    <m/>
    <m/>
    <x v="7"/>
    <x v="5"/>
    <x v="6"/>
    <x v="4"/>
    <m/>
    <m/>
    <x v="1"/>
    <m/>
    <m/>
    <n v="0"/>
    <m/>
    <n v="0"/>
    <n v="0"/>
    <n v="0"/>
    <n v="0"/>
    <m/>
    <n v="0"/>
    <m/>
    <n v="0"/>
    <n v="0"/>
    <e v="#DIV/0!"/>
    <n v="0"/>
    <m/>
    <n v="0"/>
    <n v="0"/>
    <m/>
  </r>
  <r>
    <n v="1890"/>
    <m/>
    <x v="10"/>
    <x v="4"/>
    <m/>
    <m/>
    <x v="7"/>
    <x v="5"/>
    <x v="6"/>
    <x v="4"/>
    <m/>
    <m/>
    <x v="1"/>
    <m/>
    <m/>
    <n v="0"/>
    <m/>
    <n v="0"/>
    <n v="0"/>
    <n v="0"/>
    <n v="0"/>
    <m/>
    <n v="0"/>
    <m/>
    <n v="0"/>
    <n v="0"/>
    <e v="#DIV/0!"/>
    <n v="0"/>
    <m/>
    <n v="0"/>
    <n v="0"/>
    <m/>
  </r>
  <r>
    <n v="1891"/>
    <m/>
    <x v="10"/>
    <x v="4"/>
    <m/>
    <m/>
    <x v="7"/>
    <x v="5"/>
    <x v="6"/>
    <x v="4"/>
    <m/>
    <m/>
    <x v="1"/>
    <m/>
    <m/>
    <n v="0"/>
    <m/>
    <n v="0"/>
    <n v="0"/>
    <n v="0"/>
    <n v="0"/>
    <m/>
    <n v="0"/>
    <m/>
    <n v="0"/>
    <n v="0"/>
    <e v="#DIV/0!"/>
    <n v="0"/>
    <m/>
    <n v="0"/>
    <n v="0"/>
    <m/>
  </r>
  <r>
    <n v="1892"/>
    <m/>
    <x v="10"/>
    <x v="4"/>
    <m/>
    <m/>
    <x v="7"/>
    <x v="5"/>
    <x v="6"/>
    <x v="4"/>
    <m/>
    <m/>
    <x v="1"/>
    <m/>
    <m/>
    <n v="0"/>
    <m/>
    <n v="0"/>
    <n v="0"/>
    <n v="0"/>
    <n v="0"/>
    <m/>
    <n v="0"/>
    <m/>
    <n v="0"/>
    <n v="0"/>
    <e v="#DIV/0!"/>
    <n v="0"/>
    <m/>
    <n v="0"/>
    <n v="0"/>
    <m/>
  </r>
  <r>
    <n v="1893"/>
    <m/>
    <x v="10"/>
    <x v="4"/>
    <m/>
    <m/>
    <x v="7"/>
    <x v="5"/>
    <x v="6"/>
    <x v="4"/>
    <m/>
    <m/>
    <x v="1"/>
    <m/>
    <m/>
    <n v="0"/>
    <m/>
    <n v="0"/>
    <n v="0"/>
    <n v="0"/>
    <n v="0"/>
    <m/>
    <n v="0"/>
    <m/>
    <n v="0"/>
    <n v="0"/>
    <e v="#DIV/0!"/>
    <n v="0"/>
    <m/>
    <n v="0"/>
    <n v="0"/>
    <m/>
  </r>
  <r>
    <n v="1894"/>
    <m/>
    <x v="10"/>
    <x v="4"/>
    <m/>
    <m/>
    <x v="7"/>
    <x v="5"/>
    <x v="6"/>
    <x v="4"/>
    <m/>
    <m/>
    <x v="1"/>
    <m/>
    <m/>
    <n v="0"/>
    <m/>
    <n v="0"/>
    <n v="0"/>
    <n v="0"/>
    <n v="0"/>
    <m/>
    <n v="0"/>
    <m/>
    <n v="0"/>
    <n v="0"/>
    <e v="#DIV/0!"/>
    <n v="0"/>
    <m/>
    <n v="0"/>
    <n v="0"/>
    <m/>
  </r>
  <r>
    <n v="1895"/>
    <m/>
    <x v="10"/>
    <x v="4"/>
    <m/>
    <m/>
    <x v="7"/>
    <x v="5"/>
    <x v="6"/>
    <x v="4"/>
    <m/>
    <m/>
    <x v="1"/>
    <m/>
    <m/>
    <n v="0"/>
    <m/>
    <n v="0"/>
    <n v="0"/>
    <n v="0"/>
    <n v="0"/>
    <m/>
    <n v="0"/>
    <m/>
    <n v="0"/>
    <n v="0"/>
    <e v="#DIV/0!"/>
    <n v="0"/>
    <m/>
    <n v="0"/>
    <n v="0"/>
    <m/>
  </r>
  <r>
    <n v="1896"/>
    <m/>
    <x v="10"/>
    <x v="4"/>
    <m/>
    <m/>
    <x v="7"/>
    <x v="5"/>
    <x v="6"/>
    <x v="4"/>
    <m/>
    <m/>
    <x v="1"/>
    <m/>
    <m/>
    <n v="0"/>
    <m/>
    <n v="0"/>
    <n v="0"/>
    <n v="0"/>
    <n v="0"/>
    <m/>
    <n v="0"/>
    <m/>
    <n v="0"/>
    <n v="0"/>
    <e v="#DIV/0!"/>
    <n v="0"/>
    <m/>
    <n v="0"/>
    <n v="0"/>
    <m/>
  </r>
  <r>
    <n v="1897"/>
    <m/>
    <x v="10"/>
    <x v="4"/>
    <m/>
    <m/>
    <x v="7"/>
    <x v="5"/>
    <x v="6"/>
    <x v="4"/>
    <m/>
    <m/>
    <x v="1"/>
    <m/>
    <m/>
    <n v="0"/>
    <m/>
    <n v="0"/>
    <n v="0"/>
    <n v="0"/>
    <n v="0"/>
    <m/>
    <n v="0"/>
    <m/>
    <n v="0"/>
    <n v="0"/>
    <e v="#DIV/0!"/>
    <n v="0"/>
    <m/>
    <n v="0"/>
    <n v="0"/>
    <m/>
  </r>
  <r>
    <n v="1898"/>
    <m/>
    <x v="10"/>
    <x v="4"/>
    <m/>
    <m/>
    <x v="7"/>
    <x v="5"/>
    <x v="6"/>
    <x v="4"/>
    <m/>
    <m/>
    <x v="1"/>
    <m/>
    <m/>
    <n v="0"/>
    <m/>
    <n v="0"/>
    <n v="0"/>
    <n v="0"/>
    <n v="0"/>
    <m/>
    <n v="0"/>
    <m/>
    <n v="0"/>
    <n v="0"/>
    <e v="#DIV/0!"/>
    <n v="0"/>
    <m/>
    <n v="0"/>
    <n v="0"/>
    <m/>
  </r>
  <r>
    <n v="1899"/>
    <m/>
    <x v="10"/>
    <x v="4"/>
    <m/>
    <m/>
    <x v="7"/>
    <x v="5"/>
    <x v="6"/>
    <x v="4"/>
    <m/>
    <m/>
    <x v="1"/>
    <m/>
    <m/>
    <n v="0"/>
    <m/>
    <n v="0"/>
    <n v="0"/>
    <n v="0"/>
    <n v="0"/>
    <m/>
    <n v="0"/>
    <m/>
    <n v="0"/>
    <n v="0"/>
    <e v="#DIV/0!"/>
    <n v="0"/>
    <m/>
    <n v="0"/>
    <n v="0"/>
    <m/>
  </r>
  <r>
    <n v="1900"/>
    <m/>
    <x v="10"/>
    <x v="4"/>
    <m/>
    <m/>
    <x v="7"/>
    <x v="5"/>
    <x v="6"/>
    <x v="4"/>
    <m/>
    <m/>
    <x v="1"/>
    <m/>
    <m/>
    <n v="0"/>
    <m/>
    <n v="0"/>
    <n v="0"/>
    <n v="0"/>
    <n v="0"/>
    <m/>
    <n v="0"/>
    <m/>
    <n v="0"/>
    <n v="0"/>
    <e v="#DIV/0!"/>
    <n v="0"/>
    <m/>
    <n v="0"/>
    <n v="0"/>
    <m/>
  </r>
  <r>
    <n v="1901"/>
    <m/>
    <x v="10"/>
    <x v="4"/>
    <m/>
    <m/>
    <x v="7"/>
    <x v="5"/>
    <x v="6"/>
    <x v="4"/>
    <m/>
    <m/>
    <x v="1"/>
    <m/>
    <m/>
    <n v="0"/>
    <m/>
    <n v="0"/>
    <n v="0"/>
    <n v="0"/>
    <n v="0"/>
    <m/>
    <n v="0"/>
    <m/>
    <n v="0"/>
    <n v="0"/>
    <e v="#DIV/0!"/>
    <n v="0"/>
    <m/>
    <n v="0"/>
    <n v="0"/>
    <m/>
  </r>
  <r>
    <n v="1902"/>
    <m/>
    <x v="10"/>
    <x v="4"/>
    <m/>
    <m/>
    <x v="7"/>
    <x v="5"/>
    <x v="6"/>
    <x v="4"/>
    <m/>
    <m/>
    <x v="1"/>
    <m/>
    <m/>
    <n v="0"/>
    <m/>
    <n v="0"/>
    <n v="0"/>
    <n v="0"/>
    <n v="0"/>
    <m/>
    <n v="0"/>
    <m/>
    <n v="0"/>
    <n v="0"/>
    <e v="#DIV/0!"/>
    <n v="0"/>
    <m/>
    <n v="0"/>
    <n v="0"/>
    <m/>
  </r>
  <r>
    <n v="1903"/>
    <m/>
    <x v="10"/>
    <x v="4"/>
    <m/>
    <m/>
    <x v="7"/>
    <x v="5"/>
    <x v="6"/>
    <x v="4"/>
    <m/>
    <m/>
    <x v="1"/>
    <m/>
    <m/>
    <n v="0"/>
    <m/>
    <n v="0"/>
    <n v="0"/>
    <n v="0"/>
    <n v="0"/>
    <m/>
    <n v="0"/>
    <m/>
    <n v="0"/>
    <n v="0"/>
    <e v="#DIV/0!"/>
    <n v="0"/>
    <m/>
    <n v="0"/>
    <n v="0"/>
    <m/>
  </r>
  <r>
    <n v="1904"/>
    <m/>
    <x v="10"/>
    <x v="4"/>
    <m/>
    <m/>
    <x v="7"/>
    <x v="5"/>
    <x v="6"/>
    <x v="4"/>
    <m/>
    <m/>
    <x v="1"/>
    <m/>
    <m/>
    <n v="0"/>
    <m/>
    <n v="0"/>
    <n v="0"/>
    <n v="0"/>
    <n v="0"/>
    <m/>
    <n v="0"/>
    <m/>
    <n v="0"/>
    <n v="0"/>
    <e v="#DIV/0!"/>
    <n v="0"/>
    <m/>
    <n v="0"/>
    <n v="0"/>
    <m/>
  </r>
  <r>
    <n v="1905"/>
    <m/>
    <x v="10"/>
    <x v="4"/>
    <m/>
    <m/>
    <x v="7"/>
    <x v="5"/>
    <x v="6"/>
    <x v="4"/>
    <m/>
    <m/>
    <x v="1"/>
    <m/>
    <m/>
    <n v="0"/>
    <m/>
    <n v="0"/>
    <n v="0"/>
    <n v="0"/>
    <n v="0"/>
    <m/>
    <n v="0"/>
    <m/>
    <n v="0"/>
    <n v="0"/>
    <e v="#DIV/0!"/>
    <n v="0"/>
    <m/>
    <n v="0"/>
    <n v="0"/>
    <m/>
  </r>
  <r>
    <n v="1906"/>
    <m/>
    <x v="10"/>
    <x v="4"/>
    <m/>
    <m/>
    <x v="7"/>
    <x v="5"/>
    <x v="6"/>
    <x v="4"/>
    <m/>
    <m/>
    <x v="1"/>
    <m/>
    <m/>
    <n v="0"/>
    <m/>
    <n v="0"/>
    <n v="0"/>
    <n v="0"/>
    <n v="0"/>
    <m/>
    <n v="0"/>
    <m/>
    <n v="0"/>
    <n v="0"/>
    <e v="#DIV/0!"/>
    <n v="0"/>
    <m/>
    <n v="0"/>
    <n v="0"/>
    <m/>
  </r>
  <r>
    <n v="1907"/>
    <m/>
    <x v="10"/>
    <x v="4"/>
    <m/>
    <m/>
    <x v="7"/>
    <x v="5"/>
    <x v="6"/>
    <x v="4"/>
    <m/>
    <m/>
    <x v="1"/>
    <m/>
    <m/>
    <n v="0"/>
    <m/>
    <n v="0"/>
    <n v="0"/>
    <n v="0"/>
    <n v="0"/>
    <m/>
    <n v="0"/>
    <m/>
    <n v="0"/>
    <n v="0"/>
    <e v="#DIV/0!"/>
    <n v="0"/>
    <m/>
    <n v="0"/>
    <n v="0"/>
    <m/>
  </r>
  <r>
    <n v="1908"/>
    <m/>
    <x v="10"/>
    <x v="4"/>
    <m/>
    <m/>
    <x v="7"/>
    <x v="5"/>
    <x v="6"/>
    <x v="4"/>
    <m/>
    <m/>
    <x v="1"/>
    <m/>
    <m/>
    <n v="0"/>
    <m/>
    <n v="0"/>
    <n v="0"/>
    <n v="0"/>
    <n v="0"/>
    <m/>
    <n v="0"/>
    <m/>
    <n v="0"/>
    <n v="0"/>
    <e v="#DIV/0!"/>
    <n v="0"/>
    <m/>
    <n v="0"/>
    <n v="0"/>
    <m/>
  </r>
  <r>
    <n v="1909"/>
    <m/>
    <x v="10"/>
    <x v="4"/>
    <m/>
    <m/>
    <x v="7"/>
    <x v="5"/>
    <x v="6"/>
    <x v="4"/>
    <m/>
    <m/>
    <x v="1"/>
    <m/>
    <m/>
    <n v="0"/>
    <m/>
    <n v="0"/>
    <n v="0"/>
    <n v="0"/>
    <n v="0"/>
    <m/>
    <n v="0"/>
    <m/>
    <n v="0"/>
    <n v="0"/>
    <e v="#DIV/0!"/>
    <n v="0"/>
    <m/>
    <n v="0"/>
    <n v="0"/>
    <m/>
  </r>
  <r>
    <n v="1910"/>
    <m/>
    <x v="10"/>
    <x v="4"/>
    <m/>
    <m/>
    <x v="7"/>
    <x v="5"/>
    <x v="6"/>
    <x v="4"/>
    <m/>
    <m/>
    <x v="1"/>
    <m/>
    <m/>
    <n v="0"/>
    <m/>
    <n v="0"/>
    <n v="0"/>
    <n v="0"/>
    <n v="0"/>
    <m/>
    <n v="0"/>
    <m/>
    <n v="0"/>
    <n v="0"/>
    <e v="#DIV/0!"/>
    <n v="0"/>
    <m/>
    <n v="0"/>
    <n v="0"/>
    <m/>
  </r>
  <r>
    <n v="1911"/>
    <m/>
    <x v="10"/>
    <x v="4"/>
    <m/>
    <m/>
    <x v="7"/>
    <x v="5"/>
    <x v="6"/>
    <x v="4"/>
    <m/>
    <m/>
    <x v="1"/>
    <m/>
    <m/>
    <n v="0"/>
    <m/>
    <n v="0"/>
    <n v="0"/>
    <n v="0"/>
    <n v="0"/>
    <m/>
    <n v="0"/>
    <m/>
    <n v="0"/>
    <n v="0"/>
    <e v="#DIV/0!"/>
    <n v="0"/>
    <m/>
    <n v="0"/>
    <n v="0"/>
    <m/>
  </r>
  <r>
    <n v="1912"/>
    <m/>
    <x v="10"/>
    <x v="4"/>
    <m/>
    <m/>
    <x v="7"/>
    <x v="5"/>
    <x v="6"/>
    <x v="4"/>
    <m/>
    <m/>
    <x v="1"/>
    <m/>
    <m/>
    <n v="0"/>
    <m/>
    <n v="0"/>
    <n v="0"/>
    <n v="0"/>
    <n v="0"/>
    <m/>
    <n v="0"/>
    <m/>
    <n v="0"/>
    <n v="0"/>
    <e v="#DIV/0!"/>
    <n v="0"/>
    <m/>
    <n v="0"/>
    <n v="0"/>
    <m/>
  </r>
  <r>
    <n v="1913"/>
    <m/>
    <x v="10"/>
    <x v="4"/>
    <m/>
    <m/>
    <x v="7"/>
    <x v="5"/>
    <x v="6"/>
    <x v="4"/>
    <m/>
    <m/>
    <x v="1"/>
    <m/>
    <m/>
    <n v="0"/>
    <m/>
    <n v="0"/>
    <n v="0"/>
    <n v="0"/>
    <n v="0"/>
    <m/>
    <n v="0"/>
    <m/>
    <n v="0"/>
    <n v="0"/>
    <e v="#DIV/0!"/>
    <n v="0"/>
    <m/>
    <n v="0"/>
    <n v="0"/>
    <m/>
  </r>
  <r>
    <n v="1914"/>
    <m/>
    <x v="10"/>
    <x v="4"/>
    <m/>
    <m/>
    <x v="7"/>
    <x v="5"/>
    <x v="6"/>
    <x v="4"/>
    <m/>
    <m/>
    <x v="1"/>
    <m/>
    <m/>
    <n v="0"/>
    <m/>
    <n v="0"/>
    <n v="0"/>
    <n v="0"/>
    <n v="0"/>
    <m/>
    <n v="0"/>
    <m/>
    <n v="0"/>
    <n v="0"/>
    <e v="#DIV/0!"/>
    <n v="0"/>
    <m/>
    <n v="0"/>
    <n v="0"/>
    <m/>
  </r>
  <r>
    <n v="1915"/>
    <m/>
    <x v="10"/>
    <x v="4"/>
    <m/>
    <m/>
    <x v="7"/>
    <x v="5"/>
    <x v="6"/>
    <x v="4"/>
    <m/>
    <m/>
    <x v="1"/>
    <m/>
    <m/>
    <n v="0"/>
    <m/>
    <n v="0"/>
    <n v="0"/>
    <n v="0"/>
    <n v="0"/>
    <m/>
    <n v="0"/>
    <m/>
    <n v="0"/>
    <n v="0"/>
    <e v="#DIV/0!"/>
    <n v="0"/>
    <m/>
    <n v="0"/>
    <n v="0"/>
    <m/>
  </r>
  <r>
    <n v="1916"/>
    <m/>
    <x v="10"/>
    <x v="4"/>
    <m/>
    <m/>
    <x v="7"/>
    <x v="5"/>
    <x v="6"/>
    <x v="4"/>
    <m/>
    <m/>
    <x v="1"/>
    <m/>
    <m/>
    <n v="0"/>
    <m/>
    <n v="0"/>
    <n v="0"/>
    <n v="0"/>
    <n v="0"/>
    <m/>
    <n v="0"/>
    <m/>
    <n v="0"/>
    <n v="0"/>
    <e v="#DIV/0!"/>
    <n v="0"/>
    <m/>
    <n v="0"/>
    <n v="0"/>
    <m/>
  </r>
  <r>
    <n v="1917"/>
    <m/>
    <x v="10"/>
    <x v="4"/>
    <m/>
    <m/>
    <x v="7"/>
    <x v="5"/>
    <x v="6"/>
    <x v="4"/>
    <m/>
    <m/>
    <x v="1"/>
    <m/>
    <m/>
    <n v="0"/>
    <m/>
    <n v="0"/>
    <n v="0"/>
    <n v="0"/>
    <n v="0"/>
    <m/>
    <n v="0"/>
    <m/>
    <n v="0"/>
    <n v="0"/>
    <e v="#DIV/0!"/>
    <n v="0"/>
    <m/>
    <n v="0"/>
    <n v="0"/>
    <m/>
  </r>
  <r>
    <n v="1918"/>
    <m/>
    <x v="10"/>
    <x v="4"/>
    <m/>
    <m/>
    <x v="7"/>
    <x v="5"/>
    <x v="6"/>
    <x v="4"/>
    <m/>
    <m/>
    <x v="1"/>
    <m/>
    <m/>
    <n v="0"/>
    <m/>
    <n v="0"/>
    <n v="0"/>
    <n v="0"/>
    <n v="0"/>
    <m/>
    <n v="0"/>
    <m/>
    <n v="0"/>
    <n v="0"/>
    <e v="#DIV/0!"/>
    <n v="0"/>
    <m/>
    <n v="0"/>
    <n v="0"/>
    <m/>
  </r>
  <r>
    <n v="1919"/>
    <m/>
    <x v="10"/>
    <x v="4"/>
    <m/>
    <m/>
    <x v="7"/>
    <x v="5"/>
    <x v="6"/>
    <x v="4"/>
    <m/>
    <m/>
    <x v="1"/>
    <m/>
    <m/>
    <n v="0"/>
    <m/>
    <n v="0"/>
    <n v="0"/>
    <n v="0"/>
    <n v="0"/>
    <m/>
    <n v="0"/>
    <m/>
    <n v="0"/>
    <n v="0"/>
    <e v="#DIV/0!"/>
    <n v="0"/>
    <m/>
    <n v="0"/>
    <n v="0"/>
    <m/>
  </r>
  <r>
    <n v="1920"/>
    <m/>
    <x v="10"/>
    <x v="4"/>
    <m/>
    <m/>
    <x v="7"/>
    <x v="5"/>
    <x v="6"/>
    <x v="4"/>
    <m/>
    <m/>
    <x v="1"/>
    <m/>
    <m/>
    <n v="0"/>
    <m/>
    <n v="0"/>
    <n v="0"/>
    <n v="0"/>
    <n v="0"/>
    <m/>
    <n v="0"/>
    <m/>
    <n v="0"/>
    <n v="0"/>
    <e v="#DIV/0!"/>
    <n v="0"/>
    <m/>
    <n v="0"/>
    <n v="0"/>
    <m/>
  </r>
  <r>
    <n v="1921"/>
    <m/>
    <x v="10"/>
    <x v="4"/>
    <m/>
    <m/>
    <x v="7"/>
    <x v="5"/>
    <x v="6"/>
    <x v="4"/>
    <m/>
    <m/>
    <x v="1"/>
    <m/>
    <m/>
    <n v="0"/>
    <m/>
    <n v="0"/>
    <n v="0"/>
    <n v="0"/>
    <n v="0"/>
    <m/>
    <n v="0"/>
    <m/>
    <n v="0"/>
    <n v="0"/>
    <e v="#DIV/0!"/>
    <n v="0"/>
    <m/>
    <n v="0"/>
    <n v="0"/>
    <m/>
  </r>
  <r>
    <n v="1922"/>
    <m/>
    <x v="10"/>
    <x v="4"/>
    <m/>
    <m/>
    <x v="7"/>
    <x v="5"/>
    <x v="6"/>
    <x v="4"/>
    <m/>
    <m/>
    <x v="1"/>
    <m/>
    <m/>
    <n v="0"/>
    <m/>
    <n v="0"/>
    <n v="0"/>
    <n v="0"/>
    <n v="0"/>
    <m/>
    <n v="0"/>
    <m/>
    <n v="0"/>
    <n v="0"/>
    <e v="#DIV/0!"/>
    <n v="0"/>
    <m/>
    <n v="0"/>
    <n v="0"/>
    <m/>
  </r>
  <r>
    <n v="1923"/>
    <m/>
    <x v="10"/>
    <x v="4"/>
    <m/>
    <m/>
    <x v="7"/>
    <x v="5"/>
    <x v="6"/>
    <x v="4"/>
    <m/>
    <m/>
    <x v="1"/>
    <m/>
    <m/>
    <n v="0"/>
    <m/>
    <n v="0"/>
    <n v="0"/>
    <n v="0"/>
    <n v="0"/>
    <m/>
    <n v="0"/>
    <m/>
    <n v="0"/>
    <n v="0"/>
    <e v="#DIV/0!"/>
    <n v="0"/>
    <m/>
    <n v="0"/>
    <n v="0"/>
    <m/>
  </r>
  <r>
    <n v="1924"/>
    <m/>
    <x v="10"/>
    <x v="4"/>
    <m/>
    <m/>
    <x v="7"/>
    <x v="5"/>
    <x v="6"/>
    <x v="4"/>
    <m/>
    <m/>
    <x v="1"/>
    <m/>
    <m/>
    <n v="0"/>
    <m/>
    <n v="0"/>
    <n v="0"/>
    <n v="0"/>
    <n v="0"/>
    <m/>
    <n v="0"/>
    <m/>
    <n v="0"/>
    <n v="0"/>
    <e v="#DIV/0!"/>
    <n v="0"/>
    <m/>
    <n v="0"/>
    <n v="0"/>
    <m/>
  </r>
  <r>
    <n v="1925"/>
    <m/>
    <x v="10"/>
    <x v="4"/>
    <m/>
    <m/>
    <x v="7"/>
    <x v="5"/>
    <x v="6"/>
    <x v="4"/>
    <m/>
    <m/>
    <x v="1"/>
    <m/>
    <m/>
    <n v="0"/>
    <m/>
    <n v="0"/>
    <n v="0"/>
    <n v="0"/>
    <n v="0"/>
    <m/>
    <n v="0"/>
    <m/>
    <n v="0"/>
    <n v="0"/>
    <e v="#DIV/0!"/>
    <n v="0"/>
    <m/>
    <n v="0"/>
    <n v="0"/>
    <m/>
  </r>
  <r>
    <n v="1926"/>
    <m/>
    <x v="10"/>
    <x v="4"/>
    <m/>
    <m/>
    <x v="7"/>
    <x v="5"/>
    <x v="6"/>
    <x v="4"/>
    <m/>
    <m/>
    <x v="1"/>
    <m/>
    <m/>
    <n v="0"/>
    <m/>
    <n v="0"/>
    <n v="0"/>
    <n v="0"/>
    <n v="0"/>
    <m/>
    <n v="0"/>
    <m/>
    <n v="0"/>
    <n v="0"/>
    <e v="#DIV/0!"/>
    <n v="0"/>
    <m/>
    <n v="0"/>
    <n v="0"/>
    <m/>
  </r>
  <r>
    <n v="1927"/>
    <m/>
    <x v="10"/>
    <x v="4"/>
    <m/>
    <m/>
    <x v="7"/>
    <x v="5"/>
    <x v="6"/>
    <x v="4"/>
    <m/>
    <m/>
    <x v="1"/>
    <m/>
    <m/>
    <n v="0"/>
    <m/>
    <n v="0"/>
    <n v="0"/>
    <n v="0"/>
    <n v="0"/>
    <m/>
    <n v="0"/>
    <m/>
    <n v="0"/>
    <n v="0"/>
    <e v="#DIV/0!"/>
    <n v="0"/>
    <m/>
    <n v="0"/>
    <n v="0"/>
    <m/>
  </r>
  <r>
    <n v="1928"/>
    <m/>
    <x v="10"/>
    <x v="4"/>
    <m/>
    <m/>
    <x v="7"/>
    <x v="5"/>
    <x v="6"/>
    <x v="4"/>
    <m/>
    <m/>
    <x v="1"/>
    <m/>
    <m/>
    <n v="0"/>
    <m/>
    <n v="0"/>
    <n v="0"/>
    <n v="0"/>
    <n v="0"/>
    <m/>
    <n v="0"/>
    <m/>
    <n v="0"/>
    <n v="0"/>
    <e v="#DIV/0!"/>
    <n v="0"/>
    <m/>
    <n v="0"/>
    <n v="0"/>
    <m/>
  </r>
  <r>
    <n v="1929"/>
    <m/>
    <x v="10"/>
    <x v="4"/>
    <m/>
    <m/>
    <x v="7"/>
    <x v="5"/>
    <x v="6"/>
    <x v="4"/>
    <m/>
    <m/>
    <x v="1"/>
    <m/>
    <m/>
    <n v="0"/>
    <m/>
    <n v="0"/>
    <n v="0"/>
    <n v="0"/>
    <n v="0"/>
    <m/>
    <n v="0"/>
    <m/>
    <n v="0"/>
    <n v="0"/>
    <e v="#DIV/0!"/>
    <n v="0"/>
    <m/>
    <n v="0"/>
    <n v="0"/>
    <m/>
  </r>
  <r>
    <n v="1930"/>
    <m/>
    <x v="10"/>
    <x v="4"/>
    <m/>
    <m/>
    <x v="7"/>
    <x v="5"/>
    <x v="6"/>
    <x v="4"/>
    <m/>
    <m/>
    <x v="1"/>
    <m/>
    <m/>
    <n v="0"/>
    <m/>
    <n v="0"/>
    <n v="0"/>
    <n v="0"/>
    <n v="0"/>
    <m/>
    <n v="0"/>
    <m/>
    <n v="0"/>
    <n v="0"/>
    <e v="#DIV/0!"/>
    <n v="0"/>
    <m/>
    <n v="0"/>
    <n v="0"/>
    <m/>
  </r>
  <r>
    <n v="1931"/>
    <m/>
    <x v="10"/>
    <x v="4"/>
    <m/>
    <m/>
    <x v="7"/>
    <x v="5"/>
    <x v="6"/>
    <x v="4"/>
    <m/>
    <m/>
    <x v="1"/>
    <m/>
    <m/>
    <n v="0"/>
    <m/>
    <n v="0"/>
    <n v="0"/>
    <n v="0"/>
    <n v="0"/>
    <m/>
    <n v="0"/>
    <m/>
    <n v="0"/>
    <n v="0"/>
    <e v="#DIV/0!"/>
    <n v="0"/>
    <m/>
    <n v="0"/>
    <n v="0"/>
    <m/>
  </r>
  <r>
    <n v="1932"/>
    <m/>
    <x v="10"/>
    <x v="4"/>
    <m/>
    <m/>
    <x v="7"/>
    <x v="5"/>
    <x v="6"/>
    <x v="4"/>
    <m/>
    <m/>
    <x v="1"/>
    <m/>
    <m/>
    <n v="0"/>
    <m/>
    <n v="0"/>
    <n v="0"/>
    <n v="0"/>
    <n v="0"/>
    <m/>
    <n v="0"/>
    <m/>
    <n v="0"/>
    <n v="0"/>
    <e v="#DIV/0!"/>
    <n v="0"/>
    <m/>
    <n v="0"/>
    <n v="0"/>
    <m/>
  </r>
  <r>
    <n v="1933"/>
    <m/>
    <x v="10"/>
    <x v="4"/>
    <m/>
    <m/>
    <x v="7"/>
    <x v="5"/>
    <x v="6"/>
    <x v="4"/>
    <m/>
    <m/>
    <x v="1"/>
    <m/>
    <m/>
    <n v="0"/>
    <m/>
    <n v="0"/>
    <n v="0"/>
    <n v="0"/>
    <n v="0"/>
    <m/>
    <n v="0"/>
    <m/>
    <n v="0"/>
    <n v="0"/>
    <e v="#DIV/0!"/>
    <n v="0"/>
    <m/>
    <n v="0"/>
    <n v="0"/>
    <m/>
  </r>
  <r>
    <n v="1934"/>
    <m/>
    <x v="10"/>
    <x v="4"/>
    <m/>
    <m/>
    <x v="7"/>
    <x v="5"/>
    <x v="6"/>
    <x v="4"/>
    <m/>
    <m/>
    <x v="1"/>
    <m/>
    <m/>
    <n v="0"/>
    <m/>
    <n v="0"/>
    <n v="0"/>
    <n v="0"/>
    <n v="0"/>
    <m/>
    <n v="0"/>
    <m/>
    <n v="0"/>
    <n v="0"/>
    <e v="#DIV/0!"/>
    <n v="0"/>
    <m/>
    <n v="0"/>
    <n v="0"/>
    <m/>
  </r>
  <r>
    <n v="1935"/>
    <m/>
    <x v="10"/>
    <x v="4"/>
    <m/>
    <m/>
    <x v="7"/>
    <x v="5"/>
    <x v="6"/>
    <x v="4"/>
    <m/>
    <m/>
    <x v="1"/>
    <m/>
    <m/>
    <n v="0"/>
    <m/>
    <n v="0"/>
    <n v="0"/>
    <n v="0"/>
    <n v="0"/>
    <m/>
    <n v="0"/>
    <m/>
    <n v="0"/>
    <n v="0"/>
    <e v="#DIV/0!"/>
    <n v="0"/>
    <m/>
    <n v="0"/>
    <n v="0"/>
    <m/>
  </r>
  <r>
    <n v="1936"/>
    <m/>
    <x v="10"/>
    <x v="4"/>
    <m/>
    <m/>
    <x v="7"/>
    <x v="5"/>
    <x v="6"/>
    <x v="4"/>
    <m/>
    <m/>
    <x v="1"/>
    <m/>
    <m/>
    <n v="0"/>
    <m/>
    <n v="0"/>
    <n v="0"/>
    <n v="0"/>
    <n v="0"/>
    <m/>
    <n v="0"/>
    <m/>
    <n v="0"/>
    <n v="0"/>
    <e v="#DIV/0!"/>
    <n v="0"/>
    <m/>
    <n v="0"/>
    <n v="0"/>
    <m/>
  </r>
  <r>
    <n v="1937"/>
    <m/>
    <x v="10"/>
    <x v="4"/>
    <m/>
    <m/>
    <x v="7"/>
    <x v="5"/>
    <x v="6"/>
    <x v="4"/>
    <m/>
    <m/>
    <x v="1"/>
    <m/>
    <m/>
    <n v="0"/>
    <m/>
    <n v="0"/>
    <n v="0"/>
    <n v="0"/>
    <n v="0"/>
    <m/>
    <n v="0"/>
    <m/>
    <n v="0"/>
    <n v="0"/>
    <e v="#DIV/0!"/>
    <n v="0"/>
    <m/>
    <n v="0"/>
    <n v="0"/>
    <m/>
  </r>
  <r>
    <n v="1938"/>
    <m/>
    <x v="10"/>
    <x v="4"/>
    <m/>
    <m/>
    <x v="7"/>
    <x v="5"/>
    <x v="6"/>
    <x v="4"/>
    <m/>
    <m/>
    <x v="1"/>
    <m/>
    <m/>
    <n v="0"/>
    <m/>
    <n v="0"/>
    <n v="0"/>
    <n v="0"/>
    <n v="0"/>
    <m/>
    <n v="0"/>
    <m/>
    <n v="0"/>
    <n v="0"/>
    <e v="#DIV/0!"/>
    <n v="0"/>
    <m/>
    <n v="0"/>
    <n v="0"/>
    <m/>
  </r>
  <r>
    <n v="1939"/>
    <m/>
    <x v="10"/>
    <x v="4"/>
    <m/>
    <m/>
    <x v="7"/>
    <x v="5"/>
    <x v="6"/>
    <x v="4"/>
    <m/>
    <m/>
    <x v="1"/>
    <m/>
    <m/>
    <n v="0"/>
    <m/>
    <n v="0"/>
    <n v="0"/>
    <n v="0"/>
    <n v="0"/>
    <m/>
    <n v="0"/>
    <m/>
    <n v="0"/>
    <n v="0"/>
    <e v="#DIV/0!"/>
    <n v="0"/>
    <m/>
    <n v="0"/>
    <n v="0"/>
    <m/>
  </r>
  <r>
    <n v="1940"/>
    <m/>
    <x v="10"/>
    <x v="4"/>
    <m/>
    <m/>
    <x v="7"/>
    <x v="5"/>
    <x v="6"/>
    <x v="4"/>
    <m/>
    <m/>
    <x v="1"/>
    <m/>
    <m/>
    <n v="0"/>
    <m/>
    <n v="0"/>
    <n v="0"/>
    <n v="0"/>
    <n v="0"/>
    <m/>
    <n v="0"/>
    <m/>
    <n v="0"/>
    <n v="0"/>
    <e v="#DIV/0!"/>
    <n v="0"/>
    <m/>
    <n v="0"/>
    <n v="0"/>
    <m/>
  </r>
  <r>
    <n v="1941"/>
    <m/>
    <x v="10"/>
    <x v="4"/>
    <m/>
    <m/>
    <x v="7"/>
    <x v="5"/>
    <x v="6"/>
    <x v="4"/>
    <m/>
    <m/>
    <x v="1"/>
    <m/>
    <m/>
    <n v="0"/>
    <m/>
    <n v="0"/>
    <n v="0"/>
    <n v="0"/>
    <n v="0"/>
    <m/>
    <n v="0"/>
    <m/>
    <n v="0"/>
    <n v="0"/>
    <e v="#DIV/0!"/>
    <n v="0"/>
    <m/>
    <n v="0"/>
    <n v="0"/>
    <m/>
  </r>
  <r>
    <n v="1942"/>
    <m/>
    <x v="10"/>
    <x v="4"/>
    <m/>
    <m/>
    <x v="7"/>
    <x v="5"/>
    <x v="6"/>
    <x v="4"/>
    <m/>
    <m/>
    <x v="1"/>
    <m/>
    <m/>
    <n v="0"/>
    <m/>
    <n v="0"/>
    <n v="0"/>
    <n v="0"/>
    <n v="0"/>
    <m/>
    <n v="0"/>
    <m/>
    <n v="0"/>
    <n v="0"/>
    <e v="#DIV/0!"/>
    <n v="0"/>
    <m/>
    <n v="0"/>
    <n v="0"/>
    <m/>
  </r>
  <r>
    <n v="1943"/>
    <m/>
    <x v="10"/>
    <x v="4"/>
    <m/>
    <m/>
    <x v="7"/>
    <x v="5"/>
    <x v="6"/>
    <x v="4"/>
    <m/>
    <m/>
    <x v="1"/>
    <m/>
    <m/>
    <n v="0"/>
    <m/>
    <n v="0"/>
    <n v="0"/>
    <n v="0"/>
    <n v="0"/>
    <m/>
    <n v="0"/>
    <m/>
    <n v="0"/>
    <n v="0"/>
    <e v="#DIV/0!"/>
    <n v="0"/>
    <m/>
    <n v="0"/>
    <n v="0"/>
    <m/>
  </r>
  <r>
    <n v="1944"/>
    <m/>
    <x v="10"/>
    <x v="4"/>
    <m/>
    <m/>
    <x v="7"/>
    <x v="5"/>
    <x v="6"/>
    <x v="4"/>
    <m/>
    <m/>
    <x v="1"/>
    <m/>
    <m/>
    <n v="0"/>
    <m/>
    <n v="0"/>
    <n v="0"/>
    <n v="0"/>
    <n v="0"/>
    <m/>
    <n v="0"/>
    <m/>
    <n v="0"/>
    <n v="0"/>
    <e v="#DIV/0!"/>
    <n v="0"/>
    <m/>
    <n v="0"/>
    <n v="0"/>
    <m/>
  </r>
  <r>
    <n v="1945"/>
    <m/>
    <x v="10"/>
    <x v="4"/>
    <m/>
    <m/>
    <x v="7"/>
    <x v="5"/>
    <x v="6"/>
    <x v="4"/>
    <m/>
    <m/>
    <x v="1"/>
    <m/>
    <m/>
    <n v="0"/>
    <m/>
    <n v="0"/>
    <n v="0"/>
    <n v="0"/>
    <n v="0"/>
    <m/>
    <n v="0"/>
    <m/>
    <n v="0"/>
    <n v="0"/>
    <e v="#DIV/0!"/>
    <n v="0"/>
    <m/>
    <n v="0"/>
    <n v="0"/>
    <m/>
  </r>
  <r>
    <n v="1946"/>
    <m/>
    <x v="10"/>
    <x v="4"/>
    <m/>
    <m/>
    <x v="7"/>
    <x v="5"/>
    <x v="6"/>
    <x v="4"/>
    <m/>
    <m/>
    <x v="1"/>
    <m/>
    <m/>
    <n v="0"/>
    <m/>
    <n v="0"/>
    <n v="0"/>
    <n v="0"/>
    <n v="0"/>
    <m/>
    <n v="0"/>
    <m/>
    <n v="0"/>
    <n v="0"/>
    <e v="#DIV/0!"/>
    <n v="0"/>
    <m/>
    <n v="0"/>
    <n v="0"/>
    <m/>
  </r>
  <r>
    <n v="1947"/>
    <m/>
    <x v="10"/>
    <x v="4"/>
    <m/>
    <m/>
    <x v="7"/>
    <x v="5"/>
    <x v="6"/>
    <x v="4"/>
    <m/>
    <m/>
    <x v="1"/>
    <m/>
    <m/>
    <n v="0"/>
    <m/>
    <n v="0"/>
    <n v="0"/>
    <n v="0"/>
    <n v="0"/>
    <m/>
    <n v="0"/>
    <m/>
    <n v="0"/>
    <n v="0"/>
    <e v="#DIV/0!"/>
    <n v="0"/>
    <m/>
    <n v="0"/>
    <n v="0"/>
    <m/>
  </r>
  <r>
    <n v="1948"/>
    <m/>
    <x v="10"/>
    <x v="4"/>
    <m/>
    <m/>
    <x v="7"/>
    <x v="5"/>
    <x v="6"/>
    <x v="4"/>
    <m/>
    <m/>
    <x v="1"/>
    <m/>
    <m/>
    <n v="0"/>
    <m/>
    <n v="0"/>
    <n v="0"/>
    <n v="0"/>
    <n v="0"/>
    <m/>
    <n v="0"/>
    <m/>
    <n v="0"/>
    <n v="0"/>
    <e v="#DIV/0!"/>
    <n v="0"/>
    <m/>
    <n v="0"/>
    <n v="0"/>
    <m/>
  </r>
  <r>
    <n v="1949"/>
    <m/>
    <x v="10"/>
    <x v="4"/>
    <m/>
    <m/>
    <x v="7"/>
    <x v="5"/>
    <x v="6"/>
    <x v="4"/>
    <m/>
    <m/>
    <x v="1"/>
    <m/>
    <m/>
    <n v="0"/>
    <m/>
    <n v="0"/>
    <n v="0"/>
    <n v="0"/>
    <n v="0"/>
    <m/>
    <n v="0"/>
    <m/>
    <n v="0"/>
    <n v="0"/>
    <e v="#DIV/0!"/>
    <n v="0"/>
    <m/>
    <n v="0"/>
    <n v="0"/>
    <m/>
  </r>
  <r>
    <n v="1950"/>
    <m/>
    <x v="10"/>
    <x v="4"/>
    <m/>
    <m/>
    <x v="7"/>
    <x v="5"/>
    <x v="6"/>
    <x v="4"/>
    <m/>
    <m/>
    <x v="1"/>
    <m/>
    <m/>
    <n v="0"/>
    <m/>
    <n v="0"/>
    <n v="0"/>
    <n v="0"/>
    <n v="0"/>
    <m/>
    <n v="0"/>
    <m/>
    <n v="0"/>
    <n v="0"/>
    <e v="#DIV/0!"/>
    <n v="0"/>
    <m/>
    <n v="0"/>
    <n v="0"/>
    <m/>
  </r>
  <r>
    <n v="1951"/>
    <m/>
    <x v="10"/>
    <x v="4"/>
    <m/>
    <m/>
    <x v="7"/>
    <x v="5"/>
    <x v="6"/>
    <x v="4"/>
    <m/>
    <m/>
    <x v="1"/>
    <m/>
    <m/>
    <n v="0"/>
    <m/>
    <n v="0"/>
    <n v="0"/>
    <n v="0"/>
    <n v="0"/>
    <m/>
    <n v="0"/>
    <m/>
    <n v="0"/>
    <n v="0"/>
    <e v="#DIV/0!"/>
    <n v="0"/>
    <m/>
    <n v="0"/>
    <n v="0"/>
    <m/>
  </r>
  <r>
    <n v="1952"/>
    <m/>
    <x v="10"/>
    <x v="4"/>
    <m/>
    <m/>
    <x v="7"/>
    <x v="5"/>
    <x v="6"/>
    <x v="4"/>
    <m/>
    <m/>
    <x v="1"/>
    <m/>
    <m/>
    <n v="0"/>
    <m/>
    <n v="0"/>
    <n v="0"/>
    <n v="0"/>
    <n v="0"/>
    <m/>
    <n v="0"/>
    <m/>
    <n v="0"/>
    <n v="0"/>
    <e v="#DIV/0!"/>
    <n v="0"/>
    <m/>
    <n v="0"/>
    <n v="0"/>
    <m/>
  </r>
  <r>
    <n v="1953"/>
    <m/>
    <x v="10"/>
    <x v="4"/>
    <m/>
    <m/>
    <x v="7"/>
    <x v="5"/>
    <x v="6"/>
    <x v="4"/>
    <m/>
    <m/>
    <x v="1"/>
    <m/>
    <m/>
    <n v="0"/>
    <m/>
    <n v="0"/>
    <n v="0"/>
    <n v="0"/>
    <n v="0"/>
    <m/>
    <n v="0"/>
    <m/>
    <n v="0"/>
    <n v="0"/>
    <e v="#DIV/0!"/>
    <n v="0"/>
    <m/>
    <n v="0"/>
    <n v="0"/>
    <m/>
  </r>
  <r>
    <n v="1954"/>
    <m/>
    <x v="10"/>
    <x v="4"/>
    <m/>
    <m/>
    <x v="7"/>
    <x v="5"/>
    <x v="6"/>
    <x v="4"/>
    <m/>
    <m/>
    <x v="1"/>
    <m/>
    <m/>
    <n v="0"/>
    <m/>
    <n v="0"/>
    <n v="0"/>
    <n v="0"/>
    <n v="0"/>
    <m/>
    <n v="0"/>
    <m/>
    <n v="0"/>
    <n v="0"/>
    <e v="#DIV/0!"/>
    <n v="0"/>
    <m/>
    <n v="0"/>
    <n v="0"/>
    <m/>
  </r>
  <r>
    <n v="1955"/>
    <m/>
    <x v="10"/>
    <x v="4"/>
    <m/>
    <m/>
    <x v="7"/>
    <x v="5"/>
    <x v="6"/>
    <x v="4"/>
    <m/>
    <m/>
    <x v="1"/>
    <m/>
    <m/>
    <n v="0"/>
    <m/>
    <n v="0"/>
    <n v="0"/>
    <n v="0"/>
    <n v="0"/>
    <m/>
    <n v="0"/>
    <m/>
    <n v="0"/>
    <n v="0"/>
    <e v="#DIV/0!"/>
    <n v="0"/>
    <m/>
    <n v="0"/>
    <n v="0"/>
    <m/>
  </r>
  <r>
    <n v="1956"/>
    <m/>
    <x v="10"/>
    <x v="4"/>
    <m/>
    <m/>
    <x v="7"/>
    <x v="5"/>
    <x v="6"/>
    <x v="4"/>
    <m/>
    <m/>
    <x v="1"/>
    <m/>
    <m/>
    <n v="0"/>
    <m/>
    <n v="0"/>
    <n v="0"/>
    <n v="0"/>
    <n v="0"/>
    <m/>
    <n v="0"/>
    <m/>
    <n v="0"/>
    <n v="0"/>
    <e v="#DIV/0!"/>
    <n v="0"/>
    <m/>
    <n v="0"/>
    <n v="0"/>
    <m/>
  </r>
  <r>
    <n v="1957"/>
    <m/>
    <x v="10"/>
    <x v="4"/>
    <m/>
    <m/>
    <x v="7"/>
    <x v="5"/>
    <x v="6"/>
    <x v="4"/>
    <m/>
    <m/>
    <x v="1"/>
    <m/>
    <m/>
    <n v="0"/>
    <m/>
    <n v="0"/>
    <n v="0"/>
    <n v="0"/>
    <n v="0"/>
    <m/>
    <n v="0"/>
    <m/>
    <n v="0"/>
    <n v="0"/>
    <e v="#DIV/0!"/>
    <n v="0"/>
    <m/>
    <n v="0"/>
    <n v="0"/>
    <m/>
  </r>
  <r>
    <n v="1958"/>
    <m/>
    <x v="10"/>
    <x v="4"/>
    <m/>
    <m/>
    <x v="7"/>
    <x v="5"/>
    <x v="6"/>
    <x v="4"/>
    <m/>
    <m/>
    <x v="1"/>
    <m/>
    <m/>
    <n v="0"/>
    <m/>
    <n v="0"/>
    <n v="0"/>
    <n v="0"/>
    <n v="0"/>
    <m/>
    <n v="0"/>
    <m/>
    <n v="0"/>
    <n v="0"/>
    <e v="#DIV/0!"/>
    <n v="0"/>
    <m/>
    <n v="0"/>
    <n v="0"/>
    <m/>
  </r>
  <r>
    <n v="1959"/>
    <m/>
    <x v="10"/>
    <x v="4"/>
    <m/>
    <m/>
    <x v="7"/>
    <x v="5"/>
    <x v="6"/>
    <x v="4"/>
    <m/>
    <m/>
    <x v="1"/>
    <m/>
    <m/>
    <n v="0"/>
    <m/>
    <n v="0"/>
    <n v="0"/>
    <n v="0"/>
    <n v="0"/>
    <m/>
    <n v="0"/>
    <m/>
    <n v="0"/>
    <n v="0"/>
    <e v="#DIV/0!"/>
    <n v="0"/>
    <m/>
    <n v="0"/>
    <n v="0"/>
    <m/>
  </r>
  <r>
    <n v="1960"/>
    <m/>
    <x v="10"/>
    <x v="4"/>
    <m/>
    <m/>
    <x v="7"/>
    <x v="5"/>
    <x v="6"/>
    <x v="4"/>
    <m/>
    <m/>
    <x v="1"/>
    <m/>
    <m/>
    <n v="0"/>
    <m/>
    <n v="0"/>
    <n v="0"/>
    <n v="0"/>
    <n v="0"/>
    <m/>
    <n v="0"/>
    <m/>
    <n v="0"/>
    <n v="0"/>
    <e v="#DIV/0!"/>
    <n v="0"/>
    <m/>
    <n v="0"/>
    <n v="0"/>
    <m/>
  </r>
  <r>
    <n v="1961"/>
    <m/>
    <x v="10"/>
    <x v="4"/>
    <m/>
    <m/>
    <x v="7"/>
    <x v="5"/>
    <x v="6"/>
    <x v="4"/>
    <m/>
    <m/>
    <x v="1"/>
    <m/>
    <m/>
    <n v="0"/>
    <m/>
    <n v="0"/>
    <n v="0"/>
    <n v="0"/>
    <n v="0"/>
    <m/>
    <n v="0"/>
    <m/>
    <n v="0"/>
    <n v="0"/>
    <e v="#DIV/0!"/>
    <n v="0"/>
    <m/>
    <n v="0"/>
    <n v="0"/>
    <m/>
  </r>
  <r>
    <n v="1962"/>
    <m/>
    <x v="10"/>
    <x v="4"/>
    <m/>
    <m/>
    <x v="7"/>
    <x v="5"/>
    <x v="6"/>
    <x v="4"/>
    <m/>
    <m/>
    <x v="1"/>
    <m/>
    <m/>
    <n v="0"/>
    <m/>
    <n v="0"/>
    <n v="0"/>
    <n v="0"/>
    <n v="0"/>
    <m/>
    <n v="0"/>
    <m/>
    <n v="0"/>
    <n v="0"/>
    <e v="#DIV/0!"/>
    <n v="0"/>
    <m/>
    <n v="0"/>
    <n v="0"/>
    <m/>
  </r>
  <r>
    <n v="1963"/>
    <m/>
    <x v="10"/>
    <x v="4"/>
    <m/>
    <m/>
    <x v="7"/>
    <x v="5"/>
    <x v="6"/>
    <x v="4"/>
    <m/>
    <m/>
    <x v="1"/>
    <m/>
    <m/>
    <n v="0"/>
    <m/>
    <n v="0"/>
    <n v="0"/>
    <n v="0"/>
    <n v="0"/>
    <m/>
    <n v="0"/>
    <m/>
    <n v="0"/>
    <n v="0"/>
    <e v="#DIV/0!"/>
    <n v="0"/>
    <m/>
    <n v="0"/>
    <n v="0"/>
    <m/>
  </r>
  <r>
    <n v="1964"/>
    <m/>
    <x v="10"/>
    <x v="4"/>
    <m/>
    <m/>
    <x v="7"/>
    <x v="5"/>
    <x v="6"/>
    <x v="4"/>
    <m/>
    <m/>
    <x v="1"/>
    <m/>
    <m/>
    <n v="0"/>
    <m/>
    <n v="0"/>
    <n v="0"/>
    <n v="0"/>
    <n v="0"/>
    <m/>
    <n v="0"/>
    <m/>
    <n v="0"/>
    <n v="0"/>
    <e v="#DIV/0!"/>
    <n v="0"/>
    <m/>
    <n v="0"/>
    <n v="0"/>
    <m/>
  </r>
  <r>
    <n v="1965"/>
    <m/>
    <x v="10"/>
    <x v="4"/>
    <m/>
    <m/>
    <x v="7"/>
    <x v="5"/>
    <x v="6"/>
    <x v="4"/>
    <m/>
    <m/>
    <x v="1"/>
    <m/>
    <m/>
    <n v="0"/>
    <m/>
    <n v="0"/>
    <n v="0"/>
    <n v="0"/>
    <n v="0"/>
    <m/>
    <n v="0"/>
    <m/>
    <n v="0"/>
    <n v="0"/>
    <e v="#DIV/0!"/>
    <n v="0"/>
    <m/>
    <n v="0"/>
    <n v="0"/>
    <m/>
  </r>
  <r>
    <n v="1966"/>
    <m/>
    <x v="10"/>
    <x v="4"/>
    <m/>
    <m/>
    <x v="7"/>
    <x v="5"/>
    <x v="6"/>
    <x v="4"/>
    <m/>
    <m/>
    <x v="1"/>
    <m/>
    <m/>
    <n v="0"/>
    <m/>
    <n v="0"/>
    <n v="0"/>
    <n v="0"/>
    <n v="0"/>
    <m/>
    <n v="0"/>
    <m/>
    <n v="0"/>
    <n v="0"/>
    <e v="#DIV/0!"/>
    <n v="0"/>
    <m/>
    <n v="0"/>
    <n v="0"/>
    <m/>
  </r>
  <r>
    <n v="1967"/>
    <m/>
    <x v="10"/>
    <x v="4"/>
    <m/>
    <m/>
    <x v="7"/>
    <x v="5"/>
    <x v="6"/>
    <x v="4"/>
    <m/>
    <m/>
    <x v="1"/>
    <m/>
    <m/>
    <n v="0"/>
    <m/>
    <n v="0"/>
    <n v="0"/>
    <n v="0"/>
    <n v="0"/>
    <m/>
    <n v="0"/>
    <m/>
    <n v="0"/>
    <n v="0"/>
    <e v="#DIV/0!"/>
    <n v="0"/>
    <m/>
    <n v="0"/>
    <n v="0"/>
    <m/>
  </r>
  <r>
    <n v="1968"/>
    <m/>
    <x v="10"/>
    <x v="4"/>
    <m/>
    <m/>
    <x v="7"/>
    <x v="5"/>
    <x v="6"/>
    <x v="4"/>
    <m/>
    <m/>
    <x v="1"/>
    <m/>
    <m/>
    <n v="0"/>
    <m/>
    <n v="0"/>
    <n v="0"/>
    <n v="0"/>
    <n v="0"/>
    <m/>
    <n v="0"/>
    <m/>
    <n v="0"/>
    <n v="0"/>
    <e v="#DIV/0!"/>
    <n v="0"/>
    <m/>
    <n v="0"/>
    <n v="0"/>
    <m/>
  </r>
  <r>
    <n v="1969"/>
    <m/>
    <x v="10"/>
    <x v="4"/>
    <m/>
    <m/>
    <x v="7"/>
    <x v="5"/>
    <x v="6"/>
    <x v="4"/>
    <m/>
    <m/>
    <x v="1"/>
    <m/>
    <m/>
    <n v="0"/>
    <m/>
    <n v="0"/>
    <n v="0"/>
    <n v="0"/>
    <n v="0"/>
    <m/>
    <n v="0"/>
    <m/>
    <n v="0"/>
    <n v="0"/>
    <e v="#DIV/0!"/>
    <n v="0"/>
    <m/>
    <n v="0"/>
    <n v="0"/>
    <m/>
  </r>
  <r>
    <n v="1970"/>
    <m/>
    <x v="10"/>
    <x v="4"/>
    <m/>
    <m/>
    <x v="7"/>
    <x v="5"/>
    <x v="6"/>
    <x v="4"/>
    <m/>
    <m/>
    <x v="1"/>
    <m/>
    <m/>
    <n v="0"/>
    <m/>
    <n v="0"/>
    <n v="0"/>
    <n v="0"/>
    <n v="0"/>
    <m/>
    <n v="0"/>
    <m/>
    <n v="0"/>
    <n v="0"/>
    <e v="#DIV/0!"/>
    <n v="0"/>
    <m/>
    <n v="0"/>
    <n v="0"/>
    <m/>
  </r>
  <r>
    <n v="1971"/>
    <m/>
    <x v="10"/>
    <x v="4"/>
    <m/>
    <m/>
    <x v="7"/>
    <x v="5"/>
    <x v="6"/>
    <x v="4"/>
    <m/>
    <m/>
    <x v="1"/>
    <m/>
    <m/>
    <n v="0"/>
    <m/>
    <n v="0"/>
    <n v="0"/>
    <n v="0"/>
    <n v="0"/>
    <m/>
    <n v="0"/>
    <m/>
    <n v="0"/>
    <n v="0"/>
    <e v="#DIV/0!"/>
    <n v="0"/>
    <m/>
    <n v="0"/>
    <n v="0"/>
    <m/>
  </r>
  <r>
    <n v="1972"/>
    <m/>
    <x v="10"/>
    <x v="4"/>
    <m/>
    <m/>
    <x v="7"/>
    <x v="5"/>
    <x v="6"/>
    <x v="4"/>
    <m/>
    <m/>
    <x v="1"/>
    <m/>
    <m/>
    <n v="0"/>
    <m/>
    <n v="0"/>
    <n v="0"/>
    <n v="0"/>
    <n v="0"/>
    <m/>
    <n v="0"/>
    <m/>
    <n v="0"/>
    <n v="0"/>
    <e v="#DIV/0!"/>
    <n v="0"/>
    <m/>
    <n v="0"/>
    <n v="0"/>
    <m/>
  </r>
  <r>
    <n v="1973"/>
    <m/>
    <x v="10"/>
    <x v="4"/>
    <m/>
    <m/>
    <x v="7"/>
    <x v="5"/>
    <x v="6"/>
    <x v="4"/>
    <m/>
    <m/>
    <x v="1"/>
    <m/>
    <m/>
    <n v="0"/>
    <m/>
    <n v="0"/>
    <n v="0"/>
    <n v="0"/>
    <n v="0"/>
    <m/>
    <n v="0"/>
    <m/>
    <n v="0"/>
    <n v="0"/>
    <e v="#DIV/0!"/>
    <n v="0"/>
    <m/>
    <n v="0"/>
    <n v="0"/>
    <m/>
  </r>
  <r>
    <n v="1974"/>
    <m/>
    <x v="10"/>
    <x v="4"/>
    <m/>
    <m/>
    <x v="7"/>
    <x v="5"/>
    <x v="6"/>
    <x v="4"/>
    <m/>
    <m/>
    <x v="1"/>
    <m/>
    <m/>
    <n v="0"/>
    <m/>
    <n v="0"/>
    <n v="0"/>
    <n v="0"/>
    <n v="0"/>
    <m/>
    <n v="0"/>
    <m/>
    <n v="0"/>
    <n v="0"/>
    <e v="#DIV/0!"/>
    <n v="0"/>
    <m/>
    <n v="0"/>
    <n v="0"/>
    <m/>
  </r>
  <r>
    <n v="1975"/>
    <m/>
    <x v="10"/>
    <x v="4"/>
    <m/>
    <m/>
    <x v="7"/>
    <x v="5"/>
    <x v="6"/>
    <x v="4"/>
    <m/>
    <m/>
    <x v="1"/>
    <m/>
    <m/>
    <n v="0"/>
    <m/>
    <n v="0"/>
    <n v="0"/>
    <n v="0"/>
    <n v="0"/>
    <m/>
    <n v="0"/>
    <m/>
    <n v="0"/>
    <n v="0"/>
    <e v="#DIV/0!"/>
    <n v="0"/>
    <m/>
    <n v="0"/>
    <n v="0"/>
    <m/>
  </r>
  <r>
    <n v="1976"/>
    <m/>
    <x v="10"/>
    <x v="4"/>
    <m/>
    <m/>
    <x v="7"/>
    <x v="5"/>
    <x v="6"/>
    <x v="4"/>
    <m/>
    <m/>
    <x v="1"/>
    <m/>
    <m/>
    <n v="0"/>
    <m/>
    <n v="0"/>
    <n v="0"/>
    <n v="0"/>
    <n v="0"/>
    <m/>
    <n v="0"/>
    <m/>
    <n v="0"/>
    <n v="0"/>
    <e v="#DIV/0!"/>
    <n v="0"/>
    <m/>
    <n v="0"/>
    <n v="0"/>
    <m/>
  </r>
  <r>
    <n v="1977"/>
    <m/>
    <x v="10"/>
    <x v="4"/>
    <m/>
    <m/>
    <x v="7"/>
    <x v="5"/>
    <x v="6"/>
    <x v="4"/>
    <m/>
    <m/>
    <x v="1"/>
    <m/>
    <m/>
    <n v="0"/>
    <m/>
    <n v="0"/>
    <n v="0"/>
    <n v="0"/>
    <n v="0"/>
    <m/>
    <n v="0"/>
    <m/>
    <n v="0"/>
    <n v="0"/>
    <e v="#DIV/0!"/>
    <n v="0"/>
    <m/>
    <n v="0"/>
    <n v="0"/>
    <m/>
  </r>
  <r>
    <n v="1978"/>
    <m/>
    <x v="10"/>
    <x v="4"/>
    <m/>
    <m/>
    <x v="7"/>
    <x v="5"/>
    <x v="6"/>
    <x v="4"/>
    <m/>
    <m/>
    <x v="1"/>
    <m/>
    <m/>
    <n v="0"/>
    <m/>
    <n v="0"/>
    <n v="0"/>
    <n v="0"/>
    <n v="0"/>
    <m/>
    <n v="0"/>
    <m/>
    <n v="0"/>
    <n v="0"/>
    <e v="#DIV/0!"/>
    <n v="0"/>
    <m/>
    <n v="0"/>
    <n v="0"/>
    <m/>
  </r>
  <r>
    <n v="1979"/>
    <m/>
    <x v="10"/>
    <x v="4"/>
    <m/>
    <m/>
    <x v="7"/>
    <x v="5"/>
    <x v="6"/>
    <x v="4"/>
    <m/>
    <m/>
    <x v="1"/>
    <m/>
    <m/>
    <n v="0"/>
    <m/>
    <n v="0"/>
    <n v="0"/>
    <n v="0"/>
    <n v="0"/>
    <m/>
    <n v="0"/>
    <m/>
    <n v="0"/>
    <n v="0"/>
    <e v="#DIV/0!"/>
    <n v="0"/>
    <m/>
    <n v="0"/>
    <n v="0"/>
    <m/>
  </r>
  <r>
    <n v="1980"/>
    <m/>
    <x v="10"/>
    <x v="4"/>
    <m/>
    <m/>
    <x v="7"/>
    <x v="5"/>
    <x v="6"/>
    <x v="4"/>
    <m/>
    <m/>
    <x v="1"/>
    <m/>
    <m/>
    <n v="0"/>
    <m/>
    <n v="0"/>
    <n v="0"/>
    <n v="0"/>
    <n v="0"/>
    <m/>
    <n v="0"/>
    <m/>
    <n v="0"/>
    <n v="0"/>
    <e v="#DIV/0!"/>
    <n v="0"/>
    <m/>
    <n v="0"/>
    <n v="0"/>
    <m/>
  </r>
  <r>
    <n v="1981"/>
    <m/>
    <x v="10"/>
    <x v="4"/>
    <m/>
    <m/>
    <x v="7"/>
    <x v="5"/>
    <x v="6"/>
    <x v="4"/>
    <m/>
    <m/>
    <x v="1"/>
    <m/>
    <m/>
    <n v="0"/>
    <m/>
    <n v="0"/>
    <n v="0"/>
    <n v="0"/>
    <n v="0"/>
    <m/>
    <n v="0"/>
    <m/>
    <n v="0"/>
    <n v="0"/>
    <e v="#DIV/0!"/>
    <n v="0"/>
    <m/>
    <n v="0"/>
    <n v="0"/>
    <m/>
  </r>
  <r>
    <n v="1982"/>
    <m/>
    <x v="10"/>
    <x v="4"/>
    <m/>
    <m/>
    <x v="7"/>
    <x v="5"/>
    <x v="6"/>
    <x v="4"/>
    <m/>
    <m/>
    <x v="1"/>
    <m/>
    <m/>
    <n v="0"/>
    <m/>
    <n v="0"/>
    <n v="0"/>
    <n v="0"/>
    <n v="0"/>
    <m/>
    <n v="0"/>
    <m/>
    <n v="0"/>
    <n v="0"/>
    <e v="#DIV/0!"/>
    <n v="0"/>
    <m/>
    <n v="0"/>
    <n v="0"/>
    <m/>
  </r>
  <r>
    <n v="1983"/>
    <m/>
    <x v="10"/>
    <x v="4"/>
    <m/>
    <m/>
    <x v="7"/>
    <x v="5"/>
    <x v="6"/>
    <x v="4"/>
    <m/>
    <m/>
    <x v="1"/>
    <m/>
    <m/>
    <n v="0"/>
    <m/>
    <n v="0"/>
    <n v="0"/>
    <n v="0"/>
    <n v="0"/>
    <m/>
    <n v="0"/>
    <m/>
    <n v="0"/>
    <n v="0"/>
    <e v="#DIV/0!"/>
    <n v="0"/>
    <m/>
    <n v="0"/>
    <n v="0"/>
    <m/>
  </r>
  <r>
    <n v="1984"/>
    <m/>
    <x v="10"/>
    <x v="4"/>
    <m/>
    <m/>
    <x v="7"/>
    <x v="5"/>
    <x v="6"/>
    <x v="4"/>
    <m/>
    <m/>
    <x v="1"/>
    <m/>
    <m/>
    <n v="0"/>
    <m/>
    <n v="0"/>
    <n v="0"/>
    <n v="0"/>
    <n v="0"/>
    <m/>
    <n v="0"/>
    <m/>
    <n v="0"/>
    <n v="0"/>
    <e v="#DIV/0!"/>
    <n v="0"/>
    <m/>
    <n v="0"/>
    <n v="0"/>
    <m/>
  </r>
  <r>
    <n v="1985"/>
    <m/>
    <x v="10"/>
    <x v="4"/>
    <m/>
    <m/>
    <x v="7"/>
    <x v="5"/>
    <x v="6"/>
    <x v="4"/>
    <m/>
    <m/>
    <x v="1"/>
    <m/>
    <m/>
    <n v="0"/>
    <m/>
    <n v="0"/>
    <n v="0"/>
    <n v="0"/>
    <n v="0"/>
    <m/>
    <n v="0"/>
    <m/>
    <n v="0"/>
    <n v="0"/>
    <e v="#DIV/0!"/>
    <n v="0"/>
    <m/>
    <n v="0"/>
    <n v="0"/>
    <m/>
  </r>
  <r>
    <n v="1986"/>
    <m/>
    <x v="10"/>
    <x v="4"/>
    <m/>
    <m/>
    <x v="7"/>
    <x v="5"/>
    <x v="6"/>
    <x v="4"/>
    <m/>
    <m/>
    <x v="1"/>
    <m/>
    <m/>
    <n v="0"/>
    <m/>
    <n v="0"/>
    <n v="0"/>
    <n v="0"/>
    <n v="0"/>
    <m/>
    <n v="0"/>
    <m/>
    <n v="0"/>
    <n v="0"/>
    <e v="#DIV/0!"/>
    <n v="0"/>
    <m/>
    <n v="0"/>
    <n v="0"/>
    <m/>
  </r>
  <r>
    <n v="1987"/>
    <m/>
    <x v="10"/>
    <x v="4"/>
    <m/>
    <m/>
    <x v="7"/>
    <x v="5"/>
    <x v="6"/>
    <x v="4"/>
    <m/>
    <m/>
    <x v="1"/>
    <m/>
    <m/>
    <n v="0"/>
    <m/>
    <n v="0"/>
    <n v="0"/>
    <n v="0"/>
    <n v="0"/>
    <m/>
    <n v="0"/>
    <m/>
    <n v="0"/>
    <n v="0"/>
    <e v="#DIV/0!"/>
    <n v="0"/>
    <m/>
    <n v="0"/>
    <n v="0"/>
    <m/>
  </r>
  <r>
    <n v="1988"/>
    <m/>
    <x v="10"/>
    <x v="4"/>
    <m/>
    <m/>
    <x v="7"/>
    <x v="5"/>
    <x v="6"/>
    <x v="4"/>
    <m/>
    <m/>
    <x v="1"/>
    <m/>
    <m/>
    <n v="0"/>
    <m/>
    <n v="0"/>
    <n v="0"/>
    <n v="0"/>
    <n v="0"/>
    <m/>
    <n v="0"/>
    <m/>
    <n v="0"/>
    <n v="0"/>
    <e v="#DIV/0!"/>
    <n v="0"/>
    <m/>
    <n v="0"/>
    <n v="0"/>
    <m/>
  </r>
  <r>
    <n v="1989"/>
    <m/>
    <x v="10"/>
    <x v="4"/>
    <m/>
    <m/>
    <x v="7"/>
    <x v="5"/>
    <x v="6"/>
    <x v="4"/>
    <m/>
    <m/>
    <x v="1"/>
    <m/>
    <m/>
    <n v="0"/>
    <m/>
    <n v="0"/>
    <n v="0"/>
    <n v="0"/>
    <n v="0"/>
    <m/>
    <n v="0"/>
    <m/>
    <n v="0"/>
    <n v="0"/>
    <e v="#DIV/0!"/>
    <n v="0"/>
    <m/>
    <n v="0"/>
    <n v="0"/>
    <m/>
  </r>
  <r>
    <n v="1990"/>
    <m/>
    <x v="10"/>
    <x v="4"/>
    <m/>
    <m/>
    <x v="7"/>
    <x v="5"/>
    <x v="6"/>
    <x v="4"/>
    <m/>
    <m/>
    <x v="1"/>
    <m/>
    <m/>
    <n v="0"/>
    <m/>
    <n v="0"/>
    <n v="0"/>
    <n v="0"/>
    <n v="0"/>
    <m/>
    <n v="0"/>
    <m/>
    <n v="0"/>
    <n v="0"/>
    <e v="#DIV/0!"/>
    <n v="0"/>
    <m/>
    <n v="0"/>
    <n v="0"/>
    <m/>
  </r>
  <r>
    <n v="1991"/>
    <m/>
    <x v="10"/>
    <x v="4"/>
    <m/>
    <m/>
    <x v="7"/>
    <x v="5"/>
    <x v="6"/>
    <x v="4"/>
    <m/>
    <m/>
    <x v="1"/>
    <m/>
    <m/>
    <n v="0"/>
    <m/>
    <n v="0"/>
    <n v="0"/>
    <n v="0"/>
    <n v="0"/>
    <m/>
    <n v="0"/>
    <m/>
    <n v="0"/>
    <n v="0"/>
    <e v="#DIV/0!"/>
    <n v="0"/>
    <m/>
    <n v="0"/>
    <n v="0"/>
    <m/>
  </r>
  <r>
    <n v="1992"/>
    <m/>
    <x v="10"/>
    <x v="4"/>
    <m/>
    <m/>
    <x v="7"/>
    <x v="5"/>
    <x v="6"/>
    <x v="4"/>
    <m/>
    <m/>
    <x v="1"/>
    <m/>
    <m/>
    <n v="0"/>
    <m/>
    <n v="0"/>
    <n v="0"/>
    <n v="0"/>
    <n v="0"/>
    <m/>
    <n v="0"/>
    <m/>
    <n v="0"/>
    <n v="0"/>
    <e v="#DIV/0!"/>
    <n v="0"/>
    <m/>
    <n v="0"/>
    <n v="0"/>
    <m/>
  </r>
  <r>
    <n v="1993"/>
    <m/>
    <x v="10"/>
    <x v="4"/>
    <m/>
    <m/>
    <x v="7"/>
    <x v="5"/>
    <x v="6"/>
    <x v="4"/>
    <m/>
    <m/>
    <x v="1"/>
    <m/>
    <m/>
    <n v="0"/>
    <m/>
    <n v="0"/>
    <n v="0"/>
    <n v="0"/>
    <n v="0"/>
    <m/>
    <n v="0"/>
    <m/>
    <n v="0"/>
    <n v="0"/>
    <e v="#DIV/0!"/>
    <n v="0"/>
    <m/>
    <n v="0"/>
    <n v="0"/>
    <m/>
  </r>
  <r>
    <n v="1994"/>
    <m/>
    <x v="10"/>
    <x v="4"/>
    <m/>
    <m/>
    <x v="7"/>
    <x v="5"/>
    <x v="6"/>
    <x v="4"/>
    <m/>
    <m/>
    <x v="1"/>
    <m/>
    <m/>
    <n v="0"/>
    <m/>
    <n v="0"/>
    <n v="0"/>
    <n v="0"/>
    <n v="0"/>
    <m/>
    <n v="0"/>
    <m/>
    <n v="0"/>
    <n v="0"/>
    <e v="#DIV/0!"/>
    <n v="0"/>
    <m/>
    <n v="0"/>
    <n v="0"/>
    <m/>
  </r>
  <r>
    <n v="1995"/>
    <m/>
    <x v="10"/>
    <x v="4"/>
    <m/>
    <m/>
    <x v="7"/>
    <x v="5"/>
    <x v="6"/>
    <x v="4"/>
    <m/>
    <m/>
    <x v="1"/>
    <m/>
    <m/>
    <n v="0"/>
    <m/>
    <n v="0"/>
    <n v="0"/>
    <n v="0"/>
    <n v="0"/>
    <m/>
    <n v="0"/>
    <m/>
    <n v="0"/>
    <n v="0"/>
    <e v="#DIV/0!"/>
    <n v="0"/>
    <m/>
    <n v="0"/>
    <n v="0"/>
    <m/>
  </r>
  <r>
    <n v="1996"/>
    <m/>
    <x v="10"/>
    <x v="4"/>
    <m/>
    <m/>
    <x v="7"/>
    <x v="5"/>
    <x v="6"/>
    <x v="4"/>
    <m/>
    <m/>
    <x v="1"/>
    <m/>
    <m/>
    <n v="0"/>
    <m/>
    <n v="0"/>
    <n v="0"/>
    <n v="0"/>
    <n v="0"/>
    <m/>
    <n v="0"/>
    <m/>
    <n v="0"/>
    <n v="0"/>
    <e v="#DIV/0!"/>
    <n v="0"/>
    <m/>
    <n v="0"/>
    <n v="0"/>
    <m/>
  </r>
  <r>
    <n v="1997"/>
    <m/>
    <x v="10"/>
    <x v="4"/>
    <m/>
    <m/>
    <x v="7"/>
    <x v="5"/>
    <x v="6"/>
    <x v="4"/>
    <m/>
    <m/>
    <x v="1"/>
    <m/>
    <m/>
    <n v="0"/>
    <m/>
    <n v="0"/>
    <n v="0"/>
    <n v="0"/>
    <n v="0"/>
    <m/>
    <n v="0"/>
    <m/>
    <n v="0"/>
    <n v="0"/>
    <e v="#DIV/0!"/>
    <n v="0"/>
    <m/>
    <n v="0"/>
    <n v="0"/>
    <m/>
  </r>
  <r>
    <n v="1998"/>
    <m/>
    <x v="10"/>
    <x v="4"/>
    <m/>
    <m/>
    <x v="7"/>
    <x v="5"/>
    <x v="6"/>
    <x v="4"/>
    <m/>
    <m/>
    <x v="1"/>
    <m/>
    <m/>
    <n v="0"/>
    <m/>
    <n v="0"/>
    <n v="0"/>
    <n v="0"/>
    <n v="0"/>
    <m/>
    <n v="0"/>
    <m/>
    <n v="0"/>
    <n v="0"/>
    <e v="#DIV/0!"/>
    <n v="0"/>
    <m/>
    <n v="0"/>
    <n v="0"/>
    <m/>
  </r>
  <r>
    <n v="1999"/>
    <m/>
    <x v="10"/>
    <x v="4"/>
    <m/>
    <m/>
    <x v="7"/>
    <x v="5"/>
    <x v="6"/>
    <x v="4"/>
    <m/>
    <m/>
    <x v="1"/>
    <m/>
    <m/>
    <n v="0"/>
    <m/>
    <n v="0"/>
    <n v="0"/>
    <n v="0"/>
    <n v="0"/>
    <m/>
    <n v="0"/>
    <m/>
    <n v="0"/>
    <n v="0"/>
    <e v="#DIV/0!"/>
    <n v="0"/>
    <m/>
    <n v="0"/>
    <n v="0"/>
    <m/>
  </r>
  <r>
    <n v="2000"/>
    <m/>
    <x v="10"/>
    <x v="4"/>
    <m/>
    <m/>
    <x v="7"/>
    <x v="5"/>
    <x v="6"/>
    <x v="4"/>
    <m/>
    <m/>
    <x v="1"/>
    <m/>
    <m/>
    <n v="0"/>
    <m/>
    <n v="0"/>
    <n v="0"/>
    <n v="0"/>
    <n v="0"/>
    <m/>
    <n v="0"/>
    <m/>
    <n v="0"/>
    <n v="0"/>
    <e v="#DIV/0!"/>
    <n v="0"/>
    <m/>
    <n v="0"/>
    <n v="0"/>
    <m/>
  </r>
  <r>
    <n v="2001"/>
    <m/>
    <x v="10"/>
    <x v="4"/>
    <m/>
    <m/>
    <x v="7"/>
    <x v="5"/>
    <x v="6"/>
    <x v="4"/>
    <m/>
    <m/>
    <x v="1"/>
    <m/>
    <m/>
    <n v="0"/>
    <m/>
    <n v="0"/>
    <n v="0"/>
    <n v="0"/>
    <n v="0"/>
    <m/>
    <n v="0"/>
    <m/>
    <n v="0"/>
    <n v="0"/>
    <e v="#DIV/0!"/>
    <n v="0"/>
    <m/>
    <n v="0"/>
    <n v="0"/>
    <m/>
  </r>
  <r>
    <n v="2002"/>
    <m/>
    <x v="10"/>
    <x v="4"/>
    <m/>
    <m/>
    <x v="7"/>
    <x v="5"/>
    <x v="6"/>
    <x v="4"/>
    <m/>
    <m/>
    <x v="1"/>
    <m/>
    <m/>
    <n v="0"/>
    <m/>
    <n v="0"/>
    <n v="0"/>
    <n v="0"/>
    <n v="0"/>
    <m/>
    <n v="0"/>
    <m/>
    <n v="0"/>
    <n v="0"/>
    <e v="#DIV/0!"/>
    <n v="0"/>
    <m/>
    <n v="0"/>
    <n v="0"/>
    <m/>
  </r>
  <r>
    <n v="2003"/>
    <m/>
    <x v="10"/>
    <x v="4"/>
    <m/>
    <m/>
    <x v="7"/>
    <x v="5"/>
    <x v="6"/>
    <x v="4"/>
    <m/>
    <m/>
    <x v="1"/>
    <m/>
    <m/>
    <n v="0"/>
    <m/>
    <n v="0"/>
    <n v="0"/>
    <n v="0"/>
    <n v="0"/>
    <m/>
    <n v="0"/>
    <m/>
    <n v="0"/>
    <n v="0"/>
    <e v="#DIV/0!"/>
    <n v="0"/>
    <m/>
    <n v="0"/>
    <n v="0"/>
    <m/>
  </r>
  <r>
    <n v="2004"/>
    <m/>
    <x v="10"/>
    <x v="4"/>
    <m/>
    <m/>
    <x v="7"/>
    <x v="5"/>
    <x v="6"/>
    <x v="4"/>
    <m/>
    <m/>
    <x v="1"/>
    <m/>
    <m/>
    <n v="0"/>
    <m/>
    <n v="0"/>
    <n v="0"/>
    <n v="0"/>
    <n v="0"/>
    <m/>
    <n v="0"/>
    <m/>
    <n v="0"/>
    <n v="0"/>
    <e v="#DIV/0!"/>
    <n v="0"/>
    <m/>
    <n v="0"/>
    <n v="0"/>
    <m/>
  </r>
  <r>
    <n v="2005"/>
    <m/>
    <x v="10"/>
    <x v="4"/>
    <m/>
    <m/>
    <x v="7"/>
    <x v="5"/>
    <x v="6"/>
    <x v="4"/>
    <m/>
    <m/>
    <x v="1"/>
    <m/>
    <m/>
    <n v="0"/>
    <m/>
    <n v="0"/>
    <n v="0"/>
    <n v="0"/>
    <n v="0"/>
    <m/>
    <n v="0"/>
    <m/>
    <n v="0"/>
    <n v="0"/>
    <e v="#DIV/0!"/>
    <n v="0"/>
    <m/>
    <n v="0"/>
    <n v="0"/>
    <m/>
  </r>
  <r>
    <n v="2006"/>
    <m/>
    <x v="10"/>
    <x v="4"/>
    <m/>
    <m/>
    <x v="7"/>
    <x v="5"/>
    <x v="6"/>
    <x v="4"/>
    <m/>
    <m/>
    <x v="1"/>
    <m/>
    <m/>
    <n v="0"/>
    <m/>
    <n v="0"/>
    <n v="0"/>
    <n v="0"/>
    <n v="0"/>
    <m/>
    <n v="0"/>
    <m/>
    <n v="0"/>
    <n v="0"/>
    <e v="#DIV/0!"/>
    <n v="0"/>
    <m/>
    <n v="0"/>
    <n v="0"/>
    <m/>
  </r>
  <r>
    <n v="2007"/>
    <m/>
    <x v="10"/>
    <x v="4"/>
    <m/>
    <m/>
    <x v="7"/>
    <x v="5"/>
    <x v="6"/>
    <x v="4"/>
    <m/>
    <m/>
    <x v="1"/>
    <m/>
    <m/>
    <n v="0"/>
    <m/>
    <n v="0"/>
    <n v="0"/>
    <n v="0"/>
    <n v="0"/>
    <m/>
    <n v="0"/>
    <m/>
    <n v="0"/>
    <n v="0"/>
    <e v="#DIV/0!"/>
    <n v="0"/>
    <m/>
    <n v="0"/>
    <n v="0"/>
    <m/>
  </r>
  <r>
    <n v="2008"/>
    <m/>
    <x v="10"/>
    <x v="4"/>
    <m/>
    <m/>
    <x v="7"/>
    <x v="5"/>
    <x v="6"/>
    <x v="4"/>
    <m/>
    <m/>
    <x v="1"/>
    <m/>
    <m/>
    <n v="0"/>
    <m/>
    <n v="0"/>
    <n v="0"/>
    <n v="0"/>
    <n v="0"/>
    <m/>
    <n v="0"/>
    <m/>
    <n v="0"/>
    <n v="0"/>
    <e v="#DIV/0!"/>
    <n v="0"/>
    <m/>
    <n v="0"/>
    <n v="0"/>
    <m/>
  </r>
  <r>
    <n v="2009"/>
    <m/>
    <x v="10"/>
    <x v="4"/>
    <m/>
    <m/>
    <x v="7"/>
    <x v="5"/>
    <x v="6"/>
    <x v="4"/>
    <m/>
    <m/>
    <x v="1"/>
    <m/>
    <m/>
    <n v="0"/>
    <m/>
    <n v="0"/>
    <n v="0"/>
    <n v="0"/>
    <n v="0"/>
    <m/>
    <n v="0"/>
    <m/>
    <n v="0"/>
    <n v="0"/>
    <e v="#DIV/0!"/>
    <n v="0"/>
    <m/>
    <n v="0"/>
    <n v="0"/>
    <m/>
  </r>
  <r>
    <n v="2010"/>
    <m/>
    <x v="10"/>
    <x v="4"/>
    <m/>
    <m/>
    <x v="7"/>
    <x v="5"/>
    <x v="6"/>
    <x v="4"/>
    <m/>
    <m/>
    <x v="1"/>
    <m/>
    <m/>
    <n v="0"/>
    <m/>
    <n v="0"/>
    <n v="0"/>
    <n v="0"/>
    <n v="0"/>
    <m/>
    <n v="0"/>
    <m/>
    <n v="0"/>
    <n v="0"/>
    <e v="#DIV/0!"/>
    <n v="0"/>
    <m/>
    <n v="0"/>
    <n v="0"/>
    <m/>
  </r>
  <r>
    <n v="2011"/>
    <m/>
    <x v="10"/>
    <x v="4"/>
    <m/>
    <m/>
    <x v="7"/>
    <x v="5"/>
    <x v="6"/>
    <x v="4"/>
    <m/>
    <m/>
    <x v="1"/>
    <m/>
    <m/>
    <n v="0"/>
    <m/>
    <n v="0"/>
    <n v="0"/>
    <n v="0"/>
    <n v="0"/>
    <m/>
    <n v="0"/>
    <m/>
    <n v="0"/>
    <n v="0"/>
    <e v="#DIV/0!"/>
    <n v="0"/>
    <m/>
    <n v="0"/>
    <n v="0"/>
    <m/>
  </r>
  <r>
    <n v="2012"/>
    <m/>
    <x v="10"/>
    <x v="4"/>
    <m/>
    <m/>
    <x v="7"/>
    <x v="5"/>
    <x v="6"/>
    <x v="4"/>
    <m/>
    <m/>
    <x v="1"/>
    <m/>
    <m/>
    <n v="0"/>
    <m/>
    <n v="0"/>
    <n v="0"/>
    <n v="0"/>
    <n v="0"/>
    <m/>
    <n v="0"/>
    <m/>
    <n v="0"/>
    <n v="0"/>
    <e v="#DIV/0!"/>
    <n v="0"/>
    <m/>
    <n v="0"/>
    <n v="0"/>
    <m/>
  </r>
  <r>
    <n v="2013"/>
    <m/>
    <x v="10"/>
    <x v="4"/>
    <m/>
    <m/>
    <x v="7"/>
    <x v="5"/>
    <x v="6"/>
    <x v="4"/>
    <m/>
    <m/>
    <x v="1"/>
    <m/>
    <m/>
    <n v="0"/>
    <m/>
    <n v="0"/>
    <n v="0"/>
    <n v="0"/>
    <n v="0"/>
    <m/>
    <n v="0"/>
    <m/>
    <n v="0"/>
    <n v="0"/>
    <e v="#DIV/0!"/>
    <n v="0"/>
    <m/>
    <n v="0"/>
    <n v="0"/>
    <m/>
  </r>
  <r>
    <n v="2014"/>
    <m/>
    <x v="10"/>
    <x v="4"/>
    <m/>
    <m/>
    <x v="7"/>
    <x v="5"/>
    <x v="6"/>
    <x v="4"/>
    <m/>
    <m/>
    <x v="1"/>
    <m/>
    <m/>
    <n v="0"/>
    <m/>
    <n v="0"/>
    <n v="0"/>
    <n v="0"/>
    <n v="0"/>
    <m/>
    <n v="0"/>
    <m/>
    <n v="0"/>
    <n v="0"/>
    <e v="#DIV/0!"/>
    <n v="0"/>
    <m/>
    <n v="0"/>
    <n v="0"/>
    <m/>
  </r>
  <r>
    <n v="2015"/>
    <m/>
    <x v="10"/>
    <x v="4"/>
    <m/>
    <m/>
    <x v="7"/>
    <x v="5"/>
    <x v="6"/>
    <x v="4"/>
    <m/>
    <m/>
    <x v="1"/>
    <m/>
    <m/>
    <n v="0"/>
    <m/>
    <n v="0"/>
    <n v="0"/>
    <n v="0"/>
    <n v="0"/>
    <m/>
    <n v="0"/>
    <m/>
    <n v="0"/>
    <n v="0"/>
    <e v="#DIV/0!"/>
    <n v="0"/>
    <m/>
    <n v="0"/>
    <n v="0"/>
    <m/>
  </r>
  <r>
    <n v="2016"/>
    <m/>
    <x v="10"/>
    <x v="4"/>
    <m/>
    <m/>
    <x v="7"/>
    <x v="5"/>
    <x v="6"/>
    <x v="4"/>
    <m/>
    <m/>
    <x v="1"/>
    <m/>
    <m/>
    <n v="0"/>
    <m/>
    <n v="0"/>
    <n v="0"/>
    <n v="0"/>
    <n v="0"/>
    <m/>
    <n v="0"/>
    <m/>
    <n v="0"/>
    <n v="0"/>
    <e v="#DIV/0!"/>
    <n v="0"/>
    <m/>
    <n v="0"/>
    <n v="0"/>
    <m/>
  </r>
  <r>
    <n v="2017"/>
    <m/>
    <x v="10"/>
    <x v="4"/>
    <m/>
    <m/>
    <x v="7"/>
    <x v="5"/>
    <x v="6"/>
    <x v="4"/>
    <m/>
    <m/>
    <x v="1"/>
    <m/>
    <m/>
    <n v="0"/>
    <m/>
    <n v="0"/>
    <n v="0"/>
    <n v="0"/>
    <n v="0"/>
    <m/>
    <n v="0"/>
    <m/>
    <n v="0"/>
    <n v="0"/>
    <e v="#DIV/0!"/>
    <n v="0"/>
    <m/>
    <n v="0"/>
    <n v="0"/>
    <m/>
  </r>
  <r>
    <n v="2018"/>
    <m/>
    <x v="10"/>
    <x v="4"/>
    <m/>
    <m/>
    <x v="7"/>
    <x v="5"/>
    <x v="6"/>
    <x v="4"/>
    <m/>
    <m/>
    <x v="1"/>
    <m/>
    <m/>
    <n v="0"/>
    <m/>
    <n v="0"/>
    <n v="0"/>
    <n v="0"/>
    <n v="0"/>
    <m/>
    <n v="0"/>
    <m/>
    <n v="0"/>
    <n v="0"/>
    <e v="#DIV/0!"/>
    <n v="0"/>
    <m/>
    <n v="0"/>
    <n v="0"/>
    <m/>
  </r>
  <r>
    <n v="2019"/>
    <m/>
    <x v="10"/>
    <x v="4"/>
    <m/>
    <m/>
    <x v="7"/>
    <x v="5"/>
    <x v="6"/>
    <x v="4"/>
    <m/>
    <m/>
    <x v="1"/>
    <m/>
    <m/>
    <n v="0"/>
    <m/>
    <n v="0"/>
    <n v="0"/>
    <n v="0"/>
    <n v="0"/>
    <m/>
    <n v="0"/>
    <m/>
    <n v="0"/>
    <n v="0"/>
    <e v="#DIV/0!"/>
    <n v="0"/>
    <m/>
    <n v="0"/>
    <n v="0"/>
    <m/>
  </r>
  <r>
    <n v="2020"/>
    <m/>
    <x v="10"/>
    <x v="4"/>
    <m/>
    <m/>
    <x v="7"/>
    <x v="5"/>
    <x v="6"/>
    <x v="4"/>
    <m/>
    <m/>
    <x v="1"/>
    <m/>
    <m/>
    <n v="0"/>
    <m/>
    <n v="0"/>
    <n v="0"/>
    <n v="0"/>
    <n v="0"/>
    <m/>
    <n v="0"/>
    <m/>
    <n v="0"/>
    <n v="0"/>
    <e v="#DIV/0!"/>
    <n v="0"/>
    <m/>
    <n v="0"/>
    <n v="0"/>
    <m/>
  </r>
  <r>
    <n v="2021"/>
    <m/>
    <x v="10"/>
    <x v="4"/>
    <m/>
    <m/>
    <x v="7"/>
    <x v="5"/>
    <x v="6"/>
    <x v="4"/>
    <m/>
    <m/>
    <x v="1"/>
    <m/>
    <m/>
    <n v="0"/>
    <m/>
    <n v="0"/>
    <n v="0"/>
    <n v="0"/>
    <n v="0"/>
    <m/>
    <n v="0"/>
    <m/>
    <n v="0"/>
    <n v="0"/>
    <e v="#DIV/0!"/>
    <n v="0"/>
    <m/>
    <n v="0"/>
    <n v="0"/>
    <m/>
  </r>
  <r>
    <n v="2022"/>
    <m/>
    <x v="10"/>
    <x v="4"/>
    <m/>
    <m/>
    <x v="7"/>
    <x v="5"/>
    <x v="6"/>
    <x v="4"/>
    <m/>
    <m/>
    <x v="1"/>
    <m/>
    <m/>
    <n v="0"/>
    <m/>
    <n v="0"/>
    <n v="0"/>
    <n v="0"/>
    <n v="0"/>
    <m/>
    <n v="0"/>
    <m/>
    <n v="0"/>
    <n v="0"/>
    <e v="#DIV/0!"/>
    <n v="0"/>
    <m/>
    <n v="0"/>
    <n v="0"/>
    <m/>
  </r>
  <r>
    <n v="2023"/>
    <m/>
    <x v="10"/>
    <x v="4"/>
    <m/>
    <m/>
    <x v="7"/>
    <x v="5"/>
    <x v="6"/>
    <x v="4"/>
    <m/>
    <m/>
    <x v="1"/>
    <m/>
    <m/>
    <n v="0"/>
    <m/>
    <n v="0"/>
    <n v="0"/>
    <n v="0"/>
    <n v="0"/>
    <m/>
    <n v="0"/>
    <m/>
    <n v="0"/>
    <n v="0"/>
    <e v="#DIV/0!"/>
    <n v="0"/>
    <m/>
    <n v="0"/>
    <n v="0"/>
    <m/>
  </r>
  <r>
    <n v="2024"/>
    <m/>
    <x v="10"/>
    <x v="4"/>
    <m/>
    <m/>
    <x v="7"/>
    <x v="5"/>
    <x v="6"/>
    <x v="4"/>
    <m/>
    <m/>
    <x v="1"/>
    <m/>
    <m/>
    <n v="0"/>
    <m/>
    <n v="0"/>
    <n v="0"/>
    <n v="0"/>
    <n v="0"/>
    <m/>
    <n v="0"/>
    <m/>
    <n v="0"/>
    <n v="0"/>
    <e v="#DIV/0!"/>
    <n v="0"/>
    <m/>
    <n v="0"/>
    <n v="0"/>
    <m/>
  </r>
  <r>
    <n v="2025"/>
    <m/>
    <x v="10"/>
    <x v="4"/>
    <m/>
    <m/>
    <x v="7"/>
    <x v="5"/>
    <x v="6"/>
    <x v="4"/>
    <m/>
    <m/>
    <x v="1"/>
    <m/>
    <m/>
    <n v="0"/>
    <m/>
    <n v="0"/>
    <n v="0"/>
    <n v="0"/>
    <n v="0"/>
    <m/>
    <n v="0"/>
    <m/>
    <n v="0"/>
    <n v="0"/>
    <e v="#DIV/0!"/>
    <n v="0"/>
    <m/>
    <n v="0"/>
    <n v="0"/>
    <m/>
  </r>
  <r>
    <n v="2026"/>
    <m/>
    <x v="10"/>
    <x v="4"/>
    <m/>
    <m/>
    <x v="7"/>
    <x v="5"/>
    <x v="6"/>
    <x v="4"/>
    <m/>
    <m/>
    <x v="1"/>
    <m/>
    <m/>
    <n v="0"/>
    <m/>
    <n v="0"/>
    <n v="0"/>
    <n v="0"/>
    <n v="0"/>
    <m/>
    <n v="0"/>
    <m/>
    <n v="0"/>
    <n v="0"/>
    <e v="#DIV/0!"/>
    <n v="0"/>
    <m/>
    <n v="0"/>
    <n v="0"/>
    <m/>
  </r>
  <r>
    <n v="2027"/>
    <m/>
    <x v="10"/>
    <x v="4"/>
    <m/>
    <m/>
    <x v="7"/>
    <x v="5"/>
    <x v="6"/>
    <x v="4"/>
    <m/>
    <m/>
    <x v="1"/>
    <m/>
    <m/>
    <n v="0"/>
    <m/>
    <n v="0"/>
    <n v="0"/>
    <n v="0"/>
    <n v="0"/>
    <m/>
    <n v="0"/>
    <m/>
    <n v="0"/>
    <n v="0"/>
    <e v="#DIV/0!"/>
    <n v="0"/>
    <m/>
    <n v="0"/>
    <n v="0"/>
    <m/>
  </r>
  <r>
    <n v="2028"/>
    <m/>
    <x v="10"/>
    <x v="4"/>
    <m/>
    <m/>
    <x v="7"/>
    <x v="5"/>
    <x v="6"/>
    <x v="4"/>
    <m/>
    <m/>
    <x v="1"/>
    <m/>
    <m/>
    <n v="0"/>
    <m/>
    <n v="0"/>
    <n v="0"/>
    <n v="0"/>
    <n v="0"/>
    <m/>
    <n v="0"/>
    <m/>
    <n v="0"/>
    <n v="0"/>
    <e v="#DIV/0!"/>
    <n v="0"/>
    <m/>
    <n v="0"/>
    <n v="0"/>
    <m/>
  </r>
  <r>
    <n v="2029"/>
    <m/>
    <x v="10"/>
    <x v="4"/>
    <m/>
    <m/>
    <x v="7"/>
    <x v="5"/>
    <x v="6"/>
    <x v="4"/>
    <m/>
    <m/>
    <x v="1"/>
    <m/>
    <m/>
    <n v="0"/>
    <m/>
    <n v="0"/>
    <n v="0"/>
    <n v="0"/>
    <n v="0"/>
    <m/>
    <n v="0"/>
    <m/>
    <n v="0"/>
    <n v="0"/>
    <e v="#DIV/0!"/>
    <n v="0"/>
    <m/>
    <n v="0"/>
    <n v="0"/>
    <m/>
  </r>
  <r>
    <n v="2030"/>
    <m/>
    <x v="10"/>
    <x v="4"/>
    <m/>
    <m/>
    <x v="7"/>
    <x v="5"/>
    <x v="6"/>
    <x v="4"/>
    <m/>
    <m/>
    <x v="1"/>
    <m/>
    <m/>
    <n v="0"/>
    <m/>
    <n v="0"/>
    <n v="0"/>
    <n v="0"/>
    <n v="0"/>
    <m/>
    <n v="0"/>
    <m/>
    <n v="0"/>
    <n v="0"/>
    <e v="#DIV/0!"/>
    <n v="0"/>
    <m/>
    <n v="0"/>
    <n v="0"/>
    <m/>
  </r>
  <r>
    <n v="2031"/>
    <m/>
    <x v="10"/>
    <x v="4"/>
    <m/>
    <m/>
    <x v="7"/>
    <x v="5"/>
    <x v="6"/>
    <x v="4"/>
    <m/>
    <m/>
    <x v="1"/>
    <m/>
    <m/>
    <n v="0"/>
    <m/>
    <n v="0"/>
    <n v="0"/>
    <n v="0"/>
    <n v="0"/>
    <m/>
    <n v="0"/>
    <m/>
    <n v="0"/>
    <n v="0"/>
    <e v="#DIV/0!"/>
    <n v="0"/>
    <m/>
    <n v="0"/>
    <n v="0"/>
    <m/>
  </r>
  <r>
    <n v="2032"/>
    <m/>
    <x v="10"/>
    <x v="4"/>
    <m/>
    <m/>
    <x v="7"/>
    <x v="5"/>
    <x v="6"/>
    <x v="4"/>
    <m/>
    <m/>
    <x v="1"/>
    <m/>
    <m/>
    <n v="0"/>
    <m/>
    <n v="0"/>
    <n v="0"/>
    <n v="0"/>
    <n v="0"/>
    <m/>
    <n v="0"/>
    <m/>
    <n v="0"/>
    <n v="0"/>
    <e v="#DIV/0!"/>
    <n v="0"/>
    <m/>
    <n v="0"/>
    <n v="0"/>
    <m/>
  </r>
  <r>
    <n v="2033"/>
    <m/>
    <x v="10"/>
    <x v="4"/>
    <m/>
    <m/>
    <x v="7"/>
    <x v="5"/>
    <x v="6"/>
    <x v="4"/>
    <m/>
    <m/>
    <x v="1"/>
    <m/>
    <m/>
    <n v="0"/>
    <m/>
    <n v="0"/>
    <n v="0"/>
    <n v="0"/>
    <n v="0"/>
    <m/>
    <n v="0"/>
    <m/>
    <n v="0"/>
    <n v="0"/>
    <e v="#DIV/0!"/>
    <n v="0"/>
    <m/>
    <n v="0"/>
    <n v="0"/>
    <m/>
  </r>
  <r>
    <n v="2034"/>
    <m/>
    <x v="10"/>
    <x v="4"/>
    <m/>
    <m/>
    <x v="7"/>
    <x v="5"/>
    <x v="6"/>
    <x v="4"/>
    <m/>
    <m/>
    <x v="1"/>
    <m/>
    <m/>
    <n v="0"/>
    <m/>
    <n v="0"/>
    <n v="0"/>
    <n v="0"/>
    <n v="0"/>
    <m/>
    <n v="0"/>
    <m/>
    <n v="0"/>
    <n v="0"/>
    <e v="#DIV/0!"/>
    <n v="0"/>
    <m/>
    <n v="0"/>
    <n v="0"/>
    <m/>
  </r>
  <r>
    <n v="2035"/>
    <m/>
    <x v="10"/>
    <x v="4"/>
    <m/>
    <m/>
    <x v="7"/>
    <x v="5"/>
    <x v="6"/>
    <x v="4"/>
    <m/>
    <m/>
    <x v="1"/>
    <m/>
    <m/>
    <n v="0"/>
    <m/>
    <n v="0"/>
    <n v="0"/>
    <n v="0"/>
    <n v="0"/>
    <m/>
    <n v="0"/>
    <m/>
    <n v="0"/>
    <n v="0"/>
    <e v="#DIV/0!"/>
    <n v="0"/>
    <m/>
    <n v="0"/>
    <n v="0"/>
    <m/>
  </r>
  <r>
    <n v="2036"/>
    <m/>
    <x v="10"/>
    <x v="4"/>
    <m/>
    <m/>
    <x v="7"/>
    <x v="5"/>
    <x v="6"/>
    <x v="4"/>
    <m/>
    <m/>
    <x v="1"/>
    <m/>
    <m/>
    <n v="0"/>
    <m/>
    <n v="0"/>
    <n v="0"/>
    <n v="0"/>
    <n v="0"/>
    <m/>
    <n v="0"/>
    <m/>
    <n v="0"/>
    <n v="0"/>
    <e v="#DIV/0!"/>
    <n v="0"/>
    <m/>
    <n v="0"/>
    <n v="0"/>
    <m/>
  </r>
  <r>
    <n v="2037"/>
    <m/>
    <x v="10"/>
    <x v="4"/>
    <m/>
    <m/>
    <x v="7"/>
    <x v="5"/>
    <x v="6"/>
    <x v="4"/>
    <m/>
    <m/>
    <x v="1"/>
    <m/>
    <m/>
    <n v="0"/>
    <m/>
    <n v="0"/>
    <n v="0"/>
    <n v="0"/>
    <n v="0"/>
    <m/>
    <n v="0"/>
    <m/>
    <n v="0"/>
    <n v="0"/>
    <e v="#DIV/0!"/>
    <n v="0"/>
    <m/>
    <n v="0"/>
    <n v="0"/>
    <m/>
  </r>
  <r>
    <n v="2038"/>
    <m/>
    <x v="10"/>
    <x v="4"/>
    <m/>
    <m/>
    <x v="7"/>
    <x v="5"/>
    <x v="6"/>
    <x v="4"/>
    <m/>
    <m/>
    <x v="1"/>
    <m/>
    <m/>
    <n v="0"/>
    <m/>
    <n v="0"/>
    <n v="0"/>
    <n v="0"/>
    <n v="0"/>
    <m/>
    <n v="0"/>
    <m/>
    <n v="0"/>
    <n v="0"/>
    <e v="#DIV/0!"/>
    <n v="0"/>
    <m/>
    <n v="0"/>
    <n v="0"/>
    <m/>
  </r>
  <r>
    <n v="2039"/>
    <m/>
    <x v="10"/>
    <x v="4"/>
    <m/>
    <m/>
    <x v="7"/>
    <x v="5"/>
    <x v="6"/>
    <x v="4"/>
    <m/>
    <m/>
    <x v="1"/>
    <m/>
    <m/>
    <n v="0"/>
    <m/>
    <n v="0"/>
    <n v="0"/>
    <n v="0"/>
    <n v="0"/>
    <m/>
    <n v="0"/>
    <m/>
    <n v="0"/>
    <n v="0"/>
    <e v="#DIV/0!"/>
    <n v="0"/>
    <m/>
    <n v="0"/>
    <n v="0"/>
    <m/>
  </r>
  <r>
    <n v="2040"/>
    <m/>
    <x v="10"/>
    <x v="4"/>
    <m/>
    <m/>
    <x v="7"/>
    <x v="5"/>
    <x v="6"/>
    <x v="4"/>
    <m/>
    <m/>
    <x v="1"/>
    <m/>
    <m/>
    <n v="0"/>
    <m/>
    <n v="0"/>
    <n v="0"/>
    <n v="0"/>
    <n v="0"/>
    <m/>
    <n v="0"/>
    <m/>
    <n v="0"/>
    <n v="0"/>
    <e v="#DIV/0!"/>
    <n v="0"/>
    <m/>
    <n v="0"/>
    <n v="0"/>
    <m/>
  </r>
  <r>
    <n v="2041"/>
    <m/>
    <x v="10"/>
    <x v="4"/>
    <m/>
    <m/>
    <x v="7"/>
    <x v="5"/>
    <x v="6"/>
    <x v="4"/>
    <m/>
    <m/>
    <x v="1"/>
    <m/>
    <m/>
    <n v="0"/>
    <m/>
    <n v="0"/>
    <n v="0"/>
    <n v="0"/>
    <n v="0"/>
    <m/>
    <n v="0"/>
    <m/>
    <n v="0"/>
    <n v="0"/>
    <e v="#DIV/0!"/>
    <n v="0"/>
    <m/>
    <n v="0"/>
    <n v="0"/>
    <m/>
  </r>
  <r>
    <n v="2042"/>
    <m/>
    <x v="10"/>
    <x v="4"/>
    <m/>
    <m/>
    <x v="7"/>
    <x v="5"/>
    <x v="6"/>
    <x v="4"/>
    <m/>
    <m/>
    <x v="1"/>
    <m/>
    <m/>
    <n v="0"/>
    <m/>
    <n v="0"/>
    <n v="0"/>
    <n v="0"/>
    <n v="0"/>
    <m/>
    <n v="0"/>
    <m/>
    <n v="0"/>
    <n v="0"/>
    <e v="#DIV/0!"/>
    <n v="0"/>
    <m/>
    <n v="0"/>
    <n v="0"/>
    <m/>
  </r>
  <r>
    <n v="2043"/>
    <m/>
    <x v="10"/>
    <x v="4"/>
    <m/>
    <m/>
    <x v="7"/>
    <x v="5"/>
    <x v="6"/>
    <x v="4"/>
    <m/>
    <m/>
    <x v="1"/>
    <m/>
    <m/>
    <n v="0"/>
    <m/>
    <n v="0"/>
    <n v="0"/>
    <n v="0"/>
    <n v="0"/>
    <m/>
    <n v="0"/>
    <m/>
    <n v="0"/>
    <n v="0"/>
    <e v="#DIV/0!"/>
    <n v="0"/>
    <m/>
    <n v="0"/>
    <n v="0"/>
    <m/>
  </r>
  <r>
    <n v="2044"/>
    <m/>
    <x v="10"/>
    <x v="4"/>
    <m/>
    <m/>
    <x v="7"/>
    <x v="5"/>
    <x v="6"/>
    <x v="4"/>
    <m/>
    <m/>
    <x v="1"/>
    <m/>
    <m/>
    <n v="0"/>
    <m/>
    <n v="0"/>
    <n v="0"/>
    <n v="0"/>
    <n v="0"/>
    <m/>
    <n v="0"/>
    <m/>
    <n v="0"/>
    <n v="0"/>
    <e v="#DIV/0!"/>
    <n v="0"/>
    <m/>
    <n v="0"/>
    <n v="0"/>
    <m/>
  </r>
  <r>
    <n v="2045"/>
    <m/>
    <x v="10"/>
    <x v="4"/>
    <m/>
    <m/>
    <x v="7"/>
    <x v="5"/>
    <x v="6"/>
    <x v="4"/>
    <m/>
    <m/>
    <x v="1"/>
    <m/>
    <m/>
    <n v="0"/>
    <m/>
    <n v="0"/>
    <n v="0"/>
    <n v="0"/>
    <n v="0"/>
    <m/>
    <n v="0"/>
    <m/>
    <n v="0"/>
    <n v="0"/>
    <e v="#DIV/0!"/>
    <n v="0"/>
    <m/>
    <n v="0"/>
    <n v="0"/>
    <m/>
  </r>
  <r>
    <n v="2046"/>
    <m/>
    <x v="10"/>
    <x v="4"/>
    <m/>
    <m/>
    <x v="7"/>
    <x v="5"/>
    <x v="6"/>
    <x v="4"/>
    <m/>
    <m/>
    <x v="1"/>
    <m/>
    <m/>
    <n v="0"/>
    <m/>
    <n v="0"/>
    <n v="0"/>
    <n v="0"/>
    <n v="0"/>
    <m/>
    <n v="0"/>
    <m/>
    <n v="0"/>
    <n v="0"/>
    <e v="#DIV/0!"/>
    <n v="0"/>
    <m/>
    <n v="0"/>
    <n v="0"/>
    <m/>
  </r>
  <r>
    <n v="2047"/>
    <m/>
    <x v="10"/>
    <x v="4"/>
    <m/>
    <m/>
    <x v="7"/>
    <x v="5"/>
    <x v="6"/>
    <x v="4"/>
    <m/>
    <m/>
    <x v="1"/>
    <m/>
    <m/>
    <n v="0"/>
    <m/>
    <n v="0"/>
    <n v="0"/>
    <n v="0"/>
    <n v="0"/>
    <m/>
    <n v="0"/>
    <m/>
    <n v="0"/>
    <n v="0"/>
    <e v="#DIV/0!"/>
    <n v="0"/>
    <m/>
    <n v="0"/>
    <n v="0"/>
    <m/>
  </r>
  <r>
    <n v="2048"/>
    <m/>
    <x v="10"/>
    <x v="4"/>
    <m/>
    <m/>
    <x v="7"/>
    <x v="5"/>
    <x v="6"/>
    <x v="4"/>
    <m/>
    <m/>
    <x v="1"/>
    <m/>
    <m/>
    <n v="0"/>
    <m/>
    <n v="0"/>
    <n v="0"/>
    <n v="0"/>
    <n v="0"/>
    <m/>
    <n v="0"/>
    <m/>
    <n v="0"/>
    <n v="0"/>
    <e v="#DIV/0!"/>
    <n v="0"/>
    <m/>
    <n v="0"/>
    <n v="0"/>
    <m/>
  </r>
  <r>
    <n v="2049"/>
    <m/>
    <x v="10"/>
    <x v="4"/>
    <m/>
    <m/>
    <x v="7"/>
    <x v="5"/>
    <x v="6"/>
    <x v="4"/>
    <m/>
    <m/>
    <x v="1"/>
    <m/>
    <m/>
    <n v="0"/>
    <m/>
    <n v="0"/>
    <n v="0"/>
    <n v="0"/>
    <n v="0"/>
    <m/>
    <n v="0"/>
    <m/>
    <n v="0"/>
    <n v="0"/>
    <e v="#DIV/0!"/>
    <n v="0"/>
    <m/>
    <n v="0"/>
    <n v="0"/>
    <m/>
  </r>
  <r>
    <n v="2050"/>
    <m/>
    <x v="10"/>
    <x v="4"/>
    <m/>
    <m/>
    <x v="7"/>
    <x v="5"/>
    <x v="6"/>
    <x v="4"/>
    <m/>
    <m/>
    <x v="1"/>
    <m/>
    <m/>
    <n v="0"/>
    <m/>
    <n v="0"/>
    <n v="0"/>
    <n v="0"/>
    <n v="0"/>
    <m/>
    <n v="0"/>
    <m/>
    <n v="0"/>
    <n v="0"/>
    <e v="#DIV/0!"/>
    <n v="0"/>
    <m/>
    <n v="0"/>
    <n v="0"/>
    <m/>
  </r>
  <r>
    <n v="2051"/>
    <m/>
    <x v="10"/>
    <x v="4"/>
    <m/>
    <m/>
    <x v="7"/>
    <x v="5"/>
    <x v="6"/>
    <x v="4"/>
    <m/>
    <m/>
    <x v="1"/>
    <m/>
    <m/>
    <n v="0"/>
    <m/>
    <n v="0"/>
    <n v="0"/>
    <n v="0"/>
    <n v="0"/>
    <m/>
    <n v="0"/>
    <m/>
    <n v="0"/>
    <n v="0"/>
    <e v="#DIV/0!"/>
    <n v="0"/>
    <m/>
    <n v="0"/>
    <n v="0"/>
    <m/>
  </r>
  <r>
    <n v="2052"/>
    <m/>
    <x v="10"/>
    <x v="4"/>
    <m/>
    <m/>
    <x v="7"/>
    <x v="5"/>
    <x v="6"/>
    <x v="4"/>
    <m/>
    <m/>
    <x v="1"/>
    <m/>
    <m/>
    <n v="0"/>
    <m/>
    <n v="0"/>
    <n v="0"/>
    <n v="0"/>
    <n v="0"/>
    <m/>
    <n v="0"/>
    <m/>
    <n v="0"/>
    <n v="0"/>
    <e v="#DIV/0!"/>
    <n v="0"/>
    <m/>
    <n v="0"/>
    <n v="0"/>
    <m/>
  </r>
  <r>
    <n v="2053"/>
    <m/>
    <x v="10"/>
    <x v="4"/>
    <m/>
    <m/>
    <x v="7"/>
    <x v="5"/>
    <x v="6"/>
    <x v="4"/>
    <m/>
    <m/>
    <x v="1"/>
    <m/>
    <m/>
    <n v="0"/>
    <m/>
    <n v="0"/>
    <n v="0"/>
    <n v="0"/>
    <n v="0"/>
    <m/>
    <n v="0"/>
    <m/>
    <n v="0"/>
    <n v="0"/>
    <e v="#DIV/0!"/>
    <n v="0"/>
    <m/>
    <n v="0"/>
    <n v="0"/>
    <m/>
  </r>
  <r>
    <n v="2054"/>
    <m/>
    <x v="10"/>
    <x v="4"/>
    <m/>
    <m/>
    <x v="7"/>
    <x v="5"/>
    <x v="6"/>
    <x v="4"/>
    <m/>
    <m/>
    <x v="1"/>
    <m/>
    <m/>
    <n v="0"/>
    <m/>
    <n v="0"/>
    <n v="0"/>
    <n v="0"/>
    <n v="0"/>
    <m/>
    <n v="0"/>
    <m/>
    <n v="0"/>
    <n v="0"/>
    <e v="#DIV/0!"/>
    <n v="0"/>
    <m/>
    <n v="0"/>
    <n v="0"/>
    <m/>
  </r>
  <r>
    <n v="2055"/>
    <m/>
    <x v="10"/>
    <x v="4"/>
    <m/>
    <m/>
    <x v="7"/>
    <x v="5"/>
    <x v="6"/>
    <x v="4"/>
    <m/>
    <m/>
    <x v="1"/>
    <m/>
    <m/>
    <n v="0"/>
    <m/>
    <n v="0"/>
    <n v="0"/>
    <n v="0"/>
    <n v="0"/>
    <m/>
    <n v="0"/>
    <m/>
    <n v="0"/>
    <n v="0"/>
    <e v="#DIV/0!"/>
    <n v="0"/>
    <m/>
    <n v="0"/>
    <n v="0"/>
    <m/>
  </r>
  <r>
    <n v="2056"/>
    <m/>
    <x v="10"/>
    <x v="4"/>
    <m/>
    <m/>
    <x v="7"/>
    <x v="5"/>
    <x v="6"/>
    <x v="4"/>
    <m/>
    <m/>
    <x v="1"/>
    <m/>
    <m/>
    <n v="0"/>
    <m/>
    <n v="0"/>
    <n v="0"/>
    <n v="0"/>
    <n v="0"/>
    <m/>
    <n v="0"/>
    <m/>
    <n v="0"/>
    <n v="0"/>
    <e v="#DIV/0!"/>
    <n v="0"/>
    <m/>
    <n v="0"/>
    <n v="0"/>
    <m/>
  </r>
  <r>
    <n v="2057"/>
    <m/>
    <x v="10"/>
    <x v="4"/>
    <m/>
    <m/>
    <x v="7"/>
    <x v="5"/>
    <x v="6"/>
    <x v="4"/>
    <m/>
    <m/>
    <x v="1"/>
    <m/>
    <m/>
    <n v="0"/>
    <m/>
    <n v="0"/>
    <n v="0"/>
    <n v="0"/>
    <n v="0"/>
    <m/>
    <n v="0"/>
    <m/>
    <n v="0"/>
    <n v="0"/>
    <e v="#DIV/0!"/>
    <n v="0"/>
    <m/>
    <n v="0"/>
    <n v="0"/>
    <m/>
  </r>
  <r>
    <n v="2058"/>
    <m/>
    <x v="10"/>
    <x v="4"/>
    <m/>
    <m/>
    <x v="7"/>
    <x v="5"/>
    <x v="6"/>
    <x v="4"/>
    <m/>
    <m/>
    <x v="1"/>
    <m/>
    <m/>
    <n v="0"/>
    <m/>
    <n v="0"/>
    <n v="0"/>
    <n v="0"/>
    <n v="0"/>
    <m/>
    <n v="0"/>
    <m/>
    <n v="0"/>
    <n v="0"/>
    <e v="#DIV/0!"/>
    <n v="0"/>
    <m/>
    <n v="0"/>
    <n v="0"/>
    <m/>
  </r>
  <r>
    <n v="2059"/>
    <m/>
    <x v="10"/>
    <x v="4"/>
    <m/>
    <m/>
    <x v="7"/>
    <x v="5"/>
    <x v="6"/>
    <x v="4"/>
    <m/>
    <m/>
    <x v="1"/>
    <m/>
    <m/>
    <n v="0"/>
    <m/>
    <n v="0"/>
    <n v="0"/>
    <n v="0"/>
    <n v="0"/>
    <m/>
    <n v="0"/>
    <m/>
    <n v="0"/>
    <n v="0"/>
    <e v="#DIV/0!"/>
    <n v="0"/>
    <m/>
    <n v="0"/>
    <n v="0"/>
    <m/>
  </r>
  <r>
    <n v="2060"/>
    <m/>
    <x v="10"/>
    <x v="4"/>
    <m/>
    <m/>
    <x v="7"/>
    <x v="5"/>
    <x v="6"/>
    <x v="4"/>
    <m/>
    <m/>
    <x v="1"/>
    <m/>
    <m/>
    <n v="0"/>
    <m/>
    <n v="0"/>
    <n v="0"/>
    <n v="0"/>
    <n v="0"/>
    <m/>
    <n v="0"/>
    <m/>
    <n v="0"/>
    <n v="0"/>
    <e v="#DIV/0!"/>
    <n v="0"/>
    <m/>
    <n v="0"/>
    <n v="0"/>
    <m/>
  </r>
  <r>
    <n v="2061"/>
    <m/>
    <x v="10"/>
    <x v="4"/>
    <m/>
    <m/>
    <x v="7"/>
    <x v="5"/>
    <x v="6"/>
    <x v="4"/>
    <m/>
    <m/>
    <x v="1"/>
    <m/>
    <m/>
    <n v="0"/>
    <m/>
    <n v="0"/>
    <n v="0"/>
    <n v="0"/>
    <n v="0"/>
    <m/>
    <n v="0"/>
    <m/>
    <n v="0"/>
    <n v="0"/>
    <e v="#DIV/0!"/>
    <n v="0"/>
    <m/>
    <n v="0"/>
    <n v="0"/>
    <m/>
  </r>
  <r>
    <n v="2062"/>
    <m/>
    <x v="10"/>
    <x v="4"/>
    <m/>
    <m/>
    <x v="7"/>
    <x v="5"/>
    <x v="6"/>
    <x v="4"/>
    <m/>
    <m/>
    <x v="1"/>
    <m/>
    <m/>
    <n v="0"/>
    <m/>
    <n v="0"/>
    <n v="0"/>
    <n v="0"/>
    <n v="0"/>
    <m/>
    <n v="0"/>
    <m/>
    <n v="0"/>
    <n v="0"/>
    <e v="#DIV/0!"/>
    <n v="0"/>
    <m/>
    <n v="0"/>
    <n v="0"/>
    <m/>
  </r>
  <r>
    <n v="2063"/>
    <m/>
    <x v="10"/>
    <x v="4"/>
    <m/>
    <m/>
    <x v="7"/>
    <x v="5"/>
    <x v="6"/>
    <x v="4"/>
    <m/>
    <m/>
    <x v="1"/>
    <m/>
    <m/>
    <n v="0"/>
    <m/>
    <n v="0"/>
    <n v="0"/>
    <n v="0"/>
    <n v="0"/>
    <m/>
    <n v="0"/>
    <m/>
    <n v="0"/>
    <n v="0"/>
    <e v="#DIV/0!"/>
    <n v="0"/>
    <m/>
    <n v="0"/>
    <n v="0"/>
    <m/>
  </r>
  <r>
    <n v="2064"/>
    <m/>
    <x v="10"/>
    <x v="4"/>
    <m/>
    <m/>
    <x v="7"/>
    <x v="5"/>
    <x v="6"/>
    <x v="4"/>
    <m/>
    <m/>
    <x v="1"/>
    <m/>
    <m/>
    <n v="0"/>
    <m/>
    <n v="0"/>
    <n v="0"/>
    <n v="0"/>
    <n v="0"/>
    <m/>
    <n v="0"/>
    <m/>
    <n v="0"/>
    <n v="0"/>
    <e v="#DIV/0!"/>
    <n v="0"/>
    <m/>
    <n v="0"/>
    <n v="0"/>
    <m/>
  </r>
  <r>
    <n v="2065"/>
    <m/>
    <x v="10"/>
    <x v="4"/>
    <m/>
    <m/>
    <x v="7"/>
    <x v="5"/>
    <x v="6"/>
    <x v="4"/>
    <m/>
    <m/>
    <x v="1"/>
    <m/>
    <m/>
    <n v="0"/>
    <m/>
    <n v="0"/>
    <n v="0"/>
    <n v="0"/>
    <n v="0"/>
    <m/>
    <n v="0"/>
    <m/>
    <n v="0"/>
    <n v="0"/>
    <e v="#DIV/0!"/>
    <n v="0"/>
    <m/>
    <n v="0"/>
    <n v="0"/>
    <m/>
  </r>
  <r>
    <n v="2066"/>
    <m/>
    <x v="10"/>
    <x v="4"/>
    <m/>
    <m/>
    <x v="7"/>
    <x v="5"/>
    <x v="6"/>
    <x v="4"/>
    <m/>
    <m/>
    <x v="1"/>
    <m/>
    <m/>
    <n v="0"/>
    <m/>
    <n v="0"/>
    <n v="0"/>
    <n v="0"/>
    <n v="0"/>
    <m/>
    <n v="0"/>
    <m/>
    <n v="0"/>
    <n v="0"/>
    <e v="#DIV/0!"/>
    <n v="0"/>
    <m/>
    <n v="0"/>
    <n v="0"/>
    <m/>
  </r>
  <r>
    <n v="2067"/>
    <m/>
    <x v="10"/>
    <x v="4"/>
    <m/>
    <m/>
    <x v="7"/>
    <x v="5"/>
    <x v="6"/>
    <x v="4"/>
    <m/>
    <m/>
    <x v="1"/>
    <m/>
    <m/>
    <n v="0"/>
    <m/>
    <n v="0"/>
    <n v="0"/>
    <n v="0"/>
    <n v="0"/>
    <m/>
    <n v="0"/>
    <m/>
    <n v="0"/>
    <n v="0"/>
    <e v="#DIV/0!"/>
    <n v="0"/>
    <m/>
    <n v="0"/>
    <n v="0"/>
    <m/>
  </r>
  <r>
    <n v="2068"/>
    <m/>
    <x v="10"/>
    <x v="4"/>
    <m/>
    <m/>
    <x v="7"/>
    <x v="5"/>
    <x v="6"/>
    <x v="4"/>
    <m/>
    <m/>
    <x v="1"/>
    <m/>
    <m/>
    <n v="0"/>
    <m/>
    <n v="0"/>
    <n v="0"/>
    <n v="0"/>
    <n v="0"/>
    <m/>
    <n v="0"/>
    <m/>
    <n v="0"/>
    <n v="0"/>
    <e v="#DIV/0!"/>
    <n v="0"/>
    <m/>
    <n v="0"/>
    <n v="0"/>
    <m/>
  </r>
  <r>
    <n v="2069"/>
    <m/>
    <x v="10"/>
    <x v="4"/>
    <m/>
    <m/>
    <x v="7"/>
    <x v="5"/>
    <x v="6"/>
    <x v="4"/>
    <m/>
    <m/>
    <x v="1"/>
    <m/>
    <m/>
    <n v="0"/>
    <m/>
    <n v="0"/>
    <n v="0"/>
    <n v="0"/>
    <n v="0"/>
    <m/>
    <n v="0"/>
    <m/>
    <n v="0"/>
    <n v="0"/>
    <e v="#DIV/0!"/>
    <n v="0"/>
    <m/>
    <n v="0"/>
    <n v="0"/>
    <m/>
  </r>
  <r>
    <n v="2070"/>
    <m/>
    <x v="10"/>
    <x v="4"/>
    <m/>
    <m/>
    <x v="7"/>
    <x v="5"/>
    <x v="6"/>
    <x v="4"/>
    <m/>
    <m/>
    <x v="1"/>
    <m/>
    <m/>
    <n v="0"/>
    <m/>
    <n v="0"/>
    <n v="0"/>
    <n v="0"/>
    <n v="0"/>
    <m/>
    <n v="0"/>
    <m/>
    <n v="0"/>
    <n v="0"/>
    <e v="#DIV/0!"/>
    <n v="0"/>
    <m/>
    <n v="0"/>
    <n v="0"/>
    <m/>
  </r>
  <r>
    <n v="2071"/>
    <m/>
    <x v="10"/>
    <x v="4"/>
    <m/>
    <m/>
    <x v="7"/>
    <x v="5"/>
    <x v="6"/>
    <x v="4"/>
    <m/>
    <m/>
    <x v="1"/>
    <m/>
    <m/>
    <n v="0"/>
    <m/>
    <n v="0"/>
    <n v="0"/>
    <n v="0"/>
    <n v="0"/>
    <m/>
    <n v="0"/>
    <m/>
    <n v="0"/>
    <n v="0"/>
    <e v="#DIV/0!"/>
    <n v="0"/>
    <m/>
    <n v="0"/>
    <n v="0"/>
    <m/>
  </r>
  <r>
    <n v="2072"/>
    <m/>
    <x v="10"/>
    <x v="4"/>
    <m/>
    <m/>
    <x v="7"/>
    <x v="5"/>
    <x v="6"/>
    <x v="4"/>
    <m/>
    <m/>
    <x v="1"/>
    <m/>
    <m/>
    <n v="0"/>
    <m/>
    <n v="0"/>
    <n v="0"/>
    <n v="0"/>
    <n v="0"/>
    <m/>
    <n v="0"/>
    <m/>
    <n v="0"/>
    <n v="0"/>
    <e v="#DIV/0!"/>
    <n v="0"/>
    <m/>
    <n v="0"/>
    <n v="0"/>
    <m/>
  </r>
  <r>
    <n v="2073"/>
    <m/>
    <x v="10"/>
    <x v="4"/>
    <m/>
    <m/>
    <x v="7"/>
    <x v="5"/>
    <x v="6"/>
    <x v="4"/>
    <m/>
    <m/>
    <x v="1"/>
    <m/>
    <m/>
    <n v="0"/>
    <m/>
    <n v="0"/>
    <n v="0"/>
    <n v="0"/>
    <n v="0"/>
    <m/>
    <n v="0"/>
    <m/>
    <n v="0"/>
    <n v="0"/>
    <e v="#DIV/0!"/>
    <n v="0"/>
    <m/>
    <n v="0"/>
    <n v="0"/>
    <m/>
  </r>
  <r>
    <n v="2074"/>
    <m/>
    <x v="10"/>
    <x v="4"/>
    <m/>
    <m/>
    <x v="7"/>
    <x v="5"/>
    <x v="6"/>
    <x v="4"/>
    <m/>
    <m/>
    <x v="1"/>
    <m/>
    <m/>
    <n v="0"/>
    <m/>
    <n v="0"/>
    <n v="0"/>
    <n v="0"/>
    <n v="0"/>
    <m/>
    <n v="0"/>
    <m/>
    <n v="0"/>
    <n v="0"/>
    <e v="#DIV/0!"/>
    <n v="0"/>
    <m/>
    <n v="0"/>
    <n v="0"/>
    <m/>
  </r>
  <r>
    <n v="2075"/>
    <m/>
    <x v="10"/>
    <x v="4"/>
    <m/>
    <m/>
    <x v="7"/>
    <x v="5"/>
    <x v="6"/>
    <x v="4"/>
    <m/>
    <m/>
    <x v="1"/>
    <m/>
    <m/>
    <n v="0"/>
    <m/>
    <n v="0"/>
    <n v="0"/>
    <n v="0"/>
    <n v="0"/>
    <m/>
    <n v="0"/>
    <m/>
    <n v="0"/>
    <n v="0"/>
    <e v="#DIV/0!"/>
    <n v="0"/>
    <m/>
    <n v="0"/>
    <n v="0"/>
    <m/>
  </r>
  <r>
    <n v="2076"/>
    <m/>
    <x v="10"/>
    <x v="4"/>
    <m/>
    <m/>
    <x v="7"/>
    <x v="5"/>
    <x v="6"/>
    <x v="4"/>
    <m/>
    <m/>
    <x v="1"/>
    <m/>
    <m/>
    <n v="0"/>
    <m/>
    <n v="0"/>
    <n v="0"/>
    <n v="0"/>
    <n v="0"/>
    <m/>
    <n v="0"/>
    <m/>
    <n v="0"/>
    <n v="0"/>
    <e v="#DIV/0!"/>
    <n v="0"/>
    <m/>
    <n v="0"/>
    <n v="0"/>
    <m/>
  </r>
  <r>
    <n v="2077"/>
    <m/>
    <x v="10"/>
    <x v="4"/>
    <m/>
    <m/>
    <x v="7"/>
    <x v="5"/>
    <x v="6"/>
    <x v="4"/>
    <m/>
    <m/>
    <x v="1"/>
    <m/>
    <m/>
    <n v="0"/>
    <m/>
    <n v="0"/>
    <n v="0"/>
    <n v="0"/>
    <n v="0"/>
    <m/>
    <n v="0"/>
    <m/>
    <n v="0"/>
    <n v="0"/>
    <e v="#DIV/0!"/>
    <n v="0"/>
    <m/>
    <n v="0"/>
    <n v="0"/>
    <m/>
  </r>
  <r>
    <n v="2078"/>
    <m/>
    <x v="10"/>
    <x v="4"/>
    <m/>
    <m/>
    <x v="7"/>
    <x v="5"/>
    <x v="6"/>
    <x v="4"/>
    <m/>
    <m/>
    <x v="1"/>
    <m/>
    <m/>
    <n v="0"/>
    <m/>
    <n v="0"/>
    <n v="0"/>
    <n v="0"/>
    <n v="0"/>
    <m/>
    <n v="0"/>
    <m/>
    <n v="0"/>
    <n v="0"/>
    <e v="#DIV/0!"/>
    <n v="0"/>
    <m/>
    <n v="0"/>
    <n v="0"/>
    <m/>
  </r>
  <r>
    <n v="2079"/>
    <m/>
    <x v="10"/>
    <x v="4"/>
    <m/>
    <m/>
    <x v="7"/>
    <x v="5"/>
    <x v="6"/>
    <x v="4"/>
    <m/>
    <m/>
    <x v="1"/>
    <m/>
    <m/>
    <n v="0"/>
    <m/>
    <n v="0"/>
    <n v="0"/>
    <n v="0"/>
    <n v="0"/>
    <m/>
    <n v="0"/>
    <m/>
    <n v="0"/>
    <n v="0"/>
    <e v="#DIV/0!"/>
    <n v="0"/>
    <m/>
    <n v="0"/>
    <n v="0"/>
    <m/>
  </r>
  <r>
    <n v="2080"/>
    <m/>
    <x v="10"/>
    <x v="4"/>
    <m/>
    <m/>
    <x v="7"/>
    <x v="5"/>
    <x v="6"/>
    <x v="4"/>
    <m/>
    <m/>
    <x v="1"/>
    <m/>
    <m/>
    <n v="0"/>
    <m/>
    <n v="0"/>
    <n v="0"/>
    <n v="0"/>
    <n v="0"/>
    <m/>
    <n v="0"/>
    <m/>
    <n v="0"/>
    <n v="0"/>
    <e v="#DIV/0!"/>
    <n v="0"/>
    <m/>
    <n v="0"/>
    <n v="0"/>
    <m/>
  </r>
  <r>
    <n v="2081"/>
    <m/>
    <x v="10"/>
    <x v="4"/>
    <m/>
    <m/>
    <x v="7"/>
    <x v="5"/>
    <x v="6"/>
    <x v="4"/>
    <m/>
    <m/>
    <x v="1"/>
    <m/>
    <m/>
    <n v="0"/>
    <m/>
    <n v="0"/>
    <n v="0"/>
    <n v="0"/>
    <n v="0"/>
    <m/>
    <n v="0"/>
    <m/>
    <n v="0"/>
    <n v="0"/>
    <e v="#DIV/0!"/>
    <n v="0"/>
    <m/>
    <n v="0"/>
    <n v="0"/>
    <m/>
  </r>
  <r>
    <n v="2082"/>
    <m/>
    <x v="10"/>
    <x v="4"/>
    <m/>
    <m/>
    <x v="7"/>
    <x v="5"/>
    <x v="6"/>
    <x v="4"/>
    <m/>
    <m/>
    <x v="1"/>
    <m/>
    <m/>
    <n v="0"/>
    <m/>
    <n v="0"/>
    <n v="0"/>
    <n v="0"/>
    <n v="0"/>
    <m/>
    <n v="0"/>
    <m/>
    <n v="0"/>
    <n v="0"/>
    <e v="#DIV/0!"/>
    <n v="0"/>
    <m/>
    <n v="0"/>
    <n v="0"/>
    <m/>
  </r>
  <r>
    <n v="2083"/>
    <m/>
    <x v="10"/>
    <x v="4"/>
    <m/>
    <m/>
    <x v="7"/>
    <x v="5"/>
    <x v="6"/>
    <x v="4"/>
    <m/>
    <m/>
    <x v="1"/>
    <m/>
    <m/>
    <n v="0"/>
    <m/>
    <n v="0"/>
    <n v="0"/>
    <n v="0"/>
    <n v="0"/>
    <m/>
    <n v="0"/>
    <m/>
    <n v="0"/>
    <n v="0"/>
    <e v="#DIV/0!"/>
    <n v="0"/>
    <m/>
    <n v="0"/>
    <n v="0"/>
    <m/>
  </r>
  <r>
    <n v="2084"/>
    <m/>
    <x v="10"/>
    <x v="4"/>
    <m/>
    <m/>
    <x v="7"/>
    <x v="5"/>
    <x v="6"/>
    <x v="4"/>
    <m/>
    <m/>
    <x v="1"/>
    <m/>
    <m/>
    <n v="0"/>
    <m/>
    <n v="0"/>
    <n v="0"/>
    <n v="0"/>
    <n v="0"/>
    <m/>
    <n v="0"/>
    <m/>
    <n v="0"/>
    <n v="0"/>
    <e v="#DIV/0!"/>
    <n v="0"/>
    <m/>
    <n v="0"/>
    <n v="0"/>
    <m/>
  </r>
  <r>
    <n v="2085"/>
    <m/>
    <x v="10"/>
    <x v="4"/>
    <m/>
    <m/>
    <x v="7"/>
    <x v="5"/>
    <x v="6"/>
    <x v="4"/>
    <m/>
    <m/>
    <x v="1"/>
    <m/>
    <m/>
    <n v="0"/>
    <m/>
    <n v="0"/>
    <n v="0"/>
    <n v="0"/>
    <n v="0"/>
    <m/>
    <n v="0"/>
    <m/>
    <n v="0"/>
    <n v="0"/>
    <e v="#DIV/0!"/>
    <n v="0"/>
    <m/>
    <n v="0"/>
    <n v="0"/>
    <m/>
  </r>
  <r>
    <n v="2086"/>
    <m/>
    <x v="10"/>
    <x v="4"/>
    <m/>
    <m/>
    <x v="7"/>
    <x v="5"/>
    <x v="6"/>
    <x v="4"/>
    <m/>
    <m/>
    <x v="1"/>
    <m/>
    <m/>
    <n v="0"/>
    <m/>
    <n v="0"/>
    <n v="0"/>
    <n v="0"/>
    <n v="0"/>
    <m/>
    <n v="0"/>
    <m/>
    <n v="0"/>
    <n v="0"/>
    <e v="#DIV/0!"/>
    <n v="0"/>
    <m/>
    <n v="0"/>
    <n v="0"/>
    <m/>
  </r>
  <r>
    <n v="2087"/>
    <m/>
    <x v="10"/>
    <x v="4"/>
    <m/>
    <m/>
    <x v="7"/>
    <x v="5"/>
    <x v="6"/>
    <x v="4"/>
    <m/>
    <m/>
    <x v="1"/>
    <m/>
    <m/>
    <n v="0"/>
    <m/>
    <n v="0"/>
    <n v="0"/>
    <n v="0"/>
    <n v="0"/>
    <m/>
    <n v="0"/>
    <m/>
    <n v="0"/>
    <n v="0"/>
    <e v="#DIV/0!"/>
    <n v="0"/>
    <m/>
    <n v="0"/>
    <n v="0"/>
    <m/>
  </r>
  <r>
    <n v="2088"/>
    <m/>
    <x v="10"/>
    <x v="4"/>
    <m/>
    <m/>
    <x v="7"/>
    <x v="5"/>
    <x v="6"/>
    <x v="4"/>
    <m/>
    <m/>
    <x v="1"/>
    <m/>
    <m/>
    <n v="0"/>
    <m/>
    <n v="0"/>
    <n v="0"/>
    <n v="0"/>
    <n v="0"/>
    <m/>
    <n v="0"/>
    <m/>
    <n v="0"/>
    <n v="0"/>
    <e v="#DIV/0!"/>
    <n v="0"/>
    <m/>
    <n v="0"/>
    <n v="0"/>
    <m/>
  </r>
  <r>
    <n v="2089"/>
    <m/>
    <x v="10"/>
    <x v="4"/>
    <m/>
    <m/>
    <x v="7"/>
    <x v="5"/>
    <x v="6"/>
    <x v="4"/>
    <m/>
    <m/>
    <x v="1"/>
    <m/>
    <m/>
    <n v="0"/>
    <m/>
    <n v="0"/>
    <n v="0"/>
    <n v="0"/>
    <n v="0"/>
    <m/>
    <n v="0"/>
    <m/>
    <n v="0"/>
    <n v="0"/>
    <e v="#DIV/0!"/>
    <n v="0"/>
    <m/>
    <n v="0"/>
    <n v="0"/>
    <m/>
  </r>
  <r>
    <n v="2090"/>
    <m/>
    <x v="10"/>
    <x v="4"/>
    <m/>
    <m/>
    <x v="7"/>
    <x v="5"/>
    <x v="6"/>
    <x v="4"/>
    <m/>
    <m/>
    <x v="1"/>
    <m/>
    <m/>
    <n v="0"/>
    <m/>
    <n v="0"/>
    <n v="0"/>
    <n v="0"/>
    <n v="0"/>
    <m/>
    <n v="0"/>
    <m/>
    <n v="0"/>
    <n v="0"/>
    <e v="#DIV/0!"/>
    <n v="0"/>
    <m/>
    <n v="0"/>
    <n v="0"/>
    <m/>
  </r>
  <r>
    <n v="2091"/>
    <m/>
    <x v="10"/>
    <x v="4"/>
    <m/>
    <m/>
    <x v="7"/>
    <x v="5"/>
    <x v="6"/>
    <x v="4"/>
    <m/>
    <m/>
    <x v="1"/>
    <m/>
    <m/>
    <n v="0"/>
    <m/>
    <n v="0"/>
    <n v="0"/>
    <n v="0"/>
    <n v="0"/>
    <m/>
    <n v="0"/>
    <m/>
    <n v="0"/>
    <n v="0"/>
    <e v="#DIV/0!"/>
    <n v="0"/>
    <m/>
    <n v="0"/>
    <n v="0"/>
    <m/>
  </r>
  <r>
    <n v="2092"/>
    <m/>
    <x v="10"/>
    <x v="4"/>
    <m/>
    <m/>
    <x v="7"/>
    <x v="5"/>
    <x v="6"/>
    <x v="4"/>
    <m/>
    <m/>
    <x v="1"/>
    <m/>
    <m/>
    <n v="0"/>
    <m/>
    <n v="0"/>
    <n v="0"/>
    <n v="0"/>
    <n v="0"/>
    <m/>
    <n v="0"/>
    <m/>
    <n v="0"/>
    <n v="0"/>
    <e v="#DIV/0!"/>
    <n v="0"/>
    <m/>
    <n v="0"/>
    <n v="0"/>
    <m/>
  </r>
  <r>
    <n v="2093"/>
    <m/>
    <x v="10"/>
    <x v="4"/>
    <m/>
    <m/>
    <x v="7"/>
    <x v="5"/>
    <x v="6"/>
    <x v="4"/>
    <m/>
    <m/>
    <x v="1"/>
    <m/>
    <m/>
    <n v="0"/>
    <m/>
    <n v="0"/>
    <n v="0"/>
    <n v="0"/>
    <n v="0"/>
    <m/>
    <n v="0"/>
    <m/>
    <n v="0"/>
    <n v="0"/>
    <e v="#DIV/0!"/>
    <n v="0"/>
    <m/>
    <n v="0"/>
    <n v="0"/>
    <m/>
  </r>
  <r>
    <n v="2094"/>
    <m/>
    <x v="10"/>
    <x v="4"/>
    <m/>
    <m/>
    <x v="7"/>
    <x v="5"/>
    <x v="6"/>
    <x v="4"/>
    <m/>
    <m/>
    <x v="1"/>
    <m/>
    <m/>
    <n v="0"/>
    <m/>
    <n v="0"/>
    <n v="0"/>
    <n v="0"/>
    <n v="0"/>
    <m/>
    <n v="0"/>
    <m/>
    <n v="0"/>
    <n v="0"/>
    <e v="#DIV/0!"/>
    <n v="0"/>
    <m/>
    <n v="0"/>
    <n v="0"/>
    <m/>
  </r>
  <r>
    <n v="2095"/>
    <m/>
    <x v="10"/>
    <x v="4"/>
    <m/>
    <m/>
    <x v="7"/>
    <x v="5"/>
    <x v="6"/>
    <x v="4"/>
    <m/>
    <m/>
    <x v="1"/>
    <m/>
    <m/>
    <n v="0"/>
    <m/>
    <n v="0"/>
    <n v="0"/>
    <n v="0"/>
    <n v="0"/>
    <m/>
    <n v="0"/>
    <m/>
    <n v="0"/>
    <n v="0"/>
    <e v="#DIV/0!"/>
    <n v="0"/>
    <m/>
    <n v="0"/>
    <n v="0"/>
    <m/>
  </r>
  <r>
    <n v="2096"/>
    <m/>
    <x v="10"/>
    <x v="4"/>
    <m/>
    <m/>
    <x v="7"/>
    <x v="5"/>
    <x v="6"/>
    <x v="4"/>
    <m/>
    <m/>
    <x v="1"/>
    <m/>
    <m/>
    <n v="0"/>
    <m/>
    <n v="0"/>
    <n v="0"/>
    <n v="0"/>
    <n v="0"/>
    <m/>
    <n v="0"/>
    <m/>
    <n v="0"/>
    <n v="0"/>
    <e v="#DIV/0!"/>
    <n v="0"/>
    <m/>
    <n v="0"/>
    <n v="0"/>
    <m/>
  </r>
  <r>
    <n v="2097"/>
    <m/>
    <x v="10"/>
    <x v="4"/>
    <m/>
    <m/>
    <x v="7"/>
    <x v="5"/>
    <x v="6"/>
    <x v="4"/>
    <m/>
    <m/>
    <x v="1"/>
    <m/>
    <m/>
    <n v="0"/>
    <m/>
    <n v="0"/>
    <n v="0"/>
    <n v="0"/>
    <n v="0"/>
    <m/>
    <n v="0"/>
    <m/>
    <n v="0"/>
    <n v="0"/>
    <e v="#DIV/0!"/>
    <n v="0"/>
    <m/>
    <n v="0"/>
    <n v="0"/>
    <m/>
  </r>
  <r>
    <n v="2098"/>
    <m/>
    <x v="10"/>
    <x v="4"/>
    <m/>
    <m/>
    <x v="7"/>
    <x v="5"/>
    <x v="6"/>
    <x v="4"/>
    <m/>
    <m/>
    <x v="1"/>
    <m/>
    <m/>
    <n v="0"/>
    <m/>
    <n v="0"/>
    <n v="0"/>
    <n v="0"/>
    <n v="0"/>
    <m/>
    <n v="0"/>
    <m/>
    <n v="0"/>
    <n v="0"/>
    <e v="#DIV/0!"/>
    <n v="0"/>
    <m/>
    <n v="0"/>
    <n v="0"/>
    <m/>
  </r>
  <r>
    <n v="2099"/>
    <m/>
    <x v="10"/>
    <x v="4"/>
    <m/>
    <m/>
    <x v="7"/>
    <x v="5"/>
    <x v="6"/>
    <x v="4"/>
    <m/>
    <m/>
    <x v="1"/>
    <m/>
    <m/>
    <n v="0"/>
    <m/>
    <n v="0"/>
    <n v="0"/>
    <n v="0"/>
    <n v="0"/>
    <m/>
    <n v="0"/>
    <m/>
    <n v="0"/>
    <n v="0"/>
    <e v="#DIV/0!"/>
    <n v="0"/>
    <m/>
    <n v="0"/>
    <n v="0"/>
    <m/>
  </r>
  <r>
    <n v="2100"/>
    <m/>
    <x v="10"/>
    <x v="4"/>
    <m/>
    <m/>
    <x v="7"/>
    <x v="5"/>
    <x v="6"/>
    <x v="4"/>
    <m/>
    <m/>
    <x v="1"/>
    <m/>
    <m/>
    <n v="0"/>
    <m/>
    <n v="0"/>
    <n v="0"/>
    <n v="0"/>
    <n v="0"/>
    <m/>
    <n v="0"/>
    <m/>
    <n v="0"/>
    <n v="0"/>
    <e v="#DIV/0!"/>
    <n v="0"/>
    <m/>
    <n v="0"/>
    <n v="0"/>
    <m/>
  </r>
  <r>
    <n v="2101"/>
    <m/>
    <x v="10"/>
    <x v="4"/>
    <m/>
    <m/>
    <x v="7"/>
    <x v="5"/>
    <x v="6"/>
    <x v="4"/>
    <m/>
    <m/>
    <x v="1"/>
    <m/>
    <m/>
    <n v="0"/>
    <m/>
    <n v="0"/>
    <n v="0"/>
    <n v="0"/>
    <n v="0"/>
    <m/>
    <n v="0"/>
    <m/>
    <n v="0"/>
    <n v="0"/>
    <e v="#DIV/0!"/>
    <n v="0"/>
    <m/>
    <n v="0"/>
    <n v="0"/>
    <m/>
  </r>
  <r>
    <n v="2102"/>
    <m/>
    <x v="10"/>
    <x v="4"/>
    <m/>
    <m/>
    <x v="7"/>
    <x v="5"/>
    <x v="6"/>
    <x v="4"/>
    <m/>
    <m/>
    <x v="1"/>
    <m/>
    <m/>
    <n v="0"/>
    <m/>
    <n v="0"/>
    <n v="0"/>
    <n v="0"/>
    <n v="0"/>
    <m/>
    <n v="0"/>
    <m/>
    <n v="0"/>
    <n v="0"/>
    <e v="#DIV/0!"/>
    <n v="0"/>
    <m/>
    <n v="0"/>
    <n v="0"/>
    <m/>
  </r>
  <r>
    <n v="2103"/>
    <m/>
    <x v="10"/>
    <x v="4"/>
    <m/>
    <m/>
    <x v="7"/>
    <x v="5"/>
    <x v="6"/>
    <x v="4"/>
    <m/>
    <m/>
    <x v="1"/>
    <m/>
    <m/>
    <n v="0"/>
    <m/>
    <n v="0"/>
    <n v="0"/>
    <n v="0"/>
    <n v="0"/>
    <m/>
    <n v="0"/>
    <m/>
    <n v="0"/>
    <n v="0"/>
    <e v="#DIV/0!"/>
    <n v="0"/>
    <m/>
    <n v="0"/>
    <n v="0"/>
    <m/>
  </r>
  <r>
    <n v="2104"/>
    <m/>
    <x v="10"/>
    <x v="4"/>
    <m/>
    <m/>
    <x v="7"/>
    <x v="5"/>
    <x v="6"/>
    <x v="4"/>
    <m/>
    <m/>
    <x v="1"/>
    <m/>
    <m/>
    <n v="0"/>
    <m/>
    <n v="0"/>
    <n v="0"/>
    <n v="0"/>
    <n v="0"/>
    <m/>
    <n v="0"/>
    <m/>
    <n v="0"/>
    <n v="0"/>
    <e v="#DIV/0!"/>
    <n v="0"/>
    <m/>
    <n v="0"/>
    <n v="0"/>
    <m/>
  </r>
  <r>
    <n v="2105"/>
    <m/>
    <x v="10"/>
    <x v="4"/>
    <m/>
    <m/>
    <x v="7"/>
    <x v="5"/>
    <x v="6"/>
    <x v="4"/>
    <m/>
    <m/>
    <x v="1"/>
    <m/>
    <m/>
    <n v="0"/>
    <m/>
    <n v="0"/>
    <n v="0"/>
    <n v="0"/>
    <n v="0"/>
    <m/>
    <n v="0"/>
    <m/>
    <n v="0"/>
    <n v="0"/>
    <e v="#DIV/0!"/>
    <n v="0"/>
    <m/>
    <n v="0"/>
    <n v="0"/>
    <m/>
  </r>
  <r>
    <n v="2106"/>
    <m/>
    <x v="10"/>
    <x v="4"/>
    <m/>
    <m/>
    <x v="7"/>
    <x v="5"/>
    <x v="6"/>
    <x v="4"/>
    <m/>
    <m/>
    <x v="1"/>
    <m/>
    <m/>
    <n v="0"/>
    <m/>
    <n v="0"/>
    <n v="0"/>
    <n v="0"/>
    <n v="0"/>
    <m/>
    <n v="0"/>
    <m/>
    <n v="0"/>
    <n v="0"/>
    <e v="#DIV/0!"/>
    <n v="0"/>
    <m/>
    <n v="0"/>
    <n v="0"/>
    <m/>
  </r>
  <r>
    <n v="2107"/>
    <m/>
    <x v="10"/>
    <x v="4"/>
    <m/>
    <m/>
    <x v="7"/>
    <x v="5"/>
    <x v="6"/>
    <x v="4"/>
    <m/>
    <m/>
    <x v="1"/>
    <m/>
    <m/>
    <n v="0"/>
    <m/>
    <n v="0"/>
    <n v="0"/>
    <n v="0"/>
    <n v="0"/>
    <m/>
    <n v="0"/>
    <m/>
    <n v="0"/>
    <n v="0"/>
    <e v="#DIV/0!"/>
    <n v="0"/>
    <m/>
    <n v="0"/>
    <n v="0"/>
    <m/>
  </r>
  <r>
    <n v="2108"/>
    <m/>
    <x v="10"/>
    <x v="4"/>
    <m/>
    <m/>
    <x v="7"/>
    <x v="5"/>
    <x v="6"/>
    <x v="4"/>
    <m/>
    <m/>
    <x v="1"/>
    <m/>
    <m/>
    <n v="0"/>
    <m/>
    <n v="0"/>
    <n v="0"/>
    <n v="0"/>
    <n v="0"/>
    <m/>
    <n v="0"/>
    <m/>
    <n v="0"/>
    <n v="0"/>
    <e v="#DIV/0!"/>
    <n v="0"/>
    <m/>
    <n v="0"/>
    <n v="0"/>
    <m/>
  </r>
  <r>
    <n v="2109"/>
    <m/>
    <x v="10"/>
    <x v="4"/>
    <m/>
    <m/>
    <x v="7"/>
    <x v="5"/>
    <x v="6"/>
    <x v="4"/>
    <m/>
    <m/>
    <x v="1"/>
    <m/>
    <m/>
    <n v="0"/>
    <m/>
    <n v="0"/>
    <n v="0"/>
    <n v="0"/>
    <n v="0"/>
    <m/>
    <n v="0"/>
    <m/>
    <n v="0"/>
    <n v="0"/>
    <e v="#DIV/0!"/>
    <n v="0"/>
    <m/>
    <n v="0"/>
    <n v="0"/>
    <m/>
  </r>
  <r>
    <n v="2110"/>
    <m/>
    <x v="10"/>
    <x v="4"/>
    <m/>
    <m/>
    <x v="7"/>
    <x v="5"/>
    <x v="6"/>
    <x v="4"/>
    <m/>
    <m/>
    <x v="1"/>
    <m/>
    <m/>
    <n v="0"/>
    <m/>
    <n v="0"/>
    <n v="0"/>
    <n v="0"/>
    <n v="0"/>
    <m/>
    <n v="0"/>
    <m/>
    <n v="0"/>
    <n v="0"/>
    <e v="#DIV/0!"/>
    <n v="0"/>
    <m/>
    <n v="0"/>
    <n v="0"/>
    <m/>
  </r>
  <r>
    <n v="2111"/>
    <m/>
    <x v="10"/>
    <x v="4"/>
    <m/>
    <m/>
    <x v="7"/>
    <x v="5"/>
    <x v="6"/>
    <x v="4"/>
    <m/>
    <m/>
    <x v="1"/>
    <m/>
    <m/>
    <n v="0"/>
    <m/>
    <n v="0"/>
    <n v="0"/>
    <n v="0"/>
    <n v="0"/>
    <m/>
    <n v="0"/>
    <m/>
    <n v="0"/>
    <n v="0"/>
    <e v="#DIV/0!"/>
    <n v="0"/>
    <m/>
    <n v="0"/>
    <n v="0"/>
    <m/>
  </r>
  <r>
    <n v="2112"/>
    <m/>
    <x v="10"/>
    <x v="4"/>
    <m/>
    <m/>
    <x v="7"/>
    <x v="5"/>
    <x v="6"/>
    <x v="4"/>
    <m/>
    <m/>
    <x v="1"/>
    <m/>
    <m/>
    <n v="0"/>
    <m/>
    <n v="0"/>
    <n v="0"/>
    <n v="0"/>
    <n v="0"/>
    <m/>
    <n v="0"/>
    <m/>
    <n v="0"/>
    <n v="0"/>
    <e v="#DIV/0!"/>
    <n v="0"/>
    <m/>
    <n v="0"/>
    <n v="0"/>
    <m/>
  </r>
  <r>
    <n v="2113"/>
    <m/>
    <x v="10"/>
    <x v="4"/>
    <m/>
    <m/>
    <x v="7"/>
    <x v="5"/>
    <x v="6"/>
    <x v="4"/>
    <m/>
    <m/>
    <x v="1"/>
    <m/>
    <m/>
    <n v="0"/>
    <m/>
    <n v="0"/>
    <n v="0"/>
    <n v="0"/>
    <n v="0"/>
    <m/>
    <n v="0"/>
    <m/>
    <n v="0"/>
    <n v="0"/>
    <e v="#DIV/0!"/>
    <n v="0"/>
    <m/>
    <n v="0"/>
    <n v="0"/>
    <m/>
  </r>
  <r>
    <n v="2114"/>
    <m/>
    <x v="10"/>
    <x v="4"/>
    <m/>
    <m/>
    <x v="7"/>
    <x v="5"/>
    <x v="6"/>
    <x v="4"/>
    <m/>
    <m/>
    <x v="1"/>
    <m/>
    <m/>
    <n v="0"/>
    <m/>
    <n v="0"/>
    <n v="0"/>
    <n v="0"/>
    <n v="0"/>
    <m/>
    <n v="0"/>
    <m/>
    <n v="0"/>
    <n v="0"/>
    <e v="#DIV/0!"/>
    <n v="0"/>
    <m/>
    <n v="0"/>
    <n v="0"/>
    <m/>
  </r>
  <r>
    <n v="2115"/>
    <m/>
    <x v="10"/>
    <x v="4"/>
    <m/>
    <m/>
    <x v="7"/>
    <x v="5"/>
    <x v="6"/>
    <x v="4"/>
    <m/>
    <m/>
    <x v="1"/>
    <m/>
    <m/>
    <n v="0"/>
    <m/>
    <n v="0"/>
    <n v="0"/>
    <n v="0"/>
    <n v="0"/>
    <m/>
    <n v="0"/>
    <m/>
    <n v="0"/>
    <n v="0"/>
    <e v="#DIV/0!"/>
    <n v="0"/>
    <m/>
    <n v="0"/>
    <n v="0"/>
    <m/>
  </r>
  <r>
    <n v="2116"/>
    <m/>
    <x v="10"/>
    <x v="4"/>
    <m/>
    <m/>
    <x v="7"/>
    <x v="5"/>
    <x v="6"/>
    <x v="4"/>
    <m/>
    <m/>
    <x v="1"/>
    <m/>
    <m/>
    <n v="0"/>
    <m/>
    <n v="0"/>
    <n v="0"/>
    <n v="0"/>
    <n v="0"/>
    <m/>
    <n v="0"/>
    <m/>
    <n v="0"/>
    <n v="0"/>
    <e v="#DIV/0!"/>
    <n v="0"/>
    <m/>
    <n v="0"/>
    <n v="0"/>
    <m/>
  </r>
  <r>
    <n v="2117"/>
    <m/>
    <x v="10"/>
    <x v="4"/>
    <m/>
    <m/>
    <x v="7"/>
    <x v="5"/>
    <x v="6"/>
    <x v="4"/>
    <m/>
    <m/>
    <x v="1"/>
    <m/>
    <m/>
    <n v="0"/>
    <m/>
    <n v="0"/>
    <n v="0"/>
    <n v="0"/>
    <n v="0"/>
    <m/>
    <n v="0"/>
    <m/>
    <n v="0"/>
    <n v="0"/>
    <e v="#DIV/0!"/>
    <n v="0"/>
    <m/>
    <n v="0"/>
    <n v="0"/>
    <m/>
  </r>
  <r>
    <n v="2118"/>
    <m/>
    <x v="10"/>
    <x v="4"/>
    <m/>
    <m/>
    <x v="7"/>
    <x v="5"/>
    <x v="6"/>
    <x v="4"/>
    <m/>
    <m/>
    <x v="1"/>
    <m/>
    <m/>
    <n v="0"/>
    <m/>
    <n v="0"/>
    <n v="0"/>
    <n v="0"/>
    <n v="0"/>
    <m/>
    <n v="0"/>
    <m/>
    <n v="0"/>
    <n v="0"/>
    <e v="#DIV/0!"/>
    <n v="0"/>
    <m/>
    <n v="0"/>
    <n v="0"/>
    <m/>
  </r>
  <r>
    <n v="2119"/>
    <m/>
    <x v="10"/>
    <x v="4"/>
    <m/>
    <m/>
    <x v="7"/>
    <x v="5"/>
    <x v="6"/>
    <x v="4"/>
    <m/>
    <m/>
    <x v="1"/>
    <m/>
    <m/>
    <n v="0"/>
    <m/>
    <n v="0"/>
    <n v="0"/>
    <n v="0"/>
    <n v="0"/>
    <m/>
    <n v="0"/>
    <m/>
    <n v="0"/>
    <n v="0"/>
    <e v="#DIV/0!"/>
    <n v="0"/>
    <m/>
    <n v="0"/>
    <n v="0"/>
    <m/>
  </r>
  <r>
    <n v="2120"/>
    <m/>
    <x v="10"/>
    <x v="4"/>
    <m/>
    <m/>
    <x v="7"/>
    <x v="5"/>
    <x v="6"/>
    <x v="4"/>
    <m/>
    <m/>
    <x v="1"/>
    <m/>
    <m/>
    <n v="0"/>
    <m/>
    <n v="0"/>
    <n v="0"/>
    <n v="0"/>
    <n v="0"/>
    <m/>
    <n v="0"/>
    <m/>
    <n v="0"/>
    <n v="0"/>
    <e v="#DIV/0!"/>
    <n v="0"/>
    <m/>
    <n v="0"/>
    <n v="0"/>
    <m/>
  </r>
  <r>
    <n v="2121"/>
    <m/>
    <x v="10"/>
    <x v="4"/>
    <m/>
    <m/>
    <x v="7"/>
    <x v="5"/>
    <x v="6"/>
    <x v="4"/>
    <m/>
    <m/>
    <x v="1"/>
    <m/>
    <m/>
    <n v="0"/>
    <m/>
    <n v="0"/>
    <n v="0"/>
    <n v="0"/>
    <n v="0"/>
    <m/>
    <n v="0"/>
    <m/>
    <n v="0"/>
    <n v="0"/>
    <e v="#DIV/0!"/>
    <n v="0"/>
    <m/>
    <n v="0"/>
    <n v="0"/>
    <m/>
  </r>
  <r>
    <n v="2122"/>
    <m/>
    <x v="10"/>
    <x v="4"/>
    <m/>
    <m/>
    <x v="7"/>
    <x v="5"/>
    <x v="6"/>
    <x v="4"/>
    <m/>
    <m/>
    <x v="1"/>
    <m/>
    <m/>
    <n v="0"/>
    <m/>
    <n v="0"/>
    <n v="0"/>
    <n v="0"/>
    <n v="0"/>
    <m/>
    <n v="0"/>
    <m/>
    <n v="0"/>
    <n v="0"/>
    <e v="#DIV/0!"/>
    <n v="0"/>
    <m/>
    <n v="0"/>
    <n v="0"/>
    <m/>
  </r>
  <r>
    <n v="2123"/>
    <m/>
    <x v="10"/>
    <x v="4"/>
    <m/>
    <m/>
    <x v="7"/>
    <x v="5"/>
    <x v="6"/>
    <x v="4"/>
    <m/>
    <m/>
    <x v="1"/>
    <m/>
    <m/>
    <n v="0"/>
    <m/>
    <n v="0"/>
    <n v="0"/>
    <n v="0"/>
    <n v="0"/>
    <m/>
    <n v="0"/>
    <m/>
    <n v="0"/>
    <n v="0"/>
    <e v="#DIV/0!"/>
    <n v="0"/>
    <m/>
    <n v="0"/>
    <n v="0"/>
    <m/>
  </r>
  <r>
    <n v="2124"/>
    <m/>
    <x v="10"/>
    <x v="4"/>
    <m/>
    <m/>
    <x v="7"/>
    <x v="5"/>
    <x v="6"/>
    <x v="4"/>
    <m/>
    <m/>
    <x v="1"/>
    <m/>
    <m/>
    <n v="0"/>
    <m/>
    <n v="0"/>
    <n v="0"/>
    <n v="0"/>
    <n v="0"/>
    <m/>
    <n v="0"/>
    <m/>
    <n v="0"/>
    <n v="0"/>
    <e v="#DIV/0!"/>
    <n v="0"/>
    <m/>
    <n v="0"/>
    <n v="0"/>
    <m/>
  </r>
  <r>
    <n v="2125"/>
    <m/>
    <x v="10"/>
    <x v="4"/>
    <m/>
    <m/>
    <x v="7"/>
    <x v="5"/>
    <x v="6"/>
    <x v="4"/>
    <m/>
    <m/>
    <x v="1"/>
    <m/>
    <m/>
    <n v="0"/>
    <m/>
    <n v="0"/>
    <n v="0"/>
    <n v="0"/>
    <n v="0"/>
    <m/>
    <n v="0"/>
    <m/>
    <n v="0"/>
    <n v="0"/>
    <e v="#DIV/0!"/>
    <n v="0"/>
    <m/>
    <n v="0"/>
    <n v="0"/>
    <m/>
  </r>
  <r>
    <n v="2126"/>
    <m/>
    <x v="10"/>
    <x v="4"/>
    <m/>
    <m/>
    <x v="7"/>
    <x v="5"/>
    <x v="6"/>
    <x v="4"/>
    <m/>
    <m/>
    <x v="1"/>
    <m/>
    <m/>
    <n v="0"/>
    <m/>
    <n v="0"/>
    <n v="0"/>
    <n v="0"/>
    <n v="0"/>
    <m/>
    <n v="0"/>
    <m/>
    <n v="0"/>
    <n v="0"/>
    <e v="#DIV/0!"/>
    <n v="0"/>
    <m/>
    <n v="0"/>
    <n v="0"/>
    <m/>
  </r>
  <r>
    <n v="2127"/>
    <m/>
    <x v="10"/>
    <x v="4"/>
    <m/>
    <m/>
    <x v="7"/>
    <x v="5"/>
    <x v="6"/>
    <x v="4"/>
    <m/>
    <m/>
    <x v="1"/>
    <m/>
    <m/>
    <n v="0"/>
    <m/>
    <n v="0"/>
    <n v="0"/>
    <n v="0"/>
    <n v="0"/>
    <m/>
    <n v="0"/>
    <m/>
    <n v="0"/>
    <n v="0"/>
    <e v="#DIV/0!"/>
    <n v="0"/>
    <m/>
    <n v="0"/>
    <n v="0"/>
    <m/>
  </r>
  <r>
    <n v="2128"/>
    <m/>
    <x v="10"/>
    <x v="4"/>
    <m/>
    <m/>
    <x v="7"/>
    <x v="5"/>
    <x v="6"/>
    <x v="4"/>
    <m/>
    <m/>
    <x v="1"/>
    <m/>
    <m/>
    <n v="0"/>
    <m/>
    <n v="0"/>
    <n v="0"/>
    <n v="0"/>
    <n v="0"/>
    <m/>
    <n v="0"/>
    <m/>
    <n v="0"/>
    <n v="0"/>
    <e v="#DIV/0!"/>
    <n v="0"/>
    <m/>
    <n v="0"/>
    <n v="0"/>
    <m/>
  </r>
  <r>
    <n v="2129"/>
    <m/>
    <x v="10"/>
    <x v="4"/>
    <m/>
    <m/>
    <x v="7"/>
    <x v="5"/>
    <x v="6"/>
    <x v="4"/>
    <m/>
    <m/>
    <x v="1"/>
    <m/>
    <m/>
    <n v="0"/>
    <m/>
    <n v="0"/>
    <n v="0"/>
    <n v="0"/>
    <n v="0"/>
    <m/>
    <n v="0"/>
    <m/>
    <n v="0"/>
    <n v="0"/>
    <e v="#DIV/0!"/>
    <n v="0"/>
    <m/>
    <n v="0"/>
    <n v="0"/>
    <m/>
  </r>
  <r>
    <n v="2130"/>
    <m/>
    <x v="10"/>
    <x v="4"/>
    <m/>
    <m/>
    <x v="7"/>
    <x v="5"/>
    <x v="6"/>
    <x v="4"/>
    <m/>
    <m/>
    <x v="1"/>
    <m/>
    <m/>
    <n v="0"/>
    <m/>
    <n v="0"/>
    <n v="0"/>
    <n v="0"/>
    <n v="0"/>
    <m/>
    <n v="0"/>
    <m/>
    <n v="0"/>
    <n v="0"/>
    <e v="#DIV/0!"/>
    <n v="0"/>
    <m/>
    <n v="0"/>
    <n v="0"/>
    <m/>
  </r>
  <r>
    <n v="2131"/>
    <m/>
    <x v="10"/>
    <x v="4"/>
    <m/>
    <m/>
    <x v="7"/>
    <x v="5"/>
    <x v="6"/>
    <x v="4"/>
    <m/>
    <m/>
    <x v="1"/>
    <m/>
    <m/>
    <n v="0"/>
    <m/>
    <n v="0"/>
    <n v="0"/>
    <n v="0"/>
    <n v="0"/>
    <m/>
    <n v="0"/>
    <m/>
    <n v="0"/>
    <n v="0"/>
    <e v="#DIV/0!"/>
    <n v="0"/>
    <m/>
    <n v="0"/>
    <n v="0"/>
    <m/>
  </r>
  <r>
    <n v="2132"/>
    <m/>
    <x v="10"/>
    <x v="4"/>
    <m/>
    <m/>
    <x v="7"/>
    <x v="5"/>
    <x v="6"/>
    <x v="4"/>
    <m/>
    <m/>
    <x v="1"/>
    <m/>
    <m/>
    <n v="0"/>
    <m/>
    <n v="0"/>
    <n v="0"/>
    <n v="0"/>
    <n v="0"/>
    <m/>
    <n v="0"/>
    <m/>
    <n v="0"/>
    <n v="0"/>
    <e v="#DIV/0!"/>
    <n v="0"/>
    <m/>
    <n v="0"/>
    <n v="0"/>
    <m/>
  </r>
  <r>
    <n v="2133"/>
    <m/>
    <x v="10"/>
    <x v="4"/>
    <m/>
    <m/>
    <x v="7"/>
    <x v="5"/>
    <x v="6"/>
    <x v="4"/>
    <m/>
    <m/>
    <x v="1"/>
    <m/>
    <m/>
    <n v="0"/>
    <m/>
    <n v="0"/>
    <n v="0"/>
    <n v="0"/>
    <n v="0"/>
    <m/>
    <n v="0"/>
    <m/>
    <n v="0"/>
    <n v="0"/>
    <e v="#DIV/0!"/>
    <n v="0"/>
    <m/>
    <n v="0"/>
    <n v="0"/>
    <m/>
  </r>
  <r>
    <n v="2134"/>
    <m/>
    <x v="10"/>
    <x v="4"/>
    <m/>
    <m/>
    <x v="7"/>
    <x v="5"/>
    <x v="6"/>
    <x v="4"/>
    <m/>
    <m/>
    <x v="1"/>
    <m/>
    <m/>
    <n v="0"/>
    <m/>
    <n v="0"/>
    <n v="0"/>
    <n v="0"/>
    <n v="0"/>
    <m/>
    <n v="0"/>
    <m/>
    <n v="0"/>
    <n v="0"/>
    <e v="#DIV/0!"/>
    <n v="0"/>
    <m/>
    <n v="0"/>
    <n v="0"/>
    <m/>
  </r>
  <r>
    <n v="2135"/>
    <m/>
    <x v="10"/>
    <x v="4"/>
    <m/>
    <m/>
    <x v="7"/>
    <x v="5"/>
    <x v="6"/>
    <x v="4"/>
    <m/>
    <m/>
    <x v="1"/>
    <m/>
    <m/>
    <n v="0"/>
    <m/>
    <n v="0"/>
    <n v="0"/>
    <n v="0"/>
    <n v="0"/>
    <m/>
    <n v="0"/>
    <m/>
    <n v="0"/>
    <n v="0"/>
    <e v="#DIV/0!"/>
    <n v="0"/>
    <m/>
    <n v="0"/>
    <n v="0"/>
    <m/>
  </r>
  <r>
    <n v="2136"/>
    <m/>
    <x v="10"/>
    <x v="4"/>
    <m/>
    <m/>
    <x v="7"/>
    <x v="5"/>
    <x v="6"/>
    <x v="4"/>
    <m/>
    <m/>
    <x v="1"/>
    <m/>
    <m/>
    <n v="0"/>
    <m/>
    <n v="0"/>
    <n v="0"/>
    <n v="0"/>
    <n v="0"/>
    <m/>
    <n v="0"/>
    <m/>
    <n v="0"/>
    <n v="0"/>
    <e v="#DIV/0!"/>
    <n v="0"/>
    <m/>
    <n v="0"/>
    <n v="0"/>
    <m/>
  </r>
  <r>
    <n v="2137"/>
    <m/>
    <x v="10"/>
    <x v="4"/>
    <m/>
    <m/>
    <x v="7"/>
    <x v="5"/>
    <x v="6"/>
    <x v="4"/>
    <m/>
    <m/>
    <x v="1"/>
    <m/>
    <m/>
    <n v="0"/>
    <m/>
    <n v="0"/>
    <n v="0"/>
    <n v="0"/>
    <n v="0"/>
    <m/>
    <n v="0"/>
    <m/>
    <n v="0"/>
    <n v="0"/>
    <e v="#DIV/0!"/>
    <n v="0"/>
    <m/>
    <n v="0"/>
    <n v="0"/>
    <m/>
  </r>
  <r>
    <n v="2138"/>
    <m/>
    <x v="10"/>
    <x v="4"/>
    <m/>
    <m/>
    <x v="7"/>
    <x v="5"/>
    <x v="6"/>
    <x v="4"/>
    <m/>
    <m/>
    <x v="1"/>
    <m/>
    <m/>
    <n v="0"/>
    <m/>
    <n v="0"/>
    <n v="0"/>
    <n v="0"/>
    <n v="0"/>
    <m/>
    <n v="0"/>
    <m/>
    <n v="0"/>
    <n v="0"/>
    <e v="#DIV/0!"/>
    <n v="0"/>
    <m/>
    <n v="0"/>
    <n v="0"/>
    <m/>
  </r>
  <r>
    <n v="2139"/>
    <m/>
    <x v="10"/>
    <x v="4"/>
    <m/>
    <m/>
    <x v="7"/>
    <x v="5"/>
    <x v="6"/>
    <x v="4"/>
    <m/>
    <m/>
    <x v="1"/>
    <m/>
    <m/>
    <n v="0"/>
    <m/>
    <n v="0"/>
    <n v="0"/>
    <n v="0"/>
    <n v="0"/>
    <m/>
    <n v="0"/>
    <m/>
    <n v="0"/>
    <n v="0"/>
    <e v="#DIV/0!"/>
    <n v="0"/>
    <m/>
    <n v="0"/>
    <n v="0"/>
    <m/>
  </r>
  <r>
    <n v="2140"/>
    <m/>
    <x v="10"/>
    <x v="4"/>
    <m/>
    <m/>
    <x v="7"/>
    <x v="5"/>
    <x v="6"/>
    <x v="4"/>
    <m/>
    <m/>
    <x v="1"/>
    <m/>
    <m/>
    <n v="0"/>
    <m/>
    <n v="0"/>
    <n v="0"/>
    <n v="0"/>
    <n v="0"/>
    <m/>
    <n v="0"/>
    <m/>
    <n v="0"/>
    <n v="0"/>
    <e v="#DIV/0!"/>
    <n v="0"/>
    <m/>
    <n v="0"/>
    <n v="0"/>
    <m/>
  </r>
  <r>
    <n v="2141"/>
    <m/>
    <x v="10"/>
    <x v="4"/>
    <m/>
    <m/>
    <x v="7"/>
    <x v="5"/>
    <x v="6"/>
    <x v="4"/>
    <m/>
    <m/>
    <x v="1"/>
    <m/>
    <m/>
    <n v="0"/>
    <m/>
    <n v="0"/>
    <n v="0"/>
    <n v="0"/>
    <n v="0"/>
    <m/>
    <n v="0"/>
    <m/>
    <n v="0"/>
    <n v="0"/>
    <e v="#DIV/0!"/>
    <n v="0"/>
    <m/>
    <n v="0"/>
    <n v="0"/>
    <m/>
  </r>
  <r>
    <n v="2142"/>
    <m/>
    <x v="10"/>
    <x v="4"/>
    <m/>
    <m/>
    <x v="7"/>
    <x v="5"/>
    <x v="6"/>
    <x v="4"/>
    <m/>
    <m/>
    <x v="1"/>
    <m/>
    <m/>
    <n v="0"/>
    <m/>
    <n v="0"/>
    <n v="0"/>
    <n v="0"/>
    <n v="0"/>
    <m/>
    <n v="0"/>
    <m/>
    <n v="0"/>
    <n v="0"/>
    <e v="#DIV/0!"/>
    <n v="0"/>
    <m/>
    <n v="0"/>
    <n v="0"/>
    <m/>
  </r>
  <r>
    <n v="2143"/>
    <m/>
    <x v="10"/>
    <x v="4"/>
    <m/>
    <m/>
    <x v="7"/>
    <x v="5"/>
    <x v="6"/>
    <x v="4"/>
    <m/>
    <m/>
    <x v="1"/>
    <m/>
    <m/>
    <n v="0"/>
    <m/>
    <n v="0"/>
    <n v="0"/>
    <n v="0"/>
    <n v="0"/>
    <m/>
    <n v="0"/>
    <m/>
    <n v="0"/>
    <n v="0"/>
    <e v="#DIV/0!"/>
    <n v="0"/>
    <m/>
    <n v="0"/>
    <n v="0"/>
    <m/>
  </r>
  <r>
    <n v="2144"/>
    <m/>
    <x v="10"/>
    <x v="4"/>
    <m/>
    <m/>
    <x v="7"/>
    <x v="5"/>
    <x v="6"/>
    <x v="4"/>
    <m/>
    <m/>
    <x v="1"/>
    <m/>
    <m/>
    <n v="0"/>
    <m/>
    <n v="0"/>
    <n v="0"/>
    <n v="0"/>
    <n v="0"/>
    <m/>
    <n v="0"/>
    <m/>
    <n v="0"/>
    <n v="0"/>
    <e v="#DIV/0!"/>
    <n v="0"/>
    <m/>
    <n v="0"/>
    <n v="0"/>
    <m/>
  </r>
  <r>
    <n v="2145"/>
    <m/>
    <x v="10"/>
    <x v="4"/>
    <m/>
    <m/>
    <x v="7"/>
    <x v="5"/>
    <x v="6"/>
    <x v="4"/>
    <m/>
    <m/>
    <x v="1"/>
    <m/>
    <m/>
    <n v="0"/>
    <m/>
    <n v="0"/>
    <n v="0"/>
    <n v="0"/>
    <n v="0"/>
    <m/>
    <n v="0"/>
    <m/>
    <n v="0"/>
    <n v="0"/>
    <e v="#DIV/0!"/>
    <n v="0"/>
    <m/>
    <n v="0"/>
    <n v="0"/>
    <m/>
  </r>
  <r>
    <n v="2146"/>
    <m/>
    <x v="10"/>
    <x v="4"/>
    <m/>
    <m/>
    <x v="7"/>
    <x v="5"/>
    <x v="6"/>
    <x v="4"/>
    <m/>
    <m/>
    <x v="1"/>
    <m/>
    <m/>
    <n v="0"/>
    <m/>
    <n v="0"/>
    <n v="0"/>
    <n v="0"/>
    <n v="0"/>
    <m/>
    <n v="0"/>
    <m/>
    <n v="0"/>
    <n v="0"/>
    <e v="#DIV/0!"/>
    <n v="0"/>
    <m/>
    <n v="0"/>
    <n v="0"/>
    <m/>
  </r>
  <r>
    <n v="2147"/>
    <m/>
    <x v="10"/>
    <x v="4"/>
    <m/>
    <m/>
    <x v="7"/>
    <x v="5"/>
    <x v="6"/>
    <x v="4"/>
    <m/>
    <m/>
    <x v="1"/>
    <m/>
    <m/>
    <n v="0"/>
    <m/>
    <n v="0"/>
    <n v="0"/>
    <n v="0"/>
    <n v="0"/>
    <m/>
    <n v="0"/>
    <m/>
    <n v="0"/>
    <n v="0"/>
    <e v="#DIV/0!"/>
    <n v="0"/>
    <m/>
    <n v="0"/>
    <n v="0"/>
    <m/>
  </r>
  <r>
    <n v="2148"/>
    <m/>
    <x v="10"/>
    <x v="4"/>
    <m/>
    <m/>
    <x v="7"/>
    <x v="5"/>
    <x v="6"/>
    <x v="4"/>
    <m/>
    <m/>
    <x v="1"/>
    <m/>
    <m/>
    <n v="0"/>
    <m/>
    <n v="0"/>
    <n v="0"/>
    <n v="0"/>
    <n v="0"/>
    <m/>
    <n v="0"/>
    <m/>
    <n v="0"/>
    <n v="0"/>
    <e v="#DIV/0!"/>
    <n v="0"/>
    <m/>
    <n v="0"/>
    <n v="0"/>
    <m/>
  </r>
  <r>
    <n v="2149"/>
    <m/>
    <x v="10"/>
    <x v="4"/>
    <m/>
    <m/>
    <x v="7"/>
    <x v="5"/>
    <x v="6"/>
    <x v="4"/>
    <m/>
    <m/>
    <x v="1"/>
    <m/>
    <m/>
    <n v="0"/>
    <m/>
    <n v="0"/>
    <n v="0"/>
    <n v="0"/>
    <n v="0"/>
    <m/>
    <n v="0"/>
    <m/>
    <n v="0"/>
    <n v="0"/>
    <e v="#DIV/0!"/>
    <n v="0"/>
    <m/>
    <n v="0"/>
    <n v="0"/>
    <m/>
  </r>
  <r>
    <n v="2150"/>
    <m/>
    <x v="10"/>
    <x v="4"/>
    <m/>
    <m/>
    <x v="7"/>
    <x v="5"/>
    <x v="6"/>
    <x v="4"/>
    <m/>
    <m/>
    <x v="1"/>
    <m/>
    <m/>
    <n v="0"/>
    <m/>
    <n v="0"/>
    <n v="0"/>
    <n v="0"/>
    <n v="0"/>
    <m/>
    <n v="0"/>
    <m/>
    <n v="0"/>
    <n v="0"/>
    <e v="#DIV/0!"/>
    <n v="0"/>
    <m/>
    <n v="0"/>
    <n v="0"/>
    <m/>
  </r>
  <r>
    <n v="2151"/>
    <m/>
    <x v="10"/>
    <x v="4"/>
    <m/>
    <m/>
    <x v="7"/>
    <x v="5"/>
    <x v="6"/>
    <x v="4"/>
    <m/>
    <m/>
    <x v="1"/>
    <m/>
    <m/>
    <n v="0"/>
    <m/>
    <n v="0"/>
    <n v="0"/>
    <n v="0"/>
    <n v="0"/>
    <m/>
    <n v="0"/>
    <m/>
    <n v="0"/>
    <n v="0"/>
    <e v="#DIV/0!"/>
    <n v="0"/>
    <m/>
    <n v="0"/>
    <n v="0"/>
    <m/>
  </r>
  <r>
    <n v="2152"/>
    <m/>
    <x v="10"/>
    <x v="4"/>
    <m/>
    <m/>
    <x v="7"/>
    <x v="5"/>
    <x v="6"/>
    <x v="4"/>
    <m/>
    <m/>
    <x v="1"/>
    <m/>
    <m/>
    <n v="0"/>
    <m/>
    <n v="0"/>
    <n v="0"/>
    <n v="0"/>
    <n v="0"/>
    <m/>
    <n v="0"/>
    <m/>
    <n v="0"/>
    <n v="0"/>
    <e v="#DIV/0!"/>
    <n v="0"/>
    <m/>
    <n v="0"/>
    <n v="0"/>
    <m/>
  </r>
  <r>
    <n v="2153"/>
    <m/>
    <x v="10"/>
    <x v="4"/>
    <m/>
    <m/>
    <x v="7"/>
    <x v="5"/>
    <x v="6"/>
    <x v="4"/>
    <m/>
    <m/>
    <x v="1"/>
    <m/>
    <m/>
    <n v="0"/>
    <m/>
    <n v="0"/>
    <n v="0"/>
    <n v="0"/>
    <n v="0"/>
    <m/>
    <n v="0"/>
    <m/>
    <n v="0"/>
    <n v="0"/>
    <e v="#DIV/0!"/>
    <n v="0"/>
    <m/>
    <n v="0"/>
    <n v="0"/>
    <m/>
  </r>
  <r>
    <n v="2154"/>
    <m/>
    <x v="10"/>
    <x v="4"/>
    <m/>
    <m/>
    <x v="7"/>
    <x v="5"/>
    <x v="6"/>
    <x v="4"/>
    <m/>
    <m/>
    <x v="1"/>
    <m/>
    <m/>
    <n v="0"/>
    <m/>
    <n v="0"/>
    <n v="0"/>
    <n v="0"/>
    <n v="0"/>
    <m/>
    <n v="0"/>
    <m/>
    <n v="0"/>
    <n v="0"/>
    <e v="#DIV/0!"/>
    <n v="0"/>
    <m/>
    <n v="0"/>
    <n v="0"/>
    <m/>
  </r>
  <r>
    <n v="2155"/>
    <m/>
    <x v="10"/>
    <x v="4"/>
    <m/>
    <m/>
    <x v="7"/>
    <x v="5"/>
    <x v="6"/>
    <x v="4"/>
    <m/>
    <m/>
    <x v="1"/>
    <m/>
    <m/>
    <n v="0"/>
    <m/>
    <n v="0"/>
    <n v="0"/>
    <n v="0"/>
    <n v="0"/>
    <m/>
    <n v="0"/>
    <m/>
    <n v="0"/>
    <n v="0"/>
    <e v="#DIV/0!"/>
    <n v="0"/>
    <m/>
    <n v="0"/>
    <n v="0"/>
    <m/>
  </r>
  <r>
    <n v="2156"/>
    <m/>
    <x v="10"/>
    <x v="4"/>
    <m/>
    <m/>
    <x v="7"/>
    <x v="5"/>
    <x v="6"/>
    <x v="4"/>
    <m/>
    <m/>
    <x v="1"/>
    <m/>
    <m/>
    <n v="0"/>
    <m/>
    <n v="0"/>
    <n v="0"/>
    <n v="0"/>
    <n v="0"/>
    <m/>
    <n v="0"/>
    <m/>
    <n v="0"/>
    <n v="0"/>
    <e v="#DIV/0!"/>
    <n v="0"/>
    <m/>
    <n v="0"/>
    <n v="0"/>
    <m/>
  </r>
  <r>
    <n v="2157"/>
    <m/>
    <x v="10"/>
    <x v="4"/>
    <m/>
    <m/>
    <x v="7"/>
    <x v="5"/>
    <x v="6"/>
    <x v="4"/>
    <m/>
    <m/>
    <x v="1"/>
    <m/>
    <m/>
    <n v="0"/>
    <m/>
    <n v="0"/>
    <n v="0"/>
    <n v="0"/>
    <n v="0"/>
    <m/>
    <n v="0"/>
    <m/>
    <n v="0"/>
    <n v="0"/>
    <e v="#DIV/0!"/>
    <n v="0"/>
    <m/>
    <n v="0"/>
    <n v="0"/>
    <m/>
  </r>
  <r>
    <n v="2158"/>
    <m/>
    <x v="10"/>
    <x v="4"/>
    <m/>
    <m/>
    <x v="7"/>
    <x v="5"/>
    <x v="6"/>
    <x v="4"/>
    <m/>
    <m/>
    <x v="1"/>
    <m/>
    <m/>
    <n v="0"/>
    <m/>
    <n v="0"/>
    <n v="0"/>
    <n v="0"/>
    <n v="0"/>
    <m/>
    <n v="0"/>
    <m/>
    <n v="0"/>
    <n v="0"/>
    <e v="#DIV/0!"/>
    <n v="0"/>
    <m/>
    <n v="0"/>
    <n v="0"/>
    <m/>
  </r>
  <r>
    <n v="2159"/>
    <m/>
    <x v="10"/>
    <x v="4"/>
    <m/>
    <m/>
    <x v="7"/>
    <x v="5"/>
    <x v="6"/>
    <x v="4"/>
    <m/>
    <m/>
    <x v="1"/>
    <m/>
    <m/>
    <n v="0"/>
    <m/>
    <n v="0"/>
    <n v="0"/>
    <n v="0"/>
    <n v="0"/>
    <m/>
    <n v="0"/>
    <m/>
    <n v="0"/>
    <n v="0"/>
    <e v="#DIV/0!"/>
    <n v="0"/>
    <m/>
    <n v="0"/>
    <n v="0"/>
    <m/>
  </r>
  <r>
    <n v="2160"/>
    <m/>
    <x v="10"/>
    <x v="4"/>
    <m/>
    <m/>
    <x v="7"/>
    <x v="5"/>
    <x v="6"/>
    <x v="4"/>
    <m/>
    <m/>
    <x v="1"/>
    <m/>
    <m/>
    <n v="0"/>
    <m/>
    <n v="0"/>
    <n v="0"/>
    <n v="0"/>
    <n v="0"/>
    <m/>
    <n v="0"/>
    <m/>
    <n v="0"/>
    <n v="0"/>
    <e v="#DIV/0!"/>
    <n v="0"/>
    <m/>
    <n v="0"/>
    <n v="0"/>
    <m/>
  </r>
  <r>
    <n v="2161"/>
    <m/>
    <x v="10"/>
    <x v="4"/>
    <m/>
    <m/>
    <x v="7"/>
    <x v="5"/>
    <x v="6"/>
    <x v="4"/>
    <m/>
    <m/>
    <x v="1"/>
    <m/>
    <m/>
    <n v="0"/>
    <m/>
    <n v="0"/>
    <n v="0"/>
    <n v="0"/>
    <n v="0"/>
    <m/>
    <n v="0"/>
    <m/>
    <n v="0"/>
    <n v="0"/>
    <e v="#DIV/0!"/>
    <n v="0"/>
    <m/>
    <n v="0"/>
    <n v="0"/>
    <m/>
  </r>
  <r>
    <n v="2162"/>
    <m/>
    <x v="10"/>
    <x v="4"/>
    <m/>
    <m/>
    <x v="7"/>
    <x v="5"/>
    <x v="6"/>
    <x v="4"/>
    <m/>
    <m/>
    <x v="1"/>
    <m/>
    <m/>
    <n v="0"/>
    <m/>
    <n v="0"/>
    <n v="0"/>
    <n v="0"/>
    <n v="0"/>
    <m/>
    <n v="0"/>
    <m/>
    <n v="0"/>
    <n v="0"/>
    <e v="#DIV/0!"/>
    <n v="0"/>
    <m/>
    <n v="0"/>
    <n v="0"/>
    <m/>
  </r>
  <r>
    <n v="2163"/>
    <m/>
    <x v="10"/>
    <x v="4"/>
    <m/>
    <m/>
    <x v="7"/>
    <x v="5"/>
    <x v="6"/>
    <x v="4"/>
    <m/>
    <m/>
    <x v="1"/>
    <m/>
    <m/>
    <n v="0"/>
    <m/>
    <n v="0"/>
    <n v="0"/>
    <n v="0"/>
    <n v="0"/>
    <m/>
    <n v="0"/>
    <m/>
    <n v="0"/>
    <n v="0"/>
    <e v="#DIV/0!"/>
    <n v="0"/>
    <m/>
    <n v="0"/>
    <n v="0"/>
    <m/>
  </r>
  <r>
    <n v="2164"/>
    <m/>
    <x v="10"/>
    <x v="4"/>
    <m/>
    <m/>
    <x v="7"/>
    <x v="5"/>
    <x v="6"/>
    <x v="4"/>
    <m/>
    <m/>
    <x v="1"/>
    <m/>
    <m/>
    <n v="0"/>
    <m/>
    <n v="0"/>
    <n v="0"/>
    <n v="0"/>
    <n v="0"/>
    <m/>
    <n v="0"/>
    <m/>
    <n v="0"/>
    <n v="0"/>
    <e v="#DIV/0!"/>
    <n v="0"/>
    <m/>
    <n v="0"/>
    <n v="0"/>
    <m/>
  </r>
  <r>
    <n v="2165"/>
    <m/>
    <x v="10"/>
    <x v="4"/>
    <m/>
    <m/>
    <x v="7"/>
    <x v="5"/>
    <x v="6"/>
    <x v="4"/>
    <m/>
    <m/>
    <x v="1"/>
    <m/>
    <m/>
    <n v="0"/>
    <m/>
    <n v="0"/>
    <n v="0"/>
    <n v="0"/>
    <n v="0"/>
    <m/>
    <n v="0"/>
    <m/>
    <n v="0"/>
    <n v="0"/>
    <e v="#DIV/0!"/>
    <n v="0"/>
    <m/>
    <n v="0"/>
    <n v="0"/>
    <m/>
  </r>
  <r>
    <n v="2166"/>
    <m/>
    <x v="10"/>
    <x v="4"/>
    <m/>
    <m/>
    <x v="7"/>
    <x v="5"/>
    <x v="6"/>
    <x v="4"/>
    <m/>
    <m/>
    <x v="1"/>
    <m/>
    <m/>
    <n v="0"/>
    <m/>
    <n v="0"/>
    <n v="0"/>
    <n v="0"/>
    <n v="0"/>
    <m/>
    <n v="0"/>
    <m/>
    <n v="0"/>
    <n v="0"/>
    <e v="#DIV/0!"/>
    <n v="0"/>
    <m/>
    <n v="0"/>
    <n v="0"/>
    <m/>
  </r>
  <r>
    <n v="2167"/>
    <m/>
    <x v="10"/>
    <x v="4"/>
    <m/>
    <m/>
    <x v="7"/>
    <x v="5"/>
    <x v="6"/>
    <x v="4"/>
    <m/>
    <m/>
    <x v="1"/>
    <m/>
    <m/>
    <n v="0"/>
    <m/>
    <n v="0"/>
    <n v="0"/>
    <n v="0"/>
    <n v="0"/>
    <m/>
    <n v="0"/>
    <m/>
    <n v="0"/>
    <n v="0"/>
    <e v="#DIV/0!"/>
    <n v="0"/>
    <m/>
    <n v="0"/>
    <n v="0"/>
    <m/>
  </r>
  <r>
    <n v="2168"/>
    <m/>
    <x v="10"/>
    <x v="4"/>
    <m/>
    <m/>
    <x v="7"/>
    <x v="5"/>
    <x v="6"/>
    <x v="4"/>
    <m/>
    <m/>
    <x v="1"/>
    <m/>
    <m/>
    <n v="0"/>
    <m/>
    <n v="0"/>
    <n v="0"/>
    <n v="0"/>
    <n v="0"/>
    <m/>
    <n v="0"/>
    <m/>
    <n v="0"/>
    <n v="0"/>
    <e v="#DIV/0!"/>
    <n v="0"/>
    <m/>
    <n v="0"/>
    <n v="0"/>
    <m/>
  </r>
  <r>
    <n v="2169"/>
    <m/>
    <x v="10"/>
    <x v="4"/>
    <m/>
    <m/>
    <x v="7"/>
    <x v="5"/>
    <x v="6"/>
    <x v="4"/>
    <m/>
    <m/>
    <x v="1"/>
    <m/>
    <m/>
    <n v="0"/>
    <m/>
    <n v="0"/>
    <n v="0"/>
    <n v="0"/>
    <n v="0"/>
    <m/>
    <n v="0"/>
    <m/>
    <n v="0"/>
    <n v="0"/>
    <e v="#DIV/0!"/>
    <n v="0"/>
    <m/>
    <n v="0"/>
    <n v="0"/>
    <m/>
  </r>
  <r>
    <n v="2170"/>
    <m/>
    <x v="10"/>
    <x v="4"/>
    <m/>
    <m/>
    <x v="7"/>
    <x v="5"/>
    <x v="6"/>
    <x v="4"/>
    <m/>
    <m/>
    <x v="1"/>
    <m/>
    <m/>
    <n v="0"/>
    <m/>
    <n v="0"/>
    <n v="0"/>
    <n v="0"/>
    <n v="0"/>
    <m/>
    <n v="0"/>
    <m/>
    <n v="0"/>
    <n v="0"/>
    <e v="#DIV/0!"/>
    <n v="0"/>
    <m/>
    <n v="0"/>
    <n v="0"/>
    <m/>
  </r>
  <r>
    <n v="2171"/>
    <m/>
    <x v="10"/>
    <x v="4"/>
    <m/>
    <m/>
    <x v="7"/>
    <x v="5"/>
    <x v="6"/>
    <x v="4"/>
    <m/>
    <m/>
    <x v="1"/>
    <m/>
    <m/>
    <n v="0"/>
    <m/>
    <n v="0"/>
    <n v="0"/>
    <n v="0"/>
    <n v="0"/>
    <m/>
    <n v="0"/>
    <m/>
    <n v="0"/>
    <n v="0"/>
    <e v="#DIV/0!"/>
    <n v="0"/>
    <m/>
    <n v="0"/>
    <n v="0"/>
    <m/>
  </r>
  <r>
    <n v="2172"/>
    <m/>
    <x v="10"/>
    <x v="4"/>
    <m/>
    <m/>
    <x v="7"/>
    <x v="5"/>
    <x v="6"/>
    <x v="4"/>
    <m/>
    <m/>
    <x v="1"/>
    <m/>
    <m/>
    <n v="0"/>
    <m/>
    <n v="0"/>
    <n v="0"/>
    <n v="0"/>
    <n v="0"/>
    <m/>
    <n v="0"/>
    <m/>
    <n v="0"/>
    <n v="0"/>
    <e v="#DIV/0!"/>
    <n v="0"/>
    <m/>
    <n v="0"/>
    <n v="0"/>
    <m/>
  </r>
  <r>
    <n v="2173"/>
    <m/>
    <x v="10"/>
    <x v="4"/>
    <m/>
    <m/>
    <x v="7"/>
    <x v="5"/>
    <x v="6"/>
    <x v="4"/>
    <m/>
    <m/>
    <x v="1"/>
    <m/>
    <m/>
    <n v="0"/>
    <m/>
    <n v="0"/>
    <n v="0"/>
    <n v="0"/>
    <n v="0"/>
    <m/>
    <n v="0"/>
    <m/>
    <n v="0"/>
    <n v="0"/>
    <e v="#DIV/0!"/>
    <n v="0"/>
    <m/>
    <n v="0"/>
    <n v="0"/>
    <m/>
  </r>
  <r>
    <n v="2174"/>
    <m/>
    <x v="10"/>
    <x v="4"/>
    <m/>
    <m/>
    <x v="7"/>
    <x v="5"/>
    <x v="6"/>
    <x v="4"/>
    <m/>
    <m/>
    <x v="1"/>
    <m/>
    <m/>
    <n v="0"/>
    <m/>
    <n v="0"/>
    <n v="0"/>
    <n v="0"/>
    <n v="0"/>
    <m/>
    <n v="0"/>
    <m/>
    <n v="0"/>
    <n v="0"/>
    <e v="#DIV/0!"/>
    <n v="0"/>
    <m/>
    <n v="0"/>
    <n v="0"/>
    <m/>
  </r>
  <r>
    <n v="2175"/>
    <m/>
    <x v="10"/>
    <x v="4"/>
    <m/>
    <m/>
    <x v="7"/>
    <x v="5"/>
    <x v="6"/>
    <x v="4"/>
    <m/>
    <m/>
    <x v="1"/>
    <m/>
    <m/>
    <n v="0"/>
    <m/>
    <n v="0"/>
    <n v="0"/>
    <n v="0"/>
    <n v="0"/>
    <m/>
    <n v="0"/>
    <m/>
    <n v="0"/>
    <n v="0"/>
    <e v="#DIV/0!"/>
    <n v="0"/>
    <m/>
    <n v="0"/>
    <n v="0"/>
    <m/>
  </r>
  <r>
    <n v="2176"/>
    <m/>
    <x v="10"/>
    <x v="4"/>
    <m/>
    <m/>
    <x v="7"/>
    <x v="5"/>
    <x v="6"/>
    <x v="4"/>
    <m/>
    <m/>
    <x v="1"/>
    <m/>
    <m/>
    <n v="0"/>
    <m/>
    <n v="0"/>
    <n v="0"/>
    <n v="0"/>
    <n v="0"/>
    <m/>
    <n v="0"/>
    <m/>
    <n v="0"/>
    <n v="0"/>
    <e v="#DIV/0!"/>
    <n v="0"/>
    <m/>
    <n v="0"/>
    <n v="0"/>
    <m/>
  </r>
  <r>
    <n v="2177"/>
    <m/>
    <x v="10"/>
    <x v="4"/>
    <m/>
    <m/>
    <x v="7"/>
    <x v="5"/>
    <x v="6"/>
    <x v="4"/>
    <m/>
    <m/>
    <x v="1"/>
    <m/>
    <m/>
    <n v="0"/>
    <m/>
    <n v="0"/>
    <n v="0"/>
    <n v="0"/>
    <n v="0"/>
    <m/>
    <n v="0"/>
    <m/>
    <n v="0"/>
    <n v="0"/>
    <e v="#DIV/0!"/>
    <n v="0"/>
    <m/>
    <n v="0"/>
    <n v="0"/>
    <m/>
  </r>
  <r>
    <n v="2178"/>
    <m/>
    <x v="10"/>
    <x v="4"/>
    <m/>
    <m/>
    <x v="7"/>
    <x v="5"/>
    <x v="6"/>
    <x v="4"/>
    <m/>
    <m/>
    <x v="1"/>
    <m/>
    <m/>
    <n v="0"/>
    <m/>
    <n v="0"/>
    <n v="0"/>
    <n v="0"/>
    <n v="0"/>
    <m/>
    <n v="0"/>
    <m/>
    <n v="0"/>
    <n v="0"/>
    <e v="#DIV/0!"/>
    <n v="0"/>
    <m/>
    <n v="0"/>
    <n v="0"/>
    <m/>
  </r>
  <r>
    <n v="2179"/>
    <m/>
    <x v="10"/>
    <x v="4"/>
    <m/>
    <m/>
    <x v="7"/>
    <x v="5"/>
    <x v="6"/>
    <x v="4"/>
    <m/>
    <m/>
    <x v="1"/>
    <m/>
    <m/>
    <n v="0"/>
    <m/>
    <n v="0"/>
    <n v="0"/>
    <n v="0"/>
    <n v="0"/>
    <m/>
    <n v="0"/>
    <m/>
    <n v="0"/>
    <n v="0"/>
    <e v="#DIV/0!"/>
    <n v="0"/>
    <m/>
    <n v="0"/>
    <n v="0"/>
    <m/>
  </r>
  <r>
    <n v="2180"/>
    <m/>
    <x v="10"/>
    <x v="4"/>
    <m/>
    <m/>
    <x v="7"/>
    <x v="5"/>
    <x v="6"/>
    <x v="4"/>
    <m/>
    <m/>
    <x v="1"/>
    <m/>
    <m/>
    <n v="0"/>
    <m/>
    <n v="0"/>
    <n v="0"/>
    <n v="0"/>
    <n v="0"/>
    <m/>
    <n v="0"/>
    <m/>
    <n v="0"/>
    <n v="0"/>
    <e v="#DIV/0!"/>
    <n v="0"/>
    <m/>
    <n v="0"/>
    <n v="0"/>
    <m/>
  </r>
  <r>
    <n v="2181"/>
    <m/>
    <x v="10"/>
    <x v="4"/>
    <m/>
    <m/>
    <x v="7"/>
    <x v="5"/>
    <x v="6"/>
    <x v="4"/>
    <m/>
    <m/>
    <x v="1"/>
    <m/>
    <m/>
    <n v="0"/>
    <m/>
    <n v="0"/>
    <n v="0"/>
    <n v="0"/>
    <n v="0"/>
    <m/>
    <n v="0"/>
    <m/>
    <n v="0"/>
    <n v="0"/>
    <e v="#DIV/0!"/>
    <n v="0"/>
    <m/>
    <n v="0"/>
    <n v="0"/>
    <m/>
  </r>
  <r>
    <n v="2182"/>
    <m/>
    <x v="10"/>
    <x v="4"/>
    <m/>
    <m/>
    <x v="7"/>
    <x v="5"/>
    <x v="6"/>
    <x v="4"/>
    <m/>
    <m/>
    <x v="1"/>
    <m/>
    <m/>
    <n v="0"/>
    <m/>
    <n v="0"/>
    <n v="0"/>
    <n v="0"/>
    <n v="0"/>
    <m/>
    <n v="0"/>
    <m/>
    <n v="0"/>
    <n v="0"/>
    <e v="#DIV/0!"/>
    <n v="0"/>
    <m/>
    <n v="0"/>
    <n v="0"/>
    <m/>
  </r>
  <r>
    <n v="2183"/>
    <m/>
    <x v="10"/>
    <x v="4"/>
    <m/>
    <m/>
    <x v="7"/>
    <x v="5"/>
    <x v="6"/>
    <x v="4"/>
    <m/>
    <m/>
    <x v="1"/>
    <m/>
    <m/>
    <n v="0"/>
    <m/>
    <n v="0"/>
    <n v="0"/>
    <n v="0"/>
    <n v="0"/>
    <m/>
    <n v="0"/>
    <m/>
    <n v="0"/>
    <n v="0"/>
    <e v="#DIV/0!"/>
    <n v="0"/>
    <m/>
    <n v="0"/>
    <n v="0"/>
    <m/>
  </r>
  <r>
    <n v="2184"/>
    <m/>
    <x v="10"/>
    <x v="4"/>
    <m/>
    <m/>
    <x v="7"/>
    <x v="5"/>
    <x v="6"/>
    <x v="4"/>
    <m/>
    <m/>
    <x v="1"/>
    <m/>
    <m/>
    <n v="0"/>
    <m/>
    <n v="0"/>
    <n v="0"/>
    <n v="0"/>
    <n v="0"/>
    <m/>
    <n v="0"/>
    <m/>
    <n v="0"/>
    <n v="0"/>
    <e v="#DIV/0!"/>
    <n v="0"/>
    <m/>
    <n v="0"/>
    <n v="0"/>
    <m/>
  </r>
  <r>
    <n v="2185"/>
    <m/>
    <x v="10"/>
    <x v="4"/>
    <m/>
    <m/>
    <x v="7"/>
    <x v="5"/>
    <x v="6"/>
    <x v="4"/>
    <m/>
    <m/>
    <x v="1"/>
    <m/>
    <m/>
    <n v="0"/>
    <m/>
    <n v="0"/>
    <n v="0"/>
    <n v="0"/>
    <n v="0"/>
    <m/>
    <n v="0"/>
    <m/>
    <n v="0"/>
    <n v="0"/>
    <e v="#DIV/0!"/>
    <n v="0"/>
    <m/>
    <n v="0"/>
    <n v="0"/>
    <m/>
  </r>
  <r>
    <n v="2186"/>
    <m/>
    <x v="10"/>
    <x v="4"/>
    <m/>
    <m/>
    <x v="7"/>
    <x v="5"/>
    <x v="6"/>
    <x v="4"/>
    <m/>
    <m/>
    <x v="1"/>
    <m/>
    <m/>
    <n v="0"/>
    <m/>
    <n v="0"/>
    <n v="0"/>
    <n v="0"/>
    <n v="0"/>
    <m/>
    <n v="0"/>
    <m/>
    <n v="0"/>
    <n v="0"/>
    <e v="#DIV/0!"/>
    <n v="0"/>
    <m/>
    <n v="0"/>
    <n v="0"/>
    <m/>
  </r>
  <r>
    <n v="2187"/>
    <m/>
    <x v="10"/>
    <x v="4"/>
    <m/>
    <m/>
    <x v="7"/>
    <x v="5"/>
    <x v="6"/>
    <x v="4"/>
    <m/>
    <m/>
    <x v="1"/>
    <m/>
    <m/>
    <n v="0"/>
    <m/>
    <n v="0"/>
    <n v="0"/>
    <n v="0"/>
    <n v="0"/>
    <m/>
    <n v="0"/>
    <m/>
    <n v="0"/>
    <n v="0"/>
    <e v="#DIV/0!"/>
    <n v="0"/>
    <m/>
    <n v="0"/>
    <n v="0"/>
    <m/>
  </r>
  <r>
    <n v="2188"/>
    <m/>
    <x v="10"/>
    <x v="4"/>
    <m/>
    <m/>
    <x v="7"/>
    <x v="5"/>
    <x v="6"/>
    <x v="4"/>
    <m/>
    <m/>
    <x v="1"/>
    <m/>
    <m/>
    <n v="0"/>
    <m/>
    <n v="0"/>
    <n v="0"/>
    <n v="0"/>
    <n v="0"/>
    <m/>
    <n v="0"/>
    <m/>
    <n v="0"/>
    <n v="0"/>
    <e v="#DIV/0!"/>
    <n v="0"/>
    <m/>
    <n v="0"/>
    <n v="0"/>
    <m/>
  </r>
  <r>
    <n v="2189"/>
    <m/>
    <x v="10"/>
    <x v="4"/>
    <m/>
    <m/>
    <x v="7"/>
    <x v="5"/>
    <x v="6"/>
    <x v="4"/>
    <m/>
    <m/>
    <x v="1"/>
    <m/>
    <m/>
    <n v="0"/>
    <m/>
    <n v="0"/>
    <n v="0"/>
    <n v="0"/>
    <n v="0"/>
    <m/>
    <n v="0"/>
    <m/>
    <n v="0"/>
    <n v="0"/>
    <e v="#DIV/0!"/>
    <n v="0"/>
    <m/>
    <n v="0"/>
    <n v="0"/>
    <m/>
  </r>
  <r>
    <n v="2190"/>
    <m/>
    <x v="10"/>
    <x v="4"/>
    <m/>
    <m/>
    <x v="7"/>
    <x v="5"/>
    <x v="6"/>
    <x v="4"/>
    <m/>
    <m/>
    <x v="1"/>
    <m/>
    <m/>
    <n v="0"/>
    <m/>
    <n v="0"/>
    <n v="0"/>
    <n v="0"/>
    <n v="0"/>
    <m/>
    <n v="0"/>
    <m/>
    <n v="0"/>
    <n v="0"/>
    <e v="#DIV/0!"/>
    <n v="0"/>
    <m/>
    <n v="0"/>
    <n v="0"/>
    <m/>
  </r>
  <r>
    <n v="2191"/>
    <m/>
    <x v="10"/>
    <x v="4"/>
    <m/>
    <m/>
    <x v="7"/>
    <x v="5"/>
    <x v="6"/>
    <x v="4"/>
    <m/>
    <m/>
    <x v="1"/>
    <m/>
    <m/>
    <n v="0"/>
    <m/>
    <n v="0"/>
    <n v="0"/>
    <n v="0"/>
    <n v="0"/>
    <m/>
    <n v="0"/>
    <m/>
    <n v="0"/>
    <n v="0"/>
    <e v="#DIV/0!"/>
    <n v="0"/>
    <m/>
    <n v="0"/>
    <n v="0"/>
    <m/>
  </r>
  <r>
    <n v="2192"/>
    <m/>
    <x v="10"/>
    <x v="4"/>
    <m/>
    <m/>
    <x v="7"/>
    <x v="5"/>
    <x v="6"/>
    <x v="4"/>
    <m/>
    <m/>
    <x v="1"/>
    <m/>
    <m/>
    <n v="0"/>
    <m/>
    <n v="0"/>
    <n v="0"/>
    <n v="0"/>
    <n v="0"/>
    <m/>
    <n v="0"/>
    <m/>
    <n v="0"/>
    <n v="0"/>
    <e v="#DIV/0!"/>
    <n v="0"/>
    <m/>
    <n v="0"/>
    <n v="0"/>
    <m/>
  </r>
  <r>
    <n v="2193"/>
    <m/>
    <x v="10"/>
    <x v="4"/>
    <m/>
    <m/>
    <x v="7"/>
    <x v="5"/>
    <x v="6"/>
    <x v="4"/>
    <m/>
    <m/>
    <x v="1"/>
    <m/>
    <m/>
    <n v="0"/>
    <m/>
    <n v="0"/>
    <n v="0"/>
    <n v="0"/>
    <n v="0"/>
    <m/>
    <n v="0"/>
    <m/>
    <n v="0"/>
    <n v="0"/>
    <e v="#DIV/0!"/>
    <n v="0"/>
    <m/>
    <n v="0"/>
    <n v="0"/>
    <m/>
  </r>
  <r>
    <n v="2194"/>
    <m/>
    <x v="10"/>
    <x v="4"/>
    <m/>
    <m/>
    <x v="7"/>
    <x v="5"/>
    <x v="6"/>
    <x v="4"/>
    <m/>
    <m/>
    <x v="1"/>
    <m/>
    <m/>
    <n v="0"/>
    <m/>
    <n v="0"/>
    <n v="0"/>
    <n v="0"/>
    <n v="0"/>
    <m/>
    <n v="0"/>
    <m/>
    <n v="0"/>
    <n v="0"/>
    <e v="#DIV/0!"/>
    <n v="0"/>
    <m/>
    <n v="0"/>
    <n v="0"/>
    <m/>
  </r>
  <r>
    <n v="2195"/>
    <m/>
    <x v="10"/>
    <x v="4"/>
    <m/>
    <m/>
    <x v="7"/>
    <x v="5"/>
    <x v="6"/>
    <x v="4"/>
    <m/>
    <m/>
    <x v="1"/>
    <m/>
    <m/>
    <n v="0"/>
    <m/>
    <n v="0"/>
    <n v="0"/>
    <n v="0"/>
    <n v="0"/>
    <m/>
    <n v="0"/>
    <m/>
    <n v="0"/>
    <n v="0"/>
    <e v="#DIV/0!"/>
    <n v="0"/>
    <m/>
    <n v="0"/>
    <n v="0"/>
    <m/>
  </r>
  <r>
    <n v="2196"/>
    <m/>
    <x v="10"/>
    <x v="4"/>
    <m/>
    <m/>
    <x v="7"/>
    <x v="5"/>
    <x v="6"/>
    <x v="4"/>
    <m/>
    <m/>
    <x v="1"/>
    <m/>
    <m/>
    <n v="0"/>
    <m/>
    <n v="0"/>
    <n v="0"/>
    <n v="0"/>
    <n v="0"/>
    <m/>
    <n v="0"/>
    <m/>
    <n v="0"/>
    <n v="0"/>
    <e v="#DIV/0!"/>
    <n v="0"/>
    <m/>
    <n v="0"/>
    <n v="0"/>
    <m/>
  </r>
  <r>
    <n v="2197"/>
    <m/>
    <x v="10"/>
    <x v="4"/>
    <m/>
    <m/>
    <x v="7"/>
    <x v="5"/>
    <x v="6"/>
    <x v="4"/>
    <m/>
    <m/>
    <x v="1"/>
    <m/>
    <m/>
    <n v="0"/>
    <m/>
    <n v="0"/>
    <n v="0"/>
    <n v="0"/>
    <n v="0"/>
    <m/>
    <n v="0"/>
    <m/>
    <n v="0"/>
    <n v="0"/>
    <e v="#DIV/0!"/>
    <n v="0"/>
    <m/>
    <n v="0"/>
    <n v="0"/>
    <m/>
  </r>
  <r>
    <n v="2198"/>
    <m/>
    <x v="10"/>
    <x v="4"/>
    <m/>
    <m/>
    <x v="7"/>
    <x v="5"/>
    <x v="6"/>
    <x v="4"/>
    <m/>
    <m/>
    <x v="1"/>
    <m/>
    <m/>
    <n v="0"/>
    <m/>
    <n v="0"/>
    <n v="0"/>
    <n v="0"/>
    <n v="0"/>
    <m/>
    <n v="0"/>
    <m/>
    <n v="0"/>
    <n v="0"/>
    <e v="#DIV/0!"/>
    <n v="0"/>
    <m/>
    <n v="0"/>
    <n v="0"/>
    <m/>
  </r>
  <r>
    <n v="2199"/>
    <m/>
    <x v="10"/>
    <x v="4"/>
    <m/>
    <m/>
    <x v="7"/>
    <x v="5"/>
    <x v="6"/>
    <x v="4"/>
    <m/>
    <m/>
    <x v="1"/>
    <m/>
    <m/>
    <n v="0"/>
    <m/>
    <n v="0"/>
    <n v="0"/>
    <n v="0"/>
    <n v="0"/>
    <m/>
    <n v="0"/>
    <m/>
    <n v="0"/>
    <n v="0"/>
    <e v="#DIV/0!"/>
    <n v="0"/>
    <m/>
    <n v="0"/>
    <n v="0"/>
    <m/>
  </r>
  <r>
    <n v="2200"/>
    <m/>
    <x v="10"/>
    <x v="4"/>
    <m/>
    <m/>
    <x v="7"/>
    <x v="5"/>
    <x v="6"/>
    <x v="4"/>
    <m/>
    <m/>
    <x v="1"/>
    <m/>
    <m/>
    <n v="0"/>
    <m/>
    <n v="0"/>
    <n v="0"/>
    <n v="0"/>
    <n v="0"/>
    <m/>
    <n v="0"/>
    <m/>
    <n v="0"/>
    <n v="0"/>
    <e v="#DIV/0!"/>
    <n v="0"/>
    <m/>
    <n v="0"/>
    <n v="0"/>
    <m/>
  </r>
  <r>
    <n v="2201"/>
    <m/>
    <x v="10"/>
    <x v="4"/>
    <m/>
    <m/>
    <x v="7"/>
    <x v="5"/>
    <x v="6"/>
    <x v="4"/>
    <m/>
    <m/>
    <x v="1"/>
    <m/>
    <m/>
    <n v="0"/>
    <m/>
    <n v="0"/>
    <n v="0"/>
    <n v="0"/>
    <n v="0"/>
    <m/>
    <n v="0"/>
    <m/>
    <n v="0"/>
    <n v="0"/>
    <e v="#DIV/0!"/>
    <n v="0"/>
    <m/>
    <n v="0"/>
    <n v="0"/>
    <m/>
  </r>
  <r>
    <n v="2202"/>
    <m/>
    <x v="10"/>
    <x v="4"/>
    <m/>
    <m/>
    <x v="7"/>
    <x v="5"/>
    <x v="6"/>
    <x v="4"/>
    <m/>
    <m/>
    <x v="1"/>
    <m/>
    <m/>
    <n v="0"/>
    <m/>
    <n v="0"/>
    <n v="0"/>
    <n v="0"/>
    <n v="0"/>
    <m/>
    <n v="0"/>
    <m/>
    <n v="0"/>
    <n v="0"/>
    <e v="#DIV/0!"/>
    <n v="0"/>
    <m/>
    <n v="0"/>
    <n v="0"/>
    <m/>
  </r>
  <r>
    <n v="2203"/>
    <m/>
    <x v="10"/>
    <x v="4"/>
    <m/>
    <m/>
    <x v="7"/>
    <x v="5"/>
    <x v="6"/>
    <x v="4"/>
    <m/>
    <m/>
    <x v="1"/>
    <m/>
    <m/>
    <n v="0"/>
    <m/>
    <n v="0"/>
    <n v="0"/>
    <n v="0"/>
    <n v="0"/>
    <m/>
    <n v="0"/>
    <m/>
    <n v="0"/>
    <n v="0"/>
    <e v="#DIV/0!"/>
    <n v="0"/>
    <m/>
    <n v="0"/>
    <n v="0"/>
    <m/>
  </r>
  <r>
    <n v="2204"/>
    <m/>
    <x v="10"/>
    <x v="4"/>
    <m/>
    <m/>
    <x v="7"/>
    <x v="5"/>
    <x v="6"/>
    <x v="4"/>
    <m/>
    <m/>
    <x v="1"/>
    <m/>
    <m/>
    <n v="0"/>
    <m/>
    <n v="0"/>
    <n v="0"/>
    <n v="0"/>
    <n v="0"/>
    <m/>
    <n v="0"/>
    <m/>
    <n v="0"/>
    <n v="0"/>
    <e v="#DIV/0!"/>
    <n v="0"/>
    <m/>
    <n v="0"/>
    <n v="0"/>
    <m/>
  </r>
  <r>
    <n v="2205"/>
    <m/>
    <x v="10"/>
    <x v="4"/>
    <m/>
    <m/>
    <x v="7"/>
    <x v="5"/>
    <x v="6"/>
    <x v="4"/>
    <m/>
    <m/>
    <x v="1"/>
    <m/>
    <m/>
    <n v="0"/>
    <m/>
    <n v="0"/>
    <n v="0"/>
    <n v="0"/>
    <n v="0"/>
    <m/>
    <n v="0"/>
    <m/>
    <n v="0"/>
    <n v="0"/>
    <e v="#DIV/0!"/>
    <n v="0"/>
    <m/>
    <n v="0"/>
    <n v="0"/>
    <m/>
  </r>
  <r>
    <n v="2206"/>
    <m/>
    <x v="10"/>
    <x v="4"/>
    <m/>
    <m/>
    <x v="7"/>
    <x v="5"/>
    <x v="6"/>
    <x v="4"/>
    <m/>
    <m/>
    <x v="1"/>
    <m/>
    <m/>
    <n v="0"/>
    <m/>
    <n v="0"/>
    <n v="0"/>
    <n v="0"/>
    <n v="0"/>
    <m/>
    <n v="0"/>
    <m/>
    <n v="0"/>
    <n v="0"/>
    <e v="#DIV/0!"/>
    <n v="0"/>
    <m/>
    <n v="0"/>
    <n v="0"/>
    <m/>
  </r>
  <r>
    <n v="2207"/>
    <m/>
    <x v="10"/>
    <x v="4"/>
    <m/>
    <m/>
    <x v="7"/>
    <x v="5"/>
    <x v="6"/>
    <x v="4"/>
    <m/>
    <m/>
    <x v="1"/>
    <m/>
    <m/>
    <n v="0"/>
    <m/>
    <n v="0"/>
    <n v="0"/>
    <n v="0"/>
    <n v="0"/>
    <m/>
    <n v="0"/>
    <m/>
    <n v="0"/>
    <n v="0"/>
    <e v="#DIV/0!"/>
    <n v="0"/>
    <m/>
    <n v="0"/>
    <n v="0"/>
    <m/>
  </r>
  <r>
    <n v="2208"/>
    <m/>
    <x v="10"/>
    <x v="4"/>
    <m/>
    <m/>
    <x v="7"/>
    <x v="5"/>
    <x v="6"/>
    <x v="4"/>
    <m/>
    <m/>
    <x v="1"/>
    <m/>
    <m/>
    <n v="0"/>
    <m/>
    <n v="0"/>
    <n v="0"/>
    <n v="0"/>
    <n v="0"/>
    <m/>
    <n v="0"/>
    <m/>
    <n v="0"/>
    <n v="0"/>
    <e v="#DIV/0!"/>
    <n v="0"/>
    <m/>
    <n v="0"/>
    <n v="0"/>
    <m/>
  </r>
  <r>
    <n v="2209"/>
    <m/>
    <x v="10"/>
    <x v="4"/>
    <m/>
    <m/>
    <x v="7"/>
    <x v="5"/>
    <x v="6"/>
    <x v="4"/>
    <m/>
    <m/>
    <x v="1"/>
    <m/>
    <m/>
    <n v="0"/>
    <m/>
    <n v="0"/>
    <n v="0"/>
    <n v="0"/>
    <n v="0"/>
    <m/>
    <n v="0"/>
    <m/>
    <n v="0"/>
    <n v="0"/>
    <e v="#DIV/0!"/>
    <n v="0"/>
    <m/>
    <n v="0"/>
    <n v="0"/>
    <m/>
  </r>
  <r>
    <n v="2210"/>
    <m/>
    <x v="10"/>
    <x v="4"/>
    <m/>
    <m/>
    <x v="7"/>
    <x v="5"/>
    <x v="6"/>
    <x v="4"/>
    <m/>
    <m/>
    <x v="1"/>
    <m/>
    <m/>
    <n v="0"/>
    <m/>
    <n v="0"/>
    <n v="0"/>
    <n v="0"/>
    <n v="0"/>
    <m/>
    <n v="0"/>
    <m/>
    <n v="0"/>
    <n v="0"/>
    <e v="#DIV/0!"/>
    <n v="0"/>
    <m/>
    <n v="0"/>
    <n v="0"/>
    <m/>
  </r>
  <r>
    <n v="2211"/>
    <m/>
    <x v="10"/>
    <x v="4"/>
    <m/>
    <m/>
    <x v="7"/>
    <x v="5"/>
    <x v="6"/>
    <x v="4"/>
    <m/>
    <m/>
    <x v="1"/>
    <m/>
    <m/>
    <n v="0"/>
    <m/>
    <n v="0"/>
    <n v="0"/>
    <n v="0"/>
    <n v="0"/>
    <m/>
    <n v="0"/>
    <m/>
    <n v="0"/>
    <n v="0"/>
    <e v="#DIV/0!"/>
    <n v="0"/>
    <m/>
    <n v="0"/>
    <n v="0"/>
    <m/>
  </r>
  <r>
    <n v="2212"/>
    <m/>
    <x v="10"/>
    <x v="4"/>
    <m/>
    <m/>
    <x v="7"/>
    <x v="5"/>
    <x v="6"/>
    <x v="4"/>
    <m/>
    <m/>
    <x v="1"/>
    <m/>
    <m/>
    <n v="0"/>
    <m/>
    <n v="0"/>
    <n v="0"/>
    <n v="0"/>
    <n v="0"/>
    <m/>
    <n v="0"/>
    <m/>
    <n v="0"/>
    <n v="0"/>
    <e v="#DIV/0!"/>
    <n v="0"/>
    <m/>
    <n v="0"/>
    <n v="0"/>
    <m/>
  </r>
  <r>
    <n v="2213"/>
    <m/>
    <x v="10"/>
    <x v="4"/>
    <m/>
    <m/>
    <x v="7"/>
    <x v="5"/>
    <x v="6"/>
    <x v="4"/>
    <m/>
    <m/>
    <x v="1"/>
    <m/>
    <m/>
    <n v="0"/>
    <m/>
    <n v="0"/>
    <n v="0"/>
    <n v="0"/>
    <n v="0"/>
    <m/>
    <n v="0"/>
    <m/>
    <n v="0"/>
    <n v="0"/>
    <e v="#DIV/0!"/>
    <n v="0"/>
    <m/>
    <n v="0"/>
    <n v="0"/>
    <m/>
  </r>
  <r>
    <n v="2214"/>
    <m/>
    <x v="10"/>
    <x v="4"/>
    <m/>
    <m/>
    <x v="7"/>
    <x v="5"/>
    <x v="6"/>
    <x v="4"/>
    <m/>
    <m/>
    <x v="1"/>
    <m/>
    <m/>
    <n v="0"/>
    <m/>
    <n v="0"/>
    <n v="0"/>
    <n v="0"/>
    <n v="0"/>
    <m/>
    <n v="0"/>
    <m/>
    <n v="0"/>
    <n v="0"/>
    <e v="#DIV/0!"/>
    <n v="0"/>
    <m/>
    <n v="0"/>
    <n v="0"/>
    <m/>
  </r>
  <r>
    <n v="2215"/>
    <m/>
    <x v="10"/>
    <x v="4"/>
    <m/>
    <m/>
    <x v="7"/>
    <x v="5"/>
    <x v="6"/>
    <x v="4"/>
    <m/>
    <m/>
    <x v="1"/>
    <m/>
    <m/>
    <n v="0"/>
    <m/>
    <n v="0"/>
    <n v="0"/>
    <n v="0"/>
    <n v="0"/>
    <m/>
    <n v="0"/>
    <m/>
    <n v="0"/>
    <n v="0"/>
    <e v="#DIV/0!"/>
    <n v="0"/>
    <m/>
    <n v="0"/>
    <n v="0"/>
    <m/>
  </r>
  <r>
    <n v="2216"/>
    <m/>
    <x v="10"/>
    <x v="4"/>
    <m/>
    <m/>
    <x v="7"/>
    <x v="5"/>
    <x v="6"/>
    <x v="4"/>
    <m/>
    <m/>
    <x v="1"/>
    <m/>
    <m/>
    <n v="0"/>
    <m/>
    <n v="0"/>
    <n v="0"/>
    <n v="0"/>
    <n v="0"/>
    <m/>
    <n v="0"/>
    <m/>
    <n v="0"/>
    <n v="0"/>
    <e v="#DIV/0!"/>
    <n v="0"/>
    <m/>
    <n v="0"/>
    <n v="0"/>
    <m/>
  </r>
  <r>
    <n v="2217"/>
    <m/>
    <x v="10"/>
    <x v="4"/>
    <m/>
    <m/>
    <x v="7"/>
    <x v="5"/>
    <x v="6"/>
    <x v="4"/>
    <m/>
    <m/>
    <x v="1"/>
    <m/>
    <m/>
    <n v="0"/>
    <m/>
    <n v="0"/>
    <n v="0"/>
    <n v="0"/>
    <n v="0"/>
    <m/>
    <n v="0"/>
    <m/>
    <n v="0"/>
    <n v="0"/>
    <e v="#DIV/0!"/>
    <n v="0"/>
    <m/>
    <n v="0"/>
    <n v="0"/>
    <m/>
  </r>
  <r>
    <n v="2218"/>
    <m/>
    <x v="10"/>
    <x v="4"/>
    <m/>
    <m/>
    <x v="7"/>
    <x v="5"/>
    <x v="6"/>
    <x v="4"/>
    <m/>
    <m/>
    <x v="1"/>
    <m/>
    <m/>
    <n v="0"/>
    <m/>
    <n v="0"/>
    <n v="0"/>
    <n v="0"/>
    <n v="0"/>
    <m/>
    <n v="0"/>
    <m/>
    <n v="0"/>
    <n v="0"/>
    <e v="#DIV/0!"/>
    <n v="0"/>
    <m/>
    <n v="0"/>
    <n v="0"/>
    <m/>
  </r>
  <r>
    <n v="2219"/>
    <m/>
    <x v="10"/>
    <x v="4"/>
    <m/>
    <m/>
    <x v="7"/>
    <x v="5"/>
    <x v="6"/>
    <x v="4"/>
    <m/>
    <m/>
    <x v="1"/>
    <m/>
    <m/>
    <n v="0"/>
    <m/>
    <n v="0"/>
    <n v="0"/>
    <n v="0"/>
    <n v="0"/>
    <m/>
    <n v="0"/>
    <m/>
    <n v="0"/>
    <n v="0"/>
    <e v="#DIV/0!"/>
    <n v="0"/>
    <m/>
    <n v="0"/>
    <n v="0"/>
    <m/>
  </r>
  <r>
    <n v="2220"/>
    <m/>
    <x v="10"/>
    <x v="4"/>
    <m/>
    <m/>
    <x v="7"/>
    <x v="5"/>
    <x v="6"/>
    <x v="4"/>
    <m/>
    <m/>
    <x v="1"/>
    <m/>
    <m/>
    <n v="0"/>
    <m/>
    <n v="0"/>
    <n v="0"/>
    <n v="0"/>
    <n v="0"/>
    <m/>
    <n v="0"/>
    <m/>
    <n v="0"/>
    <n v="0"/>
    <e v="#DIV/0!"/>
    <n v="0"/>
    <m/>
    <n v="0"/>
    <n v="0"/>
    <m/>
  </r>
  <r>
    <n v="2221"/>
    <m/>
    <x v="10"/>
    <x v="4"/>
    <m/>
    <m/>
    <x v="7"/>
    <x v="5"/>
    <x v="6"/>
    <x v="4"/>
    <m/>
    <m/>
    <x v="1"/>
    <m/>
    <m/>
    <n v="0"/>
    <m/>
    <n v="0"/>
    <n v="0"/>
    <n v="0"/>
    <n v="0"/>
    <m/>
    <n v="0"/>
    <m/>
    <n v="0"/>
    <n v="0"/>
    <e v="#DIV/0!"/>
    <n v="0"/>
    <m/>
    <n v="0"/>
    <n v="0"/>
    <m/>
  </r>
  <r>
    <n v="2222"/>
    <m/>
    <x v="10"/>
    <x v="4"/>
    <m/>
    <m/>
    <x v="7"/>
    <x v="5"/>
    <x v="6"/>
    <x v="4"/>
    <m/>
    <m/>
    <x v="1"/>
    <m/>
    <m/>
    <n v="0"/>
    <m/>
    <n v="0"/>
    <n v="0"/>
    <n v="0"/>
    <n v="0"/>
    <m/>
    <n v="0"/>
    <m/>
    <n v="0"/>
    <n v="0"/>
    <e v="#DIV/0!"/>
    <n v="0"/>
    <m/>
    <n v="0"/>
    <n v="0"/>
    <m/>
  </r>
  <r>
    <n v="2223"/>
    <m/>
    <x v="10"/>
    <x v="4"/>
    <m/>
    <m/>
    <x v="7"/>
    <x v="5"/>
    <x v="6"/>
    <x v="4"/>
    <m/>
    <m/>
    <x v="1"/>
    <m/>
    <m/>
    <n v="0"/>
    <m/>
    <n v="0"/>
    <n v="0"/>
    <n v="0"/>
    <n v="0"/>
    <m/>
    <n v="0"/>
    <m/>
    <n v="0"/>
    <n v="0"/>
    <e v="#DIV/0!"/>
    <n v="0"/>
    <m/>
    <n v="0"/>
    <n v="0"/>
    <m/>
  </r>
  <r>
    <n v="2224"/>
    <m/>
    <x v="10"/>
    <x v="4"/>
    <m/>
    <m/>
    <x v="7"/>
    <x v="5"/>
    <x v="6"/>
    <x v="4"/>
    <m/>
    <m/>
    <x v="1"/>
    <m/>
    <m/>
    <n v="0"/>
    <m/>
    <n v="0"/>
    <n v="0"/>
    <n v="0"/>
    <n v="0"/>
    <m/>
    <n v="0"/>
    <m/>
    <n v="0"/>
    <n v="0"/>
    <e v="#DIV/0!"/>
    <n v="0"/>
    <m/>
    <n v="0"/>
    <n v="0"/>
    <m/>
  </r>
  <r>
    <n v="2225"/>
    <m/>
    <x v="10"/>
    <x v="4"/>
    <m/>
    <m/>
    <x v="7"/>
    <x v="5"/>
    <x v="6"/>
    <x v="4"/>
    <m/>
    <m/>
    <x v="1"/>
    <m/>
    <m/>
    <n v="0"/>
    <m/>
    <n v="0"/>
    <n v="0"/>
    <n v="0"/>
    <n v="0"/>
    <m/>
    <n v="0"/>
    <m/>
    <n v="0"/>
    <n v="0"/>
    <e v="#DIV/0!"/>
    <n v="0"/>
    <m/>
    <n v="0"/>
    <n v="0"/>
    <m/>
  </r>
  <r>
    <n v="2226"/>
    <m/>
    <x v="10"/>
    <x v="4"/>
    <m/>
    <m/>
    <x v="7"/>
    <x v="5"/>
    <x v="6"/>
    <x v="4"/>
    <m/>
    <m/>
    <x v="1"/>
    <m/>
    <m/>
    <n v="0"/>
    <m/>
    <n v="0"/>
    <n v="0"/>
    <n v="0"/>
    <n v="0"/>
    <m/>
    <n v="0"/>
    <m/>
    <n v="0"/>
    <n v="0"/>
    <e v="#DIV/0!"/>
    <n v="0"/>
    <m/>
    <n v="0"/>
    <n v="0"/>
    <m/>
  </r>
  <r>
    <n v="2227"/>
    <m/>
    <x v="10"/>
    <x v="4"/>
    <m/>
    <m/>
    <x v="7"/>
    <x v="5"/>
    <x v="6"/>
    <x v="4"/>
    <m/>
    <m/>
    <x v="1"/>
    <m/>
    <m/>
    <n v="0"/>
    <m/>
    <n v="0"/>
    <n v="0"/>
    <n v="0"/>
    <n v="0"/>
    <m/>
    <n v="0"/>
    <m/>
    <n v="0"/>
    <n v="0"/>
    <e v="#DIV/0!"/>
    <n v="0"/>
    <m/>
    <n v="0"/>
    <n v="0"/>
    <m/>
  </r>
  <r>
    <n v="2228"/>
    <m/>
    <x v="10"/>
    <x v="4"/>
    <m/>
    <m/>
    <x v="7"/>
    <x v="5"/>
    <x v="6"/>
    <x v="4"/>
    <m/>
    <m/>
    <x v="1"/>
    <m/>
    <m/>
    <n v="0"/>
    <m/>
    <n v="0"/>
    <n v="0"/>
    <n v="0"/>
    <n v="0"/>
    <m/>
    <n v="0"/>
    <m/>
    <n v="0"/>
    <n v="0"/>
    <e v="#DIV/0!"/>
    <n v="0"/>
    <m/>
    <n v="0"/>
    <n v="0"/>
    <m/>
  </r>
  <r>
    <n v="2229"/>
    <m/>
    <x v="10"/>
    <x v="4"/>
    <m/>
    <m/>
    <x v="7"/>
    <x v="5"/>
    <x v="6"/>
    <x v="4"/>
    <m/>
    <m/>
    <x v="1"/>
    <m/>
    <m/>
    <n v="0"/>
    <m/>
    <n v="0"/>
    <n v="0"/>
    <n v="0"/>
    <n v="0"/>
    <m/>
    <n v="0"/>
    <m/>
    <n v="0"/>
    <n v="0"/>
    <e v="#DIV/0!"/>
    <n v="0"/>
    <m/>
    <n v="0"/>
    <n v="0"/>
    <m/>
  </r>
  <r>
    <n v="2230"/>
    <m/>
    <x v="10"/>
    <x v="4"/>
    <m/>
    <m/>
    <x v="7"/>
    <x v="5"/>
    <x v="6"/>
    <x v="4"/>
    <m/>
    <m/>
    <x v="1"/>
    <m/>
    <m/>
    <n v="0"/>
    <m/>
    <n v="0"/>
    <n v="0"/>
    <n v="0"/>
    <n v="0"/>
    <m/>
    <n v="0"/>
    <m/>
    <n v="0"/>
    <n v="0"/>
    <e v="#DIV/0!"/>
    <n v="0"/>
    <m/>
    <n v="0"/>
    <n v="0"/>
    <m/>
  </r>
  <r>
    <n v="2231"/>
    <m/>
    <x v="10"/>
    <x v="4"/>
    <m/>
    <m/>
    <x v="7"/>
    <x v="5"/>
    <x v="6"/>
    <x v="4"/>
    <m/>
    <m/>
    <x v="1"/>
    <m/>
    <m/>
    <n v="0"/>
    <m/>
    <n v="0"/>
    <n v="0"/>
    <n v="0"/>
    <n v="0"/>
    <m/>
    <n v="0"/>
    <m/>
    <n v="0"/>
    <n v="0"/>
    <e v="#DIV/0!"/>
    <n v="0"/>
    <m/>
    <n v="0"/>
    <n v="0"/>
    <m/>
  </r>
  <r>
    <n v="2232"/>
    <m/>
    <x v="10"/>
    <x v="4"/>
    <m/>
    <m/>
    <x v="7"/>
    <x v="5"/>
    <x v="6"/>
    <x v="4"/>
    <m/>
    <m/>
    <x v="1"/>
    <m/>
    <m/>
    <n v="0"/>
    <m/>
    <n v="0"/>
    <n v="0"/>
    <n v="0"/>
    <n v="0"/>
    <m/>
    <n v="0"/>
    <m/>
    <n v="0"/>
    <n v="0"/>
    <e v="#DIV/0!"/>
    <n v="0"/>
    <m/>
    <n v="0"/>
    <n v="0"/>
    <m/>
  </r>
  <r>
    <n v="2233"/>
    <m/>
    <x v="10"/>
    <x v="4"/>
    <m/>
    <m/>
    <x v="7"/>
    <x v="5"/>
    <x v="6"/>
    <x v="4"/>
    <m/>
    <m/>
    <x v="1"/>
    <m/>
    <m/>
    <n v="0"/>
    <m/>
    <n v="0"/>
    <n v="0"/>
    <n v="0"/>
    <n v="0"/>
    <m/>
    <n v="0"/>
    <m/>
    <n v="0"/>
    <n v="0"/>
    <e v="#DIV/0!"/>
    <n v="0"/>
    <m/>
    <n v="0"/>
    <n v="0"/>
    <m/>
  </r>
  <r>
    <n v="2234"/>
    <m/>
    <x v="10"/>
    <x v="4"/>
    <m/>
    <m/>
    <x v="7"/>
    <x v="5"/>
    <x v="6"/>
    <x v="4"/>
    <m/>
    <m/>
    <x v="1"/>
    <m/>
    <m/>
    <n v="0"/>
    <m/>
    <n v="0"/>
    <n v="0"/>
    <n v="0"/>
    <n v="0"/>
    <m/>
    <n v="0"/>
    <m/>
    <n v="0"/>
    <n v="0"/>
    <e v="#DIV/0!"/>
    <n v="0"/>
    <m/>
    <n v="0"/>
    <n v="0"/>
    <m/>
  </r>
  <r>
    <n v="2235"/>
    <m/>
    <x v="10"/>
    <x v="4"/>
    <m/>
    <m/>
    <x v="7"/>
    <x v="5"/>
    <x v="6"/>
    <x v="4"/>
    <m/>
    <m/>
    <x v="1"/>
    <m/>
    <m/>
    <n v="0"/>
    <m/>
    <n v="0"/>
    <n v="0"/>
    <n v="0"/>
    <n v="0"/>
    <m/>
    <n v="0"/>
    <m/>
    <n v="0"/>
    <n v="0"/>
    <e v="#DIV/0!"/>
    <n v="0"/>
    <m/>
    <n v="0"/>
    <n v="0"/>
    <m/>
  </r>
  <r>
    <n v="2236"/>
    <m/>
    <x v="10"/>
    <x v="4"/>
    <m/>
    <m/>
    <x v="7"/>
    <x v="5"/>
    <x v="6"/>
    <x v="4"/>
    <m/>
    <m/>
    <x v="1"/>
    <m/>
    <m/>
    <n v="0"/>
    <m/>
    <n v="0"/>
    <n v="0"/>
    <n v="0"/>
    <n v="0"/>
    <m/>
    <n v="0"/>
    <m/>
    <n v="0"/>
    <n v="0"/>
    <e v="#DIV/0!"/>
    <n v="0"/>
    <m/>
    <n v="0"/>
    <n v="0"/>
    <m/>
  </r>
  <r>
    <n v="2237"/>
    <m/>
    <x v="10"/>
    <x v="4"/>
    <m/>
    <m/>
    <x v="7"/>
    <x v="5"/>
    <x v="6"/>
    <x v="4"/>
    <m/>
    <m/>
    <x v="1"/>
    <m/>
    <m/>
    <n v="0"/>
    <m/>
    <n v="0"/>
    <n v="0"/>
    <n v="0"/>
    <n v="0"/>
    <m/>
    <n v="0"/>
    <m/>
    <n v="0"/>
    <n v="0"/>
    <e v="#DIV/0!"/>
    <n v="0"/>
    <m/>
    <n v="0"/>
    <n v="0"/>
    <m/>
  </r>
  <r>
    <n v="2238"/>
    <m/>
    <x v="10"/>
    <x v="4"/>
    <m/>
    <m/>
    <x v="7"/>
    <x v="5"/>
    <x v="6"/>
    <x v="4"/>
    <m/>
    <m/>
    <x v="1"/>
    <m/>
    <m/>
    <n v="0"/>
    <m/>
    <n v="0"/>
    <n v="0"/>
    <n v="0"/>
    <n v="0"/>
    <m/>
    <n v="0"/>
    <m/>
    <n v="0"/>
    <n v="0"/>
    <e v="#DIV/0!"/>
    <n v="0"/>
    <m/>
    <n v="0"/>
    <n v="0"/>
    <m/>
  </r>
  <r>
    <n v="2239"/>
    <m/>
    <x v="10"/>
    <x v="4"/>
    <m/>
    <m/>
    <x v="7"/>
    <x v="5"/>
    <x v="6"/>
    <x v="4"/>
    <m/>
    <m/>
    <x v="1"/>
    <m/>
    <m/>
    <n v="0"/>
    <m/>
    <n v="0"/>
    <n v="0"/>
    <n v="0"/>
    <n v="0"/>
    <m/>
    <n v="0"/>
    <m/>
    <n v="0"/>
    <n v="0"/>
    <e v="#DIV/0!"/>
    <n v="0"/>
    <m/>
    <n v="0"/>
    <n v="0"/>
    <m/>
  </r>
  <r>
    <n v="2240"/>
    <m/>
    <x v="10"/>
    <x v="4"/>
    <m/>
    <m/>
    <x v="7"/>
    <x v="5"/>
    <x v="6"/>
    <x v="4"/>
    <m/>
    <m/>
    <x v="1"/>
    <m/>
    <m/>
    <n v="0"/>
    <m/>
    <n v="0"/>
    <n v="0"/>
    <n v="0"/>
    <n v="0"/>
    <m/>
    <n v="0"/>
    <m/>
    <n v="0"/>
    <n v="0"/>
    <e v="#DIV/0!"/>
    <n v="0"/>
    <m/>
    <n v="0"/>
    <n v="0"/>
    <m/>
  </r>
  <r>
    <n v="2241"/>
    <m/>
    <x v="10"/>
    <x v="4"/>
    <m/>
    <m/>
    <x v="7"/>
    <x v="5"/>
    <x v="6"/>
    <x v="4"/>
    <m/>
    <m/>
    <x v="1"/>
    <m/>
    <m/>
    <n v="0"/>
    <m/>
    <n v="0"/>
    <n v="0"/>
    <n v="0"/>
    <n v="0"/>
    <m/>
    <n v="0"/>
    <m/>
    <n v="0"/>
    <n v="0"/>
    <e v="#DIV/0!"/>
    <n v="0"/>
    <m/>
    <n v="0"/>
    <n v="0"/>
    <m/>
  </r>
  <r>
    <n v="2242"/>
    <m/>
    <x v="10"/>
    <x v="4"/>
    <m/>
    <m/>
    <x v="7"/>
    <x v="5"/>
    <x v="6"/>
    <x v="4"/>
    <m/>
    <m/>
    <x v="1"/>
    <m/>
    <m/>
    <n v="0"/>
    <m/>
    <n v="0"/>
    <n v="0"/>
    <n v="0"/>
    <n v="0"/>
    <m/>
    <n v="0"/>
    <m/>
    <n v="0"/>
    <n v="0"/>
    <e v="#DIV/0!"/>
    <n v="0"/>
    <m/>
    <n v="0"/>
    <n v="0"/>
    <m/>
  </r>
  <r>
    <n v="2243"/>
    <m/>
    <x v="10"/>
    <x v="4"/>
    <m/>
    <m/>
    <x v="7"/>
    <x v="5"/>
    <x v="6"/>
    <x v="4"/>
    <m/>
    <m/>
    <x v="1"/>
    <m/>
    <m/>
    <n v="0"/>
    <m/>
    <n v="0"/>
    <n v="0"/>
    <n v="0"/>
    <n v="0"/>
    <m/>
    <n v="0"/>
    <m/>
    <n v="0"/>
    <n v="0"/>
    <e v="#DIV/0!"/>
    <n v="0"/>
    <m/>
    <n v="0"/>
    <n v="0"/>
    <m/>
  </r>
  <r>
    <n v="2244"/>
    <m/>
    <x v="10"/>
    <x v="4"/>
    <m/>
    <m/>
    <x v="7"/>
    <x v="5"/>
    <x v="6"/>
    <x v="4"/>
    <m/>
    <m/>
    <x v="1"/>
    <m/>
    <m/>
    <n v="0"/>
    <m/>
    <n v="0"/>
    <n v="0"/>
    <n v="0"/>
    <n v="0"/>
    <m/>
    <n v="0"/>
    <m/>
    <n v="0"/>
    <n v="0"/>
    <e v="#DIV/0!"/>
    <n v="0"/>
    <m/>
    <n v="0"/>
    <n v="0"/>
    <m/>
  </r>
  <r>
    <n v="2245"/>
    <m/>
    <x v="10"/>
    <x v="4"/>
    <m/>
    <m/>
    <x v="7"/>
    <x v="5"/>
    <x v="6"/>
    <x v="4"/>
    <m/>
    <m/>
    <x v="1"/>
    <m/>
    <m/>
    <n v="0"/>
    <m/>
    <n v="0"/>
    <n v="0"/>
    <n v="0"/>
    <n v="0"/>
    <m/>
    <n v="0"/>
    <m/>
    <n v="0"/>
    <n v="0"/>
    <e v="#DIV/0!"/>
    <n v="0"/>
    <m/>
    <n v="0"/>
    <n v="0"/>
    <m/>
  </r>
  <r>
    <n v="2246"/>
    <m/>
    <x v="10"/>
    <x v="4"/>
    <m/>
    <m/>
    <x v="7"/>
    <x v="5"/>
    <x v="6"/>
    <x v="4"/>
    <m/>
    <m/>
    <x v="1"/>
    <m/>
    <m/>
    <n v="0"/>
    <m/>
    <n v="0"/>
    <n v="0"/>
    <n v="0"/>
    <n v="0"/>
    <m/>
    <n v="0"/>
    <m/>
    <n v="0"/>
    <n v="0"/>
    <e v="#DIV/0!"/>
    <n v="0"/>
    <m/>
    <n v="0"/>
    <n v="0"/>
    <m/>
  </r>
  <r>
    <n v="2247"/>
    <m/>
    <x v="10"/>
    <x v="4"/>
    <m/>
    <m/>
    <x v="7"/>
    <x v="5"/>
    <x v="6"/>
    <x v="4"/>
    <m/>
    <m/>
    <x v="1"/>
    <m/>
    <m/>
    <n v="0"/>
    <m/>
    <n v="0"/>
    <n v="0"/>
    <n v="0"/>
    <n v="0"/>
    <m/>
    <n v="0"/>
    <m/>
    <n v="0"/>
    <n v="0"/>
    <e v="#DIV/0!"/>
    <n v="0"/>
    <m/>
    <n v="0"/>
    <n v="0"/>
    <m/>
  </r>
  <r>
    <n v="2248"/>
    <m/>
    <x v="10"/>
    <x v="4"/>
    <m/>
    <m/>
    <x v="7"/>
    <x v="5"/>
    <x v="6"/>
    <x v="4"/>
    <m/>
    <m/>
    <x v="1"/>
    <m/>
    <m/>
    <n v="0"/>
    <m/>
    <n v="0"/>
    <n v="0"/>
    <n v="0"/>
    <n v="0"/>
    <m/>
    <n v="0"/>
    <m/>
    <n v="0"/>
    <n v="0"/>
    <e v="#DIV/0!"/>
    <n v="0"/>
    <m/>
    <n v="0"/>
    <n v="0"/>
    <m/>
  </r>
  <r>
    <n v="2249"/>
    <m/>
    <x v="10"/>
    <x v="4"/>
    <m/>
    <m/>
    <x v="7"/>
    <x v="5"/>
    <x v="6"/>
    <x v="4"/>
    <m/>
    <m/>
    <x v="1"/>
    <m/>
    <m/>
    <n v="0"/>
    <m/>
    <n v="0"/>
    <n v="0"/>
    <n v="0"/>
    <n v="0"/>
    <m/>
    <n v="0"/>
    <m/>
    <n v="0"/>
    <n v="0"/>
    <e v="#DIV/0!"/>
    <n v="0"/>
    <m/>
    <n v="0"/>
    <n v="0"/>
    <m/>
  </r>
  <r>
    <n v="2250"/>
    <m/>
    <x v="10"/>
    <x v="4"/>
    <m/>
    <m/>
    <x v="7"/>
    <x v="5"/>
    <x v="6"/>
    <x v="4"/>
    <m/>
    <m/>
    <x v="1"/>
    <m/>
    <m/>
    <n v="0"/>
    <m/>
    <n v="0"/>
    <n v="0"/>
    <n v="0"/>
    <n v="0"/>
    <m/>
    <n v="0"/>
    <m/>
    <n v="0"/>
    <n v="0"/>
    <e v="#DIV/0!"/>
    <n v="0"/>
    <m/>
    <n v="0"/>
    <n v="0"/>
    <m/>
  </r>
  <r>
    <n v="2251"/>
    <m/>
    <x v="10"/>
    <x v="4"/>
    <m/>
    <m/>
    <x v="7"/>
    <x v="5"/>
    <x v="6"/>
    <x v="4"/>
    <m/>
    <m/>
    <x v="1"/>
    <m/>
    <m/>
    <n v="0"/>
    <m/>
    <n v="0"/>
    <n v="0"/>
    <n v="0"/>
    <n v="0"/>
    <m/>
    <n v="0"/>
    <m/>
    <n v="0"/>
    <n v="0"/>
    <e v="#DIV/0!"/>
    <n v="0"/>
    <m/>
    <n v="0"/>
    <n v="0"/>
    <m/>
  </r>
  <r>
    <n v="2252"/>
    <m/>
    <x v="10"/>
    <x v="4"/>
    <m/>
    <m/>
    <x v="7"/>
    <x v="5"/>
    <x v="6"/>
    <x v="4"/>
    <m/>
    <m/>
    <x v="1"/>
    <m/>
    <m/>
    <n v="0"/>
    <m/>
    <n v="0"/>
    <n v="0"/>
    <n v="0"/>
    <n v="0"/>
    <m/>
    <n v="0"/>
    <m/>
    <n v="0"/>
    <n v="0"/>
    <e v="#DIV/0!"/>
    <n v="0"/>
    <m/>
    <n v="0"/>
    <n v="0"/>
    <m/>
  </r>
  <r>
    <n v="2253"/>
    <m/>
    <x v="10"/>
    <x v="4"/>
    <m/>
    <m/>
    <x v="7"/>
    <x v="5"/>
    <x v="6"/>
    <x v="4"/>
    <m/>
    <m/>
    <x v="1"/>
    <m/>
    <m/>
    <n v="0"/>
    <m/>
    <n v="0"/>
    <n v="0"/>
    <n v="0"/>
    <n v="0"/>
    <m/>
    <n v="0"/>
    <m/>
    <n v="0"/>
    <n v="0"/>
    <e v="#DIV/0!"/>
    <n v="0"/>
    <m/>
    <n v="0"/>
    <n v="0"/>
    <m/>
  </r>
  <r>
    <n v="2254"/>
    <m/>
    <x v="10"/>
    <x v="4"/>
    <m/>
    <m/>
    <x v="7"/>
    <x v="5"/>
    <x v="6"/>
    <x v="4"/>
    <m/>
    <m/>
    <x v="1"/>
    <m/>
    <m/>
    <n v="0"/>
    <m/>
    <n v="0"/>
    <n v="0"/>
    <n v="0"/>
    <n v="0"/>
    <m/>
    <n v="0"/>
    <m/>
    <n v="0"/>
    <n v="0"/>
    <e v="#DIV/0!"/>
    <n v="0"/>
    <m/>
    <n v="0"/>
    <n v="0"/>
    <m/>
  </r>
  <r>
    <n v="2255"/>
    <m/>
    <x v="10"/>
    <x v="4"/>
    <m/>
    <m/>
    <x v="7"/>
    <x v="5"/>
    <x v="6"/>
    <x v="4"/>
    <m/>
    <m/>
    <x v="1"/>
    <m/>
    <m/>
    <n v="0"/>
    <m/>
    <n v="0"/>
    <n v="0"/>
    <n v="0"/>
    <n v="0"/>
    <m/>
    <n v="0"/>
    <m/>
    <n v="0"/>
    <n v="0"/>
    <e v="#DIV/0!"/>
    <n v="0"/>
    <m/>
    <n v="0"/>
    <n v="0"/>
    <m/>
  </r>
  <r>
    <n v="2256"/>
    <m/>
    <x v="10"/>
    <x v="4"/>
    <m/>
    <m/>
    <x v="7"/>
    <x v="5"/>
    <x v="6"/>
    <x v="4"/>
    <m/>
    <m/>
    <x v="1"/>
    <m/>
    <m/>
    <n v="0"/>
    <m/>
    <n v="0"/>
    <n v="0"/>
    <n v="0"/>
    <n v="0"/>
    <m/>
    <n v="0"/>
    <m/>
    <n v="0"/>
    <n v="0"/>
    <e v="#DIV/0!"/>
    <n v="0"/>
    <m/>
    <n v="0"/>
    <n v="0"/>
    <m/>
  </r>
  <r>
    <n v="2257"/>
    <m/>
    <x v="10"/>
    <x v="4"/>
    <m/>
    <m/>
    <x v="7"/>
    <x v="5"/>
    <x v="6"/>
    <x v="4"/>
    <m/>
    <m/>
    <x v="1"/>
    <m/>
    <m/>
    <n v="0"/>
    <m/>
    <n v="0"/>
    <n v="0"/>
    <n v="0"/>
    <n v="0"/>
    <m/>
    <n v="0"/>
    <m/>
    <n v="0"/>
    <n v="0"/>
    <e v="#DIV/0!"/>
    <n v="0"/>
    <m/>
    <n v="0"/>
    <n v="0"/>
    <m/>
  </r>
  <r>
    <n v="2258"/>
    <m/>
    <x v="10"/>
    <x v="4"/>
    <m/>
    <m/>
    <x v="7"/>
    <x v="5"/>
    <x v="6"/>
    <x v="4"/>
    <m/>
    <m/>
    <x v="1"/>
    <m/>
    <m/>
    <n v="0"/>
    <m/>
    <n v="0"/>
    <n v="0"/>
    <n v="0"/>
    <n v="0"/>
    <m/>
    <n v="0"/>
    <m/>
    <n v="0"/>
    <n v="0"/>
    <e v="#DIV/0!"/>
    <n v="0"/>
    <m/>
    <n v="0"/>
    <n v="0"/>
    <m/>
  </r>
  <r>
    <n v="2259"/>
    <m/>
    <x v="10"/>
    <x v="4"/>
    <m/>
    <m/>
    <x v="7"/>
    <x v="5"/>
    <x v="6"/>
    <x v="4"/>
    <m/>
    <m/>
    <x v="1"/>
    <m/>
    <m/>
    <n v="0"/>
    <m/>
    <n v="0"/>
    <n v="0"/>
    <n v="0"/>
    <n v="0"/>
    <m/>
    <n v="0"/>
    <m/>
    <n v="0"/>
    <n v="0"/>
    <e v="#DIV/0!"/>
    <n v="0"/>
    <m/>
    <n v="0"/>
    <n v="0"/>
    <m/>
  </r>
  <r>
    <n v="2260"/>
    <m/>
    <x v="10"/>
    <x v="4"/>
    <m/>
    <m/>
    <x v="7"/>
    <x v="5"/>
    <x v="6"/>
    <x v="4"/>
    <m/>
    <m/>
    <x v="1"/>
    <m/>
    <m/>
    <n v="0"/>
    <m/>
    <n v="0"/>
    <n v="0"/>
    <n v="0"/>
    <n v="0"/>
    <m/>
    <n v="0"/>
    <m/>
    <n v="0"/>
    <n v="0"/>
    <e v="#DIV/0!"/>
    <n v="0"/>
    <m/>
    <n v="0"/>
    <n v="0"/>
    <m/>
  </r>
  <r>
    <n v="2261"/>
    <m/>
    <x v="10"/>
    <x v="4"/>
    <m/>
    <m/>
    <x v="7"/>
    <x v="5"/>
    <x v="6"/>
    <x v="4"/>
    <m/>
    <m/>
    <x v="1"/>
    <m/>
    <m/>
    <n v="0"/>
    <m/>
    <n v="0"/>
    <n v="0"/>
    <n v="0"/>
    <n v="0"/>
    <m/>
    <n v="0"/>
    <m/>
    <n v="0"/>
    <n v="0"/>
    <e v="#DIV/0!"/>
    <n v="0"/>
    <m/>
    <n v="0"/>
    <n v="0"/>
    <m/>
  </r>
  <r>
    <n v="2262"/>
    <m/>
    <x v="10"/>
    <x v="4"/>
    <m/>
    <m/>
    <x v="7"/>
    <x v="5"/>
    <x v="6"/>
    <x v="4"/>
    <m/>
    <m/>
    <x v="1"/>
    <m/>
    <m/>
    <n v="0"/>
    <m/>
    <n v="0"/>
    <n v="0"/>
    <n v="0"/>
    <n v="0"/>
    <m/>
    <n v="0"/>
    <m/>
    <n v="0"/>
    <n v="0"/>
    <e v="#DIV/0!"/>
    <n v="0"/>
    <m/>
    <n v="0"/>
    <n v="0"/>
    <m/>
  </r>
  <r>
    <n v="2263"/>
    <m/>
    <x v="10"/>
    <x v="4"/>
    <m/>
    <m/>
    <x v="7"/>
    <x v="5"/>
    <x v="6"/>
    <x v="4"/>
    <m/>
    <m/>
    <x v="1"/>
    <m/>
    <m/>
    <n v="0"/>
    <m/>
    <n v="0"/>
    <n v="0"/>
    <n v="0"/>
    <n v="0"/>
    <m/>
    <n v="0"/>
    <m/>
    <n v="0"/>
    <n v="0"/>
    <e v="#DIV/0!"/>
    <n v="0"/>
    <m/>
    <n v="0"/>
    <n v="0"/>
    <m/>
  </r>
  <r>
    <n v="2264"/>
    <m/>
    <x v="10"/>
    <x v="4"/>
    <m/>
    <m/>
    <x v="7"/>
    <x v="5"/>
    <x v="6"/>
    <x v="4"/>
    <m/>
    <m/>
    <x v="1"/>
    <m/>
    <m/>
    <n v="0"/>
    <m/>
    <n v="0"/>
    <n v="0"/>
    <n v="0"/>
    <n v="0"/>
    <m/>
    <n v="0"/>
    <m/>
    <n v="0"/>
    <n v="0"/>
    <e v="#DIV/0!"/>
    <n v="0"/>
    <m/>
    <n v="0"/>
    <n v="0"/>
    <m/>
  </r>
  <r>
    <n v="2265"/>
    <m/>
    <x v="10"/>
    <x v="4"/>
    <m/>
    <m/>
    <x v="7"/>
    <x v="5"/>
    <x v="6"/>
    <x v="4"/>
    <m/>
    <m/>
    <x v="1"/>
    <m/>
    <m/>
    <n v="0"/>
    <m/>
    <n v="0"/>
    <n v="0"/>
    <n v="0"/>
    <n v="0"/>
    <m/>
    <n v="0"/>
    <m/>
    <n v="0"/>
    <n v="0"/>
    <e v="#DIV/0!"/>
    <n v="0"/>
    <m/>
    <n v="0"/>
    <n v="0"/>
    <m/>
  </r>
  <r>
    <n v="2266"/>
    <m/>
    <x v="10"/>
    <x v="4"/>
    <m/>
    <m/>
    <x v="7"/>
    <x v="5"/>
    <x v="6"/>
    <x v="4"/>
    <m/>
    <m/>
    <x v="1"/>
    <m/>
    <m/>
    <n v="0"/>
    <m/>
    <n v="0"/>
    <n v="0"/>
    <n v="0"/>
    <n v="0"/>
    <m/>
    <n v="0"/>
    <m/>
    <n v="0"/>
    <n v="0"/>
    <e v="#DIV/0!"/>
    <n v="0"/>
    <m/>
    <n v="0"/>
    <n v="0"/>
    <m/>
  </r>
  <r>
    <n v="2267"/>
    <m/>
    <x v="10"/>
    <x v="4"/>
    <m/>
    <m/>
    <x v="7"/>
    <x v="5"/>
    <x v="6"/>
    <x v="4"/>
    <m/>
    <m/>
    <x v="1"/>
    <m/>
    <m/>
    <n v="0"/>
    <m/>
    <n v="0"/>
    <n v="0"/>
    <n v="0"/>
    <n v="0"/>
    <m/>
    <n v="0"/>
    <m/>
    <n v="0"/>
    <n v="0"/>
    <e v="#DIV/0!"/>
    <n v="0"/>
    <m/>
    <n v="0"/>
    <n v="0"/>
    <m/>
  </r>
  <r>
    <n v="2268"/>
    <m/>
    <x v="10"/>
    <x v="4"/>
    <m/>
    <m/>
    <x v="7"/>
    <x v="5"/>
    <x v="6"/>
    <x v="4"/>
    <m/>
    <m/>
    <x v="1"/>
    <m/>
    <m/>
    <n v="0"/>
    <m/>
    <n v="0"/>
    <n v="0"/>
    <n v="0"/>
    <n v="0"/>
    <m/>
    <n v="0"/>
    <m/>
    <n v="0"/>
    <n v="0"/>
    <e v="#DIV/0!"/>
    <n v="0"/>
    <m/>
    <n v="0"/>
    <n v="0"/>
    <m/>
  </r>
  <r>
    <n v="2269"/>
    <m/>
    <x v="10"/>
    <x v="4"/>
    <m/>
    <m/>
    <x v="7"/>
    <x v="5"/>
    <x v="6"/>
    <x v="4"/>
    <m/>
    <m/>
    <x v="1"/>
    <m/>
    <m/>
    <n v="0"/>
    <m/>
    <n v="0"/>
    <n v="0"/>
    <n v="0"/>
    <n v="0"/>
    <m/>
    <n v="0"/>
    <m/>
    <n v="0"/>
    <n v="0"/>
    <e v="#DIV/0!"/>
    <n v="0"/>
    <m/>
    <n v="0"/>
    <n v="0"/>
    <m/>
  </r>
  <r>
    <n v="2270"/>
    <m/>
    <x v="10"/>
    <x v="4"/>
    <m/>
    <m/>
    <x v="7"/>
    <x v="5"/>
    <x v="6"/>
    <x v="4"/>
    <m/>
    <m/>
    <x v="1"/>
    <m/>
    <m/>
    <n v="0"/>
    <m/>
    <n v="0"/>
    <n v="0"/>
    <n v="0"/>
    <n v="0"/>
    <m/>
    <n v="0"/>
    <m/>
    <n v="0"/>
    <n v="0"/>
    <e v="#DIV/0!"/>
    <n v="0"/>
    <m/>
    <n v="0"/>
    <n v="0"/>
    <m/>
  </r>
  <r>
    <n v="2271"/>
    <m/>
    <x v="10"/>
    <x v="4"/>
    <m/>
    <m/>
    <x v="7"/>
    <x v="5"/>
    <x v="6"/>
    <x v="4"/>
    <m/>
    <m/>
    <x v="1"/>
    <m/>
    <m/>
    <n v="0"/>
    <m/>
    <n v="0"/>
    <n v="0"/>
    <n v="0"/>
    <n v="0"/>
    <m/>
    <n v="0"/>
    <m/>
    <n v="0"/>
    <n v="0"/>
    <e v="#DIV/0!"/>
    <n v="0"/>
    <m/>
    <n v="0"/>
    <n v="0"/>
    <m/>
  </r>
  <r>
    <n v="2272"/>
    <m/>
    <x v="10"/>
    <x v="4"/>
    <m/>
    <m/>
    <x v="7"/>
    <x v="5"/>
    <x v="6"/>
    <x v="4"/>
    <m/>
    <m/>
    <x v="1"/>
    <m/>
    <m/>
    <n v="0"/>
    <m/>
    <n v="0"/>
    <n v="0"/>
    <n v="0"/>
    <n v="0"/>
    <m/>
    <n v="0"/>
    <m/>
    <n v="0"/>
    <n v="0"/>
    <e v="#DIV/0!"/>
    <n v="0"/>
    <m/>
    <n v="0"/>
    <n v="0"/>
    <m/>
  </r>
  <r>
    <n v="2273"/>
    <m/>
    <x v="10"/>
    <x v="4"/>
    <m/>
    <m/>
    <x v="7"/>
    <x v="5"/>
    <x v="6"/>
    <x v="4"/>
    <m/>
    <m/>
    <x v="1"/>
    <m/>
    <m/>
    <n v="0"/>
    <m/>
    <n v="0"/>
    <n v="0"/>
    <n v="0"/>
    <n v="0"/>
    <m/>
    <n v="0"/>
    <m/>
    <n v="0"/>
    <n v="0"/>
    <e v="#DIV/0!"/>
    <n v="0"/>
    <m/>
    <n v="0"/>
    <n v="0"/>
    <m/>
  </r>
  <r>
    <n v="2274"/>
    <m/>
    <x v="10"/>
    <x v="4"/>
    <m/>
    <m/>
    <x v="7"/>
    <x v="5"/>
    <x v="6"/>
    <x v="4"/>
    <m/>
    <m/>
    <x v="1"/>
    <m/>
    <m/>
    <n v="0"/>
    <m/>
    <n v="0"/>
    <n v="0"/>
    <n v="0"/>
    <n v="0"/>
    <m/>
    <n v="0"/>
    <m/>
    <n v="0"/>
    <n v="0"/>
    <e v="#DIV/0!"/>
    <n v="0"/>
    <m/>
    <n v="0"/>
    <n v="0"/>
    <m/>
  </r>
  <r>
    <n v="2275"/>
    <m/>
    <x v="10"/>
    <x v="4"/>
    <m/>
    <m/>
    <x v="7"/>
    <x v="5"/>
    <x v="6"/>
    <x v="4"/>
    <m/>
    <m/>
    <x v="1"/>
    <m/>
    <m/>
    <n v="0"/>
    <m/>
    <n v="0"/>
    <n v="0"/>
    <n v="0"/>
    <n v="0"/>
    <m/>
    <n v="0"/>
    <m/>
    <n v="0"/>
    <n v="0"/>
    <e v="#DIV/0!"/>
    <n v="0"/>
    <m/>
    <n v="0"/>
    <n v="0"/>
    <m/>
  </r>
  <r>
    <n v="2276"/>
    <m/>
    <x v="10"/>
    <x v="4"/>
    <m/>
    <m/>
    <x v="7"/>
    <x v="5"/>
    <x v="6"/>
    <x v="4"/>
    <m/>
    <m/>
    <x v="1"/>
    <m/>
    <m/>
    <n v="0"/>
    <m/>
    <n v="0"/>
    <n v="0"/>
    <n v="0"/>
    <n v="0"/>
    <m/>
    <n v="0"/>
    <m/>
    <n v="0"/>
    <n v="0"/>
    <e v="#DIV/0!"/>
    <n v="0"/>
    <m/>
    <n v="0"/>
    <n v="0"/>
    <m/>
  </r>
  <r>
    <n v="2277"/>
    <m/>
    <x v="10"/>
    <x v="4"/>
    <m/>
    <m/>
    <x v="7"/>
    <x v="5"/>
    <x v="6"/>
    <x v="4"/>
    <m/>
    <m/>
    <x v="1"/>
    <m/>
    <m/>
    <n v="0"/>
    <m/>
    <n v="0"/>
    <n v="0"/>
    <n v="0"/>
    <n v="0"/>
    <m/>
    <n v="0"/>
    <m/>
    <n v="0"/>
    <n v="0"/>
    <e v="#DIV/0!"/>
    <n v="0"/>
    <m/>
    <n v="0"/>
    <n v="0"/>
    <m/>
  </r>
  <r>
    <n v="2278"/>
    <m/>
    <x v="10"/>
    <x v="4"/>
    <m/>
    <m/>
    <x v="7"/>
    <x v="5"/>
    <x v="6"/>
    <x v="4"/>
    <m/>
    <m/>
    <x v="1"/>
    <m/>
    <m/>
    <n v="0"/>
    <m/>
    <n v="0"/>
    <n v="0"/>
    <n v="0"/>
    <n v="0"/>
    <m/>
    <n v="0"/>
    <m/>
    <n v="0"/>
    <n v="0"/>
    <e v="#DIV/0!"/>
    <n v="0"/>
    <m/>
    <n v="0"/>
    <n v="0"/>
    <m/>
  </r>
  <r>
    <n v="2279"/>
    <m/>
    <x v="10"/>
    <x v="4"/>
    <m/>
    <m/>
    <x v="7"/>
    <x v="5"/>
    <x v="6"/>
    <x v="4"/>
    <m/>
    <m/>
    <x v="1"/>
    <m/>
    <m/>
    <n v="0"/>
    <m/>
    <n v="0"/>
    <n v="0"/>
    <n v="0"/>
    <n v="0"/>
    <m/>
    <n v="0"/>
    <m/>
    <n v="0"/>
    <n v="0"/>
    <e v="#DIV/0!"/>
    <n v="0"/>
    <m/>
    <n v="0"/>
    <n v="0"/>
    <m/>
  </r>
  <r>
    <n v="2280"/>
    <m/>
    <x v="10"/>
    <x v="4"/>
    <m/>
    <m/>
    <x v="7"/>
    <x v="5"/>
    <x v="6"/>
    <x v="4"/>
    <m/>
    <m/>
    <x v="1"/>
    <m/>
    <m/>
    <n v="0"/>
    <m/>
    <n v="0"/>
    <n v="0"/>
    <n v="0"/>
    <n v="0"/>
    <m/>
    <n v="0"/>
    <m/>
    <n v="0"/>
    <n v="0"/>
    <e v="#DIV/0!"/>
    <n v="0"/>
    <m/>
    <n v="0"/>
    <n v="0"/>
    <m/>
  </r>
  <r>
    <n v="2281"/>
    <m/>
    <x v="10"/>
    <x v="4"/>
    <m/>
    <m/>
    <x v="7"/>
    <x v="5"/>
    <x v="6"/>
    <x v="4"/>
    <m/>
    <m/>
    <x v="1"/>
    <m/>
    <m/>
    <n v="0"/>
    <m/>
    <n v="0"/>
    <n v="0"/>
    <n v="0"/>
    <n v="0"/>
    <m/>
    <n v="0"/>
    <m/>
    <n v="0"/>
    <n v="0"/>
    <e v="#DIV/0!"/>
    <n v="0"/>
    <m/>
    <n v="0"/>
    <n v="0"/>
    <m/>
  </r>
  <r>
    <n v="2282"/>
    <m/>
    <x v="10"/>
    <x v="4"/>
    <m/>
    <m/>
    <x v="7"/>
    <x v="5"/>
    <x v="6"/>
    <x v="4"/>
    <m/>
    <m/>
    <x v="1"/>
    <m/>
    <m/>
    <n v="0"/>
    <m/>
    <n v="0"/>
    <n v="0"/>
    <n v="0"/>
    <n v="0"/>
    <m/>
    <n v="0"/>
    <m/>
    <n v="0"/>
    <n v="0"/>
    <e v="#DIV/0!"/>
    <n v="0"/>
    <m/>
    <n v="0"/>
    <n v="0"/>
    <m/>
  </r>
  <r>
    <n v="2283"/>
    <m/>
    <x v="10"/>
    <x v="4"/>
    <m/>
    <m/>
    <x v="7"/>
    <x v="5"/>
    <x v="6"/>
    <x v="4"/>
    <m/>
    <m/>
    <x v="1"/>
    <m/>
    <m/>
    <n v="0"/>
    <m/>
    <n v="0"/>
    <n v="0"/>
    <n v="0"/>
    <n v="0"/>
    <m/>
    <n v="0"/>
    <m/>
    <n v="0"/>
    <n v="0"/>
    <e v="#DIV/0!"/>
    <n v="0"/>
    <m/>
    <n v="0"/>
    <n v="0"/>
    <m/>
  </r>
  <r>
    <n v="2284"/>
    <m/>
    <x v="10"/>
    <x v="4"/>
    <m/>
    <m/>
    <x v="7"/>
    <x v="5"/>
    <x v="6"/>
    <x v="4"/>
    <m/>
    <m/>
    <x v="1"/>
    <m/>
    <m/>
    <n v="0"/>
    <m/>
    <n v="0"/>
    <n v="0"/>
    <n v="0"/>
    <n v="0"/>
    <m/>
    <n v="0"/>
    <m/>
    <n v="0"/>
    <n v="0"/>
    <e v="#DIV/0!"/>
    <n v="0"/>
    <m/>
    <n v="0"/>
    <n v="0"/>
    <m/>
  </r>
  <r>
    <n v="2285"/>
    <m/>
    <x v="10"/>
    <x v="4"/>
    <m/>
    <m/>
    <x v="7"/>
    <x v="5"/>
    <x v="6"/>
    <x v="4"/>
    <m/>
    <m/>
    <x v="1"/>
    <m/>
    <m/>
    <n v="0"/>
    <m/>
    <n v="0"/>
    <n v="0"/>
    <n v="0"/>
    <n v="0"/>
    <m/>
    <n v="0"/>
    <m/>
    <n v="0"/>
    <n v="0"/>
    <e v="#DIV/0!"/>
    <n v="0"/>
    <m/>
    <n v="0"/>
    <n v="0"/>
    <m/>
  </r>
  <r>
    <n v="2286"/>
    <m/>
    <x v="10"/>
    <x v="4"/>
    <m/>
    <m/>
    <x v="7"/>
    <x v="5"/>
    <x v="6"/>
    <x v="4"/>
    <m/>
    <m/>
    <x v="1"/>
    <m/>
    <m/>
    <n v="0"/>
    <m/>
    <n v="0"/>
    <n v="0"/>
    <n v="0"/>
    <n v="0"/>
    <m/>
    <n v="0"/>
    <m/>
    <n v="0"/>
    <n v="0"/>
    <e v="#DIV/0!"/>
    <n v="0"/>
    <m/>
    <n v="0"/>
    <n v="0"/>
    <m/>
  </r>
  <r>
    <n v="2287"/>
    <m/>
    <x v="10"/>
    <x v="4"/>
    <m/>
    <m/>
    <x v="7"/>
    <x v="5"/>
    <x v="6"/>
    <x v="4"/>
    <m/>
    <m/>
    <x v="1"/>
    <m/>
    <m/>
    <n v="0"/>
    <m/>
    <n v="0"/>
    <n v="0"/>
    <n v="0"/>
    <n v="0"/>
    <m/>
    <n v="0"/>
    <m/>
    <n v="0"/>
    <n v="0"/>
    <e v="#DIV/0!"/>
    <n v="0"/>
    <m/>
    <n v="0"/>
    <n v="0"/>
    <m/>
  </r>
  <r>
    <n v="2288"/>
    <m/>
    <x v="10"/>
    <x v="4"/>
    <m/>
    <m/>
    <x v="7"/>
    <x v="5"/>
    <x v="6"/>
    <x v="4"/>
    <m/>
    <m/>
    <x v="1"/>
    <m/>
    <m/>
    <n v="0"/>
    <m/>
    <n v="0"/>
    <n v="0"/>
    <n v="0"/>
    <n v="0"/>
    <m/>
    <n v="0"/>
    <m/>
    <n v="0"/>
    <n v="0"/>
    <e v="#DIV/0!"/>
    <n v="0"/>
    <m/>
    <n v="0"/>
    <n v="0"/>
    <m/>
  </r>
  <r>
    <n v="2289"/>
    <m/>
    <x v="10"/>
    <x v="4"/>
    <m/>
    <m/>
    <x v="7"/>
    <x v="5"/>
    <x v="6"/>
    <x v="4"/>
    <m/>
    <m/>
    <x v="1"/>
    <m/>
    <m/>
    <n v="0"/>
    <m/>
    <n v="0"/>
    <n v="0"/>
    <n v="0"/>
    <n v="0"/>
    <m/>
    <n v="0"/>
    <m/>
    <n v="0"/>
    <n v="0"/>
    <e v="#DIV/0!"/>
    <n v="0"/>
    <m/>
    <n v="0"/>
    <n v="0"/>
    <m/>
  </r>
  <r>
    <n v="2290"/>
    <m/>
    <x v="10"/>
    <x v="4"/>
    <m/>
    <m/>
    <x v="7"/>
    <x v="5"/>
    <x v="6"/>
    <x v="4"/>
    <m/>
    <m/>
    <x v="1"/>
    <m/>
    <m/>
    <n v="0"/>
    <m/>
    <n v="0"/>
    <n v="0"/>
    <n v="0"/>
    <n v="0"/>
    <m/>
    <n v="0"/>
    <m/>
    <n v="0"/>
    <n v="0"/>
    <e v="#DIV/0!"/>
    <n v="0"/>
    <m/>
    <n v="0"/>
    <n v="0"/>
    <m/>
  </r>
  <r>
    <n v="2291"/>
    <m/>
    <x v="10"/>
    <x v="4"/>
    <m/>
    <m/>
    <x v="7"/>
    <x v="5"/>
    <x v="6"/>
    <x v="4"/>
    <m/>
    <m/>
    <x v="1"/>
    <m/>
    <m/>
    <n v="0"/>
    <m/>
    <n v="0"/>
    <n v="0"/>
    <n v="0"/>
    <n v="0"/>
    <m/>
    <n v="0"/>
    <m/>
    <n v="0"/>
    <n v="0"/>
    <e v="#DIV/0!"/>
    <n v="0"/>
    <m/>
    <n v="0"/>
    <n v="0"/>
    <m/>
  </r>
  <r>
    <n v="2292"/>
    <m/>
    <x v="10"/>
    <x v="4"/>
    <m/>
    <m/>
    <x v="7"/>
    <x v="5"/>
    <x v="6"/>
    <x v="4"/>
    <m/>
    <m/>
    <x v="1"/>
    <m/>
    <m/>
    <n v="0"/>
    <m/>
    <n v="0"/>
    <n v="0"/>
    <n v="0"/>
    <n v="0"/>
    <m/>
    <n v="0"/>
    <m/>
    <n v="0"/>
    <n v="0"/>
    <e v="#DIV/0!"/>
    <n v="0"/>
    <m/>
    <n v="0"/>
    <n v="0"/>
    <m/>
  </r>
  <r>
    <n v="2293"/>
    <m/>
    <x v="10"/>
    <x v="4"/>
    <m/>
    <m/>
    <x v="7"/>
    <x v="5"/>
    <x v="6"/>
    <x v="4"/>
    <m/>
    <m/>
    <x v="1"/>
    <m/>
    <m/>
    <n v="0"/>
    <m/>
    <n v="0"/>
    <n v="0"/>
    <n v="0"/>
    <n v="0"/>
    <m/>
    <n v="0"/>
    <m/>
    <n v="0"/>
    <n v="0"/>
    <e v="#DIV/0!"/>
    <n v="0"/>
    <m/>
    <n v="0"/>
    <n v="0"/>
    <m/>
  </r>
  <r>
    <n v="2294"/>
    <m/>
    <x v="10"/>
    <x v="4"/>
    <m/>
    <m/>
    <x v="7"/>
    <x v="5"/>
    <x v="6"/>
    <x v="4"/>
    <m/>
    <m/>
    <x v="1"/>
    <m/>
    <m/>
    <n v="0"/>
    <m/>
    <n v="0"/>
    <n v="0"/>
    <n v="0"/>
    <n v="0"/>
    <m/>
    <n v="0"/>
    <m/>
    <n v="0"/>
    <n v="0"/>
    <e v="#DIV/0!"/>
    <n v="0"/>
    <m/>
    <n v="0"/>
    <n v="0"/>
    <m/>
  </r>
  <r>
    <n v="2295"/>
    <m/>
    <x v="10"/>
    <x v="4"/>
    <m/>
    <m/>
    <x v="7"/>
    <x v="5"/>
    <x v="6"/>
    <x v="4"/>
    <m/>
    <m/>
    <x v="1"/>
    <m/>
    <m/>
    <n v="0"/>
    <m/>
    <n v="0"/>
    <n v="0"/>
    <n v="0"/>
    <n v="0"/>
    <m/>
    <n v="0"/>
    <m/>
    <n v="0"/>
    <n v="0"/>
    <e v="#DIV/0!"/>
    <n v="0"/>
    <m/>
    <n v="0"/>
    <n v="0"/>
    <m/>
  </r>
  <r>
    <n v="2296"/>
    <m/>
    <x v="10"/>
    <x v="4"/>
    <m/>
    <m/>
    <x v="7"/>
    <x v="5"/>
    <x v="6"/>
    <x v="4"/>
    <m/>
    <m/>
    <x v="1"/>
    <m/>
    <m/>
    <n v="0"/>
    <m/>
    <n v="0"/>
    <n v="0"/>
    <n v="0"/>
    <n v="0"/>
    <m/>
    <n v="0"/>
    <m/>
    <n v="0"/>
    <n v="0"/>
    <e v="#DIV/0!"/>
    <n v="0"/>
    <m/>
    <n v="0"/>
    <n v="0"/>
    <m/>
  </r>
  <r>
    <n v="2297"/>
    <m/>
    <x v="10"/>
    <x v="4"/>
    <m/>
    <m/>
    <x v="7"/>
    <x v="5"/>
    <x v="6"/>
    <x v="4"/>
    <m/>
    <m/>
    <x v="1"/>
    <m/>
    <m/>
    <n v="0"/>
    <m/>
    <n v="0"/>
    <n v="0"/>
    <n v="0"/>
    <n v="0"/>
    <m/>
    <n v="0"/>
    <m/>
    <n v="0"/>
    <n v="0"/>
    <e v="#DIV/0!"/>
    <n v="0"/>
    <m/>
    <n v="0"/>
    <n v="0"/>
    <m/>
  </r>
  <r>
    <n v="2298"/>
    <m/>
    <x v="10"/>
    <x v="4"/>
    <m/>
    <m/>
    <x v="7"/>
    <x v="5"/>
    <x v="6"/>
    <x v="4"/>
    <m/>
    <m/>
    <x v="1"/>
    <m/>
    <m/>
    <n v="0"/>
    <m/>
    <n v="0"/>
    <n v="0"/>
    <n v="0"/>
    <n v="0"/>
    <m/>
    <n v="0"/>
    <m/>
    <n v="0"/>
    <n v="0"/>
    <e v="#DIV/0!"/>
    <n v="0"/>
    <m/>
    <n v="0"/>
    <n v="0"/>
    <m/>
  </r>
  <r>
    <n v="2299"/>
    <m/>
    <x v="10"/>
    <x v="4"/>
    <m/>
    <m/>
    <x v="7"/>
    <x v="5"/>
    <x v="6"/>
    <x v="4"/>
    <m/>
    <m/>
    <x v="1"/>
    <m/>
    <m/>
    <n v="0"/>
    <m/>
    <n v="0"/>
    <n v="0"/>
    <n v="0"/>
    <n v="0"/>
    <m/>
    <n v="0"/>
    <m/>
    <n v="0"/>
    <n v="0"/>
    <e v="#DIV/0!"/>
    <n v="0"/>
    <m/>
    <n v="0"/>
    <n v="0"/>
    <m/>
  </r>
  <r>
    <n v="2300"/>
    <m/>
    <x v="10"/>
    <x v="4"/>
    <m/>
    <m/>
    <x v="7"/>
    <x v="5"/>
    <x v="6"/>
    <x v="4"/>
    <m/>
    <m/>
    <x v="1"/>
    <m/>
    <m/>
    <n v="0"/>
    <m/>
    <n v="0"/>
    <n v="0"/>
    <n v="0"/>
    <n v="0"/>
    <m/>
    <n v="0"/>
    <m/>
    <n v="0"/>
    <n v="0"/>
    <e v="#DIV/0!"/>
    <n v="0"/>
    <m/>
    <n v="0"/>
    <n v="0"/>
    <m/>
  </r>
  <r>
    <n v="2301"/>
    <m/>
    <x v="10"/>
    <x v="4"/>
    <m/>
    <m/>
    <x v="7"/>
    <x v="5"/>
    <x v="6"/>
    <x v="4"/>
    <m/>
    <m/>
    <x v="1"/>
    <m/>
    <m/>
    <n v="0"/>
    <m/>
    <n v="0"/>
    <n v="0"/>
    <n v="0"/>
    <n v="0"/>
    <m/>
    <n v="0"/>
    <m/>
    <n v="0"/>
    <n v="0"/>
    <e v="#DIV/0!"/>
    <n v="0"/>
    <m/>
    <n v="0"/>
    <n v="0"/>
    <m/>
  </r>
  <r>
    <n v="2302"/>
    <m/>
    <x v="10"/>
    <x v="4"/>
    <m/>
    <m/>
    <x v="7"/>
    <x v="5"/>
    <x v="6"/>
    <x v="4"/>
    <m/>
    <m/>
    <x v="1"/>
    <m/>
    <m/>
    <n v="0"/>
    <m/>
    <n v="0"/>
    <n v="0"/>
    <n v="0"/>
    <n v="0"/>
    <m/>
    <n v="0"/>
    <m/>
    <n v="0"/>
    <n v="0"/>
    <e v="#DIV/0!"/>
    <n v="0"/>
    <m/>
    <n v="0"/>
    <n v="0"/>
    <m/>
  </r>
  <r>
    <n v="2303"/>
    <m/>
    <x v="10"/>
    <x v="4"/>
    <m/>
    <m/>
    <x v="7"/>
    <x v="5"/>
    <x v="6"/>
    <x v="4"/>
    <m/>
    <m/>
    <x v="1"/>
    <m/>
    <m/>
    <n v="0"/>
    <m/>
    <n v="0"/>
    <n v="0"/>
    <n v="0"/>
    <n v="0"/>
    <m/>
    <n v="0"/>
    <m/>
    <n v="0"/>
    <n v="0"/>
    <e v="#DIV/0!"/>
    <n v="0"/>
    <m/>
    <n v="0"/>
    <n v="0"/>
    <m/>
  </r>
  <r>
    <n v="2304"/>
    <m/>
    <x v="10"/>
    <x v="4"/>
    <m/>
    <m/>
    <x v="7"/>
    <x v="5"/>
    <x v="6"/>
    <x v="4"/>
    <m/>
    <m/>
    <x v="1"/>
    <m/>
    <m/>
    <n v="0"/>
    <m/>
    <n v="0"/>
    <n v="0"/>
    <n v="0"/>
    <n v="0"/>
    <m/>
    <n v="0"/>
    <m/>
    <n v="0"/>
    <n v="0"/>
    <e v="#DIV/0!"/>
    <n v="0"/>
    <m/>
    <n v="0"/>
    <n v="0"/>
    <m/>
  </r>
  <r>
    <n v="2305"/>
    <m/>
    <x v="10"/>
    <x v="4"/>
    <m/>
    <m/>
    <x v="7"/>
    <x v="5"/>
    <x v="6"/>
    <x v="4"/>
    <m/>
    <m/>
    <x v="1"/>
    <m/>
    <m/>
    <n v="0"/>
    <m/>
    <n v="0"/>
    <n v="0"/>
    <n v="0"/>
    <n v="0"/>
    <m/>
    <n v="0"/>
    <m/>
    <n v="0"/>
    <n v="0"/>
    <e v="#DIV/0!"/>
    <n v="0"/>
    <m/>
    <n v="0"/>
    <n v="0"/>
    <m/>
  </r>
  <r>
    <n v="2306"/>
    <m/>
    <x v="10"/>
    <x v="4"/>
    <m/>
    <m/>
    <x v="7"/>
    <x v="5"/>
    <x v="6"/>
    <x v="4"/>
    <m/>
    <m/>
    <x v="1"/>
    <m/>
    <m/>
    <n v="0"/>
    <m/>
    <n v="0"/>
    <n v="0"/>
    <n v="0"/>
    <n v="0"/>
    <m/>
    <n v="0"/>
    <m/>
    <n v="0"/>
    <n v="0"/>
    <e v="#DIV/0!"/>
    <n v="0"/>
    <m/>
    <n v="0"/>
    <n v="0"/>
    <m/>
  </r>
  <r>
    <n v="2307"/>
    <m/>
    <x v="10"/>
    <x v="4"/>
    <m/>
    <m/>
    <x v="7"/>
    <x v="5"/>
    <x v="6"/>
    <x v="4"/>
    <m/>
    <m/>
    <x v="1"/>
    <m/>
    <m/>
    <n v="0"/>
    <m/>
    <n v="0"/>
    <n v="0"/>
    <n v="0"/>
    <n v="0"/>
    <m/>
    <n v="0"/>
    <m/>
    <n v="0"/>
    <n v="0"/>
    <e v="#DIV/0!"/>
    <n v="0"/>
    <m/>
    <n v="0"/>
    <n v="0"/>
    <m/>
  </r>
  <r>
    <n v="2308"/>
    <m/>
    <x v="10"/>
    <x v="4"/>
    <m/>
    <m/>
    <x v="7"/>
    <x v="5"/>
    <x v="6"/>
    <x v="4"/>
    <m/>
    <m/>
    <x v="1"/>
    <m/>
    <m/>
    <n v="0"/>
    <m/>
    <n v="0"/>
    <n v="0"/>
    <n v="0"/>
    <n v="0"/>
    <m/>
    <n v="0"/>
    <m/>
    <n v="0"/>
    <n v="0"/>
    <e v="#DIV/0!"/>
    <n v="0"/>
    <m/>
    <n v="0"/>
    <n v="0"/>
    <m/>
  </r>
  <r>
    <n v="2309"/>
    <m/>
    <x v="10"/>
    <x v="4"/>
    <m/>
    <m/>
    <x v="7"/>
    <x v="5"/>
    <x v="6"/>
    <x v="4"/>
    <m/>
    <m/>
    <x v="1"/>
    <m/>
    <m/>
    <n v="0"/>
    <m/>
    <n v="0"/>
    <n v="0"/>
    <n v="0"/>
    <n v="0"/>
    <m/>
    <n v="0"/>
    <m/>
    <n v="0"/>
    <n v="0"/>
    <e v="#DIV/0!"/>
    <n v="0"/>
    <m/>
    <n v="0"/>
    <n v="0"/>
    <m/>
  </r>
  <r>
    <n v="2310"/>
    <m/>
    <x v="10"/>
    <x v="4"/>
    <m/>
    <m/>
    <x v="7"/>
    <x v="5"/>
    <x v="6"/>
    <x v="4"/>
    <m/>
    <m/>
    <x v="1"/>
    <m/>
    <m/>
    <n v="0"/>
    <m/>
    <n v="0"/>
    <n v="0"/>
    <n v="0"/>
    <n v="0"/>
    <m/>
    <n v="0"/>
    <m/>
    <n v="0"/>
    <n v="0"/>
    <e v="#DIV/0!"/>
    <n v="0"/>
    <m/>
    <n v="0"/>
    <n v="0"/>
    <m/>
  </r>
  <r>
    <n v="2311"/>
    <m/>
    <x v="10"/>
    <x v="4"/>
    <m/>
    <m/>
    <x v="7"/>
    <x v="5"/>
    <x v="6"/>
    <x v="4"/>
    <m/>
    <m/>
    <x v="1"/>
    <m/>
    <m/>
    <n v="0"/>
    <m/>
    <n v="0"/>
    <n v="0"/>
    <n v="0"/>
    <n v="0"/>
    <m/>
    <n v="0"/>
    <m/>
    <n v="0"/>
    <n v="0"/>
    <e v="#DIV/0!"/>
    <n v="0"/>
    <m/>
    <n v="0"/>
    <n v="0"/>
    <m/>
  </r>
  <r>
    <n v="2312"/>
    <m/>
    <x v="10"/>
    <x v="4"/>
    <m/>
    <m/>
    <x v="7"/>
    <x v="5"/>
    <x v="6"/>
    <x v="4"/>
    <m/>
    <m/>
    <x v="1"/>
    <m/>
    <m/>
    <n v="0"/>
    <m/>
    <n v="0"/>
    <n v="0"/>
    <n v="0"/>
    <n v="0"/>
    <m/>
    <n v="0"/>
    <m/>
    <n v="0"/>
    <n v="0"/>
    <e v="#DIV/0!"/>
    <n v="0"/>
    <m/>
    <n v="0"/>
    <n v="0"/>
    <m/>
  </r>
  <r>
    <n v="2313"/>
    <m/>
    <x v="10"/>
    <x v="4"/>
    <m/>
    <m/>
    <x v="7"/>
    <x v="5"/>
    <x v="6"/>
    <x v="4"/>
    <m/>
    <m/>
    <x v="1"/>
    <m/>
    <m/>
    <n v="0"/>
    <m/>
    <n v="0"/>
    <n v="0"/>
    <n v="0"/>
    <n v="0"/>
    <m/>
    <n v="0"/>
    <m/>
    <n v="0"/>
    <n v="0"/>
    <e v="#DIV/0!"/>
    <n v="0"/>
    <m/>
    <n v="0"/>
    <n v="0"/>
    <m/>
  </r>
  <r>
    <n v="2314"/>
    <m/>
    <x v="10"/>
    <x v="4"/>
    <m/>
    <m/>
    <x v="7"/>
    <x v="5"/>
    <x v="6"/>
    <x v="4"/>
    <m/>
    <m/>
    <x v="1"/>
    <m/>
    <m/>
    <n v="0"/>
    <m/>
    <n v="0"/>
    <n v="0"/>
    <n v="0"/>
    <n v="0"/>
    <m/>
    <n v="0"/>
    <m/>
    <n v="0"/>
    <n v="0"/>
    <e v="#DIV/0!"/>
    <n v="0"/>
    <m/>
    <n v="0"/>
    <n v="0"/>
    <m/>
  </r>
  <r>
    <n v="2315"/>
    <m/>
    <x v="10"/>
    <x v="4"/>
    <m/>
    <m/>
    <x v="7"/>
    <x v="5"/>
    <x v="6"/>
    <x v="4"/>
    <m/>
    <m/>
    <x v="1"/>
    <m/>
    <m/>
    <n v="0"/>
    <m/>
    <n v="0"/>
    <n v="0"/>
    <n v="0"/>
    <n v="0"/>
    <m/>
    <n v="0"/>
    <m/>
    <n v="0"/>
    <n v="0"/>
    <e v="#DIV/0!"/>
    <n v="0"/>
    <m/>
    <n v="0"/>
    <n v="0"/>
    <m/>
  </r>
  <r>
    <n v="2316"/>
    <m/>
    <x v="10"/>
    <x v="4"/>
    <m/>
    <m/>
    <x v="7"/>
    <x v="5"/>
    <x v="6"/>
    <x v="4"/>
    <m/>
    <m/>
    <x v="1"/>
    <m/>
    <m/>
    <n v="0"/>
    <m/>
    <n v="0"/>
    <n v="0"/>
    <n v="0"/>
    <n v="0"/>
    <m/>
    <n v="0"/>
    <m/>
    <n v="0"/>
    <n v="0"/>
    <e v="#DIV/0!"/>
    <n v="0"/>
    <m/>
    <n v="0"/>
    <n v="0"/>
    <m/>
  </r>
  <r>
    <n v="2317"/>
    <m/>
    <x v="10"/>
    <x v="4"/>
    <m/>
    <m/>
    <x v="7"/>
    <x v="5"/>
    <x v="6"/>
    <x v="4"/>
    <m/>
    <m/>
    <x v="1"/>
    <m/>
    <m/>
    <n v="0"/>
    <m/>
    <n v="0"/>
    <n v="0"/>
    <n v="0"/>
    <n v="0"/>
    <m/>
    <n v="0"/>
    <m/>
    <n v="0"/>
    <n v="0"/>
    <e v="#DIV/0!"/>
    <n v="0"/>
    <m/>
    <n v="0"/>
    <n v="0"/>
    <m/>
  </r>
  <r>
    <n v="2318"/>
    <m/>
    <x v="10"/>
    <x v="4"/>
    <m/>
    <m/>
    <x v="7"/>
    <x v="5"/>
    <x v="6"/>
    <x v="4"/>
    <m/>
    <m/>
    <x v="1"/>
    <m/>
    <m/>
    <n v="0"/>
    <m/>
    <n v="0"/>
    <n v="0"/>
    <n v="0"/>
    <n v="0"/>
    <m/>
    <n v="0"/>
    <m/>
    <n v="0"/>
    <n v="0"/>
    <e v="#DIV/0!"/>
    <n v="0"/>
    <m/>
    <n v="0"/>
    <n v="0"/>
    <m/>
  </r>
  <r>
    <n v="2319"/>
    <m/>
    <x v="10"/>
    <x v="4"/>
    <m/>
    <m/>
    <x v="7"/>
    <x v="5"/>
    <x v="6"/>
    <x v="4"/>
    <m/>
    <m/>
    <x v="1"/>
    <m/>
    <m/>
    <n v="0"/>
    <m/>
    <n v="0"/>
    <n v="0"/>
    <n v="0"/>
    <n v="0"/>
    <m/>
    <n v="0"/>
    <m/>
    <n v="0"/>
    <n v="0"/>
    <e v="#DIV/0!"/>
    <n v="0"/>
    <m/>
    <n v="0"/>
    <n v="0"/>
    <m/>
  </r>
  <r>
    <n v="2320"/>
    <m/>
    <x v="10"/>
    <x v="4"/>
    <m/>
    <m/>
    <x v="7"/>
    <x v="5"/>
    <x v="6"/>
    <x v="4"/>
    <m/>
    <m/>
    <x v="1"/>
    <m/>
    <m/>
    <n v="0"/>
    <m/>
    <n v="0"/>
    <n v="0"/>
    <n v="0"/>
    <n v="0"/>
    <m/>
    <n v="0"/>
    <m/>
    <n v="0"/>
    <n v="0"/>
    <e v="#DIV/0!"/>
    <n v="0"/>
    <m/>
    <n v="0"/>
    <n v="0"/>
    <m/>
  </r>
  <r>
    <n v="2321"/>
    <m/>
    <x v="10"/>
    <x v="4"/>
    <m/>
    <m/>
    <x v="7"/>
    <x v="5"/>
    <x v="6"/>
    <x v="4"/>
    <m/>
    <m/>
    <x v="1"/>
    <m/>
    <m/>
    <n v="0"/>
    <m/>
    <n v="0"/>
    <n v="0"/>
    <n v="0"/>
    <n v="0"/>
    <m/>
    <n v="0"/>
    <m/>
    <n v="0"/>
    <n v="0"/>
    <e v="#DIV/0!"/>
    <n v="0"/>
    <m/>
    <n v="0"/>
    <n v="0"/>
    <m/>
  </r>
  <r>
    <n v="2322"/>
    <m/>
    <x v="10"/>
    <x v="4"/>
    <m/>
    <m/>
    <x v="7"/>
    <x v="5"/>
    <x v="6"/>
    <x v="4"/>
    <m/>
    <m/>
    <x v="1"/>
    <m/>
    <m/>
    <n v="0"/>
    <m/>
    <n v="0"/>
    <n v="0"/>
    <n v="0"/>
    <n v="0"/>
    <m/>
    <n v="0"/>
    <m/>
    <n v="0"/>
    <n v="0"/>
    <e v="#DIV/0!"/>
    <n v="0"/>
    <m/>
    <n v="0"/>
    <n v="0"/>
    <m/>
  </r>
  <r>
    <n v="2323"/>
    <m/>
    <x v="10"/>
    <x v="4"/>
    <m/>
    <m/>
    <x v="7"/>
    <x v="5"/>
    <x v="6"/>
    <x v="4"/>
    <m/>
    <m/>
    <x v="1"/>
    <m/>
    <m/>
    <n v="0"/>
    <m/>
    <n v="0"/>
    <n v="0"/>
    <n v="0"/>
    <n v="0"/>
    <m/>
    <n v="0"/>
    <m/>
    <n v="0"/>
    <n v="0"/>
    <e v="#DIV/0!"/>
    <n v="0"/>
    <m/>
    <n v="0"/>
    <n v="0"/>
    <m/>
  </r>
  <r>
    <n v="2324"/>
    <m/>
    <x v="10"/>
    <x v="4"/>
    <m/>
    <m/>
    <x v="7"/>
    <x v="5"/>
    <x v="6"/>
    <x v="4"/>
    <m/>
    <m/>
    <x v="1"/>
    <m/>
    <m/>
    <n v="0"/>
    <m/>
    <n v="0"/>
    <n v="0"/>
    <n v="0"/>
    <n v="0"/>
    <m/>
    <n v="0"/>
    <m/>
    <n v="0"/>
    <n v="0"/>
    <e v="#DIV/0!"/>
    <n v="0"/>
    <m/>
    <n v="0"/>
    <n v="0"/>
    <m/>
  </r>
  <r>
    <n v="2325"/>
    <m/>
    <x v="10"/>
    <x v="4"/>
    <m/>
    <m/>
    <x v="7"/>
    <x v="5"/>
    <x v="6"/>
    <x v="4"/>
    <m/>
    <m/>
    <x v="1"/>
    <m/>
    <m/>
    <n v="0"/>
    <m/>
    <n v="0"/>
    <n v="0"/>
    <n v="0"/>
    <n v="0"/>
    <m/>
    <n v="0"/>
    <m/>
    <n v="0"/>
    <n v="0"/>
    <e v="#DIV/0!"/>
    <n v="0"/>
    <m/>
    <n v="0"/>
    <n v="0"/>
    <m/>
  </r>
  <r>
    <n v="2326"/>
    <m/>
    <x v="10"/>
    <x v="4"/>
    <m/>
    <m/>
    <x v="7"/>
    <x v="5"/>
    <x v="6"/>
    <x v="4"/>
    <m/>
    <m/>
    <x v="1"/>
    <m/>
    <m/>
    <n v="0"/>
    <m/>
    <n v="0"/>
    <n v="0"/>
    <n v="0"/>
    <n v="0"/>
    <m/>
    <n v="0"/>
    <m/>
    <n v="0"/>
    <n v="0"/>
    <e v="#DIV/0!"/>
    <n v="0"/>
    <m/>
    <n v="0"/>
    <n v="0"/>
    <m/>
  </r>
  <r>
    <n v="2327"/>
    <m/>
    <x v="10"/>
    <x v="4"/>
    <m/>
    <m/>
    <x v="7"/>
    <x v="5"/>
    <x v="6"/>
    <x v="4"/>
    <m/>
    <m/>
    <x v="1"/>
    <m/>
    <m/>
    <n v="0"/>
    <m/>
    <n v="0"/>
    <n v="0"/>
    <n v="0"/>
    <n v="0"/>
    <m/>
    <n v="0"/>
    <m/>
    <n v="0"/>
    <n v="0"/>
    <e v="#DIV/0!"/>
    <n v="0"/>
    <m/>
    <n v="0"/>
    <n v="0"/>
    <m/>
  </r>
  <r>
    <n v="2328"/>
    <m/>
    <x v="10"/>
    <x v="4"/>
    <m/>
    <m/>
    <x v="7"/>
    <x v="5"/>
    <x v="6"/>
    <x v="4"/>
    <m/>
    <m/>
    <x v="1"/>
    <m/>
    <m/>
    <n v="0"/>
    <m/>
    <n v="0"/>
    <n v="0"/>
    <n v="0"/>
    <n v="0"/>
    <m/>
    <n v="0"/>
    <m/>
    <n v="0"/>
    <n v="0"/>
    <e v="#DIV/0!"/>
    <n v="0"/>
    <m/>
    <n v="0"/>
    <n v="0"/>
    <m/>
  </r>
  <r>
    <n v="2329"/>
    <m/>
    <x v="10"/>
    <x v="4"/>
    <m/>
    <m/>
    <x v="7"/>
    <x v="5"/>
    <x v="6"/>
    <x v="4"/>
    <m/>
    <m/>
    <x v="1"/>
    <m/>
    <m/>
    <n v="0"/>
    <m/>
    <n v="0"/>
    <n v="0"/>
    <n v="0"/>
    <n v="0"/>
    <m/>
    <n v="0"/>
    <m/>
    <n v="0"/>
    <n v="0"/>
    <e v="#DIV/0!"/>
    <n v="0"/>
    <m/>
    <n v="0"/>
    <n v="0"/>
    <m/>
  </r>
  <r>
    <n v="2330"/>
    <m/>
    <x v="10"/>
    <x v="4"/>
    <m/>
    <m/>
    <x v="7"/>
    <x v="5"/>
    <x v="6"/>
    <x v="4"/>
    <m/>
    <m/>
    <x v="1"/>
    <m/>
    <m/>
    <n v="0"/>
    <m/>
    <n v="0"/>
    <n v="0"/>
    <n v="0"/>
    <n v="0"/>
    <m/>
    <n v="0"/>
    <m/>
    <n v="0"/>
    <n v="0"/>
    <e v="#DIV/0!"/>
    <n v="0"/>
    <m/>
    <n v="0"/>
    <n v="0"/>
    <m/>
  </r>
  <r>
    <n v="2331"/>
    <m/>
    <x v="10"/>
    <x v="4"/>
    <m/>
    <m/>
    <x v="7"/>
    <x v="5"/>
    <x v="6"/>
    <x v="4"/>
    <m/>
    <m/>
    <x v="1"/>
    <m/>
    <m/>
    <n v="0"/>
    <m/>
    <n v="0"/>
    <n v="0"/>
    <n v="0"/>
    <n v="0"/>
    <m/>
    <n v="0"/>
    <m/>
    <n v="0"/>
    <n v="0"/>
    <e v="#DIV/0!"/>
    <n v="0"/>
    <m/>
    <n v="0"/>
    <n v="0"/>
    <m/>
  </r>
  <r>
    <n v="2332"/>
    <m/>
    <x v="10"/>
    <x v="4"/>
    <m/>
    <m/>
    <x v="7"/>
    <x v="5"/>
    <x v="6"/>
    <x v="4"/>
    <m/>
    <m/>
    <x v="1"/>
    <m/>
    <m/>
    <n v="0"/>
    <m/>
    <n v="0"/>
    <n v="0"/>
    <n v="0"/>
    <n v="0"/>
    <m/>
    <n v="0"/>
    <m/>
    <n v="0"/>
    <n v="0"/>
    <e v="#DIV/0!"/>
    <n v="0"/>
    <m/>
    <n v="0"/>
    <n v="0"/>
    <m/>
  </r>
  <r>
    <n v="2333"/>
    <m/>
    <x v="10"/>
    <x v="4"/>
    <m/>
    <m/>
    <x v="7"/>
    <x v="5"/>
    <x v="6"/>
    <x v="4"/>
    <m/>
    <m/>
    <x v="1"/>
    <m/>
    <m/>
    <n v="0"/>
    <m/>
    <n v="0"/>
    <n v="0"/>
    <n v="0"/>
    <n v="0"/>
    <m/>
    <n v="0"/>
    <m/>
    <n v="0"/>
    <n v="0"/>
    <e v="#DIV/0!"/>
    <n v="0"/>
    <m/>
    <n v="0"/>
    <n v="0"/>
    <m/>
  </r>
  <r>
    <n v="2334"/>
    <m/>
    <x v="10"/>
    <x v="4"/>
    <m/>
    <m/>
    <x v="7"/>
    <x v="5"/>
    <x v="6"/>
    <x v="4"/>
    <m/>
    <m/>
    <x v="1"/>
    <m/>
    <m/>
    <n v="0"/>
    <m/>
    <n v="0"/>
    <n v="0"/>
    <n v="0"/>
    <n v="0"/>
    <m/>
    <n v="0"/>
    <m/>
    <n v="0"/>
    <n v="0"/>
    <e v="#DIV/0!"/>
    <n v="0"/>
    <m/>
    <n v="0"/>
    <n v="0"/>
    <m/>
  </r>
  <r>
    <n v="2335"/>
    <m/>
    <x v="10"/>
    <x v="4"/>
    <m/>
    <m/>
    <x v="7"/>
    <x v="5"/>
    <x v="6"/>
    <x v="4"/>
    <m/>
    <m/>
    <x v="1"/>
    <m/>
    <m/>
    <n v="0"/>
    <m/>
    <n v="0"/>
    <n v="0"/>
    <n v="0"/>
    <n v="0"/>
    <m/>
    <n v="0"/>
    <m/>
    <n v="0"/>
    <n v="0"/>
    <e v="#DIV/0!"/>
    <n v="0"/>
    <m/>
    <n v="0"/>
    <n v="0"/>
    <m/>
  </r>
  <r>
    <n v="2336"/>
    <m/>
    <x v="10"/>
    <x v="4"/>
    <m/>
    <m/>
    <x v="7"/>
    <x v="5"/>
    <x v="6"/>
    <x v="4"/>
    <m/>
    <m/>
    <x v="1"/>
    <m/>
    <m/>
    <n v="0"/>
    <m/>
    <n v="0"/>
    <n v="0"/>
    <n v="0"/>
    <n v="0"/>
    <m/>
    <n v="0"/>
    <m/>
    <n v="0"/>
    <n v="0"/>
    <e v="#DIV/0!"/>
    <n v="0"/>
    <m/>
    <n v="0"/>
    <n v="0"/>
    <m/>
  </r>
  <r>
    <n v="2337"/>
    <m/>
    <x v="10"/>
    <x v="4"/>
    <m/>
    <m/>
    <x v="7"/>
    <x v="5"/>
    <x v="6"/>
    <x v="4"/>
    <m/>
    <m/>
    <x v="1"/>
    <m/>
    <m/>
    <n v="0"/>
    <m/>
    <n v="0"/>
    <n v="0"/>
    <n v="0"/>
    <n v="0"/>
    <m/>
    <n v="0"/>
    <m/>
    <n v="0"/>
    <n v="0"/>
    <e v="#DIV/0!"/>
    <n v="0"/>
    <m/>
    <n v="0"/>
    <n v="0"/>
    <m/>
  </r>
  <r>
    <n v="2338"/>
    <m/>
    <x v="10"/>
    <x v="4"/>
    <m/>
    <m/>
    <x v="7"/>
    <x v="5"/>
    <x v="6"/>
    <x v="4"/>
    <m/>
    <m/>
    <x v="1"/>
    <m/>
    <m/>
    <n v="0"/>
    <m/>
    <n v="0"/>
    <n v="0"/>
    <n v="0"/>
    <n v="0"/>
    <m/>
    <n v="0"/>
    <m/>
    <n v="0"/>
    <n v="0"/>
    <e v="#DIV/0!"/>
    <n v="0"/>
    <m/>
    <n v="0"/>
    <n v="0"/>
    <m/>
  </r>
  <r>
    <n v="2339"/>
    <m/>
    <x v="10"/>
    <x v="4"/>
    <m/>
    <m/>
    <x v="7"/>
    <x v="5"/>
    <x v="6"/>
    <x v="4"/>
    <m/>
    <m/>
    <x v="1"/>
    <m/>
    <m/>
    <n v="0"/>
    <m/>
    <n v="0"/>
    <n v="0"/>
    <n v="0"/>
    <n v="0"/>
    <m/>
    <n v="0"/>
    <m/>
    <n v="0"/>
    <n v="0"/>
    <e v="#DIV/0!"/>
    <n v="0"/>
    <m/>
    <n v="0"/>
    <n v="0"/>
    <m/>
  </r>
  <r>
    <n v="2340"/>
    <m/>
    <x v="10"/>
    <x v="4"/>
    <m/>
    <m/>
    <x v="7"/>
    <x v="5"/>
    <x v="6"/>
    <x v="4"/>
    <m/>
    <m/>
    <x v="1"/>
    <m/>
    <m/>
    <n v="0"/>
    <m/>
    <n v="0"/>
    <n v="0"/>
    <n v="0"/>
    <n v="0"/>
    <m/>
    <n v="0"/>
    <m/>
    <n v="0"/>
    <n v="0"/>
    <e v="#DIV/0!"/>
    <n v="0"/>
    <m/>
    <n v="0"/>
    <n v="0"/>
    <m/>
  </r>
  <r>
    <n v="2341"/>
    <m/>
    <x v="10"/>
    <x v="4"/>
    <m/>
    <m/>
    <x v="7"/>
    <x v="5"/>
    <x v="6"/>
    <x v="4"/>
    <m/>
    <m/>
    <x v="1"/>
    <m/>
    <m/>
    <n v="0"/>
    <m/>
    <n v="0"/>
    <n v="0"/>
    <n v="0"/>
    <n v="0"/>
    <m/>
    <n v="0"/>
    <m/>
    <n v="0"/>
    <n v="0"/>
    <e v="#DIV/0!"/>
    <n v="0"/>
    <m/>
    <n v="0"/>
    <n v="0"/>
    <m/>
  </r>
  <r>
    <n v="2342"/>
    <m/>
    <x v="10"/>
    <x v="4"/>
    <m/>
    <m/>
    <x v="7"/>
    <x v="5"/>
    <x v="6"/>
    <x v="4"/>
    <m/>
    <m/>
    <x v="1"/>
    <m/>
    <m/>
    <n v="0"/>
    <m/>
    <n v="0"/>
    <n v="0"/>
    <n v="0"/>
    <n v="0"/>
    <m/>
    <n v="0"/>
    <m/>
    <n v="0"/>
    <n v="0"/>
    <e v="#DIV/0!"/>
    <n v="0"/>
    <m/>
    <n v="0"/>
    <n v="0"/>
    <m/>
  </r>
  <r>
    <n v="2343"/>
    <m/>
    <x v="10"/>
    <x v="4"/>
    <m/>
    <m/>
    <x v="7"/>
    <x v="5"/>
    <x v="6"/>
    <x v="4"/>
    <m/>
    <m/>
    <x v="1"/>
    <m/>
    <m/>
    <n v="0"/>
    <m/>
    <n v="0"/>
    <n v="0"/>
    <n v="0"/>
    <n v="0"/>
    <m/>
    <n v="0"/>
    <m/>
    <n v="0"/>
    <n v="0"/>
    <e v="#DIV/0!"/>
    <n v="0"/>
    <m/>
    <n v="0"/>
    <n v="0"/>
    <m/>
  </r>
  <r>
    <n v="2344"/>
    <m/>
    <x v="10"/>
    <x v="4"/>
    <m/>
    <m/>
    <x v="7"/>
    <x v="5"/>
    <x v="6"/>
    <x v="4"/>
    <m/>
    <m/>
    <x v="1"/>
    <m/>
    <m/>
    <n v="0"/>
    <m/>
    <n v="0"/>
    <n v="0"/>
    <n v="0"/>
    <n v="0"/>
    <m/>
    <n v="0"/>
    <m/>
    <n v="0"/>
    <n v="0"/>
    <e v="#DIV/0!"/>
    <n v="0"/>
    <m/>
    <n v="0"/>
    <n v="0"/>
    <m/>
  </r>
  <r>
    <n v="2345"/>
    <m/>
    <x v="10"/>
    <x v="4"/>
    <m/>
    <m/>
    <x v="7"/>
    <x v="5"/>
    <x v="6"/>
    <x v="4"/>
    <m/>
    <m/>
    <x v="1"/>
    <m/>
    <m/>
    <n v="0"/>
    <m/>
    <n v="0"/>
    <n v="0"/>
    <n v="0"/>
    <n v="0"/>
    <m/>
    <n v="0"/>
    <m/>
    <n v="0"/>
    <n v="0"/>
    <e v="#DIV/0!"/>
    <n v="0"/>
    <m/>
    <n v="0"/>
    <n v="0"/>
    <m/>
  </r>
  <r>
    <n v="2346"/>
    <m/>
    <x v="10"/>
    <x v="4"/>
    <m/>
    <m/>
    <x v="7"/>
    <x v="5"/>
    <x v="6"/>
    <x v="4"/>
    <m/>
    <m/>
    <x v="1"/>
    <m/>
    <m/>
    <n v="0"/>
    <m/>
    <n v="0"/>
    <n v="0"/>
    <n v="0"/>
    <n v="0"/>
    <m/>
    <n v="0"/>
    <m/>
    <n v="0"/>
    <n v="0"/>
    <e v="#DIV/0!"/>
    <n v="0"/>
    <m/>
    <n v="0"/>
    <n v="0"/>
    <m/>
  </r>
  <r>
    <n v="2347"/>
    <m/>
    <x v="10"/>
    <x v="4"/>
    <m/>
    <m/>
    <x v="7"/>
    <x v="5"/>
    <x v="6"/>
    <x v="4"/>
    <m/>
    <m/>
    <x v="1"/>
    <m/>
    <m/>
    <n v="0"/>
    <m/>
    <n v="0"/>
    <n v="0"/>
    <n v="0"/>
    <n v="0"/>
    <m/>
    <n v="0"/>
    <m/>
    <n v="0"/>
    <n v="0"/>
    <e v="#DIV/0!"/>
    <n v="0"/>
    <m/>
    <n v="0"/>
    <n v="0"/>
    <m/>
  </r>
  <r>
    <n v="2348"/>
    <m/>
    <x v="10"/>
    <x v="4"/>
    <m/>
    <m/>
    <x v="7"/>
    <x v="5"/>
    <x v="6"/>
    <x v="4"/>
    <m/>
    <m/>
    <x v="1"/>
    <m/>
    <m/>
    <n v="0"/>
    <m/>
    <n v="0"/>
    <n v="0"/>
    <n v="0"/>
    <n v="0"/>
    <m/>
    <n v="0"/>
    <m/>
    <n v="0"/>
    <n v="0"/>
    <e v="#DIV/0!"/>
    <n v="0"/>
    <m/>
    <n v="0"/>
    <n v="0"/>
    <m/>
  </r>
  <r>
    <n v="2349"/>
    <m/>
    <x v="10"/>
    <x v="4"/>
    <m/>
    <m/>
    <x v="7"/>
    <x v="5"/>
    <x v="6"/>
    <x v="4"/>
    <m/>
    <m/>
    <x v="1"/>
    <m/>
    <m/>
    <n v="0"/>
    <m/>
    <n v="0"/>
    <n v="0"/>
    <n v="0"/>
    <n v="0"/>
    <m/>
    <n v="0"/>
    <m/>
    <n v="0"/>
    <n v="0"/>
    <e v="#DIV/0!"/>
    <n v="0"/>
    <m/>
    <n v="0"/>
    <n v="0"/>
    <m/>
  </r>
  <r>
    <n v="2350"/>
    <m/>
    <x v="10"/>
    <x v="4"/>
    <m/>
    <m/>
    <x v="7"/>
    <x v="5"/>
    <x v="6"/>
    <x v="4"/>
    <m/>
    <m/>
    <x v="1"/>
    <m/>
    <m/>
    <n v="0"/>
    <m/>
    <n v="0"/>
    <n v="0"/>
    <n v="0"/>
    <n v="0"/>
    <m/>
    <n v="0"/>
    <m/>
    <n v="0"/>
    <n v="0"/>
    <e v="#DIV/0!"/>
    <n v="0"/>
    <m/>
    <n v="0"/>
    <n v="0"/>
    <m/>
  </r>
  <r>
    <n v="2351"/>
    <m/>
    <x v="10"/>
    <x v="4"/>
    <m/>
    <m/>
    <x v="7"/>
    <x v="5"/>
    <x v="6"/>
    <x v="4"/>
    <m/>
    <m/>
    <x v="1"/>
    <m/>
    <m/>
    <n v="0"/>
    <m/>
    <n v="0"/>
    <n v="0"/>
    <n v="0"/>
    <n v="0"/>
    <m/>
    <n v="0"/>
    <m/>
    <n v="0"/>
    <n v="0"/>
    <e v="#DIV/0!"/>
    <n v="0"/>
    <m/>
    <n v="0"/>
    <n v="0"/>
    <m/>
  </r>
  <r>
    <n v="2352"/>
    <m/>
    <x v="10"/>
    <x v="4"/>
    <m/>
    <m/>
    <x v="7"/>
    <x v="5"/>
    <x v="6"/>
    <x v="4"/>
    <m/>
    <m/>
    <x v="1"/>
    <m/>
    <m/>
    <n v="0"/>
    <m/>
    <n v="0"/>
    <n v="0"/>
    <n v="0"/>
    <n v="0"/>
    <m/>
    <n v="0"/>
    <m/>
    <n v="0"/>
    <n v="0"/>
    <e v="#DIV/0!"/>
    <n v="0"/>
    <m/>
    <n v="0"/>
    <n v="0"/>
    <m/>
  </r>
  <r>
    <n v="2353"/>
    <m/>
    <x v="10"/>
    <x v="4"/>
    <m/>
    <m/>
    <x v="7"/>
    <x v="5"/>
    <x v="6"/>
    <x v="4"/>
    <m/>
    <m/>
    <x v="1"/>
    <m/>
    <m/>
    <n v="0"/>
    <m/>
    <n v="0"/>
    <n v="0"/>
    <n v="0"/>
    <n v="0"/>
    <m/>
    <n v="0"/>
    <m/>
    <n v="0"/>
    <n v="0"/>
    <e v="#DIV/0!"/>
    <n v="0"/>
    <m/>
    <n v="0"/>
    <n v="0"/>
    <m/>
  </r>
  <r>
    <n v="2354"/>
    <m/>
    <x v="10"/>
    <x v="4"/>
    <m/>
    <m/>
    <x v="7"/>
    <x v="5"/>
    <x v="6"/>
    <x v="4"/>
    <m/>
    <m/>
    <x v="1"/>
    <m/>
    <m/>
    <n v="0"/>
    <m/>
    <n v="0"/>
    <n v="0"/>
    <n v="0"/>
    <n v="0"/>
    <m/>
    <n v="0"/>
    <m/>
    <n v="0"/>
    <n v="0"/>
    <e v="#DIV/0!"/>
    <n v="0"/>
    <m/>
    <n v="0"/>
    <n v="0"/>
    <m/>
  </r>
  <r>
    <n v="2355"/>
    <m/>
    <x v="10"/>
    <x v="4"/>
    <m/>
    <m/>
    <x v="7"/>
    <x v="5"/>
    <x v="6"/>
    <x v="4"/>
    <m/>
    <m/>
    <x v="1"/>
    <m/>
    <m/>
    <n v="0"/>
    <m/>
    <n v="0"/>
    <n v="0"/>
    <n v="0"/>
    <n v="0"/>
    <m/>
    <n v="0"/>
    <m/>
    <n v="0"/>
    <n v="0"/>
    <e v="#DIV/0!"/>
    <n v="0"/>
    <m/>
    <n v="0"/>
    <n v="0"/>
    <m/>
  </r>
  <r>
    <n v="2356"/>
    <m/>
    <x v="10"/>
    <x v="4"/>
    <m/>
    <m/>
    <x v="7"/>
    <x v="5"/>
    <x v="6"/>
    <x v="4"/>
    <m/>
    <m/>
    <x v="1"/>
    <m/>
    <m/>
    <n v="0"/>
    <m/>
    <n v="0"/>
    <n v="0"/>
    <n v="0"/>
    <n v="0"/>
    <m/>
    <n v="0"/>
    <m/>
    <n v="0"/>
    <n v="0"/>
    <e v="#DIV/0!"/>
    <n v="0"/>
    <m/>
    <n v="0"/>
    <n v="0"/>
    <m/>
  </r>
  <r>
    <n v="2357"/>
    <m/>
    <x v="10"/>
    <x v="4"/>
    <m/>
    <m/>
    <x v="7"/>
    <x v="5"/>
    <x v="6"/>
    <x v="4"/>
    <m/>
    <m/>
    <x v="1"/>
    <m/>
    <m/>
    <n v="0"/>
    <m/>
    <n v="0"/>
    <n v="0"/>
    <n v="0"/>
    <n v="0"/>
    <m/>
    <n v="0"/>
    <m/>
    <n v="0"/>
    <n v="0"/>
    <e v="#DIV/0!"/>
    <n v="0"/>
    <m/>
    <n v="0"/>
    <n v="0"/>
    <m/>
  </r>
  <r>
    <n v="2358"/>
    <m/>
    <x v="10"/>
    <x v="4"/>
    <m/>
    <m/>
    <x v="7"/>
    <x v="5"/>
    <x v="6"/>
    <x v="4"/>
    <m/>
    <m/>
    <x v="1"/>
    <m/>
    <m/>
    <n v="0"/>
    <m/>
    <n v="0"/>
    <n v="0"/>
    <n v="0"/>
    <n v="0"/>
    <m/>
    <n v="0"/>
    <m/>
    <n v="0"/>
    <n v="0"/>
    <e v="#DIV/0!"/>
    <n v="0"/>
    <m/>
    <n v="0"/>
    <n v="0"/>
    <m/>
  </r>
  <r>
    <n v="2359"/>
    <m/>
    <x v="10"/>
    <x v="4"/>
    <m/>
    <m/>
    <x v="7"/>
    <x v="5"/>
    <x v="6"/>
    <x v="4"/>
    <m/>
    <m/>
    <x v="1"/>
    <m/>
    <m/>
    <n v="0"/>
    <m/>
    <n v="0"/>
    <n v="0"/>
    <n v="0"/>
    <n v="0"/>
    <m/>
    <n v="0"/>
    <m/>
    <n v="0"/>
    <n v="0"/>
    <e v="#DIV/0!"/>
    <n v="0"/>
    <m/>
    <n v="0"/>
    <n v="0"/>
    <m/>
  </r>
  <r>
    <n v="2360"/>
    <m/>
    <x v="10"/>
    <x v="4"/>
    <m/>
    <m/>
    <x v="7"/>
    <x v="5"/>
    <x v="6"/>
    <x v="4"/>
    <m/>
    <m/>
    <x v="1"/>
    <m/>
    <m/>
    <n v="0"/>
    <m/>
    <n v="0"/>
    <n v="0"/>
    <n v="0"/>
    <n v="0"/>
    <m/>
    <n v="0"/>
    <m/>
    <n v="0"/>
    <n v="0"/>
    <e v="#DIV/0!"/>
    <n v="0"/>
    <m/>
    <n v="0"/>
    <n v="0"/>
    <m/>
  </r>
  <r>
    <n v="2361"/>
    <m/>
    <x v="10"/>
    <x v="4"/>
    <m/>
    <m/>
    <x v="7"/>
    <x v="5"/>
    <x v="6"/>
    <x v="4"/>
    <m/>
    <m/>
    <x v="1"/>
    <m/>
    <m/>
    <n v="0"/>
    <m/>
    <n v="0"/>
    <n v="0"/>
    <n v="0"/>
    <n v="0"/>
    <m/>
    <n v="0"/>
    <m/>
    <n v="0"/>
    <n v="0"/>
    <e v="#DIV/0!"/>
    <n v="0"/>
    <m/>
    <n v="0"/>
    <n v="0"/>
    <m/>
  </r>
  <r>
    <n v="2362"/>
    <m/>
    <x v="10"/>
    <x v="4"/>
    <m/>
    <m/>
    <x v="7"/>
    <x v="5"/>
    <x v="6"/>
    <x v="4"/>
    <m/>
    <m/>
    <x v="1"/>
    <m/>
    <m/>
    <n v="0"/>
    <m/>
    <n v="0"/>
    <n v="0"/>
    <n v="0"/>
    <n v="0"/>
    <m/>
    <n v="0"/>
    <m/>
    <n v="0"/>
    <n v="0"/>
    <e v="#DIV/0!"/>
    <n v="0"/>
    <m/>
    <n v="0"/>
    <n v="0"/>
    <m/>
  </r>
  <r>
    <n v="2363"/>
    <m/>
    <x v="10"/>
    <x v="4"/>
    <m/>
    <m/>
    <x v="7"/>
    <x v="5"/>
    <x v="6"/>
    <x v="4"/>
    <m/>
    <m/>
    <x v="1"/>
    <m/>
    <m/>
    <n v="0"/>
    <m/>
    <n v="0"/>
    <n v="0"/>
    <n v="0"/>
    <n v="0"/>
    <m/>
    <n v="0"/>
    <m/>
    <n v="0"/>
    <n v="0"/>
    <e v="#DIV/0!"/>
    <n v="0"/>
    <m/>
    <n v="0"/>
    <n v="0"/>
    <m/>
  </r>
  <r>
    <n v="2364"/>
    <m/>
    <x v="10"/>
    <x v="4"/>
    <m/>
    <m/>
    <x v="7"/>
    <x v="5"/>
    <x v="6"/>
    <x v="4"/>
    <m/>
    <m/>
    <x v="1"/>
    <m/>
    <m/>
    <n v="0"/>
    <m/>
    <n v="0"/>
    <n v="0"/>
    <n v="0"/>
    <n v="0"/>
    <m/>
    <n v="0"/>
    <m/>
    <n v="0"/>
    <n v="0"/>
    <e v="#DIV/0!"/>
    <n v="0"/>
    <m/>
    <n v="0"/>
    <n v="0"/>
    <m/>
  </r>
  <r>
    <n v="2365"/>
    <m/>
    <x v="10"/>
    <x v="4"/>
    <m/>
    <m/>
    <x v="7"/>
    <x v="5"/>
    <x v="6"/>
    <x v="4"/>
    <m/>
    <m/>
    <x v="1"/>
    <m/>
    <m/>
    <n v="0"/>
    <m/>
    <n v="0"/>
    <n v="0"/>
    <n v="0"/>
    <n v="0"/>
    <m/>
    <n v="0"/>
    <m/>
    <n v="0"/>
    <n v="0"/>
    <e v="#DIV/0!"/>
    <n v="0"/>
    <m/>
    <n v="0"/>
    <n v="0"/>
    <m/>
  </r>
  <r>
    <n v="2366"/>
    <m/>
    <x v="10"/>
    <x v="4"/>
    <m/>
    <m/>
    <x v="7"/>
    <x v="5"/>
    <x v="6"/>
    <x v="4"/>
    <m/>
    <m/>
    <x v="1"/>
    <m/>
    <m/>
    <n v="0"/>
    <m/>
    <n v="0"/>
    <n v="0"/>
    <n v="0"/>
    <n v="0"/>
    <m/>
    <n v="0"/>
    <m/>
    <n v="0"/>
    <n v="0"/>
    <e v="#DIV/0!"/>
    <n v="0"/>
    <m/>
    <n v="0"/>
    <n v="0"/>
    <m/>
  </r>
  <r>
    <n v="2367"/>
    <m/>
    <x v="10"/>
    <x v="4"/>
    <m/>
    <m/>
    <x v="7"/>
    <x v="5"/>
    <x v="6"/>
    <x v="4"/>
    <m/>
    <m/>
    <x v="1"/>
    <m/>
    <m/>
    <n v="0"/>
    <m/>
    <n v="0"/>
    <n v="0"/>
    <n v="0"/>
    <n v="0"/>
    <m/>
    <n v="0"/>
    <m/>
    <n v="0"/>
    <n v="0"/>
    <e v="#DIV/0!"/>
    <n v="0"/>
    <m/>
    <n v="0"/>
    <n v="0"/>
    <m/>
  </r>
  <r>
    <n v="2368"/>
    <m/>
    <x v="10"/>
    <x v="4"/>
    <m/>
    <m/>
    <x v="7"/>
    <x v="5"/>
    <x v="6"/>
    <x v="4"/>
    <m/>
    <m/>
    <x v="1"/>
    <m/>
    <m/>
    <n v="0"/>
    <m/>
    <n v="0"/>
    <n v="0"/>
    <n v="0"/>
    <n v="0"/>
    <m/>
    <n v="0"/>
    <m/>
    <n v="0"/>
    <n v="0"/>
    <e v="#DIV/0!"/>
    <n v="0"/>
    <m/>
    <n v="0"/>
    <n v="0"/>
    <m/>
  </r>
  <r>
    <n v="2369"/>
    <m/>
    <x v="10"/>
    <x v="4"/>
    <m/>
    <m/>
    <x v="7"/>
    <x v="5"/>
    <x v="6"/>
    <x v="4"/>
    <m/>
    <m/>
    <x v="1"/>
    <m/>
    <m/>
    <n v="0"/>
    <m/>
    <n v="0"/>
    <n v="0"/>
    <n v="0"/>
    <n v="0"/>
    <m/>
    <n v="0"/>
    <m/>
    <n v="0"/>
    <n v="0"/>
    <e v="#DIV/0!"/>
    <n v="0"/>
    <m/>
    <n v="0"/>
    <n v="0"/>
    <m/>
  </r>
  <r>
    <n v="2370"/>
    <m/>
    <x v="10"/>
    <x v="4"/>
    <m/>
    <m/>
    <x v="7"/>
    <x v="5"/>
    <x v="6"/>
    <x v="4"/>
    <m/>
    <m/>
    <x v="1"/>
    <m/>
    <m/>
    <n v="0"/>
    <m/>
    <n v="0"/>
    <n v="0"/>
    <n v="0"/>
    <n v="0"/>
    <m/>
    <n v="0"/>
    <m/>
    <n v="0"/>
    <n v="0"/>
    <e v="#DIV/0!"/>
    <n v="0"/>
    <m/>
    <n v="0"/>
    <n v="0"/>
    <m/>
  </r>
  <r>
    <n v="2371"/>
    <m/>
    <x v="10"/>
    <x v="4"/>
    <m/>
    <m/>
    <x v="7"/>
    <x v="5"/>
    <x v="6"/>
    <x v="4"/>
    <m/>
    <m/>
    <x v="1"/>
    <m/>
    <m/>
    <n v="0"/>
    <m/>
    <n v="0"/>
    <n v="0"/>
    <n v="0"/>
    <n v="0"/>
    <m/>
    <n v="0"/>
    <m/>
    <n v="0"/>
    <n v="0"/>
    <e v="#DIV/0!"/>
    <n v="0"/>
    <m/>
    <n v="0"/>
    <n v="0"/>
    <m/>
  </r>
  <r>
    <n v="2372"/>
    <m/>
    <x v="10"/>
    <x v="4"/>
    <m/>
    <m/>
    <x v="7"/>
    <x v="5"/>
    <x v="6"/>
    <x v="4"/>
    <m/>
    <m/>
    <x v="1"/>
    <m/>
    <m/>
    <n v="0"/>
    <m/>
    <n v="0"/>
    <n v="0"/>
    <n v="0"/>
    <n v="0"/>
    <m/>
    <n v="0"/>
    <m/>
    <n v="0"/>
    <n v="0"/>
    <e v="#DIV/0!"/>
    <n v="0"/>
    <m/>
    <n v="0"/>
    <n v="0"/>
    <m/>
  </r>
  <r>
    <n v="2373"/>
    <m/>
    <x v="10"/>
    <x v="4"/>
    <m/>
    <m/>
    <x v="7"/>
    <x v="5"/>
    <x v="6"/>
    <x v="4"/>
    <m/>
    <m/>
    <x v="1"/>
    <m/>
    <m/>
    <n v="0"/>
    <m/>
    <n v="0"/>
    <n v="0"/>
    <n v="0"/>
    <n v="0"/>
    <m/>
    <n v="0"/>
    <m/>
    <n v="0"/>
    <n v="0"/>
    <e v="#DIV/0!"/>
    <n v="0"/>
    <m/>
    <n v="0"/>
    <n v="0"/>
    <m/>
  </r>
  <r>
    <n v="2374"/>
    <m/>
    <x v="10"/>
    <x v="4"/>
    <m/>
    <m/>
    <x v="7"/>
    <x v="5"/>
    <x v="6"/>
    <x v="4"/>
    <m/>
    <m/>
    <x v="1"/>
    <m/>
    <m/>
    <n v="0"/>
    <m/>
    <n v="0"/>
    <n v="0"/>
    <n v="0"/>
    <n v="0"/>
    <m/>
    <n v="0"/>
    <m/>
    <n v="0"/>
    <n v="0"/>
    <e v="#DIV/0!"/>
    <n v="0"/>
    <m/>
    <n v="0"/>
    <n v="0"/>
    <m/>
  </r>
  <r>
    <n v="2375"/>
    <m/>
    <x v="10"/>
    <x v="4"/>
    <m/>
    <m/>
    <x v="7"/>
    <x v="5"/>
    <x v="6"/>
    <x v="4"/>
    <m/>
    <m/>
    <x v="1"/>
    <m/>
    <m/>
    <n v="0"/>
    <m/>
    <n v="0"/>
    <n v="0"/>
    <n v="0"/>
    <n v="0"/>
    <m/>
    <n v="0"/>
    <m/>
    <n v="0"/>
    <n v="0"/>
    <e v="#DIV/0!"/>
    <n v="0"/>
    <m/>
    <n v="0"/>
    <n v="0"/>
    <m/>
  </r>
  <r>
    <n v="2376"/>
    <m/>
    <x v="10"/>
    <x v="4"/>
    <m/>
    <m/>
    <x v="7"/>
    <x v="5"/>
    <x v="6"/>
    <x v="4"/>
    <m/>
    <m/>
    <x v="1"/>
    <m/>
    <m/>
    <n v="0"/>
    <m/>
    <n v="0"/>
    <n v="0"/>
    <n v="0"/>
    <n v="0"/>
    <m/>
    <n v="0"/>
    <m/>
    <n v="0"/>
    <n v="0"/>
    <e v="#DIV/0!"/>
    <n v="0"/>
    <m/>
    <n v="0"/>
    <n v="0"/>
    <m/>
  </r>
  <r>
    <n v="2377"/>
    <m/>
    <x v="10"/>
    <x v="4"/>
    <m/>
    <m/>
    <x v="7"/>
    <x v="5"/>
    <x v="6"/>
    <x v="4"/>
    <m/>
    <m/>
    <x v="1"/>
    <m/>
    <m/>
    <n v="0"/>
    <m/>
    <n v="0"/>
    <n v="0"/>
    <n v="0"/>
    <n v="0"/>
    <m/>
    <n v="0"/>
    <m/>
    <n v="0"/>
    <n v="0"/>
    <e v="#DIV/0!"/>
    <n v="0"/>
    <m/>
    <n v="0"/>
    <n v="0"/>
    <m/>
  </r>
  <r>
    <n v="2378"/>
    <m/>
    <x v="10"/>
    <x v="4"/>
    <m/>
    <m/>
    <x v="7"/>
    <x v="5"/>
    <x v="6"/>
    <x v="4"/>
    <m/>
    <m/>
    <x v="1"/>
    <m/>
    <m/>
    <n v="0"/>
    <m/>
    <n v="0"/>
    <n v="0"/>
    <n v="0"/>
    <n v="0"/>
    <m/>
    <n v="0"/>
    <m/>
    <n v="0"/>
    <n v="0"/>
    <e v="#DIV/0!"/>
    <n v="0"/>
    <m/>
    <n v="0"/>
    <n v="0"/>
    <m/>
  </r>
  <r>
    <n v="2379"/>
    <m/>
    <x v="10"/>
    <x v="4"/>
    <m/>
    <m/>
    <x v="7"/>
    <x v="5"/>
    <x v="6"/>
    <x v="4"/>
    <m/>
    <m/>
    <x v="1"/>
    <m/>
    <m/>
    <n v="0"/>
    <m/>
    <n v="0"/>
    <n v="0"/>
    <n v="0"/>
    <n v="0"/>
    <m/>
    <n v="0"/>
    <m/>
    <n v="0"/>
    <n v="0"/>
    <e v="#DIV/0!"/>
    <n v="0"/>
    <m/>
    <n v="0"/>
    <n v="0"/>
    <m/>
  </r>
  <r>
    <n v="2380"/>
    <m/>
    <x v="10"/>
    <x v="4"/>
    <m/>
    <m/>
    <x v="7"/>
    <x v="5"/>
    <x v="6"/>
    <x v="4"/>
    <m/>
    <m/>
    <x v="1"/>
    <m/>
    <m/>
    <n v="0"/>
    <m/>
    <n v="0"/>
    <n v="0"/>
    <n v="0"/>
    <n v="0"/>
    <m/>
    <n v="0"/>
    <m/>
    <n v="0"/>
    <n v="0"/>
    <e v="#DIV/0!"/>
    <n v="0"/>
    <m/>
    <n v="0"/>
    <n v="0"/>
    <m/>
  </r>
  <r>
    <n v="2381"/>
    <m/>
    <x v="10"/>
    <x v="4"/>
    <m/>
    <m/>
    <x v="7"/>
    <x v="5"/>
    <x v="6"/>
    <x v="4"/>
    <m/>
    <m/>
    <x v="1"/>
    <m/>
    <m/>
    <n v="0"/>
    <m/>
    <n v="0"/>
    <n v="0"/>
    <n v="0"/>
    <n v="0"/>
    <m/>
    <n v="0"/>
    <m/>
    <n v="0"/>
    <n v="0"/>
    <e v="#DIV/0!"/>
    <n v="0"/>
    <m/>
    <n v="0"/>
    <n v="0"/>
    <m/>
  </r>
  <r>
    <n v="2382"/>
    <m/>
    <x v="10"/>
    <x v="4"/>
    <m/>
    <m/>
    <x v="7"/>
    <x v="5"/>
    <x v="6"/>
    <x v="4"/>
    <m/>
    <m/>
    <x v="1"/>
    <m/>
    <m/>
    <n v="0"/>
    <m/>
    <n v="0"/>
    <n v="0"/>
    <n v="0"/>
    <n v="0"/>
    <m/>
    <n v="0"/>
    <m/>
    <n v="0"/>
    <n v="0"/>
    <e v="#DIV/0!"/>
    <n v="0"/>
    <m/>
    <n v="0"/>
    <n v="0"/>
    <m/>
  </r>
  <r>
    <n v="2383"/>
    <m/>
    <x v="10"/>
    <x v="4"/>
    <m/>
    <m/>
    <x v="7"/>
    <x v="5"/>
    <x v="6"/>
    <x v="4"/>
    <m/>
    <m/>
    <x v="1"/>
    <m/>
    <m/>
    <n v="0"/>
    <m/>
    <n v="0"/>
    <n v="0"/>
    <n v="0"/>
    <n v="0"/>
    <m/>
    <n v="0"/>
    <m/>
    <n v="0"/>
    <n v="0"/>
    <e v="#DIV/0!"/>
    <n v="0"/>
    <m/>
    <n v="0"/>
    <n v="0"/>
    <m/>
  </r>
  <r>
    <n v="2384"/>
    <m/>
    <x v="10"/>
    <x v="4"/>
    <m/>
    <m/>
    <x v="7"/>
    <x v="5"/>
    <x v="6"/>
    <x v="4"/>
    <m/>
    <m/>
    <x v="1"/>
    <m/>
    <m/>
    <n v="0"/>
    <m/>
    <n v="0"/>
    <n v="0"/>
    <n v="0"/>
    <n v="0"/>
    <m/>
    <n v="0"/>
    <m/>
    <n v="0"/>
    <n v="0"/>
    <e v="#DIV/0!"/>
    <n v="0"/>
    <m/>
    <n v="0"/>
    <n v="0"/>
    <m/>
  </r>
  <r>
    <n v="2385"/>
    <m/>
    <x v="10"/>
    <x v="4"/>
    <m/>
    <m/>
    <x v="7"/>
    <x v="5"/>
    <x v="6"/>
    <x v="4"/>
    <m/>
    <m/>
    <x v="1"/>
    <m/>
    <m/>
    <n v="0"/>
    <m/>
    <n v="0"/>
    <n v="0"/>
    <n v="0"/>
    <n v="0"/>
    <m/>
    <n v="0"/>
    <m/>
    <n v="0"/>
    <n v="0"/>
    <e v="#DIV/0!"/>
    <n v="0"/>
    <m/>
    <n v="0"/>
    <n v="0"/>
    <m/>
  </r>
  <r>
    <n v="2386"/>
    <m/>
    <x v="10"/>
    <x v="4"/>
    <m/>
    <m/>
    <x v="7"/>
    <x v="5"/>
    <x v="6"/>
    <x v="4"/>
    <m/>
    <m/>
    <x v="1"/>
    <m/>
    <m/>
    <n v="0"/>
    <m/>
    <n v="0"/>
    <n v="0"/>
    <n v="0"/>
    <n v="0"/>
    <m/>
    <n v="0"/>
    <m/>
    <n v="0"/>
    <n v="0"/>
    <e v="#DIV/0!"/>
    <n v="0"/>
    <m/>
    <n v="0"/>
    <n v="0"/>
    <m/>
  </r>
  <r>
    <n v="2387"/>
    <m/>
    <x v="10"/>
    <x v="4"/>
    <m/>
    <m/>
    <x v="7"/>
    <x v="5"/>
    <x v="6"/>
    <x v="4"/>
    <m/>
    <m/>
    <x v="1"/>
    <m/>
    <m/>
    <n v="0"/>
    <m/>
    <n v="0"/>
    <n v="0"/>
    <n v="0"/>
    <n v="0"/>
    <m/>
    <n v="0"/>
    <m/>
    <n v="0"/>
    <n v="0"/>
    <e v="#DIV/0!"/>
    <n v="0"/>
    <m/>
    <n v="0"/>
    <n v="0"/>
    <m/>
  </r>
  <r>
    <n v="2388"/>
    <m/>
    <x v="10"/>
    <x v="4"/>
    <m/>
    <m/>
    <x v="7"/>
    <x v="5"/>
    <x v="6"/>
    <x v="4"/>
    <m/>
    <m/>
    <x v="1"/>
    <m/>
    <m/>
    <n v="0"/>
    <m/>
    <n v="0"/>
    <n v="0"/>
    <n v="0"/>
    <n v="0"/>
    <m/>
    <n v="0"/>
    <m/>
    <n v="0"/>
    <n v="0"/>
    <e v="#DIV/0!"/>
    <n v="0"/>
    <m/>
    <n v="0"/>
    <n v="0"/>
    <m/>
  </r>
  <r>
    <n v="2389"/>
    <m/>
    <x v="10"/>
    <x v="4"/>
    <m/>
    <m/>
    <x v="7"/>
    <x v="5"/>
    <x v="6"/>
    <x v="4"/>
    <m/>
    <m/>
    <x v="1"/>
    <m/>
    <m/>
    <n v="0"/>
    <m/>
    <n v="0"/>
    <n v="0"/>
    <n v="0"/>
    <n v="0"/>
    <m/>
    <n v="0"/>
    <m/>
    <n v="0"/>
    <n v="0"/>
    <e v="#DIV/0!"/>
    <n v="0"/>
    <m/>
    <n v="0"/>
    <n v="0"/>
    <m/>
  </r>
  <r>
    <n v="2390"/>
    <m/>
    <x v="10"/>
    <x v="4"/>
    <m/>
    <m/>
    <x v="7"/>
    <x v="5"/>
    <x v="6"/>
    <x v="4"/>
    <m/>
    <m/>
    <x v="1"/>
    <m/>
    <m/>
    <n v="0"/>
    <m/>
    <n v="0"/>
    <n v="0"/>
    <n v="0"/>
    <n v="0"/>
    <m/>
    <n v="0"/>
    <m/>
    <n v="0"/>
    <n v="0"/>
    <e v="#DIV/0!"/>
    <n v="0"/>
    <m/>
    <n v="0"/>
    <n v="0"/>
    <m/>
  </r>
  <r>
    <n v="2391"/>
    <m/>
    <x v="10"/>
    <x v="4"/>
    <m/>
    <m/>
    <x v="7"/>
    <x v="5"/>
    <x v="6"/>
    <x v="4"/>
    <m/>
    <m/>
    <x v="1"/>
    <m/>
    <m/>
    <n v="0"/>
    <m/>
    <n v="0"/>
    <n v="0"/>
    <n v="0"/>
    <n v="0"/>
    <m/>
    <n v="0"/>
    <m/>
    <n v="0"/>
    <n v="0"/>
    <e v="#DIV/0!"/>
    <n v="0"/>
    <m/>
    <n v="0"/>
    <n v="0"/>
    <m/>
  </r>
  <r>
    <n v="2392"/>
    <m/>
    <x v="10"/>
    <x v="4"/>
    <m/>
    <m/>
    <x v="7"/>
    <x v="5"/>
    <x v="6"/>
    <x v="4"/>
    <m/>
    <m/>
    <x v="1"/>
    <m/>
    <m/>
    <n v="0"/>
    <m/>
    <n v="0"/>
    <n v="0"/>
    <n v="0"/>
    <n v="0"/>
    <m/>
    <n v="0"/>
    <m/>
    <n v="0"/>
    <n v="0"/>
    <e v="#DIV/0!"/>
    <n v="0"/>
    <m/>
    <n v="0"/>
    <n v="0"/>
    <m/>
  </r>
  <r>
    <n v="2393"/>
    <m/>
    <x v="10"/>
    <x v="4"/>
    <m/>
    <m/>
    <x v="7"/>
    <x v="5"/>
    <x v="6"/>
    <x v="4"/>
    <m/>
    <m/>
    <x v="1"/>
    <m/>
    <m/>
    <n v="0"/>
    <m/>
    <n v="0"/>
    <n v="0"/>
    <n v="0"/>
    <n v="0"/>
    <m/>
    <n v="0"/>
    <m/>
    <n v="0"/>
    <n v="0"/>
    <e v="#DIV/0!"/>
    <n v="0"/>
    <m/>
    <n v="0"/>
    <n v="0"/>
    <m/>
  </r>
  <r>
    <n v="2394"/>
    <m/>
    <x v="10"/>
    <x v="4"/>
    <m/>
    <m/>
    <x v="7"/>
    <x v="5"/>
    <x v="6"/>
    <x v="4"/>
    <m/>
    <m/>
    <x v="1"/>
    <m/>
    <m/>
    <n v="0"/>
    <m/>
    <n v="0"/>
    <n v="0"/>
    <n v="0"/>
    <n v="0"/>
    <m/>
    <n v="0"/>
    <m/>
    <n v="0"/>
    <n v="0"/>
    <e v="#DIV/0!"/>
    <n v="0"/>
    <m/>
    <n v="0"/>
    <n v="0"/>
    <m/>
  </r>
  <r>
    <n v="2395"/>
    <m/>
    <x v="10"/>
    <x v="4"/>
    <m/>
    <m/>
    <x v="7"/>
    <x v="5"/>
    <x v="6"/>
    <x v="4"/>
    <m/>
    <m/>
    <x v="1"/>
    <m/>
    <m/>
    <n v="0"/>
    <m/>
    <n v="0"/>
    <n v="0"/>
    <n v="0"/>
    <n v="0"/>
    <m/>
    <n v="0"/>
    <m/>
    <n v="0"/>
    <n v="0"/>
    <e v="#DIV/0!"/>
    <n v="0"/>
    <m/>
    <n v="0"/>
    <n v="0"/>
    <m/>
  </r>
  <r>
    <n v="2396"/>
    <m/>
    <x v="10"/>
    <x v="4"/>
    <m/>
    <m/>
    <x v="7"/>
    <x v="5"/>
    <x v="6"/>
    <x v="4"/>
    <m/>
    <m/>
    <x v="1"/>
    <m/>
    <m/>
    <n v="0"/>
    <m/>
    <n v="0"/>
    <n v="0"/>
    <n v="0"/>
    <n v="0"/>
    <m/>
    <n v="0"/>
    <m/>
    <n v="0"/>
    <n v="0"/>
    <e v="#DIV/0!"/>
    <n v="0"/>
    <m/>
    <n v="0"/>
    <n v="0"/>
    <m/>
  </r>
  <r>
    <n v="2397"/>
    <m/>
    <x v="10"/>
    <x v="4"/>
    <m/>
    <m/>
    <x v="7"/>
    <x v="5"/>
    <x v="6"/>
    <x v="4"/>
    <m/>
    <m/>
    <x v="1"/>
    <m/>
    <m/>
    <n v="0"/>
    <m/>
    <n v="0"/>
    <n v="0"/>
    <n v="0"/>
    <n v="0"/>
    <m/>
    <n v="0"/>
    <m/>
    <n v="0"/>
    <n v="0"/>
    <e v="#DIV/0!"/>
    <n v="0"/>
    <m/>
    <n v="0"/>
    <n v="0"/>
    <m/>
  </r>
  <r>
    <n v="2398"/>
    <m/>
    <x v="10"/>
    <x v="4"/>
    <m/>
    <m/>
    <x v="7"/>
    <x v="5"/>
    <x v="6"/>
    <x v="4"/>
    <m/>
    <m/>
    <x v="1"/>
    <m/>
    <m/>
    <n v="0"/>
    <m/>
    <n v="0"/>
    <n v="0"/>
    <n v="0"/>
    <n v="0"/>
    <m/>
    <n v="0"/>
    <m/>
    <n v="0"/>
    <n v="0"/>
    <e v="#DIV/0!"/>
    <n v="0"/>
    <m/>
    <n v="0"/>
    <n v="0"/>
    <m/>
  </r>
  <r>
    <n v="2399"/>
    <m/>
    <x v="10"/>
    <x v="4"/>
    <m/>
    <m/>
    <x v="7"/>
    <x v="5"/>
    <x v="6"/>
    <x v="4"/>
    <m/>
    <m/>
    <x v="1"/>
    <m/>
    <m/>
    <n v="0"/>
    <m/>
    <n v="0"/>
    <n v="0"/>
    <n v="0"/>
    <n v="0"/>
    <m/>
    <n v="0"/>
    <m/>
    <n v="0"/>
    <n v="0"/>
    <e v="#DIV/0!"/>
    <n v="0"/>
    <m/>
    <n v="0"/>
    <n v="0"/>
    <m/>
  </r>
  <r>
    <n v="2400"/>
    <m/>
    <x v="10"/>
    <x v="4"/>
    <m/>
    <m/>
    <x v="7"/>
    <x v="5"/>
    <x v="6"/>
    <x v="4"/>
    <m/>
    <m/>
    <x v="1"/>
    <m/>
    <m/>
    <n v="0"/>
    <m/>
    <n v="0"/>
    <n v="0"/>
    <n v="0"/>
    <n v="0"/>
    <m/>
    <n v="0"/>
    <m/>
    <n v="0"/>
    <n v="0"/>
    <e v="#DIV/0!"/>
    <n v="0"/>
    <m/>
    <n v="0"/>
    <n v="0"/>
    <m/>
  </r>
  <r>
    <n v="2401"/>
    <m/>
    <x v="10"/>
    <x v="4"/>
    <m/>
    <m/>
    <x v="7"/>
    <x v="5"/>
    <x v="6"/>
    <x v="4"/>
    <m/>
    <m/>
    <x v="1"/>
    <m/>
    <m/>
    <n v="0"/>
    <m/>
    <n v="0"/>
    <n v="0"/>
    <n v="0"/>
    <n v="0"/>
    <m/>
    <n v="0"/>
    <m/>
    <n v="0"/>
    <n v="0"/>
    <e v="#DIV/0!"/>
    <n v="0"/>
    <m/>
    <n v="0"/>
    <n v="0"/>
    <m/>
  </r>
  <r>
    <n v="2402"/>
    <m/>
    <x v="10"/>
    <x v="4"/>
    <m/>
    <m/>
    <x v="7"/>
    <x v="5"/>
    <x v="6"/>
    <x v="4"/>
    <m/>
    <m/>
    <x v="1"/>
    <m/>
    <m/>
    <n v="0"/>
    <m/>
    <n v="0"/>
    <n v="0"/>
    <n v="0"/>
    <n v="0"/>
    <m/>
    <n v="0"/>
    <m/>
    <n v="0"/>
    <n v="0"/>
    <e v="#DIV/0!"/>
    <n v="0"/>
    <m/>
    <n v="0"/>
    <n v="0"/>
    <m/>
  </r>
  <r>
    <n v="2403"/>
    <m/>
    <x v="10"/>
    <x v="4"/>
    <m/>
    <m/>
    <x v="7"/>
    <x v="5"/>
    <x v="6"/>
    <x v="4"/>
    <m/>
    <m/>
    <x v="1"/>
    <m/>
    <m/>
    <n v="0"/>
    <m/>
    <n v="0"/>
    <n v="0"/>
    <n v="0"/>
    <n v="0"/>
    <m/>
    <n v="0"/>
    <m/>
    <n v="0"/>
    <n v="0"/>
    <e v="#DIV/0!"/>
    <n v="0"/>
    <m/>
    <n v="0"/>
    <n v="0"/>
    <m/>
  </r>
  <r>
    <n v="2404"/>
    <m/>
    <x v="10"/>
    <x v="4"/>
    <m/>
    <m/>
    <x v="7"/>
    <x v="5"/>
    <x v="6"/>
    <x v="4"/>
    <m/>
    <m/>
    <x v="1"/>
    <m/>
    <m/>
    <n v="0"/>
    <m/>
    <n v="0"/>
    <n v="0"/>
    <n v="0"/>
    <n v="0"/>
    <m/>
    <n v="0"/>
    <m/>
    <n v="0"/>
    <n v="0"/>
    <e v="#DIV/0!"/>
    <n v="0"/>
    <m/>
    <n v="0"/>
    <n v="0"/>
    <m/>
  </r>
  <r>
    <n v="2405"/>
    <m/>
    <x v="10"/>
    <x v="4"/>
    <m/>
    <m/>
    <x v="7"/>
    <x v="5"/>
    <x v="6"/>
    <x v="4"/>
    <m/>
    <m/>
    <x v="1"/>
    <m/>
    <m/>
    <n v="0"/>
    <m/>
    <n v="0"/>
    <n v="0"/>
    <n v="0"/>
    <n v="0"/>
    <m/>
    <n v="0"/>
    <m/>
    <n v="0"/>
    <n v="0"/>
    <e v="#DIV/0!"/>
    <n v="0"/>
    <m/>
    <n v="0"/>
    <n v="0"/>
    <m/>
  </r>
  <r>
    <n v="2406"/>
    <m/>
    <x v="10"/>
    <x v="4"/>
    <m/>
    <m/>
    <x v="7"/>
    <x v="5"/>
    <x v="6"/>
    <x v="4"/>
    <m/>
    <m/>
    <x v="1"/>
    <m/>
    <m/>
    <n v="0"/>
    <m/>
    <n v="0"/>
    <n v="0"/>
    <n v="0"/>
    <n v="0"/>
    <m/>
    <n v="0"/>
    <m/>
    <n v="0"/>
    <n v="0"/>
    <e v="#DIV/0!"/>
    <n v="0"/>
    <m/>
    <n v="0"/>
    <n v="0"/>
    <m/>
  </r>
  <r>
    <n v="2407"/>
    <m/>
    <x v="10"/>
    <x v="4"/>
    <m/>
    <m/>
    <x v="7"/>
    <x v="5"/>
    <x v="6"/>
    <x v="4"/>
    <m/>
    <m/>
    <x v="1"/>
    <m/>
    <m/>
    <n v="0"/>
    <m/>
    <n v="0"/>
    <n v="0"/>
    <n v="0"/>
    <n v="0"/>
    <m/>
    <n v="0"/>
    <m/>
    <n v="0"/>
    <n v="0"/>
    <e v="#DIV/0!"/>
    <n v="0"/>
    <m/>
    <n v="0"/>
    <n v="0"/>
    <m/>
  </r>
  <r>
    <n v="2408"/>
    <m/>
    <x v="10"/>
    <x v="4"/>
    <m/>
    <m/>
    <x v="7"/>
    <x v="5"/>
    <x v="6"/>
    <x v="4"/>
    <m/>
    <m/>
    <x v="1"/>
    <m/>
    <m/>
    <n v="0"/>
    <m/>
    <n v="0"/>
    <n v="0"/>
    <n v="0"/>
    <n v="0"/>
    <m/>
    <n v="0"/>
    <m/>
    <n v="0"/>
    <n v="0"/>
    <e v="#DIV/0!"/>
    <n v="0"/>
    <m/>
    <n v="0"/>
    <n v="0"/>
    <m/>
  </r>
  <r>
    <n v="2409"/>
    <m/>
    <x v="10"/>
    <x v="4"/>
    <m/>
    <m/>
    <x v="7"/>
    <x v="5"/>
    <x v="6"/>
    <x v="4"/>
    <m/>
    <m/>
    <x v="1"/>
    <m/>
    <m/>
    <n v="0"/>
    <m/>
    <n v="0"/>
    <n v="0"/>
    <n v="0"/>
    <n v="0"/>
    <m/>
    <n v="0"/>
    <m/>
    <n v="0"/>
    <n v="0"/>
    <e v="#DIV/0!"/>
    <n v="0"/>
    <m/>
    <n v="0"/>
    <n v="0"/>
    <m/>
  </r>
  <r>
    <n v="2410"/>
    <m/>
    <x v="10"/>
    <x v="4"/>
    <m/>
    <m/>
    <x v="7"/>
    <x v="5"/>
    <x v="6"/>
    <x v="4"/>
    <m/>
    <m/>
    <x v="1"/>
    <m/>
    <m/>
    <n v="0"/>
    <m/>
    <n v="0"/>
    <n v="0"/>
    <n v="0"/>
    <n v="0"/>
    <m/>
    <n v="0"/>
    <m/>
    <n v="0"/>
    <n v="0"/>
    <e v="#DIV/0!"/>
    <n v="0"/>
    <m/>
    <n v="0"/>
    <n v="0"/>
    <m/>
  </r>
  <r>
    <n v="2411"/>
    <m/>
    <x v="10"/>
    <x v="4"/>
    <m/>
    <m/>
    <x v="7"/>
    <x v="5"/>
    <x v="6"/>
    <x v="4"/>
    <m/>
    <m/>
    <x v="1"/>
    <m/>
    <m/>
    <n v="0"/>
    <m/>
    <n v="0"/>
    <n v="0"/>
    <n v="0"/>
    <n v="0"/>
    <m/>
    <n v="0"/>
    <m/>
    <n v="0"/>
    <n v="0"/>
    <e v="#DIV/0!"/>
    <n v="0"/>
    <m/>
    <n v="0"/>
    <n v="0"/>
    <m/>
  </r>
  <r>
    <n v="2412"/>
    <m/>
    <x v="10"/>
    <x v="4"/>
    <m/>
    <m/>
    <x v="7"/>
    <x v="5"/>
    <x v="6"/>
    <x v="4"/>
    <m/>
    <m/>
    <x v="1"/>
    <m/>
    <m/>
    <n v="0"/>
    <m/>
    <n v="0"/>
    <n v="0"/>
    <n v="0"/>
    <n v="0"/>
    <m/>
    <n v="0"/>
    <m/>
    <n v="0"/>
    <n v="0"/>
    <e v="#DIV/0!"/>
    <n v="0"/>
    <m/>
    <n v="0"/>
    <n v="0"/>
    <m/>
  </r>
  <r>
    <n v="2413"/>
    <m/>
    <x v="10"/>
    <x v="4"/>
    <m/>
    <m/>
    <x v="7"/>
    <x v="5"/>
    <x v="6"/>
    <x v="4"/>
    <m/>
    <m/>
    <x v="1"/>
    <m/>
    <m/>
    <n v="0"/>
    <m/>
    <n v="0"/>
    <n v="0"/>
    <n v="0"/>
    <n v="0"/>
    <m/>
    <n v="0"/>
    <m/>
    <n v="0"/>
    <n v="0"/>
    <e v="#DIV/0!"/>
    <n v="0"/>
    <m/>
    <n v="0"/>
    <n v="0"/>
    <m/>
  </r>
  <r>
    <n v="2414"/>
    <m/>
    <x v="10"/>
    <x v="4"/>
    <m/>
    <m/>
    <x v="7"/>
    <x v="5"/>
    <x v="6"/>
    <x v="4"/>
    <m/>
    <m/>
    <x v="1"/>
    <m/>
    <m/>
    <n v="0"/>
    <m/>
    <n v="0"/>
    <n v="0"/>
    <n v="0"/>
    <n v="0"/>
    <m/>
    <n v="0"/>
    <m/>
    <n v="0"/>
    <n v="0"/>
    <e v="#DIV/0!"/>
    <n v="0"/>
    <m/>
    <n v="0"/>
    <n v="0"/>
    <m/>
  </r>
  <r>
    <n v="2415"/>
    <m/>
    <x v="10"/>
    <x v="4"/>
    <m/>
    <m/>
    <x v="7"/>
    <x v="5"/>
    <x v="6"/>
    <x v="4"/>
    <m/>
    <m/>
    <x v="1"/>
    <m/>
    <m/>
    <n v="0"/>
    <m/>
    <n v="0"/>
    <n v="0"/>
    <n v="0"/>
    <n v="0"/>
    <m/>
    <n v="0"/>
    <m/>
    <n v="0"/>
    <n v="0"/>
    <e v="#DIV/0!"/>
    <n v="0"/>
    <m/>
    <n v="0"/>
    <n v="0"/>
    <m/>
  </r>
  <r>
    <n v="2416"/>
    <m/>
    <x v="10"/>
    <x v="4"/>
    <m/>
    <m/>
    <x v="7"/>
    <x v="5"/>
    <x v="6"/>
    <x v="4"/>
    <m/>
    <m/>
    <x v="1"/>
    <m/>
    <m/>
    <n v="0"/>
    <m/>
    <n v="0"/>
    <n v="0"/>
    <n v="0"/>
    <n v="0"/>
    <m/>
    <n v="0"/>
    <m/>
    <n v="0"/>
    <n v="0"/>
    <e v="#DIV/0!"/>
    <n v="0"/>
    <m/>
    <n v="0"/>
    <n v="0"/>
    <m/>
  </r>
  <r>
    <n v="2417"/>
    <m/>
    <x v="10"/>
    <x v="4"/>
    <m/>
    <m/>
    <x v="7"/>
    <x v="5"/>
    <x v="6"/>
    <x v="4"/>
    <m/>
    <m/>
    <x v="1"/>
    <m/>
    <m/>
    <n v="0"/>
    <m/>
    <n v="0"/>
    <n v="0"/>
    <n v="0"/>
    <n v="0"/>
    <m/>
    <n v="0"/>
    <m/>
    <n v="0"/>
    <n v="0"/>
    <e v="#DIV/0!"/>
    <n v="0"/>
    <m/>
    <n v="0"/>
    <n v="0"/>
    <m/>
  </r>
  <r>
    <n v="2418"/>
    <m/>
    <x v="10"/>
    <x v="4"/>
    <m/>
    <m/>
    <x v="7"/>
    <x v="5"/>
    <x v="6"/>
    <x v="4"/>
    <m/>
    <m/>
    <x v="1"/>
    <m/>
    <m/>
    <n v="0"/>
    <m/>
    <n v="0"/>
    <n v="0"/>
    <n v="0"/>
    <n v="0"/>
    <m/>
    <n v="0"/>
    <m/>
    <n v="0"/>
    <n v="0"/>
    <e v="#DIV/0!"/>
    <n v="0"/>
    <m/>
    <n v="0"/>
    <n v="0"/>
    <m/>
  </r>
  <r>
    <n v="2419"/>
    <m/>
    <x v="10"/>
    <x v="4"/>
    <m/>
    <m/>
    <x v="7"/>
    <x v="5"/>
    <x v="6"/>
    <x v="4"/>
    <m/>
    <m/>
    <x v="1"/>
    <m/>
    <m/>
    <n v="0"/>
    <m/>
    <n v="0"/>
    <n v="0"/>
    <n v="0"/>
    <n v="0"/>
    <m/>
    <n v="0"/>
    <m/>
    <n v="0"/>
    <n v="0"/>
    <e v="#DIV/0!"/>
    <n v="0"/>
    <m/>
    <n v="0"/>
    <n v="0"/>
    <m/>
  </r>
  <r>
    <n v="2420"/>
    <m/>
    <x v="10"/>
    <x v="4"/>
    <m/>
    <m/>
    <x v="7"/>
    <x v="5"/>
    <x v="6"/>
    <x v="4"/>
    <m/>
    <m/>
    <x v="1"/>
    <m/>
    <m/>
    <n v="0"/>
    <m/>
    <n v="0"/>
    <n v="0"/>
    <n v="0"/>
    <n v="0"/>
    <m/>
    <n v="0"/>
    <m/>
    <n v="0"/>
    <n v="0"/>
    <e v="#DIV/0!"/>
    <n v="0"/>
    <m/>
    <n v="0"/>
    <n v="0"/>
    <m/>
  </r>
  <r>
    <n v="2421"/>
    <m/>
    <x v="10"/>
    <x v="4"/>
    <m/>
    <m/>
    <x v="7"/>
    <x v="5"/>
    <x v="6"/>
    <x v="4"/>
    <m/>
    <m/>
    <x v="1"/>
    <m/>
    <m/>
    <n v="0"/>
    <m/>
    <n v="0"/>
    <n v="0"/>
    <n v="0"/>
    <n v="0"/>
    <m/>
    <n v="0"/>
    <m/>
    <n v="0"/>
    <n v="0"/>
    <e v="#DIV/0!"/>
    <n v="0"/>
    <m/>
    <n v="0"/>
    <n v="0"/>
    <m/>
  </r>
  <r>
    <n v="2422"/>
    <m/>
    <x v="10"/>
    <x v="4"/>
    <m/>
    <m/>
    <x v="7"/>
    <x v="5"/>
    <x v="6"/>
    <x v="4"/>
    <m/>
    <m/>
    <x v="1"/>
    <m/>
    <m/>
    <n v="0"/>
    <m/>
    <n v="0"/>
    <n v="0"/>
    <n v="0"/>
    <n v="0"/>
    <m/>
    <n v="0"/>
    <m/>
    <n v="0"/>
    <n v="0"/>
    <e v="#DIV/0!"/>
    <n v="0"/>
    <m/>
    <n v="0"/>
    <n v="0"/>
    <m/>
  </r>
  <r>
    <n v="2423"/>
    <m/>
    <x v="10"/>
    <x v="4"/>
    <m/>
    <m/>
    <x v="7"/>
    <x v="5"/>
    <x v="6"/>
    <x v="4"/>
    <m/>
    <m/>
    <x v="1"/>
    <m/>
    <m/>
    <n v="0"/>
    <m/>
    <n v="0"/>
    <n v="0"/>
    <n v="0"/>
    <n v="0"/>
    <m/>
    <n v="0"/>
    <m/>
    <n v="0"/>
    <n v="0"/>
    <e v="#DIV/0!"/>
    <n v="0"/>
    <m/>
    <n v="0"/>
    <n v="0"/>
    <m/>
  </r>
  <r>
    <n v="2424"/>
    <m/>
    <x v="10"/>
    <x v="4"/>
    <m/>
    <m/>
    <x v="7"/>
    <x v="5"/>
    <x v="6"/>
    <x v="4"/>
    <m/>
    <m/>
    <x v="1"/>
    <m/>
    <m/>
    <n v="0"/>
    <m/>
    <n v="0"/>
    <n v="0"/>
    <n v="0"/>
    <n v="0"/>
    <m/>
    <n v="0"/>
    <m/>
    <n v="0"/>
    <n v="0"/>
    <e v="#DIV/0!"/>
    <n v="0"/>
    <m/>
    <n v="0"/>
    <n v="0"/>
    <m/>
  </r>
  <r>
    <n v="2425"/>
    <m/>
    <x v="10"/>
    <x v="4"/>
    <m/>
    <m/>
    <x v="7"/>
    <x v="5"/>
    <x v="6"/>
    <x v="4"/>
    <m/>
    <m/>
    <x v="1"/>
    <m/>
    <m/>
    <n v="0"/>
    <m/>
    <n v="0"/>
    <n v="0"/>
    <n v="0"/>
    <n v="0"/>
    <m/>
    <n v="0"/>
    <m/>
    <n v="0"/>
    <n v="0"/>
    <e v="#DIV/0!"/>
    <n v="0"/>
    <m/>
    <n v="0"/>
    <n v="0"/>
    <m/>
  </r>
  <r>
    <n v="2426"/>
    <m/>
    <x v="10"/>
    <x v="4"/>
    <m/>
    <m/>
    <x v="7"/>
    <x v="5"/>
    <x v="6"/>
    <x v="4"/>
    <m/>
    <m/>
    <x v="1"/>
    <m/>
    <m/>
    <n v="0"/>
    <m/>
    <n v="0"/>
    <n v="0"/>
    <n v="0"/>
    <n v="0"/>
    <m/>
    <n v="0"/>
    <m/>
    <n v="0"/>
    <n v="0"/>
    <e v="#DIV/0!"/>
    <n v="0"/>
    <m/>
    <n v="0"/>
    <n v="0"/>
    <m/>
  </r>
  <r>
    <n v="2427"/>
    <m/>
    <x v="10"/>
    <x v="4"/>
    <m/>
    <m/>
    <x v="7"/>
    <x v="5"/>
    <x v="6"/>
    <x v="4"/>
    <m/>
    <m/>
    <x v="1"/>
    <m/>
    <m/>
    <n v="0"/>
    <m/>
    <n v="0"/>
    <n v="0"/>
    <n v="0"/>
    <n v="0"/>
    <m/>
    <n v="0"/>
    <m/>
    <n v="0"/>
    <n v="0"/>
    <e v="#DIV/0!"/>
    <n v="0"/>
    <m/>
    <n v="0"/>
    <n v="0"/>
    <m/>
  </r>
  <r>
    <n v="2428"/>
    <m/>
    <x v="10"/>
    <x v="4"/>
    <m/>
    <m/>
    <x v="7"/>
    <x v="5"/>
    <x v="6"/>
    <x v="4"/>
    <m/>
    <m/>
    <x v="1"/>
    <m/>
    <m/>
    <n v="0"/>
    <m/>
    <n v="0"/>
    <n v="0"/>
    <n v="0"/>
    <n v="0"/>
    <m/>
    <n v="0"/>
    <m/>
    <n v="0"/>
    <n v="0"/>
    <e v="#DIV/0!"/>
    <n v="0"/>
    <m/>
    <n v="0"/>
    <n v="0"/>
    <m/>
  </r>
  <r>
    <n v="2429"/>
    <m/>
    <x v="10"/>
    <x v="4"/>
    <m/>
    <m/>
    <x v="7"/>
    <x v="5"/>
    <x v="6"/>
    <x v="4"/>
    <m/>
    <m/>
    <x v="1"/>
    <m/>
    <m/>
    <n v="0"/>
    <m/>
    <n v="0"/>
    <n v="0"/>
    <n v="0"/>
    <n v="0"/>
    <m/>
    <n v="0"/>
    <m/>
    <n v="0"/>
    <n v="0"/>
    <e v="#DIV/0!"/>
    <n v="0"/>
    <m/>
    <n v="0"/>
    <n v="0"/>
    <m/>
  </r>
  <r>
    <n v="2430"/>
    <m/>
    <x v="10"/>
    <x v="4"/>
    <m/>
    <m/>
    <x v="7"/>
    <x v="5"/>
    <x v="6"/>
    <x v="4"/>
    <m/>
    <m/>
    <x v="1"/>
    <m/>
    <m/>
    <n v="0"/>
    <m/>
    <n v="0"/>
    <n v="0"/>
    <n v="0"/>
    <n v="0"/>
    <m/>
    <n v="0"/>
    <m/>
    <n v="0"/>
    <n v="0"/>
    <e v="#DIV/0!"/>
    <n v="0"/>
    <m/>
    <n v="0"/>
    <n v="0"/>
    <m/>
  </r>
  <r>
    <n v="2431"/>
    <m/>
    <x v="10"/>
    <x v="4"/>
    <m/>
    <m/>
    <x v="7"/>
    <x v="5"/>
    <x v="6"/>
    <x v="4"/>
    <m/>
    <m/>
    <x v="1"/>
    <m/>
    <m/>
    <n v="0"/>
    <m/>
    <n v="0"/>
    <n v="0"/>
    <n v="0"/>
    <n v="0"/>
    <m/>
    <n v="0"/>
    <m/>
    <n v="0"/>
    <n v="0"/>
    <e v="#DIV/0!"/>
    <n v="0"/>
    <m/>
    <n v="0"/>
    <n v="0"/>
    <m/>
  </r>
  <r>
    <n v="2432"/>
    <m/>
    <x v="10"/>
    <x v="4"/>
    <m/>
    <m/>
    <x v="7"/>
    <x v="5"/>
    <x v="6"/>
    <x v="4"/>
    <m/>
    <m/>
    <x v="1"/>
    <m/>
    <m/>
    <n v="0"/>
    <m/>
    <n v="0"/>
    <n v="0"/>
    <n v="0"/>
    <n v="0"/>
    <m/>
    <n v="0"/>
    <m/>
    <n v="0"/>
    <n v="0"/>
    <e v="#DIV/0!"/>
    <n v="0"/>
    <m/>
    <n v="0"/>
    <n v="0"/>
    <m/>
  </r>
  <r>
    <n v="2433"/>
    <m/>
    <x v="10"/>
    <x v="4"/>
    <m/>
    <m/>
    <x v="7"/>
    <x v="5"/>
    <x v="6"/>
    <x v="4"/>
    <m/>
    <m/>
    <x v="1"/>
    <m/>
    <m/>
    <n v="0"/>
    <m/>
    <n v="0"/>
    <n v="0"/>
    <n v="0"/>
    <n v="0"/>
    <m/>
    <n v="0"/>
    <m/>
    <n v="0"/>
    <n v="0"/>
    <e v="#DIV/0!"/>
    <n v="0"/>
    <m/>
    <n v="0"/>
    <n v="0"/>
    <m/>
  </r>
  <r>
    <n v="2434"/>
    <m/>
    <x v="10"/>
    <x v="4"/>
    <m/>
    <m/>
    <x v="7"/>
    <x v="5"/>
    <x v="6"/>
    <x v="4"/>
    <m/>
    <m/>
    <x v="1"/>
    <m/>
    <m/>
    <n v="0"/>
    <m/>
    <n v="0"/>
    <n v="0"/>
    <n v="0"/>
    <n v="0"/>
    <m/>
    <n v="0"/>
    <m/>
    <n v="0"/>
    <n v="0"/>
    <e v="#DIV/0!"/>
    <n v="0"/>
    <m/>
    <n v="0"/>
    <n v="0"/>
    <m/>
  </r>
  <r>
    <n v="2435"/>
    <m/>
    <x v="10"/>
    <x v="4"/>
    <m/>
    <m/>
    <x v="7"/>
    <x v="5"/>
    <x v="6"/>
    <x v="4"/>
    <m/>
    <m/>
    <x v="1"/>
    <m/>
    <m/>
    <n v="0"/>
    <m/>
    <n v="0"/>
    <n v="0"/>
    <n v="0"/>
    <n v="0"/>
    <m/>
    <n v="0"/>
    <m/>
    <n v="0"/>
    <n v="0"/>
    <e v="#DIV/0!"/>
    <n v="0"/>
    <m/>
    <n v="0"/>
    <n v="0"/>
    <m/>
  </r>
  <r>
    <n v="2436"/>
    <m/>
    <x v="10"/>
    <x v="4"/>
    <m/>
    <m/>
    <x v="7"/>
    <x v="5"/>
    <x v="6"/>
    <x v="4"/>
    <m/>
    <m/>
    <x v="1"/>
    <m/>
    <m/>
    <n v="0"/>
    <m/>
    <n v="0"/>
    <n v="0"/>
    <n v="0"/>
    <n v="0"/>
    <m/>
    <n v="0"/>
    <m/>
    <n v="0"/>
    <n v="0"/>
    <e v="#DIV/0!"/>
    <n v="0"/>
    <m/>
    <n v="0"/>
    <n v="0"/>
    <m/>
  </r>
  <r>
    <n v="2437"/>
    <m/>
    <x v="10"/>
    <x v="4"/>
    <m/>
    <m/>
    <x v="7"/>
    <x v="5"/>
    <x v="6"/>
    <x v="4"/>
    <m/>
    <m/>
    <x v="1"/>
    <m/>
    <m/>
    <n v="0"/>
    <m/>
    <n v="0"/>
    <n v="0"/>
    <n v="0"/>
    <n v="0"/>
    <m/>
    <n v="0"/>
    <m/>
    <n v="0"/>
    <n v="0"/>
    <e v="#DIV/0!"/>
    <n v="0"/>
    <m/>
    <n v="0"/>
    <n v="0"/>
    <m/>
  </r>
  <r>
    <n v="2438"/>
    <m/>
    <x v="10"/>
    <x v="4"/>
    <m/>
    <m/>
    <x v="7"/>
    <x v="5"/>
    <x v="6"/>
    <x v="4"/>
    <m/>
    <m/>
    <x v="1"/>
    <m/>
    <m/>
    <n v="0"/>
    <m/>
    <n v="0"/>
    <n v="0"/>
    <n v="0"/>
    <n v="0"/>
    <m/>
    <n v="0"/>
    <m/>
    <n v="0"/>
    <n v="0"/>
    <e v="#DIV/0!"/>
    <n v="0"/>
    <m/>
    <n v="0"/>
    <n v="0"/>
    <m/>
  </r>
  <r>
    <n v="2439"/>
    <m/>
    <x v="10"/>
    <x v="4"/>
    <m/>
    <m/>
    <x v="7"/>
    <x v="5"/>
    <x v="6"/>
    <x v="4"/>
    <m/>
    <m/>
    <x v="1"/>
    <m/>
    <m/>
    <n v="0"/>
    <m/>
    <n v="0"/>
    <n v="0"/>
    <n v="0"/>
    <n v="0"/>
    <m/>
    <n v="0"/>
    <m/>
    <n v="0"/>
    <n v="0"/>
    <e v="#DIV/0!"/>
    <n v="0"/>
    <m/>
    <n v="0"/>
    <n v="0"/>
    <m/>
  </r>
  <r>
    <n v="2440"/>
    <m/>
    <x v="10"/>
    <x v="4"/>
    <m/>
    <m/>
    <x v="7"/>
    <x v="5"/>
    <x v="6"/>
    <x v="4"/>
    <m/>
    <m/>
    <x v="1"/>
    <m/>
    <m/>
    <n v="0"/>
    <m/>
    <n v="0"/>
    <n v="0"/>
    <n v="0"/>
    <n v="0"/>
    <m/>
    <n v="0"/>
    <m/>
    <n v="0"/>
    <n v="0"/>
    <e v="#DIV/0!"/>
    <n v="0"/>
    <m/>
    <n v="0"/>
    <n v="0"/>
    <m/>
  </r>
  <r>
    <n v="2441"/>
    <m/>
    <x v="10"/>
    <x v="4"/>
    <m/>
    <m/>
    <x v="7"/>
    <x v="5"/>
    <x v="6"/>
    <x v="4"/>
    <m/>
    <m/>
    <x v="1"/>
    <m/>
    <m/>
    <n v="0"/>
    <m/>
    <n v="0"/>
    <n v="0"/>
    <n v="0"/>
    <n v="0"/>
    <m/>
    <n v="0"/>
    <m/>
    <n v="0"/>
    <n v="0"/>
    <e v="#DIV/0!"/>
    <n v="0"/>
    <m/>
    <n v="0"/>
    <n v="0"/>
    <m/>
  </r>
  <r>
    <n v="2442"/>
    <m/>
    <x v="10"/>
    <x v="4"/>
    <m/>
    <m/>
    <x v="7"/>
    <x v="5"/>
    <x v="6"/>
    <x v="4"/>
    <m/>
    <m/>
    <x v="1"/>
    <m/>
    <m/>
    <n v="0"/>
    <m/>
    <n v="0"/>
    <n v="0"/>
    <n v="0"/>
    <n v="0"/>
    <m/>
    <n v="0"/>
    <m/>
    <n v="0"/>
    <n v="0"/>
    <e v="#DIV/0!"/>
    <n v="0"/>
    <m/>
    <n v="0"/>
    <n v="0"/>
    <m/>
  </r>
  <r>
    <n v="2443"/>
    <m/>
    <x v="10"/>
    <x v="4"/>
    <m/>
    <m/>
    <x v="7"/>
    <x v="5"/>
    <x v="6"/>
    <x v="4"/>
    <m/>
    <m/>
    <x v="1"/>
    <m/>
    <m/>
    <n v="0"/>
    <m/>
    <n v="0"/>
    <n v="0"/>
    <n v="0"/>
    <n v="0"/>
    <m/>
    <n v="0"/>
    <m/>
    <n v="0"/>
    <n v="0"/>
    <e v="#DIV/0!"/>
    <n v="0"/>
    <m/>
    <n v="0"/>
    <n v="0"/>
    <m/>
  </r>
  <r>
    <n v="2444"/>
    <m/>
    <x v="10"/>
    <x v="4"/>
    <m/>
    <m/>
    <x v="7"/>
    <x v="5"/>
    <x v="6"/>
    <x v="4"/>
    <m/>
    <m/>
    <x v="1"/>
    <m/>
    <m/>
    <n v="0"/>
    <m/>
    <n v="0"/>
    <n v="0"/>
    <n v="0"/>
    <n v="0"/>
    <m/>
    <n v="0"/>
    <m/>
    <n v="0"/>
    <n v="0"/>
    <e v="#DIV/0!"/>
    <n v="0"/>
    <m/>
    <n v="0"/>
    <n v="0"/>
    <m/>
  </r>
  <r>
    <n v="2445"/>
    <m/>
    <x v="10"/>
    <x v="4"/>
    <m/>
    <m/>
    <x v="7"/>
    <x v="5"/>
    <x v="6"/>
    <x v="4"/>
    <m/>
    <m/>
    <x v="1"/>
    <m/>
    <m/>
    <n v="0"/>
    <m/>
    <n v="0"/>
    <n v="0"/>
    <n v="0"/>
    <n v="0"/>
    <m/>
    <n v="0"/>
    <m/>
    <n v="0"/>
    <n v="0"/>
    <e v="#DIV/0!"/>
    <n v="0"/>
    <m/>
    <n v="0"/>
    <n v="0"/>
    <m/>
  </r>
  <r>
    <n v="2446"/>
    <m/>
    <x v="10"/>
    <x v="4"/>
    <m/>
    <m/>
    <x v="7"/>
    <x v="5"/>
    <x v="6"/>
    <x v="4"/>
    <m/>
    <m/>
    <x v="1"/>
    <m/>
    <m/>
    <n v="0"/>
    <m/>
    <n v="0"/>
    <n v="0"/>
    <n v="0"/>
    <n v="0"/>
    <m/>
    <n v="0"/>
    <m/>
    <n v="0"/>
    <n v="0"/>
    <e v="#DIV/0!"/>
    <n v="0"/>
    <m/>
    <n v="0"/>
    <n v="0"/>
    <m/>
  </r>
  <r>
    <n v="2447"/>
    <m/>
    <x v="10"/>
    <x v="4"/>
    <m/>
    <m/>
    <x v="7"/>
    <x v="5"/>
    <x v="6"/>
    <x v="4"/>
    <m/>
    <m/>
    <x v="1"/>
    <m/>
    <m/>
    <n v="0"/>
    <m/>
    <n v="0"/>
    <n v="0"/>
    <n v="0"/>
    <n v="0"/>
    <m/>
    <n v="0"/>
    <m/>
    <n v="0"/>
    <n v="0"/>
    <e v="#DIV/0!"/>
    <n v="0"/>
    <m/>
    <n v="0"/>
    <n v="0"/>
    <m/>
  </r>
  <r>
    <n v="2448"/>
    <m/>
    <x v="10"/>
    <x v="4"/>
    <m/>
    <m/>
    <x v="7"/>
    <x v="5"/>
    <x v="6"/>
    <x v="4"/>
    <m/>
    <m/>
    <x v="1"/>
    <m/>
    <m/>
    <n v="0"/>
    <m/>
    <n v="0"/>
    <n v="0"/>
    <n v="0"/>
    <n v="0"/>
    <m/>
    <n v="0"/>
    <m/>
    <n v="0"/>
    <n v="0"/>
    <e v="#DIV/0!"/>
    <n v="0"/>
    <m/>
    <n v="0"/>
    <n v="0"/>
    <m/>
  </r>
  <r>
    <n v="2449"/>
    <m/>
    <x v="10"/>
    <x v="4"/>
    <m/>
    <m/>
    <x v="7"/>
    <x v="5"/>
    <x v="6"/>
    <x v="4"/>
    <m/>
    <m/>
    <x v="1"/>
    <m/>
    <m/>
    <n v="0"/>
    <m/>
    <n v="0"/>
    <n v="0"/>
    <n v="0"/>
    <n v="0"/>
    <m/>
    <n v="0"/>
    <m/>
    <n v="0"/>
    <n v="0"/>
    <e v="#DIV/0!"/>
    <n v="0"/>
    <m/>
    <n v="0"/>
    <n v="0"/>
    <m/>
  </r>
  <r>
    <n v="2450"/>
    <m/>
    <x v="10"/>
    <x v="4"/>
    <m/>
    <m/>
    <x v="7"/>
    <x v="5"/>
    <x v="6"/>
    <x v="4"/>
    <m/>
    <m/>
    <x v="1"/>
    <m/>
    <m/>
    <n v="0"/>
    <m/>
    <n v="0"/>
    <n v="0"/>
    <n v="0"/>
    <n v="0"/>
    <m/>
    <n v="0"/>
    <m/>
    <n v="0"/>
    <n v="0"/>
    <e v="#DIV/0!"/>
    <n v="0"/>
    <m/>
    <n v="0"/>
    <n v="0"/>
    <m/>
  </r>
  <r>
    <n v="2451"/>
    <m/>
    <x v="10"/>
    <x v="4"/>
    <m/>
    <m/>
    <x v="7"/>
    <x v="5"/>
    <x v="6"/>
    <x v="4"/>
    <m/>
    <m/>
    <x v="1"/>
    <m/>
    <m/>
    <n v="0"/>
    <m/>
    <n v="0"/>
    <n v="0"/>
    <n v="0"/>
    <n v="0"/>
    <m/>
    <n v="0"/>
    <m/>
    <n v="0"/>
    <n v="0"/>
    <e v="#DIV/0!"/>
    <n v="0"/>
    <m/>
    <n v="0"/>
    <n v="0"/>
    <m/>
  </r>
  <r>
    <n v="2452"/>
    <m/>
    <x v="10"/>
    <x v="4"/>
    <m/>
    <m/>
    <x v="7"/>
    <x v="5"/>
    <x v="6"/>
    <x v="4"/>
    <m/>
    <m/>
    <x v="1"/>
    <m/>
    <m/>
    <n v="0"/>
    <m/>
    <n v="0"/>
    <n v="0"/>
    <n v="0"/>
    <n v="0"/>
    <m/>
    <n v="0"/>
    <m/>
    <n v="0"/>
    <n v="0"/>
    <e v="#DIV/0!"/>
    <n v="0"/>
    <m/>
    <n v="0"/>
    <n v="0"/>
    <m/>
  </r>
  <r>
    <n v="2453"/>
    <m/>
    <x v="10"/>
    <x v="4"/>
    <m/>
    <m/>
    <x v="7"/>
    <x v="5"/>
    <x v="6"/>
    <x v="4"/>
    <m/>
    <m/>
    <x v="1"/>
    <m/>
    <m/>
    <n v="0"/>
    <m/>
    <n v="0"/>
    <n v="0"/>
    <n v="0"/>
    <n v="0"/>
    <m/>
    <n v="0"/>
    <m/>
    <n v="0"/>
    <n v="0"/>
    <e v="#DIV/0!"/>
    <n v="0"/>
    <m/>
    <n v="0"/>
    <n v="0"/>
    <m/>
  </r>
  <r>
    <n v="2454"/>
    <m/>
    <x v="10"/>
    <x v="4"/>
    <m/>
    <m/>
    <x v="7"/>
    <x v="5"/>
    <x v="6"/>
    <x v="4"/>
    <m/>
    <m/>
    <x v="1"/>
    <m/>
    <m/>
    <n v="0"/>
    <m/>
    <n v="0"/>
    <n v="0"/>
    <n v="0"/>
    <n v="0"/>
    <m/>
    <n v="0"/>
    <m/>
    <n v="0"/>
    <n v="0"/>
    <e v="#DIV/0!"/>
    <n v="0"/>
    <m/>
    <n v="0"/>
    <n v="0"/>
    <m/>
  </r>
  <r>
    <n v="2455"/>
    <m/>
    <x v="10"/>
    <x v="4"/>
    <m/>
    <m/>
    <x v="7"/>
    <x v="5"/>
    <x v="6"/>
    <x v="4"/>
    <m/>
    <m/>
    <x v="1"/>
    <m/>
    <m/>
    <n v="0"/>
    <m/>
    <n v="0"/>
    <n v="0"/>
    <n v="0"/>
    <n v="0"/>
    <m/>
    <n v="0"/>
    <m/>
    <n v="0"/>
    <n v="0"/>
    <e v="#DIV/0!"/>
    <n v="0"/>
    <m/>
    <n v="0"/>
    <n v="0"/>
    <m/>
  </r>
  <r>
    <n v="2456"/>
    <m/>
    <x v="10"/>
    <x v="4"/>
    <m/>
    <m/>
    <x v="7"/>
    <x v="5"/>
    <x v="6"/>
    <x v="4"/>
    <m/>
    <m/>
    <x v="1"/>
    <m/>
    <m/>
    <n v="0"/>
    <m/>
    <n v="0"/>
    <n v="0"/>
    <n v="0"/>
    <n v="0"/>
    <m/>
    <n v="0"/>
    <m/>
    <n v="0"/>
    <n v="0"/>
    <e v="#DIV/0!"/>
    <n v="0"/>
    <m/>
    <n v="0"/>
    <n v="0"/>
    <m/>
  </r>
  <r>
    <n v="2457"/>
    <m/>
    <x v="10"/>
    <x v="4"/>
    <m/>
    <m/>
    <x v="7"/>
    <x v="5"/>
    <x v="6"/>
    <x v="4"/>
    <m/>
    <m/>
    <x v="1"/>
    <m/>
    <m/>
    <n v="0"/>
    <m/>
    <n v="0"/>
    <n v="0"/>
    <n v="0"/>
    <n v="0"/>
    <m/>
    <n v="0"/>
    <m/>
    <n v="0"/>
    <n v="0"/>
    <e v="#DIV/0!"/>
    <n v="0"/>
    <m/>
    <n v="0"/>
    <n v="0"/>
    <m/>
  </r>
  <r>
    <n v="2458"/>
    <m/>
    <x v="10"/>
    <x v="4"/>
    <m/>
    <m/>
    <x v="7"/>
    <x v="5"/>
    <x v="6"/>
    <x v="4"/>
    <m/>
    <m/>
    <x v="1"/>
    <m/>
    <m/>
    <n v="0"/>
    <m/>
    <n v="0"/>
    <n v="0"/>
    <n v="0"/>
    <n v="0"/>
    <m/>
    <n v="0"/>
    <m/>
    <n v="0"/>
    <n v="0"/>
    <e v="#DIV/0!"/>
    <n v="0"/>
    <m/>
    <n v="0"/>
    <n v="0"/>
    <m/>
  </r>
  <r>
    <n v="2459"/>
    <m/>
    <x v="10"/>
    <x v="4"/>
    <m/>
    <m/>
    <x v="7"/>
    <x v="5"/>
    <x v="6"/>
    <x v="4"/>
    <m/>
    <m/>
    <x v="1"/>
    <m/>
    <m/>
    <n v="0"/>
    <m/>
    <n v="0"/>
    <n v="0"/>
    <n v="0"/>
    <n v="0"/>
    <m/>
    <n v="0"/>
    <m/>
    <n v="0"/>
    <n v="0"/>
    <e v="#DIV/0!"/>
    <n v="0"/>
    <m/>
    <n v="0"/>
    <n v="0"/>
    <m/>
  </r>
  <r>
    <n v="2460"/>
    <m/>
    <x v="10"/>
    <x v="4"/>
    <m/>
    <m/>
    <x v="7"/>
    <x v="5"/>
    <x v="6"/>
    <x v="4"/>
    <m/>
    <m/>
    <x v="1"/>
    <m/>
    <m/>
    <n v="0"/>
    <m/>
    <n v="0"/>
    <n v="0"/>
    <n v="0"/>
    <n v="0"/>
    <m/>
    <n v="0"/>
    <m/>
    <n v="0"/>
    <n v="0"/>
    <e v="#DIV/0!"/>
    <n v="0"/>
    <m/>
    <n v="0"/>
    <n v="0"/>
    <m/>
  </r>
  <r>
    <n v="2461"/>
    <m/>
    <x v="10"/>
    <x v="4"/>
    <m/>
    <m/>
    <x v="7"/>
    <x v="5"/>
    <x v="6"/>
    <x v="4"/>
    <m/>
    <m/>
    <x v="1"/>
    <m/>
    <m/>
    <n v="0"/>
    <m/>
    <n v="0"/>
    <n v="0"/>
    <n v="0"/>
    <n v="0"/>
    <m/>
    <n v="0"/>
    <m/>
    <n v="0"/>
    <n v="0"/>
    <e v="#DIV/0!"/>
    <n v="0"/>
    <m/>
    <n v="0"/>
    <n v="0"/>
    <m/>
  </r>
  <r>
    <n v="2462"/>
    <m/>
    <x v="10"/>
    <x v="4"/>
    <m/>
    <m/>
    <x v="7"/>
    <x v="5"/>
    <x v="6"/>
    <x v="4"/>
    <m/>
    <m/>
    <x v="1"/>
    <m/>
    <m/>
    <n v="0"/>
    <m/>
    <n v="0"/>
    <n v="0"/>
    <n v="0"/>
    <n v="0"/>
    <m/>
    <n v="0"/>
    <m/>
    <n v="0"/>
    <n v="0"/>
    <e v="#DIV/0!"/>
    <n v="0"/>
    <m/>
    <n v="0"/>
    <n v="0"/>
    <m/>
  </r>
  <r>
    <n v="2463"/>
    <m/>
    <x v="10"/>
    <x v="4"/>
    <m/>
    <m/>
    <x v="7"/>
    <x v="5"/>
    <x v="6"/>
    <x v="4"/>
    <m/>
    <m/>
    <x v="1"/>
    <m/>
    <m/>
    <n v="0"/>
    <m/>
    <n v="0"/>
    <n v="0"/>
    <n v="0"/>
    <n v="0"/>
    <m/>
    <n v="0"/>
    <m/>
    <n v="0"/>
    <n v="0"/>
    <e v="#DIV/0!"/>
    <n v="0"/>
    <m/>
    <n v="0"/>
    <n v="0"/>
    <m/>
  </r>
  <r>
    <n v="2464"/>
    <m/>
    <x v="10"/>
    <x v="4"/>
    <m/>
    <m/>
    <x v="7"/>
    <x v="5"/>
    <x v="6"/>
    <x v="4"/>
    <m/>
    <m/>
    <x v="1"/>
    <m/>
    <m/>
    <n v="0"/>
    <m/>
    <n v="0"/>
    <n v="0"/>
    <n v="0"/>
    <n v="0"/>
    <m/>
    <n v="0"/>
    <m/>
    <n v="0"/>
    <n v="0"/>
    <e v="#DIV/0!"/>
    <n v="0"/>
    <m/>
    <n v="0"/>
    <n v="0"/>
    <m/>
  </r>
  <r>
    <n v="2465"/>
    <m/>
    <x v="10"/>
    <x v="4"/>
    <m/>
    <m/>
    <x v="7"/>
    <x v="5"/>
    <x v="6"/>
    <x v="4"/>
    <m/>
    <m/>
    <x v="1"/>
    <m/>
    <m/>
    <n v="0"/>
    <m/>
    <n v="0"/>
    <n v="0"/>
    <n v="0"/>
    <n v="0"/>
    <m/>
    <n v="0"/>
    <m/>
    <n v="0"/>
    <n v="0"/>
    <e v="#DIV/0!"/>
    <n v="0"/>
    <m/>
    <n v="0"/>
    <n v="0"/>
    <m/>
  </r>
  <r>
    <n v="2466"/>
    <m/>
    <x v="10"/>
    <x v="4"/>
    <m/>
    <m/>
    <x v="7"/>
    <x v="5"/>
    <x v="6"/>
    <x v="4"/>
    <m/>
    <m/>
    <x v="1"/>
    <m/>
    <m/>
    <n v="0"/>
    <m/>
    <n v="0"/>
    <n v="0"/>
    <n v="0"/>
    <n v="0"/>
    <m/>
    <n v="0"/>
    <m/>
    <n v="0"/>
    <n v="0"/>
    <e v="#DIV/0!"/>
    <n v="0"/>
    <m/>
    <n v="0"/>
    <n v="0"/>
    <m/>
  </r>
  <r>
    <n v="2467"/>
    <m/>
    <x v="10"/>
    <x v="4"/>
    <m/>
    <m/>
    <x v="7"/>
    <x v="5"/>
    <x v="6"/>
    <x v="4"/>
    <m/>
    <m/>
    <x v="1"/>
    <m/>
    <m/>
    <n v="0"/>
    <m/>
    <n v="0"/>
    <n v="0"/>
    <n v="0"/>
    <n v="0"/>
    <m/>
    <n v="0"/>
    <m/>
    <n v="0"/>
    <n v="0"/>
    <e v="#DIV/0!"/>
    <n v="0"/>
    <m/>
    <n v="0"/>
    <n v="0"/>
    <m/>
  </r>
  <r>
    <n v="2468"/>
    <m/>
    <x v="10"/>
    <x v="4"/>
    <m/>
    <m/>
    <x v="7"/>
    <x v="5"/>
    <x v="6"/>
    <x v="4"/>
    <m/>
    <m/>
    <x v="1"/>
    <m/>
    <m/>
    <n v="0"/>
    <m/>
    <n v="0"/>
    <n v="0"/>
    <n v="0"/>
    <n v="0"/>
    <m/>
    <n v="0"/>
    <m/>
    <n v="0"/>
    <n v="0"/>
    <e v="#DIV/0!"/>
    <n v="0"/>
    <m/>
    <n v="0"/>
    <n v="0"/>
    <m/>
  </r>
  <r>
    <n v="2469"/>
    <m/>
    <x v="10"/>
    <x v="4"/>
    <m/>
    <m/>
    <x v="7"/>
    <x v="5"/>
    <x v="6"/>
    <x v="4"/>
    <m/>
    <m/>
    <x v="1"/>
    <m/>
    <m/>
    <n v="0"/>
    <m/>
    <n v="0"/>
    <n v="0"/>
    <n v="0"/>
    <n v="0"/>
    <m/>
    <n v="0"/>
    <m/>
    <n v="0"/>
    <n v="0"/>
    <e v="#DIV/0!"/>
    <n v="0"/>
    <m/>
    <n v="0"/>
    <n v="0"/>
    <m/>
  </r>
  <r>
    <n v="2470"/>
    <m/>
    <x v="10"/>
    <x v="4"/>
    <m/>
    <m/>
    <x v="7"/>
    <x v="5"/>
    <x v="6"/>
    <x v="4"/>
    <m/>
    <m/>
    <x v="1"/>
    <m/>
    <m/>
    <n v="0"/>
    <m/>
    <n v="0"/>
    <n v="0"/>
    <n v="0"/>
    <n v="0"/>
    <m/>
    <n v="0"/>
    <m/>
    <n v="0"/>
    <n v="0"/>
    <e v="#DIV/0!"/>
    <n v="0"/>
    <m/>
    <n v="0"/>
    <n v="0"/>
    <m/>
  </r>
  <r>
    <n v="2471"/>
    <m/>
    <x v="10"/>
    <x v="4"/>
    <m/>
    <m/>
    <x v="7"/>
    <x v="5"/>
    <x v="6"/>
    <x v="4"/>
    <m/>
    <m/>
    <x v="1"/>
    <m/>
    <m/>
    <n v="0"/>
    <m/>
    <n v="0"/>
    <n v="0"/>
    <n v="0"/>
    <n v="0"/>
    <m/>
    <n v="0"/>
    <m/>
    <n v="0"/>
    <n v="0"/>
    <e v="#DIV/0!"/>
    <n v="0"/>
    <m/>
    <n v="0"/>
    <n v="0"/>
    <m/>
  </r>
  <r>
    <n v="2472"/>
    <m/>
    <x v="10"/>
    <x v="4"/>
    <m/>
    <m/>
    <x v="7"/>
    <x v="5"/>
    <x v="6"/>
    <x v="4"/>
    <m/>
    <m/>
    <x v="1"/>
    <m/>
    <m/>
    <n v="0"/>
    <m/>
    <n v="0"/>
    <n v="0"/>
    <n v="0"/>
    <n v="0"/>
    <m/>
    <n v="0"/>
    <m/>
    <n v="0"/>
    <n v="0"/>
    <e v="#DIV/0!"/>
    <n v="0"/>
    <m/>
    <n v="0"/>
    <n v="0"/>
    <m/>
  </r>
  <r>
    <n v="2473"/>
    <m/>
    <x v="10"/>
    <x v="4"/>
    <m/>
    <m/>
    <x v="7"/>
    <x v="5"/>
    <x v="6"/>
    <x v="4"/>
    <m/>
    <m/>
    <x v="1"/>
    <m/>
    <m/>
    <n v="0"/>
    <m/>
    <n v="0"/>
    <n v="0"/>
    <n v="0"/>
    <n v="0"/>
    <m/>
    <n v="0"/>
    <m/>
    <n v="0"/>
    <n v="0"/>
    <e v="#DIV/0!"/>
    <n v="0"/>
    <m/>
    <n v="0"/>
    <n v="0"/>
    <m/>
  </r>
  <r>
    <n v="2474"/>
    <m/>
    <x v="10"/>
    <x v="4"/>
    <m/>
    <m/>
    <x v="7"/>
    <x v="5"/>
    <x v="6"/>
    <x v="4"/>
    <m/>
    <m/>
    <x v="1"/>
    <m/>
    <m/>
    <n v="0"/>
    <m/>
    <n v="0"/>
    <n v="0"/>
    <n v="0"/>
    <n v="0"/>
    <m/>
    <n v="0"/>
    <m/>
    <n v="0"/>
    <n v="0"/>
    <e v="#DIV/0!"/>
    <n v="0"/>
    <m/>
    <n v="0"/>
    <n v="0"/>
    <m/>
  </r>
  <r>
    <n v="2475"/>
    <m/>
    <x v="10"/>
    <x v="4"/>
    <m/>
    <m/>
    <x v="7"/>
    <x v="5"/>
    <x v="6"/>
    <x v="4"/>
    <m/>
    <m/>
    <x v="1"/>
    <m/>
    <m/>
    <n v="0"/>
    <m/>
    <n v="0"/>
    <n v="0"/>
    <n v="0"/>
    <n v="0"/>
    <m/>
    <n v="0"/>
    <m/>
    <n v="0"/>
    <n v="0"/>
    <e v="#DIV/0!"/>
    <n v="0"/>
    <m/>
    <n v="0"/>
    <n v="0"/>
    <m/>
  </r>
  <r>
    <n v="2476"/>
    <m/>
    <x v="10"/>
    <x v="4"/>
    <m/>
    <m/>
    <x v="7"/>
    <x v="5"/>
    <x v="6"/>
    <x v="4"/>
    <m/>
    <m/>
    <x v="1"/>
    <m/>
    <m/>
    <n v="0"/>
    <m/>
    <n v="0"/>
    <n v="0"/>
    <n v="0"/>
    <n v="0"/>
    <m/>
    <n v="0"/>
    <m/>
    <n v="0"/>
    <n v="0"/>
    <e v="#DIV/0!"/>
    <n v="0"/>
    <m/>
    <n v="0"/>
    <n v="0"/>
    <m/>
  </r>
  <r>
    <n v="2477"/>
    <m/>
    <x v="10"/>
    <x v="4"/>
    <m/>
    <m/>
    <x v="7"/>
    <x v="5"/>
    <x v="6"/>
    <x v="4"/>
    <m/>
    <m/>
    <x v="1"/>
    <m/>
    <m/>
    <n v="0"/>
    <m/>
    <n v="0"/>
    <n v="0"/>
    <n v="0"/>
    <n v="0"/>
    <m/>
    <n v="0"/>
    <m/>
    <n v="0"/>
    <n v="0"/>
    <e v="#DIV/0!"/>
    <n v="0"/>
    <m/>
    <n v="0"/>
    <n v="0"/>
    <m/>
  </r>
  <r>
    <n v="2478"/>
    <m/>
    <x v="10"/>
    <x v="4"/>
    <m/>
    <m/>
    <x v="7"/>
    <x v="5"/>
    <x v="6"/>
    <x v="4"/>
    <m/>
    <m/>
    <x v="1"/>
    <m/>
    <m/>
    <n v="0"/>
    <m/>
    <n v="0"/>
    <n v="0"/>
    <n v="0"/>
    <n v="0"/>
    <m/>
    <n v="0"/>
    <m/>
    <n v="0"/>
    <n v="0"/>
    <e v="#DIV/0!"/>
    <n v="0"/>
    <m/>
    <n v="0"/>
    <n v="0"/>
    <m/>
  </r>
  <r>
    <n v="2479"/>
    <m/>
    <x v="10"/>
    <x v="4"/>
    <m/>
    <m/>
    <x v="7"/>
    <x v="5"/>
    <x v="6"/>
    <x v="4"/>
    <m/>
    <m/>
    <x v="1"/>
    <m/>
    <m/>
    <n v="0"/>
    <m/>
    <n v="0"/>
    <n v="0"/>
    <n v="0"/>
    <n v="0"/>
    <m/>
    <n v="0"/>
    <m/>
    <n v="0"/>
    <n v="0"/>
    <e v="#DIV/0!"/>
    <n v="0"/>
    <m/>
    <n v="0"/>
    <n v="0"/>
    <m/>
  </r>
  <r>
    <n v="2480"/>
    <m/>
    <x v="10"/>
    <x v="4"/>
    <m/>
    <m/>
    <x v="7"/>
    <x v="5"/>
    <x v="6"/>
    <x v="4"/>
    <m/>
    <m/>
    <x v="1"/>
    <m/>
    <m/>
    <n v="0"/>
    <m/>
    <n v="0"/>
    <n v="0"/>
    <n v="0"/>
    <n v="0"/>
    <m/>
    <n v="0"/>
    <m/>
    <n v="0"/>
    <n v="0"/>
    <e v="#DIV/0!"/>
    <n v="0"/>
    <m/>
    <n v="0"/>
    <n v="0"/>
    <m/>
  </r>
  <r>
    <n v="2481"/>
    <m/>
    <x v="10"/>
    <x v="4"/>
    <m/>
    <m/>
    <x v="7"/>
    <x v="5"/>
    <x v="6"/>
    <x v="4"/>
    <m/>
    <m/>
    <x v="1"/>
    <m/>
    <m/>
    <n v="0"/>
    <m/>
    <n v="0"/>
    <n v="0"/>
    <n v="0"/>
    <n v="0"/>
    <m/>
    <n v="0"/>
    <m/>
    <n v="0"/>
    <n v="0"/>
    <e v="#DIV/0!"/>
    <n v="0"/>
    <m/>
    <n v="0"/>
    <n v="0"/>
    <m/>
  </r>
  <r>
    <n v="2482"/>
    <m/>
    <x v="10"/>
    <x v="4"/>
    <m/>
    <m/>
    <x v="7"/>
    <x v="5"/>
    <x v="6"/>
    <x v="4"/>
    <m/>
    <m/>
    <x v="1"/>
    <m/>
    <m/>
    <n v="0"/>
    <m/>
    <n v="0"/>
    <n v="0"/>
    <n v="0"/>
    <n v="0"/>
    <m/>
    <n v="0"/>
    <m/>
    <n v="0"/>
    <n v="0"/>
    <e v="#DIV/0!"/>
    <n v="0"/>
    <m/>
    <n v="0"/>
    <n v="0"/>
    <m/>
  </r>
  <r>
    <n v="2483"/>
    <m/>
    <x v="10"/>
    <x v="4"/>
    <m/>
    <m/>
    <x v="7"/>
    <x v="5"/>
    <x v="6"/>
    <x v="4"/>
    <m/>
    <m/>
    <x v="1"/>
    <m/>
    <m/>
    <n v="0"/>
    <m/>
    <n v="0"/>
    <n v="0"/>
    <n v="0"/>
    <n v="0"/>
    <m/>
    <n v="0"/>
    <m/>
    <n v="0"/>
    <n v="0"/>
    <e v="#DIV/0!"/>
    <n v="0"/>
    <m/>
    <n v="0"/>
    <n v="0"/>
    <m/>
  </r>
  <r>
    <n v="2484"/>
    <m/>
    <x v="10"/>
    <x v="4"/>
    <m/>
    <m/>
    <x v="7"/>
    <x v="5"/>
    <x v="6"/>
    <x v="4"/>
    <m/>
    <m/>
    <x v="1"/>
    <m/>
    <m/>
    <n v="0"/>
    <m/>
    <n v="0"/>
    <n v="0"/>
    <n v="0"/>
    <n v="0"/>
    <m/>
    <n v="0"/>
    <m/>
    <n v="0"/>
    <n v="0"/>
    <e v="#DIV/0!"/>
    <n v="0"/>
    <m/>
    <n v="0"/>
    <n v="0"/>
    <m/>
  </r>
  <r>
    <n v="2485"/>
    <m/>
    <x v="10"/>
    <x v="4"/>
    <m/>
    <m/>
    <x v="7"/>
    <x v="5"/>
    <x v="6"/>
    <x v="4"/>
    <m/>
    <m/>
    <x v="1"/>
    <m/>
    <m/>
    <n v="0"/>
    <m/>
    <n v="0"/>
    <n v="0"/>
    <n v="0"/>
    <n v="0"/>
    <m/>
    <n v="0"/>
    <m/>
    <n v="0"/>
    <n v="0"/>
    <e v="#DIV/0!"/>
    <n v="0"/>
    <m/>
    <n v="0"/>
    <n v="0"/>
    <m/>
  </r>
  <r>
    <n v="2486"/>
    <m/>
    <x v="10"/>
    <x v="4"/>
    <m/>
    <m/>
    <x v="7"/>
    <x v="5"/>
    <x v="6"/>
    <x v="4"/>
    <m/>
    <m/>
    <x v="1"/>
    <m/>
    <m/>
    <n v="0"/>
    <m/>
    <n v="0"/>
    <n v="0"/>
    <n v="0"/>
    <n v="0"/>
    <m/>
    <n v="0"/>
    <m/>
    <n v="0"/>
    <n v="0"/>
    <e v="#DIV/0!"/>
    <n v="0"/>
    <m/>
    <n v="0"/>
    <n v="0"/>
    <m/>
  </r>
  <r>
    <n v="2487"/>
    <m/>
    <x v="10"/>
    <x v="4"/>
    <m/>
    <m/>
    <x v="7"/>
    <x v="5"/>
    <x v="6"/>
    <x v="4"/>
    <m/>
    <m/>
    <x v="1"/>
    <m/>
    <m/>
    <n v="0"/>
    <m/>
    <n v="0"/>
    <n v="0"/>
    <n v="0"/>
    <n v="0"/>
    <m/>
    <n v="0"/>
    <m/>
    <n v="0"/>
    <n v="0"/>
    <e v="#DIV/0!"/>
    <n v="0"/>
    <m/>
    <n v="0"/>
    <n v="0"/>
    <m/>
  </r>
  <r>
    <n v="2488"/>
    <m/>
    <x v="10"/>
    <x v="4"/>
    <m/>
    <m/>
    <x v="7"/>
    <x v="5"/>
    <x v="6"/>
    <x v="4"/>
    <m/>
    <m/>
    <x v="1"/>
    <m/>
    <m/>
    <n v="0"/>
    <m/>
    <n v="0"/>
    <n v="0"/>
    <n v="0"/>
    <n v="0"/>
    <m/>
    <n v="0"/>
    <m/>
    <n v="0"/>
    <n v="0"/>
    <e v="#DIV/0!"/>
    <n v="0"/>
    <m/>
    <n v="0"/>
    <n v="0"/>
    <m/>
  </r>
  <r>
    <n v="2489"/>
    <m/>
    <x v="10"/>
    <x v="4"/>
    <m/>
    <m/>
    <x v="7"/>
    <x v="5"/>
    <x v="6"/>
    <x v="4"/>
    <m/>
    <m/>
    <x v="1"/>
    <m/>
    <m/>
    <n v="0"/>
    <m/>
    <n v="0"/>
    <n v="0"/>
    <n v="0"/>
    <n v="0"/>
    <m/>
    <n v="0"/>
    <m/>
    <n v="0"/>
    <n v="0"/>
    <e v="#DIV/0!"/>
    <n v="0"/>
    <m/>
    <n v="0"/>
    <n v="0"/>
    <m/>
  </r>
  <r>
    <n v="2490"/>
    <m/>
    <x v="10"/>
    <x v="4"/>
    <m/>
    <m/>
    <x v="7"/>
    <x v="5"/>
    <x v="6"/>
    <x v="4"/>
    <m/>
    <m/>
    <x v="1"/>
    <m/>
    <m/>
    <n v="0"/>
    <m/>
    <n v="0"/>
    <n v="0"/>
    <n v="0"/>
    <n v="0"/>
    <m/>
    <n v="0"/>
    <m/>
    <n v="0"/>
    <n v="0"/>
    <e v="#DIV/0!"/>
    <n v="0"/>
    <m/>
    <n v="0"/>
    <n v="0"/>
    <m/>
  </r>
  <r>
    <n v="2491"/>
    <m/>
    <x v="10"/>
    <x v="4"/>
    <m/>
    <m/>
    <x v="7"/>
    <x v="5"/>
    <x v="6"/>
    <x v="4"/>
    <m/>
    <m/>
    <x v="1"/>
    <m/>
    <m/>
    <n v="0"/>
    <m/>
    <n v="0"/>
    <n v="0"/>
    <n v="0"/>
    <n v="0"/>
    <m/>
    <n v="0"/>
    <m/>
    <n v="0"/>
    <n v="0"/>
    <e v="#DIV/0!"/>
    <n v="0"/>
    <m/>
    <n v="0"/>
    <n v="0"/>
    <m/>
  </r>
  <r>
    <n v="2492"/>
    <m/>
    <x v="10"/>
    <x v="4"/>
    <m/>
    <m/>
    <x v="7"/>
    <x v="5"/>
    <x v="6"/>
    <x v="4"/>
    <m/>
    <m/>
    <x v="1"/>
    <m/>
    <m/>
    <n v="0"/>
    <m/>
    <n v="0"/>
    <n v="0"/>
    <n v="0"/>
    <n v="0"/>
    <m/>
    <n v="0"/>
    <m/>
    <n v="0"/>
    <n v="0"/>
    <e v="#DIV/0!"/>
    <n v="0"/>
    <m/>
    <n v="0"/>
    <n v="0"/>
    <m/>
  </r>
  <r>
    <n v="2493"/>
    <m/>
    <x v="10"/>
    <x v="4"/>
    <m/>
    <m/>
    <x v="7"/>
    <x v="5"/>
    <x v="6"/>
    <x v="4"/>
    <m/>
    <m/>
    <x v="1"/>
    <m/>
    <m/>
    <n v="0"/>
    <m/>
    <n v="0"/>
    <n v="0"/>
    <n v="0"/>
    <n v="0"/>
    <m/>
    <n v="0"/>
    <m/>
    <n v="0"/>
    <n v="0"/>
    <e v="#DIV/0!"/>
    <n v="0"/>
    <m/>
    <n v="0"/>
    <n v="0"/>
    <m/>
  </r>
  <r>
    <n v="2494"/>
    <m/>
    <x v="10"/>
    <x v="4"/>
    <m/>
    <m/>
    <x v="7"/>
    <x v="5"/>
    <x v="6"/>
    <x v="4"/>
    <m/>
    <m/>
    <x v="1"/>
    <m/>
    <m/>
    <n v="0"/>
    <m/>
    <n v="0"/>
    <n v="0"/>
    <n v="0"/>
    <n v="0"/>
    <m/>
    <n v="0"/>
    <m/>
    <n v="0"/>
    <n v="0"/>
    <e v="#DIV/0!"/>
    <n v="0"/>
    <m/>
    <n v="0"/>
    <n v="0"/>
    <m/>
  </r>
  <r>
    <n v="2495"/>
    <m/>
    <x v="10"/>
    <x v="4"/>
    <m/>
    <m/>
    <x v="7"/>
    <x v="5"/>
    <x v="6"/>
    <x v="4"/>
    <m/>
    <m/>
    <x v="1"/>
    <m/>
    <m/>
    <n v="0"/>
    <m/>
    <n v="0"/>
    <n v="0"/>
    <n v="0"/>
    <n v="0"/>
    <m/>
    <n v="0"/>
    <m/>
    <n v="0"/>
    <n v="0"/>
    <e v="#DIV/0!"/>
    <n v="0"/>
    <m/>
    <n v="0"/>
    <n v="0"/>
    <m/>
  </r>
  <r>
    <n v="2496"/>
    <m/>
    <x v="10"/>
    <x v="4"/>
    <m/>
    <m/>
    <x v="7"/>
    <x v="5"/>
    <x v="6"/>
    <x v="4"/>
    <m/>
    <m/>
    <x v="1"/>
    <m/>
    <m/>
    <n v="0"/>
    <m/>
    <n v="0"/>
    <n v="0"/>
    <n v="0"/>
    <n v="0"/>
    <m/>
    <n v="0"/>
    <m/>
    <n v="0"/>
    <n v="0"/>
    <e v="#DIV/0!"/>
    <n v="0"/>
    <m/>
    <n v="0"/>
    <n v="0"/>
    <m/>
  </r>
  <r>
    <n v="2497"/>
    <m/>
    <x v="10"/>
    <x v="4"/>
    <m/>
    <m/>
    <x v="7"/>
    <x v="5"/>
    <x v="6"/>
    <x v="4"/>
    <m/>
    <m/>
    <x v="1"/>
    <m/>
    <m/>
    <n v="0"/>
    <m/>
    <n v="0"/>
    <n v="0"/>
    <n v="0"/>
    <n v="0"/>
    <m/>
    <n v="0"/>
    <m/>
    <n v="0"/>
    <n v="0"/>
    <e v="#DIV/0!"/>
    <n v="0"/>
    <m/>
    <n v="0"/>
    <n v="0"/>
    <m/>
  </r>
  <r>
    <n v="2498"/>
    <m/>
    <x v="10"/>
    <x v="4"/>
    <m/>
    <m/>
    <x v="7"/>
    <x v="5"/>
    <x v="6"/>
    <x v="4"/>
    <m/>
    <m/>
    <x v="1"/>
    <m/>
    <m/>
    <n v="0"/>
    <m/>
    <n v="0"/>
    <n v="0"/>
    <n v="0"/>
    <n v="0"/>
    <m/>
    <n v="0"/>
    <m/>
    <n v="0"/>
    <n v="0"/>
    <e v="#DIV/0!"/>
    <n v="0"/>
    <m/>
    <n v="0"/>
    <n v="0"/>
    <m/>
  </r>
  <r>
    <n v="2499"/>
    <m/>
    <x v="10"/>
    <x v="4"/>
    <m/>
    <m/>
    <x v="7"/>
    <x v="5"/>
    <x v="6"/>
    <x v="4"/>
    <m/>
    <m/>
    <x v="1"/>
    <m/>
    <m/>
    <n v="0"/>
    <m/>
    <n v="0"/>
    <n v="0"/>
    <n v="0"/>
    <n v="0"/>
    <m/>
    <n v="0"/>
    <m/>
    <n v="0"/>
    <n v="0"/>
    <e v="#DIV/0!"/>
    <n v="0"/>
    <m/>
    <n v="0"/>
    <n v="0"/>
    <m/>
  </r>
  <r>
    <n v="2500"/>
    <m/>
    <x v="10"/>
    <x v="4"/>
    <m/>
    <m/>
    <x v="7"/>
    <x v="5"/>
    <x v="6"/>
    <x v="4"/>
    <m/>
    <m/>
    <x v="1"/>
    <m/>
    <m/>
    <n v="0"/>
    <m/>
    <n v="0"/>
    <n v="0"/>
    <n v="0"/>
    <n v="0"/>
    <m/>
    <n v="0"/>
    <m/>
    <n v="0"/>
    <n v="0"/>
    <e v="#DIV/0!"/>
    <n v="0"/>
    <m/>
    <n v="0"/>
    <n v="0"/>
    <m/>
  </r>
  <r>
    <n v="2501"/>
    <m/>
    <x v="10"/>
    <x v="4"/>
    <m/>
    <m/>
    <x v="7"/>
    <x v="5"/>
    <x v="6"/>
    <x v="4"/>
    <m/>
    <m/>
    <x v="1"/>
    <m/>
    <m/>
    <n v="0"/>
    <m/>
    <n v="0"/>
    <n v="0"/>
    <n v="0"/>
    <n v="0"/>
    <m/>
    <n v="0"/>
    <m/>
    <n v="0"/>
    <n v="0"/>
    <e v="#DIV/0!"/>
    <n v="0"/>
    <m/>
    <n v="0"/>
    <n v="0"/>
    <m/>
  </r>
  <r>
    <n v="2502"/>
    <m/>
    <x v="10"/>
    <x v="4"/>
    <m/>
    <m/>
    <x v="7"/>
    <x v="5"/>
    <x v="6"/>
    <x v="4"/>
    <m/>
    <m/>
    <x v="1"/>
    <m/>
    <m/>
    <n v="0"/>
    <m/>
    <n v="0"/>
    <n v="0"/>
    <n v="0"/>
    <n v="0"/>
    <m/>
    <n v="0"/>
    <m/>
    <n v="0"/>
    <n v="0"/>
    <e v="#DIV/0!"/>
    <n v="0"/>
    <m/>
    <n v="0"/>
    <n v="0"/>
    <m/>
  </r>
  <r>
    <n v="2503"/>
    <m/>
    <x v="10"/>
    <x v="4"/>
    <m/>
    <m/>
    <x v="7"/>
    <x v="5"/>
    <x v="6"/>
    <x v="4"/>
    <m/>
    <m/>
    <x v="1"/>
    <m/>
    <m/>
    <n v="0"/>
    <m/>
    <n v="0"/>
    <n v="0"/>
    <n v="0"/>
    <n v="0"/>
    <m/>
    <n v="0"/>
    <m/>
    <n v="0"/>
    <n v="0"/>
    <e v="#DIV/0!"/>
    <n v="0"/>
    <m/>
    <n v="0"/>
    <n v="0"/>
    <m/>
  </r>
  <r>
    <n v="2504"/>
    <m/>
    <x v="10"/>
    <x v="4"/>
    <m/>
    <m/>
    <x v="7"/>
    <x v="5"/>
    <x v="6"/>
    <x v="4"/>
    <m/>
    <m/>
    <x v="1"/>
    <m/>
    <m/>
    <n v="0"/>
    <m/>
    <n v="0"/>
    <n v="0"/>
    <n v="0"/>
    <n v="0"/>
    <m/>
    <n v="0"/>
    <m/>
    <n v="0"/>
    <n v="0"/>
    <e v="#DIV/0!"/>
    <n v="0"/>
    <m/>
    <n v="0"/>
    <n v="0"/>
    <m/>
  </r>
  <r>
    <n v="2505"/>
    <m/>
    <x v="10"/>
    <x v="4"/>
    <m/>
    <m/>
    <x v="7"/>
    <x v="5"/>
    <x v="6"/>
    <x v="4"/>
    <m/>
    <m/>
    <x v="1"/>
    <m/>
    <m/>
    <n v="0"/>
    <m/>
    <n v="0"/>
    <n v="0"/>
    <n v="0"/>
    <n v="0"/>
    <m/>
    <n v="0"/>
    <m/>
    <n v="0"/>
    <n v="0"/>
    <e v="#DIV/0!"/>
    <n v="0"/>
    <m/>
    <n v="0"/>
    <n v="0"/>
    <m/>
  </r>
  <r>
    <n v="2506"/>
    <m/>
    <x v="10"/>
    <x v="4"/>
    <m/>
    <m/>
    <x v="7"/>
    <x v="5"/>
    <x v="6"/>
    <x v="4"/>
    <m/>
    <m/>
    <x v="1"/>
    <m/>
    <m/>
    <n v="0"/>
    <m/>
    <n v="0"/>
    <n v="0"/>
    <n v="0"/>
    <n v="0"/>
    <m/>
    <n v="0"/>
    <m/>
    <n v="0"/>
    <n v="0"/>
    <e v="#DIV/0!"/>
    <n v="0"/>
    <m/>
    <n v="0"/>
    <n v="0"/>
    <m/>
  </r>
  <r>
    <n v="2507"/>
    <m/>
    <x v="10"/>
    <x v="4"/>
    <m/>
    <m/>
    <x v="7"/>
    <x v="5"/>
    <x v="6"/>
    <x v="4"/>
    <m/>
    <m/>
    <x v="1"/>
    <m/>
    <m/>
    <n v="0"/>
    <m/>
    <n v="0"/>
    <n v="0"/>
    <n v="0"/>
    <n v="0"/>
    <m/>
    <n v="0"/>
    <m/>
    <n v="0"/>
    <n v="0"/>
    <e v="#DIV/0!"/>
    <n v="0"/>
    <m/>
    <n v="0"/>
    <n v="0"/>
    <m/>
  </r>
  <r>
    <n v="2508"/>
    <m/>
    <x v="10"/>
    <x v="4"/>
    <m/>
    <m/>
    <x v="7"/>
    <x v="5"/>
    <x v="6"/>
    <x v="4"/>
    <m/>
    <m/>
    <x v="1"/>
    <m/>
    <m/>
    <n v="0"/>
    <m/>
    <n v="0"/>
    <n v="0"/>
    <n v="0"/>
    <n v="0"/>
    <m/>
    <n v="0"/>
    <m/>
    <n v="0"/>
    <n v="0"/>
    <e v="#DIV/0!"/>
    <n v="0"/>
    <m/>
    <n v="0"/>
    <n v="0"/>
    <m/>
  </r>
  <r>
    <n v="2509"/>
    <m/>
    <x v="10"/>
    <x v="4"/>
    <m/>
    <m/>
    <x v="7"/>
    <x v="5"/>
    <x v="6"/>
    <x v="4"/>
    <m/>
    <m/>
    <x v="1"/>
    <m/>
    <m/>
    <n v="0"/>
    <m/>
    <n v="0"/>
    <n v="0"/>
    <n v="0"/>
    <n v="0"/>
    <m/>
    <n v="0"/>
    <m/>
    <n v="0"/>
    <n v="0"/>
    <e v="#DIV/0!"/>
    <n v="0"/>
    <m/>
    <n v="0"/>
    <n v="0"/>
    <m/>
  </r>
  <r>
    <n v="2510"/>
    <m/>
    <x v="10"/>
    <x v="4"/>
    <m/>
    <m/>
    <x v="7"/>
    <x v="5"/>
    <x v="6"/>
    <x v="4"/>
    <m/>
    <m/>
    <x v="1"/>
    <m/>
    <m/>
    <n v="0"/>
    <m/>
    <n v="0"/>
    <n v="0"/>
    <n v="0"/>
    <n v="0"/>
    <m/>
    <n v="0"/>
    <m/>
    <n v="0"/>
    <n v="0"/>
    <e v="#DIV/0!"/>
    <n v="0"/>
    <m/>
    <n v="0"/>
    <n v="0"/>
    <m/>
  </r>
  <r>
    <n v="2511"/>
    <m/>
    <x v="10"/>
    <x v="4"/>
    <m/>
    <m/>
    <x v="7"/>
    <x v="5"/>
    <x v="6"/>
    <x v="4"/>
    <m/>
    <m/>
    <x v="1"/>
    <m/>
    <m/>
    <n v="0"/>
    <m/>
    <n v="0"/>
    <n v="0"/>
    <n v="0"/>
    <n v="0"/>
    <m/>
    <n v="0"/>
    <m/>
    <n v="0"/>
    <n v="0"/>
    <e v="#DIV/0!"/>
    <n v="0"/>
    <m/>
    <n v="0"/>
    <n v="0"/>
    <m/>
  </r>
  <r>
    <n v="2512"/>
    <m/>
    <x v="10"/>
    <x v="4"/>
    <m/>
    <m/>
    <x v="7"/>
    <x v="5"/>
    <x v="6"/>
    <x v="4"/>
    <m/>
    <m/>
    <x v="1"/>
    <m/>
    <m/>
    <n v="0"/>
    <m/>
    <n v="0"/>
    <n v="0"/>
    <n v="0"/>
    <n v="0"/>
    <m/>
    <n v="0"/>
    <m/>
    <n v="0"/>
    <n v="0"/>
    <e v="#DIV/0!"/>
    <n v="0"/>
    <m/>
    <n v="0"/>
    <n v="0"/>
    <m/>
  </r>
  <r>
    <n v="2513"/>
    <m/>
    <x v="10"/>
    <x v="4"/>
    <m/>
    <m/>
    <x v="7"/>
    <x v="5"/>
    <x v="6"/>
    <x v="4"/>
    <m/>
    <m/>
    <x v="1"/>
    <m/>
    <m/>
    <n v="0"/>
    <m/>
    <n v="0"/>
    <n v="0"/>
    <n v="0"/>
    <n v="0"/>
    <m/>
    <n v="0"/>
    <m/>
    <n v="0"/>
    <n v="0"/>
    <e v="#DIV/0!"/>
    <n v="0"/>
    <m/>
    <n v="0"/>
    <n v="0"/>
    <m/>
  </r>
  <r>
    <n v="2514"/>
    <m/>
    <x v="10"/>
    <x v="4"/>
    <m/>
    <m/>
    <x v="7"/>
    <x v="5"/>
    <x v="6"/>
    <x v="4"/>
    <m/>
    <m/>
    <x v="1"/>
    <m/>
    <m/>
    <n v="0"/>
    <m/>
    <n v="0"/>
    <n v="0"/>
    <n v="0"/>
    <n v="0"/>
    <m/>
    <n v="0"/>
    <m/>
    <n v="0"/>
    <n v="0"/>
    <e v="#DIV/0!"/>
    <n v="0"/>
    <m/>
    <n v="0"/>
    <n v="0"/>
    <m/>
  </r>
  <r>
    <n v="2515"/>
    <m/>
    <x v="10"/>
    <x v="4"/>
    <m/>
    <m/>
    <x v="7"/>
    <x v="5"/>
    <x v="6"/>
    <x v="4"/>
    <m/>
    <m/>
    <x v="1"/>
    <m/>
    <m/>
    <n v="0"/>
    <m/>
    <n v="0"/>
    <n v="0"/>
    <n v="0"/>
    <n v="0"/>
    <m/>
    <n v="0"/>
    <m/>
    <n v="0"/>
    <n v="0"/>
    <e v="#DIV/0!"/>
    <n v="0"/>
    <m/>
    <n v="0"/>
    <n v="0"/>
    <m/>
  </r>
  <r>
    <n v="2516"/>
    <m/>
    <x v="10"/>
    <x v="4"/>
    <m/>
    <m/>
    <x v="7"/>
    <x v="5"/>
    <x v="6"/>
    <x v="4"/>
    <m/>
    <m/>
    <x v="1"/>
    <m/>
    <m/>
    <n v="0"/>
    <m/>
    <n v="0"/>
    <n v="0"/>
    <n v="0"/>
    <n v="0"/>
    <m/>
    <n v="0"/>
    <m/>
    <n v="0"/>
    <n v="0"/>
    <e v="#DIV/0!"/>
    <n v="0"/>
    <m/>
    <n v="0"/>
    <n v="0"/>
    <m/>
  </r>
  <r>
    <n v="2517"/>
    <m/>
    <x v="10"/>
    <x v="4"/>
    <m/>
    <m/>
    <x v="7"/>
    <x v="5"/>
    <x v="6"/>
    <x v="4"/>
    <m/>
    <m/>
    <x v="1"/>
    <m/>
    <m/>
    <n v="0"/>
    <m/>
    <n v="0"/>
    <n v="0"/>
    <n v="0"/>
    <n v="0"/>
    <m/>
    <n v="0"/>
    <m/>
    <n v="0"/>
    <n v="0"/>
    <e v="#DIV/0!"/>
    <n v="0"/>
    <m/>
    <n v="0"/>
    <n v="0"/>
    <m/>
  </r>
  <r>
    <n v="2518"/>
    <m/>
    <x v="10"/>
    <x v="4"/>
    <m/>
    <m/>
    <x v="7"/>
    <x v="5"/>
    <x v="6"/>
    <x v="4"/>
    <m/>
    <m/>
    <x v="1"/>
    <m/>
    <m/>
    <n v="0"/>
    <m/>
    <n v="0"/>
    <n v="0"/>
    <n v="0"/>
    <n v="0"/>
    <m/>
    <n v="0"/>
    <m/>
    <n v="0"/>
    <n v="0"/>
    <e v="#DIV/0!"/>
    <n v="0"/>
    <m/>
    <n v="0"/>
    <n v="0"/>
    <m/>
  </r>
  <r>
    <n v="2519"/>
    <m/>
    <x v="10"/>
    <x v="4"/>
    <m/>
    <m/>
    <x v="7"/>
    <x v="5"/>
    <x v="6"/>
    <x v="4"/>
    <m/>
    <m/>
    <x v="1"/>
    <m/>
    <m/>
    <n v="0"/>
    <m/>
    <n v="0"/>
    <n v="0"/>
    <n v="0"/>
    <n v="0"/>
    <m/>
    <n v="0"/>
    <m/>
    <n v="0"/>
    <n v="0"/>
    <e v="#DIV/0!"/>
    <n v="0"/>
    <m/>
    <n v="0"/>
    <n v="0"/>
    <m/>
  </r>
  <r>
    <n v="2520"/>
    <m/>
    <x v="10"/>
    <x v="4"/>
    <m/>
    <m/>
    <x v="7"/>
    <x v="5"/>
    <x v="6"/>
    <x v="4"/>
    <m/>
    <m/>
    <x v="1"/>
    <m/>
    <m/>
    <n v="0"/>
    <m/>
    <n v="0"/>
    <n v="0"/>
    <n v="0"/>
    <n v="0"/>
    <m/>
    <n v="0"/>
    <m/>
    <n v="0"/>
    <n v="0"/>
    <e v="#DIV/0!"/>
    <n v="0"/>
    <m/>
    <n v="0"/>
    <n v="0"/>
    <m/>
  </r>
  <r>
    <n v="2521"/>
    <m/>
    <x v="10"/>
    <x v="4"/>
    <m/>
    <m/>
    <x v="7"/>
    <x v="5"/>
    <x v="6"/>
    <x v="4"/>
    <m/>
    <m/>
    <x v="1"/>
    <m/>
    <m/>
    <n v="0"/>
    <m/>
    <n v="0"/>
    <n v="0"/>
    <n v="0"/>
    <n v="0"/>
    <m/>
    <n v="0"/>
    <m/>
    <n v="0"/>
    <n v="0"/>
    <e v="#DIV/0!"/>
    <n v="0"/>
    <m/>
    <n v="0"/>
    <n v="0"/>
    <m/>
  </r>
  <r>
    <n v="2522"/>
    <m/>
    <x v="10"/>
    <x v="4"/>
    <m/>
    <m/>
    <x v="7"/>
    <x v="5"/>
    <x v="6"/>
    <x v="4"/>
    <m/>
    <m/>
    <x v="1"/>
    <m/>
    <m/>
    <n v="0"/>
    <m/>
    <n v="0"/>
    <n v="0"/>
    <n v="0"/>
    <n v="0"/>
    <m/>
    <n v="0"/>
    <m/>
    <n v="0"/>
    <n v="0"/>
    <e v="#DIV/0!"/>
    <n v="0"/>
    <m/>
    <n v="0"/>
    <n v="0"/>
    <m/>
  </r>
  <r>
    <n v="2523"/>
    <m/>
    <x v="10"/>
    <x v="4"/>
    <m/>
    <m/>
    <x v="7"/>
    <x v="5"/>
    <x v="6"/>
    <x v="4"/>
    <m/>
    <m/>
    <x v="1"/>
    <m/>
    <m/>
    <n v="0"/>
    <m/>
    <n v="0"/>
    <n v="0"/>
    <n v="0"/>
    <n v="0"/>
    <m/>
    <n v="0"/>
    <m/>
    <n v="0"/>
    <n v="0"/>
    <e v="#DIV/0!"/>
    <n v="0"/>
    <m/>
    <n v="0"/>
    <n v="0"/>
    <m/>
  </r>
  <r>
    <n v="2524"/>
    <m/>
    <x v="10"/>
    <x v="4"/>
    <m/>
    <m/>
    <x v="7"/>
    <x v="5"/>
    <x v="6"/>
    <x v="4"/>
    <m/>
    <m/>
    <x v="1"/>
    <m/>
    <m/>
    <n v="0"/>
    <m/>
    <n v="0"/>
    <n v="0"/>
    <n v="0"/>
    <n v="0"/>
    <m/>
    <n v="0"/>
    <m/>
    <n v="0"/>
    <n v="0"/>
    <e v="#DIV/0!"/>
    <n v="0"/>
    <m/>
    <n v="0"/>
    <n v="0"/>
    <m/>
  </r>
  <r>
    <n v="2525"/>
    <m/>
    <x v="10"/>
    <x v="4"/>
    <m/>
    <m/>
    <x v="7"/>
    <x v="5"/>
    <x v="6"/>
    <x v="4"/>
    <m/>
    <m/>
    <x v="1"/>
    <m/>
    <m/>
    <n v="0"/>
    <m/>
    <n v="0"/>
    <n v="0"/>
    <n v="0"/>
    <n v="0"/>
    <m/>
    <n v="0"/>
    <m/>
    <n v="0"/>
    <n v="0"/>
    <e v="#DIV/0!"/>
    <n v="0"/>
    <m/>
    <n v="0"/>
    <n v="0"/>
    <m/>
  </r>
  <r>
    <n v="2526"/>
    <m/>
    <x v="10"/>
    <x v="4"/>
    <m/>
    <m/>
    <x v="7"/>
    <x v="5"/>
    <x v="6"/>
    <x v="4"/>
    <m/>
    <m/>
    <x v="1"/>
    <m/>
    <m/>
    <n v="0"/>
    <m/>
    <n v="0"/>
    <n v="0"/>
    <n v="0"/>
    <n v="0"/>
    <m/>
    <n v="0"/>
    <m/>
    <n v="0"/>
    <n v="0"/>
    <e v="#DIV/0!"/>
    <n v="0"/>
    <m/>
    <n v="0"/>
    <n v="0"/>
    <m/>
  </r>
  <r>
    <n v="2527"/>
    <m/>
    <x v="10"/>
    <x v="4"/>
    <m/>
    <m/>
    <x v="7"/>
    <x v="5"/>
    <x v="6"/>
    <x v="4"/>
    <m/>
    <m/>
    <x v="1"/>
    <m/>
    <m/>
    <n v="0"/>
    <m/>
    <n v="0"/>
    <n v="0"/>
    <n v="0"/>
    <n v="0"/>
    <m/>
    <n v="0"/>
    <m/>
    <n v="0"/>
    <n v="0"/>
    <e v="#DIV/0!"/>
    <n v="0"/>
    <m/>
    <n v="0"/>
    <n v="0"/>
    <m/>
  </r>
  <r>
    <n v="2528"/>
    <m/>
    <x v="10"/>
    <x v="4"/>
    <m/>
    <m/>
    <x v="7"/>
    <x v="5"/>
    <x v="6"/>
    <x v="4"/>
    <m/>
    <m/>
    <x v="1"/>
    <m/>
    <m/>
    <n v="0"/>
    <m/>
    <n v="0"/>
    <n v="0"/>
    <n v="0"/>
    <n v="0"/>
    <m/>
    <n v="0"/>
    <m/>
    <n v="0"/>
    <n v="0"/>
    <e v="#DIV/0!"/>
    <n v="0"/>
    <m/>
    <n v="0"/>
    <n v="0"/>
    <m/>
  </r>
  <r>
    <n v="2529"/>
    <m/>
    <x v="10"/>
    <x v="4"/>
    <m/>
    <m/>
    <x v="7"/>
    <x v="5"/>
    <x v="6"/>
    <x v="4"/>
    <m/>
    <m/>
    <x v="1"/>
    <m/>
    <m/>
    <n v="0"/>
    <m/>
    <n v="0"/>
    <n v="0"/>
    <n v="0"/>
    <n v="0"/>
    <m/>
    <n v="0"/>
    <m/>
    <n v="0"/>
    <n v="0"/>
    <e v="#DIV/0!"/>
    <n v="0"/>
    <m/>
    <n v="0"/>
    <n v="0"/>
    <m/>
  </r>
  <r>
    <n v="2530"/>
    <m/>
    <x v="10"/>
    <x v="4"/>
    <m/>
    <m/>
    <x v="7"/>
    <x v="5"/>
    <x v="6"/>
    <x v="4"/>
    <m/>
    <m/>
    <x v="1"/>
    <m/>
    <m/>
    <n v="0"/>
    <m/>
    <n v="0"/>
    <n v="0"/>
    <n v="0"/>
    <n v="0"/>
    <m/>
    <n v="0"/>
    <m/>
    <n v="0"/>
    <n v="0"/>
    <e v="#DIV/0!"/>
    <n v="0"/>
    <m/>
    <n v="0"/>
    <n v="0"/>
    <m/>
  </r>
  <r>
    <n v="2531"/>
    <m/>
    <x v="10"/>
    <x v="4"/>
    <m/>
    <m/>
    <x v="7"/>
    <x v="5"/>
    <x v="6"/>
    <x v="4"/>
    <m/>
    <m/>
    <x v="1"/>
    <m/>
    <m/>
    <n v="0"/>
    <m/>
    <n v="0"/>
    <n v="0"/>
    <n v="0"/>
    <n v="0"/>
    <m/>
    <n v="0"/>
    <m/>
    <n v="0"/>
    <n v="0"/>
    <e v="#DIV/0!"/>
    <n v="0"/>
    <m/>
    <n v="0"/>
    <n v="0"/>
    <m/>
  </r>
  <r>
    <n v="2532"/>
    <m/>
    <x v="10"/>
    <x v="4"/>
    <m/>
    <m/>
    <x v="7"/>
    <x v="5"/>
    <x v="6"/>
    <x v="4"/>
    <m/>
    <m/>
    <x v="1"/>
    <m/>
    <m/>
    <n v="0"/>
    <m/>
    <n v="0"/>
    <n v="0"/>
    <n v="0"/>
    <n v="0"/>
    <m/>
    <n v="0"/>
    <m/>
    <n v="0"/>
    <n v="0"/>
    <e v="#DIV/0!"/>
    <n v="0"/>
    <m/>
    <n v="0"/>
    <n v="0"/>
    <m/>
  </r>
  <r>
    <n v="2533"/>
    <m/>
    <x v="10"/>
    <x v="4"/>
    <m/>
    <m/>
    <x v="7"/>
    <x v="5"/>
    <x v="6"/>
    <x v="4"/>
    <m/>
    <m/>
    <x v="1"/>
    <m/>
    <m/>
    <n v="0"/>
    <m/>
    <n v="0"/>
    <n v="0"/>
    <n v="0"/>
    <n v="0"/>
    <m/>
    <n v="0"/>
    <m/>
    <n v="0"/>
    <n v="0"/>
    <e v="#DIV/0!"/>
    <n v="0"/>
    <m/>
    <n v="0"/>
    <n v="0"/>
    <m/>
  </r>
  <r>
    <n v="2534"/>
    <m/>
    <x v="10"/>
    <x v="4"/>
    <m/>
    <m/>
    <x v="7"/>
    <x v="5"/>
    <x v="6"/>
    <x v="4"/>
    <m/>
    <m/>
    <x v="1"/>
    <m/>
    <m/>
    <n v="0"/>
    <m/>
    <n v="0"/>
    <n v="0"/>
    <n v="0"/>
    <n v="0"/>
    <m/>
    <n v="0"/>
    <m/>
    <n v="0"/>
    <n v="0"/>
    <e v="#DIV/0!"/>
    <n v="0"/>
    <m/>
    <n v="0"/>
    <n v="0"/>
    <m/>
  </r>
  <r>
    <n v="2535"/>
    <m/>
    <x v="10"/>
    <x v="4"/>
    <m/>
    <m/>
    <x v="7"/>
    <x v="5"/>
    <x v="6"/>
    <x v="4"/>
    <m/>
    <m/>
    <x v="1"/>
    <m/>
    <m/>
    <n v="0"/>
    <m/>
    <n v="0"/>
    <n v="0"/>
    <n v="0"/>
    <n v="0"/>
    <m/>
    <n v="0"/>
    <m/>
    <n v="0"/>
    <n v="0"/>
    <e v="#DIV/0!"/>
    <n v="0"/>
    <m/>
    <n v="0"/>
    <n v="0"/>
    <m/>
  </r>
  <r>
    <n v="2536"/>
    <m/>
    <x v="10"/>
    <x v="4"/>
    <m/>
    <m/>
    <x v="7"/>
    <x v="5"/>
    <x v="6"/>
    <x v="4"/>
    <m/>
    <m/>
    <x v="1"/>
    <m/>
    <m/>
    <n v="0"/>
    <m/>
    <n v="0"/>
    <n v="0"/>
    <n v="0"/>
    <n v="0"/>
    <m/>
    <n v="0"/>
    <m/>
    <n v="0"/>
    <n v="0"/>
    <e v="#DIV/0!"/>
    <n v="0"/>
    <m/>
    <n v="0"/>
    <n v="0"/>
    <m/>
  </r>
  <r>
    <n v="2537"/>
    <m/>
    <x v="10"/>
    <x v="4"/>
    <m/>
    <m/>
    <x v="7"/>
    <x v="5"/>
    <x v="6"/>
    <x v="4"/>
    <m/>
    <m/>
    <x v="1"/>
    <m/>
    <m/>
    <n v="0"/>
    <m/>
    <n v="0"/>
    <n v="0"/>
    <n v="0"/>
    <n v="0"/>
    <m/>
    <n v="0"/>
    <m/>
    <n v="0"/>
    <n v="0"/>
    <e v="#DIV/0!"/>
    <n v="0"/>
    <m/>
    <n v="0"/>
    <n v="0"/>
    <m/>
  </r>
  <r>
    <n v="2538"/>
    <m/>
    <x v="10"/>
    <x v="4"/>
    <m/>
    <m/>
    <x v="7"/>
    <x v="5"/>
    <x v="6"/>
    <x v="4"/>
    <m/>
    <m/>
    <x v="1"/>
    <m/>
    <m/>
    <n v="0"/>
    <m/>
    <n v="0"/>
    <n v="0"/>
    <n v="0"/>
    <n v="0"/>
    <m/>
    <n v="0"/>
    <m/>
    <n v="0"/>
    <n v="0"/>
    <e v="#DIV/0!"/>
    <n v="0"/>
    <m/>
    <n v="0"/>
    <n v="0"/>
    <m/>
  </r>
  <r>
    <n v="2539"/>
    <m/>
    <x v="10"/>
    <x v="4"/>
    <m/>
    <m/>
    <x v="7"/>
    <x v="5"/>
    <x v="6"/>
    <x v="4"/>
    <m/>
    <m/>
    <x v="1"/>
    <m/>
    <m/>
    <n v="0"/>
    <m/>
    <n v="0"/>
    <n v="0"/>
    <n v="0"/>
    <n v="0"/>
    <m/>
    <n v="0"/>
    <m/>
    <n v="0"/>
    <n v="0"/>
    <e v="#DIV/0!"/>
    <n v="0"/>
    <m/>
    <n v="0"/>
    <n v="0"/>
    <m/>
  </r>
  <r>
    <n v="2540"/>
    <m/>
    <x v="10"/>
    <x v="4"/>
    <m/>
    <m/>
    <x v="7"/>
    <x v="5"/>
    <x v="6"/>
    <x v="4"/>
    <m/>
    <m/>
    <x v="1"/>
    <m/>
    <m/>
    <n v="0"/>
    <m/>
    <n v="0"/>
    <n v="0"/>
    <n v="0"/>
    <n v="0"/>
    <m/>
    <n v="0"/>
    <m/>
    <n v="0"/>
    <n v="0"/>
    <e v="#DIV/0!"/>
    <n v="0"/>
    <m/>
    <n v="0"/>
    <n v="0"/>
    <m/>
  </r>
  <r>
    <n v="2541"/>
    <m/>
    <x v="10"/>
    <x v="4"/>
    <m/>
    <m/>
    <x v="7"/>
    <x v="5"/>
    <x v="6"/>
    <x v="4"/>
    <m/>
    <m/>
    <x v="1"/>
    <m/>
    <m/>
    <n v="0"/>
    <m/>
    <n v="0"/>
    <n v="0"/>
    <n v="0"/>
    <n v="0"/>
    <m/>
    <n v="0"/>
    <m/>
    <n v="0"/>
    <n v="0"/>
    <e v="#DIV/0!"/>
    <n v="0"/>
    <m/>
    <n v="0"/>
    <n v="0"/>
    <m/>
  </r>
  <r>
    <n v="2542"/>
    <m/>
    <x v="10"/>
    <x v="4"/>
    <m/>
    <m/>
    <x v="7"/>
    <x v="5"/>
    <x v="6"/>
    <x v="4"/>
    <m/>
    <m/>
    <x v="1"/>
    <m/>
    <m/>
    <n v="0"/>
    <m/>
    <n v="0"/>
    <n v="0"/>
    <n v="0"/>
    <n v="0"/>
    <m/>
    <n v="0"/>
    <m/>
    <n v="0"/>
    <n v="0"/>
    <e v="#DIV/0!"/>
    <n v="0"/>
    <m/>
    <n v="0"/>
    <n v="0"/>
    <m/>
  </r>
  <r>
    <n v="2543"/>
    <m/>
    <x v="10"/>
    <x v="4"/>
    <m/>
    <m/>
    <x v="7"/>
    <x v="5"/>
    <x v="6"/>
    <x v="4"/>
    <m/>
    <m/>
    <x v="1"/>
    <m/>
    <m/>
    <n v="0"/>
    <m/>
    <n v="0"/>
    <n v="0"/>
    <n v="0"/>
    <n v="0"/>
    <m/>
    <n v="0"/>
    <m/>
    <n v="0"/>
    <n v="0"/>
    <e v="#DIV/0!"/>
    <n v="0"/>
    <m/>
    <n v="0"/>
    <n v="0"/>
    <m/>
  </r>
  <r>
    <n v="2544"/>
    <m/>
    <x v="10"/>
    <x v="4"/>
    <m/>
    <m/>
    <x v="7"/>
    <x v="5"/>
    <x v="6"/>
    <x v="4"/>
    <m/>
    <m/>
    <x v="1"/>
    <m/>
    <m/>
    <n v="0"/>
    <m/>
    <n v="0"/>
    <n v="0"/>
    <n v="0"/>
    <n v="0"/>
    <m/>
    <n v="0"/>
    <m/>
    <n v="0"/>
    <n v="0"/>
    <e v="#DIV/0!"/>
    <n v="0"/>
    <m/>
    <n v="0"/>
    <n v="0"/>
    <m/>
  </r>
  <r>
    <n v="2545"/>
    <m/>
    <x v="10"/>
    <x v="4"/>
    <m/>
    <m/>
    <x v="7"/>
    <x v="5"/>
    <x v="6"/>
    <x v="4"/>
    <m/>
    <m/>
    <x v="1"/>
    <m/>
    <m/>
    <n v="0"/>
    <m/>
    <n v="0"/>
    <n v="0"/>
    <n v="0"/>
    <n v="0"/>
    <m/>
    <n v="0"/>
    <m/>
    <n v="0"/>
    <n v="0"/>
    <e v="#DIV/0!"/>
    <n v="0"/>
    <m/>
    <n v="0"/>
    <n v="0"/>
    <m/>
  </r>
  <r>
    <n v="2546"/>
    <m/>
    <x v="10"/>
    <x v="4"/>
    <m/>
    <m/>
    <x v="7"/>
    <x v="5"/>
    <x v="6"/>
    <x v="4"/>
    <m/>
    <m/>
    <x v="1"/>
    <m/>
    <m/>
    <n v="0"/>
    <m/>
    <n v="0"/>
    <n v="0"/>
    <n v="0"/>
    <n v="0"/>
    <m/>
    <n v="0"/>
    <m/>
    <n v="0"/>
    <n v="0"/>
    <e v="#DIV/0!"/>
    <n v="0"/>
    <m/>
    <n v="0"/>
    <n v="0"/>
    <m/>
  </r>
  <r>
    <n v="2547"/>
    <m/>
    <x v="10"/>
    <x v="4"/>
    <m/>
    <m/>
    <x v="7"/>
    <x v="5"/>
    <x v="6"/>
    <x v="4"/>
    <m/>
    <m/>
    <x v="1"/>
    <m/>
    <m/>
    <n v="0"/>
    <m/>
    <n v="0"/>
    <n v="0"/>
    <n v="0"/>
    <n v="0"/>
    <m/>
    <n v="0"/>
    <m/>
    <n v="0"/>
    <n v="0"/>
    <e v="#DIV/0!"/>
    <n v="0"/>
    <m/>
    <n v="0"/>
    <n v="0"/>
    <m/>
  </r>
  <r>
    <n v="2548"/>
    <m/>
    <x v="10"/>
    <x v="4"/>
    <m/>
    <m/>
    <x v="7"/>
    <x v="5"/>
    <x v="6"/>
    <x v="4"/>
    <m/>
    <m/>
    <x v="1"/>
    <m/>
    <m/>
    <n v="0"/>
    <m/>
    <n v="0"/>
    <n v="0"/>
    <n v="0"/>
    <n v="0"/>
    <m/>
    <n v="0"/>
    <m/>
    <n v="0"/>
    <n v="0"/>
    <e v="#DIV/0!"/>
    <n v="0"/>
    <m/>
    <n v="0"/>
    <n v="0"/>
    <m/>
  </r>
  <r>
    <n v="2549"/>
    <m/>
    <x v="10"/>
    <x v="4"/>
    <m/>
    <m/>
    <x v="7"/>
    <x v="5"/>
    <x v="6"/>
    <x v="4"/>
    <m/>
    <m/>
    <x v="1"/>
    <m/>
    <m/>
    <n v="0"/>
    <m/>
    <n v="0"/>
    <n v="0"/>
    <n v="0"/>
    <n v="0"/>
    <m/>
    <n v="0"/>
    <m/>
    <n v="0"/>
    <n v="0"/>
    <e v="#DIV/0!"/>
    <n v="0"/>
    <m/>
    <n v="0"/>
    <n v="0"/>
    <m/>
  </r>
  <r>
    <n v="2550"/>
    <m/>
    <x v="10"/>
    <x v="4"/>
    <m/>
    <m/>
    <x v="7"/>
    <x v="5"/>
    <x v="6"/>
    <x v="4"/>
    <m/>
    <m/>
    <x v="1"/>
    <m/>
    <m/>
    <n v="0"/>
    <m/>
    <n v="0"/>
    <n v="0"/>
    <n v="0"/>
    <n v="0"/>
    <m/>
    <n v="0"/>
    <m/>
    <n v="0"/>
    <n v="0"/>
    <e v="#DIV/0!"/>
    <n v="0"/>
    <m/>
    <n v="0"/>
    <n v="0"/>
    <m/>
  </r>
  <r>
    <n v="2551"/>
    <m/>
    <x v="10"/>
    <x v="4"/>
    <m/>
    <m/>
    <x v="7"/>
    <x v="5"/>
    <x v="6"/>
    <x v="4"/>
    <m/>
    <m/>
    <x v="1"/>
    <m/>
    <m/>
    <n v="0"/>
    <m/>
    <n v="0"/>
    <n v="0"/>
    <n v="0"/>
    <n v="0"/>
    <m/>
    <n v="0"/>
    <m/>
    <n v="0"/>
    <n v="0"/>
    <e v="#DIV/0!"/>
    <n v="0"/>
    <m/>
    <n v="0"/>
    <n v="0"/>
    <m/>
  </r>
  <r>
    <n v="2552"/>
    <m/>
    <x v="10"/>
    <x v="4"/>
    <m/>
    <m/>
    <x v="7"/>
    <x v="5"/>
    <x v="6"/>
    <x v="4"/>
    <m/>
    <m/>
    <x v="1"/>
    <m/>
    <m/>
    <n v="0"/>
    <m/>
    <n v="0"/>
    <n v="0"/>
    <n v="0"/>
    <n v="0"/>
    <m/>
    <n v="0"/>
    <m/>
    <n v="0"/>
    <n v="0"/>
    <e v="#DIV/0!"/>
    <n v="0"/>
    <m/>
    <n v="0"/>
    <n v="0"/>
    <m/>
  </r>
  <r>
    <n v="2553"/>
    <m/>
    <x v="10"/>
    <x v="4"/>
    <m/>
    <m/>
    <x v="7"/>
    <x v="5"/>
    <x v="6"/>
    <x v="4"/>
    <m/>
    <m/>
    <x v="1"/>
    <m/>
    <m/>
    <n v="0"/>
    <m/>
    <n v="0"/>
    <n v="0"/>
    <n v="0"/>
    <n v="0"/>
    <m/>
    <n v="0"/>
    <m/>
    <n v="0"/>
    <n v="0"/>
    <e v="#DIV/0!"/>
    <n v="0"/>
    <m/>
    <n v="0"/>
    <n v="0"/>
    <m/>
  </r>
  <r>
    <n v="2554"/>
    <m/>
    <x v="10"/>
    <x v="4"/>
    <m/>
    <m/>
    <x v="7"/>
    <x v="5"/>
    <x v="6"/>
    <x v="4"/>
    <m/>
    <m/>
    <x v="1"/>
    <m/>
    <m/>
    <n v="0"/>
    <m/>
    <n v="0"/>
    <n v="0"/>
    <n v="0"/>
    <n v="0"/>
    <m/>
    <n v="0"/>
    <m/>
    <n v="0"/>
    <n v="0"/>
    <e v="#DIV/0!"/>
    <n v="0"/>
    <m/>
    <n v="0"/>
    <n v="0"/>
    <m/>
  </r>
  <r>
    <n v="2555"/>
    <m/>
    <x v="10"/>
    <x v="4"/>
    <m/>
    <m/>
    <x v="7"/>
    <x v="5"/>
    <x v="6"/>
    <x v="4"/>
    <m/>
    <m/>
    <x v="1"/>
    <m/>
    <m/>
    <n v="0"/>
    <m/>
    <n v="0"/>
    <n v="0"/>
    <n v="0"/>
    <n v="0"/>
    <m/>
    <n v="0"/>
    <m/>
    <n v="0"/>
    <n v="0"/>
    <e v="#DIV/0!"/>
    <n v="0"/>
    <m/>
    <n v="0"/>
    <n v="0"/>
    <m/>
  </r>
  <r>
    <n v="2556"/>
    <m/>
    <x v="10"/>
    <x v="4"/>
    <m/>
    <m/>
    <x v="7"/>
    <x v="5"/>
    <x v="6"/>
    <x v="4"/>
    <m/>
    <m/>
    <x v="1"/>
    <m/>
    <m/>
    <n v="0"/>
    <m/>
    <n v="0"/>
    <n v="0"/>
    <n v="0"/>
    <n v="0"/>
    <m/>
    <n v="0"/>
    <m/>
    <n v="0"/>
    <n v="0"/>
    <e v="#DIV/0!"/>
    <n v="0"/>
    <m/>
    <n v="0"/>
    <n v="0"/>
    <m/>
  </r>
  <r>
    <n v="2557"/>
    <m/>
    <x v="10"/>
    <x v="4"/>
    <m/>
    <m/>
    <x v="7"/>
    <x v="5"/>
    <x v="6"/>
    <x v="4"/>
    <m/>
    <m/>
    <x v="1"/>
    <m/>
    <m/>
    <n v="0"/>
    <m/>
    <n v="0"/>
    <n v="0"/>
    <n v="0"/>
    <n v="0"/>
    <m/>
    <n v="0"/>
    <m/>
    <n v="0"/>
    <n v="0"/>
    <e v="#DIV/0!"/>
    <n v="0"/>
    <m/>
    <n v="0"/>
    <n v="0"/>
    <m/>
  </r>
  <r>
    <n v="2558"/>
    <m/>
    <x v="10"/>
    <x v="4"/>
    <m/>
    <m/>
    <x v="7"/>
    <x v="5"/>
    <x v="6"/>
    <x v="4"/>
    <m/>
    <m/>
    <x v="1"/>
    <m/>
    <m/>
    <n v="0"/>
    <m/>
    <n v="0"/>
    <n v="0"/>
    <n v="0"/>
    <n v="0"/>
    <m/>
    <n v="0"/>
    <m/>
    <n v="0"/>
    <n v="0"/>
    <e v="#DIV/0!"/>
    <n v="0"/>
    <m/>
    <n v="0"/>
    <n v="0"/>
    <m/>
  </r>
  <r>
    <n v="2559"/>
    <m/>
    <x v="10"/>
    <x v="4"/>
    <m/>
    <m/>
    <x v="7"/>
    <x v="5"/>
    <x v="6"/>
    <x v="4"/>
    <m/>
    <m/>
    <x v="1"/>
    <m/>
    <m/>
    <n v="0"/>
    <m/>
    <n v="0"/>
    <n v="0"/>
    <n v="0"/>
    <n v="0"/>
    <m/>
    <n v="0"/>
    <m/>
    <n v="0"/>
    <n v="0"/>
    <e v="#DIV/0!"/>
    <n v="0"/>
    <m/>
    <n v="0"/>
    <n v="0"/>
    <m/>
  </r>
  <r>
    <n v="2560"/>
    <m/>
    <x v="10"/>
    <x v="4"/>
    <m/>
    <m/>
    <x v="7"/>
    <x v="5"/>
    <x v="6"/>
    <x v="4"/>
    <m/>
    <m/>
    <x v="1"/>
    <m/>
    <m/>
    <n v="0"/>
    <m/>
    <n v="0"/>
    <n v="0"/>
    <n v="0"/>
    <n v="0"/>
    <m/>
    <n v="0"/>
    <m/>
    <n v="0"/>
    <n v="0"/>
    <e v="#DIV/0!"/>
    <n v="0"/>
    <m/>
    <n v="0"/>
    <n v="0"/>
    <m/>
  </r>
  <r>
    <n v="2561"/>
    <m/>
    <x v="10"/>
    <x v="4"/>
    <m/>
    <m/>
    <x v="7"/>
    <x v="5"/>
    <x v="6"/>
    <x v="4"/>
    <m/>
    <m/>
    <x v="1"/>
    <m/>
    <m/>
    <n v="0"/>
    <m/>
    <n v="0"/>
    <n v="0"/>
    <n v="0"/>
    <n v="0"/>
    <m/>
    <n v="0"/>
    <m/>
    <n v="0"/>
    <n v="0"/>
    <e v="#DIV/0!"/>
    <n v="0"/>
    <m/>
    <n v="0"/>
    <n v="0"/>
    <m/>
  </r>
  <r>
    <n v="2562"/>
    <m/>
    <x v="10"/>
    <x v="4"/>
    <m/>
    <m/>
    <x v="7"/>
    <x v="5"/>
    <x v="6"/>
    <x v="4"/>
    <m/>
    <m/>
    <x v="1"/>
    <m/>
    <m/>
    <n v="0"/>
    <m/>
    <n v="0"/>
    <n v="0"/>
    <n v="0"/>
    <n v="0"/>
    <m/>
    <n v="0"/>
    <m/>
    <n v="0"/>
    <n v="0"/>
    <e v="#DIV/0!"/>
    <n v="0"/>
    <m/>
    <n v="0"/>
    <n v="0"/>
    <m/>
  </r>
  <r>
    <n v="2563"/>
    <m/>
    <x v="10"/>
    <x v="4"/>
    <m/>
    <m/>
    <x v="7"/>
    <x v="5"/>
    <x v="6"/>
    <x v="4"/>
    <m/>
    <m/>
    <x v="1"/>
    <m/>
    <m/>
    <n v="0"/>
    <m/>
    <n v="0"/>
    <n v="0"/>
    <n v="0"/>
    <n v="0"/>
    <m/>
    <n v="0"/>
    <m/>
    <n v="0"/>
    <n v="0"/>
    <e v="#DIV/0!"/>
    <n v="0"/>
    <m/>
    <n v="0"/>
    <n v="0"/>
    <m/>
  </r>
  <r>
    <n v="2564"/>
    <m/>
    <x v="10"/>
    <x v="4"/>
    <m/>
    <m/>
    <x v="7"/>
    <x v="5"/>
    <x v="6"/>
    <x v="4"/>
    <m/>
    <m/>
    <x v="1"/>
    <m/>
    <m/>
    <n v="0"/>
    <m/>
    <n v="0"/>
    <n v="0"/>
    <n v="0"/>
    <n v="0"/>
    <m/>
    <n v="0"/>
    <m/>
    <n v="0"/>
    <n v="0"/>
    <e v="#DIV/0!"/>
    <n v="0"/>
    <m/>
    <n v="0"/>
    <n v="0"/>
    <m/>
  </r>
  <r>
    <n v="2565"/>
    <m/>
    <x v="10"/>
    <x v="4"/>
    <m/>
    <m/>
    <x v="7"/>
    <x v="5"/>
    <x v="6"/>
    <x v="4"/>
    <m/>
    <m/>
    <x v="1"/>
    <m/>
    <m/>
    <n v="0"/>
    <m/>
    <n v="0"/>
    <n v="0"/>
    <n v="0"/>
    <n v="0"/>
    <m/>
    <n v="0"/>
    <m/>
    <n v="0"/>
    <n v="0"/>
    <e v="#DIV/0!"/>
    <n v="0"/>
    <m/>
    <n v="0"/>
    <n v="0"/>
    <m/>
  </r>
  <r>
    <n v="2566"/>
    <m/>
    <x v="10"/>
    <x v="4"/>
    <m/>
    <m/>
    <x v="7"/>
    <x v="5"/>
    <x v="6"/>
    <x v="4"/>
    <m/>
    <m/>
    <x v="1"/>
    <m/>
    <m/>
    <n v="0"/>
    <m/>
    <n v="0"/>
    <n v="0"/>
    <n v="0"/>
    <n v="0"/>
    <m/>
    <n v="0"/>
    <m/>
    <n v="0"/>
    <n v="0"/>
    <e v="#DIV/0!"/>
    <n v="0"/>
    <m/>
    <n v="0"/>
    <n v="0"/>
    <m/>
  </r>
  <r>
    <n v="2567"/>
    <m/>
    <x v="10"/>
    <x v="4"/>
    <m/>
    <m/>
    <x v="7"/>
    <x v="5"/>
    <x v="6"/>
    <x v="4"/>
    <m/>
    <m/>
    <x v="1"/>
    <m/>
    <m/>
    <n v="0"/>
    <m/>
    <n v="0"/>
    <n v="0"/>
    <n v="0"/>
    <n v="0"/>
    <m/>
    <n v="0"/>
    <m/>
    <n v="0"/>
    <n v="0"/>
    <e v="#DIV/0!"/>
    <n v="0"/>
    <m/>
    <n v="0"/>
    <n v="0"/>
    <m/>
  </r>
  <r>
    <n v="2568"/>
    <m/>
    <x v="10"/>
    <x v="4"/>
    <m/>
    <m/>
    <x v="7"/>
    <x v="5"/>
    <x v="6"/>
    <x v="4"/>
    <m/>
    <m/>
    <x v="1"/>
    <m/>
    <m/>
    <n v="0"/>
    <m/>
    <n v="0"/>
    <n v="0"/>
    <n v="0"/>
    <n v="0"/>
    <m/>
    <n v="0"/>
    <m/>
    <n v="0"/>
    <n v="0"/>
    <e v="#DIV/0!"/>
    <n v="0"/>
    <m/>
    <n v="0"/>
    <n v="0"/>
    <m/>
  </r>
  <r>
    <n v="2569"/>
    <m/>
    <x v="10"/>
    <x v="4"/>
    <m/>
    <m/>
    <x v="7"/>
    <x v="5"/>
    <x v="6"/>
    <x v="4"/>
    <m/>
    <m/>
    <x v="1"/>
    <m/>
    <m/>
    <n v="0"/>
    <m/>
    <n v="0"/>
    <n v="0"/>
    <n v="0"/>
    <n v="0"/>
    <m/>
    <n v="0"/>
    <m/>
    <n v="0"/>
    <n v="0"/>
    <e v="#DIV/0!"/>
    <n v="0"/>
    <m/>
    <n v="0"/>
    <n v="0"/>
    <m/>
  </r>
  <r>
    <n v="2570"/>
    <m/>
    <x v="10"/>
    <x v="4"/>
    <m/>
    <m/>
    <x v="7"/>
    <x v="5"/>
    <x v="6"/>
    <x v="4"/>
    <m/>
    <m/>
    <x v="1"/>
    <m/>
    <m/>
    <n v="0"/>
    <m/>
    <n v="0"/>
    <n v="0"/>
    <n v="0"/>
    <n v="0"/>
    <m/>
    <n v="0"/>
    <m/>
    <n v="0"/>
    <n v="0"/>
    <e v="#DIV/0!"/>
    <n v="0"/>
    <m/>
    <n v="0"/>
    <n v="0"/>
    <m/>
  </r>
  <r>
    <n v="2571"/>
    <m/>
    <x v="10"/>
    <x v="4"/>
    <m/>
    <m/>
    <x v="7"/>
    <x v="5"/>
    <x v="6"/>
    <x v="4"/>
    <m/>
    <m/>
    <x v="1"/>
    <m/>
    <m/>
    <n v="0"/>
    <m/>
    <n v="0"/>
    <n v="0"/>
    <n v="0"/>
    <n v="0"/>
    <m/>
    <n v="0"/>
    <m/>
    <n v="0"/>
    <n v="0"/>
    <e v="#DIV/0!"/>
    <n v="0"/>
    <m/>
    <n v="0"/>
    <n v="0"/>
    <m/>
  </r>
  <r>
    <n v="2572"/>
    <m/>
    <x v="10"/>
    <x v="4"/>
    <m/>
    <m/>
    <x v="7"/>
    <x v="5"/>
    <x v="6"/>
    <x v="4"/>
    <m/>
    <m/>
    <x v="1"/>
    <m/>
    <m/>
    <n v="0"/>
    <m/>
    <n v="0"/>
    <n v="0"/>
    <n v="0"/>
    <n v="0"/>
    <m/>
    <n v="0"/>
    <m/>
    <n v="0"/>
    <n v="0"/>
    <e v="#DIV/0!"/>
    <n v="0"/>
    <m/>
    <n v="0"/>
    <n v="0"/>
    <m/>
  </r>
  <r>
    <n v="2573"/>
    <m/>
    <x v="10"/>
    <x v="4"/>
    <m/>
    <m/>
    <x v="7"/>
    <x v="5"/>
    <x v="6"/>
    <x v="4"/>
    <m/>
    <m/>
    <x v="1"/>
    <m/>
    <m/>
    <n v="0"/>
    <m/>
    <n v="0"/>
    <n v="0"/>
    <n v="0"/>
    <n v="0"/>
    <m/>
    <n v="0"/>
    <m/>
    <n v="0"/>
    <n v="0"/>
    <e v="#DIV/0!"/>
    <n v="0"/>
    <m/>
    <n v="0"/>
    <n v="0"/>
    <m/>
  </r>
  <r>
    <n v="2574"/>
    <m/>
    <x v="10"/>
    <x v="4"/>
    <m/>
    <m/>
    <x v="7"/>
    <x v="5"/>
    <x v="6"/>
    <x v="4"/>
    <m/>
    <m/>
    <x v="1"/>
    <m/>
    <m/>
    <n v="0"/>
    <m/>
    <n v="0"/>
    <n v="0"/>
    <n v="0"/>
    <n v="0"/>
    <m/>
    <n v="0"/>
    <m/>
    <n v="0"/>
    <n v="0"/>
    <e v="#DIV/0!"/>
    <n v="0"/>
    <m/>
    <n v="0"/>
    <n v="0"/>
    <m/>
  </r>
  <r>
    <n v="2575"/>
    <m/>
    <x v="10"/>
    <x v="4"/>
    <m/>
    <m/>
    <x v="7"/>
    <x v="5"/>
    <x v="6"/>
    <x v="4"/>
    <m/>
    <m/>
    <x v="1"/>
    <m/>
    <m/>
    <n v="0"/>
    <m/>
    <n v="0"/>
    <n v="0"/>
    <n v="0"/>
    <n v="0"/>
    <m/>
    <n v="0"/>
    <m/>
    <n v="0"/>
    <n v="0"/>
    <e v="#DIV/0!"/>
    <n v="0"/>
    <m/>
    <n v="0"/>
    <n v="0"/>
    <m/>
  </r>
  <r>
    <n v="2576"/>
    <m/>
    <x v="10"/>
    <x v="4"/>
    <m/>
    <m/>
    <x v="7"/>
    <x v="5"/>
    <x v="6"/>
    <x v="4"/>
    <m/>
    <m/>
    <x v="1"/>
    <m/>
    <m/>
    <n v="0"/>
    <m/>
    <n v="0"/>
    <n v="0"/>
    <n v="0"/>
    <n v="0"/>
    <m/>
    <n v="0"/>
    <m/>
    <n v="0"/>
    <n v="0"/>
    <e v="#DIV/0!"/>
    <n v="0"/>
    <m/>
    <n v="0"/>
    <n v="0"/>
    <m/>
  </r>
  <r>
    <n v="2577"/>
    <m/>
    <x v="10"/>
    <x v="4"/>
    <m/>
    <m/>
    <x v="7"/>
    <x v="5"/>
    <x v="6"/>
    <x v="4"/>
    <m/>
    <m/>
    <x v="1"/>
    <m/>
    <m/>
    <n v="0"/>
    <m/>
    <n v="0"/>
    <n v="0"/>
    <n v="0"/>
    <n v="0"/>
    <m/>
    <n v="0"/>
    <m/>
    <n v="0"/>
    <n v="0"/>
    <e v="#DIV/0!"/>
    <n v="0"/>
    <m/>
    <n v="0"/>
    <n v="0"/>
    <m/>
  </r>
  <r>
    <n v="2578"/>
    <m/>
    <x v="10"/>
    <x v="4"/>
    <m/>
    <m/>
    <x v="7"/>
    <x v="5"/>
    <x v="6"/>
    <x v="4"/>
    <m/>
    <m/>
    <x v="1"/>
    <m/>
    <m/>
    <n v="0"/>
    <m/>
    <n v="0"/>
    <n v="0"/>
    <n v="0"/>
    <n v="0"/>
    <m/>
    <n v="0"/>
    <m/>
    <n v="0"/>
    <n v="0"/>
    <e v="#DIV/0!"/>
    <n v="0"/>
    <m/>
    <n v="0"/>
    <n v="0"/>
    <m/>
  </r>
  <r>
    <n v="2579"/>
    <m/>
    <x v="10"/>
    <x v="4"/>
    <m/>
    <m/>
    <x v="7"/>
    <x v="5"/>
    <x v="6"/>
    <x v="4"/>
    <m/>
    <m/>
    <x v="1"/>
    <m/>
    <m/>
    <n v="0"/>
    <m/>
    <n v="0"/>
    <n v="0"/>
    <n v="0"/>
    <n v="0"/>
    <m/>
    <n v="0"/>
    <m/>
    <n v="0"/>
    <n v="0"/>
    <e v="#DIV/0!"/>
    <n v="0"/>
    <m/>
    <n v="0"/>
    <n v="0"/>
    <m/>
  </r>
  <r>
    <n v="2580"/>
    <m/>
    <x v="10"/>
    <x v="4"/>
    <m/>
    <m/>
    <x v="7"/>
    <x v="5"/>
    <x v="6"/>
    <x v="4"/>
    <m/>
    <m/>
    <x v="1"/>
    <m/>
    <m/>
    <n v="0"/>
    <m/>
    <n v="0"/>
    <n v="0"/>
    <n v="0"/>
    <n v="0"/>
    <m/>
    <n v="0"/>
    <m/>
    <n v="0"/>
    <n v="0"/>
    <e v="#DIV/0!"/>
    <n v="0"/>
    <m/>
    <n v="0"/>
    <n v="0"/>
    <m/>
  </r>
  <r>
    <n v="2581"/>
    <m/>
    <x v="10"/>
    <x v="4"/>
    <m/>
    <m/>
    <x v="7"/>
    <x v="5"/>
    <x v="6"/>
    <x v="4"/>
    <m/>
    <m/>
    <x v="1"/>
    <m/>
    <m/>
    <n v="0"/>
    <m/>
    <n v="0"/>
    <n v="0"/>
    <n v="0"/>
    <n v="0"/>
    <m/>
    <n v="0"/>
    <m/>
    <n v="0"/>
    <n v="0"/>
    <e v="#DIV/0!"/>
    <n v="0"/>
    <m/>
    <n v="0"/>
    <n v="0"/>
    <m/>
  </r>
  <r>
    <n v="2582"/>
    <m/>
    <x v="10"/>
    <x v="4"/>
    <m/>
    <m/>
    <x v="7"/>
    <x v="5"/>
    <x v="6"/>
    <x v="4"/>
    <m/>
    <m/>
    <x v="1"/>
    <m/>
    <m/>
    <n v="0"/>
    <m/>
    <n v="0"/>
    <n v="0"/>
    <n v="0"/>
    <n v="0"/>
    <m/>
    <n v="0"/>
    <m/>
    <n v="0"/>
    <n v="0"/>
    <e v="#DIV/0!"/>
    <n v="0"/>
    <m/>
    <n v="0"/>
    <n v="0"/>
    <m/>
  </r>
  <r>
    <n v="2583"/>
    <m/>
    <x v="10"/>
    <x v="4"/>
    <m/>
    <m/>
    <x v="7"/>
    <x v="5"/>
    <x v="6"/>
    <x v="4"/>
    <m/>
    <m/>
    <x v="1"/>
    <m/>
    <m/>
    <n v="0"/>
    <m/>
    <n v="0"/>
    <n v="0"/>
    <n v="0"/>
    <n v="0"/>
    <m/>
    <n v="0"/>
    <m/>
    <n v="0"/>
    <n v="0"/>
    <e v="#DIV/0!"/>
    <n v="0"/>
    <m/>
    <n v="0"/>
    <n v="0"/>
    <m/>
  </r>
  <r>
    <n v="2584"/>
    <m/>
    <x v="10"/>
    <x v="4"/>
    <m/>
    <m/>
    <x v="7"/>
    <x v="5"/>
    <x v="6"/>
    <x v="4"/>
    <m/>
    <m/>
    <x v="1"/>
    <m/>
    <m/>
    <n v="0"/>
    <m/>
    <n v="0"/>
    <n v="0"/>
    <n v="0"/>
    <n v="0"/>
    <m/>
    <n v="0"/>
    <m/>
    <n v="0"/>
    <n v="0"/>
    <e v="#DIV/0!"/>
    <n v="0"/>
    <m/>
    <n v="0"/>
    <n v="0"/>
    <m/>
  </r>
  <r>
    <n v="2585"/>
    <m/>
    <x v="10"/>
    <x v="4"/>
    <m/>
    <m/>
    <x v="7"/>
    <x v="5"/>
    <x v="6"/>
    <x v="4"/>
    <m/>
    <m/>
    <x v="1"/>
    <m/>
    <m/>
    <n v="0"/>
    <m/>
    <n v="0"/>
    <n v="0"/>
    <n v="0"/>
    <n v="0"/>
    <m/>
    <n v="0"/>
    <m/>
    <n v="0"/>
    <n v="0"/>
    <e v="#DIV/0!"/>
    <n v="0"/>
    <m/>
    <n v="0"/>
    <n v="0"/>
    <m/>
  </r>
  <r>
    <n v="2586"/>
    <m/>
    <x v="10"/>
    <x v="4"/>
    <m/>
    <m/>
    <x v="7"/>
    <x v="5"/>
    <x v="6"/>
    <x v="4"/>
    <m/>
    <m/>
    <x v="1"/>
    <m/>
    <m/>
    <n v="0"/>
    <m/>
    <n v="0"/>
    <n v="0"/>
    <n v="0"/>
    <n v="0"/>
    <m/>
    <n v="0"/>
    <m/>
    <n v="0"/>
    <n v="0"/>
    <e v="#DIV/0!"/>
    <n v="0"/>
    <m/>
    <n v="0"/>
    <n v="0"/>
    <m/>
  </r>
  <r>
    <n v="2587"/>
    <m/>
    <x v="10"/>
    <x v="4"/>
    <m/>
    <m/>
    <x v="7"/>
    <x v="5"/>
    <x v="6"/>
    <x v="4"/>
    <m/>
    <m/>
    <x v="1"/>
    <m/>
    <m/>
    <n v="0"/>
    <m/>
    <n v="0"/>
    <n v="0"/>
    <n v="0"/>
    <n v="0"/>
    <m/>
    <n v="0"/>
    <m/>
    <n v="0"/>
    <n v="0"/>
    <e v="#DIV/0!"/>
    <n v="0"/>
    <m/>
    <n v="0"/>
    <n v="0"/>
    <m/>
  </r>
  <r>
    <n v="2588"/>
    <m/>
    <x v="10"/>
    <x v="4"/>
    <m/>
    <m/>
    <x v="7"/>
    <x v="5"/>
    <x v="6"/>
    <x v="4"/>
    <m/>
    <m/>
    <x v="1"/>
    <m/>
    <m/>
    <n v="0"/>
    <m/>
    <n v="0"/>
    <n v="0"/>
    <n v="0"/>
    <n v="0"/>
    <m/>
    <n v="0"/>
    <m/>
    <n v="0"/>
    <n v="0"/>
    <e v="#DIV/0!"/>
    <n v="0"/>
    <m/>
    <n v="0"/>
    <n v="0"/>
    <m/>
  </r>
  <r>
    <n v="2589"/>
    <m/>
    <x v="10"/>
    <x v="4"/>
    <m/>
    <m/>
    <x v="7"/>
    <x v="5"/>
    <x v="6"/>
    <x v="4"/>
    <m/>
    <m/>
    <x v="1"/>
    <m/>
    <m/>
    <n v="0"/>
    <m/>
    <n v="0"/>
    <n v="0"/>
    <n v="0"/>
    <n v="0"/>
    <m/>
    <n v="0"/>
    <m/>
    <n v="0"/>
    <n v="0"/>
    <e v="#DIV/0!"/>
    <n v="0"/>
    <m/>
    <n v="0"/>
    <n v="0"/>
    <m/>
  </r>
  <r>
    <n v="2590"/>
    <m/>
    <x v="10"/>
    <x v="4"/>
    <m/>
    <m/>
    <x v="7"/>
    <x v="5"/>
    <x v="6"/>
    <x v="4"/>
    <m/>
    <m/>
    <x v="1"/>
    <m/>
    <m/>
    <n v="0"/>
    <m/>
    <n v="0"/>
    <n v="0"/>
    <n v="0"/>
    <n v="0"/>
    <m/>
    <n v="0"/>
    <m/>
    <n v="0"/>
    <n v="0"/>
    <e v="#DIV/0!"/>
    <n v="0"/>
    <m/>
    <n v="0"/>
    <n v="0"/>
    <m/>
  </r>
  <r>
    <n v="2591"/>
    <m/>
    <x v="10"/>
    <x v="4"/>
    <m/>
    <m/>
    <x v="7"/>
    <x v="5"/>
    <x v="6"/>
    <x v="4"/>
    <m/>
    <m/>
    <x v="1"/>
    <m/>
    <m/>
    <n v="0"/>
    <m/>
    <n v="0"/>
    <n v="0"/>
    <n v="0"/>
    <n v="0"/>
    <m/>
    <n v="0"/>
    <m/>
    <n v="0"/>
    <n v="0"/>
    <e v="#DIV/0!"/>
    <n v="0"/>
    <m/>
    <n v="0"/>
    <n v="0"/>
    <m/>
  </r>
  <r>
    <n v="2592"/>
    <m/>
    <x v="10"/>
    <x v="4"/>
    <m/>
    <m/>
    <x v="7"/>
    <x v="5"/>
    <x v="6"/>
    <x v="4"/>
    <m/>
    <m/>
    <x v="1"/>
    <m/>
    <m/>
    <n v="0"/>
    <m/>
    <n v="0"/>
    <n v="0"/>
    <n v="0"/>
    <n v="0"/>
    <m/>
    <n v="0"/>
    <m/>
    <n v="0"/>
    <n v="0"/>
    <e v="#DIV/0!"/>
    <n v="0"/>
    <m/>
    <n v="0"/>
    <n v="0"/>
    <m/>
  </r>
  <r>
    <n v="2593"/>
    <m/>
    <x v="10"/>
    <x v="4"/>
    <m/>
    <m/>
    <x v="7"/>
    <x v="5"/>
    <x v="6"/>
    <x v="4"/>
    <m/>
    <m/>
    <x v="1"/>
    <m/>
    <m/>
    <n v="0"/>
    <m/>
    <n v="0"/>
    <n v="0"/>
    <n v="0"/>
    <n v="0"/>
    <m/>
    <n v="0"/>
    <m/>
    <n v="0"/>
    <n v="0"/>
    <e v="#DIV/0!"/>
    <n v="0"/>
    <m/>
    <n v="0"/>
    <n v="0"/>
    <m/>
  </r>
  <r>
    <n v="2594"/>
    <m/>
    <x v="10"/>
    <x v="4"/>
    <m/>
    <m/>
    <x v="7"/>
    <x v="5"/>
    <x v="6"/>
    <x v="4"/>
    <m/>
    <m/>
    <x v="1"/>
    <m/>
    <m/>
    <n v="0"/>
    <m/>
    <n v="0"/>
    <n v="0"/>
    <n v="0"/>
    <n v="0"/>
    <m/>
    <n v="0"/>
    <m/>
    <n v="0"/>
    <n v="0"/>
    <e v="#DIV/0!"/>
    <n v="0"/>
    <m/>
    <n v="0"/>
    <n v="0"/>
    <m/>
  </r>
  <r>
    <n v="2595"/>
    <m/>
    <x v="10"/>
    <x v="4"/>
    <m/>
    <m/>
    <x v="7"/>
    <x v="5"/>
    <x v="6"/>
    <x v="4"/>
    <m/>
    <m/>
    <x v="1"/>
    <m/>
    <m/>
    <n v="0"/>
    <m/>
    <n v="0"/>
    <n v="0"/>
    <n v="0"/>
    <n v="0"/>
    <m/>
    <n v="0"/>
    <m/>
    <n v="0"/>
    <n v="0"/>
    <e v="#DIV/0!"/>
    <n v="0"/>
    <m/>
    <n v="0"/>
    <n v="0"/>
    <m/>
  </r>
  <r>
    <n v="2596"/>
    <m/>
    <x v="10"/>
    <x v="4"/>
    <m/>
    <m/>
    <x v="7"/>
    <x v="5"/>
    <x v="6"/>
    <x v="4"/>
    <m/>
    <m/>
    <x v="1"/>
    <m/>
    <m/>
    <n v="0"/>
    <m/>
    <n v="0"/>
    <n v="0"/>
    <n v="0"/>
    <n v="0"/>
    <m/>
    <n v="0"/>
    <m/>
    <n v="0"/>
    <n v="0"/>
    <e v="#DIV/0!"/>
    <n v="0"/>
    <m/>
    <n v="0"/>
    <n v="0"/>
    <m/>
  </r>
  <r>
    <n v="2597"/>
    <m/>
    <x v="10"/>
    <x v="4"/>
    <m/>
    <m/>
    <x v="7"/>
    <x v="5"/>
    <x v="6"/>
    <x v="4"/>
    <m/>
    <m/>
    <x v="1"/>
    <m/>
    <m/>
    <n v="0"/>
    <m/>
    <n v="0"/>
    <n v="0"/>
    <n v="0"/>
    <n v="0"/>
    <m/>
    <n v="0"/>
    <m/>
    <n v="0"/>
    <n v="0"/>
    <e v="#DIV/0!"/>
    <n v="0"/>
    <m/>
    <n v="0"/>
    <n v="0"/>
    <m/>
  </r>
  <r>
    <n v="2598"/>
    <m/>
    <x v="10"/>
    <x v="4"/>
    <m/>
    <m/>
    <x v="7"/>
    <x v="5"/>
    <x v="6"/>
    <x v="4"/>
    <m/>
    <m/>
    <x v="1"/>
    <m/>
    <m/>
    <n v="0"/>
    <m/>
    <n v="0"/>
    <n v="0"/>
    <n v="0"/>
    <n v="0"/>
    <m/>
    <n v="0"/>
    <m/>
    <n v="0"/>
    <n v="0"/>
    <e v="#DIV/0!"/>
    <n v="0"/>
    <m/>
    <n v="0"/>
    <n v="0"/>
    <m/>
  </r>
  <r>
    <n v="2599"/>
    <m/>
    <x v="10"/>
    <x v="4"/>
    <m/>
    <m/>
    <x v="7"/>
    <x v="5"/>
    <x v="6"/>
    <x v="4"/>
    <m/>
    <m/>
    <x v="1"/>
    <m/>
    <m/>
    <n v="0"/>
    <m/>
    <n v="0"/>
    <n v="0"/>
    <n v="0"/>
    <n v="0"/>
    <m/>
    <n v="0"/>
    <m/>
    <n v="0"/>
    <n v="0"/>
    <e v="#DIV/0!"/>
    <n v="0"/>
    <m/>
    <n v="0"/>
    <n v="0"/>
    <m/>
  </r>
  <r>
    <n v="2600"/>
    <m/>
    <x v="10"/>
    <x v="4"/>
    <m/>
    <m/>
    <x v="7"/>
    <x v="5"/>
    <x v="6"/>
    <x v="4"/>
    <m/>
    <m/>
    <x v="1"/>
    <m/>
    <m/>
    <n v="0"/>
    <m/>
    <n v="0"/>
    <n v="0"/>
    <n v="0"/>
    <n v="0"/>
    <m/>
    <n v="0"/>
    <m/>
    <n v="0"/>
    <n v="0"/>
    <e v="#DIV/0!"/>
    <n v="0"/>
    <m/>
    <n v="0"/>
    <n v="0"/>
    <m/>
  </r>
  <r>
    <n v="2601"/>
    <m/>
    <x v="10"/>
    <x v="4"/>
    <m/>
    <m/>
    <x v="7"/>
    <x v="5"/>
    <x v="6"/>
    <x v="4"/>
    <m/>
    <m/>
    <x v="1"/>
    <m/>
    <m/>
    <n v="0"/>
    <m/>
    <n v="0"/>
    <n v="0"/>
    <n v="0"/>
    <n v="0"/>
    <m/>
    <n v="0"/>
    <m/>
    <n v="0"/>
    <n v="0"/>
    <e v="#DIV/0!"/>
    <n v="0"/>
    <m/>
    <n v="0"/>
    <n v="0"/>
    <m/>
  </r>
  <r>
    <n v="2602"/>
    <m/>
    <x v="10"/>
    <x v="4"/>
    <m/>
    <m/>
    <x v="7"/>
    <x v="5"/>
    <x v="6"/>
    <x v="4"/>
    <m/>
    <m/>
    <x v="1"/>
    <m/>
    <m/>
    <n v="0"/>
    <m/>
    <n v="0"/>
    <n v="0"/>
    <n v="0"/>
    <n v="0"/>
    <m/>
    <n v="0"/>
    <m/>
    <n v="0"/>
    <n v="0"/>
    <e v="#DIV/0!"/>
    <n v="0"/>
    <m/>
    <n v="0"/>
    <n v="0"/>
    <m/>
  </r>
  <r>
    <n v="2603"/>
    <m/>
    <x v="10"/>
    <x v="4"/>
    <m/>
    <m/>
    <x v="7"/>
    <x v="5"/>
    <x v="6"/>
    <x v="4"/>
    <m/>
    <m/>
    <x v="1"/>
    <m/>
    <m/>
    <n v="0"/>
    <m/>
    <n v="0"/>
    <n v="0"/>
    <n v="0"/>
    <n v="0"/>
    <m/>
    <n v="0"/>
    <m/>
    <n v="0"/>
    <n v="0"/>
    <e v="#DIV/0!"/>
    <n v="0"/>
    <m/>
    <n v="0"/>
    <n v="0"/>
    <m/>
  </r>
  <r>
    <n v="2604"/>
    <m/>
    <x v="10"/>
    <x v="4"/>
    <m/>
    <m/>
    <x v="7"/>
    <x v="5"/>
    <x v="6"/>
    <x v="4"/>
    <m/>
    <m/>
    <x v="1"/>
    <m/>
    <m/>
    <n v="0"/>
    <m/>
    <n v="0"/>
    <n v="0"/>
    <n v="0"/>
    <n v="0"/>
    <m/>
    <n v="0"/>
    <m/>
    <n v="0"/>
    <n v="0"/>
    <e v="#DIV/0!"/>
    <n v="0"/>
    <m/>
    <n v="0"/>
    <n v="0"/>
    <m/>
  </r>
  <r>
    <n v="2605"/>
    <m/>
    <x v="10"/>
    <x v="4"/>
    <m/>
    <m/>
    <x v="7"/>
    <x v="5"/>
    <x v="6"/>
    <x v="4"/>
    <m/>
    <m/>
    <x v="1"/>
    <m/>
    <m/>
    <n v="0"/>
    <m/>
    <n v="0"/>
    <n v="0"/>
    <n v="0"/>
    <n v="0"/>
    <m/>
    <n v="0"/>
    <m/>
    <n v="0"/>
    <n v="0"/>
    <e v="#DIV/0!"/>
    <n v="0"/>
    <m/>
    <n v="0"/>
    <n v="0"/>
    <m/>
  </r>
  <r>
    <n v="2606"/>
    <m/>
    <x v="10"/>
    <x v="4"/>
    <m/>
    <m/>
    <x v="7"/>
    <x v="5"/>
    <x v="6"/>
    <x v="4"/>
    <m/>
    <m/>
    <x v="1"/>
    <m/>
    <m/>
    <n v="0"/>
    <m/>
    <n v="0"/>
    <n v="0"/>
    <n v="0"/>
    <n v="0"/>
    <m/>
    <n v="0"/>
    <m/>
    <n v="0"/>
    <n v="0"/>
    <e v="#DIV/0!"/>
    <n v="0"/>
    <m/>
    <n v="0"/>
    <n v="0"/>
    <m/>
  </r>
  <r>
    <n v="2607"/>
    <m/>
    <x v="10"/>
    <x v="4"/>
    <m/>
    <m/>
    <x v="7"/>
    <x v="5"/>
    <x v="6"/>
    <x v="4"/>
    <m/>
    <m/>
    <x v="1"/>
    <m/>
    <m/>
    <n v="0"/>
    <m/>
    <n v="0"/>
    <n v="0"/>
    <n v="0"/>
    <n v="0"/>
    <m/>
    <n v="0"/>
    <m/>
    <n v="0"/>
    <n v="0"/>
    <e v="#DIV/0!"/>
    <n v="0"/>
    <m/>
    <n v="0"/>
    <n v="0"/>
    <m/>
  </r>
  <r>
    <n v="2608"/>
    <m/>
    <x v="10"/>
    <x v="4"/>
    <m/>
    <m/>
    <x v="7"/>
    <x v="5"/>
    <x v="6"/>
    <x v="4"/>
    <m/>
    <m/>
    <x v="1"/>
    <m/>
    <m/>
    <n v="0"/>
    <m/>
    <n v="0"/>
    <n v="0"/>
    <n v="0"/>
    <n v="0"/>
    <m/>
    <n v="0"/>
    <m/>
    <n v="0"/>
    <n v="0"/>
    <e v="#DIV/0!"/>
    <n v="0"/>
    <m/>
    <n v="0"/>
    <n v="0"/>
    <m/>
  </r>
  <r>
    <n v="2609"/>
    <m/>
    <x v="10"/>
    <x v="4"/>
    <m/>
    <m/>
    <x v="7"/>
    <x v="5"/>
    <x v="6"/>
    <x v="4"/>
    <m/>
    <m/>
    <x v="1"/>
    <m/>
    <m/>
    <n v="0"/>
    <m/>
    <n v="0"/>
    <n v="0"/>
    <n v="0"/>
    <n v="0"/>
    <m/>
    <n v="0"/>
    <m/>
    <n v="0"/>
    <n v="0"/>
    <e v="#DIV/0!"/>
    <n v="0"/>
    <m/>
    <n v="0"/>
    <n v="0"/>
    <m/>
  </r>
  <r>
    <n v="2610"/>
    <m/>
    <x v="10"/>
    <x v="4"/>
    <m/>
    <m/>
    <x v="7"/>
    <x v="5"/>
    <x v="6"/>
    <x v="4"/>
    <m/>
    <m/>
    <x v="1"/>
    <m/>
    <m/>
    <n v="0"/>
    <m/>
    <n v="0"/>
    <n v="0"/>
    <n v="0"/>
    <n v="0"/>
    <m/>
    <n v="0"/>
    <m/>
    <n v="0"/>
    <n v="0"/>
    <e v="#DIV/0!"/>
    <n v="0"/>
    <m/>
    <n v="0"/>
    <n v="0"/>
    <m/>
  </r>
  <r>
    <n v="2611"/>
    <m/>
    <x v="10"/>
    <x v="4"/>
    <m/>
    <m/>
    <x v="7"/>
    <x v="5"/>
    <x v="6"/>
    <x v="4"/>
    <m/>
    <m/>
    <x v="1"/>
    <m/>
    <m/>
    <n v="0"/>
    <m/>
    <n v="0"/>
    <n v="0"/>
    <n v="0"/>
    <n v="0"/>
    <m/>
    <n v="0"/>
    <m/>
    <n v="0"/>
    <n v="0"/>
    <e v="#DIV/0!"/>
    <n v="0"/>
    <m/>
    <n v="0"/>
    <n v="0"/>
    <m/>
  </r>
  <r>
    <n v="2612"/>
    <m/>
    <x v="10"/>
    <x v="4"/>
    <m/>
    <m/>
    <x v="7"/>
    <x v="5"/>
    <x v="6"/>
    <x v="4"/>
    <m/>
    <m/>
    <x v="1"/>
    <m/>
    <m/>
    <n v="0"/>
    <m/>
    <n v="0"/>
    <n v="0"/>
    <n v="0"/>
    <n v="0"/>
    <m/>
    <n v="0"/>
    <m/>
    <n v="0"/>
    <n v="0"/>
    <e v="#DIV/0!"/>
    <n v="0"/>
    <m/>
    <n v="0"/>
    <n v="0"/>
    <m/>
  </r>
  <r>
    <n v="2613"/>
    <m/>
    <x v="10"/>
    <x v="4"/>
    <m/>
    <m/>
    <x v="7"/>
    <x v="5"/>
    <x v="6"/>
    <x v="4"/>
    <m/>
    <m/>
    <x v="1"/>
    <m/>
    <m/>
    <n v="0"/>
    <m/>
    <n v="0"/>
    <n v="0"/>
    <n v="0"/>
    <n v="0"/>
    <m/>
    <n v="0"/>
    <m/>
    <n v="0"/>
    <n v="0"/>
    <e v="#DIV/0!"/>
    <n v="0"/>
    <m/>
    <n v="0"/>
    <n v="0"/>
    <m/>
  </r>
  <r>
    <n v="2614"/>
    <m/>
    <x v="10"/>
    <x v="4"/>
    <m/>
    <m/>
    <x v="7"/>
    <x v="5"/>
    <x v="6"/>
    <x v="4"/>
    <m/>
    <m/>
    <x v="1"/>
    <m/>
    <m/>
    <n v="0"/>
    <m/>
    <n v="0"/>
    <n v="0"/>
    <n v="0"/>
    <n v="0"/>
    <m/>
    <n v="0"/>
    <m/>
    <n v="0"/>
    <n v="0"/>
    <e v="#DIV/0!"/>
    <n v="0"/>
    <m/>
    <n v="0"/>
    <n v="0"/>
    <m/>
  </r>
  <r>
    <n v="2615"/>
    <m/>
    <x v="10"/>
    <x v="4"/>
    <m/>
    <m/>
    <x v="7"/>
    <x v="5"/>
    <x v="6"/>
    <x v="4"/>
    <m/>
    <m/>
    <x v="1"/>
    <m/>
    <m/>
    <n v="0"/>
    <m/>
    <n v="0"/>
    <n v="0"/>
    <n v="0"/>
    <n v="0"/>
    <m/>
    <n v="0"/>
    <m/>
    <n v="0"/>
    <n v="0"/>
    <e v="#DIV/0!"/>
    <n v="0"/>
    <m/>
    <n v="0"/>
    <n v="0"/>
    <m/>
  </r>
  <r>
    <n v="2616"/>
    <m/>
    <x v="10"/>
    <x v="4"/>
    <m/>
    <m/>
    <x v="7"/>
    <x v="5"/>
    <x v="6"/>
    <x v="4"/>
    <m/>
    <m/>
    <x v="1"/>
    <m/>
    <m/>
    <n v="0"/>
    <m/>
    <n v="0"/>
    <n v="0"/>
    <n v="0"/>
    <n v="0"/>
    <m/>
    <n v="0"/>
    <m/>
    <n v="0"/>
    <n v="0"/>
    <e v="#DIV/0!"/>
    <n v="0"/>
    <m/>
    <n v="0"/>
    <n v="0"/>
    <m/>
  </r>
  <r>
    <n v="2617"/>
    <m/>
    <x v="10"/>
    <x v="4"/>
    <m/>
    <m/>
    <x v="7"/>
    <x v="5"/>
    <x v="6"/>
    <x v="4"/>
    <m/>
    <m/>
    <x v="1"/>
    <m/>
    <m/>
    <n v="0"/>
    <m/>
    <n v="0"/>
    <n v="0"/>
    <n v="0"/>
    <n v="0"/>
    <m/>
    <n v="0"/>
    <m/>
    <n v="0"/>
    <n v="0"/>
    <e v="#DIV/0!"/>
    <n v="0"/>
    <m/>
    <n v="0"/>
    <n v="0"/>
    <m/>
  </r>
  <r>
    <n v="2618"/>
    <m/>
    <x v="10"/>
    <x v="4"/>
    <m/>
    <m/>
    <x v="7"/>
    <x v="5"/>
    <x v="6"/>
    <x v="4"/>
    <m/>
    <m/>
    <x v="1"/>
    <m/>
    <m/>
    <n v="0"/>
    <m/>
    <n v="0"/>
    <n v="0"/>
    <n v="0"/>
    <n v="0"/>
    <m/>
    <n v="0"/>
    <m/>
    <n v="0"/>
    <n v="0"/>
    <e v="#DIV/0!"/>
    <n v="0"/>
    <m/>
    <n v="0"/>
    <n v="0"/>
    <m/>
  </r>
  <r>
    <n v="2619"/>
    <m/>
    <x v="10"/>
    <x v="4"/>
    <m/>
    <m/>
    <x v="7"/>
    <x v="5"/>
    <x v="6"/>
    <x v="4"/>
    <m/>
    <m/>
    <x v="1"/>
    <m/>
    <m/>
    <n v="0"/>
    <m/>
    <n v="0"/>
    <n v="0"/>
    <n v="0"/>
    <n v="0"/>
    <m/>
    <n v="0"/>
    <m/>
    <n v="0"/>
    <n v="0"/>
    <e v="#DIV/0!"/>
    <n v="0"/>
    <m/>
    <n v="0"/>
    <n v="0"/>
    <m/>
  </r>
  <r>
    <n v="2620"/>
    <m/>
    <x v="10"/>
    <x v="4"/>
    <m/>
    <m/>
    <x v="7"/>
    <x v="5"/>
    <x v="6"/>
    <x v="4"/>
    <m/>
    <m/>
    <x v="1"/>
    <m/>
    <m/>
    <n v="0"/>
    <m/>
    <n v="0"/>
    <n v="0"/>
    <n v="0"/>
    <n v="0"/>
    <m/>
    <n v="0"/>
    <m/>
    <n v="0"/>
    <n v="0"/>
    <e v="#DIV/0!"/>
    <n v="0"/>
    <m/>
    <n v="0"/>
    <n v="0"/>
    <m/>
  </r>
  <r>
    <n v="2621"/>
    <m/>
    <x v="10"/>
    <x v="4"/>
    <m/>
    <m/>
    <x v="7"/>
    <x v="5"/>
    <x v="6"/>
    <x v="4"/>
    <m/>
    <m/>
    <x v="1"/>
    <m/>
    <m/>
    <n v="0"/>
    <m/>
    <n v="0"/>
    <n v="0"/>
    <n v="0"/>
    <n v="0"/>
    <m/>
    <n v="0"/>
    <m/>
    <n v="0"/>
    <n v="0"/>
    <e v="#DIV/0!"/>
    <n v="0"/>
    <m/>
    <n v="0"/>
    <n v="0"/>
    <m/>
  </r>
  <r>
    <n v="2622"/>
    <m/>
    <x v="10"/>
    <x v="4"/>
    <m/>
    <m/>
    <x v="7"/>
    <x v="5"/>
    <x v="6"/>
    <x v="4"/>
    <m/>
    <m/>
    <x v="1"/>
    <m/>
    <m/>
    <n v="0"/>
    <m/>
    <n v="0"/>
    <n v="0"/>
    <n v="0"/>
    <n v="0"/>
    <m/>
    <n v="0"/>
    <m/>
    <n v="0"/>
    <n v="0"/>
    <e v="#DIV/0!"/>
    <n v="0"/>
    <m/>
    <n v="0"/>
    <n v="0"/>
    <m/>
  </r>
  <r>
    <n v="2623"/>
    <m/>
    <x v="10"/>
    <x v="4"/>
    <m/>
    <m/>
    <x v="7"/>
    <x v="5"/>
    <x v="6"/>
    <x v="4"/>
    <m/>
    <m/>
    <x v="1"/>
    <m/>
    <m/>
    <n v="0"/>
    <m/>
    <n v="0"/>
    <n v="0"/>
    <n v="0"/>
    <n v="0"/>
    <m/>
    <n v="0"/>
    <m/>
    <n v="0"/>
    <n v="0"/>
    <e v="#DIV/0!"/>
    <n v="0"/>
    <m/>
    <n v="0"/>
    <n v="0"/>
    <m/>
  </r>
  <r>
    <n v="2624"/>
    <m/>
    <x v="10"/>
    <x v="4"/>
    <m/>
    <m/>
    <x v="7"/>
    <x v="5"/>
    <x v="6"/>
    <x v="4"/>
    <m/>
    <m/>
    <x v="1"/>
    <m/>
    <m/>
    <n v="0"/>
    <m/>
    <n v="0"/>
    <n v="0"/>
    <n v="0"/>
    <n v="0"/>
    <m/>
    <n v="0"/>
    <m/>
    <n v="0"/>
    <n v="0"/>
    <e v="#DIV/0!"/>
    <n v="0"/>
    <m/>
    <n v="0"/>
    <n v="0"/>
    <m/>
  </r>
  <r>
    <n v="2625"/>
    <m/>
    <x v="10"/>
    <x v="4"/>
    <m/>
    <m/>
    <x v="7"/>
    <x v="5"/>
    <x v="6"/>
    <x v="4"/>
    <m/>
    <m/>
    <x v="1"/>
    <m/>
    <m/>
    <n v="0"/>
    <m/>
    <n v="0"/>
    <n v="0"/>
    <n v="0"/>
    <n v="0"/>
    <m/>
    <n v="0"/>
    <m/>
    <n v="0"/>
    <n v="0"/>
    <e v="#DIV/0!"/>
    <n v="0"/>
    <m/>
    <n v="0"/>
    <n v="0"/>
    <m/>
  </r>
  <r>
    <n v="2626"/>
    <m/>
    <x v="10"/>
    <x v="4"/>
    <m/>
    <m/>
    <x v="7"/>
    <x v="5"/>
    <x v="6"/>
    <x v="4"/>
    <m/>
    <m/>
    <x v="1"/>
    <m/>
    <m/>
    <n v="0"/>
    <m/>
    <n v="0"/>
    <n v="0"/>
    <n v="0"/>
    <n v="0"/>
    <m/>
    <n v="0"/>
    <m/>
    <n v="0"/>
    <n v="0"/>
    <e v="#DIV/0!"/>
    <n v="0"/>
    <m/>
    <n v="0"/>
    <n v="0"/>
    <m/>
  </r>
  <r>
    <n v="2627"/>
    <m/>
    <x v="10"/>
    <x v="4"/>
    <m/>
    <m/>
    <x v="7"/>
    <x v="5"/>
    <x v="6"/>
    <x v="4"/>
    <m/>
    <m/>
    <x v="1"/>
    <m/>
    <m/>
    <n v="0"/>
    <m/>
    <n v="0"/>
    <n v="0"/>
    <n v="0"/>
    <n v="0"/>
    <m/>
    <n v="0"/>
    <m/>
    <n v="0"/>
    <n v="0"/>
    <e v="#DIV/0!"/>
    <n v="0"/>
    <m/>
    <n v="0"/>
    <n v="0"/>
    <m/>
  </r>
  <r>
    <n v="2628"/>
    <m/>
    <x v="10"/>
    <x v="4"/>
    <m/>
    <m/>
    <x v="7"/>
    <x v="5"/>
    <x v="6"/>
    <x v="4"/>
    <m/>
    <m/>
    <x v="1"/>
    <m/>
    <m/>
    <n v="0"/>
    <m/>
    <n v="0"/>
    <n v="0"/>
    <n v="0"/>
    <n v="0"/>
    <m/>
    <n v="0"/>
    <m/>
    <n v="0"/>
    <n v="0"/>
    <e v="#DIV/0!"/>
    <n v="0"/>
    <m/>
    <n v="0"/>
    <n v="0"/>
    <m/>
  </r>
  <r>
    <n v="2629"/>
    <m/>
    <x v="10"/>
    <x v="4"/>
    <m/>
    <m/>
    <x v="7"/>
    <x v="5"/>
    <x v="6"/>
    <x v="4"/>
    <m/>
    <m/>
    <x v="1"/>
    <m/>
    <m/>
    <n v="0"/>
    <m/>
    <n v="0"/>
    <n v="0"/>
    <n v="0"/>
    <n v="0"/>
    <m/>
    <n v="0"/>
    <m/>
    <n v="0"/>
    <n v="0"/>
    <e v="#DIV/0!"/>
    <n v="0"/>
    <m/>
    <n v="0"/>
    <n v="0"/>
    <m/>
  </r>
  <r>
    <n v="2630"/>
    <m/>
    <x v="10"/>
    <x v="4"/>
    <m/>
    <m/>
    <x v="7"/>
    <x v="5"/>
    <x v="6"/>
    <x v="4"/>
    <m/>
    <m/>
    <x v="1"/>
    <m/>
    <m/>
    <n v="0"/>
    <m/>
    <n v="0"/>
    <n v="0"/>
    <n v="0"/>
    <n v="0"/>
    <m/>
    <n v="0"/>
    <m/>
    <n v="0"/>
    <n v="0"/>
    <e v="#DIV/0!"/>
    <n v="0"/>
    <m/>
    <n v="0"/>
    <n v="0"/>
    <m/>
  </r>
  <r>
    <n v="2631"/>
    <m/>
    <x v="10"/>
    <x v="4"/>
    <m/>
    <m/>
    <x v="7"/>
    <x v="5"/>
    <x v="6"/>
    <x v="4"/>
    <m/>
    <m/>
    <x v="1"/>
    <m/>
    <m/>
    <n v="0"/>
    <m/>
    <n v="0"/>
    <n v="0"/>
    <n v="0"/>
    <n v="0"/>
    <m/>
    <n v="0"/>
    <m/>
    <n v="0"/>
    <n v="0"/>
    <e v="#DIV/0!"/>
    <n v="0"/>
    <m/>
    <n v="0"/>
    <n v="0"/>
    <m/>
  </r>
  <r>
    <n v="2632"/>
    <m/>
    <x v="10"/>
    <x v="4"/>
    <m/>
    <m/>
    <x v="7"/>
    <x v="5"/>
    <x v="6"/>
    <x v="4"/>
    <m/>
    <m/>
    <x v="1"/>
    <m/>
    <m/>
    <n v="0"/>
    <m/>
    <n v="0"/>
    <n v="0"/>
    <n v="0"/>
    <n v="0"/>
    <m/>
    <n v="0"/>
    <m/>
    <n v="0"/>
    <n v="0"/>
    <e v="#DIV/0!"/>
    <n v="0"/>
    <m/>
    <n v="0"/>
    <n v="0"/>
    <m/>
  </r>
  <r>
    <n v="2633"/>
    <m/>
    <x v="10"/>
    <x v="4"/>
    <m/>
    <m/>
    <x v="7"/>
    <x v="5"/>
    <x v="6"/>
    <x v="4"/>
    <m/>
    <m/>
    <x v="1"/>
    <m/>
    <m/>
    <n v="0"/>
    <m/>
    <n v="0"/>
    <n v="0"/>
    <n v="0"/>
    <n v="0"/>
    <m/>
    <n v="0"/>
    <m/>
    <n v="0"/>
    <n v="0"/>
    <e v="#DIV/0!"/>
    <n v="0"/>
    <m/>
    <n v="0"/>
    <n v="0"/>
    <m/>
  </r>
  <r>
    <n v="2634"/>
    <m/>
    <x v="10"/>
    <x v="4"/>
    <m/>
    <m/>
    <x v="7"/>
    <x v="5"/>
    <x v="6"/>
    <x v="4"/>
    <m/>
    <m/>
    <x v="1"/>
    <m/>
    <m/>
    <n v="0"/>
    <m/>
    <n v="0"/>
    <n v="0"/>
    <n v="0"/>
    <n v="0"/>
    <m/>
    <n v="0"/>
    <m/>
    <n v="0"/>
    <n v="0"/>
    <e v="#DIV/0!"/>
    <n v="0"/>
    <m/>
    <n v="0"/>
    <n v="0"/>
    <m/>
  </r>
  <r>
    <n v="2635"/>
    <m/>
    <x v="10"/>
    <x v="4"/>
    <m/>
    <m/>
    <x v="7"/>
    <x v="5"/>
    <x v="6"/>
    <x v="4"/>
    <m/>
    <m/>
    <x v="1"/>
    <m/>
    <m/>
    <n v="0"/>
    <m/>
    <n v="0"/>
    <n v="0"/>
    <n v="0"/>
    <n v="0"/>
    <m/>
    <n v="0"/>
    <m/>
    <n v="0"/>
    <n v="0"/>
    <e v="#DIV/0!"/>
    <n v="0"/>
    <m/>
    <n v="0"/>
    <n v="0"/>
    <m/>
  </r>
  <r>
    <n v="2636"/>
    <m/>
    <x v="10"/>
    <x v="4"/>
    <m/>
    <m/>
    <x v="7"/>
    <x v="5"/>
    <x v="6"/>
    <x v="4"/>
    <m/>
    <m/>
    <x v="1"/>
    <m/>
    <m/>
    <n v="0"/>
    <m/>
    <n v="0"/>
    <n v="0"/>
    <n v="0"/>
    <n v="0"/>
    <m/>
    <n v="0"/>
    <m/>
    <n v="0"/>
    <n v="0"/>
    <e v="#DIV/0!"/>
    <n v="0"/>
    <m/>
    <n v="0"/>
    <n v="0"/>
    <m/>
  </r>
  <r>
    <n v="2637"/>
    <m/>
    <x v="10"/>
    <x v="4"/>
    <m/>
    <m/>
    <x v="7"/>
    <x v="5"/>
    <x v="6"/>
    <x v="4"/>
    <m/>
    <m/>
    <x v="1"/>
    <m/>
    <m/>
    <n v="0"/>
    <m/>
    <n v="0"/>
    <n v="0"/>
    <n v="0"/>
    <n v="0"/>
    <m/>
    <n v="0"/>
    <m/>
    <n v="0"/>
    <n v="0"/>
    <e v="#DIV/0!"/>
    <n v="0"/>
    <m/>
    <n v="0"/>
    <n v="0"/>
    <m/>
  </r>
  <r>
    <n v="2638"/>
    <m/>
    <x v="10"/>
    <x v="4"/>
    <m/>
    <m/>
    <x v="7"/>
    <x v="5"/>
    <x v="6"/>
    <x v="4"/>
    <m/>
    <m/>
    <x v="1"/>
    <m/>
    <m/>
    <n v="0"/>
    <m/>
    <n v="0"/>
    <n v="0"/>
    <n v="0"/>
    <n v="0"/>
    <m/>
    <n v="0"/>
    <m/>
    <n v="0"/>
    <n v="0"/>
    <e v="#DIV/0!"/>
    <n v="0"/>
    <m/>
    <n v="0"/>
    <n v="0"/>
    <m/>
  </r>
  <r>
    <n v="2639"/>
    <m/>
    <x v="10"/>
    <x v="4"/>
    <m/>
    <m/>
    <x v="7"/>
    <x v="5"/>
    <x v="6"/>
    <x v="4"/>
    <m/>
    <m/>
    <x v="1"/>
    <m/>
    <m/>
    <n v="0"/>
    <m/>
    <n v="0"/>
    <n v="0"/>
    <n v="0"/>
    <n v="0"/>
    <m/>
    <n v="0"/>
    <m/>
    <n v="0"/>
    <n v="0"/>
    <e v="#DIV/0!"/>
    <n v="0"/>
    <m/>
    <n v="0"/>
    <n v="0"/>
    <m/>
  </r>
  <r>
    <n v="2640"/>
    <m/>
    <x v="10"/>
    <x v="4"/>
    <m/>
    <m/>
    <x v="7"/>
    <x v="5"/>
    <x v="6"/>
    <x v="4"/>
    <m/>
    <m/>
    <x v="1"/>
    <m/>
    <m/>
    <n v="0"/>
    <m/>
    <n v="0"/>
    <n v="0"/>
    <n v="0"/>
    <n v="0"/>
    <m/>
    <n v="0"/>
    <m/>
    <n v="0"/>
    <n v="0"/>
    <e v="#DIV/0!"/>
    <n v="0"/>
    <m/>
    <n v="0"/>
    <n v="0"/>
    <m/>
  </r>
  <r>
    <n v="2641"/>
    <m/>
    <x v="10"/>
    <x v="4"/>
    <m/>
    <m/>
    <x v="7"/>
    <x v="5"/>
    <x v="6"/>
    <x v="4"/>
    <m/>
    <m/>
    <x v="1"/>
    <m/>
    <m/>
    <n v="0"/>
    <m/>
    <n v="0"/>
    <n v="0"/>
    <n v="0"/>
    <n v="0"/>
    <m/>
    <n v="0"/>
    <m/>
    <n v="0"/>
    <n v="0"/>
    <e v="#DIV/0!"/>
    <n v="0"/>
    <m/>
    <n v="0"/>
    <n v="0"/>
    <m/>
  </r>
  <r>
    <n v="2642"/>
    <m/>
    <x v="10"/>
    <x v="4"/>
    <m/>
    <m/>
    <x v="7"/>
    <x v="5"/>
    <x v="6"/>
    <x v="4"/>
    <m/>
    <m/>
    <x v="1"/>
    <m/>
    <m/>
    <n v="0"/>
    <m/>
    <n v="0"/>
    <n v="0"/>
    <n v="0"/>
    <n v="0"/>
    <m/>
    <n v="0"/>
    <m/>
    <n v="0"/>
    <n v="0"/>
    <e v="#DIV/0!"/>
    <n v="0"/>
    <m/>
    <n v="0"/>
    <n v="0"/>
    <m/>
  </r>
  <r>
    <n v="2643"/>
    <m/>
    <x v="10"/>
    <x v="4"/>
    <m/>
    <m/>
    <x v="7"/>
    <x v="5"/>
    <x v="6"/>
    <x v="4"/>
    <m/>
    <m/>
    <x v="1"/>
    <m/>
    <m/>
    <n v="0"/>
    <m/>
    <n v="0"/>
    <n v="0"/>
    <n v="0"/>
    <n v="0"/>
    <m/>
    <n v="0"/>
    <m/>
    <n v="0"/>
    <n v="0"/>
    <e v="#DIV/0!"/>
    <n v="0"/>
    <m/>
    <n v="0"/>
    <n v="0"/>
    <m/>
  </r>
  <r>
    <n v="2644"/>
    <m/>
    <x v="10"/>
    <x v="4"/>
    <m/>
    <m/>
    <x v="7"/>
    <x v="5"/>
    <x v="6"/>
    <x v="4"/>
    <m/>
    <m/>
    <x v="1"/>
    <m/>
    <m/>
    <n v="0"/>
    <m/>
    <n v="0"/>
    <n v="0"/>
    <n v="0"/>
    <n v="0"/>
    <m/>
    <n v="0"/>
    <m/>
    <n v="0"/>
    <n v="0"/>
    <e v="#DIV/0!"/>
    <n v="0"/>
    <m/>
    <n v="0"/>
    <n v="0"/>
    <m/>
  </r>
  <r>
    <n v="2645"/>
    <m/>
    <x v="10"/>
    <x v="4"/>
    <m/>
    <m/>
    <x v="7"/>
    <x v="5"/>
    <x v="6"/>
    <x v="4"/>
    <m/>
    <m/>
    <x v="1"/>
    <m/>
    <m/>
    <n v="0"/>
    <m/>
    <n v="0"/>
    <n v="0"/>
    <n v="0"/>
    <n v="0"/>
    <m/>
    <n v="0"/>
    <m/>
    <n v="0"/>
    <n v="0"/>
    <e v="#DIV/0!"/>
    <n v="0"/>
    <m/>
    <n v="0"/>
    <n v="0"/>
    <m/>
  </r>
  <r>
    <n v="2646"/>
    <m/>
    <x v="10"/>
    <x v="4"/>
    <m/>
    <m/>
    <x v="7"/>
    <x v="5"/>
    <x v="6"/>
    <x v="4"/>
    <m/>
    <m/>
    <x v="1"/>
    <m/>
    <m/>
    <n v="0"/>
    <m/>
    <n v="0"/>
    <n v="0"/>
    <n v="0"/>
    <n v="0"/>
    <m/>
    <n v="0"/>
    <m/>
    <n v="0"/>
    <n v="0"/>
    <e v="#DIV/0!"/>
    <n v="0"/>
    <m/>
    <n v="0"/>
    <n v="0"/>
    <m/>
  </r>
  <r>
    <n v="2647"/>
    <m/>
    <x v="10"/>
    <x v="4"/>
    <m/>
    <m/>
    <x v="7"/>
    <x v="5"/>
    <x v="6"/>
    <x v="4"/>
    <m/>
    <m/>
    <x v="1"/>
    <m/>
    <m/>
    <n v="0"/>
    <m/>
    <n v="0"/>
    <n v="0"/>
    <n v="0"/>
    <n v="0"/>
    <m/>
    <n v="0"/>
    <m/>
    <n v="0"/>
    <n v="0"/>
    <e v="#DIV/0!"/>
    <n v="0"/>
    <m/>
    <n v="0"/>
    <n v="0"/>
    <m/>
  </r>
  <r>
    <n v="2648"/>
    <m/>
    <x v="10"/>
    <x v="4"/>
    <m/>
    <m/>
    <x v="7"/>
    <x v="5"/>
    <x v="6"/>
    <x v="4"/>
    <m/>
    <m/>
    <x v="1"/>
    <m/>
    <m/>
    <n v="0"/>
    <m/>
    <n v="0"/>
    <n v="0"/>
    <n v="0"/>
    <n v="0"/>
    <m/>
    <n v="0"/>
    <m/>
    <n v="0"/>
    <n v="0"/>
    <e v="#DIV/0!"/>
    <n v="0"/>
    <m/>
    <n v="0"/>
    <n v="0"/>
    <m/>
  </r>
  <r>
    <n v="2649"/>
    <m/>
    <x v="10"/>
    <x v="4"/>
    <m/>
    <m/>
    <x v="7"/>
    <x v="5"/>
    <x v="6"/>
    <x v="4"/>
    <m/>
    <m/>
    <x v="1"/>
    <m/>
    <m/>
    <n v="0"/>
    <m/>
    <n v="0"/>
    <n v="0"/>
    <n v="0"/>
    <n v="0"/>
    <m/>
    <n v="0"/>
    <m/>
    <n v="0"/>
    <n v="0"/>
    <e v="#DIV/0!"/>
    <n v="0"/>
    <m/>
    <n v="0"/>
    <n v="0"/>
    <m/>
  </r>
  <r>
    <n v="2650"/>
    <m/>
    <x v="10"/>
    <x v="4"/>
    <m/>
    <m/>
    <x v="7"/>
    <x v="5"/>
    <x v="6"/>
    <x v="4"/>
    <m/>
    <m/>
    <x v="1"/>
    <m/>
    <m/>
    <n v="0"/>
    <m/>
    <n v="0"/>
    <n v="0"/>
    <n v="0"/>
    <n v="0"/>
    <m/>
    <n v="0"/>
    <m/>
    <n v="0"/>
    <n v="0"/>
    <e v="#DIV/0!"/>
    <n v="0"/>
    <m/>
    <n v="0"/>
    <n v="0"/>
    <m/>
  </r>
  <r>
    <n v="2651"/>
    <m/>
    <x v="10"/>
    <x v="4"/>
    <m/>
    <m/>
    <x v="7"/>
    <x v="5"/>
    <x v="6"/>
    <x v="4"/>
    <m/>
    <m/>
    <x v="1"/>
    <m/>
    <m/>
    <n v="0"/>
    <m/>
    <n v="0"/>
    <n v="0"/>
    <n v="0"/>
    <n v="0"/>
    <m/>
    <n v="0"/>
    <m/>
    <n v="0"/>
    <n v="0"/>
    <e v="#DIV/0!"/>
    <n v="0"/>
    <m/>
    <n v="0"/>
    <n v="0"/>
    <m/>
  </r>
  <r>
    <n v="2652"/>
    <m/>
    <x v="10"/>
    <x v="4"/>
    <m/>
    <m/>
    <x v="7"/>
    <x v="5"/>
    <x v="6"/>
    <x v="4"/>
    <m/>
    <m/>
    <x v="1"/>
    <m/>
    <m/>
    <n v="0"/>
    <m/>
    <n v="0"/>
    <n v="0"/>
    <n v="0"/>
    <n v="0"/>
    <m/>
    <n v="0"/>
    <m/>
    <n v="0"/>
    <n v="0"/>
    <e v="#DIV/0!"/>
    <n v="0"/>
    <m/>
    <n v="0"/>
    <n v="0"/>
    <m/>
  </r>
  <r>
    <n v="2653"/>
    <m/>
    <x v="10"/>
    <x v="4"/>
    <m/>
    <m/>
    <x v="7"/>
    <x v="5"/>
    <x v="6"/>
    <x v="4"/>
    <m/>
    <m/>
    <x v="1"/>
    <m/>
    <m/>
    <n v="0"/>
    <m/>
    <n v="0"/>
    <n v="0"/>
    <n v="0"/>
    <n v="0"/>
    <m/>
    <n v="0"/>
    <m/>
    <n v="0"/>
    <n v="0"/>
    <e v="#DIV/0!"/>
    <n v="0"/>
    <m/>
    <n v="0"/>
    <n v="0"/>
    <m/>
  </r>
  <r>
    <n v="2654"/>
    <m/>
    <x v="10"/>
    <x v="4"/>
    <m/>
    <m/>
    <x v="7"/>
    <x v="5"/>
    <x v="6"/>
    <x v="4"/>
    <m/>
    <m/>
    <x v="1"/>
    <m/>
    <m/>
    <n v="0"/>
    <m/>
    <n v="0"/>
    <n v="0"/>
    <n v="0"/>
    <n v="0"/>
    <m/>
    <n v="0"/>
    <m/>
    <n v="0"/>
    <n v="0"/>
    <e v="#DIV/0!"/>
    <n v="0"/>
    <m/>
    <n v="0"/>
    <n v="0"/>
    <m/>
  </r>
  <r>
    <n v="2655"/>
    <m/>
    <x v="10"/>
    <x v="4"/>
    <m/>
    <m/>
    <x v="7"/>
    <x v="5"/>
    <x v="6"/>
    <x v="4"/>
    <m/>
    <m/>
    <x v="1"/>
    <m/>
    <m/>
    <n v="0"/>
    <m/>
    <n v="0"/>
    <n v="0"/>
    <n v="0"/>
    <n v="0"/>
    <m/>
    <n v="0"/>
    <m/>
    <n v="0"/>
    <n v="0"/>
    <e v="#DIV/0!"/>
    <n v="0"/>
    <m/>
    <n v="0"/>
    <n v="0"/>
    <m/>
  </r>
  <r>
    <n v="2656"/>
    <m/>
    <x v="10"/>
    <x v="4"/>
    <m/>
    <m/>
    <x v="7"/>
    <x v="5"/>
    <x v="6"/>
    <x v="4"/>
    <m/>
    <m/>
    <x v="1"/>
    <m/>
    <m/>
    <n v="0"/>
    <m/>
    <n v="0"/>
    <n v="0"/>
    <n v="0"/>
    <n v="0"/>
    <m/>
    <n v="0"/>
    <m/>
    <n v="0"/>
    <n v="0"/>
    <e v="#DIV/0!"/>
    <n v="0"/>
    <m/>
    <n v="0"/>
    <n v="0"/>
    <m/>
  </r>
  <r>
    <n v="2657"/>
    <m/>
    <x v="10"/>
    <x v="4"/>
    <m/>
    <m/>
    <x v="7"/>
    <x v="5"/>
    <x v="6"/>
    <x v="4"/>
    <m/>
    <m/>
    <x v="1"/>
    <m/>
    <m/>
    <n v="0"/>
    <m/>
    <n v="0"/>
    <n v="0"/>
    <n v="0"/>
    <n v="0"/>
    <m/>
    <n v="0"/>
    <m/>
    <n v="0"/>
    <n v="0"/>
    <e v="#DIV/0!"/>
    <n v="0"/>
    <m/>
    <n v="0"/>
    <n v="0"/>
    <m/>
  </r>
  <r>
    <n v="2658"/>
    <m/>
    <x v="10"/>
    <x v="4"/>
    <m/>
    <m/>
    <x v="7"/>
    <x v="5"/>
    <x v="6"/>
    <x v="4"/>
    <m/>
    <m/>
    <x v="1"/>
    <m/>
    <m/>
    <n v="0"/>
    <m/>
    <n v="0"/>
    <n v="0"/>
    <n v="0"/>
    <n v="0"/>
    <m/>
    <n v="0"/>
    <m/>
    <n v="0"/>
    <n v="0"/>
    <e v="#DIV/0!"/>
    <n v="0"/>
    <m/>
    <n v="0"/>
    <n v="0"/>
    <m/>
  </r>
  <r>
    <n v="2659"/>
    <m/>
    <x v="10"/>
    <x v="4"/>
    <m/>
    <m/>
    <x v="7"/>
    <x v="5"/>
    <x v="6"/>
    <x v="4"/>
    <m/>
    <m/>
    <x v="1"/>
    <m/>
    <m/>
    <n v="0"/>
    <m/>
    <n v="0"/>
    <n v="0"/>
    <n v="0"/>
    <n v="0"/>
    <m/>
    <n v="0"/>
    <m/>
    <n v="0"/>
    <n v="0"/>
    <e v="#DIV/0!"/>
    <n v="0"/>
    <m/>
    <n v="0"/>
    <n v="0"/>
    <m/>
  </r>
  <r>
    <n v="2660"/>
    <m/>
    <x v="10"/>
    <x v="4"/>
    <m/>
    <m/>
    <x v="7"/>
    <x v="5"/>
    <x v="6"/>
    <x v="4"/>
    <m/>
    <m/>
    <x v="1"/>
    <m/>
    <m/>
    <n v="0"/>
    <m/>
    <n v="0"/>
    <n v="0"/>
    <n v="0"/>
    <n v="0"/>
    <m/>
    <n v="0"/>
    <m/>
    <n v="0"/>
    <n v="0"/>
    <e v="#DIV/0!"/>
    <n v="0"/>
    <m/>
    <n v="0"/>
    <n v="0"/>
    <m/>
  </r>
  <r>
    <n v="2661"/>
    <m/>
    <x v="10"/>
    <x v="4"/>
    <m/>
    <m/>
    <x v="7"/>
    <x v="5"/>
    <x v="6"/>
    <x v="4"/>
    <m/>
    <m/>
    <x v="1"/>
    <m/>
    <m/>
    <n v="0"/>
    <m/>
    <n v="0"/>
    <n v="0"/>
    <n v="0"/>
    <n v="0"/>
    <m/>
    <n v="0"/>
    <m/>
    <n v="0"/>
    <n v="0"/>
    <e v="#DIV/0!"/>
    <n v="0"/>
    <m/>
    <n v="0"/>
    <n v="0"/>
    <m/>
  </r>
  <r>
    <n v="2662"/>
    <m/>
    <x v="10"/>
    <x v="4"/>
    <m/>
    <m/>
    <x v="7"/>
    <x v="5"/>
    <x v="6"/>
    <x v="4"/>
    <m/>
    <m/>
    <x v="1"/>
    <m/>
    <m/>
    <n v="0"/>
    <m/>
    <n v="0"/>
    <n v="0"/>
    <n v="0"/>
    <n v="0"/>
    <m/>
    <n v="0"/>
    <m/>
    <n v="0"/>
    <n v="0"/>
    <e v="#DIV/0!"/>
    <n v="0"/>
    <m/>
    <n v="0"/>
    <n v="0"/>
    <m/>
  </r>
  <r>
    <n v="2663"/>
    <m/>
    <x v="10"/>
    <x v="4"/>
    <m/>
    <m/>
    <x v="7"/>
    <x v="5"/>
    <x v="6"/>
    <x v="4"/>
    <m/>
    <m/>
    <x v="1"/>
    <m/>
    <m/>
    <n v="0"/>
    <m/>
    <n v="0"/>
    <n v="0"/>
    <n v="0"/>
    <n v="0"/>
    <m/>
    <n v="0"/>
    <m/>
    <n v="0"/>
    <n v="0"/>
    <e v="#DIV/0!"/>
    <n v="0"/>
    <m/>
    <n v="0"/>
    <n v="0"/>
    <m/>
  </r>
  <r>
    <n v="2664"/>
    <m/>
    <x v="10"/>
    <x v="4"/>
    <m/>
    <m/>
    <x v="7"/>
    <x v="5"/>
    <x v="6"/>
    <x v="4"/>
    <m/>
    <m/>
    <x v="1"/>
    <m/>
    <m/>
    <n v="0"/>
    <m/>
    <n v="0"/>
    <n v="0"/>
    <n v="0"/>
    <n v="0"/>
    <m/>
    <n v="0"/>
    <m/>
    <n v="0"/>
    <n v="0"/>
    <e v="#DIV/0!"/>
    <n v="0"/>
    <m/>
    <n v="0"/>
    <n v="0"/>
    <m/>
  </r>
  <r>
    <n v="2665"/>
    <m/>
    <x v="10"/>
    <x v="4"/>
    <m/>
    <m/>
    <x v="7"/>
    <x v="5"/>
    <x v="6"/>
    <x v="4"/>
    <m/>
    <m/>
    <x v="1"/>
    <m/>
    <m/>
    <n v="0"/>
    <m/>
    <n v="0"/>
    <n v="0"/>
    <n v="0"/>
    <n v="0"/>
    <m/>
    <n v="0"/>
    <m/>
    <n v="0"/>
    <n v="0"/>
    <e v="#DIV/0!"/>
    <n v="0"/>
    <m/>
    <n v="0"/>
    <n v="0"/>
    <m/>
  </r>
  <r>
    <n v="2666"/>
    <m/>
    <x v="10"/>
    <x v="4"/>
    <m/>
    <m/>
    <x v="7"/>
    <x v="5"/>
    <x v="6"/>
    <x v="4"/>
    <m/>
    <m/>
    <x v="1"/>
    <m/>
    <m/>
    <n v="0"/>
    <m/>
    <n v="0"/>
    <n v="0"/>
    <n v="0"/>
    <n v="0"/>
    <m/>
    <n v="0"/>
    <m/>
    <n v="0"/>
    <n v="0"/>
    <e v="#DIV/0!"/>
    <n v="0"/>
    <m/>
    <n v="0"/>
    <n v="0"/>
    <m/>
  </r>
  <r>
    <n v="2667"/>
    <m/>
    <x v="10"/>
    <x v="4"/>
    <m/>
    <m/>
    <x v="7"/>
    <x v="5"/>
    <x v="6"/>
    <x v="4"/>
    <m/>
    <m/>
    <x v="1"/>
    <m/>
    <m/>
    <n v="0"/>
    <m/>
    <n v="0"/>
    <n v="0"/>
    <n v="0"/>
    <n v="0"/>
    <m/>
    <n v="0"/>
    <m/>
    <n v="0"/>
    <n v="0"/>
    <e v="#DIV/0!"/>
    <n v="0"/>
    <m/>
    <n v="0"/>
    <n v="0"/>
    <m/>
  </r>
  <r>
    <n v="2668"/>
    <m/>
    <x v="10"/>
    <x v="4"/>
    <m/>
    <m/>
    <x v="7"/>
    <x v="5"/>
    <x v="6"/>
    <x v="4"/>
    <m/>
    <m/>
    <x v="1"/>
    <m/>
    <m/>
    <n v="0"/>
    <m/>
    <n v="0"/>
    <n v="0"/>
    <n v="0"/>
    <n v="0"/>
    <m/>
    <n v="0"/>
    <m/>
    <n v="0"/>
    <n v="0"/>
    <e v="#DIV/0!"/>
    <n v="0"/>
    <m/>
    <n v="0"/>
    <n v="0"/>
    <m/>
  </r>
  <r>
    <n v="2669"/>
    <m/>
    <x v="10"/>
    <x v="4"/>
    <m/>
    <m/>
    <x v="7"/>
    <x v="5"/>
    <x v="6"/>
    <x v="4"/>
    <m/>
    <m/>
    <x v="1"/>
    <m/>
    <m/>
    <n v="0"/>
    <m/>
    <n v="0"/>
    <n v="0"/>
    <n v="0"/>
    <n v="0"/>
    <m/>
    <n v="0"/>
    <m/>
    <n v="0"/>
    <n v="0"/>
    <e v="#DIV/0!"/>
    <n v="0"/>
    <m/>
    <n v="0"/>
    <n v="0"/>
    <m/>
  </r>
  <r>
    <n v="2670"/>
    <m/>
    <x v="10"/>
    <x v="4"/>
    <m/>
    <m/>
    <x v="7"/>
    <x v="5"/>
    <x v="6"/>
    <x v="4"/>
    <m/>
    <m/>
    <x v="1"/>
    <m/>
    <m/>
    <n v="0"/>
    <m/>
    <n v="0"/>
    <n v="0"/>
    <n v="0"/>
    <n v="0"/>
    <m/>
    <n v="0"/>
    <m/>
    <n v="0"/>
    <n v="0"/>
    <e v="#DIV/0!"/>
    <n v="0"/>
    <m/>
    <n v="0"/>
    <n v="0"/>
    <m/>
  </r>
  <r>
    <n v="2671"/>
    <m/>
    <x v="10"/>
    <x v="4"/>
    <m/>
    <m/>
    <x v="7"/>
    <x v="5"/>
    <x v="6"/>
    <x v="4"/>
    <m/>
    <m/>
    <x v="1"/>
    <m/>
    <m/>
    <n v="0"/>
    <m/>
    <n v="0"/>
    <n v="0"/>
    <n v="0"/>
    <n v="0"/>
    <m/>
    <n v="0"/>
    <m/>
    <n v="0"/>
    <n v="0"/>
    <e v="#DIV/0!"/>
    <n v="0"/>
    <m/>
    <n v="0"/>
    <n v="0"/>
    <m/>
  </r>
  <r>
    <n v="2672"/>
    <m/>
    <x v="10"/>
    <x v="4"/>
    <m/>
    <m/>
    <x v="7"/>
    <x v="5"/>
    <x v="6"/>
    <x v="4"/>
    <m/>
    <m/>
    <x v="1"/>
    <m/>
    <m/>
    <n v="0"/>
    <m/>
    <n v="0"/>
    <n v="0"/>
    <n v="0"/>
    <n v="0"/>
    <m/>
    <n v="0"/>
    <m/>
    <n v="0"/>
    <n v="0"/>
    <e v="#DIV/0!"/>
    <n v="0"/>
    <m/>
    <n v="0"/>
    <n v="0"/>
    <m/>
  </r>
  <r>
    <n v="2673"/>
    <m/>
    <x v="10"/>
    <x v="4"/>
    <m/>
    <m/>
    <x v="7"/>
    <x v="5"/>
    <x v="6"/>
    <x v="4"/>
    <m/>
    <m/>
    <x v="1"/>
    <m/>
    <m/>
    <n v="0"/>
    <m/>
    <n v="0"/>
    <n v="0"/>
    <n v="0"/>
    <n v="0"/>
    <m/>
    <n v="0"/>
    <m/>
    <n v="0"/>
    <n v="0"/>
    <e v="#DIV/0!"/>
    <n v="0"/>
    <m/>
    <n v="0"/>
    <n v="0"/>
    <m/>
  </r>
  <r>
    <n v="2674"/>
    <m/>
    <x v="10"/>
    <x v="4"/>
    <m/>
    <m/>
    <x v="7"/>
    <x v="5"/>
    <x v="6"/>
    <x v="4"/>
    <m/>
    <m/>
    <x v="1"/>
    <m/>
    <m/>
    <n v="0"/>
    <m/>
    <n v="0"/>
    <n v="0"/>
    <n v="0"/>
    <n v="0"/>
    <m/>
    <n v="0"/>
    <m/>
    <n v="0"/>
    <n v="0"/>
    <e v="#DIV/0!"/>
    <n v="0"/>
    <m/>
    <n v="0"/>
    <n v="0"/>
    <m/>
  </r>
  <r>
    <n v="2675"/>
    <m/>
    <x v="10"/>
    <x v="4"/>
    <m/>
    <m/>
    <x v="7"/>
    <x v="5"/>
    <x v="6"/>
    <x v="4"/>
    <m/>
    <m/>
    <x v="1"/>
    <m/>
    <m/>
    <n v="0"/>
    <m/>
    <n v="0"/>
    <n v="0"/>
    <n v="0"/>
    <n v="0"/>
    <m/>
    <n v="0"/>
    <m/>
    <n v="0"/>
    <n v="0"/>
    <e v="#DIV/0!"/>
    <n v="0"/>
    <m/>
    <n v="0"/>
    <n v="0"/>
    <m/>
  </r>
  <r>
    <n v="2676"/>
    <m/>
    <x v="10"/>
    <x v="4"/>
    <m/>
    <m/>
    <x v="7"/>
    <x v="5"/>
    <x v="6"/>
    <x v="4"/>
    <m/>
    <m/>
    <x v="1"/>
    <m/>
    <m/>
    <n v="0"/>
    <m/>
    <n v="0"/>
    <n v="0"/>
    <n v="0"/>
    <n v="0"/>
    <m/>
    <n v="0"/>
    <m/>
    <n v="0"/>
    <n v="0"/>
    <e v="#DIV/0!"/>
    <n v="0"/>
    <m/>
    <n v="0"/>
    <n v="0"/>
    <m/>
  </r>
  <r>
    <n v="2677"/>
    <m/>
    <x v="10"/>
    <x v="4"/>
    <m/>
    <m/>
    <x v="7"/>
    <x v="5"/>
    <x v="6"/>
    <x v="4"/>
    <m/>
    <m/>
    <x v="1"/>
    <m/>
    <m/>
    <n v="0"/>
    <m/>
    <n v="0"/>
    <n v="0"/>
    <n v="0"/>
    <n v="0"/>
    <m/>
    <n v="0"/>
    <m/>
    <n v="0"/>
    <n v="0"/>
    <e v="#DIV/0!"/>
    <n v="0"/>
    <m/>
    <n v="0"/>
    <n v="0"/>
    <m/>
  </r>
  <r>
    <n v="2678"/>
    <m/>
    <x v="10"/>
    <x v="4"/>
    <m/>
    <m/>
    <x v="7"/>
    <x v="5"/>
    <x v="6"/>
    <x v="4"/>
    <m/>
    <m/>
    <x v="1"/>
    <m/>
    <m/>
    <n v="0"/>
    <m/>
    <n v="0"/>
    <n v="0"/>
    <n v="0"/>
    <n v="0"/>
    <m/>
    <n v="0"/>
    <m/>
    <n v="0"/>
    <n v="0"/>
    <e v="#DIV/0!"/>
    <n v="0"/>
    <m/>
    <n v="0"/>
    <n v="0"/>
    <m/>
  </r>
  <r>
    <n v="2679"/>
    <m/>
    <x v="10"/>
    <x v="4"/>
    <m/>
    <m/>
    <x v="7"/>
    <x v="5"/>
    <x v="6"/>
    <x v="4"/>
    <m/>
    <m/>
    <x v="1"/>
    <m/>
    <m/>
    <n v="0"/>
    <m/>
    <n v="0"/>
    <n v="0"/>
    <n v="0"/>
    <n v="0"/>
    <m/>
    <n v="0"/>
    <m/>
    <n v="0"/>
    <n v="0"/>
    <e v="#DIV/0!"/>
    <n v="0"/>
    <m/>
    <n v="0"/>
    <n v="0"/>
    <m/>
  </r>
  <r>
    <n v="2680"/>
    <m/>
    <x v="10"/>
    <x v="4"/>
    <m/>
    <m/>
    <x v="7"/>
    <x v="5"/>
    <x v="6"/>
    <x v="4"/>
    <m/>
    <m/>
    <x v="1"/>
    <m/>
    <m/>
    <n v="0"/>
    <m/>
    <n v="0"/>
    <n v="0"/>
    <n v="0"/>
    <n v="0"/>
    <m/>
    <n v="0"/>
    <m/>
    <n v="0"/>
    <n v="0"/>
    <e v="#DIV/0!"/>
    <n v="0"/>
    <m/>
    <n v="0"/>
    <n v="0"/>
    <m/>
  </r>
  <r>
    <n v="2681"/>
    <m/>
    <x v="10"/>
    <x v="4"/>
    <m/>
    <m/>
    <x v="7"/>
    <x v="5"/>
    <x v="6"/>
    <x v="4"/>
    <m/>
    <m/>
    <x v="1"/>
    <m/>
    <m/>
    <n v="0"/>
    <m/>
    <n v="0"/>
    <n v="0"/>
    <n v="0"/>
    <n v="0"/>
    <m/>
    <n v="0"/>
    <m/>
    <n v="0"/>
    <n v="0"/>
    <e v="#DIV/0!"/>
    <n v="0"/>
    <m/>
    <n v="0"/>
    <n v="0"/>
    <m/>
  </r>
  <r>
    <n v="2682"/>
    <m/>
    <x v="10"/>
    <x v="4"/>
    <m/>
    <m/>
    <x v="7"/>
    <x v="5"/>
    <x v="6"/>
    <x v="4"/>
    <m/>
    <m/>
    <x v="1"/>
    <m/>
    <m/>
    <n v="0"/>
    <m/>
    <n v="0"/>
    <n v="0"/>
    <n v="0"/>
    <n v="0"/>
    <m/>
    <n v="0"/>
    <m/>
    <n v="0"/>
    <n v="0"/>
    <e v="#DIV/0!"/>
    <n v="0"/>
    <m/>
    <n v="0"/>
    <n v="0"/>
    <m/>
  </r>
  <r>
    <n v="2683"/>
    <m/>
    <x v="10"/>
    <x v="4"/>
    <m/>
    <m/>
    <x v="7"/>
    <x v="5"/>
    <x v="6"/>
    <x v="4"/>
    <m/>
    <m/>
    <x v="1"/>
    <m/>
    <m/>
    <n v="0"/>
    <m/>
    <n v="0"/>
    <n v="0"/>
    <n v="0"/>
    <n v="0"/>
    <m/>
    <n v="0"/>
    <m/>
    <n v="0"/>
    <n v="0"/>
    <e v="#DIV/0!"/>
    <n v="0"/>
    <m/>
    <n v="0"/>
    <n v="0"/>
    <m/>
  </r>
  <r>
    <n v="2684"/>
    <m/>
    <x v="10"/>
    <x v="4"/>
    <m/>
    <m/>
    <x v="7"/>
    <x v="5"/>
    <x v="6"/>
    <x v="4"/>
    <m/>
    <m/>
    <x v="1"/>
    <m/>
    <m/>
    <n v="0"/>
    <m/>
    <n v="0"/>
    <n v="0"/>
    <n v="0"/>
    <n v="0"/>
    <m/>
    <n v="0"/>
    <m/>
    <n v="0"/>
    <n v="0"/>
    <e v="#DIV/0!"/>
    <n v="0"/>
    <m/>
    <n v="0"/>
    <n v="0"/>
    <m/>
  </r>
  <r>
    <n v="2685"/>
    <m/>
    <x v="10"/>
    <x v="4"/>
    <m/>
    <m/>
    <x v="7"/>
    <x v="5"/>
    <x v="6"/>
    <x v="4"/>
    <m/>
    <m/>
    <x v="1"/>
    <m/>
    <m/>
    <n v="0"/>
    <m/>
    <n v="0"/>
    <n v="0"/>
    <n v="0"/>
    <n v="0"/>
    <m/>
    <n v="0"/>
    <m/>
    <n v="0"/>
    <n v="0"/>
    <e v="#DIV/0!"/>
    <n v="0"/>
    <m/>
    <n v="0"/>
    <n v="0"/>
    <m/>
  </r>
  <r>
    <n v="2686"/>
    <m/>
    <x v="10"/>
    <x v="4"/>
    <m/>
    <m/>
    <x v="7"/>
    <x v="5"/>
    <x v="6"/>
    <x v="4"/>
    <m/>
    <m/>
    <x v="1"/>
    <m/>
    <m/>
    <n v="0"/>
    <m/>
    <n v="0"/>
    <n v="0"/>
    <n v="0"/>
    <n v="0"/>
    <m/>
    <n v="0"/>
    <m/>
    <n v="0"/>
    <n v="0"/>
    <e v="#DIV/0!"/>
    <n v="0"/>
    <m/>
    <n v="0"/>
    <n v="0"/>
    <m/>
  </r>
  <r>
    <n v="2687"/>
    <m/>
    <x v="10"/>
    <x v="4"/>
    <m/>
    <m/>
    <x v="7"/>
    <x v="5"/>
    <x v="6"/>
    <x v="4"/>
    <m/>
    <m/>
    <x v="1"/>
    <m/>
    <m/>
    <n v="0"/>
    <m/>
    <n v="0"/>
    <n v="0"/>
    <n v="0"/>
    <n v="0"/>
    <m/>
    <n v="0"/>
    <m/>
    <n v="0"/>
    <n v="0"/>
    <e v="#DIV/0!"/>
    <n v="0"/>
    <m/>
    <n v="0"/>
    <n v="0"/>
    <m/>
  </r>
  <r>
    <n v="2688"/>
    <m/>
    <x v="10"/>
    <x v="4"/>
    <m/>
    <m/>
    <x v="7"/>
    <x v="5"/>
    <x v="6"/>
    <x v="4"/>
    <m/>
    <m/>
    <x v="1"/>
    <m/>
    <m/>
    <n v="0"/>
    <m/>
    <n v="0"/>
    <n v="0"/>
    <n v="0"/>
    <n v="0"/>
    <m/>
    <n v="0"/>
    <m/>
    <n v="0"/>
    <n v="0"/>
    <e v="#DIV/0!"/>
    <n v="0"/>
    <m/>
    <n v="0"/>
    <n v="0"/>
    <m/>
  </r>
  <r>
    <n v="2689"/>
    <m/>
    <x v="10"/>
    <x v="4"/>
    <m/>
    <m/>
    <x v="7"/>
    <x v="5"/>
    <x v="6"/>
    <x v="4"/>
    <m/>
    <m/>
    <x v="1"/>
    <m/>
    <m/>
    <n v="0"/>
    <m/>
    <n v="0"/>
    <n v="0"/>
    <n v="0"/>
    <n v="0"/>
    <m/>
    <n v="0"/>
    <m/>
    <n v="0"/>
    <n v="0"/>
    <e v="#DIV/0!"/>
    <n v="0"/>
    <m/>
    <n v="0"/>
    <n v="0"/>
    <m/>
  </r>
  <r>
    <n v="2690"/>
    <m/>
    <x v="10"/>
    <x v="4"/>
    <m/>
    <m/>
    <x v="7"/>
    <x v="5"/>
    <x v="6"/>
    <x v="4"/>
    <m/>
    <m/>
    <x v="1"/>
    <m/>
    <m/>
    <n v="0"/>
    <m/>
    <n v="0"/>
    <n v="0"/>
    <n v="0"/>
    <n v="0"/>
    <m/>
    <n v="0"/>
    <m/>
    <n v="0"/>
    <n v="0"/>
    <e v="#DIV/0!"/>
    <n v="0"/>
    <m/>
    <n v="0"/>
    <n v="0"/>
    <m/>
  </r>
  <r>
    <n v="2691"/>
    <m/>
    <x v="10"/>
    <x v="4"/>
    <m/>
    <m/>
    <x v="7"/>
    <x v="5"/>
    <x v="6"/>
    <x v="4"/>
    <m/>
    <m/>
    <x v="1"/>
    <m/>
    <m/>
    <n v="0"/>
    <m/>
    <n v="0"/>
    <n v="0"/>
    <n v="0"/>
    <n v="0"/>
    <m/>
    <n v="0"/>
    <m/>
    <n v="0"/>
    <n v="0"/>
    <e v="#DIV/0!"/>
    <n v="0"/>
    <m/>
    <n v="0"/>
    <n v="0"/>
    <m/>
  </r>
  <r>
    <n v="2692"/>
    <m/>
    <x v="10"/>
    <x v="4"/>
    <m/>
    <m/>
    <x v="7"/>
    <x v="5"/>
    <x v="6"/>
    <x v="4"/>
    <m/>
    <m/>
    <x v="1"/>
    <m/>
    <m/>
    <n v="0"/>
    <m/>
    <n v="0"/>
    <n v="0"/>
    <n v="0"/>
    <n v="0"/>
    <m/>
    <n v="0"/>
    <m/>
    <n v="0"/>
    <n v="0"/>
    <e v="#DIV/0!"/>
    <n v="0"/>
    <m/>
    <n v="0"/>
    <n v="0"/>
    <m/>
  </r>
  <r>
    <n v="2693"/>
    <m/>
    <x v="10"/>
    <x v="4"/>
    <m/>
    <m/>
    <x v="7"/>
    <x v="5"/>
    <x v="6"/>
    <x v="4"/>
    <m/>
    <m/>
    <x v="1"/>
    <m/>
    <m/>
    <n v="0"/>
    <m/>
    <n v="0"/>
    <n v="0"/>
    <n v="0"/>
    <n v="0"/>
    <m/>
    <n v="0"/>
    <m/>
    <n v="0"/>
    <n v="0"/>
    <e v="#DIV/0!"/>
    <n v="0"/>
    <m/>
    <n v="0"/>
    <n v="0"/>
    <m/>
  </r>
  <r>
    <n v="2694"/>
    <m/>
    <x v="10"/>
    <x v="4"/>
    <m/>
    <m/>
    <x v="7"/>
    <x v="5"/>
    <x v="6"/>
    <x v="4"/>
    <m/>
    <m/>
    <x v="1"/>
    <m/>
    <m/>
    <n v="0"/>
    <m/>
    <n v="0"/>
    <n v="0"/>
    <n v="0"/>
    <n v="0"/>
    <m/>
    <n v="0"/>
    <m/>
    <n v="0"/>
    <n v="0"/>
    <e v="#DIV/0!"/>
    <n v="0"/>
    <m/>
    <n v="0"/>
    <n v="0"/>
    <m/>
  </r>
  <r>
    <n v="2695"/>
    <m/>
    <x v="10"/>
    <x v="4"/>
    <m/>
    <m/>
    <x v="7"/>
    <x v="5"/>
    <x v="6"/>
    <x v="4"/>
    <m/>
    <m/>
    <x v="1"/>
    <m/>
    <m/>
    <n v="0"/>
    <m/>
    <n v="0"/>
    <n v="0"/>
    <n v="0"/>
    <n v="0"/>
    <m/>
    <n v="0"/>
    <m/>
    <n v="0"/>
    <n v="0"/>
    <e v="#DIV/0!"/>
    <n v="0"/>
    <m/>
    <n v="0"/>
    <n v="0"/>
    <m/>
  </r>
  <r>
    <n v="2696"/>
    <m/>
    <x v="10"/>
    <x v="4"/>
    <m/>
    <m/>
    <x v="7"/>
    <x v="5"/>
    <x v="6"/>
    <x v="4"/>
    <m/>
    <m/>
    <x v="1"/>
    <m/>
    <m/>
    <n v="0"/>
    <m/>
    <n v="0"/>
    <n v="0"/>
    <n v="0"/>
    <n v="0"/>
    <m/>
    <n v="0"/>
    <m/>
    <n v="0"/>
    <n v="0"/>
    <e v="#DIV/0!"/>
    <n v="0"/>
    <m/>
    <n v="0"/>
    <n v="0"/>
    <m/>
  </r>
  <r>
    <n v="2697"/>
    <m/>
    <x v="10"/>
    <x v="4"/>
    <m/>
    <m/>
    <x v="7"/>
    <x v="5"/>
    <x v="6"/>
    <x v="4"/>
    <m/>
    <m/>
    <x v="1"/>
    <m/>
    <m/>
    <n v="0"/>
    <m/>
    <n v="0"/>
    <n v="0"/>
    <n v="0"/>
    <n v="0"/>
    <m/>
    <n v="0"/>
    <m/>
    <n v="0"/>
    <n v="0"/>
    <e v="#DIV/0!"/>
    <n v="0"/>
    <m/>
    <n v="0"/>
    <n v="0"/>
    <m/>
  </r>
  <r>
    <n v="2698"/>
    <m/>
    <x v="10"/>
    <x v="4"/>
    <m/>
    <m/>
    <x v="7"/>
    <x v="5"/>
    <x v="6"/>
    <x v="4"/>
    <m/>
    <m/>
    <x v="1"/>
    <m/>
    <m/>
    <n v="0"/>
    <m/>
    <n v="0"/>
    <n v="0"/>
    <n v="0"/>
    <n v="0"/>
    <m/>
    <n v="0"/>
    <m/>
    <n v="0"/>
    <n v="0"/>
    <e v="#DIV/0!"/>
    <n v="0"/>
    <m/>
    <n v="0"/>
    <n v="0"/>
    <m/>
  </r>
  <r>
    <n v="2699"/>
    <m/>
    <x v="10"/>
    <x v="4"/>
    <m/>
    <m/>
    <x v="7"/>
    <x v="5"/>
    <x v="6"/>
    <x v="4"/>
    <m/>
    <m/>
    <x v="1"/>
    <m/>
    <m/>
    <n v="0"/>
    <m/>
    <n v="0"/>
    <n v="0"/>
    <n v="0"/>
    <n v="0"/>
    <m/>
    <n v="0"/>
    <m/>
    <n v="0"/>
    <n v="0"/>
    <e v="#DIV/0!"/>
    <n v="0"/>
    <m/>
    <n v="0"/>
    <n v="0"/>
    <m/>
  </r>
  <r>
    <n v="2700"/>
    <m/>
    <x v="10"/>
    <x v="4"/>
    <m/>
    <m/>
    <x v="7"/>
    <x v="5"/>
    <x v="6"/>
    <x v="4"/>
    <m/>
    <m/>
    <x v="1"/>
    <m/>
    <m/>
    <n v="0"/>
    <m/>
    <n v="0"/>
    <n v="0"/>
    <n v="0"/>
    <n v="0"/>
    <m/>
    <n v="0"/>
    <m/>
    <n v="0"/>
    <n v="0"/>
    <e v="#DIV/0!"/>
    <n v="0"/>
    <m/>
    <n v="0"/>
    <n v="0"/>
    <m/>
  </r>
  <r>
    <n v="2701"/>
    <m/>
    <x v="10"/>
    <x v="4"/>
    <m/>
    <m/>
    <x v="7"/>
    <x v="5"/>
    <x v="6"/>
    <x v="4"/>
    <m/>
    <m/>
    <x v="1"/>
    <m/>
    <m/>
    <n v="0"/>
    <m/>
    <n v="0"/>
    <n v="0"/>
    <n v="0"/>
    <n v="0"/>
    <m/>
    <n v="0"/>
    <m/>
    <n v="0"/>
    <n v="0"/>
    <e v="#DIV/0!"/>
    <n v="0"/>
    <m/>
    <n v="0"/>
    <n v="0"/>
    <m/>
  </r>
  <r>
    <n v="2702"/>
    <m/>
    <x v="10"/>
    <x v="4"/>
    <m/>
    <m/>
    <x v="7"/>
    <x v="5"/>
    <x v="6"/>
    <x v="4"/>
    <m/>
    <m/>
    <x v="1"/>
    <m/>
    <m/>
    <n v="0"/>
    <m/>
    <n v="0"/>
    <n v="0"/>
    <n v="0"/>
    <n v="0"/>
    <m/>
    <n v="0"/>
    <m/>
    <n v="0"/>
    <n v="0"/>
    <e v="#DIV/0!"/>
    <n v="0"/>
    <m/>
    <n v="0"/>
    <n v="0"/>
    <m/>
  </r>
  <r>
    <n v="2703"/>
    <m/>
    <x v="10"/>
    <x v="4"/>
    <m/>
    <m/>
    <x v="7"/>
    <x v="5"/>
    <x v="6"/>
    <x v="4"/>
    <m/>
    <m/>
    <x v="1"/>
    <m/>
    <m/>
    <n v="0"/>
    <m/>
    <n v="0"/>
    <n v="0"/>
    <n v="0"/>
    <n v="0"/>
    <m/>
    <n v="0"/>
    <m/>
    <n v="0"/>
    <n v="0"/>
    <e v="#DIV/0!"/>
    <n v="0"/>
    <m/>
    <n v="0"/>
    <n v="0"/>
    <m/>
  </r>
  <r>
    <n v="2704"/>
    <m/>
    <x v="10"/>
    <x v="4"/>
    <m/>
    <m/>
    <x v="7"/>
    <x v="5"/>
    <x v="6"/>
    <x v="4"/>
    <m/>
    <m/>
    <x v="1"/>
    <m/>
    <m/>
    <n v="0"/>
    <m/>
    <n v="0"/>
    <n v="0"/>
    <n v="0"/>
    <n v="0"/>
    <m/>
    <n v="0"/>
    <m/>
    <n v="0"/>
    <n v="0"/>
    <e v="#DIV/0!"/>
    <n v="0"/>
    <m/>
    <n v="0"/>
    <n v="0"/>
    <m/>
  </r>
  <r>
    <n v="2705"/>
    <m/>
    <x v="10"/>
    <x v="4"/>
    <m/>
    <m/>
    <x v="7"/>
    <x v="5"/>
    <x v="6"/>
    <x v="4"/>
    <m/>
    <m/>
    <x v="1"/>
    <m/>
    <m/>
    <n v="0"/>
    <m/>
    <n v="0"/>
    <n v="0"/>
    <n v="0"/>
    <n v="0"/>
    <m/>
    <n v="0"/>
    <m/>
    <n v="0"/>
    <n v="0"/>
    <e v="#DIV/0!"/>
    <n v="0"/>
    <m/>
    <n v="0"/>
    <n v="0"/>
    <m/>
  </r>
  <r>
    <n v="2706"/>
    <m/>
    <x v="10"/>
    <x v="4"/>
    <m/>
    <m/>
    <x v="7"/>
    <x v="5"/>
    <x v="6"/>
    <x v="4"/>
    <m/>
    <m/>
    <x v="1"/>
    <m/>
    <m/>
    <n v="0"/>
    <m/>
    <n v="0"/>
    <n v="0"/>
    <n v="0"/>
    <n v="0"/>
    <m/>
    <n v="0"/>
    <m/>
    <n v="0"/>
    <n v="0"/>
    <e v="#DIV/0!"/>
    <n v="0"/>
    <m/>
    <n v="0"/>
    <n v="0"/>
    <m/>
  </r>
  <r>
    <n v="2707"/>
    <m/>
    <x v="10"/>
    <x v="4"/>
    <m/>
    <m/>
    <x v="7"/>
    <x v="5"/>
    <x v="6"/>
    <x v="4"/>
    <m/>
    <m/>
    <x v="1"/>
    <m/>
    <m/>
    <n v="0"/>
    <m/>
    <n v="0"/>
    <n v="0"/>
    <n v="0"/>
    <n v="0"/>
    <m/>
    <n v="0"/>
    <m/>
    <n v="0"/>
    <n v="0"/>
    <e v="#DIV/0!"/>
    <n v="0"/>
    <m/>
    <n v="0"/>
    <n v="0"/>
    <m/>
  </r>
  <r>
    <n v="2708"/>
    <m/>
    <x v="10"/>
    <x v="4"/>
    <m/>
    <m/>
    <x v="7"/>
    <x v="5"/>
    <x v="6"/>
    <x v="4"/>
    <m/>
    <m/>
    <x v="1"/>
    <m/>
    <m/>
    <n v="0"/>
    <m/>
    <n v="0"/>
    <n v="0"/>
    <n v="0"/>
    <n v="0"/>
    <m/>
    <n v="0"/>
    <m/>
    <n v="0"/>
    <n v="0"/>
    <e v="#DIV/0!"/>
    <n v="0"/>
    <m/>
    <n v="0"/>
    <n v="0"/>
    <m/>
  </r>
  <r>
    <n v="2709"/>
    <m/>
    <x v="10"/>
    <x v="4"/>
    <m/>
    <m/>
    <x v="7"/>
    <x v="5"/>
    <x v="6"/>
    <x v="4"/>
    <m/>
    <m/>
    <x v="1"/>
    <m/>
    <m/>
    <n v="0"/>
    <m/>
    <n v="0"/>
    <n v="0"/>
    <n v="0"/>
    <n v="0"/>
    <m/>
    <n v="0"/>
    <m/>
    <n v="0"/>
    <n v="0"/>
    <e v="#DIV/0!"/>
    <n v="0"/>
    <m/>
    <n v="0"/>
    <n v="0"/>
    <m/>
  </r>
  <r>
    <n v="2710"/>
    <m/>
    <x v="10"/>
    <x v="4"/>
    <m/>
    <m/>
    <x v="7"/>
    <x v="5"/>
    <x v="6"/>
    <x v="4"/>
    <m/>
    <m/>
    <x v="1"/>
    <m/>
    <m/>
    <n v="0"/>
    <m/>
    <n v="0"/>
    <n v="0"/>
    <n v="0"/>
    <n v="0"/>
    <m/>
    <n v="0"/>
    <m/>
    <n v="0"/>
    <n v="0"/>
    <e v="#DIV/0!"/>
    <n v="0"/>
    <m/>
    <n v="0"/>
    <n v="0"/>
    <m/>
  </r>
  <r>
    <n v="2711"/>
    <m/>
    <x v="10"/>
    <x v="4"/>
    <m/>
    <m/>
    <x v="7"/>
    <x v="5"/>
    <x v="6"/>
    <x v="4"/>
    <m/>
    <m/>
    <x v="1"/>
    <m/>
    <m/>
    <n v="0"/>
    <m/>
    <n v="0"/>
    <n v="0"/>
    <n v="0"/>
    <n v="0"/>
    <m/>
    <n v="0"/>
    <m/>
    <n v="0"/>
    <n v="0"/>
    <e v="#DIV/0!"/>
    <n v="0"/>
    <m/>
    <n v="0"/>
    <n v="0"/>
    <m/>
  </r>
  <r>
    <n v="2712"/>
    <m/>
    <x v="10"/>
    <x v="4"/>
    <m/>
    <m/>
    <x v="7"/>
    <x v="5"/>
    <x v="6"/>
    <x v="4"/>
    <m/>
    <m/>
    <x v="1"/>
    <m/>
    <m/>
    <n v="0"/>
    <m/>
    <n v="0"/>
    <n v="0"/>
    <n v="0"/>
    <n v="0"/>
    <m/>
    <n v="0"/>
    <m/>
    <n v="0"/>
    <n v="0"/>
    <e v="#DIV/0!"/>
    <n v="0"/>
    <m/>
    <n v="0"/>
    <n v="0"/>
    <m/>
  </r>
  <r>
    <n v="2713"/>
    <m/>
    <x v="10"/>
    <x v="4"/>
    <m/>
    <m/>
    <x v="7"/>
    <x v="5"/>
    <x v="6"/>
    <x v="4"/>
    <m/>
    <m/>
    <x v="1"/>
    <m/>
    <m/>
    <n v="0"/>
    <m/>
    <n v="0"/>
    <n v="0"/>
    <n v="0"/>
    <n v="0"/>
    <m/>
    <n v="0"/>
    <m/>
    <n v="0"/>
    <n v="0"/>
    <e v="#DIV/0!"/>
    <n v="0"/>
    <m/>
    <n v="0"/>
    <n v="0"/>
    <m/>
  </r>
  <r>
    <n v="2714"/>
    <m/>
    <x v="10"/>
    <x v="4"/>
    <m/>
    <m/>
    <x v="7"/>
    <x v="5"/>
    <x v="6"/>
    <x v="4"/>
    <m/>
    <m/>
    <x v="1"/>
    <m/>
    <m/>
    <n v="0"/>
    <m/>
    <n v="0"/>
    <n v="0"/>
    <n v="0"/>
    <n v="0"/>
    <m/>
    <n v="0"/>
    <m/>
    <n v="0"/>
    <n v="0"/>
    <e v="#DIV/0!"/>
    <n v="0"/>
    <m/>
    <n v="0"/>
    <n v="0"/>
    <m/>
  </r>
  <r>
    <n v="2715"/>
    <m/>
    <x v="10"/>
    <x v="4"/>
    <m/>
    <m/>
    <x v="7"/>
    <x v="5"/>
    <x v="6"/>
    <x v="4"/>
    <m/>
    <m/>
    <x v="1"/>
    <m/>
    <m/>
    <n v="0"/>
    <m/>
    <n v="0"/>
    <n v="0"/>
    <n v="0"/>
    <n v="0"/>
    <m/>
    <n v="0"/>
    <m/>
    <n v="0"/>
    <n v="0"/>
    <e v="#DIV/0!"/>
    <n v="0"/>
    <m/>
    <n v="0"/>
    <n v="0"/>
    <m/>
  </r>
  <r>
    <n v="2716"/>
    <m/>
    <x v="10"/>
    <x v="4"/>
    <m/>
    <m/>
    <x v="7"/>
    <x v="5"/>
    <x v="6"/>
    <x v="4"/>
    <m/>
    <m/>
    <x v="1"/>
    <m/>
    <m/>
    <n v="0"/>
    <m/>
    <n v="0"/>
    <n v="0"/>
    <n v="0"/>
    <n v="0"/>
    <m/>
    <n v="0"/>
    <m/>
    <n v="0"/>
    <n v="0"/>
    <e v="#DIV/0!"/>
    <n v="0"/>
    <m/>
    <n v="0"/>
    <n v="0"/>
    <m/>
  </r>
  <r>
    <n v="2717"/>
    <m/>
    <x v="10"/>
    <x v="4"/>
    <m/>
    <m/>
    <x v="7"/>
    <x v="5"/>
    <x v="6"/>
    <x v="4"/>
    <m/>
    <m/>
    <x v="1"/>
    <m/>
    <m/>
    <n v="0"/>
    <m/>
    <n v="0"/>
    <n v="0"/>
    <n v="0"/>
    <n v="0"/>
    <m/>
    <n v="0"/>
    <m/>
    <n v="0"/>
    <n v="0"/>
    <e v="#DIV/0!"/>
    <n v="0"/>
    <m/>
    <n v="0"/>
    <n v="0"/>
    <m/>
  </r>
  <r>
    <n v="2718"/>
    <m/>
    <x v="10"/>
    <x v="4"/>
    <m/>
    <m/>
    <x v="7"/>
    <x v="5"/>
    <x v="6"/>
    <x v="4"/>
    <m/>
    <m/>
    <x v="1"/>
    <m/>
    <m/>
    <n v="0"/>
    <m/>
    <n v="0"/>
    <n v="0"/>
    <n v="0"/>
    <n v="0"/>
    <m/>
    <n v="0"/>
    <m/>
    <n v="0"/>
    <n v="0"/>
    <e v="#DIV/0!"/>
    <n v="0"/>
    <m/>
    <n v="0"/>
    <n v="0"/>
    <m/>
  </r>
  <r>
    <n v="2719"/>
    <m/>
    <x v="10"/>
    <x v="4"/>
    <m/>
    <m/>
    <x v="7"/>
    <x v="5"/>
    <x v="6"/>
    <x v="4"/>
    <m/>
    <m/>
    <x v="1"/>
    <m/>
    <m/>
    <n v="0"/>
    <m/>
    <n v="0"/>
    <n v="0"/>
    <n v="0"/>
    <n v="0"/>
    <m/>
    <n v="0"/>
    <m/>
    <n v="0"/>
    <n v="0"/>
    <e v="#DIV/0!"/>
    <n v="0"/>
    <m/>
    <n v="0"/>
    <n v="0"/>
    <m/>
  </r>
  <r>
    <n v="2720"/>
    <m/>
    <x v="10"/>
    <x v="4"/>
    <m/>
    <m/>
    <x v="7"/>
    <x v="5"/>
    <x v="6"/>
    <x v="4"/>
    <m/>
    <m/>
    <x v="1"/>
    <m/>
    <m/>
    <n v="0"/>
    <m/>
    <n v="0"/>
    <n v="0"/>
    <n v="0"/>
    <n v="0"/>
    <m/>
    <n v="0"/>
    <m/>
    <n v="0"/>
    <n v="0"/>
    <e v="#DIV/0!"/>
    <n v="0"/>
    <m/>
    <n v="0"/>
    <n v="0"/>
    <m/>
  </r>
  <r>
    <n v="2721"/>
    <m/>
    <x v="10"/>
    <x v="4"/>
    <m/>
    <m/>
    <x v="7"/>
    <x v="5"/>
    <x v="6"/>
    <x v="4"/>
    <m/>
    <m/>
    <x v="1"/>
    <m/>
    <m/>
    <n v="0"/>
    <m/>
    <n v="0"/>
    <n v="0"/>
    <n v="0"/>
    <n v="0"/>
    <m/>
    <n v="0"/>
    <m/>
    <n v="0"/>
    <n v="0"/>
    <e v="#DIV/0!"/>
    <n v="0"/>
    <m/>
    <n v="0"/>
    <n v="0"/>
    <m/>
  </r>
  <r>
    <n v="2722"/>
    <m/>
    <x v="10"/>
    <x v="4"/>
    <m/>
    <m/>
    <x v="7"/>
    <x v="5"/>
    <x v="6"/>
    <x v="4"/>
    <m/>
    <m/>
    <x v="1"/>
    <m/>
    <m/>
    <n v="0"/>
    <m/>
    <n v="0"/>
    <n v="0"/>
    <n v="0"/>
    <n v="0"/>
    <m/>
    <n v="0"/>
    <m/>
    <n v="0"/>
    <n v="0"/>
    <e v="#DIV/0!"/>
    <n v="0"/>
    <m/>
    <n v="0"/>
    <n v="0"/>
    <m/>
  </r>
  <r>
    <n v="2723"/>
    <m/>
    <x v="10"/>
    <x v="4"/>
    <m/>
    <m/>
    <x v="7"/>
    <x v="5"/>
    <x v="6"/>
    <x v="4"/>
    <m/>
    <m/>
    <x v="1"/>
    <m/>
    <m/>
    <n v="0"/>
    <m/>
    <n v="0"/>
    <n v="0"/>
    <n v="0"/>
    <n v="0"/>
    <m/>
    <n v="0"/>
    <m/>
    <n v="0"/>
    <n v="0"/>
    <e v="#DIV/0!"/>
    <n v="0"/>
    <m/>
    <n v="0"/>
    <n v="0"/>
    <m/>
  </r>
  <r>
    <n v="2724"/>
    <m/>
    <x v="10"/>
    <x v="4"/>
    <m/>
    <m/>
    <x v="7"/>
    <x v="5"/>
    <x v="6"/>
    <x v="4"/>
    <m/>
    <m/>
    <x v="1"/>
    <m/>
    <m/>
    <n v="0"/>
    <m/>
    <n v="0"/>
    <n v="0"/>
    <n v="0"/>
    <n v="0"/>
    <m/>
    <n v="0"/>
    <m/>
    <n v="0"/>
    <n v="0"/>
    <e v="#DIV/0!"/>
    <n v="0"/>
    <m/>
    <n v="0"/>
    <n v="0"/>
    <m/>
  </r>
  <r>
    <n v="2725"/>
    <m/>
    <x v="10"/>
    <x v="4"/>
    <m/>
    <m/>
    <x v="7"/>
    <x v="5"/>
    <x v="6"/>
    <x v="4"/>
    <m/>
    <m/>
    <x v="1"/>
    <m/>
    <m/>
    <n v="0"/>
    <m/>
    <n v="0"/>
    <n v="0"/>
    <n v="0"/>
    <n v="0"/>
    <m/>
    <n v="0"/>
    <m/>
    <n v="0"/>
    <n v="0"/>
    <e v="#DIV/0!"/>
    <n v="0"/>
    <m/>
    <n v="0"/>
    <n v="0"/>
    <m/>
  </r>
  <r>
    <n v="2726"/>
    <m/>
    <x v="10"/>
    <x v="4"/>
    <m/>
    <m/>
    <x v="7"/>
    <x v="5"/>
    <x v="6"/>
    <x v="4"/>
    <m/>
    <m/>
    <x v="1"/>
    <m/>
    <m/>
    <n v="0"/>
    <m/>
    <n v="0"/>
    <n v="0"/>
    <n v="0"/>
    <n v="0"/>
    <m/>
    <n v="0"/>
    <m/>
    <n v="0"/>
    <n v="0"/>
    <e v="#DIV/0!"/>
    <n v="0"/>
    <m/>
    <n v="0"/>
    <n v="0"/>
    <m/>
  </r>
  <r>
    <n v="2727"/>
    <m/>
    <x v="10"/>
    <x v="4"/>
    <m/>
    <m/>
    <x v="7"/>
    <x v="5"/>
    <x v="6"/>
    <x v="4"/>
    <m/>
    <m/>
    <x v="1"/>
    <m/>
    <m/>
    <n v="0"/>
    <m/>
    <n v="0"/>
    <n v="0"/>
    <n v="0"/>
    <n v="0"/>
    <m/>
    <n v="0"/>
    <m/>
    <n v="0"/>
    <n v="0"/>
    <e v="#DIV/0!"/>
    <n v="0"/>
    <m/>
    <n v="0"/>
    <n v="0"/>
    <m/>
  </r>
  <r>
    <n v="2728"/>
    <m/>
    <x v="10"/>
    <x v="4"/>
    <m/>
    <m/>
    <x v="7"/>
    <x v="5"/>
    <x v="6"/>
    <x v="4"/>
    <m/>
    <m/>
    <x v="1"/>
    <m/>
    <m/>
    <n v="0"/>
    <m/>
    <n v="0"/>
    <n v="0"/>
    <n v="0"/>
    <n v="0"/>
    <m/>
    <n v="0"/>
    <m/>
    <n v="0"/>
    <n v="0"/>
    <e v="#DIV/0!"/>
    <n v="0"/>
    <m/>
    <n v="0"/>
    <n v="0"/>
    <m/>
  </r>
  <r>
    <n v="2729"/>
    <m/>
    <x v="10"/>
    <x v="4"/>
    <m/>
    <m/>
    <x v="7"/>
    <x v="5"/>
    <x v="6"/>
    <x v="4"/>
    <m/>
    <m/>
    <x v="1"/>
    <m/>
    <m/>
    <n v="0"/>
    <m/>
    <n v="0"/>
    <n v="0"/>
    <n v="0"/>
    <n v="0"/>
    <m/>
    <n v="0"/>
    <m/>
    <n v="0"/>
    <n v="0"/>
    <e v="#DIV/0!"/>
    <n v="0"/>
    <m/>
    <n v="0"/>
    <n v="0"/>
    <m/>
  </r>
  <r>
    <n v="2730"/>
    <m/>
    <x v="10"/>
    <x v="4"/>
    <m/>
    <m/>
    <x v="7"/>
    <x v="5"/>
    <x v="6"/>
    <x v="4"/>
    <m/>
    <m/>
    <x v="1"/>
    <m/>
    <m/>
    <n v="0"/>
    <m/>
    <n v="0"/>
    <n v="0"/>
    <n v="0"/>
    <n v="0"/>
    <m/>
    <n v="0"/>
    <m/>
    <n v="0"/>
    <n v="0"/>
    <e v="#DIV/0!"/>
    <n v="0"/>
    <m/>
    <n v="0"/>
    <n v="0"/>
    <m/>
  </r>
  <r>
    <n v="2731"/>
    <m/>
    <x v="10"/>
    <x v="4"/>
    <m/>
    <m/>
    <x v="7"/>
    <x v="5"/>
    <x v="6"/>
    <x v="4"/>
    <m/>
    <m/>
    <x v="1"/>
    <m/>
    <m/>
    <n v="0"/>
    <m/>
    <n v="0"/>
    <n v="0"/>
    <n v="0"/>
    <n v="0"/>
    <m/>
    <n v="0"/>
    <m/>
    <n v="0"/>
    <n v="0"/>
    <e v="#DIV/0!"/>
    <n v="0"/>
    <m/>
    <n v="0"/>
    <n v="0"/>
    <m/>
  </r>
  <r>
    <n v="2732"/>
    <m/>
    <x v="10"/>
    <x v="4"/>
    <m/>
    <m/>
    <x v="7"/>
    <x v="5"/>
    <x v="6"/>
    <x v="4"/>
    <m/>
    <m/>
    <x v="1"/>
    <m/>
    <m/>
    <n v="0"/>
    <m/>
    <n v="0"/>
    <n v="0"/>
    <n v="0"/>
    <n v="0"/>
    <m/>
    <n v="0"/>
    <m/>
    <n v="0"/>
    <n v="0"/>
    <e v="#DIV/0!"/>
    <n v="0"/>
    <m/>
    <n v="0"/>
    <n v="0"/>
    <m/>
  </r>
  <r>
    <n v="2733"/>
    <m/>
    <x v="10"/>
    <x v="4"/>
    <m/>
    <m/>
    <x v="7"/>
    <x v="5"/>
    <x v="6"/>
    <x v="4"/>
    <m/>
    <m/>
    <x v="1"/>
    <m/>
    <m/>
    <n v="0"/>
    <m/>
    <n v="0"/>
    <n v="0"/>
    <n v="0"/>
    <n v="0"/>
    <m/>
    <n v="0"/>
    <m/>
    <n v="0"/>
    <n v="0"/>
    <e v="#DIV/0!"/>
    <n v="0"/>
    <m/>
    <n v="0"/>
    <n v="0"/>
    <m/>
  </r>
  <r>
    <n v="2734"/>
    <m/>
    <x v="10"/>
    <x v="4"/>
    <m/>
    <m/>
    <x v="7"/>
    <x v="5"/>
    <x v="6"/>
    <x v="4"/>
    <m/>
    <m/>
    <x v="1"/>
    <m/>
    <m/>
    <n v="0"/>
    <m/>
    <n v="0"/>
    <n v="0"/>
    <n v="0"/>
    <n v="0"/>
    <m/>
    <n v="0"/>
    <m/>
    <n v="0"/>
    <n v="0"/>
    <e v="#DIV/0!"/>
    <n v="0"/>
    <m/>
    <n v="0"/>
    <n v="0"/>
    <m/>
  </r>
  <r>
    <n v="2735"/>
    <m/>
    <x v="10"/>
    <x v="4"/>
    <m/>
    <m/>
    <x v="7"/>
    <x v="5"/>
    <x v="6"/>
    <x v="4"/>
    <m/>
    <m/>
    <x v="1"/>
    <m/>
    <m/>
    <n v="0"/>
    <m/>
    <n v="0"/>
    <n v="0"/>
    <n v="0"/>
    <n v="0"/>
    <m/>
    <n v="0"/>
    <m/>
    <n v="0"/>
    <n v="0"/>
    <e v="#DIV/0!"/>
    <n v="0"/>
    <m/>
    <n v="0"/>
    <n v="0"/>
    <m/>
  </r>
  <r>
    <n v="2736"/>
    <m/>
    <x v="10"/>
    <x v="4"/>
    <m/>
    <m/>
    <x v="7"/>
    <x v="5"/>
    <x v="6"/>
    <x v="4"/>
    <m/>
    <m/>
    <x v="1"/>
    <m/>
    <m/>
    <n v="0"/>
    <m/>
    <n v="0"/>
    <n v="0"/>
    <n v="0"/>
    <n v="0"/>
    <m/>
    <n v="0"/>
    <m/>
    <n v="0"/>
    <n v="0"/>
    <e v="#DIV/0!"/>
    <n v="0"/>
    <m/>
    <n v="0"/>
    <n v="0"/>
    <m/>
  </r>
  <r>
    <n v="2737"/>
    <m/>
    <x v="10"/>
    <x v="4"/>
    <m/>
    <m/>
    <x v="7"/>
    <x v="5"/>
    <x v="6"/>
    <x v="4"/>
    <m/>
    <m/>
    <x v="1"/>
    <m/>
    <m/>
    <n v="0"/>
    <m/>
    <n v="0"/>
    <n v="0"/>
    <n v="0"/>
    <n v="0"/>
    <m/>
    <n v="0"/>
    <m/>
    <n v="0"/>
    <n v="0"/>
    <e v="#DIV/0!"/>
    <n v="0"/>
    <m/>
    <n v="0"/>
    <n v="0"/>
    <m/>
  </r>
  <r>
    <n v="2738"/>
    <m/>
    <x v="10"/>
    <x v="4"/>
    <m/>
    <m/>
    <x v="7"/>
    <x v="5"/>
    <x v="6"/>
    <x v="4"/>
    <m/>
    <m/>
    <x v="1"/>
    <m/>
    <m/>
    <n v="0"/>
    <m/>
    <n v="0"/>
    <n v="0"/>
    <n v="0"/>
    <n v="0"/>
    <m/>
    <n v="0"/>
    <m/>
    <n v="0"/>
    <n v="0"/>
    <e v="#DIV/0!"/>
    <n v="0"/>
    <m/>
    <n v="0"/>
    <n v="0"/>
    <m/>
  </r>
  <r>
    <n v="2739"/>
    <m/>
    <x v="10"/>
    <x v="4"/>
    <m/>
    <m/>
    <x v="7"/>
    <x v="5"/>
    <x v="6"/>
    <x v="4"/>
    <m/>
    <m/>
    <x v="1"/>
    <m/>
    <m/>
    <n v="0"/>
    <m/>
    <n v="0"/>
    <n v="0"/>
    <n v="0"/>
    <n v="0"/>
    <m/>
    <n v="0"/>
    <m/>
    <n v="0"/>
    <n v="0"/>
    <e v="#DIV/0!"/>
    <n v="0"/>
    <m/>
    <n v="0"/>
    <n v="0"/>
    <m/>
  </r>
  <r>
    <n v="2740"/>
    <m/>
    <x v="10"/>
    <x v="4"/>
    <m/>
    <m/>
    <x v="7"/>
    <x v="5"/>
    <x v="6"/>
    <x v="4"/>
    <m/>
    <m/>
    <x v="1"/>
    <m/>
    <m/>
    <n v="0"/>
    <m/>
    <n v="0"/>
    <n v="0"/>
    <n v="0"/>
    <n v="0"/>
    <m/>
    <n v="0"/>
    <m/>
    <n v="0"/>
    <n v="0"/>
    <e v="#DIV/0!"/>
    <n v="0"/>
    <m/>
    <n v="0"/>
    <n v="0"/>
    <m/>
  </r>
  <r>
    <n v="2741"/>
    <m/>
    <x v="10"/>
    <x v="4"/>
    <m/>
    <m/>
    <x v="7"/>
    <x v="5"/>
    <x v="6"/>
    <x v="4"/>
    <m/>
    <m/>
    <x v="1"/>
    <m/>
    <m/>
    <n v="0"/>
    <m/>
    <n v="0"/>
    <n v="0"/>
    <n v="0"/>
    <n v="0"/>
    <m/>
    <n v="0"/>
    <m/>
    <n v="0"/>
    <n v="0"/>
    <e v="#DIV/0!"/>
    <n v="0"/>
    <m/>
    <n v="0"/>
    <n v="0"/>
    <m/>
  </r>
  <r>
    <n v="2742"/>
    <m/>
    <x v="10"/>
    <x v="4"/>
    <m/>
    <m/>
    <x v="7"/>
    <x v="5"/>
    <x v="6"/>
    <x v="4"/>
    <m/>
    <m/>
    <x v="1"/>
    <m/>
    <m/>
    <n v="0"/>
    <m/>
    <n v="0"/>
    <n v="0"/>
    <n v="0"/>
    <n v="0"/>
    <m/>
    <n v="0"/>
    <m/>
    <n v="0"/>
    <n v="0"/>
    <e v="#DIV/0!"/>
    <n v="0"/>
    <m/>
    <n v="0"/>
    <n v="0"/>
    <m/>
  </r>
  <r>
    <n v="2743"/>
    <m/>
    <x v="10"/>
    <x v="4"/>
    <m/>
    <m/>
    <x v="7"/>
    <x v="5"/>
    <x v="6"/>
    <x v="4"/>
    <m/>
    <m/>
    <x v="1"/>
    <m/>
    <m/>
    <n v="0"/>
    <m/>
    <n v="0"/>
    <n v="0"/>
    <n v="0"/>
    <n v="0"/>
    <m/>
    <n v="0"/>
    <m/>
    <n v="0"/>
    <n v="0"/>
    <e v="#DIV/0!"/>
    <n v="0"/>
    <m/>
    <n v="0"/>
    <n v="0"/>
    <m/>
  </r>
  <r>
    <n v="2744"/>
    <m/>
    <x v="10"/>
    <x v="4"/>
    <m/>
    <m/>
    <x v="7"/>
    <x v="5"/>
    <x v="6"/>
    <x v="4"/>
    <m/>
    <m/>
    <x v="1"/>
    <m/>
    <m/>
    <n v="0"/>
    <m/>
    <n v="0"/>
    <n v="0"/>
    <n v="0"/>
    <n v="0"/>
    <m/>
    <n v="0"/>
    <m/>
    <n v="0"/>
    <n v="0"/>
    <e v="#DIV/0!"/>
    <n v="0"/>
    <m/>
    <n v="0"/>
    <n v="0"/>
    <m/>
  </r>
  <r>
    <n v="2745"/>
    <m/>
    <x v="10"/>
    <x v="4"/>
    <m/>
    <m/>
    <x v="7"/>
    <x v="5"/>
    <x v="6"/>
    <x v="4"/>
    <m/>
    <m/>
    <x v="1"/>
    <m/>
    <m/>
    <n v="0"/>
    <m/>
    <n v="0"/>
    <n v="0"/>
    <n v="0"/>
    <n v="0"/>
    <m/>
    <n v="0"/>
    <m/>
    <n v="0"/>
    <n v="0"/>
    <e v="#DIV/0!"/>
    <n v="0"/>
    <m/>
    <n v="0"/>
    <n v="0"/>
    <m/>
  </r>
  <r>
    <n v="2746"/>
    <m/>
    <x v="10"/>
    <x v="4"/>
    <m/>
    <m/>
    <x v="7"/>
    <x v="5"/>
    <x v="6"/>
    <x v="4"/>
    <m/>
    <m/>
    <x v="1"/>
    <m/>
    <m/>
    <n v="0"/>
    <m/>
    <n v="0"/>
    <n v="0"/>
    <n v="0"/>
    <n v="0"/>
    <m/>
    <n v="0"/>
    <m/>
    <n v="0"/>
    <n v="0"/>
    <e v="#DIV/0!"/>
    <n v="0"/>
    <m/>
    <n v="0"/>
    <n v="0"/>
    <m/>
  </r>
  <r>
    <n v="2747"/>
    <m/>
    <x v="10"/>
    <x v="4"/>
    <m/>
    <m/>
    <x v="7"/>
    <x v="5"/>
    <x v="6"/>
    <x v="4"/>
    <m/>
    <m/>
    <x v="1"/>
    <m/>
    <m/>
    <n v="0"/>
    <m/>
    <n v="0"/>
    <n v="0"/>
    <n v="0"/>
    <n v="0"/>
    <m/>
    <n v="0"/>
    <m/>
    <n v="0"/>
    <n v="0"/>
    <e v="#DIV/0!"/>
    <n v="0"/>
    <m/>
    <n v="0"/>
    <n v="0"/>
    <m/>
  </r>
  <r>
    <n v="2748"/>
    <m/>
    <x v="10"/>
    <x v="4"/>
    <m/>
    <m/>
    <x v="7"/>
    <x v="5"/>
    <x v="6"/>
    <x v="4"/>
    <m/>
    <m/>
    <x v="1"/>
    <m/>
    <m/>
    <n v="0"/>
    <m/>
    <n v="0"/>
    <n v="0"/>
    <n v="0"/>
    <n v="0"/>
    <m/>
    <n v="0"/>
    <m/>
    <n v="0"/>
    <n v="0"/>
    <e v="#DIV/0!"/>
    <n v="0"/>
    <m/>
    <n v="0"/>
    <n v="0"/>
    <m/>
  </r>
  <r>
    <n v="2749"/>
    <m/>
    <x v="10"/>
    <x v="4"/>
    <m/>
    <m/>
    <x v="7"/>
    <x v="5"/>
    <x v="6"/>
    <x v="4"/>
    <m/>
    <m/>
    <x v="1"/>
    <m/>
    <m/>
    <n v="0"/>
    <m/>
    <n v="0"/>
    <n v="0"/>
    <n v="0"/>
    <n v="0"/>
    <m/>
    <n v="0"/>
    <m/>
    <n v="0"/>
    <n v="0"/>
    <e v="#DIV/0!"/>
    <n v="0"/>
    <m/>
    <n v="0"/>
    <n v="0"/>
    <m/>
  </r>
  <r>
    <n v="2750"/>
    <m/>
    <x v="10"/>
    <x v="4"/>
    <m/>
    <m/>
    <x v="7"/>
    <x v="5"/>
    <x v="6"/>
    <x v="4"/>
    <m/>
    <m/>
    <x v="1"/>
    <m/>
    <m/>
    <n v="0"/>
    <m/>
    <n v="0"/>
    <n v="0"/>
    <n v="0"/>
    <n v="0"/>
    <m/>
    <n v="0"/>
    <m/>
    <n v="0"/>
    <n v="0"/>
    <e v="#DIV/0!"/>
    <n v="0"/>
    <m/>
    <n v="0"/>
    <n v="0"/>
    <m/>
  </r>
  <r>
    <n v="2751"/>
    <m/>
    <x v="10"/>
    <x v="4"/>
    <m/>
    <m/>
    <x v="7"/>
    <x v="5"/>
    <x v="6"/>
    <x v="4"/>
    <m/>
    <m/>
    <x v="1"/>
    <m/>
    <m/>
    <n v="0"/>
    <m/>
    <n v="0"/>
    <n v="0"/>
    <n v="0"/>
    <n v="0"/>
    <m/>
    <n v="0"/>
    <m/>
    <n v="0"/>
    <n v="0"/>
    <e v="#DIV/0!"/>
    <n v="0"/>
    <m/>
    <n v="0"/>
    <n v="0"/>
    <m/>
  </r>
  <r>
    <n v="2752"/>
    <m/>
    <x v="10"/>
    <x v="4"/>
    <m/>
    <m/>
    <x v="7"/>
    <x v="5"/>
    <x v="6"/>
    <x v="4"/>
    <m/>
    <m/>
    <x v="1"/>
    <m/>
    <m/>
    <n v="0"/>
    <m/>
    <n v="0"/>
    <n v="0"/>
    <n v="0"/>
    <n v="0"/>
    <m/>
    <n v="0"/>
    <m/>
    <n v="0"/>
    <n v="0"/>
    <e v="#DIV/0!"/>
    <n v="0"/>
    <m/>
    <n v="0"/>
    <n v="0"/>
    <m/>
  </r>
  <r>
    <n v="2753"/>
    <m/>
    <x v="10"/>
    <x v="4"/>
    <m/>
    <m/>
    <x v="7"/>
    <x v="5"/>
    <x v="6"/>
    <x v="4"/>
    <m/>
    <m/>
    <x v="1"/>
    <m/>
    <m/>
    <n v="0"/>
    <m/>
    <n v="0"/>
    <n v="0"/>
    <n v="0"/>
    <n v="0"/>
    <m/>
    <n v="0"/>
    <m/>
    <n v="0"/>
    <n v="0"/>
    <e v="#DIV/0!"/>
    <n v="0"/>
    <m/>
    <n v="0"/>
    <n v="0"/>
    <m/>
  </r>
  <r>
    <n v="2754"/>
    <m/>
    <x v="10"/>
    <x v="4"/>
    <m/>
    <m/>
    <x v="7"/>
    <x v="5"/>
    <x v="6"/>
    <x v="4"/>
    <m/>
    <m/>
    <x v="1"/>
    <m/>
    <m/>
    <n v="0"/>
    <m/>
    <n v="0"/>
    <n v="0"/>
    <n v="0"/>
    <n v="0"/>
    <m/>
    <n v="0"/>
    <m/>
    <n v="0"/>
    <n v="0"/>
    <e v="#DIV/0!"/>
    <n v="0"/>
    <m/>
    <n v="0"/>
    <n v="0"/>
    <m/>
  </r>
  <r>
    <n v="2755"/>
    <m/>
    <x v="10"/>
    <x v="4"/>
    <m/>
    <m/>
    <x v="7"/>
    <x v="5"/>
    <x v="6"/>
    <x v="4"/>
    <m/>
    <m/>
    <x v="1"/>
    <m/>
    <m/>
    <n v="0"/>
    <m/>
    <n v="0"/>
    <n v="0"/>
    <n v="0"/>
    <n v="0"/>
    <m/>
    <n v="0"/>
    <m/>
    <n v="0"/>
    <n v="0"/>
    <e v="#DIV/0!"/>
    <n v="0"/>
    <m/>
    <n v="0"/>
    <n v="0"/>
    <m/>
  </r>
  <r>
    <n v="2756"/>
    <m/>
    <x v="10"/>
    <x v="4"/>
    <m/>
    <m/>
    <x v="7"/>
    <x v="5"/>
    <x v="6"/>
    <x v="4"/>
    <m/>
    <m/>
    <x v="1"/>
    <m/>
    <m/>
    <n v="0"/>
    <m/>
    <n v="0"/>
    <n v="0"/>
    <n v="0"/>
    <n v="0"/>
    <m/>
    <n v="0"/>
    <m/>
    <n v="0"/>
    <n v="0"/>
    <e v="#DIV/0!"/>
    <n v="0"/>
    <m/>
    <n v="0"/>
    <n v="0"/>
    <m/>
  </r>
  <r>
    <n v="2757"/>
    <m/>
    <x v="10"/>
    <x v="4"/>
    <m/>
    <m/>
    <x v="7"/>
    <x v="5"/>
    <x v="6"/>
    <x v="4"/>
    <m/>
    <m/>
    <x v="1"/>
    <m/>
    <m/>
    <n v="0"/>
    <m/>
    <n v="0"/>
    <n v="0"/>
    <n v="0"/>
    <n v="0"/>
    <m/>
    <n v="0"/>
    <m/>
    <n v="0"/>
    <n v="0"/>
    <e v="#DIV/0!"/>
    <n v="0"/>
    <m/>
    <n v="0"/>
    <n v="0"/>
    <m/>
  </r>
  <r>
    <n v="2758"/>
    <m/>
    <x v="10"/>
    <x v="4"/>
    <m/>
    <m/>
    <x v="7"/>
    <x v="5"/>
    <x v="6"/>
    <x v="4"/>
    <m/>
    <m/>
    <x v="1"/>
    <m/>
    <m/>
    <n v="0"/>
    <m/>
    <n v="0"/>
    <n v="0"/>
    <n v="0"/>
    <n v="0"/>
    <m/>
    <n v="0"/>
    <m/>
    <n v="0"/>
    <n v="0"/>
    <e v="#DIV/0!"/>
    <n v="0"/>
    <m/>
    <n v="0"/>
    <n v="0"/>
    <m/>
  </r>
  <r>
    <n v="2759"/>
    <m/>
    <x v="10"/>
    <x v="4"/>
    <m/>
    <m/>
    <x v="7"/>
    <x v="5"/>
    <x v="6"/>
    <x v="4"/>
    <m/>
    <m/>
    <x v="1"/>
    <m/>
    <m/>
    <n v="0"/>
    <m/>
    <n v="0"/>
    <n v="0"/>
    <n v="0"/>
    <n v="0"/>
    <m/>
    <n v="0"/>
    <m/>
    <n v="0"/>
    <n v="0"/>
    <e v="#DIV/0!"/>
    <n v="0"/>
    <m/>
    <n v="0"/>
    <n v="0"/>
    <m/>
  </r>
  <r>
    <n v="2760"/>
    <m/>
    <x v="10"/>
    <x v="4"/>
    <m/>
    <m/>
    <x v="7"/>
    <x v="5"/>
    <x v="6"/>
    <x v="4"/>
    <m/>
    <m/>
    <x v="1"/>
    <m/>
    <m/>
    <n v="0"/>
    <m/>
    <n v="0"/>
    <n v="0"/>
    <n v="0"/>
    <n v="0"/>
    <m/>
    <n v="0"/>
    <m/>
    <n v="0"/>
    <n v="0"/>
    <e v="#DIV/0!"/>
    <n v="0"/>
    <m/>
    <n v="0"/>
    <n v="0"/>
    <m/>
  </r>
  <r>
    <n v="2761"/>
    <m/>
    <x v="10"/>
    <x v="4"/>
    <m/>
    <m/>
    <x v="7"/>
    <x v="5"/>
    <x v="6"/>
    <x v="4"/>
    <m/>
    <m/>
    <x v="1"/>
    <m/>
    <m/>
    <n v="0"/>
    <m/>
    <n v="0"/>
    <n v="0"/>
    <n v="0"/>
    <n v="0"/>
    <m/>
    <n v="0"/>
    <m/>
    <n v="0"/>
    <n v="0"/>
    <e v="#DIV/0!"/>
    <n v="0"/>
    <m/>
    <n v="0"/>
    <n v="0"/>
    <m/>
  </r>
  <r>
    <n v="2762"/>
    <m/>
    <x v="10"/>
    <x v="4"/>
    <m/>
    <m/>
    <x v="7"/>
    <x v="5"/>
    <x v="6"/>
    <x v="4"/>
    <m/>
    <m/>
    <x v="1"/>
    <m/>
    <m/>
    <n v="0"/>
    <m/>
    <n v="0"/>
    <n v="0"/>
    <n v="0"/>
    <n v="0"/>
    <m/>
    <n v="0"/>
    <m/>
    <n v="0"/>
    <n v="0"/>
    <e v="#DIV/0!"/>
    <n v="0"/>
    <m/>
    <n v="0"/>
    <n v="0"/>
    <m/>
  </r>
  <r>
    <n v="2763"/>
    <m/>
    <x v="10"/>
    <x v="4"/>
    <m/>
    <m/>
    <x v="7"/>
    <x v="5"/>
    <x v="6"/>
    <x v="4"/>
    <m/>
    <m/>
    <x v="1"/>
    <m/>
    <m/>
    <n v="0"/>
    <m/>
    <n v="0"/>
    <n v="0"/>
    <n v="0"/>
    <n v="0"/>
    <m/>
    <n v="0"/>
    <m/>
    <n v="0"/>
    <n v="0"/>
    <e v="#DIV/0!"/>
    <n v="0"/>
    <m/>
    <n v="0"/>
    <n v="0"/>
    <m/>
  </r>
  <r>
    <n v="2764"/>
    <m/>
    <x v="10"/>
    <x v="4"/>
    <m/>
    <m/>
    <x v="7"/>
    <x v="5"/>
    <x v="6"/>
    <x v="4"/>
    <m/>
    <m/>
    <x v="1"/>
    <m/>
    <m/>
    <n v="0"/>
    <m/>
    <n v="0"/>
    <n v="0"/>
    <n v="0"/>
    <n v="0"/>
    <m/>
    <n v="0"/>
    <m/>
    <n v="0"/>
    <n v="0"/>
    <e v="#DIV/0!"/>
    <n v="0"/>
    <m/>
    <n v="0"/>
    <n v="0"/>
    <m/>
  </r>
  <r>
    <n v="2765"/>
    <m/>
    <x v="10"/>
    <x v="4"/>
    <m/>
    <m/>
    <x v="7"/>
    <x v="5"/>
    <x v="6"/>
    <x v="4"/>
    <m/>
    <m/>
    <x v="1"/>
    <m/>
    <m/>
    <n v="0"/>
    <m/>
    <n v="0"/>
    <n v="0"/>
    <n v="0"/>
    <n v="0"/>
    <m/>
    <n v="0"/>
    <m/>
    <n v="0"/>
    <n v="0"/>
    <e v="#DIV/0!"/>
    <n v="0"/>
    <m/>
    <n v="0"/>
    <n v="0"/>
    <m/>
  </r>
  <r>
    <n v="2766"/>
    <m/>
    <x v="10"/>
    <x v="4"/>
    <m/>
    <m/>
    <x v="7"/>
    <x v="5"/>
    <x v="6"/>
    <x v="4"/>
    <m/>
    <m/>
    <x v="1"/>
    <m/>
    <m/>
    <n v="0"/>
    <m/>
    <n v="0"/>
    <n v="0"/>
    <n v="0"/>
    <n v="0"/>
    <m/>
    <n v="0"/>
    <m/>
    <n v="0"/>
    <n v="0"/>
    <e v="#DIV/0!"/>
    <n v="0"/>
    <m/>
    <n v="0"/>
    <n v="0"/>
    <m/>
  </r>
  <r>
    <n v="2767"/>
    <m/>
    <x v="10"/>
    <x v="4"/>
    <m/>
    <m/>
    <x v="7"/>
    <x v="5"/>
    <x v="6"/>
    <x v="4"/>
    <m/>
    <m/>
    <x v="1"/>
    <m/>
    <m/>
    <n v="0"/>
    <m/>
    <n v="0"/>
    <n v="0"/>
    <n v="0"/>
    <n v="0"/>
    <m/>
    <n v="0"/>
    <m/>
    <n v="0"/>
    <n v="0"/>
    <e v="#DIV/0!"/>
    <n v="0"/>
    <m/>
    <n v="0"/>
    <n v="0"/>
    <m/>
  </r>
  <r>
    <n v="2768"/>
    <m/>
    <x v="10"/>
    <x v="4"/>
    <m/>
    <m/>
    <x v="7"/>
    <x v="5"/>
    <x v="6"/>
    <x v="4"/>
    <m/>
    <m/>
    <x v="1"/>
    <m/>
    <m/>
    <n v="0"/>
    <m/>
    <n v="0"/>
    <n v="0"/>
    <n v="0"/>
    <n v="0"/>
    <m/>
    <n v="0"/>
    <m/>
    <n v="0"/>
    <n v="0"/>
    <e v="#DIV/0!"/>
    <n v="0"/>
    <m/>
    <n v="0"/>
    <n v="0"/>
    <m/>
  </r>
  <r>
    <n v="2769"/>
    <m/>
    <x v="10"/>
    <x v="4"/>
    <m/>
    <m/>
    <x v="7"/>
    <x v="5"/>
    <x v="6"/>
    <x v="4"/>
    <m/>
    <m/>
    <x v="1"/>
    <m/>
    <m/>
    <n v="0"/>
    <m/>
    <n v="0"/>
    <n v="0"/>
    <n v="0"/>
    <n v="0"/>
    <m/>
    <n v="0"/>
    <m/>
    <n v="0"/>
    <n v="0"/>
    <e v="#DIV/0!"/>
    <n v="0"/>
    <m/>
    <n v="0"/>
    <n v="0"/>
    <m/>
  </r>
  <r>
    <n v="2770"/>
    <m/>
    <x v="10"/>
    <x v="4"/>
    <m/>
    <m/>
    <x v="7"/>
    <x v="5"/>
    <x v="6"/>
    <x v="4"/>
    <m/>
    <m/>
    <x v="1"/>
    <m/>
    <m/>
    <n v="0"/>
    <m/>
    <n v="0"/>
    <n v="0"/>
    <n v="0"/>
    <n v="0"/>
    <m/>
    <n v="0"/>
    <m/>
    <n v="0"/>
    <n v="0"/>
    <e v="#DIV/0!"/>
    <n v="0"/>
    <m/>
    <n v="0"/>
    <n v="0"/>
    <m/>
  </r>
  <r>
    <n v="2771"/>
    <m/>
    <x v="10"/>
    <x v="4"/>
    <m/>
    <m/>
    <x v="7"/>
    <x v="5"/>
    <x v="6"/>
    <x v="4"/>
    <m/>
    <m/>
    <x v="1"/>
    <m/>
    <m/>
    <n v="0"/>
    <m/>
    <n v="0"/>
    <n v="0"/>
    <n v="0"/>
    <n v="0"/>
    <m/>
    <n v="0"/>
    <m/>
    <n v="0"/>
    <n v="0"/>
    <e v="#DIV/0!"/>
    <n v="0"/>
    <m/>
    <n v="0"/>
    <n v="0"/>
    <m/>
  </r>
  <r>
    <n v="2772"/>
    <m/>
    <x v="10"/>
    <x v="4"/>
    <m/>
    <m/>
    <x v="7"/>
    <x v="5"/>
    <x v="6"/>
    <x v="4"/>
    <m/>
    <m/>
    <x v="1"/>
    <m/>
    <m/>
    <n v="0"/>
    <m/>
    <n v="0"/>
    <n v="0"/>
    <n v="0"/>
    <n v="0"/>
    <m/>
    <n v="0"/>
    <m/>
    <n v="0"/>
    <n v="0"/>
    <e v="#DIV/0!"/>
    <n v="0"/>
    <m/>
    <n v="0"/>
    <n v="0"/>
    <m/>
  </r>
  <r>
    <n v="2773"/>
    <m/>
    <x v="10"/>
    <x v="4"/>
    <m/>
    <m/>
    <x v="7"/>
    <x v="5"/>
    <x v="6"/>
    <x v="4"/>
    <m/>
    <m/>
    <x v="1"/>
    <m/>
    <m/>
    <n v="0"/>
    <m/>
    <n v="0"/>
    <n v="0"/>
    <n v="0"/>
    <n v="0"/>
    <m/>
    <n v="0"/>
    <m/>
    <n v="0"/>
    <n v="0"/>
    <e v="#DIV/0!"/>
    <n v="0"/>
    <m/>
    <n v="0"/>
    <n v="0"/>
    <m/>
  </r>
  <r>
    <n v="2774"/>
    <m/>
    <x v="10"/>
    <x v="4"/>
    <m/>
    <m/>
    <x v="7"/>
    <x v="5"/>
    <x v="6"/>
    <x v="4"/>
    <m/>
    <m/>
    <x v="1"/>
    <m/>
    <m/>
    <n v="0"/>
    <m/>
    <n v="0"/>
    <n v="0"/>
    <n v="0"/>
    <n v="0"/>
    <m/>
    <n v="0"/>
    <m/>
    <n v="0"/>
    <n v="0"/>
    <e v="#DIV/0!"/>
    <n v="0"/>
    <m/>
    <n v="0"/>
    <n v="0"/>
    <m/>
  </r>
  <r>
    <n v="2775"/>
    <m/>
    <x v="10"/>
    <x v="4"/>
    <m/>
    <m/>
    <x v="7"/>
    <x v="5"/>
    <x v="6"/>
    <x v="4"/>
    <m/>
    <m/>
    <x v="1"/>
    <m/>
    <m/>
    <n v="0"/>
    <m/>
    <n v="0"/>
    <n v="0"/>
    <n v="0"/>
    <n v="0"/>
    <m/>
    <n v="0"/>
    <m/>
    <n v="0"/>
    <n v="0"/>
    <e v="#DIV/0!"/>
    <n v="0"/>
    <m/>
    <n v="0"/>
    <n v="0"/>
    <m/>
  </r>
  <r>
    <n v="2776"/>
    <m/>
    <x v="10"/>
    <x v="4"/>
    <m/>
    <m/>
    <x v="7"/>
    <x v="5"/>
    <x v="6"/>
    <x v="4"/>
    <m/>
    <m/>
    <x v="1"/>
    <m/>
    <m/>
    <n v="0"/>
    <m/>
    <n v="0"/>
    <n v="0"/>
    <n v="0"/>
    <n v="0"/>
    <m/>
    <n v="0"/>
    <m/>
    <n v="0"/>
    <n v="0"/>
    <e v="#DIV/0!"/>
    <n v="0"/>
    <m/>
    <n v="0"/>
    <n v="0"/>
    <m/>
  </r>
  <r>
    <n v="2777"/>
    <m/>
    <x v="10"/>
    <x v="4"/>
    <m/>
    <m/>
    <x v="7"/>
    <x v="5"/>
    <x v="6"/>
    <x v="4"/>
    <m/>
    <m/>
    <x v="1"/>
    <m/>
    <m/>
    <n v="0"/>
    <m/>
    <n v="0"/>
    <n v="0"/>
    <n v="0"/>
    <n v="0"/>
    <m/>
    <n v="0"/>
    <m/>
    <n v="0"/>
    <n v="0"/>
    <e v="#DIV/0!"/>
    <n v="0"/>
    <m/>
    <n v="0"/>
    <n v="0"/>
    <m/>
  </r>
  <r>
    <n v="2778"/>
    <m/>
    <x v="10"/>
    <x v="4"/>
    <m/>
    <m/>
    <x v="7"/>
    <x v="5"/>
    <x v="6"/>
    <x v="4"/>
    <m/>
    <m/>
    <x v="1"/>
    <m/>
    <m/>
    <n v="0"/>
    <m/>
    <n v="0"/>
    <n v="0"/>
    <n v="0"/>
    <n v="0"/>
    <m/>
    <n v="0"/>
    <m/>
    <n v="0"/>
    <n v="0"/>
    <e v="#DIV/0!"/>
    <n v="0"/>
    <m/>
    <n v="0"/>
    <n v="0"/>
    <m/>
  </r>
  <r>
    <n v="2779"/>
    <m/>
    <x v="10"/>
    <x v="4"/>
    <m/>
    <m/>
    <x v="7"/>
    <x v="5"/>
    <x v="6"/>
    <x v="4"/>
    <m/>
    <m/>
    <x v="1"/>
    <m/>
    <m/>
    <n v="0"/>
    <m/>
    <n v="0"/>
    <n v="0"/>
    <n v="0"/>
    <n v="0"/>
    <m/>
    <n v="0"/>
    <m/>
    <n v="0"/>
    <n v="0"/>
    <e v="#DIV/0!"/>
    <n v="0"/>
    <m/>
    <n v="0"/>
    <n v="0"/>
    <m/>
  </r>
  <r>
    <n v="2780"/>
    <m/>
    <x v="10"/>
    <x v="4"/>
    <m/>
    <m/>
    <x v="7"/>
    <x v="5"/>
    <x v="6"/>
    <x v="4"/>
    <m/>
    <m/>
    <x v="1"/>
    <m/>
    <m/>
    <n v="0"/>
    <m/>
    <n v="0"/>
    <n v="0"/>
    <n v="0"/>
    <n v="0"/>
    <m/>
    <n v="0"/>
    <m/>
    <n v="0"/>
    <n v="0"/>
    <e v="#DIV/0!"/>
    <n v="0"/>
    <m/>
    <n v="0"/>
    <n v="0"/>
    <m/>
  </r>
  <r>
    <n v="2781"/>
    <m/>
    <x v="10"/>
    <x v="4"/>
    <m/>
    <m/>
    <x v="7"/>
    <x v="5"/>
    <x v="6"/>
    <x v="4"/>
    <m/>
    <m/>
    <x v="1"/>
    <m/>
    <m/>
    <n v="0"/>
    <m/>
    <n v="0"/>
    <n v="0"/>
    <n v="0"/>
    <n v="0"/>
    <m/>
    <n v="0"/>
    <m/>
    <n v="0"/>
    <n v="0"/>
    <e v="#DIV/0!"/>
    <n v="0"/>
    <m/>
    <n v="0"/>
    <n v="0"/>
    <m/>
  </r>
  <r>
    <n v="2782"/>
    <m/>
    <x v="10"/>
    <x v="4"/>
    <m/>
    <m/>
    <x v="7"/>
    <x v="5"/>
    <x v="6"/>
    <x v="4"/>
    <m/>
    <m/>
    <x v="1"/>
    <m/>
    <m/>
    <n v="0"/>
    <m/>
    <n v="0"/>
    <n v="0"/>
    <n v="0"/>
    <n v="0"/>
    <m/>
    <n v="0"/>
    <m/>
    <n v="0"/>
    <n v="0"/>
    <e v="#DIV/0!"/>
    <n v="0"/>
    <m/>
    <n v="0"/>
    <n v="0"/>
    <m/>
  </r>
  <r>
    <n v="2783"/>
    <m/>
    <x v="10"/>
    <x v="4"/>
    <m/>
    <m/>
    <x v="7"/>
    <x v="5"/>
    <x v="6"/>
    <x v="4"/>
    <m/>
    <m/>
    <x v="1"/>
    <m/>
    <m/>
    <n v="0"/>
    <m/>
    <n v="0"/>
    <n v="0"/>
    <n v="0"/>
    <n v="0"/>
    <m/>
    <n v="0"/>
    <m/>
    <n v="0"/>
    <n v="0"/>
    <e v="#DIV/0!"/>
    <n v="0"/>
    <m/>
    <n v="0"/>
    <n v="0"/>
    <m/>
  </r>
  <r>
    <n v="2784"/>
    <m/>
    <x v="10"/>
    <x v="4"/>
    <m/>
    <m/>
    <x v="7"/>
    <x v="5"/>
    <x v="6"/>
    <x v="4"/>
    <m/>
    <m/>
    <x v="1"/>
    <m/>
    <m/>
    <n v="0"/>
    <m/>
    <n v="0"/>
    <n v="0"/>
    <n v="0"/>
    <n v="0"/>
    <m/>
    <n v="0"/>
    <m/>
    <n v="0"/>
    <n v="0"/>
    <e v="#DIV/0!"/>
    <n v="0"/>
    <m/>
    <n v="0"/>
    <n v="0"/>
    <m/>
  </r>
  <r>
    <n v="2785"/>
    <m/>
    <x v="10"/>
    <x v="4"/>
    <m/>
    <m/>
    <x v="7"/>
    <x v="5"/>
    <x v="6"/>
    <x v="4"/>
    <m/>
    <m/>
    <x v="1"/>
    <m/>
    <m/>
    <n v="0"/>
    <m/>
    <n v="0"/>
    <n v="0"/>
    <n v="0"/>
    <n v="0"/>
    <m/>
    <n v="0"/>
    <m/>
    <n v="0"/>
    <n v="0"/>
    <e v="#DIV/0!"/>
    <n v="0"/>
    <m/>
    <n v="0"/>
    <n v="0"/>
    <m/>
  </r>
  <r>
    <n v="2786"/>
    <m/>
    <x v="10"/>
    <x v="4"/>
    <m/>
    <m/>
    <x v="7"/>
    <x v="5"/>
    <x v="6"/>
    <x v="4"/>
    <m/>
    <m/>
    <x v="1"/>
    <m/>
    <m/>
    <n v="0"/>
    <m/>
    <n v="0"/>
    <n v="0"/>
    <n v="0"/>
    <n v="0"/>
    <m/>
    <n v="0"/>
    <m/>
    <n v="0"/>
    <n v="0"/>
    <e v="#DIV/0!"/>
    <n v="0"/>
    <m/>
    <n v="0"/>
    <n v="0"/>
    <m/>
  </r>
  <r>
    <n v="2787"/>
    <m/>
    <x v="10"/>
    <x v="4"/>
    <m/>
    <m/>
    <x v="7"/>
    <x v="5"/>
    <x v="6"/>
    <x v="4"/>
    <m/>
    <m/>
    <x v="1"/>
    <m/>
    <m/>
    <n v="0"/>
    <m/>
    <n v="0"/>
    <n v="0"/>
    <n v="0"/>
    <n v="0"/>
    <m/>
    <n v="0"/>
    <m/>
    <n v="0"/>
    <n v="0"/>
    <e v="#DIV/0!"/>
    <n v="0"/>
    <m/>
    <n v="0"/>
    <n v="0"/>
    <m/>
  </r>
  <r>
    <n v="2788"/>
    <m/>
    <x v="10"/>
    <x v="4"/>
    <m/>
    <m/>
    <x v="7"/>
    <x v="5"/>
    <x v="6"/>
    <x v="4"/>
    <m/>
    <m/>
    <x v="1"/>
    <m/>
    <m/>
    <n v="0"/>
    <m/>
    <n v="0"/>
    <n v="0"/>
    <n v="0"/>
    <n v="0"/>
    <m/>
    <n v="0"/>
    <m/>
    <n v="0"/>
    <n v="0"/>
    <e v="#DIV/0!"/>
    <n v="0"/>
    <m/>
    <n v="0"/>
    <n v="0"/>
    <m/>
  </r>
  <r>
    <n v="2789"/>
    <m/>
    <x v="10"/>
    <x v="4"/>
    <m/>
    <m/>
    <x v="7"/>
    <x v="5"/>
    <x v="6"/>
    <x v="4"/>
    <m/>
    <m/>
    <x v="1"/>
    <m/>
    <m/>
    <n v="0"/>
    <m/>
    <n v="0"/>
    <n v="0"/>
    <n v="0"/>
    <n v="0"/>
    <m/>
    <n v="0"/>
    <m/>
    <n v="0"/>
    <n v="0"/>
    <e v="#DIV/0!"/>
    <n v="0"/>
    <m/>
    <n v="0"/>
    <n v="0"/>
    <m/>
  </r>
  <r>
    <n v="2790"/>
    <m/>
    <x v="10"/>
    <x v="4"/>
    <m/>
    <m/>
    <x v="7"/>
    <x v="5"/>
    <x v="6"/>
    <x v="4"/>
    <m/>
    <m/>
    <x v="1"/>
    <m/>
    <m/>
    <n v="0"/>
    <m/>
    <n v="0"/>
    <n v="0"/>
    <n v="0"/>
    <n v="0"/>
    <m/>
    <n v="0"/>
    <m/>
    <n v="0"/>
    <n v="0"/>
    <e v="#DIV/0!"/>
    <n v="0"/>
    <m/>
    <n v="0"/>
    <n v="0"/>
    <m/>
  </r>
  <r>
    <n v="2791"/>
    <m/>
    <x v="10"/>
    <x v="4"/>
    <m/>
    <m/>
    <x v="7"/>
    <x v="5"/>
    <x v="6"/>
    <x v="4"/>
    <m/>
    <m/>
    <x v="1"/>
    <m/>
    <m/>
    <n v="0"/>
    <m/>
    <n v="0"/>
    <n v="0"/>
    <n v="0"/>
    <n v="0"/>
    <m/>
    <n v="0"/>
    <m/>
    <n v="0"/>
    <n v="0"/>
    <e v="#DIV/0!"/>
    <n v="0"/>
    <m/>
    <n v="0"/>
    <n v="0"/>
    <m/>
  </r>
  <r>
    <n v="2792"/>
    <m/>
    <x v="10"/>
    <x v="4"/>
    <m/>
    <m/>
    <x v="7"/>
    <x v="5"/>
    <x v="6"/>
    <x v="4"/>
    <m/>
    <m/>
    <x v="1"/>
    <m/>
    <m/>
    <n v="0"/>
    <m/>
    <n v="0"/>
    <n v="0"/>
    <n v="0"/>
    <n v="0"/>
    <m/>
    <n v="0"/>
    <m/>
    <n v="0"/>
    <n v="0"/>
    <e v="#DIV/0!"/>
    <n v="0"/>
    <m/>
    <n v="0"/>
    <n v="0"/>
    <m/>
  </r>
  <r>
    <n v="2793"/>
    <m/>
    <x v="10"/>
    <x v="4"/>
    <m/>
    <m/>
    <x v="7"/>
    <x v="5"/>
    <x v="6"/>
    <x v="4"/>
    <m/>
    <m/>
    <x v="1"/>
    <m/>
    <m/>
    <n v="0"/>
    <m/>
    <n v="0"/>
    <n v="0"/>
    <n v="0"/>
    <n v="0"/>
    <m/>
    <n v="0"/>
    <m/>
    <n v="0"/>
    <n v="0"/>
    <e v="#DIV/0!"/>
    <n v="0"/>
    <m/>
    <n v="0"/>
    <n v="0"/>
    <m/>
  </r>
  <r>
    <n v="2794"/>
    <m/>
    <x v="10"/>
    <x v="4"/>
    <m/>
    <m/>
    <x v="7"/>
    <x v="5"/>
    <x v="6"/>
    <x v="4"/>
    <m/>
    <m/>
    <x v="1"/>
    <m/>
    <m/>
    <n v="0"/>
    <m/>
    <n v="0"/>
    <n v="0"/>
    <n v="0"/>
    <n v="0"/>
    <m/>
    <n v="0"/>
    <m/>
    <n v="0"/>
    <n v="0"/>
    <e v="#DIV/0!"/>
    <n v="0"/>
    <m/>
    <n v="0"/>
    <n v="0"/>
    <m/>
  </r>
  <r>
    <n v="2795"/>
    <m/>
    <x v="10"/>
    <x v="4"/>
    <m/>
    <m/>
    <x v="7"/>
    <x v="5"/>
    <x v="6"/>
    <x v="4"/>
    <m/>
    <m/>
    <x v="1"/>
    <m/>
    <m/>
    <n v="0"/>
    <m/>
    <n v="0"/>
    <n v="0"/>
    <n v="0"/>
    <n v="0"/>
    <m/>
    <n v="0"/>
    <m/>
    <n v="0"/>
    <n v="0"/>
    <e v="#DIV/0!"/>
    <n v="0"/>
    <m/>
    <n v="0"/>
    <n v="0"/>
    <m/>
  </r>
  <r>
    <n v="2796"/>
    <m/>
    <x v="10"/>
    <x v="4"/>
    <m/>
    <m/>
    <x v="7"/>
    <x v="5"/>
    <x v="6"/>
    <x v="4"/>
    <m/>
    <m/>
    <x v="1"/>
    <m/>
    <m/>
    <n v="0"/>
    <m/>
    <n v="0"/>
    <n v="0"/>
    <n v="0"/>
    <n v="0"/>
    <m/>
    <n v="0"/>
    <m/>
    <n v="0"/>
    <n v="0"/>
    <e v="#DIV/0!"/>
    <n v="0"/>
    <m/>
    <n v="0"/>
    <n v="0"/>
    <m/>
  </r>
  <r>
    <n v="2797"/>
    <m/>
    <x v="10"/>
    <x v="4"/>
    <m/>
    <m/>
    <x v="7"/>
    <x v="5"/>
    <x v="6"/>
    <x v="4"/>
    <m/>
    <m/>
    <x v="1"/>
    <m/>
    <m/>
    <n v="0"/>
    <m/>
    <n v="0"/>
    <n v="0"/>
    <n v="0"/>
    <n v="0"/>
    <m/>
    <n v="0"/>
    <m/>
    <n v="0"/>
    <n v="0"/>
    <e v="#DIV/0!"/>
    <n v="0"/>
    <m/>
    <n v="0"/>
    <n v="0"/>
    <m/>
  </r>
  <r>
    <n v="2798"/>
    <m/>
    <x v="10"/>
    <x v="4"/>
    <m/>
    <m/>
    <x v="7"/>
    <x v="5"/>
    <x v="6"/>
    <x v="4"/>
    <m/>
    <m/>
    <x v="1"/>
    <m/>
    <m/>
    <n v="0"/>
    <m/>
    <n v="0"/>
    <n v="0"/>
    <n v="0"/>
    <n v="0"/>
    <m/>
    <n v="0"/>
    <m/>
    <n v="0"/>
    <n v="0"/>
    <e v="#DIV/0!"/>
    <n v="0"/>
    <m/>
    <n v="0"/>
    <n v="0"/>
    <m/>
  </r>
  <r>
    <n v="2799"/>
    <m/>
    <x v="10"/>
    <x v="4"/>
    <m/>
    <m/>
    <x v="7"/>
    <x v="5"/>
    <x v="6"/>
    <x v="4"/>
    <m/>
    <m/>
    <x v="1"/>
    <m/>
    <m/>
    <n v="0"/>
    <m/>
    <n v="0"/>
    <n v="0"/>
    <n v="0"/>
    <n v="0"/>
    <m/>
    <n v="0"/>
    <m/>
    <n v="0"/>
    <n v="0"/>
    <e v="#DIV/0!"/>
    <n v="0"/>
    <m/>
    <n v="0"/>
    <n v="0"/>
    <m/>
  </r>
  <r>
    <n v="2800"/>
    <m/>
    <x v="10"/>
    <x v="4"/>
    <m/>
    <m/>
    <x v="7"/>
    <x v="5"/>
    <x v="6"/>
    <x v="4"/>
    <m/>
    <m/>
    <x v="1"/>
    <m/>
    <m/>
    <n v="0"/>
    <m/>
    <n v="0"/>
    <n v="0"/>
    <n v="0"/>
    <n v="0"/>
    <m/>
    <n v="0"/>
    <m/>
    <n v="0"/>
    <n v="0"/>
    <e v="#DIV/0!"/>
    <n v="0"/>
    <m/>
    <n v="0"/>
    <n v="0"/>
    <m/>
  </r>
  <r>
    <n v="2801"/>
    <m/>
    <x v="10"/>
    <x v="4"/>
    <m/>
    <m/>
    <x v="7"/>
    <x v="5"/>
    <x v="6"/>
    <x v="4"/>
    <m/>
    <m/>
    <x v="1"/>
    <m/>
    <m/>
    <n v="0"/>
    <m/>
    <n v="0"/>
    <n v="0"/>
    <n v="0"/>
    <n v="0"/>
    <m/>
    <n v="0"/>
    <m/>
    <n v="0"/>
    <n v="0"/>
    <e v="#DIV/0!"/>
    <n v="0"/>
    <m/>
    <n v="0"/>
    <n v="0"/>
    <m/>
  </r>
  <r>
    <n v="2802"/>
    <m/>
    <x v="10"/>
    <x v="4"/>
    <m/>
    <m/>
    <x v="7"/>
    <x v="5"/>
    <x v="6"/>
    <x v="4"/>
    <m/>
    <m/>
    <x v="1"/>
    <m/>
    <m/>
    <n v="0"/>
    <m/>
    <n v="0"/>
    <n v="0"/>
    <n v="0"/>
    <n v="0"/>
    <m/>
    <n v="0"/>
    <m/>
    <n v="0"/>
    <n v="0"/>
    <e v="#DIV/0!"/>
    <n v="0"/>
    <m/>
    <n v="0"/>
    <n v="0"/>
    <m/>
  </r>
  <r>
    <n v="2803"/>
    <m/>
    <x v="10"/>
    <x v="4"/>
    <m/>
    <m/>
    <x v="7"/>
    <x v="5"/>
    <x v="6"/>
    <x v="4"/>
    <m/>
    <m/>
    <x v="1"/>
    <m/>
    <m/>
    <n v="0"/>
    <m/>
    <n v="0"/>
    <n v="0"/>
    <n v="0"/>
    <n v="0"/>
    <m/>
    <n v="0"/>
    <m/>
    <n v="0"/>
    <n v="0"/>
    <e v="#DIV/0!"/>
    <n v="0"/>
    <m/>
    <n v="0"/>
    <n v="0"/>
    <m/>
  </r>
  <r>
    <n v="2804"/>
    <m/>
    <x v="10"/>
    <x v="4"/>
    <m/>
    <m/>
    <x v="7"/>
    <x v="5"/>
    <x v="6"/>
    <x v="4"/>
    <m/>
    <m/>
    <x v="1"/>
    <m/>
    <m/>
    <n v="0"/>
    <m/>
    <n v="0"/>
    <n v="0"/>
    <n v="0"/>
    <n v="0"/>
    <m/>
    <n v="0"/>
    <m/>
    <n v="0"/>
    <n v="0"/>
    <e v="#DIV/0!"/>
    <n v="0"/>
    <m/>
    <n v="0"/>
    <n v="0"/>
    <m/>
  </r>
  <r>
    <n v="2805"/>
    <m/>
    <x v="10"/>
    <x v="4"/>
    <m/>
    <m/>
    <x v="7"/>
    <x v="5"/>
    <x v="6"/>
    <x v="4"/>
    <m/>
    <m/>
    <x v="1"/>
    <m/>
    <m/>
    <n v="0"/>
    <m/>
    <n v="0"/>
    <n v="0"/>
    <n v="0"/>
    <n v="0"/>
    <m/>
    <n v="0"/>
    <m/>
    <n v="0"/>
    <n v="0"/>
    <e v="#DIV/0!"/>
    <n v="0"/>
    <m/>
    <n v="0"/>
    <n v="0"/>
    <m/>
  </r>
  <r>
    <n v="2806"/>
    <m/>
    <x v="10"/>
    <x v="4"/>
    <m/>
    <m/>
    <x v="7"/>
    <x v="5"/>
    <x v="6"/>
    <x v="4"/>
    <m/>
    <m/>
    <x v="1"/>
    <m/>
    <m/>
    <n v="0"/>
    <m/>
    <n v="0"/>
    <n v="0"/>
    <n v="0"/>
    <n v="0"/>
    <m/>
    <n v="0"/>
    <m/>
    <n v="0"/>
    <n v="0"/>
    <e v="#DIV/0!"/>
    <n v="0"/>
    <m/>
    <n v="0"/>
    <n v="0"/>
    <m/>
  </r>
  <r>
    <n v="2807"/>
    <m/>
    <x v="10"/>
    <x v="4"/>
    <m/>
    <m/>
    <x v="7"/>
    <x v="5"/>
    <x v="6"/>
    <x v="4"/>
    <m/>
    <m/>
    <x v="1"/>
    <m/>
    <m/>
    <n v="0"/>
    <m/>
    <n v="0"/>
    <n v="0"/>
    <n v="0"/>
    <n v="0"/>
    <m/>
    <n v="0"/>
    <m/>
    <n v="0"/>
    <n v="0"/>
    <e v="#DIV/0!"/>
    <n v="0"/>
    <m/>
    <n v="0"/>
    <n v="0"/>
    <m/>
  </r>
  <r>
    <n v="2808"/>
    <m/>
    <x v="10"/>
    <x v="4"/>
    <m/>
    <m/>
    <x v="7"/>
    <x v="5"/>
    <x v="6"/>
    <x v="4"/>
    <m/>
    <m/>
    <x v="1"/>
    <m/>
    <m/>
    <n v="0"/>
    <m/>
    <n v="0"/>
    <n v="0"/>
    <n v="0"/>
    <n v="0"/>
    <m/>
    <n v="0"/>
    <m/>
    <n v="0"/>
    <n v="0"/>
    <e v="#DIV/0!"/>
    <n v="0"/>
    <m/>
    <n v="0"/>
    <n v="0"/>
    <m/>
  </r>
  <r>
    <n v="2809"/>
    <m/>
    <x v="10"/>
    <x v="4"/>
    <m/>
    <m/>
    <x v="7"/>
    <x v="5"/>
    <x v="6"/>
    <x v="4"/>
    <m/>
    <m/>
    <x v="1"/>
    <m/>
    <m/>
    <n v="0"/>
    <m/>
    <n v="0"/>
    <n v="0"/>
    <n v="0"/>
    <n v="0"/>
    <m/>
    <n v="0"/>
    <m/>
    <n v="0"/>
    <n v="0"/>
    <e v="#DIV/0!"/>
    <n v="0"/>
    <m/>
    <n v="0"/>
    <n v="0"/>
    <m/>
  </r>
  <r>
    <n v="2810"/>
    <m/>
    <x v="10"/>
    <x v="4"/>
    <m/>
    <m/>
    <x v="7"/>
    <x v="5"/>
    <x v="6"/>
    <x v="4"/>
    <m/>
    <m/>
    <x v="1"/>
    <m/>
    <m/>
    <n v="0"/>
    <m/>
    <n v="0"/>
    <n v="0"/>
    <n v="0"/>
    <n v="0"/>
    <m/>
    <n v="0"/>
    <m/>
    <n v="0"/>
    <n v="0"/>
    <e v="#DIV/0!"/>
    <n v="0"/>
    <m/>
    <n v="0"/>
    <n v="0"/>
    <m/>
  </r>
  <r>
    <n v="2811"/>
    <m/>
    <x v="10"/>
    <x v="4"/>
    <m/>
    <m/>
    <x v="7"/>
    <x v="5"/>
    <x v="6"/>
    <x v="4"/>
    <m/>
    <m/>
    <x v="1"/>
    <m/>
    <m/>
    <n v="0"/>
    <m/>
    <n v="0"/>
    <n v="0"/>
    <n v="0"/>
    <n v="0"/>
    <m/>
    <n v="0"/>
    <m/>
    <n v="0"/>
    <n v="0"/>
    <e v="#DIV/0!"/>
    <n v="0"/>
    <m/>
    <n v="0"/>
    <n v="0"/>
    <m/>
  </r>
  <r>
    <n v="2812"/>
    <m/>
    <x v="10"/>
    <x v="4"/>
    <m/>
    <m/>
    <x v="7"/>
    <x v="5"/>
    <x v="6"/>
    <x v="4"/>
    <m/>
    <m/>
    <x v="1"/>
    <m/>
    <m/>
    <n v="0"/>
    <m/>
    <n v="0"/>
    <n v="0"/>
    <n v="0"/>
    <n v="0"/>
    <m/>
    <n v="0"/>
    <m/>
    <n v="0"/>
    <n v="0"/>
    <e v="#DIV/0!"/>
    <n v="0"/>
    <m/>
    <n v="0"/>
    <n v="0"/>
    <m/>
  </r>
  <r>
    <n v="2813"/>
    <m/>
    <x v="10"/>
    <x v="4"/>
    <m/>
    <m/>
    <x v="7"/>
    <x v="5"/>
    <x v="6"/>
    <x v="4"/>
    <m/>
    <m/>
    <x v="1"/>
    <m/>
    <m/>
    <n v="0"/>
    <m/>
    <n v="0"/>
    <n v="0"/>
    <n v="0"/>
    <n v="0"/>
    <m/>
    <n v="0"/>
    <m/>
    <n v="0"/>
    <n v="0"/>
    <e v="#DIV/0!"/>
    <n v="0"/>
    <m/>
    <n v="0"/>
    <n v="0"/>
    <m/>
  </r>
  <r>
    <n v="2814"/>
    <m/>
    <x v="10"/>
    <x v="4"/>
    <m/>
    <m/>
    <x v="7"/>
    <x v="5"/>
    <x v="6"/>
    <x v="4"/>
    <m/>
    <m/>
    <x v="1"/>
    <m/>
    <m/>
    <n v="0"/>
    <m/>
    <n v="0"/>
    <n v="0"/>
    <n v="0"/>
    <n v="0"/>
    <m/>
    <n v="0"/>
    <m/>
    <n v="0"/>
    <n v="0"/>
    <e v="#DIV/0!"/>
    <n v="0"/>
    <m/>
    <n v="0"/>
    <n v="0"/>
    <m/>
  </r>
  <r>
    <n v="2815"/>
    <m/>
    <x v="10"/>
    <x v="4"/>
    <m/>
    <m/>
    <x v="7"/>
    <x v="5"/>
    <x v="6"/>
    <x v="4"/>
    <m/>
    <m/>
    <x v="1"/>
    <m/>
    <m/>
    <n v="0"/>
    <m/>
    <n v="0"/>
    <n v="0"/>
    <n v="0"/>
    <n v="0"/>
    <m/>
    <n v="0"/>
    <m/>
    <n v="0"/>
    <n v="0"/>
    <e v="#DIV/0!"/>
    <n v="0"/>
    <m/>
    <n v="0"/>
    <n v="0"/>
    <m/>
  </r>
  <r>
    <n v="2816"/>
    <m/>
    <x v="10"/>
    <x v="4"/>
    <m/>
    <m/>
    <x v="7"/>
    <x v="5"/>
    <x v="6"/>
    <x v="4"/>
    <m/>
    <m/>
    <x v="1"/>
    <m/>
    <m/>
    <n v="0"/>
    <m/>
    <n v="0"/>
    <n v="0"/>
    <n v="0"/>
    <n v="0"/>
    <m/>
    <n v="0"/>
    <m/>
    <n v="0"/>
    <n v="0"/>
    <e v="#DIV/0!"/>
    <n v="0"/>
    <m/>
    <n v="0"/>
    <n v="0"/>
    <m/>
  </r>
  <r>
    <n v="2817"/>
    <m/>
    <x v="10"/>
    <x v="4"/>
    <m/>
    <m/>
    <x v="7"/>
    <x v="5"/>
    <x v="6"/>
    <x v="4"/>
    <m/>
    <m/>
    <x v="1"/>
    <m/>
    <m/>
    <n v="0"/>
    <m/>
    <n v="0"/>
    <n v="0"/>
    <n v="0"/>
    <n v="0"/>
    <m/>
    <n v="0"/>
    <m/>
    <n v="0"/>
    <n v="0"/>
    <e v="#DIV/0!"/>
    <n v="0"/>
    <m/>
    <n v="0"/>
    <n v="0"/>
    <m/>
  </r>
  <r>
    <n v="2818"/>
    <m/>
    <x v="10"/>
    <x v="4"/>
    <m/>
    <m/>
    <x v="7"/>
    <x v="5"/>
    <x v="6"/>
    <x v="4"/>
    <m/>
    <m/>
    <x v="1"/>
    <m/>
    <m/>
    <n v="0"/>
    <m/>
    <n v="0"/>
    <n v="0"/>
    <n v="0"/>
    <n v="0"/>
    <m/>
    <n v="0"/>
    <m/>
    <n v="0"/>
    <n v="0"/>
    <e v="#DIV/0!"/>
    <n v="0"/>
    <m/>
    <n v="0"/>
    <n v="0"/>
    <m/>
  </r>
  <r>
    <n v="2819"/>
    <m/>
    <x v="10"/>
    <x v="4"/>
    <m/>
    <m/>
    <x v="7"/>
    <x v="5"/>
    <x v="6"/>
    <x v="4"/>
    <m/>
    <m/>
    <x v="1"/>
    <m/>
    <m/>
    <n v="0"/>
    <m/>
    <n v="0"/>
    <n v="0"/>
    <n v="0"/>
    <n v="0"/>
    <m/>
    <n v="0"/>
    <m/>
    <n v="0"/>
    <n v="0"/>
    <e v="#DIV/0!"/>
    <n v="0"/>
    <m/>
    <n v="0"/>
    <n v="0"/>
    <m/>
  </r>
  <r>
    <n v="2820"/>
    <m/>
    <x v="10"/>
    <x v="4"/>
    <m/>
    <m/>
    <x v="7"/>
    <x v="5"/>
    <x v="6"/>
    <x v="4"/>
    <m/>
    <m/>
    <x v="1"/>
    <m/>
    <m/>
    <n v="0"/>
    <m/>
    <n v="0"/>
    <n v="0"/>
    <n v="0"/>
    <n v="0"/>
    <m/>
    <n v="0"/>
    <m/>
    <n v="0"/>
    <n v="0"/>
    <e v="#DIV/0!"/>
    <n v="0"/>
    <m/>
    <n v="0"/>
    <n v="0"/>
    <m/>
  </r>
  <r>
    <n v="2821"/>
    <m/>
    <x v="10"/>
    <x v="4"/>
    <m/>
    <m/>
    <x v="7"/>
    <x v="5"/>
    <x v="6"/>
    <x v="4"/>
    <m/>
    <m/>
    <x v="1"/>
    <m/>
    <m/>
    <n v="0"/>
    <m/>
    <n v="0"/>
    <n v="0"/>
    <n v="0"/>
    <n v="0"/>
    <m/>
    <n v="0"/>
    <m/>
    <n v="0"/>
    <n v="0"/>
    <e v="#DIV/0!"/>
    <n v="0"/>
    <m/>
    <n v="0"/>
    <n v="0"/>
    <m/>
  </r>
  <r>
    <n v="2822"/>
    <m/>
    <x v="10"/>
    <x v="4"/>
    <m/>
    <m/>
    <x v="7"/>
    <x v="5"/>
    <x v="6"/>
    <x v="4"/>
    <m/>
    <m/>
    <x v="1"/>
    <m/>
    <m/>
    <n v="0"/>
    <m/>
    <n v="0"/>
    <n v="0"/>
    <n v="0"/>
    <n v="0"/>
    <m/>
    <n v="0"/>
    <m/>
    <n v="0"/>
    <n v="0"/>
    <e v="#DIV/0!"/>
    <n v="0"/>
    <m/>
    <n v="0"/>
    <n v="0"/>
    <m/>
  </r>
  <r>
    <n v="2823"/>
    <m/>
    <x v="10"/>
    <x v="4"/>
    <m/>
    <m/>
    <x v="7"/>
    <x v="5"/>
    <x v="6"/>
    <x v="4"/>
    <m/>
    <m/>
    <x v="1"/>
    <m/>
    <m/>
    <n v="0"/>
    <m/>
    <n v="0"/>
    <n v="0"/>
    <n v="0"/>
    <n v="0"/>
    <m/>
    <n v="0"/>
    <m/>
    <n v="0"/>
    <n v="0"/>
    <e v="#DIV/0!"/>
    <n v="0"/>
    <m/>
    <n v="0"/>
    <n v="0"/>
    <m/>
  </r>
  <r>
    <n v="2824"/>
    <m/>
    <x v="10"/>
    <x v="4"/>
    <m/>
    <m/>
    <x v="7"/>
    <x v="5"/>
    <x v="6"/>
    <x v="4"/>
    <m/>
    <m/>
    <x v="1"/>
    <m/>
    <m/>
    <n v="0"/>
    <m/>
    <n v="0"/>
    <n v="0"/>
    <n v="0"/>
    <n v="0"/>
    <m/>
    <n v="0"/>
    <m/>
    <n v="0"/>
    <n v="0"/>
    <e v="#DIV/0!"/>
    <n v="0"/>
    <m/>
    <n v="0"/>
    <n v="0"/>
    <m/>
  </r>
  <r>
    <n v="2825"/>
    <m/>
    <x v="10"/>
    <x v="4"/>
    <m/>
    <m/>
    <x v="7"/>
    <x v="5"/>
    <x v="6"/>
    <x v="4"/>
    <m/>
    <m/>
    <x v="1"/>
    <m/>
    <m/>
    <n v="0"/>
    <m/>
    <n v="0"/>
    <n v="0"/>
    <n v="0"/>
    <n v="0"/>
    <m/>
    <n v="0"/>
    <m/>
    <n v="0"/>
    <n v="0"/>
    <e v="#DIV/0!"/>
    <n v="0"/>
    <m/>
    <n v="0"/>
    <n v="0"/>
    <m/>
  </r>
  <r>
    <n v="2826"/>
    <m/>
    <x v="10"/>
    <x v="4"/>
    <m/>
    <m/>
    <x v="7"/>
    <x v="5"/>
    <x v="6"/>
    <x v="4"/>
    <m/>
    <m/>
    <x v="1"/>
    <m/>
    <m/>
    <n v="0"/>
    <m/>
    <n v="0"/>
    <n v="0"/>
    <n v="0"/>
    <n v="0"/>
    <m/>
    <n v="0"/>
    <m/>
    <n v="0"/>
    <n v="0"/>
    <e v="#DIV/0!"/>
    <n v="0"/>
    <m/>
    <n v="0"/>
    <n v="0"/>
    <m/>
  </r>
  <r>
    <n v="2827"/>
    <m/>
    <x v="10"/>
    <x v="4"/>
    <m/>
    <m/>
    <x v="7"/>
    <x v="5"/>
    <x v="6"/>
    <x v="4"/>
    <m/>
    <m/>
    <x v="1"/>
    <m/>
    <m/>
    <n v="0"/>
    <m/>
    <n v="0"/>
    <n v="0"/>
    <n v="0"/>
    <n v="0"/>
    <m/>
    <n v="0"/>
    <m/>
    <n v="0"/>
    <n v="0"/>
    <e v="#DIV/0!"/>
    <n v="0"/>
    <m/>
    <n v="0"/>
    <n v="0"/>
    <m/>
  </r>
  <r>
    <n v="2828"/>
    <m/>
    <x v="10"/>
    <x v="4"/>
    <m/>
    <m/>
    <x v="7"/>
    <x v="5"/>
    <x v="6"/>
    <x v="4"/>
    <m/>
    <m/>
    <x v="1"/>
    <m/>
    <m/>
    <n v="0"/>
    <m/>
    <n v="0"/>
    <n v="0"/>
    <n v="0"/>
    <n v="0"/>
    <m/>
    <n v="0"/>
    <m/>
    <n v="0"/>
    <n v="0"/>
    <e v="#DIV/0!"/>
    <n v="0"/>
    <m/>
    <n v="0"/>
    <n v="0"/>
    <m/>
  </r>
  <r>
    <n v="2829"/>
    <m/>
    <x v="10"/>
    <x v="4"/>
    <m/>
    <m/>
    <x v="7"/>
    <x v="5"/>
    <x v="6"/>
    <x v="4"/>
    <m/>
    <m/>
    <x v="1"/>
    <m/>
    <m/>
    <n v="0"/>
    <m/>
    <n v="0"/>
    <n v="0"/>
    <n v="0"/>
    <n v="0"/>
    <m/>
    <n v="0"/>
    <m/>
    <n v="0"/>
    <n v="0"/>
    <e v="#DIV/0!"/>
    <n v="0"/>
    <m/>
    <n v="0"/>
    <n v="0"/>
    <m/>
  </r>
  <r>
    <n v="2830"/>
    <m/>
    <x v="10"/>
    <x v="4"/>
    <m/>
    <m/>
    <x v="7"/>
    <x v="5"/>
    <x v="6"/>
    <x v="4"/>
    <m/>
    <m/>
    <x v="1"/>
    <m/>
    <m/>
    <n v="0"/>
    <m/>
    <n v="0"/>
    <n v="0"/>
    <n v="0"/>
    <n v="0"/>
    <m/>
    <n v="0"/>
    <m/>
    <n v="0"/>
    <n v="0"/>
    <e v="#DIV/0!"/>
    <n v="0"/>
    <m/>
    <n v="0"/>
    <n v="0"/>
    <m/>
  </r>
  <r>
    <n v="2831"/>
    <m/>
    <x v="10"/>
    <x v="4"/>
    <m/>
    <m/>
    <x v="7"/>
    <x v="5"/>
    <x v="6"/>
    <x v="4"/>
    <m/>
    <m/>
    <x v="1"/>
    <m/>
    <m/>
    <n v="0"/>
    <m/>
    <n v="0"/>
    <n v="0"/>
    <n v="0"/>
    <n v="0"/>
    <m/>
    <n v="0"/>
    <m/>
    <n v="0"/>
    <n v="0"/>
    <e v="#DIV/0!"/>
    <n v="0"/>
    <m/>
    <n v="0"/>
    <n v="0"/>
    <m/>
  </r>
  <r>
    <n v="2832"/>
    <m/>
    <x v="10"/>
    <x v="4"/>
    <m/>
    <m/>
    <x v="7"/>
    <x v="5"/>
    <x v="6"/>
    <x v="4"/>
    <m/>
    <m/>
    <x v="1"/>
    <m/>
    <m/>
    <n v="0"/>
    <m/>
    <n v="0"/>
    <n v="0"/>
    <n v="0"/>
    <n v="0"/>
    <m/>
    <n v="0"/>
    <m/>
    <n v="0"/>
    <n v="0"/>
    <e v="#DIV/0!"/>
    <n v="0"/>
    <m/>
    <n v="0"/>
    <n v="0"/>
    <m/>
  </r>
  <r>
    <n v="2833"/>
    <m/>
    <x v="10"/>
    <x v="4"/>
    <m/>
    <m/>
    <x v="7"/>
    <x v="5"/>
    <x v="6"/>
    <x v="4"/>
    <m/>
    <m/>
    <x v="1"/>
    <m/>
    <m/>
    <n v="0"/>
    <m/>
    <n v="0"/>
    <n v="0"/>
    <n v="0"/>
    <n v="0"/>
    <m/>
    <n v="0"/>
    <m/>
    <n v="0"/>
    <n v="0"/>
    <e v="#DIV/0!"/>
    <n v="0"/>
    <m/>
    <n v="0"/>
    <n v="0"/>
    <m/>
  </r>
  <r>
    <n v="2834"/>
    <m/>
    <x v="10"/>
    <x v="4"/>
    <m/>
    <m/>
    <x v="7"/>
    <x v="5"/>
    <x v="6"/>
    <x v="4"/>
    <m/>
    <m/>
    <x v="1"/>
    <m/>
    <m/>
    <n v="0"/>
    <m/>
    <n v="0"/>
    <n v="0"/>
    <n v="0"/>
    <n v="0"/>
    <m/>
    <n v="0"/>
    <m/>
    <n v="0"/>
    <n v="0"/>
    <e v="#DIV/0!"/>
    <n v="0"/>
    <m/>
    <n v="0"/>
    <n v="0"/>
    <m/>
  </r>
  <r>
    <n v="2835"/>
    <m/>
    <x v="10"/>
    <x v="4"/>
    <m/>
    <m/>
    <x v="7"/>
    <x v="5"/>
    <x v="6"/>
    <x v="4"/>
    <m/>
    <m/>
    <x v="1"/>
    <m/>
    <m/>
    <n v="0"/>
    <m/>
    <n v="0"/>
    <n v="0"/>
    <n v="0"/>
    <n v="0"/>
    <m/>
    <n v="0"/>
    <m/>
    <n v="0"/>
    <n v="0"/>
    <e v="#DIV/0!"/>
    <n v="0"/>
    <m/>
    <n v="0"/>
    <n v="0"/>
    <m/>
  </r>
  <r>
    <n v="2836"/>
    <m/>
    <x v="10"/>
    <x v="4"/>
    <m/>
    <m/>
    <x v="7"/>
    <x v="5"/>
    <x v="6"/>
    <x v="4"/>
    <m/>
    <m/>
    <x v="1"/>
    <m/>
    <m/>
    <n v="0"/>
    <m/>
    <n v="0"/>
    <n v="0"/>
    <n v="0"/>
    <n v="0"/>
    <m/>
    <n v="0"/>
    <m/>
    <n v="0"/>
    <n v="0"/>
    <e v="#DIV/0!"/>
    <n v="0"/>
    <m/>
    <n v="0"/>
    <n v="0"/>
    <m/>
  </r>
  <r>
    <n v="2837"/>
    <m/>
    <x v="10"/>
    <x v="4"/>
    <m/>
    <m/>
    <x v="7"/>
    <x v="5"/>
    <x v="6"/>
    <x v="4"/>
    <m/>
    <m/>
    <x v="1"/>
    <m/>
    <m/>
    <n v="0"/>
    <m/>
    <n v="0"/>
    <n v="0"/>
    <n v="0"/>
    <n v="0"/>
    <m/>
    <n v="0"/>
    <m/>
    <n v="0"/>
    <n v="0"/>
    <e v="#DIV/0!"/>
    <n v="0"/>
    <m/>
    <n v="0"/>
    <n v="0"/>
    <m/>
  </r>
  <r>
    <n v="2838"/>
    <m/>
    <x v="10"/>
    <x v="4"/>
    <m/>
    <m/>
    <x v="7"/>
    <x v="5"/>
    <x v="6"/>
    <x v="4"/>
    <m/>
    <m/>
    <x v="1"/>
    <m/>
    <m/>
    <n v="0"/>
    <m/>
    <n v="0"/>
    <n v="0"/>
    <n v="0"/>
    <n v="0"/>
    <m/>
    <n v="0"/>
    <m/>
    <n v="0"/>
    <n v="0"/>
    <e v="#DIV/0!"/>
    <n v="0"/>
    <m/>
    <n v="0"/>
    <n v="0"/>
    <m/>
  </r>
  <r>
    <n v="2839"/>
    <m/>
    <x v="10"/>
    <x v="4"/>
    <m/>
    <m/>
    <x v="7"/>
    <x v="5"/>
    <x v="6"/>
    <x v="4"/>
    <m/>
    <m/>
    <x v="1"/>
    <m/>
    <m/>
    <n v="0"/>
    <m/>
    <n v="0"/>
    <n v="0"/>
    <n v="0"/>
    <n v="0"/>
    <m/>
    <n v="0"/>
    <m/>
    <n v="0"/>
    <n v="0"/>
    <e v="#DIV/0!"/>
    <n v="0"/>
    <m/>
    <n v="0"/>
    <n v="0"/>
    <m/>
  </r>
  <r>
    <n v="2840"/>
    <m/>
    <x v="10"/>
    <x v="4"/>
    <m/>
    <m/>
    <x v="7"/>
    <x v="5"/>
    <x v="6"/>
    <x v="4"/>
    <m/>
    <m/>
    <x v="1"/>
    <m/>
    <m/>
    <n v="0"/>
    <m/>
    <n v="0"/>
    <n v="0"/>
    <n v="0"/>
    <n v="0"/>
    <m/>
    <n v="0"/>
    <m/>
    <n v="0"/>
    <n v="0"/>
    <e v="#DIV/0!"/>
    <n v="0"/>
    <m/>
    <n v="0"/>
    <n v="0"/>
    <m/>
  </r>
  <r>
    <n v="2841"/>
    <m/>
    <x v="10"/>
    <x v="4"/>
    <m/>
    <m/>
    <x v="7"/>
    <x v="5"/>
    <x v="6"/>
    <x v="4"/>
    <m/>
    <m/>
    <x v="1"/>
    <m/>
    <m/>
    <n v="0"/>
    <m/>
    <n v="0"/>
    <n v="0"/>
    <n v="0"/>
    <n v="0"/>
    <m/>
    <n v="0"/>
    <m/>
    <n v="0"/>
    <n v="0"/>
    <e v="#DIV/0!"/>
    <n v="0"/>
    <m/>
    <n v="0"/>
    <n v="0"/>
    <m/>
  </r>
  <r>
    <n v="2842"/>
    <m/>
    <x v="10"/>
    <x v="4"/>
    <m/>
    <m/>
    <x v="7"/>
    <x v="5"/>
    <x v="6"/>
    <x v="4"/>
    <m/>
    <m/>
    <x v="1"/>
    <m/>
    <m/>
    <n v="0"/>
    <m/>
    <n v="0"/>
    <n v="0"/>
    <n v="0"/>
    <n v="0"/>
    <m/>
    <n v="0"/>
    <m/>
    <n v="0"/>
    <n v="0"/>
    <e v="#DIV/0!"/>
    <n v="0"/>
    <m/>
    <n v="0"/>
    <n v="0"/>
    <m/>
  </r>
  <r>
    <n v="2843"/>
    <m/>
    <x v="10"/>
    <x v="4"/>
    <m/>
    <m/>
    <x v="7"/>
    <x v="5"/>
    <x v="6"/>
    <x v="4"/>
    <m/>
    <m/>
    <x v="1"/>
    <m/>
    <m/>
    <n v="0"/>
    <m/>
    <n v="0"/>
    <n v="0"/>
    <n v="0"/>
    <n v="0"/>
    <m/>
    <n v="0"/>
    <m/>
    <n v="0"/>
    <n v="0"/>
    <e v="#DIV/0!"/>
    <n v="0"/>
    <m/>
    <n v="0"/>
    <n v="0"/>
    <m/>
  </r>
  <r>
    <n v="2844"/>
    <m/>
    <x v="10"/>
    <x v="4"/>
    <m/>
    <m/>
    <x v="7"/>
    <x v="5"/>
    <x v="6"/>
    <x v="4"/>
    <m/>
    <m/>
    <x v="1"/>
    <m/>
    <m/>
    <n v="0"/>
    <m/>
    <n v="0"/>
    <n v="0"/>
    <n v="0"/>
    <n v="0"/>
    <m/>
    <n v="0"/>
    <m/>
    <n v="0"/>
    <n v="0"/>
    <e v="#DIV/0!"/>
    <n v="0"/>
    <m/>
    <n v="0"/>
    <n v="0"/>
    <m/>
  </r>
  <r>
    <n v="2845"/>
    <m/>
    <x v="10"/>
    <x v="4"/>
    <m/>
    <m/>
    <x v="7"/>
    <x v="5"/>
    <x v="6"/>
    <x v="4"/>
    <m/>
    <m/>
    <x v="1"/>
    <m/>
    <m/>
    <n v="0"/>
    <m/>
    <n v="0"/>
    <n v="0"/>
    <n v="0"/>
    <n v="0"/>
    <m/>
    <n v="0"/>
    <m/>
    <n v="0"/>
    <n v="0"/>
    <e v="#DIV/0!"/>
    <n v="0"/>
    <m/>
    <n v="0"/>
    <n v="0"/>
    <m/>
  </r>
  <r>
    <n v="2846"/>
    <m/>
    <x v="10"/>
    <x v="4"/>
    <m/>
    <m/>
    <x v="7"/>
    <x v="5"/>
    <x v="6"/>
    <x v="4"/>
    <m/>
    <m/>
    <x v="1"/>
    <m/>
    <m/>
    <n v="0"/>
    <m/>
    <n v="0"/>
    <n v="0"/>
    <n v="0"/>
    <n v="0"/>
    <m/>
    <n v="0"/>
    <m/>
    <n v="0"/>
    <n v="0"/>
    <e v="#DIV/0!"/>
    <n v="0"/>
    <m/>
    <n v="0"/>
    <n v="0"/>
    <m/>
  </r>
  <r>
    <n v="2847"/>
    <m/>
    <x v="10"/>
    <x v="4"/>
    <m/>
    <m/>
    <x v="7"/>
    <x v="5"/>
    <x v="6"/>
    <x v="4"/>
    <m/>
    <m/>
    <x v="1"/>
    <m/>
    <m/>
    <n v="0"/>
    <m/>
    <n v="0"/>
    <n v="0"/>
    <n v="0"/>
    <n v="0"/>
    <m/>
    <n v="0"/>
    <m/>
    <n v="0"/>
    <n v="0"/>
    <e v="#DIV/0!"/>
    <n v="0"/>
    <m/>
    <n v="0"/>
    <n v="0"/>
    <m/>
  </r>
  <r>
    <n v="2848"/>
    <m/>
    <x v="10"/>
    <x v="4"/>
    <m/>
    <m/>
    <x v="7"/>
    <x v="5"/>
    <x v="6"/>
    <x v="4"/>
    <m/>
    <m/>
    <x v="1"/>
    <m/>
    <m/>
    <n v="0"/>
    <m/>
    <n v="0"/>
    <n v="0"/>
    <n v="0"/>
    <n v="0"/>
    <m/>
    <n v="0"/>
    <m/>
    <n v="0"/>
    <n v="0"/>
    <e v="#DIV/0!"/>
    <n v="0"/>
    <m/>
    <n v="0"/>
    <n v="0"/>
    <m/>
  </r>
  <r>
    <n v="2849"/>
    <m/>
    <x v="10"/>
    <x v="4"/>
    <m/>
    <m/>
    <x v="7"/>
    <x v="5"/>
    <x v="6"/>
    <x v="4"/>
    <m/>
    <m/>
    <x v="1"/>
    <m/>
    <m/>
    <n v="0"/>
    <m/>
    <n v="0"/>
    <n v="0"/>
    <n v="0"/>
    <n v="0"/>
    <m/>
    <n v="0"/>
    <m/>
    <n v="0"/>
    <n v="0"/>
    <e v="#DIV/0!"/>
    <n v="0"/>
    <m/>
    <n v="0"/>
    <n v="0"/>
    <m/>
  </r>
  <r>
    <n v="2850"/>
    <m/>
    <x v="10"/>
    <x v="4"/>
    <m/>
    <m/>
    <x v="7"/>
    <x v="5"/>
    <x v="6"/>
    <x v="4"/>
    <m/>
    <m/>
    <x v="1"/>
    <m/>
    <m/>
    <n v="0"/>
    <m/>
    <n v="0"/>
    <n v="0"/>
    <n v="0"/>
    <n v="0"/>
    <m/>
    <n v="0"/>
    <m/>
    <n v="0"/>
    <n v="0"/>
    <e v="#DIV/0!"/>
    <n v="0"/>
    <m/>
    <n v="0"/>
    <n v="0"/>
    <m/>
  </r>
  <r>
    <n v="2851"/>
    <m/>
    <x v="10"/>
    <x v="4"/>
    <m/>
    <m/>
    <x v="7"/>
    <x v="5"/>
    <x v="6"/>
    <x v="4"/>
    <m/>
    <m/>
    <x v="1"/>
    <m/>
    <m/>
    <n v="0"/>
    <m/>
    <n v="0"/>
    <n v="0"/>
    <n v="0"/>
    <n v="0"/>
    <m/>
    <n v="0"/>
    <m/>
    <n v="0"/>
    <n v="0"/>
    <e v="#DIV/0!"/>
    <n v="0"/>
    <m/>
    <n v="0"/>
    <n v="0"/>
    <m/>
  </r>
  <r>
    <n v="2852"/>
    <m/>
    <x v="10"/>
    <x v="4"/>
    <m/>
    <m/>
    <x v="7"/>
    <x v="5"/>
    <x v="6"/>
    <x v="4"/>
    <m/>
    <m/>
    <x v="1"/>
    <m/>
    <m/>
    <n v="0"/>
    <m/>
    <n v="0"/>
    <n v="0"/>
    <n v="0"/>
    <n v="0"/>
    <m/>
    <n v="0"/>
    <m/>
    <n v="0"/>
    <n v="0"/>
    <e v="#DIV/0!"/>
    <n v="0"/>
    <m/>
    <n v="0"/>
    <n v="0"/>
    <m/>
  </r>
  <r>
    <n v="2853"/>
    <m/>
    <x v="10"/>
    <x v="4"/>
    <m/>
    <m/>
    <x v="7"/>
    <x v="5"/>
    <x v="6"/>
    <x v="4"/>
    <m/>
    <m/>
    <x v="1"/>
    <m/>
    <m/>
    <n v="0"/>
    <m/>
    <n v="0"/>
    <n v="0"/>
    <n v="0"/>
    <n v="0"/>
    <m/>
    <n v="0"/>
    <m/>
    <n v="0"/>
    <n v="0"/>
    <e v="#DIV/0!"/>
    <n v="0"/>
    <m/>
    <n v="0"/>
    <n v="0"/>
    <m/>
  </r>
  <r>
    <n v="2854"/>
    <m/>
    <x v="10"/>
    <x v="4"/>
    <m/>
    <m/>
    <x v="7"/>
    <x v="5"/>
    <x v="6"/>
    <x v="4"/>
    <m/>
    <m/>
    <x v="1"/>
    <m/>
    <m/>
    <n v="0"/>
    <m/>
    <n v="0"/>
    <n v="0"/>
    <n v="0"/>
    <n v="0"/>
    <m/>
    <n v="0"/>
    <m/>
    <n v="0"/>
    <n v="0"/>
    <e v="#DIV/0!"/>
    <n v="0"/>
    <m/>
    <n v="0"/>
    <n v="0"/>
    <m/>
  </r>
  <r>
    <n v="2855"/>
    <m/>
    <x v="10"/>
    <x v="4"/>
    <m/>
    <m/>
    <x v="7"/>
    <x v="5"/>
    <x v="6"/>
    <x v="4"/>
    <m/>
    <m/>
    <x v="1"/>
    <m/>
    <m/>
    <n v="0"/>
    <m/>
    <n v="0"/>
    <n v="0"/>
    <n v="0"/>
    <n v="0"/>
    <m/>
    <n v="0"/>
    <m/>
    <n v="0"/>
    <n v="0"/>
    <e v="#DIV/0!"/>
    <n v="0"/>
    <m/>
    <n v="0"/>
    <n v="0"/>
    <m/>
  </r>
  <r>
    <n v="2856"/>
    <m/>
    <x v="10"/>
    <x v="4"/>
    <m/>
    <m/>
    <x v="7"/>
    <x v="5"/>
    <x v="6"/>
    <x v="4"/>
    <m/>
    <m/>
    <x v="1"/>
    <m/>
    <m/>
    <n v="0"/>
    <m/>
    <n v="0"/>
    <n v="0"/>
    <n v="0"/>
    <n v="0"/>
    <m/>
    <n v="0"/>
    <m/>
    <n v="0"/>
    <n v="0"/>
    <e v="#DIV/0!"/>
    <n v="0"/>
    <m/>
    <n v="0"/>
    <n v="0"/>
    <m/>
  </r>
  <r>
    <n v="2857"/>
    <m/>
    <x v="10"/>
    <x v="4"/>
    <m/>
    <m/>
    <x v="7"/>
    <x v="5"/>
    <x v="6"/>
    <x v="4"/>
    <m/>
    <m/>
    <x v="1"/>
    <m/>
    <m/>
    <n v="0"/>
    <m/>
    <n v="0"/>
    <n v="0"/>
    <n v="0"/>
    <n v="0"/>
    <m/>
    <n v="0"/>
    <m/>
    <n v="0"/>
    <n v="0"/>
    <e v="#DIV/0!"/>
    <n v="0"/>
    <m/>
    <n v="0"/>
    <n v="0"/>
    <m/>
  </r>
  <r>
    <n v="2858"/>
    <m/>
    <x v="10"/>
    <x v="4"/>
    <m/>
    <m/>
    <x v="7"/>
    <x v="5"/>
    <x v="6"/>
    <x v="4"/>
    <m/>
    <m/>
    <x v="1"/>
    <m/>
    <m/>
    <n v="0"/>
    <m/>
    <n v="0"/>
    <n v="0"/>
    <n v="0"/>
    <n v="0"/>
    <m/>
    <n v="0"/>
    <m/>
    <n v="0"/>
    <n v="0"/>
    <e v="#DIV/0!"/>
    <n v="0"/>
    <m/>
    <n v="0"/>
    <n v="0"/>
    <m/>
  </r>
  <r>
    <n v="2859"/>
    <m/>
    <x v="10"/>
    <x v="4"/>
    <m/>
    <m/>
    <x v="7"/>
    <x v="5"/>
    <x v="6"/>
    <x v="4"/>
    <m/>
    <m/>
    <x v="1"/>
    <m/>
    <m/>
    <n v="0"/>
    <m/>
    <n v="0"/>
    <n v="0"/>
    <n v="0"/>
    <n v="0"/>
    <m/>
    <n v="0"/>
    <m/>
    <n v="0"/>
    <n v="0"/>
    <e v="#DIV/0!"/>
    <n v="0"/>
    <m/>
    <n v="0"/>
    <n v="0"/>
    <m/>
  </r>
  <r>
    <n v="2860"/>
    <m/>
    <x v="10"/>
    <x v="4"/>
    <m/>
    <m/>
    <x v="7"/>
    <x v="5"/>
    <x v="6"/>
    <x v="4"/>
    <m/>
    <m/>
    <x v="1"/>
    <m/>
    <m/>
    <n v="0"/>
    <m/>
    <n v="0"/>
    <n v="0"/>
    <n v="0"/>
    <n v="0"/>
    <m/>
    <n v="0"/>
    <m/>
    <n v="0"/>
    <n v="0"/>
    <e v="#DIV/0!"/>
    <n v="0"/>
    <m/>
    <n v="0"/>
    <n v="0"/>
    <m/>
  </r>
  <r>
    <n v="2861"/>
    <m/>
    <x v="10"/>
    <x v="4"/>
    <m/>
    <m/>
    <x v="7"/>
    <x v="5"/>
    <x v="6"/>
    <x v="4"/>
    <m/>
    <m/>
    <x v="1"/>
    <m/>
    <m/>
    <n v="0"/>
    <m/>
    <n v="0"/>
    <n v="0"/>
    <n v="0"/>
    <n v="0"/>
    <m/>
    <n v="0"/>
    <m/>
    <n v="0"/>
    <n v="0"/>
    <e v="#DIV/0!"/>
    <n v="0"/>
    <m/>
    <n v="0"/>
    <n v="0"/>
    <m/>
  </r>
  <r>
    <n v="2862"/>
    <m/>
    <x v="10"/>
    <x v="4"/>
    <m/>
    <m/>
    <x v="7"/>
    <x v="5"/>
    <x v="6"/>
    <x v="4"/>
    <m/>
    <m/>
    <x v="1"/>
    <m/>
    <m/>
    <n v="0"/>
    <m/>
    <n v="0"/>
    <n v="0"/>
    <n v="0"/>
    <n v="0"/>
    <m/>
    <n v="0"/>
    <m/>
    <n v="0"/>
    <n v="0"/>
    <e v="#DIV/0!"/>
    <n v="0"/>
    <m/>
    <n v="0"/>
    <n v="0"/>
    <m/>
  </r>
  <r>
    <n v="2863"/>
    <m/>
    <x v="10"/>
    <x v="4"/>
    <m/>
    <m/>
    <x v="7"/>
    <x v="5"/>
    <x v="6"/>
    <x v="4"/>
    <m/>
    <m/>
    <x v="1"/>
    <m/>
    <m/>
    <n v="0"/>
    <m/>
    <n v="0"/>
    <n v="0"/>
    <n v="0"/>
    <n v="0"/>
    <m/>
    <n v="0"/>
    <m/>
    <n v="0"/>
    <n v="0"/>
    <e v="#DIV/0!"/>
    <n v="0"/>
    <m/>
    <n v="0"/>
    <n v="0"/>
    <m/>
  </r>
  <r>
    <n v="2864"/>
    <m/>
    <x v="10"/>
    <x v="4"/>
    <m/>
    <m/>
    <x v="7"/>
    <x v="5"/>
    <x v="6"/>
    <x v="4"/>
    <m/>
    <m/>
    <x v="1"/>
    <m/>
    <m/>
    <n v="0"/>
    <m/>
    <n v="0"/>
    <n v="0"/>
    <n v="0"/>
    <n v="0"/>
    <m/>
    <n v="0"/>
    <m/>
    <n v="0"/>
    <n v="0"/>
    <e v="#DIV/0!"/>
    <n v="0"/>
    <m/>
    <n v="0"/>
    <n v="0"/>
    <m/>
  </r>
  <r>
    <n v="2865"/>
    <m/>
    <x v="10"/>
    <x v="4"/>
    <m/>
    <m/>
    <x v="7"/>
    <x v="5"/>
    <x v="6"/>
    <x v="4"/>
    <m/>
    <m/>
    <x v="1"/>
    <m/>
    <m/>
    <n v="0"/>
    <m/>
    <n v="0"/>
    <n v="0"/>
    <n v="0"/>
    <n v="0"/>
    <m/>
    <n v="0"/>
    <m/>
    <n v="0"/>
    <n v="0"/>
    <e v="#DIV/0!"/>
    <n v="0"/>
    <m/>
    <n v="0"/>
    <n v="0"/>
    <m/>
  </r>
  <r>
    <n v="2866"/>
    <m/>
    <x v="10"/>
    <x v="4"/>
    <m/>
    <m/>
    <x v="7"/>
    <x v="5"/>
    <x v="6"/>
    <x v="4"/>
    <m/>
    <m/>
    <x v="1"/>
    <m/>
    <m/>
    <n v="0"/>
    <m/>
    <n v="0"/>
    <n v="0"/>
    <n v="0"/>
    <n v="0"/>
    <m/>
    <n v="0"/>
    <m/>
    <n v="0"/>
    <n v="0"/>
    <e v="#DIV/0!"/>
    <n v="0"/>
    <m/>
    <n v="0"/>
    <n v="0"/>
    <m/>
  </r>
  <r>
    <n v="2867"/>
    <m/>
    <x v="10"/>
    <x v="4"/>
    <m/>
    <m/>
    <x v="7"/>
    <x v="5"/>
    <x v="6"/>
    <x v="4"/>
    <m/>
    <m/>
    <x v="1"/>
    <m/>
    <m/>
    <n v="0"/>
    <m/>
    <n v="0"/>
    <n v="0"/>
    <n v="0"/>
    <n v="0"/>
    <m/>
    <n v="0"/>
    <m/>
    <n v="0"/>
    <n v="0"/>
    <e v="#DIV/0!"/>
    <n v="0"/>
    <m/>
    <n v="0"/>
    <n v="0"/>
    <m/>
  </r>
  <r>
    <n v="2868"/>
    <m/>
    <x v="10"/>
    <x v="4"/>
    <m/>
    <m/>
    <x v="7"/>
    <x v="5"/>
    <x v="6"/>
    <x v="4"/>
    <m/>
    <m/>
    <x v="1"/>
    <m/>
    <m/>
    <n v="0"/>
    <m/>
    <n v="0"/>
    <n v="0"/>
    <n v="0"/>
    <n v="0"/>
    <m/>
    <n v="0"/>
    <m/>
    <n v="0"/>
    <n v="0"/>
    <e v="#DIV/0!"/>
    <n v="0"/>
    <m/>
    <n v="0"/>
    <n v="0"/>
    <m/>
  </r>
  <r>
    <n v="2869"/>
    <m/>
    <x v="10"/>
    <x v="4"/>
    <m/>
    <m/>
    <x v="7"/>
    <x v="5"/>
    <x v="6"/>
    <x v="4"/>
    <m/>
    <m/>
    <x v="1"/>
    <m/>
    <m/>
    <n v="0"/>
    <m/>
    <n v="0"/>
    <n v="0"/>
    <n v="0"/>
    <n v="0"/>
    <m/>
    <n v="0"/>
    <m/>
    <n v="0"/>
    <n v="0"/>
    <e v="#DIV/0!"/>
    <n v="0"/>
    <m/>
    <n v="0"/>
    <n v="0"/>
    <m/>
  </r>
  <r>
    <n v="2870"/>
    <m/>
    <x v="10"/>
    <x v="4"/>
    <m/>
    <m/>
    <x v="7"/>
    <x v="5"/>
    <x v="6"/>
    <x v="4"/>
    <m/>
    <m/>
    <x v="1"/>
    <m/>
    <m/>
    <n v="0"/>
    <m/>
    <n v="0"/>
    <n v="0"/>
    <n v="0"/>
    <n v="0"/>
    <m/>
    <n v="0"/>
    <m/>
    <n v="0"/>
    <n v="0"/>
    <e v="#DIV/0!"/>
    <n v="0"/>
    <m/>
    <n v="0"/>
    <n v="0"/>
    <m/>
  </r>
  <r>
    <n v="2871"/>
    <m/>
    <x v="10"/>
    <x v="4"/>
    <m/>
    <m/>
    <x v="7"/>
    <x v="5"/>
    <x v="6"/>
    <x v="4"/>
    <m/>
    <m/>
    <x v="1"/>
    <m/>
    <m/>
    <n v="0"/>
    <m/>
    <n v="0"/>
    <n v="0"/>
    <n v="0"/>
    <n v="0"/>
    <m/>
    <n v="0"/>
    <m/>
    <n v="0"/>
    <n v="0"/>
    <e v="#DIV/0!"/>
    <n v="0"/>
    <m/>
    <n v="0"/>
    <n v="0"/>
    <m/>
  </r>
  <r>
    <n v="2872"/>
    <m/>
    <x v="10"/>
    <x v="4"/>
    <m/>
    <m/>
    <x v="7"/>
    <x v="5"/>
    <x v="6"/>
    <x v="4"/>
    <m/>
    <m/>
    <x v="1"/>
    <m/>
    <m/>
    <n v="0"/>
    <m/>
    <n v="0"/>
    <n v="0"/>
    <n v="0"/>
    <n v="0"/>
    <m/>
    <n v="0"/>
    <m/>
    <n v="0"/>
    <n v="0"/>
    <e v="#DIV/0!"/>
    <n v="0"/>
    <m/>
    <n v="0"/>
    <n v="0"/>
    <m/>
  </r>
  <r>
    <n v="2873"/>
    <m/>
    <x v="10"/>
    <x v="4"/>
    <m/>
    <m/>
    <x v="7"/>
    <x v="5"/>
    <x v="6"/>
    <x v="4"/>
    <m/>
    <m/>
    <x v="1"/>
    <m/>
    <m/>
    <n v="0"/>
    <m/>
    <n v="0"/>
    <n v="0"/>
    <n v="0"/>
    <n v="0"/>
    <m/>
    <n v="0"/>
    <m/>
    <n v="0"/>
    <n v="0"/>
    <e v="#DIV/0!"/>
    <n v="0"/>
    <m/>
    <n v="0"/>
    <n v="0"/>
    <m/>
  </r>
  <r>
    <n v="2874"/>
    <m/>
    <x v="10"/>
    <x v="4"/>
    <m/>
    <m/>
    <x v="7"/>
    <x v="5"/>
    <x v="6"/>
    <x v="4"/>
    <m/>
    <m/>
    <x v="1"/>
    <m/>
    <m/>
    <n v="0"/>
    <m/>
    <n v="0"/>
    <n v="0"/>
    <n v="0"/>
    <n v="0"/>
    <m/>
    <n v="0"/>
    <m/>
    <n v="0"/>
    <n v="0"/>
    <e v="#DIV/0!"/>
    <n v="0"/>
    <m/>
    <n v="0"/>
    <n v="0"/>
    <m/>
  </r>
  <r>
    <n v="2875"/>
    <m/>
    <x v="10"/>
    <x v="4"/>
    <m/>
    <m/>
    <x v="7"/>
    <x v="5"/>
    <x v="6"/>
    <x v="4"/>
    <m/>
    <m/>
    <x v="1"/>
    <m/>
    <m/>
    <n v="0"/>
    <m/>
    <n v="0"/>
    <n v="0"/>
    <n v="0"/>
    <n v="0"/>
    <m/>
    <n v="0"/>
    <m/>
    <n v="0"/>
    <n v="0"/>
    <e v="#DIV/0!"/>
    <n v="0"/>
    <m/>
    <n v="0"/>
    <n v="0"/>
    <m/>
  </r>
  <r>
    <n v="2876"/>
    <m/>
    <x v="10"/>
    <x v="4"/>
    <m/>
    <m/>
    <x v="7"/>
    <x v="5"/>
    <x v="6"/>
    <x v="4"/>
    <m/>
    <m/>
    <x v="1"/>
    <m/>
    <m/>
    <n v="0"/>
    <m/>
    <n v="0"/>
    <n v="0"/>
    <n v="0"/>
    <n v="0"/>
    <m/>
    <n v="0"/>
    <m/>
    <n v="0"/>
    <n v="0"/>
    <e v="#DIV/0!"/>
    <n v="0"/>
    <m/>
    <n v="0"/>
    <n v="0"/>
    <m/>
  </r>
  <r>
    <n v="2877"/>
    <m/>
    <x v="10"/>
    <x v="4"/>
    <m/>
    <m/>
    <x v="7"/>
    <x v="5"/>
    <x v="6"/>
    <x v="4"/>
    <m/>
    <m/>
    <x v="1"/>
    <m/>
    <m/>
    <n v="0"/>
    <m/>
    <n v="0"/>
    <n v="0"/>
    <n v="0"/>
    <n v="0"/>
    <m/>
    <n v="0"/>
    <m/>
    <n v="0"/>
    <n v="0"/>
    <e v="#DIV/0!"/>
    <n v="0"/>
    <m/>
    <n v="0"/>
    <n v="0"/>
    <m/>
  </r>
  <r>
    <n v="2878"/>
    <m/>
    <x v="10"/>
    <x v="4"/>
    <m/>
    <m/>
    <x v="7"/>
    <x v="5"/>
    <x v="6"/>
    <x v="4"/>
    <m/>
    <m/>
    <x v="1"/>
    <m/>
    <m/>
    <n v="0"/>
    <m/>
    <n v="0"/>
    <n v="0"/>
    <n v="0"/>
    <n v="0"/>
    <m/>
    <n v="0"/>
    <m/>
    <n v="0"/>
    <n v="0"/>
    <e v="#DIV/0!"/>
    <n v="0"/>
    <m/>
    <n v="0"/>
    <n v="0"/>
    <m/>
  </r>
  <r>
    <n v="2879"/>
    <m/>
    <x v="10"/>
    <x v="4"/>
    <m/>
    <m/>
    <x v="7"/>
    <x v="5"/>
    <x v="6"/>
    <x v="4"/>
    <m/>
    <m/>
    <x v="1"/>
    <m/>
    <m/>
    <n v="0"/>
    <m/>
    <n v="0"/>
    <n v="0"/>
    <n v="0"/>
    <n v="0"/>
    <m/>
    <n v="0"/>
    <m/>
    <n v="0"/>
    <n v="0"/>
    <e v="#DIV/0!"/>
    <n v="0"/>
    <m/>
    <n v="0"/>
    <n v="0"/>
    <m/>
  </r>
  <r>
    <n v="2880"/>
    <m/>
    <x v="10"/>
    <x v="4"/>
    <m/>
    <m/>
    <x v="7"/>
    <x v="5"/>
    <x v="6"/>
    <x v="4"/>
    <m/>
    <m/>
    <x v="1"/>
    <m/>
    <m/>
    <n v="0"/>
    <m/>
    <n v="0"/>
    <n v="0"/>
    <n v="0"/>
    <n v="0"/>
    <m/>
    <n v="0"/>
    <m/>
    <n v="0"/>
    <n v="0"/>
    <e v="#DIV/0!"/>
    <n v="0"/>
    <m/>
    <n v="0"/>
    <n v="0"/>
    <m/>
  </r>
  <r>
    <n v="2881"/>
    <m/>
    <x v="10"/>
    <x v="4"/>
    <m/>
    <m/>
    <x v="7"/>
    <x v="5"/>
    <x v="6"/>
    <x v="4"/>
    <m/>
    <m/>
    <x v="1"/>
    <m/>
    <m/>
    <n v="0"/>
    <m/>
    <n v="0"/>
    <n v="0"/>
    <n v="0"/>
    <n v="0"/>
    <m/>
    <n v="0"/>
    <m/>
    <n v="0"/>
    <n v="0"/>
    <e v="#DIV/0!"/>
    <n v="0"/>
    <m/>
    <n v="0"/>
    <n v="0"/>
    <m/>
  </r>
  <r>
    <n v="2882"/>
    <m/>
    <x v="10"/>
    <x v="4"/>
    <m/>
    <m/>
    <x v="7"/>
    <x v="5"/>
    <x v="6"/>
    <x v="4"/>
    <m/>
    <m/>
    <x v="1"/>
    <m/>
    <m/>
    <n v="0"/>
    <m/>
    <n v="0"/>
    <n v="0"/>
    <n v="0"/>
    <n v="0"/>
    <m/>
    <n v="0"/>
    <m/>
    <n v="0"/>
    <n v="0"/>
    <e v="#DIV/0!"/>
    <n v="0"/>
    <m/>
    <n v="0"/>
    <n v="0"/>
    <m/>
  </r>
  <r>
    <n v="2883"/>
    <m/>
    <x v="10"/>
    <x v="4"/>
    <m/>
    <m/>
    <x v="7"/>
    <x v="5"/>
    <x v="6"/>
    <x v="4"/>
    <m/>
    <m/>
    <x v="1"/>
    <m/>
    <m/>
    <n v="0"/>
    <m/>
    <n v="0"/>
    <n v="0"/>
    <n v="0"/>
    <n v="0"/>
    <m/>
    <n v="0"/>
    <m/>
    <n v="0"/>
    <n v="0"/>
    <e v="#DIV/0!"/>
    <n v="0"/>
    <m/>
    <n v="0"/>
    <n v="0"/>
    <m/>
  </r>
  <r>
    <n v="2884"/>
    <m/>
    <x v="10"/>
    <x v="4"/>
    <m/>
    <m/>
    <x v="7"/>
    <x v="5"/>
    <x v="6"/>
    <x v="4"/>
    <m/>
    <m/>
    <x v="1"/>
    <m/>
    <m/>
    <n v="0"/>
    <m/>
    <n v="0"/>
    <n v="0"/>
    <n v="0"/>
    <n v="0"/>
    <m/>
    <n v="0"/>
    <m/>
    <n v="0"/>
    <n v="0"/>
    <e v="#DIV/0!"/>
    <n v="0"/>
    <m/>
    <n v="0"/>
    <n v="0"/>
    <m/>
  </r>
  <r>
    <n v="2885"/>
    <m/>
    <x v="10"/>
    <x v="4"/>
    <m/>
    <m/>
    <x v="7"/>
    <x v="5"/>
    <x v="6"/>
    <x v="4"/>
    <m/>
    <m/>
    <x v="1"/>
    <m/>
    <m/>
    <n v="0"/>
    <m/>
    <n v="0"/>
    <n v="0"/>
    <n v="0"/>
    <n v="0"/>
    <m/>
    <n v="0"/>
    <m/>
    <n v="0"/>
    <n v="0"/>
    <e v="#DIV/0!"/>
    <n v="0"/>
    <m/>
    <n v="0"/>
    <n v="0"/>
    <m/>
  </r>
  <r>
    <n v="2886"/>
    <m/>
    <x v="10"/>
    <x v="4"/>
    <m/>
    <m/>
    <x v="7"/>
    <x v="5"/>
    <x v="6"/>
    <x v="4"/>
    <m/>
    <m/>
    <x v="1"/>
    <m/>
    <m/>
    <n v="0"/>
    <m/>
    <n v="0"/>
    <n v="0"/>
    <n v="0"/>
    <n v="0"/>
    <m/>
    <n v="0"/>
    <m/>
    <n v="0"/>
    <n v="0"/>
    <e v="#DIV/0!"/>
    <n v="0"/>
    <m/>
    <n v="0"/>
    <n v="0"/>
    <m/>
  </r>
  <r>
    <n v="2887"/>
    <m/>
    <x v="10"/>
    <x v="4"/>
    <m/>
    <m/>
    <x v="7"/>
    <x v="5"/>
    <x v="6"/>
    <x v="4"/>
    <m/>
    <m/>
    <x v="1"/>
    <m/>
    <m/>
    <n v="0"/>
    <m/>
    <n v="0"/>
    <n v="0"/>
    <n v="0"/>
    <n v="0"/>
    <m/>
    <n v="0"/>
    <m/>
    <n v="0"/>
    <n v="0"/>
    <e v="#DIV/0!"/>
    <n v="0"/>
    <m/>
    <n v="0"/>
    <n v="0"/>
    <m/>
  </r>
  <r>
    <n v="2888"/>
    <m/>
    <x v="10"/>
    <x v="4"/>
    <m/>
    <m/>
    <x v="7"/>
    <x v="5"/>
    <x v="6"/>
    <x v="4"/>
    <m/>
    <m/>
    <x v="1"/>
    <m/>
    <m/>
    <n v="0"/>
    <m/>
    <n v="0"/>
    <n v="0"/>
    <n v="0"/>
    <n v="0"/>
    <m/>
    <n v="0"/>
    <m/>
    <n v="0"/>
    <n v="0"/>
    <e v="#DIV/0!"/>
    <n v="0"/>
    <m/>
    <n v="0"/>
    <n v="0"/>
    <m/>
  </r>
  <r>
    <n v="2889"/>
    <m/>
    <x v="10"/>
    <x v="4"/>
    <m/>
    <m/>
    <x v="7"/>
    <x v="5"/>
    <x v="6"/>
    <x v="4"/>
    <m/>
    <m/>
    <x v="1"/>
    <m/>
    <m/>
    <n v="0"/>
    <m/>
    <n v="0"/>
    <n v="0"/>
    <n v="0"/>
    <n v="0"/>
    <m/>
    <n v="0"/>
    <m/>
    <n v="0"/>
    <n v="0"/>
    <e v="#DIV/0!"/>
    <n v="0"/>
    <m/>
    <n v="0"/>
    <n v="0"/>
    <m/>
  </r>
  <r>
    <n v="2890"/>
    <m/>
    <x v="10"/>
    <x v="4"/>
    <m/>
    <m/>
    <x v="7"/>
    <x v="5"/>
    <x v="6"/>
    <x v="4"/>
    <m/>
    <m/>
    <x v="1"/>
    <m/>
    <m/>
    <n v="0"/>
    <m/>
    <n v="0"/>
    <n v="0"/>
    <n v="0"/>
    <n v="0"/>
    <m/>
    <n v="0"/>
    <m/>
    <n v="0"/>
    <n v="0"/>
    <e v="#DIV/0!"/>
    <n v="0"/>
    <m/>
    <n v="0"/>
    <n v="0"/>
    <m/>
  </r>
  <r>
    <n v="2891"/>
    <m/>
    <x v="10"/>
    <x v="4"/>
    <m/>
    <m/>
    <x v="7"/>
    <x v="5"/>
    <x v="6"/>
    <x v="4"/>
    <m/>
    <m/>
    <x v="1"/>
    <m/>
    <m/>
    <n v="0"/>
    <m/>
    <n v="0"/>
    <n v="0"/>
    <n v="0"/>
    <n v="0"/>
    <m/>
    <n v="0"/>
    <m/>
    <n v="0"/>
    <n v="0"/>
    <e v="#DIV/0!"/>
    <n v="0"/>
    <m/>
    <n v="0"/>
    <n v="0"/>
    <m/>
  </r>
  <r>
    <n v="2892"/>
    <m/>
    <x v="10"/>
    <x v="4"/>
    <m/>
    <m/>
    <x v="7"/>
    <x v="5"/>
    <x v="6"/>
    <x v="4"/>
    <m/>
    <m/>
    <x v="1"/>
    <m/>
    <m/>
    <n v="0"/>
    <m/>
    <n v="0"/>
    <n v="0"/>
    <n v="0"/>
    <n v="0"/>
    <m/>
    <n v="0"/>
    <m/>
    <n v="0"/>
    <n v="0"/>
    <e v="#DIV/0!"/>
    <n v="0"/>
    <m/>
    <n v="0"/>
    <n v="0"/>
    <m/>
  </r>
  <r>
    <n v="2893"/>
    <m/>
    <x v="10"/>
    <x v="4"/>
    <m/>
    <m/>
    <x v="7"/>
    <x v="5"/>
    <x v="6"/>
    <x v="4"/>
    <m/>
    <m/>
    <x v="1"/>
    <m/>
    <m/>
    <n v="0"/>
    <m/>
    <n v="0"/>
    <n v="0"/>
    <n v="0"/>
    <n v="0"/>
    <m/>
    <n v="0"/>
    <m/>
    <n v="0"/>
    <n v="0"/>
    <e v="#DIV/0!"/>
    <n v="0"/>
    <m/>
    <n v="0"/>
    <n v="0"/>
    <m/>
  </r>
  <r>
    <n v="2894"/>
    <m/>
    <x v="10"/>
    <x v="4"/>
    <m/>
    <m/>
    <x v="7"/>
    <x v="5"/>
    <x v="6"/>
    <x v="4"/>
    <m/>
    <m/>
    <x v="1"/>
    <m/>
    <m/>
    <n v="0"/>
    <m/>
    <n v="0"/>
    <n v="0"/>
    <n v="0"/>
    <n v="0"/>
    <m/>
    <n v="0"/>
    <m/>
    <n v="0"/>
    <n v="0"/>
    <e v="#DIV/0!"/>
    <n v="0"/>
    <m/>
    <n v="0"/>
    <n v="0"/>
    <m/>
  </r>
  <r>
    <n v="2895"/>
    <m/>
    <x v="10"/>
    <x v="4"/>
    <m/>
    <m/>
    <x v="7"/>
    <x v="5"/>
    <x v="6"/>
    <x v="4"/>
    <m/>
    <m/>
    <x v="1"/>
    <m/>
    <m/>
    <n v="0"/>
    <m/>
    <n v="0"/>
    <n v="0"/>
    <n v="0"/>
    <n v="0"/>
    <m/>
    <n v="0"/>
    <m/>
    <n v="0"/>
    <n v="0"/>
    <e v="#DIV/0!"/>
    <n v="0"/>
    <m/>
    <n v="0"/>
    <n v="0"/>
    <m/>
  </r>
  <r>
    <n v="2896"/>
    <m/>
    <x v="10"/>
    <x v="4"/>
    <m/>
    <m/>
    <x v="7"/>
    <x v="5"/>
    <x v="6"/>
    <x v="4"/>
    <m/>
    <m/>
    <x v="1"/>
    <m/>
    <m/>
    <n v="0"/>
    <m/>
    <n v="0"/>
    <n v="0"/>
    <n v="0"/>
    <n v="0"/>
    <m/>
    <n v="0"/>
    <m/>
    <n v="0"/>
    <n v="0"/>
    <e v="#DIV/0!"/>
    <n v="0"/>
    <m/>
    <n v="0"/>
    <n v="0"/>
    <m/>
  </r>
  <r>
    <n v="2897"/>
    <m/>
    <x v="10"/>
    <x v="4"/>
    <m/>
    <m/>
    <x v="7"/>
    <x v="5"/>
    <x v="6"/>
    <x v="4"/>
    <m/>
    <m/>
    <x v="1"/>
    <m/>
    <m/>
    <n v="0"/>
    <m/>
    <n v="0"/>
    <n v="0"/>
    <n v="0"/>
    <n v="0"/>
    <m/>
    <n v="0"/>
    <m/>
    <n v="0"/>
    <n v="0"/>
    <e v="#DIV/0!"/>
    <n v="0"/>
    <m/>
    <n v="0"/>
    <n v="0"/>
    <m/>
  </r>
  <r>
    <n v="2898"/>
    <m/>
    <x v="10"/>
    <x v="4"/>
    <m/>
    <m/>
    <x v="7"/>
    <x v="5"/>
    <x v="6"/>
    <x v="4"/>
    <m/>
    <m/>
    <x v="1"/>
    <m/>
    <m/>
    <n v="0"/>
    <m/>
    <n v="0"/>
    <n v="0"/>
    <n v="0"/>
    <n v="0"/>
    <m/>
    <n v="0"/>
    <m/>
    <n v="0"/>
    <n v="0"/>
    <e v="#DIV/0!"/>
    <n v="0"/>
    <m/>
    <n v="0"/>
    <n v="0"/>
    <m/>
  </r>
  <r>
    <n v="2899"/>
    <m/>
    <x v="10"/>
    <x v="4"/>
    <m/>
    <m/>
    <x v="7"/>
    <x v="5"/>
    <x v="6"/>
    <x v="4"/>
    <m/>
    <m/>
    <x v="1"/>
    <m/>
    <m/>
    <n v="0"/>
    <m/>
    <n v="0"/>
    <n v="0"/>
    <n v="0"/>
    <n v="0"/>
    <m/>
    <n v="0"/>
    <m/>
    <n v="0"/>
    <n v="0"/>
    <e v="#DIV/0!"/>
    <n v="0"/>
    <m/>
    <n v="0"/>
    <n v="0"/>
    <m/>
  </r>
  <r>
    <n v="2900"/>
    <m/>
    <x v="10"/>
    <x v="4"/>
    <m/>
    <m/>
    <x v="7"/>
    <x v="5"/>
    <x v="6"/>
    <x v="4"/>
    <m/>
    <m/>
    <x v="1"/>
    <m/>
    <m/>
    <n v="0"/>
    <m/>
    <n v="0"/>
    <n v="0"/>
    <n v="0"/>
    <n v="0"/>
    <m/>
    <n v="0"/>
    <m/>
    <n v="0"/>
    <n v="0"/>
    <e v="#DIV/0!"/>
    <n v="0"/>
    <m/>
    <n v="0"/>
    <n v="0"/>
    <m/>
  </r>
  <r>
    <n v="2901"/>
    <m/>
    <x v="10"/>
    <x v="4"/>
    <m/>
    <m/>
    <x v="7"/>
    <x v="5"/>
    <x v="6"/>
    <x v="4"/>
    <m/>
    <m/>
    <x v="1"/>
    <m/>
    <m/>
    <n v="0"/>
    <m/>
    <n v="0"/>
    <n v="0"/>
    <n v="0"/>
    <n v="0"/>
    <m/>
    <n v="0"/>
    <m/>
    <n v="0"/>
    <n v="0"/>
    <e v="#DIV/0!"/>
    <n v="0"/>
    <m/>
    <n v="0"/>
    <n v="0"/>
    <m/>
  </r>
  <r>
    <n v="2902"/>
    <m/>
    <x v="10"/>
    <x v="4"/>
    <m/>
    <m/>
    <x v="7"/>
    <x v="5"/>
    <x v="6"/>
    <x v="4"/>
    <m/>
    <m/>
    <x v="1"/>
    <m/>
    <m/>
    <n v="0"/>
    <m/>
    <n v="0"/>
    <n v="0"/>
    <n v="0"/>
    <n v="0"/>
    <m/>
    <n v="0"/>
    <m/>
    <n v="0"/>
    <n v="0"/>
    <e v="#DIV/0!"/>
    <n v="0"/>
    <m/>
    <n v="0"/>
    <n v="0"/>
    <m/>
  </r>
  <r>
    <n v="2903"/>
    <m/>
    <x v="10"/>
    <x v="4"/>
    <m/>
    <m/>
    <x v="7"/>
    <x v="5"/>
    <x v="6"/>
    <x v="4"/>
    <m/>
    <m/>
    <x v="1"/>
    <m/>
    <m/>
    <n v="0"/>
    <m/>
    <n v="0"/>
    <n v="0"/>
    <n v="0"/>
    <n v="0"/>
    <m/>
    <n v="0"/>
    <m/>
    <n v="0"/>
    <n v="0"/>
    <e v="#DIV/0!"/>
    <n v="0"/>
    <m/>
    <n v="0"/>
    <n v="0"/>
    <m/>
  </r>
  <r>
    <n v="2904"/>
    <m/>
    <x v="10"/>
    <x v="4"/>
    <m/>
    <m/>
    <x v="7"/>
    <x v="5"/>
    <x v="6"/>
    <x v="4"/>
    <m/>
    <m/>
    <x v="1"/>
    <m/>
    <m/>
    <n v="0"/>
    <m/>
    <n v="0"/>
    <n v="0"/>
    <n v="0"/>
    <n v="0"/>
    <m/>
    <n v="0"/>
    <m/>
    <n v="0"/>
    <n v="0"/>
    <e v="#DIV/0!"/>
    <n v="0"/>
    <m/>
    <n v="0"/>
    <n v="0"/>
    <m/>
  </r>
  <r>
    <n v="2905"/>
    <m/>
    <x v="10"/>
    <x v="4"/>
    <m/>
    <m/>
    <x v="7"/>
    <x v="5"/>
    <x v="6"/>
    <x v="4"/>
    <m/>
    <m/>
    <x v="1"/>
    <m/>
    <m/>
    <n v="0"/>
    <m/>
    <n v="0"/>
    <n v="0"/>
    <n v="0"/>
    <n v="0"/>
    <m/>
    <n v="0"/>
    <m/>
    <n v="0"/>
    <n v="0"/>
    <e v="#DIV/0!"/>
    <n v="0"/>
    <m/>
    <n v="0"/>
    <n v="0"/>
    <m/>
  </r>
  <r>
    <n v="2906"/>
    <m/>
    <x v="10"/>
    <x v="4"/>
    <m/>
    <m/>
    <x v="7"/>
    <x v="5"/>
    <x v="6"/>
    <x v="4"/>
    <m/>
    <m/>
    <x v="1"/>
    <m/>
    <m/>
    <n v="0"/>
    <m/>
    <n v="0"/>
    <n v="0"/>
    <n v="0"/>
    <n v="0"/>
    <m/>
    <n v="0"/>
    <m/>
    <n v="0"/>
    <n v="0"/>
    <e v="#DIV/0!"/>
    <n v="0"/>
    <m/>
    <n v="0"/>
    <n v="0"/>
    <m/>
  </r>
  <r>
    <n v="2907"/>
    <m/>
    <x v="10"/>
    <x v="4"/>
    <m/>
    <m/>
    <x v="7"/>
    <x v="5"/>
    <x v="6"/>
    <x v="4"/>
    <m/>
    <m/>
    <x v="1"/>
    <m/>
    <m/>
    <n v="0"/>
    <m/>
    <n v="0"/>
    <n v="0"/>
    <n v="0"/>
    <n v="0"/>
    <m/>
    <n v="0"/>
    <m/>
    <n v="0"/>
    <n v="0"/>
    <e v="#DIV/0!"/>
    <n v="0"/>
    <m/>
    <n v="0"/>
    <n v="0"/>
    <m/>
  </r>
  <r>
    <n v="2908"/>
    <m/>
    <x v="10"/>
    <x v="4"/>
    <m/>
    <m/>
    <x v="7"/>
    <x v="5"/>
    <x v="6"/>
    <x v="4"/>
    <m/>
    <m/>
    <x v="1"/>
    <m/>
    <m/>
    <n v="0"/>
    <m/>
    <n v="0"/>
    <n v="0"/>
    <n v="0"/>
    <n v="0"/>
    <m/>
    <n v="0"/>
    <m/>
    <n v="0"/>
    <n v="0"/>
    <e v="#DIV/0!"/>
    <n v="0"/>
    <m/>
    <n v="0"/>
    <n v="0"/>
    <m/>
  </r>
  <r>
    <n v="2909"/>
    <m/>
    <x v="10"/>
    <x v="4"/>
    <m/>
    <m/>
    <x v="7"/>
    <x v="5"/>
    <x v="6"/>
    <x v="4"/>
    <m/>
    <m/>
    <x v="1"/>
    <m/>
    <m/>
    <n v="0"/>
    <m/>
    <n v="0"/>
    <n v="0"/>
    <n v="0"/>
    <n v="0"/>
    <m/>
    <n v="0"/>
    <m/>
    <n v="0"/>
    <n v="0"/>
    <e v="#DIV/0!"/>
    <n v="0"/>
    <m/>
    <n v="0"/>
    <n v="0"/>
    <m/>
  </r>
  <r>
    <n v="2910"/>
    <m/>
    <x v="10"/>
    <x v="4"/>
    <m/>
    <m/>
    <x v="7"/>
    <x v="5"/>
    <x v="6"/>
    <x v="4"/>
    <m/>
    <m/>
    <x v="1"/>
    <m/>
    <m/>
    <n v="0"/>
    <m/>
    <n v="0"/>
    <n v="0"/>
    <n v="0"/>
    <n v="0"/>
    <m/>
    <n v="0"/>
    <m/>
    <n v="0"/>
    <n v="0"/>
    <e v="#DIV/0!"/>
    <n v="0"/>
    <m/>
    <n v="0"/>
    <n v="0"/>
    <m/>
  </r>
  <r>
    <n v="2911"/>
    <m/>
    <x v="10"/>
    <x v="4"/>
    <m/>
    <m/>
    <x v="7"/>
    <x v="5"/>
    <x v="6"/>
    <x v="4"/>
    <m/>
    <m/>
    <x v="1"/>
    <m/>
    <m/>
    <n v="0"/>
    <m/>
    <n v="0"/>
    <n v="0"/>
    <n v="0"/>
    <n v="0"/>
    <m/>
    <n v="0"/>
    <m/>
    <n v="0"/>
    <n v="0"/>
    <e v="#DIV/0!"/>
    <n v="0"/>
    <m/>
    <n v="0"/>
    <n v="0"/>
    <m/>
  </r>
  <r>
    <n v="2912"/>
    <m/>
    <x v="10"/>
    <x v="4"/>
    <m/>
    <m/>
    <x v="7"/>
    <x v="5"/>
    <x v="6"/>
    <x v="4"/>
    <m/>
    <m/>
    <x v="1"/>
    <m/>
    <m/>
    <n v="0"/>
    <m/>
    <n v="0"/>
    <n v="0"/>
    <n v="0"/>
    <n v="0"/>
    <m/>
    <n v="0"/>
    <m/>
    <n v="0"/>
    <n v="0"/>
    <e v="#DIV/0!"/>
    <n v="0"/>
    <m/>
    <n v="0"/>
    <n v="0"/>
    <m/>
  </r>
  <r>
    <n v="2913"/>
    <m/>
    <x v="10"/>
    <x v="4"/>
    <m/>
    <m/>
    <x v="7"/>
    <x v="5"/>
    <x v="6"/>
    <x v="4"/>
    <m/>
    <m/>
    <x v="1"/>
    <m/>
    <m/>
    <n v="0"/>
    <m/>
    <n v="0"/>
    <n v="0"/>
    <n v="0"/>
    <n v="0"/>
    <m/>
    <n v="0"/>
    <m/>
    <n v="0"/>
    <n v="0"/>
    <e v="#DIV/0!"/>
    <n v="0"/>
    <m/>
    <n v="0"/>
    <n v="0"/>
    <m/>
  </r>
  <r>
    <n v="2914"/>
    <m/>
    <x v="10"/>
    <x v="4"/>
    <m/>
    <m/>
    <x v="7"/>
    <x v="5"/>
    <x v="6"/>
    <x v="4"/>
    <m/>
    <m/>
    <x v="1"/>
    <m/>
    <m/>
    <n v="0"/>
    <m/>
    <n v="0"/>
    <n v="0"/>
    <n v="0"/>
    <n v="0"/>
    <m/>
    <n v="0"/>
    <m/>
    <n v="0"/>
    <n v="0"/>
    <e v="#DIV/0!"/>
    <n v="0"/>
    <m/>
    <n v="0"/>
    <n v="0"/>
    <m/>
  </r>
  <r>
    <n v="2915"/>
    <m/>
    <x v="10"/>
    <x v="4"/>
    <m/>
    <m/>
    <x v="7"/>
    <x v="5"/>
    <x v="6"/>
    <x v="4"/>
    <m/>
    <m/>
    <x v="1"/>
    <m/>
    <m/>
    <n v="0"/>
    <m/>
    <n v="0"/>
    <n v="0"/>
    <n v="0"/>
    <n v="0"/>
    <m/>
    <n v="0"/>
    <m/>
    <n v="0"/>
    <n v="0"/>
    <e v="#DIV/0!"/>
    <n v="0"/>
    <m/>
    <n v="0"/>
    <n v="0"/>
    <m/>
  </r>
  <r>
    <n v="2916"/>
    <m/>
    <x v="10"/>
    <x v="4"/>
    <m/>
    <m/>
    <x v="7"/>
    <x v="5"/>
    <x v="6"/>
    <x v="4"/>
    <m/>
    <m/>
    <x v="1"/>
    <m/>
    <m/>
    <n v="0"/>
    <m/>
    <n v="0"/>
    <n v="0"/>
    <n v="0"/>
    <n v="0"/>
    <m/>
    <n v="0"/>
    <m/>
    <n v="0"/>
    <n v="0"/>
    <e v="#DIV/0!"/>
    <n v="0"/>
    <m/>
    <n v="0"/>
    <n v="0"/>
    <m/>
  </r>
  <r>
    <n v="2917"/>
    <m/>
    <x v="10"/>
    <x v="4"/>
    <m/>
    <m/>
    <x v="7"/>
    <x v="5"/>
    <x v="6"/>
    <x v="4"/>
    <m/>
    <m/>
    <x v="1"/>
    <m/>
    <m/>
    <n v="0"/>
    <m/>
    <n v="0"/>
    <n v="0"/>
    <n v="0"/>
    <n v="0"/>
    <m/>
    <n v="0"/>
    <m/>
    <n v="0"/>
    <n v="0"/>
    <e v="#DIV/0!"/>
    <n v="0"/>
    <m/>
    <n v="0"/>
    <n v="0"/>
    <m/>
  </r>
  <r>
    <n v="2918"/>
    <m/>
    <x v="10"/>
    <x v="4"/>
    <m/>
    <m/>
    <x v="7"/>
    <x v="5"/>
    <x v="6"/>
    <x v="4"/>
    <m/>
    <m/>
    <x v="1"/>
    <m/>
    <m/>
    <n v="0"/>
    <m/>
    <n v="0"/>
    <n v="0"/>
    <n v="0"/>
    <n v="0"/>
    <m/>
    <n v="0"/>
    <m/>
    <n v="0"/>
    <n v="0"/>
    <e v="#DIV/0!"/>
    <n v="0"/>
    <m/>
    <n v="0"/>
    <n v="0"/>
    <m/>
  </r>
  <r>
    <n v="2919"/>
    <m/>
    <x v="10"/>
    <x v="4"/>
    <m/>
    <m/>
    <x v="7"/>
    <x v="5"/>
    <x v="6"/>
    <x v="4"/>
    <m/>
    <m/>
    <x v="1"/>
    <m/>
    <m/>
    <n v="0"/>
    <m/>
    <n v="0"/>
    <n v="0"/>
    <n v="0"/>
    <n v="0"/>
    <m/>
    <n v="0"/>
    <m/>
    <n v="0"/>
    <n v="0"/>
    <e v="#DIV/0!"/>
    <n v="0"/>
    <m/>
    <n v="0"/>
    <n v="0"/>
    <m/>
  </r>
  <r>
    <n v="2920"/>
    <m/>
    <x v="10"/>
    <x v="4"/>
    <m/>
    <m/>
    <x v="7"/>
    <x v="5"/>
    <x v="6"/>
    <x v="4"/>
    <m/>
    <m/>
    <x v="1"/>
    <m/>
    <m/>
    <n v="0"/>
    <m/>
    <n v="0"/>
    <n v="0"/>
    <n v="0"/>
    <n v="0"/>
    <m/>
    <n v="0"/>
    <m/>
    <n v="0"/>
    <n v="0"/>
    <e v="#DIV/0!"/>
    <n v="0"/>
    <m/>
    <n v="0"/>
    <n v="0"/>
    <m/>
  </r>
  <r>
    <n v="2921"/>
    <m/>
    <x v="10"/>
    <x v="4"/>
    <m/>
    <m/>
    <x v="7"/>
    <x v="5"/>
    <x v="6"/>
    <x v="4"/>
    <m/>
    <m/>
    <x v="1"/>
    <m/>
    <m/>
    <n v="0"/>
    <m/>
    <n v="0"/>
    <n v="0"/>
    <n v="0"/>
    <n v="0"/>
    <m/>
    <n v="0"/>
    <m/>
    <n v="0"/>
    <n v="0"/>
    <e v="#DIV/0!"/>
    <n v="0"/>
    <m/>
    <n v="0"/>
    <n v="0"/>
    <m/>
  </r>
  <r>
    <n v="2922"/>
    <m/>
    <x v="10"/>
    <x v="4"/>
    <m/>
    <m/>
    <x v="7"/>
    <x v="5"/>
    <x v="6"/>
    <x v="4"/>
    <m/>
    <m/>
    <x v="1"/>
    <m/>
    <m/>
    <n v="0"/>
    <m/>
    <n v="0"/>
    <n v="0"/>
    <n v="0"/>
    <n v="0"/>
    <m/>
    <n v="0"/>
    <m/>
    <n v="0"/>
    <n v="0"/>
    <e v="#DIV/0!"/>
    <n v="0"/>
    <m/>
    <n v="0"/>
    <n v="0"/>
    <m/>
  </r>
  <r>
    <n v="2923"/>
    <m/>
    <x v="10"/>
    <x v="4"/>
    <m/>
    <m/>
    <x v="7"/>
    <x v="5"/>
    <x v="6"/>
    <x v="4"/>
    <m/>
    <m/>
    <x v="1"/>
    <m/>
    <m/>
    <n v="0"/>
    <m/>
    <n v="0"/>
    <n v="0"/>
    <n v="0"/>
    <n v="0"/>
    <m/>
    <n v="0"/>
    <m/>
    <n v="0"/>
    <n v="0"/>
    <e v="#DIV/0!"/>
    <n v="0"/>
    <m/>
    <n v="0"/>
    <n v="0"/>
    <m/>
  </r>
  <r>
    <n v="2924"/>
    <m/>
    <x v="10"/>
    <x v="4"/>
    <m/>
    <m/>
    <x v="7"/>
    <x v="5"/>
    <x v="6"/>
    <x v="4"/>
    <m/>
    <m/>
    <x v="1"/>
    <m/>
    <m/>
    <n v="0"/>
    <m/>
    <n v="0"/>
    <n v="0"/>
    <n v="0"/>
    <n v="0"/>
    <m/>
    <n v="0"/>
    <m/>
    <n v="0"/>
    <n v="0"/>
    <e v="#DIV/0!"/>
    <n v="0"/>
    <m/>
    <n v="0"/>
    <n v="0"/>
    <m/>
  </r>
  <r>
    <n v="2925"/>
    <m/>
    <x v="10"/>
    <x v="4"/>
    <m/>
    <m/>
    <x v="7"/>
    <x v="5"/>
    <x v="6"/>
    <x v="4"/>
    <m/>
    <m/>
    <x v="1"/>
    <m/>
    <m/>
    <n v="0"/>
    <m/>
    <n v="0"/>
    <n v="0"/>
    <n v="0"/>
    <n v="0"/>
    <m/>
    <n v="0"/>
    <m/>
    <n v="0"/>
    <n v="0"/>
    <e v="#DIV/0!"/>
    <n v="0"/>
    <m/>
    <n v="0"/>
    <n v="0"/>
    <m/>
  </r>
  <r>
    <n v="2926"/>
    <m/>
    <x v="10"/>
    <x v="4"/>
    <m/>
    <m/>
    <x v="7"/>
    <x v="5"/>
    <x v="6"/>
    <x v="4"/>
    <m/>
    <m/>
    <x v="1"/>
    <m/>
    <m/>
    <n v="0"/>
    <m/>
    <n v="0"/>
    <n v="0"/>
    <n v="0"/>
    <n v="0"/>
    <m/>
    <n v="0"/>
    <m/>
    <n v="0"/>
    <n v="0"/>
    <e v="#DIV/0!"/>
    <n v="0"/>
    <m/>
    <n v="0"/>
    <n v="0"/>
    <m/>
  </r>
  <r>
    <n v="2927"/>
    <m/>
    <x v="10"/>
    <x v="4"/>
    <m/>
    <m/>
    <x v="7"/>
    <x v="5"/>
    <x v="6"/>
    <x v="4"/>
    <m/>
    <m/>
    <x v="1"/>
    <m/>
    <m/>
    <n v="0"/>
    <m/>
    <n v="0"/>
    <n v="0"/>
    <n v="0"/>
    <n v="0"/>
    <m/>
    <n v="0"/>
    <m/>
    <n v="0"/>
    <n v="0"/>
    <e v="#DIV/0!"/>
    <n v="0"/>
    <m/>
    <n v="0"/>
    <n v="0"/>
    <m/>
  </r>
  <r>
    <n v="2928"/>
    <m/>
    <x v="10"/>
    <x v="4"/>
    <m/>
    <m/>
    <x v="7"/>
    <x v="5"/>
    <x v="6"/>
    <x v="4"/>
    <m/>
    <m/>
    <x v="1"/>
    <m/>
    <m/>
    <n v="0"/>
    <m/>
    <n v="0"/>
    <n v="0"/>
    <n v="0"/>
    <n v="0"/>
    <m/>
    <n v="0"/>
    <m/>
    <n v="0"/>
    <n v="0"/>
    <e v="#DIV/0!"/>
    <n v="0"/>
    <m/>
    <n v="0"/>
    <n v="0"/>
    <m/>
  </r>
  <r>
    <n v="2929"/>
    <m/>
    <x v="10"/>
    <x v="4"/>
    <m/>
    <m/>
    <x v="7"/>
    <x v="5"/>
    <x v="6"/>
    <x v="4"/>
    <m/>
    <m/>
    <x v="1"/>
    <m/>
    <m/>
    <n v="0"/>
    <m/>
    <n v="0"/>
    <n v="0"/>
    <n v="0"/>
    <n v="0"/>
    <m/>
    <n v="0"/>
    <m/>
    <n v="0"/>
    <n v="0"/>
    <e v="#DIV/0!"/>
    <n v="0"/>
    <m/>
    <n v="0"/>
    <n v="0"/>
    <m/>
  </r>
  <r>
    <n v="2930"/>
    <m/>
    <x v="10"/>
    <x v="4"/>
    <m/>
    <m/>
    <x v="7"/>
    <x v="5"/>
    <x v="6"/>
    <x v="4"/>
    <m/>
    <m/>
    <x v="1"/>
    <m/>
    <m/>
    <n v="0"/>
    <m/>
    <n v="0"/>
    <n v="0"/>
    <n v="0"/>
    <n v="0"/>
    <m/>
    <n v="0"/>
    <m/>
    <n v="0"/>
    <n v="0"/>
    <e v="#DIV/0!"/>
    <n v="0"/>
    <m/>
    <n v="0"/>
    <n v="0"/>
    <m/>
  </r>
  <r>
    <n v="2931"/>
    <m/>
    <x v="10"/>
    <x v="4"/>
    <m/>
    <m/>
    <x v="7"/>
    <x v="5"/>
    <x v="6"/>
    <x v="4"/>
    <m/>
    <m/>
    <x v="1"/>
    <m/>
    <m/>
    <n v="0"/>
    <m/>
    <n v="0"/>
    <n v="0"/>
    <n v="0"/>
    <n v="0"/>
    <m/>
    <n v="0"/>
    <m/>
    <n v="0"/>
    <n v="0"/>
    <e v="#DIV/0!"/>
    <n v="0"/>
    <m/>
    <n v="0"/>
    <n v="0"/>
    <m/>
  </r>
  <r>
    <n v="2932"/>
    <m/>
    <x v="10"/>
    <x v="4"/>
    <m/>
    <m/>
    <x v="7"/>
    <x v="5"/>
    <x v="6"/>
    <x v="4"/>
    <m/>
    <m/>
    <x v="1"/>
    <m/>
    <m/>
    <n v="0"/>
    <m/>
    <n v="0"/>
    <n v="0"/>
    <n v="0"/>
    <n v="0"/>
    <m/>
    <n v="0"/>
    <m/>
    <n v="0"/>
    <n v="0"/>
    <e v="#DIV/0!"/>
    <n v="0"/>
    <m/>
    <n v="0"/>
    <n v="0"/>
    <m/>
  </r>
  <r>
    <n v="2933"/>
    <m/>
    <x v="10"/>
    <x v="4"/>
    <m/>
    <m/>
    <x v="7"/>
    <x v="5"/>
    <x v="6"/>
    <x v="4"/>
    <m/>
    <m/>
    <x v="1"/>
    <m/>
    <m/>
    <n v="0"/>
    <m/>
    <n v="0"/>
    <n v="0"/>
    <n v="0"/>
    <n v="0"/>
    <m/>
    <n v="0"/>
    <m/>
    <n v="0"/>
    <n v="0"/>
    <e v="#DIV/0!"/>
    <n v="0"/>
    <m/>
    <n v="0"/>
    <n v="0"/>
    <m/>
  </r>
  <r>
    <n v="2934"/>
    <m/>
    <x v="10"/>
    <x v="4"/>
    <m/>
    <m/>
    <x v="7"/>
    <x v="5"/>
    <x v="6"/>
    <x v="4"/>
    <m/>
    <m/>
    <x v="1"/>
    <m/>
    <m/>
    <n v="0"/>
    <m/>
    <n v="0"/>
    <n v="0"/>
    <n v="0"/>
    <n v="0"/>
    <m/>
    <n v="0"/>
    <m/>
    <n v="0"/>
    <n v="0"/>
    <e v="#DIV/0!"/>
    <n v="0"/>
    <m/>
    <n v="0"/>
    <n v="0"/>
    <m/>
  </r>
  <r>
    <n v="2935"/>
    <m/>
    <x v="10"/>
    <x v="4"/>
    <m/>
    <m/>
    <x v="7"/>
    <x v="5"/>
    <x v="6"/>
    <x v="4"/>
    <m/>
    <m/>
    <x v="1"/>
    <m/>
    <m/>
    <n v="0"/>
    <m/>
    <n v="0"/>
    <n v="0"/>
    <n v="0"/>
    <n v="0"/>
    <m/>
    <n v="0"/>
    <m/>
    <n v="0"/>
    <n v="0"/>
    <e v="#DIV/0!"/>
    <n v="0"/>
    <m/>
    <n v="0"/>
    <n v="0"/>
    <m/>
  </r>
  <r>
    <n v="2936"/>
    <m/>
    <x v="10"/>
    <x v="4"/>
    <m/>
    <m/>
    <x v="7"/>
    <x v="5"/>
    <x v="6"/>
    <x v="4"/>
    <m/>
    <m/>
    <x v="1"/>
    <m/>
    <m/>
    <n v="0"/>
    <m/>
    <n v="0"/>
    <n v="0"/>
    <n v="0"/>
    <n v="0"/>
    <m/>
    <n v="0"/>
    <m/>
    <n v="0"/>
    <n v="0"/>
    <e v="#DIV/0!"/>
    <n v="0"/>
    <m/>
    <n v="0"/>
    <n v="0"/>
    <m/>
  </r>
  <r>
    <n v="2937"/>
    <m/>
    <x v="10"/>
    <x v="4"/>
    <m/>
    <m/>
    <x v="7"/>
    <x v="5"/>
    <x v="6"/>
    <x v="4"/>
    <m/>
    <m/>
    <x v="1"/>
    <m/>
    <m/>
    <n v="0"/>
    <m/>
    <n v="0"/>
    <n v="0"/>
    <n v="0"/>
    <n v="0"/>
    <m/>
    <n v="0"/>
    <m/>
    <n v="0"/>
    <n v="0"/>
    <e v="#DIV/0!"/>
    <n v="0"/>
    <m/>
    <n v="0"/>
    <n v="0"/>
    <m/>
  </r>
  <r>
    <n v="2938"/>
    <m/>
    <x v="10"/>
    <x v="4"/>
    <m/>
    <m/>
    <x v="7"/>
    <x v="5"/>
    <x v="6"/>
    <x v="4"/>
    <m/>
    <m/>
    <x v="1"/>
    <m/>
    <m/>
    <n v="0"/>
    <m/>
    <n v="0"/>
    <n v="0"/>
    <n v="0"/>
    <n v="0"/>
    <m/>
    <n v="0"/>
    <m/>
    <n v="0"/>
    <n v="0"/>
    <e v="#DIV/0!"/>
    <n v="0"/>
    <m/>
    <n v="0"/>
    <n v="0"/>
    <m/>
  </r>
  <r>
    <n v="2939"/>
    <m/>
    <x v="10"/>
    <x v="4"/>
    <m/>
    <m/>
    <x v="7"/>
    <x v="5"/>
    <x v="6"/>
    <x v="4"/>
    <m/>
    <m/>
    <x v="1"/>
    <m/>
    <m/>
    <n v="0"/>
    <m/>
    <n v="0"/>
    <n v="0"/>
    <n v="0"/>
    <n v="0"/>
    <m/>
    <n v="0"/>
    <m/>
    <n v="0"/>
    <n v="0"/>
    <e v="#DIV/0!"/>
    <n v="0"/>
    <m/>
    <n v="0"/>
    <n v="0"/>
    <m/>
  </r>
  <r>
    <n v="2940"/>
    <m/>
    <x v="10"/>
    <x v="4"/>
    <m/>
    <m/>
    <x v="7"/>
    <x v="5"/>
    <x v="6"/>
    <x v="4"/>
    <m/>
    <m/>
    <x v="1"/>
    <m/>
    <m/>
    <n v="0"/>
    <m/>
    <n v="0"/>
    <n v="0"/>
    <n v="0"/>
    <n v="0"/>
    <m/>
    <n v="0"/>
    <m/>
    <n v="0"/>
    <n v="0"/>
    <e v="#DIV/0!"/>
    <n v="0"/>
    <m/>
    <n v="0"/>
    <n v="0"/>
    <m/>
  </r>
  <r>
    <n v="2941"/>
    <m/>
    <x v="10"/>
    <x v="4"/>
    <m/>
    <m/>
    <x v="7"/>
    <x v="5"/>
    <x v="6"/>
    <x v="4"/>
    <m/>
    <m/>
    <x v="1"/>
    <m/>
    <m/>
    <n v="0"/>
    <m/>
    <n v="0"/>
    <n v="0"/>
    <n v="0"/>
    <n v="0"/>
    <m/>
    <n v="0"/>
    <m/>
    <n v="0"/>
    <n v="0"/>
    <e v="#DIV/0!"/>
    <n v="0"/>
    <m/>
    <n v="0"/>
    <n v="0"/>
    <m/>
  </r>
  <r>
    <n v="2942"/>
    <m/>
    <x v="10"/>
    <x v="4"/>
    <m/>
    <m/>
    <x v="7"/>
    <x v="5"/>
    <x v="6"/>
    <x v="4"/>
    <m/>
    <m/>
    <x v="1"/>
    <m/>
    <m/>
    <n v="0"/>
    <m/>
    <n v="0"/>
    <n v="0"/>
    <n v="0"/>
    <n v="0"/>
    <m/>
    <n v="0"/>
    <m/>
    <n v="0"/>
    <n v="0"/>
    <e v="#DIV/0!"/>
    <n v="0"/>
    <m/>
    <n v="0"/>
    <n v="0"/>
    <m/>
  </r>
  <r>
    <n v="2943"/>
    <m/>
    <x v="10"/>
    <x v="4"/>
    <m/>
    <m/>
    <x v="7"/>
    <x v="5"/>
    <x v="6"/>
    <x v="4"/>
    <m/>
    <m/>
    <x v="1"/>
    <m/>
    <m/>
    <n v="0"/>
    <m/>
    <n v="0"/>
    <n v="0"/>
    <n v="0"/>
    <n v="0"/>
    <m/>
    <n v="0"/>
    <m/>
    <n v="0"/>
    <n v="0"/>
    <e v="#DIV/0!"/>
    <n v="0"/>
    <m/>
    <n v="0"/>
    <n v="0"/>
    <m/>
  </r>
  <r>
    <n v="2944"/>
    <m/>
    <x v="10"/>
    <x v="4"/>
    <m/>
    <m/>
    <x v="7"/>
    <x v="5"/>
    <x v="6"/>
    <x v="4"/>
    <m/>
    <m/>
    <x v="1"/>
    <m/>
    <m/>
    <n v="0"/>
    <m/>
    <n v="0"/>
    <n v="0"/>
    <n v="0"/>
    <n v="0"/>
    <m/>
    <n v="0"/>
    <m/>
    <n v="0"/>
    <n v="0"/>
    <e v="#DIV/0!"/>
    <n v="0"/>
    <m/>
    <n v="0"/>
    <n v="0"/>
    <m/>
  </r>
  <r>
    <n v="2945"/>
    <m/>
    <x v="10"/>
    <x v="4"/>
    <m/>
    <m/>
    <x v="7"/>
    <x v="5"/>
    <x v="6"/>
    <x v="4"/>
    <m/>
    <m/>
    <x v="1"/>
    <m/>
    <m/>
    <n v="0"/>
    <m/>
    <n v="0"/>
    <n v="0"/>
    <n v="0"/>
    <n v="0"/>
    <m/>
    <n v="0"/>
    <m/>
    <n v="0"/>
    <n v="0"/>
    <e v="#DIV/0!"/>
    <n v="0"/>
    <m/>
    <n v="0"/>
    <n v="0"/>
    <m/>
  </r>
  <r>
    <n v="2946"/>
    <m/>
    <x v="10"/>
    <x v="4"/>
    <m/>
    <m/>
    <x v="7"/>
    <x v="5"/>
    <x v="6"/>
    <x v="4"/>
    <m/>
    <m/>
    <x v="1"/>
    <m/>
    <m/>
    <n v="0"/>
    <m/>
    <n v="0"/>
    <n v="0"/>
    <n v="0"/>
    <n v="0"/>
    <m/>
    <n v="0"/>
    <m/>
    <n v="0"/>
    <n v="0"/>
    <e v="#DIV/0!"/>
    <n v="0"/>
    <m/>
    <n v="0"/>
    <n v="0"/>
    <m/>
  </r>
  <r>
    <n v="2947"/>
    <m/>
    <x v="10"/>
    <x v="4"/>
    <m/>
    <m/>
    <x v="7"/>
    <x v="5"/>
    <x v="6"/>
    <x v="4"/>
    <m/>
    <m/>
    <x v="1"/>
    <m/>
    <m/>
    <n v="0"/>
    <m/>
    <n v="0"/>
    <n v="0"/>
    <n v="0"/>
    <n v="0"/>
    <m/>
    <n v="0"/>
    <m/>
    <n v="0"/>
    <n v="0"/>
    <e v="#DIV/0!"/>
    <n v="0"/>
    <m/>
    <n v="0"/>
    <n v="0"/>
    <m/>
  </r>
  <r>
    <n v="2948"/>
    <m/>
    <x v="10"/>
    <x v="4"/>
    <m/>
    <m/>
    <x v="7"/>
    <x v="5"/>
    <x v="6"/>
    <x v="4"/>
    <m/>
    <m/>
    <x v="1"/>
    <m/>
    <m/>
    <n v="0"/>
    <m/>
    <n v="0"/>
    <n v="0"/>
    <n v="0"/>
    <n v="0"/>
    <m/>
    <n v="0"/>
    <m/>
    <n v="0"/>
    <n v="0"/>
    <e v="#DIV/0!"/>
    <n v="0"/>
    <m/>
    <n v="0"/>
    <n v="0"/>
    <m/>
  </r>
  <r>
    <n v="2949"/>
    <m/>
    <x v="10"/>
    <x v="4"/>
    <m/>
    <m/>
    <x v="7"/>
    <x v="5"/>
    <x v="6"/>
    <x v="4"/>
    <m/>
    <m/>
    <x v="1"/>
    <m/>
    <m/>
    <n v="0"/>
    <m/>
    <n v="0"/>
    <n v="0"/>
    <n v="0"/>
    <n v="0"/>
    <m/>
    <n v="0"/>
    <m/>
    <n v="0"/>
    <n v="0"/>
    <e v="#DIV/0!"/>
    <n v="0"/>
    <m/>
    <n v="0"/>
    <n v="0"/>
    <m/>
  </r>
  <r>
    <n v="2950"/>
    <m/>
    <x v="10"/>
    <x v="4"/>
    <m/>
    <m/>
    <x v="7"/>
    <x v="5"/>
    <x v="6"/>
    <x v="4"/>
    <m/>
    <m/>
    <x v="1"/>
    <m/>
    <m/>
    <n v="0"/>
    <m/>
    <n v="0"/>
    <n v="0"/>
    <n v="0"/>
    <n v="0"/>
    <m/>
    <n v="0"/>
    <m/>
    <n v="0"/>
    <n v="0"/>
    <e v="#DIV/0!"/>
    <n v="0"/>
    <m/>
    <n v="0"/>
    <n v="0"/>
    <m/>
  </r>
  <r>
    <n v="2951"/>
    <m/>
    <x v="10"/>
    <x v="4"/>
    <m/>
    <m/>
    <x v="7"/>
    <x v="5"/>
    <x v="6"/>
    <x v="4"/>
    <m/>
    <m/>
    <x v="1"/>
    <m/>
    <m/>
    <n v="0"/>
    <m/>
    <n v="0"/>
    <n v="0"/>
    <n v="0"/>
    <n v="0"/>
    <m/>
    <n v="0"/>
    <m/>
    <n v="0"/>
    <n v="0"/>
    <e v="#DIV/0!"/>
    <n v="0"/>
    <m/>
    <n v="0"/>
    <n v="0"/>
    <m/>
  </r>
  <r>
    <n v="2952"/>
    <m/>
    <x v="10"/>
    <x v="4"/>
    <m/>
    <m/>
    <x v="7"/>
    <x v="5"/>
    <x v="6"/>
    <x v="4"/>
    <m/>
    <m/>
    <x v="1"/>
    <m/>
    <m/>
    <n v="0"/>
    <m/>
    <n v="0"/>
    <n v="0"/>
    <n v="0"/>
    <n v="0"/>
    <m/>
    <n v="0"/>
    <m/>
    <n v="0"/>
    <n v="0"/>
    <e v="#DIV/0!"/>
    <n v="0"/>
    <m/>
    <n v="0"/>
    <n v="0"/>
    <m/>
  </r>
  <r>
    <n v="2953"/>
    <m/>
    <x v="10"/>
    <x v="4"/>
    <m/>
    <m/>
    <x v="7"/>
    <x v="5"/>
    <x v="6"/>
    <x v="4"/>
    <m/>
    <m/>
    <x v="1"/>
    <m/>
    <m/>
    <n v="0"/>
    <m/>
    <n v="0"/>
    <n v="0"/>
    <n v="0"/>
    <n v="0"/>
    <m/>
    <n v="0"/>
    <m/>
    <n v="0"/>
    <n v="0"/>
    <e v="#DIV/0!"/>
    <n v="0"/>
    <m/>
    <n v="0"/>
    <n v="0"/>
    <m/>
  </r>
  <r>
    <n v="2954"/>
    <m/>
    <x v="10"/>
    <x v="4"/>
    <m/>
    <m/>
    <x v="7"/>
    <x v="5"/>
    <x v="6"/>
    <x v="4"/>
    <m/>
    <m/>
    <x v="1"/>
    <m/>
    <m/>
    <n v="0"/>
    <m/>
    <n v="0"/>
    <n v="0"/>
    <n v="0"/>
    <n v="0"/>
    <m/>
    <n v="0"/>
    <m/>
    <n v="0"/>
    <n v="0"/>
    <e v="#DIV/0!"/>
    <n v="0"/>
    <m/>
    <n v="0"/>
    <n v="0"/>
    <m/>
  </r>
  <r>
    <n v="2955"/>
    <m/>
    <x v="10"/>
    <x v="4"/>
    <m/>
    <m/>
    <x v="7"/>
    <x v="5"/>
    <x v="6"/>
    <x v="4"/>
    <m/>
    <m/>
    <x v="1"/>
    <m/>
    <m/>
    <n v="0"/>
    <m/>
    <n v="0"/>
    <n v="0"/>
    <n v="0"/>
    <n v="0"/>
    <m/>
    <n v="0"/>
    <m/>
    <n v="0"/>
    <n v="0"/>
    <e v="#DIV/0!"/>
    <n v="0"/>
    <m/>
    <n v="0"/>
    <n v="0"/>
    <m/>
  </r>
  <r>
    <n v="2956"/>
    <m/>
    <x v="10"/>
    <x v="4"/>
    <m/>
    <m/>
    <x v="7"/>
    <x v="5"/>
    <x v="6"/>
    <x v="4"/>
    <m/>
    <m/>
    <x v="1"/>
    <m/>
    <m/>
    <n v="0"/>
    <m/>
    <n v="0"/>
    <n v="0"/>
    <n v="0"/>
    <n v="0"/>
    <m/>
    <n v="0"/>
    <m/>
    <n v="0"/>
    <n v="0"/>
    <e v="#DIV/0!"/>
    <n v="0"/>
    <m/>
    <n v="0"/>
    <n v="0"/>
    <m/>
  </r>
  <r>
    <n v="2957"/>
    <m/>
    <x v="10"/>
    <x v="4"/>
    <m/>
    <m/>
    <x v="7"/>
    <x v="5"/>
    <x v="6"/>
    <x v="4"/>
    <m/>
    <m/>
    <x v="1"/>
    <m/>
    <m/>
    <n v="0"/>
    <m/>
    <n v="0"/>
    <n v="0"/>
    <n v="0"/>
    <n v="0"/>
    <m/>
    <n v="0"/>
    <m/>
    <n v="0"/>
    <n v="0"/>
    <e v="#DIV/0!"/>
    <n v="0"/>
    <m/>
    <n v="0"/>
    <n v="0"/>
    <m/>
  </r>
  <r>
    <n v="2958"/>
    <m/>
    <x v="10"/>
    <x v="4"/>
    <m/>
    <m/>
    <x v="7"/>
    <x v="5"/>
    <x v="6"/>
    <x v="4"/>
    <m/>
    <m/>
    <x v="1"/>
    <m/>
    <m/>
    <n v="0"/>
    <m/>
    <n v="0"/>
    <n v="0"/>
    <n v="0"/>
    <n v="0"/>
    <m/>
    <n v="0"/>
    <m/>
    <n v="0"/>
    <n v="0"/>
    <e v="#DIV/0!"/>
    <n v="0"/>
    <m/>
    <n v="0"/>
    <n v="0"/>
    <m/>
  </r>
  <r>
    <n v="2959"/>
    <m/>
    <x v="10"/>
    <x v="4"/>
    <m/>
    <m/>
    <x v="7"/>
    <x v="5"/>
    <x v="6"/>
    <x v="4"/>
    <m/>
    <m/>
    <x v="1"/>
    <m/>
    <m/>
    <n v="0"/>
    <m/>
    <n v="0"/>
    <n v="0"/>
    <n v="0"/>
    <n v="0"/>
    <m/>
    <n v="0"/>
    <m/>
    <n v="0"/>
    <n v="0"/>
    <e v="#DIV/0!"/>
    <n v="0"/>
    <m/>
    <n v="0"/>
    <n v="0"/>
    <m/>
  </r>
  <r>
    <n v="2960"/>
    <m/>
    <x v="10"/>
    <x v="4"/>
    <m/>
    <m/>
    <x v="7"/>
    <x v="5"/>
    <x v="6"/>
    <x v="4"/>
    <m/>
    <m/>
    <x v="1"/>
    <m/>
    <m/>
    <n v="0"/>
    <m/>
    <n v="0"/>
    <n v="0"/>
    <n v="0"/>
    <n v="0"/>
    <m/>
    <n v="0"/>
    <m/>
    <n v="0"/>
    <n v="0"/>
    <e v="#DIV/0!"/>
    <n v="0"/>
    <m/>
    <n v="0"/>
    <n v="0"/>
    <m/>
  </r>
  <r>
    <n v="2961"/>
    <m/>
    <x v="10"/>
    <x v="4"/>
    <m/>
    <m/>
    <x v="7"/>
    <x v="5"/>
    <x v="6"/>
    <x v="4"/>
    <m/>
    <m/>
    <x v="1"/>
    <m/>
    <m/>
    <n v="0"/>
    <m/>
    <n v="0"/>
    <n v="0"/>
    <n v="0"/>
    <n v="0"/>
    <m/>
    <n v="0"/>
    <m/>
    <n v="0"/>
    <n v="0"/>
    <e v="#DIV/0!"/>
    <n v="0"/>
    <m/>
    <n v="0"/>
    <n v="0"/>
    <m/>
  </r>
  <r>
    <n v="2962"/>
    <m/>
    <x v="10"/>
    <x v="4"/>
    <m/>
    <m/>
    <x v="7"/>
    <x v="5"/>
    <x v="6"/>
    <x v="4"/>
    <m/>
    <m/>
    <x v="1"/>
    <m/>
    <m/>
    <n v="0"/>
    <m/>
    <n v="0"/>
    <n v="0"/>
    <n v="0"/>
    <n v="0"/>
    <m/>
    <n v="0"/>
    <m/>
    <n v="0"/>
    <n v="0"/>
    <e v="#DIV/0!"/>
    <n v="0"/>
    <m/>
    <n v="0"/>
    <n v="0"/>
    <m/>
  </r>
  <r>
    <n v="2963"/>
    <m/>
    <x v="10"/>
    <x v="4"/>
    <m/>
    <m/>
    <x v="7"/>
    <x v="5"/>
    <x v="6"/>
    <x v="4"/>
    <m/>
    <m/>
    <x v="1"/>
    <m/>
    <m/>
    <n v="0"/>
    <m/>
    <n v="0"/>
    <n v="0"/>
    <n v="0"/>
    <n v="0"/>
    <m/>
    <n v="0"/>
    <m/>
    <n v="0"/>
    <n v="0"/>
    <e v="#DIV/0!"/>
    <n v="0"/>
    <m/>
    <n v="0"/>
    <n v="0"/>
    <m/>
  </r>
  <r>
    <n v="2964"/>
    <m/>
    <x v="10"/>
    <x v="4"/>
    <m/>
    <m/>
    <x v="7"/>
    <x v="5"/>
    <x v="6"/>
    <x v="4"/>
    <m/>
    <m/>
    <x v="1"/>
    <m/>
    <m/>
    <n v="0"/>
    <m/>
    <n v="0"/>
    <n v="0"/>
    <n v="0"/>
    <n v="0"/>
    <m/>
    <n v="0"/>
    <m/>
    <n v="0"/>
    <n v="0"/>
    <e v="#DIV/0!"/>
    <n v="0"/>
    <m/>
    <n v="0"/>
    <n v="0"/>
    <m/>
  </r>
  <r>
    <n v="2965"/>
    <m/>
    <x v="10"/>
    <x v="4"/>
    <m/>
    <m/>
    <x v="7"/>
    <x v="5"/>
    <x v="6"/>
    <x v="4"/>
    <m/>
    <m/>
    <x v="1"/>
    <m/>
    <m/>
    <n v="0"/>
    <m/>
    <n v="0"/>
    <n v="0"/>
    <n v="0"/>
    <n v="0"/>
    <m/>
    <n v="0"/>
    <m/>
    <n v="0"/>
    <n v="0"/>
    <e v="#DIV/0!"/>
    <n v="0"/>
    <m/>
    <n v="0"/>
    <n v="0"/>
    <m/>
  </r>
  <r>
    <n v="2966"/>
    <m/>
    <x v="10"/>
    <x v="4"/>
    <m/>
    <m/>
    <x v="7"/>
    <x v="5"/>
    <x v="6"/>
    <x v="4"/>
    <m/>
    <m/>
    <x v="1"/>
    <m/>
    <m/>
    <n v="0"/>
    <m/>
    <n v="0"/>
    <n v="0"/>
    <n v="0"/>
    <n v="0"/>
    <m/>
    <n v="0"/>
    <m/>
    <n v="0"/>
    <n v="0"/>
    <e v="#DIV/0!"/>
    <n v="0"/>
    <m/>
    <n v="0"/>
    <n v="0"/>
    <m/>
  </r>
  <r>
    <n v="2967"/>
    <m/>
    <x v="10"/>
    <x v="4"/>
    <m/>
    <m/>
    <x v="7"/>
    <x v="5"/>
    <x v="6"/>
    <x v="4"/>
    <m/>
    <m/>
    <x v="1"/>
    <m/>
    <m/>
    <n v="0"/>
    <m/>
    <n v="0"/>
    <n v="0"/>
    <n v="0"/>
    <n v="0"/>
    <m/>
    <n v="0"/>
    <m/>
    <n v="0"/>
    <n v="0"/>
    <e v="#DIV/0!"/>
    <n v="0"/>
    <m/>
    <n v="0"/>
    <n v="0"/>
    <m/>
  </r>
  <r>
    <n v="2968"/>
    <m/>
    <x v="10"/>
    <x v="4"/>
    <m/>
    <m/>
    <x v="7"/>
    <x v="5"/>
    <x v="6"/>
    <x v="4"/>
    <m/>
    <m/>
    <x v="1"/>
    <m/>
    <m/>
    <n v="0"/>
    <m/>
    <n v="0"/>
    <n v="0"/>
    <n v="0"/>
    <n v="0"/>
    <m/>
    <n v="0"/>
    <m/>
    <n v="0"/>
    <n v="0"/>
    <e v="#DIV/0!"/>
    <n v="0"/>
    <m/>
    <n v="0"/>
    <n v="0"/>
    <m/>
  </r>
  <r>
    <n v="2969"/>
    <m/>
    <x v="10"/>
    <x v="4"/>
    <m/>
    <m/>
    <x v="7"/>
    <x v="5"/>
    <x v="6"/>
    <x v="4"/>
    <m/>
    <m/>
    <x v="1"/>
    <m/>
    <m/>
    <n v="0"/>
    <m/>
    <n v="0"/>
    <n v="0"/>
    <n v="0"/>
    <n v="0"/>
    <m/>
    <n v="0"/>
    <m/>
    <n v="0"/>
    <n v="0"/>
    <e v="#DIV/0!"/>
    <n v="0"/>
    <m/>
    <n v="0"/>
    <n v="0"/>
    <m/>
  </r>
  <r>
    <n v="2970"/>
    <m/>
    <x v="10"/>
    <x v="4"/>
    <m/>
    <m/>
    <x v="7"/>
    <x v="5"/>
    <x v="6"/>
    <x v="4"/>
    <m/>
    <m/>
    <x v="1"/>
    <m/>
    <m/>
    <n v="0"/>
    <m/>
    <n v="0"/>
    <n v="0"/>
    <n v="0"/>
    <n v="0"/>
    <m/>
    <n v="0"/>
    <m/>
    <n v="0"/>
    <n v="0"/>
    <e v="#DIV/0!"/>
    <n v="0"/>
    <m/>
    <n v="0"/>
    <n v="0"/>
    <m/>
  </r>
  <r>
    <n v="2971"/>
    <m/>
    <x v="10"/>
    <x v="4"/>
    <m/>
    <m/>
    <x v="7"/>
    <x v="5"/>
    <x v="6"/>
    <x v="4"/>
    <m/>
    <m/>
    <x v="1"/>
    <m/>
    <m/>
    <n v="0"/>
    <m/>
    <n v="0"/>
    <n v="0"/>
    <n v="0"/>
    <n v="0"/>
    <m/>
    <n v="0"/>
    <m/>
    <n v="0"/>
    <n v="0"/>
    <e v="#DIV/0!"/>
    <n v="0"/>
    <m/>
    <n v="0"/>
    <n v="0"/>
    <m/>
  </r>
  <r>
    <n v="2972"/>
    <m/>
    <x v="10"/>
    <x v="4"/>
    <m/>
    <m/>
    <x v="7"/>
    <x v="5"/>
    <x v="6"/>
    <x v="4"/>
    <m/>
    <m/>
    <x v="1"/>
    <m/>
    <m/>
    <n v="0"/>
    <m/>
    <n v="0"/>
    <n v="0"/>
    <n v="0"/>
    <n v="0"/>
    <m/>
    <n v="0"/>
    <m/>
    <n v="0"/>
    <n v="0"/>
    <e v="#DIV/0!"/>
    <n v="0"/>
    <m/>
    <n v="0"/>
    <n v="0"/>
    <m/>
  </r>
  <r>
    <n v="2973"/>
    <m/>
    <x v="10"/>
    <x v="4"/>
    <m/>
    <m/>
    <x v="7"/>
    <x v="5"/>
    <x v="6"/>
    <x v="4"/>
    <m/>
    <m/>
    <x v="1"/>
    <m/>
    <m/>
    <n v="0"/>
    <m/>
    <n v="0"/>
    <n v="0"/>
    <n v="0"/>
    <n v="0"/>
    <m/>
    <n v="0"/>
    <m/>
    <n v="0"/>
    <n v="0"/>
    <e v="#DIV/0!"/>
    <n v="0"/>
    <m/>
    <n v="0"/>
    <n v="0"/>
    <m/>
  </r>
  <r>
    <n v="2974"/>
    <m/>
    <x v="10"/>
    <x v="4"/>
    <m/>
    <m/>
    <x v="7"/>
    <x v="5"/>
    <x v="6"/>
    <x v="4"/>
    <m/>
    <m/>
    <x v="1"/>
    <m/>
    <m/>
    <n v="0"/>
    <m/>
    <n v="0"/>
    <n v="0"/>
    <n v="0"/>
    <n v="0"/>
    <m/>
    <n v="0"/>
    <m/>
    <n v="0"/>
    <n v="0"/>
    <e v="#DIV/0!"/>
    <n v="0"/>
    <m/>
    <n v="0"/>
    <n v="0"/>
    <m/>
  </r>
  <r>
    <n v="2975"/>
    <m/>
    <x v="10"/>
    <x v="4"/>
    <m/>
    <m/>
    <x v="7"/>
    <x v="5"/>
    <x v="6"/>
    <x v="4"/>
    <m/>
    <m/>
    <x v="1"/>
    <m/>
    <m/>
    <n v="0"/>
    <m/>
    <n v="0"/>
    <n v="0"/>
    <n v="0"/>
    <n v="0"/>
    <m/>
    <n v="0"/>
    <m/>
    <n v="0"/>
    <n v="0"/>
    <e v="#DIV/0!"/>
    <n v="0"/>
    <m/>
    <n v="0"/>
    <n v="0"/>
    <m/>
  </r>
  <r>
    <n v="2976"/>
    <m/>
    <x v="10"/>
    <x v="4"/>
    <m/>
    <m/>
    <x v="7"/>
    <x v="5"/>
    <x v="6"/>
    <x v="4"/>
    <m/>
    <m/>
    <x v="1"/>
    <m/>
    <m/>
    <n v="0"/>
    <m/>
    <n v="0"/>
    <n v="0"/>
    <n v="0"/>
    <n v="0"/>
    <m/>
    <n v="0"/>
    <m/>
    <n v="0"/>
    <n v="0"/>
    <e v="#DIV/0!"/>
    <n v="0"/>
    <m/>
    <n v="0"/>
    <n v="0"/>
    <m/>
  </r>
  <r>
    <n v="2977"/>
    <m/>
    <x v="10"/>
    <x v="4"/>
    <m/>
    <m/>
    <x v="7"/>
    <x v="5"/>
    <x v="6"/>
    <x v="4"/>
    <m/>
    <m/>
    <x v="1"/>
    <m/>
    <m/>
    <n v="0"/>
    <m/>
    <n v="0"/>
    <n v="0"/>
    <n v="0"/>
    <n v="0"/>
    <m/>
    <n v="0"/>
    <m/>
    <n v="0"/>
    <n v="0"/>
    <e v="#DIV/0!"/>
    <n v="0"/>
    <m/>
    <n v="0"/>
    <n v="0"/>
    <m/>
  </r>
  <r>
    <n v="2978"/>
    <m/>
    <x v="10"/>
    <x v="4"/>
    <m/>
    <m/>
    <x v="7"/>
    <x v="5"/>
    <x v="6"/>
    <x v="4"/>
    <m/>
    <m/>
    <x v="1"/>
    <m/>
    <m/>
    <n v="0"/>
    <m/>
    <n v="0"/>
    <n v="0"/>
    <n v="0"/>
    <n v="0"/>
    <m/>
    <n v="0"/>
    <m/>
    <n v="0"/>
    <n v="0"/>
    <e v="#DIV/0!"/>
    <n v="0"/>
    <m/>
    <n v="0"/>
    <n v="0"/>
    <m/>
  </r>
  <r>
    <n v="2979"/>
    <m/>
    <x v="10"/>
    <x v="4"/>
    <m/>
    <m/>
    <x v="7"/>
    <x v="5"/>
    <x v="6"/>
    <x v="4"/>
    <m/>
    <m/>
    <x v="1"/>
    <m/>
    <m/>
    <n v="0"/>
    <m/>
    <n v="0"/>
    <n v="0"/>
    <n v="0"/>
    <n v="0"/>
    <m/>
    <n v="0"/>
    <m/>
    <n v="0"/>
    <n v="0"/>
    <e v="#DIV/0!"/>
    <n v="0"/>
    <m/>
    <n v="0"/>
    <n v="0"/>
    <m/>
  </r>
  <r>
    <n v="2980"/>
    <m/>
    <x v="10"/>
    <x v="4"/>
    <m/>
    <m/>
    <x v="7"/>
    <x v="5"/>
    <x v="6"/>
    <x v="4"/>
    <m/>
    <m/>
    <x v="1"/>
    <m/>
    <m/>
    <n v="0"/>
    <m/>
    <n v="0"/>
    <n v="0"/>
    <n v="0"/>
    <n v="0"/>
    <m/>
    <n v="0"/>
    <m/>
    <n v="0"/>
    <n v="0"/>
    <e v="#DIV/0!"/>
    <n v="0"/>
    <m/>
    <n v="0"/>
    <n v="0"/>
    <m/>
  </r>
  <r>
    <n v="2981"/>
    <m/>
    <x v="10"/>
    <x v="4"/>
    <m/>
    <m/>
    <x v="7"/>
    <x v="5"/>
    <x v="6"/>
    <x v="4"/>
    <m/>
    <m/>
    <x v="1"/>
    <m/>
    <m/>
    <n v="0"/>
    <m/>
    <n v="0"/>
    <n v="0"/>
    <n v="0"/>
    <n v="0"/>
    <m/>
    <n v="0"/>
    <m/>
    <n v="0"/>
    <n v="0"/>
    <e v="#DIV/0!"/>
    <n v="0"/>
    <m/>
    <n v="0"/>
    <n v="0"/>
    <m/>
  </r>
  <r>
    <n v="2982"/>
    <m/>
    <x v="10"/>
    <x v="4"/>
    <m/>
    <m/>
    <x v="7"/>
    <x v="5"/>
    <x v="6"/>
    <x v="4"/>
    <m/>
    <m/>
    <x v="1"/>
    <m/>
    <m/>
    <n v="0"/>
    <m/>
    <n v="0"/>
    <n v="0"/>
    <n v="0"/>
    <n v="0"/>
    <m/>
    <n v="0"/>
    <m/>
    <n v="0"/>
    <n v="0"/>
    <e v="#DIV/0!"/>
    <n v="0"/>
    <m/>
    <n v="0"/>
    <n v="0"/>
    <m/>
  </r>
  <r>
    <n v="2983"/>
    <m/>
    <x v="10"/>
    <x v="4"/>
    <m/>
    <m/>
    <x v="7"/>
    <x v="5"/>
    <x v="6"/>
    <x v="4"/>
    <m/>
    <m/>
    <x v="1"/>
    <m/>
    <m/>
    <n v="0"/>
    <m/>
    <n v="0"/>
    <n v="0"/>
    <n v="0"/>
    <n v="0"/>
    <m/>
    <n v="0"/>
    <m/>
    <n v="0"/>
    <n v="0"/>
    <e v="#DIV/0!"/>
    <n v="0"/>
    <m/>
    <n v="0"/>
    <n v="0"/>
    <m/>
  </r>
  <r>
    <n v="2984"/>
    <m/>
    <x v="10"/>
    <x v="4"/>
    <m/>
    <m/>
    <x v="7"/>
    <x v="5"/>
    <x v="6"/>
    <x v="4"/>
    <m/>
    <m/>
    <x v="1"/>
    <m/>
    <m/>
    <n v="0"/>
    <m/>
    <n v="0"/>
    <n v="0"/>
    <n v="0"/>
    <n v="0"/>
    <m/>
    <n v="0"/>
    <m/>
    <n v="0"/>
    <n v="0"/>
    <e v="#DIV/0!"/>
    <n v="0"/>
    <m/>
    <n v="0"/>
    <n v="0"/>
    <m/>
  </r>
  <r>
    <n v="2985"/>
    <m/>
    <x v="10"/>
    <x v="4"/>
    <m/>
    <m/>
    <x v="7"/>
    <x v="5"/>
    <x v="6"/>
    <x v="4"/>
    <m/>
    <m/>
    <x v="1"/>
    <m/>
    <m/>
    <n v="0"/>
    <m/>
    <n v="0"/>
    <n v="0"/>
    <n v="0"/>
    <n v="0"/>
    <m/>
    <n v="0"/>
    <m/>
    <n v="0"/>
    <n v="0"/>
    <e v="#DIV/0!"/>
    <n v="0"/>
    <m/>
    <n v="0"/>
    <n v="0"/>
    <m/>
  </r>
  <r>
    <n v="2986"/>
    <m/>
    <x v="10"/>
    <x v="4"/>
    <m/>
    <m/>
    <x v="7"/>
    <x v="5"/>
    <x v="6"/>
    <x v="4"/>
    <m/>
    <m/>
    <x v="1"/>
    <m/>
    <m/>
    <n v="0"/>
    <m/>
    <n v="0"/>
    <n v="0"/>
    <n v="0"/>
    <n v="0"/>
    <m/>
    <n v="0"/>
    <m/>
    <n v="0"/>
    <n v="0"/>
    <e v="#DIV/0!"/>
    <n v="0"/>
    <m/>
    <n v="0"/>
    <n v="0"/>
    <m/>
  </r>
  <r>
    <n v="2987"/>
    <m/>
    <x v="10"/>
    <x v="4"/>
    <m/>
    <m/>
    <x v="7"/>
    <x v="5"/>
    <x v="6"/>
    <x v="4"/>
    <m/>
    <m/>
    <x v="1"/>
    <m/>
    <m/>
    <n v="0"/>
    <m/>
    <n v="0"/>
    <n v="0"/>
    <n v="0"/>
    <n v="0"/>
    <m/>
    <n v="0"/>
    <m/>
    <n v="0"/>
    <n v="0"/>
    <e v="#DIV/0!"/>
    <n v="0"/>
    <m/>
    <n v="0"/>
    <n v="0"/>
    <m/>
  </r>
  <r>
    <n v="2988"/>
    <m/>
    <x v="10"/>
    <x v="4"/>
    <m/>
    <m/>
    <x v="7"/>
    <x v="5"/>
    <x v="6"/>
    <x v="4"/>
    <m/>
    <m/>
    <x v="1"/>
    <m/>
    <m/>
    <n v="0"/>
    <m/>
    <n v="0"/>
    <n v="0"/>
    <n v="0"/>
    <n v="0"/>
    <m/>
    <n v="0"/>
    <m/>
    <n v="0"/>
    <n v="0"/>
    <e v="#DIV/0!"/>
    <n v="0"/>
    <m/>
    <n v="0"/>
    <n v="0"/>
    <m/>
  </r>
  <r>
    <n v="2989"/>
    <m/>
    <x v="10"/>
    <x v="4"/>
    <m/>
    <m/>
    <x v="7"/>
    <x v="5"/>
    <x v="6"/>
    <x v="4"/>
    <m/>
    <m/>
    <x v="1"/>
    <m/>
    <m/>
    <n v="0"/>
    <m/>
    <n v="0"/>
    <n v="0"/>
    <n v="0"/>
    <n v="0"/>
    <m/>
    <n v="0"/>
    <m/>
    <n v="0"/>
    <n v="0"/>
    <e v="#DIV/0!"/>
    <n v="0"/>
    <m/>
    <n v="0"/>
    <n v="0"/>
    <m/>
  </r>
  <r>
    <n v="2990"/>
    <m/>
    <x v="10"/>
    <x v="4"/>
    <m/>
    <m/>
    <x v="7"/>
    <x v="5"/>
    <x v="6"/>
    <x v="4"/>
    <m/>
    <m/>
    <x v="1"/>
    <m/>
    <m/>
    <n v="0"/>
    <m/>
    <n v="0"/>
    <n v="0"/>
    <n v="0"/>
    <n v="0"/>
    <m/>
    <n v="0"/>
    <m/>
    <n v="0"/>
    <n v="0"/>
    <e v="#DIV/0!"/>
    <n v="0"/>
    <m/>
    <n v="0"/>
    <n v="0"/>
    <m/>
  </r>
  <r>
    <n v="2991"/>
    <m/>
    <x v="10"/>
    <x v="4"/>
    <m/>
    <m/>
    <x v="7"/>
    <x v="5"/>
    <x v="6"/>
    <x v="4"/>
    <m/>
    <m/>
    <x v="1"/>
    <m/>
    <m/>
    <n v="0"/>
    <m/>
    <n v="0"/>
    <n v="0"/>
    <n v="0"/>
    <n v="0"/>
    <m/>
    <n v="0"/>
    <m/>
    <n v="0"/>
    <n v="0"/>
    <e v="#DIV/0!"/>
    <n v="0"/>
    <m/>
    <n v="0"/>
    <n v="0"/>
    <m/>
  </r>
  <r>
    <n v="2992"/>
    <m/>
    <x v="10"/>
    <x v="4"/>
    <m/>
    <m/>
    <x v="7"/>
    <x v="5"/>
    <x v="6"/>
    <x v="4"/>
    <m/>
    <m/>
    <x v="1"/>
    <m/>
    <m/>
    <n v="0"/>
    <m/>
    <n v="0"/>
    <n v="0"/>
    <n v="0"/>
    <n v="0"/>
    <m/>
    <n v="0"/>
    <m/>
    <n v="0"/>
    <n v="0"/>
    <e v="#DIV/0!"/>
    <n v="0"/>
    <m/>
    <n v="0"/>
    <n v="0"/>
    <m/>
  </r>
  <r>
    <n v="2993"/>
    <m/>
    <x v="10"/>
    <x v="4"/>
    <m/>
    <m/>
    <x v="7"/>
    <x v="5"/>
    <x v="6"/>
    <x v="4"/>
    <m/>
    <m/>
    <x v="1"/>
    <m/>
    <m/>
    <n v="0"/>
    <m/>
    <n v="0"/>
    <n v="0"/>
    <n v="0"/>
    <n v="0"/>
    <m/>
    <n v="0"/>
    <m/>
    <n v="0"/>
    <n v="0"/>
    <e v="#DIV/0!"/>
    <n v="0"/>
    <m/>
    <n v="0"/>
    <n v="0"/>
    <m/>
  </r>
  <r>
    <n v="2994"/>
    <m/>
    <x v="10"/>
    <x v="4"/>
    <m/>
    <m/>
    <x v="7"/>
    <x v="5"/>
    <x v="6"/>
    <x v="4"/>
    <m/>
    <m/>
    <x v="1"/>
    <m/>
    <m/>
    <n v="0"/>
    <m/>
    <n v="0"/>
    <n v="0"/>
    <n v="0"/>
    <n v="0"/>
    <m/>
    <n v="0"/>
    <m/>
    <n v="0"/>
    <n v="0"/>
    <e v="#DIV/0!"/>
    <n v="0"/>
    <m/>
    <n v="0"/>
    <n v="0"/>
    <m/>
  </r>
  <r>
    <n v="2995"/>
    <m/>
    <x v="10"/>
    <x v="4"/>
    <m/>
    <m/>
    <x v="7"/>
    <x v="5"/>
    <x v="6"/>
    <x v="4"/>
    <m/>
    <m/>
    <x v="1"/>
    <m/>
    <m/>
    <n v="0"/>
    <m/>
    <n v="0"/>
    <n v="0"/>
    <n v="0"/>
    <n v="0"/>
    <m/>
    <n v="0"/>
    <m/>
    <n v="0"/>
    <n v="0"/>
    <e v="#DIV/0!"/>
    <n v="0"/>
    <m/>
    <n v="0"/>
    <n v="0"/>
    <m/>
  </r>
  <r>
    <n v="2996"/>
    <m/>
    <x v="10"/>
    <x v="4"/>
    <m/>
    <m/>
    <x v="7"/>
    <x v="5"/>
    <x v="6"/>
    <x v="4"/>
    <m/>
    <m/>
    <x v="1"/>
    <m/>
    <m/>
    <n v="0"/>
    <m/>
    <n v="0"/>
    <n v="0"/>
    <n v="0"/>
    <n v="0"/>
    <m/>
    <n v="0"/>
    <m/>
    <n v="0"/>
    <n v="0"/>
    <e v="#DIV/0!"/>
    <n v="0"/>
    <m/>
    <n v="0"/>
    <n v="0"/>
    <m/>
  </r>
  <r>
    <n v="2997"/>
    <m/>
    <x v="10"/>
    <x v="4"/>
    <m/>
    <m/>
    <x v="7"/>
    <x v="5"/>
    <x v="6"/>
    <x v="4"/>
    <m/>
    <m/>
    <x v="1"/>
    <m/>
    <m/>
    <n v="0"/>
    <m/>
    <n v="0"/>
    <n v="0"/>
    <n v="0"/>
    <n v="0"/>
    <m/>
    <n v="0"/>
    <m/>
    <n v="0"/>
    <n v="0"/>
    <e v="#DIV/0!"/>
    <n v="0"/>
    <m/>
    <n v="0"/>
    <n v="0"/>
    <m/>
  </r>
  <r>
    <n v="2998"/>
    <m/>
    <x v="10"/>
    <x v="4"/>
    <m/>
    <m/>
    <x v="7"/>
    <x v="5"/>
    <x v="6"/>
    <x v="4"/>
    <m/>
    <m/>
    <x v="1"/>
    <m/>
    <m/>
    <n v="0"/>
    <m/>
    <n v="0"/>
    <n v="0"/>
    <n v="0"/>
    <n v="0"/>
    <m/>
    <n v="0"/>
    <m/>
    <n v="0"/>
    <n v="0"/>
    <e v="#DIV/0!"/>
    <n v="0"/>
    <m/>
    <n v="0"/>
    <n v="0"/>
    <m/>
  </r>
  <r>
    <n v="2999"/>
    <m/>
    <x v="10"/>
    <x v="4"/>
    <m/>
    <m/>
    <x v="7"/>
    <x v="5"/>
    <x v="6"/>
    <x v="4"/>
    <m/>
    <m/>
    <x v="1"/>
    <m/>
    <m/>
    <n v="0"/>
    <m/>
    <n v="0"/>
    <n v="0"/>
    <n v="0"/>
    <n v="0"/>
    <m/>
    <n v="0"/>
    <m/>
    <n v="0"/>
    <n v="0"/>
    <e v="#DIV/0!"/>
    <n v="0"/>
    <m/>
    <n v="0"/>
    <n v="0"/>
    <m/>
  </r>
  <r>
    <n v="3000"/>
    <m/>
    <x v="10"/>
    <x v="4"/>
    <m/>
    <m/>
    <x v="7"/>
    <x v="5"/>
    <x v="6"/>
    <x v="4"/>
    <m/>
    <m/>
    <x v="1"/>
    <m/>
    <m/>
    <n v="0"/>
    <m/>
    <n v="0"/>
    <n v="0"/>
    <n v="0"/>
    <n v="0"/>
    <m/>
    <n v="0"/>
    <m/>
    <n v="0"/>
    <n v="0"/>
    <e v="#DIV/0!"/>
    <n v="0"/>
    <m/>
    <n v="0"/>
    <n v="0"/>
    <m/>
  </r>
  <r>
    <n v="3001"/>
    <m/>
    <x v="10"/>
    <x v="4"/>
    <m/>
    <m/>
    <x v="7"/>
    <x v="5"/>
    <x v="6"/>
    <x v="4"/>
    <m/>
    <m/>
    <x v="1"/>
    <m/>
    <m/>
    <n v="0"/>
    <m/>
    <n v="0"/>
    <n v="0"/>
    <n v="0"/>
    <n v="0"/>
    <m/>
    <n v="0"/>
    <m/>
    <n v="0"/>
    <n v="0"/>
    <e v="#DIV/0!"/>
    <n v="0"/>
    <m/>
    <n v="0"/>
    <n v="0"/>
    <m/>
  </r>
  <r>
    <n v="3002"/>
    <m/>
    <x v="10"/>
    <x v="4"/>
    <m/>
    <m/>
    <x v="7"/>
    <x v="5"/>
    <x v="6"/>
    <x v="4"/>
    <m/>
    <m/>
    <x v="1"/>
    <m/>
    <m/>
    <n v="0"/>
    <m/>
    <n v="0"/>
    <n v="0"/>
    <n v="0"/>
    <n v="0"/>
    <m/>
    <n v="0"/>
    <m/>
    <n v="0"/>
    <n v="0"/>
    <e v="#DIV/0!"/>
    <n v="0"/>
    <m/>
    <n v="0"/>
    <n v="0"/>
    <m/>
  </r>
  <r>
    <n v="3003"/>
    <m/>
    <x v="10"/>
    <x v="4"/>
    <m/>
    <m/>
    <x v="7"/>
    <x v="5"/>
    <x v="6"/>
    <x v="4"/>
    <m/>
    <m/>
    <x v="1"/>
    <m/>
    <m/>
    <n v="0"/>
    <m/>
    <n v="0"/>
    <n v="0"/>
    <n v="0"/>
    <n v="0"/>
    <m/>
    <n v="0"/>
    <m/>
    <n v="0"/>
    <n v="0"/>
    <e v="#DIV/0!"/>
    <n v="0"/>
    <m/>
    <n v="0"/>
    <n v="0"/>
    <m/>
  </r>
  <r>
    <n v="3004"/>
    <m/>
    <x v="10"/>
    <x v="4"/>
    <m/>
    <m/>
    <x v="7"/>
    <x v="5"/>
    <x v="6"/>
    <x v="4"/>
    <m/>
    <m/>
    <x v="1"/>
    <m/>
    <m/>
    <n v="0"/>
    <m/>
    <n v="0"/>
    <n v="0"/>
    <n v="0"/>
    <n v="0"/>
    <m/>
    <n v="0"/>
    <m/>
    <n v="0"/>
    <n v="0"/>
    <e v="#DIV/0!"/>
    <n v="0"/>
    <m/>
    <n v="0"/>
    <n v="0"/>
    <m/>
  </r>
  <r>
    <n v="3005"/>
    <m/>
    <x v="10"/>
    <x v="4"/>
    <m/>
    <m/>
    <x v="7"/>
    <x v="5"/>
    <x v="6"/>
    <x v="4"/>
    <m/>
    <m/>
    <x v="1"/>
    <m/>
    <m/>
    <n v="0"/>
    <m/>
    <n v="0"/>
    <n v="0"/>
    <n v="0"/>
    <n v="0"/>
    <m/>
    <n v="0"/>
    <m/>
    <n v="0"/>
    <n v="0"/>
    <e v="#DIV/0!"/>
    <n v="0"/>
    <m/>
    <n v="0"/>
    <n v="0"/>
    <m/>
  </r>
  <r>
    <n v="3006"/>
    <m/>
    <x v="10"/>
    <x v="4"/>
    <m/>
    <m/>
    <x v="7"/>
    <x v="5"/>
    <x v="6"/>
    <x v="4"/>
    <m/>
    <m/>
    <x v="1"/>
    <m/>
    <m/>
    <n v="0"/>
    <m/>
    <n v="0"/>
    <n v="0"/>
    <n v="0"/>
    <n v="0"/>
    <m/>
    <n v="0"/>
    <m/>
    <n v="0"/>
    <n v="0"/>
    <e v="#DIV/0!"/>
    <n v="0"/>
    <m/>
    <n v="0"/>
    <n v="0"/>
    <m/>
  </r>
  <r>
    <n v="3007"/>
    <m/>
    <x v="10"/>
    <x v="4"/>
    <m/>
    <m/>
    <x v="7"/>
    <x v="5"/>
    <x v="6"/>
    <x v="4"/>
    <m/>
    <m/>
    <x v="1"/>
    <m/>
    <m/>
    <n v="0"/>
    <m/>
    <n v="0"/>
    <n v="0"/>
    <n v="0"/>
    <n v="0"/>
    <m/>
    <n v="0"/>
    <m/>
    <n v="0"/>
    <n v="0"/>
    <e v="#DIV/0!"/>
    <n v="0"/>
    <m/>
    <n v="0"/>
    <n v="0"/>
    <m/>
  </r>
  <r>
    <n v="3008"/>
    <m/>
    <x v="10"/>
    <x v="4"/>
    <m/>
    <m/>
    <x v="7"/>
    <x v="5"/>
    <x v="6"/>
    <x v="4"/>
    <m/>
    <m/>
    <x v="1"/>
    <m/>
    <m/>
    <n v="0"/>
    <m/>
    <n v="0"/>
    <n v="0"/>
    <n v="0"/>
    <n v="0"/>
    <m/>
    <n v="0"/>
    <m/>
    <n v="0"/>
    <n v="0"/>
    <e v="#DIV/0!"/>
    <n v="0"/>
    <m/>
    <n v="0"/>
    <n v="0"/>
    <m/>
  </r>
  <r>
    <n v="3009"/>
    <m/>
    <x v="10"/>
    <x v="4"/>
    <m/>
    <m/>
    <x v="7"/>
    <x v="5"/>
    <x v="6"/>
    <x v="4"/>
    <m/>
    <m/>
    <x v="1"/>
    <m/>
    <m/>
    <n v="0"/>
    <m/>
    <n v="0"/>
    <n v="0"/>
    <n v="0"/>
    <n v="0"/>
    <m/>
    <n v="0"/>
    <m/>
    <n v="0"/>
    <n v="0"/>
    <e v="#DIV/0!"/>
    <n v="0"/>
    <m/>
    <n v="0"/>
    <n v="0"/>
    <m/>
  </r>
  <r>
    <n v="3010"/>
    <m/>
    <x v="10"/>
    <x v="4"/>
    <m/>
    <m/>
    <x v="7"/>
    <x v="5"/>
    <x v="6"/>
    <x v="4"/>
    <m/>
    <m/>
    <x v="1"/>
    <m/>
    <m/>
    <n v="0"/>
    <m/>
    <n v="0"/>
    <n v="0"/>
    <n v="0"/>
    <n v="0"/>
    <m/>
    <n v="0"/>
    <m/>
    <n v="0"/>
    <n v="0"/>
    <e v="#DIV/0!"/>
    <n v="0"/>
    <m/>
    <n v="0"/>
    <n v="0"/>
    <m/>
  </r>
  <r>
    <n v="3011"/>
    <m/>
    <x v="10"/>
    <x v="4"/>
    <m/>
    <m/>
    <x v="7"/>
    <x v="5"/>
    <x v="6"/>
    <x v="4"/>
    <m/>
    <m/>
    <x v="1"/>
    <m/>
    <m/>
    <n v="0"/>
    <m/>
    <n v="0"/>
    <n v="0"/>
    <n v="0"/>
    <n v="0"/>
    <m/>
    <n v="0"/>
    <m/>
    <n v="0"/>
    <n v="0"/>
    <e v="#DIV/0!"/>
    <n v="0"/>
    <m/>
    <n v="0"/>
    <n v="0"/>
    <m/>
  </r>
  <r>
    <n v="3012"/>
    <m/>
    <x v="10"/>
    <x v="4"/>
    <m/>
    <m/>
    <x v="7"/>
    <x v="5"/>
    <x v="6"/>
    <x v="4"/>
    <m/>
    <m/>
    <x v="1"/>
    <m/>
    <m/>
    <n v="0"/>
    <m/>
    <n v="0"/>
    <n v="0"/>
    <n v="0"/>
    <n v="0"/>
    <m/>
    <n v="0"/>
    <m/>
    <n v="0"/>
    <n v="0"/>
    <e v="#DIV/0!"/>
    <n v="0"/>
    <m/>
    <n v="0"/>
    <n v="0"/>
    <m/>
  </r>
  <r>
    <n v="3013"/>
    <m/>
    <x v="10"/>
    <x v="4"/>
    <m/>
    <m/>
    <x v="7"/>
    <x v="5"/>
    <x v="6"/>
    <x v="4"/>
    <m/>
    <m/>
    <x v="1"/>
    <m/>
    <m/>
    <n v="0"/>
    <m/>
    <n v="0"/>
    <n v="0"/>
    <n v="0"/>
    <n v="0"/>
    <m/>
    <n v="0"/>
    <m/>
    <n v="0"/>
    <n v="0"/>
    <e v="#DIV/0!"/>
    <n v="0"/>
    <m/>
    <n v="0"/>
    <n v="0"/>
    <m/>
  </r>
  <r>
    <n v="3014"/>
    <m/>
    <x v="10"/>
    <x v="4"/>
    <m/>
    <m/>
    <x v="7"/>
    <x v="5"/>
    <x v="6"/>
    <x v="4"/>
    <m/>
    <m/>
    <x v="1"/>
    <m/>
    <m/>
    <n v="0"/>
    <m/>
    <n v="0"/>
    <n v="0"/>
    <n v="0"/>
    <n v="0"/>
    <m/>
    <n v="0"/>
    <m/>
    <n v="0"/>
    <n v="0"/>
    <e v="#DIV/0!"/>
    <n v="0"/>
    <m/>
    <n v="0"/>
    <n v="0"/>
    <m/>
  </r>
  <r>
    <n v="3015"/>
    <m/>
    <x v="10"/>
    <x v="4"/>
    <m/>
    <m/>
    <x v="7"/>
    <x v="5"/>
    <x v="6"/>
    <x v="4"/>
    <m/>
    <m/>
    <x v="1"/>
    <m/>
    <m/>
    <n v="0"/>
    <m/>
    <n v="0"/>
    <n v="0"/>
    <n v="0"/>
    <n v="0"/>
    <m/>
    <n v="0"/>
    <m/>
    <n v="0"/>
    <n v="0"/>
    <e v="#DIV/0!"/>
    <n v="0"/>
    <m/>
    <n v="0"/>
    <n v="0"/>
    <m/>
  </r>
  <r>
    <n v="3016"/>
    <m/>
    <x v="10"/>
    <x v="4"/>
    <m/>
    <m/>
    <x v="7"/>
    <x v="5"/>
    <x v="6"/>
    <x v="4"/>
    <m/>
    <m/>
    <x v="1"/>
    <m/>
    <m/>
    <n v="0"/>
    <m/>
    <n v="0"/>
    <n v="0"/>
    <n v="0"/>
    <n v="0"/>
    <m/>
    <n v="0"/>
    <m/>
    <n v="0"/>
    <n v="0"/>
    <e v="#DIV/0!"/>
    <n v="0"/>
    <m/>
    <n v="0"/>
    <n v="0"/>
    <m/>
  </r>
  <r>
    <n v="3017"/>
    <m/>
    <x v="10"/>
    <x v="4"/>
    <m/>
    <m/>
    <x v="7"/>
    <x v="5"/>
    <x v="6"/>
    <x v="4"/>
    <m/>
    <m/>
    <x v="1"/>
    <m/>
    <m/>
    <n v="0"/>
    <m/>
    <n v="0"/>
    <n v="0"/>
    <n v="0"/>
    <n v="0"/>
    <m/>
    <n v="0"/>
    <m/>
    <n v="0"/>
    <n v="0"/>
    <e v="#DIV/0!"/>
    <n v="0"/>
    <m/>
    <n v="0"/>
    <n v="0"/>
    <m/>
  </r>
  <r>
    <n v="3018"/>
    <m/>
    <x v="10"/>
    <x v="4"/>
    <m/>
    <m/>
    <x v="7"/>
    <x v="5"/>
    <x v="6"/>
    <x v="4"/>
    <m/>
    <m/>
    <x v="1"/>
    <m/>
    <m/>
    <n v="0"/>
    <m/>
    <n v="0"/>
    <n v="0"/>
    <n v="0"/>
    <n v="0"/>
    <m/>
    <n v="0"/>
    <m/>
    <n v="0"/>
    <n v="0"/>
    <e v="#DIV/0!"/>
    <n v="0"/>
    <m/>
    <n v="0"/>
    <n v="0"/>
    <m/>
  </r>
  <r>
    <n v="3019"/>
    <m/>
    <x v="10"/>
    <x v="4"/>
    <m/>
    <m/>
    <x v="7"/>
    <x v="5"/>
    <x v="6"/>
    <x v="4"/>
    <m/>
    <m/>
    <x v="1"/>
    <m/>
    <m/>
    <n v="0"/>
    <m/>
    <n v="0"/>
    <n v="0"/>
    <n v="0"/>
    <n v="0"/>
    <m/>
    <n v="0"/>
    <m/>
    <n v="0"/>
    <n v="0"/>
    <e v="#DIV/0!"/>
    <n v="0"/>
    <m/>
    <n v="0"/>
    <n v="0"/>
    <m/>
  </r>
  <r>
    <n v="3020"/>
    <m/>
    <x v="10"/>
    <x v="4"/>
    <m/>
    <m/>
    <x v="7"/>
    <x v="5"/>
    <x v="6"/>
    <x v="4"/>
    <m/>
    <m/>
    <x v="1"/>
    <m/>
    <m/>
    <n v="0"/>
    <m/>
    <n v="0"/>
    <n v="0"/>
    <n v="0"/>
    <n v="0"/>
    <m/>
    <n v="0"/>
    <m/>
    <n v="0"/>
    <n v="0"/>
    <e v="#DIV/0!"/>
    <n v="0"/>
    <m/>
    <n v="0"/>
    <n v="0"/>
    <m/>
  </r>
  <r>
    <n v="3021"/>
    <m/>
    <x v="10"/>
    <x v="4"/>
    <m/>
    <m/>
    <x v="7"/>
    <x v="5"/>
    <x v="6"/>
    <x v="4"/>
    <m/>
    <m/>
    <x v="1"/>
    <m/>
    <m/>
    <n v="0"/>
    <m/>
    <n v="0"/>
    <n v="0"/>
    <n v="0"/>
    <n v="0"/>
    <m/>
    <n v="0"/>
    <m/>
    <n v="0"/>
    <n v="0"/>
    <e v="#DIV/0!"/>
    <n v="0"/>
    <m/>
    <n v="0"/>
    <n v="0"/>
    <m/>
  </r>
  <r>
    <n v="3022"/>
    <m/>
    <x v="10"/>
    <x v="4"/>
    <m/>
    <m/>
    <x v="7"/>
    <x v="5"/>
    <x v="6"/>
    <x v="4"/>
    <m/>
    <m/>
    <x v="1"/>
    <m/>
    <m/>
    <n v="0"/>
    <m/>
    <n v="0"/>
    <n v="0"/>
    <n v="0"/>
    <n v="0"/>
    <m/>
    <n v="0"/>
    <m/>
    <n v="0"/>
    <n v="0"/>
    <e v="#DIV/0!"/>
    <n v="0"/>
    <m/>
    <n v="0"/>
    <n v="0"/>
    <m/>
  </r>
  <r>
    <n v="3023"/>
    <m/>
    <x v="10"/>
    <x v="4"/>
    <m/>
    <m/>
    <x v="7"/>
    <x v="5"/>
    <x v="6"/>
    <x v="4"/>
    <m/>
    <m/>
    <x v="1"/>
    <m/>
    <m/>
    <n v="0"/>
    <m/>
    <n v="0"/>
    <n v="0"/>
    <n v="0"/>
    <n v="0"/>
    <m/>
    <n v="0"/>
    <m/>
    <n v="0"/>
    <n v="0"/>
    <e v="#DIV/0!"/>
    <n v="0"/>
    <m/>
    <n v="0"/>
    <n v="0"/>
    <m/>
  </r>
  <r>
    <n v="3024"/>
    <m/>
    <x v="10"/>
    <x v="4"/>
    <m/>
    <m/>
    <x v="7"/>
    <x v="5"/>
    <x v="6"/>
    <x v="4"/>
    <m/>
    <m/>
    <x v="1"/>
    <m/>
    <m/>
    <n v="0"/>
    <m/>
    <n v="0"/>
    <n v="0"/>
    <n v="0"/>
    <n v="0"/>
    <m/>
    <n v="0"/>
    <m/>
    <n v="0"/>
    <n v="0"/>
    <e v="#DIV/0!"/>
    <n v="0"/>
    <m/>
    <n v="0"/>
    <n v="0"/>
    <m/>
  </r>
  <r>
    <n v="3025"/>
    <m/>
    <x v="10"/>
    <x v="4"/>
    <m/>
    <m/>
    <x v="7"/>
    <x v="5"/>
    <x v="6"/>
    <x v="4"/>
    <m/>
    <m/>
    <x v="1"/>
    <m/>
    <m/>
    <n v="0"/>
    <m/>
    <n v="0"/>
    <n v="0"/>
    <n v="0"/>
    <n v="0"/>
    <m/>
    <n v="0"/>
    <m/>
    <n v="0"/>
    <n v="0"/>
    <e v="#DIV/0!"/>
    <n v="0"/>
    <m/>
    <n v="0"/>
    <n v="0"/>
    <m/>
  </r>
  <r>
    <n v="3026"/>
    <m/>
    <x v="10"/>
    <x v="4"/>
    <m/>
    <m/>
    <x v="7"/>
    <x v="5"/>
    <x v="6"/>
    <x v="4"/>
    <m/>
    <m/>
    <x v="1"/>
    <m/>
    <m/>
    <n v="0"/>
    <m/>
    <n v="0"/>
    <n v="0"/>
    <n v="0"/>
    <n v="0"/>
    <m/>
    <n v="0"/>
    <m/>
    <n v="0"/>
    <n v="0"/>
    <e v="#DIV/0!"/>
    <n v="0"/>
    <m/>
    <n v="0"/>
    <n v="0"/>
    <m/>
  </r>
  <r>
    <n v="3027"/>
    <m/>
    <x v="10"/>
    <x v="4"/>
    <m/>
    <m/>
    <x v="7"/>
    <x v="5"/>
    <x v="6"/>
    <x v="4"/>
    <m/>
    <m/>
    <x v="1"/>
    <m/>
    <m/>
    <n v="0"/>
    <m/>
    <n v="0"/>
    <n v="0"/>
    <n v="0"/>
    <n v="0"/>
    <m/>
    <n v="0"/>
    <m/>
    <n v="0"/>
    <n v="0"/>
    <e v="#DIV/0!"/>
    <n v="0"/>
    <m/>
    <n v="0"/>
    <n v="0"/>
    <m/>
  </r>
  <r>
    <n v="3028"/>
    <m/>
    <x v="10"/>
    <x v="4"/>
    <m/>
    <m/>
    <x v="7"/>
    <x v="5"/>
    <x v="6"/>
    <x v="4"/>
    <m/>
    <m/>
    <x v="1"/>
    <m/>
    <m/>
    <n v="0"/>
    <m/>
    <n v="0"/>
    <n v="0"/>
    <n v="0"/>
    <n v="0"/>
    <m/>
    <n v="0"/>
    <m/>
    <n v="0"/>
    <n v="0"/>
    <e v="#DIV/0!"/>
    <n v="0"/>
    <m/>
    <n v="0"/>
    <n v="0"/>
    <m/>
  </r>
  <r>
    <n v="3029"/>
    <m/>
    <x v="10"/>
    <x v="4"/>
    <m/>
    <m/>
    <x v="7"/>
    <x v="5"/>
    <x v="6"/>
    <x v="4"/>
    <m/>
    <m/>
    <x v="1"/>
    <m/>
    <m/>
    <n v="0"/>
    <m/>
    <n v="0"/>
    <n v="0"/>
    <n v="0"/>
    <n v="0"/>
    <m/>
    <n v="0"/>
    <m/>
    <n v="0"/>
    <n v="0"/>
    <e v="#DIV/0!"/>
    <n v="0"/>
    <m/>
    <n v="0"/>
    <n v="0"/>
    <m/>
  </r>
  <r>
    <n v="3030"/>
    <m/>
    <x v="10"/>
    <x v="4"/>
    <m/>
    <m/>
    <x v="7"/>
    <x v="5"/>
    <x v="6"/>
    <x v="4"/>
    <m/>
    <m/>
    <x v="1"/>
    <m/>
    <m/>
    <n v="0"/>
    <m/>
    <n v="0"/>
    <n v="0"/>
    <n v="0"/>
    <n v="0"/>
    <m/>
    <n v="0"/>
    <m/>
    <n v="0"/>
    <n v="0"/>
    <e v="#DIV/0!"/>
    <n v="0"/>
    <m/>
    <n v="0"/>
    <n v="0"/>
    <m/>
  </r>
  <r>
    <n v="3031"/>
    <m/>
    <x v="10"/>
    <x v="4"/>
    <m/>
    <m/>
    <x v="7"/>
    <x v="5"/>
    <x v="6"/>
    <x v="4"/>
    <m/>
    <m/>
    <x v="1"/>
    <m/>
    <m/>
    <n v="0"/>
    <m/>
    <n v="0"/>
    <n v="0"/>
    <n v="0"/>
    <n v="0"/>
    <m/>
    <n v="0"/>
    <m/>
    <n v="0"/>
    <n v="0"/>
    <e v="#DIV/0!"/>
    <n v="0"/>
    <m/>
    <n v="0"/>
    <n v="0"/>
    <m/>
  </r>
  <r>
    <n v="3032"/>
    <m/>
    <x v="10"/>
    <x v="4"/>
    <m/>
    <m/>
    <x v="7"/>
    <x v="5"/>
    <x v="6"/>
    <x v="4"/>
    <m/>
    <m/>
    <x v="1"/>
    <m/>
    <m/>
    <n v="0"/>
    <m/>
    <n v="0"/>
    <n v="0"/>
    <n v="0"/>
    <n v="0"/>
    <m/>
    <n v="0"/>
    <m/>
    <n v="0"/>
    <n v="0"/>
    <e v="#DIV/0!"/>
    <n v="0"/>
    <m/>
    <n v="0"/>
    <n v="0"/>
    <m/>
  </r>
  <r>
    <n v="3033"/>
    <m/>
    <x v="10"/>
    <x v="4"/>
    <m/>
    <m/>
    <x v="7"/>
    <x v="5"/>
    <x v="6"/>
    <x v="4"/>
    <m/>
    <m/>
    <x v="1"/>
    <m/>
    <m/>
    <n v="0"/>
    <m/>
    <n v="0"/>
    <n v="0"/>
    <n v="0"/>
    <n v="0"/>
    <m/>
    <n v="0"/>
    <m/>
    <n v="0"/>
    <n v="0"/>
    <e v="#DIV/0!"/>
    <n v="0"/>
    <m/>
    <n v="0"/>
    <n v="0"/>
    <m/>
  </r>
  <r>
    <n v="3034"/>
    <m/>
    <x v="10"/>
    <x v="4"/>
    <m/>
    <m/>
    <x v="7"/>
    <x v="5"/>
    <x v="6"/>
    <x v="4"/>
    <m/>
    <m/>
    <x v="1"/>
    <m/>
    <m/>
    <n v="0"/>
    <m/>
    <n v="0"/>
    <n v="0"/>
    <n v="0"/>
    <n v="0"/>
    <m/>
    <n v="0"/>
    <m/>
    <n v="0"/>
    <n v="0"/>
    <e v="#DIV/0!"/>
    <n v="0"/>
    <m/>
    <n v="0"/>
    <n v="0"/>
    <m/>
  </r>
  <r>
    <n v="3035"/>
    <m/>
    <x v="10"/>
    <x v="4"/>
    <m/>
    <m/>
    <x v="7"/>
    <x v="5"/>
    <x v="6"/>
    <x v="4"/>
    <m/>
    <m/>
    <x v="1"/>
    <m/>
    <m/>
    <n v="0"/>
    <m/>
    <n v="0"/>
    <n v="0"/>
    <n v="0"/>
    <n v="0"/>
    <m/>
    <n v="0"/>
    <m/>
    <n v="0"/>
    <n v="0"/>
    <e v="#DIV/0!"/>
    <n v="0"/>
    <m/>
    <n v="0"/>
    <n v="0"/>
    <m/>
  </r>
  <r>
    <n v="3036"/>
    <m/>
    <x v="10"/>
    <x v="4"/>
    <m/>
    <m/>
    <x v="7"/>
    <x v="5"/>
    <x v="6"/>
    <x v="4"/>
    <m/>
    <m/>
    <x v="1"/>
    <m/>
    <m/>
    <n v="0"/>
    <m/>
    <n v="0"/>
    <n v="0"/>
    <n v="0"/>
    <n v="0"/>
    <m/>
    <n v="0"/>
    <m/>
    <n v="0"/>
    <n v="0"/>
    <e v="#DIV/0!"/>
    <n v="0"/>
    <m/>
    <n v="0"/>
    <n v="0"/>
    <m/>
  </r>
  <r>
    <n v="3037"/>
    <m/>
    <x v="10"/>
    <x v="4"/>
    <m/>
    <m/>
    <x v="7"/>
    <x v="5"/>
    <x v="6"/>
    <x v="4"/>
    <m/>
    <m/>
    <x v="1"/>
    <m/>
    <m/>
    <n v="0"/>
    <m/>
    <n v="0"/>
    <n v="0"/>
    <n v="0"/>
    <n v="0"/>
    <m/>
    <n v="0"/>
    <m/>
    <n v="0"/>
    <n v="0"/>
    <e v="#DIV/0!"/>
    <n v="0"/>
    <m/>
    <n v="0"/>
    <n v="0"/>
    <m/>
  </r>
  <r>
    <n v="3038"/>
    <m/>
    <x v="10"/>
    <x v="4"/>
    <m/>
    <m/>
    <x v="7"/>
    <x v="5"/>
    <x v="6"/>
    <x v="4"/>
    <m/>
    <m/>
    <x v="1"/>
    <m/>
    <m/>
    <n v="0"/>
    <m/>
    <n v="0"/>
    <n v="0"/>
    <n v="0"/>
    <n v="0"/>
    <m/>
    <n v="0"/>
    <m/>
    <n v="0"/>
    <n v="0"/>
    <e v="#DIV/0!"/>
    <n v="0"/>
    <m/>
    <n v="0"/>
    <n v="0"/>
    <m/>
  </r>
  <r>
    <n v="3039"/>
    <m/>
    <x v="10"/>
    <x v="4"/>
    <m/>
    <m/>
    <x v="7"/>
    <x v="5"/>
    <x v="6"/>
    <x v="4"/>
    <m/>
    <m/>
    <x v="1"/>
    <m/>
    <m/>
    <n v="0"/>
    <m/>
    <n v="0"/>
    <n v="0"/>
    <n v="0"/>
    <n v="0"/>
    <m/>
    <n v="0"/>
    <m/>
    <n v="0"/>
    <n v="0"/>
    <e v="#DIV/0!"/>
    <n v="0"/>
    <m/>
    <n v="0"/>
    <n v="0"/>
    <m/>
  </r>
  <r>
    <n v="3040"/>
    <m/>
    <x v="10"/>
    <x v="4"/>
    <m/>
    <m/>
    <x v="7"/>
    <x v="5"/>
    <x v="6"/>
    <x v="4"/>
    <m/>
    <m/>
    <x v="1"/>
    <m/>
    <m/>
    <n v="0"/>
    <m/>
    <n v="0"/>
    <n v="0"/>
    <n v="0"/>
    <n v="0"/>
    <m/>
    <n v="0"/>
    <m/>
    <n v="0"/>
    <n v="0"/>
    <e v="#DIV/0!"/>
    <n v="0"/>
    <m/>
    <n v="0"/>
    <n v="0"/>
    <m/>
  </r>
  <r>
    <n v="3041"/>
    <m/>
    <x v="10"/>
    <x v="4"/>
    <m/>
    <m/>
    <x v="7"/>
    <x v="5"/>
    <x v="6"/>
    <x v="4"/>
    <m/>
    <m/>
    <x v="1"/>
    <m/>
    <m/>
    <n v="0"/>
    <m/>
    <n v="0"/>
    <n v="0"/>
    <n v="0"/>
    <n v="0"/>
    <m/>
    <n v="0"/>
    <m/>
    <n v="0"/>
    <n v="0"/>
    <e v="#DIV/0!"/>
    <n v="0"/>
    <m/>
    <n v="0"/>
    <n v="0"/>
    <m/>
  </r>
  <r>
    <n v="3042"/>
    <m/>
    <x v="10"/>
    <x v="4"/>
    <m/>
    <m/>
    <x v="7"/>
    <x v="5"/>
    <x v="6"/>
    <x v="4"/>
    <m/>
    <m/>
    <x v="1"/>
    <m/>
    <m/>
    <n v="0"/>
    <m/>
    <n v="0"/>
    <n v="0"/>
    <n v="0"/>
    <n v="0"/>
    <m/>
    <n v="0"/>
    <m/>
    <n v="0"/>
    <n v="0"/>
    <e v="#DIV/0!"/>
    <n v="0"/>
    <m/>
    <n v="0"/>
    <n v="0"/>
    <m/>
  </r>
  <r>
    <n v="3043"/>
    <m/>
    <x v="10"/>
    <x v="4"/>
    <m/>
    <m/>
    <x v="7"/>
    <x v="5"/>
    <x v="6"/>
    <x v="4"/>
    <m/>
    <m/>
    <x v="1"/>
    <m/>
    <m/>
    <n v="0"/>
    <m/>
    <n v="0"/>
    <n v="0"/>
    <n v="0"/>
    <n v="0"/>
    <m/>
    <n v="0"/>
    <m/>
    <n v="0"/>
    <n v="0"/>
    <e v="#DIV/0!"/>
    <n v="0"/>
    <m/>
    <n v="0"/>
    <n v="0"/>
    <m/>
  </r>
  <r>
    <n v="3044"/>
    <m/>
    <x v="10"/>
    <x v="4"/>
    <m/>
    <m/>
    <x v="7"/>
    <x v="5"/>
    <x v="6"/>
    <x v="4"/>
    <m/>
    <m/>
    <x v="1"/>
    <m/>
    <m/>
    <n v="0"/>
    <m/>
    <n v="0"/>
    <n v="0"/>
    <n v="0"/>
    <n v="0"/>
    <m/>
    <n v="0"/>
    <m/>
    <n v="0"/>
    <n v="0"/>
    <e v="#DIV/0!"/>
    <n v="0"/>
    <m/>
    <n v="0"/>
    <n v="0"/>
    <m/>
  </r>
  <r>
    <n v="3045"/>
    <m/>
    <x v="10"/>
    <x v="4"/>
    <m/>
    <m/>
    <x v="7"/>
    <x v="5"/>
    <x v="6"/>
    <x v="4"/>
    <m/>
    <m/>
    <x v="1"/>
    <m/>
    <m/>
    <n v="0"/>
    <m/>
    <n v="0"/>
    <n v="0"/>
    <n v="0"/>
    <n v="0"/>
    <m/>
    <n v="0"/>
    <m/>
    <n v="0"/>
    <n v="0"/>
    <e v="#DIV/0!"/>
    <n v="0"/>
    <m/>
    <n v="0"/>
    <n v="0"/>
    <m/>
  </r>
  <r>
    <n v="3046"/>
    <m/>
    <x v="10"/>
    <x v="4"/>
    <m/>
    <m/>
    <x v="7"/>
    <x v="5"/>
    <x v="6"/>
    <x v="4"/>
    <m/>
    <m/>
    <x v="1"/>
    <m/>
    <m/>
    <n v="0"/>
    <m/>
    <n v="0"/>
    <n v="0"/>
    <n v="0"/>
    <n v="0"/>
    <m/>
    <n v="0"/>
    <m/>
    <n v="0"/>
    <n v="0"/>
    <e v="#DIV/0!"/>
    <n v="0"/>
    <m/>
    <n v="0"/>
    <n v="0"/>
    <m/>
  </r>
  <r>
    <n v="3047"/>
    <m/>
    <x v="10"/>
    <x v="4"/>
    <m/>
    <m/>
    <x v="7"/>
    <x v="5"/>
    <x v="6"/>
    <x v="4"/>
    <m/>
    <m/>
    <x v="1"/>
    <m/>
    <m/>
    <n v="0"/>
    <m/>
    <n v="0"/>
    <n v="0"/>
    <n v="0"/>
    <n v="0"/>
    <m/>
    <n v="0"/>
    <m/>
    <n v="0"/>
    <n v="0"/>
    <e v="#DIV/0!"/>
    <n v="0"/>
    <m/>
    <n v="0"/>
    <n v="0"/>
    <m/>
  </r>
  <r>
    <n v="3048"/>
    <m/>
    <x v="10"/>
    <x v="4"/>
    <m/>
    <m/>
    <x v="7"/>
    <x v="5"/>
    <x v="6"/>
    <x v="4"/>
    <m/>
    <m/>
    <x v="1"/>
    <m/>
    <m/>
    <n v="0"/>
    <m/>
    <n v="0"/>
    <n v="0"/>
    <n v="0"/>
    <n v="0"/>
    <m/>
    <n v="0"/>
    <m/>
    <n v="0"/>
    <n v="0"/>
    <e v="#DIV/0!"/>
    <n v="0"/>
    <m/>
    <n v="0"/>
    <n v="0"/>
    <m/>
  </r>
  <r>
    <n v="3049"/>
    <m/>
    <x v="10"/>
    <x v="4"/>
    <m/>
    <m/>
    <x v="7"/>
    <x v="5"/>
    <x v="6"/>
    <x v="4"/>
    <m/>
    <m/>
    <x v="1"/>
    <m/>
    <m/>
    <n v="0"/>
    <m/>
    <n v="0"/>
    <n v="0"/>
    <n v="0"/>
    <n v="0"/>
    <m/>
    <n v="0"/>
    <m/>
    <n v="0"/>
    <n v="0"/>
    <e v="#DIV/0!"/>
    <n v="0"/>
    <m/>
    <n v="0"/>
    <n v="0"/>
    <m/>
  </r>
  <r>
    <n v="3050"/>
    <m/>
    <x v="10"/>
    <x v="4"/>
    <m/>
    <m/>
    <x v="7"/>
    <x v="5"/>
    <x v="6"/>
    <x v="4"/>
    <m/>
    <m/>
    <x v="1"/>
    <m/>
    <m/>
    <n v="0"/>
    <m/>
    <n v="0"/>
    <n v="0"/>
    <n v="0"/>
    <n v="0"/>
    <m/>
    <n v="0"/>
    <m/>
    <n v="0"/>
    <n v="0"/>
    <e v="#DIV/0!"/>
    <n v="0"/>
    <m/>
    <n v="0"/>
    <n v="0"/>
    <m/>
  </r>
  <r>
    <n v="3051"/>
    <m/>
    <x v="10"/>
    <x v="4"/>
    <m/>
    <m/>
    <x v="7"/>
    <x v="5"/>
    <x v="6"/>
    <x v="4"/>
    <m/>
    <m/>
    <x v="1"/>
    <m/>
    <m/>
    <n v="0"/>
    <m/>
    <n v="0"/>
    <n v="0"/>
    <n v="0"/>
    <n v="0"/>
    <m/>
    <n v="0"/>
    <m/>
    <n v="0"/>
    <n v="0"/>
    <e v="#DIV/0!"/>
    <n v="0"/>
    <m/>
    <n v="0"/>
    <n v="0"/>
    <m/>
  </r>
  <r>
    <n v="3052"/>
    <m/>
    <x v="10"/>
    <x v="4"/>
    <m/>
    <m/>
    <x v="7"/>
    <x v="5"/>
    <x v="6"/>
    <x v="4"/>
    <m/>
    <m/>
    <x v="1"/>
    <m/>
    <m/>
    <n v="0"/>
    <m/>
    <n v="0"/>
    <n v="0"/>
    <n v="0"/>
    <n v="0"/>
    <m/>
    <n v="0"/>
    <m/>
    <n v="0"/>
    <n v="0"/>
    <e v="#DIV/0!"/>
    <n v="0"/>
    <m/>
    <n v="0"/>
    <n v="0"/>
    <m/>
  </r>
  <r>
    <n v="3053"/>
    <m/>
    <x v="10"/>
    <x v="4"/>
    <m/>
    <m/>
    <x v="7"/>
    <x v="5"/>
    <x v="6"/>
    <x v="4"/>
    <m/>
    <m/>
    <x v="1"/>
    <m/>
    <m/>
    <n v="0"/>
    <m/>
    <n v="0"/>
    <n v="0"/>
    <n v="0"/>
    <n v="0"/>
    <m/>
    <n v="0"/>
    <m/>
    <n v="0"/>
    <n v="0"/>
    <e v="#DIV/0!"/>
    <n v="0"/>
    <m/>
    <n v="0"/>
    <n v="0"/>
    <m/>
  </r>
  <r>
    <n v="3054"/>
    <m/>
    <x v="10"/>
    <x v="4"/>
    <m/>
    <m/>
    <x v="7"/>
    <x v="5"/>
    <x v="6"/>
    <x v="4"/>
    <m/>
    <m/>
    <x v="1"/>
    <m/>
    <m/>
    <n v="0"/>
    <m/>
    <n v="0"/>
    <n v="0"/>
    <n v="0"/>
    <n v="0"/>
    <m/>
    <n v="0"/>
    <m/>
    <n v="0"/>
    <n v="0"/>
    <e v="#DIV/0!"/>
    <n v="0"/>
    <m/>
    <n v="0"/>
    <n v="0"/>
    <m/>
  </r>
  <r>
    <n v="3055"/>
    <m/>
    <x v="10"/>
    <x v="4"/>
    <m/>
    <m/>
    <x v="7"/>
    <x v="5"/>
    <x v="6"/>
    <x v="4"/>
    <m/>
    <m/>
    <x v="1"/>
    <m/>
    <m/>
    <n v="0"/>
    <m/>
    <n v="0"/>
    <n v="0"/>
    <n v="0"/>
    <n v="0"/>
    <m/>
    <n v="0"/>
    <m/>
    <n v="0"/>
    <n v="0"/>
    <e v="#DIV/0!"/>
    <n v="0"/>
    <m/>
    <n v="0"/>
    <n v="0"/>
    <m/>
  </r>
  <r>
    <n v="3056"/>
    <m/>
    <x v="10"/>
    <x v="4"/>
    <m/>
    <m/>
    <x v="7"/>
    <x v="5"/>
    <x v="6"/>
    <x v="4"/>
    <m/>
    <m/>
    <x v="1"/>
    <m/>
    <m/>
    <n v="0"/>
    <m/>
    <n v="0"/>
    <n v="0"/>
    <n v="0"/>
    <n v="0"/>
    <m/>
    <n v="0"/>
    <m/>
    <n v="0"/>
    <n v="0"/>
    <e v="#DIV/0!"/>
    <n v="0"/>
    <m/>
    <n v="0"/>
    <n v="0"/>
    <m/>
  </r>
  <r>
    <n v="3057"/>
    <m/>
    <x v="10"/>
    <x v="4"/>
    <m/>
    <m/>
    <x v="7"/>
    <x v="5"/>
    <x v="6"/>
    <x v="4"/>
    <m/>
    <m/>
    <x v="1"/>
    <m/>
    <m/>
    <n v="0"/>
    <m/>
    <n v="0"/>
    <n v="0"/>
    <n v="0"/>
    <n v="0"/>
    <m/>
    <n v="0"/>
    <m/>
    <n v="0"/>
    <n v="0"/>
    <e v="#DIV/0!"/>
    <n v="0"/>
    <m/>
    <n v="0"/>
    <n v="0"/>
    <m/>
  </r>
  <r>
    <n v="3058"/>
    <m/>
    <x v="10"/>
    <x v="4"/>
    <m/>
    <m/>
    <x v="7"/>
    <x v="5"/>
    <x v="6"/>
    <x v="4"/>
    <m/>
    <m/>
    <x v="1"/>
    <m/>
    <m/>
    <n v="0"/>
    <m/>
    <n v="0"/>
    <n v="0"/>
    <n v="0"/>
    <n v="0"/>
    <m/>
    <n v="0"/>
    <m/>
    <n v="0"/>
    <n v="0"/>
    <e v="#DIV/0!"/>
    <n v="0"/>
    <m/>
    <n v="0"/>
    <n v="0"/>
    <m/>
  </r>
  <r>
    <n v="3059"/>
    <m/>
    <x v="10"/>
    <x v="4"/>
    <m/>
    <m/>
    <x v="7"/>
    <x v="5"/>
    <x v="6"/>
    <x v="4"/>
    <m/>
    <m/>
    <x v="1"/>
    <m/>
    <m/>
    <n v="0"/>
    <m/>
    <n v="0"/>
    <n v="0"/>
    <n v="0"/>
    <n v="0"/>
    <m/>
    <n v="0"/>
    <m/>
    <n v="0"/>
    <n v="0"/>
    <e v="#DIV/0!"/>
    <n v="0"/>
    <m/>
    <n v="0"/>
    <n v="0"/>
    <m/>
  </r>
  <r>
    <n v="3060"/>
    <m/>
    <x v="10"/>
    <x v="4"/>
    <m/>
    <m/>
    <x v="7"/>
    <x v="5"/>
    <x v="6"/>
    <x v="4"/>
    <m/>
    <m/>
    <x v="1"/>
    <m/>
    <m/>
    <n v="0"/>
    <m/>
    <n v="0"/>
    <n v="0"/>
    <n v="0"/>
    <n v="0"/>
    <m/>
    <n v="0"/>
    <m/>
    <n v="0"/>
    <n v="0"/>
    <e v="#DIV/0!"/>
    <n v="0"/>
    <m/>
    <n v="0"/>
    <n v="0"/>
    <m/>
  </r>
  <r>
    <n v="3061"/>
    <m/>
    <x v="10"/>
    <x v="4"/>
    <m/>
    <m/>
    <x v="7"/>
    <x v="5"/>
    <x v="6"/>
    <x v="4"/>
    <m/>
    <m/>
    <x v="1"/>
    <m/>
    <m/>
    <n v="0"/>
    <m/>
    <n v="0"/>
    <n v="0"/>
    <n v="0"/>
    <n v="0"/>
    <m/>
    <n v="0"/>
    <m/>
    <n v="0"/>
    <n v="0"/>
    <e v="#DIV/0!"/>
    <n v="0"/>
    <m/>
    <n v="0"/>
    <n v="0"/>
    <m/>
  </r>
  <r>
    <n v="3062"/>
    <m/>
    <x v="10"/>
    <x v="4"/>
    <m/>
    <m/>
    <x v="7"/>
    <x v="5"/>
    <x v="6"/>
    <x v="4"/>
    <m/>
    <m/>
    <x v="1"/>
    <m/>
    <m/>
    <n v="0"/>
    <m/>
    <n v="0"/>
    <n v="0"/>
    <n v="0"/>
    <n v="0"/>
    <m/>
    <n v="0"/>
    <m/>
    <n v="0"/>
    <n v="0"/>
    <e v="#DIV/0!"/>
    <n v="0"/>
    <m/>
    <n v="0"/>
    <n v="0"/>
    <m/>
  </r>
  <r>
    <n v="3063"/>
    <m/>
    <x v="10"/>
    <x v="4"/>
    <m/>
    <m/>
    <x v="7"/>
    <x v="5"/>
    <x v="6"/>
    <x v="4"/>
    <m/>
    <m/>
    <x v="1"/>
    <m/>
    <m/>
    <n v="0"/>
    <m/>
    <n v="0"/>
    <n v="0"/>
    <n v="0"/>
    <n v="0"/>
    <m/>
    <n v="0"/>
    <m/>
    <n v="0"/>
    <n v="0"/>
    <e v="#DIV/0!"/>
    <n v="0"/>
    <m/>
    <n v="0"/>
    <n v="0"/>
    <m/>
  </r>
  <r>
    <n v="3064"/>
    <m/>
    <x v="10"/>
    <x v="4"/>
    <m/>
    <m/>
    <x v="7"/>
    <x v="5"/>
    <x v="6"/>
    <x v="4"/>
    <m/>
    <m/>
    <x v="1"/>
    <m/>
    <m/>
    <n v="0"/>
    <m/>
    <n v="0"/>
    <n v="0"/>
    <n v="0"/>
    <n v="0"/>
    <m/>
    <n v="0"/>
    <m/>
    <n v="0"/>
    <n v="0"/>
    <e v="#DIV/0!"/>
    <n v="0"/>
    <m/>
    <n v="0"/>
    <n v="0"/>
    <m/>
  </r>
  <r>
    <n v="3065"/>
    <m/>
    <x v="10"/>
    <x v="4"/>
    <m/>
    <m/>
    <x v="7"/>
    <x v="5"/>
    <x v="6"/>
    <x v="4"/>
    <m/>
    <m/>
    <x v="1"/>
    <m/>
    <m/>
    <n v="0"/>
    <m/>
    <n v="0"/>
    <n v="0"/>
    <n v="0"/>
    <n v="0"/>
    <m/>
    <n v="0"/>
    <m/>
    <n v="0"/>
    <n v="0"/>
    <e v="#DIV/0!"/>
    <n v="0"/>
    <m/>
    <n v="0"/>
    <n v="0"/>
    <m/>
  </r>
  <r>
    <n v="3066"/>
    <m/>
    <x v="10"/>
    <x v="4"/>
    <m/>
    <m/>
    <x v="7"/>
    <x v="5"/>
    <x v="6"/>
    <x v="4"/>
    <m/>
    <m/>
    <x v="1"/>
    <m/>
    <m/>
    <n v="0"/>
    <m/>
    <n v="0"/>
    <n v="0"/>
    <n v="0"/>
    <n v="0"/>
    <m/>
    <n v="0"/>
    <m/>
    <n v="0"/>
    <n v="0"/>
    <e v="#DIV/0!"/>
    <n v="0"/>
    <m/>
    <n v="0"/>
    <n v="0"/>
    <m/>
  </r>
  <r>
    <n v="3067"/>
    <m/>
    <x v="10"/>
    <x v="4"/>
    <m/>
    <m/>
    <x v="7"/>
    <x v="5"/>
    <x v="6"/>
    <x v="4"/>
    <m/>
    <m/>
    <x v="1"/>
    <m/>
    <m/>
    <n v="0"/>
    <m/>
    <n v="0"/>
    <n v="0"/>
    <n v="0"/>
    <n v="0"/>
    <m/>
    <n v="0"/>
    <m/>
    <n v="0"/>
    <n v="0"/>
    <e v="#DIV/0!"/>
    <n v="0"/>
    <m/>
    <n v="0"/>
    <n v="0"/>
    <m/>
  </r>
  <r>
    <n v="3068"/>
    <m/>
    <x v="10"/>
    <x v="4"/>
    <m/>
    <m/>
    <x v="7"/>
    <x v="5"/>
    <x v="6"/>
    <x v="4"/>
    <m/>
    <m/>
    <x v="1"/>
    <m/>
    <m/>
    <n v="0"/>
    <m/>
    <n v="0"/>
    <n v="0"/>
    <n v="0"/>
    <n v="0"/>
    <m/>
    <n v="0"/>
    <m/>
    <n v="0"/>
    <n v="0"/>
    <e v="#DIV/0!"/>
    <n v="0"/>
    <m/>
    <n v="0"/>
    <n v="0"/>
    <m/>
  </r>
  <r>
    <n v="3069"/>
    <m/>
    <x v="10"/>
    <x v="4"/>
    <m/>
    <m/>
    <x v="7"/>
    <x v="5"/>
    <x v="6"/>
    <x v="4"/>
    <m/>
    <m/>
    <x v="1"/>
    <m/>
    <m/>
    <n v="0"/>
    <m/>
    <n v="0"/>
    <n v="0"/>
    <n v="0"/>
    <n v="0"/>
    <m/>
    <n v="0"/>
    <m/>
    <n v="0"/>
    <n v="0"/>
    <e v="#DIV/0!"/>
    <n v="0"/>
    <m/>
    <n v="0"/>
    <n v="0"/>
    <m/>
  </r>
  <r>
    <n v="3070"/>
    <m/>
    <x v="10"/>
    <x v="4"/>
    <m/>
    <m/>
    <x v="7"/>
    <x v="5"/>
    <x v="6"/>
    <x v="4"/>
    <m/>
    <m/>
    <x v="1"/>
    <m/>
    <m/>
    <n v="0"/>
    <m/>
    <n v="0"/>
    <n v="0"/>
    <n v="0"/>
    <n v="0"/>
    <m/>
    <n v="0"/>
    <m/>
    <n v="0"/>
    <n v="0"/>
    <e v="#DIV/0!"/>
    <n v="0"/>
    <m/>
    <n v="0"/>
    <n v="0"/>
    <m/>
  </r>
  <r>
    <n v="3071"/>
    <m/>
    <x v="10"/>
    <x v="4"/>
    <m/>
    <m/>
    <x v="7"/>
    <x v="5"/>
    <x v="6"/>
    <x v="4"/>
    <m/>
    <m/>
    <x v="1"/>
    <m/>
    <m/>
    <n v="0"/>
    <m/>
    <n v="0"/>
    <n v="0"/>
    <n v="0"/>
    <n v="0"/>
    <m/>
    <n v="0"/>
    <m/>
    <n v="0"/>
    <n v="0"/>
    <e v="#DIV/0!"/>
    <n v="0"/>
    <m/>
    <n v="0"/>
    <n v="0"/>
    <m/>
  </r>
  <r>
    <n v="3072"/>
    <m/>
    <x v="10"/>
    <x v="4"/>
    <m/>
    <m/>
    <x v="7"/>
    <x v="5"/>
    <x v="6"/>
    <x v="4"/>
    <m/>
    <m/>
    <x v="1"/>
    <m/>
    <m/>
    <n v="0"/>
    <m/>
    <n v="0"/>
    <n v="0"/>
    <n v="0"/>
    <n v="0"/>
    <m/>
    <n v="0"/>
    <m/>
    <n v="0"/>
    <n v="0"/>
    <e v="#DIV/0!"/>
    <n v="0"/>
    <m/>
    <n v="0"/>
    <n v="0"/>
    <m/>
  </r>
  <r>
    <n v="3073"/>
    <m/>
    <x v="10"/>
    <x v="4"/>
    <m/>
    <m/>
    <x v="7"/>
    <x v="5"/>
    <x v="6"/>
    <x v="4"/>
    <m/>
    <m/>
    <x v="1"/>
    <m/>
    <m/>
    <n v="0"/>
    <m/>
    <n v="0"/>
    <n v="0"/>
    <n v="0"/>
    <n v="0"/>
    <m/>
    <n v="0"/>
    <m/>
    <n v="0"/>
    <n v="0"/>
    <e v="#DIV/0!"/>
    <n v="0"/>
    <m/>
    <n v="0"/>
    <n v="0"/>
    <m/>
  </r>
  <r>
    <n v="3074"/>
    <m/>
    <x v="10"/>
    <x v="4"/>
    <m/>
    <m/>
    <x v="7"/>
    <x v="5"/>
    <x v="6"/>
    <x v="4"/>
    <m/>
    <m/>
    <x v="1"/>
    <m/>
    <m/>
    <n v="0"/>
    <m/>
    <n v="0"/>
    <n v="0"/>
    <n v="0"/>
    <n v="0"/>
    <m/>
    <n v="0"/>
    <m/>
    <n v="0"/>
    <n v="0"/>
    <e v="#DIV/0!"/>
    <n v="0"/>
    <m/>
    <n v="0"/>
    <n v="0"/>
    <m/>
  </r>
  <r>
    <n v="3075"/>
    <m/>
    <x v="10"/>
    <x v="4"/>
    <m/>
    <m/>
    <x v="7"/>
    <x v="5"/>
    <x v="6"/>
    <x v="4"/>
    <m/>
    <m/>
    <x v="1"/>
    <m/>
    <m/>
    <n v="0"/>
    <m/>
    <n v="0"/>
    <n v="0"/>
    <n v="0"/>
    <n v="0"/>
    <m/>
    <n v="0"/>
    <m/>
    <n v="0"/>
    <n v="0"/>
    <e v="#DIV/0!"/>
    <n v="0"/>
    <m/>
    <n v="0"/>
    <n v="0"/>
    <m/>
  </r>
  <r>
    <n v="3076"/>
    <m/>
    <x v="10"/>
    <x v="4"/>
    <m/>
    <m/>
    <x v="7"/>
    <x v="5"/>
    <x v="6"/>
    <x v="4"/>
    <m/>
    <m/>
    <x v="1"/>
    <m/>
    <m/>
    <n v="0"/>
    <m/>
    <n v="0"/>
    <n v="0"/>
    <n v="0"/>
    <n v="0"/>
    <m/>
    <n v="0"/>
    <m/>
    <n v="0"/>
    <n v="0"/>
    <e v="#DIV/0!"/>
    <n v="0"/>
    <m/>
    <n v="0"/>
    <n v="0"/>
    <m/>
  </r>
  <r>
    <n v="3077"/>
    <m/>
    <x v="10"/>
    <x v="4"/>
    <m/>
    <m/>
    <x v="7"/>
    <x v="5"/>
    <x v="6"/>
    <x v="4"/>
    <m/>
    <m/>
    <x v="1"/>
    <m/>
    <m/>
    <n v="0"/>
    <m/>
    <n v="0"/>
    <n v="0"/>
    <n v="0"/>
    <n v="0"/>
    <m/>
    <n v="0"/>
    <m/>
    <n v="0"/>
    <n v="0"/>
    <e v="#DIV/0!"/>
    <n v="0"/>
    <m/>
    <n v="0"/>
    <n v="0"/>
    <m/>
  </r>
  <r>
    <n v="3078"/>
    <m/>
    <x v="10"/>
    <x v="4"/>
    <m/>
    <m/>
    <x v="7"/>
    <x v="5"/>
    <x v="6"/>
    <x v="4"/>
    <m/>
    <m/>
    <x v="1"/>
    <m/>
    <m/>
    <n v="0"/>
    <m/>
    <n v="0"/>
    <n v="0"/>
    <n v="0"/>
    <n v="0"/>
    <m/>
    <n v="0"/>
    <m/>
    <n v="0"/>
    <n v="0"/>
    <e v="#DIV/0!"/>
    <n v="0"/>
    <m/>
    <n v="0"/>
    <n v="0"/>
    <m/>
  </r>
  <r>
    <n v="3079"/>
    <m/>
    <x v="10"/>
    <x v="4"/>
    <m/>
    <m/>
    <x v="7"/>
    <x v="5"/>
    <x v="6"/>
    <x v="4"/>
    <m/>
    <m/>
    <x v="1"/>
    <m/>
    <m/>
    <n v="0"/>
    <m/>
    <n v="0"/>
    <n v="0"/>
    <n v="0"/>
    <n v="0"/>
    <m/>
    <n v="0"/>
    <m/>
    <n v="0"/>
    <n v="0"/>
    <e v="#DIV/0!"/>
    <n v="0"/>
    <m/>
    <n v="0"/>
    <n v="0"/>
    <m/>
  </r>
  <r>
    <n v="3080"/>
    <m/>
    <x v="10"/>
    <x v="4"/>
    <m/>
    <m/>
    <x v="7"/>
    <x v="5"/>
    <x v="6"/>
    <x v="4"/>
    <m/>
    <m/>
    <x v="1"/>
    <m/>
    <m/>
    <n v="0"/>
    <m/>
    <n v="0"/>
    <n v="0"/>
    <n v="0"/>
    <n v="0"/>
    <m/>
    <n v="0"/>
    <m/>
    <n v="0"/>
    <n v="0"/>
    <e v="#DIV/0!"/>
    <n v="0"/>
    <m/>
    <n v="0"/>
    <n v="0"/>
    <m/>
  </r>
  <r>
    <n v="3081"/>
    <m/>
    <x v="10"/>
    <x v="4"/>
    <m/>
    <m/>
    <x v="7"/>
    <x v="5"/>
    <x v="6"/>
    <x v="4"/>
    <m/>
    <m/>
    <x v="1"/>
    <m/>
    <m/>
    <n v="0"/>
    <m/>
    <n v="0"/>
    <n v="0"/>
    <n v="0"/>
    <n v="0"/>
    <m/>
    <n v="0"/>
    <m/>
    <n v="0"/>
    <n v="0"/>
    <e v="#DIV/0!"/>
    <n v="0"/>
    <m/>
    <n v="0"/>
    <n v="0"/>
    <m/>
  </r>
  <r>
    <n v="3082"/>
    <m/>
    <x v="10"/>
    <x v="4"/>
    <m/>
    <m/>
    <x v="7"/>
    <x v="5"/>
    <x v="6"/>
    <x v="4"/>
    <m/>
    <m/>
    <x v="1"/>
    <m/>
    <m/>
    <n v="0"/>
    <m/>
    <n v="0"/>
    <n v="0"/>
    <n v="0"/>
    <n v="0"/>
    <m/>
    <n v="0"/>
    <m/>
    <n v="0"/>
    <n v="0"/>
    <e v="#DIV/0!"/>
    <n v="0"/>
    <m/>
    <n v="0"/>
    <n v="0"/>
    <m/>
  </r>
  <r>
    <n v="3083"/>
    <m/>
    <x v="10"/>
    <x v="4"/>
    <m/>
    <m/>
    <x v="7"/>
    <x v="5"/>
    <x v="6"/>
    <x v="4"/>
    <m/>
    <m/>
    <x v="1"/>
    <m/>
    <m/>
    <n v="0"/>
    <m/>
    <n v="0"/>
    <n v="0"/>
    <n v="0"/>
    <n v="0"/>
    <m/>
    <n v="0"/>
    <m/>
    <n v="0"/>
    <n v="0"/>
    <e v="#DIV/0!"/>
    <n v="0"/>
    <m/>
    <n v="0"/>
    <n v="0"/>
    <m/>
  </r>
  <r>
    <n v="3084"/>
    <m/>
    <x v="10"/>
    <x v="4"/>
    <m/>
    <m/>
    <x v="7"/>
    <x v="5"/>
    <x v="6"/>
    <x v="4"/>
    <m/>
    <m/>
    <x v="1"/>
    <m/>
    <m/>
    <n v="0"/>
    <m/>
    <n v="0"/>
    <n v="0"/>
    <n v="0"/>
    <n v="0"/>
    <m/>
    <n v="0"/>
    <m/>
    <n v="0"/>
    <n v="0"/>
    <e v="#DIV/0!"/>
    <n v="0"/>
    <m/>
    <n v="0"/>
    <n v="0"/>
    <m/>
  </r>
  <r>
    <n v="3085"/>
    <m/>
    <x v="10"/>
    <x v="4"/>
    <m/>
    <m/>
    <x v="7"/>
    <x v="5"/>
    <x v="6"/>
    <x v="4"/>
    <m/>
    <m/>
    <x v="1"/>
    <m/>
    <m/>
    <n v="0"/>
    <m/>
    <n v="0"/>
    <n v="0"/>
    <n v="0"/>
    <n v="0"/>
    <m/>
    <n v="0"/>
    <m/>
    <n v="0"/>
    <n v="0"/>
    <e v="#DIV/0!"/>
    <n v="0"/>
    <m/>
    <n v="0"/>
    <n v="0"/>
    <m/>
  </r>
  <r>
    <n v="3086"/>
    <m/>
    <x v="10"/>
    <x v="4"/>
    <m/>
    <m/>
    <x v="7"/>
    <x v="5"/>
    <x v="6"/>
    <x v="4"/>
    <m/>
    <m/>
    <x v="1"/>
    <m/>
    <m/>
    <n v="0"/>
    <m/>
    <n v="0"/>
    <n v="0"/>
    <n v="0"/>
    <n v="0"/>
    <m/>
    <n v="0"/>
    <m/>
    <n v="0"/>
    <n v="0"/>
    <e v="#DIV/0!"/>
    <n v="0"/>
    <m/>
    <n v="0"/>
    <n v="0"/>
    <m/>
  </r>
  <r>
    <n v="3087"/>
    <m/>
    <x v="10"/>
    <x v="4"/>
    <m/>
    <m/>
    <x v="7"/>
    <x v="5"/>
    <x v="6"/>
    <x v="4"/>
    <m/>
    <m/>
    <x v="1"/>
    <m/>
    <m/>
    <n v="0"/>
    <m/>
    <n v="0"/>
    <n v="0"/>
    <n v="0"/>
    <n v="0"/>
    <m/>
    <n v="0"/>
    <m/>
    <n v="0"/>
    <n v="0"/>
    <e v="#DIV/0!"/>
    <n v="0"/>
    <m/>
    <n v="0"/>
    <n v="0"/>
    <m/>
  </r>
  <r>
    <n v="3088"/>
    <m/>
    <x v="10"/>
    <x v="4"/>
    <m/>
    <m/>
    <x v="7"/>
    <x v="5"/>
    <x v="6"/>
    <x v="4"/>
    <m/>
    <m/>
    <x v="1"/>
    <m/>
    <m/>
    <n v="0"/>
    <m/>
    <n v="0"/>
    <n v="0"/>
    <n v="0"/>
    <n v="0"/>
    <m/>
    <n v="0"/>
    <m/>
    <n v="0"/>
    <n v="0"/>
    <e v="#DIV/0!"/>
    <n v="0"/>
    <m/>
    <n v="0"/>
    <n v="0"/>
    <m/>
  </r>
  <r>
    <n v="3089"/>
    <m/>
    <x v="10"/>
    <x v="4"/>
    <m/>
    <m/>
    <x v="7"/>
    <x v="5"/>
    <x v="6"/>
    <x v="4"/>
    <m/>
    <m/>
    <x v="1"/>
    <m/>
    <m/>
    <n v="0"/>
    <m/>
    <n v="0"/>
    <n v="0"/>
    <n v="0"/>
    <n v="0"/>
    <m/>
    <n v="0"/>
    <m/>
    <n v="0"/>
    <n v="0"/>
    <e v="#DIV/0!"/>
    <n v="0"/>
    <m/>
    <n v="0"/>
    <n v="0"/>
    <m/>
  </r>
  <r>
    <n v="3090"/>
    <m/>
    <x v="10"/>
    <x v="4"/>
    <m/>
    <m/>
    <x v="7"/>
    <x v="5"/>
    <x v="6"/>
    <x v="4"/>
    <m/>
    <m/>
    <x v="1"/>
    <m/>
    <m/>
    <n v="0"/>
    <m/>
    <n v="0"/>
    <n v="0"/>
    <n v="0"/>
    <n v="0"/>
    <m/>
    <n v="0"/>
    <m/>
    <n v="0"/>
    <n v="0"/>
    <e v="#DIV/0!"/>
    <n v="0"/>
    <m/>
    <n v="0"/>
    <n v="0"/>
    <m/>
  </r>
  <r>
    <n v="3091"/>
    <m/>
    <x v="10"/>
    <x v="4"/>
    <m/>
    <m/>
    <x v="7"/>
    <x v="5"/>
    <x v="6"/>
    <x v="4"/>
    <m/>
    <m/>
    <x v="1"/>
    <m/>
    <m/>
    <n v="0"/>
    <m/>
    <n v="0"/>
    <n v="0"/>
    <n v="0"/>
    <n v="0"/>
    <m/>
    <n v="0"/>
    <m/>
    <n v="0"/>
    <n v="0"/>
    <e v="#DIV/0!"/>
    <n v="0"/>
    <m/>
    <n v="0"/>
    <n v="0"/>
    <m/>
  </r>
  <r>
    <n v="3092"/>
    <m/>
    <x v="10"/>
    <x v="4"/>
    <m/>
    <m/>
    <x v="7"/>
    <x v="5"/>
    <x v="6"/>
    <x v="4"/>
    <m/>
    <m/>
    <x v="1"/>
    <m/>
    <m/>
    <n v="0"/>
    <m/>
    <n v="0"/>
    <n v="0"/>
    <n v="0"/>
    <n v="0"/>
    <m/>
    <n v="0"/>
    <m/>
    <n v="0"/>
    <n v="0"/>
    <e v="#DIV/0!"/>
    <n v="0"/>
    <m/>
    <n v="0"/>
    <n v="0"/>
    <m/>
  </r>
  <r>
    <n v="3093"/>
    <m/>
    <x v="10"/>
    <x v="4"/>
    <m/>
    <m/>
    <x v="7"/>
    <x v="5"/>
    <x v="6"/>
    <x v="4"/>
    <m/>
    <m/>
    <x v="1"/>
    <m/>
    <m/>
    <n v="0"/>
    <m/>
    <n v="0"/>
    <n v="0"/>
    <n v="0"/>
    <n v="0"/>
    <m/>
    <n v="0"/>
    <m/>
    <n v="0"/>
    <n v="0"/>
    <e v="#DIV/0!"/>
    <n v="0"/>
    <m/>
    <n v="0"/>
    <n v="0"/>
    <m/>
  </r>
  <r>
    <n v="3094"/>
    <m/>
    <x v="10"/>
    <x v="4"/>
    <m/>
    <m/>
    <x v="7"/>
    <x v="5"/>
    <x v="6"/>
    <x v="4"/>
    <m/>
    <m/>
    <x v="1"/>
    <m/>
    <m/>
    <n v="0"/>
    <m/>
    <n v="0"/>
    <n v="0"/>
    <n v="0"/>
    <n v="0"/>
    <m/>
    <n v="0"/>
    <m/>
    <n v="0"/>
    <n v="0"/>
    <e v="#DIV/0!"/>
    <n v="0"/>
    <m/>
    <n v="0"/>
    <n v="0"/>
    <m/>
  </r>
  <r>
    <n v="3095"/>
    <m/>
    <x v="10"/>
    <x v="4"/>
    <m/>
    <m/>
    <x v="7"/>
    <x v="5"/>
    <x v="6"/>
    <x v="4"/>
    <m/>
    <m/>
    <x v="1"/>
    <m/>
    <m/>
    <n v="0"/>
    <m/>
    <n v="0"/>
    <n v="0"/>
    <n v="0"/>
    <n v="0"/>
    <m/>
    <n v="0"/>
    <m/>
    <n v="0"/>
    <n v="0"/>
    <e v="#DIV/0!"/>
    <n v="0"/>
    <m/>
    <n v="0"/>
    <n v="0"/>
    <m/>
  </r>
  <r>
    <n v="3096"/>
    <m/>
    <x v="10"/>
    <x v="4"/>
    <m/>
    <m/>
    <x v="7"/>
    <x v="5"/>
    <x v="6"/>
    <x v="4"/>
    <m/>
    <m/>
    <x v="1"/>
    <m/>
    <m/>
    <n v="0"/>
    <m/>
    <n v="0"/>
    <n v="0"/>
    <n v="0"/>
    <n v="0"/>
    <m/>
    <n v="0"/>
    <m/>
    <n v="0"/>
    <n v="0"/>
    <e v="#DIV/0!"/>
    <n v="0"/>
    <m/>
    <n v="0"/>
    <n v="0"/>
    <m/>
  </r>
  <r>
    <n v="3097"/>
    <m/>
    <x v="10"/>
    <x v="4"/>
    <m/>
    <m/>
    <x v="7"/>
    <x v="5"/>
    <x v="6"/>
    <x v="4"/>
    <m/>
    <m/>
    <x v="1"/>
    <m/>
    <m/>
    <n v="0"/>
    <m/>
    <n v="0"/>
    <n v="0"/>
    <n v="0"/>
    <n v="0"/>
    <m/>
    <n v="0"/>
    <m/>
    <n v="0"/>
    <n v="0"/>
    <e v="#DIV/0!"/>
    <n v="0"/>
    <m/>
    <n v="0"/>
    <n v="0"/>
    <m/>
  </r>
  <r>
    <n v="3098"/>
    <m/>
    <x v="10"/>
    <x v="4"/>
    <m/>
    <m/>
    <x v="7"/>
    <x v="5"/>
    <x v="6"/>
    <x v="4"/>
    <m/>
    <m/>
    <x v="1"/>
    <m/>
    <m/>
    <n v="0"/>
    <m/>
    <n v="0"/>
    <n v="0"/>
    <n v="0"/>
    <n v="0"/>
    <m/>
    <n v="0"/>
    <m/>
    <n v="0"/>
    <n v="0"/>
    <e v="#DIV/0!"/>
    <n v="0"/>
    <m/>
    <n v="0"/>
    <n v="0"/>
    <m/>
  </r>
  <r>
    <n v="3099"/>
    <m/>
    <x v="10"/>
    <x v="4"/>
    <m/>
    <m/>
    <x v="7"/>
    <x v="5"/>
    <x v="6"/>
    <x v="4"/>
    <m/>
    <m/>
    <x v="1"/>
    <m/>
    <m/>
    <n v="0"/>
    <m/>
    <n v="0"/>
    <n v="0"/>
    <n v="0"/>
    <n v="0"/>
    <m/>
    <n v="0"/>
    <m/>
    <n v="0"/>
    <n v="0"/>
    <e v="#DIV/0!"/>
    <n v="0"/>
    <m/>
    <n v="0"/>
    <n v="0"/>
    <m/>
  </r>
  <r>
    <n v="3100"/>
    <m/>
    <x v="10"/>
    <x v="4"/>
    <m/>
    <m/>
    <x v="7"/>
    <x v="5"/>
    <x v="6"/>
    <x v="4"/>
    <m/>
    <m/>
    <x v="1"/>
    <m/>
    <m/>
    <n v="0"/>
    <m/>
    <n v="0"/>
    <n v="0"/>
    <n v="0"/>
    <n v="0"/>
    <m/>
    <n v="0"/>
    <m/>
    <n v="0"/>
    <n v="0"/>
    <e v="#DIV/0!"/>
    <n v="0"/>
    <m/>
    <n v="0"/>
    <n v="0"/>
    <m/>
  </r>
  <r>
    <n v="3101"/>
    <m/>
    <x v="10"/>
    <x v="4"/>
    <m/>
    <m/>
    <x v="7"/>
    <x v="5"/>
    <x v="6"/>
    <x v="4"/>
    <m/>
    <m/>
    <x v="1"/>
    <m/>
    <m/>
    <n v="0"/>
    <m/>
    <n v="0"/>
    <n v="0"/>
    <n v="0"/>
    <n v="0"/>
    <m/>
    <n v="0"/>
    <m/>
    <n v="0"/>
    <n v="0"/>
    <e v="#DIV/0!"/>
    <n v="0"/>
    <m/>
    <n v="0"/>
    <n v="0"/>
    <m/>
  </r>
  <r>
    <n v="3102"/>
    <m/>
    <x v="10"/>
    <x v="4"/>
    <m/>
    <m/>
    <x v="7"/>
    <x v="5"/>
    <x v="6"/>
    <x v="4"/>
    <m/>
    <m/>
    <x v="1"/>
    <m/>
    <m/>
    <n v="0"/>
    <m/>
    <n v="0"/>
    <n v="0"/>
    <n v="0"/>
    <n v="0"/>
    <m/>
    <n v="0"/>
    <m/>
    <n v="0"/>
    <n v="0"/>
    <e v="#DIV/0!"/>
    <n v="0"/>
    <m/>
    <n v="0"/>
    <n v="0"/>
    <m/>
  </r>
  <r>
    <n v="3103"/>
    <m/>
    <x v="10"/>
    <x v="4"/>
    <m/>
    <m/>
    <x v="7"/>
    <x v="5"/>
    <x v="6"/>
    <x v="4"/>
    <m/>
    <m/>
    <x v="1"/>
    <m/>
    <m/>
    <n v="0"/>
    <m/>
    <n v="0"/>
    <n v="0"/>
    <n v="0"/>
    <n v="0"/>
    <m/>
    <n v="0"/>
    <m/>
    <n v="0"/>
    <n v="0"/>
    <e v="#DIV/0!"/>
    <n v="0"/>
    <m/>
    <n v="0"/>
    <n v="0"/>
    <m/>
  </r>
  <r>
    <n v="3104"/>
    <m/>
    <x v="10"/>
    <x v="4"/>
    <m/>
    <m/>
    <x v="7"/>
    <x v="5"/>
    <x v="6"/>
    <x v="4"/>
    <m/>
    <m/>
    <x v="1"/>
    <m/>
    <m/>
    <n v="0"/>
    <m/>
    <n v="0"/>
    <n v="0"/>
    <n v="0"/>
    <n v="0"/>
    <m/>
    <n v="0"/>
    <m/>
    <n v="0"/>
    <n v="0"/>
    <e v="#DIV/0!"/>
    <n v="0"/>
    <m/>
    <n v="0"/>
    <n v="0"/>
    <m/>
  </r>
  <r>
    <n v="3105"/>
    <m/>
    <x v="10"/>
    <x v="4"/>
    <m/>
    <m/>
    <x v="7"/>
    <x v="5"/>
    <x v="6"/>
    <x v="4"/>
    <m/>
    <m/>
    <x v="1"/>
    <m/>
    <m/>
    <n v="0"/>
    <m/>
    <n v="0"/>
    <n v="0"/>
    <n v="0"/>
    <n v="0"/>
    <m/>
    <n v="0"/>
    <m/>
    <n v="0"/>
    <n v="0"/>
    <e v="#DIV/0!"/>
    <n v="0"/>
    <m/>
    <n v="0"/>
    <n v="0"/>
    <m/>
  </r>
  <r>
    <n v="3106"/>
    <m/>
    <x v="10"/>
    <x v="4"/>
    <m/>
    <m/>
    <x v="7"/>
    <x v="5"/>
    <x v="6"/>
    <x v="4"/>
    <m/>
    <m/>
    <x v="1"/>
    <m/>
    <m/>
    <n v="0"/>
    <m/>
    <n v="0"/>
    <n v="0"/>
    <n v="0"/>
    <n v="0"/>
    <m/>
    <n v="0"/>
    <m/>
    <n v="0"/>
    <n v="0"/>
    <e v="#DIV/0!"/>
    <n v="0"/>
    <m/>
    <n v="0"/>
    <n v="0"/>
    <m/>
  </r>
  <r>
    <n v="3107"/>
    <m/>
    <x v="10"/>
    <x v="4"/>
    <m/>
    <m/>
    <x v="7"/>
    <x v="5"/>
    <x v="6"/>
    <x v="4"/>
    <m/>
    <m/>
    <x v="1"/>
    <m/>
    <m/>
    <n v="0"/>
    <m/>
    <n v="0"/>
    <n v="0"/>
    <n v="0"/>
    <n v="0"/>
    <m/>
    <n v="0"/>
    <m/>
    <n v="0"/>
    <n v="0"/>
    <e v="#DIV/0!"/>
    <n v="0"/>
    <m/>
    <n v="0"/>
    <n v="0"/>
    <m/>
  </r>
  <r>
    <n v="3108"/>
    <m/>
    <x v="10"/>
    <x v="4"/>
    <m/>
    <m/>
    <x v="7"/>
    <x v="5"/>
    <x v="6"/>
    <x v="4"/>
    <m/>
    <m/>
    <x v="1"/>
    <m/>
    <m/>
    <n v="0"/>
    <m/>
    <n v="0"/>
    <n v="0"/>
    <n v="0"/>
    <n v="0"/>
    <m/>
    <n v="0"/>
    <m/>
    <n v="0"/>
    <n v="0"/>
    <e v="#DIV/0!"/>
    <n v="0"/>
    <m/>
    <n v="0"/>
    <n v="0"/>
    <m/>
  </r>
  <r>
    <n v="3109"/>
    <m/>
    <x v="10"/>
    <x v="4"/>
    <m/>
    <m/>
    <x v="7"/>
    <x v="5"/>
    <x v="6"/>
    <x v="4"/>
    <m/>
    <m/>
    <x v="1"/>
    <m/>
    <m/>
    <n v="0"/>
    <m/>
    <n v="0"/>
    <n v="0"/>
    <n v="0"/>
    <n v="0"/>
    <m/>
    <n v="0"/>
    <m/>
    <n v="0"/>
    <n v="0"/>
    <e v="#DIV/0!"/>
    <n v="0"/>
    <m/>
    <n v="0"/>
    <n v="0"/>
    <m/>
  </r>
  <r>
    <n v="3110"/>
    <m/>
    <x v="10"/>
    <x v="4"/>
    <m/>
    <m/>
    <x v="7"/>
    <x v="5"/>
    <x v="6"/>
    <x v="4"/>
    <m/>
    <m/>
    <x v="1"/>
    <m/>
    <m/>
    <n v="0"/>
    <m/>
    <n v="0"/>
    <n v="0"/>
    <n v="0"/>
    <n v="0"/>
    <m/>
    <n v="0"/>
    <m/>
    <n v="0"/>
    <n v="0"/>
    <e v="#DIV/0!"/>
    <n v="0"/>
    <m/>
    <n v="0"/>
    <n v="0"/>
    <m/>
  </r>
  <r>
    <n v="3111"/>
    <m/>
    <x v="10"/>
    <x v="4"/>
    <m/>
    <m/>
    <x v="7"/>
    <x v="5"/>
    <x v="6"/>
    <x v="4"/>
    <m/>
    <m/>
    <x v="1"/>
    <m/>
    <m/>
    <n v="0"/>
    <m/>
    <n v="0"/>
    <n v="0"/>
    <n v="0"/>
    <n v="0"/>
    <m/>
    <n v="0"/>
    <m/>
    <n v="0"/>
    <n v="0"/>
    <e v="#DIV/0!"/>
    <n v="0"/>
    <m/>
    <n v="0"/>
    <n v="0"/>
    <m/>
  </r>
  <r>
    <n v="3112"/>
    <m/>
    <x v="10"/>
    <x v="4"/>
    <m/>
    <m/>
    <x v="7"/>
    <x v="5"/>
    <x v="6"/>
    <x v="4"/>
    <m/>
    <m/>
    <x v="1"/>
    <m/>
    <m/>
    <n v="0"/>
    <m/>
    <n v="0"/>
    <n v="0"/>
    <n v="0"/>
    <n v="0"/>
    <m/>
    <n v="0"/>
    <m/>
    <n v="0"/>
    <n v="0"/>
    <e v="#DIV/0!"/>
    <n v="0"/>
    <m/>
    <n v="0"/>
    <n v="0"/>
    <m/>
  </r>
  <r>
    <n v="3113"/>
    <m/>
    <x v="10"/>
    <x v="4"/>
    <m/>
    <m/>
    <x v="7"/>
    <x v="5"/>
    <x v="6"/>
    <x v="4"/>
    <m/>
    <m/>
    <x v="1"/>
    <m/>
    <m/>
    <n v="0"/>
    <m/>
    <n v="0"/>
    <n v="0"/>
    <n v="0"/>
    <n v="0"/>
    <m/>
    <n v="0"/>
    <m/>
    <n v="0"/>
    <n v="0"/>
    <e v="#DIV/0!"/>
    <n v="0"/>
    <m/>
    <n v="0"/>
    <n v="0"/>
    <m/>
  </r>
  <r>
    <n v="3114"/>
    <m/>
    <x v="10"/>
    <x v="4"/>
    <m/>
    <m/>
    <x v="7"/>
    <x v="5"/>
    <x v="6"/>
    <x v="4"/>
    <m/>
    <m/>
    <x v="1"/>
    <m/>
    <m/>
    <n v="0"/>
    <m/>
    <n v="0"/>
    <n v="0"/>
    <n v="0"/>
    <n v="0"/>
    <m/>
    <n v="0"/>
    <m/>
    <n v="0"/>
    <n v="0"/>
    <e v="#DIV/0!"/>
    <n v="0"/>
    <m/>
    <n v="0"/>
    <n v="0"/>
    <m/>
  </r>
  <r>
    <n v="3115"/>
    <m/>
    <x v="10"/>
    <x v="4"/>
    <m/>
    <m/>
    <x v="7"/>
    <x v="5"/>
    <x v="6"/>
    <x v="4"/>
    <m/>
    <m/>
    <x v="1"/>
    <m/>
    <m/>
    <n v="0"/>
    <m/>
    <n v="0"/>
    <n v="0"/>
    <n v="0"/>
    <n v="0"/>
    <m/>
    <n v="0"/>
    <m/>
    <n v="0"/>
    <n v="0"/>
    <e v="#DIV/0!"/>
    <n v="0"/>
    <m/>
    <n v="0"/>
    <n v="0"/>
    <m/>
  </r>
  <r>
    <n v="3116"/>
    <m/>
    <x v="10"/>
    <x v="4"/>
    <m/>
    <m/>
    <x v="7"/>
    <x v="5"/>
    <x v="6"/>
    <x v="4"/>
    <m/>
    <m/>
    <x v="1"/>
    <m/>
    <m/>
    <n v="0"/>
    <m/>
    <n v="0"/>
    <n v="0"/>
    <n v="0"/>
    <n v="0"/>
    <m/>
    <n v="0"/>
    <m/>
    <n v="0"/>
    <n v="0"/>
    <e v="#DIV/0!"/>
    <n v="0"/>
    <m/>
    <n v="0"/>
    <n v="0"/>
    <m/>
  </r>
  <r>
    <n v="3117"/>
    <m/>
    <x v="10"/>
    <x v="4"/>
    <m/>
    <m/>
    <x v="7"/>
    <x v="5"/>
    <x v="6"/>
    <x v="4"/>
    <m/>
    <m/>
    <x v="1"/>
    <m/>
    <m/>
    <n v="0"/>
    <m/>
    <n v="0"/>
    <n v="0"/>
    <n v="0"/>
    <n v="0"/>
    <m/>
    <n v="0"/>
    <m/>
    <n v="0"/>
    <n v="0"/>
    <e v="#DIV/0!"/>
    <n v="0"/>
    <m/>
    <n v="0"/>
    <n v="0"/>
    <m/>
  </r>
  <r>
    <n v="3118"/>
    <m/>
    <x v="10"/>
    <x v="4"/>
    <m/>
    <m/>
    <x v="7"/>
    <x v="5"/>
    <x v="6"/>
    <x v="4"/>
    <m/>
    <m/>
    <x v="1"/>
    <m/>
    <m/>
    <n v="0"/>
    <m/>
    <n v="0"/>
    <n v="0"/>
    <n v="0"/>
    <n v="0"/>
    <m/>
    <n v="0"/>
    <m/>
    <n v="0"/>
    <n v="0"/>
    <e v="#DIV/0!"/>
    <n v="0"/>
    <m/>
    <n v="0"/>
    <n v="0"/>
    <m/>
  </r>
  <r>
    <n v="3119"/>
    <m/>
    <x v="10"/>
    <x v="4"/>
    <m/>
    <m/>
    <x v="7"/>
    <x v="5"/>
    <x v="6"/>
    <x v="4"/>
    <m/>
    <m/>
    <x v="1"/>
    <m/>
    <m/>
    <n v="0"/>
    <m/>
    <n v="0"/>
    <n v="0"/>
    <n v="0"/>
    <n v="0"/>
    <m/>
    <n v="0"/>
    <m/>
    <n v="0"/>
    <n v="0"/>
    <e v="#DIV/0!"/>
    <n v="0"/>
    <m/>
    <n v="0"/>
    <n v="0"/>
    <m/>
  </r>
  <r>
    <n v="3120"/>
    <m/>
    <x v="10"/>
    <x v="4"/>
    <m/>
    <m/>
    <x v="7"/>
    <x v="5"/>
    <x v="6"/>
    <x v="4"/>
    <m/>
    <m/>
    <x v="1"/>
    <m/>
    <m/>
    <n v="0"/>
    <m/>
    <n v="0"/>
    <n v="0"/>
    <n v="0"/>
    <n v="0"/>
    <m/>
    <n v="0"/>
    <m/>
    <n v="0"/>
    <n v="0"/>
    <e v="#DIV/0!"/>
    <n v="0"/>
    <m/>
    <n v="0"/>
    <n v="0"/>
    <m/>
  </r>
  <r>
    <n v="3121"/>
    <m/>
    <x v="10"/>
    <x v="4"/>
    <m/>
    <m/>
    <x v="7"/>
    <x v="5"/>
    <x v="6"/>
    <x v="4"/>
    <m/>
    <m/>
    <x v="1"/>
    <m/>
    <m/>
    <n v="0"/>
    <m/>
    <n v="0"/>
    <n v="0"/>
    <n v="0"/>
    <n v="0"/>
    <m/>
    <n v="0"/>
    <m/>
    <n v="0"/>
    <n v="0"/>
    <e v="#DIV/0!"/>
    <n v="0"/>
    <m/>
    <n v="0"/>
    <n v="0"/>
    <m/>
  </r>
  <r>
    <n v="3122"/>
    <m/>
    <x v="10"/>
    <x v="4"/>
    <m/>
    <m/>
    <x v="7"/>
    <x v="5"/>
    <x v="6"/>
    <x v="4"/>
    <m/>
    <m/>
    <x v="1"/>
    <m/>
    <m/>
    <n v="0"/>
    <m/>
    <n v="0"/>
    <n v="0"/>
    <n v="0"/>
    <n v="0"/>
    <m/>
    <n v="0"/>
    <m/>
    <n v="0"/>
    <n v="0"/>
    <e v="#DIV/0!"/>
    <n v="0"/>
    <m/>
    <n v="0"/>
    <n v="0"/>
    <m/>
  </r>
  <r>
    <n v="3123"/>
    <m/>
    <x v="10"/>
    <x v="4"/>
    <m/>
    <m/>
    <x v="7"/>
    <x v="5"/>
    <x v="6"/>
    <x v="4"/>
    <m/>
    <m/>
    <x v="1"/>
    <m/>
    <m/>
    <n v="0"/>
    <m/>
    <n v="0"/>
    <n v="0"/>
    <n v="0"/>
    <n v="0"/>
    <m/>
    <n v="0"/>
    <m/>
    <n v="0"/>
    <n v="0"/>
    <e v="#DIV/0!"/>
    <n v="0"/>
    <m/>
    <n v="0"/>
    <n v="0"/>
    <m/>
  </r>
  <r>
    <n v="3124"/>
    <m/>
    <x v="10"/>
    <x v="4"/>
    <m/>
    <m/>
    <x v="7"/>
    <x v="5"/>
    <x v="6"/>
    <x v="4"/>
    <m/>
    <m/>
    <x v="1"/>
    <m/>
    <m/>
    <n v="0"/>
    <m/>
    <n v="0"/>
    <n v="0"/>
    <n v="0"/>
    <n v="0"/>
    <m/>
    <n v="0"/>
    <m/>
    <n v="0"/>
    <n v="0"/>
    <e v="#DIV/0!"/>
    <n v="0"/>
    <m/>
    <n v="0"/>
    <n v="0"/>
    <m/>
  </r>
  <r>
    <n v="3125"/>
    <m/>
    <x v="10"/>
    <x v="4"/>
    <m/>
    <m/>
    <x v="7"/>
    <x v="5"/>
    <x v="6"/>
    <x v="4"/>
    <m/>
    <m/>
    <x v="1"/>
    <m/>
    <m/>
    <n v="0"/>
    <m/>
    <n v="0"/>
    <n v="0"/>
    <n v="0"/>
    <n v="0"/>
    <m/>
    <n v="0"/>
    <m/>
    <n v="0"/>
    <n v="0"/>
    <e v="#DIV/0!"/>
    <n v="0"/>
    <m/>
    <n v="0"/>
    <n v="0"/>
    <m/>
  </r>
  <r>
    <n v="3126"/>
    <m/>
    <x v="10"/>
    <x v="4"/>
    <m/>
    <m/>
    <x v="7"/>
    <x v="5"/>
    <x v="6"/>
    <x v="4"/>
    <m/>
    <m/>
    <x v="1"/>
    <m/>
    <m/>
    <n v="0"/>
    <m/>
    <n v="0"/>
    <n v="0"/>
    <n v="0"/>
    <n v="0"/>
    <m/>
    <n v="0"/>
    <m/>
    <n v="0"/>
    <n v="0"/>
    <e v="#DIV/0!"/>
    <n v="0"/>
    <m/>
    <n v="0"/>
    <n v="0"/>
    <m/>
  </r>
  <r>
    <n v="3127"/>
    <m/>
    <x v="10"/>
    <x v="4"/>
    <m/>
    <m/>
    <x v="7"/>
    <x v="5"/>
    <x v="6"/>
    <x v="4"/>
    <m/>
    <m/>
    <x v="1"/>
    <m/>
    <m/>
    <n v="0"/>
    <m/>
    <n v="0"/>
    <n v="0"/>
    <n v="0"/>
    <n v="0"/>
    <m/>
    <n v="0"/>
    <m/>
    <n v="0"/>
    <n v="0"/>
    <e v="#DIV/0!"/>
    <n v="0"/>
    <m/>
    <n v="0"/>
    <n v="0"/>
    <m/>
  </r>
  <r>
    <n v="3128"/>
    <m/>
    <x v="10"/>
    <x v="4"/>
    <m/>
    <m/>
    <x v="7"/>
    <x v="5"/>
    <x v="6"/>
    <x v="4"/>
    <m/>
    <m/>
    <x v="1"/>
    <m/>
    <m/>
    <n v="0"/>
    <m/>
    <n v="0"/>
    <n v="0"/>
    <n v="0"/>
    <n v="0"/>
    <m/>
    <n v="0"/>
    <m/>
    <n v="0"/>
    <n v="0"/>
    <e v="#DIV/0!"/>
    <n v="0"/>
    <m/>
    <n v="0"/>
    <n v="0"/>
    <m/>
  </r>
  <r>
    <n v="3129"/>
    <m/>
    <x v="10"/>
    <x v="4"/>
    <m/>
    <m/>
    <x v="7"/>
    <x v="5"/>
    <x v="6"/>
    <x v="4"/>
    <m/>
    <m/>
    <x v="1"/>
    <m/>
    <m/>
    <n v="0"/>
    <m/>
    <n v="0"/>
    <n v="0"/>
    <n v="0"/>
    <n v="0"/>
    <m/>
    <n v="0"/>
    <m/>
    <n v="0"/>
    <n v="0"/>
    <e v="#DIV/0!"/>
    <n v="0"/>
    <m/>
    <n v="0"/>
    <n v="0"/>
    <m/>
  </r>
  <r>
    <n v="3130"/>
    <m/>
    <x v="10"/>
    <x v="4"/>
    <m/>
    <m/>
    <x v="7"/>
    <x v="5"/>
    <x v="6"/>
    <x v="4"/>
    <m/>
    <m/>
    <x v="1"/>
    <m/>
    <m/>
    <n v="0"/>
    <m/>
    <n v="0"/>
    <n v="0"/>
    <n v="0"/>
    <n v="0"/>
    <m/>
    <n v="0"/>
    <m/>
    <n v="0"/>
    <n v="0"/>
    <e v="#DIV/0!"/>
    <n v="0"/>
    <m/>
    <n v="0"/>
    <n v="0"/>
    <m/>
  </r>
  <r>
    <n v="3131"/>
    <m/>
    <x v="10"/>
    <x v="4"/>
    <m/>
    <m/>
    <x v="7"/>
    <x v="5"/>
    <x v="6"/>
    <x v="4"/>
    <m/>
    <m/>
    <x v="1"/>
    <m/>
    <m/>
    <n v="0"/>
    <m/>
    <n v="0"/>
    <n v="0"/>
    <n v="0"/>
    <n v="0"/>
    <m/>
    <n v="0"/>
    <m/>
    <n v="0"/>
    <n v="0"/>
    <e v="#DIV/0!"/>
    <n v="0"/>
    <m/>
    <n v="0"/>
    <n v="0"/>
    <m/>
  </r>
  <r>
    <n v="3132"/>
    <m/>
    <x v="10"/>
    <x v="4"/>
    <m/>
    <m/>
    <x v="7"/>
    <x v="5"/>
    <x v="6"/>
    <x v="4"/>
    <m/>
    <m/>
    <x v="1"/>
    <m/>
    <m/>
    <n v="0"/>
    <m/>
    <n v="0"/>
    <n v="0"/>
    <n v="0"/>
    <n v="0"/>
    <m/>
    <n v="0"/>
    <m/>
    <n v="0"/>
    <n v="0"/>
    <e v="#DIV/0!"/>
    <n v="0"/>
    <m/>
    <n v="0"/>
    <n v="0"/>
    <m/>
  </r>
  <r>
    <n v="3133"/>
    <m/>
    <x v="10"/>
    <x v="4"/>
    <m/>
    <m/>
    <x v="7"/>
    <x v="5"/>
    <x v="6"/>
    <x v="4"/>
    <m/>
    <m/>
    <x v="1"/>
    <m/>
    <m/>
    <n v="0"/>
    <m/>
    <n v="0"/>
    <n v="0"/>
    <n v="0"/>
    <n v="0"/>
    <m/>
    <n v="0"/>
    <m/>
    <n v="0"/>
    <n v="0"/>
    <e v="#DIV/0!"/>
    <n v="0"/>
    <m/>
    <n v="0"/>
    <n v="0"/>
    <m/>
  </r>
  <r>
    <n v="3134"/>
    <m/>
    <x v="10"/>
    <x v="4"/>
    <m/>
    <m/>
    <x v="7"/>
    <x v="5"/>
    <x v="6"/>
    <x v="4"/>
    <m/>
    <m/>
    <x v="1"/>
    <m/>
    <m/>
    <n v="0"/>
    <m/>
    <n v="0"/>
    <n v="0"/>
    <n v="0"/>
    <n v="0"/>
    <m/>
    <n v="0"/>
    <m/>
    <n v="0"/>
    <n v="0"/>
    <e v="#DIV/0!"/>
    <n v="0"/>
    <m/>
    <n v="0"/>
    <n v="0"/>
    <m/>
  </r>
  <r>
    <n v="3135"/>
    <m/>
    <x v="10"/>
    <x v="4"/>
    <m/>
    <m/>
    <x v="7"/>
    <x v="5"/>
    <x v="6"/>
    <x v="4"/>
    <m/>
    <m/>
    <x v="1"/>
    <m/>
    <m/>
    <n v="0"/>
    <m/>
    <n v="0"/>
    <n v="0"/>
    <n v="0"/>
    <n v="0"/>
    <m/>
    <n v="0"/>
    <m/>
    <n v="0"/>
    <n v="0"/>
    <e v="#DIV/0!"/>
    <n v="0"/>
    <m/>
    <n v="0"/>
    <n v="0"/>
    <m/>
  </r>
  <r>
    <n v="3136"/>
    <m/>
    <x v="10"/>
    <x v="4"/>
    <m/>
    <m/>
    <x v="7"/>
    <x v="5"/>
    <x v="6"/>
    <x v="4"/>
    <m/>
    <m/>
    <x v="1"/>
    <m/>
    <m/>
    <n v="0"/>
    <m/>
    <n v="0"/>
    <n v="0"/>
    <n v="0"/>
    <n v="0"/>
    <m/>
    <n v="0"/>
    <m/>
    <n v="0"/>
    <n v="0"/>
    <e v="#DIV/0!"/>
    <n v="0"/>
    <m/>
    <n v="0"/>
    <n v="0"/>
    <m/>
  </r>
  <r>
    <n v="3137"/>
    <m/>
    <x v="10"/>
    <x v="4"/>
    <m/>
    <m/>
    <x v="7"/>
    <x v="5"/>
    <x v="6"/>
    <x v="4"/>
    <m/>
    <m/>
    <x v="1"/>
    <m/>
    <m/>
    <n v="0"/>
    <m/>
    <n v="0"/>
    <n v="0"/>
    <n v="0"/>
    <n v="0"/>
    <m/>
    <n v="0"/>
    <m/>
    <n v="0"/>
    <n v="0"/>
    <e v="#DIV/0!"/>
    <n v="0"/>
    <m/>
    <n v="0"/>
    <n v="0"/>
    <m/>
  </r>
  <r>
    <n v="3138"/>
    <m/>
    <x v="10"/>
    <x v="4"/>
    <m/>
    <m/>
    <x v="7"/>
    <x v="5"/>
    <x v="6"/>
    <x v="4"/>
    <m/>
    <m/>
    <x v="1"/>
    <m/>
    <m/>
    <n v="0"/>
    <m/>
    <n v="0"/>
    <n v="0"/>
    <n v="0"/>
    <n v="0"/>
    <m/>
    <n v="0"/>
    <m/>
    <n v="0"/>
    <n v="0"/>
    <e v="#DIV/0!"/>
    <n v="0"/>
    <m/>
    <n v="0"/>
    <n v="0"/>
    <m/>
  </r>
  <r>
    <n v="3139"/>
    <m/>
    <x v="10"/>
    <x v="4"/>
    <m/>
    <m/>
    <x v="7"/>
    <x v="5"/>
    <x v="6"/>
    <x v="4"/>
    <m/>
    <m/>
    <x v="1"/>
    <m/>
    <m/>
    <n v="0"/>
    <m/>
    <n v="0"/>
    <n v="0"/>
    <n v="0"/>
    <n v="0"/>
    <m/>
    <n v="0"/>
    <m/>
    <n v="0"/>
    <n v="0"/>
    <e v="#DIV/0!"/>
    <n v="0"/>
    <m/>
    <n v="0"/>
    <n v="0"/>
    <m/>
  </r>
  <r>
    <n v="3140"/>
    <m/>
    <x v="10"/>
    <x v="4"/>
    <m/>
    <m/>
    <x v="7"/>
    <x v="5"/>
    <x v="6"/>
    <x v="4"/>
    <m/>
    <m/>
    <x v="1"/>
    <m/>
    <m/>
    <n v="0"/>
    <m/>
    <n v="0"/>
    <n v="0"/>
    <n v="0"/>
    <n v="0"/>
    <m/>
    <n v="0"/>
    <m/>
    <n v="0"/>
    <n v="0"/>
    <e v="#DIV/0!"/>
    <n v="0"/>
    <m/>
    <n v="0"/>
    <n v="0"/>
    <m/>
  </r>
  <r>
    <n v="3141"/>
    <m/>
    <x v="10"/>
    <x v="4"/>
    <m/>
    <m/>
    <x v="7"/>
    <x v="5"/>
    <x v="6"/>
    <x v="4"/>
    <m/>
    <m/>
    <x v="1"/>
    <m/>
    <m/>
    <n v="0"/>
    <m/>
    <n v="0"/>
    <n v="0"/>
    <n v="0"/>
    <n v="0"/>
    <m/>
    <n v="0"/>
    <m/>
    <n v="0"/>
    <n v="0"/>
    <e v="#DIV/0!"/>
    <n v="0"/>
    <m/>
    <n v="0"/>
    <n v="0"/>
    <m/>
  </r>
  <r>
    <n v="3142"/>
    <m/>
    <x v="10"/>
    <x v="4"/>
    <m/>
    <m/>
    <x v="7"/>
    <x v="5"/>
    <x v="6"/>
    <x v="4"/>
    <m/>
    <m/>
    <x v="1"/>
    <m/>
    <m/>
    <n v="0"/>
    <m/>
    <n v="0"/>
    <n v="0"/>
    <n v="0"/>
    <n v="0"/>
    <m/>
    <n v="0"/>
    <m/>
    <n v="0"/>
    <n v="0"/>
    <e v="#DIV/0!"/>
    <n v="0"/>
    <m/>
    <n v="0"/>
    <n v="0"/>
    <m/>
  </r>
  <r>
    <n v="3143"/>
    <m/>
    <x v="10"/>
    <x v="4"/>
    <m/>
    <m/>
    <x v="7"/>
    <x v="5"/>
    <x v="6"/>
    <x v="4"/>
    <m/>
    <m/>
    <x v="1"/>
    <m/>
    <m/>
    <n v="0"/>
    <m/>
    <n v="0"/>
    <n v="0"/>
    <n v="0"/>
    <n v="0"/>
    <m/>
    <n v="0"/>
    <m/>
    <n v="0"/>
    <n v="0"/>
    <e v="#DIV/0!"/>
    <n v="0"/>
    <m/>
    <n v="0"/>
    <n v="0"/>
    <m/>
  </r>
  <r>
    <n v="3144"/>
    <m/>
    <x v="10"/>
    <x v="4"/>
    <m/>
    <m/>
    <x v="7"/>
    <x v="5"/>
    <x v="6"/>
    <x v="4"/>
    <m/>
    <m/>
    <x v="1"/>
    <m/>
    <m/>
    <n v="0"/>
    <m/>
    <n v="0"/>
    <n v="0"/>
    <n v="0"/>
    <n v="0"/>
    <m/>
    <n v="0"/>
    <m/>
    <n v="0"/>
    <n v="0"/>
    <e v="#DIV/0!"/>
    <n v="0"/>
    <m/>
    <n v="0"/>
    <n v="0"/>
    <m/>
  </r>
  <r>
    <n v="3145"/>
    <m/>
    <x v="10"/>
    <x v="4"/>
    <m/>
    <m/>
    <x v="7"/>
    <x v="5"/>
    <x v="6"/>
    <x v="4"/>
    <m/>
    <m/>
    <x v="1"/>
    <m/>
    <m/>
    <n v="0"/>
    <m/>
    <n v="0"/>
    <n v="0"/>
    <n v="0"/>
    <n v="0"/>
    <m/>
    <n v="0"/>
    <m/>
    <n v="0"/>
    <n v="0"/>
    <e v="#DIV/0!"/>
    <n v="0"/>
    <m/>
    <n v="0"/>
    <n v="0"/>
    <m/>
  </r>
  <r>
    <n v="3146"/>
    <m/>
    <x v="10"/>
    <x v="4"/>
    <m/>
    <m/>
    <x v="7"/>
    <x v="5"/>
    <x v="6"/>
    <x v="4"/>
    <m/>
    <m/>
    <x v="1"/>
    <m/>
    <m/>
    <n v="0"/>
    <m/>
    <n v="0"/>
    <n v="0"/>
    <n v="0"/>
    <n v="0"/>
    <m/>
    <n v="0"/>
    <m/>
    <n v="0"/>
    <n v="0"/>
    <e v="#DIV/0!"/>
    <n v="0"/>
    <m/>
    <n v="0"/>
    <n v="0"/>
    <m/>
  </r>
  <r>
    <n v="3147"/>
    <m/>
    <x v="10"/>
    <x v="4"/>
    <m/>
    <m/>
    <x v="7"/>
    <x v="5"/>
    <x v="6"/>
    <x v="4"/>
    <m/>
    <m/>
    <x v="1"/>
    <m/>
    <m/>
    <n v="0"/>
    <m/>
    <n v="0"/>
    <n v="0"/>
    <n v="0"/>
    <n v="0"/>
    <m/>
    <n v="0"/>
    <m/>
    <n v="0"/>
    <n v="0"/>
    <e v="#DIV/0!"/>
    <n v="0"/>
    <m/>
    <n v="0"/>
    <n v="0"/>
    <m/>
  </r>
  <r>
    <n v="3148"/>
    <m/>
    <x v="10"/>
    <x v="4"/>
    <m/>
    <m/>
    <x v="7"/>
    <x v="5"/>
    <x v="6"/>
    <x v="4"/>
    <m/>
    <m/>
    <x v="1"/>
    <m/>
    <m/>
    <n v="0"/>
    <m/>
    <n v="0"/>
    <n v="0"/>
    <n v="0"/>
    <n v="0"/>
    <m/>
    <n v="0"/>
    <m/>
    <n v="0"/>
    <n v="0"/>
    <e v="#DIV/0!"/>
    <n v="0"/>
    <m/>
    <n v="0"/>
    <n v="0"/>
    <m/>
  </r>
  <r>
    <n v="3149"/>
    <m/>
    <x v="10"/>
    <x v="4"/>
    <m/>
    <m/>
    <x v="7"/>
    <x v="5"/>
    <x v="6"/>
    <x v="4"/>
    <m/>
    <m/>
    <x v="1"/>
    <m/>
    <m/>
    <n v="0"/>
    <m/>
    <n v="0"/>
    <n v="0"/>
    <n v="0"/>
    <n v="0"/>
    <m/>
    <n v="0"/>
    <m/>
    <n v="0"/>
    <n v="0"/>
    <e v="#DIV/0!"/>
    <n v="0"/>
    <m/>
    <n v="0"/>
    <n v="0"/>
    <m/>
  </r>
  <r>
    <n v="3150"/>
    <m/>
    <x v="10"/>
    <x v="4"/>
    <m/>
    <m/>
    <x v="7"/>
    <x v="5"/>
    <x v="6"/>
    <x v="4"/>
    <m/>
    <m/>
    <x v="1"/>
    <m/>
    <m/>
    <n v="0"/>
    <m/>
    <n v="0"/>
    <n v="0"/>
    <n v="0"/>
    <n v="0"/>
    <m/>
    <n v="0"/>
    <m/>
    <n v="0"/>
    <n v="0"/>
    <e v="#DIV/0!"/>
    <n v="0"/>
    <m/>
    <n v="0"/>
    <n v="0"/>
    <m/>
  </r>
  <r>
    <n v="3151"/>
    <m/>
    <x v="10"/>
    <x v="4"/>
    <m/>
    <m/>
    <x v="7"/>
    <x v="5"/>
    <x v="6"/>
    <x v="4"/>
    <m/>
    <m/>
    <x v="1"/>
    <m/>
    <m/>
    <n v="0"/>
    <m/>
    <n v="0"/>
    <n v="0"/>
    <n v="0"/>
    <n v="0"/>
    <m/>
    <n v="0"/>
    <m/>
    <n v="0"/>
    <n v="0"/>
    <e v="#DIV/0!"/>
    <n v="0"/>
    <m/>
    <n v="0"/>
    <n v="0"/>
    <m/>
  </r>
  <r>
    <n v="3152"/>
    <m/>
    <x v="10"/>
    <x v="4"/>
    <m/>
    <m/>
    <x v="7"/>
    <x v="5"/>
    <x v="6"/>
    <x v="4"/>
    <m/>
    <m/>
    <x v="1"/>
    <m/>
    <m/>
    <n v="0"/>
    <m/>
    <n v="0"/>
    <n v="0"/>
    <n v="0"/>
    <n v="0"/>
    <m/>
    <n v="0"/>
    <m/>
    <n v="0"/>
    <n v="0"/>
    <e v="#DIV/0!"/>
    <n v="0"/>
    <m/>
    <n v="0"/>
    <n v="0"/>
    <m/>
  </r>
  <r>
    <n v="3153"/>
    <m/>
    <x v="10"/>
    <x v="4"/>
    <m/>
    <m/>
    <x v="7"/>
    <x v="5"/>
    <x v="6"/>
    <x v="4"/>
    <m/>
    <m/>
    <x v="1"/>
    <m/>
    <m/>
    <n v="0"/>
    <m/>
    <n v="0"/>
    <n v="0"/>
    <n v="0"/>
    <n v="0"/>
    <m/>
    <n v="0"/>
    <m/>
    <n v="0"/>
    <n v="0"/>
    <e v="#DIV/0!"/>
    <n v="0"/>
    <m/>
    <n v="0"/>
    <n v="0"/>
    <m/>
  </r>
  <r>
    <n v="3154"/>
    <m/>
    <x v="10"/>
    <x v="4"/>
    <m/>
    <m/>
    <x v="7"/>
    <x v="5"/>
    <x v="6"/>
    <x v="4"/>
    <m/>
    <m/>
    <x v="1"/>
    <m/>
    <m/>
    <n v="0"/>
    <m/>
    <n v="0"/>
    <n v="0"/>
    <n v="0"/>
    <n v="0"/>
    <m/>
    <n v="0"/>
    <m/>
    <n v="0"/>
    <n v="0"/>
    <e v="#DIV/0!"/>
    <n v="0"/>
    <m/>
    <n v="0"/>
    <n v="0"/>
    <m/>
  </r>
  <r>
    <n v="3155"/>
    <m/>
    <x v="10"/>
    <x v="4"/>
    <m/>
    <m/>
    <x v="7"/>
    <x v="5"/>
    <x v="6"/>
    <x v="4"/>
    <m/>
    <m/>
    <x v="1"/>
    <m/>
    <m/>
    <n v="0"/>
    <m/>
    <n v="0"/>
    <n v="0"/>
    <n v="0"/>
    <n v="0"/>
    <m/>
    <n v="0"/>
    <m/>
    <n v="0"/>
    <n v="0"/>
    <e v="#DIV/0!"/>
    <n v="0"/>
    <m/>
    <n v="0"/>
    <n v="0"/>
    <m/>
  </r>
  <r>
    <n v="3156"/>
    <m/>
    <x v="10"/>
    <x v="4"/>
    <m/>
    <m/>
    <x v="7"/>
    <x v="5"/>
    <x v="6"/>
    <x v="4"/>
    <m/>
    <m/>
    <x v="1"/>
    <m/>
    <m/>
    <n v="0"/>
    <m/>
    <n v="0"/>
    <n v="0"/>
    <n v="0"/>
    <n v="0"/>
    <m/>
    <n v="0"/>
    <m/>
    <n v="0"/>
    <n v="0"/>
    <e v="#DIV/0!"/>
    <n v="0"/>
    <m/>
    <n v="0"/>
    <n v="0"/>
    <m/>
  </r>
  <r>
    <n v="3157"/>
    <m/>
    <x v="10"/>
    <x v="4"/>
    <m/>
    <m/>
    <x v="7"/>
    <x v="5"/>
    <x v="6"/>
    <x v="4"/>
    <m/>
    <m/>
    <x v="1"/>
    <m/>
    <m/>
    <n v="0"/>
    <m/>
    <n v="0"/>
    <n v="0"/>
    <n v="0"/>
    <n v="0"/>
    <m/>
    <n v="0"/>
    <m/>
    <n v="0"/>
    <n v="0"/>
    <e v="#DIV/0!"/>
    <n v="0"/>
    <m/>
    <n v="0"/>
    <n v="0"/>
    <m/>
  </r>
  <r>
    <n v="3158"/>
    <m/>
    <x v="10"/>
    <x v="4"/>
    <m/>
    <m/>
    <x v="7"/>
    <x v="5"/>
    <x v="6"/>
    <x v="4"/>
    <m/>
    <m/>
    <x v="1"/>
    <m/>
    <m/>
    <n v="0"/>
    <m/>
    <n v="0"/>
    <n v="0"/>
    <n v="0"/>
    <n v="0"/>
    <m/>
    <n v="0"/>
    <m/>
    <n v="0"/>
    <n v="0"/>
    <e v="#DIV/0!"/>
    <n v="0"/>
    <m/>
    <n v="0"/>
    <n v="0"/>
    <m/>
  </r>
  <r>
    <n v="3159"/>
    <m/>
    <x v="10"/>
    <x v="4"/>
    <m/>
    <m/>
    <x v="7"/>
    <x v="5"/>
    <x v="6"/>
    <x v="4"/>
    <m/>
    <m/>
    <x v="1"/>
    <m/>
    <m/>
    <n v="0"/>
    <m/>
    <n v="0"/>
    <n v="0"/>
    <n v="0"/>
    <n v="0"/>
    <m/>
    <n v="0"/>
    <m/>
    <n v="0"/>
    <n v="0"/>
    <e v="#DIV/0!"/>
    <n v="0"/>
    <m/>
    <n v="0"/>
    <n v="0"/>
    <m/>
  </r>
  <r>
    <n v="3160"/>
    <m/>
    <x v="10"/>
    <x v="4"/>
    <m/>
    <m/>
    <x v="7"/>
    <x v="5"/>
    <x v="6"/>
    <x v="4"/>
    <m/>
    <m/>
    <x v="1"/>
    <m/>
    <m/>
    <n v="0"/>
    <m/>
    <n v="0"/>
    <n v="0"/>
    <n v="0"/>
    <n v="0"/>
    <m/>
    <n v="0"/>
    <m/>
    <n v="0"/>
    <n v="0"/>
    <e v="#DIV/0!"/>
    <n v="0"/>
    <m/>
    <n v="0"/>
    <n v="0"/>
    <m/>
  </r>
  <r>
    <n v="3161"/>
    <m/>
    <x v="10"/>
    <x v="4"/>
    <m/>
    <m/>
    <x v="7"/>
    <x v="5"/>
    <x v="6"/>
    <x v="4"/>
    <m/>
    <m/>
    <x v="1"/>
    <m/>
    <m/>
    <n v="0"/>
    <m/>
    <n v="0"/>
    <n v="0"/>
    <n v="0"/>
    <n v="0"/>
    <m/>
    <n v="0"/>
    <m/>
    <n v="0"/>
    <n v="0"/>
    <e v="#DIV/0!"/>
    <n v="0"/>
    <m/>
    <n v="0"/>
    <n v="0"/>
    <m/>
  </r>
  <r>
    <n v="3162"/>
    <m/>
    <x v="10"/>
    <x v="4"/>
    <m/>
    <m/>
    <x v="7"/>
    <x v="5"/>
    <x v="6"/>
    <x v="4"/>
    <m/>
    <m/>
    <x v="1"/>
    <m/>
    <m/>
    <n v="0"/>
    <m/>
    <n v="0"/>
    <n v="0"/>
    <n v="0"/>
    <n v="0"/>
    <m/>
    <n v="0"/>
    <m/>
    <n v="0"/>
    <n v="0"/>
    <e v="#DIV/0!"/>
    <n v="0"/>
    <m/>
    <n v="0"/>
    <n v="0"/>
    <m/>
  </r>
  <r>
    <n v="3163"/>
    <m/>
    <x v="10"/>
    <x v="4"/>
    <m/>
    <m/>
    <x v="7"/>
    <x v="5"/>
    <x v="6"/>
    <x v="4"/>
    <m/>
    <m/>
    <x v="1"/>
    <m/>
    <m/>
    <n v="0"/>
    <m/>
    <n v="0"/>
    <n v="0"/>
    <n v="0"/>
    <n v="0"/>
    <m/>
    <n v="0"/>
    <m/>
    <n v="0"/>
    <n v="0"/>
    <e v="#DIV/0!"/>
    <n v="0"/>
    <m/>
    <n v="0"/>
    <n v="0"/>
    <m/>
  </r>
  <r>
    <n v="3164"/>
    <m/>
    <x v="10"/>
    <x v="4"/>
    <m/>
    <m/>
    <x v="7"/>
    <x v="5"/>
    <x v="6"/>
    <x v="4"/>
    <m/>
    <m/>
    <x v="1"/>
    <m/>
    <m/>
    <n v="0"/>
    <m/>
    <n v="0"/>
    <n v="0"/>
    <n v="0"/>
    <n v="0"/>
    <m/>
    <n v="0"/>
    <m/>
    <n v="0"/>
    <n v="0"/>
    <e v="#DIV/0!"/>
    <n v="0"/>
    <m/>
    <n v="0"/>
    <n v="0"/>
    <m/>
  </r>
  <r>
    <n v="3165"/>
    <m/>
    <x v="10"/>
    <x v="4"/>
    <m/>
    <m/>
    <x v="7"/>
    <x v="5"/>
    <x v="6"/>
    <x v="4"/>
    <m/>
    <m/>
    <x v="1"/>
    <m/>
    <m/>
    <n v="0"/>
    <m/>
    <n v="0"/>
    <n v="0"/>
    <n v="0"/>
    <n v="0"/>
    <m/>
    <n v="0"/>
    <m/>
    <n v="0"/>
    <n v="0"/>
    <e v="#DIV/0!"/>
    <n v="0"/>
    <m/>
    <n v="0"/>
    <n v="0"/>
    <m/>
  </r>
  <r>
    <n v="3166"/>
    <m/>
    <x v="10"/>
    <x v="4"/>
    <m/>
    <m/>
    <x v="7"/>
    <x v="5"/>
    <x v="6"/>
    <x v="4"/>
    <m/>
    <m/>
    <x v="1"/>
    <m/>
    <m/>
    <n v="0"/>
    <m/>
    <n v="0"/>
    <n v="0"/>
    <n v="0"/>
    <n v="0"/>
    <m/>
    <n v="0"/>
    <m/>
    <n v="0"/>
    <n v="0"/>
    <e v="#DIV/0!"/>
    <n v="0"/>
    <m/>
    <n v="0"/>
    <n v="0"/>
    <m/>
  </r>
  <r>
    <n v="3167"/>
    <m/>
    <x v="10"/>
    <x v="4"/>
    <m/>
    <m/>
    <x v="7"/>
    <x v="5"/>
    <x v="6"/>
    <x v="4"/>
    <m/>
    <m/>
    <x v="1"/>
    <m/>
    <m/>
    <n v="0"/>
    <m/>
    <n v="0"/>
    <n v="0"/>
    <n v="0"/>
    <n v="0"/>
    <m/>
    <n v="0"/>
    <m/>
    <n v="0"/>
    <n v="0"/>
    <e v="#DIV/0!"/>
    <n v="0"/>
    <m/>
    <n v="0"/>
    <n v="0"/>
    <m/>
  </r>
  <r>
    <n v="3168"/>
    <m/>
    <x v="10"/>
    <x v="4"/>
    <m/>
    <m/>
    <x v="7"/>
    <x v="5"/>
    <x v="6"/>
    <x v="4"/>
    <m/>
    <m/>
    <x v="1"/>
    <m/>
    <m/>
    <n v="0"/>
    <m/>
    <n v="0"/>
    <n v="0"/>
    <n v="0"/>
    <n v="0"/>
    <m/>
    <n v="0"/>
    <m/>
    <n v="0"/>
    <n v="0"/>
    <e v="#DIV/0!"/>
    <n v="0"/>
    <m/>
    <n v="0"/>
    <n v="0"/>
    <m/>
  </r>
  <r>
    <n v="3169"/>
    <m/>
    <x v="10"/>
    <x v="4"/>
    <m/>
    <m/>
    <x v="7"/>
    <x v="5"/>
    <x v="6"/>
    <x v="4"/>
    <m/>
    <m/>
    <x v="1"/>
    <m/>
    <m/>
    <n v="0"/>
    <m/>
    <n v="0"/>
    <n v="0"/>
    <n v="0"/>
    <n v="0"/>
    <m/>
    <n v="0"/>
    <m/>
    <n v="0"/>
    <n v="0"/>
    <e v="#DIV/0!"/>
    <n v="0"/>
    <m/>
    <n v="0"/>
    <n v="0"/>
    <m/>
  </r>
  <r>
    <n v="3170"/>
    <m/>
    <x v="10"/>
    <x v="4"/>
    <m/>
    <m/>
    <x v="7"/>
    <x v="5"/>
    <x v="6"/>
    <x v="4"/>
    <m/>
    <m/>
    <x v="1"/>
    <m/>
    <m/>
    <n v="0"/>
    <m/>
    <n v="0"/>
    <n v="0"/>
    <n v="0"/>
    <n v="0"/>
    <m/>
    <n v="0"/>
    <m/>
    <n v="0"/>
    <n v="0"/>
    <e v="#DIV/0!"/>
    <n v="0"/>
    <m/>
    <n v="0"/>
    <n v="0"/>
    <m/>
  </r>
  <r>
    <n v="3171"/>
    <m/>
    <x v="10"/>
    <x v="4"/>
    <m/>
    <m/>
    <x v="7"/>
    <x v="5"/>
    <x v="6"/>
    <x v="4"/>
    <m/>
    <m/>
    <x v="1"/>
    <m/>
    <m/>
    <n v="0"/>
    <m/>
    <n v="0"/>
    <n v="0"/>
    <n v="0"/>
    <n v="0"/>
    <m/>
    <n v="0"/>
    <m/>
    <n v="0"/>
    <n v="0"/>
    <e v="#DIV/0!"/>
    <n v="0"/>
    <m/>
    <n v="0"/>
    <n v="0"/>
    <m/>
  </r>
  <r>
    <n v="3172"/>
    <m/>
    <x v="10"/>
    <x v="4"/>
    <m/>
    <m/>
    <x v="7"/>
    <x v="5"/>
    <x v="6"/>
    <x v="4"/>
    <m/>
    <m/>
    <x v="1"/>
    <m/>
    <m/>
    <n v="0"/>
    <m/>
    <n v="0"/>
    <n v="0"/>
    <n v="0"/>
    <n v="0"/>
    <m/>
    <n v="0"/>
    <m/>
    <n v="0"/>
    <n v="0"/>
    <e v="#DIV/0!"/>
    <n v="0"/>
    <m/>
    <n v="0"/>
    <n v="0"/>
    <m/>
  </r>
  <r>
    <n v="3173"/>
    <m/>
    <x v="10"/>
    <x v="4"/>
    <m/>
    <m/>
    <x v="7"/>
    <x v="5"/>
    <x v="6"/>
    <x v="4"/>
    <m/>
    <m/>
    <x v="1"/>
    <m/>
    <m/>
    <n v="0"/>
    <m/>
    <n v="0"/>
    <n v="0"/>
    <n v="0"/>
    <n v="0"/>
    <m/>
    <n v="0"/>
    <m/>
    <n v="0"/>
    <n v="0"/>
    <e v="#DIV/0!"/>
    <n v="0"/>
    <m/>
    <n v="0"/>
    <n v="0"/>
    <m/>
  </r>
  <r>
    <n v="3174"/>
    <m/>
    <x v="10"/>
    <x v="4"/>
    <m/>
    <m/>
    <x v="7"/>
    <x v="5"/>
    <x v="6"/>
    <x v="4"/>
    <m/>
    <m/>
    <x v="1"/>
    <m/>
    <m/>
    <n v="0"/>
    <m/>
    <n v="0"/>
    <n v="0"/>
    <n v="0"/>
    <n v="0"/>
    <m/>
    <n v="0"/>
    <m/>
    <n v="0"/>
    <n v="0"/>
    <e v="#DIV/0!"/>
    <n v="0"/>
    <m/>
    <n v="0"/>
    <n v="0"/>
    <m/>
  </r>
  <r>
    <n v="3175"/>
    <m/>
    <x v="10"/>
    <x v="4"/>
    <m/>
    <m/>
    <x v="7"/>
    <x v="5"/>
    <x v="6"/>
    <x v="4"/>
    <m/>
    <m/>
    <x v="1"/>
    <m/>
    <m/>
    <n v="0"/>
    <m/>
    <n v="0"/>
    <n v="0"/>
    <n v="0"/>
    <n v="0"/>
    <m/>
    <n v="0"/>
    <m/>
    <n v="0"/>
    <n v="0"/>
    <e v="#DIV/0!"/>
    <n v="0"/>
    <m/>
    <n v="0"/>
    <n v="0"/>
    <m/>
  </r>
  <r>
    <n v="3176"/>
    <m/>
    <x v="10"/>
    <x v="4"/>
    <m/>
    <m/>
    <x v="7"/>
    <x v="5"/>
    <x v="6"/>
    <x v="4"/>
    <m/>
    <m/>
    <x v="1"/>
    <m/>
    <m/>
    <n v="0"/>
    <m/>
    <n v="0"/>
    <n v="0"/>
    <n v="0"/>
    <n v="0"/>
    <m/>
    <n v="0"/>
    <m/>
    <n v="0"/>
    <n v="0"/>
    <e v="#DIV/0!"/>
    <n v="0"/>
    <m/>
    <n v="0"/>
    <n v="0"/>
    <m/>
  </r>
  <r>
    <n v="3177"/>
    <m/>
    <x v="10"/>
    <x v="4"/>
    <m/>
    <m/>
    <x v="7"/>
    <x v="5"/>
    <x v="6"/>
    <x v="4"/>
    <m/>
    <m/>
    <x v="1"/>
    <m/>
    <m/>
    <n v="0"/>
    <m/>
    <n v="0"/>
    <n v="0"/>
    <n v="0"/>
    <n v="0"/>
    <m/>
    <n v="0"/>
    <m/>
    <n v="0"/>
    <n v="0"/>
    <e v="#DIV/0!"/>
    <n v="0"/>
    <m/>
    <n v="0"/>
    <n v="0"/>
    <m/>
  </r>
  <r>
    <n v="3178"/>
    <m/>
    <x v="10"/>
    <x v="4"/>
    <m/>
    <m/>
    <x v="7"/>
    <x v="5"/>
    <x v="6"/>
    <x v="4"/>
    <m/>
    <m/>
    <x v="1"/>
    <m/>
    <m/>
    <n v="0"/>
    <m/>
    <n v="0"/>
    <n v="0"/>
    <n v="0"/>
    <n v="0"/>
    <m/>
    <n v="0"/>
    <m/>
    <n v="0"/>
    <n v="0"/>
    <e v="#DIV/0!"/>
    <n v="0"/>
    <m/>
    <n v="0"/>
    <n v="0"/>
    <m/>
  </r>
  <r>
    <n v="3179"/>
    <m/>
    <x v="10"/>
    <x v="4"/>
    <m/>
    <m/>
    <x v="7"/>
    <x v="5"/>
    <x v="6"/>
    <x v="4"/>
    <m/>
    <m/>
    <x v="1"/>
    <m/>
    <m/>
    <n v="0"/>
    <m/>
    <n v="0"/>
    <n v="0"/>
    <n v="0"/>
    <n v="0"/>
    <m/>
    <n v="0"/>
    <m/>
    <n v="0"/>
    <n v="0"/>
    <e v="#DIV/0!"/>
    <n v="0"/>
    <m/>
    <n v="0"/>
    <n v="0"/>
    <m/>
  </r>
  <r>
    <n v="3180"/>
    <m/>
    <x v="10"/>
    <x v="4"/>
    <m/>
    <m/>
    <x v="7"/>
    <x v="5"/>
    <x v="6"/>
    <x v="4"/>
    <m/>
    <m/>
    <x v="1"/>
    <m/>
    <m/>
    <n v="0"/>
    <m/>
    <n v="0"/>
    <n v="0"/>
    <n v="0"/>
    <n v="0"/>
    <m/>
    <n v="0"/>
    <m/>
    <n v="0"/>
    <n v="0"/>
    <e v="#DIV/0!"/>
    <n v="0"/>
    <m/>
    <n v="0"/>
    <n v="0"/>
    <m/>
  </r>
  <r>
    <n v="3181"/>
    <m/>
    <x v="10"/>
    <x v="4"/>
    <m/>
    <m/>
    <x v="7"/>
    <x v="5"/>
    <x v="6"/>
    <x v="4"/>
    <m/>
    <m/>
    <x v="1"/>
    <m/>
    <m/>
    <n v="0"/>
    <m/>
    <n v="0"/>
    <n v="0"/>
    <n v="0"/>
    <n v="0"/>
    <m/>
    <n v="0"/>
    <m/>
    <n v="0"/>
    <n v="0"/>
    <e v="#DIV/0!"/>
    <n v="0"/>
    <m/>
    <n v="0"/>
    <n v="0"/>
    <m/>
  </r>
  <r>
    <n v="3182"/>
    <m/>
    <x v="10"/>
    <x v="4"/>
    <m/>
    <m/>
    <x v="7"/>
    <x v="5"/>
    <x v="6"/>
    <x v="4"/>
    <m/>
    <m/>
    <x v="1"/>
    <m/>
    <m/>
    <n v="0"/>
    <m/>
    <n v="0"/>
    <n v="0"/>
    <n v="0"/>
    <n v="0"/>
    <m/>
    <n v="0"/>
    <m/>
    <n v="0"/>
    <n v="0"/>
    <e v="#DIV/0!"/>
    <n v="0"/>
    <m/>
    <n v="0"/>
    <n v="0"/>
    <m/>
  </r>
  <r>
    <n v="3183"/>
    <m/>
    <x v="10"/>
    <x v="4"/>
    <m/>
    <m/>
    <x v="7"/>
    <x v="5"/>
    <x v="6"/>
    <x v="4"/>
    <m/>
    <m/>
    <x v="1"/>
    <m/>
    <m/>
    <n v="0"/>
    <m/>
    <n v="0"/>
    <n v="0"/>
    <n v="0"/>
    <n v="0"/>
    <m/>
    <n v="0"/>
    <m/>
    <n v="0"/>
    <n v="0"/>
    <e v="#DIV/0!"/>
    <n v="0"/>
    <m/>
    <n v="0"/>
    <n v="0"/>
    <m/>
  </r>
  <r>
    <n v="3184"/>
    <m/>
    <x v="10"/>
    <x v="4"/>
    <m/>
    <m/>
    <x v="7"/>
    <x v="5"/>
    <x v="6"/>
    <x v="4"/>
    <m/>
    <m/>
    <x v="1"/>
    <m/>
    <m/>
    <n v="0"/>
    <m/>
    <n v="0"/>
    <n v="0"/>
    <n v="0"/>
    <n v="0"/>
    <m/>
    <n v="0"/>
    <m/>
    <n v="0"/>
    <n v="0"/>
    <e v="#DIV/0!"/>
    <n v="0"/>
    <m/>
    <n v="0"/>
    <n v="0"/>
    <m/>
  </r>
  <r>
    <n v="3185"/>
    <m/>
    <x v="10"/>
    <x v="4"/>
    <m/>
    <m/>
    <x v="7"/>
    <x v="5"/>
    <x v="6"/>
    <x v="4"/>
    <m/>
    <m/>
    <x v="1"/>
    <m/>
    <m/>
    <n v="0"/>
    <m/>
    <n v="0"/>
    <n v="0"/>
    <n v="0"/>
    <n v="0"/>
    <m/>
    <n v="0"/>
    <m/>
    <n v="0"/>
    <n v="0"/>
    <e v="#DIV/0!"/>
    <n v="0"/>
    <m/>
    <n v="0"/>
    <n v="0"/>
    <m/>
  </r>
  <r>
    <n v="3186"/>
    <m/>
    <x v="10"/>
    <x v="4"/>
    <m/>
    <m/>
    <x v="7"/>
    <x v="5"/>
    <x v="6"/>
    <x v="4"/>
    <m/>
    <m/>
    <x v="1"/>
    <m/>
    <m/>
    <n v="0"/>
    <m/>
    <n v="0"/>
    <n v="0"/>
    <n v="0"/>
    <n v="0"/>
    <m/>
    <n v="0"/>
    <m/>
    <n v="0"/>
    <n v="0"/>
    <e v="#DIV/0!"/>
    <n v="0"/>
    <m/>
    <n v="0"/>
    <n v="0"/>
    <m/>
  </r>
  <r>
    <n v="3187"/>
    <m/>
    <x v="10"/>
    <x v="4"/>
    <m/>
    <m/>
    <x v="7"/>
    <x v="5"/>
    <x v="6"/>
    <x v="4"/>
    <m/>
    <m/>
    <x v="1"/>
    <m/>
    <m/>
    <n v="0"/>
    <m/>
    <n v="0"/>
    <n v="0"/>
    <n v="0"/>
    <n v="0"/>
    <m/>
    <n v="0"/>
    <m/>
    <n v="0"/>
    <n v="0"/>
    <e v="#DIV/0!"/>
    <n v="0"/>
    <m/>
    <n v="0"/>
    <n v="0"/>
    <m/>
  </r>
  <r>
    <n v="3188"/>
    <m/>
    <x v="10"/>
    <x v="4"/>
    <m/>
    <m/>
    <x v="7"/>
    <x v="5"/>
    <x v="6"/>
    <x v="4"/>
    <m/>
    <m/>
    <x v="1"/>
    <m/>
    <m/>
    <n v="0"/>
    <m/>
    <n v="0"/>
    <n v="0"/>
    <n v="0"/>
    <n v="0"/>
    <m/>
    <n v="0"/>
    <m/>
    <n v="0"/>
    <n v="0"/>
    <e v="#DIV/0!"/>
    <n v="0"/>
    <m/>
    <n v="0"/>
    <n v="0"/>
    <m/>
  </r>
  <r>
    <n v="3189"/>
    <m/>
    <x v="10"/>
    <x v="4"/>
    <m/>
    <m/>
    <x v="7"/>
    <x v="5"/>
    <x v="6"/>
    <x v="4"/>
    <m/>
    <m/>
    <x v="1"/>
    <m/>
    <m/>
    <n v="0"/>
    <m/>
    <n v="0"/>
    <n v="0"/>
    <n v="0"/>
    <n v="0"/>
    <m/>
    <n v="0"/>
    <m/>
    <n v="0"/>
    <n v="0"/>
    <e v="#DIV/0!"/>
    <n v="0"/>
    <m/>
    <n v="0"/>
    <n v="0"/>
    <m/>
  </r>
  <r>
    <n v="3190"/>
    <m/>
    <x v="10"/>
    <x v="4"/>
    <m/>
    <m/>
    <x v="7"/>
    <x v="5"/>
    <x v="6"/>
    <x v="4"/>
    <m/>
    <m/>
    <x v="1"/>
    <m/>
    <m/>
    <n v="0"/>
    <m/>
    <n v="0"/>
    <n v="0"/>
    <n v="0"/>
    <n v="0"/>
    <m/>
    <n v="0"/>
    <m/>
    <n v="0"/>
    <n v="0"/>
    <e v="#DIV/0!"/>
    <n v="0"/>
    <m/>
    <n v="0"/>
    <n v="0"/>
    <m/>
  </r>
  <r>
    <n v="3191"/>
    <m/>
    <x v="10"/>
    <x v="4"/>
    <m/>
    <m/>
    <x v="7"/>
    <x v="5"/>
    <x v="6"/>
    <x v="4"/>
    <m/>
    <m/>
    <x v="1"/>
    <m/>
    <m/>
    <n v="0"/>
    <m/>
    <n v="0"/>
    <n v="0"/>
    <n v="0"/>
    <n v="0"/>
    <m/>
    <n v="0"/>
    <m/>
    <n v="0"/>
    <n v="0"/>
    <e v="#DIV/0!"/>
    <n v="0"/>
    <m/>
    <n v="0"/>
    <n v="0"/>
    <m/>
  </r>
  <r>
    <n v="3192"/>
    <m/>
    <x v="10"/>
    <x v="4"/>
    <m/>
    <m/>
    <x v="7"/>
    <x v="5"/>
    <x v="6"/>
    <x v="4"/>
    <m/>
    <m/>
    <x v="1"/>
    <m/>
    <m/>
    <n v="0"/>
    <m/>
    <n v="0"/>
    <n v="0"/>
    <n v="0"/>
    <n v="0"/>
    <m/>
    <n v="0"/>
    <m/>
    <n v="0"/>
    <n v="0"/>
    <e v="#DIV/0!"/>
    <n v="0"/>
    <m/>
    <n v="0"/>
    <n v="0"/>
    <m/>
  </r>
  <r>
    <n v="3193"/>
    <m/>
    <x v="10"/>
    <x v="4"/>
    <m/>
    <m/>
    <x v="7"/>
    <x v="5"/>
    <x v="6"/>
    <x v="4"/>
    <m/>
    <m/>
    <x v="1"/>
    <m/>
    <m/>
    <n v="0"/>
    <m/>
    <n v="0"/>
    <n v="0"/>
    <n v="0"/>
    <n v="0"/>
    <m/>
    <n v="0"/>
    <m/>
    <n v="0"/>
    <n v="0"/>
    <e v="#DIV/0!"/>
    <n v="0"/>
    <m/>
    <n v="0"/>
    <n v="0"/>
    <m/>
  </r>
  <r>
    <n v="3194"/>
    <m/>
    <x v="10"/>
    <x v="4"/>
    <m/>
    <m/>
    <x v="7"/>
    <x v="5"/>
    <x v="6"/>
    <x v="4"/>
    <m/>
    <m/>
    <x v="1"/>
    <m/>
    <m/>
    <n v="0"/>
    <m/>
    <n v="0"/>
    <n v="0"/>
    <n v="0"/>
    <n v="0"/>
    <m/>
    <n v="0"/>
    <m/>
    <n v="0"/>
    <n v="0"/>
    <e v="#DIV/0!"/>
    <n v="0"/>
    <m/>
    <n v="0"/>
    <n v="0"/>
    <m/>
  </r>
  <r>
    <n v="3195"/>
    <m/>
    <x v="10"/>
    <x v="4"/>
    <m/>
    <m/>
    <x v="7"/>
    <x v="5"/>
    <x v="6"/>
    <x v="4"/>
    <m/>
    <m/>
    <x v="1"/>
    <m/>
    <m/>
    <n v="0"/>
    <m/>
    <n v="0"/>
    <n v="0"/>
    <n v="0"/>
    <n v="0"/>
    <m/>
    <n v="0"/>
    <m/>
    <n v="0"/>
    <n v="0"/>
    <e v="#DIV/0!"/>
    <n v="0"/>
    <m/>
    <n v="0"/>
    <n v="0"/>
    <m/>
  </r>
  <r>
    <n v="3196"/>
    <m/>
    <x v="10"/>
    <x v="4"/>
    <m/>
    <m/>
    <x v="7"/>
    <x v="5"/>
    <x v="6"/>
    <x v="4"/>
    <m/>
    <m/>
    <x v="1"/>
    <m/>
    <m/>
    <n v="0"/>
    <m/>
    <n v="0"/>
    <n v="0"/>
    <n v="0"/>
    <n v="0"/>
    <m/>
    <n v="0"/>
    <m/>
    <n v="0"/>
    <n v="0"/>
    <e v="#DIV/0!"/>
    <n v="0"/>
    <m/>
    <n v="0"/>
    <n v="0"/>
    <m/>
  </r>
  <r>
    <n v="3197"/>
    <m/>
    <x v="10"/>
    <x v="4"/>
    <m/>
    <m/>
    <x v="7"/>
    <x v="5"/>
    <x v="6"/>
    <x v="4"/>
    <m/>
    <m/>
    <x v="1"/>
    <m/>
    <m/>
    <n v="0"/>
    <m/>
    <n v="0"/>
    <n v="0"/>
    <n v="0"/>
    <n v="0"/>
    <m/>
    <n v="0"/>
    <m/>
    <n v="0"/>
    <n v="0"/>
    <e v="#DIV/0!"/>
    <n v="0"/>
    <m/>
    <n v="0"/>
    <n v="0"/>
    <m/>
  </r>
  <r>
    <n v="3198"/>
    <m/>
    <x v="10"/>
    <x v="4"/>
    <m/>
    <m/>
    <x v="7"/>
    <x v="5"/>
    <x v="6"/>
    <x v="4"/>
    <m/>
    <m/>
    <x v="1"/>
    <m/>
    <m/>
    <n v="0"/>
    <m/>
    <n v="0"/>
    <n v="0"/>
    <n v="0"/>
    <n v="0"/>
    <m/>
    <n v="0"/>
    <m/>
    <n v="0"/>
    <n v="0"/>
    <e v="#DIV/0!"/>
    <n v="0"/>
    <m/>
    <n v="0"/>
    <n v="0"/>
    <m/>
  </r>
  <r>
    <n v="3199"/>
    <m/>
    <x v="10"/>
    <x v="4"/>
    <m/>
    <m/>
    <x v="7"/>
    <x v="5"/>
    <x v="6"/>
    <x v="4"/>
    <m/>
    <m/>
    <x v="1"/>
    <m/>
    <m/>
    <n v="0"/>
    <m/>
    <n v="0"/>
    <n v="0"/>
    <n v="0"/>
    <n v="0"/>
    <m/>
    <n v="0"/>
    <m/>
    <n v="0"/>
    <n v="0"/>
    <e v="#DIV/0!"/>
    <n v="0"/>
    <m/>
    <n v="0"/>
    <n v="0"/>
    <m/>
  </r>
  <r>
    <n v="3200"/>
    <m/>
    <x v="10"/>
    <x v="4"/>
    <m/>
    <m/>
    <x v="7"/>
    <x v="5"/>
    <x v="6"/>
    <x v="4"/>
    <m/>
    <m/>
    <x v="1"/>
    <m/>
    <m/>
    <n v="0"/>
    <m/>
    <n v="0"/>
    <n v="0"/>
    <n v="0"/>
    <n v="0"/>
    <m/>
    <n v="0"/>
    <m/>
    <n v="0"/>
    <n v="0"/>
    <e v="#DIV/0!"/>
    <n v="0"/>
    <m/>
    <n v="0"/>
    <n v="0"/>
    <m/>
  </r>
  <r>
    <n v="3201"/>
    <m/>
    <x v="10"/>
    <x v="4"/>
    <m/>
    <m/>
    <x v="7"/>
    <x v="5"/>
    <x v="6"/>
    <x v="4"/>
    <m/>
    <m/>
    <x v="1"/>
    <m/>
    <m/>
    <n v="0"/>
    <m/>
    <n v="0"/>
    <n v="0"/>
    <n v="0"/>
    <n v="0"/>
    <m/>
    <n v="0"/>
    <m/>
    <n v="0"/>
    <n v="0"/>
    <e v="#DIV/0!"/>
    <n v="0"/>
    <m/>
    <n v="0"/>
    <n v="0"/>
    <m/>
  </r>
  <r>
    <n v="3202"/>
    <m/>
    <x v="10"/>
    <x v="4"/>
    <m/>
    <m/>
    <x v="7"/>
    <x v="5"/>
    <x v="6"/>
    <x v="4"/>
    <m/>
    <m/>
    <x v="1"/>
    <m/>
    <m/>
    <n v="0"/>
    <m/>
    <n v="0"/>
    <n v="0"/>
    <n v="0"/>
    <n v="0"/>
    <m/>
    <n v="0"/>
    <m/>
    <n v="0"/>
    <n v="0"/>
    <e v="#DIV/0!"/>
    <n v="0"/>
    <m/>
    <n v="0"/>
    <n v="0"/>
    <m/>
  </r>
  <r>
    <n v="3203"/>
    <m/>
    <x v="10"/>
    <x v="4"/>
    <m/>
    <m/>
    <x v="7"/>
    <x v="5"/>
    <x v="6"/>
    <x v="4"/>
    <m/>
    <m/>
    <x v="1"/>
    <m/>
    <m/>
    <n v="0"/>
    <m/>
    <n v="0"/>
    <n v="0"/>
    <n v="0"/>
    <n v="0"/>
    <m/>
    <n v="0"/>
    <m/>
    <n v="0"/>
    <n v="0"/>
    <e v="#DIV/0!"/>
    <n v="0"/>
    <m/>
    <n v="0"/>
    <n v="0"/>
    <m/>
  </r>
  <r>
    <n v="3204"/>
    <m/>
    <x v="10"/>
    <x v="4"/>
    <m/>
    <m/>
    <x v="7"/>
    <x v="5"/>
    <x v="6"/>
    <x v="4"/>
    <m/>
    <m/>
    <x v="1"/>
    <m/>
    <m/>
    <n v="0"/>
    <m/>
    <n v="0"/>
    <n v="0"/>
    <n v="0"/>
    <n v="0"/>
    <m/>
    <n v="0"/>
    <m/>
    <n v="0"/>
    <n v="0"/>
    <e v="#DIV/0!"/>
    <n v="0"/>
    <m/>
    <n v="0"/>
    <n v="0"/>
    <m/>
  </r>
  <r>
    <n v="3205"/>
    <m/>
    <x v="10"/>
    <x v="4"/>
    <m/>
    <m/>
    <x v="7"/>
    <x v="5"/>
    <x v="6"/>
    <x v="4"/>
    <m/>
    <m/>
    <x v="1"/>
    <m/>
    <m/>
    <n v="0"/>
    <m/>
    <n v="0"/>
    <n v="0"/>
    <n v="0"/>
    <n v="0"/>
    <m/>
    <n v="0"/>
    <m/>
    <n v="0"/>
    <n v="0"/>
    <e v="#DIV/0!"/>
    <n v="0"/>
    <m/>
    <n v="0"/>
    <n v="0"/>
    <m/>
  </r>
  <r>
    <n v="3206"/>
    <m/>
    <x v="10"/>
    <x v="4"/>
    <m/>
    <m/>
    <x v="7"/>
    <x v="5"/>
    <x v="6"/>
    <x v="4"/>
    <m/>
    <m/>
    <x v="1"/>
    <m/>
    <m/>
    <n v="0"/>
    <m/>
    <n v="0"/>
    <n v="0"/>
    <n v="0"/>
    <n v="0"/>
    <m/>
    <n v="0"/>
    <m/>
    <n v="0"/>
    <n v="0"/>
    <e v="#DIV/0!"/>
    <n v="0"/>
    <m/>
    <n v="0"/>
    <n v="0"/>
    <m/>
  </r>
  <r>
    <n v="3207"/>
    <m/>
    <x v="10"/>
    <x v="4"/>
    <m/>
    <m/>
    <x v="7"/>
    <x v="5"/>
    <x v="6"/>
    <x v="4"/>
    <m/>
    <m/>
    <x v="1"/>
    <m/>
    <m/>
    <n v="0"/>
    <m/>
    <n v="0"/>
    <n v="0"/>
    <n v="0"/>
    <n v="0"/>
    <m/>
    <n v="0"/>
    <m/>
    <n v="0"/>
    <n v="0"/>
    <e v="#DIV/0!"/>
    <n v="0"/>
    <m/>
    <n v="0"/>
    <n v="0"/>
    <m/>
  </r>
  <r>
    <n v="3208"/>
    <m/>
    <x v="10"/>
    <x v="4"/>
    <m/>
    <m/>
    <x v="7"/>
    <x v="5"/>
    <x v="6"/>
    <x v="4"/>
    <m/>
    <m/>
    <x v="1"/>
    <m/>
    <m/>
    <n v="0"/>
    <m/>
    <n v="0"/>
    <n v="0"/>
    <n v="0"/>
    <n v="0"/>
    <m/>
    <n v="0"/>
    <m/>
    <n v="0"/>
    <n v="0"/>
    <e v="#DIV/0!"/>
    <n v="0"/>
    <m/>
    <n v="0"/>
    <n v="0"/>
    <m/>
  </r>
  <r>
    <n v="3209"/>
    <m/>
    <x v="10"/>
    <x v="4"/>
    <m/>
    <m/>
    <x v="7"/>
    <x v="5"/>
    <x v="6"/>
    <x v="4"/>
    <m/>
    <m/>
    <x v="1"/>
    <m/>
    <m/>
    <n v="0"/>
    <m/>
    <n v="0"/>
    <n v="0"/>
    <n v="0"/>
    <n v="0"/>
    <m/>
    <n v="0"/>
    <m/>
    <n v="0"/>
    <n v="0"/>
    <e v="#DIV/0!"/>
    <n v="0"/>
    <m/>
    <n v="0"/>
    <n v="0"/>
    <m/>
  </r>
  <r>
    <n v="3210"/>
    <m/>
    <x v="10"/>
    <x v="4"/>
    <m/>
    <m/>
    <x v="7"/>
    <x v="5"/>
    <x v="6"/>
    <x v="4"/>
    <m/>
    <m/>
    <x v="1"/>
    <m/>
    <m/>
    <n v="0"/>
    <m/>
    <n v="0"/>
    <n v="0"/>
    <n v="0"/>
    <n v="0"/>
    <m/>
    <n v="0"/>
    <m/>
    <n v="0"/>
    <n v="0"/>
    <e v="#DIV/0!"/>
    <n v="0"/>
    <m/>
    <n v="0"/>
    <n v="0"/>
    <m/>
  </r>
  <r>
    <n v="3211"/>
    <m/>
    <x v="10"/>
    <x v="4"/>
    <m/>
    <m/>
    <x v="7"/>
    <x v="5"/>
    <x v="6"/>
    <x v="4"/>
    <m/>
    <m/>
    <x v="1"/>
    <m/>
    <m/>
    <n v="0"/>
    <m/>
    <n v="0"/>
    <n v="0"/>
    <n v="0"/>
    <n v="0"/>
    <m/>
    <n v="0"/>
    <m/>
    <n v="0"/>
    <n v="0"/>
    <e v="#DIV/0!"/>
    <n v="0"/>
    <m/>
    <n v="0"/>
    <n v="0"/>
    <m/>
  </r>
  <r>
    <n v="3212"/>
    <m/>
    <x v="10"/>
    <x v="4"/>
    <m/>
    <m/>
    <x v="7"/>
    <x v="5"/>
    <x v="6"/>
    <x v="4"/>
    <m/>
    <m/>
    <x v="1"/>
    <m/>
    <m/>
    <n v="0"/>
    <m/>
    <n v="0"/>
    <n v="0"/>
    <n v="0"/>
    <n v="0"/>
    <m/>
    <n v="0"/>
    <m/>
    <n v="0"/>
    <n v="0"/>
    <e v="#DIV/0!"/>
    <n v="0"/>
    <m/>
    <n v="0"/>
    <n v="0"/>
    <m/>
  </r>
  <r>
    <n v="3213"/>
    <m/>
    <x v="10"/>
    <x v="4"/>
    <m/>
    <m/>
    <x v="7"/>
    <x v="5"/>
    <x v="6"/>
    <x v="4"/>
    <m/>
    <m/>
    <x v="1"/>
    <m/>
    <m/>
    <n v="0"/>
    <m/>
    <n v="0"/>
    <n v="0"/>
    <n v="0"/>
    <n v="0"/>
    <m/>
    <n v="0"/>
    <m/>
    <n v="0"/>
    <n v="0"/>
    <e v="#DIV/0!"/>
    <n v="0"/>
    <m/>
    <n v="0"/>
    <n v="0"/>
    <m/>
  </r>
  <r>
    <n v="3214"/>
    <m/>
    <x v="10"/>
    <x v="4"/>
    <m/>
    <m/>
    <x v="7"/>
    <x v="5"/>
    <x v="6"/>
    <x v="4"/>
    <m/>
    <m/>
    <x v="1"/>
    <m/>
    <m/>
    <n v="0"/>
    <m/>
    <n v="0"/>
    <n v="0"/>
    <n v="0"/>
    <n v="0"/>
    <m/>
    <n v="0"/>
    <m/>
    <n v="0"/>
    <n v="0"/>
    <e v="#DIV/0!"/>
    <n v="0"/>
    <m/>
    <n v="0"/>
    <n v="0"/>
    <m/>
  </r>
  <r>
    <n v="3215"/>
    <m/>
    <x v="10"/>
    <x v="4"/>
    <m/>
    <m/>
    <x v="7"/>
    <x v="5"/>
    <x v="6"/>
    <x v="4"/>
    <m/>
    <m/>
    <x v="1"/>
    <m/>
    <m/>
    <n v="0"/>
    <m/>
    <n v="0"/>
    <n v="0"/>
    <n v="0"/>
    <n v="0"/>
    <m/>
    <n v="0"/>
    <m/>
    <n v="0"/>
    <n v="0"/>
    <e v="#DIV/0!"/>
    <n v="0"/>
    <m/>
    <n v="0"/>
    <n v="0"/>
    <m/>
  </r>
  <r>
    <n v="3216"/>
    <m/>
    <x v="10"/>
    <x v="4"/>
    <m/>
    <m/>
    <x v="7"/>
    <x v="5"/>
    <x v="6"/>
    <x v="4"/>
    <m/>
    <m/>
    <x v="1"/>
    <m/>
    <m/>
    <n v="0"/>
    <m/>
    <n v="0"/>
    <n v="0"/>
    <n v="0"/>
    <n v="0"/>
    <m/>
    <n v="0"/>
    <m/>
    <n v="0"/>
    <n v="0"/>
    <e v="#DIV/0!"/>
    <n v="0"/>
    <m/>
    <n v="0"/>
    <n v="0"/>
    <m/>
  </r>
  <r>
    <n v="3217"/>
    <m/>
    <x v="10"/>
    <x v="4"/>
    <m/>
    <m/>
    <x v="7"/>
    <x v="5"/>
    <x v="6"/>
    <x v="4"/>
    <m/>
    <m/>
    <x v="1"/>
    <m/>
    <m/>
    <n v="0"/>
    <m/>
    <n v="0"/>
    <n v="0"/>
    <n v="0"/>
    <n v="0"/>
    <m/>
    <n v="0"/>
    <m/>
    <n v="0"/>
    <n v="0"/>
    <e v="#DIV/0!"/>
    <n v="0"/>
    <m/>
    <n v="0"/>
    <n v="0"/>
    <m/>
  </r>
  <r>
    <n v="3218"/>
    <m/>
    <x v="10"/>
    <x v="4"/>
    <m/>
    <m/>
    <x v="7"/>
    <x v="5"/>
    <x v="6"/>
    <x v="4"/>
    <m/>
    <m/>
    <x v="1"/>
    <m/>
    <m/>
    <n v="0"/>
    <m/>
    <n v="0"/>
    <n v="0"/>
    <n v="0"/>
    <n v="0"/>
    <m/>
    <n v="0"/>
    <m/>
    <n v="0"/>
    <n v="0"/>
    <e v="#DIV/0!"/>
    <n v="0"/>
    <m/>
    <n v="0"/>
    <n v="0"/>
    <m/>
  </r>
  <r>
    <n v="3219"/>
    <m/>
    <x v="10"/>
    <x v="4"/>
    <m/>
    <m/>
    <x v="7"/>
    <x v="5"/>
    <x v="6"/>
    <x v="4"/>
    <m/>
    <m/>
    <x v="1"/>
    <m/>
    <m/>
    <n v="0"/>
    <m/>
    <n v="0"/>
    <n v="0"/>
    <n v="0"/>
    <n v="0"/>
    <m/>
    <n v="0"/>
    <m/>
    <n v="0"/>
    <n v="0"/>
    <e v="#DIV/0!"/>
    <n v="0"/>
    <m/>
    <n v="0"/>
    <n v="0"/>
    <m/>
  </r>
  <r>
    <n v="3220"/>
    <m/>
    <x v="10"/>
    <x v="4"/>
    <m/>
    <m/>
    <x v="7"/>
    <x v="5"/>
    <x v="6"/>
    <x v="4"/>
    <m/>
    <m/>
    <x v="1"/>
    <m/>
    <m/>
    <n v="0"/>
    <m/>
    <n v="0"/>
    <n v="0"/>
    <n v="0"/>
    <n v="0"/>
    <m/>
    <n v="0"/>
    <m/>
    <n v="0"/>
    <n v="0"/>
    <e v="#DIV/0!"/>
    <n v="0"/>
    <m/>
    <n v="0"/>
    <n v="0"/>
    <m/>
  </r>
  <r>
    <n v="3221"/>
    <m/>
    <x v="10"/>
    <x v="4"/>
    <m/>
    <m/>
    <x v="7"/>
    <x v="5"/>
    <x v="6"/>
    <x v="4"/>
    <m/>
    <m/>
    <x v="1"/>
    <m/>
    <m/>
    <n v="0"/>
    <m/>
    <n v="0"/>
    <n v="0"/>
    <n v="0"/>
    <n v="0"/>
    <m/>
    <n v="0"/>
    <m/>
    <n v="0"/>
    <n v="0"/>
    <e v="#DIV/0!"/>
    <n v="0"/>
    <m/>
    <n v="0"/>
    <n v="0"/>
    <m/>
  </r>
  <r>
    <n v="3222"/>
    <m/>
    <x v="10"/>
    <x v="4"/>
    <m/>
    <m/>
    <x v="7"/>
    <x v="5"/>
    <x v="6"/>
    <x v="4"/>
    <m/>
    <m/>
    <x v="1"/>
    <m/>
    <m/>
    <n v="0"/>
    <m/>
    <n v="0"/>
    <n v="0"/>
    <n v="0"/>
    <n v="0"/>
    <m/>
    <n v="0"/>
    <m/>
    <n v="0"/>
    <n v="0"/>
    <e v="#DIV/0!"/>
    <n v="0"/>
    <m/>
    <n v="0"/>
    <n v="0"/>
    <m/>
  </r>
  <r>
    <n v="3223"/>
    <m/>
    <x v="10"/>
    <x v="4"/>
    <m/>
    <m/>
    <x v="7"/>
    <x v="5"/>
    <x v="6"/>
    <x v="4"/>
    <m/>
    <m/>
    <x v="1"/>
    <m/>
    <m/>
    <n v="0"/>
    <m/>
    <n v="0"/>
    <n v="0"/>
    <n v="0"/>
    <n v="0"/>
    <m/>
    <n v="0"/>
    <m/>
    <n v="0"/>
    <n v="0"/>
    <e v="#DIV/0!"/>
    <n v="0"/>
    <m/>
    <n v="0"/>
    <n v="0"/>
    <m/>
  </r>
  <r>
    <n v="3224"/>
    <m/>
    <x v="10"/>
    <x v="4"/>
    <m/>
    <m/>
    <x v="7"/>
    <x v="5"/>
    <x v="6"/>
    <x v="4"/>
    <m/>
    <m/>
    <x v="1"/>
    <m/>
    <m/>
    <n v="0"/>
    <m/>
    <n v="0"/>
    <n v="0"/>
    <n v="0"/>
    <n v="0"/>
    <m/>
    <n v="0"/>
    <m/>
    <n v="0"/>
    <n v="0"/>
    <e v="#DIV/0!"/>
    <n v="0"/>
    <m/>
    <n v="0"/>
    <n v="0"/>
    <m/>
  </r>
  <r>
    <n v="3225"/>
    <m/>
    <x v="10"/>
    <x v="4"/>
    <m/>
    <m/>
    <x v="7"/>
    <x v="5"/>
    <x v="6"/>
    <x v="4"/>
    <m/>
    <m/>
    <x v="1"/>
    <m/>
    <m/>
    <n v="0"/>
    <m/>
    <n v="0"/>
    <n v="0"/>
    <n v="0"/>
    <n v="0"/>
    <m/>
    <n v="0"/>
    <m/>
    <n v="0"/>
    <n v="0"/>
    <e v="#DIV/0!"/>
    <n v="0"/>
    <m/>
    <n v="0"/>
    <n v="0"/>
    <m/>
  </r>
  <r>
    <n v="3226"/>
    <m/>
    <x v="10"/>
    <x v="4"/>
    <m/>
    <m/>
    <x v="7"/>
    <x v="5"/>
    <x v="6"/>
    <x v="4"/>
    <m/>
    <m/>
    <x v="1"/>
    <m/>
    <m/>
    <n v="0"/>
    <m/>
    <n v="0"/>
    <n v="0"/>
    <n v="0"/>
    <n v="0"/>
    <m/>
    <n v="0"/>
    <m/>
    <n v="0"/>
    <n v="0"/>
    <e v="#DIV/0!"/>
    <n v="0"/>
    <m/>
    <n v="0"/>
    <n v="0"/>
    <m/>
  </r>
  <r>
    <n v="3227"/>
    <m/>
    <x v="10"/>
    <x v="4"/>
    <m/>
    <m/>
    <x v="7"/>
    <x v="5"/>
    <x v="6"/>
    <x v="4"/>
    <m/>
    <m/>
    <x v="1"/>
    <m/>
    <m/>
    <n v="0"/>
    <m/>
    <n v="0"/>
    <n v="0"/>
    <n v="0"/>
    <n v="0"/>
    <m/>
    <n v="0"/>
    <m/>
    <n v="0"/>
    <n v="0"/>
    <e v="#DIV/0!"/>
    <n v="0"/>
    <m/>
    <n v="0"/>
    <n v="0"/>
    <m/>
  </r>
  <r>
    <n v="3228"/>
    <m/>
    <x v="10"/>
    <x v="4"/>
    <m/>
    <m/>
    <x v="7"/>
    <x v="5"/>
    <x v="6"/>
    <x v="4"/>
    <m/>
    <m/>
    <x v="1"/>
    <m/>
    <m/>
    <n v="0"/>
    <m/>
    <n v="0"/>
    <n v="0"/>
    <n v="0"/>
    <n v="0"/>
    <m/>
    <n v="0"/>
    <m/>
    <n v="0"/>
    <n v="0"/>
    <e v="#DIV/0!"/>
    <n v="0"/>
    <m/>
    <n v="0"/>
    <n v="0"/>
    <m/>
  </r>
  <r>
    <n v="3229"/>
    <m/>
    <x v="10"/>
    <x v="4"/>
    <m/>
    <m/>
    <x v="7"/>
    <x v="5"/>
    <x v="6"/>
    <x v="4"/>
    <m/>
    <m/>
    <x v="1"/>
    <m/>
    <m/>
    <n v="0"/>
    <m/>
    <n v="0"/>
    <n v="0"/>
    <n v="0"/>
    <n v="0"/>
    <m/>
    <n v="0"/>
    <m/>
    <n v="0"/>
    <n v="0"/>
    <e v="#DIV/0!"/>
    <n v="0"/>
    <m/>
    <n v="0"/>
    <n v="0"/>
    <m/>
  </r>
  <r>
    <n v="3230"/>
    <m/>
    <x v="10"/>
    <x v="4"/>
    <m/>
    <m/>
    <x v="7"/>
    <x v="5"/>
    <x v="6"/>
    <x v="4"/>
    <m/>
    <m/>
    <x v="1"/>
    <m/>
    <m/>
    <n v="0"/>
    <m/>
    <n v="0"/>
    <n v="0"/>
    <n v="0"/>
    <n v="0"/>
    <m/>
    <n v="0"/>
    <m/>
    <n v="0"/>
    <n v="0"/>
    <e v="#DIV/0!"/>
    <n v="0"/>
    <m/>
    <n v="0"/>
    <n v="0"/>
    <m/>
  </r>
  <r>
    <n v="3231"/>
    <m/>
    <x v="10"/>
    <x v="4"/>
    <m/>
    <m/>
    <x v="7"/>
    <x v="5"/>
    <x v="6"/>
    <x v="4"/>
    <m/>
    <m/>
    <x v="1"/>
    <m/>
    <m/>
    <n v="0"/>
    <m/>
    <n v="0"/>
    <n v="0"/>
    <n v="0"/>
    <n v="0"/>
    <m/>
    <n v="0"/>
    <m/>
    <n v="0"/>
    <n v="0"/>
    <e v="#DIV/0!"/>
    <n v="0"/>
    <m/>
    <n v="0"/>
    <n v="0"/>
    <m/>
  </r>
  <r>
    <n v="3232"/>
    <m/>
    <x v="10"/>
    <x v="4"/>
    <m/>
    <m/>
    <x v="7"/>
    <x v="5"/>
    <x v="6"/>
    <x v="4"/>
    <m/>
    <m/>
    <x v="1"/>
    <m/>
    <m/>
    <n v="0"/>
    <m/>
    <n v="0"/>
    <n v="0"/>
    <n v="0"/>
    <n v="0"/>
    <m/>
    <n v="0"/>
    <m/>
    <n v="0"/>
    <n v="0"/>
    <e v="#DIV/0!"/>
    <n v="0"/>
    <m/>
    <n v="0"/>
    <n v="0"/>
    <m/>
  </r>
  <r>
    <n v="3233"/>
    <m/>
    <x v="10"/>
    <x v="4"/>
    <m/>
    <m/>
    <x v="7"/>
    <x v="5"/>
    <x v="6"/>
    <x v="4"/>
    <m/>
    <m/>
    <x v="1"/>
    <m/>
    <m/>
    <n v="0"/>
    <m/>
    <n v="0"/>
    <n v="0"/>
    <n v="0"/>
    <n v="0"/>
    <m/>
    <n v="0"/>
    <m/>
    <n v="0"/>
    <n v="0"/>
    <e v="#DIV/0!"/>
    <n v="0"/>
    <m/>
    <n v="0"/>
    <n v="0"/>
    <m/>
  </r>
  <r>
    <n v="3234"/>
    <m/>
    <x v="10"/>
    <x v="4"/>
    <m/>
    <m/>
    <x v="7"/>
    <x v="5"/>
    <x v="6"/>
    <x v="4"/>
    <m/>
    <m/>
    <x v="1"/>
    <m/>
    <m/>
    <n v="0"/>
    <m/>
    <n v="0"/>
    <n v="0"/>
    <n v="0"/>
    <n v="0"/>
    <m/>
    <n v="0"/>
    <m/>
    <n v="0"/>
    <n v="0"/>
    <e v="#DIV/0!"/>
    <n v="0"/>
    <m/>
    <n v="0"/>
    <n v="0"/>
    <m/>
  </r>
  <r>
    <n v="3235"/>
    <m/>
    <x v="10"/>
    <x v="4"/>
    <m/>
    <m/>
    <x v="7"/>
    <x v="5"/>
    <x v="6"/>
    <x v="4"/>
    <m/>
    <m/>
    <x v="1"/>
    <m/>
    <m/>
    <n v="0"/>
    <m/>
    <n v="0"/>
    <n v="0"/>
    <n v="0"/>
    <n v="0"/>
    <m/>
    <n v="0"/>
    <m/>
    <n v="0"/>
    <n v="0"/>
    <e v="#DIV/0!"/>
    <n v="0"/>
    <m/>
    <n v="0"/>
    <n v="0"/>
    <m/>
  </r>
  <r>
    <n v="3236"/>
    <m/>
    <x v="10"/>
    <x v="4"/>
    <m/>
    <m/>
    <x v="7"/>
    <x v="5"/>
    <x v="6"/>
    <x v="4"/>
    <m/>
    <m/>
    <x v="1"/>
    <m/>
    <m/>
    <n v="0"/>
    <m/>
    <n v="0"/>
    <n v="0"/>
    <n v="0"/>
    <n v="0"/>
    <m/>
    <n v="0"/>
    <m/>
    <n v="0"/>
    <n v="0"/>
    <e v="#DIV/0!"/>
    <n v="0"/>
    <m/>
    <n v="0"/>
    <n v="0"/>
    <m/>
  </r>
  <r>
    <n v="3237"/>
    <m/>
    <x v="10"/>
    <x v="4"/>
    <m/>
    <m/>
    <x v="7"/>
    <x v="5"/>
    <x v="6"/>
    <x v="4"/>
    <m/>
    <m/>
    <x v="1"/>
    <m/>
    <m/>
    <n v="0"/>
    <m/>
    <n v="0"/>
    <n v="0"/>
    <n v="0"/>
    <n v="0"/>
    <m/>
    <n v="0"/>
    <m/>
    <n v="0"/>
    <n v="0"/>
    <e v="#DIV/0!"/>
    <n v="0"/>
    <m/>
    <n v="0"/>
    <n v="0"/>
    <m/>
  </r>
  <r>
    <n v="3238"/>
    <m/>
    <x v="10"/>
    <x v="4"/>
    <m/>
    <m/>
    <x v="7"/>
    <x v="5"/>
    <x v="6"/>
    <x v="4"/>
    <m/>
    <m/>
    <x v="1"/>
    <m/>
    <m/>
    <n v="0"/>
    <m/>
    <n v="0"/>
    <n v="0"/>
    <n v="0"/>
    <n v="0"/>
    <m/>
    <n v="0"/>
    <m/>
    <n v="0"/>
    <n v="0"/>
    <e v="#DIV/0!"/>
    <n v="0"/>
    <m/>
    <n v="0"/>
    <n v="0"/>
    <m/>
  </r>
  <r>
    <n v="3239"/>
    <m/>
    <x v="10"/>
    <x v="4"/>
    <m/>
    <m/>
    <x v="7"/>
    <x v="5"/>
    <x v="6"/>
    <x v="4"/>
    <m/>
    <m/>
    <x v="1"/>
    <m/>
    <m/>
    <n v="0"/>
    <m/>
    <n v="0"/>
    <n v="0"/>
    <n v="0"/>
    <n v="0"/>
    <m/>
    <n v="0"/>
    <m/>
    <n v="0"/>
    <n v="0"/>
    <e v="#DIV/0!"/>
    <n v="0"/>
    <m/>
    <n v="0"/>
    <n v="0"/>
    <m/>
  </r>
  <r>
    <n v="3240"/>
    <m/>
    <x v="10"/>
    <x v="4"/>
    <m/>
    <m/>
    <x v="7"/>
    <x v="5"/>
    <x v="6"/>
    <x v="4"/>
    <m/>
    <m/>
    <x v="1"/>
    <m/>
    <m/>
    <n v="0"/>
    <m/>
    <n v="0"/>
    <n v="0"/>
    <n v="0"/>
    <n v="0"/>
    <m/>
    <n v="0"/>
    <m/>
    <n v="0"/>
    <n v="0"/>
    <e v="#DIV/0!"/>
    <n v="0"/>
    <m/>
    <n v="0"/>
    <n v="0"/>
    <m/>
  </r>
  <r>
    <n v="3241"/>
    <m/>
    <x v="10"/>
    <x v="4"/>
    <m/>
    <m/>
    <x v="7"/>
    <x v="5"/>
    <x v="6"/>
    <x v="4"/>
    <m/>
    <m/>
    <x v="1"/>
    <m/>
    <m/>
    <n v="0"/>
    <m/>
    <n v="0"/>
    <n v="0"/>
    <n v="0"/>
    <n v="0"/>
    <m/>
    <n v="0"/>
    <m/>
    <n v="0"/>
    <n v="0"/>
    <e v="#DIV/0!"/>
    <n v="0"/>
    <m/>
    <n v="0"/>
    <n v="0"/>
    <m/>
  </r>
  <r>
    <n v="3242"/>
    <m/>
    <x v="10"/>
    <x v="4"/>
    <m/>
    <m/>
    <x v="7"/>
    <x v="5"/>
    <x v="6"/>
    <x v="4"/>
    <m/>
    <m/>
    <x v="1"/>
    <m/>
    <m/>
    <n v="0"/>
    <m/>
    <n v="0"/>
    <n v="0"/>
    <n v="0"/>
    <n v="0"/>
    <m/>
    <n v="0"/>
    <m/>
    <n v="0"/>
    <n v="0"/>
    <e v="#DIV/0!"/>
    <n v="0"/>
    <m/>
    <n v="0"/>
    <n v="0"/>
    <m/>
  </r>
  <r>
    <n v="3243"/>
    <m/>
    <x v="10"/>
    <x v="4"/>
    <m/>
    <m/>
    <x v="7"/>
    <x v="5"/>
    <x v="6"/>
    <x v="4"/>
    <m/>
    <m/>
    <x v="1"/>
    <m/>
    <m/>
    <n v="0"/>
    <m/>
    <n v="0"/>
    <n v="0"/>
    <n v="0"/>
    <n v="0"/>
    <m/>
    <n v="0"/>
    <m/>
    <n v="0"/>
    <n v="0"/>
    <e v="#DIV/0!"/>
    <n v="0"/>
    <m/>
    <n v="0"/>
    <n v="0"/>
    <m/>
  </r>
  <r>
    <n v="3244"/>
    <m/>
    <x v="10"/>
    <x v="4"/>
    <m/>
    <m/>
    <x v="7"/>
    <x v="5"/>
    <x v="6"/>
    <x v="4"/>
    <m/>
    <m/>
    <x v="1"/>
    <m/>
    <m/>
    <n v="0"/>
    <m/>
    <n v="0"/>
    <n v="0"/>
    <n v="0"/>
    <n v="0"/>
    <m/>
    <n v="0"/>
    <m/>
    <n v="0"/>
    <n v="0"/>
    <e v="#DIV/0!"/>
    <n v="0"/>
    <m/>
    <n v="0"/>
    <n v="0"/>
    <m/>
  </r>
  <r>
    <n v="3245"/>
    <m/>
    <x v="10"/>
    <x v="4"/>
    <m/>
    <m/>
    <x v="7"/>
    <x v="5"/>
    <x v="6"/>
    <x v="4"/>
    <m/>
    <m/>
    <x v="1"/>
    <m/>
    <m/>
    <n v="0"/>
    <m/>
    <n v="0"/>
    <n v="0"/>
    <n v="0"/>
    <n v="0"/>
    <m/>
    <n v="0"/>
    <m/>
    <n v="0"/>
    <n v="0"/>
    <e v="#DIV/0!"/>
    <n v="0"/>
    <m/>
    <n v="0"/>
    <n v="0"/>
    <m/>
  </r>
  <r>
    <n v="3246"/>
    <m/>
    <x v="10"/>
    <x v="4"/>
    <m/>
    <m/>
    <x v="7"/>
    <x v="5"/>
    <x v="6"/>
    <x v="4"/>
    <m/>
    <m/>
    <x v="1"/>
    <m/>
    <m/>
    <n v="0"/>
    <m/>
    <n v="0"/>
    <n v="0"/>
    <n v="0"/>
    <n v="0"/>
    <m/>
    <n v="0"/>
    <m/>
    <n v="0"/>
    <n v="0"/>
    <e v="#DIV/0!"/>
    <n v="0"/>
    <m/>
    <n v="0"/>
    <n v="0"/>
    <m/>
  </r>
  <r>
    <n v="3247"/>
    <m/>
    <x v="10"/>
    <x v="4"/>
    <m/>
    <m/>
    <x v="7"/>
    <x v="5"/>
    <x v="6"/>
    <x v="4"/>
    <m/>
    <m/>
    <x v="1"/>
    <m/>
    <m/>
    <n v="0"/>
    <m/>
    <n v="0"/>
    <n v="0"/>
    <n v="0"/>
    <n v="0"/>
    <m/>
    <n v="0"/>
    <m/>
    <n v="0"/>
    <n v="0"/>
    <e v="#DIV/0!"/>
    <n v="0"/>
    <m/>
    <n v="0"/>
    <n v="0"/>
    <m/>
  </r>
  <r>
    <n v="3248"/>
    <m/>
    <x v="10"/>
    <x v="4"/>
    <m/>
    <m/>
    <x v="7"/>
    <x v="5"/>
    <x v="6"/>
    <x v="4"/>
    <m/>
    <m/>
    <x v="1"/>
    <m/>
    <m/>
    <n v="0"/>
    <m/>
    <n v="0"/>
    <n v="0"/>
    <n v="0"/>
    <n v="0"/>
    <m/>
    <n v="0"/>
    <m/>
    <n v="0"/>
    <n v="0"/>
    <e v="#DIV/0!"/>
    <n v="0"/>
    <m/>
    <n v="0"/>
    <n v="0"/>
    <m/>
  </r>
  <r>
    <n v="3249"/>
    <m/>
    <x v="10"/>
    <x v="4"/>
    <m/>
    <m/>
    <x v="7"/>
    <x v="5"/>
    <x v="6"/>
    <x v="4"/>
    <m/>
    <m/>
    <x v="1"/>
    <m/>
    <m/>
    <n v="0"/>
    <m/>
    <n v="0"/>
    <n v="0"/>
    <n v="0"/>
    <n v="0"/>
    <m/>
    <n v="0"/>
    <m/>
    <n v="0"/>
    <n v="0"/>
    <e v="#DIV/0!"/>
    <n v="0"/>
    <m/>
    <n v="0"/>
    <n v="0"/>
    <m/>
  </r>
  <r>
    <n v="3250"/>
    <m/>
    <x v="10"/>
    <x v="4"/>
    <m/>
    <m/>
    <x v="7"/>
    <x v="5"/>
    <x v="6"/>
    <x v="4"/>
    <m/>
    <m/>
    <x v="1"/>
    <m/>
    <m/>
    <n v="0"/>
    <m/>
    <n v="0"/>
    <n v="0"/>
    <n v="0"/>
    <n v="0"/>
    <m/>
    <n v="0"/>
    <m/>
    <n v="0"/>
    <n v="0"/>
    <e v="#DIV/0!"/>
    <n v="0"/>
    <m/>
    <n v="0"/>
    <n v="0"/>
    <m/>
  </r>
  <r>
    <n v="3251"/>
    <m/>
    <x v="10"/>
    <x v="4"/>
    <m/>
    <m/>
    <x v="7"/>
    <x v="5"/>
    <x v="6"/>
    <x v="4"/>
    <m/>
    <m/>
    <x v="1"/>
    <m/>
    <m/>
    <n v="0"/>
    <m/>
    <n v="0"/>
    <n v="0"/>
    <n v="0"/>
    <n v="0"/>
    <m/>
    <n v="0"/>
    <m/>
    <n v="0"/>
    <n v="0"/>
    <e v="#DIV/0!"/>
    <n v="0"/>
    <m/>
    <n v="0"/>
    <n v="0"/>
    <m/>
  </r>
  <r>
    <n v="3252"/>
    <m/>
    <x v="10"/>
    <x v="4"/>
    <m/>
    <m/>
    <x v="7"/>
    <x v="5"/>
    <x v="6"/>
    <x v="4"/>
    <m/>
    <m/>
    <x v="1"/>
    <m/>
    <m/>
    <n v="0"/>
    <m/>
    <n v="0"/>
    <n v="0"/>
    <n v="0"/>
    <n v="0"/>
    <m/>
    <n v="0"/>
    <m/>
    <n v="0"/>
    <n v="0"/>
    <e v="#DIV/0!"/>
    <n v="0"/>
    <m/>
    <n v="0"/>
    <n v="0"/>
    <m/>
  </r>
  <r>
    <n v="3253"/>
    <m/>
    <x v="10"/>
    <x v="4"/>
    <m/>
    <m/>
    <x v="7"/>
    <x v="5"/>
    <x v="6"/>
    <x v="4"/>
    <m/>
    <m/>
    <x v="1"/>
    <m/>
    <m/>
    <n v="0"/>
    <m/>
    <n v="0"/>
    <n v="0"/>
    <n v="0"/>
    <n v="0"/>
    <m/>
    <n v="0"/>
    <m/>
    <n v="0"/>
    <n v="0"/>
    <e v="#DIV/0!"/>
    <n v="0"/>
    <m/>
    <n v="0"/>
    <n v="0"/>
    <m/>
  </r>
  <r>
    <n v="3254"/>
    <m/>
    <x v="10"/>
    <x v="4"/>
    <m/>
    <m/>
    <x v="7"/>
    <x v="5"/>
    <x v="6"/>
    <x v="4"/>
    <m/>
    <m/>
    <x v="1"/>
    <m/>
    <m/>
    <n v="0"/>
    <m/>
    <n v="0"/>
    <n v="0"/>
    <n v="0"/>
    <n v="0"/>
    <m/>
    <n v="0"/>
    <m/>
    <n v="0"/>
    <n v="0"/>
    <e v="#DIV/0!"/>
    <n v="0"/>
    <m/>
    <n v="0"/>
    <n v="0"/>
    <m/>
  </r>
  <r>
    <n v="3255"/>
    <m/>
    <x v="10"/>
    <x v="4"/>
    <m/>
    <m/>
    <x v="7"/>
    <x v="5"/>
    <x v="6"/>
    <x v="4"/>
    <m/>
    <m/>
    <x v="1"/>
    <m/>
    <m/>
    <n v="0"/>
    <m/>
    <n v="0"/>
    <n v="0"/>
    <n v="0"/>
    <n v="0"/>
    <m/>
    <n v="0"/>
    <m/>
    <n v="0"/>
    <n v="0"/>
    <e v="#DIV/0!"/>
    <n v="0"/>
    <m/>
    <n v="0"/>
    <n v="0"/>
    <m/>
  </r>
  <r>
    <n v="3256"/>
    <m/>
    <x v="10"/>
    <x v="4"/>
    <m/>
    <m/>
    <x v="7"/>
    <x v="5"/>
    <x v="6"/>
    <x v="4"/>
    <m/>
    <m/>
    <x v="1"/>
    <m/>
    <m/>
    <n v="0"/>
    <m/>
    <n v="0"/>
    <n v="0"/>
    <n v="0"/>
    <n v="0"/>
    <m/>
    <n v="0"/>
    <m/>
    <n v="0"/>
    <n v="0"/>
    <e v="#DIV/0!"/>
    <n v="0"/>
    <m/>
    <n v="0"/>
    <n v="0"/>
    <m/>
  </r>
  <r>
    <n v="3257"/>
    <m/>
    <x v="10"/>
    <x v="4"/>
    <m/>
    <m/>
    <x v="7"/>
    <x v="5"/>
    <x v="6"/>
    <x v="4"/>
    <m/>
    <m/>
    <x v="1"/>
    <m/>
    <m/>
    <n v="0"/>
    <m/>
    <n v="0"/>
    <n v="0"/>
    <n v="0"/>
    <n v="0"/>
    <m/>
    <n v="0"/>
    <m/>
    <n v="0"/>
    <n v="0"/>
    <e v="#DIV/0!"/>
    <n v="0"/>
    <m/>
    <n v="0"/>
    <n v="0"/>
    <m/>
  </r>
  <r>
    <n v="3258"/>
    <m/>
    <x v="10"/>
    <x v="4"/>
    <m/>
    <m/>
    <x v="7"/>
    <x v="5"/>
    <x v="6"/>
    <x v="4"/>
    <m/>
    <m/>
    <x v="1"/>
    <m/>
    <m/>
    <n v="0"/>
    <m/>
    <n v="0"/>
    <n v="0"/>
    <n v="0"/>
    <n v="0"/>
    <m/>
    <n v="0"/>
    <m/>
    <n v="0"/>
    <n v="0"/>
    <e v="#DIV/0!"/>
    <n v="0"/>
    <m/>
    <n v="0"/>
    <n v="0"/>
    <m/>
  </r>
  <r>
    <n v="3259"/>
    <m/>
    <x v="10"/>
    <x v="4"/>
    <m/>
    <m/>
    <x v="7"/>
    <x v="5"/>
    <x v="6"/>
    <x v="4"/>
    <m/>
    <m/>
    <x v="1"/>
    <m/>
    <m/>
    <n v="0"/>
    <m/>
    <n v="0"/>
    <n v="0"/>
    <n v="0"/>
    <n v="0"/>
    <m/>
    <n v="0"/>
    <m/>
    <n v="0"/>
    <n v="0"/>
    <e v="#DIV/0!"/>
    <n v="0"/>
    <m/>
    <n v="0"/>
    <n v="0"/>
    <m/>
  </r>
  <r>
    <n v="3260"/>
    <m/>
    <x v="10"/>
    <x v="4"/>
    <m/>
    <m/>
    <x v="7"/>
    <x v="5"/>
    <x v="6"/>
    <x v="4"/>
    <m/>
    <m/>
    <x v="1"/>
    <m/>
    <m/>
    <n v="0"/>
    <m/>
    <n v="0"/>
    <n v="0"/>
    <n v="0"/>
    <n v="0"/>
    <m/>
    <n v="0"/>
    <m/>
    <n v="0"/>
    <n v="0"/>
    <e v="#DIV/0!"/>
    <n v="0"/>
    <m/>
    <n v="0"/>
    <n v="0"/>
    <m/>
  </r>
  <r>
    <n v="3261"/>
    <m/>
    <x v="10"/>
    <x v="4"/>
    <m/>
    <m/>
    <x v="7"/>
    <x v="5"/>
    <x v="6"/>
    <x v="4"/>
    <m/>
    <m/>
    <x v="1"/>
    <m/>
    <m/>
    <n v="0"/>
    <m/>
    <n v="0"/>
    <n v="0"/>
    <n v="0"/>
    <n v="0"/>
    <m/>
    <n v="0"/>
    <m/>
    <n v="0"/>
    <n v="0"/>
    <e v="#DIV/0!"/>
    <n v="0"/>
    <m/>
    <n v="0"/>
    <n v="0"/>
    <m/>
  </r>
  <r>
    <n v="3262"/>
    <m/>
    <x v="10"/>
    <x v="4"/>
    <m/>
    <m/>
    <x v="7"/>
    <x v="5"/>
    <x v="6"/>
    <x v="4"/>
    <m/>
    <m/>
    <x v="1"/>
    <m/>
    <m/>
    <n v="0"/>
    <m/>
    <n v="0"/>
    <n v="0"/>
    <n v="0"/>
    <n v="0"/>
    <m/>
    <n v="0"/>
    <m/>
    <n v="0"/>
    <n v="0"/>
    <e v="#DIV/0!"/>
    <n v="0"/>
    <m/>
    <n v="0"/>
    <n v="0"/>
    <m/>
  </r>
  <r>
    <n v="3263"/>
    <m/>
    <x v="10"/>
    <x v="4"/>
    <m/>
    <m/>
    <x v="7"/>
    <x v="5"/>
    <x v="6"/>
    <x v="4"/>
    <m/>
    <m/>
    <x v="1"/>
    <m/>
    <m/>
    <n v="0"/>
    <m/>
    <n v="0"/>
    <n v="0"/>
    <n v="0"/>
    <n v="0"/>
    <m/>
    <n v="0"/>
    <m/>
    <n v="0"/>
    <n v="0"/>
    <e v="#DIV/0!"/>
    <n v="0"/>
    <m/>
    <n v="0"/>
    <n v="0"/>
    <m/>
  </r>
  <r>
    <n v="3264"/>
    <m/>
    <x v="10"/>
    <x v="4"/>
    <m/>
    <m/>
    <x v="7"/>
    <x v="5"/>
    <x v="6"/>
    <x v="4"/>
    <m/>
    <m/>
    <x v="1"/>
    <m/>
    <m/>
    <n v="0"/>
    <m/>
    <n v="0"/>
    <n v="0"/>
    <n v="0"/>
    <n v="0"/>
    <m/>
    <n v="0"/>
    <m/>
    <n v="0"/>
    <n v="0"/>
    <e v="#DIV/0!"/>
    <n v="0"/>
    <m/>
    <n v="0"/>
    <n v="0"/>
    <m/>
  </r>
  <r>
    <n v="3265"/>
    <m/>
    <x v="10"/>
    <x v="4"/>
    <m/>
    <m/>
    <x v="7"/>
    <x v="5"/>
    <x v="6"/>
    <x v="4"/>
    <m/>
    <m/>
    <x v="1"/>
    <m/>
    <m/>
    <n v="0"/>
    <m/>
    <n v="0"/>
    <n v="0"/>
    <n v="0"/>
    <n v="0"/>
    <m/>
    <n v="0"/>
    <m/>
    <n v="0"/>
    <n v="0"/>
    <e v="#DIV/0!"/>
    <n v="0"/>
    <m/>
    <n v="0"/>
    <n v="0"/>
    <m/>
  </r>
  <r>
    <n v="3266"/>
    <m/>
    <x v="10"/>
    <x v="4"/>
    <m/>
    <m/>
    <x v="7"/>
    <x v="5"/>
    <x v="6"/>
    <x v="4"/>
    <m/>
    <m/>
    <x v="1"/>
    <m/>
    <m/>
    <n v="0"/>
    <m/>
    <n v="0"/>
    <n v="0"/>
    <n v="0"/>
    <n v="0"/>
    <m/>
    <n v="0"/>
    <m/>
    <n v="0"/>
    <n v="0"/>
    <e v="#DIV/0!"/>
    <n v="0"/>
    <m/>
    <n v="0"/>
    <n v="0"/>
    <m/>
  </r>
  <r>
    <n v="3267"/>
    <m/>
    <x v="10"/>
    <x v="4"/>
    <m/>
    <m/>
    <x v="7"/>
    <x v="5"/>
    <x v="6"/>
    <x v="4"/>
    <m/>
    <m/>
    <x v="1"/>
    <m/>
    <m/>
    <n v="0"/>
    <m/>
    <n v="0"/>
    <n v="0"/>
    <n v="0"/>
    <n v="0"/>
    <m/>
    <n v="0"/>
    <m/>
    <n v="0"/>
    <n v="0"/>
    <e v="#DIV/0!"/>
    <n v="0"/>
    <m/>
    <n v="0"/>
    <n v="0"/>
    <m/>
  </r>
  <r>
    <n v="3268"/>
    <m/>
    <x v="10"/>
    <x v="4"/>
    <m/>
    <m/>
    <x v="7"/>
    <x v="5"/>
    <x v="6"/>
    <x v="4"/>
    <m/>
    <m/>
    <x v="1"/>
    <m/>
    <m/>
    <n v="0"/>
    <m/>
    <n v="0"/>
    <n v="0"/>
    <n v="0"/>
    <n v="0"/>
    <m/>
    <n v="0"/>
    <m/>
    <n v="0"/>
    <n v="0"/>
    <e v="#DIV/0!"/>
    <n v="0"/>
    <m/>
    <n v="0"/>
    <n v="0"/>
    <m/>
  </r>
  <r>
    <n v="3269"/>
    <m/>
    <x v="10"/>
    <x v="4"/>
    <m/>
    <m/>
    <x v="7"/>
    <x v="5"/>
    <x v="6"/>
    <x v="4"/>
    <m/>
    <m/>
    <x v="1"/>
    <m/>
    <m/>
    <n v="0"/>
    <m/>
    <n v="0"/>
    <n v="0"/>
    <n v="0"/>
    <n v="0"/>
    <m/>
    <n v="0"/>
    <m/>
    <n v="0"/>
    <n v="0"/>
    <e v="#DIV/0!"/>
    <n v="0"/>
    <m/>
    <n v="0"/>
    <n v="0"/>
    <m/>
  </r>
  <r>
    <n v="3270"/>
    <m/>
    <x v="10"/>
    <x v="4"/>
    <m/>
    <m/>
    <x v="7"/>
    <x v="5"/>
    <x v="6"/>
    <x v="4"/>
    <m/>
    <m/>
    <x v="1"/>
    <m/>
    <m/>
    <n v="0"/>
    <m/>
    <n v="0"/>
    <n v="0"/>
    <n v="0"/>
    <n v="0"/>
    <m/>
    <n v="0"/>
    <m/>
    <n v="0"/>
    <n v="0"/>
    <e v="#DIV/0!"/>
    <n v="0"/>
    <m/>
    <n v="0"/>
    <n v="0"/>
    <m/>
  </r>
  <r>
    <n v="3271"/>
    <m/>
    <x v="10"/>
    <x v="4"/>
    <m/>
    <m/>
    <x v="7"/>
    <x v="5"/>
    <x v="6"/>
    <x v="4"/>
    <m/>
    <m/>
    <x v="1"/>
    <m/>
    <m/>
    <n v="0"/>
    <m/>
    <n v="0"/>
    <n v="0"/>
    <n v="0"/>
    <n v="0"/>
    <m/>
    <n v="0"/>
    <m/>
    <n v="0"/>
    <n v="0"/>
    <e v="#DIV/0!"/>
    <n v="0"/>
    <m/>
    <n v="0"/>
    <n v="0"/>
    <m/>
  </r>
  <r>
    <n v="3272"/>
    <m/>
    <x v="10"/>
    <x v="4"/>
    <m/>
    <m/>
    <x v="7"/>
    <x v="5"/>
    <x v="6"/>
    <x v="4"/>
    <m/>
    <m/>
    <x v="1"/>
    <m/>
    <m/>
    <n v="0"/>
    <m/>
    <n v="0"/>
    <n v="0"/>
    <n v="0"/>
    <n v="0"/>
    <m/>
    <n v="0"/>
    <m/>
    <n v="0"/>
    <n v="0"/>
    <e v="#DIV/0!"/>
    <n v="0"/>
    <m/>
    <n v="0"/>
    <n v="0"/>
    <m/>
  </r>
  <r>
    <n v="3273"/>
    <m/>
    <x v="10"/>
    <x v="4"/>
    <m/>
    <m/>
    <x v="7"/>
    <x v="5"/>
    <x v="6"/>
    <x v="4"/>
    <m/>
    <m/>
    <x v="1"/>
    <m/>
    <m/>
    <n v="0"/>
    <m/>
    <n v="0"/>
    <n v="0"/>
    <n v="0"/>
    <n v="0"/>
    <m/>
    <n v="0"/>
    <m/>
    <n v="0"/>
    <n v="0"/>
    <e v="#DIV/0!"/>
    <n v="0"/>
    <m/>
    <n v="0"/>
    <n v="0"/>
    <m/>
  </r>
  <r>
    <n v="3274"/>
    <m/>
    <x v="10"/>
    <x v="4"/>
    <m/>
    <m/>
    <x v="7"/>
    <x v="5"/>
    <x v="6"/>
    <x v="4"/>
    <m/>
    <m/>
    <x v="1"/>
    <m/>
    <m/>
    <n v="0"/>
    <m/>
    <n v="0"/>
    <n v="0"/>
    <n v="0"/>
    <n v="0"/>
    <m/>
    <n v="0"/>
    <m/>
    <n v="0"/>
    <n v="0"/>
    <e v="#DIV/0!"/>
    <n v="0"/>
    <m/>
    <n v="0"/>
    <n v="0"/>
    <m/>
  </r>
  <r>
    <n v="3275"/>
    <m/>
    <x v="10"/>
    <x v="4"/>
    <m/>
    <m/>
    <x v="7"/>
    <x v="5"/>
    <x v="6"/>
    <x v="4"/>
    <m/>
    <m/>
    <x v="1"/>
    <m/>
    <m/>
    <n v="0"/>
    <m/>
    <n v="0"/>
    <n v="0"/>
    <n v="0"/>
    <n v="0"/>
    <m/>
    <n v="0"/>
    <m/>
    <n v="0"/>
    <n v="0"/>
    <e v="#DIV/0!"/>
    <n v="0"/>
    <m/>
    <n v="0"/>
    <n v="0"/>
    <m/>
  </r>
  <r>
    <n v="3276"/>
    <m/>
    <x v="10"/>
    <x v="4"/>
    <m/>
    <m/>
    <x v="7"/>
    <x v="5"/>
    <x v="6"/>
    <x v="4"/>
    <m/>
    <m/>
    <x v="1"/>
    <m/>
    <m/>
    <n v="0"/>
    <m/>
    <n v="0"/>
    <n v="0"/>
    <n v="0"/>
    <n v="0"/>
    <m/>
    <n v="0"/>
    <m/>
    <n v="0"/>
    <n v="0"/>
    <e v="#DIV/0!"/>
    <n v="0"/>
    <m/>
    <n v="0"/>
    <n v="0"/>
    <m/>
  </r>
  <r>
    <n v="3277"/>
    <m/>
    <x v="10"/>
    <x v="4"/>
    <m/>
    <m/>
    <x v="7"/>
    <x v="5"/>
    <x v="6"/>
    <x v="4"/>
    <m/>
    <m/>
    <x v="1"/>
    <m/>
    <m/>
    <n v="0"/>
    <m/>
    <n v="0"/>
    <n v="0"/>
    <n v="0"/>
    <n v="0"/>
    <m/>
    <n v="0"/>
    <m/>
    <n v="0"/>
    <n v="0"/>
    <e v="#DIV/0!"/>
    <n v="0"/>
    <m/>
    <n v="0"/>
    <n v="0"/>
    <m/>
  </r>
  <r>
    <n v="3278"/>
    <m/>
    <x v="10"/>
    <x v="4"/>
    <m/>
    <m/>
    <x v="7"/>
    <x v="5"/>
    <x v="6"/>
    <x v="4"/>
    <m/>
    <m/>
    <x v="1"/>
    <m/>
    <m/>
    <n v="0"/>
    <m/>
    <n v="0"/>
    <n v="0"/>
    <n v="0"/>
    <n v="0"/>
    <m/>
    <n v="0"/>
    <m/>
    <n v="0"/>
    <n v="0"/>
    <e v="#DIV/0!"/>
    <n v="0"/>
    <m/>
    <n v="0"/>
    <n v="0"/>
    <m/>
  </r>
  <r>
    <n v="3279"/>
    <m/>
    <x v="10"/>
    <x v="4"/>
    <m/>
    <m/>
    <x v="7"/>
    <x v="5"/>
    <x v="6"/>
    <x v="4"/>
    <m/>
    <m/>
    <x v="1"/>
    <m/>
    <m/>
    <n v="0"/>
    <m/>
    <n v="0"/>
    <n v="0"/>
    <n v="0"/>
    <n v="0"/>
    <m/>
    <n v="0"/>
    <m/>
    <n v="0"/>
    <n v="0"/>
    <e v="#DIV/0!"/>
    <n v="0"/>
    <m/>
    <n v="0"/>
    <n v="0"/>
    <m/>
  </r>
  <r>
    <n v="3280"/>
    <m/>
    <x v="10"/>
    <x v="4"/>
    <m/>
    <m/>
    <x v="7"/>
    <x v="5"/>
    <x v="6"/>
    <x v="4"/>
    <m/>
    <m/>
    <x v="1"/>
    <m/>
    <m/>
    <n v="0"/>
    <m/>
    <n v="0"/>
    <n v="0"/>
    <n v="0"/>
    <n v="0"/>
    <m/>
    <n v="0"/>
    <m/>
    <n v="0"/>
    <n v="0"/>
    <e v="#DIV/0!"/>
    <n v="0"/>
    <m/>
    <n v="0"/>
    <n v="0"/>
    <m/>
  </r>
  <r>
    <n v="3281"/>
    <m/>
    <x v="10"/>
    <x v="4"/>
    <m/>
    <m/>
    <x v="7"/>
    <x v="5"/>
    <x v="6"/>
    <x v="4"/>
    <m/>
    <m/>
    <x v="1"/>
    <m/>
    <m/>
    <n v="0"/>
    <m/>
    <n v="0"/>
    <n v="0"/>
    <n v="0"/>
    <n v="0"/>
    <m/>
    <n v="0"/>
    <m/>
    <n v="0"/>
    <n v="0"/>
    <e v="#DIV/0!"/>
    <n v="0"/>
    <m/>
    <n v="0"/>
    <n v="0"/>
    <m/>
  </r>
  <r>
    <n v="3282"/>
    <m/>
    <x v="10"/>
    <x v="4"/>
    <m/>
    <m/>
    <x v="7"/>
    <x v="5"/>
    <x v="6"/>
    <x v="4"/>
    <m/>
    <m/>
    <x v="1"/>
    <m/>
    <m/>
    <n v="0"/>
    <m/>
    <n v="0"/>
    <n v="0"/>
    <n v="0"/>
    <n v="0"/>
    <m/>
    <n v="0"/>
    <m/>
    <n v="0"/>
    <n v="0"/>
    <e v="#DIV/0!"/>
    <n v="0"/>
    <m/>
    <n v="0"/>
    <n v="0"/>
    <m/>
  </r>
  <r>
    <n v="3283"/>
    <m/>
    <x v="10"/>
    <x v="4"/>
    <m/>
    <m/>
    <x v="7"/>
    <x v="5"/>
    <x v="6"/>
    <x v="4"/>
    <m/>
    <m/>
    <x v="1"/>
    <m/>
    <m/>
    <n v="0"/>
    <m/>
    <n v="0"/>
    <n v="0"/>
    <n v="0"/>
    <n v="0"/>
    <m/>
    <n v="0"/>
    <m/>
    <n v="0"/>
    <n v="0"/>
    <e v="#DIV/0!"/>
    <n v="0"/>
    <m/>
    <n v="0"/>
    <n v="0"/>
    <m/>
  </r>
  <r>
    <n v="3284"/>
    <m/>
    <x v="10"/>
    <x v="4"/>
    <m/>
    <m/>
    <x v="7"/>
    <x v="5"/>
    <x v="6"/>
    <x v="4"/>
    <m/>
    <m/>
    <x v="1"/>
    <m/>
    <m/>
    <n v="0"/>
    <m/>
    <n v="0"/>
    <n v="0"/>
    <n v="0"/>
    <n v="0"/>
    <m/>
    <n v="0"/>
    <m/>
    <n v="0"/>
    <n v="0"/>
    <e v="#DIV/0!"/>
    <n v="0"/>
    <m/>
    <n v="0"/>
    <n v="0"/>
    <m/>
  </r>
  <r>
    <n v="3285"/>
    <m/>
    <x v="10"/>
    <x v="4"/>
    <m/>
    <m/>
    <x v="7"/>
    <x v="5"/>
    <x v="6"/>
    <x v="4"/>
    <m/>
    <m/>
    <x v="1"/>
    <m/>
    <m/>
    <n v="0"/>
    <m/>
    <n v="0"/>
    <n v="0"/>
    <n v="0"/>
    <n v="0"/>
    <m/>
    <n v="0"/>
    <m/>
    <n v="0"/>
    <n v="0"/>
    <e v="#DIV/0!"/>
    <n v="0"/>
    <m/>
    <n v="0"/>
    <n v="0"/>
    <m/>
  </r>
  <r>
    <n v="3286"/>
    <m/>
    <x v="10"/>
    <x v="4"/>
    <m/>
    <m/>
    <x v="7"/>
    <x v="5"/>
    <x v="6"/>
    <x v="4"/>
    <m/>
    <m/>
    <x v="1"/>
    <m/>
    <m/>
    <n v="0"/>
    <m/>
    <n v="0"/>
    <n v="0"/>
    <n v="0"/>
    <n v="0"/>
    <m/>
    <n v="0"/>
    <m/>
    <n v="0"/>
    <n v="0"/>
    <e v="#DIV/0!"/>
    <n v="0"/>
    <m/>
    <n v="0"/>
    <n v="0"/>
    <m/>
  </r>
  <r>
    <n v="3287"/>
    <m/>
    <x v="10"/>
    <x v="4"/>
    <m/>
    <m/>
    <x v="7"/>
    <x v="5"/>
    <x v="6"/>
    <x v="4"/>
    <m/>
    <m/>
    <x v="1"/>
    <m/>
    <m/>
    <n v="0"/>
    <m/>
    <n v="0"/>
    <n v="0"/>
    <n v="0"/>
    <n v="0"/>
    <m/>
    <n v="0"/>
    <m/>
    <n v="0"/>
    <n v="0"/>
    <e v="#DIV/0!"/>
    <n v="0"/>
    <m/>
    <n v="0"/>
    <n v="0"/>
    <m/>
  </r>
  <r>
    <n v="3288"/>
    <m/>
    <x v="10"/>
    <x v="4"/>
    <m/>
    <m/>
    <x v="7"/>
    <x v="5"/>
    <x v="6"/>
    <x v="4"/>
    <m/>
    <m/>
    <x v="1"/>
    <m/>
    <m/>
    <n v="0"/>
    <m/>
    <n v="0"/>
    <n v="0"/>
    <n v="0"/>
    <n v="0"/>
    <m/>
    <n v="0"/>
    <m/>
    <n v="0"/>
    <n v="0"/>
    <e v="#DIV/0!"/>
    <n v="0"/>
    <m/>
    <n v="0"/>
    <n v="0"/>
    <m/>
  </r>
  <r>
    <n v="3289"/>
    <m/>
    <x v="10"/>
    <x v="4"/>
    <m/>
    <m/>
    <x v="7"/>
    <x v="5"/>
    <x v="6"/>
    <x v="4"/>
    <m/>
    <m/>
    <x v="1"/>
    <m/>
    <m/>
    <n v="0"/>
    <m/>
    <n v="0"/>
    <n v="0"/>
    <n v="0"/>
    <n v="0"/>
    <m/>
    <n v="0"/>
    <m/>
    <n v="0"/>
    <n v="0"/>
    <e v="#DIV/0!"/>
    <n v="0"/>
    <m/>
    <n v="0"/>
    <n v="0"/>
    <m/>
  </r>
  <r>
    <n v="3290"/>
    <m/>
    <x v="10"/>
    <x v="4"/>
    <m/>
    <m/>
    <x v="7"/>
    <x v="5"/>
    <x v="6"/>
    <x v="4"/>
    <m/>
    <m/>
    <x v="1"/>
    <m/>
    <m/>
    <n v="0"/>
    <m/>
    <n v="0"/>
    <n v="0"/>
    <n v="0"/>
    <n v="0"/>
    <m/>
    <n v="0"/>
    <m/>
    <n v="0"/>
    <n v="0"/>
    <e v="#DIV/0!"/>
    <n v="0"/>
    <m/>
    <n v="0"/>
    <n v="0"/>
    <m/>
  </r>
  <r>
    <n v="3291"/>
    <m/>
    <x v="10"/>
    <x v="4"/>
    <m/>
    <m/>
    <x v="7"/>
    <x v="5"/>
    <x v="6"/>
    <x v="4"/>
    <m/>
    <m/>
    <x v="1"/>
    <m/>
    <m/>
    <n v="0"/>
    <m/>
    <n v="0"/>
    <n v="0"/>
    <n v="0"/>
    <n v="0"/>
    <m/>
    <n v="0"/>
    <m/>
    <n v="0"/>
    <n v="0"/>
    <e v="#DIV/0!"/>
    <n v="0"/>
    <m/>
    <n v="0"/>
    <n v="0"/>
    <m/>
  </r>
  <r>
    <n v="3292"/>
    <m/>
    <x v="10"/>
    <x v="4"/>
    <m/>
    <m/>
    <x v="7"/>
    <x v="5"/>
    <x v="6"/>
    <x v="4"/>
    <m/>
    <m/>
    <x v="1"/>
    <m/>
    <m/>
    <n v="0"/>
    <m/>
    <n v="0"/>
    <n v="0"/>
    <n v="0"/>
    <n v="0"/>
    <m/>
    <n v="0"/>
    <m/>
    <n v="0"/>
    <n v="0"/>
    <e v="#DIV/0!"/>
    <n v="0"/>
    <m/>
    <n v="0"/>
    <n v="0"/>
    <m/>
  </r>
  <r>
    <n v="3293"/>
    <m/>
    <x v="10"/>
    <x v="4"/>
    <m/>
    <m/>
    <x v="7"/>
    <x v="5"/>
    <x v="6"/>
    <x v="4"/>
    <m/>
    <m/>
    <x v="1"/>
    <m/>
    <m/>
    <n v="0"/>
    <m/>
    <n v="0"/>
    <n v="0"/>
    <n v="0"/>
    <n v="0"/>
    <m/>
    <n v="0"/>
    <m/>
    <n v="0"/>
    <n v="0"/>
    <e v="#DIV/0!"/>
    <n v="0"/>
    <m/>
    <n v="0"/>
    <n v="0"/>
    <m/>
  </r>
  <r>
    <n v="3294"/>
    <m/>
    <x v="10"/>
    <x v="4"/>
    <m/>
    <m/>
    <x v="7"/>
    <x v="5"/>
    <x v="6"/>
    <x v="4"/>
    <m/>
    <m/>
    <x v="1"/>
    <m/>
    <m/>
    <n v="0"/>
    <m/>
    <n v="0"/>
    <n v="0"/>
    <n v="0"/>
    <n v="0"/>
    <m/>
    <n v="0"/>
    <m/>
    <n v="0"/>
    <n v="0"/>
    <e v="#DIV/0!"/>
    <n v="0"/>
    <m/>
    <n v="0"/>
    <n v="0"/>
    <m/>
  </r>
  <r>
    <n v="3295"/>
    <m/>
    <x v="10"/>
    <x v="4"/>
    <m/>
    <m/>
    <x v="7"/>
    <x v="5"/>
    <x v="6"/>
    <x v="4"/>
    <m/>
    <m/>
    <x v="1"/>
    <m/>
    <m/>
    <n v="0"/>
    <m/>
    <n v="0"/>
    <n v="0"/>
    <n v="0"/>
    <n v="0"/>
    <m/>
    <n v="0"/>
    <m/>
    <n v="0"/>
    <n v="0"/>
    <e v="#DIV/0!"/>
    <n v="0"/>
    <m/>
    <n v="0"/>
    <n v="0"/>
    <m/>
  </r>
  <r>
    <n v="3296"/>
    <m/>
    <x v="10"/>
    <x v="4"/>
    <m/>
    <m/>
    <x v="7"/>
    <x v="5"/>
    <x v="6"/>
    <x v="4"/>
    <m/>
    <m/>
    <x v="1"/>
    <m/>
    <m/>
    <n v="0"/>
    <m/>
    <n v="0"/>
    <n v="0"/>
    <n v="0"/>
    <n v="0"/>
    <m/>
    <n v="0"/>
    <m/>
    <n v="0"/>
    <n v="0"/>
    <e v="#DIV/0!"/>
    <n v="0"/>
    <m/>
    <n v="0"/>
    <n v="0"/>
    <m/>
  </r>
  <r>
    <n v="3297"/>
    <m/>
    <x v="10"/>
    <x v="4"/>
    <m/>
    <m/>
    <x v="7"/>
    <x v="5"/>
    <x v="6"/>
    <x v="4"/>
    <m/>
    <m/>
    <x v="1"/>
    <m/>
    <m/>
    <n v="0"/>
    <m/>
    <n v="0"/>
    <n v="0"/>
    <n v="0"/>
    <n v="0"/>
    <m/>
    <n v="0"/>
    <m/>
    <n v="0"/>
    <n v="0"/>
    <e v="#DIV/0!"/>
    <n v="0"/>
    <m/>
    <n v="0"/>
    <n v="0"/>
    <m/>
  </r>
  <r>
    <n v="3298"/>
    <m/>
    <x v="10"/>
    <x v="4"/>
    <m/>
    <m/>
    <x v="7"/>
    <x v="5"/>
    <x v="6"/>
    <x v="4"/>
    <m/>
    <m/>
    <x v="1"/>
    <m/>
    <m/>
    <n v="0"/>
    <m/>
    <n v="0"/>
    <n v="0"/>
    <n v="0"/>
    <n v="0"/>
    <m/>
    <n v="0"/>
    <m/>
    <n v="0"/>
    <n v="0"/>
    <e v="#DIV/0!"/>
    <n v="0"/>
    <m/>
    <n v="0"/>
    <n v="0"/>
    <m/>
  </r>
  <r>
    <n v="3299"/>
    <m/>
    <x v="10"/>
    <x v="4"/>
    <m/>
    <m/>
    <x v="7"/>
    <x v="5"/>
    <x v="6"/>
    <x v="4"/>
    <m/>
    <m/>
    <x v="1"/>
    <m/>
    <m/>
    <n v="0"/>
    <m/>
    <n v="0"/>
    <n v="0"/>
    <n v="0"/>
    <n v="0"/>
    <m/>
    <n v="0"/>
    <m/>
    <n v="0"/>
    <n v="0"/>
    <e v="#DIV/0!"/>
    <n v="0"/>
    <m/>
    <n v="0"/>
    <n v="0"/>
    <m/>
  </r>
  <r>
    <n v="3300"/>
    <m/>
    <x v="10"/>
    <x v="4"/>
    <m/>
    <m/>
    <x v="7"/>
    <x v="5"/>
    <x v="6"/>
    <x v="4"/>
    <m/>
    <m/>
    <x v="1"/>
    <m/>
    <m/>
    <n v="0"/>
    <m/>
    <n v="0"/>
    <n v="0"/>
    <n v="0"/>
    <n v="0"/>
    <m/>
    <n v="0"/>
    <m/>
    <n v="0"/>
    <n v="0"/>
    <e v="#DIV/0!"/>
    <n v="0"/>
    <m/>
    <n v="0"/>
    <n v="0"/>
    <m/>
  </r>
  <r>
    <n v="3301"/>
    <m/>
    <x v="10"/>
    <x v="4"/>
    <m/>
    <m/>
    <x v="7"/>
    <x v="5"/>
    <x v="6"/>
    <x v="4"/>
    <m/>
    <m/>
    <x v="1"/>
    <m/>
    <m/>
    <n v="0"/>
    <m/>
    <n v="0"/>
    <n v="0"/>
    <n v="0"/>
    <n v="0"/>
    <m/>
    <n v="0"/>
    <m/>
    <n v="0"/>
    <n v="0"/>
    <e v="#DIV/0!"/>
    <n v="0"/>
    <m/>
    <n v="0"/>
    <n v="0"/>
    <m/>
  </r>
  <r>
    <n v="3302"/>
    <m/>
    <x v="10"/>
    <x v="4"/>
    <m/>
    <m/>
    <x v="7"/>
    <x v="5"/>
    <x v="6"/>
    <x v="4"/>
    <m/>
    <m/>
    <x v="1"/>
    <m/>
    <m/>
    <n v="0"/>
    <m/>
    <n v="0"/>
    <n v="0"/>
    <n v="0"/>
    <n v="0"/>
    <m/>
    <n v="0"/>
    <m/>
    <n v="0"/>
    <n v="0"/>
    <e v="#DIV/0!"/>
    <n v="0"/>
    <m/>
    <n v="0"/>
    <n v="0"/>
    <m/>
  </r>
  <r>
    <n v="3303"/>
    <m/>
    <x v="10"/>
    <x v="4"/>
    <m/>
    <m/>
    <x v="7"/>
    <x v="5"/>
    <x v="6"/>
    <x v="4"/>
    <m/>
    <m/>
    <x v="1"/>
    <m/>
    <m/>
    <n v="0"/>
    <m/>
    <n v="0"/>
    <n v="0"/>
    <n v="0"/>
    <n v="0"/>
    <m/>
    <n v="0"/>
    <m/>
    <n v="0"/>
    <n v="0"/>
    <e v="#DIV/0!"/>
    <n v="0"/>
    <m/>
    <n v="0"/>
    <n v="0"/>
    <m/>
  </r>
  <r>
    <n v="3304"/>
    <m/>
    <x v="10"/>
    <x v="4"/>
    <m/>
    <m/>
    <x v="7"/>
    <x v="5"/>
    <x v="6"/>
    <x v="4"/>
    <m/>
    <m/>
    <x v="1"/>
    <m/>
    <m/>
    <n v="0"/>
    <m/>
    <n v="0"/>
    <n v="0"/>
    <n v="0"/>
    <n v="0"/>
    <m/>
    <n v="0"/>
    <m/>
    <n v="0"/>
    <n v="0"/>
    <e v="#DIV/0!"/>
    <n v="0"/>
    <m/>
    <n v="0"/>
    <n v="0"/>
    <m/>
  </r>
  <r>
    <n v="3305"/>
    <m/>
    <x v="10"/>
    <x v="4"/>
    <m/>
    <m/>
    <x v="7"/>
    <x v="5"/>
    <x v="6"/>
    <x v="4"/>
    <m/>
    <m/>
    <x v="1"/>
    <m/>
    <m/>
    <n v="0"/>
    <m/>
    <n v="0"/>
    <n v="0"/>
    <n v="0"/>
    <n v="0"/>
    <m/>
    <n v="0"/>
    <m/>
    <n v="0"/>
    <n v="0"/>
    <e v="#DIV/0!"/>
    <n v="0"/>
    <m/>
    <n v="0"/>
    <n v="0"/>
    <m/>
  </r>
  <r>
    <n v="3306"/>
    <m/>
    <x v="10"/>
    <x v="4"/>
    <m/>
    <m/>
    <x v="7"/>
    <x v="5"/>
    <x v="6"/>
    <x v="4"/>
    <m/>
    <m/>
    <x v="1"/>
    <m/>
    <m/>
    <n v="0"/>
    <m/>
    <n v="0"/>
    <n v="0"/>
    <n v="0"/>
    <n v="0"/>
    <m/>
    <n v="0"/>
    <m/>
    <n v="0"/>
    <n v="0"/>
    <e v="#DIV/0!"/>
    <n v="0"/>
    <m/>
    <n v="0"/>
    <n v="0"/>
    <m/>
  </r>
  <r>
    <n v="3307"/>
    <m/>
    <x v="10"/>
    <x v="4"/>
    <m/>
    <m/>
    <x v="7"/>
    <x v="5"/>
    <x v="6"/>
    <x v="4"/>
    <m/>
    <m/>
    <x v="1"/>
    <m/>
    <m/>
    <n v="0"/>
    <m/>
    <n v="0"/>
    <n v="0"/>
    <n v="0"/>
    <n v="0"/>
    <m/>
    <n v="0"/>
    <m/>
    <n v="0"/>
    <n v="0"/>
    <e v="#DIV/0!"/>
    <n v="0"/>
    <m/>
    <n v="0"/>
    <n v="0"/>
    <m/>
  </r>
  <r>
    <n v="3308"/>
    <m/>
    <x v="10"/>
    <x v="4"/>
    <m/>
    <m/>
    <x v="7"/>
    <x v="5"/>
    <x v="6"/>
    <x v="4"/>
    <m/>
    <m/>
    <x v="1"/>
    <m/>
    <m/>
    <n v="0"/>
    <m/>
    <n v="0"/>
    <n v="0"/>
    <n v="0"/>
    <n v="0"/>
    <m/>
    <n v="0"/>
    <m/>
    <n v="0"/>
    <n v="0"/>
    <e v="#DIV/0!"/>
    <n v="0"/>
    <m/>
    <n v="0"/>
    <n v="0"/>
    <m/>
  </r>
  <r>
    <n v="3309"/>
    <m/>
    <x v="10"/>
    <x v="4"/>
    <m/>
    <m/>
    <x v="7"/>
    <x v="5"/>
    <x v="6"/>
    <x v="4"/>
    <m/>
    <m/>
    <x v="1"/>
    <m/>
    <m/>
    <n v="0"/>
    <m/>
    <n v="0"/>
    <n v="0"/>
    <n v="0"/>
    <n v="0"/>
    <m/>
    <n v="0"/>
    <m/>
    <n v="0"/>
    <n v="0"/>
    <e v="#DIV/0!"/>
    <n v="0"/>
    <m/>
    <n v="0"/>
    <n v="0"/>
    <m/>
  </r>
  <r>
    <n v="3310"/>
    <m/>
    <x v="10"/>
    <x v="4"/>
    <m/>
    <m/>
    <x v="7"/>
    <x v="5"/>
    <x v="6"/>
    <x v="4"/>
    <m/>
    <m/>
    <x v="1"/>
    <m/>
    <m/>
    <n v="0"/>
    <m/>
    <n v="0"/>
    <n v="0"/>
    <n v="0"/>
    <n v="0"/>
    <m/>
    <n v="0"/>
    <m/>
    <n v="0"/>
    <n v="0"/>
    <e v="#DIV/0!"/>
    <n v="0"/>
    <m/>
    <n v="0"/>
    <n v="0"/>
    <m/>
  </r>
  <r>
    <n v="3311"/>
    <m/>
    <x v="10"/>
    <x v="4"/>
    <m/>
    <m/>
    <x v="7"/>
    <x v="5"/>
    <x v="6"/>
    <x v="4"/>
    <m/>
    <m/>
    <x v="1"/>
    <m/>
    <m/>
    <n v="0"/>
    <m/>
    <n v="0"/>
    <n v="0"/>
    <n v="0"/>
    <n v="0"/>
    <m/>
    <n v="0"/>
    <m/>
    <n v="0"/>
    <n v="0"/>
    <e v="#DIV/0!"/>
    <n v="0"/>
    <m/>
    <n v="0"/>
    <n v="0"/>
    <m/>
  </r>
  <r>
    <n v="3312"/>
    <m/>
    <x v="10"/>
    <x v="4"/>
    <m/>
    <m/>
    <x v="7"/>
    <x v="5"/>
    <x v="6"/>
    <x v="4"/>
    <m/>
    <m/>
    <x v="1"/>
    <m/>
    <m/>
    <n v="0"/>
    <m/>
    <n v="0"/>
    <n v="0"/>
    <n v="0"/>
    <n v="0"/>
    <m/>
    <n v="0"/>
    <m/>
    <n v="0"/>
    <n v="0"/>
    <e v="#DIV/0!"/>
    <n v="0"/>
    <m/>
    <n v="0"/>
    <n v="0"/>
    <m/>
  </r>
  <r>
    <n v="3313"/>
    <m/>
    <x v="10"/>
    <x v="4"/>
    <m/>
    <m/>
    <x v="7"/>
    <x v="5"/>
    <x v="6"/>
    <x v="4"/>
    <m/>
    <m/>
    <x v="1"/>
    <m/>
    <m/>
    <n v="0"/>
    <m/>
    <n v="0"/>
    <n v="0"/>
    <n v="0"/>
    <n v="0"/>
    <m/>
    <n v="0"/>
    <m/>
    <n v="0"/>
    <n v="0"/>
    <e v="#DIV/0!"/>
    <n v="0"/>
    <m/>
    <n v="0"/>
    <n v="0"/>
    <m/>
  </r>
  <r>
    <n v="3314"/>
    <m/>
    <x v="10"/>
    <x v="4"/>
    <m/>
    <m/>
    <x v="7"/>
    <x v="5"/>
    <x v="6"/>
    <x v="4"/>
    <m/>
    <m/>
    <x v="1"/>
    <m/>
    <m/>
    <n v="0"/>
    <m/>
    <n v="0"/>
    <n v="0"/>
    <n v="0"/>
    <n v="0"/>
    <m/>
    <n v="0"/>
    <m/>
    <n v="0"/>
    <n v="0"/>
    <e v="#DIV/0!"/>
    <n v="0"/>
    <m/>
    <n v="0"/>
    <n v="0"/>
    <m/>
  </r>
  <r>
    <n v="3315"/>
    <m/>
    <x v="10"/>
    <x v="4"/>
    <m/>
    <m/>
    <x v="7"/>
    <x v="5"/>
    <x v="6"/>
    <x v="4"/>
    <m/>
    <m/>
    <x v="1"/>
    <m/>
    <m/>
    <n v="0"/>
    <m/>
    <n v="0"/>
    <n v="0"/>
    <n v="0"/>
    <n v="0"/>
    <m/>
    <n v="0"/>
    <m/>
    <n v="0"/>
    <n v="0"/>
    <e v="#DIV/0!"/>
    <n v="0"/>
    <m/>
    <n v="0"/>
    <n v="0"/>
    <m/>
  </r>
  <r>
    <n v="3316"/>
    <m/>
    <x v="10"/>
    <x v="4"/>
    <m/>
    <m/>
    <x v="7"/>
    <x v="5"/>
    <x v="6"/>
    <x v="4"/>
    <m/>
    <m/>
    <x v="1"/>
    <m/>
    <m/>
    <n v="0"/>
    <m/>
    <n v="0"/>
    <n v="0"/>
    <n v="0"/>
    <n v="0"/>
    <m/>
    <n v="0"/>
    <m/>
    <n v="0"/>
    <n v="0"/>
    <e v="#DIV/0!"/>
    <n v="0"/>
    <m/>
    <n v="0"/>
    <n v="0"/>
    <m/>
  </r>
  <r>
    <n v="3317"/>
    <m/>
    <x v="10"/>
    <x v="4"/>
    <m/>
    <m/>
    <x v="7"/>
    <x v="5"/>
    <x v="6"/>
    <x v="4"/>
    <m/>
    <m/>
    <x v="1"/>
    <m/>
    <m/>
    <n v="0"/>
    <m/>
    <n v="0"/>
    <n v="0"/>
    <n v="0"/>
    <n v="0"/>
    <m/>
    <n v="0"/>
    <m/>
    <n v="0"/>
    <n v="0"/>
    <e v="#DIV/0!"/>
    <n v="0"/>
    <m/>
    <n v="0"/>
    <n v="0"/>
    <m/>
  </r>
  <r>
    <n v="3318"/>
    <m/>
    <x v="10"/>
    <x v="4"/>
    <m/>
    <m/>
    <x v="7"/>
    <x v="5"/>
    <x v="6"/>
    <x v="4"/>
    <m/>
    <m/>
    <x v="1"/>
    <m/>
    <m/>
    <n v="0"/>
    <m/>
    <n v="0"/>
    <n v="0"/>
    <n v="0"/>
    <n v="0"/>
    <m/>
    <n v="0"/>
    <m/>
    <n v="0"/>
    <n v="0"/>
    <e v="#DIV/0!"/>
    <n v="0"/>
    <m/>
    <n v="0"/>
    <n v="0"/>
    <m/>
  </r>
  <r>
    <n v="3319"/>
    <m/>
    <x v="10"/>
    <x v="4"/>
    <m/>
    <m/>
    <x v="7"/>
    <x v="5"/>
    <x v="6"/>
    <x v="4"/>
    <m/>
    <m/>
    <x v="1"/>
    <m/>
    <m/>
    <n v="0"/>
    <m/>
    <n v="0"/>
    <n v="0"/>
    <n v="0"/>
    <n v="0"/>
    <m/>
    <n v="0"/>
    <m/>
    <n v="0"/>
    <n v="0"/>
    <e v="#DIV/0!"/>
    <n v="0"/>
    <m/>
    <n v="0"/>
    <n v="0"/>
    <m/>
  </r>
  <r>
    <n v="3320"/>
    <m/>
    <x v="10"/>
    <x v="4"/>
    <m/>
    <m/>
    <x v="7"/>
    <x v="5"/>
    <x v="6"/>
    <x v="4"/>
    <m/>
    <m/>
    <x v="1"/>
    <m/>
    <m/>
    <n v="0"/>
    <m/>
    <n v="0"/>
    <n v="0"/>
    <n v="0"/>
    <n v="0"/>
    <m/>
    <n v="0"/>
    <m/>
    <n v="0"/>
    <n v="0"/>
    <e v="#DIV/0!"/>
    <n v="0"/>
    <m/>
    <n v="0"/>
    <n v="0"/>
    <m/>
  </r>
  <r>
    <n v="3321"/>
    <m/>
    <x v="10"/>
    <x v="4"/>
    <m/>
    <m/>
    <x v="7"/>
    <x v="5"/>
    <x v="6"/>
    <x v="4"/>
    <m/>
    <m/>
    <x v="1"/>
    <m/>
    <m/>
    <n v="0"/>
    <m/>
    <n v="0"/>
    <n v="0"/>
    <n v="0"/>
    <n v="0"/>
    <m/>
    <n v="0"/>
    <m/>
    <n v="0"/>
    <n v="0"/>
    <e v="#DIV/0!"/>
    <n v="0"/>
    <m/>
    <n v="0"/>
    <n v="0"/>
    <m/>
  </r>
  <r>
    <n v="3322"/>
    <m/>
    <x v="10"/>
    <x v="4"/>
    <m/>
    <m/>
    <x v="7"/>
    <x v="5"/>
    <x v="6"/>
    <x v="4"/>
    <m/>
    <m/>
    <x v="1"/>
    <m/>
    <m/>
    <n v="0"/>
    <m/>
    <n v="0"/>
    <n v="0"/>
    <n v="0"/>
    <n v="0"/>
    <m/>
    <n v="0"/>
    <m/>
    <n v="0"/>
    <n v="0"/>
    <e v="#DIV/0!"/>
    <n v="0"/>
    <m/>
    <n v="0"/>
    <n v="0"/>
    <m/>
  </r>
  <r>
    <n v="3323"/>
    <m/>
    <x v="10"/>
    <x v="4"/>
    <m/>
    <m/>
    <x v="7"/>
    <x v="5"/>
    <x v="6"/>
    <x v="4"/>
    <m/>
    <m/>
    <x v="1"/>
    <m/>
    <m/>
    <n v="0"/>
    <m/>
    <n v="0"/>
    <n v="0"/>
    <n v="0"/>
    <n v="0"/>
    <m/>
    <n v="0"/>
    <m/>
    <n v="0"/>
    <n v="0"/>
    <e v="#DIV/0!"/>
    <n v="0"/>
    <m/>
    <n v="0"/>
    <n v="0"/>
    <m/>
  </r>
  <r>
    <n v="3324"/>
    <m/>
    <x v="10"/>
    <x v="4"/>
    <m/>
    <m/>
    <x v="7"/>
    <x v="5"/>
    <x v="6"/>
    <x v="4"/>
    <m/>
    <m/>
    <x v="1"/>
    <m/>
    <m/>
    <n v="0"/>
    <m/>
    <n v="0"/>
    <n v="0"/>
    <n v="0"/>
    <n v="0"/>
    <m/>
    <n v="0"/>
    <m/>
    <n v="0"/>
    <n v="0"/>
    <e v="#DIV/0!"/>
    <n v="0"/>
    <m/>
    <n v="0"/>
    <n v="0"/>
    <m/>
  </r>
  <r>
    <n v="3325"/>
    <m/>
    <x v="10"/>
    <x v="4"/>
    <m/>
    <m/>
    <x v="7"/>
    <x v="5"/>
    <x v="6"/>
    <x v="4"/>
    <m/>
    <m/>
    <x v="1"/>
    <m/>
    <m/>
    <n v="0"/>
    <m/>
    <n v="0"/>
    <n v="0"/>
    <n v="0"/>
    <n v="0"/>
    <m/>
    <n v="0"/>
    <m/>
    <n v="0"/>
    <n v="0"/>
    <e v="#DIV/0!"/>
    <n v="0"/>
    <m/>
    <n v="0"/>
    <n v="0"/>
    <m/>
  </r>
  <r>
    <n v="3326"/>
    <m/>
    <x v="10"/>
    <x v="4"/>
    <m/>
    <m/>
    <x v="7"/>
    <x v="5"/>
    <x v="6"/>
    <x v="4"/>
    <m/>
    <m/>
    <x v="1"/>
    <m/>
    <m/>
    <n v="0"/>
    <m/>
    <n v="0"/>
    <n v="0"/>
    <n v="0"/>
    <n v="0"/>
    <m/>
    <n v="0"/>
    <m/>
    <n v="0"/>
    <n v="0"/>
    <e v="#DIV/0!"/>
    <n v="0"/>
    <m/>
    <n v="0"/>
    <n v="0"/>
    <m/>
  </r>
  <r>
    <n v="3327"/>
    <m/>
    <x v="10"/>
    <x v="4"/>
    <m/>
    <m/>
    <x v="7"/>
    <x v="5"/>
    <x v="6"/>
    <x v="4"/>
    <m/>
    <m/>
    <x v="1"/>
    <m/>
    <m/>
    <n v="0"/>
    <m/>
    <n v="0"/>
    <n v="0"/>
    <n v="0"/>
    <n v="0"/>
    <m/>
    <n v="0"/>
    <m/>
    <n v="0"/>
    <n v="0"/>
    <e v="#DIV/0!"/>
    <n v="0"/>
    <m/>
    <n v="0"/>
    <n v="0"/>
    <m/>
  </r>
  <r>
    <n v="3328"/>
    <m/>
    <x v="10"/>
    <x v="4"/>
    <m/>
    <m/>
    <x v="7"/>
    <x v="5"/>
    <x v="6"/>
    <x v="4"/>
    <m/>
    <m/>
    <x v="1"/>
    <m/>
    <m/>
    <n v="0"/>
    <m/>
    <n v="0"/>
    <n v="0"/>
    <n v="0"/>
    <n v="0"/>
    <m/>
    <n v="0"/>
    <m/>
    <n v="0"/>
    <n v="0"/>
    <e v="#DIV/0!"/>
    <n v="0"/>
    <m/>
    <n v="0"/>
    <n v="0"/>
    <m/>
  </r>
  <r>
    <n v="3329"/>
    <m/>
    <x v="10"/>
    <x v="4"/>
    <m/>
    <m/>
    <x v="7"/>
    <x v="5"/>
    <x v="6"/>
    <x v="4"/>
    <m/>
    <m/>
    <x v="1"/>
    <m/>
    <m/>
    <n v="0"/>
    <m/>
    <n v="0"/>
    <n v="0"/>
    <n v="0"/>
    <n v="0"/>
    <m/>
    <n v="0"/>
    <m/>
    <n v="0"/>
    <n v="0"/>
    <e v="#DIV/0!"/>
    <n v="0"/>
    <m/>
    <n v="0"/>
    <n v="0"/>
    <m/>
  </r>
  <r>
    <n v="3330"/>
    <m/>
    <x v="10"/>
    <x v="4"/>
    <m/>
    <m/>
    <x v="7"/>
    <x v="5"/>
    <x v="6"/>
    <x v="4"/>
    <m/>
    <m/>
    <x v="1"/>
    <m/>
    <m/>
    <n v="0"/>
    <m/>
    <n v="0"/>
    <n v="0"/>
    <n v="0"/>
    <n v="0"/>
    <m/>
    <n v="0"/>
    <m/>
    <n v="0"/>
    <n v="0"/>
    <e v="#DIV/0!"/>
    <n v="0"/>
    <m/>
    <n v="0"/>
    <n v="0"/>
    <m/>
  </r>
  <r>
    <n v="3331"/>
    <m/>
    <x v="10"/>
    <x v="4"/>
    <m/>
    <m/>
    <x v="7"/>
    <x v="5"/>
    <x v="6"/>
    <x v="4"/>
    <m/>
    <m/>
    <x v="1"/>
    <m/>
    <m/>
    <n v="0"/>
    <m/>
    <n v="0"/>
    <n v="0"/>
    <n v="0"/>
    <n v="0"/>
    <m/>
    <n v="0"/>
    <m/>
    <n v="0"/>
    <n v="0"/>
    <e v="#DIV/0!"/>
    <n v="0"/>
    <m/>
    <n v="0"/>
    <n v="0"/>
    <m/>
  </r>
  <r>
    <n v="3332"/>
    <m/>
    <x v="10"/>
    <x v="4"/>
    <m/>
    <m/>
    <x v="7"/>
    <x v="5"/>
    <x v="6"/>
    <x v="4"/>
    <m/>
    <m/>
    <x v="1"/>
    <m/>
    <m/>
    <n v="0"/>
    <m/>
    <n v="0"/>
    <n v="0"/>
    <n v="0"/>
    <n v="0"/>
    <m/>
    <n v="0"/>
    <m/>
    <n v="0"/>
    <n v="0"/>
    <e v="#DIV/0!"/>
    <n v="0"/>
    <m/>
    <n v="0"/>
    <n v="0"/>
    <m/>
  </r>
  <r>
    <n v="3333"/>
    <m/>
    <x v="10"/>
    <x v="4"/>
    <m/>
    <m/>
    <x v="7"/>
    <x v="5"/>
    <x v="6"/>
    <x v="4"/>
    <m/>
    <m/>
    <x v="1"/>
    <m/>
    <m/>
    <n v="0"/>
    <m/>
    <n v="0"/>
    <n v="0"/>
    <n v="0"/>
    <n v="0"/>
    <m/>
    <n v="0"/>
    <m/>
    <n v="0"/>
    <n v="0"/>
    <e v="#DIV/0!"/>
    <n v="0"/>
    <m/>
    <n v="0"/>
    <n v="0"/>
    <m/>
  </r>
  <r>
    <n v="3334"/>
    <m/>
    <x v="10"/>
    <x v="4"/>
    <m/>
    <m/>
    <x v="7"/>
    <x v="5"/>
    <x v="6"/>
    <x v="4"/>
    <m/>
    <m/>
    <x v="1"/>
    <m/>
    <m/>
    <n v="0"/>
    <m/>
    <n v="0"/>
    <n v="0"/>
    <n v="0"/>
    <n v="0"/>
    <m/>
    <n v="0"/>
    <m/>
    <n v="0"/>
    <n v="0"/>
    <e v="#DIV/0!"/>
    <n v="0"/>
    <m/>
    <n v="0"/>
    <n v="0"/>
    <m/>
  </r>
  <r>
    <n v="3335"/>
    <m/>
    <x v="10"/>
    <x v="4"/>
    <m/>
    <m/>
    <x v="7"/>
    <x v="5"/>
    <x v="6"/>
    <x v="4"/>
    <m/>
    <m/>
    <x v="1"/>
    <m/>
    <m/>
    <n v="0"/>
    <m/>
    <n v="0"/>
    <n v="0"/>
    <n v="0"/>
    <n v="0"/>
    <m/>
    <n v="0"/>
    <m/>
    <n v="0"/>
    <n v="0"/>
    <e v="#DIV/0!"/>
    <n v="0"/>
    <m/>
    <n v="0"/>
    <n v="0"/>
    <m/>
  </r>
  <r>
    <n v="3336"/>
    <m/>
    <x v="10"/>
    <x v="4"/>
    <m/>
    <m/>
    <x v="7"/>
    <x v="5"/>
    <x v="6"/>
    <x v="4"/>
    <m/>
    <m/>
    <x v="1"/>
    <m/>
    <m/>
    <n v="0"/>
    <m/>
    <n v="0"/>
    <n v="0"/>
    <n v="0"/>
    <n v="0"/>
    <m/>
    <n v="0"/>
    <m/>
    <n v="0"/>
    <n v="0"/>
    <e v="#DIV/0!"/>
    <n v="0"/>
    <m/>
    <n v="0"/>
    <n v="0"/>
    <m/>
  </r>
  <r>
    <n v="3337"/>
    <m/>
    <x v="10"/>
    <x v="4"/>
    <m/>
    <m/>
    <x v="7"/>
    <x v="5"/>
    <x v="6"/>
    <x v="4"/>
    <m/>
    <m/>
    <x v="1"/>
    <m/>
    <m/>
    <n v="0"/>
    <m/>
    <n v="0"/>
    <n v="0"/>
    <n v="0"/>
    <n v="0"/>
    <m/>
    <n v="0"/>
    <m/>
    <n v="0"/>
    <n v="0"/>
    <e v="#DIV/0!"/>
    <n v="0"/>
    <m/>
    <n v="0"/>
    <n v="0"/>
    <m/>
  </r>
  <r>
    <n v="3338"/>
    <m/>
    <x v="10"/>
    <x v="4"/>
    <m/>
    <m/>
    <x v="7"/>
    <x v="5"/>
    <x v="6"/>
    <x v="4"/>
    <m/>
    <m/>
    <x v="1"/>
    <m/>
    <m/>
    <n v="0"/>
    <m/>
    <n v="0"/>
    <n v="0"/>
    <n v="0"/>
    <n v="0"/>
    <m/>
    <n v="0"/>
    <m/>
    <n v="0"/>
    <n v="0"/>
    <e v="#DIV/0!"/>
    <n v="0"/>
    <m/>
    <n v="0"/>
    <n v="0"/>
    <m/>
  </r>
  <r>
    <n v="3339"/>
    <m/>
    <x v="10"/>
    <x v="4"/>
    <m/>
    <m/>
    <x v="7"/>
    <x v="5"/>
    <x v="6"/>
    <x v="4"/>
    <m/>
    <m/>
    <x v="1"/>
    <m/>
    <m/>
    <n v="0"/>
    <m/>
    <n v="0"/>
    <n v="0"/>
    <n v="0"/>
    <n v="0"/>
    <m/>
    <n v="0"/>
    <m/>
    <n v="0"/>
    <n v="0"/>
    <e v="#DIV/0!"/>
    <n v="0"/>
    <m/>
    <n v="0"/>
    <n v="0"/>
    <m/>
  </r>
  <r>
    <n v="3340"/>
    <m/>
    <x v="10"/>
    <x v="4"/>
    <m/>
    <m/>
    <x v="7"/>
    <x v="5"/>
    <x v="6"/>
    <x v="4"/>
    <m/>
    <m/>
    <x v="1"/>
    <m/>
    <m/>
    <n v="0"/>
    <m/>
    <n v="0"/>
    <n v="0"/>
    <n v="0"/>
    <n v="0"/>
    <m/>
    <n v="0"/>
    <m/>
    <n v="0"/>
    <n v="0"/>
    <e v="#DIV/0!"/>
    <n v="0"/>
    <m/>
    <n v="0"/>
    <n v="0"/>
    <m/>
  </r>
  <r>
    <n v="3341"/>
    <m/>
    <x v="10"/>
    <x v="4"/>
    <m/>
    <m/>
    <x v="7"/>
    <x v="5"/>
    <x v="6"/>
    <x v="4"/>
    <m/>
    <m/>
    <x v="1"/>
    <m/>
    <m/>
    <n v="0"/>
    <m/>
    <n v="0"/>
    <n v="0"/>
    <n v="0"/>
    <n v="0"/>
    <m/>
    <n v="0"/>
    <m/>
    <n v="0"/>
    <n v="0"/>
    <e v="#DIV/0!"/>
    <n v="0"/>
    <m/>
    <n v="0"/>
    <n v="0"/>
    <m/>
  </r>
  <r>
    <n v="3342"/>
    <m/>
    <x v="10"/>
    <x v="4"/>
    <m/>
    <m/>
    <x v="7"/>
    <x v="5"/>
    <x v="6"/>
    <x v="4"/>
    <m/>
    <m/>
    <x v="1"/>
    <m/>
    <m/>
    <n v="0"/>
    <m/>
    <n v="0"/>
    <n v="0"/>
    <n v="0"/>
    <n v="0"/>
    <m/>
    <n v="0"/>
    <m/>
    <n v="0"/>
    <n v="0"/>
    <e v="#DIV/0!"/>
    <n v="0"/>
    <m/>
    <n v="0"/>
    <n v="0"/>
    <m/>
  </r>
  <r>
    <n v="3343"/>
    <m/>
    <x v="10"/>
    <x v="4"/>
    <m/>
    <m/>
    <x v="7"/>
    <x v="5"/>
    <x v="6"/>
    <x v="4"/>
    <m/>
    <m/>
    <x v="1"/>
    <m/>
    <m/>
    <n v="0"/>
    <m/>
    <n v="0"/>
    <n v="0"/>
    <n v="0"/>
    <n v="0"/>
    <m/>
    <n v="0"/>
    <m/>
    <n v="0"/>
    <n v="0"/>
    <e v="#DIV/0!"/>
    <n v="0"/>
    <m/>
    <n v="0"/>
    <n v="0"/>
    <m/>
  </r>
  <r>
    <n v="3344"/>
    <m/>
    <x v="10"/>
    <x v="4"/>
    <m/>
    <m/>
    <x v="7"/>
    <x v="5"/>
    <x v="6"/>
    <x v="4"/>
    <m/>
    <m/>
    <x v="1"/>
    <m/>
    <m/>
    <n v="0"/>
    <m/>
    <n v="0"/>
    <n v="0"/>
    <n v="0"/>
    <n v="0"/>
    <m/>
    <n v="0"/>
    <m/>
    <n v="0"/>
    <n v="0"/>
    <e v="#DIV/0!"/>
    <n v="0"/>
    <m/>
    <n v="0"/>
    <n v="0"/>
    <m/>
  </r>
  <r>
    <n v="3345"/>
    <m/>
    <x v="10"/>
    <x v="4"/>
    <m/>
    <m/>
    <x v="7"/>
    <x v="5"/>
    <x v="6"/>
    <x v="4"/>
    <m/>
    <m/>
    <x v="1"/>
    <m/>
    <m/>
    <n v="0"/>
    <m/>
    <n v="0"/>
    <n v="0"/>
    <n v="0"/>
    <n v="0"/>
    <m/>
    <n v="0"/>
    <m/>
    <n v="0"/>
    <n v="0"/>
    <e v="#DIV/0!"/>
    <n v="0"/>
    <m/>
    <n v="0"/>
    <n v="0"/>
    <m/>
  </r>
  <r>
    <n v="3346"/>
    <m/>
    <x v="10"/>
    <x v="4"/>
    <m/>
    <m/>
    <x v="7"/>
    <x v="5"/>
    <x v="6"/>
    <x v="4"/>
    <m/>
    <m/>
    <x v="1"/>
    <m/>
    <m/>
    <n v="0"/>
    <m/>
    <n v="0"/>
    <n v="0"/>
    <n v="0"/>
    <n v="0"/>
    <m/>
    <n v="0"/>
    <m/>
    <n v="0"/>
    <n v="0"/>
    <e v="#DIV/0!"/>
    <n v="0"/>
    <m/>
    <n v="0"/>
    <n v="0"/>
    <m/>
  </r>
  <r>
    <n v="3347"/>
    <m/>
    <x v="10"/>
    <x v="4"/>
    <m/>
    <m/>
    <x v="7"/>
    <x v="5"/>
    <x v="6"/>
    <x v="4"/>
    <m/>
    <m/>
    <x v="1"/>
    <m/>
    <m/>
    <n v="0"/>
    <m/>
    <n v="0"/>
    <n v="0"/>
    <n v="0"/>
    <n v="0"/>
    <m/>
    <n v="0"/>
    <m/>
    <n v="0"/>
    <n v="0"/>
    <e v="#DIV/0!"/>
    <n v="0"/>
    <m/>
    <n v="0"/>
    <n v="0"/>
    <m/>
  </r>
  <r>
    <n v="3348"/>
    <m/>
    <x v="10"/>
    <x v="4"/>
    <m/>
    <m/>
    <x v="7"/>
    <x v="5"/>
    <x v="6"/>
    <x v="4"/>
    <m/>
    <m/>
    <x v="1"/>
    <m/>
    <m/>
    <n v="0"/>
    <m/>
    <n v="0"/>
    <n v="0"/>
    <n v="0"/>
    <n v="0"/>
    <m/>
    <n v="0"/>
    <m/>
    <n v="0"/>
    <n v="0"/>
    <e v="#DIV/0!"/>
    <n v="0"/>
    <m/>
    <n v="0"/>
    <n v="0"/>
    <m/>
  </r>
  <r>
    <n v="3349"/>
    <m/>
    <x v="10"/>
    <x v="4"/>
    <m/>
    <m/>
    <x v="7"/>
    <x v="5"/>
    <x v="6"/>
    <x v="4"/>
    <m/>
    <m/>
    <x v="1"/>
    <m/>
    <m/>
    <n v="0"/>
    <m/>
    <n v="0"/>
    <n v="0"/>
    <n v="0"/>
    <n v="0"/>
    <m/>
    <n v="0"/>
    <m/>
    <n v="0"/>
    <n v="0"/>
    <e v="#DIV/0!"/>
    <n v="0"/>
    <m/>
    <n v="0"/>
    <n v="0"/>
    <m/>
  </r>
  <r>
    <n v="3350"/>
    <m/>
    <x v="10"/>
    <x v="4"/>
    <m/>
    <m/>
    <x v="7"/>
    <x v="5"/>
    <x v="6"/>
    <x v="4"/>
    <m/>
    <m/>
    <x v="1"/>
    <m/>
    <m/>
    <n v="0"/>
    <m/>
    <n v="0"/>
    <n v="0"/>
    <n v="0"/>
    <n v="0"/>
    <m/>
    <n v="0"/>
    <m/>
    <n v="0"/>
    <n v="0"/>
    <e v="#DIV/0!"/>
    <n v="0"/>
    <m/>
    <n v="0"/>
    <n v="0"/>
    <m/>
  </r>
  <r>
    <n v="3351"/>
    <m/>
    <x v="10"/>
    <x v="4"/>
    <m/>
    <m/>
    <x v="7"/>
    <x v="5"/>
    <x v="6"/>
    <x v="4"/>
    <m/>
    <m/>
    <x v="1"/>
    <m/>
    <m/>
    <n v="0"/>
    <m/>
    <n v="0"/>
    <n v="0"/>
    <n v="0"/>
    <n v="0"/>
    <m/>
    <n v="0"/>
    <m/>
    <n v="0"/>
    <n v="0"/>
    <e v="#DIV/0!"/>
    <n v="0"/>
    <m/>
    <n v="0"/>
    <n v="0"/>
    <m/>
  </r>
  <r>
    <n v="3352"/>
    <m/>
    <x v="10"/>
    <x v="4"/>
    <m/>
    <m/>
    <x v="7"/>
    <x v="5"/>
    <x v="6"/>
    <x v="4"/>
    <m/>
    <m/>
    <x v="1"/>
    <m/>
    <m/>
    <n v="0"/>
    <m/>
    <n v="0"/>
    <n v="0"/>
    <n v="0"/>
    <n v="0"/>
    <m/>
    <n v="0"/>
    <m/>
    <n v="0"/>
    <n v="0"/>
    <e v="#DIV/0!"/>
    <n v="0"/>
    <m/>
    <n v="0"/>
    <n v="0"/>
    <m/>
  </r>
  <r>
    <n v="3353"/>
    <m/>
    <x v="10"/>
    <x v="4"/>
    <m/>
    <m/>
    <x v="7"/>
    <x v="5"/>
    <x v="6"/>
    <x v="4"/>
    <m/>
    <m/>
    <x v="1"/>
    <m/>
    <m/>
    <n v="0"/>
    <m/>
    <n v="0"/>
    <n v="0"/>
    <n v="0"/>
    <n v="0"/>
    <m/>
    <n v="0"/>
    <m/>
    <n v="0"/>
    <n v="0"/>
    <e v="#DIV/0!"/>
    <n v="0"/>
    <m/>
    <n v="0"/>
    <n v="0"/>
    <m/>
  </r>
  <r>
    <n v="3354"/>
    <m/>
    <x v="10"/>
    <x v="4"/>
    <m/>
    <m/>
    <x v="7"/>
    <x v="5"/>
    <x v="6"/>
    <x v="4"/>
    <m/>
    <m/>
    <x v="1"/>
    <m/>
    <m/>
    <n v="0"/>
    <m/>
    <n v="0"/>
    <n v="0"/>
    <n v="0"/>
    <n v="0"/>
    <m/>
    <n v="0"/>
    <m/>
    <n v="0"/>
    <n v="0"/>
    <e v="#DIV/0!"/>
    <n v="0"/>
    <m/>
    <n v="0"/>
    <n v="0"/>
    <m/>
  </r>
  <r>
    <n v="3355"/>
    <m/>
    <x v="10"/>
    <x v="4"/>
    <m/>
    <m/>
    <x v="7"/>
    <x v="5"/>
    <x v="6"/>
    <x v="4"/>
    <m/>
    <m/>
    <x v="1"/>
    <m/>
    <m/>
    <n v="0"/>
    <m/>
    <n v="0"/>
    <n v="0"/>
    <n v="0"/>
    <n v="0"/>
    <m/>
    <n v="0"/>
    <m/>
    <n v="0"/>
    <n v="0"/>
    <e v="#DIV/0!"/>
    <n v="0"/>
    <m/>
    <n v="0"/>
    <n v="0"/>
    <m/>
  </r>
  <r>
    <n v="3356"/>
    <m/>
    <x v="10"/>
    <x v="4"/>
    <m/>
    <m/>
    <x v="7"/>
    <x v="5"/>
    <x v="6"/>
    <x v="4"/>
    <m/>
    <m/>
    <x v="1"/>
    <m/>
    <m/>
    <n v="0"/>
    <m/>
    <n v="0"/>
    <n v="0"/>
    <n v="0"/>
    <n v="0"/>
    <m/>
    <n v="0"/>
    <m/>
    <n v="0"/>
    <n v="0"/>
    <e v="#DIV/0!"/>
    <n v="0"/>
    <m/>
    <n v="0"/>
    <n v="0"/>
    <m/>
  </r>
  <r>
    <n v="3357"/>
    <m/>
    <x v="10"/>
    <x v="4"/>
    <m/>
    <m/>
    <x v="7"/>
    <x v="5"/>
    <x v="6"/>
    <x v="4"/>
    <m/>
    <m/>
    <x v="1"/>
    <m/>
    <m/>
    <n v="0"/>
    <m/>
    <n v="0"/>
    <n v="0"/>
    <n v="0"/>
    <n v="0"/>
    <m/>
    <n v="0"/>
    <m/>
    <n v="0"/>
    <n v="0"/>
    <e v="#DIV/0!"/>
    <n v="0"/>
    <m/>
    <n v="0"/>
    <n v="0"/>
    <m/>
  </r>
  <r>
    <n v="3358"/>
    <m/>
    <x v="10"/>
    <x v="4"/>
    <m/>
    <m/>
    <x v="7"/>
    <x v="5"/>
    <x v="6"/>
    <x v="4"/>
    <m/>
    <m/>
    <x v="1"/>
    <m/>
    <m/>
    <n v="0"/>
    <m/>
    <n v="0"/>
    <n v="0"/>
    <n v="0"/>
    <n v="0"/>
    <m/>
    <n v="0"/>
    <m/>
    <n v="0"/>
    <n v="0"/>
    <e v="#DIV/0!"/>
    <n v="0"/>
    <m/>
    <n v="0"/>
    <n v="0"/>
    <m/>
  </r>
  <r>
    <n v="3359"/>
    <m/>
    <x v="10"/>
    <x v="4"/>
    <m/>
    <m/>
    <x v="7"/>
    <x v="5"/>
    <x v="6"/>
    <x v="4"/>
    <m/>
    <m/>
    <x v="1"/>
    <m/>
    <m/>
    <n v="0"/>
    <m/>
    <n v="0"/>
    <n v="0"/>
    <n v="0"/>
    <n v="0"/>
    <m/>
    <n v="0"/>
    <m/>
    <n v="0"/>
    <n v="0"/>
    <e v="#DIV/0!"/>
    <n v="0"/>
    <m/>
    <n v="0"/>
    <n v="0"/>
    <m/>
  </r>
  <r>
    <n v="3360"/>
    <m/>
    <x v="10"/>
    <x v="4"/>
    <m/>
    <m/>
    <x v="7"/>
    <x v="5"/>
    <x v="6"/>
    <x v="4"/>
    <m/>
    <m/>
    <x v="1"/>
    <m/>
    <m/>
    <n v="0"/>
    <m/>
    <n v="0"/>
    <n v="0"/>
    <n v="0"/>
    <n v="0"/>
    <m/>
    <n v="0"/>
    <m/>
    <n v="0"/>
    <n v="0"/>
    <e v="#DIV/0!"/>
    <n v="0"/>
    <m/>
    <n v="0"/>
    <n v="0"/>
    <m/>
  </r>
  <r>
    <n v="3361"/>
    <m/>
    <x v="10"/>
    <x v="4"/>
    <m/>
    <m/>
    <x v="7"/>
    <x v="5"/>
    <x v="6"/>
    <x v="4"/>
    <m/>
    <m/>
    <x v="1"/>
    <m/>
    <m/>
    <n v="0"/>
    <m/>
    <n v="0"/>
    <n v="0"/>
    <n v="0"/>
    <n v="0"/>
    <m/>
    <n v="0"/>
    <m/>
    <n v="0"/>
    <n v="0"/>
    <e v="#DIV/0!"/>
    <n v="0"/>
    <m/>
    <n v="0"/>
    <n v="0"/>
    <m/>
  </r>
  <r>
    <n v="3362"/>
    <m/>
    <x v="10"/>
    <x v="4"/>
    <m/>
    <m/>
    <x v="7"/>
    <x v="5"/>
    <x v="6"/>
    <x v="4"/>
    <m/>
    <m/>
    <x v="1"/>
    <m/>
    <m/>
    <n v="0"/>
    <m/>
    <n v="0"/>
    <n v="0"/>
    <n v="0"/>
    <n v="0"/>
    <m/>
    <n v="0"/>
    <m/>
    <n v="0"/>
    <n v="0"/>
    <e v="#DIV/0!"/>
    <n v="0"/>
    <m/>
    <n v="0"/>
    <n v="0"/>
    <m/>
  </r>
  <r>
    <n v="3363"/>
    <m/>
    <x v="10"/>
    <x v="4"/>
    <m/>
    <m/>
    <x v="7"/>
    <x v="5"/>
    <x v="6"/>
    <x v="4"/>
    <m/>
    <m/>
    <x v="1"/>
    <m/>
    <m/>
    <n v="0"/>
    <m/>
    <n v="0"/>
    <n v="0"/>
    <n v="0"/>
    <n v="0"/>
    <m/>
    <n v="0"/>
    <m/>
    <n v="0"/>
    <n v="0"/>
    <e v="#DIV/0!"/>
    <n v="0"/>
    <m/>
    <n v="0"/>
    <n v="0"/>
    <m/>
  </r>
  <r>
    <n v="3364"/>
    <m/>
    <x v="10"/>
    <x v="4"/>
    <m/>
    <m/>
    <x v="7"/>
    <x v="5"/>
    <x v="6"/>
    <x v="4"/>
    <m/>
    <m/>
    <x v="1"/>
    <m/>
    <m/>
    <n v="0"/>
    <m/>
    <n v="0"/>
    <n v="0"/>
    <n v="0"/>
    <n v="0"/>
    <m/>
    <n v="0"/>
    <m/>
    <n v="0"/>
    <n v="0"/>
    <e v="#DIV/0!"/>
    <n v="0"/>
    <m/>
    <n v="0"/>
    <n v="0"/>
    <m/>
  </r>
  <r>
    <n v="3365"/>
    <m/>
    <x v="10"/>
    <x v="4"/>
    <m/>
    <m/>
    <x v="7"/>
    <x v="5"/>
    <x v="6"/>
    <x v="4"/>
    <m/>
    <m/>
    <x v="1"/>
    <m/>
    <m/>
    <n v="0"/>
    <m/>
    <n v="0"/>
    <n v="0"/>
    <n v="0"/>
    <n v="0"/>
    <m/>
    <n v="0"/>
    <m/>
    <n v="0"/>
    <n v="0"/>
    <e v="#DIV/0!"/>
    <n v="0"/>
    <m/>
    <n v="0"/>
    <n v="0"/>
    <m/>
  </r>
  <r>
    <n v="3366"/>
    <m/>
    <x v="10"/>
    <x v="4"/>
    <m/>
    <m/>
    <x v="7"/>
    <x v="5"/>
    <x v="6"/>
    <x v="4"/>
    <m/>
    <m/>
    <x v="1"/>
    <m/>
    <m/>
    <n v="0"/>
    <m/>
    <n v="0"/>
    <n v="0"/>
    <n v="0"/>
    <n v="0"/>
    <m/>
    <n v="0"/>
    <m/>
    <n v="0"/>
    <n v="0"/>
    <e v="#DIV/0!"/>
    <n v="0"/>
    <m/>
    <n v="0"/>
    <n v="0"/>
    <m/>
  </r>
  <r>
    <n v="3367"/>
    <m/>
    <x v="10"/>
    <x v="4"/>
    <m/>
    <m/>
    <x v="7"/>
    <x v="5"/>
    <x v="6"/>
    <x v="4"/>
    <m/>
    <m/>
    <x v="1"/>
    <m/>
    <m/>
    <n v="0"/>
    <m/>
    <n v="0"/>
    <n v="0"/>
    <n v="0"/>
    <n v="0"/>
    <m/>
    <n v="0"/>
    <m/>
    <n v="0"/>
    <n v="0"/>
    <e v="#DIV/0!"/>
    <n v="0"/>
    <m/>
    <n v="0"/>
    <n v="0"/>
    <m/>
  </r>
  <r>
    <n v="3368"/>
    <m/>
    <x v="10"/>
    <x v="4"/>
    <m/>
    <m/>
    <x v="7"/>
    <x v="5"/>
    <x v="6"/>
    <x v="4"/>
    <m/>
    <m/>
    <x v="1"/>
    <m/>
    <m/>
    <n v="0"/>
    <m/>
    <n v="0"/>
    <n v="0"/>
    <n v="0"/>
    <n v="0"/>
    <m/>
    <n v="0"/>
    <m/>
    <n v="0"/>
    <n v="0"/>
    <e v="#DIV/0!"/>
    <n v="0"/>
    <m/>
    <n v="0"/>
    <n v="0"/>
    <m/>
  </r>
  <r>
    <n v="3369"/>
    <m/>
    <x v="10"/>
    <x v="4"/>
    <m/>
    <m/>
    <x v="7"/>
    <x v="5"/>
    <x v="6"/>
    <x v="4"/>
    <m/>
    <m/>
    <x v="1"/>
    <m/>
    <m/>
    <n v="0"/>
    <m/>
    <n v="0"/>
    <n v="0"/>
    <n v="0"/>
    <n v="0"/>
    <m/>
    <n v="0"/>
    <m/>
    <n v="0"/>
    <n v="0"/>
    <e v="#DIV/0!"/>
    <n v="0"/>
    <m/>
    <n v="0"/>
    <n v="0"/>
    <m/>
  </r>
  <r>
    <n v="3370"/>
    <m/>
    <x v="10"/>
    <x v="4"/>
    <m/>
    <m/>
    <x v="7"/>
    <x v="5"/>
    <x v="6"/>
    <x v="4"/>
    <m/>
    <m/>
    <x v="1"/>
    <m/>
    <m/>
    <n v="0"/>
    <m/>
    <n v="0"/>
    <n v="0"/>
    <n v="0"/>
    <n v="0"/>
    <m/>
    <n v="0"/>
    <m/>
    <n v="0"/>
    <n v="0"/>
    <e v="#DIV/0!"/>
    <n v="0"/>
    <m/>
    <n v="0"/>
    <n v="0"/>
    <m/>
  </r>
  <r>
    <n v="3371"/>
    <m/>
    <x v="10"/>
    <x v="4"/>
    <m/>
    <m/>
    <x v="7"/>
    <x v="5"/>
    <x v="6"/>
    <x v="4"/>
    <m/>
    <m/>
    <x v="1"/>
    <m/>
    <m/>
    <n v="0"/>
    <m/>
    <n v="0"/>
    <n v="0"/>
    <n v="0"/>
    <n v="0"/>
    <m/>
    <n v="0"/>
    <m/>
    <n v="0"/>
    <n v="0"/>
    <e v="#DIV/0!"/>
    <n v="0"/>
    <m/>
    <n v="0"/>
    <n v="0"/>
    <m/>
  </r>
  <r>
    <n v="3372"/>
    <m/>
    <x v="10"/>
    <x v="4"/>
    <m/>
    <m/>
    <x v="7"/>
    <x v="5"/>
    <x v="6"/>
    <x v="4"/>
    <m/>
    <m/>
    <x v="1"/>
    <m/>
    <m/>
    <n v="0"/>
    <m/>
    <n v="0"/>
    <n v="0"/>
    <n v="0"/>
    <n v="0"/>
    <m/>
    <n v="0"/>
    <m/>
    <n v="0"/>
    <n v="0"/>
    <e v="#DIV/0!"/>
    <n v="0"/>
    <m/>
    <n v="0"/>
    <n v="0"/>
    <m/>
  </r>
  <r>
    <n v="3373"/>
    <m/>
    <x v="10"/>
    <x v="4"/>
    <m/>
    <m/>
    <x v="7"/>
    <x v="5"/>
    <x v="6"/>
    <x v="4"/>
    <m/>
    <m/>
    <x v="1"/>
    <m/>
    <m/>
    <n v="0"/>
    <m/>
    <n v="0"/>
    <n v="0"/>
    <n v="0"/>
    <n v="0"/>
    <m/>
    <n v="0"/>
    <m/>
    <n v="0"/>
    <n v="0"/>
    <e v="#DIV/0!"/>
    <n v="0"/>
    <m/>
    <n v="0"/>
    <n v="0"/>
    <m/>
  </r>
  <r>
    <n v="3374"/>
    <m/>
    <x v="10"/>
    <x v="4"/>
    <m/>
    <m/>
    <x v="7"/>
    <x v="5"/>
    <x v="6"/>
    <x v="4"/>
    <m/>
    <m/>
    <x v="1"/>
    <m/>
    <m/>
    <n v="0"/>
    <m/>
    <n v="0"/>
    <n v="0"/>
    <n v="0"/>
    <n v="0"/>
    <m/>
    <n v="0"/>
    <m/>
    <n v="0"/>
    <n v="0"/>
    <e v="#DIV/0!"/>
    <n v="0"/>
    <m/>
    <n v="0"/>
    <n v="0"/>
    <m/>
  </r>
  <r>
    <n v="3375"/>
    <m/>
    <x v="10"/>
    <x v="4"/>
    <m/>
    <m/>
    <x v="7"/>
    <x v="5"/>
    <x v="6"/>
    <x v="4"/>
    <m/>
    <m/>
    <x v="1"/>
    <m/>
    <m/>
    <n v="0"/>
    <m/>
    <n v="0"/>
    <n v="0"/>
    <n v="0"/>
    <n v="0"/>
    <m/>
    <n v="0"/>
    <m/>
    <n v="0"/>
    <n v="0"/>
    <e v="#DIV/0!"/>
    <n v="0"/>
    <m/>
    <n v="0"/>
    <n v="0"/>
    <m/>
  </r>
  <r>
    <n v="3376"/>
    <m/>
    <x v="10"/>
    <x v="4"/>
    <m/>
    <m/>
    <x v="7"/>
    <x v="5"/>
    <x v="6"/>
    <x v="4"/>
    <m/>
    <m/>
    <x v="1"/>
    <m/>
    <m/>
    <n v="0"/>
    <m/>
    <n v="0"/>
    <n v="0"/>
    <n v="0"/>
    <n v="0"/>
    <m/>
    <n v="0"/>
    <m/>
    <n v="0"/>
    <n v="0"/>
    <e v="#DIV/0!"/>
    <n v="0"/>
    <m/>
    <n v="0"/>
    <n v="0"/>
    <m/>
  </r>
  <r>
    <n v="3377"/>
    <m/>
    <x v="10"/>
    <x v="4"/>
    <m/>
    <m/>
    <x v="7"/>
    <x v="5"/>
    <x v="6"/>
    <x v="4"/>
    <m/>
    <m/>
    <x v="1"/>
    <m/>
    <m/>
    <n v="0"/>
    <m/>
    <n v="0"/>
    <n v="0"/>
    <n v="0"/>
    <n v="0"/>
    <m/>
    <n v="0"/>
    <m/>
    <n v="0"/>
    <n v="0"/>
    <e v="#DIV/0!"/>
    <n v="0"/>
    <m/>
    <n v="0"/>
    <n v="0"/>
    <m/>
  </r>
  <r>
    <n v="3378"/>
    <m/>
    <x v="10"/>
    <x v="4"/>
    <m/>
    <m/>
    <x v="7"/>
    <x v="5"/>
    <x v="6"/>
    <x v="4"/>
    <m/>
    <m/>
    <x v="1"/>
    <m/>
    <m/>
    <n v="0"/>
    <m/>
    <n v="0"/>
    <n v="0"/>
    <n v="0"/>
    <n v="0"/>
    <m/>
    <n v="0"/>
    <m/>
    <n v="0"/>
    <n v="0"/>
    <e v="#DIV/0!"/>
    <n v="0"/>
    <m/>
    <n v="0"/>
    <n v="0"/>
    <m/>
  </r>
  <r>
    <n v="3379"/>
    <m/>
    <x v="10"/>
    <x v="4"/>
    <m/>
    <m/>
    <x v="7"/>
    <x v="5"/>
    <x v="6"/>
    <x v="4"/>
    <m/>
    <m/>
    <x v="1"/>
    <m/>
    <m/>
    <n v="0"/>
    <m/>
    <n v="0"/>
    <n v="0"/>
    <n v="0"/>
    <n v="0"/>
    <m/>
    <n v="0"/>
    <m/>
    <n v="0"/>
    <n v="0"/>
    <e v="#DIV/0!"/>
    <n v="0"/>
    <m/>
    <n v="0"/>
    <n v="0"/>
    <m/>
  </r>
  <r>
    <n v="3380"/>
    <m/>
    <x v="10"/>
    <x v="4"/>
    <m/>
    <m/>
    <x v="7"/>
    <x v="5"/>
    <x v="6"/>
    <x v="4"/>
    <m/>
    <m/>
    <x v="1"/>
    <m/>
    <m/>
    <n v="0"/>
    <m/>
    <n v="0"/>
    <n v="0"/>
    <n v="0"/>
    <n v="0"/>
    <m/>
    <n v="0"/>
    <m/>
    <n v="0"/>
    <n v="0"/>
    <e v="#DIV/0!"/>
    <n v="0"/>
    <m/>
    <n v="0"/>
    <n v="0"/>
    <m/>
  </r>
  <r>
    <n v="3381"/>
    <m/>
    <x v="10"/>
    <x v="4"/>
    <m/>
    <m/>
    <x v="7"/>
    <x v="5"/>
    <x v="6"/>
    <x v="4"/>
    <m/>
    <m/>
    <x v="1"/>
    <m/>
    <m/>
    <n v="0"/>
    <m/>
    <n v="0"/>
    <n v="0"/>
    <n v="0"/>
    <n v="0"/>
    <m/>
    <n v="0"/>
    <m/>
    <n v="0"/>
    <n v="0"/>
    <e v="#DIV/0!"/>
    <n v="0"/>
    <m/>
    <n v="0"/>
    <n v="0"/>
    <m/>
  </r>
  <r>
    <n v="3382"/>
    <m/>
    <x v="10"/>
    <x v="4"/>
    <m/>
    <m/>
    <x v="7"/>
    <x v="5"/>
    <x v="6"/>
    <x v="4"/>
    <m/>
    <m/>
    <x v="1"/>
    <m/>
    <m/>
    <n v="0"/>
    <m/>
    <n v="0"/>
    <n v="0"/>
    <n v="0"/>
    <n v="0"/>
    <m/>
    <n v="0"/>
    <m/>
    <n v="0"/>
    <n v="0"/>
    <e v="#DIV/0!"/>
    <n v="0"/>
    <m/>
    <n v="0"/>
    <n v="0"/>
    <m/>
  </r>
  <r>
    <n v="3383"/>
    <m/>
    <x v="10"/>
    <x v="4"/>
    <m/>
    <m/>
    <x v="7"/>
    <x v="5"/>
    <x v="6"/>
    <x v="4"/>
    <m/>
    <m/>
    <x v="1"/>
    <m/>
    <m/>
    <n v="0"/>
    <m/>
    <n v="0"/>
    <n v="0"/>
    <n v="0"/>
    <n v="0"/>
    <m/>
    <n v="0"/>
    <m/>
    <n v="0"/>
    <n v="0"/>
    <e v="#DIV/0!"/>
    <n v="0"/>
    <m/>
    <n v="0"/>
    <n v="0"/>
    <m/>
  </r>
  <r>
    <n v="3384"/>
    <m/>
    <x v="10"/>
    <x v="4"/>
    <m/>
    <m/>
    <x v="7"/>
    <x v="5"/>
    <x v="6"/>
    <x v="4"/>
    <m/>
    <m/>
    <x v="1"/>
    <m/>
    <m/>
    <n v="0"/>
    <m/>
    <n v="0"/>
    <n v="0"/>
    <n v="0"/>
    <n v="0"/>
    <m/>
    <n v="0"/>
    <m/>
    <n v="0"/>
    <n v="0"/>
    <e v="#DIV/0!"/>
    <n v="0"/>
    <m/>
    <n v="0"/>
    <n v="0"/>
    <m/>
  </r>
  <r>
    <n v="3385"/>
    <m/>
    <x v="10"/>
    <x v="4"/>
    <m/>
    <m/>
    <x v="7"/>
    <x v="5"/>
    <x v="6"/>
    <x v="4"/>
    <m/>
    <m/>
    <x v="1"/>
    <m/>
    <m/>
    <n v="0"/>
    <m/>
    <n v="0"/>
    <n v="0"/>
    <n v="0"/>
    <n v="0"/>
    <m/>
    <n v="0"/>
    <m/>
    <n v="0"/>
    <n v="0"/>
    <e v="#DIV/0!"/>
    <n v="0"/>
    <m/>
    <n v="0"/>
    <n v="0"/>
    <m/>
  </r>
  <r>
    <n v="3386"/>
    <m/>
    <x v="10"/>
    <x v="4"/>
    <m/>
    <m/>
    <x v="7"/>
    <x v="5"/>
    <x v="6"/>
    <x v="4"/>
    <m/>
    <m/>
    <x v="1"/>
    <m/>
    <m/>
    <n v="0"/>
    <m/>
    <n v="0"/>
    <n v="0"/>
    <n v="0"/>
    <n v="0"/>
    <m/>
    <n v="0"/>
    <m/>
    <n v="0"/>
    <n v="0"/>
    <e v="#DIV/0!"/>
    <n v="0"/>
    <m/>
    <n v="0"/>
    <n v="0"/>
    <m/>
  </r>
  <r>
    <n v="3387"/>
    <m/>
    <x v="10"/>
    <x v="4"/>
    <m/>
    <m/>
    <x v="7"/>
    <x v="5"/>
    <x v="6"/>
    <x v="4"/>
    <m/>
    <m/>
    <x v="1"/>
    <m/>
    <m/>
    <n v="0"/>
    <m/>
    <n v="0"/>
    <n v="0"/>
    <n v="0"/>
    <n v="0"/>
    <m/>
    <n v="0"/>
    <m/>
    <n v="0"/>
    <n v="0"/>
    <e v="#DIV/0!"/>
    <n v="0"/>
    <m/>
    <n v="0"/>
    <n v="0"/>
    <m/>
  </r>
  <r>
    <n v="3388"/>
    <m/>
    <x v="10"/>
    <x v="4"/>
    <m/>
    <m/>
    <x v="7"/>
    <x v="5"/>
    <x v="6"/>
    <x v="4"/>
    <m/>
    <m/>
    <x v="1"/>
    <m/>
    <m/>
    <n v="0"/>
    <m/>
    <n v="0"/>
    <n v="0"/>
    <n v="0"/>
    <n v="0"/>
    <m/>
    <n v="0"/>
    <m/>
    <n v="0"/>
    <n v="0"/>
    <e v="#DIV/0!"/>
    <n v="0"/>
    <m/>
    <n v="0"/>
    <n v="0"/>
    <m/>
  </r>
  <r>
    <n v="3389"/>
    <m/>
    <x v="10"/>
    <x v="4"/>
    <m/>
    <m/>
    <x v="7"/>
    <x v="5"/>
    <x v="6"/>
    <x v="4"/>
    <m/>
    <m/>
    <x v="1"/>
    <m/>
    <m/>
    <n v="0"/>
    <m/>
    <n v="0"/>
    <n v="0"/>
    <n v="0"/>
    <n v="0"/>
    <m/>
    <n v="0"/>
    <m/>
    <n v="0"/>
    <n v="0"/>
    <e v="#DIV/0!"/>
    <n v="0"/>
    <m/>
    <n v="0"/>
    <n v="0"/>
    <m/>
  </r>
  <r>
    <n v="3390"/>
    <m/>
    <x v="10"/>
    <x v="4"/>
    <m/>
    <m/>
    <x v="7"/>
    <x v="5"/>
    <x v="6"/>
    <x v="4"/>
    <m/>
    <m/>
    <x v="1"/>
    <m/>
    <m/>
    <n v="0"/>
    <m/>
    <n v="0"/>
    <n v="0"/>
    <n v="0"/>
    <n v="0"/>
    <m/>
    <n v="0"/>
    <m/>
    <n v="0"/>
    <n v="0"/>
    <e v="#DIV/0!"/>
    <n v="0"/>
    <m/>
    <n v="0"/>
    <n v="0"/>
    <m/>
  </r>
  <r>
    <n v="3391"/>
    <m/>
    <x v="10"/>
    <x v="4"/>
    <m/>
    <m/>
    <x v="7"/>
    <x v="5"/>
    <x v="6"/>
    <x v="4"/>
    <m/>
    <m/>
    <x v="1"/>
    <m/>
    <m/>
    <n v="0"/>
    <m/>
    <n v="0"/>
    <n v="0"/>
    <n v="0"/>
    <n v="0"/>
    <m/>
    <n v="0"/>
    <m/>
    <n v="0"/>
    <n v="0"/>
    <e v="#DIV/0!"/>
    <n v="0"/>
    <m/>
    <n v="0"/>
    <n v="0"/>
    <m/>
  </r>
  <r>
    <n v="3392"/>
    <m/>
    <x v="10"/>
    <x v="4"/>
    <m/>
    <m/>
    <x v="7"/>
    <x v="5"/>
    <x v="6"/>
    <x v="4"/>
    <m/>
    <m/>
    <x v="1"/>
    <m/>
    <m/>
    <n v="0"/>
    <m/>
    <n v="0"/>
    <n v="0"/>
    <n v="0"/>
    <n v="0"/>
    <m/>
    <n v="0"/>
    <m/>
    <n v="0"/>
    <n v="0"/>
    <e v="#DIV/0!"/>
    <n v="0"/>
    <m/>
    <n v="0"/>
    <n v="0"/>
    <m/>
  </r>
  <r>
    <n v="3393"/>
    <m/>
    <x v="10"/>
    <x v="4"/>
    <m/>
    <m/>
    <x v="7"/>
    <x v="5"/>
    <x v="6"/>
    <x v="4"/>
    <m/>
    <m/>
    <x v="1"/>
    <m/>
    <m/>
    <n v="0"/>
    <m/>
    <n v="0"/>
    <n v="0"/>
    <n v="0"/>
    <n v="0"/>
    <m/>
    <n v="0"/>
    <m/>
    <n v="0"/>
    <n v="0"/>
    <e v="#DIV/0!"/>
    <n v="0"/>
    <m/>
    <n v="0"/>
    <n v="0"/>
    <m/>
  </r>
  <r>
    <n v="3394"/>
    <m/>
    <x v="10"/>
    <x v="4"/>
    <m/>
    <m/>
    <x v="7"/>
    <x v="5"/>
    <x v="6"/>
    <x v="4"/>
    <m/>
    <m/>
    <x v="1"/>
    <m/>
    <m/>
    <n v="0"/>
    <m/>
    <n v="0"/>
    <n v="0"/>
    <n v="0"/>
    <n v="0"/>
    <m/>
    <n v="0"/>
    <m/>
    <n v="0"/>
    <n v="0"/>
    <e v="#DIV/0!"/>
    <n v="0"/>
    <m/>
    <n v="0"/>
    <n v="0"/>
    <m/>
  </r>
  <r>
    <n v="3395"/>
    <m/>
    <x v="10"/>
    <x v="4"/>
    <m/>
    <m/>
    <x v="7"/>
    <x v="5"/>
    <x v="6"/>
    <x v="4"/>
    <m/>
    <m/>
    <x v="1"/>
    <m/>
    <m/>
    <n v="0"/>
    <m/>
    <n v="0"/>
    <n v="0"/>
    <n v="0"/>
    <n v="0"/>
    <m/>
    <n v="0"/>
    <m/>
    <n v="0"/>
    <n v="0"/>
    <e v="#DIV/0!"/>
    <n v="0"/>
    <m/>
    <n v="0"/>
    <n v="0"/>
    <m/>
  </r>
  <r>
    <n v="3396"/>
    <m/>
    <x v="10"/>
    <x v="4"/>
    <m/>
    <m/>
    <x v="7"/>
    <x v="5"/>
    <x v="6"/>
    <x v="4"/>
    <m/>
    <m/>
    <x v="1"/>
    <m/>
    <m/>
    <n v="0"/>
    <m/>
    <n v="0"/>
    <n v="0"/>
    <n v="0"/>
    <n v="0"/>
    <m/>
    <n v="0"/>
    <m/>
    <n v="0"/>
    <n v="0"/>
    <e v="#DIV/0!"/>
    <n v="0"/>
    <m/>
    <n v="0"/>
    <n v="0"/>
    <m/>
  </r>
  <r>
    <n v="3397"/>
    <m/>
    <x v="10"/>
    <x v="4"/>
    <m/>
    <m/>
    <x v="7"/>
    <x v="5"/>
    <x v="6"/>
    <x v="4"/>
    <m/>
    <m/>
    <x v="1"/>
    <m/>
    <m/>
    <n v="0"/>
    <m/>
    <n v="0"/>
    <n v="0"/>
    <n v="0"/>
    <n v="0"/>
    <m/>
    <n v="0"/>
    <m/>
    <n v="0"/>
    <n v="0"/>
    <e v="#DIV/0!"/>
    <n v="0"/>
    <m/>
    <n v="0"/>
    <n v="0"/>
    <m/>
  </r>
  <r>
    <n v="3398"/>
    <m/>
    <x v="10"/>
    <x v="4"/>
    <m/>
    <m/>
    <x v="7"/>
    <x v="5"/>
    <x v="6"/>
    <x v="4"/>
    <m/>
    <m/>
    <x v="1"/>
    <m/>
    <m/>
    <n v="0"/>
    <m/>
    <n v="0"/>
    <n v="0"/>
    <n v="0"/>
    <n v="0"/>
    <m/>
    <n v="0"/>
    <m/>
    <n v="0"/>
    <n v="0"/>
    <e v="#DIV/0!"/>
    <n v="0"/>
    <m/>
    <n v="0"/>
    <n v="0"/>
    <m/>
  </r>
  <r>
    <n v="3399"/>
    <m/>
    <x v="10"/>
    <x v="4"/>
    <m/>
    <m/>
    <x v="7"/>
    <x v="5"/>
    <x v="6"/>
    <x v="4"/>
    <m/>
    <m/>
    <x v="1"/>
    <m/>
    <m/>
    <n v="0"/>
    <m/>
    <n v="0"/>
    <n v="0"/>
    <n v="0"/>
    <n v="0"/>
    <m/>
    <n v="0"/>
    <m/>
    <n v="0"/>
    <n v="0"/>
    <e v="#DIV/0!"/>
    <n v="0"/>
    <m/>
    <n v="0"/>
    <n v="0"/>
    <m/>
  </r>
  <r>
    <n v="3400"/>
    <m/>
    <x v="10"/>
    <x v="4"/>
    <m/>
    <m/>
    <x v="7"/>
    <x v="5"/>
    <x v="6"/>
    <x v="4"/>
    <m/>
    <m/>
    <x v="1"/>
    <m/>
    <m/>
    <n v="0"/>
    <m/>
    <n v="0"/>
    <n v="0"/>
    <n v="0"/>
    <n v="0"/>
    <m/>
    <n v="0"/>
    <m/>
    <n v="0"/>
    <n v="0"/>
    <e v="#DIV/0!"/>
    <n v="0"/>
    <m/>
    <n v="0"/>
    <n v="0"/>
    <m/>
  </r>
  <r>
    <n v="3401"/>
    <m/>
    <x v="10"/>
    <x v="4"/>
    <m/>
    <m/>
    <x v="7"/>
    <x v="5"/>
    <x v="6"/>
    <x v="4"/>
    <m/>
    <m/>
    <x v="1"/>
    <m/>
    <m/>
    <n v="0"/>
    <m/>
    <n v="0"/>
    <n v="0"/>
    <n v="0"/>
    <n v="0"/>
    <m/>
    <n v="0"/>
    <m/>
    <n v="0"/>
    <n v="0"/>
    <e v="#DIV/0!"/>
    <n v="0"/>
    <m/>
    <n v="0"/>
    <n v="0"/>
    <m/>
  </r>
  <r>
    <n v="3402"/>
    <m/>
    <x v="10"/>
    <x v="4"/>
    <m/>
    <m/>
    <x v="7"/>
    <x v="5"/>
    <x v="6"/>
    <x v="4"/>
    <m/>
    <m/>
    <x v="1"/>
    <m/>
    <m/>
    <n v="0"/>
    <m/>
    <n v="0"/>
    <n v="0"/>
    <n v="0"/>
    <n v="0"/>
    <m/>
    <n v="0"/>
    <m/>
    <n v="0"/>
    <n v="0"/>
    <e v="#DIV/0!"/>
    <n v="0"/>
    <m/>
    <n v="0"/>
    <n v="0"/>
    <m/>
  </r>
  <r>
    <n v="3403"/>
    <m/>
    <x v="10"/>
    <x v="4"/>
    <m/>
    <m/>
    <x v="7"/>
    <x v="5"/>
    <x v="6"/>
    <x v="4"/>
    <m/>
    <m/>
    <x v="1"/>
    <m/>
    <m/>
    <n v="0"/>
    <m/>
    <n v="0"/>
    <n v="0"/>
    <n v="0"/>
    <n v="0"/>
    <m/>
    <n v="0"/>
    <m/>
    <n v="0"/>
    <n v="0"/>
    <e v="#DIV/0!"/>
    <n v="0"/>
    <m/>
    <n v="0"/>
    <n v="0"/>
    <m/>
  </r>
  <r>
    <n v="3404"/>
    <m/>
    <x v="10"/>
    <x v="4"/>
    <m/>
    <m/>
    <x v="7"/>
    <x v="5"/>
    <x v="6"/>
    <x v="4"/>
    <m/>
    <m/>
    <x v="1"/>
    <m/>
    <m/>
    <n v="0"/>
    <m/>
    <n v="0"/>
    <n v="0"/>
    <n v="0"/>
    <n v="0"/>
    <m/>
    <n v="0"/>
    <m/>
    <n v="0"/>
    <n v="0"/>
    <e v="#DIV/0!"/>
    <n v="0"/>
    <m/>
    <n v="0"/>
    <n v="0"/>
    <m/>
  </r>
  <r>
    <n v="3405"/>
    <m/>
    <x v="10"/>
    <x v="4"/>
    <m/>
    <m/>
    <x v="7"/>
    <x v="5"/>
    <x v="6"/>
    <x v="4"/>
    <m/>
    <m/>
    <x v="1"/>
    <m/>
    <m/>
    <n v="0"/>
    <m/>
    <n v="0"/>
    <n v="0"/>
    <n v="0"/>
    <n v="0"/>
    <m/>
    <n v="0"/>
    <m/>
    <n v="0"/>
    <n v="0"/>
    <e v="#DIV/0!"/>
    <n v="0"/>
    <m/>
    <n v="0"/>
    <n v="0"/>
    <m/>
  </r>
  <r>
    <n v="3406"/>
    <m/>
    <x v="10"/>
    <x v="4"/>
    <m/>
    <m/>
    <x v="7"/>
    <x v="5"/>
    <x v="6"/>
    <x v="4"/>
    <m/>
    <m/>
    <x v="1"/>
    <m/>
    <m/>
    <n v="0"/>
    <m/>
    <n v="0"/>
    <n v="0"/>
    <n v="0"/>
    <n v="0"/>
    <m/>
    <n v="0"/>
    <m/>
    <n v="0"/>
    <n v="0"/>
    <e v="#DIV/0!"/>
    <n v="0"/>
    <m/>
    <n v="0"/>
    <n v="0"/>
    <m/>
  </r>
  <r>
    <n v="3407"/>
    <m/>
    <x v="10"/>
    <x v="4"/>
    <m/>
    <m/>
    <x v="7"/>
    <x v="5"/>
    <x v="6"/>
    <x v="4"/>
    <m/>
    <m/>
    <x v="1"/>
    <m/>
    <m/>
    <n v="0"/>
    <m/>
    <n v="0"/>
    <n v="0"/>
    <n v="0"/>
    <n v="0"/>
    <m/>
    <n v="0"/>
    <m/>
    <n v="0"/>
    <n v="0"/>
    <e v="#DIV/0!"/>
    <n v="0"/>
    <m/>
    <n v="0"/>
    <n v="0"/>
    <m/>
  </r>
  <r>
    <n v="3408"/>
    <m/>
    <x v="10"/>
    <x v="4"/>
    <m/>
    <m/>
    <x v="7"/>
    <x v="5"/>
    <x v="6"/>
    <x v="4"/>
    <m/>
    <m/>
    <x v="1"/>
    <m/>
    <m/>
    <n v="0"/>
    <m/>
    <n v="0"/>
    <n v="0"/>
    <n v="0"/>
    <n v="0"/>
    <m/>
    <n v="0"/>
    <m/>
    <n v="0"/>
    <n v="0"/>
    <e v="#DIV/0!"/>
    <n v="0"/>
    <m/>
    <n v="0"/>
    <n v="0"/>
    <m/>
  </r>
  <r>
    <n v="3409"/>
    <m/>
    <x v="10"/>
    <x v="4"/>
    <m/>
    <m/>
    <x v="7"/>
    <x v="5"/>
    <x v="6"/>
    <x v="4"/>
    <m/>
    <m/>
    <x v="1"/>
    <m/>
    <m/>
    <n v="0"/>
    <m/>
    <n v="0"/>
    <n v="0"/>
    <n v="0"/>
    <n v="0"/>
    <m/>
    <n v="0"/>
    <m/>
    <n v="0"/>
    <n v="0"/>
    <e v="#DIV/0!"/>
    <n v="0"/>
    <m/>
    <n v="0"/>
    <n v="0"/>
    <m/>
  </r>
  <r>
    <n v="3410"/>
    <m/>
    <x v="10"/>
    <x v="4"/>
    <m/>
    <m/>
    <x v="7"/>
    <x v="5"/>
    <x v="6"/>
    <x v="4"/>
    <m/>
    <m/>
    <x v="1"/>
    <m/>
    <m/>
    <n v="0"/>
    <m/>
    <n v="0"/>
    <n v="0"/>
    <n v="0"/>
    <n v="0"/>
    <m/>
    <n v="0"/>
    <m/>
    <n v="0"/>
    <n v="0"/>
    <e v="#DIV/0!"/>
    <n v="0"/>
    <m/>
    <n v="0"/>
    <n v="0"/>
    <m/>
  </r>
  <r>
    <n v="3411"/>
    <m/>
    <x v="10"/>
    <x v="4"/>
    <m/>
    <m/>
    <x v="7"/>
    <x v="5"/>
    <x v="6"/>
    <x v="4"/>
    <m/>
    <m/>
    <x v="1"/>
    <m/>
    <m/>
    <n v="0"/>
    <m/>
    <n v="0"/>
    <n v="0"/>
    <n v="0"/>
    <n v="0"/>
    <m/>
    <n v="0"/>
    <m/>
    <n v="0"/>
    <n v="0"/>
    <e v="#DIV/0!"/>
    <n v="0"/>
    <m/>
    <n v="0"/>
    <n v="0"/>
    <m/>
  </r>
  <r>
    <n v="3412"/>
    <m/>
    <x v="10"/>
    <x v="4"/>
    <m/>
    <m/>
    <x v="7"/>
    <x v="5"/>
    <x v="6"/>
    <x v="4"/>
    <m/>
    <m/>
    <x v="1"/>
    <m/>
    <m/>
    <n v="0"/>
    <m/>
    <n v="0"/>
    <n v="0"/>
    <n v="0"/>
    <n v="0"/>
    <m/>
    <n v="0"/>
    <m/>
    <n v="0"/>
    <n v="0"/>
    <e v="#DIV/0!"/>
    <n v="0"/>
    <m/>
    <n v="0"/>
    <n v="0"/>
    <m/>
  </r>
  <r>
    <n v="3413"/>
    <m/>
    <x v="10"/>
    <x v="4"/>
    <m/>
    <m/>
    <x v="7"/>
    <x v="5"/>
    <x v="6"/>
    <x v="4"/>
    <m/>
    <m/>
    <x v="1"/>
    <m/>
    <m/>
    <n v="0"/>
    <m/>
    <n v="0"/>
    <n v="0"/>
    <n v="0"/>
    <n v="0"/>
    <m/>
    <n v="0"/>
    <m/>
    <n v="0"/>
    <n v="0"/>
    <e v="#DIV/0!"/>
    <n v="0"/>
    <m/>
    <n v="0"/>
    <n v="0"/>
    <m/>
  </r>
  <r>
    <n v="3414"/>
    <m/>
    <x v="10"/>
    <x v="4"/>
    <m/>
    <m/>
    <x v="7"/>
    <x v="5"/>
    <x v="6"/>
    <x v="4"/>
    <m/>
    <m/>
    <x v="1"/>
    <m/>
    <m/>
    <n v="0"/>
    <m/>
    <n v="0"/>
    <n v="0"/>
    <n v="0"/>
    <n v="0"/>
    <m/>
    <n v="0"/>
    <m/>
    <n v="0"/>
    <n v="0"/>
    <e v="#DIV/0!"/>
    <n v="0"/>
    <m/>
    <n v="0"/>
    <n v="0"/>
    <m/>
  </r>
  <r>
    <n v="3415"/>
    <m/>
    <x v="10"/>
    <x v="4"/>
    <m/>
    <m/>
    <x v="7"/>
    <x v="5"/>
    <x v="6"/>
    <x v="4"/>
    <m/>
    <m/>
    <x v="1"/>
    <m/>
    <m/>
    <n v="0"/>
    <m/>
    <n v="0"/>
    <n v="0"/>
    <n v="0"/>
    <n v="0"/>
    <m/>
    <n v="0"/>
    <m/>
    <n v="0"/>
    <n v="0"/>
    <e v="#DIV/0!"/>
    <n v="0"/>
    <m/>
    <n v="0"/>
    <n v="0"/>
    <m/>
  </r>
  <r>
    <n v="3416"/>
    <m/>
    <x v="10"/>
    <x v="4"/>
    <m/>
    <m/>
    <x v="7"/>
    <x v="5"/>
    <x v="6"/>
    <x v="4"/>
    <m/>
    <m/>
    <x v="1"/>
    <m/>
    <m/>
    <n v="0"/>
    <m/>
    <n v="0"/>
    <n v="0"/>
    <n v="0"/>
    <n v="0"/>
    <m/>
    <n v="0"/>
    <m/>
    <n v="0"/>
    <n v="0"/>
    <e v="#DIV/0!"/>
    <n v="0"/>
    <m/>
    <n v="0"/>
    <n v="0"/>
    <m/>
  </r>
  <r>
    <n v="3417"/>
    <m/>
    <x v="10"/>
    <x v="4"/>
    <m/>
    <m/>
    <x v="7"/>
    <x v="5"/>
    <x v="6"/>
    <x v="4"/>
    <m/>
    <m/>
    <x v="1"/>
    <m/>
    <m/>
    <n v="0"/>
    <m/>
    <n v="0"/>
    <n v="0"/>
    <n v="0"/>
    <n v="0"/>
    <m/>
    <n v="0"/>
    <m/>
    <n v="0"/>
    <n v="0"/>
    <e v="#DIV/0!"/>
    <n v="0"/>
    <m/>
    <n v="0"/>
    <n v="0"/>
    <m/>
  </r>
  <r>
    <n v="3418"/>
    <m/>
    <x v="10"/>
    <x v="4"/>
    <m/>
    <m/>
    <x v="7"/>
    <x v="5"/>
    <x v="6"/>
    <x v="4"/>
    <m/>
    <m/>
    <x v="1"/>
    <m/>
    <m/>
    <n v="0"/>
    <m/>
    <n v="0"/>
    <n v="0"/>
    <n v="0"/>
    <n v="0"/>
    <m/>
    <n v="0"/>
    <m/>
    <n v="0"/>
    <n v="0"/>
    <e v="#DIV/0!"/>
    <n v="0"/>
    <m/>
    <n v="0"/>
    <n v="0"/>
    <m/>
  </r>
  <r>
    <n v="3419"/>
    <m/>
    <x v="10"/>
    <x v="4"/>
    <m/>
    <m/>
    <x v="7"/>
    <x v="5"/>
    <x v="6"/>
    <x v="4"/>
    <m/>
    <m/>
    <x v="1"/>
    <m/>
    <m/>
    <n v="0"/>
    <m/>
    <n v="0"/>
    <n v="0"/>
    <n v="0"/>
    <n v="0"/>
    <m/>
    <n v="0"/>
    <m/>
    <n v="0"/>
    <n v="0"/>
    <e v="#DIV/0!"/>
    <n v="0"/>
    <m/>
    <n v="0"/>
    <n v="0"/>
    <m/>
  </r>
  <r>
    <n v="3420"/>
    <m/>
    <x v="10"/>
    <x v="4"/>
    <m/>
    <m/>
    <x v="7"/>
    <x v="5"/>
    <x v="6"/>
    <x v="4"/>
    <m/>
    <m/>
    <x v="1"/>
    <m/>
    <m/>
    <n v="0"/>
    <m/>
    <n v="0"/>
    <n v="0"/>
    <n v="0"/>
    <n v="0"/>
    <m/>
    <n v="0"/>
    <m/>
    <n v="0"/>
    <n v="0"/>
    <e v="#DIV/0!"/>
    <n v="0"/>
    <m/>
    <n v="0"/>
    <n v="0"/>
    <m/>
  </r>
  <r>
    <n v="3421"/>
    <m/>
    <x v="10"/>
    <x v="4"/>
    <m/>
    <m/>
    <x v="7"/>
    <x v="5"/>
    <x v="6"/>
    <x v="4"/>
    <m/>
    <m/>
    <x v="1"/>
    <m/>
    <m/>
    <n v="0"/>
    <m/>
    <n v="0"/>
    <n v="0"/>
    <n v="0"/>
    <n v="0"/>
    <m/>
    <n v="0"/>
    <m/>
    <n v="0"/>
    <n v="0"/>
    <e v="#DIV/0!"/>
    <n v="0"/>
    <m/>
    <n v="0"/>
    <n v="0"/>
    <m/>
  </r>
  <r>
    <n v="3422"/>
    <m/>
    <x v="10"/>
    <x v="4"/>
    <m/>
    <m/>
    <x v="7"/>
    <x v="5"/>
    <x v="6"/>
    <x v="4"/>
    <m/>
    <m/>
    <x v="1"/>
    <m/>
    <m/>
    <n v="0"/>
    <m/>
    <n v="0"/>
    <n v="0"/>
    <n v="0"/>
    <n v="0"/>
    <m/>
    <n v="0"/>
    <m/>
    <n v="0"/>
    <n v="0"/>
    <e v="#DIV/0!"/>
    <n v="0"/>
    <m/>
    <n v="0"/>
    <n v="0"/>
    <m/>
  </r>
  <r>
    <n v="3423"/>
    <m/>
    <x v="10"/>
    <x v="4"/>
    <m/>
    <m/>
    <x v="7"/>
    <x v="5"/>
    <x v="6"/>
    <x v="4"/>
    <m/>
    <m/>
    <x v="1"/>
    <m/>
    <m/>
    <n v="0"/>
    <m/>
    <n v="0"/>
    <n v="0"/>
    <n v="0"/>
    <n v="0"/>
    <m/>
    <n v="0"/>
    <m/>
    <n v="0"/>
    <n v="0"/>
    <e v="#DIV/0!"/>
    <n v="0"/>
    <m/>
    <n v="0"/>
    <n v="0"/>
    <m/>
  </r>
  <r>
    <n v="3424"/>
    <m/>
    <x v="10"/>
    <x v="4"/>
    <m/>
    <m/>
    <x v="7"/>
    <x v="5"/>
    <x v="6"/>
    <x v="4"/>
    <m/>
    <m/>
    <x v="1"/>
    <m/>
    <m/>
    <n v="0"/>
    <m/>
    <n v="0"/>
    <n v="0"/>
    <n v="0"/>
    <n v="0"/>
    <m/>
    <n v="0"/>
    <m/>
    <n v="0"/>
    <n v="0"/>
    <e v="#DIV/0!"/>
    <n v="0"/>
    <m/>
    <n v="0"/>
    <n v="0"/>
    <m/>
  </r>
  <r>
    <n v="3425"/>
    <m/>
    <x v="10"/>
    <x v="4"/>
    <m/>
    <m/>
    <x v="7"/>
    <x v="5"/>
    <x v="6"/>
    <x v="4"/>
    <m/>
    <m/>
    <x v="1"/>
    <m/>
    <m/>
    <n v="0"/>
    <m/>
    <n v="0"/>
    <n v="0"/>
    <n v="0"/>
    <n v="0"/>
    <m/>
    <n v="0"/>
    <m/>
    <n v="0"/>
    <n v="0"/>
    <e v="#DIV/0!"/>
    <n v="0"/>
    <m/>
    <n v="0"/>
    <n v="0"/>
    <m/>
  </r>
  <r>
    <n v="3426"/>
    <m/>
    <x v="10"/>
    <x v="4"/>
    <m/>
    <m/>
    <x v="7"/>
    <x v="5"/>
    <x v="6"/>
    <x v="4"/>
    <m/>
    <m/>
    <x v="1"/>
    <m/>
    <m/>
    <n v="0"/>
    <m/>
    <n v="0"/>
    <n v="0"/>
    <n v="0"/>
    <n v="0"/>
    <m/>
    <n v="0"/>
    <m/>
    <n v="0"/>
    <n v="0"/>
    <e v="#DIV/0!"/>
    <n v="0"/>
    <m/>
    <n v="0"/>
    <n v="0"/>
    <m/>
  </r>
  <r>
    <n v="3427"/>
    <m/>
    <x v="10"/>
    <x v="4"/>
    <m/>
    <m/>
    <x v="7"/>
    <x v="5"/>
    <x v="6"/>
    <x v="4"/>
    <m/>
    <m/>
    <x v="1"/>
    <m/>
    <m/>
    <n v="0"/>
    <m/>
    <n v="0"/>
    <n v="0"/>
    <n v="0"/>
    <n v="0"/>
    <m/>
    <n v="0"/>
    <m/>
    <n v="0"/>
    <n v="0"/>
    <e v="#DIV/0!"/>
    <n v="0"/>
    <m/>
    <n v="0"/>
    <n v="0"/>
    <m/>
  </r>
  <r>
    <n v="3428"/>
    <m/>
    <x v="10"/>
    <x v="4"/>
    <m/>
    <m/>
    <x v="7"/>
    <x v="5"/>
    <x v="6"/>
    <x v="4"/>
    <m/>
    <m/>
    <x v="1"/>
    <m/>
    <m/>
    <n v="0"/>
    <m/>
    <n v="0"/>
    <n v="0"/>
    <n v="0"/>
    <n v="0"/>
    <m/>
    <n v="0"/>
    <m/>
    <n v="0"/>
    <n v="0"/>
    <e v="#DIV/0!"/>
    <n v="0"/>
    <m/>
    <n v="0"/>
    <n v="0"/>
    <m/>
  </r>
  <r>
    <n v="3429"/>
    <m/>
    <x v="10"/>
    <x v="4"/>
    <m/>
    <m/>
    <x v="7"/>
    <x v="5"/>
    <x v="6"/>
    <x v="4"/>
    <m/>
    <m/>
    <x v="1"/>
    <m/>
    <m/>
    <n v="0"/>
    <m/>
    <n v="0"/>
    <n v="0"/>
    <n v="0"/>
    <n v="0"/>
    <m/>
    <n v="0"/>
    <m/>
    <n v="0"/>
    <n v="0"/>
    <e v="#DIV/0!"/>
    <n v="0"/>
    <m/>
    <n v="0"/>
    <n v="0"/>
    <m/>
  </r>
  <r>
    <n v="3430"/>
    <m/>
    <x v="10"/>
    <x v="4"/>
    <m/>
    <m/>
    <x v="7"/>
    <x v="5"/>
    <x v="6"/>
    <x v="4"/>
    <m/>
    <m/>
    <x v="1"/>
    <m/>
    <m/>
    <n v="0"/>
    <m/>
    <n v="0"/>
    <n v="0"/>
    <n v="0"/>
    <n v="0"/>
    <m/>
    <n v="0"/>
    <m/>
    <n v="0"/>
    <n v="0"/>
    <e v="#DIV/0!"/>
    <n v="0"/>
    <m/>
    <n v="0"/>
    <n v="0"/>
    <m/>
  </r>
  <r>
    <n v="3431"/>
    <m/>
    <x v="10"/>
    <x v="4"/>
    <m/>
    <m/>
    <x v="7"/>
    <x v="5"/>
    <x v="6"/>
    <x v="4"/>
    <m/>
    <m/>
    <x v="1"/>
    <m/>
    <m/>
    <n v="0"/>
    <m/>
    <n v="0"/>
    <n v="0"/>
    <n v="0"/>
    <n v="0"/>
    <m/>
    <n v="0"/>
    <m/>
    <n v="0"/>
    <n v="0"/>
    <e v="#DIV/0!"/>
    <n v="0"/>
    <m/>
    <n v="0"/>
    <n v="0"/>
    <m/>
  </r>
  <r>
    <n v="3432"/>
    <m/>
    <x v="10"/>
    <x v="4"/>
    <m/>
    <m/>
    <x v="7"/>
    <x v="5"/>
    <x v="6"/>
    <x v="4"/>
    <m/>
    <m/>
    <x v="1"/>
    <m/>
    <m/>
    <n v="0"/>
    <m/>
    <n v="0"/>
    <n v="0"/>
    <n v="0"/>
    <n v="0"/>
    <m/>
    <n v="0"/>
    <m/>
    <n v="0"/>
    <n v="0"/>
    <e v="#DIV/0!"/>
    <n v="0"/>
    <m/>
    <n v="0"/>
    <n v="0"/>
    <m/>
  </r>
  <r>
    <n v="3433"/>
    <m/>
    <x v="10"/>
    <x v="4"/>
    <m/>
    <m/>
    <x v="7"/>
    <x v="5"/>
    <x v="6"/>
    <x v="4"/>
    <m/>
    <m/>
    <x v="1"/>
    <m/>
    <m/>
    <n v="0"/>
    <m/>
    <n v="0"/>
    <n v="0"/>
    <n v="0"/>
    <n v="0"/>
    <m/>
    <n v="0"/>
    <m/>
    <n v="0"/>
    <n v="0"/>
    <e v="#DIV/0!"/>
    <n v="0"/>
    <m/>
    <n v="0"/>
    <n v="0"/>
    <m/>
  </r>
  <r>
    <n v="3434"/>
    <m/>
    <x v="10"/>
    <x v="4"/>
    <m/>
    <m/>
    <x v="7"/>
    <x v="5"/>
    <x v="6"/>
    <x v="4"/>
    <m/>
    <m/>
    <x v="1"/>
    <m/>
    <m/>
    <n v="0"/>
    <m/>
    <n v="0"/>
    <n v="0"/>
    <n v="0"/>
    <n v="0"/>
    <m/>
    <n v="0"/>
    <m/>
    <n v="0"/>
    <n v="0"/>
    <e v="#DIV/0!"/>
    <n v="0"/>
    <m/>
    <n v="0"/>
    <n v="0"/>
    <m/>
  </r>
  <r>
    <n v="3435"/>
    <m/>
    <x v="10"/>
    <x v="4"/>
    <m/>
    <m/>
    <x v="7"/>
    <x v="5"/>
    <x v="6"/>
    <x v="4"/>
    <m/>
    <m/>
    <x v="1"/>
    <m/>
    <m/>
    <n v="0"/>
    <m/>
    <n v="0"/>
    <n v="0"/>
    <n v="0"/>
    <n v="0"/>
    <m/>
    <n v="0"/>
    <m/>
    <n v="0"/>
    <n v="0"/>
    <e v="#DIV/0!"/>
    <n v="0"/>
    <m/>
    <n v="0"/>
    <n v="0"/>
    <m/>
  </r>
  <r>
    <n v="3436"/>
    <m/>
    <x v="10"/>
    <x v="4"/>
    <m/>
    <m/>
    <x v="7"/>
    <x v="5"/>
    <x v="6"/>
    <x v="4"/>
    <m/>
    <m/>
    <x v="1"/>
    <m/>
    <m/>
    <n v="0"/>
    <m/>
    <n v="0"/>
    <n v="0"/>
    <n v="0"/>
    <n v="0"/>
    <m/>
    <n v="0"/>
    <m/>
    <n v="0"/>
    <n v="0"/>
    <e v="#DIV/0!"/>
    <n v="0"/>
    <m/>
    <n v="0"/>
    <n v="0"/>
    <m/>
  </r>
  <r>
    <n v="3437"/>
    <m/>
    <x v="10"/>
    <x v="4"/>
    <m/>
    <m/>
    <x v="7"/>
    <x v="5"/>
    <x v="6"/>
    <x v="4"/>
    <m/>
    <m/>
    <x v="1"/>
    <m/>
    <m/>
    <n v="0"/>
    <m/>
    <n v="0"/>
    <n v="0"/>
    <n v="0"/>
    <n v="0"/>
    <m/>
    <n v="0"/>
    <m/>
    <n v="0"/>
    <n v="0"/>
    <e v="#DIV/0!"/>
    <n v="0"/>
    <m/>
    <n v="0"/>
    <n v="0"/>
    <m/>
  </r>
  <r>
    <n v="3438"/>
    <m/>
    <x v="10"/>
    <x v="4"/>
    <m/>
    <m/>
    <x v="7"/>
    <x v="5"/>
    <x v="6"/>
    <x v="4"/>
    <m/>
    <m/>
    <x v="1"/>
    <m/>
    <m/>
    <n v="0"/>
    <m/>
    <n v="0"/>
    <n v="0"/>
    <n v="0"/>
    <n v="0"/>
    <m/>
    <n v="0"/>
    <m/>
    <n v="0"/>
    <n v="0"/>
    <e v="#DIV/0!"/>
    <n v="0"/>
    <m/>
    <n v="0"/>
    <n v="0"/>
    <m/>
  </r>
  <r>
    <n v="3439"/>
    <m/>
    <x v="10"/>
    <x v="4"/>
    <m/>
    <m/>
    <x v="7"/>
    <x v="5"/>
    <x v="6"/>
    <x v="4"/>
    <m/>
    <m/>
    <x v="1"/>
    <m/>
    <m/>
    <n v="0"/>
    <m/>
    <n v="0"/>
    <n v="0"/>
    <n v="0"/>
    <n v="0"/>
    <m/>
    <n v="0"/>
    <m/>
    <n v="0"/>
    <n v="0"/>
    <e v="#DIV/0!"/>
    <n v="0"/>
    <m/>
    <n v="0"/>
    <n v="0"/>
    <m/>
  </r>
  <r>
    <n v="3440"/>
    <m/>
    <x v="10"/>
    <x v="4"/>
    <m/>
    <m/>
    <x v="7"/>
    <x v="5"/>
    <x v="6"/>
    <x v="4"/>
    <m/>
    <m/>
    <x v="1"/>
    <m/>
    <m/>
    <n v="0"/>
    <m/>
    <n v="0"/>
    <n v="0"/>
    <n v="0"/>
    <n v="0"/>
    <m/>
    <n v="0"/>
    <m/>
    <n v="0"/>
    <n v="0"/>
    <e v="#DIV/0!"/>
    <n v="0"/>
    <m/>
    <n v="0"/>
    <n v="0"/>
    <m/>
  </r>
  <r>
    <n v="3441"/>
    <m/>
    <x v="10"/>
    <x v="4"/>
    <m/>
    <m/>
    <x v="7"/>
    <x v="5"/>
    <x v="6"/>
    <x v="4"/>
    <m/>
    <m/>
    <x v="1"/>
    <m/>
    <m/>
    <n v="0"/>
    <m/>
    <n v="0"/>
    <n v="0"/>
    <n v="0"/>
    <n v="0"/>
    <m/>
    <n v="0"/>
    <m/>
    <n v="0"/>
    <n v="0"/>
    <e v="#DIV/0!"/>
    <n v="0"/>
    <m/>
    <n v="0"/>
    <n v="0"/>
    <m/>
  </r>
  <r>
    <n v="3442"/>
    <m/>
    <x v="10"/>
    <x v="4"/>
    <m/>
    <m/>
    <x v="7"/>
    <x v="5"/>
    <x v="6"/>
    <x v="4"/>
    <m/>
    <m/>
    <x v="1"/>
    <m/>
    <m/>
    <n v="0"/>
    <m/>
    <n v="0"/>
    <n v="0"/>
    <n v="0"/>
    <n v="0"/>
    <m/>
    <n v="0"/>
    <m/>
    <n v="0"/>
    <n v="0"/>
    <e v="#DIV/0!"/>
    <n v="0"/>
    <m/>
    <n v="0"/>
    <n v="0"/>
    <m/>
  </r>
  <r>
    <n v="3443"/>
    <m/>
    <x v="10"/>
    <x v="4"/>
    <m/>
    <m/>
    <x v="7"/>
    <x v="5"/>
    <x v="6"/>
    <x v="4"/>
    <m/>
    <m/>
    <x v="1"/>
    <m/>
    <m/>
    <n v="0"/>
    <m/>
    <n v="0"/>
    <n v="0"/>
    <n v="0"/>
    <n v="0"/>
    <m/>
    <n v="0"/>
    <m/>
    <n v="0"/>
    <n v="0"/>
    <e v="#DIV/0!"/>
    <n v="0"/>
    <m/>
    <n v="0"/>
    <n v="0"/>
    <m/>
  </r>
  <r>
    <n v="3444"/>
    <m/>
    <x v="10"/>
    <x v="4"/>
    <m/>
    <m/>
    <x v="7"/>
    <x v="5"/>
    <x v="6"/>
    <x v="4"/>
    <m/>
    <m/>
    <x v="1"/>
    <m/>
    <m/>
    <n v="0"/>
    <m/>
    <n v="0"/>
    <n v="0"/>
    <n v="0"/>
    <n v="0"/>
    <m/>
    <n v="0"/>
    <m/>
    <n v="0"/>
    <n v="0"/>
    <e v="#DIV/0!"/>
    <n v="0"/>
    <m/>
    <n v="0"/>
    <n v="0"/>
    <m/>
  </r>
  <r>
    <n v="3445"/>
    <m/>
    <x v="10"/>
    <x v="4"/>
    <m/>
    <m/>
    <x v="7"/>
    <x v="5"/>
    <x v="6"/>
    <x v="4"/>
    <m/>
    <m/>
    <x v="1"/>
    <m/>
    <m/>
    <n v="0"/>
    <m/>
    <n v="0"/>
    <n v="0"/>
    <n v="0"/>
    <n v="0"/>
    <m/>
    <n v="0"/>
    <m/>
    <n v="0"/>
    <n v="0"/>
    <e v="#DIV/0!"/>
    <n v="0"/>
    <m/>
    <n v="0"/>
    <n v="0"/>
    <m/>
  </r>
  <r>
    <n v="3446"/>
    <m/>
    <x v="10"/>
    <x v="4"/>
    <m/>
    <m/>
    <x v="7"/>
    <x v="5"/>
    <x v="6"/>
    <x v="4"/>
    <m/>
    <m/>
    <x v="1"/>
    <m/>
    <m/>
    <n v="0"/>
    <m/>
    <n v="0"/>
    <n v="0"/>
    <n v="0"/>
    <n v="0"/>
    <m/>
    <n v="0"/>
    <m/>
    <n v="0"/>
    <n v="0"/>
    <e v="#DIV/0!"/>
    <n v="0"/>
    <m/>
    <n v="0"/>
    <n v="0"/>
    <m/>
  </r>
  <r>
    <n v="3447"/>
    <m/>
    <x v="10"/>
    <x v="4"/>
    <m/>
    <m/>
    <x v="7"/>
    <x v="5"/>
    <x v="6"/>
    <x v="4"/>
    <m/>
    <m/>
    <x v="1"/>
    <m/>
    <m/>
    <n v="0"/>
    <m/>
    <n v="0"/>
    <n v="0"/>
    <n v="0"/>
    <n v="0"/>
    <m/>
    <n v="0"/>
    <m/>
    <n v="0"/>
    <n v="0"/>
    <e v="#DIV/0!"/>
    <n v="0"/>
    <m/>
    <n v="0"/>
    <n v="0"/>
    <m/>
  </r>
  <r>
    <n v="3448"/>
    <m/>
    <x v="10"/>
    <x v="4"/>
    <m/>
    <m/>
    <x v="7"/>
    <x v="5"/>
    <x v="6"/>
    <x v="4"/>
    <m/>
    <m/>
    <x v="1"/>
    <m/>
    <m/>
    <n v="0"/>
    <m/>
    <n v="0"/>
    <n v="0"/>
    <n v="0"/>
    <n v="0"/>
    <m/>
    <n v="0"/>
    <m/>
    <n v="0"/>
    <n v="0"/>
    <e v="#DIV/0!"/>
    <n v="0"/>
    <m/>
    <n v="0"/>
    <n v="0"/>
    <m/>
  </r>
  <r>
    <n v="3449"/>
    <m/>
    <x v="10"/>
    <x v="4"/>
    <m/>
    <m/>
    <x v="7"/>
    <x v="5"/>
    <x v="6"/>
    <x v="4"/>
    <m/>
    <m/>
    <x v="1"/>
    <m/>
    <m/>
    <n v="0"/>
    <m/>
    <n v="0"/>
    <n v="0"/>
    <n v="0"/>
    <n v="0"/>
    <m/>
    <n v="0"/>
    <m/>
    <n v="0"/>
    <n v="0"/>
    <e v="#DIV/0!"/>
    <n v="0"/>
    <m/>
    <n v="0"/>
    <n v="0"/>
    <m/>
  </r>
  <r>
    <n v="3450"/>
    <m/>
    <x v="10"/>
    <x v="4"/>
    <m/>
    <m/>
    <x v="7"/>
    <x v="5"/>
    <x v="6"/>
    <x v="4"/>
    <m/>
    <m/>
    <x v="1"/>
    <m/>
    <m/>
    <n v="0"/>
    <m/>
    <n v="0"/>
    <n v="0"/>
    <n v="0"/>
    <n v="0"/>
    <m/>
    <n v="0"/>
    <m/>
    <n v="0"/>
    <n v="0"/>
    <e v="#DIV/0!"/>
    <n v="0"/>
    <m/>
    <n v="0"/>
    <n v="0"/>
    <m/>
  </r>
  <r>
    <n v="3451"/>
    <m/>
    <x v="10"/>
    <x v="4"/>
    <m/>
    <m/>
    <x v="7"/>
    <x v="5"/>
    <x v="6"/>
    <x v="4"/>
    <m/>
    <m/>
    <x v="1"/>
    <m/>
    <m/>
    <n v="0"/>
    <m/>
    <n v="0"/>
    <n v="0"/>
    <n v="0"/>
    <n v="0"/>
    <m/>
    <n v="0"/>
    <m/>
    <n v="0"/>
    <n v="0"/>
    <e v="#DIV/0!"/>
    <n v="0"/>
    <m/>
    <n v="0"/>
    <n v="0"/>
    <m/>
  </r>
  <r>
    <n v="3452"/>
    <m/>
    <x v="10"/>
    <x v="4"/>
    <m/>
    <m/>
    <x v="7"/>
    <x v="5"/>
    <x v="6"/>
    <x v="4"/>
    <m/>
    <m/>
    <x v="1"/>
    <m/>
    <m/>
    <n v="0"/>
    <m/>
    <n v="0"/>
    <n v="0"/>
    <n v="0"/>
    <n v="0"/>
    <m/>
    <n v="0"/>
    <m/>
    <n v="0"/>
    <n v="0"/>
    <e v="#DIV/0!"/>
    <n v="0"/>
    <m/>
    <n v="0"/>
    <n v="0"/>
    <m/>
  </r>
  <r>
    <n v="3453"/>
    <m/>
    <x v="10"/>
    <x v="4"/>
    <m/>
    <m/>
    <x v="7"/>
    <x v="5"/>
    <x v="6"/>
    <x v="4"/>
    <m/>
    <m/>
    <x v="1"/>
    <m/>
    <m/>
    <n v="0"/>
    <m/>
    <n v="0"/>
    <n v="0"/>
    <n v="0"/>
    <n v="0"/>
    <m/>
    <n v="0"/>
    <m/>
    <n v="0"/>
    <n v="0"/>
    <e v="#DIV/0!"/>
    <n v="0"/>
    <m/>
    <n v="0"/>
    <n v="0"/>
    <m/>
  </r>
  <r>
    <n v="3454"/>
    <m/>
    <x v="10"/>
    <x v="4"/>
    <m/>
    <m/>
    <x v="7"/>
    <x v="5"/>
    <x v="6"/>
    <x v="4"/>
    <m/>
    <m/>
    <x v="1"/>
    <m/>
    <m/>
    <n v="0"/>
    <m/>
    <n v="0"/>
    <n v="0"/>
    <n v="0"/>
    <n v="0"/>
    <m/>
    <n v="0"/>
    <m/>
    <n v="0"/>
    <n v="0"/>
    <e v="#DIV/0!"/>
    <n v="0"/>
    <m/>
    <n v="0"/>
    <n v="0"/>
    <m/>
  </r>
  <r>
    <n v="3455"/>
    <m/>
    <x v="10"/>
    <x v="4"/>
    <m/>
    <m/>
    <x v="7"/>
    <x v="5"/>
    <x v="6"/>
    <x v="4"/>
    <m/>
    <m/>
    <x v="1"/>
    <m/>
    <m/>
    <n v="0"/>
    <m/>
    <n v="0"/>
    <n v="0"/>
    <n v="0"/>
    <n v="0"/>
    <m/>
    <n v="0"/>
    <m/>
    <n v="0"/>
    <n v="0"/>
    <e v="#DIV/0!"/>
    <n v="0"/>
    <m/>
    <n v="0"/>
    <n v="0"/>
    <m/>
  </r>
  <r>
    <n v="3456"/>
    <m/>
    <x v="10"/>
    <x v="4"/>
    <m/>
    <m/>
    <x v="7"/>
    <x v="5"/>
    <x v="6"/>
    <x v="4"/>
    <m/>
    <m/>
    <x v="1"/>
    <m/>
    <m/>
    <n v="0"/>
    <m/>
    <n v="0"/>
    <n v="0"/>
    <n v="0"/>
    <n v="0"/>
    <m/>
    <n v="0"/>
    <m/>
    <n v="0"/>
    <n v="0"/>
    <e v="#DIV/0!"/>
    <n v="0"/>
    <m/>
    <n v="0"/>
    <n v="0"/>
    <m/>
  </r>
  <r>
    <n v="3457"/>
    <m/>
    <x v="10"/>
    <x v="4"/>
    <m/>
    <m/>
    <x v="7"/>
    <x v="5"/>
    <x v="6"/>
    <x v="4"/>
    <m/>
    <m/>
    <x v="1"/>
    <m/>
    <m/>
    <n v="0"/>
    <m/>
    <n v="0"/>
    <n v="0"/>
    <n v="0"/>
    <n v="0"/>
    <m/>
    <n v="0"/>
    <m/>
    <n v="0"/>
    <n v="0"/>
    <e v="#DIV/0!"/>
    <n v="0"/>
    <m/>
    <n v="0"/>
    <n v="0"/>
    <m/>
  </r>
  <r>
    <n v="3458"/>
    <m/>
    <x v="10"/>
    <x v="4"/>
    <m/>
    <m/>
    <x v="7"/>
    <x v="5"/>
    <x v="6"/>
    <x v="4"/>
    <m/>
    <m/>
    <x v="1"/>
    <m/>
    <m/>
    <n v="0"/>
    <m/>
    <n v="0"/>
    <n v="0"/>
    <n v="0"/>
    <n v="0"/>
    <m/>
    <n v="0"/>
    <m/>
    <n v="0"/>
    <n v="0"/>
    <e v="#DIV/0!"/>
    <n v="0"/>
    <m/>
    <n v="0"/>
    <n v="0"/>
    <m/>
  </r>
  <r>
    <n v="3459"/>
    <m/>
    <x v="10"/>
    <x v="4"/>
    <m/>
    <m/>
    <x v="7"/>
    <x v="5"/>
    <x v="6"/>
    <x v="4"/>
    <m/>
    <m/>
    <x v="1"/>
    <m/>
    <m/>
    <n v="0"/>
    <m/>
    <n v="0"/>
    <n v="0"/>
    <n v="0"/>
    <n v="0"/>
    <m/>
    <n v="0"/>
    <m/>
    <n v="0"/>
    <n v="0"/>
    <e v="#DIV/0!"/>
    <n v="0"/>
    <m/>
    <n v="0"/>
    <n v="0"/>
    <m/>
  </r>
  <r>
    <n v="3460"/>
    <m/>
    <x v="10"/>
    <x v="4"/>
    <m/>
    <m/>
    <x v="7"/>
    <x v="5"/>
    <x v="6"/>
    <x v="4"/>
    <m/>
    <m/>
    <x v="1"/>
    <m/>
    <m/>
    <n v="0"/>
    <m/>
    <n v="0"/>
    <n v="0"/>
    <n v="0"/>
    <n v="0"/>
    <m/>
    <n v="0"/>
    <m/>
    <n v="0"/>
    <n v="0"/>
    <e v="#DIV/0!"/>
    <n v="0"/>
    <m/>
    <n v="0"/>
    <n v="0"/>
    <m/>
  </r>
  <r>
    <n v="3461"/>
    <m/>
    <x v="10"/>
    <x v="4"/>
    <m/>
    <m/>
    <x v="7"/>
    <x v="5"/>
    <x v="6"/>
    <x v="4"/>
    <m/>
    <m/>
    <x v="1"/>
    <m/>
    <m/>
    <n v="0"/>
    <m/>
    <n v="0"/>
    <n v="0"/>
    <n v="0"/>
    <n v="0"/>
    <m/>
    <n v="0"/>
    <m/>
    <n v="0"/>
    <n v="0"/>
    <e v="#DIV/0!"/>
    <n v="0"/>
    <m/>
    <n v="0"/>
    <n v="0"/>
    <m/>
  </r>
  <r>
    <n v="3462"/>
    <m/>
    <x v="10"/>
    <x v="4"/>
    <m/>
    <m/>
    <x v="7"/>
    <x v="5"/>
    <x v="6"/>
    <x v="4"/>
    <m/>
    <m/>
    <x v="1"/>
    <m/>
    <m/>
    <n v="0"/>
    <m/>
    <n v="0"/>
    <n v="0"/>
    <n v="0"/>
    <n v="0"/>
    <m/>
    <n v="0"/>
    <m/>
    <n v="0"/>
    <n v="0"/>
    <e v="#DIV/0!"/>
    <n v="0"/>
    <m/>
    <n v="0"/>
    <n v="0"/>
    <m/>
  </r>
  <r>
    <n v="3463"/>
    <m/>
    <x v="10"/>
    <x v="4"/>
    <m/>
    <m/>
    <x v="7"/>
    <x v="5"/>
    <x v="6"/>
    <x v="4"/>
    <m/>
    <m/>
    <x v="1"/>
    <m/>
    <m/>
    <n v="0"/>
    <m/>
    <n v="0"/>
    <n v="0"/>
    <n v="0"/>
    <n v="0"/>
    <m/>
    <n v="0"/>
    <m/>
    <n v="0"/>
    <n v="0"/>
    <e v="#DIV/0!"/>
    <n v="0"/>
    <m/>
    <n v="0"/>
    <n v="0"/>
    <m/>
  </r>
  <r>
    <n v="3464"/>
    <m/>
    <x v="10"/>
    <x v="4"/>
    <m/>
    <m/>
    <x v="7"/>
    <x v="5"/>
    <x v="6"/>
    <x v="4"/>
    <m/>
    <m/>
    <x v="1"/>
    <m/>
    <m/>
    <n v="0"/>
    <m/>
    <n v="0"/>
    <n v="0"/>
    <n v="0"/>
    <n v="0"/>
    <m/>
    <n v="0"/>
    <m/>
    <n v="0"/>
    <n v="0"/>
    <e v="#DIV/0!"/>
    <n v="0"/>
    <m/>
    <n v="0"/>
    <n v="0"/>
    <m/>
  </r>
  <r>
    <n v="3465"/>
    <m/>
    <x v="10"/>
    <x v="4"/>
    <m/>
    <m/>
    <x v="7"/>
    <x v="5"/>
    <x v="6"/>
    <x v="4"/>
    <m/>
    <m/>
    <x v="1"/>
    <m/>
    <m/>
    <n v="0"/>
    <m/>
    <n v="0"/>
    <n v="0"/>
    <n v="0"/>
    <n v="0"/>
    <m/>
    <n v="0"/>
    <m/>
    <n v="0"/>
    <n v="0"/>
    <e v="#DIV/0!"/>
    <n v="0"/>
    <m/>
    <n v="0"/>
    <n v="0"/>
    <m/>
  </r>
  <r>
    <n v="3466"/>
    <m/>
    <x v="10"/>
    <x v="4"/>
    <m/>
    <m/>
    <x v="7"/>
    <x v="5"/>
    <x v="6"/>
    <x v="4"/>
    <m/>
    <m/>
    <x v="1"/>
    <m/>
    <m/>
    <n v="0"/>
    <m/>
    <n v="0"/>
    <n v="0"/>
    <n v="0"/>
    <n v="0"/>
    <m/>
    <n v="0"/>
    <m/>
    <n v="0"/>
    <n v="0"/>
    <e v="#DIV/0!"/>
    <n v="0"/>
    <m/>
    <n v="0"/>
    <n v="0"/>
    <m/>
  </r>
  <r>
    <n v="3467"/>
    <m/>
    <x v="10"/>
    <x v="4"/>
    <m/>
    <m/>
    <x v="7"/>
    <x v="5"/>
    <x v="6"/>
    <x v="4"/>
    <m/>
    <m/>
    <x v="1"/>
    <m/>
    <m/>
    <n v="0"/>
    <m/>
    <n v="0"/>
    <n v="0"/>
    <n v="0"/>
    <n v="0"/>
    <m/>
    <n v="0"/>
    <m/>
    <n v="0"/>
    <n v="0"/>
    <e v="#DIV/0!"/>
    <n v="0"/>
    <m/>
    <n v="0"/>
    <n v="0"/>
    <m/>
  </r>
  <r>
    <n v="3468"/>
    <m/>
    <x v="10"/>
    <x v="4"/>
    <m/>
    <m/>
    <x v="7"/>
    <x v="5"/>
    <x v="6"/>
    <x v="4"/>
    <m/>
    <m/>
    <x v="1"/>
    <m/>
    <m/>
    <n v="0"/>
    <m/>
    <n v="0"/>
    <n v="0"/>
    <n v="0"/>
    <n v="0"/>
    <m/>
    <n v="0"/>
    <m/>
    <n v="0"/>
    <n v="0"/>
    <e v="#DIV/0!"/>
    <n v="0"/>
    <m/>
    <n v="0"/>
    <n v="0"/>
    <m/>
  </r>
  <r>
    <n v="3469"/>
    <m/>
    <x v="10"/>
    <x v="4"/>
    <m/>
    <m/>
    <x v="7"/>
    <x v="5"/>
    <x v="6"/>
    <x v="4"/>
    <m/>
    <m/>
    <x v="1"/>
    <m/>
    <m/>
    <n v="0"/>
    <m/>
    <n v="0"/>
    <n v="0"/>
    <n v="0"/>
    <n v="0"/>
    <m/>
    <n v="0"/>
    <m/>
    <n v="0"/>
    <n v="0"/>
    <e v="#DIV/0!"/>
    <n v="0"/>
    <m/>
    <n v="0"/>
    <n v="0"/>
    <m/>
  </r>
  <r>
    <n v="3470"/>
    <m/>
    <x v="10"/>
    <x v="4"/>
    <m/>
    <m/>
    <x v="7"/>
    <x v="5"/>
    <x v="6"/>
    <x v="4"/>
    <m/>
    <m/>
    <x v="1"/>
    <m/>
    <m/>
    <n v="0"/>
    <m/>
    <n v="0"/>
    <n v="0"/>
    <n v="0"/>
    <n v="0"/>
    <m/>
    <n v="0"/>
    <m/>
    <n v="0"/>
    <n v="0"/>
    <e v="#DIV/0!"/>
    <n v="0"/>
    <m/>
    <n v="0"/>
    <n v="0"/>
    <m/>
  </r>
  <r>
    <n v="3471"/>
    <m/>
    <x v="10"/>
    <x v="4"/>
    <m/>
    <m/>
    <x v="7"/>
    <x v="5"/>
    <x v="6"/>
    <x v="4"/>
    <m/>
    <m/>
    <x v="1"/>
    <m/>
    <m/>
    <n v="0"/>
    <m/>
    <n v="0"/>
    <n v="0"/>
    <n v="0"/>
    <n v="0"/>
    <m/>
    <n v="0"/>
    <m/>
    <n v="0"/>
    <n v="0"/>
    <e v="#DIV/0!"/>
    <n v="0"/>
    <m/>
    <n v="0"/>
    <n v="0"/>
    <m/>
  </r>
  <r>
    <n v="3472"/>
    <m/>
    <x v="10"/>
    <x v="4"/>
    <m/>
    <m/>
    <x v="7"/>
    <x v="5"/>
    <x v="6"/>
    <x v="4"/>
    <m/>
    <m/>
    <x v="1"/>
    <m/>
    <m/>
    <n v="0"/>
    <m/>
    <n v="0"/>
    <n v="0"/>
    <n v="0"/>
    <n v="0"/>
    <m/>
    <n v="0"/>
    <m/>
    <n v="0"/>
    <n v="0"/>
    <e v="#DIV/0!"/>
    <n v="0"/>
    <m/>
    <n v="0"/>
    <n v="0"/>
    <m/>
  </r>
  <r>
    <n v="3473"/>
    <m/>
    <x v="10"/>
    <x v="4"/>
    <m/>
    <m/>
    <x v="7"/>
    <x v="5"/>
    <x v="6"/>
    <x v="4"/>
    <m/>
    <m/>
    <x v="1"/>
    <m/>
    <m/>
    <n v="0"/>
    <m/>
    <n v="0"/>
    <n v="0"/>
    <n v="0"/>
    <n v="0"/>
    <m/>
    <n v="0"/>
    <m/>
    <n v="0"/>
    <n v="0"/>
    <e v="#DIV/0!"/>
    <n v="0"/>
    <m/>
    <n v="0"/>
    <n v="0"/>
    <m/>
  </r>
  <r>
    <n v="3474"/>
    <m/>
    <x v="10"/>
    <x v="4"/>
    <m/>
    <m/>
    <x v="7"/>
    <x v="5"/>
    <x v="6"/>
    <x v="4"/>
    <m/>
    <m/>
    <x v="1"/>
    <m/>
    <m/>
    <n v="0"/>
    <m/>
    <n v="0"/>
    <n v="0"/>
    <n v="0"/>
    <n v="0"/>
    <m/>
    <n v="0"/>
    <m/>
    <n v="0"/>
    <n v="0"/>
    <e v="#DIV/0!"/>
    <n v="0"/>
    <m/>
    <n v="0"/>
    <n v="0"/>
    <m/>
  </r>
  <r>
    <n v="3475"/>
    <m/>
    <x v="10"/>
    <x v="4"/>
    <m/>
    <m/>
    <x v="7"/>
    <x v="5"/>
    <x v="6"/>
    <x v="4"/>
    <m/>
    <m/>
    <x v="1"/>
    <m/>
    <m/>
    <n v="0"/>
    <m/>
    <n v="0"/>
    <n v="0"/>
    <n v="0"/>
    <n v="0"/>
    <m/>
    <n v="0"/>
    <m/>
    <n v="0"/>
    <n v="0"/>
    <e v="#DIV/0!"/>
    <n v="0"/>
    <m/>
    <n v="0"/>
    <n v="0"/>
    <m/>
  </r>
  <r>
    <n v="3476"/>
    <m/>
    <x v="10"/>
    <x v="4"/>
    <m/>
    <m/>
    <x v="7"/>
    <x v="5"/>
    <x v="6"/>
    <x v="4"/>
    <m/>
    <m/>
    <x v="1"/>
    <m/>
    <m/>
    <n v="0"/>
    <m/>
    <n v="0"/>
    <n v="0"/>
    <n v="0"/>
    <n v="0"/>
    <m/>
    <n v="0"/>
    <m/>
    <n v="0"/>
    <n v="0"/>
    <e v="#DIV/0!"/>
    <n v="0"/>
    <m/>
    <n v="0"/>
    <n v="0"/>
    <m/>
  </r>
  <r>
    <n v="3477"/>
    <m/>
    <x v="10"/>
    <x v="4"/>
    <m/>
    <m/>
    <x v="7"/>
    <x v="5"/>
    <x v="6"/>
    <x v="4"/>
    <m/>
    <m/>
    <x v="1"/>
    <m/>
    <m/>
    <n v="0"/>
    <m/>
    <n v="0"/>
    <n v="0"/>
    <n v="0"/>
    <n v="0"/>
    <m/>
    <n v="0"/>
    <m/>
    <n v="0"/>
    <n v="0"/>
    <e v="#DIV/0!"/>
    <n v="0"/>
    <m/>
    <n v="0"/>
    <n v="0"/>
    <m/>
  </r>
  <r>
    <n v="3478"/>
    <m/>
    <x v="10"/>
    <x v="4"/>
    <m/>
    <m/>
    <x v="7"/>
    <x v="5"/>
    <x v="6"/>
    <x v="4"/>
    <m/>
    <m/>
    <x v="1"/>
    <m/>
    <m/>
    <n v="0"/>
    <m/>
    <n v="0"/>
    <n v="0"/>
    <n v="0"/>
    <n v="0"/>
    <m/>
    <n v="0"/>
    <m/>
    <n v="0"/>
    <n v="0"/>
    <e v="#DIV/0!"/>
    <n v="0"/>
    <m/>
    <n v="0"/>
    <n v="0"/>
    <m/>
  </r>
  <r>
    <n v="3479"/>
    <m/>
    <x v="10"/>
    <x v="4"/>
    <m/>
    <m/>
    <x v="7"/>
    <x v="5"/>
    <x v="6"/>
    <x v="4"/>
    <m/>
    <m/>
    <x v="1"/>
    <m/>
    <m/>
    <n v="0"/>
    <m/>
    <n v="0"/>
    <n v="0"/>
    <n v="0"/>
    <n v="0"/>
    <m/>
    <n v="0"/>
    <m/>
    <n v="0"/>
    <n v="0"/>
    <e v="#DIV/0!"/>
    <n v="0"/>
    <m/>
    <n v="0"/>
    <n v="0"/>
    <m/>
  </r>
  <r>
    <n v="3480"/>
    <m/>
    <x v="10"/>
    <x v="4"/>
    <m/>
    <m/>
    <x v="7"/>
    <x v="5"/>
    <x v="6"/>
    <x v="4"/>
    <m/>
    <m/>
    <x v="1"/>
    <m/>
    <m/>
    <n v="0"/>
    <m/>
    <n v="0"/>
    <n v="0"/>
    <n v="0"/>
    <n v="0"/>
    <m/>
    <n v="0"/>
    <m/>
    <n v="0"/>
    <n v="0"/>
    <e v="#DIV/0!"/>
    <n v="0"/>
    <m/>
    <n v="0"/>
    <n v="0"/>
    <m/>
  </r>
  <r>
    <n v="3481"/>
    <m/>
    <x v="10"/>
    <x v="4"/>
    <m/>
    <m/>
    <x v="7"/>
    <x v="5"/>
    <x v="6"/>
    <x v="4"/>
    <m/>
    <m/>
    <x v="1"/>
    <m/>
    <m/>
    <n v="0"/>
    <m/>
    <n v="0"/>
    <n v="0"/>
    <n v="0"/>
    <n v="0"/>
    <m/>
    <n v="0"/>
    <m/>
    <n v="0"/>
    <n v="0"/>
    <e v="#DIV/0!"/>
    <n v="0"/>
    <m/>
    <n v="0"/>
    <n v="0"/>
    <m/>
  </r>
  <r>
    <n v="3482"/>
    <m/>
    <x v="10"/>
    <x v="4"/>
    <m/>
    <m/>
    <x v="7"/>
    <x v="5"/>
    <x v="6"/>
    <x v="4"/>
    <m/>
    <m/>
    <x v="1"/>
    <m/>
    <m/>
    <n v="0"/>
    <m/>
    <n v="0"/>
    <n v="0"/>
    <n v="0"/>
    <n v="0"/>
    <m/>
    <n v="0"/>
    <m/>
    <n v="0"/>
    <n v="0"/>
    <e v="#DIV/0!"/>
    <n v="0"/>
    <m/>
    <n v="0"/>
    <n v="0"/>
    <m/>
  </r>
  <r>
    <n v="3483"/>
    <m/>
    <x v="10"/>
    <x v="4"/>
    <m/>
    <m/>
    <x v="7"/>
    <x v="5"/>
    <x v="6"/>
    <x v="4"/>
    <m/>
    <m/>
    <x v="1"/>
    <m/>
    <m/>
    <n v="0"/>
    <m/>
    <n v="0"/>
    <n v="0"/>
    <n v="0"/>
    <n v="0"/>
    <m/>
    <n v="0"/>
    <m/>
    <n v="0"/>
    <n v="0"/>
    <e v="#DIV/0!"/>
    <n v="0"/>
    <m/>
    <n v="0"/>
    <n v="0"/>
    <m/>
  </r>
  <r>
    <n v="3484"/>
    <m/>
    <x v="10"/>
    <x v="4"/>
    <m/>
    <m/>
    <x v="7"/>
    <x v="5"/>
    <x v="6"/>
    <x v="4"/>
    <m/>
    <m/>
    <x v="1"/>
    <m/>
    <m/>
    <n v="0"/>
    <m/>
    <n v="0"/>
    <n v="0"/>
    <n v="0"/>
    <n v="0"/>
    <m/>
    <n v="0"/>
    <m/>
    <n v="0"/>
    <n v="0"/>
    <e v="#DIV/0!"/>
    <n v="0"/>
    <m/>
    <n v="0"/>
    <n v="0"/>
    <m/>
  </r>
  <r>
    <n v="3485"/>
    <m/>
    <x v="10"/>
    <x v="4"/>
    <m/>
    <m/>
    <x v="7"/>
    <x v="5"/>
    <x v="6"/>
    <x v="4"/>
    <m/>
    <m/>
    <x v="1"/>
    <m/>
    <m/>
    <n v="0"/>
    <m/>
    <n v="0"/>
    <n v="0"/>
    <n v="0"/>
    <n v="0"/>
    <m/>
    <n v="0"/>
    <m/>
    <n v="0"/>
    <n v="0"/>
    <e v="#DIV/0!"/>
    <n v="0"/>
    <m/>
    <n v="0"/>
    <n v="0"/>
    <m/>
  </r>
  <r>
    <n v="3486"/>
    <m/>
    <x v="10"/>
    <x v="4"/>
    <m/>
    <m/>
    <x v="7"/>
    <x v="5"/>
    <x v="6"/>
    <x v="4"/>
    <m/>
    <m/>
    <x v="1"/>
    <m/>
    <m/>
    <n v="0"/>
    <m/>
    <n v="0"/>
    <n v="0"/>
    <n v="0"/>
    <n v="0"/>
    <m/>
    <n v="0"/>
    <m/>
    <n v="0"/>
    <n v="0"/>
    <e v="#DIV/0!"/>
    <n v="0"/>
    <m/>
    <n v="0"/>
    <n v="0"/>
    <m/>
  </r>
  <r>
    <n v="3487"/>
    <m/>
    <x v="10"/>
    <x v="4"/>
    <m/>
    <m/>
    <x v="7"/>
    <x v="5"/>
    <x v="6"/>
    <x v="4"/>
    <m/>
    <m/>
    <x v="1"/>
    <m/>
    <m/>
    <n v="0"/>
    <m/>
    <n v="0"/>
    <n v="0"/>
    <n v="0"/>
    <n v="0"/>
    <m/>
    <n v="0"/>
    <m/>
    <n v="0"/>
    <n v="0"/>
    <e v="#DIV/0!"/>
    <n v="0"/>
    <m/>
    <n v="0"/>
    <n v="0"/>
    <m/>
  </r>
  <r>
    <n v="3488"/>
    <m/>
    <x v="10"/>
    <x v="4"/>
    <m/>
    <m/>
    <x v="7"/>
    <x v="5"/>
    <x v="6"/>
    <x v="4"/>
    <m/>
    <m/>
    <x v="1"/>
    <m/>
    <m/>
    <n v="0"/>
    <m/>
    <n v="0"/>
    <n v="0"/>
    <n v="0"/>
    <n v="0"/>
    <m/>
    <n v="0"/>
    <m/>
    <n v="0"/>
    <n v="0"/>
    <e v="#DIV/0!"/>
    <n v="0"/>
    <m/>
    <n v="0"/>
    <n v="0"/>
    <m/>
  </r>
  <r>
    <n v="3489"/>
    <m/>
    <x v="10"/>
    <x v="4"/>
    <m/>
    <m/>
    <x v="7"/>
    <x v="5"/>
    <x v="6"/>
    <x v="4"/>
    <m/>
    <m/>
    <x v="1"/>
    <m/>
    <m/>
    <n v="0"/>
    <m/>
    <n v="0"/>
    <n v="0"/>
    <n v="0"/>
    <n v="0"/>
    <m/>
    <n v="0"/>
    <m/>
    <n v="0"/>
    <n v="0"/>
    <e v="#DIV/0!"/>
    <n v="0"/>
    <m/>
    <n v="0"/>
    <n v="0"/>
    <m/>
  </r>
  <r>
    <n v="3490"/>
    <m/>
    <x v="10"/>
    <x v="4"/>
    <m/>
    <m/>
    <x v="7"/>
    <x v="5"/>
    <x v="6"/>
    <x v="4"/>
    <m/>
    <m/>
    <x v="1"/>
    <m/>
    <m/>
    <n v="0"/>
    <m/>
    <n v="0"/>
    <n v="0"/>
    <n v="0"/>
    <n v="0"/>
    <m/>
    <n v="0"/>
    <m/>
    <n v="0"/>
    <n v="0"/>
    <e v="#DIV/0!"/>
    <n v="0"/>
    <m/>
    <n v="0"/>
    <n v="0"/>
    <m/>
  </r>
  <r>
    <n v="3491"/>
    <m/>
    <x v="10"/>
    <x v="4"/>
    <m/>
    <m/>
    <x v="7"/>
    <x v="5"/>
    <x v="6"/>
    <x v="4"/>
    <m/>
    <m/>
    <x v="1"/>
    <m/>
    <m/>
    <n v="0"/>
    <m/>
    <n v="0"/>
    <n v="0"/>
    <n v="0"/>
    <n v="0"/>
    <m/>
    <n v="0"/>
    <m/>
    <n v="0"/>
    <n v="0"/>
    <e v="#DIV/0!"/>
    <n v="0"/>
    <m/>
    <n v="0"/>
    <n v="0"/>
    <m/>
  </r>
  <r>
    <n v="3492"/>
    <m/>
    <x v="10"/>
    <x v="4"/>
    <m/>
    <m/>
    <x v="7"/>
    <x v="5"/>
    <x v="6"/>
    <x v="4"/>
    <m/>
    <m/>
    <x v="1"/>
    <m/>
    <m/>
    <n v="0"/>
    <m/>
    <n v="0"/>
    <n v="0"/>
    <n v="0"/>
    <n v="0"/>
    <m/>
    <n v="0"/>
    <m/>
    <n v="0"/>
    <n v="0"/>
    <e v="#DIV/0!"/>
    <n v="0"/>
    <m/>
    <n v="0"/>
    <n v="0"/>
    <m/>
  </r>
  <r>
    <n v="3493"/>
    <m/>
    <x v="10"/>
    <x v="4"/>
    <m/>
    <m/>
    <x v="7"/>
    <x v="5"/>
    <x v="6"/>
    <x v="4"/>
    <m/>
    <m/>
    <x v="1"/>
    <m/>
    <m/>
    <n v="0"/>
    <m/>
    <n v="0"/>
    <n v="0"/>
    <n v="0"/>
    <n v="0"/>
    <m/>
    <n v="0"/>
    <m/>
    <n v="0"/>
    <n v="0"/>
    <e v="#DIV/0!"/>
    <n v="0"/>
    <m/>
    <n v="0"/>
    <n v="0"/>
    <m/>
  </r>
  <r>
    <n v="3494"/>
    <m/>
    <x v="10"/>
    <x v="4"/>
    <m/>
    <m/>
    <x v="7"/>
    <x v="5"/>
    <x v="6"/>
    <x v="4"/>
    <m/>
    <m/>
    <x v="1"/>
    <m/>
    <m/>
    <n v="0"/>
    <m/>
    <n v="0"/>
    <n v="0"/>
    <n v="0"/>
    <n v="0"/>
    <m/>
    <n v="0"/>
    <m/>
    <n v="0"/>
    <n v="0"/>
    <e v="#DIV/0!"/>
    <n v="0"/>
    <m/>
    <n v="0"/>
    <n v="0"/>
    <m/>
  </r>
  <r>
    <n v="3495"/>
    <m/>
    <x v="10"/>
    <x v="4"/>
    <m/>
    <m/>
    <x v="7"/>
    <x v="5"/>
    <x v="6"/>
    <x v="4"/>
    <m/>
    <m/>
    <x v="1"/>
    <m/>
    <m/>
    <n v="0"/>
    <m/>
    <n v="0"/>
    <n v="0"/>
    <n v="0"/>
    <n v="0"/>
    <m/>
    <n v="0"/>
    <m/>
    <n v="0"/>
    <n v="0"/>
    <e v="#DIV/0!"/>
    <n v="0"/>
    <m/>
    <n v="0"/>
    <n v="0"/>
    <m/>
  </r>
  <r>
    <n v="3496"/>
    <m/>
    <x v="10"/>
    <x v="4"/>
    <m/>
    <m/>
    <x v="7"/>
    <x v="5"/>
    <x v="6"/>
    <x v="4"/>
    <m/>
    <m/>
    <x v="1"/>
    <m/>
    <m/>
    <n v="0"/>
    <m/>
    <n v="0"/>
    <n v="0"/>
    <n v="0"/>
    <n v="0"/>
    <m/>
    <n v="0"/>
    <m/>
    <n v="0"/>
    <n v="0"/>
    <e v="#DIV/0!"/>
    <n v="0"/>
    <m/>
    <n v="0"/>
    <n v="0"/>
    <m/>
  </r>
  <r>
    <n v="3497"/>
    <m/>
    <x v="10"/>
    <x v="4"/>
    <m/>
    <m/>
    <x v="7"/>
    <x v="5"/>
    <x v="6"/>
    <x v="4"/>
    <m/>
    <m/>
    <x v="1"/>
    <m/>
    <m/>
    <n v="0"/>
    <m/>
    <n v="0"/>
    <n v="0"/>
    <n v="0"/>
    <n v="0"/>
    <m/>
    <n v="0"/>
    <m/>
    <n v="0"/>
    <n v="0"/>
    <e v="#DIV/0!"/>
    <n v="0"/>
    <m/>
    <n v="0"/>
    <n v="0"/>
    <m/>
  </r>
  <r>
    <n v="3498"/>
    <m/>
    <x v="10"/>
    <x v="4"/>
    <m/>
    <m/>
    <x v="7"/>
    <x v="5"/>
    <x v="6"/>
    <x v="4"/>
    <m/>
    <m/>
    <x v="1"/>
    <m/>
    <m/>
    <n v="0"/>
    <m/>
    <n v="0"/>
    <n v="0"/>
    <n v="0"/>
    <n v="0"/>
    <m/>
    <n v="0"/>
    <m/>
    <n v="0"/>
    <n v="0"/>
    <e v="#DIV/0!"/>
    <n v="0"/>
    <m/>
    <n v="0"/>
    <n v="0"/>
    <m/>
  </r>
  <r>
    <n v="3499"/>
    <m/>
    <x v="10"/>
    <x v="4"/>
    <m/>
    <m/>
    <x v="7"/>
    <x v="5"/>
    <x v="6"/>
    <x v="4"/>
    <m/>
    <m/>
    <x v="1"/>
    <m/>
    <m/>
    <n v="0"/>
    <m/>
    <n v="0"/>
    <n v="0"/>
    <n v="0"/>
    <n v="0"/>
    <m/>
    <n v="0"/>
    <m/>
    <n v="0"/>
    <n v="0"/>
    <e v="#DIV/0!"/>
    <n v="0"/>
    <m/>
    <n v="0"/>
    <n v="0"/>
    <m/>
  </r>
  <r>
    <n v="3500"/>
    <m/>
    <x v="10"/>
    <x v="4"/>
    <m/>
    <m/>
    <x v="7"/>
    <x v="5"/>
    <x v="6"/>
    <x v="4"/>
    <m/>
    <m/>
    <x v="1"/>
    <m/>
    <m/>
    <n v="0"/>
    <m/>
    <n v="0"/>
    <n v="0"/>
    <n v="0"/>
    <n v="0"/>
    <m/>
    <n v="0"/>
    <m/>
    <n v="0"/>
    <n v="0"/>
    <e v="#DIV/0!"/>
    <n v="0"/>
    <m/>
    <n v="0"/>
    <n v="0"/>
    <m/>
  </r>
  <r>
    <n v="3501"/>
    <m/>
    <x v="10"/>
    <x v="4"/>
    <m/>
    <m/>
    <x v="7"/>
    <x v="5"/>
    <x v="6"/>
    <x v="4"/>
    <m/>
    <m/>
    <x v="1"/>
    <m/>
    <m/>
    <n v="0"/>
    <m/>
    <n v="0"/>
    <n v="0"/>
    <n v="0"/>
    <n v="0"/>
    <m/>
    <n v="0"/>
    <m/>
    <n v="0"/>
    <n v="0"/>
    <e v="#DIV/0!"/>
    <n v="0"/>
    <m/>
    <n v="0"/>
    <n v="0"/>
    <m/>
  </r>
  <r>
    <n v="3502"/>
    <m/>
    <x v="10"/>
    <x v="4"/>
    <m/>
    <m/>
    <x v="7"/>
    <x v="5"/>
    <x v="6"/>
    <x v="4"/>
    <m/>
    <m/>
    <x v="1"/>
    <m/>
    <m/>
    <n v="0"/>
    <m/>
    <n v="0"/>
    <n v="0"/>
    <n v="0"/>
    <n v="0"/>
    <m/>
    <n v="0"/>
    <m/>
    <n v="0"/>
    <n v="0"/>
    <e v="#DIV/0!"/>
    <n v="0"/>
    <m/>
    <n v="0"/>
    <n v="0"/>
    <m/>
  </r>
  <r>
    <n v="3503"/>
    <m/>
    <x v="10"/>
    <x v="4"/>
    <m/>
    <m/>
    <x v="7"/>
    <x v="5"/>
    <x v="6"/>
    <x v="4"/>
    <m/>
    <m/>
    <x v="1"/>
    <m/>
    <m/>
    <n v="0"/>
    <m/>
    <n v="0"/>
    <n v="0"/>
    <n v="0"/>
    <n v="0"/>
    <m/>
    <n v="0"/>
    <m/>
    <n v="0"/>
    <n v="0"/>
    <e v="#DIV/0!"/>
    <n v="0"/>
    <m/>
    <n v="0"/>
    <n v="0"/>
    <m/>
  </r>
  <r>
    <n v="3504"/>
    <m/>
    <x v="10"/>
    <x v="4"/>
    <m/>
    <m/>
    <x v="7"/>
    <x v="5"/>
    <x v="6"/>
    <x v="4"/>
    <m/>
    <m/>
    <x v="1"/>
    <m/>
    <m/>
    <n v="0"/>
    <m/>
    <n v="0"/>
    <n v="0"/>
    <n v="0"/>
    <n v="0"/>
    <m/>
    <n v="0"/>
    <m/>
    <n v="0"/>
    <n v="0"/>
    <e v="#DIV/0!"/>
    <n v="0"/>
    <m/>
    <n v="0"/>
    <n v="0"/>
    <m/>
  </r>
  <r>
    <n v="3505"/>
    <m/>
    <x v="10"/>
    <x v="4"/>
    <m/>
    <m/>
    <x v="7"/>
    <x v="5"/>
    <x v="6"/>
    <x v="4"/>
    <m/>
    <m/>
    <x v="1"/>
    <m/>
    <m/>
    <n v="0"/>
    <m/>
    <n v="0"/>
    <n v="0"/>
    <n v="0"/>
    <n v="0"/>
    <m/>
    <n v="0"/>
    <m/>
    <n v="0"/>
    <n v="0"/>
    <e v="#DIV/0!"/>
    <n v="0"/>
    <m/>
    <n v="0"/>
    <n v="0"/>
    <m/>
  </r>
  <r>
    <n v="3506"/>
    <m/>
    <x v="10"/>
    <x v="4"/>
    <m/>
    <m/>
    <x v="7"/>
    <x v="5"/>
    <x v="6"/>
    <x v="4"/>
    <m/>
    <m/>
    <x v="1"/>
    <m/>
    <m/>
    <n v="0"/>
    <m/>
    <n v="0"/>
    <n v="0"/>
    <n v="0"/>
    <n v="0"/>
    <m/>
    <n v="0"/>
    <m/>
    <n v="0"/>
    <n v="0"/>
    <e v="#DIV/0!"/>
    <n v="0"/>
    <m/>
    <n v="0"/>
    <n v="0"/>
    <m/>
  </r>
  <r>
    <n v="3507"/>
    <m/>
    <x v="10"/>
    <x v="4"/>
    <m/>
    <m/>
    <x v="7"/>
    <x v="5"/>
    <x v="6"/>
    <x v="4"/>
    <m/>
    <m/>
    <x v="1"/>
    <m/>
    <m/>
    <n v="0"/>
    <m/>
    <n v="0"/>
    <n v="0"/>
    <n v="0"/>
    <n v="0"/>
    <m/>
    <n v="0"/>
    <m/>
    <n v="0"/>
    <n v="0"/>
    <e v="#DIV/0!"/>
    <n v="0"/>
    <m/>
    <n v="0"/>
    <n v="0"/>
    <m/>
  </r>
  <r>
    <n v="3508"/>
    <m/>
    <x v="10"/>
    <x v="4"/>
    <m/>
    <m/>
    <x v="7"/>
    <x v="5"/>
    <x v="6"/>
    <x v="4"/>
    <m/>
    <m/>
    <x v="1"/>
    <m/>
    <m/>
    <n v="0"/>
    <m/>
    <n v="0"/>
    <n v="0"/>
    <n v="0"/>
    <n v="0"/>
    <m/>
    <n v="0"/>
    <m/>
    <n v="0"/>
    <n v="0"/>
    <e v="#DIV/0!"/>
    <n v="0"/>
    <m/>
    <n v="0"/>
    <n v="0"/>
    <m/>
  </r>
  <r>
    <n v="3509"/>
    <m/>
    <x v="10"/>
    <x v="4"/>
    <m/>
    <m/>
    <x v="7"/>
    <x v="5"/>
    <x v="6"/>
    <x v="4"/>
    <m/>
    <m/>
    <x v="1"/>
    <m/>
    <m/>
    <n v="0"/>
    <m/>
    <n v="0"/>
    <n v="0"/>
    <n v="0"/>
    <n v="0"/>
    <m/>
    <n v="0"/>
    <m/>
    <n v="0"/>
    <n v="0"/>
    <e v="#DIV/0!"/>
    <n v="0"/>
    <m/>
    <n v="0"/>
    <n v="0"/>
    <m/>
  </r>
  <r>
    <n v="3510"/>
    <m/>
    <x v="10"/>
    <x v="4"/>
    <m/>
    <m/>
    <x v="7"/>
    <x v="5"/>
    <x v="6"/>
    <x v="4"/>
    <m/>
    <m/>
    <x v="1"/>
    <m/>
    <m/>
    <n v="0"/>
    <m/>
    <n v="0"/>
    <n v="0"/>
    <n v="0"/>
    <n v="0"/>
    <m/>
    <n v="0"/>
    <m/>
    <n v="0"/>
    <n v="0"/>
    <e v="#DIV/0!"/>
    <n v="0"/>
    <m/>
    <n v="0"/>
    <n v="0"/>
    <m/>
  </r>
  <r>
    <n v="3511"/>
    <m/>
    <x v="10"/>
    <x v="4"/>
    <m/>
    <m/>
    <x v="7"/>
    <x v="5"/>
    <x v="6"/>
    <x v="4"/>
    <m/>
    <m/>
    <x v="1"/>
    <m/>
    <m/>
    <n v="0"/>
    <m/>
    <n v="0"/>
    <n v="0"/>
    <n v="0"/>
    <n v="0"/>
    <m/>
    <n v="0"/>
    <m/>
    <n v="0"/>
    <n v="0"/>
    <e v="#DIV/0!"/>
    <n v="0"/>
    <m/>
    <n v="0"/>
    <n v="0"/>
    <m/>
  </r>
  <r>
    <n v="3512"/>
    <m/>
    <x v="10"/>
    <x v="4"/>
    <m/>
    <m/>
    <x v="7"/>
    <x v="5"/>
    <x v="6"/>
    <x v="4"/>
    <m/>
    <m/>
    <x v="1"/>
    <m/>
    <m/>
    <n v="0"/>
    <m/>
    <n v="0"/>
    <n v="0"/>
    <n v="0"/>
    <n v="0"/>
    <m/>
    <n v="0"/>
    <m/>
    <n v="0"/>
    <n v="0"/>
    <e v="#DIV/0!"/>
    <n v="0"/>
    <m/>
    <n v="0"/>
    <n v="0"/>
    <m/>
  </r>
  <r>
    <n v="3513"/>
    <m/>
    <x v="10"/>
    <x v="4"/>
    <m/>
    <m/>
    <x v="7"/>
    <x v="5"/>
    <x v="6"/>
    <x v="4"/>
    <m/>
    <m/>
    <x v="1"/>
    <m/>
    <m/>
    <n v="0"/>
    <m/>
    <n v="0"/>
    <n v="0"/>
    <n v="0"/>
    <n v="0"/>
    <m/>
    <n v="0"/>
    <m/>
    <n v="0"/>
    <n v="0"/>
    <e v="#DIV/0!"/>
    <n v="0"/>
    <m/>
    <n v="0"/>
    <n v="0"/>
    <m/>
  </r>
  <r>
    <n v="3514"/>
    <m/>
    <x v="10"/>
    <x v="4"/>
    <m/>
    <m/>
    <x v="7"/>
    <x v="5"/>
    <x v="6"/>
    <x v="4"/>
    <m/>
    <m/>
    <x v="1"/>
    <m/>
    <m/>
    <n v="0"/>
    <m/>
    <n v="0"/>
    <n v="0"/>
    <n v="0"/>
    <n v="0"/>
    <m/>
    <n v="0"/>
    <m/>
    <n v="0"/>
    <n v="0"/>
    <e v="#DIV/0!"/>
    <n v="0"/>
    <m/>
    <n v="0"/>
    <n v="0"/>
    <m/>
  </r>
  <r>
    <n v="3515"/>
    <m/>
    <x v="10"/>
    <x v="4"/>
    <m/>
    <m/>
    <x v="7"/>
    <x v="5"/>
    <x v="6"/>
    <x v="4"/>
    <m/>
    <m/>
    <x v="1"/>
    <m/>
    <m/>
    <n v="0"/>
    <m/>
    <n v="0"/>
    <n v="0"/>
    <n v="0"/>
    <n v="0"/>
    <m/>
    <n v="0"/>
    <m/>
    <n v="0"/>
    <n v="0"/>
    <e v="#DIV/0!"/>
    <n v="0"/>
    <m/>
    <n v="0"/>
    <n v="0"/>
    <m/>
  </r>
  <r>
    <n v="3516"/>
    <m/>
    <x v="10"/>
    <x v="4"/>
    <m/>
    <m/>
    <x v="7"/>
    <x v="5"/>
    <x v="6"/>
    <x v="4"/>
    <m/>
    <m/>
    <x v="1"/>
    <m/>
    <m/>
    <n v="0"/>
    <m/>
    <n v="0"/>
    <n v="0"/>
    <n v="0"/>
    <n v="0"/>
    <m/>
    <n v="0"/>
    <m/>
    <n v="0"/>
    <n v="0"/>
    <e v="#DIV/0!"/>
    <n v="0"/>
    <m/>
    <n v="0"/>
    <n v="0"/>
    <m/>
  </r>
  <r>
    <n v="3517"/>
    <m/>
    <x v="10"/>
    <x v="4"/>
    <m/>
    <m/>
    <x v="7"/>
    <x v="5"/>
    <x v="6"/>
    <x v="4"/>
    <m/>
    <m/>
    <x v="1"/>
    <m/>
    <m/>
    <n v="0"/>
    <m/>
    <n v="0"/>
    <n v="0"/>
    <n v="0"/>
    <n v="0"/>
    <m/>
    <n v="0"/>
    <m/>
    <n v="0"/>
    <n v="0"/>
    <e v="#DIV/0!"/>
    <n v="0"/>
    <m/>
    <n v="0"/>
    <n v="0"/>
    <m/>
  </r>
  <r>
    <n v="3518"/>
    <m/>
    <x v="10"/>
    <x v="4"/>
    <m/>
    <m/>
    <x v="7"/>
    <x v="5"/>
    <x v="6"/>
    <x v="4"/>
    <m/>
    <m/>
    <x v="1"/>
    <m/>
    <m/>
    <n v="0"/>
    <m/>
    <n v="0"/>
    <n v="0"/>
    <n v="0"/>
    <n v="0"/>
    <m/>
    <n v="0"/>
    <m/>
    <n v="0"/>
    <n v="0"/>
    <e v="#DIV/0!"/>
    <n v="0"/>
    <m/>
    <n v="0"/>
    <n v="0"/>
    <m/>
  </r>
  <r>
    <n v="3519"/>
    <m/>
    <x v="10"/>
    <x v="4"/>
    <m/>
    <m/>
    <x v="7"/>
    <x v="5"/>
    <x v="6"/>
    <x v="4"/>
    <m/>
    <m/>
    <x v="1"/>
    <m/>
    <m/>
    <n v="0"/>
    <m/>
    <n v="0"/>
    <n v="0"/>
    <n v="0"/>
    <n v="0"/>
    <m/>
    <n v="0"/>
    <m/>
    <n v="0"/>
    <n v="0"/>
    <e v="#DIV/0!"/>
    <n v="0"/>
    <m/>
    <n v="0"/>
    <n v="0"/>
    <m/>
  </r>
  <r>
    <n v="3520"/>
    <m/>
    <x v="10"/>
    <x v="4"/>
    <m/>
    <m/>
    <x v="7"/>
    <x v="5"/>
    <x v="6"/>
    <x v="4"/>
    <m/>
    <m/>
    <x v="1"/>
    <m/>
    <m/>
    <n v="0"/>
    <m/>
    <n v="0"/>
    <n v="0"/>
    <n v="0"/>
    <n v="0"/>
    <m/>
    <n v="0"/>
    <m/>
    <n v="0"/>
    <n v="0"/>
    <e v="#DIV/0!"/>
    <n v="0"/>
    <m/>
    <n v="0"/>
    <n v="0"/>
    <m/>
  </r>
  <r>
    <n v="3521"/>
    <m/>
    <x v="10"/>
    <x v="4"/>
    <m/>
    <m/>
    <x v="7"/>
    <x v="5"/>
    <x v="6"/>
    <x v="4"/>
    <m/>
    <m/>
    <x v="1"/>
    <m/>
    <m/>
    <n v="0"/>
    <m/>
    <n v="0"/>
    <n v="0"/>
    <n v="0"/>
    <n v="0"/>
    <m/>
    <n v="0"/>
    <m/>
    <n v="0"/>
    <n v="0"/>
    <e v="#DIV/0!"/>
    <n v="0"/>
    <m/>
    <n v="0"/>
    <n v="0"/>
    <m/>
  </r>
  <r>
    <n v="3522"/>
    <m/>
    <x v="10"/>
    <x v="4"/>
    <m/>
    <m/>
    <x v="7"/>
    <x v="5"/>
    <x v="6"/>
    <x v="4"/>
    <m/>
    <m/>
    <x v="1"/>
    <m/>
    <m/>
    <n v="0"/>
    <m/>
    <n v="0"/>
    <n v="0"/>
    <n v="0"/>
    <n v="0"/>
    <m/>
    <n v="0"/>
    <m/>
    <n v="0"/>
    <n v="0"/>
    <e v="#DIV/0!"/>
    <n v="0"/>
    <m/>
    <n v="0"/>
    <n v="0"/>
    <m/>
  </r>
  <r>
    <n v="3523"/>
    <m/>
    <x v="10"/>
    <x v="4"/>
    <m/>
    <m/>
    <x v="7"/>
    <x v="5"/>
    <x v="6"/>
    <x v="4"/>
    <m/>
    <m/>
    <x v="1"/>
    <m/>
    <m/>
    <n v="0"/>
    <m/>
    <n v="0"/>
    <n v="0"/>
    <n v="0"/>
    <n v="0"/>
    <m/>
    <n v="0"/>
    <m/>
    <n v="0"/>
    <n v="0"/>
    <e v="#DIV/0!"/>
    <n v="0"/>
    <m/>
    <n v="0"/>
    <n v="0"/>
    <m/>
  </r>
  <r>
    <n v="3524"/>
    <m/>
    <x v="10"/>
    <x v="4"/>
    <m/>
    <m/>
    <x v="7"/>
    <x v="5"/>
    <x v="6"/>
    <x v="4"/>
    <m/>
    <m/>
    <x v="1"/>
    <m/>
    <m/>
    <n v="0"/>
    <m/>
    <n v="0"/>
    <n v="0"/>
    <n v="0"/>
    <n v="0"/>
    <m/>
    <n v="0"/>
    <m/>
    <n v="0"/>
    <n v="0"/>
    <e v="#DIV/0!"/>
    <n v="0"/>
    <m/>
    <n v="0"/>
    <n v="0"/>
    <m/>
  </r>
  <r>
    <n v="3525"/>
    <m/>
    <x v="10"/>
    <x v="4"/>
    <m/>
    <m/>
    <x v="7"/>
    <x v="5"/>
    <x v="6"/>
    <x v="4"/>
    <m/>
    <m/>
    <x v="1"/>
    <m/>
    <m/>
    <n v="0"/>
    <m/>
    <n v="0"/>
    <n v="0"/>
    <n v="0"/>
    <n v="0"/>
    <m/>
    <n v="0"/>
    <m/>
    <n v="0"/>
    <n v="0"/>
    <e v="#DIV/0!"/>
    <n v="0"/>
    <m/>
    <n v="0"/>
    <n v="0"/>
    <m/>
  </r>
  <r>
    <n v="3526"/>
    <m/>
    <x v="10"/>
    <x v="4"/>
    <m/>
    <m/>
    <x v="7"/>
    <x v="5"/>
    <x v="6"/>
    <x v="4"/>
    <m/>
    <m/>
    <x v="1"/>
    <m/>
    <m/>
    <n v="0"/>
    <m/>
    <n v="0"/>
    <n v="0"/>
    <n v="0"/>
    <n v="0"/>
    <m/>
    <n v="0"/>
    <m/>
    <n v="0"/>
    <n v="0"/>
    <e v="#DIV/0!"/>
    <n v="0"/>
    <m/>
    <n v="0"/>
    <n v="0"/>
    <m/>
  </r>
  <r>
    <n v="3527"/>
    <m/>
    <x v="10"/>
    <x v="4"/>
    <m/>
    <m/>
    <x v="7"/>
    <x v="5"/>
    <x v="6"/>
    <x v="4"/>
    <m/>
    <m/>
    <x v="1"/>
    <m/>
    <m/>
    <n v="0"/>
    <m/>
    <n v="0"/>
    <n v="0"/>
    <n v="0"/>
    <n v="0"/>
    <m/>
    <n v="0"/>
    <m/>
    <n v="0"/>
    <n v="0"/>
    <e v="#DIV/0!"/>
    <n v="0"/>
    <m/>
    <n v="0"/>
    <n v="0"/>
    <m/>
  </r>
  <r>
    <n v="3528"/>
    <m/>
    <x v="10"/>
    <x v="4"/>
    <m/>
    <m/>
    <x v="7"/>
    <x v="5"/>
    <x v="6"/>
    <x v="4"/>
    <m/>
    <m/>
    <x v="1"/>
    <m/>
    <m/>
    <n v="0"/>
    <m/>
    <n v="0"/>
    <n v="0"/>
    <n v="0"/>
    <n v="0"/>
    <m/>
    <n v="0"/>
    <m/>
    <n v="0"/>
    <n v="0"/>
    <e v="#DIV/0!"/>
    <n v="0"/>
    <m/>
    <n v="0"/>
    <n v="0"/>
    <m/>
  </r>
  <r>
    <n v="3529"/>
    <m/>
    <x v="10"/>
    <x v="4"/>
    <m/>
    <m/>
    <x v="7"/>
    <x v="5"/>
    <x v="6"/>
    <x v="4"/>
    <m/>
    <m/>
    <x v="1"/>
    <m/>
    <m/>
    <n v="0"/>
    <m/>
    <n v="0"/>
    <n v="0"/>
    <n v="0"/>
    <n v="0"/>
    <m/>
    <n v="0"/>
    <m/>
    <n v="0"/>
    <n v="0"/>
    <e v="#DIV/0!"/>
    <n v="0"/>
    <m/>
    <n v="0"/>
    <n v="0"/>
    <m/>
  </r>
  <r>
    <n v="3530"/>
    <m/>
    <x v="10"/>
    <x v="4"/>
    <m/>
    <m/>
    <x v="7"/>
    <x v="5"/>
    <x v="6"/>
    <x v="4"/>
    <m/>
    <m/>
    <x v="1"/>
    <m/>
    <m/>
    <n v="0"/>
    <m/>
    <n v="0"/>
    <n v="0"/>
    <n v="0"/>
    <n v="0"/>
    <m/>
    <n v="0"/>
    <m/>
    <n v="0"/>
    <n v="0"/>
    <e v="#DIV/0!"/>
    <n v="0"/>
    <m/>
    <n v="0"/>
    <n v="0"/>
    <m/>
  </r>
  <r>
    <n v="3531"/>
    <m/>
    <x v="10"/>
    <x v="4"/>
    <m/>
    <m/>
    <x v="7"/>
    <x v="5"/>
    <x v="6"/>
    <x v="4"/>
    <m/>
    <m/>
    <x v="1"/>
    <m/>
    <m/>
    <n v="0"/>
    <m/>
    <n v="0"/>
    <n v="0"/>
    <n v="0"/>
    <n v="0"/>
    <m/>
    <n v="0"/>
    <m/>
    <n v="0"/>
    <n v="0"/>
    <e v="#DIV/0!"/>
    <n v="0"/>
    <m/>
    <n v="0"/>
    <n v="0"/>
    <m/>
  </r>
  <r>
    <n v="3532"/>
    <m/>
    <x v="10"/>
    <x v="4"/>
    <m/>
    <m/>
    <x v="7"/>
    <x v="5"/>
    <x v="6"/>
    <x v="4"/>
    <m/>
    <m/>
    <x v="1"/>
    <m/>
    <m/>
    <n v="0"/>
    <m/>
    <n v="0"/>
    <n v="0"/>
    <n v="0"/>
    <n v="0"/>
    <m/>
    <n v="0"/>
    <m/>
    <n v="0"/>
    <n v="0"/>
    <e v="#DIV/0!"/>
    <n v="0"/>
    <m/>
    <n v="0"/>
    <n v="0"/>
    <m/>
  </r>
  <r>
    <n v="3533"/>
    <m/>
    <x v="10"/>
    <x v="4"/>
    <m/>
    <m/>
    <x v="7"/>
    <x v="5"/>
    <x v="6"/>
    <x v="4"/>
    <m/>
    <m/>
    <x v="1"/>
    <m/>
    <m/>
    <n v="0"/>
    <m/>
    <n v="0"/>
    <n v="0"/>
    <n v="0"/>
    <n v="0"/>
    <m/>
    <n v="0"/>
    <m/>
    <n v="0"/>
    <n v="0"/>
    <e v="#DIV/0!"/>
    <n v="0"/>
    <m/>
    <n v="0"/>
    <n v="0"/>
    <m/>
  </r>
  <r>
    <n v="3534"/>
    <m/>
    <x v="10"/>
    <x v="4"/>
    <m/>
    <m/>
    <x v="7"/>
    <x v="5"/>
    <x v="6"/>
    <x v="4"/>
    <m/>
    <m/>
    <x v="1"/>
    <m/>
    <m/>
    <n v="0"/>
    <m/>
    <n v="0"/>
    <n v="0"/>
    <n v="0"/>
    <n v="0"/>
    <m/>
    <n v="0"/>
    <m/>
    <n v="0"/>
    <n v="0"/>
    <e v="#DIV/0!"/>
    <n v="0"/>
    <m/>
    <n v="0"/>
    <n v="0"/>
    <m/>
  </r>
  <r>
    <n v="3535"/>
    <m/>
    <x v="10"/>
    <x v="4"/>
    <m/>
    <m/>
    <x v="7"/>
    <x v="5"/>
    <x v="6"/>
    <x v="4"/>
    <m/>
    <m/>
    <x v="1"/>
    <m/>
    <m/>
    <n v="0"/>
    <m/>
    <n v="0"/>
    <n v="0"/>
    <n v="0"/>
    <n v="0"/>
    <m/>
    <n v="0"/>
    <m/>
    <n v="0"/>
    <n v="0"/>
    <e v="#DIV/0!"/>
    <n v="0"/>
    <m/>
    <n v="0"/>
    <n v="0"/>
    <m/>
  </r>
  <r>
    <n v="3536"/>
    <m/>
    <x v="10"/>
    <x v="4"/>
    <m/>
    <m/>
    <x v="7"/>
    <x v="5"/>
    <x v="6"/>
    <x v="4"/>
    <m/>
    <m/>
    <x v="1"/>
    <m/>
    <m/>
    <n v="0"/>
    <m/>
    <n v="0"/>
    <n v="0"/>
    <n v="0"/>
    <n v="0"/>
    <m/>
    <n v="0"/>
    <m/>
    <n v="0"/>
    <n v="0"/>
    <e v="#DIV/0!"/>
    <n v="0"/>
    <m/>
    <n v="0"/>
    <n v="0"/>
    <m/>
  </r>
  <r>
    <n v="3537"/>
    <m/>
    <x v="10"/>
    <x v="4"/>
    <m/>
    <m/>
    <x v="7"/>
    <x v="5"/>
    <x v="6"/>
    <x v="4"/>
    <m/>
    <m/>
    <x v="1"/>
    <m/>
    <m/>
    <n v="0"/>
    <m/>
    <n v="0"/>
    <n v="0"/>
    <n v="0"/>
    <n v="0"/>
    <m/>
    <n v="0"/>
    <m/>
    <n v="0"/>
    <n v="0"/>
    <e v="#DIV/0!"/>
    <n v="0"/>
    <m/>
    <n v="0"/>
    <n v="0"/>
    <m/>
  </r>
  <r>
    <n v="3538"/>
    <m/>
    <x v="10"/>
    <x v="4"/>
    <m/>
    <m/>
    <x v="7"/>
    <x v="5"/>
    <x v="6"/>
    <x v="4"/>
    <m/>
    <m/>
    <x v="1"/>
    <m/>
    <m/>
    <n v="0"/>
    <m/>
    <n v="0"/>
    <n v="0"/>
    <n v="0"/>
    <n v="0"/>
    <m/>
    <n v="0"/>
    <m/>
    <n v="0"/>
    <n v="0"/>
    <e v="#DIV/0!"/>
    <n v="0"/>
    <m/>
    <n v="0"/>
    <n v="0"/>
    <m/>
  </r>
  <r>
    <n v="3539"/>
    <m/>
    <x v="10"/>
    <x v="4"/>
    <m/>
    <m/>
    <x v="7"/>
    <x v="5"/>
    <x v="6"/>
    <x v="4"/>
    <m/>
    <m/>
    <x v="1"/>
    <m/>
    <m/>
    <n v="0"/>
    <m/>
    <n v="0"/>
    <n v="0"/>
    <n v="0"/>
    <n v="0"/>
    <m/>
    <n v="0"/>
    <m/>
    <n v="0"/>
    <n v="0"/>
    <e v="#DIV/0!"/>
    <n v="0"/>
    <m/>
    <n v="0"/>
    <n v="0"/>
    <m/>
  </r>
  <r>
    <n v="3540"/>
    <m/>
    <x v="10"/>
    <x v="4"/>
    <m/>
    <m/>
    <x v="7"/>
    <x v="5"/>
    <x v="6"/>
    <x v="4"/>
    <m/>
    <m/>
    <x v="1"/>
    <m/>
    <m/>
    <n v="0"/>
    <m/>
    <n v="0"/>
    <n v="0"/>
    <n v="0"/>
    <n v="0"/>
    <m/>
    <n v="0"/>
    <m/>
    <n v="0"/>
    <n v="0"/>
    <e v="#DIV/0!"/>
    <n v="0"/>
    <m/>
    <n v="0"/>
    <n v="0"/>
    <m/>
  </r>
  <r>
    <n v="3541"/>
    <m/>
    <x v="10"/>
    <x v="4"/>
    <m/>
    <m/>
    <x v="7"/>
    <x v="5"/>
    <x v="6"/>
    <x v="4"/>
    <m/>
    <m/>
    <x v="1"/>
    <m/>
    <m/>
    <n v="0"/>
    <m/>
    <n v="0"/>
    <n v="0"/>
    <n v="0"/>
    <n v="0"/>
    <m/>
    <n v="0"/>
    <m/>
    <n v="0"/>
    <n v="0"/>
    <e v="#DIV/0!"/>
    <n v="0"/>
    <m/>
    <n v="0"/>
    <n v="0"/>
    <m/>
  </r>
  <r>
    <n v="3542"/>
    <m/>
    <x v="10"/>
    <x v="4"/>
    <m/>
    <m/>
    <x v="7"/>
    <x v="5"/>
    <x v="6"/>
    <x v="4"/>
    <m/>
    <m/>
    <x v="1"/>
    <m/>
    <m/>
    <n v="0"/>
    <m/>
    <n v="0"/>
    <n v="0"/>
    <n v="0"/>
    <n v="0"/>
    <m/>
    <n v="0"/>
    <m/>
    <n v="0"/>
    <n v="0"/>
    <e v="#DIV/0!"/>
    <n v="0"/>
    <m/>
    <n v="0"/>
    <n v="0"/>
    <m/>
  </r>
  <r>
    <n v="3543"/>
    <m/>
    <x v="10"/>
    <x v="4"/>
    <m/>
    <m/>
    <x v="7"/>
    <x v="5"/>
    <x v="6"/>
    <x v="4"/>
    <m/>
    <m/>
    <x v="1"/>
    <m/>
    <m/>
    <n v="0"/>
    <m/>
    <n v="0"/>
    <n v="0"/>
    <n v="0"/>
    <n v="0"/>
    <m/>
    <n v="0"/>
    <m/>
    <n v="0"/>
    <n v="0"/>
    <e v="#DIV/0!"/>
    <n v="0"/>
    <m/>
    <n v="0"/>
    <n v="0"/>
    <m/>
  </r>
  <r>
    <n v="3544"/>
    <m/>
    <x v="10"/>
    <x v="4"/>
    <m/>
    <m/>
    <x v="7"/>
    <x v="5"/>
    <x v="6"/>
    <x v="4"/>
    <m/>
    <m/>
    <x v="1"/>
    <m/>
    <m/>
    <n v="0"/>
    <m/>
    <n v="0"/>
    <n v="0"/>
    <n v="0"/>
    <n v="0"/>
    <m/>
    <n v="0"/>
    <m/>
    <n v="0"/>
    <n v="0"/>
    <e v="#DIV/0!"/>
    <n v="0"/>
    <m/>
    <n v="0"/>
    <n v="0"/>
    <m/>
  </r>
  <r>
    <n v="3545"/>
    <m/>
    <x v="10"/>
    <x v="4"/>
    <m/>
    <m/>
    <x v="7"/>
    <x v="5"/>
    <x v="6"/>
    <x v="4"/>
    <m/>
    <m/>
    <x v="1"/>
    <m/>
    <m/>
    <n v="0"/>
    <m/>
    <n v="0"/>
    <n v="0"/>
    <n v="0"/>
    <n v="0"/>
    <m/>
    <n v="0"/>
    <m/>
    <n v="0"/>
    <n v="0"/>
    <e v="#DIV/0!"/>
    <n v="0"/>
    <m/>
    <n v="0"/>
    <n v="0"/>
    <m/>
  </r>
  <r>
    <n v="3546"/>
    <m/>
    <x v="10"/>
    <x v="4"/>
    <m/>
    <m/>
    <x v="7"/>
    <x v="5"/>
    <x v="6"/>
    <x v="4"/>
    <m/>
    <m/>
    <x v="1"/>
    <m/>
    <m/>
    <n v="0"/>
    <m/>
    <n v="0"/>
    <n v="0"/>
    <n v="0"/>
    <n v="0"/>
    <m/>
    <n v="0"/>
    <m/>
    <n v="0"/>
    <n v="0"/>
    <e v="#DIV/0!"/>
    <n v="0"/>
    <m/>
    <n v="0"/>
    <n v="0"/>
    <m/>
  </r>
  <r>
    <n v="3547"/>
    <m/>
    <x v="10"/>
    <x v="4"/>
    <m/>
    <m/>
    <x v="7"/>
    <x v="5"/>
    <x v="6"/>
    <x v="4"/>
    <m/>
    <m/>
    <x v="1"/>
    <m/>
    <m/>
    <n v="0"/>
    <m/>
    <n v="0"/>
    <n v="0"/>
    <n v="0"/>
    <n v="0"/>
    <m/>
    <n v="0"/>
    <m/>
    <n v="0"/>
    <n v="0"/>
    <e v="#DIV/0!"/>
    <n v="0"/>
    <m/>
    <n v="0"/>
    <n v="0"/>
    <m/>
  </r>
  <r>
    <n v="3548"/>
    <m/>
    <x v="10"/>
    <x v="4"/>
    <m/>
    <m/>
    <x v="7"/>
    <x v="5"/>
    <x v="6"/>
    <x v="4"/>
    <m/>
    <m/>
    <x v="1"/>
    <m/>
    <m/>
    <n v="0"/>
    <m/>
    <n v="0"/>
    <n v="0"/>
    <n v="0"/>
    <n v="0"/>
    <m/>
    <n v="0"/>
    <m/>
    <n v="0"/>
    <n v="0"/>
    <e v="#DIV/0!"/>
    <n v="0"/>
    <m/>
    <n v="0"/>
    <n v="0"/>
    <m/>
  </r>
  <r>
    <n v="3549"/>
    <m/>
    <x v="10"/>
    <x v="4"/>
    <m/>
    <m/>
    <x v="7"/>
    <x v="5"/>
    <x v="6"/>
    <x v="4"/>
    <m/>
    <m/>
    <x v="1"/>
    <m/>
    <m/>
    <n v="0"/>
    <m/>
    <n v="0"/>
    <n v="0"/>
    <n v="0"/>
    <n v="0"/>
    <m/>
    <n v="0"/>
    <m/>
    <n v="0"/>
    <n v="0"/>
    <e v="#DIV/0!"/>
    <n v="0"/>
    <m/>
    <n v="0"/>
    <n v="0"/>
    <m/>
  </r>
  <r>
    <n v="3550"/>
    <m/>
    <x v="10"/>
    <x v="4"/>
    <m/>
    <m/>
    <x v="7"/>
    <x v="5"/>
    <x v="6"/>
    <x v="4"/>
    <m/>
    <m/>
    <x v="1"/>
    <m/>
    <m/>
    <n v="0"/>
    <m/>
    <n v="0"/>
    <n v="0"/>
    <n v="0"/>
    <n v="0"/>
    <m/>
    <n v="0"/>
    <m/>
    <n v="0"/>
    <n v="0"/>
    <e v="#DIV/0!"/>
    <n v="0"/>
    <m/>
    <n v="0"/>
    <n v="0"/>
    <m/>
  </r>
  <r>
    <n v="3551"/>
    <m/>
    <x v="10"/>
    <x v="4"/>
    <m/>
    <m/>
    <x v="7"/>
    <x v="5"/>
    <x v="6"/>
    <x v="4"/>
    <m/>
    <m/>
    <x v="1"/>
    <m/>
    <m/>
    <n v="0"/>
    <m/>
    <n v="0"/>
    <n v="0"/>
    <n v="0"/>
    <n v="0"/>
    <m/>
    <n v="0"/>
    <m/>
    <n v="0"/>
    <n v="0"/>
    <e v="#DIV/0!"/>
    <n v="0"/>
    <m/>
    <n v="0"/>
    <n v="0"/>
    <m/>
  </r>
  <r>
    <n v="3552"/>
    <m/>
    <x v="10"/>
    <x v="4"/>
    <m/>
    <m/>
    <x v="7"/>
    <x v="5"/>
    <x v="6"/>
    <x v="4"/>
    <m/>
    <m/>
    <x v="1"/>
    <m/>
    <m/>
    <n v="0"/>
    <m/>
    <n v="0"/>
    <n v="0"/>
    <n v="0"/>
    <n v="0"/>
    <m/>
    <n v="0"/>
    <m/>
    <n v="0"/>
    <n v="0"/>
    <e v="#DIV/0!"/>
    <n v="0"/>
    <m/>
    <n v="0"/>
    <n v="0"/>
    <m/>
  </r>
  <r>
    <n v="3553"/>
    <m/>
    <x v="10"/>
    <x v="4"/>
    <m/>
    <m/>
    <x v="7"/>
    <x v="5"/>
    <x v="6"/>
    <x v="4"/>
    <m/>
    <m/>
    <x v="1"/>
    <m/>
    <m/>
    <n v="0"/>
    <m/>
    <n v="0"/>
    <n v="0"/>
    <n v="0"/>
    <n v="0"/>
    <m/>
    <n v="0"/>
    <m/>
    <n v="0"/>
    <n v="0"/>
    <e v="#DIV/0!"/>
    <n v="0"/>
    <m/>
    <n v="0"/>
    <n v="0"/>
    <m/>
  </r>
  <r>
    <n v="3554"/>
    <m/>
    <x v="10"/>
    <x v="4"/>
    <m/>
    <m/>
    <x v="7"/>
    <x v="5"/>
    <x v="6"/>
    <x v="4"/>
    <m/>
    <m/>
    <x v="1"/>
    <m/>
    <m/>
    <n v="0"/>
    <m/>
    <n v="0"/>
    <n v="0"/>
    <n v="0"/>
    <n v="0"/>
    <m/>
    <n v="0"/>
    <m/>
    <n v="0"/>
    <n v="0"/>
    <e v="#DIV/0!"/>
    <n v="0"/>
    <m/>
    <n v="0"/>
    <n v="0"/>
    <m/>
  </r>
  <r>
    <n v="3555"/>
    <m/>
    <x v="10"/>
    <x v="4"/>
    <m/>
    <m/>
    <x v="7"/>
    <x v="5"/>
    <x v="6"/>
    <x v="4"/>
    <m/>
    <m/>
    <x v="1"/>
    <m/>
    <m/>
    <n v="0"/>
    <m/>
    <n v="0"/>
    <n v="0"/>
    <n v="0"/>
    <n v="0"/>
    <m/>
    <n v="0"/>
    <m/>
    <n v="0"/>
    <n v="0"/>
    <e v="#DIV/0!"/>
    <n v="0"/>
    <m/>
    <n v="0"/>
    <n v="0"/>
    <m/>
  </r>
  <r>
    <n v="3556"/>
    <m/>
    <x v="10"/>
    <x v="4"/>
    <m/>
    <m/>
    <x v="7"/>
    <x v="5"/>
    <x v="6"/>
    <x v="4"/>
    <m/>
    <m/>
    <x v="1"/>
    <m/>
    <m/>
    <n v="0"/>
    <m/>
    <n v="0"/>
    <n v="0"/>
    <n v="0"/>
    <n v="0"/>
    <m/>
    <n v="0"/>
    <m/>
    <n v="0"/>
    <n v="0"/>
    <e v="#DIV/0!"/>
    <n v="0"/>
    <m/>
    <n v="0"/>
    <n v="0"/>
    <m/>
  </r>
  <r>
    <n v="3557"/>
    <m/>
    <x v="10"/>
    <x v="4"/>
    <m/>
    <m/>
    <x v="7"/>
    <x v="5"/>
    <x v="6"/>
    <x v="4"/>
    <m/>
    <m/>
    <x v="1"/>
    <m/>
    <m/>
    <n v="0"/>
    <m/>
    <n v="0"/>
    <n v="0"/>
    <n v="0"/>
    <n v="0"/>
    <m/>
    <n v="0"/>
    <m/>
    <n v="0"/>
    <n v="0"/>
    <e v="#DIV/0!"/>
    <n v="0"/>
    <m/>
    <n v="0"/>
    <n v="0"/>
    <m/>
  </r>
  <r>
    <n v="3558"/>
    <m/>
    <x v="10"/>
    <x v="4"/>
    <m/>
    <m/>
    <x v="7"/>
    <x v="5"/>
    <x v="6"/>
    <x v="4"/>
    <m/>
    <m/>
    <x v="1"/>
    <m/>
    <m/>
    <n v="0"/>
    <m/>
    <n v="0"/>
    <n v="0"/>
    <n v="0"/>
    <n v="0"/>
    <m/>
    <n v="0"/>
    <m/>
    <n v="0"/>
    <n v="0"/>
    <e v="#DIV/0!"/>
    <n v="0"/>
    <m/>
    <n v="0"/>
    <n v="0"/>
    <m/>
  </r>
  <r>
    <n v="3559"/>
    <m/>
    <x v="10"/>
    <x v="4"/>
    <m/>
    <m/>
    <x v="7"/>
    <x v="5"/>
    <x v="6"/>
    <x v="4"/>
    <m/>
    <m/>
    <x v="1"/>
    <m/>
    <m/>
    <n v="0"/>
    <m/>
    <n v="0"/>
    <n v="0"/>
    <n v="0"/>
    <n v="0"/>
    <m/>
    <n v="0"/>
    <m/>
    <n v="0"/>
    <n v="0"/>
    <e v="#DIV/0!"/>
    <n v="0"/>
    <m/>
    <n v="0"/>
    <n v="0"/>
    <m/>
  </r>
  <r>
    <n v="3560"/>
    <m/>
    <x v="10"/>
    <x v="4"/>
    <m/>
    <m/>
    <x v="7"/>
    <x v="5"/>
    <x v="6"/>
    <x v="4"/>
    <m/>
    <m/>
    <x v="1"/>
    <m/>
    <m/>
    <n v="0"/>
    <m/>
    <n v="0"/>
    <n v="0"/>
    <n v="0"/>
    <n v="0"/>
    <m/>
    <n v="0"/>
    <m/>
    <n v="0"/>
    <n v="0"/>
    <e v="#DIV/0!"/>
    <n v="0"/>
    <m/>
    <n v="0"/>
    <n v="0"/>
    <m/>
  </r>
  <r>
    <n v="3561"/>
    <m/>
    <x v="10"/>
    <x v="4"/>
    <m/>
    <m/>
    <x v="7"/>
    <x v="5"/>
    <x v="6"/>
    <x v="4"/>
    <m/>
    <m/>
    <x v="1"/>
    <m/>
    <m/>
    <n v="0"/>
    <m/>
    <n v="0"/>
    <n v="0"/>
    <n v="0"/>
    <n v="0"/>
    <m/>
    <n v="0"/>
    <m/>
    <n v="0"/>
    <n v="0"/>
    <e v="#DIV/0!"/>
    <n v="0"/>
    <m/>
    <n v="0"/>
    <n v="0"/>
    <m/>
  </r>
  <r>
    <n v="3562"/>
    <m/>
    <x v="10"/>
    <x v="4"/>
    <m/>
    <m/>
    <x v="7"/>
    <x v="5"/>
    <x v="6"/>
    <x v="4"/>
    <m/>
    <m/>
    <x v="1"/>
    <m/>
    <m/>
    <n v="0"/>
    <m/>
    <n v="0"/>
    <n v="0"/>
    <n v="0"/>
    <n v="0"/>
    <m/>
    <n v="0"/>
    <m/>
    <n v="0"/>
    <n v="0"/>
    <e v="#DIV/0!"/>
    <n v="0"/>
    <m/>
    <n v="0"/>
    <n v="0"/>
    <m/>
  </r>
  <r>
    <n v="3563"/>
    <m/>
    <x v="10"/>
    <x v="4"/>
    <m/>
    <m/>
    <x v="7"/>
    <x v="5"/>
    <x v="6"/>
    <x v="4"/>
    <m/>
    <m/>
    <x v="1"/>
    <m/>
    <m/>
    <n v="0"/>
    <m/>
    <n v="0"/>
    <n v="0"/>
    <n v="0"/>
    <n v="0"/>
    <m/>
    <n v="0"/>
    <m/>
    <n v="0"/>
    <n v="0"/>
    <e v="#DIV/0!"/>
    <n v="0"/>
    <m/>
    <n v="0"/>
    <n v="0"/>
    <m/>
  </r>
  <r>
    <n v="3564"/>
    <m/>
    <x v="10"/>
    <x v="4"/>
    <m/>
    <m/>
    <x v="7"/>
    <x v="5"/>
    <x v="6"/>
    <x v="4"/>
    <m/>
    <m/>
    <x v="1"/>
    <m/>
    <m/>
    <n v="0"/>
    <m/>
    <n v="0"/>
    <n v="0"/>
    <n v="0"/>
    <n v="0"/>
    <m/>
    <n v="0"/>
    <m/>
    <n v="0"/>
    <n v="0"/>
    <e v="#DIV/0!"/>
    <n v="0"/>
    <m/>
    <n v="0"/>
    <n v="0"/>
    <m/>
  </r>
  <r>
    <n v="3565"/>
    <m/>
    <x v="10"/>
    <x v="4"/>
    <m/>
    <m/>
    <x v="7"/>
    <x v="5"/>
    <x v="6"/>
    <x v="4"/>
    <m/>
    <m/>
    <x v="1"/>
    <m/>
    <m/>
    <n v="0"/>
    <m/>
    <n v="0"/>
    <n v="0"/>
    <n v="0"/>
    <n v="0"/>
    <m/>
    <n v="0"/>
    <m/>
    <n v="0"/>
    <n v="0"/>
    <e v="#DIV/0!"/>
    <n v="0"/>
    <m/>
    <n v="0"/>
    <n v="0"/>
    <m/>
  </r>
  <r>
    <n v="3566"/>
    <m/>
    <x v="10"/>
    <x v="4"/>
    <m/>
    <m/>
    <x v="7"/>
    <x v="5"/>
    <x v="6"/>
    <x v="4"/>
    <m/>
    <m/>
    <x v="1"/>
    <m/>
    <m/>
    <n v="0"/>
    <m/>
    <n v="0"/>
    <n v="0"/>
    <n v="0"/>
    <n v="0"/>
    <m/>
    <n v="0"/>
    <m/>
    <n v="0"/>
    <n v="0"/>
    <e v="#DIV/0!"/>
    <n v="0"/>
    <m/>
    <n v="0"/>
    <n v="0"/>
    <m/>
  </r>
  <r>
    <n v="3567"/>
    <m/>
    <x v="10"/>
    <x v="4"/>
    <m/>
    <m/>
    <x v="7"/>
    <x v="5"/>
    <x v="6"/>
    <x v="4"/>
    <m/>
    <m/>
    <x v="1"/>
    <m/>
    <m/>
    <n v="0"/>
    <m/>
    <n v="0"/>
    <n v="0"/>
    <n v="0"/>
    <n v="0"/>
    <m/>
    <n v="0"/>
    <m/>
    <n v="0"/>
    <n v="0"/>
    <e v="#DIV/0!"/>
    <n v="0"/>
    <m/>
    <n v="0"/>
    <n v="0"/>
    <m/>
  </r>
  <r>
    <n v="3568"/>
    <m/>
    <x v="10"/>
    <x v="4"/>
    <m/>
    <m/>
    <x v="7"/>
    <x v="5"/>
    <x v="6"/>
    <x v="4"/>
    <m/>
    <m/>
    <x v="1"/>
    <m/>
    <m/>
    <n v="0"/>
    <m/>
    <n v="0"/>
    <n v="0"/>
    <n v="0"/>
    <n v="0"/>
    <m/>
    <n v="0"/>
    <m/>
    <n v="0"/>
    <n v="0"/>
    <e v="#DIV/0!"/>
    <n v="0"/>
    <m/>
    <n v="0"/>
    <n v="0"/>
    <m/>
  </r>
  <r>
    <n v="3569"/>
    <m/>
    <x v="10"/>
    <x v="4"/>
    <m/>
    <m/>
    <x v="7"/>
    <x v="5"/>
    <x v="6"/>
    <x v="4"/>
    <m/>
    <m/>
    <x v="1"/>
    <m/>
    <m/>
    <n v="0"/>
    <m/>
    <n v="0"/>
    <n v="0"/>
    <n v="0"/>
    <n v="0"/>
    <m/>
    <n v="0"/>
    <m/>
    <n v="0"/>
    <n v="0"/>
    <e v="#DIV/0!"/>
    <n v="0"/>
    <m/>
    <n v="0"/>
    <n v="0"/>
    <m/>
  </r>
  <r>
    <n v="3570"/>
    <m/>
    <x v="10"/>
    <x v="4"/>
    <m/>
    <m/>
    <x v="7"/>
    <x v="5"/>
    <x v="6"/>
    <x v="4"/>
    <m/>
    <m/>
    <x v="1"/>
    <m/>
    <m/>
    <n v="0"/>
    <m/>
    <n v="0"/>
    <n v="0"/>
    <n v="0"/>
    <n v="0"/>
    <m/>
    <n v="0"/>
    <m/>
    <n v="0"/>
    <n v="0"/>
    <e v="#DIV/0!"/>
    <n v="0"/>
    <m/>
    <n v="0"/>
    <n v="0"/>
    <m/>
  </r>
  <r>
    <n v="3571"/>
    <m/>
    <x v="10"/>
    <x v="4"/>
    <m/>
    <m/>
    <x v="7"/>
    <x v="5"/>
    <x v="6"/>
    <x v="4"/>
    <m/>
    <m/>
    <x v="1"/>
    <m/>
    <m/>
    <n v="0"/>
    <m/>
    <n v="0"/>
    <n v="0"/>
    <n v="0"/>
    <n v="0"/>
    <m/>
    <n v="0"/>
    <m/>
    <n v="0"/>
    <n v="0"/>
    <e v="#DIV/0!"/>
    <n v="0"/>
    <m/>
    <n v="0"/>
    <n v="0"/>
    <m/>
  </r>
  <r>
    <n v="3572"/>
    <m/>
    <x v="10"/>
    <x v="4"/>
    <m/>
    <m/>
    <x v="7"/>
    <x v="5"/>
    <x v="6"/>
    <x v="4"/>
    <m/>
    <m/>
    <x v="1"/>
    <m/>
    <m/>
    <n v="0"/>
    <m/>
    <n v="0"/>
    <n v="0"/>
    <n v="0"/>
    <n v="0"/>
    <m/>
    <n v="0"/>
    <m/>
    <n v="0"/>
    <n v="0"/>
    <e v="#DIV/0!"/>
    <n v="0"/>
    <m/>
    <n v="0"/>
    <n v="0"/>
    <m/>
  </r>
  <r>
    <n v="3573"/>
    <m/>
    <x v="10"/>
    <x v="4"/>
    <m/>
    <m/>
    <x v="7"/>
    <x v="5"/>
    <x v="6"/>
    <x v="4"/>
    <m/>
    <m/>
    <x v="1"/>
    <m/>
    <m/>
    <n v="0"/>
    <m/>
    <n v="0"/>
    <n v="0"/>
    <n v="0"/>
    <n v="0"/>
    <m/>
    <n v="0"/>
    <m/>
    <n v="0"/>
    <n v="0"/>
    <e v="#DIV/0!"/>
    <n v="0"/>
    <m/>
    <n v="0"/>
    <n v="0"/>
    <m/>
  </r>
  <r>
    <n v="3574"/>
    <m/>
    <x v="10"/>
    <x v="4"/>
    <m/>
    <m/>
    <x v="7"/>
    <x v="5"/>
    <x v="6"/>
    <x v="4"/>
    <m/>
    <m/>
    <x v="1"/>
    <m/>
    <m/>
    <n v="0"/>
    <m/>
    <n v="0"/>
    <n v="0"/>
    <n v="0"/>
    <n v="0"/>
    <m/>
    <n v="0"/>
    <m/>
    <n v="0"/>
    <n v="0"/>
    <e v="#DIV/0!"/>
    <n v="0"/>
    <m/>
    <n v="0"/>
    <n v="0"/>
    <m/>
  </r>
  <r>
    <n v="3575"/>
    <m/>
    <x v="10"/>
    <x v="4"/>
    <m/>
    <m/>
    <x v="7"/>
    <x v="5"/>
    <x v="6"/>
    <x v="4"/>
    <m/>
    <m/>
    <x v="1"/>
    <m/>
    <m/>
    <n v="0"/>
    <m/>
    <n v="0"/>
    <n v="0"/>
    <n v="0"/>
    <n v="0"/>
    <m/>
    <n v="0"/>
    <m/>
    <n v="0"/>
    <n v="0"/>
    <e v="#DIV/0!"/>
    <n v="0"/>
    <m/>
    <n v="0"/>
    <n v="0"/>
    <m/>
  </r>
  <r>
    <n v="3576"/>
    <m/>
    <x v="10"/>
    <x v="4"/>
    <m/>
    <m/>
    <x v="7"/>
    <x v="5"/>
    <x v="6"/>
    <x v="4"/>
    <m/>
    <m/>
    <x v="1"/>
    <m/>
    <m/>
    <n v="0"/>
    <m/>
    <n v="0"/>
    <n v="0"/>
    <n v="0"/>
    <n v="0"/>
    <m/>
    <n v="0"/>
    <m/>
    <n v="0"/>
    <n v="0"/>
    <e v="#DIV/0!"/>
    <n v="0"/>
    <m/>
    <n v="0"/>
    <n v="0"/>
    <m/>
  </r>
  <r>
    <n v="3577"/>
    <m/>
    <x v="10"/>
    <x v="4"/>
    <m/>
    <m/>
    <x v="7"/>
    <x v="5"/>
    <x v="6"/>
    <x v="4"/>
    <m/>
    <m/>
    <x v="1"/>
    <m/>
    <m/>
    <n v="0"/>
    <m/>
    <n v="0"/>
    <n v="0"/>
    <n v="0"/>
    <n v="0"/>
    <m/>
    <n v="0"/>
    <m/>
    <n v="0"/>
    <n v="0"/>
    <e v="#DIV/0!"/>
    <n v="0"/>
    <m/>
    <n v="0"/>
    <n v="0"/>
    <m/>
  </r>
  <r>
    <n v="3578"/>
    <m/>
    <x v="10"/>
    <x v="4"/>
    <m/>
    <m/>
    <x v="7"/>
    <x v="5"/>
    <x v="6"/>
    <x v="4"/>
    <m/>
    <m/>
    <x v="1"/>
    <m/>
    <m/>
    <n v="0"/>
    <m/>
    <n v="0"/>
    <n v="0"/>
    <n v="0"/>
    <n v="0"/>
    <m/>
    <n v="0"/>
    <m/>
    <n v="0"/>
    <n v="0"/>
    <e v="#DIV/0!"/>
    <n v="0"/>
    <m/>
    <n v="0"/>
    <n v="0"/>
    <m/>
  </r>
  <r>
    <n v="3579"/>
    <m/>
    <x v="10"/>
    <x v="4"/>
    <m/>
    <m/>
    <x v="7"/>
    <x v="5"/>
    <x v="6"/>
    <x v="4"/>
    <m/>
    <m/>
    <x v="1"/>
    <m/>
    <m/>
    <n v="0"/>
    <m/>
    <n v="0"/>
    <n v="0"/>
    <n v="0"/>
    <n v="0"/>
    <m/>
    <n v="0"/>
    <m/>
    <n v="0"/>
    <n v="0"/>
    <e v="#DIV/0!"/>
    <n v="0"/>
    <m/>
    <n v="0"/>
    <n v="0"/>
    <m/>
  </r>
  <r>
    <n v="3580"/>
    <m/>
    <x v="10"/>
    <x v="4"/>
    <m/>
    <m/>
    <x v="7"/>
    <x v="5"/>
    <x v="6"/>
    <x v="4"/>
    <m/>
    <m/>
    <x v="1"/>
    <m/>
    <m/>
    <n v="0"/>
    <m/>
    <n v="0"/>
    <n v="0"/>
    <n v="0"/>
    <n v="0"/>
    <m/>
    <n v="0"/>
    <m/>
    <n v="0"/>
    <n v="0"/>
    <e v="#DIV/0!"/>
    <n v="0"/>
    <m/>
    <n v="0"/>
    <n v="0"/>
    <m/>
  </r>
  <r>
    <n v="3581"/>
    <m/>
    <x v="10"/>
    <x v="4"/>
    <m/>
    <m/>
    <x v="7"/>
    <x v="5"/>
    <x v="6"/>
    <x v="4"/>
    <m/>
    <m/>
    <x v="1"/>
    <m/>
    <m/>
    <n v="0"/>
    <m/>
    <n v="0"/>
    <n v="0"/>
    <n v="0"/>
    <n v="0"/>
    <m/>
    <n v="0"/>
    <m/>
    <n v="0"/>
    <n v="0"/>
    <e v="#DIV/0!"/>
    <n v="0"/>
    <m/>
    <n v="0"/>
    <n v="0"/>
    <m/>
  </r>
  <r>
    <n v="3582"/>
    <m/>
    <x v="10"/>
    <x v="4"/>
    <m/>
    <m/>
    <x v="7"/>
    <x v="5"/>
    <x v="6"/>
    <x v="4"/>
    <m/>
    <m/>
    <x v="1"/>
    <m/>
    <m/>
    <n v="0"/>
    <m/>
    <n v="0"/>
    <n v="0"/>
    <n v="0"/>
    <n v="0"/>
    <m/>
    <n v="0"/>
    <m/>
    <n v="0"/>
    <n v="0"/>
    <e v="#DIV/0!"/>
    <n v="0"/>
    <m/>
    <n v="0"/>
    <n v="0"/>
    <m/>
  </r>
  <r>
    <n v="3583"/>
    <m/>
    <x v="10"/>
    <x v="4"/>
    <m/>
    <m/>
    <x v="7"/>
    <x v="5"/>
    <x v="6"/>
    <x v="4"/>
    <m/>
    <m/>
    <x v="1"/>
    <m/>
    <m/>
    <n v="0"/>
    <m/>
    <n v="0"/>
    <n v="0"/>
    <n v="0"/>
    <n v="0"/>
    <m/>
    <n v="0"/>
    <m/>
    <n v="0"/>
    <n v="0"/>
    <e v="#DIV/0!"/>
    <n v="0"/>
    <m/>
    <n v="0"/>
    <n v="0"/>
    <m/>
  </r>
  <r>
    <n v="3584"/>
    <m/>
    <x v="10"/>
    <x v="4"/>
    <m/>
    <m/>
    <x v="7"/>
    <x v="5"/>
    <x v="6"/>
    <x v="4"/>
    <m/>
    <m/>
    <x v="1"/>
    <m/>
    <m/>
    <n v="0"/>
    <m/>
    <n v="0"/>
    <n v="0"/>
    <n v="0"/>
    <n v="0"/>
    <m/>
    <n v="0"/>
    <m/>
    <n v="0"/>
    <n v="0"/>
    <e v="#DIV/0!"/>
    <n v="0"/>
    <m/>
    <n v="0"/>
    <n v="0"/>
    <m/>
  </r>
  <r>
    <n v="3585"/>
    <m/>
    <x v="10"/>
    <x v="4"/>
    <m/>
    <m/>
    <x v="7"/>
    <x v="5"/>
    <x v="6"/>
    <x v="4"/>
    <m/>
    <m/>
    <x v="1"/>
    <m/>
    <m/>
    <n v="0"/>
    <m/>
    <n v="0"/>
    <n v="0"/>
    <n v="0"/>
    <n v="0"/>
    <m/>
    <n v="0"/>
    <m/>
    <n v="0"/>
    <n v="0"/>
    <e v="#DIV/0!"/>
    <n v="0"/>
    <m/>
    <n v="0"/>
    <n v="0"/>
    <m/>
  </r>
  <r>
    <n v="3586"/>
    <m/>
    <x v="10"/>
    <x v="4"/>
    <m/>
    <m/>
    <x v="7"/>
    <x v="5"/>
    <x v="6"/>
    <x v="4"/>
    <m/>
    <m/>
    <x v="1"/>
    <m/>
    <m/>
    <n v="0"/>
    <m/>
    <n v="0"/>
    <n v="0"/>
    <n v="0"/>
    <n v="0"/>
    <m/>
    <n v="0"/>
    <m/>
    <n v="0"/>
    <n v="0"/>
    <e v="#DIV/0!"/>
    <n v="0"/>
    <m/>
    <n v="0"/>
    <n v="0"/>
    <m/>
  </r>
  <r>
    <n v="3587"/>
    <m/>
    <x v="10"/>
    <x v="4"/>
    <m/>
    <m/>
    <x v="7"/>
    <x v="5"/>
    <x v="6"/>
    <x v="4"/>
    <m/>
    <m/>
    <x v="1"/>
    <m/>
    <m/>
    <n v="0"/>
    <m/>
    <n v="0"/>
    <n v="0"/>
    <n v="0"/>
    <n v="0"/>
    <m/>
    <n v="0"/>
    <m/>
    <n v="0"/>
    <n v="0"/>
    <e v="#DIV/0!"/>
    <n v="0"/>
    <m/>
    <n v="0"/>
    <n v="0"/>
    <m/>
  </r>
  <r>
    <n v="3588"/>
    <m/>
    <x v="10"/>
    <x v="4"/>
    <m/>
    <m/>
    <x v="7"/>
    <x v="5"/>
    <x v="6"/>
    <x v="4"/>
    <m/>
    <m/>
    <x v="1"/>
    <m/>
    <m/>
    <n v="0"/>
    <m/>
    <n v="0"/>
    <n v="0"/>
    <n v="0"/>
    <n v="0"/>
    <m/>
    <n v="0"/>
    <m/>
    <n v="0"/>
    <n v="0"/>
    <e v="#DIV/0!"/>
    <n v="0"/>
    <m/>
    <n v="0"/>
    <n v="0"/>
    <m/>
  </r>
  <r>
    <n v="3589"/>
    <m/>
    <x v="10"/>
    <x v="4"/>
    <m/>
    <m/>
    <x v="7"/>
    <x v="5"/>
    <x v="6"/>
    <x v="4"/>
    <m/>
    <m/>
    <x v="1"/>
    <m/>
    <m/>
    <n v="0"/>
    <m/>
    <n v="0"/>
    <n v="0"/>
    <n v="0"/>
    <n v="0"/>
    <m/>
    <n v="0"/>
    <m/>
    <n v="0"/>
    <n v="0"/>
    <e v="#DIV/0!"/>
    <n v="0"/>
    <m/>
    <n v="0"/>
    <n v="0"/>
    <m/>
  </r>
  <r>
    <n v="3590"/>
    <m/>
    <x v="10"/>
    <x v="4"/>
    <m/>
    <m/>
    <x v="7"/>
    <x v="5"/>
    <x v="6"/>
    <x v="4"/>
    <m/>
    <m/>
    <x v="1"/>
    <m/>
    <m/>
    <n v="0"/>
    <m/>
    <n v="0"/>
    <n v="0"/>
    <n v="0"/>
    <n v="0"/>
    <m/>
    <n v="0"/>
    <m/>
    <n v="0"/>
    <n v="0"/>
    <e v="#DIV/0!"/>
    <n v="0"/>
    <m/>
    <n v="0"/>
    <n v="0"/>
    <m/>
  </r>
  <r>
    <n v="3591"/>
    <m/>
    <x v="10"/>
    <x v="4"/>
    <m/>
    <m/>
    <x v="7"/>
    <x v="5"/>
    <x v="6"/>
    <x v="4"/>
    <m/>
    <m/>
    <x v="1"/>
    <m/>
    <m/>
    <n v="0"/>
    <m/>
    <n v="0"/>
    <n v="0"/>
    <n v="0"/>
    <n v="0"/>
    <m/>
    <n v="0"/>
    <m/>
    <n v="0"/>
    <n v="0"/>
    <e v="#DIV/0!"/>
    <n v="0"/>
    <m/>
    <n v="0"/>
    <n v="0"/>
    <m/>
  </r>
  <r>
    <n v="3592"/>
    <m/>
    <x v="10"/>
    <x v="4"/>
    <m/>
    <m/>
    <x v="7"/>
    <x v="5"/>
    <x v="6"/>
    <x v="4"/>
    <m/>
    <m/>
    <x v="1"/>
    <m/>
    <m/>
    <n v="0"/>
    <m/>
    <n v="0"/>
    <n v="0"/>
    <n v="0"/>
    <n v="0"/>
    <m/>
    <n v="0"/>
    <m/>
    <n v="0"/>
    <n v="0"/>
    <e v="#DIV/0!"/>
    <n v="0"/>
    <m/>
    <n v="0"/>
    <n v="0"/>
    <m/>
  </r>
  <r>
    <n v="3593"/>
    <m/>
    <x v="10"/>
    <x v="4"/>
    <m/>
    <m/>
    <x v="7"/>
    <x v="5"/>
    <x v="6"/>
    <x v="4"/>
    <m/>
    <m/>
    <x v="1"/>
    <m/>
    <m/>
    <n v="0"/>
    <m/>
    <n v="0"/>
    <n v="0"/>
    <n v="0"/>
    <n v="0"/>
    <m/>
    <n v="0"/>
    <m/>
    <n v="0"/>
    <n v="0"/>
    <e v="#DIV/0!"/>
    <n v="0"/>
    <m/>
    <n v="0"/>
    <n v="0"/>
    <m/>
  </r>
  <r>
    <n v="3594"/>
    <m/>
    <x v="10"/>
    <x v="4"/>
    <m/>
    <m/>
    <x v="7"/>
    <x v="5"/>
    <x v="6"/>
    <x v="4"/>
    <m/>
    <m/>
    <x v="1"/>
    <m/>
    <m/>
    <n v="0"/>
    <m/>
    <n v="0"/>
    <n v="0"/>
    <n v="0"/>
    <n v="0"/>
    <m/>
    <n v="0"/>
    <m/>
    <n v="0"/>
    <n v="0"/>
    <e v="#DIV/0!"/>
    <n v="0"/>
    <m/>
    <n v="0"/>
    <n v="0"/>
    <m/>
  </r>
  <r>
    <n v="3595"/>
    <m/>
    <x v="10"/>
    <x v="4"/>
    <m/>
    <m/>
    <x v="7"/>
    <x v="5"/>
    <x v="6"/>
    <x v="4"/>
    <m/>
    <m/>
    <x v="1"/>
    <m/>
    <m/>
    <n v="0"/>
    <m/>
    <n v="0"/>
    <n v="0"/>
    <n v="0"/>
    <n v="0"/>
    <m/>
    <n v="0"/>
    <m/>
    <n v="0"/>
    <n v="0"/>
    <e v="#DIV/0!"/>
    <n v="0"/>
    <m/>
    <n v="0"/>
    <n v="0"/>
    <m/>
  </r>
  <r>
    <n v="3596"/>
    <m/>
    <x v="10"/>
    <x v="4"/>
    <m/>
    <m/>
    <x v="7"/>
    <x v="5"/>
    <x v="6"/>
    <x v="4"/>
    <m/>
    <m/>
    <x v="1"/>
    <m/>
    <m/>
    <n v="0"/>
    <m/>
    <n v="0"/>
    <n v="0"/>
    <n v="0"/>
    <n v="0"/>
    <m/>
    <n v="0"/>
    <m/>
    <n v="0"/>
    <n v="0"/>
    <e v="#DIV/0!"/>
    <n v="0"/>
    <m/>
    <n v="0"/>
    <n v="0"/>
    <m/>
  </r>
  <r>
    <n v="3597"/>
    <m/>
    <x v="10"/>
    <x v="4"/>
    <m/>
    <m/>
    <x v="7"/>
    <x v="5"/>
    <x v="6"/>
    <x v="4"/>
    <m/>
    <m/>
    <x v="1"/>
    <m/>
    <m/>
    <n v="0"/>
    <m/>
    <n v="0"/>
    <n v="0"/>
    <n v="0"/>
    <n v="0"/>
    <m/>
    <n v="0"/>
    <m/>
    <n v="0"/>
    <n v="0"/>
    <e v="#DIV/0!"/>
    <n v="0"/>
    <m/>
    <n v="0"/>
    <n v="0"/>
    <m/>
  </r>
  <r>
    <n v="3598"/>
    <m/>
    <x v="10"/>
    <x v="4"/>
    <m/>
    <m/>
    <x v="7"/>
    <x v="5"/>
    <x v="6"/>
    <x v="4"/>
    <m/>
    <m/>
    <x v="1"/>
    <m/>
    <m/>
    <n v="0"/>
    <m/>
    <n v="0"/>
    <n v="0"/>
    <n v="0"/>
    <n v="0"/>
    <m/>
    <n v="0"/>
    <m/>
    <n v="0"/>
    <n v="0"/>
    <e v="#DIV/0!"/>
    <n v="0"/>
    <m/>
    <n v="0"/>
    <n v="0"/>
    <m/>
  </r>
  <r>
    <n v="3599"/>
    <m/>
    <x v="10"/>
    <x v="4"/>
    <m/>
    <m/>
    <x v="7"/>
    <x v="5"/>
    <x v="6"/>
    <x v="4"/>
    <m/>
    <m/>
    <x v="1"/>
    <m/>
    <m/>
    <n v="0"/>
    <m/>
    <n v="0"/>
    <n v="0"/>
    <n v="0"/>
    <n v="0"/>
    <m/>
    <n v="0"/>
    <m/>
    <n v="0"/>
    <n v="0"/>
    <e v="#DIV/0!"/>
    <n v="0"/>
    <m/>
    <n v="0"/>
    <n v="0"/>
    <m/>
  </r>
  <r>
    <n v="3600"/>
    <m/>
    <x v="10"/>
    <x v="4"/>
    <m/>
    <m/>
    <x v="7"/>
    <x v="5"/>
    <x v="6"/>
    <x v="4"/>
    <m/>
    <m/>
    <x v="1"/>
    <m/>
    <m/>
    <n v="0"/>
    <m/>
    <n v="0"/>
    <n v="0"/>
    <n v="0"/>
    <n v="0"/>
    <m/>
    <n v="0"/>
    <m/>
    <n v="0"/>
    <n v="0"/>
    <e v="#DIV/0!"/>
    <n v="0"/>
    <m/>
    <n v="0"/>
    <n v="0"/>
    <m/>
  </r>
  <r>
    <n v="3601"/>
    <m/>
    <x v="10"/>
    <x v="4"/>
    <m/>
    <m/>
    <x v="7"/>
    <x v="5"/>
    <x v="6"/>
    <x v="4"/>
    <m/>
    <m/>
    <x v="1"/>
    <m/>
    <m/>
    <n v="0"/>
    <m/>
    <n v="0"/>
    <n v="0"/>
    <n v="0"/>
    <n v="0"/>
    <m/>
    <n v="0"/>
    <m/>
    <n v="0"/>
    <n v="0"/>
    <e v="#DIV/0!"/>
    <n v="0"/>
    <m/>
    <n v="0"/>
    <n v="0"/>
    <m/>
  </r>
  <r>
    <n v="3602"/>
    <m/>
    <x v="10"/>
    <x v="4"/>
    <m/>
    <m/>
    <x v="7"/>
    <x v="5"/>
    <x v="6"/>
    <x v="4"/>
    <m/>
    <m/>
    <x v="1"/>
    <m/>
    <m/>
    <n v="0"/>
    <m/>
    <n v="0"/>
    <n v="0"/>
    <n v="0"/>
    <n v="0"/>
    <m/>
    <n v="0"/>
    <m/>
    <n v="0"/>
    <n v="0"/>
    <e v="#DIV/0!"/>
    <n v="0"/>
    <m/>
    <n v="0"/>
    <n v="0"/>
    <m/>
  </r>
  <r>
    <n v="3603"/>
    <m/>
    <x v="10"/>
    <x v="4"/>
    <m/>
    <m/>
    <x v="7"/>
    <x v="5"/>
    <x v="6"/>
    <x v="4"/>
    <m/>
    <m/>
    <x v="1"/>
    <m/>
    <m/>
    <n v="0"/>
    <m/>
    <n v="0"/>
    <n v="0"/>
    <n v="0"/>
    <n v="0"/>
    <m/>
    <n v="0"/>
    <m/>
    <n v="0"/>
    <n v="0"/>
    <e v="#DIV/0!"/>
    <n v="0"/>
    <m/>
    <n v="0"/>
    <n v="0"/>
    <m/>
  </r>
  <r>
    <n v="3604"/>
    <m/>
    <x v="10"/>
    <x v="4"/>
    <m/>
    <m/>
    <x v="7"/>
    <x v="5"/>
    <x v="6"/>
    <x v="4"/>
    <m/>
    <m/>
    <x v="1"/>
    <m/>
    <m/>
    <n v="0"/>
    <m/>
    <n v="0"/>
    <n v="0"/>
    <n v="0"/>
    <n v="0"/>
    <m/>
    <n v="0"/>
    <m/>
    <n v="0"/>
    <n v="0"/>
    <e v="#DIV/0!"/>
    <n v="0"/>
    <m/>
    <n v="0"/>
    <n v="0"/>
    <m/>
  </r>
  <r>
    <n v="3605"/>
    <m/>
    <x v="10"/>
    <x v="4"/>
    <m/>
    <m/>
    <x v="7"/>
    <x v="5"/>
    <x v="6"/>
    <x v="4"/>
    <m/>
    <m/>
    <x v="1"/>
    <m/>
    <m/>
    <n v="0"/>
    <m/>
    <n v="0"/>
    <n v="0"/>
    <n v="0"/>
    <n v="0"/>
    <m/>
    <n v="0"/>
    <m/>
    <n v="0"/>
    <n v="0"/>
    <e v="#DIV/0!"/>
    <n v="0"/>
    <m/>
    <n v="0"/>
    <n v="0"/>
    <m/>
  </r>
  <r>
    <n v="3606"/>
    <m/>
    <x v="10"/>
    <x v="4"/>
    <m/>
    <m/>
    <x v="7"/>
    <x v="5"/>
    <x v="6"/>
    <x v="4"/>
    <m/>
    <m/>
    <x v="1"/>
    <m/>
    <m/>
    <n v="0"/>
    <m/>
    <n v="0"/>
    <n v="0"/>
    <n v="0"/>
    <n v="0"/>
    <m/>
    <n v="0"/>
    <m/>
    <n v="0"/>
    <n v="0"/>
    <e v="#DIV/0!"/>
    <n v="0"/>
    <m/>
    <n v="0"/>
    <n v="0"/>
    <m/>
  </r>
  <r>
    <n v="3607"/>
    <m/>
    <x v="10"/>
    <x v="4"/>
    <m/>
    <m/>
    <x v="7"/>
    <x v="5"/>
    <x v="6"/>
    <x v="4"/>
    <m/>
    <m/>
    <x v="1"/>
    <m/>
    <m/>
    <n v="0"/>
    <m/>
    <n v="0"/>
    <n v="0"/>
    <n v="0"/>
    <n v="0"/>
    <m/>
    <n v="0"/>
    <m/>
    <n v="0"/>
    <n v="0"/>
    <e v="#DIV/0!"/>
    <n v="0"/>
    <m/>
    <n v="0"/>
    <n v="0"/>
    <m/>
  </r>
  <r>
    <n v="3608"/>
    <m/>
    <x v="10"/>
    <x v="4"/>
    <m/>
    <m/>
    <x v="7"/>
    <x v="5"/>
    <x v="6"/>
    <x v="4"/>
    <m/>
    <m/>
    <x v="1"/>
    <m/>
    <m/>
    <n v="0"/>
    <m/>
    <n v="0"/>
    <n v="0"/>
    <n v="0"/>
    <n v="0"/>
    <m/>
    <n v="0"/>
    <m/>
    <n v="0"/>
    <n v="0"/>
    <e v="#DIV/0!"/>
    <n v="0"/>
    <m/>
    <n v="0"/>
    <n v="0"/>
    <m/>
  </r>
  <r>
    <n v="3609"/>
    <m/>
    <x v="10"/>
    <x v="4"/>
    <m/>
    <m/>
    <x v="7"/>
    <x v="5"/>
    <x v="6"/>
    <x v="4"/>
    <m/>
    <m/>
    <x v="1"/>
    <m/>
    <m/>
    <n v="0"/>
    <m/>
    <n v="0"/>
    <n v="0"/>
    <n v="0"/>
    <n v="0"/>
    <m/>
    <n v="0"/>
    <m/>
    <n v="0"/>
    <n v="0"/>
    <e v="#DIV/0!"/>
    <n v="0"/>
    <m/>
    <n v="0"/>
    <n v="0"/>
    <m/>
  </r>
  <r>
    <n v="3610"/>
    <m/>
    <x v="10"/>
    <x v="4"/>
    <m/>
    <m/>
    <x v="7"/>
    <x v="5"/>
    <x v="6"/>
    <x v="4"/>
    <m/>
    <m/>
    <x v="1"/>
    <m/>
    <m/>
    <n v="0"/>
    <m/>
    <n v="0"/>
    <n v="0"/>
    <n v="0"/>
    <n v="0"/>
    <m/>
    <n v="0"/>
    <m/>
    <n v="0"/>
    <n v="0"/>
    <e v="#DIV/0!"/>
    <n v="0"/>
    <m/>
    <n v="0"/>
    <n v="0"/>
    <m/>
  </r>
  <r>
    <n v="3611"/>
    <m/>
    <x v="10"/>
    <x v="4"/>
    <m/>
    <m/>
    <x v="7"/>
    <x v="5"/>
    <x v="6"/>
    <x v="4"/>
    <m/>
    <m/>
    <x v="1"/>
    <m/>
    <m/>
    <n v="0"/>
    <m/>
    <n v="0"/>
    <n v="0"/>
    <n v="0"/>
    <n v="0"/>
    <m/>
    <n v="0"/>
    <m/>
    <n v="0"/>
    <n v="0"/>
    <e v="#DIV/0!"/>
    <n v="0"/>
    <m/>
    <n v="0"/>
    <n v="0"/>
    <m/>
  </r>
  <r>
    <n v="3612"/>
    <m/>
    <x v="10"/>
    <x v="4"/>
    <m/>
    <m/>
    <x v="7"/>
    <x v="5"/>
    <x v="6"/>
    <x v="4"/>
    <m/>
    <m/>
    <x v="1"/>
    <m/>
    <m/>
    <n v="0"/>
    <m/>
    <n v="0"/>
    <n v="0"/>
    <n v="0"/>
    <n v="0"/>
    <m/>
    <n v="0"/>
    <m/>
    <n v="0"/>
    <n v="0"/>
    <e v="#DIV/0!"/>
    <n v="0"/>
    <m/>
    <n v="0"/>
    <n v="0"/>
    <m/>
  </r>
  <r>
    <n v="3613"/>
    <m/>
    <x v="10"/>
    <x v="4"/>
    <m/>
    <m/>
    <x v="7"/>
    <x v="5"/>
    <x v="6"/>
    <x v="4"/>
    <m/>
    <m/>
    <x v="1"/>
    <m/>
    <m/>
    <n v="0"/>
    <m/>
    <n v="0"/>
    <n v="0"/>
    <n v="0"/>
    <n v="0"/>
    <m/>
    <n v="0"/>
    <m/>
    <n v="0"/>
    <n v="0"/>
    <e v="#DIV/0!"/>
    <n v="0"/>
    <m/>
    <n v="0"/>
    <n v="0"/>
    <m/>
  </r>
  <r>
    <n v="3614"/>
    <m/>
    <x v="10"/>
    <x v="4"/>
    <m/>
    <m/>
    <x v="7"/>
    <x v="5"/>
    <x v="6"/>
    <x v="4"/>
    <m/>
    <m/>
    <x v="1"/>
    <m/>
    <m/>
    <n v="0"/>
    <m/>
    <n v="0"/>
    <n v="0"/>
    <n v="0"/>
    <n v="0"/>
    <m/>
    <n v="0"/>
    <m/>
    <n v="0"/>
    <n v="0"/>
    <e v="#DIV/0!"/>
    <n v="0"/>
    <m/>
    <n v="0"/>
    <n v="0"/>
    <m/>
  </r>
  <r>
    <n v="3615"/>
    <m/>
    <x v="10"/>
    <x v="4"/>
    <m/>
    <m/>
    <x v="7"/>
    <x v="5"/>
    <x v="6"/>
    <x v="4"/>
    <m/>
    <m/>
    <x v="1"/>
    <m/>
    <m/>
    <n v="0"/>
    <m/>
    <n v="0"/>
    <n v="0"/>
    <n v="0"/>
    <n v="0"/>
    <m/>
    <n v="0"/>
    <m/>
    <n v="0"/>
    <n v="0"/>
    <e v="#DIV/0!"/>
    <n v="0"/>
    <m/>
    <n v="0"/>
    <n v="0"/>
    <m/>
  </r>
  <r>
    <n v="3616"/>
    <m/>
    <x v="10"/>
    <x v="4"/>
    <m/>
    <m/>
    <x v="7"/>
    <x v="5"/>
    <x v="6"/>
    <x v="4"/>
    <m/>
    <m/>
    <x v="1"/>
    <m/>
    <m/>
    <n v="0"/>
    <m/>
    <n v="0"/>
    <n v="0"/>
    <n v="0"/>
    <n v="0"/>
    <m/>
    <n v="0"/>
    <m/>
    <n v="0"/>
    <n v="0"/>
    <e v="#DIV/0!"/>
    <n v="0"/>
    <m/>
    <n v="0"/>
    <n v="0"/>
    <m/>
  </r>
  <r>
    <n v="3617"/>
    <m/>
    <x v="10"/>
    <x v="4"/>
    <m/>
    <m/>
    <x v="7"/>
    <x v="5"/>
    <x v="6"/>
    <x v="4"/>
    <m/>
    <m/>
    <x v="1"/>
    <m/>
    <m/>
    <n v="0"/>
    <m/>
    <n v="0"/>
    <n v="0"/>
    <n v="0"/>
    <n v="0"/>
    <m/>
    <n v="0"/>
    <m/>
    <n v="0"/>
    <n v="0"/>
    <e v="#DIV/0!"/>
    <n v="0"/>
    <m/>
    <n v="0"/>
    <n v="0"/>
    <m/>
  </r>
  <r>
    <n v="3618"/>
    <m/>
    <x v="10"/>
    <x v="4"/>
    <m/>
    <m/>
    <x v="7"/>
    <x v="5"/>
    <x v="6"/>
    <x v="4"/>
    <m/>
    <m/>
    <x v="1"/>
    <m/>
    <m/>
    <n v="0"/>
    <m/>
    <n v="0"/>
    <n v="0"/>
    <n v="0"/>
    <n v="0"/>
    <m/>
    <n v="0"/>
    <m/>
    <n v="0"/>
    <n v="0"/>
    <e v="#DIV/0!"/>
    <n v="0"/>
    <m/>
    <n v="0"/>
    <n v="0"/>
    <m/>
  </r>
  <r>
    <n v="3619"/>
    <m/>
    <x v="10"/>
    <x v="4"/>
    <m/>
    <m/>
    <x v="7"/>
    <x v="5"/>
    <x v="6"/>
    <x v="4"/>
    <m/>
    <m/>
    <x v="1"/>
    <m/>
    <m/>
    <n v="0"/>
    <m/>
    <n v="0"/>
    <n v="0"/>
    <n v="0"/>
    <n v="0"/>
    <m/>
    <n v="0"/>
    <m/>
    <n v="0"/>
    <n v="0"/>
    <e v="#DIV/0!"/>
    <n v="0"/>
    <m/>
    <n v="0"/>
    <n v="0"/>
    <m/>
  </r>
  <r>
    <n v="3620"/>
    <m/>
    <x v="10"/>
    <x v="4"/>
    <m/>
    <m/>
    <x v="7"/>
    <x v="5"/>
    <x v="6"/>
    <x v="4"/>
    <m/>
    <m/>
    <x v="1"/>
    <m/>
    <m/>
    <n v="0"/>
    <m/>
    <n v="0"/>
    <n v="0"/>
    <n v="0"/>
    <n v="0"/>
    <m/>
    <n v="0"/>
    <m/>
    <n v="0"/>
    <n v="0"/>
    <e v="#DIV/0!"/>
    <n v="0"/>
    <m/>
    <n v="0"/>
    <n v="0"/>
    <m/>
  </r>
  <r>
    <n v="3621"/>
    <m/>
    <x v="10"/>
    <x v="4"/>
    <m/>
    <m/>
    <x v="7"/>
    <x v="5"/>
    <x v="6"/>
    <x v="4"/>
    <m/>
    <m/>
    <x v="1"/>
    <m/>
    <m/>
    <n v="0"/>
    <m/>
    <n v="0"/>
    <n v="0"/>
    <n v="0"/>
    <n v="0"/>
    <m/>
    <n v="0"/>
    <m/>
    <n v="0"/>
    <n v="0"/>
    <e v="#DIV/0!"/>
    <n v="0"/>
    <m/>
    <n v="0"/>
    <n v="0"/>
    <m/>
  </r>
  <r>
    <n v="3622"/>
    <m/>
    <x v="10"/>
    <x v="4"/>
    <m/>
    <m/>
    <x v="7"/>
    <x v="5"/>
    <x v="6"/>
    <x v="4"/>
    <m/>
    <m/>
    <x v="1"/>
    <m/>
    <m/>
    <n v="0"/>
    <m/>
    <n v="0"/>
    <n v="0"/>
    <n v="0"/>
    <n v="0"/>
    <m/>
    <n v="0"/>
    <m/>
    <n v="0"/>
    <n v="0"/>
    <e v="#DIV/0!"/>
    <n v="0"/>
    <m/>
    <n v="0"/>
    <n v="0"/>
    <m/>
  </r>
  <r>
    <n v="3623"/>
    <m/>
    <x v="10"/>
    <x v="4"/>
    <m/>
    <m/>
    <x v="7"/>
    <x v="5"/>
    <x v="6"/>
    <x v="4"/>
    <m/>
    <m/>
    <x v="1"/>
    <m/>
    <m/>
    <n v="0"/>
    <m/>
    <n v="0"/>
    <n v="0"/>
    <n v="0"/>
    <n v="0"/>
    <m/>
    <n v="0"/>
    <m/>
    <n v="0"/>
    <n v="0"/>
    <e v="#DIV/0!"/>
    <n v="0"/>
    <m/>
    <n v="0"/>
    <n v="0"/>
    <m/>
  </r>
  <r>
    <n v="3624"/>
    <m/>
    <x v="10"/>
    <x v="4"/>
    <m/>
    <m/>
    <x v="7"/>
    <x v="5"/>
    <x v="6"/>
    <x v="4"/>
    <m/>
    <m/>
    <x v="1"/>
    <m/>
    <m/>
    <n v="0"/>
    <m/>
    <n v="0"/>
    <n v="0"/>
    <n v="0"/>
    <n v="0"/>
    <m/>
    <n v="0"/>
    <m/>
    <n v="0"/>
    <n v="0"/>
    <e v="#DIV/0!"/>
    <n v="0"/>
    <m/>
    <n v="0"/>
    <n v="0"/>
    <m/>
  </r>
  <r>
    <n v="3625"/>
    <m/>
    <x v="10"/>
    <x v="4"/>
    <m/>
    <m/>
    <x v="7"/>
    <x v="5"/>
    <x v="6"/>
    <x v="4"/>
    <m/>
    <m/>
    <x v="1"/>
    <m/>
    <m/>
    <n v="0"/>
    <m/>
    <n v="0"/>
    <n v="0"/>
    <n v="0"/>
    <n v="0"/>
    <m/>
    <n v="0"/>
    <m/>
    <n v="0"/>
    <n v="0"/>
    <e v="#DIV/0!"/>
    <n v="0"/>
    <m/>
    <n v="0"/>
    <n v="0"/>
    <m/>
  </r>
  <r>
    <n v="3626"/>
    <m/>
    <x v="10"/>
    <x v="4"/>
    <m/>
    <m/>
    <x v="7"/>
    <x v="5"/>
    <x v="6"/>
    <x v="4"/>
    <m/>
    <m/>
    <x v="1"/>
    <m/>
    <m/>
    <n v="0"/>
    <m/>
    <n v="0"/>
    <n v="0"/>
    <n v="0"/>
    <n v="0"/>
    <m/>
    <n v="0"/>
    <m/>
    <n v="0"/>
    <n v="0"/>
    <e v="#DIV/0!"/>
    <n v="0"/>
    <m/>
    <n v="0"/>
    <n v="0"/>
    <m/>
  </r>
  <r>
    <n v="3627"/>
    <m/>
    <x v="10"/>
    <x v="4"/>
    <m/>
    <m/>
    <x v="7"/>
    <x v="5"/>
    <x v="6"/>
    <x v="4"/>
    <m/>
    <m/>
    <x v="1"/>
    <m/>
    <m/>
    <n v="0"/>
    <m/>
    <n v="0"/>
    <n v="0"/>
    <n v="0"/>
    <n v="0"/>
    <m/>
    <n v="0"/>
    <m/>
    <n v="0"/>
    <n v="0"/>
    <e v="#DIV/0!"/>
    <n v="0"/>
    <m/>
    <n v="0"/>
    <n v="0"/>
    <m/>
  </r>
  <r>
    <n v="3628"/>
    <m/>
    <x v="10"/>
    <x v="4"/>
    <m/>
    <m/>
    <x v="7"/>
    <x v="5"/>
    <x v="6"/>
    <x v="4"/>
    <m/>
    <m/>
    <x v="1"/>
    <m/>
    <m/>
    <n v="0"/>
    <m/>
    <n v="0"/>
    <n v="0"/>
    <n v="0"/>
    <n v="0"/>
    <m/>
    <n v="0"/>
    <m/>
    <n v="0"/>
    <n v="0"/>
    <e v="#DIV/0!"/>
    <n v="0"/>
    <m/>
    <n v="0"/>
    <n v="0"/>
    <m/>
  </r>
  <r>
    <n v="3629"/>
    <m/>
    <x v="10"/>
    <x v="4"/>
    <m/>
    <m/>
    <x v="7"/>
    <x v="5"/>
    <x v="6"/>
    <x v="4"/>
    <m/>
    <m/>
    <x v="1"/>
    <m/>
    <m/>
    <n v="0"/>
    <m/>
    <n v="0"/>
    <n v="0"/>
    <n v="0"/>
    <n v="0"/>
    <m/>
    <n v="0"/>
    <m/>
    <n v="0"/>
    <n v="0"/>
    <e v="#DIV/0!"/>
    <n v="0"/>
    <m/>
    <n v="0"/>
    <n v="0"/>
    <m/>
  </r>
  <r>
    <n v="3630"/>
    <m/>
    <x v="10"/>
    <x v="4"/>
    <m/>
    <m/>
    <x v="7"/>
    <x v="5"/>
    <x v="6"/>
    <x v="4"/>
    <m/>
    <m/>
    <x v="1"/>
    <m/>
    <m/>
    <n v="0"/>
    <m/>
    <n v="0"/>
    <n v="0"/>
    <n v="0"/>
    <n v="0"/>
    <m/>
    <n v="0"/>
    <m/>
    <n v="0"/>
    <n v="0"/>
    <e v="#DIV/0!"/>
    <n v="0"/>
    <m/>
    <n v="0"/>
    <n v="0"/>
    <m/>
  </r>
  <r>
    <n v="3631"/>
    <m/>
    <x v="10"/>
    <x v="4"/>
    <m/>
    <m/>
    <x v="7"/>
    <x v="5"/>
    <x v="6"/>
    <x v="4"/>
    <m/>
    <m/>
    <x v="1"/>
    <m/>
    <m/>
    <n v="0"/>
    <m/>
    <n v="0"/>
    <n v="0"/>
    <n v="0"/>
    <n v="0"/>
    <m/>
    <n v="0"/>
    <m/>
    <n v="0"/>
    <n v="0"/>
    <e v="#DIV/0!"/>
    <n v="0"/>
    <m/>
    <n v="0"/>
    <n v="0"/>
    <m/>
  </r>
  <r>
    <n v="3632"/>
    <m/>
    <x v="10"/>
    <x v="4"/>
    <m/>
    <m/>
    <x v="7"/>
    <x v="5"/>
    <x v="6"/>
    <x v="4"/>
    <m/>
    <m/>
    <x v="1"/>
    <m/>
    <m/>
    <n v="0"/>
    <m/>
    <n v="0"/>
    <n v="0"/>
    <n v="0"/>
    <n v="0"/>
    <m/>
    <n v="0"/>
    <m/>
    <n v="0"/>
    <n v="0"/>
    <e v="#DIV/0!"/>
    <n v="0"/>
    <m/>
    <n v="0"/>
    <n v="0"/>
    <m/>
  </r>
  <r>
    <n v="3633"/>
    <m/>
    <x v="10"/>
    <x v="4"/>
    <m/>
    <m/>
    <x v="7"/>
    <x v="5"/>
    <x v="6"/>
    <x v="4"/>
    <m/>
    <m/>
    <x v="1"/>
    <m/>
    <m/>
    <n v="0"/>
    <m/>
    <n v="0"/>
    <n v="0"/>
    <n v="0"/>
    <n v="0"/>
    <m/>
    <n v="0"/>
    <m/>
    <n v="0"/>
    <n v="0"/>
    <e v="#DIV/0!"/>
    <n v="0"/>
    <m/>
    <n v="0"/>
    <n v="0"/>
    <m/>
  </r>
  <r>
    <n v="3634"/>
    <m/>
    <x v="10"/>
    <x v="4"/>
    <m/>
    <m/>
    <x v="7"/>
    <x v="5"/>
    <x v="6"/>
    <x v="4"/>
    <m/>
    <m/>
    <x v="1"/>
    <m/>
    <m/>
    <n v="0"/>
    <m/>
    <n v="0"/>
    <n v="0"/>
    <n v="0"/>
    <n v="0"/>
    <m/>
    <n v="0"/>
    <m/>
    <n v="0"/>
    <n v="0"/>
    <e v="#DIV/0!"/>
    <n v="0"/>
    <m/>
    <n v="0"/>
    <n v="0"/>
    <m/>
  </r>
  <r>
    <n v="3635"/>
    <m/>
    <x v="10"/>
    <x v="4"/>
    <m/>
    <m/>
    <x v="7"/>
    <x v="5"/>
    <x v="6"/>
    <x v="4"/>
    <m/>
    <m/>
    <x v="1"/>
    <m/>
    <m/>
    <n v="0"/>
    <m/>
    <n v="0"/>
    <n v="0"/>
    <n v="0"/>
    <n v="0"/>
    <m/>
    <n v="0"/>
    <m/>
    <n v="0"/>
    <n v="0"/>
    <e v="#DIV/0!"/>
    <n v="0"/>
    <m/>
    <n v="0"/>
    <n v="0"/>
    <m/>
  </r>
  <r>
    <n v="3636"/>
    <m/>
    <x v="10"/>
    <x v="4"/>
    <m/>
    <m/>
    <x v="7"/>
    <x v="5"/>
    <x v="6"/>
    <x v="4"/>
    <m/>
    <m/>
    <x v="1"/>
    <m/>
    <m/>
    <n v="0"/>
    <m/>
    <n v="0"/>
    <n v="0"/>
    <n v="0"/>
    <n v="0"/>
    <m/>
    <n v="0"/>
    <m/>
    <n v="0"/>
    <n v="0"/>
    <e v="#DIV/0!"/>
    <n v="0"/>
    <m/>
    <n v="0"/>
    <n v="0"/>
    <m/>
  </r>
  <r>
    <n v="3637"/>
    <m/>
    <x v="10"/>
    <x v="4"/>
    <m/>
    <m/>
    <x v="7"/>
    <x v="5"/>
    <x v="6"/>
    <x v="4"/>
    <m/>
    <m/>
    <x v="1"/>
    <m/>
    <m/>
    <n v="0"/>
    <m/>
    <n v="0"/>
    <n v="0"/>
    <n v="0"/>
    <n v="0"/>
    <m/>
    <n v="0"/>
    <m/>
    <n v="0"/>
    <n v="0"/>
    <e v="#DIV/0!"/>
    <n v="0"/>
    <m/>
    <n v="0"/>
    <n v="0"/>
    <m/>
  </r>
  <r>
    <n v="3638"/>
    <m/>
    <x v="10"/>
    <x v="4"/>
    <m/>
    <m/>
    <x v="7"/>
    <x v="5"/>
    <x v="6"/>
    <x v="4"/>
    <m/>
    <m/>
    <x v="1"/>
    <m/>
    <m/>
    <n v="0"/>
    <m/>
    <n v="0"/>
    <n v="0"/>
    <n v="0"/>
    <n v="0"/>
    <m/>
    <n v="0"/>
    <m/>
    <n v="0"/>
    <n v="0"/>
    <e v="#DIV/0!"/>
    <n v="0"/>
    <m/>
    <n v="0"/>
    <n v="0"/>
    <m/>
  </r>
  <r>
    <n v="3639"/>
    <m/>
    <x v="10"/>
    <x v="4"/>
    <m/>
    <m/>
    <x v="7"/>
    <x v="5"/>
    <x v="6"/>
    <x v="4"/>
    <m/>
    <m/>
    <x v="1"/>
    <m/>
    <m/>
    <n v="0"/>
    <m/>
    <n v="0"/>
    <n v="0"/>
    <n v="0"/>
    <n v="0"/>
    <m/>
    <n v="0"/>
    <m/>
    <n v="0"/>
    <n v="0"/>
    <e v="#DIV/0!"/>
    <n v="0"/>
    <m/>
    <n v="0"/>
    <n v="0"/>
    <m/>
  </r>
  <r>
    <n v="3640"/>
    <m/>
    <x v="10"/>
    <x v="4"/>
    <m/>
    <m/>
    <x v="7"/>
    <x v="5"/>
    <x v="6"/>
    <x v="4"/>
    <m/>
    <m/>
    <x v="1"/>
    <m/>
    <m/>
    <n v="0"/>
    <m/>
    <n v="0"/>
    <n v="0"/>
    <n v="0"/>
    <n v="0"/>
    <m/>
    <n v="0"/>
    <m/>
    <n v="0"/>
    <n v="0"/>
    <e v="#DIV/0!"/>
    <n v="0"/>
    <m/>
    <n v="0"/>
    <n v="0"/>
    <m/>
  </r>
  <r>
    <n v="3641"/>
    <m/>
    <x v="10"/>
    <x v="4"/>
    <m/>
    <m/>
    <x v="7"/>
    <x v="5"/>
    <x v="6"/>
    <x v="4"/>
    <m/>
    <m/>
    <x v="1"/>
    <m/>
    <m/>
    <n v="0"/>
    <m/>
    <n v="0"/>
    <n v="0"/>
    <n v="0"/>
    <n v="0"/>
    <m/>
    <n v="0"/>
    <m/>
    <n v="0"/>
    <n v="0"/>
    <e v="#DIV/0!"/>
    <n v="0"/>
    <m/>
    <n v="0"/>
    <n v="0"/>
    <m/>
  </r>
  <r>
    <n v="3642"/>
    <m/>
    <x v="10"/>
    <x v="4"/>
    <m/>
    <m/>
    <x v="7"/>
    <x v="5"/>
    <x v="6"/>
    <x v="4"/>
    <m/>
    <m/>
    <x v="1"/>
    <m/>
    <m/>
    <n v="0"/>
    <m/>
    <n v="0"/>
    <n v="0"/>
    <n v="0"/>
    <n v="0"/>
    <m/>
    <n v="0"/>
    <m/>
    <n v="0"/>
    <n v="0"/>
    <e v="#DIV/0!"/>
    <n v="0"/>
    <m/>
    <n v="0"/>
    <n v="0"/>
    <m/>
  </r>
  <r>
    <n v="3643"/>
    <m/>
    <x v="10"/>
    <x v="4"/>
    <m/>
    <m/>
    <x v="7"/>
    <x v="5"/>
    <x v="6"/>
    <x v="4"/>
    <m/>
    <m/>
    <x v="1"/>
    <m/>
    <m/>
    <n v="0"/>
    <m/>
    <n v="0"/>
    <n v="0"/>
    <n v="0"/>
    <n v="0"/>
    <m/>
    <n v="0"/>
    <m/>
    <n v="0"/>
    <n v="0"/>
    <e v="#DIV/0!"/>
    <n v="0"/>
    <m/>
    <n v="0"/>
    <n v="0"/>
    <m/>
  </r>
  <r>
    <n v="3644"/>
    <m/>
    <x v="10"/>
    <x v="4"/>
    <m/>
    <m/>
    <x v="7"/>
    <x v="5"/>
    <x v="6"/>
    <x v="4"/>
    <m/>
    <m/>
    <x v="1"/>
    <m/>
    <m/>
    <n v="0"/>
    <m/>
    <n v="0"/>
    <n v="0"/>
    <n v="0"/>
    <n v="0"/>
    <m/>
    <n v="0"/>
    <m/>
    <n v="0"/>
    <n v="0"/>
    <e v="#DIV/0!"/>
    <n v="0"/>
    <m/>
    <n v="0"/>
    <n v="0"/>
    <m/>
  </r>
  <r>
    <n v="3645"/>
    <m/>
    <x v="10"/>
    <x v="4"/>
    <m/>
    <m/>
    <x v="7"/>
    <x v="5"/>
    <x v="6"/>
    <x v="4"/>
    <m/>
    <m/>
    <x v="1"/>
    <m/>
    <m/>
    <n v="0"/>
    <m/>
    <n v="0"/>
    <n v="0"/>
    <n v="0"/>
    <n v="0"/>
    <m/>
    <n v="0"/>
    <m/>
    <n v="0"/>
    <n v="0"/>
    <e v="#DIV/0!"/>
    <n v="0"/>
    <m/>
    <n v="0"/>
    <n v="0"/>
    <m/>
  </r>
  <r>
    <n v="3646"/>
    <m/>
    <x v="10"/>
    <x v="4"/>
    <m/>
    <m/>
    <x v="7"/>
    <x v="5"/>
    <x v="6"/>
    <x v="4"/>
    <m/>
    <m/>
    <x v="1"/>
    <m/>
    <m/>
    <n v="0"/>
    <m/>
    <n v="0"/>
    <n v="0"/>
    <n v="0"/>
    <n v="0"/>
    <m/>
    <n v="0"/>
    <m/>
    <n v="0"/>
    <n v="0"/>
    <e v="#DIV/0!"/>
    <n v="0"/>
    <m/>
    <n v="0"/>
    <n v="0"/>
    <m/>
  </r>
  <r>
    <n v="3647"/>
    <m/>
    <x v="10"/>
    <x v="4"/>
    <m/>
    <m/>
    <x v="7"/>
    <x v="5"/>
    <x v="6"/>
    <x v="4"/>
    <m/>
    <m/>
    <x v="1"/>
    <m/>
    <m/>
    <n v="0"/>
    <m/>
    <n v="0"/>
    <n v="0"/>
    <n v="0"/>
    <n v="0"/>
    <m/>
    <n v="0"/>
    <m/>
    <n v="0"/>
    <n v="0"/>
    <e v="#DIV/0!"/>
    <n v="0"/>
    <m/>
    <n v="0"/>
    <n v="0"/>
    <m/>
  </r>
  <r>
    <n v="3648"/>
    <m/>
    <x v="10"/>
    <x v="4"/>
    <m/>
    <m/>
    <x v="7"/>
    <x v="5"/>
    <x v="6"/>
    <x v="4"/>
    <m/>
    <m/>
    <x v="1"/>
    <m/>
    <m/>
    <n v="0"/>
    <m/>
    <n v="0"/>
    <n v="0"/>
    <n v="0"/>
    <n v="0"/>
    <m/>
    <n v="0"/>
    <m/>
    <n v="0"/>
    <n v="0"/>
    <e v="#DIV/0!"/>
    <n v="0"/>
    <m/>
    <n v="0"/>
    <n v="0"/>
    <m/>
  </r>
  <r>
    <n v="3649"/>
    <m/>
    <x v="10"/>
    <x v="4"/>
    <m/>
    <m/>
    <x v="7"/>
    <x v="5"/>
    <x v="6"/>
    <x v="4"/>
    <m/>
    <m/>
    <x v="1"/>
    <m/>
    <m/>
    <n v="0"/>
    <m/>
    <n v="0"/>
    <n v="0"/>
    <n v="0"/>
    <n v="0"/>
    <m/>
    <n v="0"/>
    <m/>
    <n v="0"/>
    <n v="0"/>
    <e v="#DIV/0!"/>
    <n v="0"/>
    <m/>
    <n v="0"/>
    <n v="0"/>
    <m/>
  </r>
  <r>
    <n v="3650"/>
    <m/>
    <x v="10"/>
    <x v="4"/>
    <m/>
    <m/>
    <x v="7"/>
    <x v="5"/>
    <x v="6"/>
    <x v="4"/>
    <m/>
    <m/>
    <x v="1"/>
    <m/>
    <m/>
    <n v="0"/>
    <m/>
    <n v="0"/>
    <n v="0"/>
    <n v="0"/>
    <n v="0"/>
    <m/>
    <n v="0"/>
    <m/>
    <n v="0"/>
    <n v="0"/>
    <e v="#DIV/0!"/>
    <n v="0"/>
    <m/>
    <n v="0"/>
    <n v="0"/>
    <m/>
  </r>
  <r>
    <n v="3651"/>
    <m/>
    <x v="10"/>
    <x v="4"/>
    <m/>
    <m/>
    <x v="7"/>
    <x v="5"/>
    <x v="6"/>
    <x v="4"/>
    <m/>
    <m/>
    <x v="1"/>
    <m/>
    <m/>
    <n v="0"/>
    <m/>
    <n v="0"/>
    <n v="0"/>
    <n v="0"/>
    <n v="0"/>
    <m/>
    <n v="0"/>
    <m/>
    <n v="0"/>
    <n v="0"/>
    <e v="#DIV/0!"/>
    <n v="0"/>
    <m/>
    <n v="0"/>
    <n v="0"/>
    <m/>
  </r>
  <r>
    <n v="3652"/>
    <m/>
    <x v="10"/>
    <x v="4"/>
    <m/>
    <m/>
    <x v="7"/>
    <x v="5"/>
    <x v="6"/>
    <x v="4"/>
    <m/>
    <m/>
    <x v="1"/>
    <m/>
    <m/>
    <n v="0"/>
    <m/>
    <n v="0"/>
    <n v="0"/>
    <n v="0"/>
    <n v="0"/>
    <m/>
    <n v="0"/>
    <m/>
    <n v="0"/>
    <n v="0"/>
    <e v="#DIV/0!"/>
    <n v="0"/>
    <m/>
    <n v="0"/>
    <n v="0"/>
    <m/>
  </r>
  <r>
    <n v="3653"/>
    <m/>
    <x v="10"/>
    <x v="4"/>
    <m/>
    <m/>
    <x v="7"/>
    <x v="5"/>
    <x v="6"/>
    <x v="4"/>
    <m/>
    <m/>
    <x v="1"/>
    <m/>
    <m/>
    <n v="0"/>
    <m/>
    <n v="0"/>
    <n v="0"/>
    <n v="0"/>
    <n v="0"/>
    <m/>
    <n v="0"/>
    <m/>
    <n v="0"/>
    <n v="0"/>
    <e v="#DIV/0!"/>
    <n v="0"/>
    <m/>
    <n v="0"/>
    <n v="0"/>
    <m/>
  </r>
  <r>
    <n v="3654"/>
    <m/>
    <x v="10"/>
    <x v="4"/>
    <m/>
    <m/>
    <x v="7"/>
    <x v="5"/>
    <x v="6"/>
    <x v="4"/>
    <m/>
    <m/>
    <x v="1"/>
    <m/>
    <m/>
    <n v="0"/>
    <m/>
    <n v="0"/>
    <n v="0"/>
    <n v="0"/>
    <n v="0"/>
    <m/>
    <n v="0"/>
    <m/>
    <n v="0"/>
    <n v="0"/>
    <e v="#DIV/0!"/>
    <n v="0"/>
    <m/>
    <n v="0"/>
    <n v="0"/>
    <m/>
  </r>
  <r>
    <n v="3655"/>
    <m/>
    <x v="10"/>
    <x v="4"/>
    <m/>
    <m/>
    <x v="7"/>
    <x v="5"/>
    <x v="6"/>
    <x v="4"/>
    <m/>
    <m/>
    <x v="1"/>
    <m/>
    <m/>
    <n v="0"/>
    <m/>
    <n v="0"/>
    <n v="0"/>
    <n v="0"/>
    <n v="0"/>
    <m/>
    <n v="0"/>
    <m/>
    <n v="0"/>
    <n v="0"/>
    <e v="#DIV/0!"/>
    <n v="0"/>
    <m/>
    <n v="0"/>
    <n v="0"/>
    <m/>
  </r>
  <r>
    <n v="3656"/>
    <m/>
    <x v="10"/>
    <x v="4"/>
    <m/>
    <m/>
    <x v="7"/>
    <x v="5"/>
    <x v="6"/>
    <x v="4"/>
    <m/>
    <m/>
    <x v="1"/>
    <m/>
    <m/>
    <n v="0"/>
    <m/>
    <n v="0"/>
    <n v="0"/>
    <n v="0"/>
    <n v="0"/>
    <m/>
    <n v="0"/>
    <m/>
    <n v="0"/>
    <n v="0"/>
    <e v="#DIV/0!"/>
    <n v="0"/>
    <m/>
    <n v="0"/>
    <n v="0"/>
    <m/>
  </r>
  <r>
    <n v="3657"/>
    <m/>
    <x v="10"/>
    <x v="4"/>
    <m/>
    <m/>
    <x v="7"/>
    <x v="5"/>
    <x v="6"/>
    <x v="4"/>
    <m/>
    <m/>
    <x v="1"/>
    <m/>
    <m/>
    <n v="0"/>
    <m/>
    <n v="0"/>
    <n v="0"/>
    <n v="0"/>
    <n v="0"/>
    <m/>
    <n v="0"/>
    <m/>
    <n v="0"/>
    <n v="0"/>
    <e v="#DIV/0!"/>
    <n v="0"/>
    <m/>
    <n v="0"/>
    <n v="0"/>
    <m/>
  </r>
  <r>
    <n v="3658"/>
    <m/>
    <x v="10"/>
    <x v="4"/>
    <m/>
    <m/>
    <x v="7"/>
    <x v="5"/>
    <x v="6"/>
    <x v="4"/>
    <m/>
    <m/>
    <x v="1"/>
    <m/>
    <m/>
    <n v="0"/>
    <m/>
    <n v="0"/>
    <n v="0"/>
    <n v="0"/>
    <n v="0"/>
    <m/>
    <n v="0"/>
    <m/>
    <n v="0"/>
    <n v="0"/>
    <e v="#DIV/0!"/>
    <n v="0"/>
    <m/>
    <n v="0"/>
    <n v="0"/>
    <m/>
  </r>
  <r>
    <n v="3659"/>
    <m/>
    <x v="10"/>
    <x v="4"/>
    <m/>
    <m/>
    <x v="7"/>
    <x v="5"/>
    <x v="6"/>
    <x v="4"/>
    <m/>
    <m/>
    <x v="1"/>
    <m/>
    <m/>
    <n v="0"/>
    <m/>
    <n v="0"/>
    <n v="0"/>
    <n v="0"/>
    <n v="0"/>
    <m/>
    <n v="0"/>
    <m/>
    <n v="0"/>
    <n v="0"/>
    <e v="#DIV/0!"/>
    <n v="0"/>
    <m/>
    <n v="0"/>
    <n v="0"/>
    <m/>
  </r>
  <r>
    <n v="3660"/>
    <m/>
    <x v="10"/>
    <x v="4"/>
    <m/>
    <m/>
    <x v="7"/>
    <x v="5"/>
    <x v="6"/>
    <x v="4"/>
    <m/>
    <m/>
    <x v="1"/>
    <m/>
    <m/>
    <n v="0"/>
    <m/>
    <n v="0"/>
    <n v="0"/>
    <n v="0"/>
    <n v="0"/>
    <m/>
    <n v="0"/>
    <m/>
    <n v="0"/>
    <n v="0"/>
    <e v="#DIV/0!"/>
    <n v="0"/>
    <m/>
    <n v="0"/>
    <n v="0"/>
    <m/>
  </r>
  <r>
    <n v="3661"/>
    <m/>
    <x v="10"/>
    <x v="4"/>
    <m/>
    <m/>
    <x v="7"/>
    <x v="5"/>
    <x v="6"/>
    <x v="4"/>
    <m/>
    <m/>
    <x v="1"/>
    <m/>
    <m/>
    <n v="0"/>
    <m/>
    <n v="0"/>
    <n v="0"/>
    <n v="0"/>
    <n v="0"/>
    <m/>
    <n v="0"/>
    <m/>
    <n v="0"/>
    <n v="0"/>
    <e v="#DIV/0!"/>
    <n v="0"/>
    <m/>
    <n v="0"/>
    <n v="0"/>
    <m/>
  </r>
  <r>
    <n v="3662"/>
    <m/>
    <x v="10"/>
    <x v="4"/>
    <m/>
    <m/>
    <x v="7"/>
    <x v="5"/>
    <x v="6"/>
    <x v="4"/>
    <m/>
    <m/>
    <x v="1"/>
    <m/>
    <m/>
    <n v="0"/>
    <m/>
    <n v="0"/>
    <n v="0"/>
    <n v="0"/>
    <n v="0"/>
    <m/>
    <n v="0"/>
    <m/>
    <n v="0"/>
    <n v="0"/>
    <e v="#DIV/0!"/>
    <n v="0"/>
    <m/>
    <n v="0"/>
    <n v="0"/>
    <m/>
  </r>
  <r>
    <n v="3663"/>
    <m/>
    <x v="10"/>
    <x v="4"/>
    <m/>
    <m/>
    <x v="7"/>
    <x v="5"/>
    <x v="6"/>
    <x v="4"/>
    <m/>
    <m/>
    <x v="1"/>
    <m/>
    <m/>
    <n v="0"/>
    <m/>
    <n v="0"/>
    <n v="0"/>
    <n v="0"/>
    <n v="0"/>
    <m/>
    <n v="0"/>
    <m/>
    <n v="0"/>
    <n v="0"/>
    <e v="#DIV/0!"/>
    <n v="0"/>
    <m/>
    <n v="0"/>
    <n v="0"/>
    <m/>
  </r>
  <r>
    <n v="3664"/>
    <m/>
    <x v="10"/>
    <x v="4"/>
    <m/>
    <m/>
    <x v="7"/>
    <x v="5"/>
    <x v="6"/>
    <x v="4"/>
    <m/>
    <m/>
    <x v="1"/>
    <m/>
    <m/>
    <n v="0"/>
    <m/>
    <n v="0"/>
    <n v="0"/>
    <n v="0"/>
    <n v="0"/>
    <m/>
    <n v="0"/>
    <m/>
    <n v="0"/>
    <n v="0"/>
    <e v="#DIV/0!"/>
    <n v="0"/>
    <m/>
    <n v="0"/>
    <n v="0"/>
    <m/>
  </r>
  <r>
    <n v="3665"/>
    <m/>
    <x v="10"/>
    <x v="4"/>
    <m/>
    <m/>
    <x v="7"/>
    <x v="5"/>
    <x v="6"/>
    <x v="4"/>
    <m/>
    <m/>
    <x v="1"/>
    <m/>
    <m/>
    <n v="0"/>
    <m/>
    <n v="0"/>
    <n v="0"/>
    <n v="0"/>
    <n v="0"/>
    <m/>
    <n v="0"/>
    <m/>
    <n v="0"/>
    <n v="0"/>
    <e v="#DIV/0!"/>
    <n v="0"/>
    <m/>
    <n v="0"/>
    <n v="0"/>
    <m/>
  </r>
  <r>
    <n v="3666"/>
    <m/>
    <x v="10"/>
    <x v="4"/>
    <m/>
    <m/>
    <x v="7"/>
    <x v="5"/>
    <x v="6"/>
    <x v="4"/>
    <m/>
    <m/>
    <x v="1"/>
    <m/>
    <m/>
    <n v="0"/>
    <m/>
    <n v="0"/>
    <n v="0"/>
    <n v="0"/>
    <n v="0"/>
    <m/>
    <n v="0"/>
    <m/>
    <n v="0"/>
    <n v="0"/>
    <e v="#DIV/0!"/>
    <n v="0"/>
    <m/>
    <n v="0"/>
    <n v="0"/>
    <m/>
  </r>
  <r>
    <n v="3667"/>
    <m/>
    <x v="10"/>
    <x v="4"/>
    <m/>
    <m/>
    <x v="7"/>
    <x v="5"/>
    <x v="6"/>
    <x v="4"/>
    <m/>
    <m/>
    <x v="1"/>
    <m/>
    <m/>
    <n v="0"/>
    <m/>
    <n v="0"/>
    <n v="0"/>
    <n v="0"/>
    <n v="0"/>
    <m/>
    <n v="0"/>
    <m/>
    <n v="0"/>
    <n v="0"/>
    <e v="#DIV/0!"/>
    <n v="0"/>
    <m/>
    <n v="0"/>
    <n v="0"/>
    <m/>
  </r>
  <r>
    <n v="3668"/>
    <m/>
    <x v="10"/>
    <x v="4"/>
    <m/>
    <m/>
    <x v="7"/>
    <x v="5"/>
    <x v="6"/>
    <x v="4"/>
    <m/>
    <m/>
    <x v="1"/>
    <m/>
    <m/>
    <n v="0"/>
    <m/>
    <n v="0"/>
    <n v="0"/>
    <n v="0"/>
    <n v="0"/>
    <m/>
    <n v="0"/>
    <m/>
    <n v="0"/>
    <n v="0"/>
    <e v="#DIV/0!"/>
    <n v="0"/>
    <m/>
    <n v="0"/>
    <n v="0"/>
    <m/>
  </r>
  <r>
    <n v="3669"/>
    <m/>
    <x v="10"/>
    <x v="4"/>
    <m/>
    <m/>
    <x v="7"/>
    <x v="5"/>
    <x v="6"/>
    <x v="4"/>
    <m/>
    <m/>
    <x v="1"/>
    <m/>
    <m/>
    <n v="0"/>
    <m/>
    <n v="0"/>
    <n v="0"/>
    <n v="0"/>
    <n v="0"/>
    <m/>
    <n v="0"/>
    <m/>
    <n v="0"/>
    <n v="0"/>
    <e v="#DIV/0!"/>
    <n v="0"/>
    <m/>
    <n v="0"/>
    <n v="0"/>
    <m/>
  </r>
  <r>
    <n v="3670"/>
    <m/>
    <x v="10"/>
    <x v="4"/>
    <m/>
    <m/>
    <x v="7"/>
    <x v="5"/>
    <x v="6"/>
    <x v="4"/>
    <m/>
    <m/>
    <x v="1"/>
    <m/>
    <m/>
    <n v="0"/>
    <m/>
    <n v="0"/>
    <n v="0"/>
    <n v="0"/>
    <n v="0"/>
    <m/>
    <n v="0"/>
    <m/>
    <n v="0"/>
    <n v="0"/>
    <e v="#DIV/0!"/>
    <n v="0"/>
    <m/>
    <n v="0"/>
    <n v="0"/>
    <m/>
  </r>
  <r>
    <n v="3671"/>
    <m/>
    <x v="10"/>
    <x v="4"/>
    <m/>
    <m/>
    <x v="7"/>
    <x v="5"/>
    <x v="6"/>
    <x v="4"/>
    <m/>
    <m/>
    <x v="1"/>
    <m/>
    <m/>
    <n v="0"/>
    <m/>
    <n v="0"/>
    <n v="0"/>
    <n v="0"/>
    <n v="0"/>
    <m/>
    <n v="0"/>
    <m/>
    <n v="0"/>
    <n v="0"/>
    <e v="#DIV/0!"/>
    <n v="0"/>
    <m/>
    <n v="0"/>
    <n v="0"/>
    <m/>
  </r>
  <r>
    <n v="3672"/>
    <m/>
    <x v="10"/>
    <x v="4"/>
    <m/>
    <m/>
    <x v="7"/>
    <x v="5"/>
    <x v="6"/>
    <x v="4"/>
    <m/>
    <m/>
    <x v="1"/>
    <m/>
    <m/>
    <n v="0"/>
    <m/>
    <n v="0"/>
    <n v="0"/>
    <n v="0"/>
    <n v="0"/>
    <m/>
    <n v="0"/>
    <m/>
    <n v="0"/>
    <n v="0"/>
    <e v="#DIV/0!"/>
    <n v="0"/>
    <m/>
    <n v="0"/>
    <n v="0"/>
    <m/>
  </r>
  <r>
    <n v="3673"/>
    <m/>
    <x v="10"/>
    <x v="4"/>
    <m/>
    <m/>
    <x v="7"/>
    <x v="5"/>
    <x v="6"/>
    <x v="4"/>
    <m/>
    <m/>
    <x v="1"/>
    <m/>
    <m/>
    <n v="0"/>
    <m/>
    <n v="0"/>
    <n v="0"/>
    <n v="0"/>
    <n v="0"/>
    <m/>
    <n v="0"/>
    <m/>
    <n v="0"/>
    <n v="0"/>
    <e v="#DIV/0!"/>
    <n v="0"/>
    <m/>
    <n v="0"/>
    <n v="0"/>
    <m/>
  </r>
  <r>
    <n v="3674"/>
    <m/>
    <x v="10"/>
    <x v="4"/>
    <m/>
    <m/>
    <x v="7"/>
    <x v="5"/>
    <x v="6"/>
    <x v="4"/>
    <m/>
    <m/>
    <x v="1"/>
    <m/>
    <m/>
    <n v="0"/>
    <m/>
    <n v="0"/>
    <n v="0"/>
    <n v="0"/>
    <n v="0"/>
    <m/>
    <n v="0"/>
    <m/>
    <n v="0"/>
    <n v="0"/>
    <e v="#DIV/0!"/>
    <n v="0"/>
    <m/>
    <n v="0"/>
    <n v="0"/>
    <m/>
  </r>
  <r>
    <n v="3675"/>
    <m/>
    <x v="10"/>
    <x v="4"/>
    <m/>
    <m/>
    <x v="7"/>
    <x v="5"/>
    <x v="6"/>
    <x v="4"/>
    <m/>
    <m/>
    <x v="1"/>
    <m/>
    <m/>
    <n v="0"/>
    <m/>
    <n v="0"/>
    <n v="0"/>
    <n v="0"/>
    <n v="0"/>
    <m/>
    <n v="0"/>
    <m/>
    <n v="0"/>
    <n v="0"/>
    <e v="#DIV/0!"/>
    <n v="0"/>
    <m/>
    <n v="0"/>
    <n v="0"/>
    <m/>
  </r>
  <r>
    <n v="3676"/>
    <m/>
    <x v="10"/>
    <x v="4"/>
    <m/>
    <m/>
    <x v="7"/>
    <x v="5"/>
    <x v="6"/>
    <x v="4"/>
    <m/>
    <m/>
    <x v="1"/>
    <m/>
    <m/>
    <n v="0"/>
    <m/>
    <n v="0"/>
    <n v="0"/>
    <n v="0"/>
    <n v="0"/>
    <m/>
    <n v="0"/>
    <m/>
    <n v="0"/>
    <n v="0"/>
    <e v="#DIV/0!"/>
    <n v="0"/>
    <m/>
    <n v="0"/>
    <n v="0"/>
    <m/>
  </r>
  <r>
    <n v="3677"/>
    <m/>
    <x v="10"/>
    <x v="4"/>
    <m/>
    <m/>
    <x v="7"/>
    <x v="5"/>
    <x v="6"/>
    <x v="4"/>
    <m/>
    <m/>
    <x v="1"/>
    <m/>
    <m/>
    <n v="0"/>
    <m/>
    <n v="0"/>
    <n v="0"/>
    <n v="0"/>
    <n v="0"/>
    <m/>
    <n v="0"/>
    <m/>
    <n v="0"/>
    <n v="0"/>
    <e v="#DIV/0!"/>
    <n v="0"/>
    <m/>
    <n v="0"/>
    <n v="0"/>
    <m/>
  </r>
  <r>
    <n v="3678"/>
    <m/>
    <x v="10"/>
    <x v="4"/>
    <m/>
    <m/>
    <x v="7"/>
    <x v="5"/>
    <x v="6"/>
    <x v="4"/>
    <m/>
    <m/>
    <x v="1"/>
    <m/>
    <m/>
    <n v="0"/>
    <m/>
    <n v="0"/>
    <n v="0"/>
    <n v="0"/>
    <n v="0"/>
    <m/>
    <n v="0"/>
    <m/>
    <n v="0"/>
    <n v="0"/>
    <e v="#DIV/0!"/>
    <n v="0"/>
    <m/>
    <n v="0"/>
    <n v="0"/>
    <m/>
  </r>
  <r>
    <n v="3679"/>
    <m/>
    <x v="10"/>
    <x v="4"/>
    <m/>
    <m/>
    <x v="7"/>
    <x v="5"/>
    <x v="6"/>
    <x v="4"/>
    <m/>
    <m/>
    <x v="1"/>
    <m/>
    <m/>
    <n v="0"/>
    <m/>
    <n v="0"/>
    <n v="0"/>
    <n v="0"/>
    <n v="0"/>
    <m/>
    <n v="0"/>
    <m/>
    <n v="0"/>
    <n v="0"/>
    <e v="#DIV/0!"/>
    <n v="0"/>
    <m/>
    <n v="0"/>
    <n v="0"/>
    <m/>
  </r>
  <r>
    <n v="3680"/>
    <m/>
    <x v="10"/>
    <x v="4"/>
    <m/>
    <m/>
    <x v="7"/>
    <x v="5"/>
    <x v="6"/>
    <x v="4"/>
    <m/>
    <m/>
    <x v="1"/>
    <m/>
    <m/>
    <n v="0"/>
    <m/>
    <n v="0"/>
    <n v="0"/>
    <n v="0"/>
    <n v="0"/>
    <m/>
    <n v="0"/>
    <m/>
    <n v="0"/>
    <n v="0"/>
    <e v="#DIV/0!"/>
    <n v="0"/>
    <m/>
    <n v="0"/>
    <n v="0"/>
    <m/>
  </r>
  <r>
    <n v="3681"/>
    <m/>
    <x v="10"/>
    <x v="4"/>
    <m/>
    <m/>
    <x v="7"/>
    <x v="5"/>
    <x v="6"/>
    <x v="4"/>
    <m/>
    <m/>
    <x v="1"/>
    <m/>
    <m/>
    <n v="0"/>
    <m/>
    <n v="0"/>
    <n v="0"/>
    <n v="0"/>
    <n v="0"/>
    <m/>
    <n v="0"/>
    <m/>
    <n v="0"/>
    <n v="0"/>
    <e v="#DIV/0!"/>
    <n v="0"/>
    <m/>
    <n v="0"/>
    <n v="0"/>
    <m/>
  </r>
  <r>
    <n v="3682"/>
    <m/>
    <x v="10"/>
    <x v="4"/>
    <m/>
    <m/>
    <x v="7"/>
    <x v="5"/>
    <x v="6"/>
    <x v="4"/>
    <m/>
    <m/>
    <x v="1"/>
    <m/>
    <m/>
    <n v="0"/>
    <m/>
    <n v="0"/>
    <n v="0"/>
    <n v="0"/>
    <n v="0"/>
    <m/>
    <n v="0"/>
    <m/>
    <n v="0"/>
    <n v="0"/>
    <e v="#DIV/0!"/>
    <n v="0"/>
    <m/>
    <n v="0"/>
    <n v="0"/>
    <m/>
  </r>
  <r>
    <n v="3683"/>
    <m/>
    <x v="10"/>
    <x v="4"/>
    <m/>
    <m/>
    <x v="7"/>
    <x v="5"/>
    <x v="6"/>
    <x v="4"/>
    <m/>
    <m/>
    <x v="1"/>
    <m/>
    <m/>
    <n v="0"/>
    <m/>
    <n v="0"/>
    <n v="0"/>
    <n v="0"/>
    <n v="0"/>
    <m/>
    <n v="0"/>
    <m/>
    <n v="0"/>
    <n v="0"/>
    <e v="#DIV/0!"/>
    <n v="0"/>
    <m/>
    <n v="0"/>
    <n v="0"/>
    <m/>
  </r>
  <r>
    <n v="3684"/>
    <m/>
    <x v="10"/>
    <x v="4"/>
    <m/>
    <m/>
    <x v="7"/>
    <x v="5"/>
    <x v="6"/>
    <x v="4"/>
    <m/>
    <m/>
    <x v="1"/>
    <m/>
    <m/>
    <n v="0"/>
    <m/>
    <n v="0"/>
    <n v="0"/>
    <n v="0"/>
    <n v="0"/>
    <m/>
    <n v="0"/>
    <m/>
    <n v="0"/>
    <n v="0"/>
    <e v="#DIV/0!"/>
    <n v="0"/>
    <m/>
    <n v="0"/>
    <n v="0"/>
    <m/>
  </r>
  <r>
    <n v="3685"/>
    <m/>
    <x v="10"/>
    <x v="4"/>
    <m/>
    <m/>
    <x v="7"/>
    <x v="5"/>
    <x v="6"/>
    <x v="4"/>
    <m/>
    <m/>
    <x v="1"/>
    <m/>
    <m/>
    <n v="0"/>
    <m/>
    <n v="0"/>
    <n v="0"/>
    <n v="0"/>
    <n v="0"/>
    <m/>
    <n v="0"/>
    <m/>
    <n v="0"/>
    <n v="0"/>
    <e v="#DIV/0!"/>
    <n v="0"/>
    <m/>
    <n v="0"/>
    <n v="0"/>
    <m/>
  </r>
  <r>
    <n v="3686"/>
    <m/>
    <x v="10"/>
    <x v="4"/>
    <m/>
    <m/>
    <x v="7"/>
    <x v="5"/>
    <x v="6"/>
    <x v="4"/>
    <m/>
    <m/>
    <x v="1"/>
    <m/>
    <m/>
    <n v="0"/>
    <m/>
    <n v="0"/>
    <n v="0"/>
    <n v="0"/>
    <n v="0"/>
    <m/>
    <n v="0"/>
    <m/>
    <n v="0"/>
    <n v="0"/>
    <e v="#DIV/0!"/>
    <n v="0"/>
    <m/>
    <n v="0"/>
    <n v="0"/>
    <m/>
  </r>
  <r>
    <n v="3687"/>
    <m/>
    <x v="10"/>
    <x v="4"/>
    <m/>
    <m/>
    <x v="7"/>
    <x v="5"/>
    <x v="6"/>
    <x v="4"/>
    <m/>
    <m/>
    <x v="1"/>
    <m/>
    <m/>
    <n v="0"/>
    <m/>
    <n v="0"/>
    <n v="0"/>
    <n v="0"/>
    <n v="0"/>
    <m/>
    <n v="0"/>
    <m/>
    <n v="0"/>
    <n v="0"/>
    <e v="#DIV/0!"/>
    <n v="0"/>
    <m/>
    <n v="0"/>
    <n v="0"/>
    <m/>
  </r>
  <r>
    <n v="3688"/>
    <m/>
    <x v="10"/>
    <x v="4"/>
    <m/>
    <m/>
    <x v="7"/>
    <x v="5"/>
    <x v="6"/>
    <x v="4"/>
    <m/>
    <m/>
    <x v="1"/>
    <m/>
    <m/>
    <n v="0"/>
    <m/>
    <n v="0"/>
    <n v="0"/>
    <n v="0"/>
    <n v="0"/>
    <m/>
    <n v="0"/>
    <m/>
    <n v="0"/>
    <n v="0"/>
    <e v="#DIV/0!"/>
    <n v="0"/>
    <m/>
    <n v="0"/>
    <n v="0"/>
    <m/>
  </r>
  <r>
    <n v="3689"/>
    <m/>
    <x v="10"/>
    <x v="4"/>
    <m/>
    <m/>
    <x v="7"/>
    <x v="5"/>
    <x v="6"/>
    <x v="4"/>
    <m/>
    <m/>
    <x v="1"/>
    <m/>
    <m/>
    <n v="0"/>
    <m/>
    <n v="0"/>
    <n v="0"/>
    <n v="0"/>
    <n v="0"/>
    <m/>
    <n v="0"/>
    <m/>
    <n v="0"/>
    <n v="0"/>
    <e v="#DIV/0!"/>
    <n v="0"/>
    <m/>
    <n v="0"/>
    <n v="0"/>
    <m/>
  </r>
  <r>
    <n v="3690"/>
    <m/>
    <x v="10"/>
    <x v="4"/>
    <m/>
    <m/>
    <x v="7"/>
    <x v="5"/>
    <x v="6"/>
    <x v="4"/>
    <m/>
    <m/>
    <x v="1"/>
    <m/>
    <m/>
    <n v="0"/>
    <m/>
    <n v="0"/>
    <n v="0"/>
    <n v="0"/>
    <n v="0"/>
    <m/>
    <n v="0"/>
    <m/>
    <n v="0"/>
    <n v="0"/>
    <e v="#DIV/0!"/>
    <n v="0"/>
    <m/>
    <n v="0"/>
    <n v="0"/>
    <m/>
  </r>
  <r>
    <n v="3691"/>
    <m/>
    <x v="10"/>
    <x v="4"/>
    <m/>
    <m/>
    <x v="7"/>
    <x v="5"/>
    <x v="6"/>
    <x v="4"/>
    <m/>
    <m/>
    <x v="1"/>
    <m/>
    <m/>
    <n v="0"/>
    <m/>
    <n v="0"/>
    <n v="0"/>
    <n v="0"/>
    <n v="0"/>
    <m/>
    <n v="0"/>
    <m/>
    <n v="0"/>
    <n v="0"/>
    <e v="#DIV/0!"/>
    <n v="0"/>
    <m/>
    <n v="0"/>
    <n v="0"/>
    <m/>
  </r>
  <r>
    <n v="3692"/>
    <m/>
    <x v="10"/>
    <x v="4"/>
    <m/>
    <m/>
    <x v="7"/>
    <x v="5"/>
    <x v="6"/>
    <x v="4"/>
    <m/>
    <m/>
    <x v="1"/>
    <m/>
    <m/>
    <n v="0"/>
    <m/>
    <n v="0"/>
    <n v="0"/>
    <n v="0"/>
    <n v="0"/>
    <m/>
    <n v="0"/>
    <m/>
    <n v="0"/>
    <n v="0"/>
    <e v="#DIV/0!"/>
    <n v="0"/>
    <m/>
    <n v="0"/>
    <n v="0"/>
    <m/>
  </r>
  <r>
    <n v="3693"/>
    <m/>
    <x v="10"/>
    <x v="4"/>
    <m/>
    <m/>
    <x v="7"/>
    <x v="5"/>
    <x v="6"/>
    <x v="4"/>
    <m/>
    <m/>
    <x v="1"/>
    <m/>
    <m/>
    <n v="0"/>
    <m/>
    <n v="0"/>
    <n v="0"/>
    <n v="0"/>
    <n v="0"/>
    <m/>
    <n v="0"/>
    <m/>
    <n v="0"/>
    <n v="0"/>
    <e v="#DIV/0!"/>
    <n v="0"/>
    <m/>
    <n v="0"/>
    <n v="0"/>
    <m/>
  </r>
  <r>
    <n v="3694"/>
    <m/>
    <x v="10"/>
    <x v="4"/>
    <m/>
    <m/>
    <x v="7"/>
    <x v="5"/>
    <x v="6"/>
    <x v="4"/>
    <m/>
    <m/>
    <x v="1"/>
    <m/>
    <m/>
    <n v="0"/>
    <m/>
    <n v="0"/>
    <n v="0"/>
    <n v="0"/>
    <n v="0"/>
    <m/>
    <n v="0"/>
    <m/>
    <n v="0"/>
    <n v="0"/>
    <e v="#DIV/0!"/>
    <n v="0"/>
    <m/>
    <n v="0"/>
    <n v="0"/>
    <m/>
  </r>
  <r>
    <n v="3695"/>
    <m/>
    <x v="10"/>
    <x v="4"/>
    <m/>
    <m/>
    <x v="7"/>
    <x v="5"/>
    <x v="6"/>
    <x v="4"/>
    <m/>
    <m/>
    <x v="1"/>
    <m/>
    <m/>
    <n v="0"/>
    <m/>
    <n v="0"/>
    <n v="0"/>
    <n v="0"/>
    <n v="0"/>
    <m/>
    <n v="0"/>
    <m/>
    <n v="0"/>
    <n v="0"/>
    <e v="#DIV/0!"/>
    <n v="0"/>
    <m/>
    <n v="0"/>
    <n v="0"/>
    <m/>
  </r>
  <r>
    <n v="3696"/>
    <m/>
    <x v="10"/>
    <x v="4"/>
    <m/>
    <m/>
    <x v="7"/>
    <x v="5"/>
    <x v="6"/>
    <x v="4"/>
    <m/>
    <m/>
    <x v="1"/>
    <m/>
    <m/>
    <n v="0"/>
    <m/>
    <n v="0"/>
    <n v="0"/>
    <n v="0"/>
    <n v="0"/>
    <m/>
    <n v="0"/>
    <m/>
    <n v="0"/>
    <n v="0"/>
    <e v="#DIV/0!"/>
    <n v="0"/>
    <m/>
    <n v="0"/>
    <n v="0"/>
    <m/>
  </r>
  <r>
    <n v="3697"/>
    <m/>
    <x v="10"/>
    <x v="4"/>
    <m/>
    <m/>
    <x v="7"/>
    <x v="5"/>
    <x v="6"/>
    <x v="4"/>
    <m/>
    <m/>
    <x v="1"/>
    <m/>
    <m/>
    <n v="0"/>
    <m/>
    <n v="0"/>
    <n v="0"/>
    <n v="0"/>
    <n v="0"/>
    <m/>
    <n v="0"/>
    <m/>
    <n v="0"/>
    <n v="0"/>
    <e v="#DIV/0!"/>
    <n v="0"/>
    <m/>
    <n v="0"/>
    <n v="0"/>
    <m/>
  </r>
  <r>
    <n v="3698"/>
    <m/>
    <x v="10"/>
    <x v="4"/>
    <m/>
    <m/>
    <x v="7"/>
    <x v="5"/>
    <x v="6"/>
    <x v="4"/>
    <m/>
    <m/>
    <x v="1"/>
    <m/>
    <m/>
    <n v="0"/>
    <m/>
    <n v="0"/>
    <n v="0"/>
    <n v="0"/>
    <n v="0"/>
    <m/>
    <n v="0"/>
    <m/>
    <n v="0"/>
    <n v="0"/>
    <e v="#DIV/0!"/>
    <n v="0"/>
    <m/>
    <n v="0"/>
    <n v="0"/>
    <m/>
  </r>
  <r>
    <n v="3699"/>
    <m/>
    <x v="10"/>
    <x v="4"/>
    <m/>
    <m/>
    <x v="7"/>
    <x v="5"/>
    <x v="6"/>
    <x v="4"/>
    <m/>
    <m/>
    <x v="1"/>
    <m/>
    <m/>
    <n v="0"/>
    <m/>
    <n v="0"/>
    <n v="0"/>
    <n v="0"/>
    <n v="0"/>
    <m/>
    <n v="0"/>
    <m/>
    <n v="0"/>
    <n v="0"/>
    <e v="#DIV/0!"/>
    <n v="0"/>
    <m/>
    <n v="0"/>
    <n v="0"/>
    <m/>
  </r>
  <r>
    <n v="3700"/>
    <m/>
    <x v="10"/>
    <x v="4"/>
    <m/>
    <m/>
    <x v="7"/>
    <x v="5"/>
    <x v="6"/>
    <x v="4"/>
    <m/>
    <m/>
    <x v="1"/>
    <m/>
    <m/>
    <n v="0"/>
    <m/>
    <n v="0"/>
    <n v="0"/>
    <n v="0"/>
    <n v="0"/>
    <m/>
    <n v="0"/>
    <m/>
    <n v="0"/>
    <n v="0"/>
    <e v="#DIV/0!"/>
    <n v="0"/>
    <m/>
    <n v="0"/>
    <n v="0"/>
    <m/>
  </r>
  <r>
    <n v="3701"/>
    <m/>
    <x v="10"/>
    <x v="4"/>
    <m/>
    <m/>
    <x v="7"/>
    <x v="5"/>
    <x v="6"/>
    <x v="4"/>
    <m/>
    <m/>
    <x v="1"/>
    <m/>
    <m/>
    <n v="0"/>
    <m/>
    <n v="0"/>
    <n v="0"/>
    <n v="0"/>
    <n v="0"/>
    <m/>
    <n v="0"/>
    <m/>
    <n v="0"/>
    <n v="0"/>
    <e v="#DIV/0!"/>
    <n v="0"/>
    <m/>
    <n v="0"/>
    <n v="0"/>
    <m/>
  </r>
  <r>
    <n v="3702"/>
    <m/>
    <x v="10"/>
    <x v="4"/>
    <m/>
    <m/>
    <x v="7"/>
    <x v="5"/>
    <x v="6"/>
    <x v="4"/>
    <m/>
    <m/>
    <x v="1"/>
    <m/>
    <m/>
    <n v="0"/>
    <m/>
    <n v="0"/>
    <n v="0"/>
    <n v="0"/>
    <n v="0"/>
    <m/>
    <n v="0"/>
    <m/>
    <n v="0"/>
    <n v="0"/>
    <e v="#DIV/0!"/>
    <n v="0"/>
    <m/>
    <n v="0"/>
    <n v="0"/>
    <m/>
  </r>
  <r>
    <n v="3703"/>
    <m/>
    <x v="10"/>
    <x v="4"/>
    <m/>
    <m/>
    <x v="7"/>
    <x v="5"/>
    <x v="6"/>
    <x v="4"/>
    <m/>
    <m/>
    <x v="1"/>
    <m/>
    <m/>
    <n v="0"/>
    <m/>
    <n v="0"/>
    <n v="0"/>
    <n v="0"/>
    <n v="0"/>
    <m/>
    <n v="0"/>
    <m/>
    <n v="0"/>
    <n v="0"/>
    <e v="#DIV/0!"/>
    <n v="0"/>
    <m/>
    <n v="0"/>
    <n v="0"/>
    <m/>
  </r>
  <r>
    <n v="3704"/>
    <m/>
    <x v="10"/>
    <x v="4"/>
    <m/>
    <m/>
    <x v="7"/>
    <x v="5"/>
    <x v="6"/>
    <x v="4"/>
    <m/>
    <m/>
    <x v="1"/>
    <m/>
    <m/>
    <n v="0"/>
    <m/>
    <n v="0"/>
    <n v="0"/>
    <n v="0"/>
    <n v="0"/>
    <m/>
    <n v="0"/>
    <m/>
    <n v="0"/>
    <n v="0"/>
    <e v="#DIV/0!"/>
    <n v="0"/>
    <m/>
    <n v="0"/>
    <n v="0"/>
    <m/>
  </r>
  <r>
    <n v="3705"/>
    <m/>
    <x v="10"/>
    <x v="4"/>
    <m/>
    <m/>
    <x v="7"/>
    <x v="5"/>
    <x v="6"/>
    <x v="4"/>
    <m/>
    <m/>
    <x v="1"/>
    <m/>
    <m/>
    <n v="0"/>
    <m/>
    <n v="0"/>
    <n v="0"/>
    <n v="0"/>
    <n v="0"/>
    <m/>
    <n v="0"/>
    <m/>
    <n v="0"/>
    <n v="0"/>
    <e v="#DIV/0!"/>
    <n v="0"/>
    <m/>
    <n v="0"/>
    <n v="0"/>
    <m/>
  </r>
  <r>
    <n v="3706"/>
    <m/>
    <x v="10"/>
    <x v="4"/>
    <m/>
    <m/>
    <x v="7"/>
    <x v="5"/>
    <x v="6"/>
    <x v="4"/>
    <m/>
    <m/>
    <x v="1"/>
    <m/>
    <m/>
    <n v="0"/>
    <m/>
    <n v="0"/>
    <n v="0"/>
    <n v="0"/>
    <n v="0"/>
    <m/>
    <n v="0"/>
    <m/>
    <n v="0"/>
    <n v="0"/>
    <e v="#DIV/0!"/>
    <n v="0"/>
    <m/>
    <n v="0"/>
    <n v="0"/>
    <m/>
  </r>
  <r>
    <n v="3707"/>
    <m/>
    <x v="10"/>
    <x v="4"/>
    <m/>
    <m/>
    <x v="7"/>
    <x v="5"/>
    <x v="6"/>
    <x v="4"/>
    <m/>
    <m/>
    <x v="1"/>
    <m/>
    <m/>
    <n v="0"/>
    <m/>
    <n v="0"/>
    <n v="0"/>
    <n v="0"/>
    <n v="0"/>
    <m/>
    <n v="0"/>
    <m/>
    <n v="0"/>
    <n v="0"/>
    <e v="#DIV/0!"/>
    <n v="0"/>
    <m/>
    <n v="0"/>
    <n v="0"/>
    <m/>
  </r>
  <r>
    <n v="3708"/>
    <m/>
    <x v="10"/>
    <x v="4"/>
    <m/>
    <m/>
    <x v="7"/>
    <x v="5"/>
    <x v="6"/>
    <x v="4"/>
    <m/>
    <m/>
    <x v="1"/>
    <m/>
    <m/>
    <n v="0"/>
    <m/>
    <n v="0"/>
    <n v="0"/>
    <n v="0"/>
    <n v="0"/>
    <m/>
    <n v="0"/>
    <m/>
    <n v="0"/>
    <n v="0"/>
    <e v="#DIV/0!"/>
    <n v="0"/>
    <m/>
    <n v="0"/>
    <n v="0"/>
    <m/>
  </r>
  <r>
    <n v="3709"/>
    <m/>
    <x v="10"/>
    <x v="4"/>
    <m/>
    <m/>
    <x v="7"/>
    <x v="5"/>
    <x v="6"/>
    <x v="4"/>
    <m/>
    <m/>
    <x v="1"/>
    <m/>
    <m/>
    <n v="0"/>
    <m/>
    <n v="0"/>
    <n v="0"/>
    <n v="0"/>
    <n v="0"/>
    <m/>
    <n v="0"/>
    <m/>
    <n v="0"/>
    <n v="0"/>
    <e v="#DIV/0!"/>
    <n v="0"/>
    <m/>
    <n v="0"/>
    <n v="0"/>
    <m/>
  </r>
  <r>
    <n v="3710"/>
    <m/>
    <x v="10"/>
    <x v="4"/>
    <m/>
    <m/>
    <x v="7"/>
    <x v="5"/>
    <x v="6"/>
    <x v="4"/>
    <m/>
    <m/>
    <x v="1"/>
    <m/>
    <m/>
    <n v="0"/>
    <m/>
    <n v="0"/>
    <n v="0"/>
    <n v="0"/>
    <n v="0"/>
    <m/>
    <n v="0"/>
    <m/>
    <n v="0"/>
    <n v="0"/>
    <e v="#DIV/0!"/>
    <n v="0"/>
    <m/>
    <n v="0"/>
    <n v="0"/>
    <m/>
  </r>
  <r>
    <n v="3711"/>
    <m/>
    <x v="10"/>
    <x v="4"/>
    <m/>
    <m/>
    <x v="7"/>
    <x v="5"/>
    <x v="6"/>
    <x v="4"/>
    <m/>
    <m/>
    <x v="1"/>
    <m/>
    <m/>
    <n v="0"/>
    <m/>
    <n v="0"/>
    <n v="0"/>
    <n v="0"/>
    <n v="0"/>
    <m/>
    <n v="0"/>
    <m/>
    <n v="0"/>
    <n v="0"/>
    <e v="#DIV/0!"/>
    <n v="0"/>
    <m/>
    <n v="0"/>
    <n v="0"/>
    <m/>
  </r>
  <r>
    <n v="3712"/>
    <m/>
    <x v="10"/>
    <x v="4"/>
    <m/>
    <m/>
    <x v="7"/>
    <x v="5"/>
    <x v="6"/>
    <x v="4"/>
    <m/>
    <m/>
    <x v="1"/>
    <m/>
    <m/>
    <n v="0"/>
    <m/>
    <n v="0"/>
    <n v="0"/>
    <n v="0"/>
    <n v="0"/>
    <m/>
    <n v="0"/>
    <m/>
    <n v="0"/>
    <n v="0"/>
    <e v="#DIV/0!"/>
    <n v="0"/>
    <m/>
    <n v="0"/>
    <n v="0"/>
    <m/>
  </r>
  <r>
    <n v="3713"/>
    <m/>
    <x v="10"/>
    <x v="4"/>
    <m/>
    <m/>
    <x v="7"/>
    <x v="5"/>
    <x v="6"/>
    <x v="4"/>
    <m/>
    <m/>
    <x v="1"/>
    <m/>
    <m/>
    <n v="0"/>
    <m/>
    <n v="0"/>
    <n v="0"/>
    <n v="0"/>
    <n v="0"/>
    <m/>
    <n v="0"/>
    <m/>
    <n v="0"/>
    <n v="0"/>
    <e v="#DIV/0!"/>
    <n v="0"/>
    <m/>
    <n v="0"/>
    <n v="0"/>
    <m/>
  </r>
  <r>
    <n v="3714"/>
    <m/>
    <x v="10"/>
    <x v="4"/>
    <m/>
    <m/>
    <x v="7"/>
    <x v="5"/>
    <x v="6"/>
    <x v="4"/>
    <m/>
    <m/>
    <x v="1"/>
    <m/>
    <m/>
    <n v="0"/>
    <m/>
    <n v="0"/>
    <n v="0"/>
    <n v="0"/>
    <n v="0"/>
    <m/>
    <n v="0"/>
    <m/>
    <n v="0"/>
    <n v="0"/>
    <e v="#DIV/0!"/>
    <n v="0"/>
    <m/>
    <n v="0"/>
    <n v="0"/>
    <m/>
  </r>
  <r>
    <n v="3715"/>
    <m/>
    <x v="10"/>
    <x v="4"/>
    <m/>
    <m/>
    <x v="7"/>
    <x v="5"/>
    <x v="6"/>
    <x v="4"/>
    <m/>
    <m/>
    <x v="1"/>
    <m/>
    <m/>
    <n v="0"/>
    <m/>
    <n v="0"/>
    <n v="0"/>
    <n v="0"/>
    <n v="0"/>
    <m/>
    <n v="0"/>
    <m/>
    <n v="0"/>
    <n v="0"/>
    <e v="#DIV/0!"/>
    <n v="0"/>
    <m/>
    <n v="0"/>
    <n v="0"/>
    <m/>
  </r>
  <r>
    <n v="3716"/>
    <m/>
    <x v="10"/>
    <x v="4"/>
    <m/>
    <m/>
    <x v="7"/>
    <x v="5"/>
    <x v="6"/>
    <x v="4"/>
    <m/>
    <m/>
    <x v="1"/>
    <m/>
    <m/>
    <n v="0"/>
    <m/>
    <n v="0"/>
    <n v="0"/>
    <n v="0"/>
    <n v="0"/>
    <m/>
    <n v="0"/>
    <m/>
    <n v="0"/>
    <n v="0"/>
    <e v="#DIV/0!"/>
    <n v="0"/>
    <m/>
    <n v="0"/>
    <n v="0"/>
    <m/>
  </r>
  <r>
    <n v="3717"/>
    <m/>
    <x v="10"/>
    <x v="4"/>
    <m/>
    <m/>
    <x v="7"/>
    <x v="5"/>
    <x v="6"/>
    <x v="4"/>
    <m/>
    <m/>
    <x v="1"/>
    <m/>
    <m/>
    <n v="0"/>
    <m/>
    <n v="0"/>
    <n v="0"/>
    <n v="0"/>
    <n v="0"/>
    <m/>
    <n v="0"/>
    <m/>
    <n v="0"/>
    <n v="0"/>
    <e v="#DIV/0!"/>
    <n v="0"/>
    <m/>
    <n v="0"/>
    <n v="0"/>
    <m/>
  </r>
  <r>
    <n v="3718"/>
    <m/>
    <x v="10"/>
    <x v="4"/>
    <m/>
    <m/>
    <x v="7"/>
    <x v="5"/>
    <x v="6"/>
    <x v="4"/>
    <m/>
    <m/>
    <x v="1"/>
    <m/>
    <m/>
    <n v="0"/>
    <m/>
    <n v="0"/>
    <n v="0"/>
    <n v="0"/>
    <n v="0"/>
    <m/>
    <n v="0"/>
    <m/>
    <n v="0"/>
    <n v="0"/>
    <e v="#DIV/0!"/>
    <n v="0"/>
    <m/>
    <n v="0"/>
    <n v="0"/>
    <m/>
  </r>
  <r>
    <n v="3719"/>
    <m/>
    <x v="10"/>
    <x v="4"/>
    <m/>
    <m/>
    <x v="7"/>
    <x v="5"/>
    <x v="6"/>
    <x v="4"/>
    <m/>
    <m/>
    <x v="1"/>
    <m/>
    <m/>
    <n v="0"/>
    <m/>
    <n v="0"/>
    <n v="0"/>
    <n v="0"/>
    <n v="0"/>
    <m/>
    <n v="0"/>
    <m/>
    <n v="0"/>
    <n v="0"/>
    <e v="#DIV/0!"/>
    <n v="0"/>
    <m/>
    <n v="0"/>
    <n v="0"/>
    <m/>
  </r>
  <r>
    <n v="3720"/>
    <m/>
    <x v="10"/>
    <x v="4"/>
    <m/>
    <m/>
    <x v="7"/>
    <x v="5"/>
    <x v="6"/>
    <x v="4"/>
    <m/>
    <m/>
    <x v="1"/>
    <m/>
    <m/>
    <n v="0"/>
    <m/>
    <n v="0"/>
    <n v="0"/>
    <n v="0"/>
    <n v="0"/>
    <m/>
    <n v="0"/>
    <m/>
    <n v="0"/>
    <n v="0"/>
    <e v="#DIV/0!"/>
    <n v="0"/>
    <m/>
    <n v="0"/>
    <n v="0"/>
    <m/>
  </r>
  <r>
    <n v="3721"/>
    <m/>
    <x v="10"/>
    <x v="4"/>
    <m/>
    <m/>
    <x v="7"/>
    <x v="5"/>
    <x v="6"/>
    <x v="4"/>
    <m/>
    <m/>
    <x v="1"/>
    <m/>
    <m/>
    <n v="0"/>
    <m/>
    <n v="0"/>
    <n v="0"/>
    <n v="0"/>
    <n v="0"/>
    <m/>
    <n v="0"/>
    <m/>
    <n v="0"/>
    <n v="0"/>
    <e v="#DIV/0!"/>
    <n v="0"/>
    <m/>
    <n v="0"/>
    <n v="0"/>
    <m/>
  </r>
  <r>
    <n v="3722"/>
    <m/>
    <x v="10"/>
    <x v="4"/>
    <m/>
    <m/>
    <x v="7"/>
    <x v="5"/>
    <x v="6"/>
    <x v="4"/>
    <m/>
    <m/>
    <x v="1"/>
    <m/>
    <m/>
    <n v="0"/>
    <m/>
    <n v="0"/>
    <n v="0"/>
    <n v="0"/>
    <n v="0"/>
    <m/>
    <n v="0"/>
    <m/>
    <n v="0"/>
    <n v="0"/>
    <e v="#DIV/0!"/>
    <n v="0"/>
    <m/>
    <n v="0"/>
    <n v="0"/>
    <m/>
  </r>
  <r>
    <n v="3723"/>
    <m/>
    <x v="10"/>
    <x v="4"/>
    <m/>
    <m/>
    <x v="7"/>
    <x v="5"/>
    <x v="6"/>
    <x v="4"/>
    <m/>
    <m/>
    <x v="1"/>
    <m/>
    <m/>
    <n v="0"/>
    <m/>
    <n v="0"/>
    <n v="0"/>
    <n v="0"/>
    <n v="0"/>
    <m/>
    <n v="0"/>
    <m/>
    <n v="0"/>
    <n v="0"/>
    <e v="#DIV/0!"/>
    <n v="0"/>
    <m/>
    <n v="0"/>
    <n v="0"/>
    <m/>
  </r>
  <r>
    <n v="3724"/>
    <m/>
    <x v="10"/>
    <x v="4"/>
    <m/>
    <m/>
    <x v="7"/>
    <x v="5"/>
    <x v="6"/>
    <x v="4"/>
    <m/>
    <m/>
    <x v="1"/>
    <m/>
    <m/>
    <n v="0"/>
    <m/>
    <n v="0"/>
    <n v="0"/>
    <n v="0"/>
    <n v="0"/>
    <m/>
    <n v="0"/>
    <m/>
    <n v="0"/>
    <n v="0"/>
    <e v="#DIV/0!"/>
    <n v="0"/>
    <m/>
    <n v="0"/>
    <n v="0"/>
    <m/>
  </r>
  <r>
    <n v="3725"/>
    <m/>
    <x v="10"/>
    <x v="4"/>
    <m/>
    <m/>
    <x v="7"/>
    <x v="5"/>
    <x v="6"/>
    <x v="4"/>
    <m/>
    <m/>
    <x v="1"/>
    <m/>
    <m/>
    <n v="0"/>
    <m/>
    <n v="0"/>
    <n v="0"/>
    <n v="0"/>
    <n v="0"/>
    <m/>
    <n v="0"/>
    <m/>
    <n v="0"/>
    <n v="0"/>
    <e v="#DIV/0!"/>
    <n v="0"/>
    <m/>
    <n v="0"/>
    <n v="0"/>
    <m/>
  </r>
  <r>
    <n v="3726"/>
    <m/>
    <x v="10"/>
    <x v="4"/>
    <m/>
    <m/>
    <x v="7"/>
    <x v="5"/>
    <x v="6"/>
    <x v="4"/>
    <m/>
    <m/>
    <x v="1"/>
    <m/>
    <m/>
    <n v="0"/>
    <m/>
    <n v="0"/>
    <n v="0"/>
    <n v="0"/>
    <n v="0"/>
    <m/>
    <n v="0"/>
    <m/>
    <n v="0"/>
    <n v="0"/>
    <e v="#DIV/0!"/>
    <n v="0"/>
    <m/>
    <n v="0"/>
    <n v="0"/>
    <m/>
  </r>
  <r>
    <n v="3727"/>
    <m/>
    <x v="10"/>
    <x v="4"/>
    <m/>
    <m/>
    <x v="7"/>
    <x v="5"/>
    <x v="6"/>
    <x v="4"/>
    <m/>
    <m/>
    <x v="1"/>
    <m/>
    <m/>
    <n v="0"/>
    <m/>
    <n v="0"/>
    <n v="0"/>
    <n v="0"/>
    <n v="0"/>
    <m/>
    <n v="0"/>
    <m/>
    <n v="0"/>
    <n v="0"/>
    <e v="#DIV/0!"/>
    <n v="0"/>
    <m/>
    <n v="0"/>
    <n v="0"/>
    <m/>
  </r>
  <r>
    <n v="3728"/>
    <m/>
    <x v="10"/>
    <x v="4"/>
    <m/>
    <m/>
    <x v="7"/>
    <x v="5"/>
    <x v="6"/>
    <x v="4"/>
    <m/>
    <m/>
    <x v="1"/>
    <m/>
    <m/>
    <n v="0"/>
    <m/>
    <n v="0"/>
    <n v="0"/>
    <n v="0"/>
    <n v="0"/>
    <m/>
    <n v="0"/>
    <m/>
    <n v="0"/>
    <n v="0"/>
    <e v="#DIV/0!"/>
    <n v="0"/>
    <m/>
    <n v="0"/>
    <n v="0"/>
    <m/>
  </r>
  <r>
    <n v="3729"/>
    <m/>
    <x v="10"/>
    <x v="4"/>
    <m/>
    <m/>
    <x v="7"/>
    <x v="5"/>
    <x v="6"/>
    <x v="4"/>
    <m/>
    <m/>
    <x v="1"/>
    <m/>
    <m/>
    <n v="0"/>
    <m/>
    <n v="0"/>
    <n v="0"/>
    <n v="0"/>
    <n v="0"/>
    <m/>
    <n v="0"/>
    <m/>
    <n v="0"/>
    <n v="0"/>
    <e v="#DIV/0!"/>
    <n v="0"/>
    <m/>
    <n v="0"/>
    <n v="0"/>
    <m/>
  </r>
  <r>
    <n v="3730"/>
    <m/>
    <x v="10"/>
    <x v="4"/>
    <m/>
    <m/>
    <x v="7"/>
    <x v="5"/>
    <x v="6"/>
    <x v="4"/>
    <m/>
    <m/>
    <x v="1"/>
    <m/>
    <m/>
    <n v="0"/>
    <m/>
    <n v="0"/>
    <n v="0"/>
    <n v="0"/>
    <n v="0"/>
    <m/>
    <n v="0"/>
    <m/>
    <n v="0"/>
    <n v="0"/>
    <e v="#DIV/0!"/>
    <n v="0"/>
    <m/>
    <n v="0"/>
    <n v="0"/>
    <m/>
  </r>
  <r>
    <n v="3731"/>
    <m/>
    <x v="10"/>
    <x v="4"/>
    <m/>
    <m/>
    <x v="7"/>
    <x v="5"/>
    <x v="6"/>
    <x v="4"/>
    <m/>
    <m/>
    <x v="1"/>
    <m/>
    <m/>
    <n v="0"/>
    <m/>
    <n v="0"/>
    <n v="0"/>
    <n v="0"/>
    <n v="0"/>
    <m/>
    <n v="0"/>
    <m/>
    <n v="0"/>
    <n v="0"/>
    <e v="#DIV/0!"/>
    <n v="0"/>
    <m/>
    <n v="0"/>
    <n v="0"/>
    <m/>
  </r>
  <r>
    <n v="3732"/>
    <m/>
    <x v="10"/>
    <x v="4"/>
    <m/>
    <m/>
    <x v="7"/>
    <x v="5"/>
    <x v="6"/>
    <x v="4"/>
    <m/>
    <m/>
    <x v="1"/>
    <m/>
    <m/>
    <n v="0"/>
    <m/>
    <n v="0"/>
    <n v="0"/>
    <n v="0"/>
    <n v="0"/>
    <m/>
    <n v="0"/>
    <m/>
    <n v="0"/>
    <n v="0"/>
    <e v="#DIV/0!"/>
    <n v="0"/>
    <m/>
    <n v="0"/>
    <n v="0"/>
    <m/>
  </r>
  <r>
    <n v="3733"/>
    <m/>
    <x v="10"/>
    <x v="4"/>
    <m/>
    <m/>
    <x v="7"/>
    <x v="5"/>
    <x v="6"/>
    <x v="4"/>
    <m/>
    <m/>
    <x v="1"/>
    <m/>
    <m/>
    <n v="0"/>
    <m/>
    <n v="0"/>
    <n v="0"/>
    <n v="0"/>
    <n v="0"/>
    <m/>
    <n v="0"/>
    <m/>
    <n v="0"/>
    <n v="0"/>
    <e v="#DIV/0!"/>
    <n v="0"/>
    <m/>
    <n v="0"/>
    <n v="0"/>
    <m/>
  </r>
  <r>
    <n v="3734"/>
    <m/>
    <x v="10"/>
    <x v="4"/>
    <m/>
    <m/>
    <x v="7"/>
    <x v="5"/>
    <x v="6"/>
    <x v="4"/>
    <m/>
    <m/>
    <x v="1"/>
    <m/>
    <m/>
    <n v="0"/>
    <m/>
    <n v="0"/>
    <n v="0"/>
    <n v="0"/>
    <n v="0"/>
    <m/>
    <n v="0"/>
    <m/>
    <n v="0"/>
    <n v="0"/>
    <e v="#DIV/0!"/>
    <n v="0"/>
    <m/>
    <n v="0"/>
    <n v="0"/>
    <m/>
  </r>
  <r>
    <n v="3735"/>
    <m/>
    <x v="10"/>
    <x v="4"/>
    <m/>
    <m/>
    <x v="7"/>
    <x v="5"/>
    <x v="6"/>
    <x v="4"/>
    <m/>
    <m/>
    <x v="1"/>
    <m/>
    <m/>
    <n v="0"/>
    <m/>
    <n v="0"/>
    <n v="0"/>
    <n v="0"/>
    <n v="0"/>
    <m/>
    <n v="0"/>
    <m/>
    <n v="0"/>
    <n v="0"/>
    <e v="#DIV/0!"/>
    <n v="0"/>
    <m/>
    <n v="0"/>
    <n v="0"/>
    <m/>
  </r>
  <r>
    <n v="3736"/>
    <m/>
    <x v="10"/>
    <x v="4"/>
    <m/>
    <m/>
    <x v="7"/>
    <x v="5"/>
    <x v="6"/>
    <x v="4"/>
    <m/>
    <m/>
    <x v="1"/>
    <m/>
    <m/>
    <n v="0"/>
    <m/>
    <n v="0"/>
    <n v="0"/>
    <n v="0"/>
    <n v="0"/>
    <m/>
    <n v="0"/>
    <m/>
    <n v="0"/>
    <n v="0"/>
    <e v="#DIV/0!"/>
    <n v="0"/>
    <m/>
    <n v="0"/>
    <n v="0"/>
    <m/>
  </r>
  <r>
    <n v="3737"/>
    <m/>
    <x v="10"/>
    <x v="4"/>
    <m/>
    <m/>
    <x v="7"/>
    <x v="5"/>
    <x v="6"/>
    <x v="4"/>
    <m/>
    <m/>
    <x v="1"/>
    <m/>
    <m/>
    <n v="0"/>
    <m/>
    <n v="0"/>
    <n v="0"/>
    <n v="0"/>
    <n v="0"/>
    <m/>
    <n v="0"/>
    <m/>
    <n v="0"/>
    <n v="0"/>
    <e v="#DIV/0!"/>
    <n v="0"/>
    <m/>
    <n v="0"/>
    <n v="0"/>
    <m/>
  </r>
  <r>
    <n v="3738"/>
    <m/>
    <x v="10"/>
    <x v="4"/>
    <m/>
    <m/>
    <x v="7"/>
    <x v="5"/>
    <x v="6"/>
    <x v="4"/>
    <m/>
    <m/>
    <x v="1"/>
    <m/>
    <m/>
    <n v="0"/>
    <m/>
    <n v="0"/>
    <n v="0"/>
    <n v="0"/>
    <n v="0"/>
    <m/>
    <n v="0"/>
    <m/>
    <n v="0"/>
    <n v="0"/>
    <e v="#DIV/0!"/>
    <n v="0"/>
    <m/>
    <n v="0"/>
    <n v="0"/>
    <m/>
  </r>
  <r>
    <n v="3739"/>
    <m/>
    <x v="10"/>
    <x v="4"/>
    <m/>
    <m/>
    <x v="7"/>
    <x v="5"/>
    <x v="6"/>
    <x v="4"/>
    <m/>
    <m/>
    <x v="1"/>
    <m/>
    <m/>
    <n v="0"/>
    <m/>
    <n v="0"/>
    <n v="0"/>
    <n v="0"/>
    <n v="0"/>
    <m/>
    <n v="0"/>
    <m/>
    <n v="0"/>
    <n v="0"/>
    <e v="#DIV/0!"/>
    <n v="0"/>
    <m/>
    <n v="0"/>
    <n v="0"/>
    <m/>
  </r>
  <r>
    <n v="3740"/>
    <m/>
    <x v="10"/>
    <x v="4"/>
    <m/>
    <m/>
    <x v="7"/>
    <x v="5"/>
    <x v="6"/>
    <x v="4"/>
    <m/>
    <m/>
    <x v="1"/>
    <m/>
    <m/>
    <n v="0"/>
    <m/>
    <n v="0"/>
    <n v="0"/>
    <n v="0"/>
    <n v="0"/>
    <m/>
    <n v="0"/>
    <m/>
    <n v="0"/>
    <n v="0"/>
    <e v="#DIV/0!"/>
    <n v="0"/>
    <m/>
    <n v="0"/>
    <n v="0"/>
    <m/>
  </r>
  <r>
    <n v="3741"/>
    <m/>
    <x v="10"/>
    <x v="4"/>
    <m/>
    <m/>
    <x v="7"/>
    <x v="5"/>
    <x v="6"/>
    <x v="4"/>
    <m/>
    <m/>
    <x v="1"/>
    <m/>
    <m/>
    <n v="0"/>
    <m/>
    <n v="0"/>
    <n v="0"/>
    <n v="0"/>
    <n v="0"/>
    <m/>
    <n v="0"/>
    <m/>
    <n v="0"/>
    <n v="0"/>
    <e v="#DIV/0!"/>
    <n v="0"/>
    <m/>
    <n v="0"/>
    <n v="0"/>
    <m/>
  </r>
  <r>
    <n v="3742"/>
    <m/>
    <x v="10"/>
    <x v="4"/>
    <m/>
    <m/>
    <x v="7"/>
    <x v="5"/>
    <x v="6"/>
    <x v="4"/>
    <m/>
    <m/>
    <x v="1"/>
    <m/>
    <m/>
    <n v="0"/>
    <m/>
    <n v="0"/>
    <n v="0"/>
    <n v="0"/>
    <n v="0"/>
    <m/>
    <n v="0"/>
    <m/>
    <n v="0"/>
    <n v="0"/>
    <e v="#DIV/0!"/>
    <n v="0"/>
    <m/>
    <n v="0"/>
    <n v="0"/>
    <m/>
  </r>
  <r>
    <n v="3743"/>
    <m/>
    <x v="10"/>
    <x v="4"/>
    <m/>
    <m/>
    <x v="7"/>
    <x v="5"/>
    <x v="6"/>
    <x v="4"/>
    <m/>
    <m/>
    <x v="1"/>
    <m/>
    <m/>
    <n v="0"/>
    <m/>
    <n v="0"/>
    <n v="0"/>
    <n v="0"/>
    <n v="0"/>
    <m/>
    <n v="0"/>
    <m/>
    <n v="0"/>
    <n v="0"/>
    <e v="#DIV/0!"/>
    <n v="0"/>
    <m/>
    <n v="0"/>
    <n v="0"/>
    <m/>
  </r>
  <r>
    <n v="3744"/>
    <m/>
    <x v="10"/>
    <x v="4"/>
    <m/>
    <m/>
    <x v="7"/>
    <x v="5"/>
    <x v="6"/>
    <x v="4"/>
    <m/>
    <m/>
    <x v="1"/>
    <m/>
    <m/>
    <n v="0"/>
    <m/>
    <n v="0"/>
    <n v="0"/>
    <n v="0"/>
    <n v="0"/>
    <m/>
    <n v="0"/>
    <m/>
    <n v="0"/>
    <n v="0"/>
    <e v="#DIV/0!"/>
    <n v="0"/>
    <m/>
    <n v="0"/>
    <n v="0"/>
    <m/>
  </r>
  <r>
    <n v="3745"/>
    <m/>
    <x v="10"/>
    <x v="4"/>
    <m/>
    <m/>
    <x v="7"/>
    <x v="5"/>
    <x v="6"/>
    <x v="4"/>
    <m/>
    <m/>
    <x v="1"/>
    <m/>
    <m/>
    <n v="0"/>
    <m/>
    <n v="0"/>
    <n v="0"/>
    <n v="0"/>
    <n v="0"/>
    <m/>
    <n v="0"/>
    <m/>
    <n v="0"/>
    <n v="0"/>
    <e v="#DIV/0!"/>
    <n v="0"/>
    <m/>
    <n v="0"/>
    <n v="0"/>
    <m/>
  </r>
  <r>
    <n v="3746"/>
    <m/>
    <x v="10"/>
    <x v="4"/>
    <m/>
    <m/>
    <x v="7"/>
    <x v="5"/>
    <x v="6"/>
    <x v="4"/>
    <m/>
    <m/>
    <x v="1"/>
    <m/>
    <m/>
    <n v="0"/>
    <m/>
    <n v="0"/>
    <n v="0"/>
    <n v="0"/>
    <n v="0"/>
    <m/>
    <n v="0"/>
    <m/>
    <n v="0"/>
    <n v="0"/>
    <e v="#DIV/0!"/>
    <n v="0"/>
    <m/>
    <n v="0"/>
    <n v="0"/>
    <m/>
  </r>
  <r>
    <n v="3747"/>
    <m/>
    <x v="10"/>
    <x v="4"/>
    <m/>
    <m/>
    <x v="7"/>
    <x v="5"/>
    <x v="6"/>
    <x v="4"/>
    <m/>
    <m/>
    <x v="1"/>
    <m/>
    <m/>
    <n v="0"/>
    <m/>
    <n v="0"/>
    <n v="0"/>
    <n v="0"/>
    <n v="0"/>
    <m/>
    <n v="0"/>
    <m/>
    <n v="0"/>
    <n v="0"/>
    <e v="#DIV/0!"/>
    <n v="0"/>
    <m/>
    <n v="0"/>
    <n v="0"/>
    <m/>
  </r>
  <r>
    <n v="3748"/>
    <m/>
    <x v="10"/>
    <x v="4"/>
    <m/>
    <m/>
    <x v="7"/>
    <x v="5"/>
    <x v="6"/>
    <x v="4"/>
    <m/>
    <m/>
    <x v="1"/>
    <m/>
    <m/>
    <n v="0"/>
    <m/>
    <n v="0"/>
    <n v="0"/>
    <n v="0"/>
    <n v="0"/>
    <m/>
    <n v="0"/>
    <m/>
    <n v="0"/>
    <n v="0"/>
    <e v="#DIV/0!"/>
    <n v="0"/>
    <m/>
    <n v="0"/>
    <n v="0"/>
    <m/>
  </r>
  <r>
    <n v="3749"/>
    <m/>
    <x v="10"/>
    <x v="4"/>
    <m/>
    <m/>
    <x v="7"/>
    <x v="5"/>
    <x v="6"/>
    <x v="4"/>
    <m/>
    <m/>
    <x v="1"/>
    <m/>
    <m/>
    <n v="0"/>
    <m/>
    <n v="0"/>
    <n v="0"/>
    <n v="0"/>
    <n v="0"/>
    <m/>
    <n v="0"/>
    <m/>
    <n v="0"/>
    <n v="0"/>
    <e v="#DIV/0!"/>
    <n v="0"/>
    <m/>
    <n v="0"/>
    <n v="0"/>
    <m/>
  </r>
  <r>
    <n v="3750"/>
    <m/>
    <x v="10"/>
    <x v="4"/>
    <m/>
    <m/>
    <x v="7"/>
    <x v="5"/>
    <x v="6"/>
    <x v="4"/>
    <m/>
    <m/>
    <x v="1"/>
    <m/>
    <m/>
    <n v="0"/>
    <m/>
    <n v="0"/>
    <n v="0"/>
    <n v="0"/>
    <n v="0"/>
    <m/>
    <n v="0"/>
    <m/>
    <n v="0"/>
    <n v="0"/>
    <e v="#DIV/0!"/>
    <n v="0"/>
    <m/>
    <n v="0"/>
    <n v="0"/>
    <m/>
  </r>
  <r>
    <n v="3751"/>
    <m/>
    <x v="10"/>
    <x v="4"/>
    <m/>
    <m/>
    <x v="7"/>
    <x v="5"/>
    <x v="6"/>
    <x v="4"/>
    <m/>
    <m/>
    <x v="1"/>
    <m/>
    <m/>
    <n v="0"/>
    <m/>
    <n v="0"/>
    <n v="0"/>
    <n v="0"/>
    <n v="0"/>
    <m/>
    <n v="0"/>
    <m/>
    <n v="0"/>
    <n v="0"/>
    <e v="#DIV/0!"/>
    <n v="0"/>
    <m/>
    <n v="0"/>
    <n v="0"/>
    <m/>
  </r>
  <r>
    <n v="3752"/>
    <m/>
    <x v="10"/>
    <x v="4"/>
    <m/>
    <m/>
    <x v="7"/>
    <x v="5"/>
    <x v="6"/>
    <x v="4"/>
    <m/>
    <m/>
    <x v="1"/>
    <m/>
    <m/>
    <n v="0"/>
    <m/>
    <n v="0"/>
    <n v="0"/>
    <n v="0"/>
    <n v="0"/>
    <m/>
    <n v="0"/>
    <m/>
    <n v="0"/>
    <n v="0"/>
    <e v="#DIV/0!"/>
    <n v="0"/>
    <m/>
    <n v="0"/>
    <n v="0"/>
    <m/>
  </r>
  <r>
    <n v="3753"/>
    <m/>
    <x v="10"/>
    <x v="4"/>
    <m/>
    <m/>
    <x v="7"/>
    <x v="5"/>
    <x v="6"/>
    <x v="4"/>
    <m/>
    <m/>
    <x v="1"/>
    <m/>
    <m/>
    <n v="0"/>
    <m/>
    <n v="0"/>
    <n v="0"/>
    <n v="0"/>
    <n v="0"/>
    <m/>
    <n v="0"/>
    <m/>
    <n v="0"/>
    <n v="0"/>
    <e v="#DIV/0!"/>
    <n v="0"/>
    <m/>
    <n v="0"/>
    <n v="0"/>
    <m/>
  </r>
  <r>
    <n v="3754"/>
    <m/>
    <x v="10"/>
    <x v="4"/>
    <m/>
    <m/>
    <x v="7"/>
    <x v="5"/>
    <x v="6"/>
    <x v="4"/>
    <m/>
    <m/>
    <x v="1"/>
    <m/>
    <m/>
    <n v="0"/>
    <m/>
    <n v="0"/>
    <n v="0"/>
    <n v="0"/>
    <n v="0"/>
    <m/>
    <n v="0"/>
    <m/>
    <n v="0"/>
    <n v="0"/>
    <e v="#DIV/0!"/>
    <n v="0"/>
    <m/>
    <n v="0"/>
    <n v="0"/>
    <m/>
  </r>
  <r>
    <n v="3755"/>
    <m/>
    <x v="10"/>
    <x v="4"/>
    <m/>
    <m/>
    <x v="7"/>
    <x v="5"/>
    <x v="6"/>
    <x v="4"/>
    <m/>
    <m/>
    <x v="1"/>
    <m/>
    <m/>
    <n v="0"/>
    <m/>
    <n v="0"/>
    <n v="0"/>
    <n v="0"/>
    <n v="0"/>
    <m/>
    <n v="0"/>
    <m/>
    <n v="0"/>
    <n v="0"/>
    <e v="#DIV/0!"/>
    <n v="0"/>
    <m/>
    <n v="0"/>
    <n v="0"/>
    <m/>
  </r>
  <r>
    <n v="3756"/>
    <m/>
    <x v="10"/>
    <x v="4"/>
    <m/>
    <m/>
    <x v="7"/>
    <x v="5"/>
    <x v="6"/>
    <x v="4"/>
    <m/>
    <m/>
    <x v="1"/>
    <m/>
    <m/>
    <n v="0"/>
    <m/>
    <n v="0"/>
    <n v="0"/>
    <n v="0"/>
    <n v="0"/>
    <m/>
    <n v="0"/>
    <m/>
    <n v="0"/>
    <n v="0"/>
    <e v="#DIV/0!"/>
    <n v="0"/>
    <m/>
    <n v="0"/>
    <n v="0"/>
    <m/>
  </r>
  <r>
    <n v="3757"/>
    <m/>
    <x v="10"/>
    <x v="4"/>
    <m/>
    <m/>
    <x v="7"/>
    <x v="5"/>
    <x v="6"/>
    <x v="4"/>
    <m/>
    <m/>
    <x v="1"/>
    <m/>
    <m/>
    <n v="0"/>
    <m/>
    <n v="0"/>
    <n v="0"/>
    <n v="0"/>
    <n v="0"/>
    <m/>
    <n v="0"/>
    <m/>
    <n v="0"/>
    <n v="0"/>
    <e v="#DIV/0!"/>
    <n v="0"/>
    <m/>
    <n v="0"/>
    <n v="0"/>
    <m/>
  </r>
  <r>
    <n v="3758"/>
    <m/>
    <x v="10"/>
    <x v="4"/>
    <m/>
    <m/>
    <x v="7"/>
    <x v="5"/>
    <x v="6"/>
    <x v="4"/>
    <m/>
    <m/>
    <x v="1"/>
    <m/>
    <m/>
    <n v="0"/>
    <m/>
    <n v="0"/>
    <n v="0"/>
    <n v="0"/>
    <n v="0"/>
    <m/>
    <n v="0"/>
    <m/>
    <n v="0"/>
    <n v="0"/>
    <e v="#DIV/0!"/>
    <n v="0"/>
    <m/>
    <n v="0"/>
    <n v="0"/>
    <m/>
  </r>
  <r>
    <n v="3759"/>
    <m/>
    <x v="10"/>
    <x v="4"/>
    <m/>
    <m/>
    <x v="7"/>
    <x v="5"/>
    <x v="6"/>
    <x v="4"/>
    <m/>
    <m/>
    <x v="1"/>
    <m/>
    <m/>
    <n v="0"/>
    <m/>
    <n v="0"/>
    <n v="0"/>
    <n v="0"/>
    <n v="0"/>
    <m/>
    <n v="0"/>
    <m/>
    <n v="0"/>
    <n v="0"/>
    <e v="#DIV/0!"/>
    <n v="0"/>
    <m/>
    <n v="0"/>
    <n v="0"/>
    <m/>
  </r>
  <r>
    <n v="3760"/>
    <m/>
    <x v="10"/>
    <x v="4"/>
    <m/>
    <m/>
    <x v="7"/>
    <x v="5"/>
    <x v="6"/>
    <x v="4"/>
    <m/>
    <m/>
    <x v="1"/>
    <m/>
    <m/>
    <n v="0"/>
    <m/>
    <n v="0"/>
    <n v="0"/>
    <n v="0"/>
    <n v="0"/>
    <m/>
    <n v="0"/>
    <m/>
    <n v="0"/>
    <n v="0"/>
    <e v="#DIV/0!"/>
    <n v="0"/>
    <m/>
    <n v="0"/>
    <n v="0"/>
    <m/>
  </r>
  <r>
    <n v="3761"/>
    <m/>
    <x v="10"/>
    <x v="4"/>
    <m/>
    <m/>
    <x v="7"/>
    <x v="5"/>
    <x v="6"/>
    <x v="4"/>
    <m/>
    <m/>
    <x v="1"/>
    <m/>
    <m/>
    <n v="0"/>
    <m/>
    <n v="0"/>
    <n v="0"/>
    <n v="0"/>
    <n v="0"/>
    <m/>
    <n v="0"/>
    <m/>
    <n v="0"/>
    <n v="0"/>
    <e v="#DIV/0!"/>
    <n v="0"/>
    <m/>
    <n v="0"/>
    <n v="0"/>
    <m/>
  </r>
  <r>
    <n v="3762"/>
    <m/>
    <x v="10"/>
    <x v="4"/>
    <m/>
    <m/>
    <x v="7"/>
    <x v="5"/>
    <x v="6"/>
    <x v="4"/>
    <m/>
    <m/>
    <x v="1"/>
    <m/>
    <m/>
    <n v="0"/>
    <m/>
    <n v="0"/>
    <n v="0"/>
    <n v="0"/>
    <n v="0"/>
    <m/>
    <n v="0"/>
    <m/>
    <n v="0"/>
    <n v="0"/>
    <e v="#DIV/0!"/>
    <n v="0"/>
    <m/>
    <n v="0"/>
    <n v="0"/>
    <m/>
  </r>
  <r>
    <n v="3763"/>
    <m/>
    <x v="10"/>
    <x v="4"/>
    <m/>
    <m/>
    <x v="7"/>
    <x v="5"/>
    <x v="6"/>
    <x v="4"/>
    <m/>
    <m/>
    <x v="1"/>
    <m/>
    <m/>
    <n v="0"/>
    <m/>
    <n v="0"/>
    <n v="0"/>
    <n v="0"/>
    <n v="0"/>
    <m/>
    <n v="0"/>
    <m/>
    <n v="0"/>
    <n v="0"/>
    <e v="#DIV/0!"/>
    <n v="0"/>
    <m/>
    <n v="0"/>
    <n v="0"/>
    <m/>
  </r>
  <r>
    <n v="3764"/>
    <m/>
    <x v="10"/>
    <x v="4"/>
    <m/>
    <m/>
    <x v="7"/>
    <x v="5"/>
    <x v="6"/>
    <x v="4"/>
    <m/>
    <m/>
    <x v="1"/>
    <m/>
    <m/>
    <n v="0"/>
    <m/>
    <n v="0"/>
    <n v="0"/>
    <n v="0"/>
    <n v="0"/>
    <m/>
    <n v="0"/>
    <m/>
    <n v="0"/>
    <n v="0"/>
    <e v="#DIV/0!"/>
    <n v="0"/>
    <m/>
    <n v="0"/>
    <n v="0"/>
    <m/>
  </r>
  <r>
    <n v="3765"/>
    <m/>
    <x v="10"/>
    <x v="4"/>
    <m/>
    <m/>
    <x v="7"/>
    <x v="5"/>
    <x v="6"/>
    <x v="4"/>
    <m/>
    <m/>
    <x v="1"/>
    <m/>
    <m/>
    <n v="0"/>
    <m/>
    <n v="0"/>
    <n v="0"/>
    <n v="0"/>
    <n v="0"/>
    <m/>
    <n v="0"/>
    <m/>
    <n v="0"/>
    <n v="0"/>
    <e v="#DIV/0!"/>
    <n v="0"/>
    <m/>
    <n v="0"/>
    <n v="0"/>
    <m/>
  </r>
  <r>
    <n v="3766"/>
    <m/>
    <x v="10"/>
    <x v="4"/>
    <m/>
    <m/>
    <x v="7"/>
    <x v="5"/>
    <x v="6"/>
    <x v="4"/>
    <m/>
    <m/>
    <x v="1"/>
    <m/>
    <m/>
    <n v="0"/>
    <m/>
    <n v="0"/>
    <n v="0"/>
    <n v="0"/>
    <n v="0"/>
    <m/>
    <n v="0"/>
    <m/>
    <n v="0"/>
    <n v="0"/>
    <e v="#DIV/0!"/>
    <n v="0"/>
    <m/>
    <n v="0"/>
    <n v="0"/>
    <m/>
  </r>
  <r>
    <n v="3767"/>
    <m/>
    <x v="10"/>
    <x v="4"/>
    <m/>
    <m/>
    <x v="7"/>
    <x v="5"/>
    <x v="6"/>
    <x v="4"/>
    <m/>
    <m/>
    <x v="1"/>
    <m/>
    <m/>
    <n v="0"/>
    <m/>
    <n v="0"/>
    <n v="0"/>
    <n v="0"/>
    <n v="0"/>
    <m/>
    <n v="0"/>
    <m/>
    <n v="0"/>
    <n v="0"/>
    <e v="#DIV/0!"/>
    <n v="0"/>
    <m/>
    <n v="0"/>
    <n v="0"/>
    <m/>
  </r>
  <r>
    <n v="3768"/>
    <m/>
    <x v="10"/>
    <x v="4"/>
    <m/>
    <m/>
    <x v="7"/>
    <x v="5"/>
    <x v="6"/>
    <x v="4"/>
    <m/>
    <m/>
    <x v="1"/>
    <m/>
    <m/>
    <n v="0"/>
    <m/>
    <n v="0"/>
    <n v="0"/>
    <n v="0"/>
    <n v="0"/>
    <m/>
    <n v="0"/>
    <m/>
    <n v="0"/>
    <n v="0"/>
    <e v="#DIV/0!"/>
    <n v="0"/>
    <m/>
    <n v="0"/>
    <n v="0"/>
    <m/>
  </r>
  <r>
    <n v="3769"/>
    <m/>
    <x v="10"/>
    <x v="4"/>
    <m/>
    <m/>
    <x v="7"/>
    <x v="5"/>
    <x v="6"/>
    <x v="4"/>
    <m/>
    <m/>
    <x v="1"/>
    <m/>
    <m/>
    <n v="0"/>
    <m/>
    <n v="0"/>
    <n v="0"/>
    <n v="0"/>
    <n v="0"/>
    <m/>
    <n v="0"/>
    <m/>
    <n v="0"/>
    <n v="0"/>
    <e v="#DIV/0!"/>
    <n v="0"/>
    <m/>
    <n v="0"/>
    <n v="0"/>
    <m/>
  </r>
  <r>
    <n v="3770"/>
    <m/>
    <x v="10"/>
    <x v="4"/>
    <m/>
    <m/>
    <x v="7"/>
    <x v="5"/>
    <x v="6"/>
    <x v="4"/>
    <m/>
    <m/>
    <x v="1"/>
    <m/>
    <m/>
    <n v="0"/>
    <m/>
    <n v="0"/>
    <n v="0"/>
    <n v="0"/>
    <n v="0"/>
    <m/>
    <n v="0"/>
    <m/>
    <n v="0"/>
    <n v="0"/>
    <e v="#DIV/0!"/>
    <n v="0"/>
    <m/>
    <n v="0"/>
    <n v="0"/>
    <m/>
  </r>
  <r>
    <n v="3771"/>
    <m/>
    <x v="10"/>
    <x v="4"/>
    <m/>
    <m/>
    <x v="7"/>
    <x v="5"/>
    <x v="6"/>
    <x v="4"/>
    <m/>
    <m/>
    <x v="1"/>
    <m/>
    <m/>
    <n v="0"/>
    <m/>
    <n v="0"/>
    <n v="0"/>
    <n v="0"/>
    <n v="0"/>
    <m/>
    <n v="0"/>
    <m/>
    <n v="0"/>
    <n v="0"/>
    <e v="#DIV/0!"/>
    <n v="0"/>
    <m/>
    <n v="0"/>
    <n v="0"/>
    <m/>
  </r>
  <r>
    <n v="3772"/>
    <m/>
    <x v="10"/>
    <x v="4"/>
    <m/>
    <m/>
    <x v="7"/>
    <x v="5"/>
    <x v="6"/>
    <x v="4"/>
    <m/>
    <m/>
    <x v="1"/>
    <m/>
    <m/>
    <n v="0"/>
    <m/>
    <n v="0"/>
    <n v="0"/>
    <n v="0"/>
    <n v="0"/>
    <m/>
    <n v="0"/>
    <m/>
    <n v="0"/>
    <n v="0"/>
    <e v="#DIV/0!"/>
    <n v="0"/>
    <m/>
    <n v="0"/>
    <n v="0"/>
    <m/>
  </r>
  <r>
    <n v="3773"/>
    <m/>
    <x v="10"/>
    <x v="4"/>
    <m/>
    <m/>
    <x v="7"/>
    <x v="5"/>
    <x v="6"/>
    <x v="4"/>
    <m/>
    <m/>
    <x v="1"/>
    <m/>
    <m/>
    <n v="0"/>
    <m/>
    <n v="0"/>
    <n v="0"/>
    <n v="0"/>
    <n v="0"/>
    <m/>
    <n v="0"/>
    <m/>
    <n v="0"/>
    <n v="0"/>
    <e v="#DIV/0!"/>
    <n v="0"/>
    <m/>
    <n v="0"/>
    <n v="0"/>
    <m/>
  </r>
  <r>
    <n v="3774"/>
    <m/>
    <x v="10"/>
    <x v="4"/>
    <m/>
    <m/>
    <x v="7"/>
    <x v="5"/>
    <x v="6"/>
    <x v="4"/>
    <m/>
    <m/>
    <x v="1"/>
    <m/>
    <m/>
    <n v="0"/>
    <m/>
    <n v="0"/>
    <n v="0"/>
    <n v="0"/>
    <n v="0"/>
    <m/>
    <n v="0"/>
    <m/>
    <n v="0"/>
    <n v="0"/>
    <e v="#DIV/0!"/>
    <n v="0"/>
    <m/>
    <n v="0"/>
    <n v="0"/>
    <m/>
  </r>
  <r>
    <n v="3775"/>
    <m/>
    <x v="10"/>
    <x v="4"/>
    <m/>
    <m/>
    <x v="7"/>
    <x v="5"/>
    <x v="6"/>
    <x v="4"/>
    <m/>
    <m/>
    <x v="1"/>
    <m/>
    <m/>
    <n v="0"/>
    <m/>
    <n v="0"/>
    <n v="0"/>
    <n v="0"/>
    <n v="0"/>
    <m/>
    <n v="0"/>
    <m/>
    <n v="0"/>
    <n v="0"/>
    <e v="#DIV/0!"/>
    <n v="0"/>
    <m/>
    <n v="0"/>
    <n v="0"/>
    <m/>
  </r>
  <r>
    <n v="3776"/>
    <m/>
    <x v="10"/>
    <x v="4"/>
    <m/>
    <m/>
    <x v="7"/>
    <x v="5"/>
    <x v="6"/>
    <x v="4"/>
    <m/>
    <m/>
    <x v="1"/>
    <m/>
    <m/>
    <n v="0"/>
    <m/>
    <n v="0"/>
    <n v="0"/>
    <n v="0"/>
    <n v="0"/>
    <m/>
    <n v="0"/>
    <m/>
    <n v="0"/>
    <n v="0"/>
    <e v="#DIV/0!"/>
    <n v="0"/>
    <m/>
    <n v="0"/>
    <n v="0"/>
    <m/>
  </r>
  <r>
    <n v="3777"/>
    <m/>
    <x v="10"/>
    <x v="4"/>
    <m/>
    <m/>
    <x v="7"/>
    <x v="5"/>
    <x v="6"/>
    <x v="4"/>
    <m/>
    <m/>
    <x v="1"/>
    <m/>
    <m/>
    <n v="0"/>
    <m/>
    <n v="0"/>
    <n v="0"/>
    <n v="0"/>
    <n v="0"/>
    <m/>
    <n v="0"/>
    <m/>
    <n v="0"/>
    <n v="0"/>
    <e v="#DIV/0!"/>
    <n v="0"/>
    <m/>
    <n v="0"/>
    <n v="0"/>
    <m/>
  </r>
  <r>
    <n v="3778"/>
    <m/>
    <x v="10"/>
    <x v="4"/>
    <m/>
    <m/>
    <x v="7"/>
    <x v="5"/>
    <x v="6"/>
    <x v="4"/>
    <m/>
    <m/>
    <x v="1"/>
    <m/>
    <m/>
    <n v="0"/>
    <m/>
    <n v="0"/>
    <n v="0"/>
    <n v="0"/>
    <n v="0"/>
    <m/>
    <n v="0"/>
    <m/>
    <n v="0"/>
    <n v="0"/>
    <e v="#DIV/0!"/>
    <n v="0"/>
    <m/>
    <n v="0"/>
    <n v="0"/>
    <m/>
  </r>
  <r>
    <n v="3779"/>
    <m/>
    <x v="10"/>
    <x v="4"/>
    <m/>
    <m/>
    <x v="7"/>
    <x v="5"/>
    <x v="6"/>
    <x v="4"/>
    <m/>
    <m/>
    <x v="1"/>
    <m/>
    <m/>
    <n v="0"/>
    <m/>
    <n v="0"/>
    <n v="0"/>
    <n v="0"/>
    <n v="0"/>
    <m/>
    <n v="0"/>
    <m/>
    <n v="0"/>
    <n v="0"/>
    <e v="#DIV/0!"/>
    <n v="0"/>
    <m/>
    <n v="0"/>
    <n v="0"/>
    <m/>
  </r>
  <r>
    <n v="3780"/>
    <m/>
    <x v="10"/>
    <x v="4"/>
    <m/>
    <m/>
    <x v="7"/>
    <x v="5"/>
    <x v="6"/>
    <x v="4"/>
    <m/>
    <m/>
    <x v="1"/>
    <m/>
    <m/>
    <n v="0"/>
    <m/>
    <n v="0"/>
    <n v="0"/>
    <n v="0"/>
    <n v="0"/>
    <m/>
    <n v="0"/>
    <m/>
    <n v="0"/>
    <n v="0"/>
    <e v="#DIV/0!"/>
    <n v="0"/>
    <m/>
    <n v="0"/>
    <n v="0"/>
    <m/>
  </r>
  <r>
    <n v="3781"/>
    <m/>
    <x v="10"/>
    <x v="4"/>
    <m/>
    <m/>
    <x v="7"/>
    <x v="5"/>
    <x v="6"/>
    <x v="4"/>
    <m/>
    <m/>
    <x v="1"/>
    <m/>
    <m/>
    <n v="0"/>
    <m/>
    <n v="0"/>
    <n v="0"/>
    <n v="0"/>
    <n v="0"/>
    <m/>
    <n v="0"/>
    <m/>
    <n v="0"/>
    <n v="0"/>
    <e v="#DIV/0!"/>
    <n v="0"/>
    <m/>
    <n v="0"/>
    <n v="0"/>
    <m/>
  </r>
  <r>
    <n v="3782"/>
    <m/>
    <x v="10"/>
    <x v="4"/>
    <m/>
    <m/>
    <x v="7"/>
    <x v="5"/>
    <x v="6"/>
    <x v="4"/>
    <m/>
    <m/>
    <x v="1"/>
    <m/>
    <m/>
    <n v="0"/>
    <m/>
    <n v="0"/>
    <n v="0"/>
    <n v="0"/>
    <n v="0"/>
    <m/>
    <n v="0"/>
    <m/>
    <n v="0"/>
    <n v="0"/>
    <e v="#DIV/0!"/>
    <n v="0"/>
    <m/>
    <n v="0"/>
    <n v="0"/>
    <m/>
  </r>
  <r>
    <n v="3783"/>
    <m/>
    <x v="10"/>
    <x v="4"/>
    <m/>
    <m/>
    <x v="7"/>
    <x v="5"/>
    <x v="6"/>
    <x v="4"/>
    <m/>
    <m/>
    <x v="1"/>
    <m/>
    <m/>
    <n v="0"/>
    <m/>
    <n v="0"/>
    <n v="0"/>
    <n v="0"/>
    <n v="0"/>
    <m/>
    <n v="0"/>
    <m/>
    <n v="0"/>
    <n v="0"/>
    <e v="#DIV/0!"/>
    <n v="0"/>
    <m/>
    <n v="0"/>
    <n v="0"/>
    <m/>
  </r>
  <r>
    <n v="3784"/>
    <m/>
    <x v="10"/>
    <x v="4"/>
    <m/>
    <m/>
    <x v="7"/>
    <x v="5"/>
    <x v="6"/>
    <x v="4"/>
    <m/>
    <m/>
    <x v="1"/>
    <m/>
    <m/>
    <n v="0"/>
    <m/>
    <n v="0"/>
    <n v="0"/>
    <n v="0"/>
    <n v="0"/>
    <m/>
    <n v="0"/>
    <m/>
    <n v="0"/>
    <n v="0"/>
    <e v="#DIV/0!"/>
    <n v="0"/>
    <m/>
    <n v="0"/>
    <n v="0"/>
    <m/>
  </r>
  <r>
    <n v="3785"/>
    <m/>
    <x v="10"/>
    <x v="4"/>
    <m/>
    <m/>
    <x v="7"/>
    <x v="5"/>
    <x v="6"/>
    <x v="4"/>
    <m/>
    <m/>
    <x v="1"/>
    <m/>
    <m/>
    <n v="0"/>
    <m/>
    <n v="0"/>
    <n v="0"/>
    <n v="0"/>
    <n v="0"/>
    <m/>
    <n v="0"/>
    <m/>
    <n v="0"/>
    <n v="0"/>
    <e v="#DIV/0!"/>
    <n v="0"/>
    <m/>
    <n v="0"/>
    <n v="0"/>
    <m/>
  </r>
  <r>
    <n v="3786"/>
    <m/>
    <x v="10"/>
    <x v="4"/>
    <m/>
    <m/>
    <x v="7"/>
    <x v="5"/>
    <x v="6"/>
    <x v="4"/>
    <m/>
    <m/>
    <x v="1"/>
    <m/>
    <m/>
    <n v="0"/>
    <m/>
    <n v="0"/>
    <n v="0"/>
    <n v="0"/>
    <n v="0"/>
    <m/>
    <n v="0"/>
    <m/>
    <n v="0"/>
    <n v="0"/>
    <e v="#DIV/0!"/>
    <n v="0"/>
    <m/>
    <n v="0"/>
    <n v="0"/>
    <m/>
  </r>
  <r>
    <n v="3787"/>
    <m/>
    <x v="10"/>
    <x v="4"/>
    <m/>
    <m/>
    <x v="7"/>
    <x v="5"/>
    <x v="6"/>
    <x v="4"/>
    <m/>
    <m/>
    <x v="1"/>
    <m/>
    <m/>
    <n v="0"/>
    <m/>
    <n v="0"/>
    <n v="0"/>
    <n v="0"/>
    <n v="0"/>
    <m/>
    <n v="0"/>
    <m/>
    <n v="0"/>
    <n v="0"/>
    <e v="#DIV/0!"/>
    <n v="0"/>
    <m/>
    <n v="0"/>
    <n v="0"/>
    <m/>
  </r>
  <r>
    <n v="3788"/>
    <m/>
    <x v="10"/>
    <x v="4"/>
    <m/>
    <m/>
    <x v="7"/>
    <x v="5"/>
    <x v="6"/>
    <x v="4"/>
    <m/>
    <m/>
    <x v="1"/>
    <m/>
    <m/>
    <n v="0"/>
    <m/>
    <n v="0"/>
    <n v="0"/>
    <n v="0"/>
    <n v="0"/>
    <m/>
    <n v="0"/>
    <m/>
    <n v="0"/>
    <n v="0"/>
    <e v="#DIV/0!"/>
    <n v="0"/>
    <m/>
    <n v="0"/>
    <n v="0"/>
    <m/>
  </r>
  <r>
    <n v="3789"/>
    <m/>
    <x v="10"/>
    <x v="4"/>
    <m/>
    <m/>
    <x v="7"/>
    <x v="5"/>
    <x v="6"/>
    <x v="4"/>
    <m/>
    <m/>
    <x v="1"/>
    <m/>
    <m/>
    <n v="0"/>
    <m/>
    <n v="0"/>
    <n v="0"/>
    <n v="0"/>
    <n v="0"/>
    <m/>
    <n v="0"/>
    <m/>
    <n v="0"/>
    <n v="0"/>
    <e v="#DIV/0!"/>
    <n v="0"/>
    <m/>
    <n v="0"/>
    <n v="0"/>
    <m/>
  </r>
  <r>
    <n v="3790"/>
    <m/>
    <x v="10"/>
    <x v="4"/>
    <m/>
    <m/>
    <x v="7"/>
    <x v="5"/>
    <x v="6"/>
    <x v="4"/>
    <m/>
    <m/>
    <x v="1"/>
    <m/>
    <m/>
    <n v="0"/>
    <m/>
    <n v="0"/>
    <n v="0"/>
    <n v="0"/>
    <n v="0"/>
    <m/>
    <n v="0"/>
    <m/>
    <n v="0"/>
    <n v="0"/>
    <e v="#DIV/0!"/>
    <n v="0"/>
    <m/>
    <n v="0"/>
    <n v="0"/>
    <m/>
  </r>
  <r>
    <n v="3791"/>
    <m/>
    <x v="10"/>
    <x v="4"/>
    <m/>
    <m/>
    <x v="7"/>
    <x v="5"/>
    <x v="6"/>
    <x v="4"/>
    <m/>
    <m/>
    <x v="1"/>
    <m/>
    <m/>
    <n v="0"/>
    <m/>
    <n v="0"/>
    <n v="0"/>
    <n v="0"/>
    <n v="0"/>
    <m/>
    <n v="0"/>
    <m/>
    <n v="0"/>
    <n v="0"/>
    <e v="#DIV/0!"/>
    <n v="0"/>
    <m/>
    <n v="0"/>
    <n v="0"/>
    <m/>
  </r>
  <r>
    <n v="3792"/>
    <m/>
    <x v="10"/>
    <x v="4"/>
    <m/>
    <m/>
    <x v="7"/>
    <x v="5"/>
    <x v="6"/>
    <x v="4"/>
    <m/>
    <m/>
    <x v="1"/>
    <m/>
    <m/>
    <n v="0"/>
    <m/>
    <n v="0"/>
    <n v="0"/>
    <n v="0"/>
    <n v="0"/>
    <m/>
    <n v="0"/>
    <m/>
    <n v="0"/>
    <n v="0"/>
    <e v="#DIV/0!"/>
    <n v="0"/>
    <m/>
    <n v="0"/>
    <n v="0"/>
    <m/>
  </r>
  <r>
    <n v="3793"/>
    <m/>
    <x v="10"/>
    <x v="4"/>
    <m/>
    <m/>
    <x v="7"/>
    <x v="5"/>
    <x v="6"/>
    <x v="4"/>
    <m/>
    <m/>
    <x v="1"/>
    <m/>
    <m/>
    <n v="0"/>
    <m/>
    <n v="0"/>
    <n v="0"/>
    <n v="0"/>
    <n v="0"/>
    <m/>
    <n v="0"/>
    <m/>
    <n v="0"/>
    <n v="0"/>
    <e v="#DIV/0!"/>
    <n v="0"/>
    <m/>
    <n v="0"/>
    <n v="0"/>
    <m/>
  </r>
  <r>
    <n v="3794"/>
    <m/>
    <x v="10"/>
    <x v="4"/>
    <m/>
    <m/>
    <x v="7"/>
    <x v="5"/>
    <x v="6"/>
    <x v="4"/>
    <m/>
    <m/>
    <x v="1"/>
    <m/>
    <m/>
    <n v="0"/>
    <m/>
    <n v="0"/>
    <n v="0"/>
    <n v="0"/>
    <n v="0"/>
    <m/>
    <n v="0"/>
    <m/>
    <n v="0"/>
    <n v="0"/>
    <e v="#DIV/0!"/>
    <n v="0"/>
    <m/>
    <n v="0"/>
    <n v="0"/>
    <m/>
  </r>
  <r>
    <n v="3795"/>
    <m/>
    <x v="10"/>
    <x v="4"/>
    <m/>
    <m/>
    <x v="7"/>
    <x v="5"/>
    <x v="6"/>
    <x v="4"/>
    <m/>
    <m/>
    <x v="1"/>
    <m/>
    <m/>
    <n v="0"/>
    <m/>
    <n v="0"/>
    <n v="0"/>
    <n v="0"/>
    <n v="0"/>
    <m/>
    <n v="0"/>
    <m/>
    <n v="0"/>
    <n v="0"/>
    <e v="#DIV/0!"/>
    <n v="0"/>
    <m/>
    <n v="0"/>
    <n v="0"/>
    <m/>
  </r>
  <r>
    <n v="3796"/>
    <m/>
    <x v="10"/>
    <x v="4"/>
    <m/>
    <m/>
    <x v="7"/>
    <x v="5"/>
    <x v="6"/>
    <x v="4"/>
    <m/>
    <m/>
    <x v="1"/>
    <m/>
    <m/>
    <n v="0"/>
    <m/>
    <n v="0"/>
    <n v="0"/>
    <n v="0"/>
    <n v="0"/>
    <m/>
    <n v="0"/>
    <m/>
    <n v="0"/>
    <n v="0"/>
    <e v="#DIV/0!"/>
    <n v="0"/>
    <m/>
    <n v="0"/>
    <n v="0"/>
    <m/>
  </r>
  <r>
    <n v="3797"/>
    <m/>
    <x v="10"/>
    <x v="4"/>
    <m/>
    <m/>
    <x v="7"/>
    <x v="5"/>
    <x v="6"/>
    <x v="4"/>
    <m/>
    <m/>
    <x v="1"/>
    <m/>
    <m/>
    <n v="0"/>
    <m/>
    <n v="0"/>
    <n v="0"/>
    <n v="0"/>
    <n v="0"/>
    <m/>
    <n v="0"/>
    <m/>
    <n v="0"/>
    <n v="0"/>
    <e v="#DIV/0!"/>
    <n v="0"/>
    <m/>
    <n v="0"/>
    <n v="0"/>
    <m/>
  </r>
  <r>
    <n v="3798"/>
    <m/>
    <x v="10"/>
    <x v="4"/>
    <m/>
    <m/>
    <x v="7"/>
    <x v="5"/>
    <x v="6"/>
    <x v="4"/>
    <m/>
    <m/>
    <x v="1"/>
    <m/>
    <m/>
    <n v="0"/>
    <m/>
    <n v="0"/>
    <n v="0"/>
    <n v="0"/>
    <n v="0"/>
    <m/>
    <n v="0"/>
    <m/>
    <n v="0"/>
    <n v="0"/>
    <e v="#DIV/0!"/>
    <n v="0"/>
    <m/>
    <n v="0"/>
    <n v="0"/>
    <m/>
  </r>
  <r>
    <n v="3799"/>
    <m/>
    <x v="10"/>
    <x v="4"/>
    <m/>
    <m/>
    <x v="7"/>
    <x v="5"/>
    <x v="6"/>
    <x v="4"/>
    <m/>
    <m/>
    <x v="1"/>
    <m/>
    <m/>
    <n v="0"/>
    <m/>
    <n v="0"/>
    <n v="0"/>
    <n v="0"/>
    <n v="0"/>
    <m/>
    <n v="0"/>
    <m/>
    <n v="0"/>
    <n v="0"/>
    <e v="#DIV/0!"/>
    <n v="0"/>
    <m/>
    <n v="0"/>
    <n v="0"/>
    <m/>
  </r>
  <r>
    <n v="3800"/>
    <m/>
    <x v="10"/>
    <x v="4"/>
    <m/>
    <m/>
    <x v="7"/>
    <x v="5"/>
    <x v="6"/>
    <x v="4"/>
    <m/>
    <m/>
    <x v="1"/>
    <m/>
    <m/>
    <n v="0"/>
    <m/>
    <n v="0"/>
    <n v="0"/>
    <n v="0"/>
    <n v="0"/>
    <m/>
    <n v="0"/>
    <m/>
    <n v="0"/>
    <n v="0"/>
    <e v="#DIV/0!"/>
    <n v="0"/>
    <m/>
    <n v="0"/>
    <n v="0"/>
    <m/>
  </r>
  <r>
    <n v="3801"/>
    <m/>
    <x v="10"/>
    <x v="4"/>
    <m/>
    <m/>
    <x v="7"/>
    <x v="5"/>
    <x v="6"/>
    <x v="4"/>
    <m/>
    <m/>
    <x v="1"/>
    <m/>
    <m/>
    <n v="0"/>
    <m/>
    <n v="0"/>
    <n v="0"/>
    <n v="0"/>
    <n v="0"/>
    <m/>
    <n v="0"/>
    <m/>
    <n v="0"/>
    <n v="0"/>
    <e v="#DIV/0!"/>
    <n v="0"/>
    <m/>
    <n v="0"/>
    <n v="0"/>
    <m/>
  </r>
  <r>
    <n v="3802"/>
    <m/>
    <x v="10"/>
    <x v="4"/>
    <m/>
    <m/>
    <x v="7"/>
    <x v="5"/>
    <x v="6"/>
    <x v="4"/>
    <m/>
    <m/>
    <x v="1"/>
    <m/>
    <m/>
    <n v="0"/>
    <m/>
    <n v="0"/>
    <n v="0"/>
    <n v="0"/>
    <n v="0"/>
    <m/>
    <n v="0"/>
    <m/>
    <n v="0"/>
    <n v="0"/>
    <e v="#DIV/0!"/>
    <n v="0"/>
    <m/>
    <n v="0"/>
    <n v="0"/>
    <m/>
  </r>
  <r>
    <n v="3803"/>
    <m/>
    <x v="10"/>
    <x v="4"/>
    <m/>
    <m/>
    <x v="7"/>
    <x v="5"/>
    <x v="6"/>
    <x v="4"/>
    <m/>
    <m/>
    <x v="1"/>
    <m/>
    <m/>
    <n v="0"/>
    <m/>
    <n v="0"/>
    <n v="0"/>
    <n v="0"/>
    <n v="0"/>
    <m/>
    <n v="0"/>
    <m/>
    <n v="0"/>
    <n v="0"/>
    <e v="#DIV/0!"/>
    <n v="0"/>
    <m/>
    <n v="0"/>
    <n v="0"/>
    <m/>
  </r>
  <r>
    <n v="3804"/>
    <m/>
    <x v="10"/>
    <x v="4"/>
    <m/>
    <m/>
    <x v="7"/>
    <x v="5"/>
    <x v="6"/>
    <x v="4"/>
    <m/>
    <m/>
    <x v="1"/>
    <m/>
    <m/>
    <n v="0"/>
    <m/>
    <n v="0"/>
    <n v="0"/>
    <n v="0"/>
    <n v="0"/>
    <m/>
    <n v="0"/>
    <m/>
    <n v="0"/>
    <n v="0"/>
    <e v="#DIV/0!"/>
    <n v="0"/>
    <m/>
    <n v="0"/>
    <n v="0"/>
    <m/>
  </r>
  <r>
    <n v="3805"/>
    <m/>
    <x v="10"/>
    <x v="4"/>
    <m/>
    <m/>
    <x v="7"/>
    <x v="5"/>
    <x v="6"/>
    <x v="4"/>
    <m/>
    <m/>
    <x v="1"/>
    <m/>
    <m/>
    <n v="0"/>
    <m/>
    <n v="0"/>
    <n v="0"/>
    <n v="0"/>
    <n v="0"/>
    <m/>
    <n v="0"/>
    <m/>
    <n v="0"/>
    <n v="0"/>
    <e v="#DIV/0!"/>
    <n v="0"/>
    <m/>
    <n v="0"/>
    <n v="0"/>
    <m/>
  </r>
  <r>
    <n v="3806"/>
    <m/>
    <x v="10"/>
    <x v="4"/>
    <m/>
    <m/>
    <x v="7"/>
    <x v="5"/>
    <x v="6"/>
    <x v="4"/>
    <m/>
    <m/>
    <x v="1"/>
    <m/>
    <m/>
    <n v="0"/>
    <m/>
    <n v="0"/>
    <n v="0"/>
    <n v="0"/>
    <n v="0"/>
    <m/>
    <n v="0"/>
    <m/>
    <n v="0"/>
    <n v="0"/>
    <e v="#DIV/0!"/>
    <n v="0"/>
    <m/>
    <n v="0"/>
    <n v="0"/>
    <m/>
  </r>
  <r>
    <n v="3807"/>
    <m/>
    <x v="10"/>
    <x v="4"/>
    <m/>
    <m/>
    <x v="7"/>
    <x v="5"/>
    <x v="6"/>
    <x v="4"/>
    <m/>
    <m/>
    <x v="1"/>
    <m/>
    <m/>
    <n v="0"/>
    <m/>
    <n v="0"/>
    <n v="0"/>
    <n v="0"/>
    <n v="0"/>
    <m/>
    <n v="0"/>
    <m/>
    <n v="0"/>
    <n v="0"/>
    <e v="#DIV/0!"/>
    <n v="0"/>
    <m/>
    <n v="0"/>
    <n v="0"/>
    <m/>
  </r>
  <r>
    <n v="3808"/>
    <m/>
    <x v="10"/>
    <x v="4"/>
    <m/>
    <m/>
    <x v="7"/>
    <x v="5"/>
    <x v="6"/>
    <x v="4"/>
    <m/>
    <m/>
    <x v="1"/>
    <m/>
    <m/>
    <n v="0"/>
    <m/>
    <n v="0"/>
    <n v="0"/>
    <n v="0"/>
    <n v="0"/>
    <m/>
    <n v="0"/>
    <m/>
    <n v="0"/>
    <n v="0"/>
    <e v="#DIV/0!"/>
    <n v="0"/>
    <m/>
    <n v="0"/>
    <n v="0"/>
    <m/>
  </r>
  <r>
    <n v="3809"/>
    <m/>
    <x v="10"/>
    <x v="4"/>
    <m/>
    <m/>
    <x v="7"/>
    <x v="5"/>
    <x v="6"/>
    <x v="4"/>
    <m/>
    <m/>
    <x v="1"/>
    <m/>
    <m/>
    <n v="0"/>
    <m/>
    <n v="0"/>
    <n v="0"/>
    <n v="0"/>
    <n v="0"/>
    <m/>
    <n v="0"/>
    <m/>
    <n v="0"/>
    <n v="0"/>
    <e v="#DIV/0!"/>
    <n v="0"/>
    <m/>
    <n v="0"/>
    <n v="0"/>
    <m/>
  </r>
  <r>
    <n v="3810"/>
    <m/>
    <x v="10"/>
    <x v="4"/>
    <m/>
    <m/>
    <x v="7"/>
    <x v="5"/>
    <x v="6"/>
    <x v="4"/>
    <m/>
    <m/>
    <x v="1"/>
    <m/>
    <m/>
    <n v="0"/>
    <m/>
    <n v="0"/>
    <n v="0"/>
    <n v="0"/>
    <n v="0"/>
    <m/>
    <n v="0"/>
    <m/>
    <n v="0"/>
    <n v="0"/>
    <e v="#DIV/0!"/>
    <n v="0"/>
    <m/>
    <n v="0"/>
    <n v="0"/>
    <m/>
  </r>
  <r>
    <n v="3811"/>
    <m/>
    <x v="10"/>
    <x v="4"/>
    <m/>
    <m/>
    <x v="7"/>
    <x v="5"/>
    <x v="6"/>
    <x v="4"/>
    <m/>
    <m/>
    <x v="1"/>
    <m/>
    <m/>
    <n v="0"/>
    <m/>
    <n v="0"/>
    <n v="0"/>
    <n v="0"/>
    <n v="0"/>
    <m/>
    <n v="0"/>
    <m/>
    <n v="0"/>
    <n v="0"/>
    <e v="#DIV/0!"/>
    <n v="0"/>
    <m/>
    <n v="0"/>
    <n v="0"/>
    <m/>
  </r>
  <r>
    <n v="3812"/>
    <m/>
    <x v="10"/>
    <x v="4"/>
    <m/>
    <m/>
    <x v="7"/>
    <x v="5"/>
    <x v="6"/>
    <x v="4"/>
    <m/>
    <m/>
    <x v="1"/>
    <m/>
    <m/>
    <n v="0"/>
    <m/>
    <n v="0"/>
    <n v="0"/>
    <n v="0"/>
    <n v="0"/>
    <m/>
    <n v="0"/>
    <m/>
    <n v="0"/>
    <n v="0"/>
    <e v="#DIV/0!"/>
    <n v="0"/>
    <m/>
    <n v="0"/>
    <n v="0"/>
    <m/>
  </r>
  <r>
    <n v="3813"/>
    <m/>
    <x v="10"/>
    <x v="4"/>
    <m/>
    <m/>
    <x v="7"/>
    <x v="5"/>
    <x v="6"/>
    <x v="4"/>
    <m/>
    <m/>
    <x v="1"/>
    <m/>
    <m/>
    <n v="0"/>
    <m/>
    <n v="0"/>
    <n v="0"/>
    <n v="0"/>
    <n v="0"/>
    <m/>
    <n v="0"/>
    <m/>
    <n v="0"/>
    <n v="0"/>
    <e v="#DIV/0!"/>
    <n v="0"/>
    <m/>
    <n v="0"/>
    <n v="0"/>
    <m/>
  </r>
  <r>
    <n v="3814"/>
    <m/>
    <x v="10"/>
    <x v="4"/>
    <m/>
    <m/>
    <x v="7"/>
    <x v="5"/>
    <x v="6"/>
    <x v="4"/>
    <m/>
    <m/>
    <x v="1"/>
    <m/>
    <m/>
    <n v="0"/>
    <m/>
    <n v="0"/>
    <n v="0"/>
    <n v="0"/>
    <n v="0"/>
    <m/>
    <n v="0"/>
    <m/>
    <n v="0"/>
    <n v="0"/>
    <e v="#DIV/0!"/>
    <n v="0"/>
    <m/>
    <n v="0"/>
    <n v="0"/>
    <m/>
  </r>
  <r>
    <n v="3815"/>
    <m/>
    <x v="10"/>
    <x v="4"/>
    <m/>
    <m/>
    <x v="7"/>
    <x v="5"/>
    <x v="6"/>
    <x v="4"/>
    <m/>
    <m/>
    <x v="1"/>
    <m/>
    <m/>
    <n v="0"/>
    <m/>
    <n v="0"/>
    <n v="0"/>
    <n v="0"/>
    <n v="0"/>
    <m/>
    <n v="0"/>
    <m/>
    <n v="0"/>
    <n v="0"/>
    <e v="#DIV/0!"/>
    <n v="0"/>
    <m/>
    <n v="0"/>
    <n v="0"/>
    <m/>
  </r>
  <r>
    <n v="3816"/>
    <m/>
    <x v="10"/>
    <x v="4"/>
    <m/>
    <m/>
    <x v="7"/>
    <x v="5"/>
    <x v="6"/>
    <x v="4"/>
    <m/>
    <m/>
    <x v="1"/>
    <m/>
    <m/>
    <n v="0"/>
    <m/>
    <n v="0"/>
    <n v="0"/>
    <n v="0"/>
    <n v="0"/>
    <m/>
    <n v="0"/>
    <m/>
    <n v="0"/>
    <n v="0"/>
    <e v="#DIV/0!"/>
    <n v="0"/>
    <m/>
    <n v="0"/>
    <n v="0"/>
    <m/>
  </r>
  <r>
    <n v="3817"/>
    <m/>
    <x v="10"/>
    <x v="4"/>
    <m/>
    <m/>
    <x v="7"/>
    <x v="5"/>
    <x v="6"/>
    <x v="4"/>
    <m/>
    <m/>
    <x v="1"/>
    <m/>
    <m/>
    <n v="0"/>
    <m/>
    <n v="0"/>
    <n v="0"/>
    <n v="0"/>
    <n v="0"/>
    <m/>
    <n v="0"/>
    <m/>
    <n v="0"/>
    <n v="0"/>
    <e v="#DIV/0!"/>
    <n v="0"/>
    <m/>
    <n v="0"/>
    <n v="0"/>
    <m/>
  </r>
  <r>
    <n v="3818"/>
    <m/>
    <x v="10"/>
    <x v="4"/>
    <m/>
    <m/>
    <x v="7"/>
    <x v="5"/>
    <x v="6"/>
    <x v="4"/>
    <m/>
    <m/>
    <x v="1"/>
    <m/>
    <m/>
    <n v="0"/>
    <m/>
    <n v="0"/>
    <n v="0"/>
    <n v="0"/>
    <n v="0"/>
    <m/>
    <n v="0"/>
    <m/>
    <n v="0"/>
    <n v="0"/>
    <e v="#DIV/0!"/>
    <n v="0"/>
    <m/>
    <n v="0"/>
    <n v="0"/>
    <m/>
  </r>
  <r>
    <n v="3819"/>
    <m/>
    <x v="10"/>
    <x v="4"/>
    <m/>
    <m/>
    <x v="7"/>
    <x v="5"/>
    <x v="6"/>
    <x v="4"/>
    <m/>
    <m/>
    <x v="1"/>
    <m/>
    <m/>
    <n v="0"/>
    <m/>
    <n v="0"/>
    <n v="0"/>
    <n v="0"/>
    <n v="0"/>
    <m/>
    <n v="0"/>
    <m/>
    <n v="0"/>
    <n v="0"/>
    <e v="#DIV/0!"/>
    <n v="0"/>
    <m/>
    <n v="0"/>
    <n v="0"/>
    <m/>
  </r>
  <r>
    <n v="3820"/>
    <m/>
    <x v="10"/>
    <x v="4"/>
    <m/>
    <m/>
    <x v="7"/>
    <x v="5"/>
    <x v="6"/>
    <x v="4"/>
    <m/>
    <m/>
    <x v="1"/>
    <m/>
    <m/>
    <n v="0"/>
    <m/>
    <n v="0"/>
    <n v="0"/>
    <n v="0"/>
    <n v="0"/>
    <m/>
    <n v="0"/>
    <m/>
    <n v="0"/>
    <n v="0"/>
    <e v="#DIV/0!"/>
    <n v="0"/>
    <m/>
    <n v="0"/>
    <n v="0"/>
    <m/>
  </r>
  <r>
    <n v="3821"/>
    <m/>
    <x v="10"/>
    <x v="4"/>
    <m/>
    <m/>
    <x v="7"/>
    <x v="5"/>
    <x v="6"/>
    <x v="4"/>
    <m/>
    <m/>
    <x v="1"/>
    <m/>
    <m/>
    <n v="0"/>
    <m/>
    <n v="0"/>
    <n v="0"/>
    <n v="0"/>
    <n v="0"/>
    <m/>
    <n v="0"/>
    <m/>
    <n v="0"/>
    <n v="0"/>
    <e v="#DIV/0!"/>
    <n v="0"/>
    <m/>
    <n v="0"/>
    <n v="0"/>
    <m/>
  </r>
  <r>
    <n v="3822"/>
    <m/>
    <x v="10"/>
    <x v="4"/>
    <m/>
    <m/>
    <x v="7"/>
    <x v="5"/>
    <x v="6"/>
    <x v="4"/>
    <m/>
    <m/>
    <x v="1"/>
    <m/>
    <m/>
    <n v="0"/>
    <m/>
    <n v="0"/>
    <n v="0"/>
    <n v="0"/>
    <n v="0"/>
    <m/>
    <n v="0"/>
    <m/>
    <n v="0"/>
    <n v="0"/>
    <e v="#DIV/0!"/>
    <n v="0"/>
    <m/>
    <n v="0"/>
    <n v="0"/>
    <m/>
  </r>
  <r>
    <n v="3823"/>
    <m/>
    <x v="10"/>
    <x v="4"/>
    <m/>
    <m/>
    <x v="7"/>
    <x v="5"/>
    <x v="6"/>
    <x v="4"/>
    <m/>
    <m/>
    <x v="1"/>
    <m/>
    <m/>
    <n v="0"/>
    <m/>
    <n v="0"/>
    <n v="0"/>
    <n v="0"/>
    <n v="0"/>
    <m/>
    <n v="0"/>
    <m/>
    <n v="0"/>
    <n v="0"/>
    <e v="#DIV/0!"/>
    <n v="0"/>
    <m/>
    <n v="0"/>
    <n v="0"/>
    <m/>
  </r>
  <r>
    <n v="3824"/>
    <m/>
    <x v="10"/>
    <x v="4"/>
    <m/>
    <m/>
    <x v="7"/>
    <x v="5"/>
    <x v="6"/>
    <x v="4"/>
    <m/>
    <m/>
    <x v="1"/>
    <m/>
    <m/>
    <n v="0"/>
    <m/>
    <n v="0"/>
    <n v="0"/>
    <n v="0"/>
    <n v="0"/>
    <m/>
    <n v="0"/>
    <m/>
    <n v="0"/>
    <n v="0"/>
    <e v="#DIV/0!"/>
    <n v="0"/>
    <m/>
    <n v="0"/>
    <n v="0"/>
    <m/>
  </r>
  <r>
    <n v="3825"/>
    <m/>
    <x v="10"/>
    <x v="4"/>
    <m/>
    <m/>
    <x v="7"/>
    <x v="5"/>
    <x v="6"/>
    <x v="4"/>
    <m/>
    <m/>
    <x v="1"/>
    <m/>
    <m/>
    <n v="0"/>
    <m/>
    <n v="0"/>
    <n v="0"/>
    <n v="0"/>
    <n v="0"/>
    <m/>
    <n v="0"/>
    <m/>
    <n v="0"/>
    <n v="0"/>
    <e v="#DIV/0!"/>
    <n v="0"/>
    <m/>
    <n v="0"/>
    <n v="0"/>
    <m/>
  </r>
  <r>
    <n v="3826"/>
    <m/>
    <x v="10"/>
    <x v="4"/>
    <m/>
    <m/>
    <x v="7"/>
    <x v="5"/>
    <x v="6"/>
    <x v="4"/>
    <m/>
    <m/>
    <x v="1"/>
    <m/>
    <m/>
    <n v="0"/>
    <m/>
    <n v="0"/>
    <n v="0"/>
    <n v="0"/>
    <n v="0"/>
    <m/>
    <n v="0"/>
    <m/>
    <n v="0"/>
    <n v="0"/>
    <e v="#DIV/0!"/>
    <n v="0"/>
    <m/>
    <n v="0"/>
    <n v="0"/>
    <m/>
  </r>
  <r>
    <n v="3827"/>
    <m/>
    <x v="10"/>
    <x v="4"/>
    <m/>
    <m/>
    <x v="7"/>
    <x v="5"/>
    <x v="6"/>
    <x v="4"/>
    <m/>
    <m/>
    <x v="1"/>
    <m/>
    <m/>
    <n v="0"/>
    <m/>
    <n v="0"/>
    <n v="0"/>
    <n v="0"/>
    <n v="0"/>
    <m/>
    <n v="0"/>
    <m/>
    <n v="0"/>
    <n v="0"/>
    <e v="#DIV/0!"/>
    <n v="0"/>
    <m/>
    <n v="0"/>
    <n v="0"/>
    <m/>
  </r>
  <r>
    <n v="3828"/>
    <m/>
    <x v="10"/>
    <x v="4"/>
    <m/>
    <m/>
    <x v="7"/>
    <x v="5"/>
    <x v="6"/>
    <x v="4"/>
    <m/>
    <m/>
    <x v="1"/>
    <m/>
    <m/>
    <n v="0"/>
    <m/>
    <n v="0"/>
    <n v="0"/>
    <n v="0"/>
    <n v="0"/>
    <m/>
    <n v="0"/>
    <m/>
    <n v="0"/>
    <n v="0"/>
    <e v="#DIV/0!"/>
    <n v="0"/>
    <m/>
    <n v="0"/>
    <n v="0"/>
    <m/>
  </r>
  <r>
    <n v="3829"/>
    <m/>
    <x v="10"/>
    <x v="4"/>
    <m/>
    <m/>
    <x v="7"/>
    <x v="5"/>
    <x v="6"/>
    <x v="4"/>
    <m/>
    <m/>
    <x v="1"/>
    <m/>
    <m/>
    <n v="0"/>
    <m/>
    <n v="0"/>
    <n v="0"/>
    <n v="0"/>
    <n v="0"/>
    <m/>
    <n v="0"/>
    <m/>
    <n v="0"/>
    <n v="0"/>
    <e v="#DIV/0!"/>
    <n v="0"/>
    <m/>
    <n v="0"/>
    <n v="0"/>
    <m/>
  </r>
  <r>
    <n v="3830"/>
    <m/>
    <x v="10"/>
    <x v="4"/>
    <m/>
    <m/>
    <x v="7"/>
    <x v="5"/>
    <x v="6"/>
    <x v="4"/>
    <m/>
    <m/>
    <x v="1"/>
    <m/>
    <m/>
    <n v="0"/>
    <m/>
    <n v="0"/>
    <n v="0"/>
    <n v="0"/>
    <n v="0"/>
    <m/>
    <n v="0"/>
    <m/>
    <n v="0"/>
    <n v="0"/>
    <e v="#DIV/0!"/>
    <n v="0"/>
    <m/>
    <n v="0"/>
    <n v="0"/>
    <m/>
  </r>
  <r>
    <n v="3831"/>
    <m/>
    <x v="10"/>
    <x v="4"/>
    <m/>
    <m/>
    <x v="7"/>
    <x v="5"/>
    <x v="6"/>
    <x v="4"/>
    <m/>
    <m/>
    <x v="1"/>
    <m/>
    <m/>
    <n v="0"/>
    <m/>
    <n v="0"/>
    <n v="0"/>
    <n v="0"/>
    <n v="0"/>
    <m/>
    <n v="0"/>
    <m/>
    <n v="0"/>
    <n v="0"/>
    <e v="#DIV/0!"/>
    <n v="0"/>
    <m/>
    <n v="0"/>
    <n v="0"/>
    <m/>
  </r>
  <r>
    <n v="3832"/>
    <m/>
    <x v="10"/>
    <x v="4"/>
    <m/>
    <m/>
    <x v="7"/>
    <x v="5"/>
    <x v="6"/>
    <x v="4"/>
    <m/>
    <m/>
    <x v="1"/>
    <m/>
    <m/>
    <n v="0"/>
    <m/>
    <n v="0"/>
    <n v="0"/>
    <n v="0"/>
    <n v="0"/>
    <m/>
    <n v="0"/>
    <m/>
    <n v="0"/>
    <n v="0"/>
    <e v="#DIV/0!"/>
    <n v="0"/>
    <m/>
    <n v="0"/>
    <n v="0"/>
    <m/>
  </r>
  <r>
    <n v="3833"/>
    <m/>
    <x v="10"/>
    <x v="4"/>
    <m/>
    <m/>
    <x v="7"/>
    <x v="5"/>
    <x v="6"/>
    <x v="4"/>
    <m/>
    <m/>
    <x v="1"/>
    <m/>
    <m/>
    <n v="0"/>
    <m/>
    <n v="0"/>
    <n v="0"/>
    <n v="0"/>
    <n v="0"/>
    <m/>
    <n v="0"/>
    <m/>
    <n v="0"/>
    <n v="0"/>
    <e v="#DIV/0!"/>
    <n v="0"/>
    <m/>
    <n v="0"/>
    <n v="0"/>
    <m/>
  </r>
  <r>
    <n v="3834"/>
    <m/>
    <x v="10"/>
    <x v="4"/>
    <m/>
    <m/>
    <x v="7"/>
    <x v="5"/>
    <x v="6"/>
    <x v="4"/>
    <m/>
    <m/>
    <x v="1"/>
    <m/>
    <m/>
    <n v="0"/>
    <m/>
    <n v="0"/>
    <n v="0"/>
    <n v="0"/>
    <n v="0"/>
    <m/>
    <n v="0"/>
    <m/>
    <n v="0"/>
    <n v="0"/>
    <e v="#DIV/0!"/>
    <n v="0"/>
    <m/>
    <n v="0"/>
    <n v="0"/>
    <m/>
  </r>
  <r>
    <n v="3835"/>
    <m/>
    <x v="10"/>
    <x v="4"/>
    <m/>
    <m/>
    <x v="7"/>
    <x v="5"/>
    <x v="6"/>
    <x v="4"/>
    <m/>
    <m/>
    <x v="1"/>
    <m/>
    <m/>
    <n v="0"/>
    <m/>
    <n v="0"/>
    <n v="0"/>
    <n v="0"/>
    <n v="0"/>
    <m/>
    <n v="0"/>
    <m/>
    <n v="0"/>
    <n v="0"/>
    <e v="#DIV/0!"/>
    <n v="0"/>
    <m/>
    <n v="0"/>
    <n v="0"/>
    <m/>
  </r>
  <r>
    <n v="3836"/>
    <m/>
    <x v="10"/>
    <x v="4"/>
    <m/>
    <m/>
    <x v="7"/>
    <x v="5"/>
    <x v="6"/>
    <x v="4"/>
    <m/>
    <m/>
    <x v="1"/>
    <m/>
    <m/>
    <n v="0"/>
    <m/>
    <n v="0"/>
    <n v="0"/>
    <n v="0"/>
    <n v="0"/>
    <m/>
    <n v="0"/>
    <m/>
    <n v="0"/>
    <n v="0"/>
    <e v="#DIV/0!"/>
    <n v="0"/>
    <m/>
    <n v="0"/>
    <n v="0"/>
    <m/>
  </r>
  <r>
    <n v="3837"/>
    <m/>
    <x v="10"/>
    <x v="4"/>
    <m/>
    <m/>
    <x v="7"/>
    <x v="5"/>
    <x v="6"/>
    <x v="4"/>
    <m/>
    <m/>
    <x v="1"/>
    <m/>
    <m/>
    <n v="0"/>
    <m/>
    <n v="0"/>
    <n v="0"/>
    <n v="0"/>
    <n v="0"/>
    <m/>
    <n v="0"/>
    <m/>
    <n v="0"/>
    <n v="0"/>
    <e v="#DIV/0!"/>
    <n v="0"/>
    <m/>
    <n v="0"/>
    <n v="0"/>
    <m/>
  </r>
  <r>
    <n v="3838"/>
    <m/>
    <x v="10"/>
    <x v="4"/>
    <m/>
    <m/>
    <x v="7"/>
    <x v="5"/>
    <x v="6"/>
    <x v="4"/>
    <m/>
    <m/>
    <x v="1"/>
    <m/>
    <m/>
    <n v="0"/>
    <m/>
    <n v="0"/>
    <n v="0"/>
    <n v="0"/>
    <n v="0"/>
    <m/>
    <n v="0"/>
    <m/>
    <n v="0"/>
    <n v="0"/>
    <e v="#DIV/0!"/>
    <n v="0"/>
    <m/>
    <n v="0"/>
    <n v="0"/>
    <m/>
  </r>
  <r>
    <n v="3839"/>
    <m/>
    <x v="10"/>
    <x v="4"/>
    <m/>
    <m/>
    <x v="7"/>
    <x v="5"/>
    <x v="6"/>
    <x v="4"/>
    <m/>
    <m/>
    <x v="1"/>
    <m/>
    <m/>
    <n v="0"/>
    <m/>
    <n v="0"/>
    <n v="0"/>
    <n v="0"/>
    <n v="0"/>
    <m/>
    <n v="0"/>
    <m/>
    <n v="0"/>
    <n v="0"/>
    <e v="#DIV/0!"/>
    <n v="0"/>
    <m/>
    <n v="0"/>
    <n v="0"/>
    <m/>
  </r>
  <r>
    <n v="3840"/>
    <m/>
    <x v="10"/>
    <x v="4"/>
    <m/>
    <m/>
    <x v="7"/>
    <x v="5"/>
    <x v="6"/>
    <x v="4"/>
    <m/>
    <m/>
    <x v="1"/>
    <m/>
    <m/>
    <n v="0"/>
    <m/>
    <n v="0"/>
    <n v="0"/>
    <n v="0"/>
    <n v="0"/>
    <m/>
    <n v="0"/>
    <m/>
    <n v="0"/>
    <n v="0"/>
    <e v="#DIV/0!"/>
    <n v="0"/>
    <m/>
    <n v="0"/>
    <n v="0"/>
    <m/>
  </r>
  <r>
    <n v="3841"/>
    <m/>
    <x v="10"/>
    <x v="4"/>
    <m/>
    <m/>
    <x v="7"/>
    <x v="5"/>
    <x v="6"/>
    <x v="4"/>
    <m/>
    <m/>
    <x v="1"/>
    <m/>
    <m/>
    <n v="0"/>
    <m/>
    <n v="0"/>
    <n v="0"/>
    <n v="0"/>
    <n v="0"/>
    <m/>
    <n v="0"/>
    <m/>
    <n v="0"/>
    <n v="0"/>
    <e v="#DIV/0!"/>
    <n v="0"/>
    <m/>
    <n v="0"/>
    <n v="0"/>
    <m/>
  </r>
  <r>
    <n v="3842"/>
    <m/>
    <x v="10"/>
    <x v="4"/>
    <m/>
    <m/>
    <x v="7"/>
    <x v="5"/>
    <x v="6"/>
    <x v="4"/>
    <m/>
    <m/>
    <x v="1"/>
    <m/>
    <m/>
    <n v="0"/>
    <m/>
    <n v="0"/>
    <n v="0"/>
    <n v="0"/>
    <n v="0"/>
    <m/>
    <n v="0"/>
    <m/>
    <n v="0"/>
    <n v="0"/>
    <e v="#DIV/0!"/>
    <n v="0"/>
    <m/>
    <n v="0"/>
    <n v="0"/>
    <m/>
  </r>
  <r>
    <n v="3843"/>
    <m/>
    <x v="10"/>
    <x v="4"/>
    <m/>
    <m/>
    <x v="7"/>
    <x v="5"/>
    <x v="6"/>
    <x v="4"/>
    <m/>
    <m/>
    <x v="1"/>
    <m/>
    <m/>
    <n v="0"/>
    <m/>
    <n v="0"/>
    <n v="0"/>
    <n v="0"/>
    <n v="0"/>
    <m/>
    <n v="0"/>
    <m/>
    <n v="0"/>
    <n v="0"/>
    <e v="#DIV/0!"/>
    <n v="0"/>
    <m/>
    <n v="0"/>
    <n v="0"/>
    <m/>
  </r>
  <r>
    <n v="3844"/>
    <m/>
    <x v="10"/>
    <x v="4"/>
    <m/>
    <m/>
    <x v="7"/>
    <x v="5"/>
    <x v="6"/>
    <x v="4"/>
    <m/>
    <m/>
    <x v="1"/>
    <m/>
    <m/>
    <n v="0"/>
    <m/>
    <n v="0"/>
    <n v="0"/>
    <n v="0"/>
    <n v="0"/>
    <m/>
    <n v="0"/>
    <m/>
    <n v="0"/>
    <n v="0"/>
    <e v="#DIV/0!"/>
    <n v="0"/>
    <m/>
    <n v="0"/>
    <n v="0"/>
    <m/>
  </r>
  <r>
    <n v="3845"/>
    <m/>
    <x v="10"/>
    <x v="4"/>
    <m/>
    <m/>
    <x v="7"/>
    <x v="5"/>
    <x v="6"/>
    <x v="4"/>
    <m/>
    <m/>
    <x v="1"/>
    <m/>
    <m/>
    <n v="0"/>
    <m/>
    <n v="0"/>
    <n v="0"/>
    <n v="0"/>
    <n v="0"/>
    <m/>
    <n v="0"/>
    <m/>
    <n v="0"/>
    <n v="0"/>
    <e v="#DIV/0!"/>
    <n v="0"/>
    <m/>
    <n v="0"/>
    <n v="0"/>
    <m/>
  </r>
  <r>
    <n v="3846"/>
    <m/>
    <x v="10"/>
    <x v="4"/>
    <m/>
    <m/>
    <x v="7"/>
    <x v="5"/>
    <x v="6"/>
    <x v="4"/>
    <m/>
    <m/>
    <x v="1"/>
    <m/>
    <m/>
    <n v="0"/>
    <m/>
    <n v="0"/>
    <n v="0"/>
    <n v="0"/>
    <n v="0"/>
    <m/>
    <n v="0"/>
    <m/>
    <n v="0"/>
    <n v="0"/>
    <e v="#DIV/0!"/>
    <n v="0"/>
    <m/>
    <n v="0"/>
    <n v="0"/>
    <m/>
  </r>
  <r>
    <n v="3847"/>
    <m/>
    <x v="10"/>
    <x v="4"/>
    <m/>
    <m/>
    <x v="7"/>
    <x v="5"/>
    <x v="6"/>
    <x v="4"/>
    <m/>
    <m/>
    <x v="1"/>
    <m/>
    <m/>
    <n v="0"/>
    <m/>
    <n v="0"/>
    <n v="0"/>
    <n v="0"/>
    <n v="0"/>
    <m/>
    <n v="0"/>
    <m/>
    <n v="0"/>
    <n v="0"/>
    <e v="#DIV/0!"/>
    <n v="0"/>
    <m/>
    <n v="0"/>
    <n v="0"/>
    <m/>
  </r>
  <r>
    <n v="3848"/>
    <m/>
    <x v="10"/>
    <x v="4"/>
    <m/>
    <m/>
    <x v="7"/>
    <x v="5"/>
    <x v="6"/>
    <x v="4"/>
    <m/>
    <m/>
    <x v="1"/>
    <m/>
    <m/>
    <n v="0"/>
    <m/>
    <n v="0"/>
    <n v="0"/>
    <n v="0"/>
    <n v="0"/>
    <m/>
    <n v="0"/>
    <m/>
    <n v="0"/>
    <n v="0"/>
    <e v="#DIV/0!"/>
    <n v="0"/>
    <m/>
    <n v="0"/>
    <n v="0"/>
    <m/>
  </r>
  <r>
    <n v="3849"/>
    <m/>
    <x v="10"/>
    <x v="4"/>
    <m/>
    <m/>
    <x v="7"/>
    <x v="5"/>
    <x v="6"/>
    <x v="4"/>
    <m/>
    <m/>
    <x v="1"/>
    <m/>
    <m/>
    <n v="0"/>
    <m/>
    <n v="0"/>
    <n v="0"/>
    <n v="0"/>
    <n v="0"/>
    <m/>
    <n v="0"/>
    <m/>
    <n v="0"/>
    <n v="0"/>
    <e v="#DIV/0!"/>
    <n v="0"/>
    <m/>
    <n v="0"/>
    <n v="0"/>
    <m/>
  </r>
  <r>
    <n v="3850"/>
    <m/>
    <x v="10"/>
    <x v="4"/>
    <m/>
    <m/>
    <x v="7"/>
    <x v="5"/>
    <x v="6"/>
    <x v="4"/>
    <m/>
    <m/>
    <x v="1"/>
    <m/>
    <m/>
    <n v="0"/>
    <m/>
    <n v="0"/>
    <n v="0"/>
    <n v="0"/>
    <n v="0"/>
    <m/>
    <n v="0"/>
    <m/>
    <n v="0"/>
    <n v="0"/>
    <e v="#DIV/0!"/>
    <n v="0"/>
    <m/>
    <n v="0"/>
    <n v="0"/>
    <m/>
  </r>
  <r>
    <n v="3851"/>
    <m/>
    <x v="10"/>
    <x v="4"/>
    <m/>
    <m/>
    <x v="7"/>
    <x v="5"/>
    <x v="6"/>
    <x v="4"/>
    <m/>
    <m/>
    <x v="1"/>
    <m/>
    <m/>
    <n v="0"/>
    <m/>
    <n v="0"/>
    <n v="0"/>
    <n v="0"/>
    <n v="0"/>
    <m/>
    <n v="0"/>
    <m/>
    <n v="0"/>
    <n v="0"/>
    <e v="#DIV/0!"/>
    <n v="0"/>
    <m/>
    <n v="0"/>
    <n v="0"/>
    <m/>
  </r>
  <r>
    <n v="3852"/>
    <m/>
    <x v="10"/>
    <x v="4"/>
    <m/>
    <m/>
    <x v="7"/>
    <x v="5"/>
    <x v="6"/>
    <x v="4"/>
    <m/>
    <m/>
    <x v="1"/>
    <m/>
    <m/>
    <n v="0"/>
    <m/>
    <n v="0"/>
    <n v="0"/>
    <n v="0"/>
    <n v="0"/>
    <m/>
    <n v="0"/>
    <m/>
    <n v="0"/>
    <n v="0"/>
    <e v="#DIV/0!"/>
    <n v="0"/>
    <m/>
    <n v="0"/>
    <n v="0"/>
    <m/>
  </r>
  <r>
    <n v="3853"/>
    <m/>
    <x v="10"/>
    <x v="4"/>
    <m/>
    <m/>
    <x v="7"/>
    <x v="5"/>
    <x v="6"/>
    <x v="4"/>
    <m/>
    <m/>
    <x v="1"/>
    <m/>
    <m/>
    <n v="0"/>
    <m/>
    <n v="0"/>
    <n v="0"/>
    <n v="0"/>
    <n v="0"/>
    <m/>
    <n v="0"/>
    <m/>
    <n v="0"/>
    <n v="0"/>
    <e v="#DIV/0!"/>
    <n v="0"/>
    <m/>
    <n v="0"/>
    <n v="0"/>
    <m/>
  </r>
  <r>
    <n v="3854"/>
    <m/>
    <x v="10"/>
    <x v="4"/>
    <m/>
    <m/>
    <x v="7"/>
    <x v="5"/>
    <x v="6"/>
    <x v="4"/>
    <m/>
    <m/>
    <x v="1"/>
    <m/>
    <m/>
    <n v="0"/>
    <m/>
    <n v="0"/>
    <n v="0"/>
    <n v="0"/>
    <n v="0"/>
    <m/>
    <n v="0"/>
    <m/>
    <n v="0"/>
    <n v="0"/>
    <e v="#DIV/0!"/>
    <n v="0"/>
    <m/>
    <n v="0"/>
    <n v="0"/>
    <m/>
  </r>
  <r>
    <n v="3855"/>
    <m/>
    <x v="10"/>
    <x v="4"/>
    <m/>
    <m/>
    <x v="7"/>
    <x v="5"/>
    <x v="6"/>
    <x v="4"/>
    <m/>
    <m/>
    <x v="1"/>
    <m/>
    <m/>
    <n v="0"/>
    <m/>
    <n v="0"/>
    <n v="0"/>
    <n v="0"/>
    <n v="0"/>
    <m/>
    <n v="0"/>
    <m/>
    <n v="0"/>
    <n v="0"/>
    <e v="#DIV/0!"/>
    <n v="0"/>
    <m/>
    <n v="0"/>
    <n v="0"/>
    <m/>
  </r>
  <r>
    <n v="3856"/>
    <m/>
    <x v="10"/>
    <x v="4"/>
    <m/>
    <m/>
    <x v="7"/>
    <x v="5"/>
    <x v="6"/>
    <x v="4"/>
    <m/>
    <m/>
    <x v="1"/>
    <m/>
    <m/>
    <n v="0"/>
    <m/>
    <n v="0"/>
    <n v="0"/>
    <n v="0"/>
    <n v="0"/>
    <m/>
    <n v="0"/>
    <m/>
    <n v="0"/>
    <n v="0"/>
    <e v="#DIV/0!"/>
    <n v="0"/>
    <m/>
    <n v="0"/>
    <n v="0"/>
    <m/>
  </r>
  <r>
    <n v="3857"/>
    <m/>
    <x v="10"/>
    <x v="4"/>
    <m/>
    <m/>
    <x v="7"/>
    <x v="5"/>
    <x v="6"/>
    <x v="4"/>
    <m/>
    <m/>
    <x v="1"/>
    <m/>
    <m/>
    <n v="0"/>
    <m/>
    <n v="0"/>
    <n v="0"/>
    <n v="0"/>
    <n v="0"/>
    <m/>
    <n v="0"/>
    <m/>
    <n v="0"/>
    <n v="0"/>
    <e v="#DIV/0!"/>
    <n v="0"/>
    <m/>
    <n v="0"/>
    <n v="0"/>
    <m/>
  </r>
  <r>
    <n v="3858"/>
    <m/>
    <x v="10"/>
    <x v="4"/>
    <m/>
    <m/>
    <x v="7"/>
    <x v="5"/>
    <x v="6"/>
    <x v="4"/>
    <m/>
    <m/>
    <x v="1"/>
    <m/>
    <m/>
    <n v="0"/>
    <m/>
    <n v="0"/>
    <n v="0"/>
    <n v="0"/>
    <n v="0"/>
    <m/>
    <n v="0"/>
    <m/>
    <n v="0"/>
    <n v="0"/>
    <e v="#DIV/0!"/>
    <n v="0"/>
    <m/>
    <n v="0"/>
    <n v="0"/>
    <m/>
  </r>
  <r>
    <n v="3859"/>
    <m/>
    <x v="10"/>
    <x v="4"/>
    <m/>
    <m/>
    <x v="7"/>
    <x v="5"/>
    <x v="6"/>
    <x v="4"/>
    <m/>
    <m/>
    <x v="1"/>
    <m/>
    <m/>
    <n v="0"/>
    <m/>
    <n v="0"/>
    <n v="0"/>
    <n v="0"/>
    <n v="0"/>
    <m/>
    <n v="0"/>
    <m/>
    <n v="0"/>
    <n v="0"/>
    <e v="#DIV/0!"/>
    <n v="0"/>
    <m/>
    <n v="0"/>
    <n v="0"/>
    <m/>
  </r>
  <r>
    <n v="3860"/>
    <m/>
    <x v="10"/>
    <x v="4"/>
    <m/>
    <m/>
    <x v="7"/>
    <x v="5"/>
    <x v="6"/>
    <x v="4"/>
    <m/>
    <m/>
    <x v="1"/>
    <m/>
    <m/>
    <n v="0"/>
    <m/>
    <n v="0"/>
    <n v="0"/>
    <n v="0"/>
    <n v="0"/>
    <m/>
    <n v="0"/>
    <m/>
    <n v="0"/>
    <n v="0"/>
    <e v="#DIV/0!"/>
    <n v="0"/>
    <m/>
    <n v="0"/>
    <n v="0"/>
    <m/>
  </r>
  <r>
    <n v="3861"/>
    <m/>
    <x v="10"/>
    <x v="4"/>
    <m/>
    <m/>
    <x v="7"/>
    <x v="5"/>
    <x v="6"/>
    <x v="4"/>
    <m/>
    <m/>
    <x v="1"/>
    <m/>
    <m/>
    <n v="0"/>
    <m/>
    <n v="0"/>
    <n v="0"/>
    <n v="0"/>
    <n v="0"/>
    <m/>
    <n v="0"/>
    <m/>
    <n v="0"/>
    <n v="0"/>
    <e v="#DIV/0!"/>
    <n v="0"/>
    <m/>
    <n v="0"/>
    <n v="0"/>
    <m/>
  </r>
  <r>
    <n v="3862"/>
    <m/>
    <x v="10"/>
    <x v="4"/>
    <m/>
    <m/>
    <x v="7"/>
    <x v="5"/>
    <x v="6"/>
    <x v="4"/>
    <m/>
    <m/>
    <x v="1"/>
    <m/>
    <m/>
    <n v="0"/>
    <m/>
    <n v="0"/>
    <n v="0"/>
    <n v="0"/>
    <n v="0"/>
    <m/>
    <n v="0"/>
    <m/>
    <n v="0"/>
    <n v="0"/>
    <e v="#DIV/0!"/>
    <n v="0"/>
    <m/>
    <n v="0"/>
    <n v="0"/>
    <m/>
  </r>
  <r>
    <n v="3863"/>
    <m/>
    <x v="10"/>
    <x v="4"/>
    <m/>
    <m/>
    <x v="7"/>
    <x v="5"/>
    <x v="6"/>
    <x v="4"/>
    <m/>
    <m/>
    <x v="1"/>
    <m/>
    <m/>
    <n v="0"/>
    <m/>
    <n v="0"/>
    <n v="0"/>
    <n v="0"/>
    <n v="0"/>
    <m/>
    <n v="0"/>
    <m/>
    <n v="0"/>
    <n v="0"/>
    <e v="#DIV/0!"/>
    <n v="0"/>
    <m/>
    <n v="0"/>
    <n v="0"/>
    <m/>
  </r>
  <r>
    <n v="3864"/>
    <m/>
    <x v="10"/>
    <x v="4"/>
    <m/>
    <m/>
    <x v="7"/>
    <x v="5"/>
    <x v="6"/>
    <x v="4"/>
    <m/>
    <m/>
    <x v="1"/>
    <m/>
    <m/>
    <n v="0"/>
    <m/>
    <n v="0"/>
    <n v="0"/>
    <n v="0"/>
    <n v="0"/>
    <m/>
    <n v="0"/>
    <m/>
    <n v="0"/>
    <n v="0"/>
    <e v="#DIV/0!"/>
    <n v="0"/>
    <m/>
    <n v="0"/>
    <n v="0"/>
    <m/>
  </r>
  <r>
    <n v="3865"/>
    <m/>
    <x v="10"/>
    <x v="4"/>
    <m/>
    <m/>
    <x v="7"/>
    <x v="5"/>
    <x v="6"/>
    <x v="4"/>
    <m/>
    <m/>
    <x v="1"/>
    <m/>
    <m/>
    <n v="0"/>
    <m/>
    <n v="0"/>
    <n v="0"/>
    <n v="0"/>
    <n v="0"/>
    <m/>
    <n v="0"/>
    <m/>
    <n v="0"/>
    <n v="0"/>
    <e v="#DIV/0!"/>
    <n v="0"/>
    <m/>
    <n v="0"/>
    <n v="0"/>
    <m/>
  </r>
  <r>
    <n v="3866"/>
    <m/>
    <x v="10"/>
    <x v="4"/>
    <m/>
    <m/>
    <x v="7"/>
    <x v="5"/>
    <x v="6"/>
    <x v="4"/>
    <m/>
    <m/>
    <x v="1"/>
    <m/>
    <m/>
    <n v="0"/>
    <m/>
    <n v="0"/>
    <n v="0"/>
    <n v="0"/>
    <n v="0"/>
    <m/>
    <n v="0"/>
    <m/>
    <n v="0"/>
    <n v="0"/>
    <e v="#DIV/0!"/>
    <n v="0"/>
    <m/>
    <n v="0"/>
    <n v="0"/>
    <m/>
  </r>
  <r>
    <n v="3867"/>
    <m/>
    <x v="10"/>
    <x v="4"/>
    <m/>
    <m/>
    <x v="7"/>
    <x v="5"/>
    <x v="6"/>
    <x v="4"/>
    <m/>
    <m/>
    <x v="1"/>
    <m/>
    <m/>
    <n v="0"/>
    <m/>
    <n v="0"/>
    <n v="0"/>
    <n v="0"/>
    <n v="0"/>
    <m/>
    <n v="0"/>
    <m/>
    <n v="0"/>
    <n v="0"/>
    <e v="#DIV/0!"/>
    <n v="0"/>
    <m/>
    <n v="0"/>
    <n v="0"/>
    <m/>
  </r>
  <r>
    <n v="3868"/>
    <m/>
    <x v="10"/>
    <x v="4"/>
    <m/>
    <m/>
    <x v="7"/>
    <x v="5"/>
    <x v="6"/>
    <x v="4"/>
    <m/>
    <m/>
    <x v="1"/>
    <m/>
    <m/>
    <n v="0"/>
    <m/>
    <n v="0"/>
    <n v="0"/>
    <n v="0"/>
    <n v="0"/>
    <m/>
    <n v="0"/>
    <m/>
    <n v="0"/>
    <n v="0"/>
    <e v="#DIV/0!"/>
    <n v="0"/>
    <m/>
    <n v="0"/>
    <n v="0"/>
    <m/>
  </r>
  <r>
    <n v="3869"/>
    <m/>
    <x v="10"/>
    <x v="4"/>
    <m/>
    <m/>
    <x v="7"/>
    <x v="5"/>
    <x v="6"/>
    <x v="4"/>
    <m/>
    <m/>
    <x v="1"/>
    <m/>
    <m/>
    <n v="0"/>
    <m/>
    <n v="0"/>
    <n v="0"/>
    <n v="0"/>
    <n v="0"/>
    <m/>
    <n v="0"/>
    <m/>
    <n v="0"/>
    <n v="0"/>
    <e v="#DIV/0!"/>
    <n v="0"/>
    <m/>
    <n v="0"/>
    <n v="0"/>
    <m/>
  </r>
  <r>
    <n v="3870"/>
    <m/>
    <x v="10"/>
    <x v="4"/>
    <m/>
    <m/>
    <x v="7"/>
    <x v="5"/>
    <x v="6"/>
    <x v="4"/>
    <m/>
    <m/>
    <x v="1"/>
    <m/>
    <m/>
    <n v="0"/>
    <m/>
    <n v="0"/>
    <n v="0"/>
    <n v="0"/>
    <n v="0"/>
    <m/>
    <n v="0"/>
    <m/>
    <n v="0"/>
    <n v="0"/>
    <e v="#DIV/0!"/>
    <n v="0"/>
    <m/>
    <n v="0"/>
    <n v="0"/>
    <m/>
  </r>
  <r>
    <n v="3871"/>
    <m/>
    <x v="10"/>
    <x v="4"/>
    <m/>
    <m/>
    <x v="7"/>
    <x v="5"/>
    <x v="6"/>
    <x v="4"/>
    <m/>
    <m/>
    <x v="1"/>
    <m/>
    <m/>
    <n v="0"/>
    <m/>
    <n v="0"/>
    <n v="0"/>
    <n v="0"/>
    <n v="0"/>
    <m/>
    <n v="0"/>
    <m/>
    <n v="0"/>
    <n v="0"/>
    <e v="#DIV/0!"/>
    <n v="0"/>
    <m/>
    <n v="0"/>
    <n v="0"/>
    <m/>
  </r>
  <r>
    <n v="3872"/>
    <m/>
    <x v="10"/>
    <x v="4"/>
    <m/>
    <m/>
    <x v="7"/>
    <x v="5"/>
    <x v="6"/>
    <x v="4"/>
    <m/>
    <m/>
    <x v="1"/>
    <m/>
    <m/>
    <n v="0"/>
    <m/>
    <n v="0"/>
    <n v="0"/>
    <n v="0"/>
    <n v="0"/>
    <m/>
    <n v="0"/>
    <m/>
    <n v="0"/>
    <n v="0"/>
    <e v="#DIV/0!"/>
    <n v="0"/>
    <m/>
    <n v="0"/>
    <n v="0"/>
    <m/>
  </r>
  <r>
    <n v="3873"/>
    <m/>
    <x v="10"/>
    <x v="4"/>
    <m/>
    <m/>
    <x v="7"/>
    <x v="5"/>
    <x v="6"/>
    <x v="4"/>
    <m/>
    <m/>
    <x v="1"/>
    <m/>
    <m/>
    <n v="0"/>
    <m/>
    <n v="0"/>
    <n v="0"/>
    <n v="0"/>
    <n v="0"/>
    <m/>
    <n v="0"/>
    <m/>
    <n v="0"/>
    <n v="0"/>
    <e v="#DIV/0!"/>
    <n v="0"/>
    <m/>
    <n v="0"/>
    <n v="0"/>
    <m/>
  </r>
  <r>
    <n v="3874"/>
    <m/>
    <x v="10"/>
    <x v="4"/>
    <m/>
    <m/>
    <x v="7"/>
    <x v="5"/>
    <x v="6"/>
    <x v="4"/>
    <m/>
    <m/>
    <x v="1"/>
    <m/>
    <m/>
    <n v="0"/>
    <m/>
    <n v="0"/>
    <n v="0"/>
    <n v="0"/>
    <n v="0"/>
    <m/>
    <n v="0"/>
    <m/>
    <n v="0"/>
    <n v="0"/>
    <e v="#DIV/0!"/>
    <n v="0"/>
    <m/>
    <n v="0"/>
    <n v="0"/>
    <m/>
  </r>
  <r>
    <n v="3875"/>
    <m/>
    <x v="10"/>
    <x v="4"/>
    <m/>
    <m/>
    <x v="7"/>
    <x v="5"/>
    <x v="6"/>
    <x v="4"/>
    <m/>
    <m/>
    <x v="1"/>
    <m/>
    <m/>
    <n v="0"/>
    <m/>
    <n v="0"/>
    <n v="0"/>
    <n v="0"/>
    <n v="0"/>
    <m/>
    <n v="0"/>
    <m/>
    <n v="0"/>
    <n v="0"/>
    <e v="#DIV/0!"/>
    <n v="0"/>
    <m/>
    <n v="0"/>
    <n v="0"/>
    <m/>
  </r>
  <r>
    <n v="3876"/>
    <m/>
    <x v="10"/>
    <x v="4"/>
    <m/>
    <m/>
    <x v="7"/>
    <x v="5"/>
    <x v="6"/>
    <x v="4"/>
    <m/>
    <m/>
    <x v="1"/>
    <m/>
    <m/>
    <n v="0"/>
    <m/>
    <n v="0"/>
    <n v="0"/>
    <n v="0"/>
    <n v="0"/>
    <m/>
    <n v="0"/>
    <m/>
    <n v="0"/>
    <n v="0"/>
    <e v="#DIV/0!"/>
    <n v="0"/>
    <m/>
    <n v="0"/>
    <n v="0"/>
    <m/>
  </r>
  <r>
    <n v="3877"/>
    <m/>
    <x v="10"/>
    <x v="4"/>
    <m/>
    <m/>
    <x v="7"/>
    <x v="5"/>
    <x v="6"/>
    <x v="4"/>
    <m/>
    <m/>
    <x v="1"/>
    <m/>
    <m/>
    <n v="0"/>
    <m/>
    <n v="0"/>
    <n v="0"/>
    <n v="0"/>
    <n v="0"/>
    <m/>
    <n v="0"/>
    <m/>
    <n v="0"/>
    <n v="0"/>
    <e v="#DIV/0!"/>
    <n v="0"/>
    <m/>
    <n v="0"/>
    <n v="0"/>
    <m/>
  </r>
  <r>
    <n v="3878"/>
    <m/>
    <x v="10"/>
    <x v="4"/>
    <m/>
    <m/>
    <x v="7"/>
    <x v="5"/>
    <x v="6"/>
    <x v="4"/>
    <m/>
    <m/>
    <x v="1"/>
    <m/>
    <m/>
    <n v="0"/>
    <m/>
    <n v="0"/>
    <n v="0"/>
    <n v="0"/>
    <n v="0"/>
    <m/>
    <n v="0"/>
    <m/>
    <n v="0"/>
    <n v="0"/>
    <e v="#DIV/0!"/>
    <n v="0"/>
    <m/>
    <n v="0"/>
    <n v="0"/>
    <m/>
  </r>
  <r>
    <n v="3879"/>
    <m/>
    <x v="10"/>
    <x v="4"/>
    <m/>
    <m/>
    <x v="7"/>
    <x v="5"/>
    <x v="6"/>
    <x v="4"/>
    <m/>
    <m/>
    <x v="1"/>
    <m/>
    <m/>
    <n v="0"/>
    <m/>
    <n v="0"/>
    <n v="0"/>
    <n v="0"/>
    <n v="0"/>
    <m/>
    <n v="0"/>
    <m/>
    <n v="0"/>
    <n v="0"/>
    <e v="#DIV/0!"/>
    <n v="0"/>
    <m/>
    <n v="0"/>
    <n v="0"/>
    <m/>
  </r>
  <r>
    <n v="3880"/>
    <m/>
    <x v="10"/>
    <x v="4"/>
    <m/>
    <m/>
    <x v="7"/>
    <x v="5"/>
    <x v="6"/>
    <x v="4"/>
    <m/>
    <m/>
    <x v="1"/>
    <m/>
    <m/>
    <n v="0"/>
    <m/>
    <n v="0"/>
    <n v="0"/>
    <n v="0"/>
    <n v="0"/>
    <m/>
    <n v="0"/>
    <m/>
    <n v="0"/>
    <n v="0"/>
    <e v="#DIV/0!"/>
    <n v="0"/>
    <m/>
    <n v="0"/>
    <n v="0"/>
    <m/>
  </r>
  <r>
    <n v="3881"/>
    <m/>
    <x v="10"/>
    <x v="4"/>
    <m/>
    <m/>
    <x v="7"/>
    <x v="5"/>
    <x v="6"/>
    <x v="4"/>
    <m/>
    <m/>
    <x v="1"/>
    <m/>
    <m/>
    <n v="0"/>
    <m/>
    <n v="0"/>
    <n v="0"/>
    <n v="0"/>
    <n v="0"/>
    <m/>
    <n v="0"/>
    <m/>
    <n v="0"/>
    <n v="0"/>
    <e v="#DIV/0!"/>
    <n v="0"/>
    <m/>
    <n v="0"/>
    <n v="0"/>
    <m/>
  </r>
  <r>
    <n v="3882"/>
    <m/>
    <x v="10"/>
    <x v="4"/>
    <m/>
    <m/>
    <x v="7"/>
    <x v="5"/>
    <x v="6"/>
    <x v="4"/>
    <m/>
    <m/>
    <x v="1"/>
    <m/>
    <m/>
    <n v="0"/>
    <m/>
    <n v="0"/>
    <n v="0"/>
    <n v="0"/>
    <n v="0"/>
    <m/>
    <n v="0"/>
    <m/>
    <n v="0"/>
    <n v="0"/>
    <e v="#DIV/0!"/>
    <n v="0"/>
    <m/>
    <n v="0"/>
    <n v="0"/>
    <m/>
  </r>
  <r>
    <n v="3883"/>
    <m/>
    <x v="10"/>
    <x v="4"/>
    <m/>
    <m/>
    <x v="7"/>
    <x v="5"/>
    <x v="6"/>
    <x v="4"/>
    <m/>
    <m/>
    <x v="1"/>
    <m/>
    <m/>
    <n v="0"/>
    <m/>
    <n v="0"/>
    <n v="0"/>
    <n v="0"/>
    <n v="0"/>
    <m/>
    <n v="0"/>
    <m/>
    <n v="0"/>
    <n v="0"/>
    <e v="#DIV/0!"/>
    <n v="0"/>
    <m/>
    <n v="0"/>
    <n v="0"/>
    <m/>
  </r>
  <r>
    <n v="3884"/>
    <m/>
    <x v="10"/>
    <x v="4"/>
    <m/>
    <m/>
    <x v="7"/>
    <x v="5"/>
    <x v="6"/>
    <x v="4"/>
    <m/>
    <m/>
    <x v="1"/>
    <m/>
    <m/>
    <n v="0"/>
    <m/>
    <n v="0"/>
    <n v="0"/>
    <n v="0"/>
    <n v="0"/>
    <m/>
    <n v="0"/>
    <m/>
    <n v="0"/>
    <n v="0"/>
    <e v="#DIV/0!"/>
    <n v="0"/>
    <m/>
    <n v="0"/>
    <n v="0"/>
    <m/>
  </r>
  <r>
    <n v="3885"/>
    <m/>
    <x v="10"/>
    <x v="4"/>
    <m/>
    <m/>
    <x v="7"/>
    <x v="5"/>
    <x v="6"/>
    <x v="4"/>
    <m/>
    <m/>
    <x v="1"/>
    <m/>
    <m/>
    <n v="0"/>
    <m/>
    <n v="0"/>
    <n v="0"/>
    <n v="0"/>
    <n v="0"/>
    <m/>
    <n v="0"/>
    <m/>
    <n v="0"/>
    <n v="0"/>
    <e v="#DIV/0!"/>
    <n v="0"/>
    <m/>
    <n v="0"/>
    <n v="0"/>
    <m/>
  </r>
  <r>
    <n v="3886"/>
    <m/>
    <x v="10"/>
    <x v="4"/>
    <m/>
    <m/>
    <x v="7"/>
    <x v="5"/>
    <x v="6"/>
    <x v="4"/>
    <m/>
    <m/>
    <x v="1"/>
    <m/>
    <m/>
    <n v="0"/>
    <m/>
    <n v="0"/>
    <n v="0"/>
    <n v="0"/>
    <n v="0"/>
    <m/>
    <n v="0"/>
    <m/>
    <n v="0"/>
    <n v="0"/>
    <e v="#DIV/0!"/>
    <n v="0"/>
    <m/>
    <n v="0"/>
    <n v="0"/>
    <m/>
  </r>
  <r>
    <n v="3887"/>
    <m/>
    <x v="10"/>
    <x v="4"/>
    <m/>
    <m/>
    <x v="7"/>
    <x v="5"/>
    <x v="6"/>
    <x v="4"/>
    <m/>
    <m/>
    <x v="1"/>
    <m/>
    <m/>
    <n v="0"/>
    <m/>
    <n v="0"/>
    <n v="0"/>
    <n v="0"/>
    <n v="0"/>
    <m/>
    <n v="0"/>
    <m/>
    <n v="0"/>
    <n v="0"/>
    <e v="#DIV/0!"/>
    <n v="0"/>
    <m/>
    <n v="0"/>
    <n v="0"/>
    <m/>
  </r>
  <r>
    <n v="3888"/>
    <m/>
    <x v="10"/>
    <x v="4"/>
    <m/>
    <m/>
    <x v="7"/>
    <x v="5"/>
    <x v="6"/>
    <x v="4"/>
    <m/>
    <m/>
    <x v="1"/>
    <m/>
    <m/>
    <n v="0"/>
    <m/>
    <n v="0"/>
    <n v="0"/>
    <n v="0"/>
    <n v="0"/>
    <m/>
    <n v="0"/>
    <m/>
    <n v="0"/>
    <n v="0"/>
    <e v="#DIV/0!"/>
    <n v="0"/>
    <m/>
    <n v="0"/>
    <n v="0"/>
    <m/>
  </r>
  <r>
    <n v="3889"/>
    <m/>
    <x v="10"/>
    <x v="4"/>
    <m/>
    <m/>
    <x v="7"/>
    <x v="5"/>
    <x v="6"/>
    <x v="4"/>
    <m/>
    <m/>
    <x v="1"/>
    <m/>
    <m/>
    <n v="0"/>
    <m/>
    <n v="0"/>
    <n v="0"/>
    <n v="0"/>
    <n v="0"/>
    <m/>
    <n v="0"/>
    <m/>
    <n v="0"/>
    <n v="0"/>
    <e v="#DIV/0!"/>
    <n v="0"/>
    <m/>
    <n v="0"/>
    <n v="0"/>
    <m/>
  </r>
  <r>
    <n v="3890"/>
    <m/>
    <x v="10"/>
    <x v="4"/>
    <m/>
    <m/>
    <x v="7"/>
    <x v="5"/>
    <x v="6"/>
    <x v="4"/>
    <m/>
    <m/>
    <x v="1"/>
    <m/>
    <m/>
    <n v="0"/>
    <m/>
    <n v="0"/>
    <n v="0"/>
    <n v="0"/>
    <n v="0"/>
    <m/>
    <n v="0"/>
    <m/>
    <n v="0"/>
    <n v="0"/>
    <e v="#DIV/0!"/>
    <n v="0"/>
    <m/>
    <n v="0"/>
    <n v="0"/>
    <m/>
  </r>
  <r>
    <n v="3891"/>
    <m/>
    <x v="10"/>
    <x v="4"/>
    <m/>
    <m/>
    <x v="7"/>
    <x v="5"/>
    <x v="6"/>
    <x v="4"/>
    <m/>
    <m/>
    <x v="1"/>
    <m/>
    <m/>
    <n v="0"/>
    <m/>
    <n v="0"/>
    <n v="0"/>
    <n v="0"/>
    <n v="0"/>
    <m/>
    <n v="0"/>
    <m/>
    <n v="0"/>
    <n v="0"/>
    <e v="#DIV/0!"/>
    <n v="0"/>
    <m/>
    <n v="0"/>
    <n v="0"/>
    <m/>
  </r>
  <r>
    <n v="3892"/>
    <m/>
    <x v="10"/>
    <x v="4"/>
    <m/>
    <m/>
    <x v="7"/>
    <x v="5"/>
    <x v="6"/>
    <x v="4"/>
    <m/>
    <m/>
    <x v="1"/>
    <m/>
    <m/>
    <n v="0"/>
    <m/>
    <n v="0"/>
    <n v="0"/>
    <n v="0"/>
    <n v="0"/>
    <m/>
    <n v="0"/>
    <m/>
    <n v="0"/>
    <n v="0"/>
    <e v="#DIV/0!"/>
    <n v="0"/>
    <m/>
    <n v="0"/>
    <n v="0"/>
    <m/>
  </r>
  <r>
    <n v="3893"/>
    <m/>
    <x v="10"/>
    <x v="4"/>
    <m/>
    <m/>
    <x v="7"/>
    <x v="5"/>
    <x v="6"/>
    <x v="4"/>
    <m/>
    <m/>
    <x v="1"/>
    <m/>
    <m/>
    <n v="0"/>
    <m/>
    <n v="0"/>
    <n v="0"/>
    <n v="0"/>
    <n v="0"/>
    <m/>
    <n v="0"/>
    <m/>
    <n v="0"/>
    <n v="0"/>
    <e v="#DIV/0!"/>
    <n v="0"/>
    <m/>
    <n v="0"/>
    <n v="0"/>
    <m/>
  </r>
  <r>
    <n v="3894"/>
    <m/>
    <x v="10"/>
    <x v="4"/>
    <m/>
    <m/>
    <x v="7"/>
    <x v="5"/>
    <x v="6"/>
    <x v="4"/>
    <m/>
    <m/>
    <x v="1"/>
    <m/>
    <m/>
    <n v="0"/>
    <m/>
    <n v="0"/>
    <n v="0"/>
    <n v="0"/>
    <n v="0"/>
    <m/>
    <n v="0"/>
    <m/>
    <n v="0"/>
    <n v="0"/>
    <e v="#DIV/0!"/>
    <n v="0"/>
    <m/>
    <n v="0"/>
    <n v="0"/>
    <m/>
  </r>
  <r>
    <n v="3895"/>
    <m/>
    <x v="10"/>
    <x v="4"/>
    <m/>
    <m/>
    <x v="7"/>
    <x v="5"/>
    <x v="6"/>
    <x v="4"/>
    <m/>
    <m/>
    <x v="1"/>
    <m/>
    <m/>
    <n v="0"/>
    <m/>
    <n v="0"/>
    <n v="0"/>
    <n v="0"/>
    <n v="0"/>
    <m/>
    <n v="0"/>
    <m/>
    <n v="0"/>
    <n v="0"/>
    <e v="#DIV/0!"/>
    <n v="0"/>
    <m/>
    <n v="0"/>
    <n v="0"/>
    <m/>
  </r>
  <r>
    <n v="3896"/>
    <m/>
    <x v="10"/>
    <x v="4"/>
    <m/>
    <m/>
    <x v="7"/>
    <x v="5"/>
    <x v="6"/>
    <x v="4"/>
    <m/>
    <m/>
    <x v="1"/>
    <m/>
    <m/>
    <n v="0"/>
    <m/>
    <n v="0"/>
    <n v="0"/>
    <n v="0"/>
    <n v="0"/>
    <m/>
    <n v="0"/>
    <m/>
    <n v="0"/>
    <n v="0"/>
    <e v="#DIV/0!"/>
    <n v="0"/>
    <m/>
    <n v="0"/>
    <n v="0"/>
    <m/>
  </r>
  <r>
    <n v="3897"/>
    <m/>
    <x v="10"/>
    <x v="4"/>
    <m/>
    <m/>
    <x v="7"/>
    <x v="5"/>
    <x v="6"/>
    <x v="4"/>
    <m/>
    <m/>
    <x v="1"/>
    <m/>
    <m/>
    <n v="0"/>
    <m/>
    <n v="0"/>
    <n v="0"/>
    <n v="0"/>
    <n v="0"/>
    <m/>
    <n v="0"/>
    <m/>
    <n v="0"/>
    <n v="0"/>
    <e v="#DIV/0!"/>
    <n v="0"/>
    <m/>
    <n v="0"/>
    <n v="0"/>
    <m/>
  </r>
  <r>
    <n v="3898"/>
    <m/>
    <x v="10"/>
    <x v="4"/>
    <m/>
    <m/>
    <x v="7"/>
    <x v="5"/>
    <x v="6"/>
    <x v="4"/>
    <m/>
    <m/>
    <x v="1"/>
    <m/>
    <m/>
    <n v="0"/>
    <m/>
    <n v="0"/>
    <n v="0"/>
    <n v="0"/>
    <n v="0"/>
    <m/>
    <n v="0"/>
    <m/>
    <n v="0"/>
    <n v="0"/>
    <e v="#DIV/0!"/>
    <n v="0"/>
    <m/>
    <n v="0"/>
    <n v="0"/>
    <m/>
  </r>
  <r>
    <n v="3899"/>
    <m/>
    <x v="10"/>
    <x v="4"/>
    <m/>
    <m/>
    <x v="7"/>
    <x v="5"/>
    <x v="6"/>
    <x v="4"/>
    <m/>
    <m/>
    <x v="1"/>
    <m/>
    <m/>
    <n v="0"/>
    <m/>
    <n v="0"/>
    <n v="0"/>
    <n v="0"/>
    <n v="0"/>
    <m/>
    <n v="0"/>
    <m/>
    <n v="0"/>
    <n v="0"/>
    <e v="#DIV/0!"/>
    <n v="0"/>
    <m/>
    <n v="0"/>
    <n v="0"/>
    <m/>
  </r>
  <r>
    <n v="3900"/>
    <m/>
    <x v="10"/>
    <x v="4"/>
    <m/>
    <m/>
    <x v="7"/>
    <x v="5"/>
    <x v="6"/>
    <x v="4"/>
    <m/>
    <m/>
    <x v="1"/>
    <m/>
    <m/>
    <n v="0"/>
    <m/>
    <n v="0"/>
    <n v="0"/>
    <n v="0"/>
    <n v="0"/>
    <m/>
    <n v="0"/>
    <m/>
    <n v="0"/>
    <n v="0"/>
    <e v="#DIV/0!"/>
    <n v="0"/>
    <m/>
    <n v="0"/>
    <n v="0"/>
    <m/>
  </r>
  <r>
    <n v="3901"/>
    <m/>
    <x v="10"/>
    <x v="4"/>
    <m/>
    <m/>
    <x v="7"/>
    <x v="5"/>
    <x v="6"/>
    <x v="4"/>
    <m/>
    <m/>
    <x v="1"/>
    <m/>
    <m/>
    <n v="0"/>
    <m/>
    <n v="0"/>
    <n v="0"/>
    <n v="0"/>
    <n v="0"/>
    <m/>
    <n v="0"/>
    <m/>
    <n v="0"/>
    <n v="0"/>
    <e v="#DIV/0!"/>
    <n v="0"/>
    <m/>
    <n v="0"/>
    <n v="0"/>
    <m/>
  </r>
  <r>
    <n v="3902"/>
    <m/>
    <x v="10"/>
    <x v="4"/>
    <m/>
    <m/>
    <x v="7"/>
    <x v="5"/>
    <x v="6"/>
    <x v="4"/>
    <m/>
    <m/>
    <x v="1"/>
    <m/>
    <m/>
    <n v="0"/>
    <m/>
    <n v="0"/>
    <n v="0"/>
    <n v="0"/>
    <n v="0"/>
    <m/>
    <n v="0"/>
    <m/>
    <n v="0"/>
    <n v="0"/>
    <e v="#DIV/0!"/>
    <n v="0"/>
    <m/>
    <n v="0"/>
    <n v="0"/>
    <m/>
  </r>
  <r>
    <n v="3903"/>
    <m/>
    <x v="10"/>
    <x v="4"/>
    <m/>
    <m/>
    <x v="7"/>
    <x v="5"/>
    <x v="6"/>
    <x v="4"/>
    <m/>
    <m/>
    <x v="1"/>
    <m/>
    <m/>
    <n v="0"/>
    <m/>
    <n v="0"/>
    <n v="0"/>
    <n v="0"/>
    <n v="0"/>
    <m/>
    <n v="0"/>
    <m/>
    <n v="0"/>
    <n v="0"/>
    <e v="#DIV/0!"/>
    <n v="0"/>
    <m/>
    <n v="0"/>
    <n v="0"/>
    <m/>
  </r>
  <r>
    <n v="3904"/>
    <m/>
    <x v="10"/>
    <x v="4"/>
    <m/>
    <m/>
    <x v="7"/>
    <x v="5"/>
    <x v="6"/>
    <x v="4"/>
    <m/>
    <m/>
    <x v="1"/>
    <m/>
    <m/>
    <n v="0"/>
    <m/>
    <n v="0"/>
    <n v="0"/>
    <n v="0"/>
    <n v="0"/>
    <m/>
    <n v="0"/>
    <m/>
    <n v="0"/>
    <n v="0"/>
    <e v="#DIV/0!"/>
    <n v="0"/>
    <m/>
    <n v="0"/>
    <n v="0"/>
    <m/>
  </r>
  <r>
    <n v="3905"/>
    <m/>
    <x v="10"/>
    <x v="4"/>
    <m/>
    <m/>
    <x v="7"/>
    <x v="5"/>
    <x v="6"/>
    <x v="4"/>
    <m/>
    <m/>
    <x v="1"/>
    <m/>
    <m/>
    <n v="0"/>
    <m/>
    <n v="0"/>
    <n v="0"/>
    <n v="0"/>
    <n v="0"/>
    <m/>
    <n v="0"/>
    <m/>
    <n v="0"/>
    <n v="0"/>
    <e v="#DIV/0!"/>
    <n v="0"/>
    <m/>
    <n v="0"/>
    <n v="0"/>
    <m/>
  </r>
  <r>
    <n v="3906"/>
    <m/>
    <x v="10"/>
    <x v="4"/>
    <m/>
    <m/>
    <x v="7"/>
    <x v="5"/>
    <x v="6"/>
    <x v="4"/>
    <m/>
    <m/>
    <x v="1"/>
    <m/>
    <m/>
    <n v="0"/>
    <m/>
    <n v="0"/>
    <n v="0"/>
    <n v="0"/>
    <n v="0"/>
    <m/>
    <n v="0"/>
    <m/>
    <n v="0"/>
    <n v="0"/>
    <e v="#DIV/0!"/>
    <n v="0"/>
    <m/>
    <n v="0"/>
    <n v="0"/>
    <m/>
  </r>
  <r>
    <n v="3907"/>
    <m/>
    <x v="10"/>
    <x v="4"/>
    <m/>
    <m/>
    <x v="7"/>
    <x v="5"/>
    <x v="6"/>
    <x v="4"/>
    <m/>
    <m/>
    <x v="1"/>
    <m/>
    <m/>
    <n v="0"/>
    <m/>
    <n v="0"/>
    <n v="0"/>
    <n v="0"/>
    <n v="0"/>
    <m/>
    <n v="0"/>
    <m/>
    <n v="0"/>
    <n v="0"/>
    <e v="#DIV/0!"/>
    <n v="0"/>
    <m/>
    <n v="0"/>
    <n v="0"/>
    <m/>
  </r>
  <r>
    <n v="3908"/>
    <m/>
    <x v="10"/>
    <x v="4"/>
    <m/>
    <m/>
    <x v="7"/>
    <x v="5"/>
    <x v="6"/>
    <x v="4"/>
    <m/>
    <m/>
    <x v="1"/>
    <m/>
    <m/>
    <n v="0"/>
    <m/>
    <n v="0"/>
    <n v="0"/>
    <n v="0"/>
    <n v="0"/>
    <m/>
    <n v="0"/>
    <m/>
    <n v="0"/>
    <n v="0"/>
    <e v="#DIV/0!"/>
    <n v="0"/>
    <m/>
    <n v="0"/>
    <n v="0"/>
    <m/>
  </r>
  <r>
    <n v="3909"/>
    <m/>
    <x v="10"/>
    <x v="4"/>
    <m/>
    <m/>
    <x v="7"/>
    <x v="5"/>
    <x v="6"/>
    <x v="4"/>
    <m/>
    <m/>
    <x v="1"/>
    <m/>
    <m/>
    <n v="0"/>
    <m/>
    <n v="0"/>
    <n v="0"/>
    <n v="0"/>
    <n v="0"/>
    <m/>
    <n v="0"/>
    <m/>
    <n v="0"/>
    <n v="0"/>
    <e v="#DIV/0!"/>
    <n v="0"/>
    <m/>
    <n v="0"/>
    <n v="0"/>
    <m/>
  </r>
  <r>
    <n v="3910"/>
    <m/>
    <x v="10"/>
    <x v="4"/>
    <m/>
    <m/>
    <x v="7"/>
    <x v="5"/>
    <x v="6"/>
    <x v="4"/>
    <m/>
    <m/>
    <x v="1"/>
    <m/>
    <m/>
    <n v="0"/>
    <m/>
    <n v="0"/>
    <n v="0"/>
    <n v="0"/>
    <n v="0"/>
    <m/>
    <n v="0"/>
    <m/>
    <n v="0"/>
    <n v="0"/>
    <e v="#DIV/0!"/>
    <n v="0"/>
    <m/>
    <n v="0"/>
    <n v="0"/>
    <m/>
  </r>
  <r>
    <n v="3911"/>
    <m/>
    <x v="10"/>
    <x v="4"/>
    <m/>
    <m/>
    <x v="7"/>
    <x v="5"/>
    <x v="6"/>
    <x v="4"/>
    <m/>
    <m/>
    <x v="1"/>
    <m/>
    <m/>
    <n v="0"/>
    <m/>
    <n v="0"/>
    <n v="0"/>
    <n v="0"/>
    <n v="0"/>
    <m/>
    <n v="0"/>
    <m/>
    <n v="0"/>
    <n v="0"/>
    <e v="#DIV/0!"/>
    <n v="0"/>
    <m/>
    <n v="0"/>
    <n v="0"/>
    <m/>
  </r>
  <r>
    <n v="3912"/>
    <m/>
    <x v="10"/>
    <x v="4"/>
    <m/>
    <m/>
    <x v="7"/>
    <x v="5"/>
    <x v="6"/>
    <x v="4"/>
    <m/>
    <m/>
    <x v="1"/>
    <m/>
    <m/>
    <n v="0"/>
    <m/>
    <n v="0"/>
    <n v="0"/>
    <n v="0"/>
    <n v="0"/>
    <m/>
    <n v="0"/>
    <m/>
    <n v="0"/>
    <n v="0"/>
    <e v="#DIV/0!"/>
    <n v="0"/>
    <m/>
    <n v="0"/>
    <n v="0"/>
    <m/>
  </r>
  <r>
    <n v="3913"/>
    <m/>
    <x v="10"/>
    <x v="4"/>
    <m/>
    <m/>
    <x v="7"/>
    <x v="5"/>
    <x v="6"/>
    <x v="4"/>
    <m/>
    <m/>
    <x v="1"/>
    <m/>
    <m/>
    <n v="0"/>
    <m/>
    <n v="0"/>
    <n v="0"/>
    <n v="0"/>
    <n v="0"/>
    <m/>
    <n v="0"/>
    <m/>
    <n v="0"/>
    <n v="0"/>
    <e v="#DIV/0!"/>
    <n v="0"/>
    <m/>
    <n v="0"/>
    <n v="0"/>
    <m/>
  </r>
  <r>
    <n v="3914"/>
    <m/>
    <x v="10"/>
    <x v="4"/>
    <m/>
    <m/>
    <x v="7"/>
    <x v="5"/>
    <x v="6"/>
    <x v="4"/>
    <m/>
    <m/>
    <x v="1"/>
    <m/>
    <m/>
    <n v="0"/>
    <m/>
    <n v="0"/>
    <n v="0"/>
    <n v="0"/>
    <n v="0"/>
    <m/>
    <n v="0"/>
    <m/>
    <n v="0"/>
    <n v="0"/>
    <e v="#DIV/0!"/>
    <n v="0"/>
    <m/>
    <n v="0"/>
    <n v="0"/>
    <m/>
  </r>
  <r>
    <n v="3915"/>
    <m/>
    <x v="10"/>
    <x v="4"/>
    <m/>
    <m/>
    <x v="7"/>
    <x v="5"/>
    <x v="6"/>
    <x v="4"/>
    <m/>
    <m/>
    <x v="1"/>
    <m/>
    <m/>
    <n v="0"/>
    <m/>
    <n v="0"/>
    <n v="0"/>
    <n v="0"/>
    <n v="0"/>
    <m/>
    <n v="0"/>
    <m/>
    <n v="0"/>
    <n v="0"/>
    <e v="#DIV/0!"/>
    <n v="0"/>
    <m/>
    <n v="0"/>
    <n v="0"/>
    <m/>
  </r>
  <r>
    <n v="3916"/>
    <m/>
    <x v="10"/>
    <x v="4"/>
    <m/>
    <m/>
    <x v="7"/>
    <x v="5"/>
    <x v="6"/>
    <x v="4"/>
    <m/>
    <m/>
    <x v="1"/>
    <m/>
    <m/>
    <n v="0"/>
    <m/>
    <n v="0"/>
    <n v="0"/>
    <n v="0"/>
    <n v="0"/>
    <m/>
    <n v="0"/>
    <m/>
    <n v="0"/>
    <n v="0"/>
    <e v="#DIV/0!"/>
    <n v="0"/>
    <m/>
    <n v="0"/>
    <n v="0"/>
    <m/>
  </r>
  <r>
    <n v="3917"/>
    <m/>
    <x v="10"/>
    <x v="4"/>
    <m/>
    <m/>
    <x v="7"/>
    <x v="5"/>
    <x v="6"/>
    <x v="4"/>
    <m/>
    <m/>
    <x v="1"/>
    <m/>
    <m/>
    <n v="0"/>
    <m/>
    <n v="0"/>
    <n v="0"/>
    <n v="0"/>
    <n v="0"/>
    <m/>
    <n v="0"/>
    <m/>
    <n v="0"/>
    <n v="0"/>
    <e v="#DIV/0!"/>
    <n v="0"/>
    <m/>
    <n v="0"/>
    <n v="0"/>
    <m/>
  </r>
  <r>
    <n v="3918"/>
    <m/>
    <x v="10"/>
    <x v="4"/>
    <m/>
    <m/>
    <x v="7"/>
    <x v="5"/>
    <x v="6"/>
    <x v="4"/>
    <m/>
    <m/>
    <x v="1"/>
    <m/>
    <m/>
    <n v="0"/>
    <m/>
    <n v="0"/>
    <n v="0"/>
    <n v="0"/>
    <n v="0"/>
    <m/>
    <n v="0"/>
    <m/>
    <n v="0"/>
    <n v="0"/>
    <e v="#DIV/0!"/>
    <n v="0"/>
    <m/>
    <n v="0"/>
    <n v="0"/>
    <m/>
  </r>
  <r>
    <n v="3919"/>
    <m/>
    <x v="10"/>
    <x v="4"/>
    <m/>
    <m/>
    <x v="7"/>
    <x v="5"/>
    <x v="6"/>
    <x v="4"/>
    <m/>
    <m/>
    <x v="1"/>
    <m/>
    <m/>
    <n v="0"/>
    <m/>
    <n v="0"/>
    <n v="0"/>
    <n v="0"/>
    <n v="0"/>
    <m/>
    <n v="0"/>
    <m/>
    <n v="0"/>
    <n v="0"/>
    <e v="#DIV/0!"/>
    <n v="0"/>
    <m/>
    <n v="0"/>
    <n v="0"/>
    <m/>
  </r>
  <r>
    <n v="3920"/>
    <m/>
    <x v="10"/>
    <x v="4"/>
    <m/>
    <m/>
    <x v="7"/>
    <x v="5"/>
    <x v="6"/>
    <x v="4"/>
    <m/>
    <m/>
    <x v="1"/>
    <m/>
    <m/>
    <n v="0"/>
    <m/>
    <n v="0"/>
    <n v="0"/>
    <n v="0"/>
    <n v="0"/>
    <m/>
    <n v="0"/>
    <m/>
    <n v="0"/>
    <n v="0"/>
    <e v="#DIV/0!"/>
    <n v="0"/>
    <m/>
    <n v="0"/>
    <n v="0"/>
    <m/>
  </r>
  <r>
    <n v="3921"/>
    <m/>
    <x v="10"/>
    <x v="4"/>
    <m/>
    <m/>
    <x v="7"/>
    <x v="5"/>
    <x v="6"/>
    <x v="4"/>
    <m/>
    <m/>
    <x v="1"/>
    <m/>
    <m/>
    <n v="0"/>
    <m/>
    <n v="0"/>
    <n v="0"/>
    <n v="0"/>
    <n v="0"/>
    <m/>
    <n v="0"/>
    <m/>
    <n v="0"/>
    <n v="0"/>
    <e v="#DIV/0!"/>
    <n v="0"/>
    <m/>
    <n v="0"/>
    <n v="0"/>
    <m/>
  </r>
  <r>
    <n v="3922"/>
    <m/>
    <x v="10"/>
    <x v="4"/>
    <m/>
    <m/>
    <x v="7"/>
    <x v="5"/>
    <x v="6"/>
    <x v="4"/>
    <m/>
    <m/>
    <x v="1"/>
    <m/>
    <m/>
    <n v="0"/>
    <m/>
    <n v="0"/>
    <n v="0"/>
    <n v="0"/>
    <n v="0"/>
    <m/>
    <n v="0"/>
    <m/>
    <n v="0"/>
    <n v="0"/>
    <e v="#DIV/0!"/>
    <n v="0"/>
    <m/>
    <n v="0"/>
    <n v="0"/>
    <m/>
  </r>
  <r>
    <n v="3923"/>
    <m/>
    <x v="10"/>
    <x v="4"/>
    <m/>
    <m/>
    <x v="7"/>
    <x v="5"/>
    <x v="6"/>
    <x v="4"/>
    <m/>
    <m/>
    <x v="1"/>
    <m/>
    <m/>
    <n v="0"/>
    <m/>
    <n v="0"/>
    <n v="0"/>
    <n v="0"/>
    <n v="0"/>
    <m/>
    <n v="0"/>
    <m/>
    <n v="0"/>
    <n v="0"/>
    <e v="#DIV/0!"/>
    <n v="0"/>
    <m/>
    <n v="0"/>
    <n v="0"/>
    <m/>
  </r>
  <r>
    <n v="3924"/>
    <m/>
    <x v="10"/>
    <x v="4"/>
    <m/>
    <m/>
    <x v="7"/>
    <x v="5"/>
    <x v="6"/>
    <x v="4"/>
    <m/>
    <m/>
    <x v="1"/>
    <m/>
    <m/>
    <n v="0"/>
    <m/>
    <n v="0"/>
    <n v="0"/>
    <n v="0"/>
    <n v="0"/>
    <m/>
    <n v="0"/>
    <m/>
    <n v="0"/>
    <n v="0"/>
    <e v="#DIV/0!"/>
    <n v="0"/>
    <m/>
    <n v="0"/>
    <n v="0"/>
    <m/>
  </r>
  <r>
    <n v="3925"/>
    <m/>
    <x v="10"/>
    <x v="4"/>
    <m/>
    <m/>
    <x v="7"/>
    <x v="5"/>
    <x v="6"/>
    <x v="4"/>
    <m/>
    <m/>
    <x v="1"/>
    <m/>
    <m/>
    <n v="0"/>
    <m/>
    <n v="0"/>
    <n v="0"/>
    <n v="0"/>
    <n v="0"/>
    <m/>
    <n v="0"/>
    <m/>
    <n v="0"/>
    <n v="0"/>
    <e v="#DIV/0!"/>
    <n v="0"/>
    <m/>
    <n v="0"/>
    <n v="0"/>
    <m/>
  </r>
  <r>
    <n v="3926"/>
    <m/>
    <x v="10"/>
    <x v="4"/>
    <m/>
    <m/>
    <x v="7"/>
    <x v="5"/>
    <x v="6"/>
    <x v="4"/>
    <m/>
    <m/>
    <x v="1"/>
    <m/>
    <m/>
    <n v="0"/>
    <m/>
    <n v="0"/>
    <n v="0"/>
    <n v="0"/>
    <n v="0"/>
    <m/>
    <n v="0"/>
    <m/>
    <n v="0"/>
    <n v="0"/>
    <e v="#DIV/0!"/>
    <n v="0"/>
    <m/>
    <n v="0"/>
    <n v="0"/>
    <m/>
  </r>
  <r>
    <n v="3927"/>
    <m/>
    <x v="10"/>
    <x v="4"/>
    <m/>
    <m/>
    <x v="7"/>
    <x v="5"/>
    <x v="6"/>
    <x v="4"/>
    <m/>
    <m/>
    <x v="1"/>
    <m/>
    <m/>
    <n v="0"/>
    <m/>
    <n v="0"/>
    <n v="0"/>
    <n v="0"/>
    <n v="0"/>
    <m/>
    <n v="0"/>
    <m/>
    <n v="0"/>
    <n v="0"/>
    <e v="#DIV/0!"/>
    <n v="0"/>
    <m/>
    <n v="0"/>
    <n v="0"/>
    <m/>
  </r>
  <r>
    <n v="3928"/>
    <m/>
    <x v="10"/>
    <x v="4"/>
    <m/>
    <m/>
    <x v="7"/>
    <x v="5"/>
    <x v="6"/>
    <x v="4"/>
    <m/>
    <m/>
    <x v="1"/>
    <m/>
    <m/>
    <n v="0"/>
    <m/>
    <n v="0"/>
    <n v="0"/>
    <n v="0"/>
    <n v="0"/>
    <m/>
    <n v="0"/>
    <m/>
    <n v="0"/>
    <n v="0"/>
    <e v="#DIV/0!"/>
    <n v="0"/>
    <m/>
    <n v="0"/>
    <n v="0"/>
    <m/>
  </r>
  <r>
    <n v="3929"/>
    <m/>
    <x v="10"/>
    <x v="4"/>
    <m/>
    <m/>
    <x v="7"/>
    <x v="5"/>
    <x v="6"/>
    <x v="4"/>
    <m/>
    <m/>
    <x v="1"/>
    <m/>
    <m/>
    <n v="0"/>
    <m/>
    <n v="0"/>
    <n v="0"/>
    <n v="0"/>
    <n v="0"/>
    <m/>
    <n v="0"/>
    <m/>
    <n v="0"/>
    <n v="0"/>
    <e v="#DIV/0!"/>
    <n v="0"/>
    <m/>
    <n v="0"/>
    <n v="0"/>
    <m/>
  </r>
  <r>
    <n v="3930"/>
    <m/>
    <x v="10"/>
    <x v="4"/>
    <m/>
    <m/>
    <x v="7"/>
    <x v="5"/>
    <x v="6"/>
    <x v="4"/>
    <m/>
    <m/>
    <x v="1"/>
    <m/>
    <m/>
    <n v="0"/>
    <m/>
    <n v="0"/>
    <n v="0"/>
    <n v="0"/>
    <n v="0"/>
    <m/>
    <n v="0"/>
    <m/>
    <n v="0"/>
    <n v="0"/>
    <e v="#DIV/0!"/>
    <n v="0"/>
    <m/>
    <n v="0"/>
    <n v="0"/>
    <m/>
  </r>
  <r>
    <n v="3931"/>
    <m/>
    <x v="10"/>
    <x v="4"/>
    <m/>
    <m/>
    <x v="7"/>
    <x v="5"/>
    <x v="6"/>
    <x v="4"/>
    <m/>
    <m/>
    <x v="1"/>
    <m/>
    <m/>
    <n v="0"/>
    <m/>
    <n v="0"/>
    <n v="0"/>
    <n v="0"/>
    <n v="0"/>
    <m/>
    <n v="0"/>
    <m/>
    <n v="0"/>
    <n v="0"/>
    <e v="#DIV/0!"/>
    <n v="0"/>
    <m/>
    <n v="0"/>
    <n v="0"/>
    <m/>
  </r>
  <r>
    <n v="3932"/>
    <m/>
    <x v="10"/>
    <x v="4"/>
    <m/>
    <m/>
    <x v="7"/>
    <x v="5"/>
    <x v="6"/>
    <x v="4"/>
    <m/>
    <m/>
    <x v="1"/>
    <m/>
    <m/>
    <n v="0"/>
    <m/>
    <n v="0"/>
    <n v="0"/>
    <n v="0"/>
    <n v="0"/>
    <m/>
    <n v="0"/>
    <m/>
    <n v="0"/>
    <n v="0"/>
    <e v="#DIV/0!"/>
    <n v="0"/>
    <m/>
    <n v="0"/>
    <n v="0"/>
    <m/>
  </r>
  <r>
    <n v="3933"/>
    <m/>
    <x v="10"/>
    <x v="4"/>
    <m/>
    <m/>
    <x v="7"/>
    <x v="5"/>
    <x v="6"/>
    <x v="4"/>
    <m/>
    <m/>
    <x v="1"/>
    <m/>
    <m/>
    <n v="0"/>
    <m/>
    <n v="0"/>
    <n v="0"/>
    <n v="0"/>
    <n v="0"/>
    <m/>
    <n v="0"/>
    <m/>
    <n v="0"/>
    <n v="0"/>
    <e v="#DIV/0!"/>
    <n v="0"/>
    <m/>
    <n v="0"/>
    <n v="0"/>
    <m/>
  </r>
  <r>
    <n v="3934"/>
    <m/>
    <x v="10"/>
    <x v="4"/>
    <m/>
    <m/>
    <x v="7"/>
    <x v="5"/>
    <x v="6"/>
    <x v="4"/>
    <m/>
    <m/>
    <x v="1"/>
    <m/>
    <m/>
    <n v="0"/>
    <m/>
    <n v="0"/>
    <n v="0"/>
    <n v="0"/>
    <n v="0"/>
    <m/>
    <n v="0"/>
    <m/>
    <n v="0"/>
    <n v="0"/>
    <e v="#DIV/0!"/>
    <n v="0"/>
    <m/>
    <n v="0"/>
    <n v="0"/>
    <m/>
  </r>
  <r>
    <n v="3935"/>
    <m/>
    <x v="10"/>
    <x v="4"/>
    <m/>
    <m/>
    <x v="7"/>
    <x v="5"/>
    <x v="6"/>
    <x v="4"/>
    <m/>
    <m/>
    <x v="1"/>
    <m/>
    <m/>
    <n v="0"/>
    <m/>
    <n v="0"/>
    <n v="0"/>
    <n v="0"/>
    <n v="0"/>
    <m/>
    <n v="0"/>
    <m/>
    <n v="0"/>
    <n v="0"/>
    <e v="#DIV/0!"/>
    <n v="0"/>
    <m/>
    <n v="0"/>
    <n v="0"/>
    <m/>
  </r>
  <r>
    <n v="3936"/>
    <m/>
    <x v="10"/>
    <x v="4"/>
    <m/>
    <m/>
    <x v="7"/>
    <x v="5"/>
    <x v="6"/>
    <x v="4"/>
    <m/>
    <m/>
    <x v="1"/>
    <m/>
    <m/>
    <n v="0"/>
    <m/>
    <n v="0"/>
    <n v="0"/>
    <n v="0"/>
    <n v="0"/>
    <m/>
    <n v="0"/>
    <m/>
    <n v="0"/>
    <n v="0"/>
    <e v="#DIV/0!"/>
    <n v="0"/>
    <m/>
    <n v="0"/>
    <n v="0"/>
    <m/>
  </r>
  <r>
    <n v="3937"/>
    <m/>
    <x v="10"/>
    <x v="4"/>
    <m/>
    <m/>
    <x v="7"/>
    <x v="5"/>
    <x v="6"/>
    <x v="4"/>
    <m/>
    <m/>
    <x v="1"/>
    <m/>
    <m/>
    <n v="0"/>
    <m/>
    <n v="0"/>
    <n v="0"/>
    <n v="0"/>
    <n v="0"/>
    <m/>
    <n v="0"/>
    <m/>
    <n v="0"/>
    <n v="0"/>
    <e v="#DIV/0!"/>
    <n v="0"/>
    <m/>
    <n v="0"/>
    <n v="0"/>
    <m/>
  </r>
  <r>
    <n v="3938"/>
    <m/>
    <x v="10"/>
    <x v="4"/>
    <m/>
    <m/>
    <x v="7"/>
    <x v="5"/>
    <x v="6"/>
    <x v="4"/>
    <m/>
    <m/>
    <x v="1"/>
    <m/>
    <m/>
    <n v="0"/>
    <m/>
    <n v="0"/>
    <n v="0"/>
    <n v="0"/>
    <n v="0"/>
    <m/>
    <n v="0"/>
    <m/>
    <n v="0"/>
    <n v="0"/>
    <e v="#DIV/0!"/>
    <n v="0"/>
    <m/>
    <n v="0"/>
    <n v="0"/>
    <m/>
  </r>
  <r>
    <n v="3939"/>
    <m/>
    <x v="10"/>
    <x v="4"/>
    <m/>
    <m/>
    <x v="7"/>
    <x v="5"/>
    <x v="6"/>
    <x v="4"/>
    <m/>
    <m/>
    <x v="1"/>
    <m/>
    <m/>
    <n v="0"/>
    <m/>
    <n v="0"/>
    <n v="0"/>
    <n v="0"/>
    <n v="0"/>
    <m/>
    <n v="0"/>
    <m/>
    <n v="0"/>
    <n v="0"/>
    <e v="#DIV/0!"/>
    <n v="0"/>
    <m/>
    <n v="0"/>
    <n v="0"/>
    <m/>
  </r>
  <r>
    <n v="3940"/>
    <m/>
    <x v="10"/>
    <x v="4"/>
    <m/>
    <m/>
    <x v="7"/>
    <x v="5"/>
    <x v="6"/>
    <x v="4"/>
    <m/>
    <m/>
    <x v="1"/>
    <m/>
    <m/>
    <n v="0"/>
    <m/>
    <n v="0"/>
    <n v="0"/>
    <n v="0"/>
    <n v="0"/>
    <m/>
    <n v="0"/>
    <m/>
    <n v="0"/>
    <n v="0"/>
    <e v="#DIV/0!"/>
    <n v="0"/>
    <m/>
    <n v="0"/>
    <n v="0"/>
    <m/>
  </r>
  <r>
    <n v="3941"/>
    <m/>
    <x v="10"/>
    <x v="4"/>
    <m/>
    <m/>
    <x v="7"/>
    <x v="5"/>
    <x v="6"/>
    <x v="4"/>
    <m/>
    <m/>
    <x v="1"/>
    <m/>
    <m/>
    <n v="0"/>
    <m/>
    <n v="0"/>
    <n v="0"/>
    <n v="0"/>
    <n v="0"/>
    <m/>
    <n v="0"/>
    <m/>
    <n v="0"/>
    <n v="0"/>
    <e v="#DIV/0!"/>
    <n v="0"/>
    <m/>
    <n v="0"/>
    <n v="0"/>
    <m/>
  </r>
  <r>
    <n v="3942"/>
    <m/>
    <x v="10"/>
    <x v="4"/>
    <m/>
    <m/>
    <x v="7"/>
    <x v="5"/>
    <x v="6"/>
    <x v="4"/>
    <m/>
    <m/>
    <x v="1"/>
    <m/>
    <m/>
    <n v="0"/>
    <m/>
    <n v="0"/>
    <n v="0"/>
    <n v="0"/>
    <n v="0"/>
    <m/>
    <n v="0"/>
    <m/>
    <n v="0"/>
    <n v="0"/>
    <e v="#DIV/0!"/>
    <n v="0"/>
    <m/>
    <n v="0"/>
    <n v="0"/>
    <m/>
  </r>
  <r>
    <n v="3943"/>
    <m/>
    <x v="10"/>
    <x v="4"/>
    <m/>
    <m/>
    <x v="7"/>
    <x v="5"/>
    <x v="6"/>
    <x v="4"/>
    <m/>
    <m/>
    <x v="1"/>
    <m/>
    <m/>
    <n v="0"/>
    <m/>
    <n v="0"/>
    <n v="0"/>
    <n v="0"/>
    <n v="0"/>
    <m/>
    <n v="0"/>
    <m/>
    <n v="0"/>
    <n v="0"/>
    <e v="#DIV/0!"/>
    <n v="0"/>
    <m/>
    <n v="0"/>
    <n v="0"/>
    <m/>
  </r>
  <r>
    <n v="3944"/>
    <m/>
    <x v="10"/>
    <x v="4"/>
    <m/>
    <m/>
    <x v="7"/>
    <x v="5"/>
    <x v="6"/>
    <x v="4"/>
    <m/>
    <m/>
    <x v="1"/>
    <m/>
    <m/>
    <n v="0"/>
    <m/>
    <n v="0"/>
    <n v="0"/>
    <n v="0"/>
    <n v="0"/>
    <m/>
    <n v="0"/>
    <m/>
    <n v="0"/>
    <n v="0"/>
    <e v="#DIV/0!"/>
    <n v="0"/>
    <m/>
    <n v="0"/>
    <n v="0"/>
    <m/>
  </r>
  <r>
    <n v="3945"/>
    <m/>
    <x v="10"/>
    <x v="4"/>
    <m/>
    <m/>
    <x v="7"/>
    <x v="5"/>
    <x v="6"/>
    <x v="4"/>
    <m/>
    <m/>
    <x v="1"/>
    <m/>
    <m/>
    <n v="0"/>
    <m/>
    <n v="0"/>
    <n v="0"/>
    <n v="0"/>
    <n v="0"/>
    <m/>
    <n v="0"/>
    <m/>
    <n v="0"/>
    <n v="0"/>
    <e v="#DIV/0!"/>
    <n v="0"/>
    <m/>
    <n v="0"/>
    <n v="0"/>
    <m/>
  </r>
  <r>
    <n v="3946"/>
    <m/>
    <x v="10"/>
    <x v="4"/>
    <m/>
    <m/>
    <x v="7"/>
    <x v="5"/>
    <x v="6"/>
    <x v="4"/>
    <m/>
    <m/>
    <x v="1"/>
    <m/>
    <m/>
    <n v="0"/>
    <m/>
    <n v="0"/>
    <n v="0"/>
    <n v="0"/>
    <n v="0"/>
    <m/>
    <n v="0"/>
    <m/>
    <n v="0"/>
    <n v="0"/>
    <e v="#DIV/0!"/>
    <n v="0"/>
    <m/>
    <n v="0"/>
    <n v="0"/>
    <m/>
  </r>
  <r>
    <n v="3947"/>
    <m/>
    <x v="10"/>
    <x v="4"/>
    <m/>
    <m/>
    <x v="7"/>
    <x v="5"/>
    <x v="6"/>
    <x v="4"/>
    <m/>
    <m/>
    <x v="1"/>
    <m/>
    <m/>
    <n v="0"/>
    <m/>
    <n v="0"/>
    <n v="0"/>
    <n v="0"/>
    <n v="0"/>
    <m/>
    <n v="0"/>
    <m/>
    <n v="0"/>
    <n v="0"/>
    <e v="#DIV/0!"/>
    <n v="0"/>
    <m/>
    <n v="0"/>
    <n v="0"/>
    <m/>
  </r>
  <r>
    <n v="3948"/>
    <m/>
    <x v="10"/>
    <x v="4"/>
    <m/>
    <m/>
    <x v="7"/>
    <x v="5"/>
    <x v="6"/>
    <x v="4"/>
    <m/>
    <m/>
    <x v="1"/>
    <m/>
    <m/>
    <n v="0"/>
    <m/>
    <n v="0"/>
    <n v="0"/>
    <n v="0"/>
    <n v="0"/>
    <m/>
    <n v="0"/>
    <m/>
    <n v="0"/>
    <n v="0"/>
    <e v="#DIV/0!"/>
    <n v="0"/>
    <m/>
    <n v="0"/>
    <n v="0"/>
    <m/>
  </r>
  <r>
    <n v="3949"/>
    <m/>
    <x v="10"/>
    <x v="4"/>
    <m/>
    <m/>
    <x v="7"/>
    <x v="5"/>
    <x v="6"/>
    <x v="4"/>
    <m/>
    <m/>
    <x v="1"/>
    <m/>
    <m/>
    <n v="0"/>
    <m/>
    <n v="0"/>
    <n v="0"/>
    <n v="0"/>
    <n v="0"/>
    <m/>
    <n v="0"/>
    <m/>
    <n v="0"/>
    <n v="0"/>
    <e v="#DIV/0!"/>
    <n v="0"/>
    <m/>
    <n v="0"/>
    <n v="0"/>
    <m/>
  </r>
  <r>
    <n v="3950"/>
    <m/>
    <x v="10"/>
    <x v="4"/>
    <m/>
    <m/>
    <x v="7"/>
    <x v="5"/>
    <x v="6"/>
    <x v="4"/>
    <m/>
    <m/>
    <x v="1"/>
    <m/>
    <m/>
    <n v="0"/>
    <m/>
    <n v="0"/>
    <n v="0"/>
    <n v="0"/>
    <n v="0"/>
    <m/>
    <n v="0"/>
    <m/>
    <n v="0"/>
    <n v="0"/>
    <e v="#DIV/0!"/>
    <n v="0"/>
    <m/>
    <n v="0"/>
    <n v="0"/>
    <m/>
  </r>
  <r>
    <n v="3951"/>
    <m/>
    <x v="10"/>
    <x v="4"/>
    <m/>
    <m/>
    <x v="7"/>
    <x v="5"/>
    <x v="6"/>
    <x v="4"/>
    <m/>
    <m/>
    <x v="1"/>
    <m/>
    <m/>
    <n v="0"/>
    <m/>
    <n v="0"/>
    <n v="0"/>
    <n v="0"/>
    <n v="0"/>
    <m/>
    <n v="0"/>
    <m/>
    <n v="0"/>
    <n v="0"/>
    <e v="#DIV/0!"/>
    <n v="0"/>
    <m/>
    <n v="0"/>
    <n v="0"/>
    <m/>
  </r>
  <r>
    <n v="3952"/>
    <m/>
    <x v="10"/>
    <x v="4"/>
    <m/>
    <m/>
    <x v="7"/>
    <x v="5"/>
    <x v="6"/>
    <x v="4"/>
    <m/>
    <m/>
    <x v="1"/>
    <m/>
    <m/>
    <n v="0"/>
    <m/>
    <n v="0"/>
    <n v="0"/>
    <n v="0"/>
    <n v="0"/>
    <m/>
    <n v="0"/>
    <m/>
    <n v="0"/>
    <n v="0"/>
    <e v="#DIV/0!"/>
    <n v="0"/>
    <m/>
    <n v="0"/>
    <n v="0"/>
    <m/>
  </r>
  <r>
    <n v="3953"/>
    <m/>
    <x v="10"/>
    <x v="4"/>
    <m/>
    <m/>
    <x v="7"/>
    <x v="5"/>
    <x v="6"/>
    <x v="4"/>
    <m/>
    <m/>
    <x v="1"/>
    <m/>
    <m/>
    <n v="0"/>
    <m/>
    <n v="0"/>
    <n v="0"/>
    <n v="0"/>
    <n v="0"/>
    <m/>
    <n v="0"/>
    <m/>
    <n v="0"/>
    <n v="0"/>
    <e v="#DIV/0!"/>
    <n v="0"/>
    <m/>
    <n v="0"/>
    <n v="0"/>
    <m/>
  </r>
  <r>
    <n v="3954"/>
    <m/>
    <x v="10"/>
    <x v="4"/>
    <m/>
    <m/>
    <x v="7"/>
    <x v="5"/>
    <x v="6"/>
    <x v="4"/>
    <m/>
    <m/>
    <x v="1"/>
    <m/>
    <m/>
    <n v="0"/>
    <m/>
    <n v="0"/>
    <n v="0"/>
    <n v="0"/>
    <n v="0"/>
    <m/>
    <n v="0"/>
    <m/>
    <n v="0"/>
    <n v="0"/>
    <e v="#DIV/0!"/>
    <n v="0"/>
    <m/>
    <n v="0"/>
    <n v="0"/>
    <m/>
  </r>
  <r>
    <n v="3955"/>
    <m/>
    <x v="10"/>
    <x v="4"/>
    <m/>
    <m/>
    <x v="7"/>
    <x v="5"/>
    <x v="6"/>
    <x v="4"/>
    <m/>
    <m/>
    <x v="1"/>
    <m/>
    <m/>
    <n v="0"/>
    <m/>
    <n v="0"/>
    <n v="0"/>
    <n v="0"/>
    <n v="0"/>
    <m/>
    <n v="0"/>
    <m/>
    <n v="0"/>
    <n v="0"/>
    <e v="#DIV/0!"/>
    <n v="0"/>
    <m/>
    <n v="0"/>
    <n v="0"/>
    <m/>
  </r>
  <r>
    <n v="3956"/>
    <m/>
    <x v="10"/>
    <x v="4"/>
    <m/>
    <m/>
    <x v="7"/>
    <x v="5"/>
    <x v="6"/>
    <x v="4"/>
    <m/>
    <m/>
    <x v="1"/>
    <m/>
    <m/>
    <n v="0"/>
    <m/>
    <n v="0"/>
    <n v="0"/>
    <n v="0"/>
    <n v="0"/>
    <m/>
    <n v="0"/>
    <m/>
    <n v="0"/>
    <n v="0"/>
    <e v="#DIV/0!"/>
    <n v="0"/>
    <m/>
    <n v="0"/>
    <n v="0"/>
    <m/>
  </r>
  <r>
    <n v="3957"/>
    <m/>
    <x v="10"/>
    <x v="4"/>
    <m/>
    <m/>
    <x v="7"/>
    <x v="5"/>
    <x v="6"/>
    <x v="4"/>
    <m/>
    <m/>
    <x v="1"/>
    <m/>
    <m/>
    <n v="0"/>
    <m/>
    <n v="0"/>
    <n v="0"/>
    <n v="0"/>
    <n v="0"/>
    <m/>
    <n v="0"/>
    <m/>
    <n v="0"/>
    <n v="0"/>
    <e v="#DIV/0!"/>
    <n v="0"/>
    <m/>
    <n v="0"/>
    <n v="0"/>
    <m/>
  </r>
  <r>
    <n v="3958"/>
    <m/>
    <x v="10"/>
    <x v="4"/>
    <m/>
    <m/>
    <x v="7"/>
    <x v="5"/>
    <x v="6"/>
    <x v="4"/>
    <m/>
    <m/>
    <x v="1"/>
    <m/>
    <m/>
    <n v="0"/>
    <m/>
    <n v="0"/>
    <n v="0"/>
    <n v="0"/>
    <n v="0"/>
    <m/>
    <n v="0"/>
    <m/>
    <n v="0"/>
    <n v="0"/>
    <e v="#DIV/0!"/>
    <n v="0"/>
    <m/>
    <n v="0"/>
    <n v="0"/>
    <m/>
  </r>
  <r>
    <n v="3959"/>
    <m/>
    <x v="10"/>
    <x v="4"/>
    <m/>
    <m/>
    <x v="7"/>
    <x v="5"/>
    <x v="6"/>
    <x v="4"/>
    <m/>
    <m/>
    <x v="1"/>
    <m/>
    <m/>
    <n v="0"/>
    <m/>
    <n v="0"/>
    <n v="0"/>
    <n v="0"/>
    <n v="0"/>
    <m/>
    <n v="0"/>
    <m/>
    <n v="0"/>
    <n v="0"/>
    <e v="#DIV/0!"/>
    <n v="0"/>
    <m/>
    <n v="0"/>
    <n v="0"/>
    <m/>
  </r>
  <r>
    <n v="3960"/>
    <m/>
    <x v="10"/>
    <x v="4"/>
    <m/>
    <m/>
    <x v="7"/>
    <x v="5"/>
    <x v="6"/>
    <x v="4"/>
    <m/>
    <m/>
    <x v="1"/>
    <m/>
    <m/>
    <n v="0"/>
    <m/>
    <n v="0"/>
    <n v="0"/>
    <n v="0"/>
    <n v="0"/>
    <m/>
    <n v="0"/>
    <m/>
    <n v="0"/>
    <n v="0"/>
    <e v="#DIV/0!"/>
    <n v="0"/>
    <m/>
    <n v="0"/>
    <n v="0"/>
    <m/>
  </r>
  <r>
    <n v="3961"/>
    <m/>
    <x v="10"/>
    <x v="4"/>
    <m/>
    <m/>
    <x v="7"/>
    <x v="5"/>
    <x v="6"/>
    <x v="4"/>
    <m/>
    <m/>
    <x v="1"/>
    <m/>
    <m/>
    <n v="0"/>
    <m/>
    <n v="0"/>
    <n v="0"/>
    <n v="0"/>
    <n v="0"/>
    <m/>
    <n v="0"/>
    <m/>
    <n v="0"/>
    <n v="0"/>
    <e v="#DIV/0!"/>
    <n v="0"/>
    <m/>
    <n v="0"/>
    <n v="0"/>
    <m/>
  </r>
  <r>
    <n v="3962"/>
    <m/>
    <x v="10"/>
    <x v="4"/>
    <m/>
    <m/>
    <x v="7"/>
    <x v="5"/>
    <x v="6"/>
    <x v="4"/>
    <m/>
    <m/>
    <x v="1"/>
    <m/>
    <m/>
    <n v="0"/>
    <m/>
    <n v="0"/>
    <n v="0"/>
    <n v="0"/>
    <n v="0"/>
    <m/>
    <n v="0"/>
    <m/>
    <n v="0"/>
    <n v="0"/>
    <e v="#DIV/0!"/>
    <n v="0"/>
    <m/>
    <n v="0"/>
    <n v="0"/>
    <m/>
  </r>
  <r>
    <n v="3963"/>
    <m/>
    <x v="10"/>
    <x v="4"/>
    <m/>
    <m/>
    <x v="7"/>
    <x v="5"/>
    <x v="6"/>
    <x v="4"/>
    <m/>
    <m/>
    <x v="1"/>
    <m/>
    <m/>
    <n v="0"/>
    <m/>
    <n v="0"/>
    <n v="0"/>
    <n v="0"/>
    <n v="0"/>
    <m/>
    <n v="0"/>
    <m/>
    <n v="0"/>
    <n v="0"/>
    <e v="#DIV/0!"/>
    <n v="0"/>
    <m/>
    <n v="0"/>
    <n v="0"/>
    <m/>
  </r>
  <r>
    <n v="3964"/>
    <m/>
    <x v="10"/>
    <x v="4"/>
    <m/>
    <m/>
    <x v="7"/>
    <x v="5"/>
    <x v="6"/>
    <x v="4"/>
    <m/>
    <m/>
    <x v="1"/>
    <m/>
    <m/>
    <n v="0"/>
    <m/>
    <n v="0"/>
    <n v="0"/>
    <n v="0"/>
    <n v="0"/>
    <m/>
    <n v="0"/>
    <m/>
    <n v="0"/>
    <n v="0"/>
    <e v="#DIV/0!"/>
    <n v="0"/>
    <m/>
    <n v="0"/>
    <n v="0"/>
    <m/>
  </r>
  <r>
    <n v="3965"/>
    <m/>
    <x v="10"/>
    <x v="4"/>
    <m/>
    <m/>
    <x v="7"/>
    <x v="5"/>
    <x v="6"/>
    <x v="4"/>
    <m/>
    <m/>
    <x v="1"/>
    <m/>
    <m/>
    <n v="0"/>
    <m/>
    <n v="0"/>
    <n v="0"/>
    <n v="0"/>
    <n v="0"/>
    <m/>
    <n v="0"/>
    <m/>
    <n v="0"/>
    <n v="0"/>
    <e v="#DIV/0!"/>
    <n v="0"/>
    <m/>
    <n v="0"/>
    <n v="0"/>
    <m/>
  </r>
  <r>
    <n v="3966"/>
    <m/>
    <x v="10"/>
    <x v="4"/>
    <m/>
    <m/>
    <x v="7"/>
    <x v="5"/>
    <x v="6"/>
    <x v="4"/>
    <m/>
    <m/>
    <x v="1"/>
    <m/>
    <m/>
    <n v="0"/>
    <m/>
    <n v="0"/>
    <n v="0"/>
    <n v="0"/>
    <n v="0"/>
    <m/>
    <n v="0"/>
    <m/>
    <n v="0"/>
    <n v="0"/>
    <e v="#DIV/0!"/>
    <n v="0"/>
    <m/>
    <n v="0"/>
    <n v="0"/>
    <m/>
  </r>
  <r>
    <n v="3967"/>
    <m/>
    <x v="10"/>
    <x v="4"/>
    <m/>
    <m/>
    <x v="7"/>
    <x v="5"/>
    <x v="6"/>
    <x v="4"/>
    <m/>
    <m/>
    <x v="1"/>
    <m/>
    <m/>
    <n v="0"/>
    <m/>
    <n v="0"/>
    <n v="0"/>
    <n v="0"/>
    <n v="0"/>
    <m/>
    <n v="0"/>
    <m/>
    <n v="0"/>
    <n v="0"/>
    <e v="#DIV/0!"/>
    <n v="0"/>
    <m/>
    <n v="0"/>
    <n v="0"/>
    <m/>
  </r>
  <r>
    <n v="3968"/>
    <m/>
    <x v="10"/>
    <x v="4"/>
    <m/>
    <m/>
    <x v="7"/>
    <x v="5"/>
    <x v="6"/>
    <x v="4"/>
    <m/>
    <m/>
    <x v="1"/>
    <m/>
    <m/>
    <n v="0"/>
    <m/>
    <n v="0"/>
    <n v="0"/>
    <n v="0"/>
    <n v="0"/>
    <m/>
    <n v="0"/>
    <m/>
    <n v="0"/>
    <n v="0"/>
    <e v="#DIV/0!"/>
    <n v="0"/>
    <m/>
    <n v="0"/>
    <n v="0"/>
    <m/>
  </r>
  <r>
    <n v="3969"/>
    <m/>
    <x v="10"/>
    <x v="4"/>
    <m/>
    <m/>
    <x v="7"/>
    <x v="5"/>
    <x v="6"/>
    <x v="4"/>
    <m/>
    <m/>
    <x v="1"/>
    <m/>
    <m/>
    <n v="0"/>
    <m/>
    <n v="0"/>
    <n v="0"/>
    <n v="0"/>
    <n v="0"/>
    <m/>
    <n v="0"/>
    <m/>
    <n v="0"/>
    <n v="0"/>
    <e v="#DIV/0!"/>
    <n v="0"/>
    <m/>
    <n v="0"/>
    <n v="0"/>
    <m/>
  </r>
  <r>
    <n v="3970"/>
    <m/>
    <x v="10"/>
    <x v="4"/>
    <m/>
    <m/>
    <x v="7"/>
    <x v="5"/>
    <x v="6"/>
    <x v="4"/>
    <m/>
    <m/>
    <x v="1"/>
    <m/>
    <m/>
    <n v="0"/>
    <m/>
    <n v="0"/>
    <n v="0"/>
    <n v="0"/>
    <n v="0"/>
    <m/>
    <n v="0"/>
    <m/>
    <n v="0"/>
    <n v="0"/>
    <e v="#DIV/0!"/>
    <n v="0"/>
    <m/>
    <n v="0"/>
    <n v="0"/>
    <m/>
  </r>
  <r>
    <n v="3971"/>
    <m/>
    <x v="10"/>
    <x v="4"/>
    <m/>
    <m/>
    <x v="7"/>
    <x v="5"/>
    <x v="6"/>
    <x v="4"/>
    <m/>
    <m/>
    <x v="1"/>
    <m/>
    <m/>
    <n v="0"/>
    <m/>
    <n v="0"/>
    <n v="0"/>
    <n v="0"/>
    <n v="0"/>
    <m/>
    <n v="0"/>
    <m/>
    <n v="0"/>
    <n v="0"/>
    <e v="#DIV/0!"/>
    <n v="0"/>
    <m/>
    <n v="0"/>
    <n v="0"/>
    <m/>
  </r>
  <r>
    <n v="3972"/>
    <m/>
    <x v="10"/>
    <x v="4"/>
    <m/>
    <m/>
    <x v="7"/>
    <x v="5"/>
    <x v="6"/>
    <x v="4"/>
    <m/>
    <m/>
    <x v="1"/>
    <m/>
    <m/>
    <n v="0"/>
    <m/>
    <n v="0"/>
    <n v="0"/>
    <n v="0"/>
    <n v="0"/>
    <m/>
    <n v="0"/>
    <m/>
    <n v="0"/>
    <n v="0"/>
    <e v="#DIV/0!"/>
    <n v="0"/>
    <m/>
    <n v="0"/>
    <n v="0"/>
    <m/>
  </r>
  <r>
    <n v="3973"/>
    <m/>
    <x v="10"/>
    <x v="4"/>
    <m/>
    <m/>
    <x v="7"/>
    <x v="5"/>
    <x v="6"/>
    <x v="4"/>
    <m/>
    <m/>
    <x v="1"/>
    <m/>
    <m/>
    <n v="0"/>
    <m/>
    <n v="0"/>
    <n v="0"/>
    <n v="0"/>
    <n v="0"/>
    <m/>
    <n v="0"/>
    <m/>
    <n v="0"/>
    <n v="0"/>
    <e v="#DIV/0!"/>
    <n v="0"/>
    <m/>
    <n v="0"/>
    <n v="0"/>
    <m/>
  </r>
  <r>
    <n v="3974"/>
    <m/>
    <x v="10"/>
    <x v="4"/>
    <m/>
    <m/>
    <x v="7"/>
    <x v="5"/>
    <x v="6"/>
    <x v="4"/>
    <m/>
    <m/>
    <x v="1"/>
    <m/>
    <m/>
    <n v="0"/>
    <m/>
    <n v="0"/>
    <n v="0"/>
    <n v="0"/>
    <n v="0"/>
    <m/>
    <n v="0"/>
    <m/>
    <n v="0"/>
    <n v="0"/>
    <e v="#DIV/0!"/>
    <n v="0"/>
    <m/>
    <n v="0"/>
    <n v="0"/>
    <m/>
  </r>
  <r>
    <n v="3975"/>
    <m/>
    <x v="10"/>
    <x v="4"/>
    <m/>
    <m/>
    <x v="7"/>
    <x v="5"/>
    <x v="6"/>
    <x v="4"/>
    <m/>
    <m/>
    <x v="1"/>
    <m/>
    <m/>
    <n v="0"/>
    <m/>
    <n v="0"/>
    <n v="0"/>
    <n v="0"/>
    <n v="0"/>
    <m/>
    <n v="0"/>
    <m/>
    <n v="0"/>
    <n v="0"/>
    <e v="#DIV/0!"/>
    <n v="0"/>
    <m/>
    <n v="0"/>
    <n v="0"/>
    <m/>
  </r>
  <r>
    <n v="3976"/>
    <m/>
    <x v="10"/>
    <x v="4"/>
    <m/>
    <m/>
    <x v="7"/>
    <x v="5"/>
    <x v="6"/>
    <x v="4"/>
    <m/>
    <m/>
    <x v="1"/>
    <m/>
    <m/>
    <n v="0"/>
    <m/>
    <n v="0"/>
    <n v="0"/>
    <n v="0"/>
    <n v="0"/>
    <m/>
    <n v="0"/>
    <m/>
    <n v="0"/>
    <n v="0"/>
    <e v="#DIV/0!"/>
    <n v="0"/>
    <m/>
    <n v="0"/>
    <n v="0"/>
    <m/>
  </r>
  <r>
    <n v="3977"/>
    <m/>
    <x v="10"/>
    <x v="4"/>
    <m/>
    <m/>
    <x v="7"/>
    <x v="5"/>
    <x v="6"/>
    <x v="4"/>
    <m/>
    <m/>
    <x v="1"/>
    <m/>
    <m/>
    <n v="0"/>
    <m/>
    <n v="0"/>
    <n v="0"/>
    <n v="0"/>
    <n v="0"/>
    <m/>
    <n v="0"/>
    <m/>
    <n v="0"/>
    <n v="0"/>
    <e v="#DIV/0!"/>
    <n v="0"/>
    <m/>
    <n v="0"/>
    <n v="0"/>
    <m/>
  </r>
  <r>
    <n v="3978"/>
    <m/>
    <x v="10"/>
    <x v="4"/>
    <m/>
    <m/>
    <x v="7"/>
    <x v="5"/>
    <x v="6"/>
    <x v="4"/>
    <m/>
    <m/>
    <x v="1"/>
    <m/>
    <m/>
    <n v="0"/>
    <m/>
    <n v="0"/>
    <n v="0"/>
    <n v="0"/>
    <n v="0"/>
    <m/>
    <n v="0"/>
    <m/>
    <n v="0"/>
    <n v="0"/>
    <e v="#DIV/0!"/>
    <n v="0"/>
    <m/>
    <n v="0"/>
    <n v="0"/>
    <m/>
  </r>
  <r>
    <n v="3979"/>
    <m/>
    <x v="10"/>
    <x v="4"/>
    <m/>
    <m/>
    <x v="7"/>
    <x v="5"/>
    <x v="6"/>
    <x v="4"/>
    <m/>
    <m/>
    <x v="1"/>
    <m/>
    <m/>
    <n v="0"/>
    <m/>
    <n v="0"/>
    <n v="0"/>
    <n v="0"/>
    <n v="0"/>
    <m/>
    <n v="0"/>
    <m/>
    <n v="0"/>
    <n v="0"/>
    <e v="#DIV/0!"/>
    <n v="0"/>
    <m/>
    <n v="0"/>
    <n v="0"/>
    <m/>
  </r>
  <r>
    <n v="3980"/>
    <m/>
    <x v="10"/>
    <x v="4"/>
    <m/>
    <m/>
    <x v="7"/>
    <x v="5"/>
    <x v="6"/>
    <x v="4"/>
    <m/>
    <m/>
    <x v="1"/>
    <m/>
    <m/>
    <n v="0"/>
    <m/>
    <n v="0"/>
    <n v="0"/>
    <n v="0"/>
    <n v="0"/>
    <m/>
    <n v="0"/>
    <m/>
    <n v="0"/>
    <n v="0"/>
    <e v="#DIV/0!"/>
    <n v="0"/>
    <m/>
    <n v="0"/>
    <n v="0"/>
    <m/>
  </r>
  <r>
    <n v="3981"/>
    <m/>
    <x v="10"/>
    <x v="4"/>
    <m/>
    <m/>
    <x v="7"/>
    <x v="5"/>
    <x v="6"/>
    <x v="4"/>
    <m/>
    <m/>
    <x v="1"/>
    <m/>
    <m/>
    <n v="0"/>
    <m/>
    <n v="0"/>
    <n v="0"/>
    <n v="0"/>
    <n v="0"/>
    <m/>
    <n v="0"/>
    <m/>
    <n v="0"/>
    <n v="0"/>
    <e v="#DIV/0!"/>
    <n v="0"/>
    <m/>
    <n v="0"/>
    <n v="0"/>
    <m/>
  </r>
  <r>
    <n v="3982"/>
    <m/>
    <x v="10"/>
    <x v="4"/>
    <m/>
    <m/>
    <x v="7"/>
    <x v="5"/>
    <x v="6"/>
    <x v="4"/>
    <m/>
    <m/>
    <x v="1"/>
    <m/>
    <m/>
    <n v="0"/>
    <m/>
    <n v="0"/>
    <n v="0"/>
    <n v="0"/>
    <n v="0"/>
    <m/>
    <n v="0"/>
    <m/>
    <n v="0"/>
    <n v="0"/>
    <e v="#DIV/0!"/>
    <n v="0"/>
    <m/>
    <n v="0"/>
    <n v="0"/>
    <m/>
  </r>
  <r>
    <n v="3983"/>
    <m/>
    <x v="10"/>
    <x v="4"/>
    <m/>
    <m/>
    <x v="7"/>
    <x v="5"/>
    <x v="6"/>
    <x v="4"/>
    <m/>
    <m/>
    <x v="1"/>
    <m/>
    <m/>
    <n v="0"/>
    <m/>
    <n v="0"/>
    <n v="0"/>
    <n v="0"/>
    <n v="0"/>
    <m/>
    <n v="0"/>
    <m/>
    <n v="0"/>
    <n v="0"/>
    <e v="#DIV/0!"/>
    <n v="0"/>
    <m/>
    <n v="0"/>
    <n v="0"/>
    <m/>
  </r>
  <r>
    <n v="3984"/>
    <m/>
    <x v="10"/>
    <x v="4"/>
    <m/>
    <m/>
    <x v="7"/>
    <x v="5"/>
    <x v="6"/>
    <x v="4"/>
    <m/>
    <m/>
    <x v="1"/>
    <m/>
    <m/>
    <n v="0"/>
    <m/>
    <n v="0"/>
    <n v="0"/>
    <n v="0"/>
    <n v="0"/>
    <m/>
    <n v="0"/>
    <m/>
    <n v="0"/>
    <n v="0"/>
    <e v="#DIV/0!"/>
    <n v="0"/>
    <m/>
    <n v="0"/>
    <n v="0"/>
    <m/>
  </r>
  <r>
    <n v="3985"/>
    <m/>
    <x v="10"/>
    <x v="4"/>
    <m/>
    <m/>
    <x v="7"/>
    <x v="5"/>
    <x v="6"/>
    <x v="4"/>
    <m/>
    <m/>
    <x v="1"/>
    <m/>
    <m/>
    <n v="0"/>
    <m/>
    <n v="0"/>
    <n v="0"/>
    <n v="0"/>
    <n v="0"/>
    <m/>
    <n v="0"/>
    <m/>
    <n v="0"/>
    <n v="0"/>
    <e v="#DIV/0!"/>
    <n v="0"/>
    <m/>
    <n v="0"/>
    <n v="0"/>
    <m/>
  </r>
  <r>
    <n v="3986"/>
    <m/>
    <x v="10"/>
    <x v="4"/>
    <m/>
    <m/>
    <x v="7"/>
    <x v="5"/>
    <x v="6"/>
    <x v="4"/>
    <m/>
    <m/>
    <x v="1"/>
    <m/>
    <m/>
    <n v="0"/>
    <m/>
    <n v="0"/>
    <n v="0"/>
    <n v="0"/>
    <n v="0"/>
    <m/>
    <n v="0"/>
    <m/>
    <n v="0"/>
    <n v="0"/>
    <e v="#DIV/0!"/>
    <n v="0"/>
    <m/>
    <n v="0"/>
    <n v="0"/>
    <m/>
  </r>
  <r>
    <n v="3987"/>
    <m/>
    <x v="10"/>
    <x v="4"/>
    <m/>
    <m/>
    <x v="7"/>
    <x v="5"/>
    <x v="6"/>
    <x v="4"/>
    <m/>
    <m/>
    <x v="1"/>
    <m/>
    <m/>
    <n v="0"/>
    <m/>
    <n v="0"/>
    <n v="0"/>
    <n v="0"/>
    <n v="0"/>
    <m/>
    <n v="0"/>
    <m/>
    <n v="0"/>
    <n v="0"/>
    <e v="#DIV/0!"/>
    <n v="0"/>
    <m/>
    <n v="0"/>
    <n v="0"/>
    <m/>
  </r>
  <r>
    <n v="3988"/>
    <m/>
    <x v="10"/>
    <x v="4"/>
    <m/>
    <m/>
    <x v="7"/>
    <x v="5"/>
    <x v="6"/>
    <x v="4"/>
    <m/>
    <m/>
    <x v="1"/>
    <m/>
    <m/>
    <n v="0"/>
    <m/>
    <n v="0"/>
    <n v="0"/>
    <n v="0"/>
    <n v="0"/>
    <m/>
    <n v="0"/>
    <m/>
    <n v="0"/>
    <n v="0"/>
    <e v="#DIV/0!"/>
    <n v="0"/>
    <m/>
    <n v="0"/>
    <n v="0"/>
    <m/>
  </r>
  <r>
    <n v="3989"/>
    <m/>
    <x v="10"/>
    <x v="4"/>
    <m/>
    <m/>
    <x v="7"/>
    <x v="5"/>
    <x v="6"/>
    <x v="4"/>
    <m/>
    <m/>
    <x v="1"/>
    <m/>
    <m/>
    <n v="0"/>
    <m/>
    <n v="0"/>
    <n v="0"/>
    <n v="0"/>
    <n v="0"/>
    <m/>
    <n v="0"/>
    <m/>
    <n v="0"/>
    <n v="0"/>
    <e v="#DIV/0!"/>
    <n v="0"/>
    <m/>
    <n v="0"/>
    <n v="0"/>
    <m/>
  </r>
  <r>
    <n v="3990"/>
    <m/>
    <x v="10"/>
    <x v="4"/>
    <m/>
    <m/>
    <x v="7"/>
    <x v="5"/>
    <x v="6"/>
    <x v="4"/>
    <m/>
    <m/>
    <x v="1"/>
    <m/>
    <m/>
    <n v="0"/>
    <m/>
    <n v="0"/>
    <n v="0"/>
    <n v="0"/>
    <n v="0"/>
    <m/>
    <n v="0"/>
    <m/>
    <n v="0"/>
    <n v="0"/>
    <e v="#DIV/0!"/>
    <n v="0"/>
    <m/>
    <n v="0"/>
    <n v="0"/>
    <m/>
  </r>
  <r>
    <n v="3991"/>
    <m/>
    <x v="10"/>
    <x v="4"/>
    <m/>
    <m/>
    <x v="7"/>
    <x v="5"/>
    <x v="6"/>
    <x v="4"/>
    <m/>
    <m/>
    <x v="1"/>
    <m/>
    <m/>
    <n v="0"/>
    <m/>
    <n v="0"/>
    <n v="0"/>
    <n v="0"/>
    <n v="0"/>
    <m/>
    <n v="0"/>
    <m/>
    <n v="0"/>
    <n v="0"/>
    <e v="#DIV/0!"/>
    <n v="0"/>
    <m/>
    <n v="0"/>
    <n v="0"/>
    <m/>
  </r>
  <r>
    <n v="3992"/>
    <m/>
    <x v="10"/>
    <x v="4"/>
    <m/>
    <m/>
    <x v="7"/>
    <x v="5"/>
    <x v="6"/>
    <x v="4"/>
    <m/>
    <m/>
    <x v="1"/>
    <m/>
    <m/>
    <n v="0"/>
    <m/>
    <n v="0"/>
    <n v="0"/>
    <n v="0"/>
    <n v="0"/>
    <m/>
    <n v="0"/>
    <m/>
    <n v="0"/>
    <n v="0"/>
    <e v="#DIV/0!"/>
    <n v="0"/>
    <m/>
    <n v="0"/>
    <n v="0"/>
    <m/>
  </r>
  <r>
    <n v="3993"/>
    <m/>
    <x v="10"/>
    <x v="4"/>
    <m/>
    <m/>
    <x v="7"/>
    <x v="5"/>
    <x v="6"/>
    <x v="4"/>
    <m/>
    <m/>
    <x v="1"/>
    <m/>
    <m/>
    <n v="0"/>
    <m/>
    <n v="0"/>
    <n v="0"/>
    <n v="0"/>
    <n v="0"/>
    <m/>
    <n v="0"/>
    <m/>
    <n v="0"/>
    <n v="0"/>
    <e v="#DIV/0!"/>
    <n v="0"/>
    <m/>
    <n v="0"/>
    <n v="0"/>
    <m/>
  </r>
  <r>
    <n v="3994"/>
    <m/>
    <x v="10"/>
    <x v="4"/>
    <m/>
    <m/>
    <x v="7"/>
    <x v="5"/>
    <x v="6"/>
    <x v="4"/>
    <m/>
    <m/>
    <x v="1"/>
    <m/>
    <m/>
    <n v="0"/>
    <m/>
    <n v="0"/>
    <n v="0"/>
    <n v="0"/>
    <n v="0"/>
    <m/>
    <n v="0"/>
    <m/>
    <n v="0"/>
    <n v="0"/>
    <e v="#DIV/0!"/>
    <n v="0"/>
    <m/>
    <n v="0"/>
    <n v="0"/>
    <m/>
  </r>
  <r>
    <n v="3995"/>
    <m/>
    <x v="10"/>
    <x v="4"/>
    <m/>
    <m/>
    <x v="7"/>
    <x v="5"/>
    <x v="6"/>
    <x v="4"/>
    <m/>
    <m/>
    <x v="1"/>
    <m/>
    <m/>
    <n v="0"/>
    <m/>
    <n v="0"/>
    <n v="0"/>
    <n v="0"/>
    <n v="0"/>
    <m/>
    <n v="0"/>
    <m/>
    <n v="0"/>
    <n v="0"/>
    <e v="#DIV/0!"/>
    <n v="0"/>
    <m/>
    <n v="0"/>
    <n v="0"/>
    <m/>
  </r>
  <r>
    <n v="3996"/>
    <m/>
    <x v="10"/>
    <x v="4"/>
    <m/>
    <m/>
    <x v="7"/>
    <x v="5"/>
    <x v="6"/>
    <x v="4"/>
    <m/>
    <m/>
    <x v="1"/>
    <m/>
    <m/>
    <n v="0"/>
    <m/>
    <n v="0"/>
    <n v="0"/>
    <n v="0"/>
    <n v="0"/>
    <m/>
    <n v="0"/>
    <m/>
    <n v="0"/>
    <n v="0"/>
    <e v="#DIV/0!"/>
    <n v="0"/>
    <m/>
    <n v="0"/>
    <n v="0"/>
    <m/>
  </r>
  <r>
    <n v="3997"/>
    <m/>
    <x v="10"/>
    <x v="4"/>
    <m/>
    <m/>
    <x v="7"/>
    <x v="5"/>
    <x v="6"/>
    <x v="4"/>
    <m/>
    <m/>
    <x v="1"/>
    <m/>
    <m/>
    <n v="0"/>
    <m/>
    <n v="0"/>
    <n v="0"/>
    <n v="0"/>
    <n v="0"/>
    <m/>
    <n v="0"/>
    <m/>
    <n v="0"/>
    <n v="0"/>
    <e v="#DIV/0!"/>
    <n v="0"/>
    <m/>
    <n v="0"/>
    <n v="0"/>
    <m/>
  </r>
  <r>
    <n v="3998"/>
    <m/>
    <x v="10"/>
    <x v="4"/>
    <m/>
    <m/>
    <x v="7"/>
    <x v="5"/>
    <x v="6"/>
    <x v="4"/>
    <m/>
    <m/>
    <x v="1"/>
    <m/>
    <m/>
    <n v="0"/>
    <m/>
    <n v="0"/>
    <n v="0"/>
    <n v="0"/>
    <n v="0"/>
    <m/>
    <n v="0"/>
    <m/>
    <n v="0"/>
    <n v="0"/>
    <e v="#DIV/0!"/>
    <n v="0"/>
    <m/>
    <n v="0"/>
    <n v="0"/>
    <m/>
  </r>
  <r>
    <n v="3999"/>
    <m/>
    <x v="10"/>
    <x v="4"/>
    <m/>
    <m/>
    <x v="7"/>
    <x v="5"/>
    <x v="6"/>
    <x v="4"/>
    <m/>
    <m/>
    <x v="1"/>
    <m/>
    <m/>
    <n v="0"/>
    <m/>
    <n v="0"/>
    <n v="0"/>
    <n v="0"/>
    <n v="0"/>
    <m/>
    <n v="0"/>
    <m/>
    <n v="0"/>
    <n v="0"/>
    <e v="#DIV/0!"/>
    <n v="0"/>
    <m/>
    <n v="0"/>
    <n v="0"/>
    <m/>
  </r>
  <r>
    <n v="4000"/>
    <m/>
    <x v="10"/>
    <x v="4"/>
    <m/>
    <m/>
    <x v="7"/>
    <x v="5"/>
    <x v="6"/>
    <x v="4"/>
    <m/>
    <m/>
    <x v="1"/>
    <m/>
    <m/>
    <n v="0"/>
    <m/>
    <n v="0"/>
    <n v="0"/>
    <n v="0"/>
    <n v="0"/>
    <m/>
    <n v="0"/>
    <m/>
    <n v="0"/>
    <n v="0"/>
    <e v="#DIV/0!"/>
    <n v="0"/>
    <m/>
    <n v="0"/>
    <n v="0"/>
    <m/>
  </r>
  <r>
    <n v="4001"/>
    <m/>
    <x v="10"/>
    <x v="4"/>
    <m/>
    <m/>
    <x v="7"/>
    <x v="5"/>
    <x v="6"/>
    <x v="4"/>
    <m/>
    <m/>
    <x v="1"/>
    <m/>
    <m/>
    <n v="0"/>
    <m/>
    <n v="0"/>
    <n v="0"/>
    <n v="0"/>
    <n v="0"/>
    <m/>
    <n v="0"/>
    <m/>
    <n v="0"/>
    <n v="0"/>
    <e v="#DIV/0!"/>
    <n v="0"/>
    <m/>
    <n v="0"/>
    <n v="0"/>
    <m/>
  </r>
  <r>
    <n v="4002"/>
    <m/>
    <x v="10"/>
    <x v="4"/>
    <m/>
    <m/>
    <x v="7"/>
    <x v="5"/>
    <x v="6"/>
    <x v="4"/>
    <m/>
    <m/>
    <x v="1"/>
    <m/>
    <m/>
    <n v="0"/>
    <m/>
    <n v="0"/>
    <n v="0"/>
    <n v="0"/>
    <n v="0"/>
    <m/>
    <n v="0"/>
    <m/>
    <n v="0"/>
    <n v="0"/>
    <e v="#DIV/0!"/>
    <n v="0"/>
    <m/>
    <n v="0"/>
    <n v="0"/>
    <m/>
  </r>
  <r>
    <n v="4003"/>
    <m/>
    <x v="10"/>
    <x v="4"/>
    <m/>
    <m/>
    <x v="7"/>
    <x v="5"/>
    <x v="6"/>
    <x v="4"/>
    <m/>
    <m/>
    <x v="1"/>
    <m/>
    <m/>
    <n v="0"/>
    <m/>
    <n v="0"/>
    <n v="0"/>
    <n v="0"/>
    <n v="0"/>
    <m/>
    <n v="0"/>
    <m/>
    <n v="0"/>
    <n v="0"/>
    <e v="#DIV/0!"/>
    <n v="0"/>
    <m/>
    <n v="0"/>
    <n v="0"/>
    <m/>
  </r>
  <r>
    <n v="4004"/>
    <m/>
    <x v="10"/>
    <x v="4"/>
    <m/>
    <m/>
    <x v="7"/>
    <x v="5"/>
    <x v="6"/>
    <x v="4"/>
    <m/>
    <m/>
    <x v="1"/>
    <m/>
    <m/>
    <n v="0"/>
    <m/>
    <n v="0"/>
    <n v="0"/>
    <n v="0"/>
    <n v="0"/>
    <m/>
    <n v="0"/>
    <m/>
    <n v="0"/>
    <n v="0"/>
    <e v="#DIV/0!"/>
    <n v="0"/>
    <m/>
    <n v="0"/>
    <n v="0"/>
    <m/>
  </r>
  <r>
    <n v="4005"/>
    <m/>
    <x v="10"/>
    <x v="4"/>
    <m/>
    <m/>
    <x v="7"/>
    <x v="5"/>
    <x v="6"/>
    <x v="4"/>
    <m/>
    <m/>
    <x v="1"/>
    <m/>
    <m/>
    <n v="0"/>
    <m/>
    <n v="0"/>
    <n v="0"/>
    <n v="0"/>
    <n v="0"/>
    <m/>
    <n v="0"/>
    <m/>
    <n v="0"/>
    <n v="0"/>
    <e v="#DIV/0!"/>
    <n v="0"/>
    <m/>
    <n v="0"/>
    <n v="0"/>
    <m/>
  </r>
  <r>
    <n v="4006"/>
    <m/>
    <x v="10"/>
    <x v="4"/>
    <m/>
    <m/>
    <x v="7"/>
    <x v="5"/>
    <x v="6"/>
    <x v="4"/>
    <m/>
    <m/>
    <x v="1"/>
    <m/>
    <m/>
    <n v="0"/>
    <m/>
    <n v="0"/>
    <n v="0"/>
    <n v="0"/>
    <n v="0"/>
    <m/>
    <n v="0"/>
    <m/>
    <n v="0"/>
    <n v="0"/>
    <e v="#DIV/0!"/>
    <n v="0"/>
    <m/>
    <n v="0"/>
    <n v="0"/>
    <m/>
  </r>
  <r>
    <n v="4007"/>
    <m/>
    <x v="10"/>
    <x v="4"/>
    <m/>
    <m/>
    <x v="7"/>
    <x v="5"/>
    <x v="6"/>
    <x v="4"/>
    <m/>
    <m/>
    <x v="1"/>
    <m/>
    <m/>
    <n v="0"/>
    <m/>
    <n v="0"/>
    <n v="0"/>
    <n v="0"/>
    <n v="0"/>
    <m/>
    <n v="0"/>
    <m/>
    <n v="0"/>
    <n v="0"/>
    <e v="#DIV/0!"/>
    <n v="0"/>
    <m/>
    <n v="0"/>
    <n v="0"/>
    <m/>
  </r>
  <r>
    <n v="4008"/>
    <m/>
    <x v="10"/>
    <x v="4"/>
    <m/>
    <m/>
    <x v="7"/>
    <x v="5"/>
    <x v="6"/>
    <x v="4"/>
    <m/>
    <m/>
    <x v="1"/>
    <m/>
    <m/>
    <n v="0"/>
    <m/>
    <n v="0"/>
    <n v="0"/>
    <n v="0"/>
    <n v="0"/>
    <m/>
    <n v="0"/>
    <m/>
    <n v="0"/>
    <n v="0"/>
    <e v="#DIV/0!"/>
    <n v="0"/>
    <m/>
    <n v="0"/>
    <n v="0"/>
    <m/>
  </r>
  <r>
    <n v="4009"/>
    <m/>
    <x v="10"/>
    <x v="4"/>
    <m/>
    <m/>
    <x v="7"/>
    <x v="5"/>
    <x v="6"/>
    <x v="4"/>
    <m/>
    <m/>
    <x v="1"/>
    <m/>
    <m/>
    <n v="0"/>
    <m/>
    <n v="0"/>
    <n v="0"/>
    <n v="0"/>
    <n v="0"/>
    <m/>
    <n v="0"/>
    <m/>
    <n v="0"/>
    <n v="0"/>
    <e v="#DIV/0!"/>
    <n v="0"/>
    <m/>
    <n v="0"/>
    <n v="0"/>
    <m/>
  </r>
  <r>
    <n v="4010"/>
    <m/>
    <x v="10"/>
    <x v="4"/>
    <m/>
    <m/>
    <x v="7"/>
    <x v="5"/>
    <x v="6"/>
    <x v="4"/>
    <m/>
    <m/>
    <x v="1"/>
    <m/>
    <m/>
    <n v="0"/>
    <m/>
    <n v="0"/>
    <n v="0"/>
    <n v="0"/>
    <n v="0"/>
    <m/>
    <n v="0"/>
    <m/>
    <n v="0"/>
    <n v="0"/>
    <e v="#DIV/0!"/>
    <n v="0"/>
    <m/>
    <n v="0"/>
    <n v="0"/>
    <m/>
  </r>
  <r>
    <n v="4011"/>
    <m/>
    <x v="10"/>
    <x v="4"/>
    <m/>
    <m/>
    <x v="7"/>
    <x v="5"/>
    <x v="6"/>
    <x v="4"/>
    <m/>
    <m/>
    <x v="1"/>
    <m/>
    <m/>
    <n v="0"/>
    <m/>
    <n v="0"/>
    <n v="0"/>
    <n v="0"/>
    <n v="0"/>
    <m/>
    <n v="0"/>
    <m/>
    <n v="0"/>
    <n v="0"/>
    <e v="#DIV/0!"/>
    <n v="0"/>
    <m/>
    <n v="0"/>
    <n v="0"/>
    <m/>
  </r>
  <r>
    <n v="4012"/>
    <m/>
    <x v="10"/>
    <x v="4"/>
    <m/>
    <m/>
    <x v="7"/>
    <x v="5"/>
    <x v="6"/>
    <x v="4"/>
    <m/>
    <m/>
    <x v="1"/>
    <m/>
    <m/>
    <n v="0"/>
    <m/>
    <n v="0"/>
    <n v="0"/>
    <n v="0"/>
    <n v="0"/>
    <m/>
    <n v="0"/>
    <m/>
    <n v="0"/>
    <n v="0"/>
    <e v="#DIV/0!"/>
    <n v="0"/>
    <m/>
    <n v="0"/>
    <n v="0"/>
    <m/>
  </r>
  <r>
    <n v="4013"/>
    <m/>
    <x v="10"/>
    <x v="4"/>
    <m/>
    <m/>
    <x v="7"/>
    <x v="5"/>
    <x v="6"/>
    <x v="4"/>
    <m/>
    <m/>
    <x v="1"/>
    <m/>
    <m/>
    <n v="0"/>
    <m/>
    <n v="0"/>
    <n v="0"/>
    <n v="0"/>
    <n v="0"/>
    <m/>
    <n v="0"/>
    <m/>
    <n v="0"/>
    <n v="0"/>
    <e v="#DIV/0!"/>
    <n v="0"/>
    <m/>
    <n v="0"/>
    <n v="0"/>
    <m/>
  </r>
  <r>
    <n v="4014"/>
    <m/>
    <x v="10"/>
    <x v="4"/>
    <m/>
    <m/>
    <x v="7"/>
    <x v="5"/>
    <x v="6"/>
    <x v="4"/>
    <m/>
    <m/>
    <x v="1"/>
    <m/>
    <m/>
    <n v="0"/>
    <m/>
    <n v="0"/>
    <n v="0"/>
    <n v="0"/>
    <n v="0"/>
    <m/>
    <n v="0"/>
    <m/>
    <n v="0"/>
    <n v="0"/>
    <e v="#DIV/0!"/>
    <n v="0"/>
    <m/>
    <n v="0"/>
    <n v="0"/>
    <m/>
  </r>
  <r>
    <n v="4015"/>
    <m/>
    <x v="10"/>
    <x v="4"/>
    <m/>
    <m/>
    <x v="7"/>
    <x v="5"/>
    <x v="6"/>
    <x v="4"/>
    <m/>
    <m/>
    <x v="1"/>
    <m/>
    <m/>
    <n v="0"/>
    <m/>
    <n v="0"/>
    <n v="0"/>
    <n v="0"/>
    <n v="0"/>
    <m/>
    <n v="0"/>
    <m/>
    <n v="0"/>
    <n v="0"/>
    <e v="#DIV/0!"/>
    <n v="0"/>
    <m/>
    <n v="0"/>
    <n v="0"/>
    <m/>
  </r>
  <r>
    <n v="4016"/>
    <m/>
    <x v="10"/>
    <x v="4"/>
    <m/>
    <m/>
    <x v="7"/>
    <x v="5"/>
    <x v="6"/>
    <x v="4"/>
    <m/>
    <m/>
    <x v="1"/>
    <m/>
    <m/>
    <n v="0"/>
    <m/>
    <n v="0"/>
    <n v="0"/>
    <n v="0"/>
    <n v="0"/>
    <m/>
    <n v="0"/>
    <m/>
    <n v="0"/>
    <n v="0"/>
    <e v="#DIV/0!"/>
    <n v="0"/>
    <m/>
    <n v="0"/>
    <n v="0"/>
    <m/>
  </r>
  <r>
    <n v="4017"/>
    <m/>
    <x v="10"/>
    <x v="4"/>
    <m/>
    <m/>
    <x v="7"/>
    <x v="5"/>
    <x v="6"/>
    <x v="4"/>
    <m/>
    <m/>
    <x v="1"/>
    <m/>
    <m/>
    <n v="0"/>
    <m/>
    <n v="0"/>
    <n v="0"/>
    <n v="0"/>
    <n v="0"/>
    <m/>
    <n v="0"/>
    <m/>
    <n v="0"/>
    <n v="0"/>
    <e v="#DIV/0!"/>
    <n v="0"/>
    <m/>
    <n v="0"/>
    <n v="0"/>
    <m/>
  </r>
  <r>
    <n v="4018"/>
    <m/>
    <x v="10"/>
    <x v="4"/>
    <m/>
    <m/>
    <x v="7"/>
    <x v="5"/>
    <x v="6"/>
    <x v="4"/>
    <m/>
    <m/>
    <x v="1"/>
    <m/>
    <m/>
    <n v="0"/>
    <m/>
    <n v="0"/>
    <n v="0"/>
    <n v="0"/>
    <n v="0"/>
    <m/>
    <n v="0"/>
    <m/>
    <n v="0"/>
    <n v="0"/>
    <e v="#DIV/0!"/>
    <n v="0"/>
    <m/>
    <n v="0"/>
    <n v="0"/>
    <m/>
  </r>
  <r>
    <n v="4019"/>
    <m/>
    <x v="10"/>
    <x v="4"/>
    <m/>
    <m/>
    <x v="7"/>
    <x v="5"/>
    <x v="6"/>
    <x v="4"/>
    <m/>
    <m/>
    <x v="1"/>
    <m/>
    <m/>
    <n v="0"/>
    <m/>
    <n v="0"/>
    <n v="0"/>
    <n v="0"/>
    <n v="0"/>
    <m/>
    <n v="0"/>
    <m/>
    <n v="0"/>
    <n v="0"/>
    <e v="#DIV/0!"/>
    <n v="0"/>
    <m/>
    <n v="0"/>
    <n v="0"/>
    <m/>
  </r>
  <r>
    <n v="4020"/>
    <m/>
    <x v="10"/>
    <x v="4"/>
    <m/>
    <m/>
    <x v="7"/>
    <x v="5"/>
    <x v="6"/>
    <x v="4"/>
    <m/>
    <m/>
    <x v="1"/>
    <m/>
    <m/>
    <n v="0"/>
    <m/>
    <n v="0"/>
    <n v="0"/>
    <n v="0"/>
    <n v="0"/>
    <m/>
    <n v="0"/>
    <m/>
    <n v="0"/>
    <n v="0"/>
    <e v="#DIV/0!"/>
    <n v="0"/>
    <m/>
    <n v="0"/>
    <n v="0"/>
    <m/>
  </r>
  <r>
    <n v="4021"/>
    <m/>
    <x v="10"/>
    <x v="4"/>
    <m/>
    <m/>
    <x v="7"/>
    <x v="5"/>
    <x v="6"/>
    <x v="4"/>
    <m/>
    <m/>
    <x v="1"/>
    <m/>
    <m/>
    <n v="0"/>
    <m/>
    <n v="0"/>
    <n v="0"/>
    <n v="0"/>
    <n v="0"/>
    <m/>
    <n v="0"/>
    <m/>
    <n v="0"/>
    <n v="0"/>
    <e v="#DIV/0!"/>
    <n v="0"/>
    <m/>
    <n v="0"/>
    <n v="0"/>
    <m/>
  </r>
  <r>
    <n v="4022"/>
    <m/>
    <x v="10"/>
    <x v="4"/>
    <m/>
    <m/>
    <x v="7"/>
    <x v="5"/>
    <x v="6"/>
    <x v="4"/>
    <m/>
    <m/>
    <x v="1"/>
    <m/>
    <m/>
    <n v="0"/>
    <m/>
    <n v="0"/>
    <n v="0"/>
    <n v="0"/>
    <n v="0"/>
    <m/>
    <n v="0"/>
    <m/>
    <n v="0"/>
    <n v="0"/>
    <e v="#DIV/0!"/>
    <n v="0"/>
    <m/>
    <n v="0"/>
    <n v="0"/>
    <m/>
  </r>
  <r>
    <n v="4023"/>
    <m/>
    <x v="10"/>
    <x v="4"/>
    <m/>
    <m/>
    <x v="7"/>
    <x v="5"/>
    <x v="6"/>
    <x v="4"/>
    <m/>
    <m/>
    <x v="1"/>
    <m/>
    <m/>
    <n v="0"/>
    <m/>
    <n v="0"/>
    <n v="0"/>
    <n v="0"/>
    <n v="0"/>
    <m/>
    <n v="0"/>
    <m/>
    <n v="0"/>
    <n v="0"/>
    <e v="#DIV/0!"/>
    <n v="0"/>
    <m/>
    <n v="0"/>
    <n v="0"/>
    <m/>
  </r>
  <r>
    <n v="4024"/>
    <m/>
    <x v="10"/>
    <x v="4"/>
    <m/>
    <m/>
    <x v="7"/>
    <x v="5"/>
    <x v="6"/>
    <x v="4"/>
    <m/>
    <m/>
    <x v="1"/>
    <m/>
    <m/>
    <n v="0"/>
    <m/>
    <n v="0"/>
    <n v="0"/>
    <n v="0"/>
    <n v="0"/>
    <m/>
    <n v="0"/>
    <m/>
    <n v="0"/>
    <n v="0"/>
    <e v="#DIV/0!"/>
    <n v="0"/>
    <m/>
    <n v="0"/>
    <n v="0"/>
    <m/>
  </r>
  <r>
    <n v="4025"/>
    <m/>
    <x v="10"/>
    <x v="4"/>
    <m/>
    <m/>
    <x v="7"/>
    <x v="5"/>
    <x v="6"/>
    <x v="4"/>
    <m/>
    <m/>
    <x v="1"/>
    <m/>
    <m/>
    <n v="0"/>
    <m/>
    <n v="0"/>
    <n v="0"/>
    <n v="0"/>
    <n v="0"/>
    <m/>
    <n v="0"/>
    <m/>
    <n v="0"/>
    <n v="0"/>
    <e v="#DIV/0!"/>
    <n v="0"/>
    <m/>
    <n v="0"/>
    <n v="0"/>
    <m/>
  </r>
  <r>
    <n v="4026"/>
    <m/>
    <x v="10"/>
    <x v="4"/>
    <m/>
    <m/>
    <x v="7"/>
    <x v="5"/>
    <x v="6"/>
    <x v="4"/>
    <m/>
    <m/>
    <x v="1"/>
    <m/>
    <m/>
    <n v="0"/>
    <m/>
    <n v="0"/>
    <n v="0"/>
    <n v="0"/>
    <n v="0"/>
    <m/>
    <n v="0"/>
    <m/>
    <n v="0"/>
    <n v="0"/>
    <e v="#DIV/0!"/>
    <n v="0"/>
    <m/>
    <n v="0"/>
    <n v="0"/>
    <m/>
  </r>
  <r>
    <n v="4027"/>
    <m/>
    <x v="10"/>
    <x v="4"/>
    <m/>
    <m/>
    <x v="7"/>
    <x v="5"/>
    <x v="6"/>
    <x v="4"/>
    <m/>
    <m/>
    <x v="1"/>
    <m/>
    <m/>
    <n v="0"/>
    <m/>
    <n v="0"/>
    <n v="0"/>
    <n v="0"/>
    <n v="0"/>
    <m/>
    <n v="0"/>
    <m/>
    <n v="0"/>
    <n v="0"/>
    <e v="#DIV/0!"/>
    <n v="0"/>
    <m/>
    <n v="0"/>
    <n v="0"/>
    <m/>
  </r>
  <r>
    <n v="4028"/>
    <m/>
    <x v="10"/>
    <x v="4"/>
    <m/>
    <m/>
    <x v="7"/>
    <x v="5"/>
    <x v="6"/>
    <x v="4"/>
    <m/>
    <m/>
    <x v="1"/>
    <m/>
    <m/>
    <n v="0"/>
    <m/>
    <n v="0"/>
    <n v="0"/>
    <n v="0"/>
    <n v="0"/>
    <m/>
    <n v="0"/>
    <m/>
    <n v="0"/>
    <n v="0"/>
    <e v="#DIV/0!"/>
    <n v="0"/>
    <m/>
    <n v="0"/>
    <n v="0"/>
    <m/>
  </r>
  <r>
    <n v="4029"/>
    <m/>
    <x v="10"/>
    <x v="4"/>
    <m/>
    <m/>
    <x v="7"/>
    <x v="5"/>
    <x v="6"/>
    <x v="4"/>
    <m/>
    <m/>
    <x v="1"/>
    <m/>
    <m/>
    <n v="0"/>
    <m/>
    <n v="0"/>
    <n v="0"/>
    <n v="0"/>
    <n v="0"/>
    <m/>
    <n v="0"/>
    <m/>
    <n v="0"/>
    <n v="0"/>
    <e v="#DIV/0!"/>
    <n v="0"/>
    <m/>
    <n v="0"/>
    <n v="0"/>
    <m/>
  </r>
  <r>
    <n v="4030"/>
    <m/>
    <x v="10"/>
    <x v="4"/>
    <m/>
    <m/>
    <x v="7"/>
    <x v="5"/>
    <x v="6"/>
    <x v="4"/>
    <m/>
    <m/>
    <x v="1"/>
    <m/>
    <m/>
    <n v="0"/>
    <m/>
    <n v="0"/>
    <n v="0"/>
    <n v="0"/>
    <n v="0"/>
    <m/>
    <n v="0"/>
    <m/>
    <n v="0"/>
    <n v="0"/>
    <e v="#DIV/0!"/>
    <n v="0"/>
    <m/>
    <n v="0"/>
    <n v="0"/>
    <m/>
  </r>
  <r>
    <n v="4031"/>
    <m/>
    <x v="10"/>
    <x v="4"/>
    <m/>
    <m/>
    <x v="7"/>
    <x v="5"/>
    <x v="6"/>
    <x v="4"/>
    <m/>
    <m/>
    <x v="1"/>
    <m/>
    <m/>
    <n v="0"/>
    <m/>
    <n v="0"/>
    <n v="0"/>
    <n v="0"/>
    <n v="0"/>
    <m/>
    <n v="0"/>
    <m/>
    <n v="0"/>
    <n v="0"/>
    <e v="#DIV/0!"/>
    <n v="0"/>
    <m/>
    <n v="0"/>
    <n v="0"/>
    <m/>
  </r>
  <r>
    <n v="4032"/>
    <m/>
    <x v="10"/>
    <x v="4"/>
    <m/>
    <m/>
    <x v="7"/>
    <x v="5"/>
    <x v="6"/>
    <x v="4"/>
    <m/>
    <m/>
    <x v="1"/>
    <m/>
    <m/>
    <n v="0"/>
    <m/>
    <n v="0"/>
    <n v="0"/>
    <n v="0"/>
    <n v="0"/>
    <m/>
    <n v="0"/>
    <m/>
    <n v="0"/>
    <n v="0"/>
    <e v="#DIV/0!"/>
    <n v="0"/>
    <m/>
    <n v="0"/>
    <n v="0"/>
    <m/>
  </r>
  <r>
    <n v="4033"/>
    <m/>
    <x v="10"/>
    <x v="4"/>
    <m/>
    <m/>
    <x v="7"/>
    <x v="5"/>
    <x v="6"/>
    <x v="4"/>
    <m/>
    <m/>
    <x v="1"/>
    <m/>
    <m/>
    <n v="0"/>
    <m/>
    <n v="0"/>
    <n v="0"/>
    <n v="0"/>
    <n v="0"/>
    <m/>
    <n v="0"/>
    <m/>
    <n v="0"/>
    <n v="0"/>
    <e v="#DIV/0!"/>
    <n v="0"/>
    <m/>
    <n v="0"/>
    <n v="0"/>
    <m/>
  </r>
  <r>
    <n v="4034"/>
    <m/>
    <x v="10"/>
    <x v="4"/>
    <m/>
    <m/>
    <x v="7"/>
    <x v="5"/>
    <x v="6"/>
    <x v="4"/>
    <m/>
    <m/>
    <x v="1"/>
    <m/>
    <m/>
    <n v="0"/>
    <m/>
    <n v="0"/>
    <n v="0"/>
    <n v="0"/>
    <n v="0"/>
    <m/>
    <n v="0"/>
    <m/>
    <n v="0"/>
    <n v="0"/>
    <e v="#DIV/0!"/>
    <n v="0"/>
    <m/>
    <n v="0"/>
    <n v="0"/>
    <m/>
  </r>
  <r>
    <n v="4035"/>
    <m/>
    <x v="10"/>
    <x v="4"/>
    <m/>
    <m/>
    <x v="7"/>
    <x v="5"/>
    <x v="6"/>
    <x v="4"/>
    <m/>
    <m/>
    <x v="1"/>
    <m/>
    <m/>
    <n v="0"/>
    <m/>
    <n v="0"/>
    <n v="0"/>
    <n v="0"/>
    <n v="0"/>
    <m/>
    <n v="0"/>
    <m/>
    <n v="0"/>
    <n v="0"/>
    <e v="#DIV/0!"/>
    <n v="0"/>
    <m/>
    <n v="0"/>
    <n v="0"/>
    <m/>
  </r>
  <r>
    <n v="4036"/>
    <m/>
    <x v="10"/>
    <x v="4"/>
    <m/>
    <m/>
    <x v="7"/>
    <x v="5"/>
    <x v="6"/>
    <x v="4"/>
    <m/>
    <m/>
    <x v="1"/>
    <m/>
    <m/>
    <n v="0"/>
    <m/>
    <n v="0"/>
    <n v="0"/>
    <n v="0"/>
    <n v="0"/>
    <m/>
    <n v="0"/>
    <m/>
    <n v="0"/>
    <n v="0"/>
    <e v="#DIV/0!"/>
    <n v="0"/>
    <m/>
    <n v="0"/>
    <n v="0"/>
    <m/>
  </r>
  <r>
    <n v="4037"/>
    <m/>
    <x v="10"/>
    <x v="4"/>
    <m/>
    <m/>
    <x v="7"/>
    <x v="5"/>
    <x v="6"/>
    <x v="4"/>
    <m/>
    <m/>
    <x v="1"/>
    <m/>
    <m/>
    <n v="0"/>
    <m/>
    <n v="0"/>
    <n v="0"/>
    <n v="0"/>
    <n v="0"/>
    <m/>
    <n v="0"/>
    <m/>
    <n v="0"/>
    <n v="0"/>
    <e v="#DIV/0!"/>
    <n v="0"/>
    <m/>
    <n v="0"/>
    <n v="0"/>
    <m/>
  </r>
  <r>
    <n v="4038"/>
    <m/>
    <x v="10"/>
    <x v="4"/>
    <m/>
    <m/>
    <x v="7"/>
    <x v="5"/>
    <x v="6"/>
    <x v="4"/>
    <m/>
    <m/>
    <x v="1"/>
    <m/>
    <m/>
    <n v="0"/>
    <m/>
    <n v="0"/>
    <n v="0"/>
    <n v="0"/>
    <n v="0"/>
    <m/>
    <n v="0"/>
    <m/>
    <n v="0"/>
    <n v="0"/>
    <e v="#DIV/0!"/>
    <n v="0"/>
    <m/>
    <n v="0"/>
    <n v="0"/>
    <m/>
  </r>
  <r>
    <n v="4039"/>
    <m/>
    <x v="10"/>
    <x v="4"/>
    <m/>
    <m/>
    <x v="7"/>
    <x v="5"/>
    <x v="6"/>
    <x v="4"/>
    <m/>
    <m/>
    <x v="1"/>
    <m/>
    <m/>
    <n v="0"/>
    <m/>
    <n v="0"/>
    <n v="0"/>
    <n v="0"/>
    <n v="0"/>
    <m/>
    <n v="0"/>
    <m/>
    <n v="0"/>
    <n v="0"/>
    <e v="#DIV/0!"/>
    <n v="0"/>
    <m/>
    <n v="0"/>
    <n v="0"/>
    <m/>
  </r>
  <r>
    <n v="4040"/>
    <m/>
    <x v="10"/>
    <x v="4"/>
    <m/>
    <m/>
    <x v="7"/>
    <x v="5"/>
    <x v="6"/>
    <x v="4"/>
    <m/>
    <m/>
    <x v="1"/>
    <m/>
    <m/>
    <n v="0"/>
    <m/>
    <n v="0"/>
    <n v="0"/>
    <n v="0"/>
    <n v="0"/>
    <m/>
    <n v="0"/>
    <m/>
    <n v="0"/>
    <n v="0"/>
    <e v="#DIV/0!"/>
    <n v="0"/>
    <m/>
    <n v="0"/>
    <n v="0"/>
    <m/>
  </r>
  <r>
    <n v="4041"/>
    <m/>
    <x v="10"/>
    <x v="4"/>
    <m/>
    <m/>
    <x v="7"/>
    <x v="5"/>
    <x v="6"/>
    <x v="4"/>
    <m/>
    <m/>
    <x v="1"/>
    <m/>
    <m/>
    <n v="0"/>
    <m/>
    <n v="0"/>
    <n v="0"/>
    <n v="0"/>
    <n v="0"/>
    <m/>
    <n v="0"/>
    <m/>
    <n v="0"/>
    <n v="0"/>
    <e v="#DIV/0!"/>
    <n v="0"/>
    <m/>
    <n v="0"/>
    <n v="0"/>
    <m/>
  </r>
  <r>
    <n v="4042"/>
    <m/>
    <x v="10"/>
    <x v="4"/>
    <m/>
    <m/>
    <x v="7"/>
    <x v="5"/>
    <x v="6"/>
    <x v="4"/>
    <m/>
    <m/>
    <x v="1"/>
    <m/>
    <m/>
    <n v="0"/>
    <m/>
    <n v="0"/>
    <n v="0"/>
    <n v="0"/>
    <n v="0"/>
    <m/>
    <n v="0"/>
    <m/>
    <n v="0"/>
    <n v="0"/>
    <e v="#DIV/0!"/>
    <n v="0"/>
    <m/>
    <n v="0"/>
    <n v="0"/>
    <m/>
  </r>
  <r>
    <n v="4043"/>
    <m/>
    <x v="10"/>
    <x v="4"/>
    <m/>
    <m/>
    <x v="7"/>
    <x v="5"/>
    <x v="6"/>
    <x v="4"/>
    <m/>
    <m/>
    <x v="1"/>
    <m/>
    <m/>
    <n v="0"/>
    <m/>
    <n v="0"/>
    <n v="0"/>
    <n v="0"/>
    <n v="0"/>
    <m/>
    <n v="0"/>
    <m/>
    <n v="0"/>
    <n v="0"/>
    <e v="#DIV/0!"/>
    <n v="0"/>
    <m/>
    <n v="0"/>
    <n v="0"/>
    <m/>
  </r>
  <r>
    <n v="4044"/>
    <m/>
    <x v="10"/>
    <x v="4"/>
    <m/>
    <m/>
    <x v="7"/>
    <x v="5"/>
    <x v="6"/>
    <x v="4"/>
    <m/>
    <m/>
    <x v="1"/>
    <m/>
    <m/>
    <n v="0"/>
    <m/>
    <n v="0"/>
    <n v="0"/>
    <n v="0"/>
    <n v="0"/>
    <m/>
    <n v="0"/>
    <m/>
    <n v="0"/>
    <n v="0"/>
    <e v="#DIV/0!"/>
    <n v="0"/>
    <m/>
    <n v="0"/>
    <n v="0"/>
    <m/>
  </r>
  <r>
    <n v="4045"/>
    <m/>
    <x v="10"/>
    <x v="4"/>
    <m/>
    <m/>
    <x v="7"/>
    <x v="5"/>
    <x v="6"/>
    <x v="4"/>
    <m/>
    <m/>
    <x v="1"/>
    <m/>
    <m/>
    <n v="0"/>
    <m/>
    <n v="0"/>
    <n v="0"/>
    <n v="0"/>
    <n v="0"/>
    <m/>
    <n v="0"/>
    <m/>
    <n v="0"/>
    <n v="0"/>
    <e v="#DIV/0!"/>
    <n v="0"/>
    <m/>
    <n v="0"/>
    <n v="0"/>
    <m/>
  </r>
  <r>
    <n v="4046"/>
    <m/>
    <x v="10"/>
    <x v="4"/>
    <m/>
    <m/>
    <x v="7"/>
    <x v="5"/>
    <x v="6"/>
    <x v="4"/>
    <m/>
    <m/>
    <x v="1"/>
    <m/>
    <m/>
    <n v="0"/>
    <m/>
    <n v="0"/>
    <n v="0"/>
    <n v="0"/>
    <n v="0"/>
    <m/>
    <n v="0"/>
    <m/>
    <n v="0"/>
    <n v="0"/>
    <e v="#DIV/0!"/>
    <n v="0"/>
    <m/>
    <n v="0"/>
    <n v="0"/>
    <m/>
  </r>
  <r>
    <n v="4047"/>
    <m/>
    <x v="10"/>
    <x v="4"/>
    <m/>
    <m/>
    <x v="7"/>
    <x v="5"/>
    <x v="6"/>
    <x v="4"/>
    <m/>
    <m/>
    <x v="1"/>
    <m/>
    <m/>
    <n v="0"/>
    <m/>
    <n v="0"/>
    <n v="0"/>
    <n v="0"/>
    <n v="0"/>
    <m/>
    <n v="0"/>
    <m/>
    <n v="0"/>
    <n v="0"/>
    <e v="#DIV/0!"/>
    <n v="0"/>
    <m/>
    <n v="0"/>
    <n v="0"/>
    <m/>
  </r>
  <r>
    <n v="4048"/>
    <m/>
    <x v="10"/>
    <x v="4"/>
    <m/>
    <m/>
    <x v="7"/>
    <x v="5"/>
    <x v="6"/>
    <x v="4"/>
    <m/>
    <m/>
    <x v="1"/>
    <m/>
    <m/>
    <n v="0"/>
    <m/>
    <n v="0"/>
    <n v="0"/>
    <n v="0"/>
    <n v="0"/>
    <m/>
    <n v="0"/>
    <m/>
    <n v="0"/>
    <n v="0"/>
    <e v="#DIV/0!"/>
    <n v="0"/>
    <m/>
    <n v="0"/>
    <n v="0"/>
    <m/>
  </r>
  <r>
    <n v="4049"/>
    <m/>
    <x v="10"/>
    <x v="4"/>
    <m/>
    <m/>
    <x v="7"/>
    <x v="5"/>
    <x v="6"/>
    <x v="4"/>
    <m/>
    <m/>
    <x v="1"/>
    <m/>
    <m/>
    <n v="0"/>
    <m/>
    <n v="0"/>
    <n v="0"/>
    <n v="0"/>
    <n v="0"/>
    <m/>
    <n v="0"/>
    <m/>
    <n v="0"/>
    <n v="0"/>
    <e v="#DIV/0!"/>
    <n v="0"/>
    <m/>
    <n v="0"/>
    <n v="0"/>
    <m/>
  </r>
  <r>
    <n v="4050"/>
    <m/>
    <x v="10"/>
    <x v="4"/>
    <m/>
    <m/>
    <x v="7"/>
    <x v="5"/>
    <x v="6"/>
    <x v="4"/>
    <m/>
    <m/>
    <x v="1"/>
    <m/>
    <m/>
    <n v="0"/>
    <m/>
    <n v="0"/>
    <n v="0"/>
    <n v="0"/>
    <n v="0"/>
    <m/>
    <n v="0"/>
    <m/>
    <n v="0"/>
    <n v="0"/>
    <e v="#DIV/0!"/>
    <n v="0"/>
    <m/>
    <n v="0"/>
    <n v="0"/>
    <m/>
  </r>
  <r>
    <n v="4051"/>
    <m/>
    <x v="10"/>
    <x v="4"/>
    <m/>
    <m/>
    <x v="7"/>
    <x v="5"/>
    <x v="6"/>
    <x v="4"/>
    <m/>
    <m/>
    <x v="1"/>
    <m/>
    <m/>
    <n v="0"/>
    <m/>
    <n v="0"/>
    <n v="0"/>
    <n v="0"/>
    <n v="0"/>
    <m/>
    <n v="0"/>
    <m/>
    <n v="0"/>
    <n v="0"/>
    <e v="#DIV/0!"/>
    <n v="0"/>
    <m/>
    <n v="0"/>
    <n v="0"/>
    <m/>
  </r>
  <r>
    <n v="4052"/>
    <m/>
    <x v="10"/>
    <x v="4"/>
    <m/>
    <m/>
    <x v="7"/>
    <x v="5"/>
    <x v="6"/>
    <x v="4"/>
    <m/>
    <m/>
    <x v="1"/>
    <m/>
    <m/>
    <n v="0"/>
    <m/>
    <n v="0"/>
    <n v="0"/>
    <n v="0"/>
    <n v="0"/>
    <m/>
    <n v="0"/>
    <m/>
    <n v="0"/>
    <n v="0"/>
    <e v="#DIV/0!"/>
    <n v="0"/>
    <m/>
    <n v="0"/>
    <n v="0"/>
    <m/>
  </r>
  <r>
    <n v="4053"/>
    <m/>
    <x v="10"/>
    <x v="4"/>
    <m/>
    <m/>
    <x v="7"/>
    <x v="5"/>
    <x v="6"/>
    <x v="4"/>
    <m/>
    <m/>
    <x v="1"/>
    <m/>
    <m/>
    <n v="0"/>
    <m/>
    <n v="0"/>
    <n v="0"/>
    <n v="0"/>
    <n v="0"/>
    <m/>
    <n v="0"/>
    <m/>
    <n v="0"/>
    <n v="0"/>
    <e v="#DIV/0!"/>
    <n v="0"/>
    <m/>
    <n v="0"/>
    <n v="0"/>
    <m/>
  </r>
  <r>
    <n v="4054"/>
    <m/>
    <x v="10"/>
    <x v="4"/>
    <m/>
    <m/>
    <x v="7"/>
    <x v="5"/>
    <x v="6"/>
    <x v="4"/>
    <m/>
    <m/>
    <x v="1"/>
    <m/>
    <m/>
    <n v="0"/>
    <m/>
    <n v="0"/>
    <n v="0"/>
    <n v="0"/>
    <n v="0"/>
    <m/>
    <n v="0"/>
    <m/>
    <n v="0"/>
    <n v="0"/>
    <e v="#DIV/0!"/>
    <n v="0"/>
    <m/>
    <n v="0"/>
    <n v="0"/>
    <m/>
  </r>
  <r>
    <n v="4055"/>
    <m/>
    <x v="10"/>
    <x v="4"/>
    <m/>
    <m/>
    <x v="7"/>
    <x v="5"/>
    <x v="6"/>
    <x v="4"/>
    <m/>
    <m/>
    <x v="1"/>
    <m/>
    <m/>
    <n v="0"/>
    <m/>
    <n v="0"/>
    <n v="0"/>
    <n v="0"/>
    <n v="0"/>
    <m/>
    <n v="0"/>
    <m/>
    <n v="0"/>
    <n v="0"/>
    <e v="#DIV/0!"/>
    <n v="0"/>
    <m/>
    <n v="0"/>
    <n v="0"/>
    <m/>
  </r>
  <r>
    <n v="4056"/>
    <m/>
    <x v="10"/>
    <x v="4"/>
    <m/>
    <m/>
    <x v="7"/>
    <x v="5"/>
    <x v="6"/>
    <x v="4"/>
    <m/>
    <m/>
    <x v="1"/>
    <m/>
    <m/>
    <n v="0"/>
    <m/>
    <n v="0"/>
    <n v="0"/>
    <n v="0"/>
    <n v="0"/>
    <m/>
    <n v="0"/>
    <m/>
    <n v="0"/>
    <n v="0"/>
    <e v="#DIV/0!"/>
    <n v="0"/>
    <m/>
    <n v="0"/>
    <n v="0"/>
    <m/>
  </r>
  <r>
    <n v="4057"/>
    <m/>
    <x v="10"/>
    <x v="4"/>
    <m/>
    <m/>
    <x v="7"/>
    <x v="5"/>
    <x v="6"/>
    <x v="4"/>
    <m/>
    <m/>
    <x v="1"/>
    <m/>
    <m/>
    <n v="0"/>
    <m/>
    <n v="0"/>
    <n v="0"/>
    <n v="0"/>
    <n v="0"/>
    <m/>
    <n v="0"/>
    <m/>
    <n v="0"/>
    <n v="0"/>
    <e v="#DIV/0!"/>
    <n v="0"/>
    <m/>
    <n v="0"/>
    <n v="0"/>
    <m/>
  </r>
  <r>
    <n v="4058"/>
    <m/>
    <x v="10"/>
    <x v="4"/>
    <m/>
    <m/>
    <x v="7"/>
    <x v="5"/>
    <x v="6"/>
    <x v="4"/>
    <m/>
    <m/>
    <x v="1"/>
    <m/>
    <m/>
    <n v="0"/>
    <m/>
    <n v="0"/>
    <n v="0"/>
    <n v="0"/>
    <n v="0"/>
    <m/>
    <n v="0"/>
    <m/>
    <n v="0"/>
    <n v="0"/>
    <e v="#DIV/0!"/>
    <n v="0"/>
    <m/>
    <n v="0"/>
    <n v="0"/>
    <m/>
  </r>
  <r>
    <n v="4059"/>
    <m/>
    <x v="10"/>
    <x v="4"/>
    <m/>
    <m/>
    <x v="7"/>
    <x v="5"/>
    <x v="6"/>
    <x v="4"/>
    <m/>
    <m/>
    <x v="1"/>
    <m/>
    <m/>
    <n v="0"/>
    <m/>
    <n v="0"/>
    <n v="0"/>
    <n v="0"/>
    <n v="0"/>
    <m/>
    <n v="0"/>
    <m/>
    <n v="0"/>
    <n v="0"/>
    <e v="#DIV/0!"/>
    <n v="0"/>
    <m/>
    <n v="0"/>
    <n v="0"/>
    <m/>
  </r>
  <r>
    <n v="4060"/>
    <m/>
    <x v="10"/>
    <x v="4"/>
    <m/>
    <m/>
    <x v="7"/>
    <x v="5"/>
    <x v="6"/>
    <x v="4"/>
    <m/>
    <m/>
    <x v="1"/>
    <m/>
    <m/>
    <n v="0"/>
    <m/>
    <n v="0"/>
    <n v="0"/>
    <n v="0"/>
    <n v="0"/>
    <m/>
    <n v="0"/>
    <m/>
    <n v="0"/>
    <n v="0"/>
    <e v="#DIV/0!"/>
    <n v="0"/>
    <m/>
    <n v="0"/>
    <n v="0"/>
    <m/>
  </r>
  <r>
    <n v="4061"/>
    <m/>
    <x v="10"/>
    <x v="4"/>
    <m/>
    <m/>
    <x v="7"/>
    <x v="5"/>
    <x v="6"/>
    <x v="4"/>
    <m/>
    <m/>
    <x v="1"/>
    <m/>
    <m/>
    <n v="0"/>
    <m/>
    <n v="0"/>
    <n v="0"/>
    <n v="0"/>
    <n v="0"/>
    <m/>
    <n v="0"/>
    <m/>
    <n v="0"/>
    <n v="0"/>
    <e v="#DIV/0!"/>
    <n v="0"/>
    <m/>
    <n v="0"/>
    <n v="0"/>
    <m/>
  </r>
  <r>
    <n v="4062"/>
    <m/>
    <x v="10"/>
    <x v="4"/>
    <m/>
    <m/>
    <x v="7"/>
    <x v="5"/>
    <x v="6"/>
    <x v="4"/>
    <m/>
    <m/>
    <x v="1"/>
    <m/>
    <m/>
    <n v="0"/>
    <m/>
    <n v="0"/>
    <n v="0"/>
    <n v="0"/>
    <n v="0"/>
    <m/>
    <n v="0"/>
    <m/>
    <n v="0"/>
    <n v="0"/>
    <e v="#DIV/0!"/>
    <n v="0"/>
    <m/>
    <n v="0"/>
    <n v="0"/>
    <m/>
  </r>
  <r>
    <n v="4063"/>
    <m/>
    <x v="10"/>
    <x v="4"/>
    <m/>
    <m/>
    <x v="7"/>
    <x v="5"/>
    <x v="6"/>
    <x v="4"/>
    <m/>
    <m/>
    <x v="1"/>
    <m/>
    <m/>
    <n v="0"/>
    <m/>
    <n v="0"/>
    <n v="0"/>
    <n v="0"/>
    <n v="0"/>
    <m/>
    <n v="0"/>
    <m/>
    <n v="0"/>
    <n v="0"/>
    <e v="#DIV/0!"/>
    <n v="0"/>
    <m/>
    <n v="0"/>
    <n v="0"/>
    <m/>
  </r>
  <r>
    <n v="4064"/>
    <m/>
    <x v="10"/>
    <x v="4"/>
    <m/>
    <m/>
    <x v="7"/>
    <x v="5"/>
    <x v="6"/>
    <x v="4"/>
    <m/>
    <m/>
    <x v="1"/>
    <m/>
    <m/>
    <n v="0"/>
    <m/>
    <n v="0"/>
    <n v="0"/>
    <n v="0"/>
    <n v="0"/>
    <m/>
    <n v="0"/>
    <m/>
    <n v="0"/>
    <n v="0"/>
    <e v="#DIV/0!"/>
    <n v="0"/>
    <m/>
    <n v="0"/>
    <n v="0"/>
    <m/>
  </r>
  <r>
    <n v="4065"/>
    <m/>
    <x v="10"/>
    <x v="4"/>
    <m/>
    <m/>
    <x v="7"/>
    <x v="5"/>
    <x v="6"/>
    <x v="4"/>
    <m/>
    <m/>
    <x v="1"/>
    <m/>
    <m/>
    <n v="0"/>
    <m/>
    <n v="0"/>
    <n v="0"/>
    <n v="0"/>
    <n v="0"/>
    <m/>
    <n v="0"/>
    <m/>
    <n v="0"/>
    <n v="0"/>
    <e v="#DIV/0!"/>
    <n v="0"/>
    <m/>
    <n v="0"/>
    <n v="0"/>
    <m/>
  </r>
  <r>
    <n v="4066"/>
    <m/>
    <x v="10"/>
    <x v="4"/>
    <m/>
    <m/>
    <x v="7"/>
    <x v="5"/>
    <x v="6"/>
    <x v="4"/>
    <m/>
    <m/>
    <x v="1"/>
    <m/>
    <m/>
    <n v="0"/>
    <m/>
    <n v="0"/>
    <n v="0"/>
    <n v="0"/>
    <n v="0"/>
    <m/>
    <n v="0"/>
    <m/>
    <n v="0"/>
    <n v="0"/>
    <e v="#DIV/0!"/>
    <n v="0"/>
    <m/>
    <n v="0"/>
    <n v="0"/>
    <m/>
  </r>
  <r>
    <n v="4067"/>
    <m/>
    <x v="10"/>
    <x v="4"/>
    <m/>
    <m/>
    <x v="7"/>
    <x v="5"/>
    <x v="6"/>
    <x v="4"/>
    <m/>
    <m/>
    <x v="1"/>
    <m/>
    <m/>
    <n v="0"/>
    <m/>
    <n v="0"/>
    <n v="0"/>
    <n v="0"/>
    <n v="0"/>
    <m/>
    <n v="0"/>
    <m/>
    <n v="0"/>
    <n v="0"/>
    <e v="#DIV/0!"/>
    <n v="0"/>
    <m/>
    <n v="0"/>
    <n v="0"/>
    <m/>
  </r>
  <r>
    <n v="4068"/>
    <m/>
    <x v="10"/>
    <x v="4"/>
    <m/>
    <m/>
    <x v="7"/>
    <x v="5"/>
    <x v="6"/>
    <x v="4"/>
    <m/>
    <m/>
    <x v="1"/>
    <m/>
    <m/>
    <n v="0"/>
    <m/>
    <n v="0"/>
    <n v="0"/>
    <n v="0"/>
    <n v="0"/>
    <m/>
    <n v="0"/>
    <m/>
    <n v="0"/>
    <n v="0"/>
    <e v="#DIV/0!"/>
    <n v="0"/>
    <m/>
    <n v="0"/>
    <n v="0"/>
    <m/>
  </r>
  <r>
    <n v="4069"/>
    <m/>
    <x v="10"/>
    <x v="4"/>
    <m/>
    <m/>
    <x v="7"/>
    <x v="5"/>
    <x v="6"/>
    <x v="4"/>
    <m/>
    <m/>
    <x v="1"/>
    <m/>
    <m/>
    <n v="0"/>
    <m/>
    <n v="0"/>
    <n v="0"/>
    <n v="0"/>
    <n v="0"/>
    <m/>
    <n v="0"/>
    <m/>
    <n v="0"/>
    <n v="0"/>
    <e v="#DIV/0!"/>
    <n v="0"/>
    <m/>
    <n v="0"/>
    <n v="0"/>
    <m/>
  </r>
  <r>
    <n v="4070"/>
    <m/>
    <x v="10"/>
    <x v="4"/>
    <m/>
    <m/>
    <x v="7"/>
    <x v="5"/>
    <x v="6"/>
    <x v="4"/>
    <m/>
    <m/>
    <x v="1"/>
    <m/>
    <m/>
    <n v="0"/>
    <m/>
    <n v="0"/>
    <n v="0"/>
    <n v="0"/>
    <n v="0"/>
    <m/>
    <n v="0"/>
    <m/>
    <n v="0"/>
    <n v="0"/>
    <e v="#DIV/0!"/>
    <n v="0"/>
    <m/>
    <n v="0"/>
    <n v="0"/>
    <m/>
  </r>
  <r>
    <n v="4071"/>
    <m/>
    <x v="10"/>
    <x v="4"/>
    <m/>
    <m/>
    <x v="7"/>
    <x v="5"/>
    <x v="6"/>
    <x v="4"/>
    <m/>
    <m/>
    <x v="1"/>
    <m/>
    <m/>
    <n v="0"/>
    <m/>
    <n v="0"/>
    <n v="0"/>
    <n v="0"/>
    <n v="0"/>
    <m/>
    <n v="0"/>
    <m/>
    <n v="0"/>
    <n v="0"/>
    <e v="#DIV/0!"/>
    <n v="0"/>
    <m/>
    <n v="0"/>
    <n v="0"/>
    <m/>
  </r>
  <r>
    <n v="4072"/>
    <m/>
    <x v="10"/>
    <x v="4"/>
    <m/>
    <m/>
    <x v="7"/>
    <x v="5"/>
    <x v="6"/>
    <x v="4"/>
    <m/>
    <m/>
    <x v="1"/>
    <m/>
    <m/>
    <n v="0"/>
    <m/>
    <n v="0"/>
    <n v="0"/>
    <n v="0"/>
    <n v="0"/>
    <m/>
    <n v="0"/>
    <m/>
    <n v="0"/>
    <n v="0"/>
    <e v="#DIV/0!"/>
    <n v="0"/>
    <m/>
    <n v="0"/>
    <n v="0"/>
    <m/>
  </r>
  <r>
    <n v="4073"/>
    <m/>
    <x v="10"/>
    <x v="4"/>
    <m/>
    <m/>
    <x v="7"/>
    <x v="5"/>
    <x v="6"/>
    <x v="4"/>
    <m/>
    <m/>
    <x v="1"/>
    <m/>
    <m/>
    <n v="0"/>
    <m/>
    <n v="0"/>
    <n v="0"/>
    <n v="0"/>
    <n v="0"/>
    <m/>
    <n v="0"/>
    <m/>
    <n v="0"/>
    <n v="0"/>
    <e v="#DIV/0!"/>
    <n v="0"/>
    <m/>
    <n v="0"/>
    <n v="0"/>
    <m/>
  </r>
  <r>
    <n v="4074"/>
    <m/>
    <x v="10"/>
    <x v="4"/>
    <m/>
    <m/>
    <x v="7"/>
    <x v="5"/>
    <x v="6"/>
    <x v="4"/>
    <m/>
    <m/>
    <x v="1"/>
    <m/>
    <m/>
    <n v="0"/>
    <m/>
    <n v="0"/>
    <n v="0"/>
    <n v="0"/>
    <n v="0"/>
    <m/>
    <n v="0"/>
    <m/>
    <n v="0"/>
    <n v="0"/>
    <e v="#DIV/0!"/>
    <n v="0"/>
    <m/>
    <n v="0"/>
    <n v="0"/>
    <m/>
  </r>
  <r>
    <n v="4075"/>
    <m/>
    <x v="10"/>
    <x v="4"/>
    <m/>
    <m/>
    <x v="7"/>
    <x v="5"/>
    <x v="6"/>
    <x v="4"/>
    <m/>
    <m/>
    <x v="1"/>
    <m/>
    <m/>
    <n v="0"/>
    <m/>
    <n v="0"/>
    <n v="0"/>
    <n v="0"/>
    <n v="0"/>
    <m/>
    <n v="0"/>
    <m/>
    <n v="0"/>
    <n v="0"/>
    <e v="#DIV/0!"/>
    <n v="0"/>
    <m/>
    <n v="0"/>
    <n v="0"/>
    <m/>
  </r>
  <r>
    <n v="4076"/>
    <m/>
    <x v="10"/>
    <x v="4"/>
    <m/>
    <m/>
    <x v="7"/>
    <x v="5"/>
    <x v="6"/>
    <x v="4"/>
    <m/>
    <m/>
    <x v="1"/>
    <m/>
    <m/>
    <n v="0"/>
    <m/>
    <n v="0"/>
    <n v="0"/>
    <n v="0"/>
    <n v="0"/>
    <m/>
    <n v="0"/>
    <m/>
    <n v="0"/>
    <n v="0"/>
    <e v="#DIV/0!"/>
    <n v="0"/>
    <m/>
    <n v="0"/>
    <n v="0"/>
    <m/>
  </r>
  <r>
    <n v="4077"/>
    <m/>
    <x v="10"/>
    <x v="4"/>
    <m/>
    <m/>
    <x v="7"/>
    <x v="5"/>
    <x v="6"/>
    <x v="4"/>
    <m/>
    <m/>
    <x v="1"/>
    <m/>
    <m/>
    <n v="0"/>
    <m/>
    <n v="0"/>
    <n v="0"/>
    <n v="0"/>
    <n v="0"/>
    <m/>
    <n v="0"/>
    <m/>
    <n v="0"/>
    <n v="0"/>
    <e v="#DIV/0!"/>
    <n v="0"/>
    <m/>
    <n v="0"/>
    <n v="0"/>
    <m/>
  </r>
  <r>
    <n v="4078"/>
    <m/>
    <x v="10"/>
    <x v="4"/>
    <m/>
    <m/>
    <x v="7"/>
    <x v="5"/>
    <x v="6"/>
    <x v="4"/>
    <m/>
    <m/>
    <x v="1"/>
    <m/>
    <m/>
    <n v="0"/>
    <m/>
    <n v="0"/>
    <n v="0"/>
    <n v="0"/>
    <n v="0"/>
    <m/>
    <n v="0"/>
    <m/>
    <n v="0"/>
    <n v="0"/>
    <e v="#DIV/0!"/>
    <n v="0"/>
    <m/>
    <n v="0"/>
    <n v="0"/>
    <m/>
  </r>
  <r>
    <n v="4079"/>
    <m/>
    <x v="10"/>
    <x v="4"/>
    <m/>
    <m/>
    <x v="7"/>
    <x v="5"/>
    <x v="6"/>
    <x v="4"/>
    <m/>
    <m/>
    <x v="1"/>
    <m/>
    <m/>
    <n v="0"/>
    <m/>
    <n v="0"/>
    <n v="0"/>
    <n v="0"/>
    <n v="0"/>
    <m/>
    <n v="0"/>
    <m/>
    <n v="0"/>
    <n v="0"/>
    <e v="#DIV/0!"/>
    <n v="0"/>
    <m/>
    <n v="0"/>
    <n v="0"/>
    <m/>
  </r>
  <r>
    <n v="4080"/>
    <m/>
    <x v="10"/>
    <x v="4"/>
    <m/>
    <m/>
    <x v="7"/>
    <x v="5"/>
    <x v="6"/>
    <x v="4"/>
    <m/>
    <m/>
    <x v="1"/>
    <m/>
    <m/>
    <n v="0"/>
    <m/>
    <n v="0"/>
    <n v="0"/>
    <n v="0"/>
    <n v="0"/>
    <m/>
    <n v="0"/>
    <m/>
    <n v="0"/>
    <n v="0"/>
    <e v="#DIV/0!"/>
    <n v="0"/>
    <m/>
    <n v="0"/>
    <n v="0"/>
    <m/>
  </r>
  <r>
    <n v="4081"/>
    <m/>
    <x v="10"/>
    <x v="4"/>
    <m/>
    <m/>
    <x v="7"/>
    <x v="5"/>
    <x v="6"/>
    <x v="4"/>
    <m/>
    <m/>
    <x v="1"/>
    <m/>
    <m/>
    <n v="0"/>
    <m/>
    <n v="0"/>
    <n v="0"/>
    <n v="0"/>
    <n v="0"/>
    <m/>
    <n v="0"/>
    <m/>
    <n v="0"/>
    <n v="0"/>
    <e v="#DIV/0!"/>
    <n v="0"/>
    <m/>
    <n v="0"/>
    <n v="0"/>
    <m/>
  </r>
  <r>
    <n v="4082"/>
    <m/>
    <x v="10"/>
    <x v="4"/>
    <m/>
    <m/>
    <x v="7"/>
    <x v="5"/>
    <x v="6"/>
    <x v="4"/>
    <m/>
    <m/>
    <x v="1"/>
    <m/>
    <m/>
    <n v="0"/>
    <m/>
    <n v="0"/>
    <n v="0"/>
    <n v="0"/>
    <n v="0"/>
    <m/>
    <n v="0"/>
    <m/>
    <n v="0"/>
    <n v="0"/>
    <e v="#DIV/0!"/>
    <n v="0"/>
    <m/>
    <n v="0"/>
    <n v="0"/>
    <m/>
  </r>
  <r>
    <n v="4083"/>
    <m/>
    <x v="10"/>
    <x v="4"/>
    <m/>
    <m/>
    <x v="7"/>
    <x v="5"/>
    <x v="6"/>
    <x v="4"/>
    <m/>
    <m/>
    <x v="1"/>
    <m/>
    <m/>
    <n v="0"/>
    <m/>
    <n v="0"/>
    <n v="0"/>
    <n v="0"/>
    <n v="0"/>
    <m/>
    <n v="0"/>
    <m/>
    <n v="0"/>
    <n v="0"/>
    <e v="#DIV/0!"/>
    <n v="0"/>
    <m/>
    <n v="0"/>
    <n v="0"/>
    <m/>
  </r>
  <r>
    <n v="4084"/>
    <m/>
    <x v="10"/>
    <x v="4"/>
    <m/>
    <m/>
    <x v="7"/>
    <x v="5"/>
    <x v="6"/>
    <x v="4"/>
    <m/>
    <m/>
    <x v="1"/>
    <m/>
    <m/>
    <n v="0"/>
    <m/>
    <n v="0"/>
    <n v="0"/>
    <n v="0"/>
    <n v="0"/>
    <m/>
    <n v="0"/>
    <m/>
    <n v="0"/>
    <n v="0"/>
    <e v="#DIV/0!"/>
    <n v="0"/>
    <m/>
    <n v="0"/>
    <n v="0"/>
    <m/>
  </r>
  <r>
    <n v="4085"/>
    <m/>
    <x v="10"/>
    <x v="4"/>
    <m/>
    <m/>
    <x v="7"/>
    <x v="5"/>
    <x v="6"/>
    <x v="4"/>
    <m/>
    <m/>
    <x v="1"/>
    <m/>
    <m/>
    <n v="0"/>
    <m/>
    <n v="0"/>
    <n v="0"/>
    <n v="0"/>
    <n v="0"/>
    <m/>
    <n v="0"/>
    <m/>
    <n v="0"/>
    <n v="0"/>
    <e v="#DIV/0!"/>
    <n v="0"/>
    <m/>
    <n v="0"/>
    <n v="0"/>
    <m/>
  </r>
  <r>
    <n v="4086"/>
    <m/>
    <x v="10"/>
    <x v="4"/>
    <m/>
    <m/>
    <x v="7"/>
    <x v="5"/>
    <x v="6"/>
    <x v="4"/>
    <m/>
    <m/>
    <x v="1"/>
    <m/>
    <m/>
    <n v="0"/>
    <m/>
    <n v="0"/>
    <n v="0"/>
    <n v="0"/>
    <n v="0"/>
    <m/>
    <n v="0"/>
    <m/>
    <n v="0"/>
    <n v="0"/>
    <e v="#DIV/0!"/>
    <n v="0"/>
    <m/>
    <n v="0"/>
    <n v="0"/>
    <m/>
  </r>
  <r>
    <n v="4087"/>
    <m/>
    <x v="10"/>
    <x v="4"/>
    <m/>
    <m/>
    <x v="7"/>
    <x v="5"/>
    <x v="6"/>
    <x v="4"/>
    <m/>
    <m/>
    <x v="1"/>
    <m/>
    <m/>
    <n v="0"/>
    <m/>
    <n v="0"/>
    <n v="0"/>
    <n v="0"/>
    <n v="0"/>
    <m/>
    <n v="0"/>
    <m/>
    <n v="0"/>
    <n v="0"/>
    <e v="#DIV/0!"/>
    <n v="0"/>
    <m/>
    <n v="0"/>
    <n v="0"/>
    <m/>
  </r>
  <r>
    <n v="4088"/>
    <m/>
    <x v="10"/>
    <x v="4"/>
    <m/>
    <m/>
    <x v="7"/>
    <x v="5"/>
    <x v="6"/>
    <x v="4"/>
    <m/>
    <m/>
    <x v="1"/>
    <m/>
    <m/>
    <n v="0"/>
    <m/>
    <n v="0"/>
    <n v="0"/>
    <n v="0"/>
    <n v="0"/>
    <m/>
    <n v="0"/>
    <m/>
    <n v="0"/>
    <n v="0"/>
    <e v="#DIV/0!"/>
    <n v="0"/>
    <m/>
    <n v="0"/>
    <n v="0"/>
    <m/>
  </r>
  <r>
    <n v="4089"/>
    <m/>
    <x v="10"/>
    <x v="4"/>
    <m/>
    <m/>
    <x v="7"/>
    <x v="5"/>
    <x v="6"/>
    <x v="4"/>
    <m/>
    <m/>
    <x v="1"/>
    <m/>
    <m/>
    <n v="0"/>
    <m/>
    <n v="0"/>
    <n v="0"/>
    <n v="0"/>
    <n v="0"/>
    <m/>
    <n v="0"/>
    <m/>
    <n v="0"/>
    <n v="0"/>
    <e v="#DIV/0!"/>
    <n v="0"/>
    <m/>
    <n v="0"/>
    <n v="0"/>
    <m/>
  </r>
  <r>
    <n v="4090"/>
    <m/>
    <x v="10"/>
    <x v="4"/>
    <m/>
    <m/>
    <x v="7"/>
    <x v="5"/>
    <x v="6"/>
    <x v="4"/>
    <m/>
    <m/>
    <x v="1"/>
    <m/>
    <m/>
    <n v="0"/>
    <m/>
    <n v="0"/>
    <n v="0"/>
    <n v="0"/>
    <n v="0"/>
    <m/>
    <n v="0"/>
    <m/>
    <n v="0"/>
    <n v="0"/>
    <e v="#DIV/0!"/>
    <n v="0"/>
    <m/>
    <n v="0"/>
    <n v="0"/>
    <m/>
  </r>
  <r>
    <n v="4091"/>
    <m/>
    <x v="10"/>
    <x v="4"/>
    <m/>
    <m/>
    <x v="7"/>
    <x v="5"/>
    <x v="6"/>
    <x v="4"/>
    <m/>
    <m/>
    <x v="1"/>
    <m/>
    <m/>
    <n v="0"/>
    <m/>
    <n v="0"/>
    <n v="0"/>
    <n v="0"/>
    <n v="0"/>
    <m/>
    <n v="0"/>
    <m/>
    <n v="0"/>
    <n v="0"/>
    <e v="#DIV/0!"/>
    <n v="0"/>
    <m/>
    <n v="0"/>
    <n v="0"/>
    <m/>
  </r>
  <r>
    <n v="4092"/>
    <m/>
    <x v="10"/>
    <x v="4"/>
    <m/>
    <m/>
    <x v="7"/>
    <x v="5"/>
    <x v="6"/>
    <x v="4"/>
    <m/>
    <m/>
    <x v="1"/>
    <m/>
    <m/>
    <n v="0"/>
    <m/>
    <n v="0"/>
    <n v="0"/>
    <n v="0"/>
    <n v="0"/>
    <m/>
    <n v="0"/>
    <m/>
    <n v="0"/>
    <n v="0"/>
    <e v="#DIV/0!"/>
    <n v="0"/>
    <m/>
    <n v="0"/>
    <n v="0"/>
    <m/>
  </r>
  <r>
    <n v="4093"/>
    <m/>
    <x v="10"/>
    <x v="4"/>
    <m/>
    <m/>
    <x v="7"/>
    <x v="5"/>
    <x v="6"/>
    <x v="4"/>
    <m/>
    <m/>
    <x v="1"/>
    <m/>
    <m/>
    <n v="0"/>
    <m/>
    <n v="0"/>
    <n v="0"/>
    <n v="0"/>
    <n v="0"/>
    <m/>
    <n v="0"/>
    <m/>
    <n v="0"/>
    <n v="0"/>
    <e v="#DIV/0!"/>
    <n v="0"/>
    <m/>
    <n v="0"/>
    <n v="0"/>
    <m/>
  </r>
  <r>
    <n v="4094"/>
    <m/>
    <x v="10"/>
    <x v="4"/>
    <m/>
    <m/>
    <x v="7"/>
    <x v="5"/>
    <x v="6"/>
    <x v="4"/>
    <m/>
    <m/>
    <x v="1"/>
    <m/>
    <m/>
    <n v="0"/>
    <m/>
    <n v="0"/>
    <n v="0"/>
    <n v="0"/>
    <n v="0"/>
    <m/>
    <n v="0"/>
    <m/>
    <n v="0"/>
    <n v="0"/>
    <e v="#DIV/0!"/>
    <n v="0"/>
    <m/>
    <n v="0"/>
    <n v="0"/>
    <m/>
  </r>
  <r>
    <n v="4095"/>
    <m/>
    <x v="10"/>
    <x v="4"/>
    <m/>
    <m/>
    <x v="7"/>
    <x v="5"/>
    <x v="6"/>
    <x v="4"/>
    <m/>
    <m/>
    <x v="1"/>
    <m/>
    <m/>
    <n v="0"/>
    <m/>
    <n v="0"/>
    <n v="0"/>
    <n v="0"/>
    <n v="0"/>
    <m/>
    <n v="0"/>
    <m/>
    <n v="0"/>
    <n v="0"/>
    <e v="#DIV/0!"/>
    <n v="0"/>
    <m/>
    <n v="0"/>
    <n v="0"/>
    <m/>
  </r>
  <r>
    <n v="4096"/>
    <m/>
    <x v="10"/>
    <x v="4"/>
    <m/>
    <m/>
    <x v="7"/>
    <x v="5"/>
    <x v="6"/>
    <x v="4"/>
    <m/>
    <m/>
    <x v="1"/>
    <m/>
    <m/>
    <n v="0"/>
    <m/>
    <n v="0"/>
    <n v="0"/>
    <n v="0"/>
    <n v="0"/>
    <m/>
    <n v="0"/>
    <m/>
    <n v="0"/>
    <n v="0"/>
    <e v="#DIV/0!"/>
    <n v="0"/>
    <m/>
    <n v="0"/>
    <n v="0"/>
    <m/>
  </r>
  <r>
    <n v="4097"/>
    <m/>
    <x v="10"/>
    <x v="4"/>
    <m/>
    <m/>
    <x v="7"/>
    <x v="5"/>
    <x v="6"/>
    <x v="4"/>
    <m/>
    <m/>
    <x v="1"/>
    <m/>
    <m/>
    <n v="0"/>
    <m/>
    <n v="0"/>
    <n v="0"/>
    <n v="0"/>
    <n v="0"/>
    <m/>
    <n v="0"/>
    <m/>
    <n v="0"/>
    <n v="0"/>
    <e v="#DIV/0!"/>
    <n v="0"/>
    <m/>
    <n v="0"/>
    <n v="0"/>
    <m/>
  </r>
  <r>
    <n v="4098"/>
    <m/>
    <x v="10"/>
    <x v="4"/>
    <m/>
    <m/>
    <x v="7"/>
    <x v="5"/>
    <x v="6"/>
    <x v="4"/>
    <m/>
    <m/>
    <x v="1"/>
    <m/>
    <m/>
    <n v="0"/>
    <m/>
    <n v="0"/>
    <n v="0"/>
    <n v="0"/>
    <n v="0"/>
    <m/>
    <n v="0"/>
    <m/>
    <n v="0"/>
    <n v="0"/>
    <e v="#DIV/0!"/>
    <n v="0"/>
    <m/>
    <n v="0"/>
    <n v="0"/>
    <m/>
  </r>
  <r>
    <n v="4099"/>
    <m/>
    <x v="10"/>
    <x v="4"/>
    <m/>
    <m/>
    <x v="7"/>
    <x v="5"/>
    <x v="6"/>
    <x v="4"/>
    <m/>
    <m/>
    <x v="1"/>
    <m/>
    <m/>
    <n v="0"/>
    <m/>
    <n v="0"/>
    <n v="0"/>
    <n v="0"/>
    <n v="0"/>
    <m/>
    <n v="0"/>
    <m/>
    <n v="0"/>
    <n v="0"/>
    <e v="#DIV/0!"/>
    <n v="0"/>
    <m/>
    <n v="0"/>
    <n v="0"/>
    <m/>
  </r>
  <r>
    <n v="4100"/>
    <m/>
    <x v="10"/>
    <x v="4"/>
    <m/>
    <m/>
    <x v="7"/>
    <x v="5"/>
    <x v="6"/>
    <x v="4"/>
    <m/>
    <m/>
    <x v="1"/>
    <m/>
    <m/>
    <n v="0"/>
    <m/>
    <n v="0"/>
    <n v="0"/>
    <n v="0"/>
    <n v="0"/>
    <m/>
    <n v="0"/>
    <m/>
    <n v="0"/>
    <n v="0"/>
    <e v="#DIV/0!"/>
    <n v="0"/>
    <m/>
    <n v="0"/>
    <n v="0"/>
    <m/>
  </r>
  <r>
    <n v="4101"/>
    <m/>
    <x v="10"/>
    <x v="4"/>
    <m/>
    <m/>
    <x v="7"/>
    <x v="5"/>
    <x v="6"/>
    <x v="4"/>
    <m/>
    <m/>
    <x v="1"/>
    <m/>
    <m/>
    <n v="0"/>
    <m/>
    <n v="0"/>
    <n v="0"/>
    <n v="0"/>
    <n v="0"/>
    <m/>
    <n v="0"/>
    <m/>
    <n v="0"/>
    <n v="0"/>
    <e v="#DIV/0!"/>
    <n v="0"/>
    <m/>
    <n v="0"/>
    <n v="0"/>
    <m/>
  </r>
  <r>
    <n v="4102"/>
    <m/>
    <x v="10"/>
    <x v="4"/>
    <m/>
    <m/>
    <x v="7"/>
    <x v="5"/>
    <x v="6"/>
    <x v="4"/>
    <m/>
    <m/>
    <x v="1"/>
    <m/>
    <m/>
    <n v="0"/>
    <m/>
    <n v="0"/>
    <n v="0"/>
    <n v="0"/>
    <n v="0"/>
    <m/>
    <n v="0"/>
    <m/>
    <n v="0"/>
    <n v="0"/>
    <e v="#DIV/0!"/>
    <n v="0"/>
    <m/>
    <n v="0"/>
    <n v="0"/>
    <m/>
  </r>
  <r>
    <n v="4103"/>
    <m/>
    <x v="10"/>
    <x v="4"/>
    <m/>
    <m/>
    <x v="7"/>
    <x v="5"/>
    <x v="6"/>
    <x v="4"/>
    <m/>
    <m/>
    <x v="1"/>
    <m/>
    <m/>
    <n v="0"/>
    <m/>
    <n v="0"/>
    <n v="0"/>
    <n v="0"/>
    <n v="0"/>
    <m/>
    <n v="0"/>
    <m/>
    <n v="0"/>
    <n v="0"/>
    <e v="#DIV/0!"/>
    <n v="0"/>
    <m/>
    <n v="0"/>
    <n v="0"/>
    <m/>
  </r>
  <r>
    <n v="4104"/>
    <m/>
    <x v="10"/>
    <x v="4"/>
    <m/>
    <m/>
    <x v="7"/>
    <x v="5"/>
    <x v="6"/>
    <x v="4"/>
    <m/>
    <m/>
    <x v="1"/>
    <m/>
    <m/>
    <n v="0"/>
    <m/>
    <n v="0"/>
    <n v="0"/>
    <n v="0"/>
    <n v="0"/>
    <m/>
    <n v="0"/>
    <m/>
    <n v="0"/>
    <n v="0"/>
    <e v="#DIV/0!"/>
    <n v="0"/>
    <m/>
    <n v="0"/>
    <n v="0"/>
    <m/>
  </r>
  <r>
    <n v="4105"/>
    <m/>
    <x v="10"/>
    <x v="4"/>
    <m/>
    <m/>
    <x v="7"/>
    <x v="5"/>
    <x v="6"/>
    <x v="4"/>
    <m/>
    <m/>
    <x v="1"/>
    <m/>
    <m/>
    <n v="0"/>
    <m/>
    <n v="0"/>
    <n v="0"/>
    <n v="0"/>
    <n v="0"/>
    <m/>
    <n v="0"/>
    <m/>
    <n v="0"/>
    <n v="0"/>
    <e v="#DIV/0!"/>
    <n v="0"/>
    <m/>
    <n v="0"/>
    <n v="0"/>
    <m/>
  </r>
  <r>
    <n v="4106"/>
    <m/>
    <x v="10"/>
    <x v="4"/>
    <m/>
    <m/>
    <x v="7"/>
    <x v="5"/>
    <x v="6"/>
    <x v="4"/>
    <m/>
    <m/>
    <x v="1"/>
    <m/>
    <m/>
    <n v="0"/>
    <m/>
    <n v="0"/>
    <n v="0"/>
    <n v="0"/>
    <n v="0"/>
    <m/>
    <n v="0"/>
    <m/>
    <n v="0"/>
    <n v="0"/>
    <e v="#DIV/0!"/>
    <n v="0"/>
    <m/>
    <n v="0"/>
    <n v="0"/>
    <m/>
  </r>
  <r>
    <n v="4107"/>
    <m/>
    <x v="10"/>
    <x v="4"/>
    <m/>
    <m/>
    <x v="7"/>
    <x v="5"/>
    <x v="6"/>
    <x v="4"/>
    <m/>
    <m/>
    <x v="1"/>
    <m/>
    <m/>
    <n v="0"/>
    <m/>
    <n v="0"/>
    <n v="0"/>
    <n v="0"/>
    <n v="0"/>
    <m/>
    <n v="0"/>
    <m/>
    <n v="0"/>
    <n v="0"/>
    <e v="#DIV/0!"/>
    <n v="0"/>
    <m/>
    <n v="0"/>
    <n v="0"/>
    <m/>
  </r>
  <r>
    <n v="4108"/>
    <m/>
    <x v="10"/>
    <x v="4"/>
    <m/>
    <m/>
    <x v="7"/>
    <x v="5"/>
    <x v="6"/>
    <x v="4"/>
    <m/>
    <m/>
    <x v="1"/>
    <m/>
    <m/>
    <n v="0"/>
    <m/>
    <n v="0"/>
    <n v="0"/>
    <n v="0"/>
    <n v="0"/>
    <m/>
    <n v="0"/>
    <m/>
    <n v="0"/>
    <n v="0"/>
    <e v="#DIV/0!"/>
    <n v="0"/>
    <m/>
    <n v="0"/>
    <n v="0"/>
    <m/>
  </r>
  <r>
    <n v="4109"/>
    <m/>
    <x v="10"/>
    <x v="4"/>
    <m/>
    <m/>
    <x v="7"/>
    <x v="5"/>
    <x v="6"/>
    <x v="4"/>
    <m/>
    <m/>
    <x v="1"/>
    <m/>
    <m/>
    <n v="0"/>
    <m/>
    <n v="0"/>
    <n v="0"/>
    <n v="0"/>
    <n v="0"/>
    <m/>
    <n v="0"/>
    <m/>
    <n v="0"/>
    <n v="0"/>
    <e v="#DIV/0!"/>
    <n v="0"/>
    <m/>
    <n v="0"/>
    <n v="0"/>
    <m/>
  </r>
  <r>
    <n v="4110"/>
    <m/>
    <x v="10"/>
    <x v="4"/>
    <m/>
    <m/>
    <x v="7"/>
    <x v="5"/>
    <x v="6"/>
    <x v="4"/>
    <m/>
    <m/>
    <x v="1"/>
    <m/>
    <m/>
    <n v="0"/>
    <m/>
    <n v="0"/>
    <n v="0"/>
    <n v="0"/>
    <n v="0"/>
    <m/>
    <n v="0"/>
    <m/>
    <n v="0"/>
    <n v="0"/>
    <e v="#DIV/0!"/>
    <n v="0"/>
    <m/>
    <n v="0"/>
    <n v="0"/>
    <m/>
  </r>
  <r>
    <n v="4111"/>
    <m/>
    <x v="10"/>
    <x v="4"/>
    <m/>
    <m/>
    <x v="7"/>
    <x v="5"/>
    <x v="6"/>
    <x v="4"/>
    <m/>
    <m/>
    <x v="1"/>
    <m/>
    <m/>
    <n v="0"/>
    <m/>
    <n v="0"/>
    <n v="0"/>
    <n v="0"/>
    <n v="0"/>
    <m/>
    <n v="0"/>
    <m/>
    <n v="0"/>
    <n v="0"/>
    <e v="#DIV/0!"/>
    <n v="0"/>
    <m/>
    <n v="0"/>
    <n v="0"/>
    <m/>
  </r>
  <r>
    <n v="4112"/>
    <m/>
    <x v="10"/>
    <x v="4"/>
    <m/>
    <m/>
    <x v="7"/>
    <x v="5"/>
    <x v="6"/>
    <x v="4"/>
    <m/>
    <m/>
    <x v="1"/>
    <m/>
    <m/>
    <n v="0"/>
    <m/>
    <n v="0"/>
    <n v="0"/>
    <n v="0"/>
    <n v="0"/>
    <m/>
    <n v="0"/>
    <m/>
    <n v="0"/>
    <n v="0"/>
    <e v="#DIV/0!"/>
    <n v="0"/>
    <m/>
    <n v="0"/>
    <n v="0"/>
    <m/>
  </r>
  <r>
    <n v="4113"/>
    <m/>
    <x v="10"/>
    <x v="4"/>
    <m/>
    <m/>
    <x v="7"/>
    <x v="5"/>
    <x v="6"/>
    <x v="4"/>
    <m/>
    <m/>
    <x v="1"/>
    <m/>
    <m/>
    <n v="0"/>
    <m/>
    <n v="0"/>
    <n v="0"/>
    <n v="0"/>
    <n v="0"/>
    <m/>
    <n v="0"/>
    <m/>
    <n v="0"/>
    <n v="0"/>
    <e v="#DIV/0!"/>
    <n v="0"/>
    <m/>
    <n v="0"/>
    <n v="0"/>
    <m/>
  </r>
  <r>
    <n v="4114"/>
    <m/>
    <x v="10"/>
    <x v="4"/>
    <m/>
    <m/>
    <x v="7"/>
    <x v="5"/>
    <x v="6"/>
    <x v="4"/>
    <m/>
    <m/>
    <x v="1"/>
    <m/>
    <m/>
    <n v="0"/>
    <m/>
    <n v="0"/>
    <n v="0"/>
    <n v="0"/>
    <n v="0"/>
    <m/>
    <n v="0"/>
    <m/>
    <n v="0"/>
    <n v="0"/>
    <e v="#DIV/0!"/>
    <n v="0"/>
    <m/>
    <n v="0"/>
    <n v="0"/>
    <m/>
  </r>
  <r>
    <n v="4115"/>
    <m/>
    <x v="10"/>
    <x v="4"/>
    <m/>
    <m/>
    <x v="7"/>
    <x v="5"/>
    <x v="6"/>
    <x v="4"/>
    <m/>
    <m/>
    <x v="1"/>
    <m/>
    <m/>
    <n v="0"/>
    <m/>
    <n v="0"/>
    <n v="0"/>
    <n v="0"/>
    <n v="0"/>
    <m/>
    <n v="0"/>
    <m/>
    <n v="0"/>
    <n v="0"/>
    <e v="#DIV/0!"/>
    <n v="0"/>
    <m/>
    <n v="0"/>
    <n v="0"/>
    <m/>
  </r>
  <r>
    <n v="4116"/>
    <m/>
    <x v="10"/>
    <x v="4"/>
    <m/>
    <m/>
    <x v="7"/>
    <x v="5"/>
    <x v="6"/>
    <x v="4"/>
    <m/>
    <m/>
    <x v="1"/>
    <m/>
    <m/>
    <n v="0"/>
    <m/>
    <n v="0"/>
    <n v="0"/>
    <n v="0"/>
    <n v="0"/>
    <m/>
    <n v="0"/>
    <m/>
    <n v="0"/>
    <n v="0"/>
    <e v="#DIV/0!"/>
    <n v="0"/>
    <m/>
    <n v="0"/>
    <n v="0"/>
    <m/>
  </r>
  <r>
    <n v="4117"/>
    <m/>
    <x v="10"/>
    <x v="4"/>
    <m/>
    <m/>
    <x v="7"/>
    <x v="5"/>
    <x v="6"/>
    <x v="4"/>
    <m/>
    <m/>
    <x v="1"/>
    <m/>
    <m/>
    <n v="0"/>
    <m/>
    <n v="0"/>
    <n v="0"/>
    <n v="0"/>
    <n v="0"/>
    <m/>
    <n v="0"/>
    <m/>
    <n v="0"/>
    <n v="0"/>
    <e v="#DIV/0!"/>
    <n v="0"/>
    <m/>
    <n v="0"/>
    <n v="0"/>
    <m/>
  </r>
  <r>
    <n v="4118"/>
    <m/>
    <x v="10"/>
    <x v="4"/>
    <m/>
    <m/>
    <x v="7"/>
    <x v="5"/>
    <x v="6"/>
    <x v="4"/>
    <m/>
    <m/>
    <x v="1"/>
    <m/>
    <m/>
    <n v="0"/>
    <m/>
    <n v="0"/>
    <n v="0"/>
    <n v="0"/>
    <n v="0"/>
    <m/>
    <n v="0"/>
    <m/>
    <n v="0"/>
    <n v="0"/>
    <e v="#DIV/0!"/>
    <n v="0"/>
    <m/>
    <n v="0"/>
    <n v="0"/>
    <m/>
  </r>
  <r>
    <n v="4119"/>
    <m/>
    <x v="10"/>
    <x v="4"/>
    <m/>
    <m/>
    <x v="7"/>
    <x v="5"/>
    <x v="6"/>
    <x v="4"/>
    <m/>
    <m/>
    <x v="1"/>
    <m/>
    <m/>
    <n v="0"/>
    <m/>
    <n v="0"/>
    <n v="0"/>
    <n v="0"/>
    <n v="0"/>
    <m/>
    <n v="0"/>
    <m/>
    <n v="0"/>
    <n v="0"/>
    <e v="#DIV/0!"/>
    <n v="0"/>
    <m/>
    <n v="0"/>
    <n v="0"/>
    <m/>
  </r>
  <r>
    <n v="4120"/>
    <m/>
    <x v="10"/>
    <x v="4"/>
    <m/>
    <m/>
    <x v="7"/>
    <x v="5"/>
    <x v="6"/>
    <x v="4"/>
    <m/>
    <m/>
    <x v="1"/>
    <m/>
    <m/>
    <n v="0"/>
    <m/>
    <n v="0"/>
    <n v="0"/>
    <n v="0"/>
    <n v="0"/>
    <m/>
    <n v="0"/>
    <m/>
    <n v="0"/>
    <n v="0"/>
    <e v="#DIV/0!"/>
    <n v="0"/>
    <m/>
    <n v="0"/>
    <n v="0"/>
    <m/>
  </r>
  <r>
    <n v="4121"/>
    <m/>
    <x v="10"/>
    <x v="4"/>
    <m/>
    <m/>
    <x v="7"/>
    <x v="5"/>
    <x v="6"/>
    <x v="4"/>
    <m/>
    <m/>
    <x v="1"/>
    <m/>
    <m/>
    <n v="0"/>
    <m/>
    <n v="0"/>
    <n v="0"/>
    <n v="0"/>
    <n v="0"/>
    <m/>
    <n v="0"/>
    <m/>
    <n v="0"/>
    <n v="0"/>
    <e v="#DIV/0!"/>
    <n v="0"/>
    <m/>
    <n v="0"/>
    <n v="0"/>
    <m/>
  </r>
  <r>
    <n v="4122"/>
    <m/>
    <x v="10"/>
    <x v="4"/>
    <m/>
    <m/>
    <x v="7"/>
    <x v="5"/>
    <x v="6"/>
    <x v="4"/>
    <m/>
    <m/>
    <x v="1"/>
    <m/>
    <m/>
    <n v="0"/>
    <m/>
    <n v="0"/>
    <n v="0"/>
    <n v="0"/>
    <n v="0"/>
    <m/>
    <n v="0"/>
    <m/>
    <n v="0"/>
    <n v="0"/>
    <e v="#DIV/0!"/>
    <n v="0"/>
    <m/>
    <n v="0"/>
    <n v="0"/>
    <m/>
  </r>
  <r>
    <n v="4123"/>
    <m/>
    <x v="10"/>
    <x v="4"/>
    <m/>
    <m/>
    <x v="7"/>
    <x v="5"/>
    <x v="6"/>
    <x v="4"/>
    <m/>
    <m/>
    <x v="1"/>
    <m/>
    <m/>
    <n v="0"/>
    <m/>
    <n v="0"/>
    <n v="0"/>
    <n v="0"/>
    <n v="0"/>
    <m/>
    <n v="0"/>
    <m/>
    <n v="0"/>
    <n v="0"/>
    <e v="#DIV/0!"/>
    <n v="0"/>
    <m/>
    <n v="0"/>
    <n v="0"/>
    <m/>
  </r>
  <r>
    <n v="4124"/>
    <m/>
    <x v="10"/>
    <x v="4"/>
    <m/>
    <m/>
    <x v="7"/>
    <x v="5"/>
    <x v="6"/>
    <x v="4"/>
    <m/>
    <m/>
    <x v="1"/>
    <m/>
    <m/>
    <n v="0"/>
    <m/>
    <n v="0"/>
    <n v="0"/>
    <n v="0"/>
    <n v="0"/>
    <m/>
    <n v="0"/>
    <m/>
    <n v="0"/>
    <n v="0"/>
    <e v="#DIV/0!"/>
    <n v="0"/>
    <m/>
    <n v="0"/>
    <n v="0"/>
    <m/>
  </r>
  <r>
    <n v="4125"/>
    <m/>
    <x v="10"/>
    <x v="4"/>
    <m/>
    <m/>
    <x v="7"/>
    <x v="5"/>
    <x v="6"/>
    <x v="4"/>
    <m/>
    <m/>
    <x v="1"/>
    <m/>
    <m/>
    <n v="0"/>
    <m/>
    <n v="0"/>
    <n v="0"/>
    <n v="0"/>
    <n v="0"/>
    <m/>
    <n v="0"/>
    <m/>
    <n v="0"/>
    <n v="0"/>
    <e v="#DIV/0!"/>
    <n v="0"/>
    <m/>
    <n v="0"/>
    <n v="0"/>
    <m/>
  </r>
  <r>
    <n v="4126"/>
    <m/>
    <x v="10"/>
    <x v="4"/>
    <m/>
    <m/>
    <x v="7"/>
    <x v="5"/>
    <x v="6"/>
    <x v="4"/>
    <m/>
    <m/>
    <x v="1"/>
    <m/>
    <m/>
    <n v="0"/>
    <m/>
    <n v="0"/>
    <n v="0"/>
    <n v="0"/>
    <n v="0"/>
    <m/>
    <n v="0"/>
    <m/>
    <n v="0"/>
    <n v="0"/>
    <e v="#DIV/0!"/>
    <n v="0"/>
    <m/>
    <n v="0"/>
    <n v="0"/>
    <m/>
  </r>
  <r>
    <n v="4127"/>
    <m/>
    <x v="10"/>
    <x v="4"/>
    <m/>
    <m/>
    <x v="7"/>
    <x v="5"/>
    <x v="6"/>
    <x v="4"/>
    <m/>
    <m/>
    <x v="1"/>
    <m/>
    <m/>
    <n v="0"/>
    <m/>
    <n v="0"/>
    <n v="0"/>
    <n v="0"/>
    <n v="0"/>
    <m/>
    <n v="0"/>
    <m/>
    <n v="0"/>
    <n v="0"/>
    <e v="#DIV/0!"/>
    <n v="0"/>
    <m/>
    <n v="0"/>
    <n v="0"/>
    <m/>
  </r>
  <r>
    <n v="4128"/>
    <m/>
    <x v="10"/>
    <x v="4"/>
    <m/>
    <m/>
    <x v="7"/>
    <x v="5"/>
    <x v="6"/>
    <x v="4"/>
    <m/>
    <m/>
    <x v="1"/>
    <m/>
    <m/>
    <n v="0"/>
    <m/>
    <n v="0"/>
    <n v="0"/>
    <n v="0"/>
    <n v="0"/>
    <m/>
    <n v="0"/>
    <m/>
    <n v="0"/>
    <n v="0"/>
    <e v="#DIV/0!"/>
    <n v="0"/>
    <m/>
    <n v="0"/>
    <n v="0"/>
    <m/>
  </r>
  <r>
    <n v="4129"/>
    <m/>
    <x v="10"/>
    <x v="4"/>
    <m/>
    <m/>
    <x v="7"/>
    <x v="5"/>
    <x v="6"/>
    <x v="4"/>
    <m/>
    <m/>
    <x v="1"/>
    <m/>
    <m/>
    <n v="0"/>
    <m/>
    <n v="0"/>
    <n v="0"/>
    <n v="0"/>
    <n v="0"/>
    <m/>
    <n v="0"/>
    <m/>
    <n v="0"/>
    <n v="0"/>
    <e v="#DIV/0!"/>
    <n v="0"/>
    <m/>
    <n v="0"/>
    <n v="0"/>
    <m/>
  </r>
  <r>
    <n v="4130"/>
    <m/>
    <x v="10"/>
    <x v="4"/>
    <m/>
    <m/>
    <x v="7"/>
    <x v="5"/>
    <x v="6"/>
    <x v="4"/>
    <m/>
    <m/>
    <x v="1"/>
    <m/>
    <m/>
    <n v="0"/>
    <m/>
    <n v="0"/>
    <n v="0"/>
    <n v="0"/>
    <n v="0"/>
    <m/>
    <n v="0"/>
    <m/>
    <n v="0"/>
    <n v="0"/>
    <e v="#DIV/0!"/>
    <n v="0"/>
    <m/>
    <n v="0"/>
    <n v="0"/>
    <m/>
  </r>
  <r>
    <n v="4131"/>
    <m/>
    <x v="10"/>
    <x v="4"/>
    <m/>
    <m/>
    <x v="7"/>
    <x v="5"/>
    <x v="6"/>
    <x v="4"/>
    <m/>
    <m/>
    <x v="1"/>
    <m/>
    <m/>
    <n v="0"/>
    <m/>
    <n v="0"/>
    <n v="0"/>
    <n v="0"/>
    <n v="0"/>
    <m/>
    <n v="0"/>
    <m/>
    <n v="0"/>
    <n v="0"/>
    <e v="#DIV/0!"/>
    <n v="0"/>
    <m/>
    <n v="0"/>
    <n v="0"/>
    <m/>
  </r>
  <r>
    <n v="4132"/>
    <m/>
    <x v="10"/>
    <x v="4"/>
    <m/>
    <m/>
    <x v="7"/>
    <x v="5"/>
    <x v="6"/>
    <x v="4"/>
    <m/>
    <m/>
    <x v="1"/>
    <m/>
    <m/>
    <n v="0"/>
    <m/>
    <n v="0"/>
    <n v="0"/>
    <n v="0"/>
    <n v="0"/>
    <m/>
    <n v="0"/>
    <m/>
    <n v="0"/>
    <n v="0"/>
    <e v="#DIV/0!"/>
    <n v="0"/>
    <m/>
    <n v="0"/>
    <n v="0"/>
    <m/>
  </r>
  <r>
    <n v="4133"/>
    <m/>
    <x v="10"/>
    <x v="4"/>
    <m/>
    <m/>
    <x v="7"/>
    <x v="5"/>
    <x v="6"/>
    <x v="4"/>
    <m/>
    <m/>
    <x v="1"/>
    <m/>
    <m/>
    <n v="0"/>
    <m/>
    <n v="0"/>
    <n v="0"/>
    <n v="0"/>
    <n v="0"/>
    <m/>
    <n v="0"/>
    <m/>
    <n v="0"/>
    <n v="0"/>
    <e v="#DIV/0!"/>
    <n v="0"/>
    <m/>
    <n v="0"/>
    <n v="0"/>
    <m/>
  </r>
  <r>
    <n v="4134"/>
    <m/>
    <x v="10"/>
    <x v="4"/>
    <m/>
    <m/>
    <x v="7"/>
    <x v="5"/>
    <x v="6"/>
    <x v="4"/>
    <m/>
    <m/>
    <x v="1"/>
    <m/>
    <m/>
    <n v="0"/>
    <m/>
    <n v="0"/>
    <n v="0"/>
    <n v="0"/>
    <n v="0"/>
    <m/>
    <n v="0"/>
    <m/>
    <n v="0"/>
    <n v="0"/>
    <e v="#DIV/0!"/>
    <n v="0"/>
    <m/>
    <n v="0"/>
    <n v="0"/>
    <m/>
  </r>
  <r>
    <n v="4135"/>
    <m/>
    <x v="10"/>
    <x v="4"/>
    <m/>
    <m/>
    <x v="7"/>
    <x v="5"/>
    <x v="6"/>
    <x v="4"/>
    <m/>
    <m/>
    <x v="1"/>
    <m/>
    <m/>
    <n v="0"/>
    <m/>
    <n v="0"/>
    <n v="0"/>
    <n v="0"/>
    <n v="0"/>
    <m/>
    <n v="0"/>
    <m/>
    <n v="0"/>
    <n v="0"/>
    <e v="#DIV/0!"/>
    <n v="0"/>
    <m/>
    <n v="0"/>
    <n v="0"/>
    <m/>
  </r>
  <r>
    <n v="4136"/>
    <m/>
    <x v="10"/>
    <x v="4"/>
    <m/>
    <m/>
    <x v="7"/>
    <x v="5"/>
    <x v="6"/>
    <x v="4"/>
    <m/>
    <m/>
    <x v="1"/>
    <m/>
    <m/>
    <n v="0"/>
    <m/>
    <n v="0"/>
    <n v="0"/>
    <n v="0"/>
    <n v="0"/>
    <m/>
    <n v="0"/>
    <m/>
    <n v="0"/>
    <n v="0"/>
    <e v="#DIV/0!"/>
    <n v="0"/>
    <m/>
    <n v="0"/>
    <n v="0"/>
    <m/>
  </r>
  <r>
    <n v="4137"/>
    <m/>
    <x v="10"/>
    <x v="4"/>
    <m/>
    <m/>
    <x v="7"/>
    <x v="5"/>
    <x v="6"/>
    <x v="4"/>
    <m/>
    <m/>
    <x v="1"/>
    <m/>
    <m/>
    <n v="0"/>
    <m/>
    <n v="0"/>
    <n v="0"/>
    <n v="0"/>
    <n v="0"/>
    <m/>
    <n v="0"/>
    <m/>
    <n v="0"/>
    <n v="0"/>
    <e v="#DIV/0!"/>
    <n v="0"/>
    <m/>
    <n v="0"/>
    <n v="0"/>
    <m/>
  </r>
  <r>
    <n v="4138"/>
    <m/>
    <x v="10"/>
    <x v="4"/>
    <m/>
    <m/>
    <x v="7"/>
    <x v="5"/>
    <x v="6"/>
    <x v="4"/>
    <m/>
    <m/>
    <x v="1"/>
    <m/>
    <m/>
    <n v="0"/>
    <m/>
    <n v="0"/>
    <n v="0"/>
    <n v="0"/>
    <n v="0"/>
    <m/>
    <n v="0"/>
    <m/>
    <n v="0"/>
    <n v="0"/>
    <e v="#DIV/0!"/>
    <n v="0"/>
    <m/>
    <n v="0"/>
    <n v="0"/>
    <m/>
  </r>
  <r>
    <n v="4139"/>
    <m/>
    <x v="10"/>
    <x v="4"/>
    <m/>
    <m/>
    <x v="7"/>
    <x v="5"/>
    <x v="6"/>
    <x v="4"/>
    <m/>
    <m/>
    <x v="1"/>
    <m/>
    <m/>
    <n v="0"/>
    <m/>
    <n v="0"/>
    <n v="0"/>
    <n v="0"/>
    <n v="0"/>
    <m/>
    <n v="0"/>
    <m/>
    <n v="0"/>
    <n v="0"/>
    <e v="#DIV/0!"/>
    <n v="0"/>
    <m/>
    <n v="0"/>
    <n v="0"/>
    <m/>
  </r>
  <r>
    <n v="4140"/>
    <m/>
    <x v="10"/>
    <x v="4"/>
    <m/>
    <m/>
    <x v="7"/>
    <x v="5"/>
    <x v="6"/>
    <x v="4"/>
    <m/>
    <m/>
    <x v="1"/>
    <m/>
    <m/>
    <n v="0"/>
    <m/>
    <n v="0"/>
    <n v="0"/>
    <n v="0"/>
    <n v="0"/>
    <m/>
    <n v="0"/>
    <m/>
    <n v="0"/>
    <n v="0"/>
    <e v="#DIV/0!"/>
    <n v="0"/>
    <m/>
    <n v="0"/>
    <n v="0"/>
    <m/>
  </r>
  <r>
    <n v="4141"/>
    <m/>
    <x v="10"/>
    <x v="4"/>
    <m/>
    <m/>
    <x v="7"/>
    <x v="5"/>
    <x v="6"/>
    <x v="4"/>
    <m/>
    <m/>
    <x v="1"/>
    <m/>
    <m/>
    <n v="0"/>
    <m/>
    <n v="0"/>
    <n v="0"/>
    <n v="0"/>
    <n v="0"/>
    <m/>
    <n v="0"/>
    <m/>
    <n v="0"/>
    <n v="0"/>
    <e v="#DIV/0!"/>
    <n v="0"/>
    <m/>
    <n v="0"/>
    <n v="0"/>
    <m/>
  </r>
  <r>
    <n v="4142"/>
    <m/>
    <x v="10"/>
    <x v="4"/>
    <m/>
    <m/>
    <x v="7"/>
    <x v="5"/>
    <x v="6"/>
    <x v="4"/>
    <m/>
    <m/>
    <x v="1"/>
    <m/>
    <m/>
    <n v="0"/>
    <m/>
    <n v="0"/>
    <n v="0"/>
    <n v="0"/>
    <n v="0"/>
    <m/>
    <n v="0"/>
    <m/>
    <n v="0"/>
    <n v="0"/>
    <e v="#DIV/0!"/>
    <n v="0"/>
    <m/>
    <n v="0"/>
    <n v="0"/>
    <m/>
  </r>
  <r>
    <n v="4143"/>
    <m/>
    <x v="10"/>
    <x v="4"/>
    <m/>
    <m/>
    <x v="7"/>
    <x v="5"/>
    <x v="6"/>
    <x v="4"/>
    <m/>
    <m/>
    <x v="1"/>
    <m/>
    <m/>
    <n v="0"/>
    <m/>
    <n v="0"/>
    <n v="0"/>
    <n v="0"/>
    <n v="0"/>
    <m/>
    <n v="0"/>
    <m/>
    <n v="0"/>
    <n v="0"/>
    <e v="#DIV/0!"/>
    <n v="0"/>
    <m/>
    <n v="0"/>
    <n v="0"/>
    <m/>
  </r>
  <r>
    <n v="4144"/>
    <m/>
    <x v="10"/>
    <x v="4"/>
    <m/>
    <m/>
    <x v="7"/>
    <x v="5"/>
    <x v="6"/>
    <x v="4"/>
    <m/>
    <m/>
    <x v="1"/>
    <m/>
    <m/>
    <n v="0"/>
    <m/>
    <n v="0"/>
    <n v="0"/>
    <n v="0"/>
    <n v="0"/>
    <m/>
    <n v="0"/>
    <m/>
    <n v="0"/>
    <n v="0"/>
    <e v="#DIV/0!"/>
    <n v="0"/>
    <m/>
    <n v="0"/>
    <n v="0"/>
    <m/>
  </r>
  <r>
    <n v="4145"/>
    <m/>
    <x v="10"/>
    <x v="4"/>
    <m/>
    <m/>
    <x v="7"/>
    <x v="5"/>
    <x v="6"/>
    <x v="4"/>
    <m/>
    <m/>
    <x v="1"/>
    <m/>
    <m/>
    <n v="0"/>
    <m/>
    <n v="0"/>
    <n v="0"/>
    <n v="0"/>
    <n v="0"/>
    <m/>
    <n v="0"/>
    <m/>
    <n v="0"/>
    <n v="0"/>
    <e v="#DIV/0!"/>
    <n v="0"/>
    <m/>
    <n v="0"/>
    <n v="0"/>
    <m/>
  </r>
  <r>
    <n v="4146"/>
    <m/>
    <x v="10"/>
    <x v="4"/>
    <m/>
    <m/>
    <x v="7"/>
    <x v="5"/>
    <x v="6"/>
    <x v="4"/>
    <m/>
    <m/>
    <x v="1"/>
    <m/>
    <m/>
    <n v="0"/>
    <m/>
    <n v="0"/>
    <n v="0"/>
    <n v="0"/>
    <n v="0"/>
    <m/>
    <n v="0"/>
    <m/>
    <n v="0"/>
    <n v="0"/>
    <e v="#DIV/0!"/>
    <n v="0"/>
    <m/>
    <n v="0"/>
    <n v="0"/>
    <m/>
  </r>
  <r>
    <n v="4147"/>
    <m/>
    <x v="10"/>
    <x v="4"/>
    <m/>
    <m/>
    <x v="7"/>
    <x v="5"/>
    <x v="6"/>
    <x v="4"/>
    <m/>
    <m/>
    <x v="1"/>
    <m/>
    <m/>
    <n v="0"/>
    <m/>
    <n v="0"/>
    <n v="0"/>
    <n v="0"/>
    <n v="0"/>
    <m/>
    <n v="0"/>
    <m/>
    <n v="0"/>
    <n v="0"/>
    <e v="#DIV/0!"/>
    <n v="0"/>
    <m/>
    <n v="0"/>
    <n v="0"/>
    <m/>
  </r>
  <r>
    <n v="4148"/>
    <m/>
    <x v="10"/>
    <x v="4"/>
    <m/>
    <m/>
    <x v="7"/>
    <x v="5"/>
    <x v="6"/>
    <x v="4"/>
    <m/>
    <m/>
    <x v="1"/>
    <m/>
    <m/>
    <n v="0"/>
    <m/>
    <n v="0"/>
    <n v="0"/>
    <n v="0"/>
    <n v="0"/>
    <m/>
    <n v="0"/>
    <m/>
    <n v="0"/>
    <n v="0"/>
    <e v="#DIV/0!"/>
    <n v="0"/>
    <m/>
    <n v="0"/>
    <n v="0"/>
    <m/>
  </r>
  <r>
    <n v="4149"/>
    <m/>
    <x v="10"/>
    <x v="4"/>
    <m/>
    <m/>
    <x v="7"/>
    <x v="5"/>
    <x v="6"/>
    <x v="4"/>
    <m/>
    <m/>
    <x v="1"/>
    <m/>
    <m/>
    <n v="0"/>
    <m/>
    <n v="0"/>
    <n v="0"/>
    <n v="0"/>
    <n v="0"/>
    <m/>
    <n v="0"/>
    <m/>
    <n v="0"/>
    <n v="0"/>
    <e v="#DIV/0!"/>
    <n v="0"/>
    <m/>
    <n v="0"/>
    <n v="0"/>
    <m/>
  </r>
  <r>
    <n v="4150"/>
    <m/>
    <x v="10"/>
    <x v="4"/>
    <m/>
    <m/>
    <x v="7"/>
    <x v="5"/>
    <x v="6"/>
    <x v="4"/>
    <m/>
    <m/>
    <x v="1"/>
    <m/>
    <m/>
    <n v="0"/>
    <m/>
    <n v="0"/>
    <n v="0"/>
    <n v="0"/>
    <n v="0"/>
    <m/>
    <n v="0"/>
    <m/>
    <n v="0"/>
    <n v="0"/>
    <e v="#DIV/0!"/>
    <n v="0"/>
    <m/>
    <n v="0"/>
    <n v="0"/>
    <m/>
  </r>
  <r>
    <n v="4151"/>
    <m/>
    <x v="10"/>
    <x v="4"/>
    <m/>
    <m/>
    <x v="7"/>
    <x v="5"/>
    <x v="6"/>
    <x v="4"/>
    <m/>
    <m/>
    <x v="1"/>
    <m/>
    <m/>
    <n v="0"/>
    <m/>
    <n v="0"/>
    <n v="0"/>
    <n v="0"/>
    <n v="0"/>
    <m/>
    <n v="0"/>
    <m/>
    <n v="0"/>
    <n v="0"/>
    <e v="#DIV/0!"/>
    <n v="0"/>
    <m/>
    <n v="0"/>
    <n v="0"/>
    <m/>
  </r>
  <r>
    <n v="4152"/>
    <m/>
    <x v="10"/>
    <x v="4"/>
    <m/>
    <m/>
    <x v="7"/>
    <x v="5"/>
    <x v="6"/>
    <x v="4"/>
    <m/>
    <m/>
    <x v="1"/>
    <m/>
    <m/>
    <n v="0"/>
    <m/>
    <n v="0"/>
    <n v="0"/>
    <n v="0"/>
    <n v="0"/>
    <m/>
    <n v="0"/>
    <m/>
    <n v="0"/>
    <n v="0"/>
    <e v="#DIV/0!"/>
    <n v="0"/>
    <m/>
    <n v="0"/>
    <n v="0"/>
    <m/>
  </r>
  <r>
    <n v="4153"/>
    <m/>
    <x v="10"/>
    <x v="4"/>
    <m/>
    <m/>
    <x v="7"/>
    <x v="5"/>
    <x v="6"/>
    <x v="4"/>
    <m/>
    <m/>
    <x v="1"/>
    <m/>
    <m/>
    <n v="0"/>
    <m/>
    <n v="0"/>
    <n v="0"/>
    <n v="0"/>
    <n v="0"/>
    <m/>
    <n v="0"/>
    <m/>
    <n v="0"/>
    <n v="0"/>
    <e v="#DIV/0!"/>
    <n v="0"/>
    <m/>
    <n v="0"/>
    <n v="0"/>
    <m/>
  </r>
  <r>
    <n v="4154"/>
    <m/>
    <x v="10"/>
    <x v="4"/>
    <m/>
    <m/>
    <x v="7"/>
    <x v="5"/>
    <x v="6"/>
    <x v="4"/>
    <m/>
    <m/>
    <x v="1"/>
    <m/>
    <m/>
    <n v="0"/>
    <m/>
    <n v="0"/>
    <n v="0"/>
    <n v="0"/>
    <n v="0"/>
    <m/>
    <n v="0"/>
    <m/>
    <n v="0"/>
    <n v="0"/>
    <e v="#DIV/0!"/>
    <n v="0"/>
    <m/>
    <n v="0"/>
    <n v="0"/>
    <m/>
  </r>
  <r>
    <n v="4155"/>
    <m/>
    <x v="10"/>
    <x v="4"/>
    <m/>
    <m/>
    <x v="7"/>
    <x v="5"/>
    <x v="6"/>
    <x v="4"/>
    <m/>
    <m/>
    <x v="1"/>
    <m/>
    <m/>
    <n v="0"/>
    <m/>
    <n v="0"/>
    <n v="0"/>
    <n v="0"/>
    <n v="0"/>
    <m/>
    <n v="0"/>
    <m/>
    <n v="0"/>
    <n v="0"/>
    <e v="#DIV/0!"/>
    <n v="0"/>
    <m/>
    <n v="0"/>
    <n v="0"/>
    <m/>
  </r>
  <r>
    <n v="4156"/>
    <m/>
    <x v="10"/>
    <x v="4"/>
    <m/>
    <m/>
    <x v="7"/>
    <x v="5"/>
    <x v="6"/>
    <x v="4"/>
    <m/>
    <m/>
    <x v="1"/>
    <m/>
    <m/>
    <n v="0"/>
    <m/>
    <n v="0"/>
    <n v="0"/>
    <n v="0"/>
    <n v="0"/>
    <m/>
    <n v="0"/>
    <m/>
    <n v="0"/>
    <n v="0"/>
    <e v="#DIV/0!"/>
    <n v="0"/>
    <m/>
    <n v="0"/>
    <n v="0"/>
    <m/>
  </r>
  <r>
    <n v="4157"/>
    <m/>
    <x v="10"/>
    <x v="4"/>
    <m/>
    <m/>
    <x v="7"/>
    <x v="5"/>
    <x v="6"/>
    <x v="4"/>
    <m/>
    <m/>
    <x v="1"/>
    <m/>
    <m/>
    <n v="0"/>
    <m/>
    <n v="0"/>
    <n v="0"/>
    <n v="0"/>
    <n v="0"/>
    <m/>
    <n v="0"/>
    <m/>
    <n v="0"/>
    <n v="0"/>
    <e v="#DIV/0!"/>
    <n v="0"/>
    <m/>
    <n v="0"/>
    <n v="0"/>
    <m/>
  </r>
  <r>
    <n v="4158"/>
    <m/>
    <x v="10"/>
    <x v="4"/>
    <m/>
    <m/>
    <x v="7"/>
    <x v="5"/>
    <x v="6"/>
    <x v="4"/>
    <m/>
    <m/>
    <x v="1"/>
    <m/>
    <m/>
    <n v="0"/>
    <m/>
    <n v="0"/>
    <n v="0"/>
    <n v="0"/>
    <n v="0"/>
    <m/>
    <n v="0"/>
    <m/>
    <n v="0"/>
    <n v="0"/>
    <e v="#DIV/0!"/>
    <n v="0"/>
    <m/>
    <n v="0"/>
    <n v="0"/>
    <m/>
  </r>
  <r>
    <n v="4159"/>
    <m/>
    <x v="10"/>
    <x v="4"/>
    <m/>
    <m/>
    <x v="7"/>
    <x v="5"/>
    <x v="6"/>
    <x v="4"/>
    <m/>
    <m/>
    <x v="1"/>
    <m/>
    <m/>
    <n v="0"/>
    <m/>
    <n v="0"/>
    <n v="0"/>
    <n v="0"/>
    <n v="0"/>
    <m/>
    <n v="0"/>
    <m/>
    <n v="0"/>
    <n v="0"/>
    <e v="#DIV/0!"/>
    <n v="0"/>
    <m/>
    <n v="0"/>
    <n v="0"/>
    <m/>
  </r>
  <r>
    <n v="4160"/>
    <m/>
    <x v="10"/>
    <x v="4"/>
    <m/>
    <m/>
    <x v="7"/>
    <x v="5"/>
    <x v="6"/>
    <x v="4"/>
    <m/>
    <m/>
    <x v="1"/>
    <m/>
    <m/>
    <n v="0"/>
    <m/>
    <n v="0"/>
    <n v="0"/>
    <n v="0"/>
    <n v="0"/>
    <m/>
    <n v="0"/>
    <m/>
    <n v="0"/>
    <n v="0"/>
    <e v="#DIV/0!"/>
    <n v="0"/>
    <m/>
    <n v="0"/>
    <n v="0"/>
    <m/>
  </r>
  <r>
    <n v="4161"/>
    <m/>
    <x v="10"/>
    <x v="4"/>
    <m/>
    <m/>
    <x v="7"/>
    <x v="5"/>
    <x v="6"/>
    <x v="4"/>
    <m/>
    <m/>
    <x v="1"/>
    <m/>
    <m/>
    <n v="0"/>
    <m/>
    <n v="0"/>
    <n v="0"/>
    <n v="0"/>
    <n v="0"/>
    <m/>
    <n v="0"/>
    <m/>
    <n v="0"/>
    <n v="0"/>
    <e v="#DIV/0!"/>
    <n v="0"/>
    <m/>
    <n v="0"/>
    <n v="0"/>
    <m/>
  </r>
  <r>
    <n v="4162"/>
    <m/>
    <x v="10"/>
    <x v="4"/>
    <m/>
    <m/>
    <x v="7"/>
    <x v="5"/>
    <x v="6"/>
    <x v="4"/>
    <m/>
    <m/>
    <x v="1"/>
    <m/>
    <m/>
    <n v="0"/>
    <m/>
    <n v="0"/>
    <n v="0"/>
    <n v="0"/>
    <n v="0"/>
    <m/>
    <n v="0"/>
    <m/>
    <n v="0"/>
    <n v="0"/>
    <e v="#DIV/0!"/>
    <n v="0"/>
    <m/>
    <n v="0"/>
    <n v="0"/>
    <m/>
  </r>
  <r>
    <n v="4163"/>
    <m/>
    <x v="10"/>
    <x v="4"/>
    <m/>
    <m/>
    <x v="7"/>
    <x v="5"/>
    <x v="6"/>
    <x v="4"/>
    <m/>
    <m/>
    <x v="1"/>
    <m/>
    <m/>
    <n v="0"/>
    <m/>
    <n v="0"/>
    <n v="0"/>
    <n v="0"/>
    <n v="0"/>
    <m/>
    <n v="0"/>
    <m/>
    <n v="0"/>
    <n v="0"/>
    <e v="#DIV/0!"/>
    <n v="0"/>
    <m/>
    <n v="0"/>
    <n v="0"/>
    <m/>
  </r>
  <r>
    <n v="4164"/>
    <m/>
    <x v="10"/>
    <x v="4"/>
    <m/>
    <m/>
    <x v="7"/>
    <x v="5"/>
    <x v="6"/>
    <x v="4"/>
    <m/>
    <m/>
    <x v="1"/>
    <m/>
    <m/>
    <n v="0"/>
    <m/>
    <n v="0"/>
    <n v="0"/>
    <n v="0"/>
    <n v="0"/>
    <m/>
    <n v="0"/>
    <m/>
    <n v="0"/>
    <n v="0"/>
    <e v="#DIV/0!"/>
    <n v="0"/>
    <m/>
    <n v="0"/>
    <n v="0"/>
    <m/>
  </r>
  <r>
    <n v="4165"/>
    <m/>
    <x v="10"/>
    <x v="4"/>
    <m/>
    <m/>
    <x v="7"/>
    <x v="5"/>
    <x v="6"/>
    <x v="4"/>
    <m/>
    <m/>
    <x v="1"/>
    <m/>
    <m/>
    <n v="0"/>
    <m/>
    <n v="0"/>
    <n v="0"/>
    <n v="0"/>
    <n v="0"/>
    <m/>
    <n v="0"/>
    <m/>
    <n v="0"/>
    <n v="0"/>
    <e v="#DIV/0!"/>
    <n v="0"/>
    <m/>
    <n v="0"/>
    <n v="0"/>
    <m/>
  </r>
  <r>
    <n v="4166"/>
    <m/>
    <x v="10"/>
    <x v="4"/>
    <m/>
    <m/>
    <x v="7"/>
    <x v="5"/>
    <x v="6"/>
    <x v="4"/>
    <m/>
    <m/>
    <x v="1"/>
    <m/>
    <m/>
    <n v="0"/>
    <m/>
    <n v="0"/>
    <n v="0"/>
    <n v="0"/>
    <n v="0"/>
    <m/>
    <n v="0"/>
    <m/>
    <n v="0"/>
    <n v="0"/>
    <e v="#DIV/0!"/>
    <n v="0"/>
    <m/>
    <n v="0"/>
    <n v="0"/>
    <m/>
  </r>
  <r>
    <n v="4167"/>
    <m/>
    <x v="10"/>
    <x v="4"/>
    <m/>
    <m/>
    <x v="7"/>
    <x v="5"/>
    <x v="6"/>
    <x v="4"/>
    <m/>
    <m/>
    <x v="1"/>
    <m/>
    <m/>
    <n v="0"/>
    <m/>
    <n v="0"/>
    <n v="0"/>
    <n v="0"/>
    <n v="0"/>
    <m/>
    <n v="0"/>
    <m/>
    <n v="0"/>
    <n v="0"/>
    <e v="#DIV/0!"/>
    <n v="0"/>
    <m/>
    <n v="0"/>
    <n v="0"/>
    <m/>
  </r>
  <r>
    <n v="4168"/>
    <m/>
    <x v="10"/>
    <x v="4"/>
    <m/>
    <m/>
    <x v="7"/>
    <x v="5"/>
    <x v="6"/>
    <x v="4"/>
    <m/>
    <m/>
    <x v="1"/>
    <m/>
    <m/>
    <n v="0"/>
    <m/>
    <n v="0"/>
    <n v="0"/>
    <n v="0"/>
    <n v="0"/>
    <m/>
    <n v="0"/>
    <m/>
    <n v="0"/>
    <n v="0"/>
    <e v="#DIV/0!"/>
    <n v="0"/>
    <m/>
    <n v="0"/>
    <n v="0"/>
    <m/>
  </r>
  <r>
    <n v="4169"/>
    <m/>
    <x v="10"/>
    <x v="4"/>
    <m/>
    <m/>
    <x v="7"/>
    <x v="5"/>
    <x v="6"/>
    <x v="4"/>
    <m/>
    <m/>
    <x v="1"/>
    <m/>
    <m/>
    <n v="0"/>
    <m/>
    <n v="0"/>
    <n v="0"/>
    <n v="0"/>
    <n v="0"/>
    <m/>
    <n v="0"/>
    <m/>
    <n v="0"/>
    <n v="0"/>
    <e v="#DIV/0!"/>
    <n v="0"/>
    <m/>
    <n v="0"/>
    <n v="0"/>
    <m/>
  </r>
  <r>
    <n v="4170"/>
    <m/>
    <x v="10"/>
    <x v="4"/>
    <m/>
    <m/>
    <x v="7"/>
    <x v="5"/>
    <x v="6"/>
    <x v="4"/>
    <m/>
    <m/>
    <x v="1"/>
    <m/>
    <m/>
    <n v="0"/>
    <m/>
    <n v="0"/>
    <n v="0"/>
    <n v="0"/>
    <n v="0"/>
    <m/>
    <n v="0"/>
    <m/>
    <n v="0"/>
    <n v="0"/>
    <e v="#DIV/0!"/>
    <n v="0"/>
    <m/>
    <n v="0"/>
    <n v="0"/>
    <m/>
  </r>
  <r>
    <n v="4171"/>
    <m/>
    <x v="10"/>
    <x v="4"/>
    <m/>
    <m/>
    <x v="7"/>
    <x v="5"/>
    <x v="6"/>
    <x v="4"/>
    <m/>
    <m/>
    <x v="1"/>
    <m/>
    <m/>
    <n v="0"/>
    <m/>
    <n v="0"/>
    <n v="0"/>
    <n v="0"/>
    <n v="0"/>
    <m/>
    <n v="0"/>
    <m/>
    <n v="0"/>
    <n v="0"/>
    <e v="#DIV/0!"/>
    <n v="0"/>
    <m/>
    <n v="0"/>
    <n v="0"/>
    <m/>
  </r>
  <r>
    <n v="4172"/>
    <m/>
    <x v="10"/>
    <x v="4"/>
    <m/>
    <m/>
    <x v="7"/>
    <x v="5"/>
    <x v="6"/>
    <x v="4"/>
    <m/>
    <m/>
    <x v="1"/>
    <m/>
    <m/>
    <n v="0"/>
    <m/>
    <n v="0"/>
    <n v="0"/>
    <n v="0"/>
    <n v="0"/>
    <m/>
    <n v="0"/>
    <m/>
    <n v="0"/>
    <n v="0"/>
    <e v="#DIV/0!"/>
    <n v="0"/>
    <m/>
    <n v="0"/>
    <n v="0"/>
    <m/>
  </r>
  <r>
    <n v="4173"/>
    <m/>
    <x v="10"/>
    <x v="4"/>
    <m/>
    <m/>
    <x v="7"/>
    <x v="5"/>
    <x v="6"/>
    <x v="4"/>
    <m/>
    <m/>
    <x v="1"/>
    <m/>
    <m/>
    <n v="0"/>
    <m/>
    <n v="0"/>
    <n v="0"/>
    <n v="0"/>
    <n v="0"/>
    <m/>
    <n v="0"/>
    <m/>
    <n v="0"/>
    <n v="0"/>
    <e v="#DIV/0!"/>
    <n v="0"/>
    <m/>
    <n v="0"/>
    <n v="0"/>
    <m/>
  </r>
  <r>
    <n v="4174"/>
    <m/>
    <x v="10"/>
    <x v="4"/>
    <m/>
    <m/>
    <x v="7"/>
    <x v="5"/>
    <x v="6"/>
    <x v="4"/>
    <m/>
    <m/>
    <x v="1"/>
    <m/>
    <m/>
    <n v="0"/>
    <m/>
    <n v="0"/>
    <n v="0"/>
    <n v="0"/>
    <n v="0"/>
    <m/>
    <n v="0"/>
    <m/>
    <n v="0"/>
    <n v="0"/>
    <e v="#DIV/0!"/>
    <n v="0"/>
    <m/>
    <n v="0"/>
    <n v="0"/>
    <m/>
  </r>
  <r>
    <n v="4175"/>
    <m/>
    <x v="10"/>
    <x v="4"/>
    <m/>
    <m/>
    <x v="7"/>
    <x v="5"/>
    <x v="6"/>
    <x v="4"/>
    <m/>
    <m/>
    <x v="1"/>
    <m/>
    <m/>
    <n v="0"/>
    <m/>
    <n v="0"/>
    <n v="0"/>
    <n v="0"/>
    <n v="0"/>
    <m/>
    <n v="0"/>
    <m/>
    <n v="0"/>
    <n v="0"/>
    <e v="#DIV/0!"/>
    <n v="0"/>
    <m/>
    <n v="0"/>
    <n v="0"/>
    <m/>
  </r>
  <r>
    <n v="4176"/>
    <m/>
    <x v="10"/>
    <x v="4"/>
    <m/>
    <m/>
    <x v="7"/>
    <x v="5"/>
    <x v="6"/>
    <x v="4"/>
    <m/>
    <m/>
    <x v="1"/>
    <m/>
    <m/>
    <n v="0"/>
    <m/>
    <n v="0"/>
    <n v="0"/>
    <n v="0"/>
    <n v="0"/>
    <m/>
    <n v="0"/>
    <m/>
    <n v="0"/>
    <n v="0"/>
    <e v="#DIV/0!"/>
    <n v="0"/>
    <m/>
    <n v="0"/>
    <n v="0"/>
    <m/>
  </r>
  <r>
    <n v="4177"/>
    <m/>
    <x v="10"/>
    <x v="4"/>
    <m/>
    <m/>
    <x v="7"/>
    <x v="5"/>
    <x v="6"/>
    <x v="4"/>
    <m/>
    <m/>
    <x v="1"/>
    <m/>
    <m/>
    <n v="0"/>
    <m/>
    <n v="0"/>
    <n v="0"/>
    <n v="0"/>
    <n v="0"/>
    <m/>
    <n v="0"/>
    <m/>
    <n v="0"/>
    <n v="0"/>
    <e v="#DIV/0!"/>
    <n v="0"/>
    <m/>
    <n v="0"/>
    <n v="0"/>
    <m/>
  </r>
  <r>
    <n v="4178"/>
    <m/>
    <x v="10"/>
    <x v="4"/>
    <m/>
    <m/>
    <x v="7"/>
    <x v="5"/>
    <x v="6"/>
    <x v="4"/>
    <m/>
    <m/>
    <x v="1"/>
    <m/>
    <m/>
    <n v="0"/>
    <m/>
    <n v="0"/>
    <n v="0"/>
    <n v="0"/>
    <n v="0"/>
    <m/>
    <n v="0"/>
    <m/>
    <n v="0"/>
    <n v="0"/>
    <e v="#DIV/0!"/>
    <n v="0"/>
    <m/>
    <n v="0"/>
    <n v="0"/>
    <m/>
  </r>
  <r>
    <n v="4179"/>
    <m/>
    <x v="10"/>
    <x v="4"/>
    <m/>
    <m/>
    <x v="7"/>
    <x v="5"/>
    <x v="6"/>
    <x v="4"/>
    <m/>
    <m/>
    <x v="1"/>
    <m/>
    <m/>
    <n v="0"/>
    <m/>
    <n v="0"/>
    <n v="0"/>
    <n v="0"/>
    <n v="0"/>
    <m/>
    <n v="0"/>
    <m/>
    <n v="0"/>
    <n v="0"/>
    <e v="#DIV/0!"/>
    <n v="0"/>
    <m/>
    <n v="0"/>
    <n v="0"/>
    <m/>
  </r>
  <r>
    <n v="4180"/>
    <m/>
    <x v="10"/>
    <x v="4"/>
    <m/>
    <m/>
    <x v="7"/>
    <x v="5"/>
    <x v="6"/>
    <x v="4"/>
    <m/>
    <m/>
    <x v="1"/>
    <m/>
    <m/>
    <n v="0"/>
    <m/>
    <n v="0"/>
    <n v="0"/>
    <n v="0"/>
    <n v="0"/>
    <m/>
    <n v="0"/>
    <m/>
    <n v="0"/>
    <n v="0"/>
    <e v="#DIV/0!"/>
    <n v="0"/>
    <m/>
    <n v="0"/>
    <n v="0"/>
    <m/>
  </r>
  <r>
    <n v="4181"/>
    <m/>
    <x v="10"/>
    <x v="4"/>
    <m/>
    <m/>
    <x v="7"/>
    <x v="5"/>
    <x v="6"/>
    <x v="4"/>
    <m/>
    <m/>
    <x v="1"/>
    <m/>
    <m/>
    <n v="0"/>
    <m/>
    <n v="0"/>
    <n v="0"/>
    <n v="0"/>
    <n v="0"/>
    <m/>
    <n v="0"/>
    <m/>
    <n v="0"/>
    <n v="0"/>
    <e v="#DIV/0!"/>
    <n v="0"/>
    <m/>
    <n v="0"/>
    <n v="0"/>
    <m/>
  </r>
  <r>
    <n v="4182"/>
    <m/>
    <x v="10"/>
    <x v="4"/>
    <m/>
    <m/>
    <x v="7"/>
    <x v="5"/>
    <x v="6"/>
    <x v="4"/>
    <m/>
    <m/>
    <x v="1"/>
    <m/>
    <m/>
    <n v="0"/>
    <m/>
    <n v="0"/>
    <n v="0"/>
    <n v="0"/>
    <n v="0"/>
    <m/>
    <n v="0"/>
    <m/>
    <n v="0"/>
    <n v="0"/>
    <e v="#DIV/0!"/>
    <n v="0"/>
    <m/>
    <n v="0"/>
    <n v="0"/>
    <m/>
  </r>
  <r>
    <n v="4183"/>
    <m/>
    <x v="10"/>
    <x v="4"/>
    <m/>
    <m/>
    <x v="7"/>
    <x v="5"/>
    <x v="6"/>
    <x v="4"/>
    <m/>
    <m/>
    <x v="1"/>
    <m/>
    <m/>
    <n v="0"/>
    <m/>
    <n v="0"/>
    <n v="0"/>
    <n v="0"/>
    <n v="0"/>
    <m/>
    <n v="0"/>
    <m/>
    <n v="0"/>
    <n v="0"/>
    <e v="#DIV/0!"/>
    <n v="0"/>
    <m/>
    <n v="0"/>
    <n v="0"/>
    <m/>
  </r>
  <r>
    <n v="4184"/>
    <m/>
    <x v="10"/>
    <x v="4"/>
    <m/>
    <m/>
    <x v="7"/>
    <x v="5"/>
    <x v="6"/>
    <x v="4"/>
    <m/>
    <m/>
    <x v="1"/>
    <m/>
    <m/>
    <n v="0"/>
    <m/>
    <n v="0"/>
    <n v="0"/>
    <n v="0"/>
    <n v="0"/>
    <m/>
    <n v="0"/>
    <m/>
    <n v="0"/>
    <n v="0"/>
    <e v="#DIV/0!"/>
    <n v="0"/>
    <m/>
    <n v="0"/>
    <n v="0"/>
    <m/>
  </r>
  <r>
    <n v="4185"/>
    <m/>
    <x v="10"/>
    <x v="4"/>
    <m/>
    <m/>
    <x v="7"/>
    <x v="5"/>
    <x v="6"/>
    <x v="4"/>
    <m/>
    <m/>
    <x v="1"/>
    <m/>
    <m/>
    <n v="0"/>
    <m/>
    <n v="0"/>
    <n v="0"/>
    <n v="0"/>
    <n v="0"/>
    <m/>
    <n v="0"/>
    <m/>
    <n v="0"/>
    <n v="0"/>
    <e v="#DIV/0!"/>
    <n v="0"/>
    <m/>
    <n v="0"/>
    <n v="0"/>
    <m/>
  </r>
  <r>
    <n v="4186"/>
    <m/>
    <x v="10"/>
    <x v="4"/>
    <m/>
    <m/>
    <x v="7"/>
    <x v="5"/>
    <x v="6"/>
    <x v="4"/>
    <m/>
    <m/>
    <x v="1"/>
    <m/>
    <m/>
    <n v="0"/>
    <m/>
    <n v="0"/>
    <n v="0"/>
    <n v="0"/>
    <n v="0"/>
    <m/>
    <n v="0"/>
    <m/>
    <n v="0"/>
    <n v="0"/>
    <e v="#DIV/0!"/>
    <n v="0"/>
    <m/>
    <n v="0"/>
    <n v="0"/>
    <m/>
  </r>
  <r>
    <n v="4187"/>
    <m/>
    <x v="10"/>
    <x v="4"/>
    <m/>
    <m/>
    <x v="7"/>
    <x v="5"/>
    <x v="6"/>
    <x v="4"/>
    <m/>
    <m/>
    <x v="1"/>
    <m/>
    <m/>
    <n v="0"/>
    <m/>
    <n v="0"/>
    <n v="0"/>
    <n v="0"/>
    <n v="0"/>
    <m/>
    <n v="0"/>
    <m/>
    <n v="0"/>
    <n v="0"/>
    <e v="#DIV/0!"/>
    <n v="0"/>
    <m/>
    <n v="0"/>
    <n v="0"/>
    <m/>
  </r>
  <r>
    <n v="4188"/>
    <m/>
    <x v="10"/>
    <x v="4"/>
    <m/>
    <m/>
    <x v="7"/>
    <x v="5"/>
    <x v="6"/>
    <x v="4"/>
    <m/>
    <m/>
    <x v="1"/>
    <m/>
    <m/>
    <n v="0"/>
    <m/>
    <n v="0"/>
    <n v="0"/>
    <n v="0"/>
    <n v="0"/>
    <m/>
    <n v="0"/>
    <m/>
    <n v="0"/>
    <n v="0"/>
    <e v="#DIV/0!"/>
    <n v="0"/>
    <m/>
    <n v="0"/>
    <n v="0"/>
    <m/>
  </r>
  <r>
    <n v="4189"/>
    <m/>
    <x v="10"/>
    <x v="4"/>
    <m/>
    <m/>
    <x v="7"/>
    <x v="5"/>
    <x v="6"/>
    <x v="4"/>
    <m/>
    <m/>
    <x v="1"/>
    <m/>
    <m/>
    <n v="0"/>
    <m/>
    <n v="0"/>
    <n v="0"/>
    <n v="0"/>
    <n v="0"/>
    <m/>
    <n v="0"/>
    <m/>
    <n v="0"/>
    <n v="0"/>
    <e v="#DIV/0!"/>
    <n v="0"/>
    <m/>
    <n v="0"/>
    <n v="0"/>
    <m/>
  </r>
  <r>
    <n v="4190"/>
    <m/>
    <x v="10"/>
    <x v="4"/>
    <m/>
    <m/>
    <x v="7"/>
    <x v="5"/>
    <x v="6"/>
    <x v="4"/>
    <m/>
    <m/>
    <x v="1"/>
    <m/>
    <m/>
    <n v="0"/>
    <m/>
    <n v="0"/>
    <n v="0"/>
    <n v="0"/>
    <n v="0"/>
    <m/>
    <n v="0"/>
    <m/>
    <n v="0"/>
    <n v="0"/>
    <e v="#DIV/0!"/>
    <n v="0"/>
    <m/>
    <n v="0"/>
    <n v="0"/>
    <m/>
  </r>
  <r>
    <n v="4191"/>
    <m/>
    <x v="10"/>
    <x v="4"/>
    <m/>
    <m/>
    <x v="7"/>
    <x v="5"/>
    <x v="6"/>
    <x v="4"/>
    <m/>
    <m/>
    <x v="1"/>
    <m/>
    <m/>
    <n v="0"/>
    <m/>
    <n v="0"/>
    <n v="0"/>
    <n v="0"/>
    <n v="0"/>
    <m/>
    <n v="0"/>
    <m/>
    <n v="0"/>
    <n v="0"/>
    <e v="#DIV/0!"/>
    <n v="0"/>
    <m/>
    <n v="0"/>
    <n v="0"/>
    <m/>
  </r>
  <r>
    <n v="4192"/>
    <m/>
    <x v="10"/>
    <x v="4"/>
    <m/>
    <m/>
    <x v="7"/>
    <x v="5"/>
    <x v="6"/>
    <x v="4"/>
    <m/>
    <m/>
    <x v="1"/>
    <m/>
    <m/>
    <n v="0"/>
    <m/>
    <n v="0"/>
    <n v="0"/>
    <n v="0"/>
    <n v="0"/>
    <m/>
    <n v="0"/>
    <m/>
    <n v="0"/>
    <n v="0"/>
    <e v="#DIV/0!"/>
    <n v="0"/>
    <m/>
    <n v="0"/>
    <n v="0"/>
    <m/>
  </r>
  <r>
    <n v="4193"/>
    <m/>
    <x v="10"/>
    <x v="4"/>
    <m/>
    <m/>
    <x v="7"/>
    <x v="5"/>
    <x v="6"/>
    <x v="4"/>
    <m/>
    <m/>
    <x v="1"/>
    <m/>
    <m/>
    <n v="0"/>
    <m/>
    <n v="0"/>
    <n v="0"/>
    <n v="0"/>
    <n v="0"/>
    <m/>
    <n v="0"/>
    <m/>
    <n v="0"/>
    <n v="0"/>
    <e v="#DIV/0!"/>
    <n v="0"/>
    <m/>
    <n v="0"/>
    <n v="0"/>
    <m/>
  </r>
  <r>
    <n v="4194"/>
    <m/>
    <x v="10"/>
    <x v="4"/>
    <m/>
    <m/>
    <x v="7"/>
    <x v="5"/>
    <x v="6"/>
    <x v="4"/>
    <m/>
    <m/>
    <x v="1"/>
    <m/>
    <m/>
    <n v="0"/>
    <m/>
    <n v="0"/>
    <n v="0"/>
    <n v="0"/>
    <n v="0"/>
    <m/>
    <n v="0"/>
    <m/>
    <n v="0"/>
    <n v="0"/>
    <e v="#DIV/0!"/>
    <n v="0"/>
    <m/>
    <n v="0"/>
    <n v="0"/>
    <m/>
  </r>
  <r>
    <n v="4195"/>
    <m/>
    <x v="10"/>
    <x v="4"/>
    <m/>
    <m/>
    <x v="7"/>
    <x v="5"/>
    <x v="6"/>
    <x v="4"/>
    <m/>
    <m/>
    <x v="1"/>
    <m/>
    <m/>
    <n v="0"/>
    <m/>
    <n v="0"/>
    <n v="0"/>
    <n v="0"/>
    <n v="0"/>
    <m/>
    <n v="0"/>
    <m/>
    <n v="0"/>
    <n v="0"/>
    <e v="#DIV/0!"/>
    <n v="0"/>
    <m/>
    <n v="0"/>
    <n v="0"/>
    <m/>
  </r>
  <r>
    <n v="4196"/>
    <m/>
    <x v="10"/>
    <x v="4"/>
    <m/>
    <m/>
    <x v="7"/>
    <x v="5"/>
    <x v="6"/>
    <x v="4"/>
    <m/>
    <m/>
    <x v="1"/>
    <m/>
    <m/>
    <n v="0"/>
    <m/>
    <n v="0"/>
    <n v="0"/>
    <n v="0"/>
    <n v="0"/>
    <m/>
    <n v="0"/>
    <m/>
    <n v="0"/>
    <n v="0"/>
    <e v="#DIV/0!"/>
    <n v="0"/>
    <m/>
    <n v="0"/>
    <n v="0"/>
    <m/>
  </r>
  <r>
    <n v="4197"/>
    <m/>
    <x v="10"/>
    <x v="4"/>
    <m/>
    <m/>
    <x v="7"/>
    <x v="5"/>
    <x v="6"/>
    <x v="4"/>
    <m/>
    <m/>
    <x v="1"/>
    <m/>
    <m/>
    <n v="0"/>
    <m/>
    <n v="0"/>
    <n v="0"/>
    <n v="0"/>
    <n v="0"/>
    <m/>
    <n v="0"/>
    <m/>
    <n v="0"/>
    <n v="0"/>
    <e v="#DIV/0!"/>
    <n v="0"/>
    <m/>
    <n v="0"/>
    <n v="0"/>
    <m/>
  </r>
  <r>
    <n v="4198"/>
    <m/>
    <x v="10"/>
    <x v="4"/>
    <m/>
    <m/>
    <x v="7"/>
    <x v="5"/>
    <x v="6"/>
    <x v="4"/>
    <m/>
    <m/>
    <x v="1"/>
    <m/>
    <m/>
    <n v="0"/>
    <m/>
    <n v="0"/>
    <n v="0"/>
    <n v="0"/>
    <n v="0"/>
    <m/>
    <n v="0"/>
    <m/>
    <n v="0"/>
    <n v="0"/>
    <e v="#DIV/0!"/>
    <n v="0"/>
    <m/>
    <n v="0"/>
    <n v="0"/>
    <m/>
  </r>
  <r>
    <n v="4199"/>
    <m/>
    <x v="10"/>
    <x v="4"/>
    <m/>
    <m/>
    <x v="7"/>
    <x v="5"/>
    <x v="6"/>
    <x v="4"/>
    <m/>
    <m/>
    <x v="1"/>
    <m/>
    <m/>
    <n v="0"/>
    <m/>
    <n v="0"/>
    <n v="0"/>
    <n v="0"/>
    <n v="0"/>
    <m/>
    <n v="0"/>
    <m/>
    <n v="0"/>
    <n v="0"/>
    <e v="#DIV/0!"/>
    <n v="0"/>
    <m/>
    <n v="0"/>
    <n v="0"/>
    <m/>
  </r>
  <r>
    <n v="4200"/>
    <m/>
    <x v="10"/>
    <x v="4"/>
    <m/>
    <m/>
    <x v="7"/>
    <x v="5"/>
    <x v="6"/>
    <x v="4"/>
    <m/>
    <m/>
    <x v="1"/>
    <m/>
    <m/>
    <n v="0"/>
    <m/>
    <n v="0"/>
    <n v="0"/>
    <n v="0"/>
    <n v="0"/>
    <m/>
    <n v="0"/>
    <m/>
    <n v="0"/>
    <n v="0"/>
    <e v="#DIV/0!"/>
    <n v="0"/>
    <m/>
    <n v="0"/>
    <n v="0"/>
    <m/>
  </r>
  <r>
    <n v="4201"/>
    <m/>
    <x v="10"/>
    <x v="4"/>
    <m/>
    <m/>
    <x v="7"/>
    <x v="5"/>
    <x v="6"/>
    <x v="4"/>
    <m/>
    <m/>
    <x v="1"/>
    <m/>
    <m/>
    <n v="0"/>
    <m/>
    <n v="0"/>
    <n v="0"/>
    <n v="0"/>
    <n v="0"/>
    <m/>
    <n v="0"/>
    <m/>
    <n v="0"/>
    <n v="0"/>
    <e v="#DIV/0!"/>
    <n v="0"/>
    <m/>
    <n v="0"/>
    <n v="0"/>
    <m/>
  </r>
  <r>
    <n v="4202"/>
    <m/>
    <x v="10"/>
    <x v="4"/>
    <m/>
    <m/>
    <x v="7"/>
    <x v="5"/>
    <x v="6"/>
    <x v="4"/>
    <m/>
    <m/>
    <x v="1"/>
    <m/>
    <m/>
    <n v="0"/>
    <m/>
    <n v="0"/>
    <n v="0"/>
    <n v="0"/>
    <n v="0"/>
    <m/>
    <n v="0"/>
    <m/>
    <n v="0"/>
    <n v="0"/>
    <e v="#DIV/0!"/>
    <n v="0"/>
    <m/>
    <n v="0"/>
    <n v="0"/>
    <m/>
  </r>
  <r>
    <n v="4203"/>
    <m/>
    <x v="10"/>
    <x v="4"/>
    <m/>
    <m/>
    <x v="7"/>
    <x v="5"/>
    <x v="6"/>
    <x v="4"/>
    <m/>
    <m/>
    <x v="1"/>
    <m/>
    <m/>
    <n v="0"/>
    <m/>
    <n v="0"/>
    <n v="0"/>
    <n v="0"/>
    <n v="0"/>
    <m/>
    <n v="0"/>
    <m/>
    <n v="0"/>
    <n v="0"/>
    <e v="#DIV/0!"/>
    <n v="0"/>
    <m/>
    <n v="0"/>
    <n v="0"/>
    <m/>
  </r>
  <r>
    <n v="4204"/>
    <m/>
    <x v="10"/>
    <x v="4"/>
    <m/>
    <m/>
    <x v="7"/>
    <x v="5"/>
    <x v="6"/>
    <x v="4"/>
    <m/>
    <m/>
    <x v="1"/>
    <m/>
    <m/>
    <n v="0"/>
    <m/>
    <n v="0"/>
    <n v="0"/>
    <n v="0"/>
    <n v="0"/>
    <m/>
    <n v="0"/>
    <m/>
    <n v="0"/>
    <n v="0"/>
    <e v="#DIV/0!"/>
    <n v="0"/>
    <m/>
    <n v="0"/>
    <n v="0"/>
    <m/>
  </r>
  <r>
    <n v="4205"/>
    <m/>
    <x v="10"/>
    <x v="4"/>
    <m/>
    <m/>
    <x v="7"/>
    <x v="5"/>
    <x v="6"/>
    <x v="4"/>
    <m/>
    <m/>
    <x v="1"/>
    <m/>
    <m/>
    <n v="0"/>
    <m/>
    <n v="0"/>
    <n v="0"/>
    <n v="0"/>
    <n v="0"/>
    <m/>
    <n v="0"/>
    <m/>
    <n v="0"/>
    <n v="0"/>
    <e v="#DIV/0!"/>
    <n v="0"/>
    <m/>
    <n v="0"/>
    <n v="0"/>
    <m/>
  </r>
  <r>
    <n v="4206"/>
    <m/>
    <x v="10"/>
    <x v="4"/>
    <m/>
    <m/>
    <x v="7"/>
    <x v="5"/>
    <x v="6"/>
    <x v="4"/>
    <m/>
    <m/>
    <x v="1"/>
    <m/>
    <m/>
    <n v="0"/>
    <m/>
    <n v="0"/>
    <n v="0"/>
    <n v="0"/>
    <n v="0"/>
    <m/>
    <n v="0"/>
    <m/>
    <n v="0"/>
    <n v="0"/>
    <e v="#DIV/0!"/>
    <n v="0"/>
    <m/>
    <n v="0"/>
    <n v="0"/>
    <m/>
  </r>
  <r>
    <n v="4207"/>
    <m/>
    <x v="10"/>
    <x v="4"/>
    <m/>
    <m/>
    <x v="7"/>
    <x v="5"/>
    <x v="6"/>
    <x v="4"/>
    <m/>
    <m/>
    <x v="1"/>
    <m/>
    <m/>
    <n v="0"/>
    <m/>
    <n v="0"/>
    <n v="0"/>
    <n v="0"/>
    <n v="0"/>
    <m/>
    <n v="0"/>
    <m/>
    <n v="0"/>
    <n v="0"/>
    <e v="#DIV/0!"/>
    <n v="0"/>
    <m/>
    <n v="0"/>
    <n v="0"/>
    <m/>
  </r>
  <r>
    <n v="4208"/>
    <m/>
    <x v="10"/>
    <x v="4"/>
    <m/>
    <m/>
    <x v="7"/>
    <x v="5"/>
    <x v="6"/>
    <x v="4"/>
    <m/>
    <m/>
    <x v="1"/>
    <m/>
    <m/>
    <n v="0"/>
    <m/>
    <n v="0"/>
    <n v="0"/>
    <n v="0"/>
    <n v="0"/>
    <m/>
    <n v="0"/>
    <m/>
    <n v="0"/>
    <n v="0"/>
    <e v="#DIV/0!"/>
    <n v="0"/>
    <m/>
    <n v="0"/>
    <n v="0"/>
    <m/>
  </r>
  <r>
    <n v="4209"/>
    <m/>
    <x v="10"/>
    <x v="4"/>
    <m/>
    <m/>
    <x v="7"/>
    <x v="5"/>
    <x v="6"/>
    <x v="4"/>
    <m/>
    <m/>
    <x v="1"/>
    <m/>
    <m/>
    <n v="0"/>
    <m/>
    <n v="0"/>
    <n v="0"/>
    <n v="0"/>
    <n v="0"/>
    <m/>
    <n v="0"/>
    <m/>
    <n v="0"/>
    <n v="0"/>
    <e v="#DIV/0!"/>
    <n v="0"/>
    <m/>
    <n v="0"/>
    <n v="0"/>
    <m/>
  </r>
  <r>
    <n v="4210"/>
    <m/>
    <x v="10"/>
    <x v="4"/>
    <m/>
    <m/>
    <x v="7"/>
    <x v="5"/>
    <x v="6"/>
    <x v="4"/>
    <m/>
    <m/>
    <x v="1"/>
    <m/>
    <m/>
    <n v="0"/>
    <m/>
    <n v="0"/>
    <n v="0"/>
    <n v="0"/>
    <n v="0"/>
    <m/>
    <n v="0"/>
    <m/>
    <n v="0"/>
    <n v="0"/>
    <e v="#DIV/0!"/>
    <n v="0"/>
    <m/>
    <n v="0"/>
    <n v="0"/>
    <m/>
  </r>
  <r>
    <n v="4211"/>
    <m/>
    <x v="10"/>
    <x v="4"/>
    <m/>
    <m/>
    <x v="7"/>
    <x v="5"/>
    <x v="6"/>
    <x v="4"/>
    <m/>
    <m/>
    <x v="1"/>
    <m/>
    <m/>
    <n v="0"/>
    <m/>
    <n v="0"/>
    <n v="0"/>
    <n v="0"/>
    <n v="0"/>
    <m/>
    <n v="0"/>
    <m/>
    <n v="0"/>
    <n v="0"/>
    <e v="#DIV/0!"/>
    <n v="0"/>
    <m/>
    <n v="0"/>
    <n v="0"/>
    <m/>
  </r>
  <r>
    <n v="4212"/>
    <m/>
    <x v="10"/>
    <x v="4"/>
    <m/>
    <m/>
    <x v="7"/>
    <x v="5"/>
    <x v="6"/>
    <x v="4"/>
    <m/>
    <m/>
    <x v="1"/>
    <m/>
    <m/>
    <n v="0"/>
    <m/>
    <n v="0"/>
    <n v="0"/>
    <n v="0"/>
    <n v="0"/>
    <m/>
    <n v="0"/>
    <m/>
    <n v="0"/>
    <n v="0"/>
    <e v="#DIV/0!"/>
    <n v="0"/>
    <m/>
    <n v="0"/>
    <n v="0"/>
    <m/>
  </r>
  <r>
    <n v="4213"/>
    <m/>
    <x v="10"/>
    <x v="4"/>
    <m/>
    <m/>
    <x v="7"/>
    <x v="5"/>
    <x v="6"/>
    <x v="4"/>
    <m/>
    <m/>
    <x v="1"/>
    <m/>
    <m/>
    <n v="0"/>
    <m/>
    <n v="0"/>
    <n v="0"/>
    <n v="0"/>
    <n v="0"/>
    <m/>
    <n v="0"/>
    <m/>
    <n v="0"/>
    <n v="0"/>
    <e v="#DIV/0!"/>
    <n v="0"/>
    <m/>
    <n v="0"/>
    <n v="0"/>
    <m/>
  </r>
  <r>
    <n v="4214"/>
    <m/>
    <x v="10"/>
    <x v="4"/>
    <m/>
    <m/>
    <x v="7"/>
    <x v="5"/>
    <x v="6"/>
    <x v="4"/>
    <m/>
    <m/>
    <x v="1"/>
    <m/>
    <m/>
    <n v="0"/>
    <m/>
    <n v="0"/>
    <n v="0"/>
    <n v="0"/>
    <n v="0"/>
    <m/>
    <n v="0"/>
    <m/>
    <n v="0"/>
    <n v="0"/>
    <e v="#DIV/0!"/>
    <n v="0"/>
    <m/>
    <n v="0"/>
    <n v="0"/>
    <m/>
  </r>
  <r>
    <n v="4215"/>
    <m/>
    <x v="10"/>
    <x v="4"/>
    <m/>
    <m/>
    <x v="7"/>
    <x v="5"/>
    <x v="6"/>
    <x v="4"/>
    <m/>
    <m/>
    <x v="1"/>
    <m/>
    <m/>
    <n v="0"/>
    <m/>
    <n v="0"/>
    <n v="0"/>
    <n v="0"/>
    <n v="0"/>
    <m/>
    <n v="0"/>
    <m/>
    <n v="0"/>
    <n v="0"/>
    <e v="#DIV/0!"/>
    <n v="0"/>
    <m/>
    <n v="0"/>
    <n v="0"/>
    <m/>
  </r>
  <r>
    <n v="4216"/>
    <m/>
    <x v="10"/>
    <x v="4"/>
    <m/>
    <m/>
    <x v="7"/>
    <x v="5"/>
    <x v="6"/>
    <x v="4"/>
    <m/>
    <m/>
    <x v="1"/>
    <m/>
    <m/>
    <n v="0"/>
    <m/>
    <n v="0"/>
    <n v="0"/>
    <n v="0"/>
    <n v="0"/>
    <m/>
    <n v="0"/>
    <m/>
    <n v="0"/>
    <n v="0"/>
    <e v="#DIV/0!"/>
    <n v="0"/>
    <m/>
    <n v="0"/>
    <n v="0"/>
    <m/>
  </r>
  <r>
    <n v="4217"/>
    <m/>
    <x v="10"/>
    <x v="4"/>
    <m/>
    <m/>
    <x v="7"/>
    <x v="5"/>
    <x v="6"/>
    <x v="4"/>
    <m/>
    <m/>
    <x v="1"/>
    <m/>
    <m/>
    <n v="0"/>
    <m/>
    <n v="0"/>
    <n v="0"/>
    <n v="0"/>
    <n v="0"/>
    <m/>
    <n v="0"/>
    <m/>
    <n v="0"/>
    <n v="0"/>
    <e v="#DIV/0!"/>
    <n v="0"/>
    <m/>
    <n v="0"/>
    <n v="0"/>
    <m/>
  </r>
  <r>
    <n v="4218"/>
    <m/>
    <x v="10"/>
    <x v="4"/>
    <m/>
    <m/>
    <x v="7"/>
    <x v="5"/>
    <x v="6"/>
    <x v="4"/>
    <m/>
    <m/>
    <x v="1"/>
    <m/>
    <m/>
    <n v="0"/>
    <m/>
    <n v="0"/>
    <n v="0"/>
    <n v="0"/>
    <n v="0"/>
    <m/>
    <n v="0"/>
    <m/>
    <n v="0"/>
    <n v="0"/>
    <e v="#DIV/0!"/>
    <n v="0"/>
    <m/>
    <n v="0"/>
    <n v="0"/>
    <m/>
  </r>
  <r>
    <n v="4219"/>
    <m/>
    <x v="10"/>
    <x v="4"/>
    <m/>
    <m/>
    <x v="7"/>
    <x v="5"/>
    <x v="6"/>
    <x v="4"/>
    <m/>
    <m/>
    <x v="1"/>
    <m/>
    <m/>
    <n v="0"/>
    <m/>
    <n v="0"/>
    <n v="0"/>
    <n v="0"/>
    <n v="0"/>
    <m/>
    <n v="0"/>
    <m/>
    <n v="0"/>
    <n v="0"/>
    <e v="#DIV/0!"/>
    <n v="0"/>
    <m/>
    <n v="0"/>
    <n v="0"/>
    <m/>
  </r>
  <r>
    <n v="4220"/>
    <m/>
    <x v="10"/>
    <x v="4"/>
    <m/>
    <m/>
    <x v="7"/>
    <x v="5"/>
    <x v="6"/>
    <x v="4"/>
    <m/>
    <m/>
    <x v="1"/>
    <m/>
    <m/>
    <n v="0"/>
    <m/>
    <n v="0"/>
    <n v="0"/>
    <n v="0"/>
    <n v="0"/>
    <m/>
    <n v="0"/>
    <m/>
    <n v="0"/>
    <n v="0"/>
    <e v="#DIV/0!"/>
    <n v="0"/>
    <m/>
    <n v="0"/>
    <n v="0"/>
    <m/>
  </r>
  <r>
    <n v="4221"/>
    <m/>
    <x v="10"/>
    <x v="4"/>
    <m/>
    <m/>
    <x v="7"/>
    <x v="5"/>
    <x v="6"/>
    <x v="4"/>
    <m/>
    <m/>
    <x v="1"/>
    <m/>
    <m/>
    <n v="0"/>
    <m/>
    <n v="0"/>
    <n v="0"/>
    <n v="0"/>
    <n v="0"/>
    <m/>
    <n v="0"/>
    <m/>
    <n v="0"/>
    <n v="0"/>
    <e v="#DIV/0!"/>
    <n v="0"/>
    <m/>
    <n v="0"/>
    <n v="0"/>
    <m/>
  </r>
  <r>
    <n v="4222"/>
    <m/>
    <x v="10"/>
    <x v="4"/>
    <m/>
    <m/>
    <x v="7"/>
    <x v="5"/>
    <x v="6"/>
    <x v="4"/>
    <m/>
    <m/>
    <x v="1"/>
    <m/>
    <m/>
    <n v="0"/>
    <m/>
    <n v="0"/>
    <n v="0"/>
    <n v="0"/>
    <n v="0"/>
    <m/>
    <n v="0"/>
    <m/>
    <n v="0"/>
    <n v="0"/>
    <e v="#DIV/0!"/>
    <n v="0"/>
    <m/>
    <n v="0"/>
    <n v="0"/>
    <m/>
  </r>
  <r>
    <n v="4223"/>
    <m/>
    <x v="10"/>
    <x v="4"/>
    <m/>
    <m/>
    <x v="7"/>
    <x v="5"/>
    <x v="6"/>
    <x v="4"/>
    <m/>
    <m/>
    <x v="1"/>
    <m/>
    <m/>
    <n v="0"/>
    <m/>
    <n v="0"/>
    <n v="0"/>
    <n v="0"/>
    <n v="0"/>
    <m/>
    <n v="0"/>
    <m/>
    <n v="0"/>
    <n v="0"/>
    <e v="#DIV/0!"/>
    <n v="0"/>
    <m/>
    <n v="0"/>
    <n v="0"/>
    <m/>
  </r>
  <r>
    <n v="4224"/>
    <m/>
    <x v="10"/>
    <x v="4"/>
    <m/>
    <m/>
    <x v="7"/>
    <x v="5"/>
    <x v="6"/>
    <x v="4"/>
    <m/>
    <m/>
    <x v="1"/>
    <m/>
    <m/>
    <n v="0"/>
    <m/>
    <n v="0"/>
    <n v="0"/>
    <n v="0"/>
    <n v="0"/>
    <m/>
    <n v="0"/>
    <m/>
    <n v="0"/>
    <n v="0"/>
    <e v="#DIV/0!"/>
    <n v="0"/>
    <m/>
    <n v="0"/>
    <n v="0"/>
    <m/>
  </r>
  <r>
    <n v="4225"/>
    <m/>
    <x v="10"/>
    <x v="4"/>
    <m/>
    <m/>
    <x v="7"/>
    <x v="5"/>
    <x v="6"/>
    <x v="4"/>
    <m/>
    <m/>
    <x v="1"/>
    <m/>
    <m/>
    <n v="0"/>
    <m/>
    <n v="0"/>
    <n v="0"/>
    <n v="0"/>
    <n v="0"/>
    <m/>
    <n v="0"/>
    <m/>
    <n v="0"/>
    <n v="0"/>
    <e v="#DIV/0!"/>
    <n v="0"/>
    <m/>
    <n v="0"/>
    <n v="0"/>
    <m/>
  </r>
  <r>
    <n v="4226"/>
    <m/>
    <x v="10"/>
    <x v="4"/>
    <m/>
    <m/>
    <x v="7"/>
    <x v="5"/>
    <x v="6"/>
    <x v="4"/>
    <m/>
    <m/>
    <x v="1"/>
    <m/>
    <m/>
    <n v="0"/>
    <m/>
    <n v="0"/>
    <n v="0"/>
    <n v="0"/>
    <n v="0"/>
    <m/>
    <n v="0"/>
    <m/>
    <n v="0"/>
    <n v="0"/>
    <e v="#DIV/0!"/>
    <n v="0"/>
    <m/>
    <n v="0"/>
    <n v="0"/>
    <m/>
  </r>
  <r>
    <n v="4227"/>
    <m/>
    <x v="10"/>
    <x v="4"/>
    <m/>
    <m/>
    <x v="7"/>
    <x v="5"/>
    <x v="6"/>
    <x v="4"/>
    <m/>
    <m/>
    <x v="1"/>
    <m/>
    <m/>
    <n v="0"/>
    <m/>
    <n v="0"/>
    <n v="0"/>
    <n v="0"/>
    <n v="0"/>
    <m/>
    <n v="0"/>
    <m/>
    <n v="0"/>
    <n v="0"/>
    <e v="#DIV/0!"/>
    <n v="0"/>
    <m/>
    <n v="0"/>
    <n v="0"/>
    <m/>
  </r>
  <r>
    <n v="4228"/>
    <m/>
    <x v="10"/>
    <x v="4"/>
    <m/>
    <m/>
    <x v="7"/>
    <x v="5"/>
    <x v="6"/>
    <x v="4"/>
    <m/>
    <m/>
    <x v="1"/>
    <m/>
    <m/>
    <n v="0"/>
    <m/>
    <n v="0"/>
    <n v="0"/>
    <n v="0"/>
    <n v="0"/>
    <m/>
    <n v="0"/>
    <m/>
    <n v="0"/>
    <n v="0"/>
    <e v="#DIV/0!"/>
    <n v="0"/>
    <m/>
    <n v="0"/>
    <n v="0"/>
    <m/>
  </r>
  <r>
    <n v="4229"/>
    <m/>
    <x v="10"/>
    <x v="4"/>
    <m/>
    <m/>
    <x v="7"/>
    <x v="5"/>
    <x v="6"/>
    <x v="4"/>
    <m/>
    <m/>
    <x v="1"/>
    <m/>
    <m/>
    <n v="0"/>
    <m/>
    <n v="0"/>
    <n v="0"/>
    <n v="0"/>
    <n v="0"/>
    <m/>
    <n v="0"/>
    <m/>
    <n v="0"/>
    <n v="0"/>
    <e v="#DIV/0!"/>
    <n v="0"/>
    <m/>
    <n v="0"/>
    <n v="0"/>
    <m/>
  </r>
  <r>
    <n v="4230"/>
    <m/>
    <x v="10"/>
    <x v="4"/>
    <m/>
    <m/>
    <x v="7"/>
    <x v="5"/>
    <x v="6"/>
    <x v="4"/>
    <m/>
    <m/>
    <x v="1"/>
    <m/>
    <m/>
    <n v="0"/>
    <m/>
    <n v="0"/>
    <n v="0"/>
    <n v="0"/>
    <n v="0"/>
    <m/>
    <n v="0"/>
    <m/>
    <n v="0"/>
    <n v="0"/>
    <e v="#DIV/0!"/>
    <n v="0"/>
    <m/>
    <n v="0"/>
    <n v="0"/>
    <m/>
  </r>
  <r>
    <n v="4231"/>
    <m/>
    <x v="10"/>
    <x v="4"/>
    <m/>
    <m/>
    <x v="7"/>
    <x v="5"/>
    <x v="6"/>
    <x v="4"/>
    <m/>
    <m/>
    <x v="1"/>
    <m/>
    <m/>
    <n v="0"/>
    <m/>
    <n v="0"/>
    <n v="0"/>
    <n v="0"/>
    <n v="0"/>
    <m/>
    <n v="0"/>
    <m/>
    <n v="0"/>
    <n v="0"/>
    <e v="#DIV/0!"/>
    <n v="0"/>
    <m/>
    <n v="0"/>
    <n v="0"/>
    <m/>
  </r>
  <r>
    <n v="4232"/>
    <m/>
    <x v="10"/>
    <x v="4"/>
    <m/>
    <m/>
    <x v="7"/>
    <x v="5"/>
    <x v="6"/>
    <x v="4"/>
    <m/>
    <m/>
    <x v="1"/>
    <m/>
    <m/>
    <n v="0"/>
    <m/>
    <n v="0"/>
    <n v="0"/>
    <n v="0"/>
    <n v="0"/>
    <m/>
    <n v="0"/>
    <m/>
    <n v="0"/>
    <n v="0"/>
    <e v="#DIV/0!"/>
    <n v="0"/>
    <m/>
    <n v="0"/>
    <n v="0"/>
    <m/>
  </r>
  <r>
    <n v="4233"/>
    <m/>
    <x v="10"/>
    <x v="4"/>
    <m/>
    <m/>
    <x v="7"/>
    <x v="5"/>
    <x v="6"/>
    <x v="4"/>
    <m/>
    <m/>
    <x v="1"/>
    <m/>
    <m/>
    <n v="0"/>
    <m/>
    <n v="0"/>
    <n v="0"/>
    <n v="0"/>
    <n v="0"/>
    <m/>
    <n v="0"/>
    <m/>
    <n v="0"/>
    <n v="0"/>
    <e v="#DIV/0!"/>
    <n v="0"/>
    <m/>
    <n v="0"/>
    <n v="0"/>
    <m/>
  </r>
  <r>
    <n v="4234"/>
    <m/>
    <x v="10"/>
    <x v="4"/>
    <m/>
    <m/>
    <x v="7"/>
    <x v="5"/>
    <x v="6"/>
    <x v="4"/>
    <m/>
    <m/>
    <x v="1"/>
    <m/>
    <m/>
    <n v="0"/>
    <m/>
    <n v="0"/>
    <n v="0"/>
    <n v="0"/>
    <n v="0"/>
    <m/>
    <n v="0"/>
    <m/>
    <n v="0"/>
    <n v="0"/>
    <e v="#DIV/0!"/>
    <n v="0"/>
    <m/>
    <n v="0"/>
    <n v="0"/>
    <m/>
  </r>
  <r>
    <n v="4235"/>
    <m/>
    <x v="10"/>
    <x v="4"/>
    <m/>
    <m/>
    <x v="7"/>
    <x v="5"/>
    <x v="6"/>
    <x v="4"/>
    <m/>
    <m/>
    <x v="1"/>
    <m/>
    <m/>
    <n v="0"/>
    <m/>
    <n v="0"/>
    <n v="0"/>
    <n v="0"/>
    <n v="0"/>
    <m/>
    <n v="0"/>
    <m/>
    <n v="0"/>
    <n v="0"/>
    <e v="#DIV/0!"/>
    <n v="0"/>
    <m/>
    <n v="0"/>
    <n v="0"/>
    <m/>
  </r>
  <r>
    <n v="4236"/>
    <m/>
    <x v="10"/>
    <x v="4"/>
    <m/>
    <m/>
    <x v="7"/>
    <x v="5"/>
    <x v="6"/>
    <x v="4"/>
    <m/>
    <m/>
    <x v="1"/>
    <m/>
    <m/>
    <n v="0"/>
    <m/>
    <n v="0"/>
    <n v="0"/>
    <n v="0"/>
    <n v="0"/>
    <m/>
    <n v="0"/>
    <m/>
    <n v="0"/>
    <n v="0"/>
    <e v="#DIV/0!"/>
    <n v="0"/>
    <m/>
    <n v="0"/>
    <n v="0"/>
    <m/>
  </r>
  <r>
    <n v="4237"/>
    <m/>
    <x v="10"/>
    <x v="4"/>
    <m/>
    <m/>
    <x v="7"/>
    <x v="5"/>
    <x v="6"/>
    <x v="4"/>
    <m/>
    <m/>
    <x v="1"/>
    <m/>
    <m/>
    <n v="0"/>
    <m/>
    <n v="0"/>
    <n v="0"/>
    <n v="0"/>
    <n v="0"/>
    <m/>
    <n v="0"/>
    <m/>
    <n v="0"/>
    <n v="0"/>
    <e v="#DIV/0!"/>
    <n v="0"/>
    <m/>
    <n v="0"/>
    <n v="0"/>
    <m/>
  </r>
  <r>
    <n v="4238"/>
    <m/>
    <x v="10"/>
    <x v="4"/>
    <m/>
    <m/>
    <x v="7"/>
    <x v="5"/>
    <x v="6"/>
    <x v="4"/>
    <m/>
    <m/>
    <x v="1"/>
    <m/>
    <m/>
    <n v="0"/>
    <m/>
    <n v="0"/>
    <n v="0"/>
    <n v="0"/>
    <n v="0"/>
    <m/>
    <n v="0"/>
    <m/>
    <n v="0"/>
    <n v="0"/>
    <e v="#DIV/0!"/>
    <n v="0"/>
    <m/>
    <n v="0"/>
    <n v="0"/>
    <m/>
  </r>
  <r>
    <n v="4239"/>
    <m/>
    <x v="10"/>
    <x v="4"/>
    <m/>
    <m/>
    <x v="7"/>
    <x v="5"/>
    <x v="6"/>
    <x v="4"/>
    <m/>
    <m/>
    <x v="1"/>
    <m/>
    <m/>
    <n v="0"/>
    <m/>
    <n v="0"/>
    <n v="0"/>
    <n v="0"/>
    <n v="0"/>
    <m/>
    <n v="0"/>
    <m/>
    <n v="0"/>
    <n v="0"/>
    <e v="#DIV/0!"/>
    <n v="0"/>
    <m/>
    <n v="0"/>
    <n v="0"/>
    <m/>
  </r>
  <r>
    <n v="4240"/>
    <m/>
    <x v="10"/>
    <x v="4"/>
    <m/>
    <m/>
    <x v="7"/>
    <x v="5"/>
    <x v="6"/>
    <x v="4"/>
    <m/>
    <m/>
    <x v="1"/>
    <m/>
    <m/>
    <n v="0"/>
    <m/>
    <n v="0"/>
    <n v="0"/>
    <n v="0"/>
    <n v="0"/>
    <m/>
    <n v="0"/>
    <m/>
    <n v="0"/>
    <n v="0"/>
    <e v="#DIV/0!"/>
    <n v="0"/>
    <m/>
    <n v="0"/>
    <n v="0"/>
    <m/>
  </r>
  <r>
    <n v="4241"/>
    <m/>
    <x v="10"/>
    <x v="4"/>
    <m/>
    <m/>
    <x v="7"/>
    <x v="5"/>
    <x v="6"/>
    <x v="4"/>
    <m/>
    <m/>
    <x v="1"/>
    <m/>
    <m/>
    <n v="0"/>
    <m/>
    <n v="0"/>
    <n v="0"/>
    <n v="0"/>
    <n v="0"/>
    <m/>
    <n v="0"/>
    <m/>
    <n v="0"/>
    <n v="0"/>
    <e v="#DIV/0!"/>
    <n v="0"/>
    <m/>
    <n v="0"/>
    <n v="0"/>
    <m/>
  </r>
  <r>
    <n v="4242"/>
    <m/>
    <x v="10"/>
    <x v="4"/>
    <m/>
    <m/>
    <x v="7"/>
    <x v="5"/>
    <x v="6"/>
    <x v="4"/>
    <m/>
    <m/>
    <x v="1"/>
    <m/>
    <m/>
    <n v="0"/>
    <m/>
    <n v="0"/>
    <n v="0"/>
    <n v="0"/>
    <n v="0"/>
    <m/>
    <n v="0"/>
    <m/>
    <n v="0"/>
    <n v="0"/>
    <e v="#DIV/0!"/>
    <n v="0"/>
    <m/>
    <n v="0"/>
    <n v="0"/>
    <m/>
  </r>
  <r>
    <n v="4243"/>
    <m/>
    <x v="10"/>
    <x v="4"/>
    <m/>
    <m/>
    <x v="7"/>
    <x v="5"/>
    <x v="6"/>
    <x v="4"/>
    <m/>
    <m/>
    <x v="1"/>
    <m/>
    <m/>
    <n v="0"/>
    <m/>
    <n v="0"/>
    <n v="0"/>
    <n v="0"/>
    <n v="0"/>
    <m/>
    <n v="0"/>
    <m/>
    <n v="0"/>
    <n v="0"/>
    <e v="#DIV/0!"/>
    <n v="0"/>
    <m/>
    <n v="0"/>
    <n v="0"/>
    <m/>
  </r>
  <r>
    <n v="4244"/>
    <m/>
    <x v="10"/>
    <x v="4"/>
    <m/>
    <m/>
    <x v="7"/>
    <x v="5"/>
    <x v="6"/>
    <x v="4"/>
    <m/>
    <m/>
    <x v="1"/>
    <m/>
    <m/>
    <n v="0"/>
    <m/>
    <n v="0"/>
    <n v="0"/>
    <n v="0"/>
    <n v="0"/>
    <m/>
    <n v="0"/>
    <m/>
    <n v="0"/>
    <n v="0"/>
    <e v="#DIV/0!"/>
    <n v="0"/>
    <m/>
    <n v="0"/>
    <n v="0"/>
    <m/>
  </r>
  <r>
    <n v="4245"/>
    <m/>
    <x v="10"/>
    <x v="4"/>
    <m/>
    <m/>
    <x v="7"/>
    <x v="5"/>
    <x v="6"/>
    <x v="4"/>
    <m/>
    <m/>
    <x v="1"/>
    <m/>
    <m/>
    <n v="0"/>
    <m/>
    <n v="0"/>
    <n v="0"/>
    <n v="0"/>
    <n v="0"/>
    <m/>
    <n v="0"/>
    <m/>
    <n v="0"/>
    <n v="0"/>
    <e v="#DIV/0!"/>
    <n v="0"/>
    <m/>
    <n v="0"/>
    <n v="0"/>
    <m/>
  </r>
  <r>
    <n v="4246"/>
    <m/>
    <x v="10"/>
    <x v="4"/>
    <m/>
    <m/>
    <x v="7"/>
    <x v="5"/>
    <x v="6"/>
    <x v="4"/>
    <m/>
    <m/>
    <x v="1"/>
    <m/>
    <m/>
    <n v="0"/>
    <m/>
    <n v="0"/>
    <n v="0"/>
    <n v="0"/>
    <n v="0"/>
    <m/>
    <n v="0"/>
    <m/>
    <n v="0"/>
    <n v="0"/>
    <e v="#DIV/0!"/>
    <n v="0"/>
    <m/>
    <n v="0"/>
    <n v="0"/>
    <m/>
  </r>
  <r>
    <n v="4247"/>
    <m/>
    <x v="10"/>
    <x v="4"/>
    <m/>
    <m/>
    <x v="7"/>
    <x v="5"/>
    <x v="6"/>
    <x v="4"/>
    <m/>
    <m/>
    <x v="1"/>
    <m/>
    <m/>
    <n v="0"/>
    <m/>
    <n v="0"/>
    <n v="0"/>
    <n v="0"/>
    <n v="0"/>
    <m/>
    <n v="0"/>
    <m/>
    <n v="0"/>
    <n v="0"/>
    <e v="#DIV/0!"/>
    <n v="0"/>
    <m/>
    <n v="0"/>
    <n v="0"/>
    <m/>
  </r>
  <r>
    <n v="4248"/>
    <m/>
    <x v="10"/>
    <x v="4"/>
    <m/>
    <m/>
    <x v="7"/>
    <x v="5"/>
    <x v="6"/>
    <x v="4"/>
    <m/>
    <m/>
    <x v="1"/>
    <m/>
    <m/>
    <n v="0"/>
    <m/>
    <n v="0"/>
    <n v="0"/>
    <n v="0"/>
    <n v="0"/>
    <m/>
    <n v="0"/>
    <m/>
    <n v="0"/>
    <n v="0"/>
    <e v="#DIV/0!"/>
    <n v="0"/>
    <m/>
    <n v="0"/>
    <n v="0"/>
    <m/>
  </r>
  <r>
    <n v="4249"/>
    <m/>
    <x v="10"/>
    <x v="4"/>
    <m/>
    <m/>
    <x v="7"/>
    <x v="5"/>
    <x v="6"/>
    <x v="4"/>
    <m/>
    <m/>
    <x v="1"/>
    <m/>
    <m/>
    <n v="0"/>
    <m/>
    <n v="0"/>
    <n v="0"/>
    <n v="0"/>
    <n v="0"/>
    <m/>
    <n v="0"/>
    <m/>
    <n v="0"/>
    <n v="0"/>
    <e v="#DIV/0!"/>
    <n v="0"/>
    <m/>
    <n v="0"/>
    <n v="0"/>
    <m/>
  </r>
  <r>
    <n v="4250"/>
    <m/>
    <x v="10"/>
    <x v="4"/>
    <m/>
    <m/>
    <x v="7"/>
    <x v="5"/>
    <x v="6"/>
    <x v="4"/>
    <m/>
    <m/>
    <x v="1"/>
    <m/>
    <m/>
    <n v="0"/>
    <m/>
    <n v="0"/>
    <n v="0"/>
    <n v="0"/>
    <n v="0"/>
    <m/>
    <n v="0"/>
    <m/>
    <n v="0"/>
    <n v="0"/>
    <e v="#DIV/0!"/>
    <n v="0"/>
    <m/>
    <n v="0"/>
    <n v="0"/>
    <m/>
  </r>
  <r>
    <n v="4251"/>
    <m/>
    <x v="10"/>
    <x v="4"/>
    <m/>
    <m/>
    <x v="7"/>
    <x v="5"/>
    <x v="6"/>
    <x v="4"/>
    <m/>
    <m/>
    <x v="1"/>
    <m/>
    <m/>
    <n v="0"/>
    <m/>
    <n v="0"/>
    <n v="0"/>
    <n v="0"/>
    <n v="0"/>
    <m/>
    <n v="0"/>
    <m/>
    <n v="0"/>
    <n v="0"/>
    <e v="#DIV/0!"/>
    <n v="0"/>
    <m/>
    <n v="0"/>
    <n v="0"/>
    <m/>
  </r>
  <r>
    <n v="4252"/>
    <m/>
    <x v="10"/>
    <x v="4"/>
    <m/>
    <m/>
    <x v="7"/>
    <x v="5"/>
    <x v="6"/>
    <x v="4"/>
    <m/>
    <m/>
    <x v="1"/>
    <m/>
    <m/>
    <n v="0"/>
    <m/>
    <n v="0"/>
    <n v="0"/>
    <n v="0"/>
    <n v="0"/>
    <m/>
    <n v="0"/>
    <m/>
    <n v="0"/>
    <n v="0"/>
    <e v="#DIV/0!"/>
    <n v="0"/>
    <m/>
    <n v="0"/>
    <n v="0"/>
    <m/>
  </r>
  <r>
    <n v="4253"/>
    <m/>
    <x v="10"/>
    <x v="4"/>
    <m/>
    <m/>
    <x v="7"/>
    <x v="5"/>
    <x v="6"/>
    <x v="4"/>
    <m/>
    <m/>
    <x v="1"/>
    <m/>
    <m/>
    <n v="0"/>
    <m/>
    <n v="0"/>
    <n v="0"/>
    <n v="0"/>
    <n v="0"/>
    <m/>
    <n v="0"/>
    <m/>
    <n v="0"/>
    <n v="0"/>
    <e v="#DIV/0!"/>
    <n v="0"/>
    <m/>
    <n v="0"/>
    <n v="0"/>
    <m/>
  </r>
  <r>
    <n v="4254"/>
    <m/>
    <x v="10"/>
    <x v="4"/>
    <m/>
    <m/>
    <x v="7"/>
    <x v="5"/>
    <x v="6"/>
    <x v="4"/>
    <m/>
    <m/>
    <x v="1"/>
    <m/>
    <m/>
    <n v="0"/>
    <m/>
    <n v="0"/>
    <n v="0"/>
    <n v="0"/>
    <n v="0"/>
    <m/>
    <n v="0"/>
    <m/>
    <n v="0"/>
    <n v="0"/>
    <e v="#DIV/0!"/>
    <n v="0"/>
    <m/>
    <n v="0"/>
    <n v="0"/>
    <m/>
  </r>
  <r>
    <n v="4255"/>
    <m/>
    <x v="10"/>
    <x v="4"/>
    <m/>
    <m/>
    <x v="7"/>
    <x v="5"/>
    <x v="6"/>
    <x v="4"/>
    <m/>
    <m/>
    <x v="1"/>
    <m/>
    <m/>
    <n v="0"/>
    <m/>
    <n v="0"/>
    <n v="0"/>
    <n v="0"/>
    <n v="0"/>
    <m/>
    <n v="0"/>
    <m/>
    <n v="0"/>
    <n v="0"/>
    <e v="#DIV/0!"/>
    <n v="0"/>
    <m/>
    <n v="0"/>
    <n v="0"/>
    <m/>
  </r>
  <r>
    <n v="4256"/>
    <m/>
    <x v="10"/>
    <x v="4"/>
    <m/>
    <m/>
    <x v="7"/>
    <x v="5"/>
    <x v="6"/>
    <x v="4"/>
    <m/>
    <m/>
    <x v="1"/>
    <m/>
    <m/>
    <n v="0"/>
    <m/>
    <n v="0"/>
    <n v="0"/>
    <n v="0"/>
    <n v="0"/>
    <m/>
    <n v="0"/>
    <m/>
    <n v="0"/>
    <n v="0"/>
    <e v="#DIV/0!"/>
    <n v="0"/>
    <m/>
    <n v="0"/>
    <n v="0"/>
    <m/>
  </r>
  <r>
    <n v="4257"/>
    <m/>
    <x v="10"/>
    <x v="4"/>
    <m/>
    <m/>
    <x v="7"/>
    <x v="5"/>
    <x v="6"/>
    <x v="4"/>
    <m/>
    <m/>
    <x v="1"/>
    <m/>
    <m/>
    <n v="0"/>
    <m/>
    <n v="0"/>
    <n v="0"/>
    <n v="0"/>
    <n v="0"/>
    <m/>
    <n v="0"/>
    <m/>
    <n v="0"/>
    <n v="0"/>
    <e v="#DIV/0!"/>
    <n v="0"/>
    <m/>
    <n v="0"/>
    <n v="0"/>
    <m/>
  </r>
  <r>
    <n v="4258"/>
    <m/>
    <x v="10"/>
    <x v="4"/>
    <m/>
    <m/>
    <x v="7"/>
    <x v="5"/>
    <x v="6"/>
    <x v="4"/>
    <m/>
    <m/>
    <x v="1"/>
    <m/>
    <m/>
    <n v="0"/>
    <m/>
    <n v="0"/>
    <n v="0"/>
    <n v="0"/>
    <n v="0"/>
    <m/>
    <n v="0"/>
    <m/>
    <n v="0"/>
    <n v="0"/>
    <e v="#DIV/0!"/>
    <n v="0"/>
    <m/>
    <n v="0"/>
    <n v="0"/>
    <m/>
  </r>
  <r>
    <n v="4259"/>
    <m/>
    <x v="10"/>
    <x v="4"/>
    <m/>
    <m/>
    <x v="7"/>
    <x v="5"/>
    <x v="6"/>
    <x v="4"/>
    <m/>
    <m/>
    <x v="1"/>
    <m/>
    <m/>
    <n v="0"/>
    <m/>
    <n v="0"/>
    <n v="0"/>
    <n v="0"/>
    <n v="0"/>
    <m/>
    <n v="0"/>
    <m/>
    <n v="0"/>
    <n v="0"/>
    <e v="#DIV/0!"/>
    <n v="0"/>
    <m/>
    <n v="0"/>
    <n v="0"/>
    <m/>
  </r>
  <r>
    <n v="4260"/>
    <m/>
    <x v="10"/>
    <x v="4"/>
    <m/>
    <m/>
    <x v="7"/>
    <x v="5"/>
    <x v="6"/>
    <x v="4"/>
    <m/>
    <m/>
    <x v="1"/>
    <m/>
    <m/>
    <n v="0"/>
    <m/>
    <n v="0"/>
    <n v="0"/>
    <n v="0"/>
    <n v="0"/>
    <m/>
    <n v="0"/>
    <m/>
    <n v="0"/>
    <n v="0"/>
    <e v="#DIV/0!"/>
    <n v="0"/>
    <m/>
    <n v="0"/>
    <n v="0"/>
    <m/>
  </r>
  <r>
    <n v="4261"/>
    <m/>
    <x v="10"/>
    <x v="4"/>
    <m/>
    <m/>
    <x v="7"/>
    <x v="5"/>
    <x v="6"/>
    <x v="4"/>
    <m/>
    <m/>
    <x v="1"/>
    <m/>
    <m/>
    <n v="0"/>
    <m/>
    <n v="0"/>
    <n v="0"/>
    <n v="0"/>
    <n v="0"/>
    <m/>
    <n v="0"/>
    <m/>
    <n v="0"/>
    <n v="0"/>
    <e v="#DIV/0!"/>
    <n v="0"/>
    <m/>
    <n v="0"/>
    <n v="0"/>
    <m/>
  </r>
  <r>
    <n v="4262"/>
    <m/>
    <x v="10"/>
    <x v="4"/>
    <m/>
    <m/>
    <x v="7"/>
    <x v="5"/>
    <x v="6"/>
    <x v="4"/>
    <m/>
    <m/>
    <x v="1"/>
    <m/>
    <m/>
    <n v="0"/>
    <m/>
    <n v="0"/>
    <n v="0"/>
    <n v="0"/>
    <n v="0"/>
    <m/>
    <n v="0"/>
    <m/>
    <n v="0"/>
    <n v="0"/>
    <e v="#DIV/0!"/>
    <n v="0"/>
    <m/>
    <n v="0"/>
    <n v="0"/>
    <m/>
  </r>
  <r>
    <n v="4263"/>
    <m/>
    <x v="10"/>
    <x v="4"/>
    <m/>
    <m/>
    <x v="7"/>
    <x v="5"/>
    <x v="6"/>
    <x v="4"/>
    <m/>
    <m/>
    <x v="1"/>
    <m/>
    <m/>
    <n v="0"/>
    <m/>
    <n v="0"/>
    <n v="0"/>
    <n v="0"/>
    <n v="0"/>
    <m/>
    <n v="0"/>
    <m/>
    <n v="0"/>
    <n v="0"/>
    <e v="#DIV/0!"/>
    <n v="0"/>
    <m/>
    <n v="0"/>
    <n v="0"/>
    <m/>
  </r>
  <r>
    <n v="4264"/>
    <m/>
    <x v="10"/>
    <x v="4"/>
    <m/>
    <m/>
    <x v="7"/>
    <x v="5"/>
    <x v="6"/>
    <x v="4"/>
    <m/>
    <m/>
    <x v="1"/>
    <m/>
    <m/>
    <n v="0"/>
    <m/>
    <n v="0"/>
    <n v="0"/>
    <n v="0"/>
    <n v="0"/>
    <m/>
    <n v="0"/>
    <m/>
    <n v="0"/>
    <n v="0"/>
    <e v="#DIV/0!"/>
    <n v="0"/>
    <m/>
    <n v="0"/>
    <n v="0"/>
    <m/>
  </r>
  <r>
    <n v="4265"/>
    <m/>
    <x v="10"/>
    <x v="4"/>
    <m/>
    <m/>
    <x v="7"/>
    <x v="5"/>
    <x v="6"/>
    <x v="4"/>
    <m/>
    <m/>
    <x v="1"/>
    <m/>
    <m/>
    <n v="0"/>
    <m/>
    <n v="0"/>
    <n v="0"/>
    <n v="0"/>
    <n v="0"/>
    <m/>
    <n v="0"/>
    <m/>
    <n v="0"/>
    <n v="0"/>
    <e v="#DIV/0!"/>
    <n v="0"/>
    <m/>
    <n v="0"/>
    <n v="0"/>
    <m/>
  </r>
  <r>
    <n v="4266"/>
    <m/>
    <x v="10"/>
    <x v="4"/>
    <m/>
    <m/>
    <x v="7"/>
    <x v="5"/>
    <x v="6"/>
    <x v="4"/>
    <m/>
    <m/>
    <x v="1"/>
    <m/>
    <m/>
    <n v="0"/>
    <m/>
    <n v="0"/>
    <n v="0"/>
    <n v="0"/>
    <n v="0"/>
    <m/>
    <n v="0"/>
    <m/>
    <n v="0"/>
    <n v="0"/>
    <e v="#DIV/0!"/>
    <n v="0"/>
    <m/>
    <n v="0"/>
    <n v="0"/>
    <m/>
  </r>
  <r>
    <n v="4267"/>
    <m/>
    <x v="10"/>
    <x v="4"/>
    <m/>
    <m/>
    <x v="7"/>
    <x v="5"/>
    <x v="6"/>
    <x v="4"/>
    <m/>
    <m/>
    <x v="1"/>
    <m/>
    <m/>
    <n v="0"/>
    <m/>
    <n v="0"/>
    <n v="0"/>
    <n v="0"/>
    <n v="0"/>
    <m/>
    <n v="0"/>
    <m/>
    <n v="0"/>
    <n v="0"/>
    <e v="#DIV/0!"/>
    <n v="0"/>
    <m/>
    <n v="0"/>
    <n v="0"/>
    <m/>
  </r>
  <r>
    <n v="4268"/>
    <m/>
    <x v="10"/>
    <x v="4"/>
    <m/>
    <m/>
    <x v="7"/>
    <x v="5"/>
    <x v="6"/>
    <x v="4"/>
    <m/>
    <m/>
    <x v="1"/>
    <m/>
    <m/>
    <n v="0"/>
    <m/>
    <n v="0"/>
    <n v="0"/>
    <n v="0"/>
    <n v="0"/>
    <m/>
    <n v="0"/>
    <m/>
    <n v="0"/>
    <n v="0"/>
    <e v="#DIV/0!"/>
    <n v="0"/>
    <m/>
    <n v="0"/>
    <n v="0"/>
    <m/>
  </r>
  <r>
    <n v="4269"/>
    <m/>
    <x v="10"/>
    <x v="4"/>
    <m/>
    <m/>
    <x v="7"/>
    <x v="5"/>
    <x v="6"/>
    <x v="4"/>
    <m/>
    <m/>
    <x v="1"/>
    <m/>
    <m/>
    <n v="0"/>
    <m/>
    <n v="0"/>
    <n v="0"/>
    <n v="0"/>
    <n v="0"/>
    <m/>
    <n v="0"/>
    <m/>
    <n v="0"/>
    <n v="0"/>
    <e v="#DIV/0!"/>
    <n v="0"/>
    <m/>
    <n v="0"/>
    <n v="0"/>
    <m/>
  </r>
  <r>
    <n v="4270"/>
    <m/>
    <x v="10"/>
    <x v="4"/>
    <m/>
    <m/>
    <x v="7"/>
    <x v="5"/>
    <x v="6"/>
    <x v="4"/>
    <m/>
    <m/>
    <x v="1"/>
    <m/>
    <m/>
    <n v="0"/>
    <m/>
    <n v="0"/>
    <n v="0"/>
    <n v="0"/>
    <n v="0"/>
    <m/>
    <n v="0"/>
    <m/>
    <n v="0"/>
    <n v="0"/>
    <e v="#DIV/0!"/>
    <n v="0"/>
    <m/>
    <n v="0"/>
    <n v="0"/>
    <m/>
  </r>
  <r>
    <n v="4271"/>
    <m/>
    <x v="10"/>
    <x v="4"/>
    <m/>
    <m/>
    <x v="7"/>
    <x v="5"/>
    <x v="6"/>
    <x v="4"/>
    <m/>
    <m/>
    <x v="1"/>
    <m/>
    <m/>
    <n v="0"/>
    <m/>
    <n v="0"/>
    <n v="0"/>
    <n v="0"/>
    <n v="0"/>
    <m/>
    <n v="0"/>
    <m/>
    <n v="0"/>
    <n v="0"/>
    <e v="#DIV/0!"/>
    <n v="0"/>
    <m/>
    <n v="0"/>
    <n v="0"/>
    <m/>
  </r>
  <r>
    <n v="4272"/>
    <m/>
    <x v="10"/>
    <x v="4"/>
    <m/>
    <m/>
    <x v="7"/>
    <x v="5"/>
    <x v="6"/>
    <x v="4"/>
    <m/>
    <m/>
    <x v="1"/>
    <m/>
    <m/>
    <n v="0"/>
    <m/>
    <n v="0"/>
    <n v="0"/>
    <n v="0"/>
    <n v="0"/>
    <m/>
    <n v="0"/>
    <m/>
    <n v="0"/>
    <n v="0"/>
    <e v="#DIV/0!"/>
    <n v="0"/>
    <m/>
    <n v="0"/>
    <n v="0"/>
    <m/>
  </r>
  <r>
    <n v="4273"/>
    <m/>
    <x v="10"/>
    <x v="4"/>
    <m/>
    <m/>
    <x v="7"/>
    <x v="5"/>
    <x v="6"/>
    <x v="4"/>
    <m/>
    <m/>
    <x v="1"/>
    <m/>
    <m/>
    <n v="0"/>
    <m/>
    <n v="0"/>
    <n v="0"/>
    <n v="0"/>
    <n v="0"/>
    <m/>
    <n v="0"/>
    <m/>
    <n v="0"/>
    <n v="0"/>
    <e v="#DIV/0!"/>
    <n v="0"/>
    <m/>
    <n v="0"/>
    <n v="0"/>
    <m/>
  </r>
  <r>
    <n v="4274"/>
    <m/>
    <x v="10"/>
    <x v="4"/>
    <m/>
    <m/>
    <x v="7"/>
    <x v="5"/>
    <x v="6"/>
    <x v="4"/>
    <m/>
    <m/>
    <x v="1"/>
    <m/>
    <m/>
    <n v="0"/>
    <m/>
    <n v="0"/>
    <n v="0"/>
    <n v="0"/>
    <n v="0"/>
    <m/>
    <n v="0"/>
    <m/>
    <n v="0"/>
    <n v="0"/>
    <e v="#DIV/0!"/>
    <n v="0"/>
    <m/>
    <n v="0"/>
    <n v="0"/>
    <m/>
  </r>
  <r>
    <n v="4275"/>
    <m/>
    <x v="10"/>
    <x v="4"/>
    <m/>
    <m/>
    <x v="7"/>
    <x v="5"/>
    <x v="6"/>
    <x v="4"/>
    <m/>
    <m/>
    <x v="1"/>
    <m/>
    <m/>
    <n v="0"/>
    <m/>
    <n v="0"/>
    <n v="0"/>
    <n v="0"/>
    <n v="0"/>
    <m/>
    <n v="0"/>
    <m/>
    <n v="0"/>
    <n v="0"/>
    <e v="#DIV/0!"/>
    <n v="0"/>
    <m/>
    <n v="0"/>
    <n v="0"/>
    <m/>
  </r>
  <r>
    <n v="4276"/>
    <m/>
    <x v="10"/>
    <x v="4"/>
    <m/>
    <m/>
    <x v="7"/>
    <x v="5"/>
    <x v="6"/>
    <x v="4"/>
    <m/>
    <m/>
    <x v="1"/>
    <m/>
    <m/>
    <n v="0"/>
    <m/>
    <n v="0"/>
    <n v="0"/>
    <n v="0"/>
    <n v="0"/>
    <m/>
    <n v="0"/>
    <m/>
    <n v="0"/>
    <n v="0"/>
    <e v="#DIV/0!"/>
    <n v="0"/>
    <m/>
    <n v="0"/>
    <n v="0"/>
    <m/>
  </r>
  <r>
    <n v="4277"/>
    <m/>
    <x v="10"/>
    <x v="4"/>
    <m/>
    <m/>
    <x v="7"/>
    <x v="5"/>
    <x v="6"/>
    <x v="4"/>
    <m/>
    <m/>
    <x v="1"/>
    <m/>
    <m/>
    <n v="0"/>
    <m/>
    <n v="0"/>
    <n v="0"/>
    <n v="0"/>
    <n v="0"/>
    <m/>
    <n v="0"/>
    <m/>
    <n v="0"/>
    <n v="0"/>
    <e v="#DIV/0!"/>
    <n v="0"/>
    <m/>
    <n v="0"/>
    <n v="0"/>
    <m/>
  </r>
  <r>
    <n v="4278"/>
    <m/>
    <x v="10"/>
    <x v="4"/>
    <m/>
    <m/>
    <x v="7"/>
    <x v="5"/>
    <x v="6"/>
    <x v="4"/>
    <m/>
    <m/>
    <x v="1"/>
    <m/>
    <m/>
    <n v="0"/>
    <m/>
    <n v="0"/>
    <n v="0"/>
    <n v="0"/>
    <n v="0"/>
    <m/>
    <n v="0"/>
    <m/>
    <n v="0"/>
    <n v="0"/>
    <e v="#DIV/0!"/>
    <n v="0"/>
    <m/>
    <n v="0"/>
    <n v="0"/>
    <m/>
  </r>
  <r>
    <n v="4279"/>
    <m/>
    <x v="10"/>
    <x v="4"/>
    <m/>
    <m/>
    <x v="7"/>
    <x v="5"/>
    <x v="6"/>
    <x v="4"/>
    <m/>
    <m/>
    <x v="1"/>
    <m/>
    <m/>
    <n v="0"/>
    <m/>
    <n v="0"/>
    <n v="0"/>
    <n v="0"/>
    <n v="0"/>
    <m/>
    <n v="0"/>
    <m/>
    <n v="0"/>
    <n v="0"/>
    <e v="#DIV/0!"/>
    <n v="0"/>
    <m/>
    <n v="0"/>
    <n v="0"/>
    <m/>
  </r>
  <r>
    <n v="4280"/>
    <m/>
    <x v="10"/>
    <x v="4"/>
    <m/>
    <m/>
    <x v="7"/>
    <x v="5"/>
    <x v="6"/>
    <x v="4"/>
    <m/>
    <m/>
    <x v="1"/>
    <m/>
    <m/>
    <n v="0"/>
    <m/>
    <n v="0"/>
    <n v="0"/>
    <n v="0"/>
    <n v="0"/>
    <m/>
    <n v="0"/>
    <m/>
    <n v="0"/>
    <n v="0"/>
    <e v="#DIV/0!"/>
    <n v="0"/>
    <m/>
    <n v="0"/>
    <n v="0"/>
    <m/>
  </r>
  <r>
    <n v="4281"/>
    <m/>
    <x v="10"/>
    <x v="4"/>
    <m/>
    <m/>
    <x v="7"/>
    <x v="5"/>
    <x v="6"/>
    <x v="4"/>
    <m/>
    <m/>
    <x v="1"/>
    <m/>
    <m/>
    <n v="0"/>
    <m/>
    <n v="0"/>
    <n v="0"/>
    <n v="0"/>
    <n v="0"/>
    <m/>
    <n v="0"/>
    <m/>
    <n v="0"/>
    <n v="0"/>
    <e v="#DIV/0!"/>
    <n v="0"/>
    <m/>
    <n v="0"/>
    <n v="0"/>
    <m/>
  </r>
  <r>
    <n v="4282"/>
    <m/>
    <x v="10"/>
    <x v="4"/>
    <m/>
    <m/>
    <x v="7"/>
    <x v="5"/>
    <x v="6"/>
    <x v="4"/>
    <m/>
    <m/>
    <x v="1"/>
    <m/>
    <m/>
    <n v="0"/>
    <m/>
    <n v="0"/>
    <n v="0"/>
    <n v="0"/>
    <n v="0"/>
    <m/>
    <n v="0"/>
    <m/>
    <n v="0"/>
    <n v="0"/>
    <e v="#DIV/0!"/>
    <n v="0"/>
    <m/>
    <n v="0"/>
    <n v="0"/>
    <m/>
  </r>
  <r>
    <n v="4283"/>
    <m/>
    <x v="10"/>
    <x v="4"/>
    <m/>
    <m/>
    <x v="7"/>
    <x v="5"/>
    <x v="6"/>
    <x v="4"/>
    <m/>
    <m/>
    <x v="1"/>
    <m/>
    <m/>
    <n v="0"/>
    <m/>
    <n v="0"/>
    <n v="0"/>
    <n v="0"/>
    <n v="0"/>
    <m/>
    <n v="0"/>
    <m/>
    <n v="0"/>
    <n v="0"/>
    <e v="#DIV/0!"/>
    <n v="0"/>
    <m/>
    <n v="0"/>
    <n v="0"/>
    <m/>
  </r>
  <r>
    <n v="4284"/>
    <m/>
    <x v="10"/>
    <x v="4"/>
    <m/>
    <m/>
    <x v="7"/>
    <x v="5"/>
    <x v="6"/>
    <x v="4"/>
    <m/>
    <m/>
    <x v="1"/>
    <m/>
    <m/>
    <n v="0"/>
    <m/>
    <n v="0"/>
    <n v="0"/>
    <n v="0"/>
    <n v="0"/>
    <m/>
    <n v="0"/>
    <m/>
    <n v="0"/>
    <n v="0"/>
    <e v="#DIV/0!"/>
    <n v="0"/>
    <m/>
    <n v="0"/>
    <n v="0"/>
    <m/>
  </r>
  <r>
    <n v="4285"/>
    <m/>
    <x v="10"/>
    <x v="4"/>
    <m/>
    <m/>
    <x v="7"/>
    <x v="5"/>
    <x v="6"/>
    <x v="4"/>
    <m/>
    <m/>
    <x v="1"/>
    <m/>
    <m/>
    <n v="0"/>
    <m/>
    <n v="0"/>
    <n v="0"/>
    <n v="0"/>
    <n v="0"/>
    <m/>
    <n v="0"/>
    <m/>
    <n v="0"/>
    <n v="0"/>
    <e v="#DIV/0!"/>
    <n v="0"/>
    <m/>
    <n v="0"/>
    <n v="0"/>
    <m/>
  </r>
  <r>
    <n v="4286"/>
    <m/>
    <x v="10"/>
    <x v="4"/>
    <m/>
    <m/>
    <x v="7"/>
    <x v="5"/>
    <x v="6"/>
    <x v="4"/>
    <m/>
    <m/>
    <x v="1"/>
    <m/>
    <m/>
    <n v="0"/>
    <m/>
    <n v="0"/>
    <n v="0"/>
    <n v="0"/>
    <n v="0"/>
    <m/>
    <n v="0"/>
    <m/>
    <n v="0"/>
    <n v="0"/>
    <e v="#DIV/0!"/>
    <n v="0"/>
    <m/>
    <n v="0"/>
    <n v="0"/>
    <m/>
  </r>
  <r>
    <n v="4287"/>
    <m/>
    <x v="10"/>
    <x v="4"/>
    <m/>
    <m/>
    <x v="7"/>
    <x v="5"/>
    <x v="6"/>
    <x v="4"/>
    <m/>
    <m/>
    <x v="1"/>
    <m/>
    <m/>
    <n v="0"/>
    <m/>
    <n v="0"/>
    <n v="0"/>
    <n v="0"/>
    <n v="0"/>
    <m/>
    <n v="0"/>
    <m/>
    <n v="0"/>
    <n v="0"/>
    <e v="#DIV/0!"/>
    <n v="0"/>
    <m/>
    <n v="0"/>
    <n v="0"/>
    <m/>
  </r>
  <r>
    <n v="4288"/>
    <m/>
    <x v="10"/>
    <x v="4"/>
    <m/>
    <m/>
    <x v="7"/>
    <x v="5"/>
    <x v="6"/>
    <x v="4"/>
    <m/>
    <m/>
    <x v="1"/>
    <m/>
    <m/>
    <n v="0"/>
    <m/>
    <n v="0"/>
    <n v="0"/>
    <n v="0"/>
    <n v="0"/>
    <m/>
    <n v="0"/>
    <m/>
    <n v="0"/>
    <n v="0"/>
    <e v="#DIV/0!"/>
    <n v="0"/>
    <m/>
    <n v="0"/>
    <n v="0"/>
    <m/>
  </r>
  <r>
    <n v="4289"/>
    <m/>
    <x v="10"/>
    <x v="4"/>
    <m/>
    <m/>
    <x v="7"/>
    <x v="5"/>
    <x v="6"/>
    <x v="4"/>
    <m/>
    <m/>
    <x v="1"/>
    <m/>
    <m/>
    <n v="0"/>
    <m/>
    <n v="0"/>
    <n v="0"/>
    <n v="0"/>
    <n v="0"/>
    <m/>
    <n v="0"/>
    <m/>
    <n v="0"/>
    <n v="0"/>
    <e v="#DIV/0!"/>
    <n v="0"/>
    <m/>
    <n v="0"/>
    <n v="0"/>
    <m/>
  </r>
  <r>
    <n v="4290"/>
    <m/>
    <x v="10"/>
    <x v="4"/>
    <m/>
    <m/>
    <x v="7"/>
    <x v="5"/>
    <x v="6"/>
    <x v="4"/>
    <m/>
    <m/>
    <x v="1"/>
    <m/>
    <m/>
    <n v="0"/>
    <m/>
    <n v="0"/>
    <n v="0"/>
    <n v="0"/>
    <n v="0"/>
    <m/>
    <n v="0"/>
    <m/>
    <n v="0"/>
    <n v="0"/>
    <e v="#DIV/0!"/>
    <n v="0"/>
    <m/>
    <n v="0"/>
    <n v="0"/>
    <m/>
  </r>
  <r>
    <n v="4291"/>
    <m/>
    <x v="10"/>
    <x v="4"/>
    <m/>
    <m/>
    <x v="7"/>
    <x v="5"/>
    <x v="6"/>
    <x v="4"/>
    <m/>
    <m/>
    <x v="1"/>
    <m/>
    <m/>
    <n v="0"/>
    <m/>
    <n v="0"/>
    <n v="0"/>
    <n v="0"/>
    <n v="0"/>
    <m/>
    <n v="0"/>
    <m/>
    <n v="0"/>
    <n v="0"/>
    <e v="#DIV/0!"/>
    <n v="0"/>
    <m/>
    <n v="0"/>
    <n v="0"/>
    <m/>
  </r>
  <r>
    <n v="4292"/>
    <m/>
    <x v="10"/>
    <x v="4"/>
    <m/>
    <m/>
    <x v="7"/>
    <x v="5"/>
    <x v="6"/>
    <x v="4"/>
    <m/>
    <m/>
    <x v="1"/>
    <m/>
    <m/>
    <n v="0"/>
    <m/>
    <n v="0"/>
    <n v="0"/>
    <n v="0"/>
    <n v="0"/>
    <m/>
    <n v="0"/>
    <m/>
    <n v="0"/>
    <n v="0"/>
    <e v="#DIV/0!"/>
    <n v="0"/>
    <m/>
    <n v="0"/>
    <n v="0"/>
    <m/>
  </r>
  <r>
    <n v="4293"/>
    <m/>
    <x v="10"/>
    <x v="4"/>
    <m/>
    <m/>
    <x v="7"/>
    <x v="5"/>
    <x v="6"/>
    <x v="4"/>
    <m/>
    <m/>
    <x v="1"/>
    <m/>
    <m/>
    <n v="0"/>
    <m/>
    <n v="0"/>
    <n v="0"/>
    <n v="0"/>
    <n v="0"/>
    <m/>
    <n v="0"/>
    <m/>
    <n v="0"/>
    <n v="0"/>
    <e v="#DIV/0!"/>
    <n v="0"/>
    <m/>
    <n v="0"/>
    <n v="0"/>
    <m/>
  </r>
  <r>
    <n v="4294"/>
    <m/>
    <x v="10"/>
    <x v="4"/>
    <m/>
    <m/>
    <x v="7"/>
    <x v="5"/>
    <x v="6"/>
    <x v="4"/>
    <m/>
    <m/>
    <x v="1"/>
    <m/>
    <m/>
    <n v="0"/>
    <m/>
    <n v="0"/>
    <n v="0"/>
    <n v="0"/>
    <n v="0"/>
    <m/>
    <n v="0"/>
    <m/>
    <n v="0"/>
    <n v="0"/>
    <e v="#DIV/0!"/>
    <n v="0"/>
    <m/>
    <n v="0"/>
    <n v="0"/>
    <m/>
  </r>
  <r>
    <n v="4295"/>
    <m/>
    <x v="10"/>
    <x v="4"/>
    <m/>
    <m/>
    <x v="7"/>
    <x v="5"/>
    <x v="6"/>
    <x v="4"/>
    <m/>
    <m/>
    <x v="1"/>
    <m/>
    <m/>
    <n v="0"/>
    <m/>
    <n v="0"/>
    <n v="0"/>
    <n v="0"/>
    <n v="0"/>
    <m/>
    <n v="0"/>
    <m/>
    <n v="0"/>
    <n v="0"/>
    <e v="#DIV/0!"/>
    <n v="0"/>
    <m/>
    <n v="0"/>
    <n v="0"/>
    <m/>
  </r>
  <r>
    <n v="4296"/>
    <m/>
    <x v="10"/>
    <x v="4"/>
    <m/>
    <m/>
    <x v="7"/>
    <x v="5"/>
    <x v="6"/>
    <x v="4"/>
    <m/>
    <m/>
    <x v="1"/>
    <m/>
    <m/>
    <n v="0"/>
    <m/>
    <n v="0"/>
    <n v="0"/>
    <n v="0"/>
    <n v="0"/>
    <m/>
    <n v="0"/>
    <m/>
    <n v="0"/>
    <n v="0"/>
    <e v="#DIV/0!"/>
    <n v="0"/>
    <m/>
    <n v="0"/>
    <n v="0"/>
    <m/>
  </r>
  <r>
    <n v="4297"/>
    <m/>
    <x v="10"/>
    <x v="4"/>
    <m/>
    <m/>
    <x v="7"/>
    <x v="5"/>
    <x v="6"/>
    <x v="4"/>
    <m/>
    <m/>
    <x v="1"/>
    <m/>
    <m/>
    <n v="0"/>
    <m/>
    <n v="0"/>
    <n v="0"/>
    <n v="0"/>
    <n v="0"/>
    <m/>
    <n v="0"/>
    <m/>
    <n v="0"/>
    <n v="0"/>
    <e v="#DIV/0!"/>
    <n v="0"/>
    <m/>
    <n v="0"/>
    <n v="0"/>
    <m/>
  </r>
  <r>
    <n v="4298"/>
    <m/>
    <x v="10"/>
    <x v="4"/>
    <m/>
    <m/>
    <x v="7"/>
    <x v="5"/>
    <x v="6"/>
    <x v="4"/>
    <m/>
    <m/>
    <x v="1"/>
    <m/>
    <m/>
    <n v="0"/>
    <m/>
    <n v="0"/>
    <n v="0"/>
    <n v="0"/>
    <n v="0"/>
    <m/>
    <n v="0"/>
    <m/>
    <n v="0"/>
    <n v="0"/>
    <e v="#DIV/0!"/>
    <n v="0"/>
    <m/>
    <n v="0"/>
    <n v="0"/>
    <m/>
  </r>
  <r>
    <n v="4299"/>
    <m/>
    <x v="10"/>
    <x v="4"/>
    <m/>
    <m/>
    <x v="7"/>
    <x v="5"/>
    <x v="6"/>
    <x v="4"/>
    <m/>
    <m/>
    <x v="1"/>
    <m/>
    <m/>
    <n v="0"/>
    <m/>
    <n v="0"/>
    <n v="0"/>
    <n v="0"/>
    <n v="0"/>
    <m/>
    <n v="0"/>
    <m/>
    <n v="0"/>
    <n v="0"/>
    <e v="#DIV/0!"/>
    <n v="0"/>
    <m/>
    <n v="0"/>
    <n v="0"/>
    <m/>
  </r>
  <r>
    <n v="4300"/>
    <m/>
    <x v="10"/>
    <x v="4"/>
    <m/>
    <m/>
    <x v="7"/>
    <x v="5"/>
    <x v="6"/>
    <x v="4"/>
    <m/>
    <m/>
    <x v="1"/>
    <m/>
    <m/>
    <n v="0"/>
    <m/>
    <n v="0"/>
    <n v="0"/>
    <n v="0"/>
    <n v="0"/>
    <m/>
    <n v="0"/>
    <m/>
    <n v="0"/>
    <n v="0"/>
    <e v="#DIV/0!"/>
    <n v="0"/>
    <m/>
    <n v="0"/>
    <n v="0"/>
    <m/>
  </r>
  <r>
    <n v="4301"/>
    <m/>
    <x v="10"/>
    <x v="4"/>
    <m/>
    <m/>
    <x v="7"/>
    <x v="5"/>
    <x v="6"/>
    <x v="4"/>
    <m/>
    <m/>
    <x v="1"/>
    <m/>
    <m/>
    <n v="0"/>
    <m/>
    <n v="0"/>
    <n v="0"/>
    <n v="0"/>
    <n v="0"/>
    <m/>
    <n v="0"/>
    <m/>
    <n v="0"/>
    <n v="0"/>
    <e v="#DIV/0!"/>
    <n v="0"/>
    <m/>
    <n v="0"/>
    <n v="0"/>
    <m/>
  </r>
  <r>
    <n v="4302"/>
    <m/>
    <x v="10"/>
    <x v="4"/>
    <m/>
    <m/>
    <x v="7"/>
    <x v="5"/>
    <x v="6"/>
    <x v="4"/>
    <m/>
    <m/>
    <x v="1"/>
    <m/>
    <m/>
    <n v="0"/>
    <m/>
    <n v="0"/>
    <n v="0"/>
    <n v="0"/>
    <n v="0"/>
    <m/>
    <n v="0"/>
    <m/>
    <n v="0"/>
    <n v="0"/>
    <e v="#DIV/0!"/>
    <n v="0"/>
    <m/>
    <n v="0"/>
    <n v="0"/>
    <m/>
  </r>
  <r>
    <n v="4303"/>
    <m/>
    <x v="10"/>
    <x v="4"/>
    <m/>
    <m/>
    <x v="7"/>
    <x v="5"/>
    <x v="6"/>
    <x v="4"/>
    <m/>
    <m/>
    <x v="1"/>
    <m/>
    <m/>
    <n v="0"/>
    <m/>
    <n v="0"/>
    <n v="0"/>
    <n v="0"/>
    <n v="0"/>
    <m/>
    <n v="0"/>
    <m/>
    <n v="0"/>
    <n v="0"/>
    <e v="#DIV/0!"/>
    <n v="0"/>
    <m/>
    <n v="0"/>
    <n v="0"/>
    <m/>
  </r>
  <r>
    <n v="4304"/>
    <m/>
    <x v="10"/>
    <x v="4"/>
    <m/>
    <m/>
    <x v="7"/>
    <x v="5"/>
    <x v="6"/>
    <x v="4"/>
    <m/>
    <m/>
    <x v="1"/>
    <m/>
    <m/>
    <n v="0"/>
    <m/>
    <n v="0"/>
    <n v="0"/>
    <n v="0"/>
    <n v="0"/>
    <m/>
    <n v="0"/>
    <m/>
    <n v="0"/>
    <n v="0"/>
    <e v="#DIV/0!"/>
    <n v="0"/>
    <m/>
    <n v="0"/>
    <n v="0"/>
    <m/>
  </r>
  <r>
    <n v="4305"/>
    <m/>
    <x v="10"/>
    <x v="4"/>
    <m/>
    <m/>
    <x v="7"/>
    <x v="5"/>
    <x v="6"/>
    <x v="4"/>
    <m/>
    <m/>
    <x v="1"/>
    <m/>
    <m/>
    <n v="0"/>
    <m/>
    <n v="0"/>
    <n v="0"/>
    <n v="0"/>
    <n v="0"/>
    <m/>
    <n v="0"/>
    <m/>
    <n v="0"/>
    <n v="0"/>
    <e v="#DIV/0!"/>
    <n v="0"/>
    <m/>
    <n v="0"/>
    <n v="0"/>
    <m/>
  </r>
  <r>
    <n v="4306"/>
    <m/>
    <x v="10"/>
    <x v="4"/>
    <m/>
    <m/>
    <x v="7"/>
    <x v="5"/>
    <x v="6"/>
    <x v="4"/>
    <m/>
    <m/>
    <x v="1"/>
    <m/>
    <m/>
    <n v="0"/>
    <m/>
    <n v="0"/>
    <n v="0"/>
    <n v="0"/>
    <n v="0"/>
    <m/>
    <n v="0"/>
    <m/>
    <n v="0"/>
    <n v="0"/>
    <e v="#DIV/0!"/>
    <n v="0"/>
    <m/>
    <n v="0"/>
    <n v="0"/>
    <m/>
  </r>
  <r>
    <n v="4307"/>
    <m/>
    <x v="10"/>
    <x v="4"/>
    <m/>
    <m/>
    <x v="7"/>
    <x v="5"/>
    <x v="6"/>
    <x v="4"/>
    <m/>
    <m/>
    <x v="1"/>
    <m/>
    <m/>
    <n v="0"/>
    <m/>
    <n v="0"/>
    <n v="0"/>
    <n v="0"/>
    <n v="0"/>
    <m/>
    <n v="0"/>
    <m/>
    <n v="0"/>
    <n v="0"/>
    <e v="#DIV/0!"/>
    <n v="0"/>
    <m/>
    <n v="0"/>
    <n v="0"/>
    <m/>
  </r>
  <r>
    <n v="4308"/>
    <m/>
    <x v="10"/>
    <x v="4"/>
    <m/>
    <m/>
    <x v="7"/>
    <x v="5"/>
    <x v="6"/>
    <x v="4"/>
    <m/>
    <m/>
    <x v="1"/>
    <m/>
    <m/>
    <n v="0"/>
    <m/>
    <n v="0"/>
    <n v="0"/>
    <n v="0"/>
    <n v="0"/>
    <m/>
    <n v="0"/>
    <m/>
    <n v="0"/>
    <n v="0"/>
    <e v="#DIV/0!"/>
    <n v="0"/>
    <m/>
    <n v="0"/>
    <n v="0"/>
    <m/>
  </r>
  <r>
    <n v="4309"/>
    <m/>
    <x v="10"/>
    <x v="4"/>
    <m/>
    <m/>
    <x v="7"/>
    <x v="5"/>
    <x v="6"/>
    <x v="4"/>
    <m/>
    <m/>
    <x v="1"/>
    <m/>
    <m/>
    <n v="0"/>
    <m/>
    <n v="0"/>
    <n v="0"/>
    <n v="0"/>
    <n v="0"/>
    <m/>
    <n v="0"/>
    <m/>
    <n v="0"/>
    <n v="0"/>
    <e v="#DIV/0!"/>
    <n v="0"/>
    <m/>
    <n v="0"/>
    <n v="0"/>
    <m/>
  </r>
  <r>
    <n v="4310"/>
    <m/>
    <x v="10"/>
    <x v="4"/>
    <m/>
    <m/>
    <x v="7"/>
    <x v="5"/>
    <x v="6"/>
    <x v="4"/>
    <m/>
    <m/>
    <x v="1"/>
    <m/>
    <m/>
    <n v="0"/>
    <m/>
    <n v="0"/>
    <n v="0"/>
    <n v="0"/>
    <n v="0"/>
    <m/>
    <n v="0"/>
    <m/>
    <n v="0"/>
    <n v="0"/>
    <e v="#DIV/0!"/>
    <n v="0"/>
    <m/>
    <n v="0"/>
    <n v="0"/>
    <m/>
  </r>
  <r>
    <n v="4311"/>
    <m/>
    <x v="10"/>
    <x v="4"/>
    <m/>
    <m/>
    <x v="7"/>
    <x v="5"/>
    <x v="6"/>
    <x v="4"/>
    <m/>
    <m/>
    <x v="1"/>
    <m/>
    <m/>
    <n v="0"/>
    <m/>
    <n v="0"/>
    <n v="0"/>
    <n v="0"/>
    <n v="0"/>
    <m/>
    <n v="0"/>
    <m/>
    <n v="0"/>
    <n v="0"/>
    <e v="#DIV/0!"/>
    <n v="0"/>
    <m/>
    <n v="0"/>
    <n v="0"/>
    <m/>
  </r>
  <r>
    <n v="4312"/>
    <m/>
    <x v="10"/>
    <x v="4"/>
    <m/>
    <m/>
    <x v="7"/>
    <x v="5"/>
    <x v="6"/>
    <x v="4"/>
    <m/>
    <m/>
    <x v="1"/>
    <m/>
    <m/>
    <n v="0"/>
    <m/>
    <n v="0"/>
    <n v="0"/>
    <n v="0"/>
    <n v="0"/>
    <m/>
    <n v="0"/>
    <m/>
    <n v="0"/>
    <n v="0"/>
    <e v="#DIV/0!"/>
    <n v="0"/>
    <m/>
    <n v="0"/>
    <n v="0"/>
    <m/>
  </r>
  <r>
    <n v="4313"/>
    <m/>
    <x v="10"/>
    <x v="4"/>
    <m/>
    <m/>
    <x v="7"/>
    <x v="5"/>
    <x v="6"/>
    <x v="4"/>
    <m/>
    <m/>
    <x v="1"/>
    <m/>
    <m/>
    <n v="0"/>
    <m/>
    <n v="0"/>
    <n v="0"/>
    <n v="0"/>
    <n v="0"/>
    <m/>
    <n v="0"/>
    <m/>
    <n v="0"/>
    <n v="0"/>
    <e v="#DIV/0!"/>
    <n v="0"/>
    <m/>
    <n v="0"/>
    <n v="0"/>
    <m/>
  </r>
  <r>
    <n v="4314"/>
    <m/>
    <x v="10"/>
    <x v="4"/>
    <m/>
    <m/>
    <x v="7"/>
    <x v="5"/>
    <x v="6"/>
    <x v="4"/>
    <m/>
    <m/>
    <x v="1"/>
    <m/>
    <m/>
    <n v="0"/>
    <m/>
    <n v="0"/>
    <n v="0"/>
    <n v="0"/>
    <n v="0"/>
    <m/>
    <n v="0"/>
    <m/>
    <n v="0"/>
    <n v="0"/>
    <e v="#DIV/0!"/>
    <n v="0"/>
    <m/>
    <n v="0"/>
    <n v="0"/>
    <m/>
  </r>
  <r>
    <n v="4315"/>
    <m/>
    <x v="10"/>
    <x v="4"/>
    <m/>
    <m/>
    <x v="7"/>
    <x v="5"/>
    <x v="6"/>
    <x v="4"/>
    <m/>
    <m/>
    <x v="1"/>
    <m/>
    <m/>
    <n v="0"/>
    <m/>
    <n v="0"/>
    <n v="0"/>
    <n v="0"/>
    <n v="0"/>
    <m/>
    <n v="0"/>
    <m/>
    <n v="0"/>
    <n v="0"/>
    <e v="#DIV/0!"/>
    <n v="0"/>
    <m/>
    <n v="0"/>
    <n v="0"/>
    <m/>
  </r>
  <r>
    <n v="4316"/>
    <m/>
    <x v="10"/>
    <x v="4"/>
    <m/>
    <m/>
    <x v="7"/>
    <x v="5"/>
    <x v="6"/>
    <x v="4"/>
    <m/>
    <m/>
    <x v="1"/>
    <m/>
    <m/>
    <n v="0"/>
    <m/>
    <n v="0"/>
    <n v="0"/>
    <n v="0"/>
    <n v="0"/>
    <m/>
    <n v="0"/>
    <m/>
    <n v="0"/>
    <n v="0"/>
    <e v="#DIV/0!"/>
    <n v="0"/>
    <m/>
    <n v="0"/>
    <n v="0"/>
    <m/>
  </r>
  <r>
    <n v="4317"/>
    <m/>
    <x v="10"/>
    <x v="4"/>
    <m/>
    <m/>
    <x v="7"/>
    <x v="5"/>
    <x v="6"/>
    <x v="4"/>
    <m/>
    <m/>
    <x v="1"/>
    <m/>
    <m/>
    <n v="0"/>
    <m/>
    <n v="0"/>
    <n v="0"/>
    <n v="0"/>
    <n v="0"/>
    <m/>
    <n v="0"/>
    <m/>
    <n v="0"/>
    <n v="0"/>
    <e v="#DIV/0!"/>
    <n v="0"/>
    <m/>
    <n v="0"/>
    <n v="0"/>
    <m/>
  </r>
  <r>
    <n v="4318"/>
    <m/>
    <x v="10"/>
    <x v="4"/>
    <m/>
    <m/>
    <x v="7"/>
    <x v="5"/>
    <x v="6"/>
    <x v="4"/>
    <m/>
    <m/>
    <x v="1"/>
    <m/>
    <m/>
    <n v="0"/>
    <m/>
    <n v="0"/>
    <n v="0"/>
    <n v="0"/>
    <n v="0"/>
    <m/>
    <n v="0"/>
    <m/>
    <n v="0"/>
    <n v="0"/>
    <e v="#DIV/0!"/>
    <n v="0"/>
    <m/>
    <n v="0"/>
    <n v="0"/>
    <m/>
  </r>
  <r>
    <n v="4319"/>
    <m/>
    <x v="10"/>
    <x v="4"/>
    <m/>
    <m/>
    <x v="7"/>
    <x v="5"/>
    <x v="6"/>
    <x v="4"/>
    <m/>
    <m/>
    <x v="1"/>
    <m/>
    <m/>
    <n v="0"/>
    <m/>
    <n v="0"/>
    <n v="0"/>
    <n v="0"/>
    <n v="0"/>
    <m/>
    <n v="0"/>
    <m/>
    <n v="0"/>
    <n v="0"/>
    <e v="#DIV/0!"/>
    <n v="0"/>
    <m/>
    <n v="0"/>
    <n v="0"/>
    <m/>
  </r>
  <r>
    <n v="4320"/>
    <m/>
    <x v="10"/>
    <x v="4"/>
    <m/>
    <m/>
    <x v="7"/>
    <x v="5"/>
    <x v="6"/>
    <x v="4"/>
    <m/>
    <m/>
    <x v="1"/>
    <m/>
    <m/>
    <n v="0"/>
    <m/>
    <n v="0"/>
    <n v="0"/>
    <n v="0"/>
    <n v="0"/>
    <m/>
    <n v="0"/>
    <m/>
    <n v="0"/>
    <n v="0"/>
    <e v="#DIV/0!"/>
    <n v="0"/>
    <m/>
    <n v="0"/>
    <n v="0"/>
    <m/>
  </r>
  <r>
    <n v="4321"/>
    <m/>
    <x v="10"/>
    <x v="4"/>
    <m/>
    <m/>
    <x v="7"/>
    <x v="5"/>
    <x v="6"/>
    <x v="4"/>
    <m/>
    <m/>
    <x v="1"/>
    <m/>
    <m/>
    <n v="0"/>
    <m/>
    <n v="0"/>
    <n v="0"/>
    <n v="0"/>
    <n v="0"/>
    <m/>
    <n v="0"/>
    <m/>
    <n v="0"/>
    <n v="0"/>
    <e v="#DIV/0!"/>
    <n v="0"/>
    <m/>
    <n v="0"/>
    <n v="0"/>
    <m/>
  </r>
  <r>
    <n v="4322"/>
    <m/>
    <x v="10"/>
    <x v="4"/>
    <m/>
    <m/>
    <x v="7"/>
    <x v="5"/>
    <x v="6"/>
    <x v="4"/>
    <m/>
    <m/>
    <x v="1"/>
    <m/>
    <m/>
    <n v="0"/>
    <m/>
    <n v="0"/>
    <n v="0"/>
    <n v="0"/>
    <n v="0"/>
    <m/>
    <n v="0"/>
    <m/>
    <n v="0"/>
    <n v="0"/>
    <e v="#DIV/0!"/>
    <n v="0"/>
    <m/>
    <n v="0"/>
    <n v="0"/>
    <m/>
  </r>
  <r>
    <n v="4323"/>
    <m/>
    <x v="10"/>
    <x v="4"/>
    <m/>
    <m/>
    <x v="7"/>
    <x v="5"/>
    <x v="6"/>
    <x v="4"/>
    <m/>
    <m/>
    <x v="1"/>
    <m/>
    <m/>
    <n v="0"/>
    <m/>
    <n v="0"/>
    <n v="0"/>
    <n v="0"/>
    <n v="0"/>
    <m/>
    <n v="0"/>
    <m/>
    <n v="0"/>
    <n v="0"/>
    <e v="#DIV/0!"/>
    <n v="0"/>
    <m/>
    <n v="0"/>
    <n v="0"/>
    <m/>
  </r>
  <r>
    <n v="4324"/>
    <m/>
    <x v="10"/>
    <x v="4"/>
    <m/>
    <m/>
    <x v="7"/>
    <x v="5"/>
    <x v="6"/>
    <x v="4"/>
    <m/>
    <m/>
    <x v="1"/>
    <m/>
    <m/>
    <n v="0"/>
    <m/>
    <n v="0"/>
    <n v="0"/>
    <n v="0"/>
    <n v="0"/>
    <m/>
    <n v="0"/>
    <m/>
    <n v="0"/>
    <n v="0"/>
    <e v="#DIV/0!"/>
    <n v="0"/>
    <m/>
    <n v="0"/>
    <n v="0"/>
    <m/>
  </r>
  <r>
    <n v="4325"/>
    <m/>
    <x v="10"/>
    <x v="4"/>
    <m/>
    <m/>
    <x v="7"/>
    <x v="5"/>
    <x v="6"/>
    <x v="4"/>
    <m/>
    <m/>
    <x v="1"/>
    <m/>
    <m/>
    <n v="0"/>
    <m/>
    <n v="0"/>
    <n v="0"/>
    <n v="0"/>
    <n v="0"/>
    <m/>
    <n v="0"/>
    <m/>
    <n v="0"/>
    <n v="0"/>
    <e v="#DIV/0!"/>
    <n v="0"/>
    <m/>
    <n v="0"/>
    <n v="0"/>
    <m/>
  </r>
  <r>
    <n v="4326"/>
    <m/>
    <x v="10"/>
    <x v="4"/>
    <m/>
    <m/>
    <x v="7"/>
    <x v="5"/>
    <x v="6"/>
    <x v="4"/>
    <m/>
    <m/>
    <x v="1"/>
    <m/>
    <m/>
    <n v="0"/>
    <m/>
    <n v="0"/>
    <n v="0"/>
    <n v="0"/>
    <n v="0"/>
    <m/>
    <n v="0"/>
    <m/>
    <n v="0"/>
    <n v="0"/>
    <e v="#DIV/0!"/>
    <n v="0"/>
    <m/>
    <n v="0"/>
    <n v="0"/>
    <m/>
  </r>
  <r>
    <n v="4327"/>
    <m/>
    <x v="10"/>
    <x v="4"/>
    <m/>
    <m/>
    <x v="7"/>
    <x v="5"/>
    <x v="6"/>
    <x v="4"/>
    <m/>
    <m/>
    <x v="1"/>
    <m/>
    <m/>
    <n v="0"/>
    <m/>
    <n v="0"/>
    <n v="0"/>
    <n v="0"/>
    <n v="0"/>
    <m/>
    <n v="0"/>
    <m/>
    <n v="0"/>
    <n v="0"/>
    <e v="#DIV/0!"/>
    <n v="0"/>
    <m/>
    <n v="0"/>
    <n v="0"/>
    <m/>
  </r>
  <r>
    <n v="4328"/>
    <m/>
    <x v="10"/>
    <x v="4"/>
    <m/>
    <m/>
    <x v="7"/>
    <x v="5"/>
    <x v="6"/>
    <x v="4"/>
    <m/>
    <m/>
    <x v="1"/>
    <m/>
    <m/>
    <n v="0"/>
    <m/>
    <n v="0"/>
    <n v="0"/>
    <n v="0"/>
    <n v="0"/>
    <m/>
    <n v="0"/>
    <m/>
    <n v="0"/>
    <n v="0"/>
    <e v="#DIV/0!"/>
    <n v="0"/>
    <m/>
    <n v="0"/>
    <n v="0"/>
    <m/>
  </r>
  <r>
    <n v="4329"/>
    <m/>
    <x v="10"/>
    <x v="4"/>
    <m/>
    <m/>
    <x v="7"/>
    <x v="5"/>
    <x v="6"/>
    <x v="4"/>
    <m/>
    <m/>
    <x v="1"/>
    <m/>
    <m/>
    <n v="0"/>
    <m/>
    <n v="0"/>
    <n v="0"/>
    <n v="0"/>
    <n v="0"/>
    <m/>
    <n v="0"/>
    <m/>
    <n v="0"/>
    <n v="0"/>
    <e v="#DIV/0!"/>
    <n v="0"/>
    <m/>
    <n v="0"/>
    <n v="0"/>
    <m/>
  </r>
  <r>
    <n v="4330"/>
    <m/>
    <x v="10"/>
    <x v="4"/>
    <m/>
    <m/>
    <x v="7"/>
    <x v="5"/>
    <x v="6"/>
    <x v="4"/>
    <m/>
    <m/>
    <x v="1"/>
    <m/>
    <m/>
    <n v="0"/>
    <m/>
    <n v="0"/>
    <n v="0"/>
    <n v="0"/>
    <n v="0"/>
    <m/>
    <n v="0"/>
    <m/>
    <n v="0"/>
    <n v="0"/>
    <e v="#DIV/0!"/>
    <n v="0"/>
    <m/>
    <n v="0"/>
    <n v="0"/>
    <m/>
  </r>
  <r>
    <n v="4331"/>
    <m/>
    <x v="10"/>
    <x v="4"/>
    <m/>
    <m/>
    <x v="7"/>
    <x v="5"/>
    <x v="6"/>
    <x v="4"/>
    <m/>
    <m/>
    <x v="1"/>
    <m/>
    <m/>
    <n v="0"/>
    <m/>
    <n v="0"/>
    <n v="0"/>
    <n v="0"/>
    <n v="0"/>
    <m/>
    <n v="0"/>
    <m/>
    <n v="0"/>
    <n v="0"/>
    <e v="#DIV/0!"/>
    <n v="0"/>
    <m/>
    <n v="0"/>
    <n v="0"/>
    <m/>
  </r>
  <r>
    <n v="4332"/>
    <m/>
    <x v="10"/>
    <x v="4"/>
    <m/>
    <m/>
    <x v="7"/>
    <x v="5"/>
    <x v="6"/>
    <x v="4"/>
    <m/>
    <m/>
    <x v="1"/>
    <m/>
    <m/>
    <n v="0"/>
    <m/>
    <n v="0"/>
    <n v="0"/>
    <n v="0"/>
    <n v="0"/>
    <m/>
    <n v="0"/>
    <m/>
    <n v="0"/>
    <n v="0"/>
    <e v="#DIV/0!"/>
    <n v="0"/>
    <m/>
    <n v="0"/>
    <n v="0"/>
    <m/>
  </r>
  <r>
    <n v="4333"/>
    <m/>
    <x v="10"/>
    <x v="4"/>
    <m/>
    <m/>
    <x v="7"/>
    <x v="5"/>
    <x v="6"/>
    <x v="4"/>
    <m/>
    <m/>
    <x v="1"/>
    <m/>
    <m/>
    <n v="0"/>
    <m/>
    <n v="0"/>
    <n v="0"/>
    <n v="0"/>
    <n v="0"/>
    <m/>
    <n v="0"/>
    <m/>
    <n v="0"/>
    <n v="0"/>
    <e v="#DIV/0!"/>
    <n v="0"/>
    <m/>
    <n v="0"/>
    <n v="0"/>
    <m/>
  </r>
  <r>
    <n v="4334"/>
    <m/>
    <x v="10"/>
    <x v="4"/>
    <m/>
    <m/>
    <x v="7"/>
    <x v="5"/>
    <x v="6"/>
    <x v="4"/>
    <m/>
    <m/>
    <x v="1"/>
    <m/>
    <m/>
    <n v="0"/>
    <m/>
    <n v="0"/>
    <n v="0"/>
    <n v="0"/>
    <n v="0"/>
    <m/>
    <n v="0"/>
    <m/>
    <n v="0"/>
    <n v="0"/>
    <e v="#DIV/0!"/>
    <n v="0"/>
    <m/>
    <n v="0"/>
    <n v="0"/>
    <m/>
  </r>
  <r>
    <n v="4335"/>
    <m/>
    <x v="10"/>
    <x v="4"/>
    <m/>
    <m/>
    <x v="7"/>
    <x v="5"/>
    <x v="6"/>
    <x v="4"/>
    <m/>
    <m/>
    <x v="1"/>
    <m/>
    <m/>
    <n v="0"/>
    <m/>
    <n v="0"/>
    <n v="0"/>
    <n v="0"/>
    <n v="0"/>
    <m/>
    <n v="0"/>
    <m/>
    <n v="0"/>
    <n v="0"/>
    <e v="#DIV/0!"/>
    <n v="0"/>
    <m/>
    <n v="0"/>
    <n v="0"/>
    <m/>
  </r>
  <r>
    <n v="4336"/>
    <m/>
    <x v="10"/>
    <x v="4"/>
    <m/>
    <m/>
    <x v="7"/>
    <x v="5"/>
    <x v="6"/>
    <x v="4"/>
    <m/>
    <m/>
    <x v="1"/>
    <m/>
    <m/>
    <n v="0"/>
    <m/>
    <n v="0"/>
    <n v="0"/>
    <n v="0"/>
    <n v="0"/>
    <m/>
    <n v="0"/>
    <m/>
    <n v="0"/>
    <n v="0"/>
    <e v="#DIV/0!"/>
    <n v="0"/>
    <m/>
    <n v="0"/>
    <n v="0"/>
    <m/>
  </r>
  <r>
    <n v="4337"/>
    <m/>
    <x v="10"/>
    <x v="4"/>
    <m/>
    <m/>
    <x v="7"/>
    <x v="5"/>
    <x v="6"/>
    <x v="4"/>
    <m/>
    <m/>
    <x v="1"/>
    <m/>
    <m/>
    <n v="0"/>
    <m/>
    <n v="0"/>
    <n v="0"/>
    <n v="0"/>
    <n v="0"/>
    <m/>
    <n v="0"/>
    <m/>
    <n v="0"/>
    <n v="0"/>
    <e v="#DIV/0!"/>
    <n v="0"/>
    <m/>
    <n v="0"/>
    <n v="0"/>
    <m/>
  </r>
  <r>
    <n v="4338"/>
    <m/>
    <x v="10"/>
    <x v="4"/>
    <m/>
    <m/>
    <x v="7"/>
    <x v="5"/>
    <x v="6"/>
    <x v="4"/>
    <m/>
    <m/>
    <x v="1"/>
    <m/>
    <m/>
    <n v="0"/>
    <m/>
    <n v="0"/>
    <n v="0"/>
    <n v="0"/>
    <n v="0"/>
    <m/>
    <n v="0"/>
    <m/>
    <n v="0"/>
    <n v="0"/>
    <e v="#DIV/0!"/>
    <n v="0"/>
    <m/>
    <n v="0"/>
    <n v="0"/>
    <m/>
  </r>
  <r>
    <n v="4339"/>
    <m/>
    <x v="10"/>
    <x v="4"/>
    <m/>
    <m/>
    <x v="7"/>
    <x v="5"/>
    <x v="6"/>
    <x v="4"/>
    <m/>
    <m/>
    <x v="1"/>
    <m/>
    <m/>
    <n v="0"/>
    <m/>
    <n v="0"/>
    <n v="0"/>
    <n v="0"/>
    <n v="0"/>
    <m/>
    <n v="0"/>
    <m/>
    <n v="0"/>
    <n v="0"/>
    <e v="#DIV/0!"/>
    <n v="0"/>
    <m/>
    <n v="0"/>
    <n v="0"/>
    <m/>
  </r>
  <r>
    <n v="4340"/>
    <m/>
    <x v="10"/>
    <x v="4"/>
    <m/>
    <m/>
    <x v="7"/>
    <x v="5"/>
    <x v="6"/>
    <x v="4"/>
    <m/>
    <m/>
    <x v="1"/>
    <m/>
    <m/>
    <n v="0"/>
    <m/>
    <n v="0"/>
    <n v="0"/>
    <n v="0"/>
    <n v="0"/>
    <m/>
    <n v="0"/>
    <m/>
    <n v="0"/>
    <n v="0"/>
    <e v="#DIV/0!"/>
    <n v="0"/>
    <m/>
    <n v="0"/>
    <n v="0"/>
    <m/>
  </r>
  <r>
    <n v="4341"/>
    <m/>
    <x v="10"/>
    <x v="4"/>
    <m/>
    <m/>
    <x v="7"/>
    <x v="5"/>
    <x v="6"/>
    <x v="4"/>
    <m/>
    <m/>
    <x v="1"/>
    <m/>
    <m/>
    <n v="0"/>
    <m/>
    <n v="0"/>
    <n v="0"/>
    <n v="0"/>
    <n v="0"/>
    <m/>
    <n v="0"/>
    <m/>
    <n v="0"/>
    <n v="0"/>
    <e v="#DIV/0!"/>
    <n v="0"/>
    <m/>
    <n v="0"/>
    <n v="0"/>
    <m/>
  </r>
  <r>
    <n v="4342"/>
    <m/>
    <x v="10"/>
    <x v="4"/>
    <m/>
    <m/>
    <x v="7"/>
    <x v="5"/>
    <x v="6"/>
    <x v="4"/>
    <m/>
    <m/>
    <x v="1"/>
    <m/>
    <m/>
    <n v="0"/>
    <m/>
    <n v="0"/>
    <n v="0"/>
    <n v="0"/>
    <n v="0"/>
    <m/>
    <n v="0"/>
    <m/>
    <n v="0"/>
    <n v="0"/>
    <e v="#DIV/0!"/>
    <n v="0"/>
    <m/>
    <n v="0"/>
    <n v="0"/>
    <m/>
  </r>
  <r>
    <n v="4343"/>
    <m/>
    <x v="10"/>
    <x v="4"/>
    <m/>
    <m/>
    <x v="7"/>
    <x v="5"/>
    <x v="6"/>
    <x v="4"/>
    <m/>
    <m/>
    <x v="1"/>
    <m/>
    <m/>
    <n v="0"/>
    <m/>
    <n v="0"/>
    <n v="0"/>
    <n v="0"/>
    <n v="0"/>
    <m/>
    <n v="0"/>
    <m/>
    <n v="0"/>
    <n v="0"/>
    <e v="#DIV/0!"/>
    <n v="0"/>
    <m/>
    <n v="0"/>
    <n v="0"/>
    <m/>
  </r>
  <r>
    <n v="4344"/>
    <m/>
    <x v="10"/>
    <x v="4"/>
    <m/>
    <m/>
    <x v="7"/>
    <x v="5"/>
    <x v="6"/>
    <x v="4"/>
    <m/>
    <m/>
    <x v="1"/>
    <m/>
    <m/>
    <n v="0"/>
    <m/>
    <n v="0"/>
    <n v="0"/>
    <n v="0"/>
    <n v="0"/>
    <m/>
    <n v="0"/>
    <m/>
    <n v="0"/>
    <n v="0"/>
    <e v="#DIV/0!"/>
    <n v="0"/>
    <m/>
    <n v="0"/>
    <n v="0"/>
    <m/>
  </r>
  <r>
    <n v="4345"/>
    <m/>
    <x v="10"/>
    <x v="4"/>
    <m/>
    <m/>
    <x v="7"/>
    <x v="5"/>
    <x v="6"/>
    <x v="4"/>
    <m/>
    <m/>
    <x v="1"/>
    <m/>
    <m/>
    <n v="0"/>
    <m/>
    <n v="0"/>
    <n v="0"/>
    <n v="0"/>
    <n v="0"/>
    <m/>
    <n v="0"/>
    <m/>
    <n v="0"/>
    <n v="0"/>
    <e v="#DIV/0!"/>
    <n v="0"/>
    <m/>
    <n v="0"/>
    <n v="0"/>
    <m/>
  </r>
  <r>
    <n v="4346"/>
    <m/>
    <x v="10"/>
    <x v="4"/>
    <m/>
    <m/>
    <x v="7"/>
    <x v="5"/>
    <x v="6"/>
    <x v="4"/>
    <m/>
    <m/>
    <x v="1"/>
    <m/>
    <m/>
    <n v="0"/>
    <m/>
    <n v="0"/>
    <n v="0"/>
    <n v="0"/>
    <n v="0"/>
    <m/>
    <n v="0"/>
    <m/>
    <n v="0"/>
    <n v="0"/>
    <e v="#DIV/0!"/>
    <n v="0"/>
    <m/>
    <n v="0"/>
    <n v="0"/>
    <m/>
  </r>
  <r>
    <n v="4347"/>
    <m/>
    <x v="10"/>
    <x v="4"/>
    <m/>
    <m/>
    <x v="7"/>
    <x v="5"/>
    <x v="6"/>
    <x v="4"/>
    <m/>
    <m/>
    <x v="1"/>
    <m/>
    <m/>
    <n v="0"/>
    <m/>
    <n v="0"/>
    <n v="0"/>
    <n v="0"/>
    <n v="0"/>
    <m/>
    <n v="0"/>
    <m/>
    <n v="0"/>
    <n v="0"/>
    <e v="#DIV/0!"/>
    <n v="0"/>
    <m/>
    <n v="0"/>
    <n v="0"/>
    <m/>
  </r>
  <r>
    <n v="4348"/>
    <m/>
    <x v="10"/>
    <x v="4"/>
    <m/>
    <m/>
    <x v="7"/>
    <x v="5"/>
    <x v="6"/>
    <x v="4"/>
    <m/>
    <m/>
    <x v="1"/>
    <m/>
    <m/>
    <n v="0"/>
    <m/>
    <n v="0"/>
    <n v="0"/>
    <n v="0"/>
    <n v="0"/>
    <m/>
    <n v="0"/>
    <m/>
    <n v="0"/>
    <n v="0"/>
    <e v="#DIV/0!"/>
    <n v="0"/>
    <m/>
    <n v="0"/>
    <n v="0"/>
    <m/>
  </r>
  <r>
    <n v="4349"/>
    <m/>
    <x v="10"/>
    <x v="4"/>
    <m/>
    <m/>
    <x v="7"/>
    <x v="5"/>
    <x v="6"/>
    <x v="4"/>
    <m/>
    <m/>
    <x v="1"/>
    <m/>
    <m/>
    <n v="0"/>
    <m/>
    <n v="0"/>
    <n v="0"/>
    <n v="0"/>
    <n v="0"/>
    <m/>
    <n v="0"/>
    <m/>
    <n v="0"/>
    <n v="0"/>
    <e v="#DIV/0!"/>
    <n v="0"/>
    <m/>
    <n v="0"/>
    <n v="0"/>
    <m/>
  </r>
  <r>
    <n v="4350"/>
    <m/>
    <x v="10"/>
    <x v="4"/>
    <m/>
    <m/>
    <x v="7"/>
    <x v="5"/>
    <x v="6"/>
    <x v="4"/>
    <m/>
    <m/>
    <x v="1"/>
    <m/>
    <m/>
    <n v="0"/>
    <m/>
    <n v="0"/>
    <n v="0"/>
    <n v="0"/>
    <n v="0"/>
    <m/>
    <n v="0"/>
    <m/>
    <n v="0"/>
    <n v="0"/>
    <e v="#DIV/0!"/>
    <n v="0"/>
    <m/>
    <n v="0"/>
    <n v="0"/>
    <m/>
  </r>
  <r>
    <n v="4351"/>
    <m/>
    <x v="10"/>
    <x v="4"/>
    <m/>
    <m/>
    <x v="7"/>
    <x v="5"/>
    <x v="6"/>
    <x v="4"/>
    <m/>
    <m/>
    <x v="1"/>
    <m/>
    <m/>
    <n v="0"/>
    <m/>
    <n v="0"/>
    <n v="0"/>
    <n v="0"/>
    <n v="0"/>
    <m/>
    <n v="0"/>
    <m/>
    <n v="0"/>
    <n v="0"/>
    <e v="#DIV/0!"/>
    <n v="0"/>
    <m/>
    <n v="0"/>
    <n v="0"/>
    <m/>
  </r>
  <r>
    <n v="4352"/>
    <m/>
    <x v="10"/>
    <x v="4"/>
    <m/>
    <m/>
    <x v="7"/>
    <x v="5"/>
    <x v="6"/>
    <x v="4"/>
    <m/>
    <m/>
    <x v="1"/>
    <m/>
    <m/>
    <n v="0"/>
    <m/>
    <n v="0"/>
    <n v="0"/>
    <n v="0"/>
    <n v="0"/>
    <m/>
    <n v="0"/>
    <m/>
    <n v="0"/>
    <n v="0"/>
    <e v="#DIV/0!"/>
    <n v="0"/>
    <m/>
    <n v="0"/>
    <n v="0"/>
    <m/>
  </r>
  <r>
    <n v="4353"/>
    <m/>
    <x v="10"/>
    <x v="4"/>
    <m/>
    <m/>
    <x v="7"/>
    <x v="5"/>
    <x v="6"/>
    <x v="4"/>
    <m/>
    <m/>
    <x v="1"/>
    <m/>
    <m/>
    <n v="0"/>
    <m/>
    <n v="0"/>
    <n v="0"/>
    <n v="0"/>
    <n v="0"/>
    <m/>
    <n v="0"/>
    <m/>
    <n v="0"/>
    <n v="0"/>
    <e v="#DIV/0!"/>
    <n v="0"/>
    <m/>
    <n v="0"/>
    <n v="0"/>
    <m/>
  </r>
  <r>
    <n v="4354"/>
    <m/>
    <x v="10"/>
    <x v="4"/>
    <m/>
    <m/>
    <x v="7"/>
    <x v="5"/>
    <x v="6"/>
    <x v="4"/>
    <m/>
    <m/>
    <x v="1"/>
    <m/>
    <m/>
    <n v="0"/>
    <m/>
    <n v="0"/>
    <n v="0"/>
    <n v="0"/>
    <n v="0"/>
    <m/>
    <n v="0"/>
    <m/>
    <n v="0"/>
    <n v="0"/>
    <e v="#DIV/0!"/>
    <n v="0"/>
    <m/>
    <n v="0"/>
    <n v="0"/>
    <m/>
  </r>
  <r>
    <n v="4355"/>
    <m/>
    <x v="10"/>
    <x v="4"/>
    <m/>
    <m/>
    <x v="7"/>
    <x v="5"/>
    <x v="6"/>
    <x v="4"/>
    <m/>
    <m/>
    <x v="1"/>
    <m/>
    <m/>
    <n v="0"/>
    <m/>
    <n v="0"/>
    <n v="0"/>
    <n v="0"/>
    <n v="0"/>
    <m/>
    <n v="0"/>
    <m/>
    <n v="0"/>
    <n v="0"/>
    <e v="#DIV/0!"/>
    <n v="0"/>
    <m/>
    <n v="0"/>
    <n v="0"/>
    <m/>
  </r>
  <r>
    <n v="4356"/>
    <m/>
    <x v="10"/>
    <x v="4"/>
    <m/>
    <m/>
    <x v="7"/>
    <x v="5"/>
    <x v="6"/>
    <x v="4"/>
    <m/>
    <m/>
    <x v="1"/>
    <m/>
    <m/>
    <n v="0"/>
    <m/>
    <n v="0"/>
    <n v="0"/>
    <n v="0"/>
    <n v="0"/>
    <m/>
    <n v="0"/>
    <m/>
    <n v="0"/>
    <n v="0"/>
    <e v="#DIV/0!"/>
    <n v="0"/>
    <m/>
    <n v="0"/>
    <n v="0"/>
    <m/>
  </r>
  <r>
    <n v="4357"/>
    <m/>
    <x v="10"/>
    <x v="4"/>
    <m/>
    <m/>
    <x v="7"/>
    <x v="5"/>
    <x v="6"/>
    <x v="4"/>
    <m/>
    <m/>
    <x v="1"/>
    <m/>
    <m/>
    <n v="0"/>
    <m/>
    <n v="0"/>
    <n v="0"/>
    <n v="0"/>
    <n v="0"/>
    <m/>
    <n v="0"/>
    <m/>
    <n v="0"/>
    <n v="0"/>
    <e v="#DIV/0!"/>
    <n v="0"/>
    <m/>
    <n v="0"/>
    <n v="0"/>
    <m/>
  </r>
  <r>
    <n v="4358"/>
    <m/>
    <x v="10"/>
    <x v="4"/>
    <m/>
    <m/>
    <x v="7"/>
    <x v="5"/>
    <x v="6"/>
    <x v="4"/>
    <m/>
    <m/>
    <x v="1"/>
    <m/>
    <m/>
    <n v="0"/>
    <m/>
    <n v="0"/>
    <n v="0"/>
    <n v="0"/>
    <n v="0"/>
    <m/>
    <n v="0"/>
    <m/>
    <n v="0"/>
    <n v="0"/>
    <e v="#DIV/0!"/>
    <n v="0"/>
    <m/>
    <n v="0"/>
    <n v="0"/>
    <m/>
  </r>
  <r>
    <n v="4359"/>
    <m/>
    <x v="10"/>
    <x v="4"/>
    <m/>
    <m/>
    <x v="7"/>
    <x v="5"/>
    <x v="6"/>
    <x v="4"/>
    <m/>
    <m/>
    <x v="1"/>
    <m/>
    <m/>
    <n v="0"/>
    <m/>
    <n v="0"/>
    <n v="0"/>
    <n v="0"/>
    <n v="0"/>
    <m/>
    <n v="0"/>
    <m/>
    <n v="0"/>
    <n v="0"/>
    <e v="#DIV/0!"/>
    <n v="0"/>
    <m/>
    <n v="0"/>
    <n v="0"/>
    <m/>
  </r>
  <r>
    <n v="4360"/>
    <m/>
    <x v="10"/>
    <x v="4"/>
    <m/>
    <m/>
    <x v="7"/>
    <x v="5"/>
    <x v="6"/>
    <x v="4"/>
    <m/>
    <m/>
    <x v="1"/>
    <m/>
    <m/>
    <n v="0"/>
    <m/>
    <n v="0"/>
    <n v="0"/>
    <n v="0"/>
    <n v="0"/>
    <m/>
    <n v="0"/>
    <m/>
    <n v="0"/>
    <n v="0"/>
    <e v="#DIV/0!"/>
    <n v="0"/>
    <m/>
    <n v="0"/>
    <n v="0"/>
    <m/>
  </r>
  <r>
    <n v="4361"/>
    <m/>
    <x v="10"/>
    <x v="4"/>
    <m/>
    <m/>
    <x v="7"/>
    <x v="5"/>
    <x v="6"/>
    <x v="4"/>
    <m/>
    <m/>
    <x v="1"/>
    <m/>
    <m/>
    <n v="0"/>
    <m/>
    <n v="0"/>
    <n v="0"/>
    <n v="0"/>
    <n v="0"/>
    <m/>
    <n v="0"/>
    <m/>
    <n v="0"/>
    <n v="0"/>
    <e v="#DIV/0!"/>
    <n v="0"/>
    <m/>
    <n v="0"/>
    <n v="0"/>
    <m/>
  </r>
  <r>
    <n v="4362"/>
    <m/>
    <x v="10"/>
    <x v="4"/>
    <m/>
    <m/>
    <x v="7"/>
    <x v="5"/>
    <x v="6"/>
    <x v="4"/>
    <m/>
    <m/>
    <x v="1"/>
    <m/>
    <m/>
    <n v="0"/>
    <m/>
    <n v="0"/>
    <n v="0"/>
    <n v="0"/>
    <n v="0"/>
    <m/>
    <n v="0"/>
    <m/>
    <n v="0"/>
    <n v="0"/>
    <e v="#DIV/0!"/>
    <n v="0"/>
    <m/>
    <n v="0"/>
    <n v="0"/>
    <m/>
  </r>
  <r>
    <n v="4363"/>
    <m/>
    <x v="10"/>
    <x v="4"/>
    <m/>
    <m/>
    <x v="7"/>
    <x v="5"/>
    <x v="6"/>
    <x v="4"/>
    <m/>
    <m/>
    <x v="1"/>
    <m/>
    <m/>
    <n v="0"/>
    <m/>
    <n v="0"/>
    <n v="0"/>
    <n v="0"/>
    <n v="0"/>
    <m/>
    <n v="0"/>
    <m/>
    <n v="0"/>
    <n v="0"/>
    <e v="#DIV/0!"/>
    <n v="0"/>
    <m/>
    <n v="0"/>
    <n v="0"/>
    <m/>
  </r>
  <r>
    <n v="4364"/>
    <m/>
    <x v="10"/>
    <x v="4"/>
    <m/>
    <m/>
    <x v="7"/>
    <x v="5"/>
    <x v="6"/>
    <x v="4"/>
    <m/>
    <m/>
    <x v="1"/>
    <m/>
    <m/>
    <n v="0"/>
    <m/>
    <n v="0"/>
    <n v="0"/>
    <n v="0"/>
    <n v="0"/>
    <m/>
    <n v="0"/>
    <m/>
    <n v="0"/>
    <n v="0"/>
    <e v="#DIV/0!"/>
    <n v="0"/>
    <m/>
    <n v="0"/>
    <n v="0"/>
    <m/>
  </r>
  <r>
    <n v="4365"/>
    <m/>
    <x v="10"/>
    <x v="4"/>
    <m/>
    <m/>
    <x v="7"/>
    <x v="5"/>
    <x v="6"/>
    <x v="4"/>
    <m/>
    <m/>
    <x v="1"/>
    <m/>
    <m/>
    <n v="0"/>
    <m/>
    <n v="0"/>
    <n v="0"/>
    <n v="0"/>
    <n v="0"/>
    <m/>
    <n v="0"/>
    <m/>
    <n v="0"/>
    <n v="0"/>
    <e v="#DIV/0!"/>
    <n v="0"/>
    <m/>
    <n v="0"/>
    <n v="0"/>
    <m/>
  </r>
  <r>
    <n v="4366"/>
    <m/>
    <x v="10"/>
    <x v="4"/>
    <m/>
    <m/>
    <x v="7"/>
    <x v="5"/>
    <x v="6"/>
    <x v="4"/>
    <m/>
    <m/>
    <x v="1"/>
    <m/>
    <m/>
    <n v="0"/>
    <m/>
    <n v="0"/>
    <n v="0"/>
    <n v="0"/>
    <n v="0"/>
    <m/>
    <n v="0"/>
    <m/>
    <n v="0"/>
    <n v="0"/>
    <e v="#DIV/0!"/>
    <n v="0"/>
    <m/>
    <n v="0"/>
    <n v="0"/>
    <m/>
  </r>
  <r>
    <n v="4367"/>
    <m/>
    <x v="10"/>
    <x v="4"/>
    <m/>
    <m/>
    <x v="7"/>
    <x v="5"/>
    <x v="6"/>
    <x v="4"/>
    <m/>
    <m/>
    <x v="1"/>
    <m/>
    <m/>
    <n v="0"/>
    <m/>
    <n v="0"/>
    <n v="0"/>
    <n v="0"/>
    <n v="0"/>
    <m/>
    <n v="0"/>
    <m/>
    <n v="0"/>
    <n v="0"/>
    <e v="#DIV/0!"/>
    <n v="0"/>
    <m/>
    <n v="0"/>
    <n v="0"/>
    <m/>
  </r>
  <r>
    <n v="4368"/>
    <m/>
    <x v="10"/>
    <x v="4"/>
    <m/>
    <m/>
    <x v="7"/>
    <x v="5"/>
    <x v="6"/>
    <x v="4"/>
    <m/>
    <m/>
    <x v="1"/>
    <m/>
    <m/>
    <n v="0"/>
    <m/>
    <n v="0"/>
    <n v="0"/>
    <n v="0"/>
    <n v="0"/>
    <m/>
    <n v="0"/>
    <m/>
    <n v="0"/>
    <n v="0"/>
    <e v="#DIV/0!"/>
    <n v="0"/>
    <m/>
    <n v="0"/>
    <n v="0"/>
    <m/>
  </r>
  <r>
    <n v="4369"/>
    <m/>
    <x v="10"/>
    <x v="4"/>
    <m/>
    <m/>
    <x v="7"/>
    <x v="5"/>
    <x v="6"/>
    <x v="4"/>
    <m/>
    <m/>
    <x v="1"/>
    <m/>
    <m/>
    <n v="0"/>
    <m/>
    <n v="0"/>
    <n v="0"/>
    <n v="0"/>
    <n v="0"/>
    <m/>
    <n v="0"/>
    <m/>
    <n v="0"/>
    <n v="0"/>
    <e v="#DIV/0!"/>
    <n v="0"/>
    <m/>
    <n v="0"/>
    <n v="0"/>
    <m/>
  </r>
  <r>
    <n v="4370"/>
    <m/>
    <x v="10"/>
    <x v="4"/>
    <m/>
    <m/>
    <x v="7"/>
    <x v="5"/>
    <x v="6"/>
    <x v="4"/>
    <m/>
    <m/>
    <x v="1"/>
    <m/>
    <m/>
    <n v="0"/>
    <m/>
    <n v="0"/>
    <n v="0"/>
    <n v="0"/>
    <n v="0"/>
    <m/>
    <n v="0"/>
    <m/>
    <n v="0"/>
    <n v="0"/>
    <e v="#DIV/0!"/>
    <n v="0"/>
    <m/>
    <n v="0"/>
    <n v="0"/>
    <m/>
  </r>
  <r>
    <n v="4371"/>
    <m/>
    <x v="10"/>
    <x v="4"/>
    <m/>
    <m/>
    <x v="7"/>
    <x v="5"/>
    <x v="6"/>
    <x v="4"/>
    <m/>
    <m/>
    <x v="1"/>
    <m/>
    <m/>
    <n v="0"/>
    <m/>
    <n v="0"/>
    <n v="0"/>
    <n v="0"/>
    <n v="0"/>
    <m/>
    <n v="0"/>
    <m/>
    <n v="0"/>
    <n v="0"/>
    <e v="#DIV/0!"/>
    <n v="0"/>
    <m/>
    <n v="0"/>
    <n v="0"/>
    <m/>
  </r>
  <r>
    <n v="4372"/>
    <m/>
    <x v="10"/>
    <x v="4"/>
    <m/>
    <m/>
    <x v="7"/>
    <x v="5"/>
    <x v="6"/>
    <x v="4"/>
    <m/>
    <m/>
    <x v="1"/>
    <m/>
    <m/>
    <n v="0"/>
    <m/>
    <n v="0"/>
    <n v="0"/>
    <n v="0"/>
    <n v="0"/>
    <m/>
    <n v="0"/>
    <m/>
    <n v="0"/>
    <n v="0"/>
    <e v="#DIV/0!"/>
    <n v="0"/>
    <m/>
    <n v="0"/>
    <n v="0"/>
    <m/>
  </r>
  <r>
    <n v="4373"/>
    <m/>
    <x v="10"/>
    <x v="4"/>
    <m/>
    <m/>
    <x v="7"/>
    <x v="5"/>
    <x v="6"/>
    <x v="4"/>
    <m/>
    <m/>
    <x v="1"/>
    <m/>
    <m/>
    <n v="0"/>
    <m/>
    <n v="0"/>
    <n v="0"/>
    <n v="0"/>
    <n v="0"/>
    <m/>
    <n v="0"/>
    <m/>
    <n v="0"/>
    <n v="0"/>
    <e v="#DIV/0!"/>
    <n v="0"/>
    <m/>
    <n v="0"/>
    <n v="0"/>
    <m/>
  </r>
  <r>
    <n v="4374"/>
    <m/>
    <x v="10"/>
    <x v="4"/>
    <m/>
    <m/>
    <x v="7"/>
    <x v="5"/>
    <x v="6"/>
    <x v="4"/>
    <m/>
    <m/>
    <x v="1"/>
    <m/>
    <m/>
    <n v="0"/>
    <m/>
    <n v="0"/>
    <n v="0"/>
    <n v="0"/>
    <n v="0"/>
    <m/>
    <n v="0"/>
    <m/>
    <n v="0"/>
    <n v="0"/>
    <e v="#DIV/0!"/>
    <n v="0"/>
    <m/>
    <n v="0"/>
    <n v="0"/>
    <m/>
  </r>
  <r>
    <n v="4375"/>
    <m/>
    <x v="10"/>
    <x v="4"/>
    <m/>
    <m/>
    <x v="7"/>
    <x v="5"/>
    <x v="6"/>
    <x v="4"/>
    <m/>
    <m/>
    <x v="1"/>
    <m/>
    <m/>
    <n v="0"/>
    <m/>
    <n v="0"/>
    <n v="0"/>
    <n v="0"/>
    <n v="0"/>
    <m/>
    <n v="0"/>
    <m/>
    <n v="0"/>
    <n v="0"/>
    <e v="#DIV/0!"/>
    <n v="0"/>
    <m/>
    <n v="0"/>
    <n v="0"/>
    <m/>
  </r>
  <r>
    <n v="4376"/>
    <m/>
    <x v="10"/>
    <x v="4"/>
    <m/>
    <m/>
    <x v="7"/>
    <x v="5"/>
    <x v="6"/>
    <x v="4"/>
    <m/>
    <m/>
    <x v="1"/>
    <m/>
    <m/>
    <n v="0"/>
    <m/>
    <n v="0"/>
    <n v="0"/>
    <n v="0"/>
    <n v="0"/>
    <m/>
    <n v="0"/>
    <m/>
    <n v="0"/>
    <n v="0"/>
    <e v="#DIV/0!"/>
    <n v="0"/>
    <m/>
    <n v="0"/>
    <n v="0"/>
    <m/>
  </r>
  <r>
    <n v="4377"/>
    <m/>
    <x v="10"/>
    <x v="4"/>
    <m/>
    <m/>
    <x v="7"/>
    <x v="5"/>
    <x v="6"/>
    <x v="4"/>
    <m/>
    <m/>
    <x v="1"/>
    <m/>
    <m/>
    <n v="0"/>
    <m/>
    <n v="0"/>
    <n v="0"/>
    <n v="0"/>
    <n v="0"/>
    <m/>
    <n v="0"/>
    <m/>
    <n v="0"/>
    <n v="0"/>
    <e v="#DIV/0!"/>
    <n v="0"/>
    <m/>
    <n v="0"/>
    <n v="0"/>
    <m/>
  </r>
  <r>
    <n v="4378"/>
    <m/>
    <x v="10"/>
    <x v="4"/>
    <m/>
    <m/>
    <x v="7"/>
    <x v="5"/>
    <x v="6"/>
    <x v="4"/>
    <m/>
    <m/>
    <x v="1"/>
    <m/>
    <m/>
    <n v="0"/>
    <m/>
    <n v="0"/>
    <n v="0"/>
    <n v="0"/>
    <n v="0"/>
    <m/>
    <n v="0"/>
    <m/>
    <n v="0"/>
    <n v="0"/>
    <e v="#DIV/0!"/>
    <n v="0"/>
    <m/>
    <n v="0"/>
    <n v="0"/>
    <m/>
  </r>
  <r>
    <n v="4379"/>
    <m/>
    <x v="10"/>
    <x v="4"/>
    <m/>
    <m/>
    <x v="7"/>
    <x v="5"/>
    <x v="6"/>
    <x v="4"/>
    <m/>
    <m/>
    <x v="1"/>
    <m/>
    <m/>
    <n v="0"/>
    <m/>
    <n v="0"/>
    <n v="0"/>
    <n v="0"/>
    <n v="0"/>
    <m/>
    <n v="0"/>
    <m/>
    <n v="0"/>
    <n v="0"/>
    <e v="#DIV/0!"/>
    <n v="0"/>
    <m/>
    <n v="0"/>
    <n v="0"/>
    <m/>
  </r>
  <r>
    <n v="4380"/>
    <m/>
    <x v="10"/>
    <x v="4"/>
    <m/>
    <m/>
    <x v="7"/>
    <x v="5"/>
    <x v="6"/>
    <x v="4"/>
    <m/>
    <m/>
    <x v="1"/>
    <m/>
    <m/>
    <n v="0"/>
    <m/>
    <n v="0"/>
    <n v="0"/>
    <n v="0"/>
    <n v="0"/>
    <m/>
    <n v="0"/>
    <m/>
    <n v="0"/>
    <n v="0"/>
    <e v="#DIV/0!"/>
    <n v="0"/>
    <m/>
    <n v="0"/>
    <n v="0"/>
    <m/>
  </r>
  <r>
    <n v="4381"/>
    <m/>
    <x v="10"/>
    <x v="4"/>
    <m/>
    <m/>
    <x v="7"/>
    <x v="5"/>
    <x v="6"/>
    <x v="4"/>
    <m/>
    <m/>
    <x v="1"/>
    <m/>
    <m/>
    <n v="0"/>
    <m/>
    <n v="0"/>
    <n v="0"/>
    <n v="0"/>
    <n v="0"/>
    <m/>
    <n v="0"/>
    <m/>
    <n v="0"/>
    <n v="0"/>
    <e v="#DIV/0!"/>
    <n v="0"/>
    <m/>
    <n v="0"/>
    <n v="0"/>
    <m/>
  </r>
  <r>
    <n v="4382"/>
    <m/>
    <x v="10"/>
    <x v="4"/>
    <m/>
    <m/>
    <x v="7"/>
    <x v="5"/>
    <x v="6"/>
    <x v="4"/>
    <m/>
    <m/>
    <x v="1"/>
    <m/>
    <m/>
    <n v="0"/>
    <m/>
    <n v="0"/>
    <n v="0"/>
    <n v="0"/>
    <n v="0"/>
    <m/>
    <n v="0"/>
    <m/>
    <n v="0"/>
    <n v="0"/>
    <e v="#DIV/0!"/>
    <n v="0"/>
    <m/>
    <n v="0"/>
    <n v="0"/>
    <m/>
  </r>
  <r>
    <n v="4383"/>
    <m/>
    <x v="10"/>
    <x v="4"/>
    <m/>
    <m/>
    <x v="7"/>
    <x v="5"/>
    <x v="6"/>
    <x v="4"/>
    <m/>
    <m/>
    <x v="1"/>
    <m/>
    <m/>
    <n v="0"/>
    <m/>
    <n v="0"/>
    <n v="0"/>
    <n v="0"/>
    <n v="0"/>
    <m/>
    <n v="0"/>
    <m/>
    <n v="0"/>
    <n v="0"/>
    <e v="#DIV/0!"/>
    <n v="0"/>
    <m/>
    <n v="0"/>
    <n v="0"/>
    <m/>
  </r>
  <r>
    <n v="4384"/>
    <m/>
    <x v="10"/>
    <x v="4"/>
    <m/>
    <m/>
    <x v="7"/>
    <x v="5"/>
    <x v="6"/>
    <x v="4"/>
    <m/>
    <m/>
    <x v="1"/>
    <m/>
    <m/>
    <n v="0"/>
    <m/>
    <n v="0"/>
    <n v="0"/>
    <n v="0"/>
    <n v="0"/>
    <m/>
    <n v="0"/>
    <m/>
    <n v="0"/>
    <n v="0"/>
    <e v="#DIV/0!"/>
    <n v="0"/>
    <m/>
    <n v="0"/>
    <n v="0"/>
    <m/>
  </r>
  <r>
    <n v="4385"/>
    <m/>
    <x v="10"/>
    <x v="4"/>
    <m/>
    <m/>
    <x v="7"/>
    <x v="5"/>
    <x v="6"/>
    <x v="4"/>
    <m/>
    <m/>
    <x v="1"/>
    <m/>
    <m/>
    <n v="0"/>
    <m/>
    <n v="0"/>
    <n v="0"/>
    <n v="0"/>
    <n v="0"/>
    <m/>
    <n v="0"/>
    <m/>
    <n v="0"/>
    <n v="0"/>
    <e v="#DIV/0!"/>
    <n v="0"/>
    <m/>
    <n v="0"/>
    <n v="0"/>
    <m/>
  </r>
  <r>
    <n v="4386"/>
    <m/>
    <x v="10"/>
    <x v="4"/>
    <m/>
    <m/>
    <x v="7"/>
    <x v="5"/>
    <x v="6"/>
    <x v="4"/>
    <m/>
    <m/>
    <x v="1"/>
    <m/>
    <m/>
    <n v="0"/>
    <m/>
    <n v="0"/>
    <n v="0"/>
    <n v="0"/>
    <n v="0"/>
    <m/>
    <n v="0"/>
    <m/>
    <n v="0"/>
    <n v="0"/>
    <e v="#DIV/0!"/>
    <n v="0"/>
    <m/>
    <n v="0"/>
    <n v="0"/>
    <m/>
  </r>
  <r>
    <n v="4387"/>
    <m/>
    <x v="10"/>
    <x v="4"/>
    <m/>
    <m/>
    <x v="7"/>
    <x v="5"/>
    <x v="6"/>
    <x v="4"/>
    <m/>
    <m/>
    <x v="1"/>
    <m/>
    <m/>
    <n v="0"/>
    <m/>
    <n v="0"/>
    <n v="0"/>
    <n v="0"/>
    <n v="0"/>
    <m/>
    <n v="0"/>
    <m/>
    <n v="0"/>
    <n v="0"/>
    <e v="#DIV/0!"/>
    <n v="0"/>
    <m/>
    <n v="0"/>
    <n v="0"/>
    <m/>
  </r>
  <r>
    <n v="4388"/>
    <m/>
    <x v="10"/>
    <x v="4"/>
    <m/>
    <m/>
    <x v="7"/>
    <x v="5"/>
    <x v="6"/>
    <x v="4"/>
    <m/>
    <m/>
    <x v="1"/>
    <m/>
    <m/>
    <n v="0"/>
    <m/>
    <n v="0"/>
    <n v="0"/>
    <n v="0"/>
    <n v="0"/>
    <m/>
    <n v="0"/>
    <m/>
    <n v="0"/>
    <n v="0"/>
    <e v="#DIV/0!"/>
    <n v="0"/>
    <m/>
    <n v="0"/>
    <n v="0"/>
    <m/>
  </r>
  <r>
    <n v="4389"/>
    <m/>
    <x v="10"/>
    <x v="4"/>
    <m/>
    <m/>
    <x v="7"/>
    <x v="5"/>
    <x v="6"/>
    <x v="4"/>
    <m/>
    <m/>
    <x v="1"/>
    <m/>
    <m/>
    <n v="0"/>
    <m/>
    <n v="0"/>
    <n v="0"/>
    <n v="0"/>
    <n v="0"/>
    <m/>
    <n v="0"/>
    <m/>
    <n v="0"/>
    <n v="0"/>
    <e v="#DIV/0!"/>
    <n v="0"/>
    <m/>
    <n v="0"/>
    <n v="0"/>
    <m/>
  </r>
  <r>
    <n v="4390"/>
    <m/>
    <x v="10"/>
    <x v="4"/>
    <m/>
    <m/>
    <x v="7"/>
    <x v="5"/>
    <x v="6"/>
    <x v="4"/>
    <m/>
    <m/>
    <x v="1"/>
    <m/>
    <m/>
    <n v="0"/>
    <m/>
    <n v="0"/>
    <n v="0"/>
    <n v="0"/>
    <n v="0"/>
    <m/>
    <n v="0"/>
    <m/>
    <n v="0"/>
    <n v="0"/>
    <e v="#DIV/0!"/>
    <n v="0"/>
    <m/>
    <n v="0"/>
    <n v="0"/>
    <m/>
  </r>
  <r>
    <n v="4391"/>
    <m/>
    <x v="10"/>
    <x v="4"/>
    <m/>
    <m/>
    <x v="7"/>
    <x v="5"/>
    <x v="6"/>
    <x v="4"/>
    <m/>
    <m/>
    <x v="1"/>
    <m/>
    <m/>
    <n v="0"/>
    <m/>
    <n v="0"/>
    <n v="0"/>
    <n v="0"/>
    <n v="0"/>
    <m/>
    <n v="0"/>
    <m/>
    <n v="0"/>
    <n v="0"/>
    <e v="#DIV/0!"/>
    <n v="0"/>
    <m/>
    <n v="0"/>
    <n v="0"/>
    <m/>
  </r>
  <r>
    <n v="4392"/>
    <m/>
    <x v="10"/>
    <x v="4"/>
    <m/>
    <m/>
    <x v="7"/>
    <x v="5"/>
    <x v="6"/>
    <x v="4"/>
    <m/>
    <m/>
    <x v="1"/>
    <m/>
    <m/>
    <n v="0"/>
    <m/>
    <n v="0"/>
    <n v="0"/>
    <n v="0"/>
    <n v="0"/>
    <m/>
    <n v="0"/>
    <m/>
    <n v="0"/>
    <n v="0"/>
    <e v="#DIV/0!"/>
    <n v="0"/>
    <m/>
    <n v="0"/>
    <n v="0"/>
    <m/>
  </r>
  <r>
    <n v="4393"/>
    <m/>
    <x v="10"/>
    <x v="4"/>
    <m/>
    <m/>
    <x v="7"/>
    <x v="5"/>
    <x v="6"/>
    <x v="4"/>
    <m/>
    <m/>
    <x v="1"/>
    <m/>
    <m/>
    <n v="0"/>
    <m/>
    <n v="0"/>
    <n v="0"/>
    <n v="0"/>
    <n v="0"/>
    <m/>
    <n v="0"/>
    <m/>
    <n v="0"/>
    <n v="0"/>
    <e v="#DIV/0!"/>
    <n v="0"/>
    <m/>
    <n v="0"/>
    <n v="0"/>
    <m/>
  </r>
  <r>
    <n v="4394"/>
    <m/>
    <x v="10"/>
    <x v="4"/>
    <m/>
    <m/>
    <x v="7"/>
    <x v="5"/>
    <x v="6"/>
    <x v="4"/>
    <m/>
    <m/>
    <x v="1"/>
    <m/>
    <m/>
    <n v="0"/>
    <m/>
    <n v="0"/>
    <n v="0"/>
    <n v="0"/>
    <n v="0"/>
    <m/>
    <n v="0"/>
    <m/>
    <n v="0"/>
    <n v="0"/>
    <e v="#DIV/0!"/>
    <n v="0"/>
    <m/>
    <n v="0"/>
    <n v="0"/>
    <m/>
  </r>
  <r>
    <n v="4395"/>
    <m/>
    <x v="10"/>
    <x v="4"/>
    <m/>
    <m/>
    <x v="7"/>
    <x v="5"/>
    <x v="6"/>
    <x v="4"/>
    <m/>
    <m/>
    <x v="1"/>
    <m/>
    <m/>
    <n v="0"/>
    <m/>
    <n v="0"/>
    <n v="0"/>
    <n v="0"/>
    <n v="0"/>
    <m/>
    <n v="0"/>
    <m/>
    <n v="0"/>
    <n v="0"/>
    <e v="#DIV/0!"/>
    <n v="0"/>
    <m/>
    <n v="0"/>
    <n v="0"/>
    <m/>
  </r>
  <r>
    <n v="4396"/>
    <m/>
    <x v="10"/>
    <x v="4"/>
    <m/>
    <m/>
    <x v="7"/>
    <x v="5"/>
    <x v="6"/>
    <x v="4"/>
    <m/>
    <m/>
    <x v="1"/>
    <m/>
    <m/>
    <n v="0"/>
    <m/>
    <n v="0"/>
    <n v="0"/>
    <n v="0"/>
    <n v="0"/>
    <m/>
    <n v="0"/>
    <m/>
    <n v="0"/>
    <n v="0"/>
    <e v="#DIV/0!"/>
    <n v="0"/>
    <m/>
    <n v="0"/>
    <n v="0"/>
    <m/>
  </r>
  <r>
    <n v="4397"/>
    <m/>
    <x v="10"/>
    <x v="4"/>
    <m/>
    <m/>
    <x v="7"/>
    <x v="5"/>
    <x v="6"/>
    <x v="4"/>
    <m/>
    <m/>
    <x v="1"/>
    <m/>
    <m/>
    <n v="0"/>
    <m/>
    <n v="0"/>
    <n v="0"/>
    <n v="0"/>
    <n v="0"/>
    <m/>
    <n v="0"/>
    <m/>
    <n v="0"/>
    <n v="0"/>
    <e v="#DIV/0!"/>
    <n v="0"/>
    <m/>
    <n v="0"/>
    <n v="0"/>
    <m/>
  </r>
  <r>
    <n v="4398"/>
    <m/>
    <x v="10"/>
    <x v="4"/>
    <m/>
    <m/>
    <x v="7"/>
    <x v="5"/>
    <x v="6"/>
    <x v="4"/>
    <m/>
    <m/>
    <x v="1"/>
    <m/>
    <m/>
    <n v="0"/>
    <m/>
    <n v="0"/>
    <n v="0"/>
    <n v="0"/>
    <n v="0"/>
    <m/>
    <n v="0"/>
    <m/>
    <n v="0"/>
    <n v="0"/>
    <e v="#DIV/0!"/>
    <n v="0"/>
    <m/>
    <n v="0"/>
    <n v="0"/>
    <m/>
  </r>
  <r>
    <n v="4399"/>
    <m/>
    <x v="10"/>
    <x v="4"/>
    <m/>
    <m/>
    <x v="7"/>
    <x v="5"/>
    <x v="6"/>
    <x v="4"/>
    <m/>
    <m/>
    <x v="1"/>
    <m/>
    <m/>
    <n v="0"/>
    <m/>
    <n v="0"/>
    <n v="0"/>
    <n v="0"/>
    <n v="0"/>
    <m/>
    <n v="0"/>
    <m/>
    <n v="0"/>
    <n v="0"/>
    <e v="#DIV/0!"/>
    <n v="0"/>
    <m/>
    <n v="0"/>
    <n v="0"/>
    <m/>
  </r>
  <r>
    <n v="4400"/>
    <m/>
    <x v="10"/>
    <x v="4"/>
    <m/>
    <m/>
    <x v="7"/>
    <x v="5"/>
    <x v="6"/>
    <x v="4"/>
    <m/>
    <m/>
    <x v="1"/>
    <m/>
    <m/>
    <n v="0"/>
    <m/>
    <n v="0"/>
    <n v="0"/>
    <n v="0"/>
    <n v="0"/>
    <m/>
    <n v="0"/>
    <m/>
    <n v="0"/>
    <n v="0"/>
    <e v="#DIV/0!"/>
    <n v="0"/>
    <m/>
    <n v="0"/>
    <n v="0"/>
    <m/>
  </r>
  <r>
    <n v="4401"/>
    <m/>
    <x v="10"/>
    <x v="4"/>
    <m/>
    <m/>
    <x v="7"/>
    <x v="5"/>
    <x v="6"/>
    <x v="4"/>
    <m/>
    <m/>
    <x v="1"/>
    <m/>
    <m/>
    <n v="0"/>
    <m/>
    <n v="0"/>
    <n v="0"/>
    <n v="0"/>
    <n v="0"/>
    <m/>
    <n v="0"/>
    <m/>
    <n v="0"/>
    <n v="0"/>
    <e v="#DIV/0!"/>
    <n v="0"/>
    <m/>
    <n v="0"/>
    <n v="0"/>
    <m/>
  </r>
  <r>
    <n v="4402"/>
    <m/>
    <x v="10"/>
    <x v="4"/>
    <m/>
    <m/>
    <x v="7"/>
    <x v="5"/>
    <x v="6"/>
    <x v="4"/>
    <m/>
    <m/>
    <x v="1"/>
    <m/>
    <m/>
    <n v="0"/>
    <m/>
    <n v="0"/>
    <n v="0"/>
    <n v="0"/>
    <n v="0"/>
    <m/>
    <n v="0"/>
    <m/>
    <n v="0"/>
    <n v="0"/>
    <e v="#DIV/0!"/>
    <n v="0"/>
    <m/>
    <n v="0"/>
    <n v="0"/>
    <m/>
  </r>
  <r>
    <n v="4403"/>
    <m/>
    <x v="10"/>
    <x v="4"/>
    <m/>
    <m/>
    <x v="7"/>
    <x v="5"/>
    <x v="6"/>
    <x v="4"/>
    <m/>
    <m/>
    <x v="1"/>
    <m/>
    <m/>
    <n v="0"/>
    <m/>
    <n v="0"/>
    <n v="0"/>
    <n v="0"/>
    <n v="0"/>
    <m/>
    <n v="0"/>
    <m/>
    <n v="0"/>
    <n v="0"/>
    <e v="#DIV/0!"/>
    <n v="0"/>
    <m/>
    <n v="0"/>
    <n v="0"/>
    <m/>
  </r>
  <r>
    <n v="4404"/>
    <m/>
    <x v="10"/>
    <x v="4"/>
    <m/>
    <m/>
    <x v="7"/>
    <x v="5"/>
    <x v="6"/>
    <x v="4"/>
    <m/>
    <m/>
    <x v="1"/>
    <m/>
    <m/>
    <n v="0"/>
    <m/>
    <n v="0"/>
    <n v="0"/>
    <n v="0"/>
    <n v="0"/>
    <m/>
    <n v="0"/>
    <m/>
    <n v="0"/>
    <n v="0"/>
    <e v="#DIV/0!"/>
    <n v="0"/>
    <m/>
    <n v="0"/>
    <n v="0"/>
    <m/>
  </r>
  <r>
    <n v="4405"/>
    <m/>
    <x v="10"/>
    <x v="4"/>
    <m/>
    <m/>
    <x v="7"/>
    <x v="5"/>
    <x v="6"/>
    <x v="4"/>
    <m/>
    <m/>
    <x v="1"/>
    <m/>
    <m/>
    <n v="0"/>
    <m/>
    <n v="0"/>
    <n v="0"/>
    <n v="0"/>
    <n v="0"/>
    <m/>
    <n v="0"/>
    <m/>
    <n v="0"/>
    <n v="0"/>
    <e v="#DIV/0!"/>
    <n v="0"/>
    <m/>
    <n v="0"/>
    <n v="0"/>
    <m/>
  </r>
  <r>
    <n v="4406"/>
    <m/>
    <x v="10"/>
    <x v="4"/>
    <m/>
    <m/>
    <x v="7"/>
    <x v="5"/>
    <x v="6"/>
    <x v="4"/>
    <m/>
    <m/>
    <x v="1"/>
    <m/>
    <m/>
    <n v="0"/>
    <m/>
    <n v="0"/>
    <n v="0"/>
    <n v="0"/>
    <n v="0"/>
    <m/>
    <n v="0"/>
    <m/>
    <n v="0"/>
    <n v="0"/>
    <e v="#DIV/0!"/>
    <n v="0"/>
    <m/>
    <n v="0"/>
    <n v="0"/>
    <m/>
  </r>
  <r>
    <n v="4407"/>
    <m/>
    <x v="10"/>
    <x v="4"/>
    <m/>
    <m/>
    <x v="7"/>
    <x v="5"/>
    <x v="6"/>
    <x v="4"/>
    <m/>
    <m/>
    <x v="1"/>
    <m/>
    <m/>
    <n v="0"/>
    <m/>
    <n v="0"/>
    <n v="0"/>
    <n v="0"/>
    <n v="0"/>
    <m/>
    <n v="0"/>
    <m/>
    <n v="0"/>
    <n v="0"/>
    <e v="#DIV/0!"/>
    <n v="0"/>
    <m/>
    <n v="0"/>
    <n v="0"/>
    <m/>
  </r>
  <r>
    <n v="4408"/>
    <m/>
    <x v="10"/>
    <x v="4"/>
    <m/>
    <m/>
    <x v="7"/>
    <x v="5"/>
    <x v="6"/>
    <x v="4"/>
    <m/>
    <m/>
    <x v="1"/>
    <m/>
    <m/>
    <n v="0"/>
    <m/>
    <n v="0"/>
    <n v="0"/>
    <n v="0"/>
    <n v="0"/>
    <m/>
    <n v="0"/>
    <m/>
    <n v="0"/>
    <n v="0"/>
    <e v="#DIV/0!"/>
    <n v="0"/>
    <m/>
    <n v="0"/>
    <n v="0"/>
    <m/>
  </r>
  <r>
    <n v="4409"/>
    <m/>
    <x v="10"/>
    <x v="4"/>
    <m/>
    <m/>
    <x v="7"/>
    <x v="5"/>
    <x v="6"/>
    <x v="4"/>
    <m/>
    <m/>
    <x v="1"/>
    <m/>
    <m/>
    <n v="0"/>
    <m/>
    <n v="0"/>
    <n v="0"/>
    <n v="0"/>
    <n v="0"/>
    <m/>
    <n v="0"/>
    <m/>
    <n v="0"/>
    <n v="0"/>
    <e v="#DIV/0!"/>
    <n v="0"/>
    <m/>
    <n v="0"/>
    <n v="0"/>
    <m/>
  </r>
  <r>
    <n v="4410"/>
    <m/>
    <x v="10"/>
    <x v="4"/>
    <m/>
    <m/>
    <x v="7"/>
    <x v="5"/>
    <x v="6"/>
    <x v="4"/>
    <m/>
    <m/>
    <x v="1"/>
    <m/>
    <m/>
    <n v="0"/>
    <m/>
    <n v="0"/>
    <n v="0"/>
    <n v="0"/>
    <n v="0"/>
    <m/>
    <n v="0"/>
    <m/>
    <n v="0"/>
    <n v="0"/>
    <e v="#DIV/0!"/>
    <n v="0"/>
    <m/>
    <n v="0"/>
    <n v="0"/>
    <m/>
  </r>
  <r>
    <n v="4411"/>
    <m/>
    <x v="10"/>
    <x v="4"/>
    <m/>
    <m/>
    <x v="7"/>
    <x v="5"/>
    <x v="6"/>
    <x v="4"/>
    <m/>
    <m/>
    <x v="1"/>
    <m/>
    <m/>
    <n v="0"/>
    <m/>
    <n v="0"/>
    <n v="0"/>
    <n v="0"/>
    <n v="0"/>
    <m/>
    <n v="0"/>
    <m/>
    <n v="0"/>
    <n v="0"/>
    <e v="#DIV/0!"/>
    <n v="0"/>
    <m/>
    <n v="0"/>
    <n v="0"/>
    <m/>
  </r>
  <r>
    <n v="4412"/>
    <m/>
    <x v="10"/>
    <x v="4"/>
    <m/>
    <m/>
    <x v="7"/>
    <x v="5"/>
    <x v="6"/>
    <x v="4"/>
    <m/>
    <m/>
    <x v="1"/>
    <m/>
    <m/>
    <n v="0"/>
    <m/>
    <n v="0"/>
    <n v="0"/>
    <n v="0"/>
    <n v="0"/>
    <m/>
    <n v="0"/>
    <m/>
    <n v="0"/>
    <n v="0"/>
    <e v="#DIV/0!"/>
    <n v="0"/>
    <m/>
    <n v="0"/>
    <n v="0"/>
    <m/>
  </r>
  <r>
    <n v="4413"/>
    <m/>
    <x v="10"/>
    <x v="4"/>
    <m/>
    <m/>
    <x v="7"/>
    <x v="5"/>
    <x v="6"/>
    <x v="4"/>
    <m/>
    <m/>
    <x v="1"/>
    <m/>
    <m/>
    <n v="0"/>
    <m/>
    <n v="0"/>
    <n v="0"/>
    <n v="0"/>
    <n v="0"/>
    <m/>
    <n v="0"/>
    <m/>
    <n v="0"/>
    <n v="0"/>
    <e v="#DIV/0!"/>
    <n v="0"/>
    <m/>
    <n v="0"/>
    <n v="0"/>
    <m/>
  </r>
  <r>
    <n v="4414"/>
    <m/>
    <x v="10"/>
    <x v="4"/>
    <m/>
    <m/>
    <x v="7"/>
    <x v="5"/>
    <x v="6"/>
    <x v="4"/>
    <m/>
    <m/>
    <x v="1"/>
    <m/>
    <m/>
    <n v="0"/>
    <m/>
    <n v="0"/>
    <n v="0"/>
    <n v="0"/>
    <n v="0"/>
    <m/>
    <n v="0"/>
    <m/>
    <n v="0"/>
    <n v="0"/>
    <e v="#DIV/0!"/>
    <n v="0"/>
    <m/>
    <n v="0"/>
    <n v="0"/>
    <m/>
  </r>
  <r>
    <n v="4415"/>
    <m/>
    <x v="10"/>
    <x v="4"/>
    <m/>
    <m/>
    <x v="7"/>
    <x v="5"/>
    <x v="6"/>
    <x v="4"/>
    <m/>
    <m/>
    <x v="1"/>
    <m/>
    <m/>
    <n v="0"/>
    <m/>
    <n v="0"/>
    <n v="0"/>
    <n v="0"/>
    <n v="0"/>
    <m/>
    <n v="0"/>
    <m/>
    <n v="0"/>
    <n v="0"/>
    <e v="#DIV/0!"/>
    <n v="0"/>
    <m/>
    <n v="0"/>
    <n v="0"/>
    <m/>
  </r>
  <r>
    <n v="4416"/>
    <m/>
    <x v="10"/>
    <x v="4"/>
    <m/>
    <m/>
    <x v="7"/>
    <x v="5"/>
    <x v="6"/>
    <x v="4"/>
    <m/>
    <m/>
    <x v="1"/>
    <m/>
    <m/>
    <n v="0"/>
    <m/>
    <n v="0"/>
    <n v="0"/>
    <n v="0"/>
    <n v="0"/>
    <m/>
    <n v="0"/>
    <m/>
    <n v="0"/>
    <n v="0"/>
    <e v="#DIV/0!"/>
    <n v="0"/>
    <m/>
    <n v="0"/>
    <n v="0"/>
    <m/>
  </r>
  <r>
    <n v="4417"/>
    <m/>
    <x v="10"/>
    <x v="4"/>
    <m/>
    <m/>
    <x v="7"/>
    <x v="5"/>
    <x v="6"/>
    <x v="4"/>
    <m/>
    <m/>
    <x v="1"/>
    <m/>
    <m/>
    <n v="0"/>
    <m/>
    <n v="0"/>
    <n v="0"/>
    <n v="0"/>
    <n v="0"/>
    <m/>
    <n v="0"/>
    <m/>
    <n v="0"/>
    <n v="0"/>
    <e v="#DIV/0!"/>
    <n v="0"/>
    <m/>
    <n v="0"/>
    <n v="0"/>
    <m/>
  </r>
  <r>
    <n v="4418"/>
    <m/>
    <x v="10"/>
    <x v="4"/>
    <m/>
    <m/>
    <x v="7"/>
    <x v="5"/>
    <x v="6"/>
    <x v="4"/>
    <m/>
    <m/>
    <x v="1"/>
    <m/>
    <m/>
    <n v="0"/>
    <m/>
    <n v="0"/>
    <n v="0"/>
    <n v="0"/>
    <n v="0"/>
    <m/>
    <n v="0"/>
    <m/>
    <n v="0"/>
    <n v="0"/>
    <e v="#DIV/0!"/>
    <n v="0"/>
    <m/>
    <n v="0"/>
    <n v="0"/>
    <m/>
  </r>
  <r>
    <n v="4419"/>
    <m/>
    <x v="10"/>
    <x v="4"/>
    <m/>
    <m/>
    <x v="7"/>
    <x v="5"/>
    <x v="6"/>
    <x v="4"/>
    <m/>
    <m/>
    <x v="1"/>
    <m/>
    <m/>
    <n v="0"/>
    <m/>
    <n v="0"/>
    <n v="0"/>
    <n v="0"/>
    <n v="0"/>
    <m/>
    <n v="0"/>
    <m/>
    <n v="0"/>
    <n v="0"/>
    <e v="#DIV/0!"/>
    <n v="0"/>
    <m/>
    <n v="0"/>
    <n v="0"/>
    <m/>
  </r>
  <r>
    <n v="4420"/>
    <m/>
    <x v="10"/>
    <x v="4"/>
    <m/>
    <m/>
    <x v="7"/>
    <x v="5"/>
    <x v="6"/>
    <x v="4"/>
    <m/>
    <m/>
    <x v="1"/>
    <m/>
    <m/>
    <n v="0"/>
    <m/>
    <n v="0"/>
    <n v="0"/>
    <n v="0"/>
    <n v="0"/>
    <m/>
    <n v="0"/>
    <m/>
    <n v="0"/>
    <n v="0"/>
    <e v="#DIV/0!"/>
    <n v="0"/>
    <m/>
    <n v="0"/>
    <n v="0"/>
    <m/>
  </r>
  <r>
    <n v="4421"/>
    <m/>
    <x v="10"/>
    <x v="4"/>
    <m/>
    <m/>
    <x v="7"/>
    <x v="5"/>
    <x v="6"/>
    <x v="4"/>
    <m/>
    <m/>
    <x v="1"/>
    <m/>
    <m/>
    <n v="0"/>
    <m/>
    <n v="0"/>
    <n v="0"/>
    <n v="0"/>
    <n v="0"/>
    <m/>
    <n v="0"/>
    <m/>
    <n v="0"/>
    <n v="0"/>
    <e v="#DIV/0!"/>
    <n v="0"/>
    <m/>
    <n v="0"/>
    <n v="0"/>
    <m/>
  </r>
  <r>
    <n v="4422"/>
    <m/>
    <x v="10"/>
    <x v="4"/>
    <m/>
    <m/>
    <x v="7"/>
    <x v="5"/>
    <x v="6"/>
    <x v="4"/>
    <m/>
    <m/>
    <x v="1"/>
    <m/>
    <m/>
    <n v="0"/>
    <m/>
    <n v="0"/>
    <n v="0"/>
    <n v="0"/>
    <n v="0"/>
    <m/>
    <n v="0"/>
    <m/>
    <n v="0"/>
    <n v="0"/>
    <e v="#DIV/0!"/>
    <n v="0"/>
    <m/>
    <n v="0"/>
    <n v="0"/>
    <m/>
  </r>
  <r>
    <n v="4423"/>
    <m/>
    <x v="10"/>
    <x v="4"/>
    <m/>
    <m/>
    <x v="7"/>
    <x v="5"/>
    <x v="6"/>
    <x v="4"/>
    <m/>
    <m/>
    <x v="1"/>
    <m/>
    <m/>
    <n v="0"/>
    <m/>
    <n v="0"/>
    <n v="0"/>
    <n v="0"/>
    <n v="0"/>
    <m/>
    <n v="0"/>
    <m/>
    <n v="0"/>
    <n v="0"/>
    <e v="#DIV/0!"/>
    <n v="0"/>
    <m/>
    <n v="0"/>
    <n v="0"/>
    <m/>
  </r>
  <r>
    <n v="4424"/>
    <m/>
    <x v="10"/>
    <x v="4"/>
    <m/>
    <m/>
    <x v="7"/>
    <x v="5"/>
    <x v="6"/>
    <x v="4"/>
    <m/>
    <m/>
    <x v="1"/>
    <m/>
    <m/>
    <n v="0"/>
    <m/>
    <n v="0"/>
    <n v="0"/>
    <n v="0"/>
    <n v="0"/>
    <m/>
    <n v="0"/>
    <m/>
    <n v="0"/>
    <n v="0"/>
    <e v="#DIV/0!"/>
    <n v="0"/>
    <m/>
    <n v="0"/>
    <n v="0"/>
    <m/>
  </r>
  <r>
    <n v="4425"/>
    <m/>
    <x v="10"/>
    <x v="4"/>
    <m/>
    <m/>
    <x v="7"/>
    <x v="5"/>
    <x v="6"/>
    <x v="4"/>
    <m/>
    <m/>
    <x v="1"/>
    <m/>
    <m/>
    <n v="0"/>
    <m/>
    <n v="0"/>
    <n v="0"/>
    <n v="0"/>
    <n v="0"/>
    <m/>
    <n v="0"/>
    <m/>
    <n v="0"/>
    <n v="0"/>
    <e v="#DIV/0!"/>
    <n v="0"/>
    <m/>
    <n v="0"/>
    <n v="0"/>
    <m/>
  </r>
  <r>
    <n v="4426"/>
    <m/>
    <x v="10"/>
    <x v="4"/>
    <m/>
    <m/>
    <x v="7"/>
    <x v="5"/>
    <x v="6"/>
    <x v="4"/>
    <m/>
    <m/>
    <x v="1"/>
    <m/>
    <m/>
    <n v="0"/>
    <m/>
    <n v="0"/>
    <n v="0"/>
    <n v="0"/>
    <n v="0"/>
    <m/>
    <n v="0"/>
    <m/>
    <n v="0"/>
    <n v="0"/>
    <e v="#DIV/0!"/>
    <n v="0"/>
    <m/>
    <n v="0"/>
    <n v="0"/>
    <m/>
  </r>
  <r>
    <n v="4427"/>
    <m/>
    <x v="10"/>
    <x v="4"/>
    <m/>
    <m/>
    <x v="7"/>
    <x v="5"/>
    <x v="6"/>
    <x v="4"/>
    <m/>
    <m/>
    <x v="1"/>
    <m/>
    <m/>
    <n v="0"/>
    <m/>
    <n v="0"/>
    <n v="0"/>
    <n v="0"/>
    <n v="0"/>
    <m/>
    <n v="0"/>
    <m/>
    <n v="0"/>
    <n v="0"/>
    <e v="#DIV/0!"/>
    <n v="0"/>
    <m/>
    <n v="0"/>
    <n v="0"/>
    <m/>
  </r>
  <r>
    <n v="4428"/>
    <m/>
    <x v="10"/>
    <x v="4"/>
    <m/>
    <m/>
    <x v="7"/>
    <x v="5"/>
    <x v="6"/>
    <x v="4"/>
    <m/>
    <m/>
    <x v="1"/>
    <m/>
    <m/>
    <n v="0"/>
    <m/>
    <n v="0"/>
    <n v="0"/>
    <n v="0"/>
    <n v="0"/>
    <m/>
    <n v="0"/>
    <m/>
    <n v="0"/>
    <n v="0"/>
    <e v="#DIV/0!"/>
    <n v="0"/>
    <m/>
    <n v="0"/>
    <n v="0"/>
    <m/>
  </r>
  <r>
    <n v="4429"/>
    <m/>
    <x v="10"/>
    <x v="4"/>
    <m/>
    <m/>
    <x v="7"/>
    <x v="5"/>
    <x v="6"/>
    <x v="4"/>
    <m/>
    <m/>
    <x v="1"/>
    <m/>
    <m/>
    <n v="0"/>
    <m/>
    <n v="0"/>
    <n v="0"/>
    <n v="0"/>
    <n v="0"/>
    <m/>
    <n v="0"/>
    <m/>
    <n v="0"/>
    <n v="0"/>
    <e v="#DIV/0!"/>
    <n v="0"/>
    <m/>
    <n v="0"/>
    <n v="0"/>
    <m/>
  </r>
  <r>
    <n v="4430"/>
    <m/>
    <x v="10"/>
    <x v="4"/>
    <m/>
    <m/>
    <x v="7"/>
    <x v="5"/>
    <x v="6"/>
    <x v="4"/>
    <m/>
    <m/>
    <x v="1"/>
    <m/>
    <m/>
    <n v="0"/>
    <m/>
    <n v="0"/>
    <n v="0"/>
    <n v="0"/>
    <n v="0"/>
    <m/>
    <n v="0"/>
    <m/>
    <n v="0"/>
    <n v="0"/>
    <e v="#DIV/0!"/>
    <n v="0"/>
    <m/>
    <n v="0"/>
    <n v="0"/>
    <m/>
  </r>
  <r>
    <n v="4431"/>
    <m/>
    <x v="10"/>
    <x v="4"/>
    <m/>
    <m/>
    <x v="7"/>
    <x v="5"/>
    <x v="6"/>
    <x v="4"/>
    <m/>
    <m/>
    <x v="1"/>
    <m/>
    <m/>
    <n v="0"/>
    <m/>
    <n v="0"/>
    <n v="0"/>
    <n v="0"/>
    <n v="0"/>
    <m/>
    <n v="0"/>
    <m/>
    <n v="0"/>
    <n v="0"/>
    <e v="#DIV/0!"/>
    <n v="0"/>
    <m/>
    <n v="0"/>
    <n v="0"/>
    <m/>
  </r>
  <r>
    <n v="4432"/>
    <m/>
    <x v="10"/>
    <x v="4"/>
    <m/>
    <m/>
    <x v="7"/>
    <x v="5"/>
    <x v="6"/>
    <x v="4"/>
    <m/>
    <m/>
    <x v="1"/>
    <m/>
    <m/>
    <n v="0"/>
    <m/>
    <n v="0"/>
    <n v="0"/>
    <n v="0"/>
    <n v="0"/>
    <m/>
    <n v="0"/>
    <m/>
    <n v="0"/>
    <n v="0"/>
    <e v="#DIV/0!"/>
    <n v="0"/>
    <m/>
    <n v="0"/>
    <n v="0"/>
    <m/>
  </r>
  <r>
    <n v="4433"/>
    <m/>
    <x v="10"/>
    <x v="4"/>
    <m/>
    <m/>
    <x v="7"/>
    <x v="5"/>
    <x v="6"/>
    <x v="4"/>
    <m/>
    <m/>
    <x v="1"/>
    <m/>
    <m/>
    <n v="0"/>
    <m/>
    <n v="0"/>
    <n v="0"/>
    <n v="0"/>
    <n v="0"/>
    <m/>
    <n v="0"/>
    <m/>
    <n v="0"/>
    <n v="0"/>
    <e v="#DIV/0!"/>
    <n v="0"/>
    <m/>
    <n v="0"/>
    <n v="0"/>
    <m/>
  </r>
  <r>
    <n v="4434"/>
    <m/>
    <x v="10"/>
    <x v="4"/>
    <m/>
    <m/>
    <x v="7"/>
    <x v="5"/>
    <x v="6"/>
    <x v="4"/>
    <m/>
    <m/>
    <x v="1"/>
    <m/>
    <m/>
    <n v="0"/>
    <m/>
    <n v="0"/>
    <n v="0"/>
    <n v="0"/>
    <n v="0"/>
    <m/>
    <n v="0"/>
    <m/>
    <n v="0"/>
    <n v="0"/>
    <e v="#DIV/0!"/>
    <n v="0"/>
    <m/>
    <n v="0"/>
    <n v="0"/>
    <m/>
  </r>
  <r>
    <n v="4435"/>
    <m/>
    <x v="10"/>
    <x v="4"/>
    <m/>
    <m/>
    <x v="7"/>
    <x v="5"/>
    <x v="6"/>
    <x v="4"/>
    <m/>
    <m/>
    <x v="1"/>
    <m/>
    <m/>
    <n v="0"/>
    <m/>
    <n v="0"/>
    <n v="0"/>
    <n v="0"/>
    <n v="0"/>
    <m/>
    <n v="0"/>
    <m/>
    <n v="0"/>
    <n v="0"/>
    <e v="#DIV/0!"/>
    <n v="0"/>
    <m/>
    <n v="0"/>
    <n v="0"/>
    <m/>
  </r>
  <r>
    <n v="4436"/>
    <m/>
    <x v="10"/>
    <x v="4"/>
    <m/>
    <m/>
    <x v="7"/>
    <x v="5"/>
    <x v="6"/>
    <x v="4"/>
    <m/>
    <m/>
    <x v="1"/>
    <m/>
    <m/>
    <n v="0"/>
    <m/>
    <n v="0"/>
    <n v="0"/>
    <n v="0"/>
    <n v="0"/>
    <m/>
    <n v="0"/>
    <m/>
    <n v="0"/>
    <n v="0"/>
    <e v="#DIV/0!"/>
    <n v="0"/>
    <m/>
    <n v="0"/>
    <n v="0"/>
    <m/>
  </r>
  <r>
    <n v="4437"/>
    <m/>
    <x v="10"/>
    <x v="4"/>
    <m/>
    <m/>
    <x v="7"/>
    <x v="5"/>
    <x v="6"/>
    <x v="4"/>
    <m/>
    <m/>
    <x v="1"/>
    <m/>
    <m/>
    <n v="0"/>
    <m/>
    <n v="0"/>
    <n v="0"/>
    <n v="0"/>
    <n v="0"/>
    <m/>
    <n v="0"/>
    <m/>
    <n v="0"/>
    <n v="0"/>
    <e v="#DIV/0!"/>
    <n v="0"/>
    <m/>
    <n v="0"/>
    <n v="0"/>
    <m/>
  </r>
  <r>
    <n v="4438"/>
    <m/>
    <x v="10"/>
    <x v="4"/>
    <m/>
    <m/>
    <x v="7"/>
    <x v="5"/>
    <x v="6"/>
    <x v="4"/>
    <m/>
    <m/>
    <x v="1"/>
    <m/>
    <m/>
    <n v="0"/>
    <m/>
    <n v="0"/>
    <n v="0"/>
    <n v="0"/>
    <n v="0"/>
    <m/>
    <n v="0"/>
    <m/>
    <n v="0"/>
    <n v="0"/>
    <e v="#DIV/0!"/>
    <n v="0"/>
    <m/>
    <n v="0"/>
    <n v="0"/>
    <m/>
  </r>
  <r>
    <n v="4439"/>
    <m/>
    <x v="10"/>
    <x v="4"/>
    <m/>
    <m/>
    <x v="7"/>
    <x v="5"/>
    <x v="6"/>
    <x v="4"/>
    <m/>
    <m/>
    <x v="1"/>
    <m/>
    <m/>
    <n v="0"/>
    <m/>
    <n v="0"/>
    <n v="0"/>
    <n v="0"/>
    <n v="0"/>
    <m/>
    <n v="0"/>
    <m/>
    <n v="0"/>
    <n v="0"/>
    <e v="#DIV/0!"/>
    <n v="0"/>
    <m/>
    <n v="0"/>
    <n v="0"/>
    <m/>
  </r>
  <r>
    <n v="4440"/>
    <m/>
    <x v="10"/>
    <x v="4"/>
    <m/>
    <m/>
    <x v="7"/>
    <x v="5"/>
    <x v="6"/>
    <x v="4"/>
    <m/>
    <m/>
    <x v="1"/>
    <m/>
    <m/>
    <n v="0"/>
    <m/>
    <n v="0"/>
    <n v="0"/>
    <n v="0"/>
    <n v="0"/>
    <m/>
    <n v="0"/>
    <m/>
    <n v="0"/>
    <n v="0"/>
    <e v="#DIV/0!"/>
    <n v="0"/>
    <m/>
    <n v="0"/>
    <n v="0"/>
    <m/>
  </r>
  <r>
    <n v="4441"/>
    <m/>
    <x v="10"/>
    <x v="4"/>
    <m/>
    <m/>
    <x v="7"/>
    <x v="5"/>
    <x v="6"/>
    <x v="4"/>
    <m/>
    <m/>
    <x v="1"/>
    <m/>
    <m/>
    <n v="0"/>
    <m/>
    <n v="0"/>
    <n v="0"/>
    <n v="0"/>
    <n v="0"/>
    <m/>
    <n v="0"/>
    <m/>
    <n v="0"/>
    <n v="0"/>
    <e v="#DIV/0!"/>
    <n v="0"/>
    <m/>
    <n v="0"/>
    <n v="0"/>
    <m/>
  </r>
  <r>
    <n v="4442"/>
    <m/>
    <x v="10"/>
    <x v="4"/>
    <m/>
    <m/>
    <x v="7"/>
    <x v="5"/>
    <x v="6"/>
    <x v="4"/>
    <m/>
    <m/>
    <x v="1"/>
    <m/>
    <m/>
    <n v="0"/>
    <m/>
    <n v="0"/>
    <n v="0"/>
    <n v="0"/>
    <n v="0"/>
    <m/>
    <n v="0"/>
    <m/>
    <n v="0"/>
    <n v="0"/>
    <e v="#DIV/0!"/>
    <n v="0"/>
    <m/>
    <n v="0"/>
    <n v="0"/>
    <m/>
  </r>
  <r>
    <n v="4443"/>
    <m/>
    <x v="10"/>
    <x v="4"/>
    <m/>
    <m/>
    <x v="7"/>
    <x v="5"/>
    <x v="6"/>
    <x v="4"/>
    <m/>
    <m/>
    <x v="1"/>
    <m/>
    <m/>
    <n v="0"/>
    <m/>
    <n v="0"/>
    <n v="0"/>
    <n v="0"/>
    <n v="0"/>
    <m/>
    <n v="0"/>
    <m/>
    <n v="0"/>
    <n v="0"/>
    <e v="#DIV/0!"/>
    <n v="0"/>
    <m/>
    <n v="0"/>
    <n v="0"/>
    <m/>
  </r>
  <r>
    <n v="4444"/>
    <m/>
    <x v="10"/>
    <x v="4"/>
    <m/>
    <m/>
    <x v="7"/>
    <x v="5"/>
    <x v="6"/>
    <x v="4"/>
    <m/>
    <m/>
    <x v="1"/>
    <m/>
    <m/>
    <n v="0"/>
    <m/>
    <n v="0"/>
    <n v="0"/>
    <n v="0"/>
    <n v="0"/>
    <m/>
    <n v="0"/>
    <m/>
    <n v="0"/>
    <n v="0"/>
    <e v="#DIV/0!"/>
    <n v="0"/>
    <m/>
    <n v="0"/>
    <n v="0"/>
    <m/>
  </r>
  <r>
    <n v="4445"/>
    <m/>
    <x v="10"/>
    <x v="4"/>
    <m/>
    <m/>
    <x v="7"/>
    <x v="5"/>
    <x v="6"/>
    <x v="4"/>
    <m/>
    <m/>
    <x v="1"/>
    <m/>
    <m/>
    <n v="0"/>
    <m/>
    <n v="0"/>
    <n v="0"/>
    <n v="0"/>
    <n v="0"/>
    <m/>
    <n v="0"/>
    <m/>
    <n v="0"/>
    <n v="0"/>
    <e v="#DIV/0!"/>
    <n v="0"/>
    <m/>
    <n v="0"/>
    <n v="0"/>
    <m/>
  </r>
  <r>
    <n v="4446"/>
    <m/>
    <x v="10"/>
    <x v="4"/>
    <m/>
    <m/>
    <x v="7"/>
    <x v="5"/>
    <x v="6"/>
    <x v="4"/>
    <m/>
    <m/>
    <x v="1"/>
    <m/>
    <m/>
    <n v="0"/>
    <m/>
    <n v="0"/>
    <n v="0"/>
    <n v="0"/>
    <n v="0"/>
    <m/>
    <n v="0"/>
    <m/>
    <n v="0"/>
    <n v="0"/>
    <e v="#DIV/0!"/>
    <n v="0"/>
    <m/>
    <n v="0"/>
    <n v="0"/>
    <m/>
  </r>
  <r>
    <n v="4447"/>
    <m/>
    <x v="10"/>
    <x v="4"/>
    <m/>
    <m/>
    <x v="7"/>
    <x v="5"/>
    <x v="6"/>
    <x v="4"/>
    <m/>
    <m/>
    <x v="1"/>
    <m/>
    <m/>
    <n v="0"/>
    <m/>
    <n v="0"/>
    <n v="0"/>
    <n v="0"/>
    <n v="0"/>
    <m/>
    <n v="0"/>
    <m/>
    <n v="0"/>
    <n v="0"/>
    <e v="#DIV/0!"/>
    <n v="0"/>
    <m/>
    <n v="0"/>
    <n v="0"/>
    <m/>
  </r>
  <r>
    <n v="4448"/>
    <m/>
    <x v="10"/>
    <x v="4"/>
    <m/>
    <m/>
    <x v="7"/>
    <x v="5"/>
    <x v="6"/>
    <x v="4"/>
    <m/>
    <m/>
    <x v="1"/>
    <m/>
    <m/>
    <n v="0"/>
    <m/>
    <n v="0"/>
    <n v="0"/>
    <n v="0"/>
    <n v="0"/>
    <m/>
    <n v="0"/>
    <m/>
    <n v="0"/>
    <n v="0"/>
    <e v="#DIV/0!"/>
    <n v="0"/>
    <m/>
    <n v="0"/>
    <n v="0"/>
    <m/>
  </r>
  <r>
    <n v="4449"/>
    <m/>
    <x v="10"/>
    <x v="4"/>
    <m/>
    <m/>
    <x v="7"/>
    <x v="5"/>
    <x v="6"/>
    <x v="4"/>
    <m/>
    <m/>
    <x v="1"/>
    <m/>
    <m/>
    <n v="0"/>
    <m/>
    <n v="0"/>
    <n v="0"/>
    <n v="0"/>
    <n v="0"/>
    <m/>
    <n v="0"/>
    <m/>
    <n v="0"/>
    <n v="0"/>
    <e v="#DIV/0!"/>
    <n v="0"/>
    <m/>
    <n v="0"/>
    <n v="0"/>
    <m/>
  </r>
  <r>
    <n v="4450"/>
    <m/>
    <x v="10"/>
    <x v="4"/>
    <m/>
    <m/>
    <x v="7"/>
    <x v="5"/>
    <x v="6"/>
    <x v="4"/>
    <m/>
    <m/>
    <x v="1"/>
    <m/>
    <m/>
    <n v="0"/>
    <m/>
    <n v="0"/>
    <n v="0"/>
    <n v="0"/>
    <n v="0"/>
    <m/>
    <n v="0"/>
    <m/>
    <n v="0"/>
    <n v="0"/>
    <e v="#DIV/0!"/>
    <n v="0"/>
    <m/>
    <n v="0"/>
    <n v="0"/>
    <m/>
  </r>
  <r>
    <n v="4451"/>
    <m/>
    <x v="10"/>
    <x v="4"/>
    <m/>
    <m/>
    <x v="7"/>
    <x v="5"/>
    <x v="6"/>
    <x v="4"/>
    <m/>
    <m/>
    <x v="1"/>
    <m/>
    <m/>
    <n v="0"/>
    <m/>
    <n v="0"/>
    <n v="0"/>
    <n v="0"/>
    <n v="0"/>
    <m/>
    <n v="0"/>
    <m/>
    <n v="0"/>
    <n v="0"/>
    <e v="#DIV/0!"/>
    <n v="0"/>
    <m/>
    <n v="0"/>
    <n v="0"/>
    <m/>
  </r>
  <r>
    <n v="4452"/>
    <m/>
    <x v="10"/>
    <x v="4"/>
    <m/>
    <m/>
    <x v="7"/>
    <x v="5"/>
    <x v="6"/>
    <x v="4"/>
    <m/>
    <m/>
    <x v="1"/>
    <m/>
    <m/>
    <n v="0"/>
    <m/>
    <n v="0"/>
    <n v="0"/>
    <n v="0"/>
    <n v="0"/>
    <m/>
    <n v="0"/>
    <m/>
    <n v="0"/>
    <n v="0"/>
    <e v="#DIV/0!"/>
    <n v="0"/>
    <m/>
    <n v="0"/>
    <n v="0"/>
    <m/>
  </r>
  <r>
    <n v="4453"/>
    <m/>
    <x v="10"/>
    <x v="4"/>
    <m/>
    <m/>
    <x v="7"/>
    <x v="5"/>
    <x v="6"/>
    <x v="4"/>
    <m/>
    <m/>
    <x v="1"/>
    <m/>
    <m/>
    <n v="0"/>
    <m/>
    <n v="0"/>
    <n v="0"/>
    <n v="0"/>
    <n v="0"/>
    <m/>
    <n v="0"/>
    <m/>
    <n v="0"/>
    <n v="0"/>
    <e v="#DIV/0!"/>
    <n v="0"/>
    <m/>
    <n v="0"/>
    <n v="0"/>
    <m/>
  </r>
  <r>
    <n v="4454"/>
    <m/>
    <x v="10"/>
    <x v="4"/>
    <m/>
    <m/>
    <x v="7"/>
    <x v="5"/>
    <x v="6"/>
    <x v="4"/>
    <m/>
    <m/>
    <x v="1"/>
    <m/>
    <m/>
    <n v="0"/>
    <m/>
    <n v="0"/>
    <n v="0"/>
    <n v="0"/>
    <n v="0"/>
    <m/>
    <n v="0"/>
    <m/>
    <n v="0"/>
    <n v="0"/>
    <e v="#DIV/0!"/>
    <n v="0"/>
    <m/>
    <n v="0"/>
    <n v="0"/>
    <m/>
  </r>
  <r>
    <n v="4455"/>
    <m/>
    <x v="10"/>
    <x v="4"/>
    <m/>
    <m/>
    <x v="7"/>
    <x v="5"/>
    <x v="6"/>
    <x v="4"/>
    <m/>
    <m/>
    <x v="1"/>
    <m/>
    <m/>
    <n v="0"/>
    <m/>
    <n v="0"/>
    <n v="0"/>
    <n v="0"/>
    <n v="0"/>
    <m/>
    <n v="0"/>
    <m/>
    <n v="0"/>
    <n v="0"/>
    <e v="#DIV/0!"/>
    <n v="0"/>
    <m/>
    <n v="0"/>
    <n v="0"/>
    <m/>
  </r>
  <r>
    <n v="4456"/>
    <m/>
    <x v="10"/>
    <x v="4"/>
    <m/>
    <m/>
    <x v="7"/>
    <x v="5"/>
    <x v="6"/>
    <x v="4"/>
    <m/>
    <m/>
    <x v="1"/>
    <m/>
    <m/>
    <n v="0"/>
    <m/>
    <n v="0"/>
    <n v="0"/>
    <n v="0"/>
    <n v="0"/>
    <m/>
    <n v="0"/>
    <m/>
    <n v="0"/>
    <n v="0"/>
    <e v="#DIV/0!"/>
    <n v="0"/>
    <m/>
    <n v="0"/>
    <n v="0"/>
    <m/>
  </r>
  <r>
    <n v="4457"/>
    <m/>
    <x v="10"/>
    <x v="4"/>
    <m/>
    <m/>
    <x v="7"/>
    <x v="5"/>
    <x v="6"/>
    <x v="4"/>
    <m/>
    <m/>
    <x v="1"/>
    <m/>
    <m/>
    <n v="0"/>
    <m/>
    <n v="0"/>
    <n v="0"/>
    <n v="0"/>
    <n v="0"/>
    <m/>
    <n v="0"/>
    <m/>
    <n v="0"/>
    <n v="0"/>
    <e v="#DIV/0!"/>
    <n v="0"/>
    <m/>
    <n v="0"/>
    <n v="0"/>
    <m/>
  </r>
  <r>
    <n v="4458"/>
    <m/>
    <x v="10"/>
    <x v="4"/>
    <m/>
    <m/>
    <x v="7"/>
    <x v="5"/>
    <x v="6"/>
    <x v="4"/>
    <m/>
    <m/>
    <x v="1"/>
    <m/>
    <m/>
    <n v="0"/>
    <m/>
    <n v="0"/>
    <n v="0"/>
    <n v="0"/>
    <n v="0"/>
    <m/>
    <n v="0"/>
    <m/>
    <n v="0"/>
    <n v="0"/>
    <e v="#DIV/0!"/>
    <n v="0"/>
    <m/>
    <n v="0"/>
    <n v="0"/>
    <m/>
  </r>
  <r>
    <n v="4459"/>
    <m/>
    <x v="10"/>
    <x v="4"/>
    <m/>
    <m/>
    <x v="7"/>
    <x v="5"/>
    <x v="6"/>
    <x v="4"/>
    <m/>
    <m/>
    <x v="1"/>
    <m/>
    <m/>
    <n v="0"/>
    <m/>
    <n v="0"/>
    <n v="0"/>
    <n v="0"/>
    <n v="0"/>
    <m/>
    <n v="0"/>
    <m/>
    <n v="0"/>
    <n v="0"/>
    <e v="#DIV/0!"/>
    <n v="0"/>
    <m/>
    <n v="0"/>
    <n v="0"/>
    <m/>
  </r>
  <r>
    <n v="4460"/>
    <m/>
    <x v="10"/>
    <x v="4"/>
    <m/>
    <m/>
    <x v="7"/>
    <x v="5"/>
    <x v="6"/>
    <x v="4"/>
    <m/>
    <m/>
    <x v="1"/>
    <m/>
    <m/>
    <n v="0"/>
    <m/>
    <n v="0"/>
    <n v="0"/>
    <n v="0"/>
    <n v="0"/>
    <m/>
    <n v="0"/>
    <m/>
    <n v="0"/>
    <n v="0"/>
    <e v="#DIV/0!"/>
    <n v="0"/>
    <m/>
    <n v="0"/>
    <n v="0"/>
    <m/>
  </r>
  <r>
    <n v="4461"/>
    <m/>
    <x v="10"/>
    <x v="4"/>
    <m/>
    <m/>
    <x v="7"/>
    <x v="5"/>
    <x v="6"/>
    <x v="4"/>
    <m/>
    <m/>
    <x v="1"/>
    <m/>
    <m/>
    <n v="0"/>
    <m/>
    <n v="0"/>
    <n v="0"/>
    <n v="0"/>
    <n v="0"/>
    <m/>
    <n v="0"/>
    <m/>
    <n v="0"/>
    <n v="0"/>
    <e v="#DIV/0!"/>
    <n v="0"/>
    <m/>
    <n v="0"/>
    <n v="0"/>
    <m/>
  </r>
  <r>
    <n v="4462"/>
    <m/>
    <x v="10"/>
    <x v="4"/>
    <m/>
    <m/>
    <x v="7"/>
    <x v="5"/>
    <x v="6"/>
    <x v="4"/>
    <m/>
    <m/>
    <x v="1"/>
    <m/>
    <m/>
    <n v="0"/>
    <m/>
    <n v="0"/>
    <n v="0"/>
    <n v="0"/>
    <n v="0"/>
    <m/>
    <n v="0"/>
    <m/>
    <n v="0"/>
    <n v="0"/>
    <e v="#DIV/0!"/>
    <n v="0"/>
    <m/>
    <n v="0"/>
    <n v="0"/>
    <m/>
  </r>
  <r>
    <n v="4463"/>
    <m/>
    <x v="10"/>
    <x v="4"/>
    <m/>
    <m/>
    <x v="7"/>
    <x v="5"/>
    <x v="6"/>
    <x v="4"/>
    <m/>
    <m/>
    <x v="1"/>
    <m/>
    <m/>
    <n v="0"/>
    <m/>
    <n v="0"/>
    <n v="0"/>
    <n v="0"/>
    <n v="0"/>
    <m/>
    <n v="0"/>
    <m/>
    <n v="0"/>
    <n v="0"/>
    <e v="#DIV/0!"/>
    <n v="0"/>
    <m/>
    <n v="0"/>
    <n v="0"/>
    <m/>
  </r>
  <r>
    <n v="4464"/>
    <m/>
    <x v="10"/>
    <x v="4"/>
    <m/>
    <m/>
    <x v="7"/>
    <x v="5"/>
    <x v="6"/>
    <x v="4"/>
    <m/>
    <m/>
    <x v="1"/>
    <m/>
    <m/>
    <n v="0"/>
    <m/>
    <n v="0"/>
    <n v="0"/>
    <n v="0"/>
    <n v="0"/>
    <m/>
    <n v="0"/>
    <m/>
    <n v="0"/>
    <n v="0"/>
    <e v="#DIV/0!"/>
    <n v="0"/>
    <m/>
    <n v="0"/>
    <n v="0"/>
    <m/>
  </r>
  <r>
    <n v="4465"/>
    <m/>
    <x v="10"/>
    <x v="4"/>
    <m/>
    <m/>
    <x v="7"/>
    <x v="5"/>
    <x v="6"/>
    <x v="4"/>
    <m/>
    <m/>
    <x v="1"/>
    <m/>
    <m/>
    <n v="0"/>
    <m/>
    <n v="0"/>
    <n v="0"/>
    <n v="0"/>
    <n v="0"/>
    <m/>
    <n v="0"/>
    <m/>
    <n v="0"/>
    <n v="0"/>
    <e v="#DIV/0!"/>
    <n v="0"/>
    <m/>
    <n v="0"/>
    <n v="0"/>
    <m/>
  </r>
  <r>
    <n v="4466"/>
    <m/>
    <x v="10"/>
    <x v="4"/>
    <m/>
    <m/>
    <x v="7"/>
    <x v="5"/>
    <x v="6"/>
    <x v="4"/>
    <m/>
    <m/>
    <x v="1"/>
    <m/>
    <m/>
    <n v="0"/>
    <m/>
    <n v="0"/>
    <n v="0"/>
    <n v="0"/>
    <n v="0"/>
    <m/>
    <n v="0"/>
    <m/>
    <n v="0"/>
    <n v="0"/>
    <e v="#DIV/0!"/>
    <n v="0"/>
    <m/>
    <n v="0"/>
    <n v="0"/>
    <m/>
  </r>
  <r>
    <n v="4467"/>
    <m/>
    <x v="10"/>
    <x v="4"/>
    <m/>
    <m/>
    <x v="7"/>
    <x v="5"/>
    <x v="6"/>
    <x v="4"/>
    <m/>
    <m/>
    <x v="1"/>
    <m/>
    <m/>
    <n v="0"/>
    <m/>
    <n v="0"/>
    <n v="0"/>
    <n v="0"/>
    <n v="0"/>
    <m/>
    <n v="0"/>
    <m/>
    <n v="0"/>
    <n v="0"/>
    <e v="#DIV/0!"/>
    <n v="0"/>
    <m/>
    <n v="0"/>
    <n v="0"/>
    <m/>
  </r>
  <r>
    <n v="4468"/>
    <m/>
    <x v="10"/>
    <x v="4"/>
    <m/>
    <m/>
    <x v="7"/>
    <x v="5"/>
    <x v="6"/>
    <x v="4"/>
    <m/>
    <m/>
    <x v="1"/>
    <m/>
    <m/>
    <n v="0"/>
    <m/>
    <n v="0"/>
    <n v="0"/>
    <n v="0"/>
    <n v="0"/>
    <m/>
    <n v="0"/>
    <m/>
    <n v="0"/>
    <n v="0"/>
    <e v="#DIV/0!"/>
    <n v="0"/>
    <m/>
    <n v="0"/>
    <n v="0"/>
    <m/>
  </r>
  <r>
    <n v="4469"/>
    <m/>
    <x v="10"/>
    <x v="4"/>
    <m/>
    <m/>
    <x v="7"/>
    <x v="5"/>
    <x v="6"/>
    <x v="4"/>
    <m/>
    <m/>
    <x v="1"/>
    <m/>
    <m/>
    <n v="0"/>
    <m/>
    <n v="0"/>
    <n v="0"/>
    <n v="0"/>
    <n v="0"/>
    <m/>
    <n v="0"/>
    <m/>
    <n v="0"/>
    <n v="0"/>
    <e v="#DIV/0!"/>
    <n v="0"/>
    <m/>
    <n v="0"/>
    <n v="0"/>
    <m/>
  </r>
  <r>
    <n v="4470"/>
    <m/>
    <x v="10"/>
    <x v="4"/>
    <m/>
    <m/>
    <x v="7"/>
    <x v="5"/>
    <x v="6"/>
    <x v="4"/>
    <m/>
    <m/>
    <x v="1"/>
    <m/>
    <m/>
    <n v="0"/>
    <m/>
    <n v="0"/>
    <n v="0"/>
    <n v="0"/>
    <n v="0"/>
    <m/>
    <n v="0"/>
    <m/>
    <n v="0"/>
    <n v="0"/>
    <e v="#DIV/0!"/>
    <n v="0"/>
    <m/>
    <n v="0"/>
    <n v="0"/>
    <m/>
  </r>
  <r>
    <n v="4471"/>
    <m/>
    <x v="10"/>
    <x v="4"/>
    <m/>
    <m/>
    <x v="7"/>
    <x v="5"/>
    <x v="6"/>
    <x v="4"/>
    <m/>
    <m/>
    <x v="1"/>
    <m/>
    <m/>
    <n v="0"/>
    <m/>
    <n v="0"/>
    <n v="0"/>
    <n v="0"/>
    <n v="0"/>
    <m/>
    <n v="0"/>
    <m/>
    <n v="0"/>
    <n v="0"/>
    <e v="#DIV/0!"/>
    <n v="0"/>
    <m/>
    <n v="0"/>
    <n v="0"/>
    <m/>
  </r>
  <r>
    <n v="4472"/>
    <m/>
    <x v="10"/>
    <x v="4"/>
    <m/>
    <m/>
    <x v="7"/>
    <x v="5"/>
    <x v="6"/>
    <x v="4"/>
    <m/>
    <m/>
    <x v="1"/>
    <m/>
    <m/>
    <n v="0"/>
    <m/>
    <n v="0"/>
    <n v="0"/>
    <n v="0"/>
    <n v="0"/>
    <m/>
    <n v="0"/>
    <m/>
    <n v="0"/>
    <n v="0"/>
    <e v="#DIV/0!"/>
    <n v="0"/>
    <m/>
    <n v="0"/>
    <n v="0"/>
    <m/>
  </r>
  <r>
    <n v="4473"/>
    <m/>
    <x v="10"/>
    <x v="4"/>
    <m/>
    <m/>
    <x v="7"/>
    <x v="5"/>
    <x v="6"/>
    <x v="4"/>
    <m/>
    <m/>
    <x v="1"/>
    <m/>
    <m/>
    <n v="0"/>
    <m/>
    <n v="0"/>
    <n v="0"/>
    <n v="0"/>
    <n v="0"/>
    <m/>
    <n v="0"/>
    <m/>
    <n v="0"/>
    <n v="0"/>
    <e v="#DIV/0!"/>
    <n v="0"/>
    <m/>
    <n v="0"/>
    <n v="0"/>
    <m/>
  </r>
  <r>
    <n v="4474"/>
    <m/>
    <x v="10"/>
    <x v="4"/>
    <m/>
    <m/>
    <x v="7"/>
    <x v="5"/>
    <x v="6"/>
    <x v="4"/>
    <m/>
    <m/>
    <x v="1"/>
    <m/>
    <m/>
    <n v="0"/>
    <m/>
    <n v="0"/>
    <n v="0"/>
    <n v="0"/>
    <n v="0"/>
    <m/>
    <n v="0"/>
    <m/>
    <n v="0"/>
    <n v="0"/>
    <e v="#DIV/0!"/>
    <n v="0"/>
    <m/>
    <n v="0"/>
    <n v="0"/>
    <m/>
  </r>
  <r>
    <n v="4475"/>
    <m/>
    <x v="10"/>
    <x v="4"/>
    <m/>
    <m/>
    <x v="7"/>
    <x v="5"/>
    <x v="6"/>
    <x v="4"/>
    <m/>
    <m/>
    <x v="1"/>
    <m/>
    <m/>
    <n v="0"/>
    <m/>
    <n v="0"/>
    <n v="0"/>
    <n v="0"/>
    <n v="0"/>
    <m/>
    <n v="0"/>
    <m/>
    <n v="0"/>
    <n v="0"/>
    <e v="#DIV/0!"/>
    <n v="0"/>
    <m/>
    <n v="0"/>
    <n v="0"/>
    <m/>
  </r>
  <r>
    <n v="4476"/>
    <m/>
    <x v="10"/>
    <x v="4"/>
    <m/>
    <m/>
    <x v="7"/>
    <x v="5"/>
    <x v="6"/>
    <x v="4"/>
    <m/>
    <m/>
    <x v="1"/>
    <m/>
    <m/>
    <n v="0"/>
    <m/>
    <n v="0"/>
    <n v="0"/>
    <n v="0"/>
    <n v="0"/>
    <m/>
    <n v="0"/>
    <m/>
    <n v="0"/>
    <n v="0"/>
    <e v="#DIV/0!"/>
    <n v="0"/>
    <m/>
    <n v="0"/>
    <n v="0"/>
    <m/>
  </r>
  <r>
    <n v="4477"/>
    <m/>
    <x v="10"/>
    <x v="4"/>
    <m/>
    <m/>
    <x v="7"/>
    <x v="5"/>
    <x v="6"/>
    <x v="4"/>
    <m/>
    <m/>
    <x v="1"/>
    <m/>
    <m/>
    <n v="0"/>
    <m/>
    <n v="0"/>
    <n v="0"/>
    <n v="0"/>
    <n v="0"/>
    <m/>
    <n v="0"/>
    <m/>
    <n v="0"/>
    <n v="0"/>
    <e v="#DIV/0!"/>
    <n v="0"/>
    <m/>
    <n v="0"/>
    <n v="0"/>
    <m/>
  </r>
  <r>
    <n v="4478"/>
    <m/>
    <x v="10"/>
    <x v="4"/>
    <m/>
    <m/>
    <x v="7"/>
    <x v="5"/>
    <x v="6"/>
    <x v="4"/>
    <m/>
    <m/>
    <x v="1"/>
    <m/>
    <m/>
    <n v="0"/>
    <m/>
    <n v="0"/>
    <n v="0"/>
    <n v="0"/>
    <n v="0"/>
    <m/>
    <n v="0"/>
    <m/>
    <n v="0"/>
    <n v="0"/>
    <e v="#DIV/0!"/>
    <n v="0"/>
    <m/>
    <n v="0"/>
    <n v="0"/>
    <m/>
  </r>
  <r>
    <n v="4479"/>
    <m/>
    <x v="10"/>
    <x v="4"/>
    <m/>
    <m/>
    <x v="7"/>
    <x v="5"/>
    <x v="6"/>
    <x v="4"/>
    <m/>
    <m/>
    <x v="1"/>
    <m/>
    <m/>
    <n v="0"/>
    <m/>
    <n v="0"/>
    <n v="0"/>
    <n v="0"/>
    <n v="0"/>
    <m/>
    <n v="0"/>
    <m/>
    <n v="0"/>
    <n v="0"/>
    <e v="#DIV/0!"/>
    <n v="0"/>
    <m/>
    <n v="0"/>
    <n v="0"/>
    <m/>
  </r>
  <r>
    <n v="4480"/>
    <m/>
    <x v="10"/>
    <x v="4"/>
    <m/>
    <m/>
    <x v="7"/>
    <x v="5"/>
    <x v="6"/>
    <x v="4"/>
    <m/>
    <m/>
    <x v="1"/>
    <m/>
    <m/>
    <n v="0"/>
    <m/>
    <n v="0"/>
    <n v="0"/>
    <n v="0"/>
    <n v="0"/>
    <m/>
    <n v="0"/>
    <m/>
    <n v="0"/>
    <n v="0"/>
    <e v="#DIV/0!"/>
    <n v="0"/>
    <m/>
    <n v="0"/>
    <n v="0"/>
    <m/>
  </r>
  <r>
    <n v="4481"/>
    <m/>
    <x v="10"/>
    <x v="4"/>
    <m/>
    <m/>
    <x v="7"/>
    <x v="5"/>
    <x v="6"/>
    <x v="4"/>
    <m/>
    <m/>
    <x v="1"/>
    <m/>
    <m/>
    <n v="0"/>
    <m/>
    <n v="0"/>
    <n v="0"/>
    <n v="0"/>
    <n v="0"/>
    <m/>
    <n v="0"/>
    <m/>
    <n v="0"/>
    <n v="0"/>
    <e v="#DIV/0!"/>
    <n v="0"/>
    <m/>
    <n v="0"/>
    <n v="0"/>
    <m/>
  </r>
  <r>
    <n v="4482"/>
    <m/>
    <x v="10"/>
    <x v="4"/>
    <m/>
    <m/>
    <x v="7"/>
    <x v="5"/>
    <x v="6"/>
    <x v="4"/>
    <m/>
    <m/>
    <x v="1"/>
    <m/>
    <m/>
    <n v="0"/>
    <m/>
    <n v="0"/>
    <n v="0"/>
    <n v="0"/>
    <n v="0"/>
    <m/>
    <n v="0"/>
    <m/>
    <n v="0"/>
    <n v="0"/>
    <e v="#DIV/0!"/>
    <n v="0"/>
    <m/>
    <n v="0"/>
    <n v="0"/>
    <m/>
  </r>
  <r>
    <n v="4483"/>
    <m/>
    <x v="10"/>
    <x v="4"/>
    <m/>
    <m/>
    <x v="7"/>
    <x v="5"/>
    <x v="6"/>
    <x v="4"/>
    <m/>
    <m/>
    <x v="1"/>
    <m/>
    <m/>
    <n v="0"/>
    <m/>
    <n v="0"/>
    <n v="0"/>
    <n v="0"/>
    <n v="0"/>
    <m/>
    <n v="0"/>
    <m/>
    <n v="0"/>
    <n v="0"/>
    <e v="#DIV/0!"/>
    <n v="0"/>
    <m/>
    <n v="0"/>
    <n v="0"/>
    <m/>
  </r>
  <r>
    <n v="4484"/>
    <m/>
    <x v="10"/>
    <x v="4"/>
    <m/>
    <m/>
    <x v="7"/>
    <x v="5"/>
    <x v="6"/>
    <x v="4"/>
    <m/>
    <m/>
    <x v="1"/>
    <m/>
    <m/>
    <n v="0"/>
    <m/>
    <n v="0"/>
    <n v="0"/>
    <n v="0"/>
    <n v="0"/>
    <m/>
    <n v="0"/>
    <m/>
    <n v="0"/>
    <n v="0"/>
    <e v="#DIV/0!"/>
    <n v="0"/>
    <m/>
    <n v="0"/>
    <n v="0"/>
    <m/>
  </r>
  <r>
    <n v="4485"/>
    <m/>
    <x v="10"/>
    <x v="4"/>
    <m/>
    <m/>
    <x v="7"/>
    <x v="5"/>
    <x v="6"/>
    <x v="4"/>
    <m/>
    <m/>
    <x v="1"/>
    <m/>
    <m/>
    <n v="0"/>
    <m/>
    <n v="0"/>
    <n v="0"/>
    <n v="0"/>
    <n v="0"/>
    <m/>
    <n v="0"/>
    <m/>
    <n v="0"/>
    <n v="0"/>
    <e v="#DIV/0!"/>
    <n v="0"/>
    <m/>
    <n v="0"/>
    <n v="0"/>
    <m/>
  </r>
  <r>
    <n v="4486"/>
    <m/>
    <x v="10"/>
    <x v="4"/>
    <m/>
    <m/>
    <x v="7"/>
    <x v="5"/>
    <x v="6"/>
    <x v="4"/>
    <m/>
    <m/>
    <x v="1"/>
    <m/>
    <m/>
    <n v="0"/>
    <m/>
    <n v="0"/>
    <n v="0"/>
    <n v="0"/>
    <n v="0"/>
    <m/>
    <n v="0"/>
    <m/>
    <n v="0"/>
    <n v="0"/>
    <e v="#DIV/0!"/>
    <n v="0"/>
    <m/>
    <n v="0"/>
    <n v="0"/>
    <m/>
  </r>
  <r>
    <n v="4487"/>
    <m/>
    <x v="10"/>
    <x v="4"/>
    <m/>
    <m/>
    <x v="7"/>
    <x v="5"/>
    <x v="6"/>
    <x v="4"/>
    <m/>
    <m/>
    <x v="1"/>
    <m/>
    <m/>
    <n v="0"/>
    <m/>
    <n v="0"/>
    <n v="0"/>
    <n v="0"/>
    <n v="0"/>
    <m/>
    <n v="0"/>
    <m/>
    <n v="0"/>
    <n v="0"/>
    <e v="#DIV/0!"/>
    <n v="0"/>
    <m/>
    <n v="0"/>
    <n v="0"/>
    <m/>
  </r>
  <r>
    <n v="4488"/>
    <m/>
    <x v="10"/>
    <x v="4"/>
    <m/>
    <m/>
    <x v="7"/>
    <x v="5"/>
    <x v="6"/>
    <x v="4"/>
    <m/>
    <m/>
    <x v="1"/>
    <m/>
    <m/>
    <n v="0"/>
    <m/>
    <n v="0"/>
    <n v="0"/>
    <n v="0"/>
    <n v="0"/>
    <m/>
    <n v="0"/>
    <m/>
    <n v="0"/>
    <n v="0"/>
    <e v="#DIV/0!"/>
    <n v="0"/>
    <m/>
    <n v="0"/>
    <n v="0"/>
    <m/>
  </r>
  <r>
    <n v="4489"/>
    <m/>
    <x v="10"/>
    <x v="4"/>
    <m/>
    <m/>
    <x v="7"/>
    <x v="5"/>
    <x v="6"/>
    <x v="4"/>
    <m/>
    <m/>
    <x v="1"/>
    <m/>
    <m/>
    <n v="0"/>
    <m/>
    <n v="0"/>
    <n v="0"/>
    <n v="0"/>
    <n v="0"/>
    <m/>
    <n v="0"/>
    <m/>
    <n v="0"/>
    <n v="0"/>
    <e v="#DIV/0!"/>
    <n v="0"/>
    <m/>
    <n v="0"/>
    <n v="0"/>
    <m/>
  </r>
  <r>
    <n v="4490"/>
    <m/>
    <x v="10"/>
    <x v="4"/>
    <m/>
    <m/>
    <x v="7"/>
    <x v="5"/>
    <x v="6"/>
    <x v="4"/>
    <m/>
    <m/>
    <x v="1"/>
    <m/>
    <m/>
    <n v="0"/>
    <m/>
    <n v="0"/>
    <n v="0"/>
    <n v="0"/>
    <n v="0"/>
    <m/>
    <n v="0"/>
    <m/>
    <n v="0"/>
    <n v="0"/>
    <e v="#DIV/0!"/>
    <n v="0"/>
    <m/>
    <n v="0"/>
    <n v="0"/>
    <m/>
  </r>
  <r>
    <n v="4491"/>
    <m/>
    <x v="10"/>
    <x v="4"/>
    <m/>
    <m/>
    <x v="7"/>
    <x v="5"/>
    <x v="6"/>
    <x v="4"/>
    <m/>
    <m/>
    <x v="1"/>
    <m/>
    <m/>
    <n v="0"/>
    <m/>
    <n v="0"/>
    <n v="0"/>
    <n v="0"/>
    <n v="0"/>
    <m/>
    <n v="0"/>
    <m/>
    <n v="0"/>
    <n v="0"/>
    <e v="#DIV/0!"/>
    <n v="0"/>
    <m/>
    <n v="0"/>
    <n v="0"/>
    <m/>
  </r>
  <r>
    <n v="4492"/>
    <m/>
    <x v="10"/>
    <x v="4"/>
    <m/>
    <m/>
    <x v="7"/>
    <x v="5"/>
    <x v="6"/>
    <x v="4"/>
    <m/>
    <m/>
    <x v="1"/>
    <m/>
    <m/>
    <n v="0"/>
    <m/>
    <n v="0"/>
    <n v="0"/>
    <n v="0"/>
    <n v="0"/>
    <m/>
    <n v="0"/>
    <m/>
    <n v="0"/>
    <n v="0"/>
    <e v="#DIV/0!"/>
    <n v="0"/>
    <m/>
    <n v="0"/>
    <n v="0"/>
    <m/>
  </r>
  <r>
    <n v="4493"/>
    <m/>
    <x v="10"/>
    <x v="4"/>
    <m/>
    <m/>
    <x v="7"/>
    <x v="5"/>
    <x v="6"/>
    <x v="4"/>
    <m/>
    <m/>
    <x v="1"/>
    <m/>
    <m/>
    <n v="0"/>
    <m/>
    <n v="0"/>
    <n v="0"/>
    <n v="0"/>
    <n v="0"/>
    <m/>
    <n v="0"/>
    <m/>
    <n v="0"/>
    <n v="0"/>
    <e v="#DIV/0!"/>
    <n v="0"/>
    <m/>
    <n v="0"/>
    <n v="0"/>
    <m/>
  </r>
  <r>
    <n v="4494"/>
    <m/>
    <x v="10"/>
    <x v="4"/>
    <m/>
    <m/>
    <x v="7"/>
    <x v="5"/>
    <x v="6"/>
    <x v="4"/>
    <m/>
    <m/>
    <x v="1"/>
    <m/>
    <m/>
    <n v="0"/>
    <m/>
    <n v="0"/>
    <n v="0"/>
    <n v="0"/>
    <n v="0"/>
    <m/>
    <n v="0"/>
    <m/>
    <n v="0"/>
    <n v="0"/>
    <e v="#DIV/0!"/>
    <n v="0"/>
    <m/>
    <n v="0"/>
    <n v="0"/>
    <m/>
  </r>
  <r>
    <n v="4495"/>
    <m/>
    <x v="10"/>
    <x v="4"/>
    <m/>
    <m/>
    <x v="7"/>
    <x v="5"/>
    <x v="6"/>
    <x v="4"/>
    <m/>
    <m/>
    <x v="1"/>
    <m/>
    <m/>
    <n v="0"/>
    <m/>
    <n v="0"/>
    <n v="0"/>
    <n v="0"/>
    <n v="0"/>
    <m/>
    <n v="0"/>
    <m/>
    <n v="0"/>
    <n v="0"/>
    <e v="#DIV/0!"/>
    <n v="0"/>
    <m/>
    <n v="0"/>
    <n v="0"/>
    <m/>
  </r>
  <r>
    <n v="4496"/>
    <m/>
    <x v="10"/>
    <x v="4"/>
    <m/>
    <m/>
    <x v="7"/>
    <x v="5"/>
    <x v="6"/>
    <x v="4"/>
    <m/>
    <m/>
    <x v="1"/>
    <m/>
    <m/>
    <n v="0"/>
    <m/>
    <n v="0"/>
    <n v="0"/>
    <n v="0"/>
    <n v="0"/>
    <m/>
    <n v="0"/>
    <m/>
    <n v="0"/>
    <n v="0"/>
    <e v="#DIV/0!"/>
    <n v="0"/>
    <m/>
    <n v="0"/>
    <n v="0"/>
    <m/>
  </r>
  <r>
    <n v="4497"/>
    <m/>
    <x v="10"/>
    <x v="4"/>
    <m/>
    <m/>
    <x v="7"/>
    <x v="5"/>
    <x v="6"/>
    <x v="4"/>
    <m/>
    <m/>
    <x v="1"/>
    <m/>
    <m/>
    <n v="0"/>
    <m/>
    <n v="0"/>
    <n v="0"/>
    <n v="0"/>
    <n v="0"/>
    <m/>
    <n v="0"/>
    <m/>
    <n v="0"/>
    <n v="0"/>
    <e v="#DIV/0!"/>
    <n v="0"/>
    <m/>
    <n v="0"/>
    <n v="0"/>
    <m/>
  </r>
  <r>
    <n v="4498"/>
    <m/>
    <x v="10"/>
    <x v="4"/>
    <m/>
    <m/>
    <x v="7"/>
    <x v="5"/>
    <x v="6"/>
    <x v="4"/>
    <m/>
    <m/>
    <x v="1"/>
    <m/>
    <m/>
    <n v="0"/>
    <m/>
    <n v="0"/>
    <n v="0"/>
    <n v="0"/>
    <n v="0"/>
    <m/>
    <n v="0"/>
    <m/>
    <n v="0"/>
    <n v="0"/>
    <e v="#DIV/0!"/>
    <n v="0"/>
    <m/>
    <n v="0"/>
    <n v="0"/>
    <m/>
  </r>
  <r>
    <n v="4499"/>
    <m/>
    <x v="10"/>
    <x v="4"/>
    <m/>
    <m/>
    <x v="7"/>
    <x v="5"/>
    <x v="6"/>
    <x v="4"/>
    <m/>
    <m/>
    <x v="1"/>
    <m/>
    <m/>
    <n v="0"/>
    <m/>
    <n v="0"/>
    <n v="0"/>
    <n v="0"/>
    <n v="0"/>
    <m/>
    <n v="0"/>
    <m/>
    <n v="0"/>
    <n v="0"/>
    <e v="#DIV/0!"/>
    <n v="0"/>
    <m/>
    <n v="0"/>
    <n v="0"/>
    <m/>
  </r>
  <r>
    <n v="4500"/>
    <m/>
    <x v="10"/>
    <x v="4"/>
    <m/>
    <m/>
    <x v="7"/>
    <x v="5"/>
    <x v="6"/>
    <x v="4"/>
    <m/>
    <m/>
    <x v="1"/>
    <m/>
    <m/>
    <n v="0"/>
    <m/>
    <n v="0"/>
    <n v="0"/>
    <n v="0"/>
    <n v="0"/>
    <m/>
    <n v="0"/>
    <m/>
    <n v="0"/>
    <n v="0"/>
    <e v="#DIV/0!"/>
    <n v="0"/>
    <m/>
    <n v="0"/>
    <n v="0"/>
    <m/>
  </r>
  <r>
    <n v="4501"/>
    <m/>
    <x v="10"/>
    <x v="4"/>
    <m/>
    <m/>
    <x v="7"/>
    <x v="5"/>
    <x v="6"/>
    <x v="4"/>
    <m/>
    <m/>
    <x v="1"/>
    <m/>
    <m/>
    <n v="0"/>
    <m/>
    <n v="0"/>
    <n v="0"/>
    <n v="0"/>
    <n v="0"/>
    <m/>
    <n v="0"/>
    <m/>
    <n v="0"/>
    <n v="0"/>
    <e v="#DIV/0!"/>
    <n v="0"/>
    <m/>
    <n v="0"/>
    <n v="0"/>
    <m/>
  </r>
  <r>
    <n v="4502"/>
    <m/>
    <x v="10"/>
    <x v="4"/>
    <m/>
    <m/>
    <x v="7"/>
    <x v="5"/>
    <x v="6"/>
    <x v="4"/>
    <m/>
    <m/>
    <x v="1"/>
    <m/>
    <m/>
    <n v="0"/>
    <m/>
    <n v="0"/>
    <n v="0"/>
    <n v="0"/>
    <n v="0"/>
    <m/>
    <n v="0"/>
    <m/>
    <n v="0"/>
    <n v="0"/>
    <e v="#DIV/0!"/>
    <n v="0"/>
    <m/>
    <n v="0"/>
    <n v="0"/>
    <m/>
  </r>
  <r>
    <n v="4503"/>
    <m/>
    <x v="10"/>
    <x v="4"/>
    <m/>
    <m/>
    <x v="7"/>
    <x v="5"/>
    <x v="6"/>
    <x v="4"/>
    <m/>
    <m/>
    <x v="1"/>
    <m/>
    <m/>
    <n v="0"/>
    <m/>
    <n v="0"/>
    <n v="0"/>
    <n v="0"/>
    <n v="0"/>
    <m/>
    <n v="0"/>
    <m/>
    <n v="0"/>
    <n v="0"/>
    <e v="#DIV/0!"/>
    <n v="0"/>
    <m/>
    <n v="0"/>
    <n v="0"/>
    <m/>
  </r>
  <r>
    <n v="4504"/>
    <m/>
    <x v="10"/>
    <x v="4"/>
    <m/>
    <m/>
    <x v="7"/>
    <x v="5"/>
    <x v="6"/>
    <x v="4"/>
    <m/>
    <m/>
    <x v="1"/>
    <m/>
    <m/>
    <n v="0"/>
    <m/>
    <n v="0"/>
    <n v="0"/>
    <n v="0"/>
    <n v="0"/>
    <m/>
    <n v="0"/>
    <m/>
    <n v="0"/>
    <n v="0"/>
    <e v="#DIV/0!"/>
    <n v="0"/>
    <m/>
    <n v="0"/>
    <n v="0"/>
    <m/>
  </r>
  <r>
    <n v="4505"/>
    <m/>
    <x v="10"/>
    <x v="4"/>
    <m/>
    <m/>
    <x v="7"/>
    <x v="5"/>
    <x v="6"/>
    <x v="4"/>
    <m/>
    <m/>
    <x v="1"/>
    <m/>
    <m/>
    <n v="0"/>
    <m/>
    <n v="0"/>
    <n v="0"/>
    <n v="0"/>
    <n v="0"/>
    <m/>
    <n v="0"/>
    <m/>
    <n v="0"/>
    <n v="0"/>
    <e v="#DIV/0!"/>
    <n v="0"/>
    <m/>
    <n v="0"/>
    <n v="0"/>
    <m/>
  </r>
  <r>
    <n v="4506"/>
    <m/>
    <x v="10"/>
    <x v="4"/>
    <m/>
    <m/>
    <x v="7"/>
    <x v="5"/>
    <x v="6"/>
    <x v="4"/>
    <m/>
    <m/>
    <x v="1"/>
    <m/>
    <m/>
    <n v="0"/>
    <m/>
    <n v="0"/>
    <n v="0"/>
    <n v="0"/>
    <n v="0"/>
    <m/>
    <n v="0"/>
    <m/>
    <n v="0"/>
    <n v="0"/>
    <e v="#DIV/0!"/>
    <n v="0"/>
    <m/>
    <n v="0"/>
    <n v="0"/>
    <m/>
  </r>
  <r>
    <n v="4507"/>
    <m/>
    <x v="10"/>
    <x v="4"/>
    <m/>
    <m/>
    <x v="7"/>
    <x v="5"/>
    <x v="6"/>
    <x v="4"/>
    <m/>
    <m/>
    <x v="1"/>
    <m/>
    <m/>
    <n v="0"/>
    <m/>
    <n v="0"/>
    <n v="0"/>
    <n v="0"/>
    <n v="0"/>
    <m/>
    <n v="0"/>
    <m/>
    <n v="0"/>
    <n v="0"/>
    <e v="#DIV/0!"/>
    <n v="0"/>
    <m/>
    <n v="0"/>
    <n v="0"/>
    <m/>
  </r>
  <r>
    <n v="4508"/>
    <m/>
    <x v="10"/>
    <x v="4"/>
    <m/>
    <m/>
    <x v="7"/>
    <x v="5"/>
    <x v="6"/>
    <x v="4"/>
    <m/>
    <m/>
    <x v="1"/>
    <m/>
    <m/>
    <n v="0"/>
    <m/>
    <n v="0"/>
    <n v="0"/>
    <n v="0"/>
    <n v="0"/>
    <m/>
    <n v="0"/>
    <m/>
    <n v="0"/>
    <n v="0"/>
    <e v="#DIV/0!"/>
    <n v="0"/>
    <m/>
    <n v="0"/>
    <n v="0"/>
    <m/>
  </r>
  <r>
    <n v="4509"/>
    <m/>
    <x v="10"/>
    <x v="4"/>
    <m/>
    <m/>
    <x v="7"/>
    <x v="5"/>
    <x v="6"/>
    <x v="4"/>
    <m/>
    <m/>
    <x v="1"/>
    <m/>
    <m/>
    <n v="0"/>
    <m/>
    <n v="0"/>
    <n v="0"/>
    <n v="0"/>
    <n v="0"/>
    <m/>
    <n v="0"/>
    <m/>
    <n v="0"/>
    <n v="0"/>
    <e v="#DIV/0!"/>
    <n v="0"/>
    <m/>
    <n v="0"/>
    <n v="0"/>
    <m/>
  </r>
  <r>
    <n v="4510"/>
    <m/>
    <x v="10"/>
    <x v="4"/>
    <m/>
    <m/>
    <x v="7"/>
    <x v="5"/>
    <x v="6"/>
    <x v="4"/>
    <m/>
    <m/>
    <x v="1"/>
    <m/>
    <m/>
    <n v="0"/>
    <m/>
    <n v="0"/>
    <n v="0"/>
    <n v="0"/>
    <n v="0"/>
    <m/>
    <n v="0"/>
    <m/>
    <n v="0"/>
    <n v="0"/>
    <e v="#DIV/0!"/>
    <n v="0"/>
    <m/>
    <n v="0"/>
    <n v="0"/>
    <m/>
  </r>
  <r>
    <n v="4511"/>
    <m/>
    <x v="10"/>
    <x v="4"/>
    <m/>
    <m/>
    <x v="7"/>
    <x v="5"/>
    <x v="6"/>
    <x v="4"/>
    <m/>
    <m/>
    <x v="1"/>
    <m/>
    <m/>
    <n v="0"/>
    <m/>
    <n v="0"/>
    <n v="0"/>
    <n v="0"/>
    <n v="0"/>
    <m/>
    <n v="0"/>
    <m/>
    <n v="0"/>
    <n v="0"/>
    <e v="#DIV/0!"/>
    <n v="0"/>
    <m/>
    <n v="0"/>
    <n v="0"/>
    <m/>
  </r>
  <r>
    <n v="4512"/>
    <m/>
    <x v="10"/>
    <x v="4"/>
    <m/>
    <m/>
    <x v="7"/>
    <x v="5"/>
    <x v="6"/>
    <x v="4"/>
    <m/>
    <m/>
    <x v="1"/>
    <m/>
    <m/>
    <n v="0"/>
    <m/>
    <n v="0"/>
    <n v="0"/>
    <n v="0"/>
    <n v="0"/>
    <m/>
    <n v="0"/>
    <m/>
    <n v="0"/>
    <n v="0"/>
    <e v="#DIV/0!"/>
    <n v="0"/>
    <m/>
    <n v="0"/>
    <n v="0"/>
    <m/>
  </r>
  <r>
    <n v="4513"/>
    <m/>
    <x v="10"/>
    <x v="4"/>
    <m/>
    <m/>
    <x v="7"/>
    <x v="5"/>
    <x v="6"/>
    <x v="4"/>
    <m/>
    <m/>
    <x v="1"/>
    <m/>
    <m/>
    <n v="0"/>
    <m/>
    <n v="0"/>
    <n v="0"/>
    <n v="0"/>
    <n v="0"/>
    <m/>
    <n v="0"/>
    <m/>
    <n v="0"/>
    <n v="0"/>
    <e v="#DIV/0!"/>
    <n v="0"/>
    <m/>
    <n v="0"/>
    <n v="0"/>
    <m/>
  </r>
  <r>
    <n v="4514"/>
    <m/>
    <x v="10"/>
    <x v="4"/>
    <m/>
    <m/>
    <x v="7"/>
    <x v="5"/>
    <x v="6"/>
    <x v="4"/>
    <m/>
    <m/>
    <x v="1"/>
    <m/>
    <m/>
    <n v="0"/>
    <m/>
    <n v="0"/>
    <n v="0"/>
    <n v="0"/>
    <n v="0"/>
    <m/>
    <n v="0"/>
    <m/>
    <n v="0"/>
    <n v="0"/>
    <e v="#DIV/0!"/>
    <n v="0"/>
    <m/>
    <n v="0"/>
    <n v="0"/>
    <m/>
  </r>
  <r>
    <n v="4515"/>
    <m/>
    <x v="10"/>
    <x v="4"/>
    <m/>
    <m/>
    <x v="7"/>
    <x v="5"/>
    <x v="6"/>
    <x v="4"/>
    <m/>
    <m/>
    <x v="1"/>
    <m/>
    <m/>
    <n v="0"/>
    <m/>
    <n v="0"/>
    <n v="0"/>
    <n v="0"/>
    <n v="0"/>
    <m/>
    <n v="0"/>
    <m/>
    <n v="0"/>
    <n v="0"/>
    <e v="#DIV/0!"/>
    <n v="0"/>
    <m/>
    <n v="0"/>
    <n v="0"/>
    <m/>
  </r>
  <r>
    <n v="4516"/>
    <m/>
    <x v="10"/>
    <x v="4"/>
    <m/>
    <m/>
    <x v="7"/>
    <x v="5"/>
    <x v="6"/>
    <x v="4"/>
    <m/>
    <m/>
    <x v="1"/>
    <m/>
    <m/>
    <n v="0"/>
    <m/>
    <n v="0"/>
    <n v="0"/>
    <n v="0"/>
    <n v="0"/>
    <m/>
    <n v="0"/>
    <m/>
    <n v="0"/>
    <n v="0"/>
    <e v="#DIV/0!"/>
    <n v="0"/>
    <m/>
    <n v="0"/>
    <n v="0"/>
    <m/>
  </r>
  <r>
    <n v="4517"/>
    <m/>
    <x v="10"/>
    <x v="4"/>
    <m/>
    <m/>
    <x v="7"/>
    <x v="5"/>
    <x v="6"/>
    <x v="4"/>
    <m/>
    <m/>
    <x v="1"/>
    <m/>
    <m/>
    <n v="0"/>
    <m/>
    <n v="0"/>
    <n v="0"/>
    <n v="0"/>
    <n v="0"/>
    <m/>
    <n v="0"/>
    <m/>
    <n v="0"/>
    <n v="0"/>
    <e v="#DIV/0!"/>
    <n v="0"/>
    <m/>
    <n v="0"/>
    <n v="0"/>
    <m/>
  </r>
  <r>
    <n v="4518"/>
    <m/>
    <x v="10"/>
    <x v="4"/>
    <m/>
    <m/>
    <x v="7"/>
    <x v="5"/>
    <x v="6"/>
    <x v="4"/>
    <m/>
    <m/>
    <x v="1"/>
    <m/>
    <m/>
    <n v="0"/>
    <m/>
    <n v="0"/>
    <n v="0"/>
    <n v="0"/>
    <n v="0"/>
    <m/>
    <n v="0"/>
    <m/>
    <n v="0"/>
    <n v="0"/>
    <e v="#DIV/0!"/>
    <n v="0"/>
    <m/>
    <n v="0"/>
    <n v="0"/>
    <m/>
  </r>
  <r>
    <n v="4519"/>
    <m/>
    <x v="10"/>
    <x v="4"/>
    <m/>
    <m/>
    <x v="7"/>
    <x v="5"/>
    <x v="6"/>
    <x v="4"/>
    <m/>
    <m/>
    <x v="1"/>
    <m/>
    <m/>
    <n v="0"/>
    <m/>
    <n v="0"/>
    <n v="0"/>
    <n v="0"/>
    <n v="0"/>
    <m/>
    <n v="0"/>
    <m/>
    <n v="0"/>
    <n v="0"/>
    <e v="#DIV/0!"/>
    <n v="0"/>
    <m/>
    <n v="0"/>
    <n v="0"/>
    <m/>
  </r>
  <r>
    <n v="4520"/>
    <m/>
    <x v="10"/>
    <x v="4"/>
    <m/>
    <m/>
    <x v="7"/>
    <x v="5"/>
    <x v="6"/>
    <x v="4"/>
    <m/>
    <m/>
    <x v="1"/>
    <m/>
    <m/>
    <n v="0"/>
    <m/>
    <n v="0"/>
    <n v="0"/>
    <n v="0"/>
    <n v="0"/>
    <m/>
    <n v="0"/>
    <m/>
    <n v="0"/>
    <n v="0"/>
    <e v="#DIV/0!"/>
    <n v="0"/>
    <m/>
    <n v="0"/>
    <n v="0"/>
    <m/>
  </r>
  <r>
    <n v="4521"/>
    <m/>
    <x v="10"/>
    <x v="4"/>
    <m/>
    <m/>
    <x v="7"/>
    <x v="5"/>
    <x v="6"/>
    <x v="4"/>
    <m/>
    <m/>
    <x v="1"/>
    <m/>
    <m/>
    <n v="0"/>
    <m/>
    <n v="0"/>
    <n v="0"/>
    <n v="0"/>
    <n v="0"/>
    <m/>
    <n v="0"/>
    <m/>
    <n v="0"/>
    <n v="0"/>
    <e v="#DIV/0!"/>
    <n v="0"/>
    <m/>
    <n v="0"/>
    <n v="0"/>
    <m/>
  </r>
  <r>
    <n v="4522"/>
    <m/>
    <x v="10"/>
    <x v="4"/>
    <m/>
    <m/>
    <x v="7"/>
    <x v="5"/>
    <x v="6"/>
    <x v="4"/>
    <m/>
    <m/>
    <x v="1"/>
    <m/>
    <m/>
    <n v="0"/>
    <m/>
    <n v="0"/>
    <n v="0"/>
    <n v="0"/>
    <n v="0"/>
    <m/>
    <n v="0"/>
    <m/>
    <n v="0"/>
    <n v="0"/>
    <e v="#DIV/0!"/>
    <n v="0"/>
    <m/>
    <n v="0"/>
    <n v="0"/>
    <m/>
  </r>
  <r>
    <n v="4523"/>
    <m/>
    <x v="10"/>
    <x v="4"/>
    <m/>
    <m/>
    <x v="7"/>
    <x v="5"/>
    <x v="6"/>
    <x v="4"/>
    <m/>
    <m/>
    <x v="1"/>
    <m/>
    <m/>
    <n v="0"/>
    <m/>
    <n v="0"/>
    <n v="0"/>
    <n v="0"/>
    <n v="0"/>
    <m/>
    <n v="0"/>
    <m/>
    <n v="0"/>
    <n v="0"/>
    <e v="#DIV/0!"/>
    <n v="0"/>
    <m/>
    <n v="0"/>
    <n v="0"/>
    <m/>
  </r>
  <r>
    <n v="4524"/>
    <m/>
    <x v="10"/>
    <x v="4"/>
    <m/>
    <m/>
    <x v="7"/>
    <x v="5"/>
    <x v="6"/>
    <x v="4"/>
    <m/>
    <m/>
    <x v="1"/>
    <m/>
    <m/>
    <n v="0"/>
    <m/>
    <n v="0"/>
    <n v="0"/>
    <n v="0"/>
    <n v="0"/>
    <m/>
    <n v="0"/>
    <m/>
    <n v="0"/>
    <n v="0"/>
    <e v="#DIV/0!"/>
    <n v="0"/>
    <m/>
    <n v="0"/>
    <n v="0"/>
    <m/>
  </r>
  <r>
    <n v="4525"/>
    <m/>
    <x v="10"/>
    <x v="4"/>
    <m/>
    <m/>
    <x v="7"/>
    <x v="5"/>
    <x v="6"/>
    <x v="4"/>
    <m/>
    <m/>
    <x v="1"/>
    <m/>
    <m/>
    <n v="0"/>
    <m/>
    <n v="0"/>
    <n v="0"/>
    <n v="0"/>
    <n v="0"/>
    <m/>
    <n v="0"/>
    <m/>
    <n v="0"/>
    <n v="0"/>
    <e v="#DIV/0!"/>
    <n v="0"/>
    <m/>
    <n v="0"/>
    <n v="0"/>
    <m/>
  </r>
  <r>
    <n v="4526"/>
    <m/>
    <x v="10"/>
    <x v="4"/>
    <m/>
    <m/>
    <x v="7"/>
    <x v="5"/>
    <x v="6"/>
    <x v="4"/>
    <m/>
    <m/>
    <x v="1"/>
    <m/>
    <m/>
    <n v="0"/>
    <m/>
    <n v="0"/>
    <n v="0"/>
    <n v="0"/>
    <n v="0"/>
    <m/>
    <n v="0"/>
    <m/>
    <n v="0"/>
    <n v="0"/>
    <e v="#DIV/0!"/>
    <n v="0"/>
    <m/>
    <n v="0"/>
    <n v="0"/>
    <m/>
  </r>
  <r>
    <n v="4527"/>
    <m/>
    <x v="10"/>
    <x v="4"/>
    <m/>
    <m/>
    <x v="7"/>
    <x v="5"/>
    <x v="6"/>
    <x v="4"/>
    <m/>
    <m/>
    <x v="1"/>
    <m/>
    <m/>
    <n v="0"/>
    <m/>
    <n v="0"/>
    <n v="0"/>
    <n v="0"/>
    <n v="0"/>
    <m/>
    <n v="0"/>
    <m/>
    <n v="0"/>
    <n v="0"/>
    <e v="#DIV/0!"/>
    <n v="0"/>
    <m/>
    <n v="0"/>
    <n v="0"/>
    <m/>
  </r>
  <r>
    <n v="4528"/>
    <m/>
    <x v="10"/>
    <x v="4"/>
    <m/>
    <m/>
    <x v="7"/>
    <x v="5"/>
    <x v="6"/>
    <x v="4"/>
    <m/>
    <m/>
    <x v="1"/>
    <m/>
    <m/>
    <n v="0"/>
    <m/>
    <n v="0"/>
    <n v="0"/>
    <n v="0"/>
    <n v="0"/>
    <m/>
    <n v="0"/>
    <m/>
    <n v="0"/>
    <n v="0"/>
    <e v="#DIV/0!"/>
    <n v="0"/>
    <m/>
    <n v="0"/>
    <n v="0"/>
    <m/>
  </r>
  <r>
    <n v="4529"/>
    <m/>
    <x v="10"/>
    <x v="4"/>
    <m/>
    <m/>
    <x v="7"/>
    <x v="5"/>
    <x v="6"/>
    <x v="4"/>
    <m/>
    <m/>
    <x v="1"/>
    <m/>
    <m/>
    <n v="0"/>
    <m/>
    <n v="0"/>
    <n v="0"/>
    <n v="0"/>
    <n v="0"/>
    <m/>
    <n v="0"/>
    <m/>
    <n v="0"/>
    <n v="0"/>
    <e v="#DIV/0!"/>
    <n v="0"/>
    <m/>
    <n v="0"/>
    <n v="0"/>
    <m/>
  </r>
  <r>
    <n v="4530"/>
    <m/>
    <x v="10"/>
    <x v="4"/>
    <m/>
    <m/>
    <x v="7"/>
    <x v="5"/>
    <x v="6"/>
    <x v="4"/>
    <m/>
    <m/>
    <x v="1"/>
    <m/>
    <m/>
    <n v="0"/>
    <m/>
    <n v="0"/>
    <n v="0"/>
    <n v="0"/>
    <n v="0"/>
    <m/>
    <n v="0"/>
    <m/>
    <n v="0"/>
    <n v="0"/>
    <e v="#DIV/0!"/>
    <n v="0"/>
    <m/>
    <n v="0"/>
    <n v="0"/>
    <m/>
  </r>
  <r>
    <n v="4531"/>
    <m/>
    <x v="10"/>
    <x v="4"/>
    <m/>
    <m/>
    <x v="7"/>
    <x v="5"/>
    <x v="6"/>
    <x v="4"/>
    <m/>
    <m/>
    <x v="1"/>
    <m/>
    <m/>
    <n v="0"/>
    <m/>
    <n v="0"/>
    <n v="0"/>
    <n v="0"/>
    <n v="0"/>
    <m/>
    <n v="0"/>
    <m/>
    <n v="0"/>
    <n v="0"/>
    <e v="#DIV/0!"/>
    <n v="0"/>
    <m/>
    <n v="0"/>
    <n v="0"/>
    <m/>
  </r>
  <r>
    <n v="4532"/>
    <m/>
    <x v="10"/>
    <x v="4"/>
    <m/>
    <m/>
    <x v="7"/>
    <x v="5"/>
    <x v="6"/>
    <x v="4"/>
    <m/>
    <m/>
    <x v="1"/>
    <m/>
    <m/>
    <n v="0"/>
    <m/>
    <n v="0"/>
    <n v="0"/>
    <n v="0"/>
    <n v="0"/>
    <m/>
    <n v="0"/>
    <m/>
    <n v="0"/>
    <n v="0"/>
    <e v="#DIV/0!"/>
    <n v="0"/>
    <m/>
    <n v="0"/>
    <n v="0"/>
    <m/>
  </r>
  <r>
    <n v="4533"/>
    <m/>
    <x v="10"/>
    <x v="4"/>
    <m/>
    <m/>
    <x v="7"/>
    <x v="5"/>
    <x v="6"/>
    <x v="4"/>
    <m/>
    <m/>
    <x v="1"/>
    <m/>
    <m/>
    <n v="0"/>
    <m/>
    <n v="0"/>
    <n v="0"/>
    <n v="0"/>
    <n v="0"/>
    <m/>
    <n v="0"/>
    <m/>
    <n v="0"/>
    <n v="0"/>
    <e v="#DIV/0!"/>
    <n v="0"/>
    <m/>
    <n v="0"/>
    <n v="0"/>
    <m/>
  </r>
  <r>
    <n v="4534"/>
    <m/>
    <x v="10"/>
    <x v="4"/>
    <m/>
    <m/>
    <x v="7"/>
    <x v="5"/>
    <x v="6"/>
    <x v="4"/>
    <m/>
    <m/>
    <x v="1"/>
    <m/>
    <m/>
    <n v="0"/>
    <m/>
    <n v="0"/>
    <n v="0"/>
    <n v="0"/>
    <n v="0"/>
    <m/>
    <n v="0"/>
    <m/>
    <n v="0"/>
    <n v="0"/>
    <e v="#DIV/0!"/>
    <n v="0"/>
    <m/>
    <n v="0"/>
    <n v="0"/>
    <m/>
  </r>
  <r>
    <n v="4535"/>
    <m/>
    <x v="10"/>
    <x v="4"/>
    <m/>
    <m/>
    <x v="7"/>
    <x v="5"/>
    <x v="6"/>
    <x v="4"/>
    <m/>
    <m/>
    <x v="1"/>
    <m/>
    <m/>
    <n v="0"/>
    <m/>
    <n v="0"/>
    <n v="0"/>
    <n v="0"/>
    <n v="0"/>
    <m/>
    <n v="0"/>
    <m/>
    <n v="0"/>
    <n v="0"/>
    <e v="#DIV/0!"/>
    <n v="0"/>
    <m/>
    <n v="0"/>
    <n v="0"/>
    <m/>
  </r>
  <r>
    <n v="4536"/>
    <m/>
    <x v="10"/>
    <x v="4"/>
    <m/>
    <m/>
    <x v="7"/>
    <x v="5"/>
    <x v="6"/>
    <x v="4"/>
    <m/>
    <m/>
    <x v="1"/>
    <m/>
    <m/>
    <n v="0"/>
    <m/>
    <n v="0"/>
    <n v="0"/>
    <n v="0"/>
    <n v="0"/>
    <m/>
    <n v="0"/>
    <m/>
    <n v="0"/>
    <n v="0"/>
    <e v="#DIV/0!"/>
    <n v="0"/>
    <m/>
    <n v="0"/>
    <n v="0"/>
    <m/>
  </r>
  <r>
    <n v="4537"/>
    <m/>
    <x v="10"/>
    <x v="4"/>
    <m/>
    <m/>
    <x v="7"/>
    <x v="5"/>
    <x v="6"/>
    <x v="4"/>
    <m/>
    <m/>
    <x v="1"/>
    <m/>
    <m/>
    <n v="0"/>
    <m/>
    <n v="0"/>
    <n v="0"/>
    <n v="0"/>
    <n v="0"/>
    <m/>
    <n v="0"/>
    <m/>
    <n v="0"/>
    <n v="0"/>
    <e v="#DIV/0!"/>
    <n v="0"/>
    <m/>
    <n v="0"/>
    <n v="0"/>
    <m/>
  </r>
  <r>
    <n v="4538"/>
    <m/>
    <x v="10"/>
    <x v="4"/>
    <m/>
    <m/>
    <x v="7"/>
    <x v="5"/>
    <x v="6"/>
    <x v="4"/>
    <m/>
    <m/>
    <x v="1"/>
    <m/>
    <m/>
    <n v="0"/>
    <m/>
    <n v="0"/>
    <n v="0"/>
    <n v="0"/>
    <n v="0"/>
    <m/>
    <n v="0"/>
    <m/>
    <n v="0"/>
    <n v="0"/>
    <e v="#DIV/0!"/>
    <n v="0"/>
    <m/>
    <n v="0"/>
    <n v="0"/>
    <m/>
  </r>
  <r>
    <n v="4539"/>
    <m/>
    <x v="10"/>
    <x v="4"/>
    <m/>
    <m/>
    <x v="7"/>
    <x v="5"/>
    <x v="6"/>
    <x v="4"/>
    <m/>
    <m/>
    <x v="1"/>
    <m/>
    <m/>
    <n v="0"/>
    <m/>
    <n v="0"/>
    <n v="0"/>
    <n v="0"/>
    <n v="0"/>
    <m/>
    <n v="0"/>
    <m/>
    <n v="0"/>
    <n v="0"/>
    <e v="#DIV/0!"/>
    <n v="0"/>
    <m/>
    <n v="0"/>
    <n v="0"/>
    <m/>
  </r>
  <r>
    <n v="4540"/>
    <m/>
    <x v="10"/>
    <x v="4"/>
    <m/>
    <m/>
    <x v="7"/>
    <x v="5"/>
    <x v="6"/>
    <x v="4"/>
    <m/>
    <m/>
    <x v="1"/>
    <m/>
    <m/>
    <n v="0"/>
    <m/>
    <n v="0"/>
    <n v="0"/>
    <n v="0"/>
    <n v="0"/>
    <m/>
    <n v="0"/>
    <m/>
    <n v="0"/>
    <n v="0"/>
    <e v="#DIV/0!"/>
    <n v="0"/>
    <m/>
    <n v="0"/>
    <n v="0"/>
    <m/>
  </r>
  <r>
    <n v="4541"/>
    <m/>
    <x v="10"/>
    <x v="4"/>
    <m/>
    <m/>
    <x v="7"/>
    <x v="5"/>
    <x v="6"/>
    <x v="4"/>
    <m/>
    <m/>
    <x v="1"/>
    <m/>
    <m/>
    <n v="0"/>
    <m/>
    <n v="0"/>
    <n v="0"/>
    <n v="0"/>
    <n v="0"/>
    <m/>
    <n v="0"/>
    <m/>
    <n v="0"/>
    <n v="0"/>
    <e v="#DIV/0!"/>
    <n v="0"/>
    <m/>
    <n v="0"/>
    <n v="0"/>
    <m/>
  </r>
  <r>
    <n v="4542"/>
    <m/>
    <x v="10"/>
    <x v="4"/>
    <m/>
    <m/>
    <x v="7"/>
    <x v="5"/>
    <x v="6"/>
    <x v="4"/>
    <m/>
    <m/>
    <x v="1"/>
    <m/>
    <m/>
    <n v="0"/>
    <m/>
    <n v="0"/>
    <n v="0"/>
    <n v="0"/>
    <n v="0"/>
    <m/>
    <n v="0"/>
    <m/>
    <n v="0"/>
    <n v="0"/>
    <e v="#DIV/0!"/>
    <n v="0"/>
    <m/>
    <n v="0"/>
    <n v="0"/>
    <m/>
  </r>
  <r>
    <n v="4543"/>
    <m/>
    <x v="10"/>
    <x v="4"/>
    <m/>
    <m/>
    <x v="7"/>
    <x v="5"/>
    <x v="6"/>
    <x v="4"/>
    <m/>
    <m/>
    <x v="1"/>
    <m/>
    <m/>
    <n v="0"/>
    <m/>
    <n v="0"/>
    <n v="0"/>
    <n v="0"/>
    <n v="0"/>
    <m/>
    <n v="0"/>
    <m/>
    <n v="0"/>
    <n v="0"/>
    <e v="#DIV/0!"/>
    <n v="0"/>
    <m/>
    <n v="0"/>
    <n v="0"/>
    <m/>
  </r>
  <r>
    <n v="4544"/>
    <m/>
    <x v="10"/>
    <x v="4"/>
    <m/>
    <m/>
    <x v="7"/>
    <x v="5"/>
    <x v="6"/>
    <x v="4"/>
    <m/>
    <m/>
    <x v="1"/>
    <m/>
    <m/>
    <n v="0"/>
    <m/>
    <n v="0"/>
    <n v="0"/>
    <n v="0"/>
    <n v="0"/>
    <m/>
    <n v="0"/>
    <m/>
    <n v="0"/>
    <n v="0"/>
    <e v="#DIV/0!"/>
    <n v="0"/>
    <m/>
    <n v="0"/>
    <n v="0"/>
    <m/>
  </r>
  <r>
    <n v="4545"/>
    <m/>
    <x v="10"/>
    <x v="4"/>
    <m/>
    <m/>
    <x v="7"/>
    <x v="5"/>
    <x v="6"/>
    <x v="4"/>
    <m/>
    <m/>
    <x v="1"/>
    <m/>
    <m/>
    <n v="0"/>
    <m/>
    <n v="0"/>
    <n v="0"/>
    <n v="0"/>
    <n v="0"/>
    <m/>
    <n v="0"/>
    <m/>
    <n v="0"/>
    <n v="0"/>
    <e v="#DIV/0!"/>
    <n v="0"/>
    <m/>
    <n v="0"/>
    <n v="0"/>
    <m/>
  </r>
  <r>
    <n v="4546"/>
    <m/>
    <x v="10"/>
    <x v="4"/>
    <m/>
    <m/>
    <x v="7"/>
    <x v="5"/>
    <x v="6"/>
    <x v="4"/>
    <m/>
    <m/>
    <x v="1"/>
    <m/>
    <m/>
    <n v="0"/>
    <m/>
    <n v="0"/>
    <n v="0"/>
    <n v="0"/>
    <n v="0"/>
    <m/>
    <n v="0"/>
    <m/>
    <n v="0"/>
    <n v="0"/>
    <e v="#DIV/0!"/>
    <n v="0"/>
    <m/>
    <n v="0"/>
    <n v="0"/>
    <m/>
  </r>
  <r>
    <n v="4547"/>
    <m/>
    <x v="10"/>
    <x v="4"/>
    <m/>
    <m/>
    <x v="7"/>
    <x v="5"/>
    <x v="6"/>
    <x v="4"/>
    <m/>
    <m/>
    <x v="1"/>
    <m/>
    <m/>
    <n v="0"/>
    <m/>
    <n v="0"/>
    <n v="0"/>
    <n v="0"/>
    <n v="0"/>
    <m/>
    <n v="0"/>
    <m/>
    <n v="0"/>
    <n v="0"/>
    <e v="#DIV/0!"/>
    <n v="0"/>
    <m/>
    <n v="0"/>
    <n v="0"/>
    <m/>
  </r>
  <r>
    <n v="4548"/>
    <m/>
    <x v="10"/>
    <x v="4"/>
    <m/>
    <m/>
    <x v="7"/>
    <x v="5"/>
    <x v="6"/>
    <x v="4"/>
    <m/>
    <m/>
    <x v="1"/>
    <m/>
    <m/>
    <n v="0"/>
    <m/>
    <n v="0"/>
    <n v="0"/>
    <n v="0"/>
    <n v="0"/>
    <m/>
    <n v="0"/>
    <m/>
    <n v="0"/>
    <n v="0"/>
    <e v="#DIV/0!"/>
    <n v="0"/>
    <m/>
    <n v="0"/>
    <n v="0"/>
    <m/>
  </r>
  <r>
    <n v="4549"/>
    <m/>
    <x v="10"/>
    <x v="4"/>
    <m/>
    <m/>
    <x v="7"/>
    <x v="5"/>
    <x v="6"/>
    <x v="4"/>
    <m/>
    <m/>
    <x v="1"/>
    <m/>
    <m/>
    <n v="0"/>
    <m/>
    <n v="0"/>
    <n v="0"/>
    <n v="0"/>
    <n v="0"/>
    <m/>
    <n v="0"/>
    <m/>
    <n v="0"/>
    <n v="0"/>
    <e v="#DIV/0!"/>
    <n v="0"/>
    <m/>
    <n v="0"/>
    <n v="0"/>
    <m/>
  </r>
  <r>
    <n v="4550"/>
    <m/>
    <x v="10"/>
    <x v="4"/>
    <m/>
    <m/>
    <x v="7"/>
    <x v="5"/>
    <x v="6"/>
    <x v="4"/>
    <m/>
    <m/>
    <x v="1"/>
    <m/>
    <m/>
    <n v="0"/>
    <m/>
    <n v="0"/>
    <n v="0"/>
    <n v="0"/>
    <n v="0"/>
    <m/>
    <n v="0"/>
    <m/>
    <n v="0"/>
    <n v="0"/>
    <e v="#DIV/0!"/>
    <n v="0"/>
    <m/>
    <n v="0"/>
    <n v="0"/>
    <m/>
  </r>
  <r>
    <n v="4551"/>
    <m/>
    <x v="10"/>
    <x v="4"/>
    <m/>
    <m/>
    <x v="7"/>
    <x v="5"/>
    <x v="6"/>
    <x v="4"/>
    <m/>
    <m/>
    <x v="1"/>
    <m/>
    <m/>
    <n v="0"/>
    <m/>
    <n v="0"/>
    <n v="0"/>
    <n v="0"/>
    <n v="0"/>
    <m/>
    <n v="0"/>
    <m/>
    <n v="0"/>
    <n v="0"/>
    <e v="#DIV/0!"/>
    <n v="0"/>
    <m/>
    <n v="0"/>
    <n v="0"/>
    <m/>
  </r>
  <r>
    <n v="4552"/>
    <m/>
    <x v="10"/>
    <x v="4"/>
    <m/>
    <m/>
    <x v="7"/>
    <x v="5"/>
    <x v="6"/>
    <x v="4"/>
    <m/>
    <m/>
    <x v="1"/>
    <m/>
    <m/>
    <n v="0"/>
    <m/>
    <n v="0"/>
    <n v="0"/>
    <n v="0"/>
    <n v="0"/>
    <m/>
    <n v="0"/>
    <m/>
    <n v="0"/>
    <n v="0"/>
    <e v="#DIV/0!"/>
    <n v="0"/>
    <m/>
    <n v="0"/>
    <n v="0"/>
    <m/>
  </r>
  <r>
    <n v="4553"/>
    <m/>
    <x v="10"/>
    <x v="4"/>
    <m/>
    <m/>
    <x v="7"/>
    <x v="5"/>
    <x v="6"/>
    <x v="4"/>
    <m/>
    <m/>
    <x v="1"/>
    <m/>
    <m/>
    <n v="0"/>
    <m/>
    <n v="0"/>
    <n v="0"/>
    <n v="0"/>
    <n v="0"/>
    <m/>
    <n v="0"/>
    <m/>
    <n v="0"/>
    <n v="0"/>
    <e v="#DIV/0!"/>
    <n v="0"/>
    <m/>
    <n v="0"/>
    <n v="0"/>
    <m/>
  </r>
  <r>
    <n v="4554"/>
    <m/>
    <x v="10"/>
    <x v="4"/>
    <m/>
    <m/>
    <x v="7"/>
    <x v="5"/>
    <x v="6"/>
    <x v="4"/>
    <m/>
    <m/>
    <x v="1"/>
    <m/>
    <m/>
    <n v="0"/>
    <m/>
    <n v="0"/>
    <n v="0"/>
    <n v="0"/>
    <n v="0"/>
    <m/>
    <n v="0"/>
    <m/>
    <n v="0"/>
    <n v="0"/>
    <e v="#DIV/0!"/>
    <n v="0"/>
    <m/>
    <n v="0"/>
    <n v="0"/>
    <m/>
  </r>
  <r>
    <n v="4555"/>
    <m/>
    <x v="10"/>
    <x v="4"/>
    <m/>
    <m/>
    <x v="7"/>
    <x v="5"/>
    <x v="6"/>
    <x v="4"/>
    <m/>
    <m/>
    <x v="1"/>
    <m/>
    <m/>
    <n v="0"/>
    <m/>
    <n v="0"/>
    <n v="0"/>
    <n v="0"/>
    <n v="0"/>
    <m/>
    <n v="0"/>
    <m/>
    <n v="0"/>
    <n v="0"/>
    <e v="#DIV/0!"/>
    <n v="0"/>
    <m/>
    <n v="0"/>
    <n v="0"/>
    <m/>
  </r>
  <r>
    <n v="4556"/>
    <m/>
    <x v="10"/>
    <x v="4"/>
    <m/>
    <m/>
    <x v="7"/>
    <x v="5"/>
    <x v="6"/>
    <x v="4"/>
    <m/>
    <m/>
    <x v="1"/>
    <m/>
    <m/>
    <n v="0"/>
    <m/>
    <n v="0"/>
    <n v="0"/>
    <n v="0"/>
    <n v="0"/>
    <m/>
    <n v="0"/>
    <m/>
    <n v="0"/>
    <n v="0"/>
    <e v="#DIV/0!"/>
    <n v="0"/>
    <m/>
    <n v="0"/>
    <n v="0"/>
    <m/>
  </r>
  <r>
    <n v="4557"/>
    <m/>
    <x v="10"/>
    <x v="4"/>
    <m/>
    <m/>
    <x v="7"/>
    <x v="5"/>
    <x v="6"/>
    <x v="4"/>
    <m/>
    <m/>
    <x v="1"/>
    <m/>
    <m/>
    <n v="0"/>
    <m/>
    <n v="0"/>
    <n v="0"/>
    <n v="0"/>
    <n v="0"/>
    <m/>
    <n v="0"/>
    <m/>
    <n v="0"/>
    <n v="0"/>
    <e v="#DIV/0!"/>
    <n v="0"/>
    <m/>
    <n v="0"/>
    <n v="0"/>
    <m/>
  </r>
  <r>
    <n v="4558"/>
    <m/>
    <x v="10"/>
    <x v="4"/>
    <m/>
    <m/>
    <x v="7"/>
    <x v="5"/>
    <x v="6"/>
    <x v="4"/>
    <m/>
    <m/>
    <x v="1"/>
    <m/>
    <m/>
    <n v="0"/>
    <m/>
    <n v="0"/>
    <n v="0"/>
    <n v="0"/>
    <n v="0"/>
    <m/>
    <n v="0"/>
    <m/>
    <n v="0"/>
    <n v="0"/>
    <e v="#DIV/0!"/>
    <n v="0"/>
    <m/>
    <n v="0"/>
    <n v="0"/>
    <m/>
  </r>
  <r>
    <n v="4559"/>
    <m/>
    <x v="10"/>
    <x v="4"/>
    <m/>
    <m/>
    <x v="7"/>
    <x v="5"/>
    <x v="6"/>
    <x v="4"/>
    <m/>
    <m/>
    <x v="1"/>
    <m/>
    <m/>
    <n v="0"/>
    <m/>
    <n v="0"/>
    <n v="0"/>
    <n v="0"/>
    <n v="0"/>
    <m/>
    <n v="0"/>
    <m/>
    <n v="0"/>
    <n v="0"/>
    <e v="#DIV/0!"/>
    <n v="0"/>
    <m/>
    <n v="0"/>
    <n v="0"/>
    <m/>
  </r>
  <r>
    <n v="4560"/>
    <m/>
    <x v="10"/>
    <x v="4"/>
    <m/>
    <m/>
    <x v="7"/>
    <x v="5"/>
    <x v="6"/>
    <x v="4"/>
    <m/>
    <m/>
    <x v="1"/>
    <m/>
    <m/>
    <n v="0"/>
    <m/>
    <n v="0"/>
    <n v="0"/>
    <n v="0"/>
    <n v="0"/>
    <m/>
    <n v="0"/>
    <m/>
    <n v="0"/>
    <n v="0"/>
    <e v="#DIV/0!"/>
    <n v="0"/>
    <m/>
    <n v="0"/>
    <n v="0"/>
    <m/>
  </r>
  <r>
    <n v="4561"/>
    <m/>
    <x v="10"/>
    <x v="4"/>
    <m/>
    <m/>
    <x v="7"/>
    <x v="5"/>
    <x v="6"/>
    <x v="4"/>
    <m/>
    <m/>
    <x v="1"/>
    <m/>
    <m/>
    <n v="0"/>
    <m/>
    <n v="0"/>
    <n v="0"/>
    <n v="0"/>
    <n v="0"/>
    <m/>
    <n v="0"/>
    <m/>
    <n v="0"/>
    <n v="0"/>
    <e v="#DIV/0!"/>
    <n v="0"/>
    <m/>
    <n v="0"/>
    <n v="0"/>
    <m/>
  </r>
  <r>
    <n v="4562"/>
    <m/>
    <x v="10"/>
    <x v="4"/>
    <m/>
    <m/>
    <x v="7"/>
    <x v="5"/>
    <x v="6"/>
    <x v="4"/>
    <m/>
    <m/>
    <x v="1"/>
    <m/>
    <m/>
    <n v="0"/>
    <m/>
    <n v="0"/>
    <n v="0"/>
    <n v="0"/>
    <n v="0"/>
    <m/>
    <n v="0"/>
    <m/>
    <n v="0"/>
    <n v="0"/>
    <e v="#DIV/0!"/>
    <n v="0"/>
    <m/>
    <n v="0"/>
    <n v="0"/>
    <m/>
  </r>
  <r>
    <n v="4563"/>
    <m/>
    <x v="10"/>
    <x v="4"/>
    <m/>
    <m/>
    <x v="7"/>
    <x v="5"/>
    <x v="6"/>
    <x v="4"/>
    <m/>
    <m/>
    <x v="1"/>
    <m/>
    <m/>
    <n v="0"/>
    <m/>
    <n v="0"/>
    <n v="0"/>
    <n v="0"/>
    <n v="0"/>
    <m/>
    <n v="0"/>
    <m/>
    <n v="0"/>
    <n v="0"/>
    <e v="#DIV/0!"/>
    <n v="0"/>
    <m/>
    <n v="0"/>
    <n v="0"/>
    <m/>
  </r>
  <r>
    <n v="4564"/>
    <m/>
    <x v="10"/>
    <x v="4"/>
    <m/>
    <m/>
    <x v="7"/>
    <x v="5"/>
    <x v="6"/>
    <x v="4"/>
    <m/>
    <m/>
    <x v="1"/>
    <m/>
    <m/>
    <n v="0"/>
    <m/>
    <n v="0"/>
    <n v="0"/>
    <n v="0"/>
    <n v="0"/>
    <m/>
    <n v="0"/>
    <m/>
    <n v="0"/>
    <n v="0"/>
    <e v="#DIV/0!"/>
    <n v="0"/>
    <m/>
    <n v="0"/>
    <n v="0"/>
    <m/>
  </r>
  <r>
    <n v="4565"/>
    <m/>
    <x v="10"/>
    <x v="4"/>
    <m/>
    <m/>
    <x v="7"/>
    <x v="5"/>
    <x v="6"/>
    <x v="4"/>
    <m/>
    <m/>
    <x v="1"/>
    <m/>
    <m/>
    <n v="0"/>
    <m/>
    <n v="0"/>
    <n v="0"/>
    <n v="0"/>
    <n v="0"/>
    <m/>
    <n v="0"/>
    <m/>
    <n v="0"/>
    <n v="0"/>
    <e v="#DIV/0!"/>
    <n v="0"/>
    <m/>
    <n v="0"/>
    <n v="0"/>
    <m/>
  </r>
  <r>
    <n v="4566"/>
    <m/>
    <x v="10"/>
    <x v="4"/>
    <m/>
    <m/>
    <x v="7"/>
    <x v="5"/>
    <x v="6"/>
    <x v="4"/>
    <m/>
    <m/>
    <x v="1"/>
    <m/>
    <m/>
    <n v="0"/>
    <m/>
    <n v="0"/>
    <n v="0"/>
    <n v="0"/>
    <n v="0"/>
    <m/>
    <n v="0"/>
    <m/>
    <n v="0"/>
    <n v="0"/>
    <e v="#DIV/0!"/>
    <n v="0"/>
    <m/>
    <n v="0"/>
    <n v="0"/>
    <m/>
  </r>
  <r>
    <n v="4567"/>
    <m/>
    <x v="10"/>
    <x v="4"/>
    <m/>
    <m/>
    <x v="7"/>
    <x v="5"/>
    <x v="6"/>
    <x v="4"/>
    <m/>
    <m/>
    <x v="1"/>
    <m/>
    <m/>
    <n v="0"/>
    <m/>
    <n v="0"/>
    <n v="0"/>
    <n v="0"/>
    <n v="0"/>
    <m/>
    <n v="0"/>
    <m/>
    <n v="0"/>
    <n v="0"/>
    <e v="#DIV/0!"/>
    <n v="0"/>
    <m/>
    <n v="0"/>
    <n v="0"/>
    <m/>
  </r>
  <r>
    <n v="4568"/>
    <m/>
    <x v="10"/>
    <x v="4"/>
    <m/>
    <m/>
    <x v="7"/>
    <x v="5"/>
    <x v="6"/>
    <x v="4"/>
    <m/>
    <m/>
    <x v="1"/>
    <m/>
    <m/>
    <n v="0"/>
    <m/>
    <n v="0"/>
    <n v="0"/>
    <n v="0"/>
    <n v="0"/>
    <m/>
    <n v="0"/>
    <m/>
    <n v="0"/>
    <n v="0"/>
    <e v="#DIV/0!"/>
    <n v="0"/>
    <m/>
    <n v="0"/>
    <n v="0"/>
    <m/>
  </r>
  <r>
    <n v="4569"/>
    <m/>
    <x v="10"/>
    <x v="4"/>
    <m/>
    <m/>
    <x v="7"/>
    <x v="5"/>
    <x v="6"/>
    <x v="4"/>
    <m/>
    <m/>
    <x v="1"/>
    <m/>
    <m/>
    <n v="0"/>
    <m/>
    <n v="0"/>
    <n v="0"/>
    <n v="0"/>
    <n v="0"/>
    <m/>
    <n v="0"/>
    <m/>
    <n v="0"/>
    <n v="0"/>
    <e v="#DIV/0!"/>
    <n v="0"/>
    <m/>
    <n v="0"/>
    <n v="0"/>
    <m/>
  </r>
  <r>
    <n v="4570"/>
    <m/>
    <x v="10"/>
    <x v="4"/>
    <m/>
    <m/>
    <x v="7"/>
    <x v="5"/>
    <x v="6"/>
    <x v="4"/>
    <m/>
    <m/>
    <x v="1"/>
    <m/>
    <m/>
    <n v="0"/>
    <m/>
    <n v="0"/>
    <n v="0"/>
    <n v="0"/>
    <n v="0"/>
    <m/>
    <n v="0"/>
    <m/>
    <n v="0"/>
    <n v="0"/>
    <e v="#DIV/0!"/>
    <n v="0"/>
    <m/>
    <n v="0"/>
    <n v="0"/>
    <m/>
  </r>
  <r>
    <n v="4571"/>
    <m/>
    <x v="10"/>
    <x v="4"/>
    <m/>
    <m/>
    <x v="7"/>
    <x v="5"/>
    <x v="6"/>
    <x v="4"/>
    <m/>
    <m/>
    <x v="1"/>
    <m/>
    <m/>
    <n v="0"/>
    <m/>
    <n v="0"/>
    <n v="0"/>
    <n v="0"/>
    <n v="0"/>
    <m/>
    <n v="0"/>
    <m/>
    <n v="0"/>
    <n v="0"/>
    <e v="#DIV/0!"/>
    <n v="0"/>
    <m/>
    <n v="0"/>
    <n v="0"/>
    <m/>
  </r>
  <r>
    <n v="4572"/>
    <m/>
    <x v="10"/>
    <x v="4"/>
    <m/>
    <m/>
    <x v="7"/>
    <x v="5"/>
    <x v="6"/>
    <x v="4"/>
    <m/>
    <m/>
    <x v="1"/>
    <m/>
    <m/>
    <n v="0"/>
    <m/>
    <n v="0"/>
    <n v="0"/>
    <n v="0"/>
    <n v="0"/>
    <m/>
    <n v="0"/>
    <m/>
    <n v="0"/>
    <n v="0"/>
    <e v="#DIV/0!"/>
    <n v="0"/>
    <m/>
    <n v="0"/>
    <n v="0"/>
    <m/>
  </r>
  <r>
    <n v="4573"/>
    <m/>
    <x v="10"/>
    <x v="4"/>
    <m/>
    <m/>
    <x v="7"/>
    <x v="5"/>
    <x v="6"/>
    <x v="4"/>
    <m/>
    <m/>
    <x v="1"/>
    <m/>
    <m/>
    <n v="0"/>
    <m/>
    <n v="0"/>
    <n v="0"/>
    <n v="0"/>
    <n v="0"/>
    <m/>
    <n v="0"/>
    <m/>
    <n v="0"/>
    <n v="0"/>
    <e v="#DIV/0!"/>
    <n v="0"/>
    <m/>
    <n v="0"/>
    <n v="0"/>
    <m/>
  </r>
  <r>
    <n v="4574"/>
    <m/>
    <x v="10"/>
    <x v="4"/>
    <m/>
    <m/>
    <x v="7"/>
    <x v="5"/>
    <x v="6"/>
    <x v="4"/>
    <m/>
    <m/>
    <x v="1"/>
    <m/>
    <m/>
    <n v="0"/>
    <m/>
    <n v="0"/>
    <n v="0"/>
    <n v="0"/>
    <n v="0"/>
    <m/>
    <n v="0"/>
    <m/>
    <n v="0"/>
    <n v="0"/>
    <e v="#DIV/0!"/>
    <n v="0"/>
    <m/>
    <n v="0"/>
    <n v="0"/>
    <m/>
  </r>
  <r>
    <n v="4575"/>
    <m/>
    <x v="10"/>
    <x v="4"/>
    <m/>
    <m/>
    <x v="7"/>
    <x v="5"/>
    <x v="6"/>
    <x v="4"/>
    <m/>
    <m/>
    <x v="1"/>
    <m/>
    <m/>
    <n v="0"/>
    <m/>
    <n v="0"/>
    <n v="0"/>
    <n v="0"/>
    <n v="0"/>
    <m/>
    <n v="0"/>
    <m/>
    <n v="0"/>
    <n v="0"/>
    <e v="#DIV/0!"/>
    <n v="0"/>
    <m/>
    <n v="0"/>
    <n v="0"/>
    <m/>
  </r>
  <r>
    <n v="4576"/>
    <m/>
    <x v="10"/>
    <x v="4"/>
    <m/>
    <m/>
    <x v="7"/>
    <x v="5"/>
    <x v="6"/>
    <x v="4"/>
    <m/>
    <m/>
    <x v="1"/>
    <m/>
    <m/>
    <n v="0"/>
    <m/>
    <n v="0"/>
    <n v="0"/>
    <n v="0"/>
    <n v="0"/>
    <m/>
    <n v="0"/>
    <m/>
    <n v="0"/>
    <n v="0"/>
    <e v="#DIV/0!"/>
    <n v="0"/>
    <m/>
    <n v="0"/>
    <n v="0"/>
    <m/>
  </r>
  <r>
    <n v="4577"/>
    <m/>
    <x v="10"/>
    <x v="4"/>
    <m/>
    <m/>
    <x v="7"/>
    <x v="5"/>
    <x v="6"/>
    <x v="4"/>
    <m/>
    <m/>
    <x v="1"/>
    <m/>
    <m/>
    <n v="0"/>
    <m/>
    <n v="0"/>
    <n v="0"/>
    <n v="0"/>
    <n v="0"/>
    <m/>
    <n v="0"/>
    <m/>
    <n v="0"/>
    <n v="0"/>
    <e v="#DIV/0!"/>
    <n v="0"/>
    <m/>
    <n v="0"/>
    <n v="0"/>
    <m/>
  </r>
  <r>
    <n v="4578"/>
    <m/>
    <x v="10"/>
    <x v="4"/>
    <m/>
    <m/>
    <x v="7"/>
    <x v="5"/>
    <x v="6"/>
    <x v="4"/>
    <m/>
    <m/>
    <x v="1"/>
    <m/>
    <m/>
    <n v="0"/>
    <m/>
    <n v="0"/>
    <n v="0"/>
    <n v="0"/>
    <n v="0"/>
    <m/>
    <n v="0"/>
    <m/>
    <n v="0"/>
    <n v="0"/>
    <e v="#DIV/0!"/>
    <n v="0"/>
    <m/>
    <n v="0"/>
    <n v="0"/>
    <m/>
  </r>
  <r>
    <n v="4579"/>
    <m/>
    <x v="10"/>
    <x v="4"/>
    <m/>
    <m/>
    <x v="7"/>
    <x v="5"/>
    <x v="6"/>
    <x v="4"/>
    <m/>
    <m/>
    <x v="1"/>
    <m/>
    <m/>
    <n v="0"/>
    <m/>
    <n v="0"/>
    <n v="0"/>
    <n v="0"/>
    <n v="0"/>
    <m/>
    <n v="0"/>
    <m/>
    <n v="0"/>
    <n v="0"/>
    <e v="#DIV/0!"/>
    <n v="0"/>
    <m/>
    <n v="0"/>
    <n v="0"/>
    <m/>
  </r>
  <r>
    <n v="4580"/>
    <m/>
    <x v="10"/>
    <x v="4"/>
    <m/>
    <m/>
    <x v="7"/>
    <x v="5"/>
    <x v="6"/>
    <x v="4"/>
    <m/>
    <m/>
    <x v="1"/>
    <m/>
    <m/>
    <n v="0"/>
    <m/>
    <n v="0"/>
    <n v="0"/>
    <n v="0"/>
    <n v="0"/>
    <m/>
    <n v="0"/>
    <m/>
    <n v="0"/>
    <n v="0"/>
    <e v="#DIV/0!"/>
    <n v="0"/>
    <m/>
    <n v="0"/>
    <n v="0"/>
    <m/>
  </r>
  <r>
    <n v="4581"/>
    <m/>
    <x v="10"/>
    <x v="4"/>
    <m/>
    <m/>
    <x v="7"/>
    <x v="5"/>
    <x v="6"/>
    <x v="4"/>
    <m/>
    <m/>
    <x v="1"/>
    <m/>
    <m/>
    <n v="0"/>
    <m/>
    <n v="0"/>
    <n v="0"/>
    <n v="0"/>
    <n v="0"/>
    <m/>
    <n v="0"/>
    <m/>
    <n v="0"/>
    <n v="0"/>
    <e v="#DIV/0!"/>
    <n v="0"/>
    <m/>
    <n v="0"/>
    <n v="0"/>
    <m/>
  </r>
  <r>
    <n v="4582"/>
    <m/>
    <x v="10"/>
    <x v="4"/>
    <m/>
    <m/>
    <x v="7"/>
    <x v="5"/>
    <x v="6"/>
    <x v="4"/>
    <m/>
    <m/>
    <x v="1"/>
    <m/>
    <m/>
    <n v="0"/>
    <m/>
    <n v="0"/>
    <n v="0"/>
    <n v="0"/>
    <n v="0"/>
    <m/>
    <n v="0"/>
    <m/>
    <n v="0"/>
    <n v="0"/>
    <e v="#DIV/0!"/>
    <n v="0"/>
    <m/>
    <n v="0"/>
    <n v="0"/>
    <m/>
  </r>
  <r>
    <n v="4583"/>
    <m/>
    <x v="10"/>
    <x v="4"/>
    <m/>
    <m/>
    <x v="7"/>
    <x v="5"/>
    <x v="6"/>
    <x v="4"/>
    <m/>
    <m/>
    <x v="1"/>
    <m/>
    <m/>
    <n v="0"/>
    <m/>
    <n v="0"/>
    <n v="0"/>
    <n v="0"/>
    <n v="0"/>
    <m/>
    <n v="0"/>
    <m/>
    <n v="0"/>
    <n v="0"/>
    <e v="#DIV/0!"/>
    <n v="0"/>
    <m/>
    <n v="0"/>
    <n v="0"/>
    <m/>
  </r>
  <r>
    <n v="4584"/>
    <m/>
    <x v="10"/>
    <x v="4"/>
    <m/>
    <m/>
    <x v="7"/>
    <x v="5"/>
    <x v="6"/>
    <x v="4"/>
    <m/>
    <m/>
    <x v="1"/>
    <m/>
    <m/>
    <n v="0"/>
    <m/>
    <n v="0"/>
    <n v="0"/>
    <n v="0"/>
    <n v="0"/>
    <m/>
    <n v="0"/>
    <m/>
    <n v="0"/>
    <n v="0"/>
    <e v="#DIV/0!"/>
    <n v="0"/>
    <m/>
    <n v="0"/>
    <n v="0"/>
    <m/>
  </r>
  <r>
    <n v="4585"/>
    <m/>
    <x v="10"/>
    <x v="4"/>
    <m/>
    <m/>
    <x v="7"/>
    <x v="5"/>
    <x v="6"/>
    <x v="4"/>
    <m/>
    <m/>
    <x v="1"/>
    <m/>
    <m/>
    <n v="0"/>
    <m/>
    <n v="0"/>
    <n v="0"/>
    <n v="0"/>
    <n v="0"/>
    <m/>
    <n v="0"/>
    <m/>
    <n v="0"/>
    <n v="0"/>
    <e v="#DIV/0!"/>
    <n v="0"/>
    <m/>
    <n v="0"/>
    <n v="0"/>
    <m/>
  </r>
  <r>
    <n v="4586"/>
    <m/>
    <x v="10"/>
    <x v="4"/>
    <m/>
    <m/>
    <x v="7"/>
    <x v="5"/>
    <x v="6"/>
    <x v="4"/>
    <m/>
    <m/>
    <x v="1"/>
    <m/>
    <m/>
    <n v="0"/>
    <m/>
    <n v="0"/>
    <n v="0"/>
    <n v="0"/>
    <n v="0"/>
    <m/>
    <n v="0"/>
    <m/>
    <n v="0"/>
    <n v="0"/>
    <e v="#DIV/0!"/>
    <n v="0"/>
    <m/>
    <n v="0"/>
    <n v="0"/>
    <m/>
  </r>
  <r>
    <n v="4587"/>
    <m/>
    <x v="10"/>
    <x v="4"/>
    <m/>
    <m/>
    <x v="7"/>
    <x v="5"/>
    <x v="6"/>
    <x v="4"/>
    <m/>
    <m/>
    <x v="1"/>
    <m/>
    <m/>
    <n v="0"/>
    <m/>
    <n v="0"/>
    <n v="0"/>
    <n v="0"/>
    <n v="0"/>
    <m/>
    <n v="0"/>
    <m/>
    <n v="0"/>
    <n v="0"/>
    <e v="#DIV/0!"/>
    <n v="0"/>
    <m/>
    <n v="0"/>
    <n v="0"/>
    <m/>
  </r>
  <r>
    <n v="4588"/>
    <m/>
    <x v="10"/>
    <x v="4"/>
    <m/>
    <m/>
    <x v="7"/>
    <x v="5"/>
    <x v="6"/>
    <x v="4"/>
    <m/>
    <m/>
    <x v="1"/>
    <m/>
    <m/>
    <n v="0"/>
    <m/>
    <n v="0"/>
    <n v="0"/>
    <n v="0"/>
    <n v="0"/>
    <m/>
    <n v="0"/>
    <m/>
    <n v="0"/>
    <n v="0"/>
    <e v="#DIV/0!"/>
    <n v="0"/>
    <m/>
    <n v="0"/>
    <n v="0"/>
    <m/>
  </r>
  <r>
    <n v="4589"/>
    <m/>
    <x v="10"/>
    <x v="4"/>
    <m/>
    <m/>
    <x v="7"/>
    <x v="5"/>
    <x v="6"/>
    <x v="4"/>
    <m/>
    <m/>
    <x v="1"/>
    <m/>
    <m/>
    <n v="0"/>
    <m/>
    <n v="0"/>
    <n v="0"/>
    <n v="0"/>
    <n v="0"/>
    <m/>
    <n v="0"/>
    <m/>
    <n v="0"/>
    <n v="0"/>
    <e v="#DIV/0!"/>
    <n v="0"/>
    <m/>
    <n v="0"/>
    <n v="0"/>
    <m/>
  </r>
  <r>
    <n v="4590"/>
    <m/>
    <x v="10"/>
    <x v="4"/>
    <m/>
    <m/>
    <x v="7"/>
    <x v="5"/>
    <x v="6"/>
    <x v="4"/>
    <m/>
    <m/>
    <x v="1"/>
    <m/>
    <m/>
    <n v="0"/>
    <m/>
    <n v="0"/>
    <n v="0"/>
    <n v="0"/>
    <n v="0"/>
    <m/>
    <n v="0"/>
    <m/>
    <n v="0"/>
    <n v="0"/>
    <e v="#DIV/0!"/>
    <n v="0"/>
    <m/>
    <n v="0"/>
    <n v="0"/>
    <m/>
  </r>
  <r>
    <n v="4591"/>
    <m/>
    <x v="10"/>
    <x v="4"/>
    <m/>
    <m/>
    <x v="7"/>
    <x v="5"/>
    <x v="6"/>
    <x v="4"/>
    <m/>
    <m/>
    <x v="1"/>
    <m/>
    <m/>
    <n v="0"/>
    <m/>
    <n v="0"/>
    <n v="0"/>
    <n v="0"/>
    <n v="0"/>
    <m/>
    <n v="0"/>
    <m/>
    <n v="0"/>
    <n v="0"/>
    <e v="#DIV/0!"/>
    <n v="0"/>
    <m/>
    <n v="0"/>
    <n v="0"/>
    <m/>
  </r>
  <r>
    <n v="4592"/>
    <m/>
    <x v="10"/>
    <x v="4"/>
    <m/>
    <m/>
    <x v="7"/>
    <x v="5"/>
    <x v="6"/>
    <x v="4"/>
    <m/>
    <m/>
    <x v="1"/>
    <m/>
    <m/>
    <n v="0"/>
    <m/>
    <n v="0"/>
    <n v="0"/>
    <n v="0"/>
    <n v="0"/>
    <m/>
    <n v="0"/>
    <m/>
    <n v="0"/>
    <n v="0"/>
    <e v="#DIV/0!"/>
    <n v="0"/>
    <m/>
    <n v="0"/>
    <n v="0"/>
    <m/>
  </r>
  <r>
    <n v="4593"/>
    <m/>
    <x v="10"/>
    <x v="4"/>
    <m/>
    <m/>
    <x v="7"/>
    <x v="5"/>
    <x v="6"/>
    <x v="4"/>
    <m/>
    <m/>
    <x v="1"/>
    <m/>
    <m/>
    <n v="0"/>
    <m/>
    <n v="0"/>
    <n v="0"/>
    <n v="0"/>
    <n v="0"/>
    <m/>
    <n v="0"/>
    <m/>
    <n v="0"/>
    <n v="0"/>
    <e v="#DIV/0!"/>
    <n v="0"/>
    <m/>
    <n v="0"/>
    <n v="0"/>
    <m/>
  </r>
  <r>
    <n v="4594"/>
    <m/>
    <x v="10"/>
    <x v="4"/>
    <m/>
    <m/>
    <x v="7"/>
    <x v="5"/>
    <x v="6"/>
    <x v="4"/>
    <m/>
    <m/>
    <x v="1"/>
    <m/>
    <m/>
    <n v="0"/>
    <m/>
    <n v="0"/>
    <n v="0"/>
    <n v="0"/>
    <n v="0"/>
    <m/>
    <n v="0"/>
    <m/>
    <n v="0"/>
    <n v="0"/>
    <e v="#DIV/0!"/>
    <n v="0"/>
    <m/>
    <n v="0"/>
    <n v="0"/>
    <m/>
  </r>
  <r>
    <n v="4595"/>
    <m/>
    <x v="10"/>
    <x v="4"/>
    <m/>
    <m/>
    <x v="7"/>
    <x v="5"/>
    <x v="6"/>
    <x v="4"/>
    <m/>
    <m/>
    <x v="1"/>
    <m/>
    <m/>
    <n v="0"/>
    <m/>
    <n v="0"/>
    <n v="0"/>
    <n v="0"/>
    <n v="0"/>
    <m/>
    <n v="0"/>
    <m/>
    <n v="0"/>
    <n v="0"/>
    <e v="#DIV/0!"/>
    <n v="0"/>
    <m/>
    <n v="0"/>
    <n v="0"/>
    <m/>
  </r>
  <r>
    <n v="4596"/>
    <m/>
    <x v="10"/>
    <x v="4"/>
    <m/>
    <m/>
    <x v="7"/>
    <x v="5"/>
    <x v="6"/>
    <x v="4"/>
    <m/>
    <m/>
    <x v="1"/>
    <m/>
    <m/>
    <n v="0"/>
    <m/>
    <n v="0"/>
    <n v="0"/>
    <n v="0"/>
    <n v="0"/>
    <m/>
    <n v="0"/>
    <m/>
    <n v="0"/>
    <n v="0"/>
    <e v="#DIV/0!"/>
    <n v="0"/>
    <m/>
    <n v="0"/>
    <n v="0"/>
    <m/>
  </r>
  <r>
    <n v="4597"/>
    <m/>
    <x v="10"/>
    <x v="4"/>
    <m/>
    <m/>
    <x v="7"/>
    <x v="5"/>
    <x v="6"/>
    <x v="4"/>
    <m/>
    <m/>
    <x v="1"/>
    <m/>
    <m/>
    <n v="0"/>
    <m/>
    <n v="0"/>
    <n v="0"/>
    <n v="0"/>
    <n v="0"/>
    <m/>
    <n v="0"/>
    <m/>
    <n v="0"/>
    <n v="0"/>
    <e v="#DIV/0!"/>
    <n v="0"/>
    <m/>
    <n v="0"/>
    <n v="0"/>
    <m/>
  </r>
  <r>
    <n v="4598"/>
    <m/>
    <x v="10"/>
    <x v="4"/>
    <m/>
    <m/>
    <x v="7"/>
    <x v="5"/>
    <x v="6"/>
    <x v="4"/>
    <m/>
    <m/>
    <x v="1"/>
    <m/>
    <m/>
    <n v="0"/>
    <m/>
    <n v="0"/>
    <n v="0"/>
    <n v="0"/>
    <n v="0"/>
    <m/>
    <n v="0"/>
    <m/>
    <n v="0"/>
    <n v="0"/>
    <e v="#DIV/0!"/>
    <n v="0"/>
    <m/>
    <n v="0"/>
    <n v="0"/>
    <m/>
  </r>
  <r>
    <n v="4599"/>
    <m/>
    <x v="10"/>
    <x v="4"/>
    <m/>
    <m/>
    <x v="7"/>
    <x v="5"/>
    <x v="6"/>
    <x v="4"/>
    <m/>
    <m/>
    <x v="1"/>
    <m/>
    <m/>
    <n v="0"/>
    <m/>
    <n v="0"/>
    <n v="0"/>
    <n v="0"/>
    <n v="0"/>
    <m/>
    <n v="0"/>
    <m/>
    <n v="0"/>
    <n v="0"/>
    <e v="#DIV/0!"/>
    <n v="0"/>
    <m/>
    <n v="0"/>
    <n v="0"/>
    <m/>
  </r>
  <r>
    <n v="4600"/>
    <m/>
    <x v="10"/>
    <x v="4"/>
    <m/>
    <m/>
    <x v="7"/>
    <x v="5"/>
    <x v="6"/>
    <x v="4"/>
    <m/>
    <m/>
    <x v="1"/>
    <m/>
    <m/>
    <n v="0"/>
    <m/>
    <n v="0"/>
    <n v="0"/>
    <n v="0"/>
    <n v="0"/>
    <m/>
    <n v="0"/>
    <m/>
    <n v="0"/>
    <n v="0"/>
    <e v="#DIV/0!"/>
    <n v="0"/>
    <m/>
    <n v="0"/>
    <n v="0"/>
    <m/>
  </r>
  <r>
    <n v="4601"/>
    <m/>
    <x v="10"/>
    <x v="4"/>
    <m/>
    <m/>
    <x v="7"/>
    <x v="5"/>
    <x v="6"/>
    <x v="4"/>
    <m/>
    <m/>
    <x v="1"/>
    <m/>
    <m/>
    <n v="0"/>
    <m/>
    <n v="0"/>
    <n v="0"/>
    <n v="0"/>
    <n v="0"/>
    <m/>
    <n v="0"/>
    <m/>
    <n v="0"/>
    <n v="0"/>
    <e v="#DIV/0!"/>
    <n v="0"/>
    <m/>
    <n v="0"/>
    <n v="0"/>
    <m/>
  </r>
  <r>
    <n v="4602"/>
    <m/>
    <x v="10"/>
    <x v="4"/>
    <m/>
    <m/>
    <x v="7"/>
    <x v="5"/>
    <x v="6"/>
    <x v="4"/>
    <m/>
    <m/>
    <x v="1"/>
    <m/>
    <m/>
    <n v="0"/>
    <m/>
    <n v="0"/>
    <n v="0"/>
    <n v="0"/>
    <n v="0"/>
    <m/>
    <n v="0"/>
    <m/>
    <n v="0"/>
    <n v="0"/>
    <e v="#DIV/0!"/>
    <n v="0"/>
    <m/>
    <n v="0"/>
    <n v="0"/>
    <m/>
  </r>
  <r>
    <n v="4603"/>
    <m/>
    <x v="10"/>
    <x v="4"/>
    <m/>
    <m/>
    <x v="7"/>
    <x v="5"/>
    <x v="6"/>
    <x v="4"/>
    <m/>
    <m/>
    <x v="1"/>
    <m/>
    <m/>
    <n v="0"/>
    <m/>
    <n v="0"/>
    <n v="0"/>
    <n v="0"/>
    <n v="0"/>
    <m/>
    <n v="0"/>
    <m/>
    <n v="0"/>
    <n v="0"/>
    <e v="#DIV/0!"/>
    <n v="0"/>
    <m/>
    <n v="0"/>
    <n v="0"/>
    <m/>
  </r>
  <r>
    <n v="4604"/>
    <m/>
    <x v="10"/>
    <x v="4"/>
    <m/>
    <m/>
    <x v="7"/>
    <x v="5"/>
    <x v="6"/>
    <x v="4"/>
    <m/>
    <m/>
    <x v="1"/>
    <m/>
    <m/>
    <n v="0"/>
    <m/>
    <n v="0"/>
    <n v="0"/>
    <n v="0"/>
    <n v="0"/>
    <m/>
    <n v="0"/>
    <m/>
    <n v="0"/>
    <n v="0"/>
    <e v="#DIV/0!"/>
    <n v="0"/>
    <m/>
    <n v="0"/>
    <n v="0"/>
    <m/>
  </r>
  <r>
    <n v="4605"/>
    <m/>
    <x v="10"/>
    <x v="4"/>
    <m/>
    <m/>
    <x v="7"/>
    <x v="5"/>
    <x v="6"/>
    <x v="4"/>
    <m/>
    <m/>
    <x v="1"/>
    <m/>
    <m/>
    <n v="0"/>
    <m/>
    <n v="0"/>
    <n v="0"/>
    <n v="0"/>
    <n v="0"/>
    <m/>
    <n v="0"/>
    <m/>
    <n v="0"/>
    <n v="0"/>
    <e v="#DIV/0!"/>
    <n v="0"/>
    <m/>
    <n v="0"/>
    <n v="0"/>
    <m/>
  </r>
  <r>
    <n v="4606"/>
    <m/>
    <x v="10"/>
    <x v="4"/>
    <m/>
    <m/>
    <x v="7"/>
    <x v="5"/>
    <x v="6"/>
    <x v="4"/>
    <m/>
    <m/>
    <x v="1"/>
    <m/>
    <m/>
    <n v="0"/>
    <m/>
    <n v="0"/>
    <n v="0"/>
    <n v="0"/>
    <n v="0"/>
    <m/>
    <n v="0"/>
    <m/>
    <n v="0"/>
    <n v="0"/>
    <e v="#DIV/0!"/>
    <n v="0"/>
    <m/>
    <n v="0"/>
    <n v="0"/>
    <m/>
  </r>
  <r>
    <n v="4607"/>
    <m/>
    <x v="10"/>
    <x v="4"/>
    <m/>
    <m/>
    <x v="7"/>
    <x v="5"/>
    <x v="6"/>
    <x v="4"/>
    <m/>
    <m/>
    <x v="1"/>
    <m/>
    <m/>
    <n v="0"/>
    <m/>
    <n v="0"/>
    <n v="0"/>
    <n v="0"/>
    <n v="0"/>
    <m/>
    <n v="0"/>
    <m/>
    <n v="0"/>
    <n v="0"/>
    <e v="#DIV/0!"/>
    <n v="0"/>
    <m/>
    <n v="0"/>
    <n v="0"/>
    <m/>
  </r>
  <r>
    <n v="4608"/>
    <m/>
    <x v="10"/>
    <x v="4"/>
    <m/>
    <m/>
    <x v="7"/>
    <x v="5"/>
    <x v="6"/>
    <x v="4"/>
    <m/>
    <m/>
    <x v="1"/>
    <m/>
    <m/>
    <n v="0"/>
    <m/>
    <n v="0"/>
    <n v="0"/>
    <n v="0"/>
    <n v="0"/>
    <m/>
    <n v="0"/>
    <m/>
    <n v="0"/>
    <n v="0"/>
    <e v="#DIV/0!"/>
    <n v="0"/>
    <m/>
    <n v="0"/>
    <n v="0"/>
    <m/>
  </r>
  <r>
    <n v="4609"/>
    <m/>
    <x v="10"/>
    <x v="4"/>
    <m/>
    <m/>
    <x v="7"/>
    <x v="5"/>
    <x v="6"/>
    <x v="4"/>
    <m/>
    <m/>
    <x v="1"/>
    <m/>
    <m/>
    <n v="0"/>
    <m/>
    <n v="0"/>
    <n v="0"/>
    <n v="0"/>
    <n v="0"/>
    <m/>
    <n v="0"/>
    <m/>
    <n v="0"/>
    <n v="0"/>
    <e v="#DIV/0!"/>
    <n v="0"/>
    <m/>
    <n v="0"/>
    <n v="0"/>
    <m/>
  </r>
  <r>
    <n v="4610"/>
    <m/>
    <x v="10"/>
    <x v="4"/>
    <m/>
    <m/>
    <x v="7"/>
    <x v="5"/>
    <x v="6"/>
    <x v="4"/>
    <m/>
    <m/>
    <x v="1"/>
    <m/>
    <m/>
    <n v="0"/>
    <m/>
    <n v="0"/>
    <n v="0"/>
    <n v="0"/>
    <n v="0"/>
    <m/>
    <n v="0"/>
    <m/>
    <n v="0"/>
    <n v="0"/>
    <e v="#DIV/0!"/>
    <n v="0"/>
    <m/>
    <n v="0"/>
    <n v="0"/>
    <m/>
  </r>
  <r>
    <n v="4611"/>
    <m/>
    <x v="10"/>
    <x v="4"/>
    <m/>
    <m/>
    <x v="7"/>
    <x v="5"/>
    <x v="6"/>
    <x v="4"/>
    <m/>
    <m/>
    <x v="1"/>
    <m/>
    <m/>
    <n v="0"/>
    <m/>
    <n v="0"/>
    <n v="0"/>
    <n v="0"/>
    <n v="0"/>
    <m/>
    <n v="0"/>
    <m/>
    <n v="0"/>
    <n v="0"/>
    <e v="#DIV/0!"/>
    <n v="0"/>
    <m/>
    <n v="0"/>
    <n v="0"/>
    <m/>
  </r>
  <r>
    <n v="4612"/>
    <m/>
    <x v="10"/>
    <x v="4"/>
    <m/>
    <m/>
    <x v="7"/>
    <x v="5"/>
    <x v="6"/>
    <x v="4"/>
    <m/>
    <m/>
    <x v="1"/>
    <m/>
    <m/>
    <n v="0"/>
    <m/>
    <n v="0"/>
    <n v="0"/>
    <n v="0"/>
    <n v="0"/>
    <m/>
    <n v="0"/>
    <m/>
    <n v="0"/>
    <n v="0"/>
    <e v="#DIV/0!"/>
    <n v="0"/>
    <m/>
    <n v="0"/>
    <n v="0"/>
    <m/>
  </r>
  <r>
    <n v="4613"/>
    <m/>
    <x v="10"/>
    <x v="4"/>
    <m/>
    <m/>
    <x v="7"/>
    <x v="5"/>
    <x v="6"/>
    <x v="4"/>
    <m/>
    <m/>
    <x v="1"/>
    <m/>
    <m/>
    <n v="0"/>
    <m/>
    <n v="0"/>
    <n v="0"/>
    <n v="0"/>
    <n v="0"/>
    <m/>
    <n v="0"/>
    <m/>
    <n v="0"/>
    <n v="0"/>
    <e v="#DIV/0!"/>
    <n v="0"/>
    <m/>
    <n v="0"/>
    <n v="0"/>
    <m/>
  </r>
  <r>
    <n v="4614"/>
    <m/>
    <x v="10"/>
    <x v="4"/>
    <m/>
    <m/>
    <x v="7"/>
    <x v="5"/>
    <x v="6"/>
    <x v="4"/>
    <m/>
    <m/>
    <x v="1"/>
    <m/>
    <m/>
    <n v="0"/>
    <m/>
    <n v="0"/>
    <n v="0"/>
    <n v="0"/>
    <n v="0"/>
    <m/>
    <n v="0"/>
    <m/>
    <n v="0"/>
    <n v="0"/>
    <e v="#DIV/0!"/>
    <n v="0"/>
    <m/>
    <n v="0"/>
    <n v="0"/>
    <m/>
  </r>
  <r>
    <n v="4615"/>
    <m/>
    <x v="10"/>
    <x v="4"/>
    <m/>
    <m/>
    <x v="7"/>
    <x v="5"/>
    <x v="6"/>
    <x v="4"/>
    <m/>
    <m/>
    <x v="1"/>
    <m/>
    <m/>
    <n v="0"/>
    <m/>
    <n v="0"/>
    <n v="0"/>
    <n v="0"/>
    <n v="0"/>
    <m/>
    <n v="0"/>
    <m/>
    <n v="0"/>
    <n v="0"/>
    <e v="#DIV/0!"/>
    <n v="0"/>
    <m/>
    <n v="0"/>
    <n v="0"/>
    <m/>
  </r>
  <r>
    <n v="4616"/>
    <m/>
    <x v="10"/>
    <x v="4"/>
    <m/>
    <m/>
    <x v="7"/>
    <x v="5"/>
    <x v="6"/>
    <x v="4"/>
    <m/>
    <m/>
    <x v="1"/>
    <m/>
    <m/>
    <n v="0"/>
    <m/>
    <n v="0"/>
    <n v="0"/>
    <n v="0"/>
    <n v="0"/>
    <m/>
    <n v="0"/>
    <m/>
    <n v="0"/>
    <n v="0"/>
    <e v="#DIV/0!"/>
    <n v="0"/>
    <m/>
    <n v="0"/>
    <n v="0"/>
    <m/>
  </r>
  <r>
    <n v="4617"/>
    <m/>
    <x v="10"/>
    <x v="4"/>
    <m/>
    <m/>
    <x v="7"/>
    <x v="5"/>
    <x v="6"/>
    <x v="4"/>
    <m/>
    <m/>
    <x v="1"/>
    <m/>
    <m/>
    <n v="0"/>
    <m/>
    <n v="0"/>
    <n v="0"/>
    <n v="0"/>
    <n v="0"/>
    <m/>
    <n v="0"/>
    <m/>
    <n v="0"/>
    <n v="0"/>
    <e v="#DIV/0!"/>
    <n v="0"/>
    <m/>
    <n v="0"/>
    <n v="0"/>
    <m/>
  </r>
  <r>
    <n v="4618"/>
    <m/>
    <x v="10"/>
    <x v="4"/>
    <m/>
    <m/>
    <x v="7"/>
    <x v="5"/>
    <x v="6"/>
    <x v="4"/>
    <m/>
    <m/>
    <x v="1"/>
    <m/>
    <m/>
    <n v="0"/>
    <m/>
    <n v="0"/>
    <n v="0"/>
    <n v="0"/>
    <n v="0"/>
    <m/>
    <n v="0"/>
    <m/>
    <n v="0"/>
    <n v="0"/>
    <e v="#DIV/0!"/>
    <n v="0"/>
    <m/>
    <n v="0"/>
    <n v="0"/>
    <m/>
  </r>
  <r>
    <n v="4619"/>
    <m/>
    <x v="10"/>
    <x v="4"/>
    <m/>
    <m/>
    <x v="7"/>
    <x v="5"/>
    <x v="6"/>
    <x v="4"/>
    <m/>
    <m/>
    <x v="1"/>
    <m/>
    <m/>
    <n v="0"/>
    <m/>
    <n v="0"/>
    <n v="0"/>
    <n v="0"/>
    <n v="0"/>
    <m/>
    <n v="0"/>
    <m/>
    <n v="0"/>
    <n v="0"/>
    <e v="#DIV/0!"/>
    <n v="0"/>
    <m/>
    <n v="0"/>
    <n v="0"/>
    <m/>
  </r>
  <r>
    <n v="4620"/>
    <m/>
    <x v="10"/>
    <x v="4"/>
    <m/>
    <m/>
    <x v="7"/>
    <x v="5"/>
    <x v="6"/>
    <x v="4"/>
    <m/>
    <m/>
    <x v="1"/>
    <m/>
    <m/>
    <n v="0"/>
    <m/>
    <n v="0"/>
    <n v="0"/>
    <n v="0"/>
    <n v="0"/>
    <m/>
    <n v="0"/>
    <m/>
    <n v="0"/>
    <n v="0"/>
    <e v="#DIV/0!"/>
    <n v="0"/>
    <m/>
    <n v="0"/>
    <n v="0"/>
    <m/>
  </r>
  <r>
    <n v="4621"/>
    <m/>
    <x v="10"/>
    <x v="4"/>
    <m/>
    <m/>
    <x v="7"/>
    <x v="5"/>
    <x v="6"/>
    <x v="4"/>
    <m/>
    <m/>
    <x v="1"/>
    <m/>
    <m/>
    <n v="0"/>
    <m/>
    <n v="0"/>
    <n v="0"/>
    <n v="0"/>
    <n v="0"/>
    <m/>
    <n v="0"/>
    <m/>
    <n v="0"/>
    <n v="0"/>
    <e v="#DIV/0!"/>
    <n v="0"/>
    <m/>
    <n v="0"/>
    <n v="0"/>
    <m/>
  </r>
  <r>
    <n v="4622"/>
    <m/>
    <x v="10"/>
    <x v="4"/>
    <m/>
    <m/>
    <x v="7"/>
    <x v="5"/>
    <x v="6"/>
    <x v="4"/>
    <m/>
    <m/>
    <x v="1"/>
    <m/>
    <m/>
    <n v="0"/>
    <m/>
    <n v="0"/>
    <n v="0"/>
    <n v="0"/>
    <n v="0"/>
    <m/>
    <n v="0"/>
    <m/>
    <n v="0"/>
    <n v="0"/>
    <e v="#DIV/0!"/>
    <n v="0"/>
    <m/>
    <n v="0"/>
    <n v="0"/>
    <m/>
  </r>
  <r>
    <n v="4623"/>
    <m/>
    <x v="10"/>
    <x v="4"/>
    <m/>
    <m/>
    <x v="7"/>
    <x v="5"/>
    <x v="6"/>
    <x v="4"/>
    <m/>
    <m/>
    <x v="1"/>
    <m/>
    <m/>
    <n v="0"/>
    <m/>
    <n v="0"/>
    <n v="0"/>
    <n v="0"/>
    <n v="0"/>
    <m/>
    <n v="0"/>
    <m/>
    <n v="0"/>
    <n v="0"/>
    <e v="#DIV/0!"/>
    <n v="0"/>
    <m/>
    <n v="0"/>
    <n v="0"/>
    <m/>
  </r>
  <r>
    <n v="4624"/>
    <m/>
    <x v="10"/>
    <x v="4"/>
    <m/>
    <m/>
    <x v="7"/>
    <x v="5"/>
    <x v="6"/>
    <x v="4"/>
    <m/>
    <m/>
    <x v="1"/>
    <m/>
    <m/>
    <n v="0"/>
    <m/>
    <n v="0"/>
    <n v="0"/>
    <n v="0"/>
    <n v="0"/>
    <m/>
    <n v="0"/>
    <m/>
    <n v="0"/>
    <n v="0"/>
    <e v="#DIV/0!"/>
    <n v="0"/>
    <m/>
    <n v="0"/>
    <n v="0"/>
    <m/>
  </r>
  <r>
    <n v="4625"/>
    <m/>
    <x v="10"/>
    <x v="4"/>
    <m/>
    <m/>
    <x v="7"/>
    <x v="5"/>
    <x v="6"/>
    <x v="4"/>
    <m/>
    <m/>
    <x v="1"/>
    <m/>
    <m/>
    <n v="0"/>
    <m/>
    <n v="0"/>
    <n v="0"/>
    <n v="0"/>
    <n v="0"/>
    <m/>
    <n v="0"/>
    <m/>
    <n v="0"/>
    <n v="0"/>
    <e v="#DIV/0!"/>
    <n v="0"/>
    <m/>
    <n v="0"/>
    <n v="0"/>
    <m/>
  </r>
  <r>
    <n v="4626"/>
    <m/>
    <x v="10"/>
    <x v="4"/>
    <m/>
    <m/>
    <x v="7"/>
    <x v="5"/>
    <x v="6"/>
    <x v="4"/>
    <m/>
    <m/>
    <x v="1"/>
    <m/>
    <m/>
    <n v="0"/>
    <m/>
    <n v="0"/>
    <n v="0"/>
    <n v="0"/>
    <n v="0"/>
    <m/>
    <n v="0"/>
    <m/>
    <n v="0"/>
    <n v="0"/>
    <e v="#DIV/0!"/>
    <n v="0"/>
    <m/>
    <n v="0"/>
    <n v="0"/>
    <m/>
  </r>
  <r>
    <m/>
    <m/>
    <x v="10"/>
    <x v="4"/>
    <m/>
    <m/>
    <x v="7"/>
    <x v="5"/>
    <x v="6"/>
    <x v="4"/>
    <m/>
    <m/>
    <x v="1"/>
    <m/>
    <m/>
    <m/>
    <m/>
    <m/>
    <m/>
    <m/>
    <m/>
    <m/>
    <m/>
    <m/>
    <m/>
    <m/>
    <m/>
    <m/>
    <m/>
    <m/>
    <m/>
    <m/>
  </r>
  <r>
    <m/>
    <m/>
    <x v="10"/>
    <x v="4"/>
    <m/>
    <m/>
    <x v="7"/>
    <x v="5"/>
    <x v="6"/>
    <x v="4"/>
    <m/>
    <m/>
    <x v="1"/>
    <m/>
    <m/>
    <m/>
    <m/>
    <m/>
    <m/>
    <m/>
    <m/>
    <m/>
    <m/>
    <m/>
    <m/>
    <m/>
    <m/>
    <m/>
    <m/>
    <m/>
    <m/>
    <m/>
  </r>
  <r>
    <m/>
    <m/>
    <x v="10"/>
    <x v="4"/>
    <m/>
    <m/>
    <x v="7"/>
    <x v="5"/>
    <x v="6"/>
    <x v="4"/>
    <m/>
    <m/>
    <x v="1"/>
    <m/>
    <m/>
    <m/>
    <m/>
    <m/>
    <m/>
    <m/>
    <m/>
    <m/>
    <m/>
    <m/>
    <m/>
    <m/>
    <m/>
    <m/>
    <m/>
    <m/>
    <m/>
    <m/>
  </r>
  <r>
    <m/>
    <m/>
    <x v="10"/>
    <x v="4"/>
    <m/>
    <m/>
    <x v="7"/>
    <x v="5"/>
    <x v="6"/>
    <x v="4"/>
    <m/>
    <m/>
    <x v="1"/>
    <m/>
    <m/>
    <m/>
    <m/>
    <m/>
    <m/>
    <m/>
    <m/>
    <m/>
    <m/>
    <m/>
    <m/>
    <m/>
    <m/>
    <m/>
    <m/>
    <m/>
    <m/>
    <m/>
  </r>
  <r>
    <m/>
    <m/>
    <x v="10"/>
    <x v="4"/>
    <m/>
    <m/>
    <x v="7"/>
    <x v="6"/>
    <x v="6"/>
    <x v="4"/>
    <m/>
    <m/>
    <x v="1"/>
    <m/>
    <n v="0"/>
    <m/>
    <m/>
    <m/>
    <m/>
    <m/>
    <m/>
    <m/>
    <m/>
    <m/>
    <m/>
    <m/>
    <m/>
    <m/>
    <m/>
    <m/>
    <m/>
    <m/>
  </r>
  <r>
    <m/>
    <m/>
    <x v="10"/>
    <x v="4"/>
    <m/>
    <m/>
    <x v="7"/>
    <x v="5"/>
    <x v="6"/>
    <x v="4"/>
    <m/>
    <m/>
    <x v="1"/>
    <m/>
    <m/>
    <m/>
    <m/>
    <m/>
    <m/>
    <m/>
    <m/>
    <m/>
    <m/>
    <m/>
    <m/>
    <m/>
    <m/>
    <m/>
    <m/>
    <m/>
    <m/>
    <m/>
  </r>
  <r>
    <m/>
    <m/>
    <x v="10"/>
    <x v="4"/>
    <m/>
    <m/>
    <x v="7"/>
    <x v="5"/>
    <x v="6"/>
    <x v="4"/>
    <m/>
    <m/>
    <x v="1"/>
    <m/>
    <m/>
    <m/>
    <m/>
    <m/>
    <m/>
    <m/>
    <m/>
    <m/>
    <m/>
    <m/>
    <m/>
    <m/>
    <m/>
    <m/>
    <m/>
    <m/>
    <m/>
    <m/>
  </r>
  <r>
    <m/>
    <m/>
    <x v="10"/>
    <x v="4"/>
    <m/>
    <m/>
    <x v="7"/>
    <x v="5"/>
    <x v="6"/>
    <x v="4"/>
    <m/>
    <m/>
    <x v="1"/>
    <m/>
    <m/>
    <m/>
    <m/>
    <m/>
    <m/>
    <m/>
    <m/>
    <m/>
    <m/>
    <m/>
    <m/>
    <m/>
    <m/>
    <m/>
    <m/>
    <m/>
    <m/>
    <m/>
  </r>
  <r>
    <m/>
    <m/>
    <x v="10"/>
    <x v="4"/>
    <m/>
    <m/>
    <x v="7"/>
    <x v="5"/>
    <x v="6"/>
    <x v="4"/>
    <m/>
    <m/>
    <x v="1"/>
    <m/>
    <m/>
    <m/>
    <m/>
    <m/>
    <m/>
    <m/>
    <m/>
    <m/>
    <m/>
    <m/>
    <m/>
    <m/>
    <m/>
    <m/>
    <m/>
    <m/>
    <m/>
    <m/>
  </r>
  <r>
    <m/>
    <m/>
    <x v="10"/>
    <x v="4"/>
    <m/>
    <m/>
    <x v="7"/>
    <x v="5"/>
    <x v="6"/>
    <x v="4"/>
    <m/>
    <m/>
    <x v="1"/>
    <m/>
    <m/>
    <m/>
    <m/>
    <m/>
    <m/>
    <m/>
    <m/>
    <m/>
    <m/>
    <m/>
    <m/>
    <m/>
    <m/>
    <m/>
    <m/>
    <m/>
    <m/>
    <m/>
  </r>
  <r>
    <m/>
    <m/>
    <x v="10"/>
    <x v="4"/>
    <m/>
    <m/>
    <x v="7"/>
    <x v="5"/>
    <x v="6"/>
    <x v="4"/>
    <m/>
    <m/>
    <x v="1"/>
    <m/>
    <m/>
    <m/>
    <m/>
    <m/>
    <m/>
    <m/>
    <m/>
    <m/>
    <m/>
    <m/>
    <m/>
    <m/>
    <m/>
    <m/>
    <m/>
    <m/>
    <m/>
    <m/>
  </r>
  <r>
    <m/>
    <m/>
    <x v="10"/>
    <x v="4"/>
    <m/>
    <m/>
    <x v="7"/>
    <x v="5"/>
    <x v="6"/>
    <x v="4"/>
    <m/>
    <m/>
    <x v="1"/>
    <m/>
    <m/>
    <m/>
    <m/>
    <m/>
    <m/>
    <m/>
    <m/>
    <m/>
    <m/>
    <m/>
    <m/>
    <m/>
    <m/>
    <m/>
    <m/>
    <m/>
    <m/>
    <m/>
  </r>
  <r>
    <m/>
    <m/>
    <x v="10"/>
    <x v="4"/>
    <m/>
    <m/>
    <x v="7"/>
    <x v="5"/>
    <x v="6"/>
    <x v="4"/>
    <m/>
    <m/>
    <x v="1"/>
    <m/>
    <m/>
    <m/>
    <m/>
    <m/>
    <m/>
    <m/>
    <m/>
    <m/>
    <m/>
    <m/>
    <m/>
    <m/>
    <m/>
    <m/>
    <m/>
    <m/>
    <m/>
    <m/>
  </r>
  <r>
    <m/>
    <m/>
    <x v="10"/>
    <x v="4"/>
    <m/>
    <m/>
    <x v="7"/>
    <x v="5"/>
    <x v="6"/>
    <x v="4"/>
    <m/>
    <m/>
    <x v="1"/>
    <m/>
    <m/>
    <m/>
    <m/>
    <m/>
    <m/>
    <m/>
    <m/>
    <m/>
    <m/>
    <m/>
    <m/>
    <m/>
    <m/>
    <m/>
    <m/>
    <m/>
    <m/>
    <m/>
  </r>
  <r>
    <m/>
    <m/>
    <x v="10"/>
    <x v="4"/>
    <m/>
    <m/>
    <x v="7"/>
    <x v="5"/>
    <x v="6"/>
    <x v="4"/>
    <m/>
    <m/>
    <x v="1"/>
    <m/>
    <m/>
    <m/>
    <m/>
    <m/>
    <m/>
    <m/>
    <m/>
    <m/>
    <m/>
    <m/>
    <m/>
    <m/>
    <m/>
    <m/>
    <m/>
    <m/>
    <m/>
    <m/>
  </r>
  <r>
    <m/>
    <m/>
    <x v="10"/>
    <x v="4"/>
    <m/>
    <m/>
    <x v="7"/>
    <x v="5"/>
    <x v="6"/>
    <x v="4"/>
    <m/>
    <m/>
    <x v="1"/>
    <m/>
    <m/>
    <m/>
    <m/>
    <m/>
    <m/>
    <m/>
    <m/>
    <m/>
    <m/>
    <m/>
    <m/>
    <m/>
    <m/>
    <m/>
    <m/>
    <m/>
    <m/>
    <m/>
  </r>
  <r>
    <m/>
    <m/>
    <x v="10"/>
    <x v="4"/>
    <m/>
    <m/>
    <x v="7"/>
    <x v="5"/>
    <x v="6"/>
    <x v="4"/>
    <m/>
    <m/>
    <x v="1"/>
    <m/>
    <m/>
    <m/>
    <m/>
    <m/>
    <m/>
    <m/>
    <m/>
    <m/>
    <m/>
    <m/>
    <m/>
    <m/>
    <m/>
    <m/>
    <m/>
    <m/>
    <m/>
    <m/>
  </r>
  <r>
    <m/>
    <m/>
    <x v="10"/>
    <x v="4"/>
    <m/>
    <m/>
    <x v="7"/>
    <x v="5"/>
    <x v="6"/>
    <x v="4"/>
    <m/>
    <m/>
    <x v="1"/>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7000000}" name="Total Spend by Catogery" cacheId="0" applyNumberFormats="0" applyBorderFormats="0" applyFontFormats="0" applyPatternFormats="0" applyAlignmentFormats="0" applyWidthHeightFormats="1" dataCaption="Values" updatedVersion="5" minRefreshableVersion="3" useAutoFormatting="1" rowGrandTotals="0" itemPrintTitles="1" createdVersion="5" indent="0" compact="0" outline="1" outlineData="1" compactData="0" multipleFieldFilters="0">
  <location ref="AF1:AG2" firstHeaderRow="1" firstDataRow="1" firstDataCol="1"/>
  <pivotFields count="29">
    <pivotField compact="0" showAll="0" defaultSubtotal="0"/>
    <pivotField compact="0" showAll="0" defaultSubtotal="0">
      <items count="3">
        <item m="1" x="1"/>
        <item m="1" x="2"/>
        <item x="0"/>
      </items>
    </pivotField>
    <pivotField compact="0" showAll="0" defaultSubtotal="0">
      <items count="13">
        <item m="1" x="2"/>
        <item m="1" x="3"/>
        <item m="1" x="9"/>
        <item m="1" x="4"/>
        <item m="1" x="12"/>
        <item m="1" x="11"/>
        <item m="1" x="8"/>
        <item m="1" x="10"/>
        <item m="1" x="1"/>
        <item m="1" x="7"/>
        <item m="1" x="5"/>
        <item m="1" x="6"/>
        <item x="0"/>
      </items>
    </pivotField>
    <pivotField compact="0" showAll="0">
      <items count="6">
        <item m="1" x="3"/>
        <item m="1" x="1"/>
        <item m="1" x="4"/>
        <item m="1" x="2"/>
        <item x="0"/>
        <item t="default"/>
      </items>
    </pivotField>
    <pivotField compact="0" showAll="0"/>
    <pivotField compact="0" showAll="0"/>
    <pivotField compact="0" showAll="0"/>
    <pivotField axis="axisRow" compact="0" showAll="0">
      <items count="10">
        <item m="1" x="2"/>
        <item m="1" x="6"/>
        <item x="0"/>
        <item m="1" x="1"/>
        <item m="1" x="8"/>
        <item m="1" x="7"/>
        <item m="1" x="4"/>
        <item m="1" x="3"/>
        <item m="1" x="5"/>
        <item t="default"/>
      </items>
    </pivotField>
    <pivotField compact="0" showAll="0">
      <items count="48">
        <item m="1" x="29"/>
        <item m="1" x="5"/>
        <item m="1" x="17"/>
        <item m="1" x="3"/>
        <item m="1" x="14"/>
        <item m="1" x="46"/>
        <item m="1" x="24"/>
        <item m="1" x="22"/>
        <item m="1" x="31"/>
        <item m="1" x="10"/>
        <item m="1" x="15"/>
        <item m="1" x="43"/>
        <item m="1" x="41"/>
        <item m="1" x="16"/>
        <item m="1" x="12"/>
        <item m="1" x="42"/>
        <item m="1" x="34"/>
        <item m="1" x="18"/>
        <item m="1" x="38"/>
        <item m="1" x="28"/>
        <item m="1" x="44"/>
        <item m="1" x="1"/>
        <item m="1" x="33"/>
        <item m="1" x="40"/>
        <item m="1" x="8"/>
        <item m="1" x="39"/>
        <item m="1" x="6"/>
        <item m="1" x="27"/>
        <item m="1" x="7"/>
        <item m="1" x="32"/>
        <item m="1" x="4"/>
        <item m="1" x="35"/>
        <item m="1" x="25"/>
        <item m="1" x="11"/>
        <item m="1" x="26"/>
        <item m="1" x="45"/>
        <item m="1" x="13"/>
        <item m="1" x="19"/>
        <item m="1" x="9"/>
        <item m="1" x="30"/>
        <item m="1" x="2"/>
        <item m="1" x="23"/>
        <item m="1" x="21"/>
        <item m="1" x="37"/>
        <item m="1" x="20"/>
        <item m="1" x="36"/>
        <item x="0"/>
        <item t="default"/>
      </items>
    </pivotField>
    <pivotField compact="0" showAll="0"/>
    <pivotField compact="0" showAll="0"/>
    <pivotField compact="0" showAll="0">
      <items count="15">
        <item m="1" x="8"/>
        <item m="1" x="6"/>
        <item m="1" x="13"/>
        <item m="1" x="12"/>
        <item m="1" x="9"/>
        <item m="1" x="10"/>
        <item m="1" x="1"/>
        <item m="1" x="5"/>
        <item m="1" x="2"/>
        <item m="1" x="11"/>
        <item m="1" x="4"/>
        <item m="1" x="7"/>
        <item m="1" x="3"/>
        <item x="0"/>
        <item t="default"/>
      </items>
    </pivotField>
    <pivotField compact="0" showAll="0"/>
    <pivotField compact="0" showAll="0"/>
    <pivotField compact="0" showAll="0"/>
    <pivotField compact="0" showAll="0"/>
    <pivotField compact="0" showAll="0"/>
    <pivotField compact="0" numFmtId="167" showAll="0"/>
    <pivotField compact="0" numFmtId="166" showAll="0"/>
    <pivotField compact="0" numFmtId="167" showAll="0"/>
    <pivotField compact="0" showAll="0"/>
    <pivotField compact="0" numFmtId="166" showAll="0"/>
    <pivotField compact="0" showAll="0"/>
    <pivotField compact="0" numFmtId="166" showAll="0"/>
    <pivotField dataField="1" compact="0" numFmtId="167" showAll="0"/>
    <pivotField compact="0" showAll="0"/>
    <pivotField compact="0" numFmtId="166" showAll="0"/>
    <pivotField compact="0" numFmtId="166" showAll="0"/>
    <pivotField compact="0" showAll="0"/>
  </pivotFields>
  <rowFields count="1">
    <field x="7"/>
  </rowFields>
  <rowItems count="1">
    <i>
      <x v="2"/>
    </i>
  </rowItems>
  <colItems count="1">
    <i/>
  </colItems>
  <dataFields count="1">
    <dataField name="Sum of Total Cost USD" fld="24" baseField="4" baseItem="4" numFmtId="167"/>
  </dataFields>
  <formats count="1">
    <format dxfId="19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ayment Mode" cacheId="1" applyNumberFormats="0" applyBorderFormats="0" applyFontFormats="0" applyPatternFormats="0" applyAlignmentFormats="0" applyWidthHeightFormats="1" dataCaption="Values" updatedVersion="5" minRefreshableVersion="3" useAutoFormatting="1" itemPrintTitles="1" createdVersion="5" indent="0" compact="0" outline="1" outlineData="1" compactData="0" multipleFieldFilters="0" chartFormat="7">
  <location ref="AI1:AJ7" firstHeaderRow="1" firstDataRow="1" firstDataCol="1"/>
  <pivotFields count="16">
    <pivotField compact="0" showAll="0" defaultSubtotal="0"/>
    <pivotField compact="0" showAll="0" defaultSubtotal="0"/>
    <pivotField compact="0" showAll="0" defaultSubtotal="0"/>
    <pivotField compact="0" showAll="0"/>
    <pivotField compact="0" showAll="0"/>
    <pivotField compact="0" showAll="0" defaultSubtotal="0"/>
    <pivotField compact="0" showAll="0" defaultSubtotal="0"/>
    <pivotField compact="0" showAll="0" defaultSubtotal="0"/>
    <pivotField compact="0" showAll="0"/>
    <pivotField compact="0" showAll="0"/>
    <pivotField dataField="1" compact="0" showAll="0"/>
    <pivotField compact="0" numFmtId="167" showAll="0"/>
    <pivotField axis="axisRow" compact="0" showAll="0" defaultSubtotal="0">
      <items count="5">
        <item x="1"/>
        <item x="0"/>
        <item x="3"/>
        <item x="4"/>
        <item x="2"/>
      </items>
    </pivotField>
    <pivotField compact="0" showAll="0" defaultSubtotal="0"/>
    <pivotField compact="0" showAll="0"/>
    <pivotField compact="0" numFmtId="166" showAll="0" defaultSubtotal="0"/>
  </pivotFields>
  <rowFields count="1">
    <field x="12"/>
  </rowFields>
  <rowItems count="6">
    <i>
      <x/>
    </i>
    <i>
      <x v="1"/>
    </i>
    <i>
      <x v="2"/>
    </i>
    <i>
      <x v="3"/>
    </i>
    <i>
      <x v="4"/>
    </i>
    <i t="grand">
      <x/>
    </i>
  </rowItems>
  <colItems count="1">
    <i/>
  </colItems>
  <dataFields count="1">
    <dataField name="Sum of Value SDG" fld="10" baseField="8" baseItem="2" numFmtId="166"/>
  </dataFields>
  <formats count="1">
    <format dxfId="19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4000000}" name="PivotTable23" cacheId="2"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location ref="AL1:AM2" firstHeaderRow="0" firstDataRow="1" firstDataCol="0"/>
  <pivotFields count="16">
    <pivotField showAll="0"/>
    <pivotField showAll="0"/>
    <pivotField showAll="0"/>
    <pivotField showAll="0"/>
    <pivotField showAll="0"/>
    <pivotField showAll="0" defaultSubtotal="0"/>
    <pivotField showAll="0" defaultSubtotal="0"/>
    <pivotField showAll="0" defaultSubtotal="0"/>
    <pivotField showAll="0"/>
    <pivotField showAll="0"/>
    <pivotField dataField="1" showAll="0"/>
    <pivotField numFmtId="167" showAll="0"/>
    <pivotField showAll="0">
      <items count="7">
        <item x="1"/>
        <item x="0"/>
        <item x="3"/>
        <item x="4"/>
        <item x="2"/>
        <item x="5"/>
        <item t="default"/>
      </items>
    </pivotField>
    <pivotField showAll="0">
      <items count="23">
        <item x="9"/>
        <item x="16"/>
        <item x="14"/>
        <item x="19"/>
        <item x="18"/>
        <item x="10"/>
        <item x="4"/>
        <item x="6"/>
        <item x="17"/>
        <item x="12"/>
        <item x="2"/>
        <item x="8"/>
        <item x="13"/>
        <item x="20"/>
        <item x="15"/>
        <item x="3"/>
        <item x="11"/>
        <item x="1"/>
        <item x="7"/>
        <item x="5"/>
        <item x="0"/>
        <item x="21"/>
        <item t="default"/>
      </items>
    </pivotField>
    <pivotField showAll="0"/>
    <pivotField dataField="1" numFmtId="166" showAll="0" defaultSubtotal="0"/>
  </pivotFields>
  <rowItems count="1">
    <i/>
  </rowItems>
  <colFields count="1">
    <field x="-2"/>
  </colFields>
  <colItems count="2">
    <i>
      <x/>
    </i>
    <i i="1">
      <x v="1"/>
    </i>
  </colItems>
  <dataFields count="2">
    <dataField name="Sum of Value SDG" fld="10" baseField="1" baseItem="12172544"/>
    <dataField name="Sum of Interest Paid SDG" fld="15" baseField="0" baseItem="0"/>
  </dataFields>
  <formats count="1">
    <format dxfId="19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PivotTable2" cacheId="0" applyNumberFormats="0" applyBorderFormats="0" applyFontFormats="0" applyPatternFormats="0" applyAlignmentFormats="0" applyWidthHeightFormats="1" dataCaption="Values" updatedVersion="5" minRefreshableVersion="3" useAutoFormatting="1" itemPrintTitles="1" createdVersion="5" indent="0" compact="0" outline="1" outlineData="1" compactData="0" multipleFieldFilters="0" chartFormat="10">
  <location ref="AO1:AR3" firstHeaderRow="0" firstDataRow="1" firstDataCol="1"/>
  <pivotFields count="29">
    <pivotField compact="0" showAll="0" defaultSubtotal="0"/>
    <pivotField compact="0" showAll="0" defaultSubtotal="0">
      <items count="3">
        <item m="1" x="1"/>
        <item m="1" x="2"/>
        <item x="0"/>
      </items>
    </pivotField>
    <pivotField compact="0" showAll="0" defaultSubtotal="0">
      <items count="13">
        <item m="1" x="2"/>
        <item m="1" x="3"/>
        <item m="1" x="9"/>
        <item m="1" x="4"/>
        <item m="1" x="12"/>
        <item m="1" x="11"/>
        <item m="1" x="8"/>
        <item m="1" x="10"/>
        <item m="1" x="1"/>
        <item m="1" x="7"/>
        <item m="1" x="5"/>
        <item m="1" x="6"/>
        <item x="0"/>
      </items>
    </pivotField>
    <pivotField compact="0" showAll="0">
      <items count="6">
        <item m="1" x="3"/>
        <item m="1" x="1"/>
        <item m="1" x="4"/>
        <item m="1" x="2"/>
        <item x="0"/>
        <item t="default"/>
      </items>
    </pivotField>
    <pivotField compact="0" showAll="0"/>
    <pivotField compact="0" showAll="0"/>
    <pivotField compact="0" showAll="0"/>
    <pivotField compact="0" showAll="0">
      <items count="10">
        <item m="1" x="7"/>
        <item m="1" x="3"/>
        <item m="1" x="4"/>
        <item m="1" x="5"/>
        <item m="1" x="2"/>
        <item m="1" x="8"/>
        <item m="1" x="1"/>
        <item m="1" x="6"/>
        <item x="0"/>
        <item t="default"/>
      </items>
    </pivotField>
    <pivotField axis="axisRow" compact="0" showAll="0">
      <items count="48">
        <item m="1" x="29"/>
        <item m="1" x="5"/>
        <item m="1" x="17"/>
        <item m="1" x="46"/>
        <item m="1" x="22"/>
        <item m="1" x="31"/>
        <item m="1" x="43"/>
        <item m="1" x="16"/>
        <item m="1" x="12"/>
        <item m="1" x="18"/>
        <item m="1" x="28"/>
        <item m="1" x="44"/>
        <item m="1" x="1"/>
        <item m="1" x="40"/>
        <item m="1" x="8"/>
        <item m="1" x="27"/>
        <item m="1" x="32"/>
        <item m="1" x="35"/>
        <item m="1" x="11"/>
        <item m="1" x="26"/>
        <item m="1" x="19"/>
        <item m="1" x="30"/>
        <item m="1" x="2"/>
        <item m="1" x="21"/>
        <item m="1" x="37"/>
        <item m="1" x="20"/>
        <item x="0"/>
        <item m="1" x="38"/>
        <item m="1" x="4"/>
        <item m="1" x="9"/>
        <item m="1" x="7"/>
        <item m="1" x="13"/>
        <item m="1" x="23"/>
        <item m="1" x="33"/>
        <item m="1" x="45"/>
        <item m="1" x="41"/>
        <item m="1" x="42"/>
        <item m="1" x="10"/>
        <item m="1" x="34"/>
        <item m="1" x="15"/>
        <item m="1" x="36"/>
        <item m="1" x="25"/>
        <item m="1" x="24"/>
        <item m="1" x="14"/>
        <item m="1" x="6"/>
        <item m="1" x="3"/>
        <item m="1" x="39"/>
        <item t="default"/>
      </items>
    </pivotField>
    <pivotField compact="0" showAll="0"/>
    <pivotField compact="0" showAll="0"/>
    <pivotField compact="0" showAll="0">
      <items count="15">
        <item m="1" x="8"/>
        <item m="1" x="6"/>
        <item m="1" x="13"/>
        <item m="1" x="12"/>
        <item m="1" x="9"/>
        <item m="1" x="10"/>
        <item m="1" x="1"/>
        <item m="1" x="5"/>
        <item m="1" x="2"/>
        <item m="1" x="11"/>
        <item m="1" x="4"/>
        <item m="1" x="7"/>
        <item m="1" x="3"/>
        <item x="0"/>
        <item t="default"/>
      </items>
    </pivotField>
    <pivotField compact="0" showAll="0"/>
    <pivotField compact="0" showAll="0"/>
    <pivotField dataField="1" compact="0" showAll="0"/>
    <pivotField compact="0" showAll="0"/>
    <pivotField compact="0" showAll="0"/>
    <pivotField compact="0" numFmtId="167" showAll="0"/>
    <pivotField compact="0" numFmtId="166" showAll="0"/>
    <pivotField compact="0" numFmtId="167" showAll="0"/>
    <pivotField compact="0" showAll="0"/>
    <pivotField compact="0" numFmtId="166" showAll="0"/>
    <pivotField compact="0" showAll="0"/>
    <pivotField compact="0" numFmtId="166" showAll="0"/>
    <pivotField compact="0" numFmtId="167" showAll="0"/>
    <pivotField dataField="1" compact="0" showAll="0"/>
    <pivotField dataField="1" compact="0" numFmtId="166" showAll="0"/>
    <pivotField compact="0" numFmtId="166" showAll="0"/>
    <pivotField compact="0" showAll="0"/>
  </pivotFields>
  <rowFields count="1">
    <field x="8"/>
  </rowFields>
  <rowItems count="2">
    <i>
      <x v="26"/>
    </i>
    <i t="grand">
      <x/>
    </i>
  </rowItems>
  <colFields count="1">
    <field x="-2"/>
  </colFields>
  <colItems count="3">
    <i>
      <x/>
    </i>
    <i i="1">
      <x v="1"/>
    </i>
    <i i="2">
      <x v="2"/>
    </i>
  </colItems>
  <dataFields count="3">
    <dataField name="Sum of Volume MT/Head" fld="14" baseField="8" baseItem="4"/>
    <dataField name="Sum of Delivered MT" fld="25" baseField="8" baseItem="23"/>
    <dataField name="Sum of Balance MT" fld="26" baseField="0" baseItem="0"/>
  </dataFields>
  <formats count="2">
    <format dxfId="194">
      <pivotArea dataOnly="0" labelOnly="1" outline="0" axis="axisValues" fieldPosition="0"/>
    </format>
    <format dxfId="19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100-000008000000}" name="Total Spend by Month" cacheId="0" applyNumberFormats="0" applyBorderFormats="0" applyFontFormats="0" applyPatternFormats="0" applyAlignmentFormats="0" applyWidthHeightFormats="1" dataCaption="Values" updatedVersion="5" minRefreshableVersion="3" useAutoFormatting="1" itemPrintTitles="1" createdVersion="5" indent="0" compact="0" outline="1" outlineData="1" compactData="0" multipleFieldFilters="0">
  <location ref="P1:Q3" firstHeaderRow="1" firstDataRow="1" firstDataCol="1"/>
  <pivotFields count="29">
    <pivotField compact="0" showAll="0" defaultSubtotal="0"/>
    <pivotField compact="0" showAll="0" defaultSubtotal="0">
      <items count="3">
        <item m="1" x="1"/>
        <item m="1" x="2"/>
        <item x="0"/>
      </items>
    </pivotField>
    <pivotField axis="axisRow" compact="0" showAll="0" defaultSubtotal="0">
      <items count="13">
        <item m="1" x="2"/>
        <item m="1" x="3"/>
        <item m="1" x="9"/>
        <item m="1" x="4"/>
        <item m="1" x="12"/>
        <item m="1" x="11"/>
        <item m="1" x="8"/>
        <item m="1" x="10"/>
        <item m="1" x="1"/>
        <item m="1" x="7"/>
        <item m="1" x="5"/>
        <item m="1" x="6"/>
        <item x="0"/>
      </items>
    </pivotField>
    <pivotField compact="0" showAll="0">
      <items count="6">
        <item m="1" x="3"/>
        <item m="1" x="1"/>
        <item m="1" x="4"/>
        <item m="1" x="2"/>
        <item x="0"/>
        <item t="default"/>
      </items>
    </pivotField>
    <pivotField compact="0" showAll="0"/>
    <pivotField compact="0" showAll="0"/>
    <pivotField compact="0" showAll="0"/>
    <pivotField compact="0" showAll="0">
      <items count="10">
        <item m="1" x="7"/>
        <item m="1" x="3"/>
        <item m="1" x="4"/>
        <item m="1" x="5"/>
        <item m="1" x="2"/>
        <item m="1" x="8"/>
        <item m="1" x="1"/>
        <item m="1" x="6"/>
        <item x="0"/>
        <item t="default"/>
      </items>
    </pivotField>
    <pivotField compact="0" showAll="0">
      <items count="48">
        <item m="1" x="29"/>
        <item m="1" x="5"/>
        <item m="1" x="17"/>
        <item m="1" x="3"/>
        <item m="1" x="14"/>
        <item m="1" x="46"/>
        <item m="1" x="24"/>
        <item m="1" x="22"/>
        <item m="1" x="31"/>
        <item m="1" x="10"/>
        <item m="1" x="15"/>
        <item m="1" x="43"/>
        <item m="1" x="41"/>
        <item m="1" x="16"/>
        <item m="1" x="12"/>
        <item m="1" x="42"/>
        <item m="1" x="34"/>
        <item m="1" x="18"/>
        <item m="1" x="38"/>
        <item m="1" x="28"/>
        <item m="1" x="44"/>
        <item m="1" x="1"/>
        <item m="1" x="33"/>
        <item m="1" x="40"/>
        <item m="1" x="8"/>
        <item m="1" x="39"/>
        <item m="1" x="6"/>
        <item m="1" x="27"/>
        <item m="1" x="7"/>
        <item m="1" x="32"/>
        <item m="1" x="4"/>
        <item m="1" x="35"/>
        <item m="1" x="25"/>
        <item m="1" x="11"/>
        <item m="1" x="26"/>
        <item m="1" x="45"/>
        <item m="1" x="13"/>
        <item m="1" x="19"/>
        <item m="1" x="9"/>
        <item m="1" x="30"/>
        <item m="1" x="2"/>
        <item m="1" x="23"/>
        <item m="1" x="21"/>
        <item m="1" x="37"/>
        <item m="1" x="20"/>
        <item m="1" x="36"/>
        <item x="0"/>
        <item t="default"/>
      </items>
    </pivotField>
    <pivotField compact="0" showAll="0"/>
    <pivotField compact="0" showAll="0"/>
    <pivotField compact="0" showAll="0">
      <items count="15">
        <item m="1" x="8"/>
        <item m="1" x="6"/>
        <item m="1" x="13"/>
        <item m="1" x="12"/>
        <item m="1" x="9"/>
        <item m="1" x="10"/>
        <item m="1" x="1"/>
        <item m="1" x="5"/>
        <item m="1" x="2"/>
        <item m="1" x="11"/>
        <item m="1" x="4"/>
        <item m="1" x="7"/>
        <item m="1" x="3"/>
        <item x="0"/>
        <item t="default"/>
      </items>
    </pivotField>
    <pivotField compact="0" showAll="0"/>
    <pivotField compact="0" showAll="0"/>
    <pivotField compact="0" showAll="0"/>
    <pivotField compact="0" showAll="0"/>
    <pivotField compact="0" showAll="0"/>
    <pivotField compact="0" numFmtId="167" showAll="0"/>
    <pivotField compact="0" numFmtId="166" showAll="0"/>
    <pivotField compact="0" numFmtId="167" showAll="0"/>
    <pivotField compact="0" showAll="0"/>
    <pivotField compact="0" numFmtId="166" showAll="0"/>
    <pivotField compact="0" showAll="0"/>
    <pivotField compact="0" numFmtId="166" showAll="0"/>
    <pivotField dataField="1" compact="0" numFmtId="167" showAll="0"/>
    <pivotField compact="0" showAll="0"/>
    <pivotField compact="0" numFmtId="166" showAll="0"/>
    <pivotField compact="0" numFmtId="166" showAll="0"/>
    <pivotField compact="0" showAll="0"/>
  </pivotFields>
  <rowFields count="1">
    <field x="2"/>
  </rowFields>
  <rowItems count="2">
    <i>
      <x v="12"/>
    </i>
    <i t="grand">
      <x/>
    </i>
  </rowItems>
  <colItems count="1">
    <i/>
  </colItems>
  <dataFields count="1">
    <dataField name="Sum of Total Cost USD" fld="24" baseField="0" baseItem="3" numFmtId="167"/>
  </dataFields>
  <formats count="2">
    <format dxfId="196">
      <pivotArea outline="0" collapsedLevelsAreSubtotals="1" fieldPosition="0"/>
    </format>
    <format dxfId="19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Commodity Summary" cacheId="0" applyNumberFormats="0" applyBorderFormats="0" applyFontFormats="0" applyPatternFormats="0" applyAlignmentFormats="0" applyWidthHeightFormats="1" dataCaption="Values" updatedVersion="5" minRefreshableVersion="3" useAutoFormatting="1" rowGrandTotals="0" itemPrintTitles="1" createdVersion="5" indent="0" compact="0" outline="1" outlineData="1" compactData="0" multipleFieldFilters="0">
  <location ref="S1:V2" firstHeaderRow="0" firstDataRow="1" firstDataCol="1"/>
  <pivotFields count="29">
    <pivotField compact="0" showAll="0" defaultSubtotal="0"/>
    <pivotField compact="0" showAll="0" defaultSubtotal="0">
      <items count="3">
        <item m="1" x="1"/>
        <item m="1" x="2"/>
        <item x="0"/>
      </items>
    </pivotField>
    <pivotField compact="0" showAll="0" defaultSubtotal="0">
      <items count="13">
        <item m="1" x="2"/>
        <item m="1" x="3"/>
        <item m="1" x="9"/>
        <item m="1" x="4"/>
        <item m="1" x="12"/>
        <item m="1" x="11"/>
        <item m="1" x="8"/>
        <item m="1" x="10"/>
        <item m="1" x="1"/>
        <item m="1" x="7"/>
        <item m="1" x="5"/>
        <item m="1" x="6"/>
        <item x="0"/>
      </items>
    </pivotField>
    <pivotField compact="0" showAll="0">
      <items count="6">
        <item m="1" x="3"/>
        <item m="1" x="1"/>
        <item m="1" x="4"/>
        <item m="1" x="2"/>
        <item x="0"/>
        <item t="default"/>
      </items>
    </pivotField>
    <pivotField compact="0" showAll="0"/>
    <pivotField compact="0" showAll="0"/>
    <pivotField compact="0" showAll="0"/>
    <pivotField compact="0" showAll="0">
      <items count="10">
        <item m="1" x="7"/>
        <item m="1" x="3"/>
        <item m="1" x="4"/>
        <item m="1" x="5"/>
        <item m="1" x="2"/>
        <item m="1" x="8"/>
        <item m="1" x="1"/>
        <item m="1" x="6"/>
        <item x="0"/>
        <item t="default"/>
      </items>
    </pivotField>
    <pivotField axis="axisRow" compact="0" showAll="0">
      <items count="48">
        <item m="1" x="29"/>
        <item m="1" x="5"/>
        <item m="1" x="17"/>
        <item m="1" x="46"/>
        <item m="1" x="22"/>
        <item m="1" x="31"/>
        <item m="1" x="43"/>
        <item m="1" x="16"/>
        <item m="1" x="12"/>
        <item m="1" x="18"/>
        <item m="1" x="28"/>
        <item m="1" x="44"/>
        <item m="1" x="1"/>
        <item m="1" x="40"/>
        <item m="1" x="8"/>
        <item m="1" x="27"/>
        <item m="1" x="32"/>
        <item m="1" x="35"/>
        <item m="1" x="11"/>
        <item m="1" x="26"/>
        <item m="1" x="19"/>
        <item m="1" x="30"/>
        <item m="1" x="2"/>
        <item m="1" x="21"/>
        <item m="1" x="37"/>
        <item m="1" x="20"/>
        <item x="0"/>
        <item m="1" x="38"/>
        <item m="1" x="4"/>
        <item m="1" x="9"/>
        <item m="1" x="7"/>
        <item m="1" x="13"/>
        <item m="1" x="23"/>
        <item m="1" x="33"/>
        <item m="1" x="45"/>
        <item m="1" x="41"/>
        <item m="1" x="42"/>
        <item m="1" x="10"/>
        <item m="1" x="34"/>
        <item m="1" x="15"/>
        <item m="1" x="36"/>
        <item m="1" x="25"/>
        <item m="1" x="24"/>
        <item m="1" x="14"/>
        <item m="1" x="6"/>
        <item m="1" x="3"/>
        <item m="1" x="39"/>
        <item t="default"/>
      </items>
    </pivotField>
    <pivotField compact="0" showAll="0"/>
    <pivotField compact="0" showAll="0"/>
    <pivotField compact="0" showAll="0">
      <items count="15">
        <item m="1" x="8"/>
        <item m="1" x="6"/>
        <item m="1" x="13"/>
        <item m="1" x="12"/>
        <item m="1" x="9"/>
        <item m="1" x="10"/>
        <item m="1" x="1"/>
        <item m="1" x="5"/>
        <item m="1" x="2"/>
        <item m="1" x="11"/>
        <item m="1" x="4"/>
        <item m="1" x="7"/>
        <item m="1" x="3"/>
        <item x="0"/>
        <item t="default"/>
      </items>
    </pivotField>
    <pivotField compact="0" showAll="0"/>
    <pivotField compact="0" showAll="0"/>
    <pivotField dataField="1" compact="0" showAll="0"/>
    <pivotField compact="0" showAll="0"/>
    <pivotField compact="0" showAll="0"/>
    <pivotField dataField="1" compact="0" numFmtId="167" showAll="0"/>
    <pivotField compact="0" numFmtId="166" showAll="0"/>
    <pivotField compact="0" numFmtId="167" showAll="0"/>
    <pivotField compact="0" showAll="0"/>
    <pivotField compact="0" numFmtId="166" showAll="0"/>
    <pivotField compact="0" showAll="0"/>
    <pivotField compact="0" numFmtId="166" showAll="0"/>
    <pivotField dataField="1" compact="0" numFmtId="167" showAll="0"/>
    <pivotField compact="0" showAll="0"/>
    <pivotField compact="0" numFmtId="166" showAll="0"/>
    <pivotField compact="0" numFmtId="166" showAll="0"/>
    <pivotField compact="0" showAll="0"/>
  </pivotFields>
  <rowFields count="1">
    <field x="8"/>
  </rowFields>
  <rowItems count="1">
    <i>
      <x v="26"/>
    </i>
  </rowItems>
  <colFields count="1">
    <field x="-2"/>
  </colFields>
  <colItems count="3">
    <i>
      <x/>
    </i>
    <i i="1">
      <x v="1"/>
    </i>
    <i i="2">
      <x v="2"/>
    </i>
  </colItems>
  <dataFields count="3">
    <dataField name="Sum of Volume MT/Head" fld="14" baseField="5" baseItem="0"/>
    <dataField name="Average of Price USD/(MT/Head)" fld="17" subtotal="average" baseField="5" baseItem="3"/>
    <dataField name="Sum of Total Cost USD" fld="24" baseField="0" baseItem="0" numFmtId="167"/>
  </dataFields>
  <formats count="2">
    <format dxfId="198">
      <pivotArea outline="0" collapsedLevelsAreSubtotals="1" fieldPosition="0"/>
    </format>
    <format dxfId="197">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100-000005000000}" name="Total Payment by Agent" cacheId="1" applyNumberFormats="0" applyBorderFormats="0" applyFontFormats="0" applyPatternFormats="0" applyAlignmentFormats="0" applyWidthHeightFormats="1" dataCaption="Values" updatedVersion="5" minRefreshableVersion="3" useAutoFormatting="1" itemPrintTitles="1" createdVersion="5" indent="0" compact="0" outline="1" outlineData="1" compactData="0" multipleFieldFilters="0">
  <location ref="H1:I13" firstHeaderRow="1" firstDataRow="1" firstDataCol="1"/>
  <pivotFields count="16">
    <pivotField compact="0" showAll="0" defaultSubtotal="0"/>
    <pivotField compact="0" showAll="0" defaultSubtotal="0"/>
    <pivotField compact="0" showAll="0" defaultSubtotal="0"/>
    <pivotField compact="0" showAll="0"/>
    <pivotField compact="0" showAll="0"/>
    <pivotField compact="0" showAll="0" defaultSubtotal="0"/>
    <pivotField compact="0" showAll="0" defaultSubtotal="0"/>
    <pivotField compact="0" showAll="0" defaultSubtotal="0"/>
    <pivotField compact="0" showAll="0"/>
    <pivotField axis="axisRow" compact="0" showAll="0">
      <items count="53">
        <item x="4"/>
        <item m="1" x="43"/>
        <item x="6"/>
        <item m="1" x="31"/>
        <item x="0"/>
        <item x="7"/>
        <item m="1" x="20"/>
        <item x="10"/>
        <item m="1" x="28"/>
        <item x="1"/>
        <item x="9"/>
        <item m="1" x="29"/>
        <item m="1" x="49"/>
        <item m="1" x="13"/>
        <item m="1" x="41"/>
        <item m="1" x="47"/>
        <item m="1" x="36"/>
        <item m="1" x="39"/>
        <item m="1" x="45"/>
        <item m="1" x="22"/>
        <item m="1" x="33"/>
        <item m="1" x="30"/>
        <item m="1" x="16"/>
        <item m="1" x="46"/>
        <item m="1" x="51"/>
        <item m="1" x="50"/>
        <item m="1" x="40"/>
        <item m="1" x="14"/>
        <item m="1" x="34"/>
        <item m="1" x="26"/>
        <item m="1" x="44"/>
        <item m="1" x="15"/>
        <item m="1" x="27"/>
        <item m="1" x="48"/>
        <item m="1" x="11"/>
        <item m="1" x="38"/>
        <item m="1" x="37"/>
        <item m="1" x="24"/>
        <item m="1" x="42"/>
        <item m="1" x="25"/>
        <item x="3"/>
        <item m="1" x="23"/>
        <item x="5"/>
        <item m="1" x="35"/>
        <item m="1" x="21"/>
        <item x="2"/>
        <item m="1" x="32"/>
        <item m="1" x="17"/>
        <item m="1" x="12"/>
        <item m="1" x="19"/>
        <item m="1" x="18"/>
        <item x="8"/>
        <item t="default"/>
      </items>
    </pivotField>
    <pivotField dataField="1" compact="0" showAll="0"/>
    <pivotField compact="0" numFmtId="167" showAll="0"/>
    <pivotField compact="0" showAll="0" defaultSubtotal="0"/>
    <pivotField compact="0" showAll="0" defaultSubtotal="0"/>
    <pivotField compact="0" showAll="0"/>
    <pivotField compact="0" numFmtId="166" showAll="0" defaultSubtotal="0"/>
  </pivotFields>
  <rowFields count="1">
    <field x="9"/>
  </rowFields>
  <rowItems count="12">
    <i>
      <x/>
    </i>
    <i>
      <x v="2"/>
    </i>
    <i>
      <x v="4"/>
    </i>
    <i>
      <x v="5"/>
    </i>
    <i>
      <x v="7"/>
    </i>
    <i>
      <x v="9"/>
    </i>
    <i>
      <x v="10"/>
    </i>
    <i>
      <x v="40"/>
    </i>
    <i>
      <x v="42"/>
    </i>
    <i>
      <x v="45"/>
    </i>
    <i>
      <x v="51"/>
    </i>
    <i t="grand">
      <x/>
    </i>
  </rowItems>
  <colItems count="1">
    <i/>
  </colItems>
  <dataFields count="1">
    <dataField name="Sum of Value SDG" fld="10" baseField="4" baseItem="0" numFmtId="166"/>
  </dataFields>
  <formats count="1">
    <format dxfId="19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Daily Purchases" cacheId="0" applyNumberFormats="0" applyBorderFormats="0" applyFontFormats="0" applyPatternFormats="0" applyAlignmentFormats="0" applyWidthHeightFormats="1" dataCaption="Values" updatedVersion="5" minRefreshableVersion="3" useAutoFormatting="1" itemPrintTitles="1" createdVersion="5" indent="0" compact="0" outline="1" outlineData="1" compactData="0" multipleFieldFilters="0" chartFormat="10">
  <location ref="A1:C2" firstHeaderRow="1" firstDataRow="1" firstDataCol="2"/>
  <pivotFields count="29">
    <pivotField compact="0" showAll="0" defaultSubtotal="0"/>
    <pivotField compact="0" showAll="0" defaultSubtotal="0">
      <items count="3">
        <item m="1" x="1"/>
        <item m="1" x="2"/>
        <item x="0"/>
      </items>
    </pivotField>
    <pivotField axis="axisRow" compact="0" showAll="0" defaultSubtotal="0">
      <items count="13">
        <item m="1" x="2"/>
        <item m="1" x="3"/>
        <item m="1" x="9"/>
        <item m="1" x="4"/>
        <item m="1" x="12"/>
        <item m="1" x="11"/>
        <item m="1" x="8"/>
        <item m="1" x="10"/>
        <item m="1" x="1"/>
        <item m="1" x="7"/>
        <item m="1" x="5"/>
        <item m="1" x="6"/>
        <item x="0"/>
      </items>
    </pivotField>
    <pivotField compact="0" showAll="0">
      <items count="6">
        <item m="1" x="3"/>
        <item m="1" x="1"/>
        <item m="1" x="4"/>
        <item m="1" x="2"/>
        <item x="0"/>
        <item t="default"/>
      </items>
    </pivotField>
    <pivotField axis="axisRow" compact="0" showAll="0">
      <items count="26">
        <item m="1" x="10"/>
        <item m="1" x="12"/>
        <item m="1" x="15"/>
        <item m="1" x="16"/>
        <item m="1" x="18"/>
        <item m="1" x="19"/>
        <item m="1" x="21"/>
        <item h="1" x="0"/>
        <item m="1" x="11"/>
        <item m="1" x="5"/>
        <item m="1" x="13"/>
        <item m="1" x="23"/>
        <item m="1" x="2"/>
        <item m="1" x="6"/>
        <item m="1" x="9"/>
        <item m="1" x="14"/>
        <item m="1" x="17"/>
        <item m="1" x="20"/>
        <item m="1" x="22"/>
        <item m="1" x="24"/>
        <item m="1" x="1"/>
        <item m="1" x="3"/>
        <item m="1" x="4"/>
        <item m="1" x="7"/>
        <item m="1" x="8"/>
        <item t="default"/>
      </items>
    </pivotField>
    <pivotField compact="0" showAll="0"/>
    <pivotField compact="0" showAll="0"/>
    <pivotField compact="0" showAll="0">
      <items count="10">
        <item m="1" x="7"/>
        <item m="1" x="3"/>
        <item m="1" x="4"/>
        <item m="1" x="5"/>
        <item m="1" x="2"/>
        <item m="1" x="8"/>
        <item m="1" x="1"/>
        <item m="1" x="6"/>
        <item x="0"/>
        <item t="default"/>
      </items>
    </pivotField>
    <pivotField compact="0" showAll="0">
      <items count="48">
        <item m="1" x="29"/>
        <item m="1" x="5"/>
        <item m="1" x="17"/>
        <item m="1" x="3"/>
        <item m="1" x="14"/>
        <item m="1" x="46"/>
        <item m="1" x="24"/>
        <item m="1" x="22"/>
        <item m="1" x="31"/>
        <item m="1" x="10"/>
        <item m="1" x="15"/>
        <item m="1" x="43"/>
        <item m="1" x="41"/>
        <item m="1" x="16"/>
        <item m="1" x="12"/>
        <item m="1" x="42"/>
        <item m="1" x="34"/>
        <item m="1" x="18"/>
        <item m="1" x="38"/>
        <item m="1" x="28"/>
        <item m="1" x="44"/>
        <item m="1" x="1"/>
        <item m="1" x="33"/>
        <item m="1" x="40"/>
        <item m="1" x="8"/>
        <item m="1" x="39"/>
        <item m="1" x="6"/>
        <item m="1" x="27"/>
        <item m="1" x="7"/>
        <item m="1" x="32"/>
        <item m="1" x="4"/>
        <item m="1" x="35"/>
        <item m="1" x="25"/>
        <item m="1" x="11"/>
        <item m="1" x="26"/>
        <item m="1" x="45"/>
        <item m="1" x="13"/>
        <item m="1" x="19"/>
        <item m="1" x="9"/>
        <item m="1" x="30"/>
        <item m="1" x="2"/>
        <item m="1" x="23"/>
        <item m="1" x="21"/>
        <item m="1" x="37"/>
        <item m="1" x="20"/>
        <item m="1" x="36"/>
        <item x="0"/>
        <item t="default"/>
      </items>
    </pivotField>
    <pivotField compact="0" showAll="0"/>
    <pivotField compact="0" showAll="0"/>
    <pivotField compact="0" showAll="0">
      <items count="15">
        <item m="1" x="8"/>
        <item m="1" x="6"/>
        <item m="1" x="13"/>
        <item m="1" x="12"/>
        <item m="1" x="9"/>
        <item m="1" x="10"/>
        <item m="1" x="1"/>
        <item m="1" x="5"/>
        <item m="1" x="2"/>
        <item m="1" x="11"/>
        <item m="1" x="4"/>
        <item m="1" x="7"/>
        <item m="1" x="3"/>
        <item x="0"/>
        <item t="default"/>
      </items>
    </pivotField>
    <pivotField compact="0" showAll="0"/>
    <pivotField compact="0" showAll="0"/>
    <pivotField compact="0" showAll="0"/>
    <pivotField compact="0" showAll="0"/>
    <pivotField compact="0" showAll="0"/>
    <pivotField compact="0" numFmtId="167" showAll="0"/>
    <pivotField compact="0" numFmtId="166" showAll="0"/>
    <pivotField compact="0" numFmtId="167" showAll="0"/>
    <pivotField compact="0" showAll="0"/>
    <pivotField compact="0" numFmtId="166" showAll="0"/>
    <pivotField compact="0" showAll="0"/>
    <pivotField compact="0" numFmtId="166" showAll="0"/>
    <pivotField dataField="1" compact="0" numFmtId="167" showAll="0"/>
    <pivotField compact="0" showAll="0"/>
    <pivotField compact="0" numFmtId="166" showAll="0"/>
    <pivotField compact="0" numFmtId="166" showAll="0"/>
    <pivotField compact="0" showAll="0"/>
  </pivotFields>
  <rowFields count="2">
    <field x="2"/>
    <field x="4"/>
  </rowFields>
  <rowItems count="1">
    <i t="grand">
      <x/>
    </i>
  </rowItems>
  <colItems count="1">
    <i/>
  </colItems>
  <dataFields count="1">
    <dataField name="Sum of Total Cost USD" fld="24" baseField="0" baseItem="4" numFmtId="167"/>
  </dataFields>
  <formats count="2">
    <format dxfId="201">
      <pivotArea outline="0" collapsedLevelsAreSubtotals="1" fieldPosition="0"/>
    </format>
    <format dxfId="200">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100-000006000000}" name="Total Spend by Agent" cacheId="0" applyNumberFormats="0" applyBorderFormats="0" applyFontFormats="0" applyPatternFormats="0" applyAlignmentFormats="0" applyWidthHeightFormats="1" dataCaption="Values" updatedVersion="5" minRefreshableVersion="3" useAutoFormatting="1" itemPrintTitles="1" createdVersion="5" indent="0" compact="0" outline="1" outlineData="1" compactData="0" multipleFieldFilters="0">
  <location ref="E1:F3" firstHeaderRow="1" firstDataRow="1" firstDataCol="1"/>
  <pivotFields count="29">
    <pivotField compact="0" showAll="0" defaultSubtotal="0"/>
    <pivotField compact="0" showAll="0" defaultSubtotal="0">
      <items count="3">
        <item m="1" x="1"/>
        <item m="1" x="2"/>
        <item x="0"/>
      </items>
    </pivotField>
    <pivotField compact="0" showAll="0" defaultSubtotal="0">
      <items count="13">
        <item m="1" x="2"/>
        <item m="1" x="3"/>
        <item m="1" x="9"/>
        <item m="1" x="4"/>
        <item m="1" x="12"/>
        <item m="1" x="11"/>
        <item m="1" x="8"/>
        <item m="1" x="10"/>
        <item m="1" x="1"/>
        <item m="1" x="7"/>
        <item m="1" x="5"/>
        <item m="1" x="6"/>
        <item x="0"/>
      </items>
    </pivotField>
    <pivotField compact="0" showAll="0">
      <items count="6">
        <item m="1" x="3"/>
        <item m="1" x="1"/>
        <item m="1" x="4"/>
        <item m="1" x="2"/>
        <item x="0"/>
        <item t="default"/>
      </items>
    </pivotField>
    <pivotField compact="0" showAll="0"/>
    <pivotField compact="0" showAll="0"/>
    <pivotField compact="0" showAll="0"/>
    <pivotField compact="0" showAll="0">
      <items count="10">
        <item m="1" x="7"/>
        <item m="1" x="3"/>
        <item m="1" x="4"/>
        <item m="1" x="5"/>
        <item m="1" x="2"/>
        <item m="1" x="8"/>
        <item m="1" x="1"/>
        <item m="1" x="6"/>
        <item x="0"/>
        <item t="default"/>
      </items>
    </pivotField>
    <pivotField compact="0" showAll="0">
      <items count="48">
        <item m="1" x="29"/>
        <item m="1" x="5"/>
        <item m="1" x="17"/>
        <item m="1" x="3"/>
        <item m="1" x="14"/>
        <item m="1" x="46"/>
        <item m="1" x="24"/>
        <item m="1" x="22"/>
        <item m="1" x="31"/>
        <item m="1" x="10"/>
        <item m="1" x="15"/>
        <item m="1" x="43"/>
        <item m="1" x="41"/>
        <item m="1" x="16"/>
        <item m="1" x="12"/>
        <item m="1" x="42"/>
        <item m="1" x="34"/>
        <item m="1" x="18"/>
        <item m="1" x="38"/>
        <item m="1" x="28"/>
        <item m="1" x="44"/>
        <item m="1" x="1"/>
        <item m="1" x="33"/>
        <item m="1" x="40"/>
        <item m="1" x="8"/>
        <item m="1" x="39"/>
        <item m="1" x="6"/>
        <item m="1" x="27"/>
        <item m="1" x="7"/>
        <item m="1" x="32"/>
        <item m="1" x="4"/>
        <item m="1" x="35"/>
        <item m="1" x="25"/>
        <item m="1" x="11"/>
        <item m="1" x="26"/>
        <item m="1" x="45"/>
        <item m="1" x="13"/>
        <item m="1" x="19"/>
        <item m="1" x="9"/>
        <item m="1" x="30"/>
        <item m="1" x="2"/>
        <item m="1" x="23"/>
        <item m="1" x="21"/>
        <item m="1" x="37"/>
        <item m="1" x="20"/>
        <item m="1" x="36"/>
        <item x="0"/>
        <item t="default"/>
      </items>
    </pivotField>
    <pivotField axis="axisRow" compact="0" showAll="0">
      <items count="52">
        <item m="1" x="4"/>
        <item m="1" x="40"/>
        <item m="1" x="29"/>
        <item m="1" x="26"/>
        <item m="1" x="19"/>
        <item m="1" x="27"/>
        <item m="1" x="12"/>
        <item x="0"/>
        <item m="1" x="23"/>
        <item m="1" x="14"/>
        <item m="1" x="22"/>
        <item m="1" x="24"/>
        <item m="1" x="48"/>
        <item m="1" x="5"/>
        <item m="1" x="38"/>
        <item m="1" x="46"/>
        <item m="1" x="33"/>
        <item m="1" x="36"/>
        <item m="1" x="43"/>
        <item m="1" x="15"/>
        <item m="1" x="30"/>
        <item m="1" x="25"/>
        <item m="1" x="8"/>
        <item m="1" x="44"/>
        <item m="1" x="50"/>
        <item m="1" x="49"/>
        <item m="1" x="37"/>
        <item m="1" x="6"/>
        <item m="1" x="31"/>
        <item m="1" x="20"/>
        <item m="1" x="41"/>
        <item m="1" x="7"/>
        <item m="1" x="21"/>
        <item m="1" x="47"/>
        <item m="1" x="2"/>
        <item m="1" x="35"/>
        <item m="1" x="34"/>
        <item m="1" x="17"/>
        <item m="1" x="39"/>
        <item m="1" x="18"/>
        <item m="1" x="1"/>
        <item m="1" x="16"/>
        <item m="1" x="42"/>
        <item m="1" x="32"/>
        <item m="1" x="13"/>
        <item m="1" x="45"/>
        <item m="1" x="28"/>
        <item m="1" x="9"/>
        <item m="1" x="3"/>
        <item m="1" x="11"/>
        <item m="1" x="10"/>
        <item t="default"/>
      </items>
    </pivotField>
    <pivotField compact="0" showAll="0"/>
    <pivotField compact="0" showAll="0">
      <items count="15">
        <item m="1" x="8"/>
        <item m="1" x="6"/>
        <item m="1" x="13"/>
        <item m="1" x="12"/>
        <item m="1" x="9"/>
        <item m="1" x="10"/>
        <item m="1" x="1"/>
        <item m="1" x="5"/>
        <item m="1" x="2"/>
        <item m="1" x="11"/>
        <item m="1" x="4"/>
        <item m="1" x="7"/>
        <item m="1" x="3"/>
        <item x="0"/>
        <item t="default"/>
      </items>
    </pivotField>
    <pivotField compact="0" showAll="0"/>
    <pivotField compact="0" showAll="0"/>
    <pivotField compact="0" showAll="0"/>
    <pivotField compact="0" showAll="0"/>
    <pivotField compact="0" showAll="0"/>
    <pivotField compact="0" numFmtId="167" showAll="0"/>
    <pivotField compact="0" numFmtId="166" showAll="0"/>
    <pivotField compact="0" numFmtId="167" showAll="0"/>
    <pivotField compact="0" showAll="0"/>
    <pivotField compact="0" numFmtId="166" showAll="0"/>
    <pivotField compact="0" showAll="0"/>
    <pivotField dataField="1" compact="0" numFmtId="166" showAll="0"/>
    <pivotField compact="0" numFmtId="167" showAll="0"/>
    <pivotField compact="0" showAll="0"/>
    <pivotField compact="0" numFmtId="166" showAll="0"/>
    <pivotField compact="0" numFmtId="166" showAll="0"/>
    <pivotField compact="0" showAll="0"/>
  </pivotFields>
  <rowFields count="1">
    <field x="9"/>
  </rowFields>
  <rowItems count="2">
    <i>
      <x v="7"/>
    </i>
    <i t="grand">
      <x/>
    </i>
  </rowItems>
  <colItems count="1">
    <i/>
  </colItems>
  <dataFields count="1">
    <dataField name="Sum of Total Cost SDG" fld="23" baseField="6" baseItem="0" numFmtId="166"/>
  </dataFields>
  <formats count="1">
    <format dxfId="20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PivotTable14" cacheId="3"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location ref="A6:C7" firstHeaderRow="0" firstDataRow="1" firstDataCol="0"/>
  <pivotFields count="32">
    <pivotField showAll="0"/>
    <pivotField showAll="0">
      <items count="5">
        <item m="1" x="3"/>
        <item x="0"/>
        <item x="1"/>
        <item x="2"/>
        <item t="default"/>
      </items>
    </pivotField>
    <pivotField showAll="0">
      <items count="14">
        <item x="3"/>
        <item x="4"/>
        <item x="5"/>
        <item x="6"/>
        <item x="7"/>
        <item x="8"/>
        <item m="1" x="11"/>
        <item m="1" x="12"/>
        <item m="1" x="10"/>
        <item x="0"/>
        <item x="1"/>
        <item x="2"/>
        <item x="9"/>
        <item t="default"/>
      </items>
    </pivotField>
    <pivotField showAll="0">
      <items count="6">
        <item x="2"/>
        <item x="3"/>
        <item x="0"/>
        <item x="1"/>
        <item x="4"/>
        <item t="default"/>
      </items>
    </pivotField>
    <pivotField showAll="0"/>
    <pivotField showAll="0"/>
    <pivotField showAll="0"/>
    <pivotField showAll="0"/>
    <pivotField showAll="0">
      <items count="26">
        <item m="1" x="20"/>
        <item x="12"/>
        <item m="1" x="18"/>
        <item x="5"/>
        <item x="9"/>
        <item m="1" x="23"/>
        <item x="11"/>
        <item x="4"/>
        <item m="1" x="24"/>
        <item m="1" x="22"/>
        <item m="1" x="17"/>
        <item x="2"/>
        <item m="1" x="16"/>
        <item x="1"/>
        <item x="3"/>
        <item x="10"/>
        <item x="7"/>
        <item m="1" x="19"/>
        <item x="0"/>
        <item m="1" x="21"/>
        <item x="6"/>
        <item x="14"/>
        <item x="13"/>
        <item x="8"/>
        <item x="15"/>
        <item t="default"/>
      </items>
    </pivotField>
    <pivotField showAll="0"/>
    <pivotField showAll="0"/>
    <pivotField showAll="0"/>
    <pivotField showAll="0" defaultSubtotal="0"/>
    <pivotField showAll="0"/>
    <pivotField showAll="0"/>
    <pivotField dataField="1" numFmtId="166" showAll="0"/>
    <pivotField showAll="0"/>
    <pivotField numFmtId="166" showAll="0"/>
    <pivotField numFmtId="167" showAll="0"/>
    <pivotField numFmtId="166" showAll="0"/>
    <pivotField numFmtId="167" showAll="0"/>
    <pivotField showAll="0"/>
    <pivotField numFmtId="166" showAll="0"/>
    <pivotField showAll="0"/>
    <pivotField numFmtId="166" showAll="0"/>
    <pivotField numFmtId="166" showAll="0"/>
    <pivotField numFmtId="167" showAll="0"/>
    <pivotField numFmtId="167" showAll="0"/>
    <pivotField dataField="1" showAll="0"/>
    <pivotField dataField="1" numFmtId="166" showAll="0"/>
    <pivotField numFmtId="166" showAll="0"/>
    <pivotField showAll="0"/>
  </pivotFields>
  <rowItems count="1">
    <i/>
  </rowItems>
  <colFields count="1">
    <field x="-2"/>
  </colFields>
  <colItems count="3">
    <i>
      <x/>
    </i>
    <i i="1">
      <x v="1"/>
    </i>
    <i i="2">
      <x v="2"/>
    </i>
  </colItems>
  <dataFields count="3">
    <dataField name="Sum of Volume MT/Head" fld="15" baseField="1" baseItem="473798776" numFmtId="166"/>
    <dataField name="Sum of Delivered MT" fld="28" baseField="0" baseItem="1"/>
    <dataField name="Sum of Balance MT" fld="29" baseField="0" baseItem="0"/>
  </dataFields>
  <formats count="4">
    <format dxfId="140">
      <pivotArea outline="0" collapsedLevelsAreSubtotals="1" fieldPosition="0"/>
    </format>
    <format dxfId="139">
      <pivotArea type="all" dataOnly="0" outline="0" fieldPosition="0"/>
    </format>
    <format dxfId="138">
      <pivotArea outline="0" collapsedLevelsAreSubtotals="1" fieldPosition="0"/>
    </format>
    <format dxfId="137">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200-000003000000}" name="PivotTable2" cacheId="3"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location ref="A1:B2" firstHeaderRow="0" firstDataRow="1" firstDataCol="0"/>
  <pivotFields count="32">
    <pivotField showAll="0"/>
    <pivotField showAll="0">
      <items count="5">
        <item m="1" x="3"/>
        <item x="0"/>
        <item x="1"/>
        <item x="2"/>
        <item t="default"/>
      </items>
    </pivotField>
    <pivotField showAll="0">
      <items count="14">
        <item x="3"/>
        <item x="4"/>
        <item x="5"/>
        <item x="6"/>
        <item x="7"/>
        <item x="8"/>
        <item m="1" x="11"/>
        <item m="1" x="12"/>
        <item m="1" x="10"/>
        <item x="0"/>
        <item x="1"/>
        <item x="2"/>
        <item x="9"/>
        <item t="default"/>
      </items>
    </pivotField>
    <pivotField showAll="0">
      <items count="6">
        <item x="2"/>
        <item x="3"/>
        <item x="0"/>
        <item x="1"/>
        <item x="4"/>
        <item t="default"/>
      </items>
    </pivotField>
    <pivotField showAll="0"/>
    <pivotField showAll="0"/>
    <pivotField showAll="0"/>
    <pivotField showAll="0"/>
    <pivotField showAll="0">
      <items count="26">
        <item m="1" x="20"/>
        <item x="12"/>
        <item m="1" x="18"/>
        <item x="5"/>
        <item x="9"/>
        <item m="1" x="23"/>
        <item x="11"/>
        <item x="4"/>
        <item m="1" x="24"/>
        <item m="1" x="22"/>
        <item m="1" x="17"/>
        <item x="2"/>
        <item m="1" x="16"/>
        <item x="1"/>
        <item x="3"/>
        <item x="10"/>
        <item x="7"/>
        <item m="1" x="19"/>
        <item x="0"/>
        <item m="1" x="21"/>
        <item x="6"/>
        <item x="14"/>
        <item x="13"/>
        <item x="8"/>
        <item x="15"/>
        <item t="default"/>
      </items>
    </pivotField>
    <pivotField showAll="0"/>
    <pivotField showAll="0"/>
    <pivotField showAll="0"/>
    <pivotField showAll="0" defaultSubtotal="0"/>
    <pivotField showAll="0"/>
    <pivotField showAll="0"/>
    <pivotField numFmtId="166" showAll="0"/>
    <pivotField showAll="0"/>
    <pivotField numFmtId="166" showAll="0"/>
    <pivotField numFmtId="167" showAll="0"/>
    <pivotField numFmtId="166" showAll="0"/>
    <pivotField numFmtId="167" showAll="0"/>
    <pivotField showAll="0"/>
    <pivotField numFmtId="166" showAll="0"/>
    <pivotField showAll="0"/>
    <pivotField dataField="1" numFmtId="166" showAll="0"/>
    <pivotField numFmtId="166" showAll="0"/>
    <pivotField dataField="1" numFmtId="167" showAll="0"/>
    <pivotField numFmtId="167" showAll="0"/>
    <pivotField showAll="0"/>
    <pivotField numFmtId="166" showAll="0"/>
    <pivotField numFmtId="166" showAll="0"/>
    <pivotField showAll="0"/>
  </pivotFields>
  <rowItems count="1">
    <i/>
  </rowItems>
  <colFields count="1">
    <field x="-2"/>
  </colFields>
  <colItems count="2">
    <i>
      <x/>
    </i>
    <i i="1">
      <x v="1"/>
    </i>
  </colItems>
  <dataFields count="2">
    <dataField name="Sum of Total Cost SDG" fld="24" baseField="0" baseItem="0"/>
    <dataField name="Sum of Total Cost USD" fld="26" baseField="0" baseItem="0" numFmtId="167"/>
  </dataFields>
  <formats count="8">
    <format dxfId="148">
      <pivotArea outline="0" collapsedLevelsAreSubtotals="1" fieldPosition="0"/>
    </format>
    <format dxfId="147">
      <pivotArea outline="0" collapsedLevelsAreSubtotals="1" fieldPosition="0">
        <references count="1">
          <reference field="4294967294" count="1" selected="0">
            <x v="1"/>
          </reference>
        </references>
      </pivotArea>
    </format>
    <format dxfId="146">
      <pivotArea type="all" dataOnly="0" outline="0" fieldPosition="0"/>
    </format>
    <format dxfId="145">
      <pivotArea outline="0" collapsedLevelsAreSubtotals="1" fieldPosition="0"/>
    </format>
    <format dxfId="144">
      <pivotArea dataOnly="0" labelOnly="1" outline="0" fieldPosition="0">
        <references count="1">
          <reference field="4294967294" count="2">
            <x v="0"/>
            <x v="1"/>
          </reference>
        </references>
      </pivotArea>
    </format>
    <format dxfId="143">
      <pivotArea type="all" dataOnly="0" outline="0" fieldPosition="0"/>
    </format>
    <format dxfId="142">
      <pivotArea outline="0" collapsedLevelsAreSubtotals="1" fieldPosition="0"/>
    </format>
    <format dxfId="141">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1" cacheId="4"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location ref="AG2:AG3" firstHeaderRow="1" firstDataRow="1" firstDataCol="0"/>
  <pivotFields count="16">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7">
        <item m="1" x="5"/>
        <item x="0"/>
        <item x="2"/>
        <item x="3"/>
        <item x="1"/>
        <item x="4"/>
        <item t="default"/>
      </items>
    </pivotField>
    <pivotField showAll="0">
      <items count="10">
        <item m="1" x="8"/>
        <item x="2"/>
        <item m="1" x="7"/>
        <item m="1" x="6"/>
        <item x="4"/>
        <item x="1"/>
        <item x="3"/>
        <item x="0"/>
        <item x="5"/>
        <item t="default"/>
      </items>
    </pivotField>
    <pivotField showAll="0"/>
    <pivotField showAll="0"/>
  </pivotFields>
  <rowItems count="1">
    <i/>
  </rowItems>
  <colItems count="1">
    <i/>
  </colItems>
  <dataFields count="1">
    <dataField name="Sum of Value SDG" fld="10" baseField="0" baseItem="0" numFmtId="166"/>
  </dataFields>
  <formats count="4">
    <format dxfId="152">
      <pivotArea outline="0" collapsedLevelsAreSubtotals="1" fieldPosition="0"/>
    </format>
    <format dxfId="151">
      <pivotArea type="all" dataOnly="0" outline="0" fieldPosition="0"/>
    </format>
    <format dxfId="150">
      <pivotArea outline="0" collapsedLevelsAreSubtotals="1" fieldPosition="0"/>
    </format>
    <format dxfId="14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PivotTable11" cacheId="3" applyNumberFormats="0" applyBorderFormats="0" applyFontFormats="0" applyPatternFormats="0" applyAlignmentFormats="0" applyWidthHeightFormats="1" dataCaption="Values" updatedVersion="8" minRefreshableVersion="3" useAutoFormatting="1" rowGrandTotals="0" itemPrintTitles="1" createdVersion="5" indent="0" outline="1" outlineData="1" multipleFieldFilters="0" chartFormat="5">
  <location ref="T2:U8" firstHeaderRow="1" firstDataRow="1" firstDataCol="1"/>
  <pivotFields count="32">
    <pivotField showAll="0"/>
    <pivotField showAll="0">
      <items count="5">
        <item m="1" x="3"/>
        <item x="0"/>
        <item x="1"/>
        <item x="2"/>
        <item t="default"/>
      </items>
    </pivotField>
    <pivotField showAll="0">
      <items count="14">
        <item x="3"/>
        <item x="4"/>
        <item x="5"/>
        <item x="6"/>
        <item x="7"/>
        <item x="8"/>
        <item m="1" x="11"/>
        <item m="1" x="12"/>
        <item m="1" x="10"/>
        <item x="0"/>
        <item x="1"/>
        <item x="2"/>
        <item x="9"/>
        <item t="default"/>
      </items>
    </pivotField>
    <pivotField showAll="0">
      <items count="6">
        <item x="2"/>
        <item x="3"/>
        <item x="0"/>
        <item x="1"/>
        <item x="4"/>
        <item t="default"/>
      </items>
    </pivotField>
    <pivotField showAll="0"/>
    <pivotField showAll="0"/>
    <pivotField showAll="0"/>
    <pivotField axis="axisRow" showAll="0">
      <items count="10">
        <item x="2"/>
        <item x="0"/>
        <item h="1" x="6"/>
        <item x="1"/>
        <item x="5"/>
        <item x="4"/>
        <item m="1" x="8"/>
        <item x="3"/>
        <item m="1" x="7"/>
        <item t="default"/>
      </items>
    </pivotField>
    <pivotField showAll="0">
      <items count="26">
        <item m="1" x="20"/>
        <item x="12"/>
        <item m="1" x="18"/>
        <item x="5"/>
        <item x="9"/>
        <item m="1" x="23"/>
        <item x="11"/>
        <item x="4"/>
        <item m="1" x="24"/>
        <item m="1" x="22"/>
        <item m="1" x="17"/>
        <item x="2"/>
        <item m="1" x="16"/>
        <item x="1"/>
        <item x="3"/>
        <item x="10"/>
        <item x="7"/>
        <item m="1" x="19"/>
        <item x="0"/>
        <item m="1" x="21"/>
        <item x="6"/>
        <item x="14"/>
        <item x="13"/>
        <item x="8"/>
        <item x="15"/>
        <item t="default"/>
      </items>
    </pivotField>
    <pivotField showAll="0"/>
    <pivotField showAll="0"/>
    <pivotField showAll="0"/>
    <pivotField showAll="0" defaultSubtotal="0"/>
    <pivotField showAll="0"/>
    <pivotField showAll="0"/>
    <pivotField numFmtId="166" showAll="0"/>
    <pivotField showAll="0"/>
    <pivotField numFmtId="166" showAll="0"/>
    <pivotField numFmtId="167" showAll="0"/>
    <pivotField numFmtId="166" showAll="0"/>
    <pivotField numFmtId="167" showAll="0"/>
    <pivotField showAll="0"/>
    <pivotField numFmtId="166" showAll="0"/>
    <pivotField showAll="0"/>
    <pivotField numFmtId="166" showAll="0"/>
    <pivotField numFmtId="166" showAll="0"/>
    <pivotField dataField="1" numFmtId="167" showAll="0"/>
    <pivotField numFmtId="167" showAll="0"/>
    <pivotField showAll="0"/>
    <pivotField numFmtId="166" showAll="0"/>
    <pivotField numFmtId="166" showAll="0"/>
    <pivotField showAll="0"/>
  </pivotFields>
  <rowFields count="1">
    <field x="7"/>
  </rowFields>
  <rowItems count="6">
    <i>
      <x/>
    </i>
    <i>
      <x v="1"/>
    </i>
    <i>
      <x v="3"/>
    </i>
    <i>
      <x v="4"/>
    </i>
    <i>
      <x v="5"/>
    </i>
    <i>
      <x v="7"/>
    </i>
  </rowItems>
  <colItems count="1">
    <i/>
  </colItems>
  <dataFields count="1">
    <dataField name="Sum of Total Cost USD" fld="26" baseField="0" baseItem="0" numFmtId="169"/>
  </dataFields>
  <formats count="7">
    <format dxfId="159">
      <pivotArea outline="0" collapsedLevelsAreSubtotals="1" fieldPosition="0">
        <references count="1">
          <reference field="4294967294" count="1" selected="0">
            <x v="0"/>
          </reference>
        </references>
      </pivotArea>
    </format>
    <format dxfId="158">
      <pivotArea outline="0" collapsedLevelsAreSubtotals="1" fieldPosition="0"/>
    </format>
    <format dxfId="157">
      <pivotArea type="all" dataOnly="0" outline="0" fieldPosition="0"/>
    </format>
    <format dxfId="156">
      <pivotArea outline="0" collapsedLevelsAreSubtotals="1" fieldPosition="0"/>
    </format>
    <format dxfId="155">
      <pivotArea field="7" type="button" dataOnly="0" labelOnly="1" outline="0" axis="axisRow" fieldPosition="0"/>
    </format>
    <format dxfId="154">
      <pivotArea dataOnly="0" labelOnly="1" fieldPosition="0">
        <references count="1">
          <reference field="7" count="0"/>
        </references>
      </pivotArea>
    </format>
    <format dxfId="153">
      <pivotArea dataOnly="0" labelOnly="1" outline="0" axis="axisValues" fieldPosition="0"/>
    </format>
  </formats>
  <chartFormats count="1">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0000000-0007-0000-0200-000005000000}" name="PivotTable6" cacheId="3" applyNumberFormats="0" applyBorderFormats="0" applyFontFormats="0" applyPatternFormats="0" applyAlignmentFormats="0" applyWidthHeightFormats="1" dataCaption="Values" updatedVersion="8" minRefreshableVersion="3" useAutoFormatting="1" rowGrandTotals="0" itemPrintTitles="1" createdVersion="5" indent="0" outline="1" outlineData="1" multipleFieldFilters="0">
  <location ref="H2:L18" firstHeaderRow="0" firstDataRow="1" firstDataCol="1"/>
  <pivotFields count="32">
    <pivotField showAll="0"/>
    <pivotField showAll="0">
      <items count="5">
        <item m="1" x="3"/>
        <item x="0"/>
        <item x="1"/>
        <item x="2"/>
        <item t="default"/>
      </items>
    </pivotField>
    <pivotField showAll="0">
      <items count="14">
        <item x="3"/>
        <item x="4"/>
        <item x="5"/>
        <item x="6"/>
        <item x="7"/>
        <item x="8"/>
        <item m="1" x="11"/>
        <item m="1" x="12"/>
        <item m="1" x="10"/>
        <item x="0"/>
        <item x="1"/>
        <item x="2"/>
        <item x="9"/>
        <item t="default"/>
      </items>
    </pivotField>
    <pivotField showAll="0">
      <items count="6">
        <item x="2"/>
        <item x="3"/>
        <item x="0"/>
        <item x="1"/>
        <item x="4"/>
        <item t="default"/>
      </items>
    </pivotField>
    <pivotField showAll="0"/>
    <pivotField showAll="0"/>
    <pivotField showAll="0"/>
    <pivotField showAll="0"/>
    <pivotField axis="axisRow" showAll="0">
      <items count="26">
        <item x="4"/>
        <item m="1" x="24"/>
        <item x="0"/>
        <item x="15"/>
        <item x="7"/>
        <item m="1" x="22"/>
        <item m="1" x="16"/>
        <item x="6"/>
        <item x="2"/>
        <item m="1" x="19"/>
        <item x="3"/>
        <item m="1" x="23"/>
        <item x="14"/>
        <item x="11"/>
        <item m="1" x="20"/>
        <item m="1" x="21"/>
        <item x="10"/>
        <item x="5"/>
        <item m="1" x="17"/>
        <item x="12"/>
        <item m="1" x="18"/>
        <item x="8"/>
        <item x="9"/>
        <item x="1"/>
        <item x="13"/>
        <item t="default"/>
      </items>
    </pivotField>
    <pivotField showAll="0"/>
    <pivotField showAll="0"/>
    <pivotField showAll="0"/>
    <pivotField showAll="0" defaultSubtotal="0"/>
    <pivotField showAll="0"/>
    <pivotField showAll="0"/>
    <pivotField dataField="1" numFmtId="166" showAll="0"/>
    <pivotField showAll="0"/>
    <pivotField numFmtId="166" showAll="0"/>
    <pivotField numFmtId="167" showAll="0"/>
    <pivotField numFmtId="166" showAll="0"/>
    <pivotField numFmtId="167" showAll="0"/>
    <pivotField showAll="0"/>
    <pivotField numFmtId="166" showAll="0"/>
    <pivotField showAll="0"/>
    <pivotField dataField="1" numFmtId="166" showAll="0"/>
    <pivotField numFmtId="166" showAll="0"/>
    <pivotField dataField="1" numFmtId="167" showAll="0"/>
    <pivotField dataField="1" numFmtId="167" showAll="0"/>
    <pivotField showAll="0"/>
    <pivotField numFmtId="166" showAll="0"/>
    <pivotField numFmtId="166" showAll="0"/>
    <pivotField showAll="0"/>
  </pivotFields>
  <rowFields count="1">
    <field x="8"/>
  </rowFields>
  <rowItems count="16">
    <i>
      <x/>
    </i>
    <i>
      <x v="2"/>
    </i>
    <i>
      <x v="3"/>
    </i>
    <i>
      <x v="4"/>
    </i>
    <i>
      <x v="7"/>
    </i>
    <i>
      <x v="8"/>
    </i>
    <i>
      <x v="10"/>
    </i>
    <i>
      <x v="12"/>
    </i>
    <i>
      <x v="13"/>
    </i>
    <i>
      <x v="16"/>
    </i>
    <i>
      <x v="17"/>
    </i>
    <i>
      <x v="19"/>
    </i>
    <i>
      <x v="21"/>
    </i>
    <i>
      <x v="22"/>
    </i>
    <i>
      <x v="23"/>
    </i>
    <i>
      <x v="24"/>
    </i>
  </rowItems>
  <colFields count="1">
    <field x="-2"/>
  </colFields>
  <colItems count="4">
    <i>
      <x/>
    </i>
    <i i="1">
      <x v="1"/>
    </i>
    <i i="2">
      <x v="2"/>
    </i>
    <i i="3">
      <x v="3"/>
    </i>
  </colItems>
  <dataFields count="4">
    <dataField name="Sum of Volume MT/Head" fld="15" baseField="0" baseItem="0"/>
    <dataField name="Sum of Total Cost SDG" fld="24" baseField="0" baseItem="0"/>
    <dataField name="Sum of Total Cost USD" fld="26" baseField="0" baseItem="0"/>
    <dataField name="Average of Average Cost USD/MT" fld="27" subtotal="average" baseField="8" baseItem="0" numFmtId="167"/>
  </dataFields>
  <formats count="13">
    <format dxfId="172">
      <pivotArea outline="0" collapsedLevelsAreSubtotals="1" fieldPosition="0"/>
    </format>
    <format dxfId="171">
      <pivotArea type="all" dataOnly="0" outline="0" fieldPosition="0"/>
    </format>
    <format dxfId="170">
      <pivotArea type="all" dataOnly="0" outline="0" fieldPosition="0"/>
    </format>
    <format dxfId="169">
      <pivotArea outline="0" collapsedLevelsAreSubtotals="1" fieldPosition="0"/>
    </format>
    <format dxfId="168">
      <pivotArea field="8" type="button" dataOnly="0" labelOnly="1" outline="0" axis="axisRow" fieldPosition="0"/>
    </format>
    <format dxfId="167">
      <pivotArea dataOnly="0" labelOnly="1" fieldPosition="0">
        <references count="1">
          <reference field="8" count="0"/>
        </references>
      </pivotArea>
    </format>
    <format dxfId="166">
      <pivotArea dataOnly="0" labelOnly="1" outline="0" fieldPosition="0">
        <references count="1">
          <reference field="4294967294" count="3">
            <x v="0"/>
            <x v="1"/>
            <x v="2"/>
          </reference>
        </references>
      </pivotArea>
    </format>
    <format dxfId="165">
      <pivotArea outline="0" collapsedLevelsAreSubtotals="1" fieldPosition="0">
        <references count="1">
          <reference field="4294967294" count="1" selected="0">
            <x v="3"/>
          </reference>
        </references>
      </pivotArea>
    </format>
    <format dxfId="164">
      <pivotArea type="all" dataOnly="0" outline="0" fieldPosition="0"/>
    </format>
    <format dxfId="163">
      <pivotArea outline="0" collapsedLevelsAreSubtotals="1" fieldPosition="0"/>
    </format>
    <format dxfId="162">
      <pivotArea field="8" type="button" dataOnly="0" labelOnly="1" outline="0" axis="axisRow" fieldPosition="0"/>
    </format>
    <format dxfId="161">
      <pivotArea dataOnly="0" labelOnly="1" fieldPosition="0">
        <references count="1">
          <reference field="8" count="0"/>
        </references>
      </pivotArea>
    </format>
    <format dxfId="160">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0000000-0007-0000-0200-000004000000}" name="PivotTable4" cacheId="3"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location ref="E1:F15" firstHeaderRow="1" firstDataRow="1" firstDataCol="1"/>
  <pivotFields count="32">
    <pivotField showAll="0"/>
    <pivotField axis="axisRow" showAll="0">
      <items count="5">
        <item m="1" x="3"/>
        <item x="2"/>
        <item x="0"/>
        <item x="1"/>
        <item t="default"/>
      </items>
    </pivotField>
    <pivotField axis="axisRow" showAll="0">
      <items count="14">
        <item x="0"/>
        <item x="1"/>
        <item x="9"/>
        <item x="2"/>
        <item x="3"/>
        <item x="4"/>
        <item x="5"/>
        <item x="6"/>
        <item x="8"/>
        <item m="1" x="11"/>
        <item m="1" x="12"/>
        <item m="1" x="10"/>
        <item x="7"/>
        <item t="default"/>
      </items>
    </pivotField>
    <pivotField showAll="0">
      <items count="6">
        <item x="2"/>
        <item x="3"/>
        <item x="0"/>
        <item x="1"/>
        <item x="4"/>
        <item t="default"/>
      </items>
    </pivotField>
    <pivotField showAll="0"/>
    <pivotField showAll="0"/>
    <pivotField showAll="0"/>
    <pivotField showAll="0"/>
    <pivotField showAll="0">
      <items count="26">
        <item m="1" x="20"/>
        <item x="12"/>
        <item m="1" x="18"/>
        <item x="5"/>
        <item x="9"/>
        <item m="1" x="23"/>
        <item x="11"/>
        <item x="4"/>
        <item m="1" x="24"/>
        <item m="1" x="22"/>
        <item m="1" x="17"/>
        <item x="2"/>
        <item m="1" x="16"/>
        <item x="1"/>
        <item x="3"/>
        <item x="10"/>
        <item x="7"/>
        <item m="1" x="19"/>
        <item x="0"/>
        <item m="1" x="21"/>
        <item x="6"/>
        <item x="14"/>
        <item x="13"/>
        <item x="8"/>
        <item x="15"/>
        <item t="default"/>
      </items>
    </pivotField>
    <pivotField showAll="0"/>
    <pivotField showAll="0"/>
    <pivotField showAll="0"/>
    <pivotField showAll="0" defaultSubtotal="0"/>
    <pivotField showAll="0"/>
    <pivotField showAll="0"/>
    <pivotField numFmtId="166" showAll="0"/>
    <pivotField showAll="0"/>
    <pivotField numFmtId="166" showAll="0"/>
    <pivotField numFmtId="167" showAll="0"/>
    <pivotField numFmtId="166" showAll="0"/>
    <pivotField numFmtId="167" showAll="0"/>
    <pivotField showAll="0"/>
    <pivotField numFmtId="166" showAll="0"/>
    <pivotField showAll="0"/>
    <pivotField numFmtId="166" showAll="0"/>
    <pivotField numFmtId="166" showAll="0"/>
    <pivotField dataField="1" numFmtId="167" showAll="0"/>
    <pivotField numFmtId="167" showAll="0"/>
    <pivotField showAll="0"/>
    <pivotField numFmtId="166" showAll="0"/>
    <pivotField numFmtId="166" showAll="0"/>
    <pivotField showAll="0"/>
  </pivotFields>
  <rowFields count="2">
    <field x="1"/>
    <field x="2"/>
  </rowFields>
  <rowItems count="14">
    <i>
      <x v="1"/>
    </i>
    <i r="1">
      <x v="2"/>
    </i>
    <i>
      <x v="2"/>
    </i>
    <i r="1">
      <x/>
    </i>
    <i r="1">
      <x v="1"/>
    </i>
    <i r="1">
      <x v="3"/>
    </i>
    <i>
      <x v="3"/>
    </i>
    <i r="1">
      <x v="4"/>
    </i>
    <i r="1">
      <x v="5"/>
    </i>
    <i r="1">
      <x v="6"/>
    </i>
    <i r="1">
      <x v="7"/>
    </i>
    <i r="1">
      <x v="8"/>
    </i>
    <i r="1">
      <x v="12"/>
    </i>
    <i t="grand">
      <x/>
    </i>
  </rowItems>
  <colItems count="1">
    <i/>
  </colItems>
  <dataFields count="1">
    <dataField name="Sum of Total Cost USD" fld="26" baseField="0" baseItem="0" numFmtId="167"/>
  </dataFields>
  <formats count="17">
    <format dxfId="189">
      <pivotArea outline="0" collapsedLevelsAreSubtotals="1" fieldPosition="0"/>
    </format>
    <format dxfId="188">
      <pivotArea type="all" dataOnly="0" outline="0" fieldPosition="0"/>
    </format>
    <format dxfId="187">
      <pivotArea outline="0" collapsedLevelsAreSubtotals="1" fieldPosition="0"/>
    </format>
    <format dxfId="186">
      <pivotArea field="1" type="button" dataOnly="0" labelOnly="1" outline="0" axis="axisRow" fieldPosition="0"/>
    </format>
    <format dxfId="185">
      <pivotArea dataOnly="0" labelOnly="1" outline="0" axis="axisValues" fieldPosition="0"/>
    </format>
    <format dxfId="184">
      <pivotArea dataOnly="0" labelOnly="1" fieldPosition="0">
        <references count="1">
          <reference field="1" count="0"/>
        </references>
      </pivotArea>
    </format>
    <format dxfId="183">
      <pivotArea dataOnly="0" labelOnly="1" grandRow="1" outline="0" fieldPosition="0"/>
    </format>
    <format dxfId="182">
      <pivotArea dataOnly="0" labelOnly="1" fieldPosition="0">
        <references count="2">
          <reference field="1" count="0" selected="0"/>
          <reference field="2" count="2">
            <x v="0"/>
            <x v="1"/>
          </reference>
        </references>
      </pivotArea>
    </format>
    <format dxfId="181">
      <pivotArea type="all" dataOnly="0" outline="0" fieldPosition="0"/>
    </format>
    <format dxfId="180">
      <pivotArea outline="0" collapsedLevelsAreSubtotals="1" fieldPosition="0"/>
    </format>
    <format dxfId="179">
      <pivotArea field="1" type="button" dataOnly="0" labelOnly="1" outline="0" axis="axisRow" fieldPosition="0"/>
    </format>
    <format dxfId="178">
      <pivotArea dataOnly="0" labelOnly="1" fieldPosition="0">
        <references count="1">
          <reference field="1" count="0"/>
        </references>
      </pivotArea>
    </format>
    <format dxfId="177">
      <pivotArea dataOnly="0" labelOnly="1" grandRow="1" outline="0" fieldPosition="0"/>
    </format>
    <format dxfId="176">
      <pivotArea dataOnly="0" labelOnly="1" fieldPosition="0">
        <references count="2">
          <reference field="1" count="1" selected="0">
            <x v="1"/>
          </reference>
          <reference field="2" count="1">
            <x v="2"/>
          </reference>
        </references>
      </pivotArea>
    </format>
    <format dxfId="175">
      <pivotArea dataOnly="0" labelOnly="1" fieldPosition="0">
        <references count="2">
          <reference field="1" count="1" selected="0">
            <x v="2"/>
          </reference>
          <reference field="2" count="3">
            <x v="0"/>
            <x v="1"/>
            <x v="3"/>
          </reference>
        </references>
      </pivotArea>
    </format>
    <format dxfId="174">
      <pivotArea dataOnly="0" labelOnly="1" fieldPosition="0">
        <references count="2">
          <reference field="1" count="1" selected="0">
            <x v="3"/>
          </reference>
          <reference field="2" count="1">
            <x v="4"/>
          </reference>
        </references>
      </pivotArea>
    </format>
    <format dxfId="17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0000000-0007-0000-0800-000004000000}" name="PivotTable5"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M4:N10" firstHeaderRow="1" firstDataRow="1" firstDataCol="1" rowPageCount="1" colPageCount="1"/>
  <pivotFields count="32">
    <pivotField showAll="0"/>
    <pivotField showAll="0"/>
    <pivotField showAll="0"/>
    <pivotField showAll="0"/>
    <pivotField showAll="0"/>
    <pivotField showAll="0"/>
    <pivotField showAll="0"/>
    <pivotField showAll="0"/>
    <pivotField showAll="0"/>
    <pivotField axis="axisRow" showAll="0">
      <items count="21">
        <item m="1" x="7"/>
        <item x="2"/>
        <item m="1" x="15"/>
        <item m="1" x="19"/>
        <item m="1" x="10"/>
        <item m="1" x="6"/>
        <item m="1" x="16"/>
        <item m="1" x="5"/>
        <item m="1" x="11"/>
        <item m="1" x="13"/>
        <item m="1" x="8"/>
        <item m="1" x="12"/>
        <item x="3"/>
        <item m="1" x="9"/>
        <item x="1"/>
        <item m="1" x="14"/>
        <item m="1" x="18"/>
        <item m="1" x="17"/>
        <item x="4"/>
        <item x="0"/>
        <item t="default"/>
      </items>
    </pivotField>
    <pivotField showAll="0"/>
    <pivotField showAll="0"/>
    <pivotField axis="axisPage" multipleItemSelectionAllowed="1" showAll="0">
      <items count="4">
        <item m="1"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9"/>
  </rowFields>
  <rowItems count="6">
    <i>
      <x v="1"/>
    </i>
    <i>
      <x v="12"/>
    </i>
    <i>
      <x v="14"/>
    </i>
    <i>
      <x v="18"/>
    </i>
    <i>
      <x v="19"/>
    </i>
    <i t="grand">
      <x/>
    </i>
  </rowItems>
  <colItems count="1">
    <i/>
  </colItems>
  <pageFields count="1">
    <pageField fld="12" hier="-1"/>
  </pageFields>
  <dataFields count="1">
    <dataField name="Sum of Value Delivered SDG" fld="30" baseField="9" baseItem="18" numFmtId="166"/>
  </dataFields>
  <formats count="13">
    <format dxfId="29">
      <pivotArea type="all" dataOnly="0" outline="0" fieldPosition="0"/>
    </format>
    <format dxfId="28">
      <pivotArea outline="0" collapsedLevelsAreSubtotals="1" fieldPosition="0"/>
    </format>
    <format dxfId="27">
      <pivotArea field="9" type="button" dataOnly="0" labelOnly="1" outline="0" axis="axisRow" fieldPosition="0"/>
    </format>
    <format dxfId="26">
      <pivotArea dataOnly="0" labelOnly="1" fieldPosition="0">
        <references count="1">
          <reference field="9" count="0"/>
        </references>
      </pivotArea>
    </format>
    <format dxfId="25">
      <pivotArea dataOnly="0" labelOnly="1" grandRow="1" outline="0" fieldPosition="0"/>
    </format>
    <format dxfId="24">
      <pivotArea dataOnly="0" labelOnly="1" outline="0" axis="axisValues" fieldPosition="0"/>
    </format>
    <format dxfId="23">
      <pivotArea type="all" dataOnly="0" outline="0" fieldPosition="0"/>
    </format>
    <format dxfId="22">
      <pivotArea outline="0" collapsedLevelsAreSubtotals="1" fieldPosition="0"/>
    </format>
    <format dxfId="21">
      <pivotArea field="9" type="button" dataOnly="0" labelOnly="1" outline="0" axis="axisRow" fieldPosition="0"/>
    </format>
    <format dxfId="20">
      <pivotArea dataOnly="0" labelOnly="1" fieldPosition="0">
        <references count="1">
          <reference field="9" count="0"/>
        </references>
      </pivotArea>
    </format>
    <format dxfId="19">
      <pivotArea dataOnly="0" labelOnly="1" grandRow="1" outline="0" fieldPosition="0"/>
    </format>
    <format dxfId="18">
      <pivotArea dataOnly="0" labelOnly="1" outline="0" axis="axisValues" fieldPosition="0"/>
    </format>
    <format dxfId="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0000000-0007-0000-0800-000003000000}" name="PivotTable4" cacheId="4"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location ref="J4:K6" firstHeaderRow="1" firstDataRow="1" firstDataCol="1" rowPageCount="1" colPageCount="1"/>
  <pivotFields count="16">
    <pivotField showAll="0"/>
    <pivotField showAll="0"/>
    <pivotField showAll="0"/>
    <pivotField showAll="0"/>
    <pivotField showAll="0"/>
    <pivotField showAll="0"/>
    <pivotField showAll="0"/>
    <pivotField showAll="0"/>
    <pivotField showAll="0"/>
    <pivotField axis="axisRow" showAll="0">
      <items count="11">
        <item x="6"/>
        <item x="5"/>
        <item x="0"/>
        <item m="1" x="7"/>
        <item x="1"/>
        <item m="1" x="8"/>
        <item x="2"/>
        <item m="1" x="9"/>
        <item x="3"/>
        <item x="4"/>
        <item t="default"/>
      </items>
    </pivotField>
    <pivotField dataField="1" showAll="0"/>
    <pivotField showAll="0"/>
    <pivotField axis="axisPage" multipleItemSelectionAllowed="1" showAll="0">
      <items count="7">
        <item x="4"/>
        <item h="1" x="0"/>
        <item h="1" x="1"/>
        <item h="1" x="3"/>
        <item m="1" x="5"/>
        <item h="1" x="2"/>
        <item t="default"/>
      </items>
    </pivotField>
    <pivotField showAll="0"/>
    <pivotField showAll="0"/>
    <pivotField showAll="0"/>
  </pivotFields>
  <rowFields count="1">
    <field x="9"/>
  </rowFields>
  <rowItems count="2">
    <i>
      <x/>
    </i>
    <i t="grand">
      <x/>
    </i>
  </rowItems>
  <colItems count="1">
    <i/>
  </colItems>
  <pageFields count="1">
    <pageField fld="12" hier="-1"/>
  </pageFields>
  <dataFields count="1">
    <dataField name="Sum of Value SDG" fld="10" baseField="9" baseItem="0"/>
  </dataFields>
  <formats count="14">
    <format dxfId="43">
      <pivotArea type="all" dataOnly="0" outline="0" fieldPosition="0"/>
    </format>
    <format dxfId="42">
      <pivotArea outline="0" collapsedLevelsAreSubtotals="1" fieldPosition="0"/>
    </format>
    <format dxfId="41">
      <pivotArea field="9" type="button" dataOnly="0" labelOnly="1" outline="0" axis="axisRow" fieldPosition="0"/>
    </format>
    <format dxfId="40">
      <pivotArea dataOnly="0" labelOnly="1" fieldPosition="0">
        <references count="1">
          <reference field="9" count="0"/>
        </references>
      </pivotArea>
    </format>
    <format dxfId="39">
      <pivotArea dataOnly="0" labelOnly="1" grandRow="1" outline="0" fieldPosition="0"/>
    </format>
    <format dxfId="38">
      <pivotArea dataOnly="0" labelOnly="1" outline="0" axis="axisValues" fieldPosition="0"/>
    </format>
    <format dxfId="37">
      <pivotArea type="all" dataOnly="0" outline="0" fieldPosition="0"/>
    </format>
    <format dxfId="36">
      <pivotArea outline="0" collapsedLevelsAreSubtotals="1" fieldPosition="0"/>
    </format>
    <format dxfId="35">
      <pivotArea field="9" type="button" dataOnly="0" labelOnly="1" outline="0" axis="axisRow" fieldPosition="0"/>
    </format>
    <format dxfId="34">
      <pivotArea dataOnly="0" labelOnly="1" fieldPosition="0">
        <references count="1">
          <reference field="9" count="0"/>
        </references>
      </pivotArea>
    </format>
    <format dxfId="33">
      <pivotArea dataOnly="0" labelOnly="1" grandRow="1" outline="0" fieldPosition="0"/>
    </format>
    <format dxfId="32">
      <pivotArea dataOnly="0" labelOnly="1" outline="0" axis="axisValues" fieldPosition="0"/>
    </format>
    <format dxfId="31">
      <pivotArea collapsedLevelsAreSubtotals="1" fieldPosition="0">
        <references count="1">
          <reference field="9" count="3">
            <x v="1"/>
            <x v="5"/>
            <x v="7"/>
          </reference>
        </references>
      </pivotArea>
    </format>
    <format dxfId="30">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ivotTable3" cacheId="4"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location ref="G4:H12" firstHeaderRow="1" firstDataRow="1" firstDataCol="1" rowPageCount="1" colPageCount="1"/>
  <pivotFields count="16">
    <pivotField showAll="0"/>
    <pivotField showAll="0"/>
    <pivotField showAll="0"/>
    <pivotField showAll="0"/>
    <pivotField showAll="0"/>
    <pivotField showAll="0"/>
    <pivotField showAll="0"/>
    <pivotField showAll="0"/>
    <pivotField showAll="0"/>
    <pivotField axis="axisRow" showAll="0">
      <items count="11">
        <item x="6"/>
        <item x="5"/>
        <item x="0"/>
        <item m="1" x="7"/>
        <item x="1"/>
        <item m="1" x="8"/>
        <item x="2"/>
        <item m="1" x="9"/>
        <item x="3"/>
        <item x="4"/>
        <item t="default"/>
      </items>
    </pivotField>
    <pivotField dataField="1" showAll="0"/>
    <pivotField showAll="0"/>
    <pivotField axis="axisPage" multipleItemSelectionAllowed="1" showAll="0">
      <items count="7">
        <item x="4"/>
        <item x="0"/>
        <item x="1"/>
        <item x="3"/>
        <item m="1" x="5"/>
        <item x="2"/>
        <item t="default"/>
      </items>
    </pivotField>
    <pivotField showAll="0"/>
    <pivotField showAll="0"/>
    <pivotField showAll="0"/>
  </pivotFields>
  <rowFields count="1">
    <field x="9"/>
  </rowFields>
  <rowItems count="8">
    <i>
      <x/>
    </i>
    <i>
      <x v="1"/>
    </i>
    <i>
      <x v="2"/>
    </i>
    <i>
      <x v="4"/>
    </i>
    <i>
      <x v="6"/>
    </i>
    <i>
      <x v="8"/>
    </i>
    <i>
      <x v="9"/>
    </i>
    <i t="grand">
      <x/>
    </i>
  </rowItems>
  <colItems count="1">
    <i/>
  </colItems>
  <pageFields count="1">
    <pageField fld="12" hier="-1"/>
  </pageFields>
  <dataFields count="1">
    <dataField name="Sum of Value SDG" fld="10" baseField="9" baseItem="0" numFmtId="166"/>
  </dataFields>
  <formats count="13">
    <format dxfId="56">
      <pivotArea type="all" dataOnly="0" outline="0" fieldPosition="0"/>
    </format>
    <format dxfId="55">
      <pivotArea outline="0" collapsedLevelsAreSubtotals="1" fieldPosition="0"/>
    </format>
    <format dxfId="54">
      <pivotArea field="9" type="button" dataOnly="0" labelOnly="1" outline="0" axis="axisRow" fieldPosition="0"/>
    </format>
    <format dxfId="53">
      <pivotArea dataOnly="0" labelOnly="1" fieldPosition="0">
        <references count="1">
          <reference field="9" count="0"/>
        </references>
      </pivotArea>
    </format>
    <format dxfId="52">
      <pivotArea dataOnly="0" labelOnly="1" grandRow="1" outline="0" fieldPosition="0"/>
    </format>
    <format dxfId="51">
      <pivotArea dataOnly="0" labelOnly="1" outline="0" axis="axisValues" fieldPosition="0"/>
    </format>
    <format dxfId="50">
      <pivotArea type="all" dataOnly="0" outline="0" fieldPosition="0"/>
    </format>
    <format dxfId="49">
      <pivotArea outline="0" collapsedLevelsAreSubtotals="1" fieldPosition="0"/>
    </format>
    <format dxfId="48">
      <pivotArea field="9" type="button" dataOnly="0" labelOnly="1" outline="0" axis="axisRow" fieldPosition="0"/>
    </format>
    <format dxfId="47">
      <pivotArea dataOnly="0" labelOnly="1" fieldPosition="0">
        <references count="1">
          <reference field="9" count="0"/>
        </references>
      </pivotArea>
    </format>
    <format dxfId="46">
      <pivotArea dataOnly="0" labelOnly="1" grandRow="1" outline="0" fieldPosition="0"/>
    </format>
    <format dxfId="45">
      <pivotArea dataOnly="0" labelOnly="1" outline="0" axis="axisValues" fieldPosition="0"/>
    </format>
    <format dxfId="4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ivotTable2"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D4:E6" firstHeaderRow="1" firstDataRow="1" firstDataCol="1" rowPageCount="1" colPageCount="1"/>
  <pivotFields count="32">
    <pivotField showAll="0"/>
    <pivotField showAll="0"/>
    <pivotField showAll="0"/>
    <pivotField showAll="0"/>
    <pivotField showAll="0"/>
    <pivotField showAll="0"/>
    <pivotField showAll="0"/>
    <pivotField showAll="0"/>
    <pivotField showAll="0"/>
    <pivotField axis="axisRow" showAll="0">
      <items count="21">
        <item m="1" x="7"/>
        <item x="2"/>
        <item m="1" x="15"/>
        <item m="1" x="19"/>
        <item m="1" x="10"/>
        <item m="1" x="6"/>
        <item m="1" x="16"/>
        <item m="1" x="5"/>
        <item m="1" x="11"/>
        <item m="1" x="13"/>
        <item m="1" x="8"/>
        <item m="1" x="12"/>
        <item x="3"/>
        <item m="1" x="9"/>
        <item x="1"/>
        <item m="1" x="14"/>
        <item m="1" x="18"/>
        <item m="1" x="17"/>
        <item x="4"/>
        <item x="0"/>
        <item t="default"/>
      </items>
    </pivotField>
    <pivotField showAll="0"/>
    <pivotField showAll="0"/>
    <pivotField axis="axisPage" multipleItemSelectionAllowed="1" showAll="0">
      <items count="4">
        <item m="1" x="2"/>
        <item h="1" x="0"/>
        <item x="1"/>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s>
  <rowFields count="1">
    <field x="9"/>
  </rowFields>
  <rowItems count="2">
    <i>
      <x v="18"/>
    </i>
    <i t="grand">
      <x/>
    </i>
  </rowItems>
  <colItems count="1">
    <i/>
  </colItems>
  <pageFields count="1">
    <pageField fld="12" hier="-1"/>
  </pageFields>
  <dataFields count="1">
    <dataField name="Sum of Total Cost SDG" fld="24" baseField="9" baseItem="18" numFmtId="166"/>
  </dataFields>
  <formats count="13">
    <format dxfId="69">
      <pivotArea type="all" dataOnly="0" outline="0" fieldPosition="0"/>
    </format>
    <format dxfId="68">
      <pivotArea outline="0" collapsedLevelsAreSubtotals="1" fieldPosition="0"/>
    </format>
    <format dxfId="67">
      <pivotArea field="9" type="button" dataOnly="0" labelOnly="1" outline="0" axis="axisRow" fieldPosition="0"/>
    </format>
    <format dxfId="66">
      <pivotArea dataOnly="0" labelOnly="1" fieldPosition="0">
        <references count="1">
          <reference field="9" count="0"/>
        </references>
      </pivotArea>
    </format>
    <format dxfId="65">
      <pivotArea dataOnly="0" labelOnly="1" grandRow="1" outline="0" fieldPosition="0"/>
    </format>
    <format dxfId="64">
      <pivotArea dataOnly="0" labelOnly="1" outline="0" axis="axisValues" fieldPosition="0"/>
    </format>
    <format dxfId="63">
      <pivotArea type="all" dataOnly="0" outline="0" fieldPosition="0"/>
    </format>
    <format dxfId="62">
      <pivotArea outline="0" collapsedLevelsAreSubtotals="1" fieldPosition="0"/>
    </format>
    <format dxfId="61">
      <pivotArea field="9" type="button" dataOnly="0" labelOnly="1" outline="0" axis="axisRow" fieldPosition="0"/>
    </format>
    <format dxfId="60">
      <pivotArea dataOnly="0" labelOnly="1" fieldPosition="0">
        <references count="1">
          <reference field="9" count="0"/>
        </references>
      </pivotArea>
    </format>
    <format dxfId="59">
      <pivotArea dataOnly="0" labelOnly="1" grandRow="1" outline="0" fieldPosition="0"/>
    </format>
    <format dxfId="58">
      <pivotArea dataOnly="0" labelOnly="1" outline="0" axis="axisValues" fieldPosition="0"/>
    </format>
    <format dxfId="5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1"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4:B10" firstHeaderRow="1" firstDataRow="1" firstDataCol="1" rowPageCount="1" colPageCount="1"/>
  <pivotFields count="32">
    <pivotField showAll="0"/>
    <pivotField showAll="0"/>
    <pivotField showAll="0"/>
    <pivotField showAll="0"/>
    <pivotField showAll="0"/>
    <pivotField showAll="0"/>
    <pivotField showAll="0"/>
    <pivotField showAll="0"/>
    <pivotField showAll="0"/>
    <pivotField axis="axisRow" showAll="0">
      <items count="21">
        <item m="1" x="7"/>
        <item x="2"/>
        <item m="1" x="15"/>
        <item m="1" x="19"/>
        <item m="1" x="10"/>
        <item m="1" x="6"/>
        <item m="1" x="16"/>
        <item m="1" x="5"/>
        <item m="1" x="11"/>
        <item m="1" x="13"/>
        <item m="1" x="8"/>
        <item m="1" x="12"/>
        <item x="3"/>
        <item m="1" x="9"/>
        <item x="1"/>
        <item m="1" x="14"/>
        <item m="1" x="18"/>
        <item m="1" x="17"/>
        <item x="4"/>
        <item x="0"/>
        <item t="default"/>
      </items>
    </pivotField>
    <pivotField showAll="0"/>
    <pivotField showAll="0"/>
    <pivotField axis="axisPage" multipleItemSelectionAllowed="1" showAll="0">
      <items count="4">
        <item m="1"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s>
  <rowFields count="1">
    <field x="9"/>
  </rowFields>
  <rowItems count="6">
    <i>
      <x v="1"/>
    </i>
    <i>
      <x v="12"/>
    </i>
    <i>
      <x v="14"/>
    </i>
    <i>
      <x v="18"/>
    </i>
    <i>
      <x v="19"/>
    </i>
    <i t="grand">
      <x/>
    </i>
  </rowItems>
  <colItems count="1">
    <i/>
  </colItems>
  <pageFields count="1">
    <pageField fld="12" hier="-1"/>
  </pageFields>
  <dataFields count="1">
    <dataField name="Sum of Total Cost SDG" fld="24" baseField="9" baseItem="18" numFmtId="166"/>
  </dataFields>
  <formats count="13">
    <format dxfId="82">
      <pivotArea type="all" dataOnly="0" outline="0" fieldPosition="0"/>
    </format>
    <format dxfId="81">
      <pivotArea outline="0" collapsedLevelsAreSubtotals="1" fieldPosition="0"/>
    </format>
    <format dxfId="80">
      <pivotArea field="9" type="button" dataOnly="0" labelOnly="1" outline="0" axis="axisRow" fieldPosition="0"/>
    </format>
    <format dxfId="79">
      <pivotArea dataOnly="0" labelOnly="1" fieldPosition="0">
        <references count="1">
          <reference field="9" count="0"/>
        </references>
      </pivotArea>
    </format>
    <format dxfId="78">
      <pivotArea dataOnly="0" labelOnly="1" grandRow="1" outline="0" fieldPosition="0"/>
    </format>
    <format dxfId="77">
      <pivotArea dataOnly="0" labelOnly="1" outline="0" axis="axisValues" fieldPosition="0"/>
    </format>
    <format dxfId="76">
      <pivotArea type="all" dataOnly="0" outline="0" fieldPosition="0"/>
    </format>
    <format dxfId="75">
      <pivotArea outline="0" collapsedLevelsAreSubtotals="1" fieldPosition="0"/>
    </format>
    <format dxfId="74">
      <pivotArea field="9" type="button" dataOnly="0" labelOnly="1" outline="0" axis="axisRow" fieldPosition="0"/>
    </format>
    <format dxfId="73">
      <pivotArea dataOnly="0" labelOnly="1" fieldPosition="0">
        <references count="1">
          <reference field="9" count="0"/>
        </references>
      </pivotArea>
    </format>
    <format dxfId="72">
      <pivotArea dataOnly="0" labelOnly="1" grandRow="1" outline="0" fieldPosition="0"/>
    </format>
    <format dxfId="71">
      <pivotArea dataOnly="0" labelOnly="1" outline="0" axis="axisValues" fieldPosition="0"/>
    </format>
    <format dxfId="7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ivotTable9"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4:H16" firstHeaderRow="0" firstDataRow="1" firstDataCol="1" rowPageCount="2" colPageCount="1"/>
  <pivotFields count="32">
    <pivotField showAll="0"/>
    <pivotField showAll="0"/>
    <pivotField axis="axisPage" multipleItemSelectionAllowed="1" showAll="0">
      <items count="13">
        <item h="1" x="3"/>
        <item m="1" x="11"/>
        <item h="1" x="1"/>
        <item h="1" x="2"/>
        <item h="1" x="10"/>
        <item h="1" x="4"/>
        <item x="5"/>
        <item x="6"/>
        <item x="7"/>
        <item h="1" x="8"/>
        <item x="9"/>
        <item h="1" x="0"/>
        <item t="default"/>
      </items>
    </pivotField>
    <pivotField axis="axisPage" multipleItemSelectionAllowed="1" showAll="0">
      <items count="6">
        <item x="2"/>
        <item x="3"/>
        <item x="1"/>
        <item x="0"/>
        <item x="4"/>
        <item t="default"/>
      </items>
    </pivotField>
    <pivotField showAll="0"/>
    <pivotField showAll="0"/>
    <pivotField axis="axisRow" showAll="0">
      <items count="9">
        <item x="0"/>
        <item x="1"/>
        <item x="2"/>
        <item x="3"/>
        <item x="4"/>
        <item x="7"/>
        <item x="5"/>
        <item x="6"/>
        <item t="default"/>
      </items>
    </pivotField>
    <pivotField axis="axisRow" showAll="0">
      <items count="11">
        <item n="Cotton Category" x="0"/>
        <item m="1" x="9"/>
        <item n="Gum Arabic Category" x="4"/>
        <item m="1" x="7"/>
        <item x="2"/>
        <item n="Peanut Category" m="1" x="8"/>
        <item n="Sesame Category" x="1"/>
        <item x="3"/>
        <item h="1" x="5"/>
        <item h="1" x="6"/>
        <item t="default"/>
      </items>
    </pivotField>
    <pivotField axis="axisRow" showAll="0">
      <items count="26">
        <item m="1" x="16"/>
        <item m="1" x="15"/>
        <item m="1" x="11"/>
        <item x="0"/>
        <item x="4"/>
        <item m="1" x="21"/>
        <item x="1"/>
        <item m="1" x="22"/>
        <item m="1" x="20"/>
        <item m="1" x="8"/>
        <item m="1" x="9"/>
        <item m="1" x="13"/>
        <item x="5"/>
        <item m="1" x="23"/>
        <item m="1" x="12"/>
        <item m="1" x="10"/>
        <item m="1" x="17"/>
        <item m="1" x="14"/>
        <item x="3"/>
        <item x="6"/>
        <item m="1" x="7"/>
        <item x="2"/>
        <item m="1" x="19"/>
        <item m="1" x="18"/>
        <item m="1" x="24"/>
        <item t="default"/>
      </items>
    </pivotField>
    <pivotField showAll="0"/>
    <pivotField showAll="0"/>
    <pivotField showAll="0"/>
    <pivotField showAll="0"/>
    <pivotField showAll="0"/>
    <pivotField showAll="0"/>
    <pivotField dataField="1" showAll="0"/>
    <pivotField showAll="0"/>
    <pivotField dataField="1" showAll="0"/>
    <pivotField dataField="1" showAll="0"/>
    <pivotField showAll="0"/>
    <pivotField showAll="0"/>
    <pivotField showAll="0"/>
    <pivotField showAll="0"/>
    <pivotField showAll="0"/>
    <pivotField dataField="1" showAll="0"/>
    <pivotField showAll="0"/>
    <pivotField dataField="1" showAll="0"/>
    <pivotField showAll="0"/>
    <pivotField dataField="1" showAll="0"/>
    <pivotField dataField="1" showAll="0"/>
    <pivotField showAll="0"/>
    <pivotField showAll="0"/>
  </pivotFields>
  <rowFields count="3">
    <field x="7"/>
    <field x="8"/>
    <field x="6"/>
  </rowFields>
  <rowItems count="12">
    <i>
      <x v="2"/>
    </i>
    <i r="1">
      <x v="4"/>
    </i>
    <i r="2">
      <x v="6"/>
    </i>
    <i>
      <x v="4"/>
    </i>
    <i r="1">
      <x v="12"/>
    </i>
    <i r="2">
      <x v="7"/>
    </i>
    <i r="1">
      <x v="21"/>
    </i>
    <i r="2">
      <x v="3"/>
    </i>
    <i>
      <x v="6"/>
    </i>
    <i r="1">
      <x v="6"/>
    </i>
    <i r="2">
      <x v="1"/>
    </i>
    <i t="grand">
      <x/>
    </i>
  </rowItems>
  <colFields count="1">
    <field x="-2"/>
  </colFields>
  <colItems count="7">
    <i>
      <x/>
    </i>
    <i i="1">
      <x v="1"/>
    </i>
    <i i="2">
      <x v="2"/>
    </i>
    <i i="3">
      <x v="3"/>
    </i>
    <i i="4">
      <x v="4"/>
    </i>
    <i i="5">
      <x v="5"/>
    </i>
    <i i="6">
      <x v="6"/>
    </i>
  </colItems>
  <pageFields count="2">
    <pageField fld="2" hier="-1"/>
    <pageField fld="3" hier="-1"/>
  </pageFields>
  <dataFields count="7">
    <dataField name="Sum of Volume MT/Head" fld="15" baseField="7" baseItem="1"/>
    <dataField name="Average of Price SDG /MT" fld="17" subtotal="average" baseField="8" baseItem="6"/>
    <dataField name="Average of Price USD/(MT/Head)" fld="18" subtotal="average" baseField="8" baseItem="3"/>
    <dataField name="Sum of Total Cost SDG" fld="24" baseField="7" baseItem="1"/>
    <dataField name="Sum of Total Cost USD" fld="26" baseField="7" baseItem="1" numFmtId="167"/>
    <dataField name="Sum of Delivered MT" fld="28" baseField="7" baseItem="1"/>
    <dataField name="Sum of Balance MT" fld="29" baseField="7" baseItem="1"/>
  </dataFields>
  <formats count="17">
    <format dxfId="16">
      <pivotArea outline="0" collapsedLevelsAreSubtotals="1" fieldPosition="0"/>
    </format>
    <format dxfId="15">
      <pivotArea type="all" dataOnly="0" outline="0" fieldPosition="0"/>
    </format>
    <format dxfId="14">
      <pivotArea outline="0" collapsedLevelsAreSubtotals="1" fieldPosition="0"/>
    </format>
    <format dxfId="13">
      <pivotArea field="7" type="button" dataOnly="0" labelOnly="1" outline="0" axis="axisRow" fieldPosition="0"/>
    </format>
    <format dxfId="12">
      <pivotArea dataOnly="0" labelOnly="1" fieldPosition="0">
        <references count="1">
          <reference field="7" count="0"/>
        </references>
      </pivotArea>
    </format>
    <format dxfId="11">
      <pivotArea dataOnly="0" labelOnly="1" grandRow="1" outline="0" fieldPosition="0"/>
    </format>
    <format dxfId="10">
      <pivotArea dataOnly="0" labelOnly="1" fieldPosition="0">
        <references count="2">
          <reference field="7" count="1" selected="0">
            <x v="0"/>
          </reference>
          <reference field="8" count="2">
            <x v="3"/>
            <x v="13"/>
          </reference>
        </references>
      </pivotArea>
    </format>
    <format dxfId="9">
      <pivotArea dataOnly="0" labelOnly="1" fieldPosition="0">
        <references count="2">
          <reference field="7" count="1" selected="0">
            <x v="1"/>
          </reference>
          <reference field="8" count="2">
            <x v="0"/>
            <x v="16"/>
          </reference>
        </references>
      </pivotArea>
    </format>
    <format dxfId="8">
      <pivotArea dataOnly="0" labelOnly="1" fieldPosition="0">
        <references count="2">
          <reference field="7" count="1" selected="0">
            <x v="2"/>
          </reference>
          <reference field="8" count="3">
            <x v="2"/>
            <x v="4"/>
            <x v="5"/>
          </reference>
        </references>
      </pivotArea>
    </format>
    <format dxfId="7">
      <pivotArea dataOnly="0" labelOnly="1" fieldPosition="0">
        <references count="2">
          <reference field="7" count="1" selected="0">
            <x v="3"/>
          </reference>
          <reference field="8" count="1">
            <x v="9"/>
          </reference>
        </references>
      </pivotArea>
    </format>
    <format dxfId="6">
      <pivotArea dataOnly="0" labelOnly="1" fieldPosition="0">
        <references count="2">
          <reference field="7" count="1" selected="0">
            <x v="4"/>
          </reference>
          <reference field="8" count="2">
            <x v="1"/>
            <x v="12"/>
          </reference>
        </references>
      </pivotArea>
    </format>
    <format dxfId="5">
      <pivotArea dataOnly="0" labelOnly="1" fieldPosition="0">
        <references count="2">
          <reference field="7" count="1" selected="0">
            <x v="5"/>
          </reference>
          <reference field="8" count="4">
            <x v="7"/>
            <x v="8"/>
            <x v="14"/>
            <x v="17"/>
          </reference>
        </references>
      </pivotArea>
    </format>
    <format dxfId="4">
      <pivotArea dataOnly="0" labelOnly="1" fieldPosition="0">
        <references count="2">
          <reference field="7" count="1" selected="0">
            <x v="6"/>
          </reference>
          <reference field="8" count="4">
            <x v="6"/>
            <x v="10"/>
            <x v="11"/>
            <x v="15"/>
          </reference>
        </references>
      </pivotArea>
    </format>
    <format dxfId="3">
      <pivotArea dataOnly="0" labelOnly="1" fieldPosition="0">
        <references count="2">
          <reference field="7" count="1" selected="0">
            <x v="7"/>
          </reference>
          <reference field="8" count="1">
            <x v="18"/>
          </reference>
        </references>
      </pivotArea>
    </format>
    <format dxfId="2">
      <pivotArea dataOnly="0" labelOnly="1" fieldPosition="0">
        <references count="2">
          <reference field="7" count="1" selected="0">
            <x v="8"/>
          </reference>
          <reference field="8" count="1">
            <x v="19"/>
          </reference>
        </references>
      </pivotArea>
    </format>
    <format dxfId="1">
      <pivotArea dataOnly="0" labelOnly="1" outline="0" fieldPosition="0">
        <references count="1">
          <reference field="4294967294" count="7">
            <x v="0"/>
            <x v="1"/>
            <x v="2"/>
            <x v="3"/>
            <x v="4"/>
            <x v="5"/>
            <x v="6"/>
          </reference>
        </references>
      </pivotArea>
    </format>
    <format dxfId="0">
      <pivotArea outline="0" collapsedLevelsAreSubtotals="1" fieldPosition="0">
        <references count="1">
          <reference field="4294967294" count="1" selected="0">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00000000-0007-0000-0A00-000000000000}" name="PivotTable2" cacheId="3"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location ref="A1:F21" firstHeaderRow="0" firstDataRow="1" firstDataCol="1"/>
  <pivotFields count="32">
    <pivotField showAll="0"/>
    <pivotField showAll="0"/>
    <pivotField showAll="0"/>
    <pivotField showAll="0"/>
    <pivotField showAll="0"/>
    <pivotField showAll="0"/>
    <pivotField axis="axisRow" showAll="0">
      <items count="115">
        <item m="1" x="71"/>
        <item m="1" x="110"/>
        <item m="1" x="64"/>
        <item m="1" x="98"/>
        <item m="1" x="56"/>
        <item m="1" x="48"/>
        <item m="1" x="62"/>
        <item m="1" x="60"/>
        <item m="1" x="94"/>
        <item m="1" x="73"/>
        <item m="1" x="83"/>
        <item m="1" x="106"/>
        <item m="1" x="76"/>
        <item m="1" x="36"/>
        <item m="1" x="46"/>
        <item m="1" x="107"/>
        <item m="1" x="80"/>
        <item m="1" x="41"/>
        <item m="1" x="68"/>
        <item m="1" x="103"/>
        <item m="1" x="111"/>
        <item x="35"/>
        <item m="1" x="99"/>
        <item m="1" x="95"/>
        <item m="1" x="53"/>
        <item m="1" x="108"/>
        <item m="1" x="39"/>
        <item m="1" x="93"/>
        <item m="1" x="89"/>
        <item m="1" x="44"/>
        <item m="1" x="59"/>
        <item m="1" x="87"/>
        <item m="1" x="58"/>
        <item m="1" x="47"/>
        <item m="1" x="72"/>
        <item m="1" x="81"/>
        <item m="1" x="52"/>
        <item m="1" x="79"/>
        <item m="1" x="77"/>
        <item m="1" x="101"/>
        <item m="1" x="69"/>
        <item m="1" x="42"/>
        <item m="1" x="43"/>
        <item m="1" x="104"/>
        <item m="1" x="96"/>
        <item m="1" x="84"/>
        <item m="1" x="65"/>
        <item m="1" x="100"/>
        <item m="1" x="74"/>
        <item m="1" x="112"/>
        <item m="1" x="109"/>
        <item m="1" x="63"/>
        <item m="1" x="85"/>
        <item m="1" x="97"/>
        <item m="1" x="90"/>
        <item m="1" x="49"/>
        <item m="1" x="45"/>
        <item m="1" x="54"/>
        <item m="1" x="37"/>
        <item m="1" x="51"/>
        <item m="1" x="91"/>
        <item m="1" x="86"/>
        <item m="1" x="102"/>
        <item m="1" x="82"/>
        <item m="1" x="105"/>
        <item m="1" x="38"/>
        <item m="1" x="92"/>
        <item m="1" x="78"/>
        <item m="1" x="66"/>
        <item m="1" x="113"/>
        <item m="1" x="70"/>
        <item m="1" x="75"/>
        <item m="1" x="57"/>
        <item m="1" x="88"/>
        <item m="1" x="40"/>
        <item m="1" x="67"/>
        <item m="1" x="61"/>
        <item m="1" x="55"/>
        <item m="1" x="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showAll="0"/>
    <pivotField axis="axisRow" showAll="0">
      <items count="26">
        <item m="1" x="20"/>
        <item x="12"/>
        <item m="1" x="18"/>
        <item x="5"/>
        <item m="1" x="23"/>
        <item x="11"/>
        <item x="4"/>
        <item m="1" x="24"/>
        <item m="1" x="22"/>
        <item m="1" x="17"/>
        <item x="2"/>
        <item m="1" x="16"/>
        <item x="3"/>
        <item x="10"/>
        <item x="7"/>
        <item m="1" x="19"/>
        <item x="0"/>
        <item m="1" x="21"/>
        <item x="6"/>
        <item x="14"/>
        <item x="15"/>
        <item x="8"/>
        <item x="9"/>
        <item x="1"/>
        <item x="13"/>
        <item t="default"/>
      </items>
    </pivotField>
    <pivotField multipleItemSelectionAllowed="1" showAll="0">
      <items count="20">
        <item h="1" x="4"/>
        <item x="0"/>
        <item h="1" m="1" x="16"/>
        <item h="1" m="1" x="18"/>
        <item h="1" m="1" x="12"/>
        <item h="1" m="1" x="9"/>
        <item h="1" m="1" x="17"/>
        <item h="1" m="1" x="8"/>
        <item h="1" m="1" x="13"/>
        <item h="1" x="3"/>
        <item h="1" m="1" x="10"/>
        <item h="1" m="1" x="14"/>
        <item h="1" x="5"/>
        <item h="1" m="1" x="11"/>
        <item h="1" x="1"/>
        <item h="1" m="1" x="15"/>
        <item h="1" x="2"/>
        <item h="1" x="6"/>
        <item h="1" x="7"/>
        <item t="default"/>
      </items>
    </pivotField>
    <pivotField showAll="0"/>
    <pivotField showAll="0"/>
    <pivotField showAll="0" defaultSubtotal="0"/>
    <pivotField showAll="0"/>
    <pivotField showAll="0"/>
    <pivotField dataField="1" numFmtId="166" showAll="0"/>
    <pivotField showAll="0"/>
    <pivotField dataField="1" numFmtId="166" showAll="0"/>
    <pivotField numFmtId="167" showAll="0"/>
    <pivotField numFmtId="166" showAll="0"/>
    <pivotField numFmtId="167" showAll="0"/>
    <pivotField showAll="0"/>
    <pivotField numFmtId="166" showAll="0"/>
    <pivotField showAll="0"/>
    <pivotField dataField="1" numFmtId="166" showAll="0"/>
    <pivotField numFmtId="166" showAll="0"/>
    <pivotField numFmtId="167" showAll="0"/>
    <pivotField numFmtId="167" showAll="0"/>
    <pivotField dataField="1" showAll="0"/>
    <pivotField dataField="1" numFmtId="166" showAll="0"/>
    <pivotField numFmtId="166" showAll="0"/>
    <pivotField showAll="0"/>
  </pivotFields>
  <rowFields count="2">
    <field x="8"/>
    <field x="6"/>
  </rowFields>
  <rowItems count="20">
    <i>
      <x v="5"/>
    </i>
    <i r="1">
      <x v="102"/>
    </i>
    <i>
      <x v="10"/>
    </i>
    <i r="1">
      <x v="81"/>
    </i>
    <i>
      <x v="12"/>
    </i>
    <i r="1">
      <x v="82"/>
    </i>
    <i r="1">
      <x v="107"/>
    </i>
    <i>
      <x v="14"/>
    </i>
    <i r="1">
      <x v="103"/>
    </i>
    <i>
      <x v="16"/>
    </i>
    <i r="1">
      <x v="79"/>
    </i>
    <i>
      <x v="21"/>
    </i>
    <i r="1">
      <x v="94"/>
    </i>
    <i r="1">
      <x v="111"/>
    </i>
    <i>
      <x v="23"/>
    </i>
    <i r="1">
      <x v="80"/>
    </i>
    <i r="1">
      <x v="105"/>
    </i>
    <i r="1">
      <x v="109"/>
    </i>
    <i r="1">
      <x v="110"/>
    </i>
    <i t="grand">
      <x/>
    </i>
  </rowItems>
  <colFields count="1">
    <field x="-2"/>
  </colFields>
  <colItems count="5">
    <i>
      <x/>
    </i>
    <i i="1">
      <x v="1"/>
    </i>
    <i i="2">
      <x v="2"/>
    </i>
    <i i="3">
      <x v="3"/>
    </i>
    <i i="4">
      <x v="4"/>
    </i>
  </colItems>
  <dataFields count="5">
    <dataField name="Sum of Volume MT/Head" fld="15" baseField="0" baseItem="0"/>
    <dataField name="Average of Price SDG /MT" fld="17" subtotal="average" baseField="6" baseItem="57"/>
    <dataField name="Sum of Delivered MT" fld="28" baseField="0" baseItem="1"/>
    <dataField name="Sum of Balance MT" fld="29" baseField="0" baseItem="0"/>
    <dataField name="Sum of Total Cost SDG" fld="24" baseField="6" baseItem="10"/>
  </dataFields>
  <formats count="1">
    <format dxfId="20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 xr10:uid="{00000000-0013-0000-FFFF-FFFF01000000}" sourceName="Week #">
  <pivotTables>
    <pivotTable tabId="11" name="Daily Purchases"/>
    <pivotTable tabId="11" name="Commodity Summary"/>
    <pivotTable tabId="11" name="Total Spend by Agent"/>
    <pivotTable tabId="11" name="Total Spend by Catogery"/>
    <pivotTable tabId="11" name="Total Spend by Month"/>
    <pivotTable tabId="11" name="PivotTable2"/>
  </pivotTables>
  <data>
    <tabular pivotCacheId="2">
      <items count="5">
        <i x="0" s="1"/>
        <i x="3" s="1" nd="1"/>
        <i x="1" s="1" nd="1"/>
        <i x="4" s="1" nd="1"/>
        <i x="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modity_Group" xr10:uid="{00000000-0013-0000-FFFF-FFFF02000000}" sourceName="Commodity Group">
  <pivotTables>
    <pivotTable tabId="11" name="Daily Purchases"/>
    <pivotTable tabId="11" name="Commodity Summary"/>
    <pivotTable tabId="11" name="Total Spend by Agent"/>
    <pivotTable tabId="11" name="Total Spend by Catogery"/>
    <pivotTable tabId="11" name="Total Spend by Month"/>
    <pivotTable tabId="11" name="PivotTable2"/>
  </pivotTables>
  <data>
    <tabular pivotCacheId="2">
      <items count="9">
        <i x="0" s="1"/>
        <i x="7" s="1" nd="1"/>
        <i x="3" s="1" nd="1"/>
        <i x="4" s="1" nd="1"/>
        <i x="5" s="1" nd="1"/>
        <i x="2" s="1" nd="1"/>
        <i x="8" s="1" nd="1"/>
        <i x="1" s="1" nd="1"/>
        <i x="6"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chase_Location" xr10:uid="{00000000-0013-0000-FFFF-FFFF03000000}" sourceName="Purchase Location">
  <pivotTables>
    <pivotTable tabId="11" name="Daily Purchases"/>
    <pivotTable tabId="11" name="Commodity Summary"/>
    <pivotTable tabId="11" name="Total Spend by Agent"/>
    <pivotTable tabId="11" name="Total Spend by Catogery"/>
    <pivotTable tabId="11" name="Total Spend by Month"/>
    <pivotTable tabId="11" name="PivotTable2"/>
  </pivotTables>
  <data>
    <tabular pivotCacheId="2">
      <items count="14">
        <i x="0" s="1"/>
        <i x="8" s="1" nd="1"/>
        <i x="6" s="1" nd="1"/>
        <i x="13" s="1" nd="1"/>
        <i x="12" s="1" nd="1"/>
        <i x="9" s="1" nd="1"/>
        <i x="10" s="1" nd="1"/>
        <i x="1" s="1" nd="1"/>
        <i x="5" s="1" nd="1"/>
        <i x="2" s="1" nd="1"/>
        <i x="11" s="1" nd="1"/>
        <i x="4" s="1" nd="1"/>
        <i x="7" s="1" nd="1"/>
        <i x="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00000000-0013-0000-FFFF-FFFF04000000}" sourceName="Year">
  <pivotTables>
    <pivotTable tabId="18" name="PivotTable2"/>
    <pivotTable tabId="18" name="PivotTable11"/>
    <pivotTable tabId="18" name="PivotTable4"/>
    <pivotTable tabId="18" name="PivotTable6"/>
    <pivotTable tabId="18" name="PivotTable14"/>
  </pivotTables>
  <data>
    <tabular pivotCacheId="4">
      <items count="4">
        <i x="0" s="1"/>
        <i x="1" s="1"/>
        <i x="2" s="1"/>
        <i x="3"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00000000-0013-0000-FFFF-FFFF05000000}" sourceName="Month">
  <pivotTables>
    <pivotTable tabId="18" name="PivotTable2"/>
    <pivotTable tabId="18" name="PivotTable11"/>
    <pivotTable tabId="18" name="PivotTable4"/>
    <pivotTable tabId="18" name="PivotTable6"/>
    <pivotTable tabId="18" name="PivotTable14"/>
  </pivotTables>
  <data>
    <tabular pivotCacheId="4">
      <items count="13">
        <i x="3" s="1"/>
        <i x="4" s="1"/>
        <i x="5" s="1"/>
        <i x="6" s="1"/>
        <i x="7" s="1"/>
        <i x="8" s="1"/>
        <i x="0" s="1"/>
        <i x="1" s="1"/>
        <i x="2" s="1"/>
        <i x="9" s="1"/>
        <i x="11" s="1" nd="1"/>
        <i x="12" s="1" nd="1"/>
        <i x="10"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modity1" xr10:uid="{00000000-0013-0000-FFFF-FFFF06000000}" sourceName="Commodity">
  <pivotTables>
    <pivotTable tabId="18" name="PivotTable2"/>
    <pivotTable tabId="18" name="PivotTable11"/>
    <pivotTable tabId="18" name="PivotTable4"/>
    <pivotTable tabId="18" name="PivotTable6"/>
    <pivotTable tabId="18" name="PivotTable14"/>
  </pivotTables>
  <data>
    <tabular pivotCacheId="4">
      <items count="25">
        <i x="12" s="1"/>
        <i x="5" s="1"/>
        <i x="9" s="1"/>
        <i x="11" s="1"/>
        <i x="4" s="1"/>
        <i x="2" s="1"/>
        <i x="1" s="1"/>
        <i x="3" s="1"/>
        <i x="10" s="1"/>
        <i x="7" s="1"/>
        <i x="0" s="1"/>
        <i x="6" s="1"/>
        <i x="14" s="1"/>
        <i x="13" s="1"/>
        <i x="8" s="1"/>
        <i x="15" s="1"/>
        <i x="20" s="1" nd="1"/>
        <i x="18" s="1" nd="1"/>
        <i x="23" s="1" nd="1"/>
        <i x="24" s="1" nd="1"/>
        <i x="22" s="1" nd="1"/>
        <i x="17" s="1" nd="1"/>
        <i x="16" s="1" nd="1"/>
        <i x="19" s="1" nd="1"/>
        <i x="21" s="1"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1" xr10:uid="{00000000-0013-0000-FFFF-FFFF07000000}" sourceName="Week #">
  <pivotTables>
    <pivotTable tabId="18" name="PivotTable2"/>
    <pivotTable tabId="18" name="PivotTable11"/>
    <pivotTable tabId="18" name="PivotTable14"/>
    <pivotTable tabId="18" name="PivotTable4"/>
    <pivotTable tabId="18" name="PivotTable6"/>
  </pivotTables>
  <data>
    <tabular pivotCacheId="4">
      <items count="5">
        <i x="2" s="1"/>
        <i x="3" s="1"/>
        <i x="0" s="1"/>
        <i x="1" s="1"/>
        <i x="4"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modity" xr10:uid="{00000000-0013-0000-FFFF-FFFF08000000}" sourceName="Commodity">
  <pivotTables>
    <pivotTable tabId="19" name="PivotTable2"/>
  </pivotTables>
  <data>
    <tabular pivotCacheId="4">
      <items count="25">
        <i x="11" s="1"/>
        <i x="2" s="1"/>
        <i x="1" s="1"/>
        <i x="3" s="1"/>
        <i x="7" s="1"/>
        <i x="0" s="1"/>
        <i x="8" s="1"/>
        <i x="20" s="1" nd="1"/>
        <i x="12" s="1" nd="1"/>
        <i x="18" s="1" nd="1"/>
        <i x="5" s="1" nd="1"/>
        <i x="9" s="1" nd="1"/>
        <i x="23" s="1" nd="1"/>
        <i x="4" s="1" nd="1"/>
        <i x="24" s="1" nd="1"/>
        <i x="22" s="1" nd="1"/>
        <i x="17" s="1" nd="1"/>
        <i x="16" s="1" nd="1"/>
        <i x="10" s="1" nd="1"/>
        <i x="19" s="1" nd="1"/>
        <i x="21" s="1" nd="1"/>
        <i x="6" s="1" nd="1"/>
        <i x="14" s="1" nd="1"/>
        <i x="13" s="1" nd="1"/>
        <i x="15" s="1" nd="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nt_Name1" xr10:uid="{00000000-0013-0000-FFFF-FFFF09000000}" sourceName="Agent Name">
  <pivotTables>
    <pivotTable tabId="19" name="PivotTable2"/>
  </pivotTables>
  <data>
    <tabular pivotCacheId="4">
      <items count="19">
        <i x="4"/>
        <i x="0" s="1"/>
        <i x="3"/>
        <i x="5"/>
        <i x="1"/>
        <i x="2"/>
        <i x="6"/>
        <i x="7"/>
        <i x="16" nd="1"/>
        <i x="18" nd="1"/>
        <i x="12" nd="1"/>
        <i x="9" nd="1"/>
        <i x="17" nd="1"/>
        <i x="8" nd="1"/>
        <i x="13" nd="1"/>
        <i x="10" nd="1"/>
        <i x="14" nd="1"/>
        <i x="11" nd="1"/>
        <i x="15" nd="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00000000-0013-0000-FFFF-FFFF0A000000}" sourceName="Payment Mode">
  <pivotTables>
    <pivotTable tabId="18" name="PivotTable1"/>
  </pivotTables>
  <data>
    <tabular pivotCacheId="1827222634">
      <items count="6">
        <i x="0" s="1"/>
        <i x="2" s="1"/>
        <i x="3" s="1"/>
        <i x="1" s="1"/>
        <i x="5" s="1" nd="1"/>
        <i x="4" s="1" nd="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Source" xr10:uid="{00000000-0013-0000-FFFF-FFFF0B000000}" sourceName="Payment Source">
  <pivotTables>
    <pivotTable tabId="18" name="PivotTable1"/>
  </pivotTables>
  <data>
    <tabular pivotCacheId="1827222634">
      <items count="9">
        <i x="2" s="1"/>
        <i x="4" s="1"/>
        <i x="1" s="1"/>
        <i x="3" s="1"/>
        <i x="0" s="1"/>
        <i x="8" s="1" nd="1"/>
        <i x="7" s="1" nd="1"/>
        <i x="6"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ek #" xr10:uid="{00000000-0014-0000-FFFF-FFFF01000000}" cache="Slicer_Week" caption="Week #" rowHeight="241300"/>
  <slicer name="Commodity Group" xr10:uid="{00000000-0014-0000-FFFF-FFFF02000000}" cache="Slicer_Commodity_Group" caption="Commodity Group" rowHeight="241300"/>
  <slicer name="Purchase Location" xr10:uid="{00000000-0014-0000-FFFF-FFFF03000000}" cache="Slicer_Purchase_Location" caption="Purchase Locati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Mode" xr10:uid="{00000000-0014-0000-FFFF-FFFF04000000}" cache="Slicer_Payment_Mode" caption="Payment Mode" columnCount="3" rowHeight="241300"/>
  <slicer name="Payment Source" xr10:uid="{00000000-0014-0000-FFFF-FFFF05000000}" cache="Slicer_Payment_Source" caption="Payment Source"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00000000-0014-0000-FFFF-FFFF06000000}" cache="Slicer_Year1" caption="Year" rowHeight="241300"/>
  <slicer name="Month 1" xr10:uid="{00000000-0014-0000-FFFF-FFFF07000000}" cache="Slicer_Month1" caption="Month" rowHeight="241300"/>
  <slicer name="Commodity 1" xr10:uid="{00000000-0014-0000-FFFF-FFFF08000000}" cache="Slicer_Commodity1" caption="Commodity" rowHeight="241300"/>
  <slicer name="Week # 2" xr10:uid="{00000000-0014-0000-FFFF-FFFF09000000}" cache="Slicer_Week1" caption="Week #" rowHeight="241300"/>
  <slicer name="Payment Mode 1" xr10:uid="{00000000-0014-0000-FFFF-FFFF0A000000}" cache="Slicer_Payment_Mode" caption="Payment Mode" columnCount="3" rowHeight="241300"/>
  <slicer name="Payment Source 1" xr10:uid="{00000000-0014-0000-FFFF-FFFF0B000000}" cache="Slicer_Payment_Source" caption="Payment Source"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mmodity" xr10:uid="{00000000-0014-0000-FFFF-FFFF0C000000}" cache="Slicer_Commodity" caption="Commodity" startItem="6" rowHeight="241300"/>
  <slicer name="Agent Name 1" xr10:uid="{00000000-0014-0000-FFFF-FFFF0D000000}" cache="Slicer_Agent_Name1" caption="Agent Name" startItem="6" rowHeight="241300"/>
  <slicer name="Agent Name" xr10:uid="{00000000-0014-0000-FFFF-FFFF0E000000}" cache="Slicer_Agent_Name1" caption="Agent Nam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A1:P612" totalsRowShown="0" headerRowDxfId="136" dataDxfId="134" headerRowBorderDxfId="135">
  <autoFilter ref="A1:P612" xr:uid="{00000000-0009-0000-0100-000002000000}">
    <filterColumn colId="6">
      <filters>
        <filter val="1659"/>
      </filters>
    </filterColumn>
  </autoFilter>
  <tableColumns count="16">
    <tableColumn id="1" xr3:uid="{00000000-0010-0000-0000-000001000000}" name="#" dataDxfId="133">
      <calculatedColumnFormula>ROW()-1</calculatedColumnFormula>
    </tableColumn>
    <tableColumn id="2" xr3:uid="{00000000-0010-0000-0000-000002000000}" name="Year" dataDxfId="132"/>
    <tableColumn id="3" xr3:uid="{00000000-0010-0000-0000-000003000000}" name="Month" dataDxfId="131"/>
    <tableColumn id="4" xr3:uid="{00000000-0010-0000-0000-000004000000}" name="Week" dataDxfId="130"/>
    <tableColumn id="5" xr3:uid="{00000000-0010-0000-0000-000005000000}" name="Date" dataDxfId="129"/>
    <tableColumn id="6" xr3:uid="{00000000-0010-0000-0000-000006000000}" name="Exchange Rate " dataDxfId="128"/>
    <tableColumn id="7" xr3:uid="{00000000-0010-0000-0000-000007000000}" name="PO" dataDxfId="127"/>
    <tableColumn id="8" xr3:uid="{00000000-0010-0000-0000-000008000000}" name="Comodity Group" dataDxfId="126"/>
    <tableColumn id="9" xr3:uid="{00000000-0010-0000-0000-000009000000}" name="Commodity" dataDxfId="125"/>
    <tableColumn id="10" xr3:uid="{00000000-0010-0000-0000-00000A000000}" name="Supplier Name" dataDxfId="124"/>
    <tableColumn id="11" xr3:uid="{00000000-0010-0000-0000-00000B000000}" name="Value SDG" dataDxfId="123" dataCellStyle="Comma"/>
    <tableColumn id="12" xr3:uid="{00000000-0010-0000-0000-00000C000000}" name="Value USD" dataDxfId="122">
      <calculatedColumnFormula>IFERROR((K2/F2),0)</calculatedColumnFormula>
    </tableColumn>
    <tableColumn id="13" xr3:uid="{00000000-0010-0000-0000-00000D000000}" name="Payment Mode" dataDxfId="121"/>
    <tableColumn id="14" xr3:uid="{00000000-0010-0000-0000-00000E000000}" name="Payment Source" dataDxfId="120"/>
    <tableColumn id="15" xr3:uid="{00000000-0010-0000-0000-00000F000000}" name="Finance Rate %/Year" dataDxfId="119"/>
    <tableColumn id="16" xr3:uid="{00000000-0010-0000-0000-000010000000}" name="Interest Paid SDG" dataDxfId="118" dataCellStyle="Comma">
      <calculatedColumnFormula>Table2[[#This Row],[Value SDG]]*Table2[[#This Row],[Finance Rate %/Year]]</calculatedColumnFormula>
    </tableColumn>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A1:AF4615" totalsRowShown="0" headerRowDxfId="117" dataDxfId="116" tableBorderDxfId="115" dataCellStyle="Comma">
  <autoFilter ref="A1:AF4615" xr:uid="{00000000-0009-0000-0100-000001000000}">
    <filterColumn colId="6">
      <filters>
        <filter val="1659"/>
      </filters>
    </filterColumn>
  </autoFilter>
  <tableColumns count="32">
    <tableColumn id="1" xr3:uid="{00000000-0010-0000-0100-000001000000}" name="#" dataDxfId="114"/>
    <tableColumn id="2" xr3:uid="{00000000-0010-0000-0100-000002000000}" name="Year" dataDxfId="113"/>
    <tableColumn id="3" xr3:uid="{00000000-0010-0000-0100-000003000000}" name="Month" dataDxfId="112"/>
    <tableColumn id="4" xr3:uid="{00000000-0010-0000-0100-000004000000}" name="Week #" dataDxfId="111"/>
    <tableColumn id="5" xr3:uid="{00000000-0010-0000-0100-000005000000}" name="Date" dataDxfId="110"/>
    <tableColumn id="6" xr3:uid="{00000000-0010-0000-0100-000006000000}" name="Exchange Rate" dataDxfId="109" dataCellStyle="Comma"/>
    <tableColumn id="7" xr3:uid="{00000000-0010-0000-0100-000007000000}" name="PO #" dataDxfId="108"/>
    <tableColumn id="8" xr3:uid="{00000000-0010-0000-0100-000008000000}" name="Commodity Group" dataDxfId="107"/>
    <tableColumn id="9" xr3:uid="{00000000-0010-0000-0100-000009000000}" name="Commodity" dataDxfId="106"/>
    <tableColumn id="10" xr3:uid="{00000000-0010-0000-0100-00000A000000}" name="Agent Name" dataDxfId="105"/>
    <tableColumn id="11" xr3:uid="{00000000-0010-0000-0100-00000B000000}" name="Supplier Name" dataDxfId="104"/>
    <tableColumn id="12" xr3:uid="{00000000-0010-0000-0100-00000C000000}" name="Origin" dataDxfId="103"/>
    <tableColumn id="32" xr3:uid="{00000000-0010-0000-0100-000020000000}" name="Deal Type" dataDxfId="102"/>
    <tableColumn id="13" xr3:uid="{00000000-0010-0000-0100-00000D000000}" name="Unit of Purchase" dataDxfId="101"/>
    <tableColumn id="14" xr3:uid="{00000000-0010-0000-0100-00000E000000}" name="Volume in Units" dataDxfId="100" dataCellStyle="Comma"/>
    <tableColumn id="15" xr3:uid="{00000000-0010-0000-0100-00000F000000}" name="Volume MT/Head" dataDxfId="99" dataCellStyle="Comma">
      <calculatedColumnFormula>IF(N2="KG",(O2/1000),IF(N2="Head",(O2*1),IF(N2="Kantar 100lb",(O2/22.25),IF(N2="Kantar 315lb",(O2*315/2204.6),IF(N2="MT",(O2*1),IF(N2="Ardab",(O2*199.726/1000),IF(N2="104 Bag",(O2*104/1000),IF(N2="101 Bag",(O2*101/1000),IF(N2=0,0)))))))))</calculatedColumnFormula>
    </tableColumn>
    <tableColumn id="16" xr3:uid="{00000000-0010-0000-0100-000010000000}" name="Price SDG/Unit" dataDxfId="98" dataCellStyle="Comma"/>
    <tableColumn id="17" xr3:uid="{00000000-0010-0000-0100-000011000000}" name="Price SDG /MT" dataDxfId="97" dataCellStyle="Comma">
      <calculatedColumnFormula>IF(N2="KG",(Q2*1000),IF(N2="Head",(Q2*1),IF(N2="Kantar 100lb",(Q2*22.25),IF(N2="Kantar 315lb",(Q2/315*2204.6),IF(N2="MT",(Q2*1),IF(N2="Ardab",(Q2/199.726*1000),IF(N2="104 Bag",(Q2/104*1000),IF(N2="101 Bag",(Q2/101*1000),IF(N2=0,0)))))))))</calculatedColumnFormula>
    </tableColumn>
    <tableColumn id="18" xr3:uid="{00000000-0010-0000-0100-000012000000}" name="Price USD/(MT/Head)" dataDxfId="96">
      <calculatedColumnFormula>IFERROR((R2/F2),0)</calculatedColumnFormula>
    </tableColumn>
    <tableColumn id="19" xr3:uid="{00000000-0010-0000-0100-000013000000}" name="Purchase Value SDG" dataDxfId="95" dataCellStyle="Comma">
      <calculatedColumnFormula>Table1[[#This Row],[Volume in Units]]*Table1[[#This Row],[Price SDG/Unit]]</calculatedColumnFormula>
    </tableColumn>
    <tableColumn id="20" xr3:uid="{00000000-0010-0000-0100-000014000000}" name="Value USD" dataDxfId="94">
      <calculatedColumnFormula>Table1[[#This Row],[Volume MT/Head]]*Table1[[#This Row],[Price USD/(MT/Head)]]</calculatedColumnFormula>
    </tableColumn>
    <tableColumn id="21" xr3:uid="{00000000-0010-0000-0100-000015000000}" name="Commission SDG/MT" dataDxfId="93" dataCellStyle="Comma"/>
    <tableColumn id="22" xr3:uid="{00000000-0010-0000-0100-000016000000}" name="Commission Value SDG" dataDxfId="92" dataCellStyle="Comma">
      <calculatedColumnFormula>Table1[[#This Row],[Commission SDG/MT]]*Table1[[#This Row],[Volume in Units]]</calculatedColumnFormula>
    </tableColumn>
    <tableColumn id="23" xr3:uid="{00000000-0010-0000-0100-000017000000}" name="Other Expenses SDG" dataDxfId="91" dataCellStyle="Comma"/>
    <tableColumn id="24" xr3:uid="{00000000-0010-0000-0100-000018000000}" name="Total Cost SDG" dataDxfId="90">
      <calculatedColumnFormula>T2+W2+X2</calculatedColumnFormula>
    </tableColumn>
    <tableColumn id="30" xr3:uid="{00000000-0010-0000-0100-00001E000000}" name="Average Cost SDG/MT" dataDxfId="89" dataCellStyle="Comma">
      <calculatedColumnFormula>IFERROR((Table1[[#This Row],[Total Cost SDG]]/Table1[[#This Row],[Volume MT/Head]]),0)</calculatedColumnFormula>
    </tableColumn>
    <tableColumn id="25" xr3:uid="{00000000-0010-0000-0100-000019000000}" name="Total Cost USD" dataDxfId="88">
      <calculatedColumnFormula>Y2/F2</calculatedColumnFormula>
    </tableColumn>
    <tableColumn id="31" xr3:uid="{00000000-0010-0000-0100-00001F000000}" name="Average Cost USD/MT" dataDxfId="87">
      <calculatedColumnFormula>IFERROR((Table1[[#This Row],[Total Cost USD]]/Table1[[#This Row],[Volume MT/Head]]),0)</calculatedColumnFormula>
    </tableColumn>
    <tableColumn id="26" xr3:uid="{00000000-0010-0000-0100-00001A000000}" name="Delivered MT" dataDxfId="86" dataCellStyle="Comma"/>
    <tableColumn id="27" xr3:uid="{00000000-0010-0000-0100-00001B000000}" name="Balance MT" dataDxfId="85" dataCellStyle="Comma">
      <calculatedColumnFormula>Table1[[#This Row],[Volume MT/Head]]-Table1[[#This Row],[Delivered MT]]</calculatedColumnFormula>
    </tableColumn>
    <tableColumn id="28" xr3:uid="{00000000-0010-0000-0100-00001C000000}" name="Value Delivered SDG" dataDxfId="84" dataCellStyle="Comma">
      <calculatedColumnFormula>Table1[[#This Row],[Delivered MT]]*Table1[[#This Row],[Average Cost SDG/MT]]</calculatedColumnFormula>
    </tableColumn>
    <tableColumn id="29" xr3:uid="{00000000-0010-0000-0100-00001D000000}" name="PO Status" dataDxfId="83"/>
  </tableColumns>
  <tableStyleInfo name="TableStyleLight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3" displayName="Table3" ref="A1:AF115" totalsRowShown="0">
  <autoFilter ref="A1:AF115" xr:uid="{00000000-0009-0000-0100-000003000000}"/>
  <tableColumns count="32">
    <tableColumn id="1" xr3:uid="{00000000-0010-0000-0200-000001000000}" name="#"/>
    <tableColumn id="2" xr3:uid="{00000000-0010-0000-0200-000002000000}" name="Year"/>
    <tableColumn id="3" xr3:uid="{00000000-0010-0000-0200-000003000000}" name="Month"/>
    <tableColumn id="4" xr3:uid="{00000000-0010-0000-0200-000004000000}" name="Week #"/>
    <tableColumn id="5" xr3:uid="{00000000-0010-0000-0200-000005000000}" name="Date"/>
    <tableColumn id="6" xr3:uid="{00000000-0010-0000-0200-000006000000}" name="Exchange Rate"/>
    <tableColumn id="7" xr3:uid="{00000000-0010-0000-0200-000007000000}" name="PO #"/>
    <tableColumn id="8" xr3:uid="{00000000-0010-0000-0200-000008000000}" name="Commodity Group"/>
    <tableColumn id="9" xr3:uid="{00000000-0010-0000-0200-000009000000}" name="Commodity"/>
    <tableColumn id="10" xr3:uid="{00000000-0010-0000-0200-00000A000000}" name="Agent Name"/>
    <tableColumn id="11" xr3:uid="{00000000-0010-0000-0200-00000B000000}" name="Supplier Name"/>
    <tableColumn id="12" xr3:uid="{00000000-0010-0000-0200-00000C000000}" name="Origin"/>
    <tableColumn id="13" xr3:uid="{00000000-0010-0000-0200-00000D000000}" name="Deal Type"/>
    <tableColumn id="14" xr3:uid="{00000000-0010-0000-0200-00000E000000}" name="Unit of Purchase"/>
    <tableColumn id="15" xr3:uid="{00000000-0010-0000-0200-00000F000000}" name="Volume in Units"/>
    <tableColumn id="16" xr3:uid="{00000000-0010-0000-0200-000010000000}" name="Volume MT/Head"/>
    <tableColumn id="17" xr3:uid="{00000000-0010-0000-0200-000011000000}" name="Price SDG/Unit"/>
    <tableColumn id="18" xr3:uid="{00000000-0010-0000-0200-000012000000}" name="Price SDG /MT"/>
    <tableColumn id="19" xr3:uid="{00000000-0010-0000-0200-000013000000}" name="Price USD/(MT/Head)"/>
    <tableColumn id="20" xr3:uid="{00000000-0010-0000-0200-000014000000}" name="Purchase Value SDG"/>
    <tableColumn id="21" xr3:uid="{00000000-0010-0000-0200-000015000000}" name="Value USD"/>
    <tableColumn id="22" xr3:uid="{00000000-0010-0000-0200-000016000000}" name="Commission SDG/MT"/>
    <tableColumn id="23" xr3:uid="{00000000-0010-0000-0200-000017000000}" name="Commission Value SDG"/>
    <tableColumn id="24" xr3:uid="{00000000-0010-0000-0200-000018000000}" name="Other Expenses SDG"/>
    <tableColumn id="25" xr3:uid="{00000000-0010-0000-0200-000019000000}" name="Total Cost SDG"/>
    <tableColumn id="26" xr3:uid="{00000000-0010-0000-0200-00001A000000}" name="Average Cost SDG/MT"/>
    <tableColumn id="27" xr3:uid="{00000000-0010-0000-0200-00001B000000}" name="Total Cost USD"/>
    <tableColumn id="28" xr3:uid="{00000000-0010-0000-0200-00001C000000}" name="Average Cost USD/MT"/>
    <tableColumn id="29" xr3:uid="{00000000-0010-0000-0200-00001D000000}" name="Delivered MT"/>
    <tableColumn id="30" xr3:uid="{00000000-0010-0000-0200-00001E000000}" name="Balance MT"/>
    <tableColumn id="31" xr3:uid="{00000000-0010-0000-0200-00001F000000}" name="Value Delivered SDG"/>
    <tableColumn id="32" xr3:uid="{00000000-0010-0000-0200-000020000000}" name="PO Statu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12.xml"/><Relationship Id="rId7" Type="http://schemas.openxmlformats.org/officeDocument/2006/relationships/printerSettings" Target="../printerSettings/printerSettings2.bin"/><Relationship Id="rId2" Type="http://schemas.openxmlformats.org/officeDocument/2006/relationships/pivotTable" Target="../pivotTables/pivotTable11.xml"/><Relationship Id="rId1" Type="http://schemas.openxmlformats.org/officeDocument/2006/relationships/pivotTable" Target="../pivotTables/pivotTable10.xml"/><Relationship Id="rId6" Type="http://schemas.openxmlformats.org/officeDocument/2006/relationships/pivotTable" Target="../pivotTables/pivotTable15.xml"/><Relationship Id="rId5" Type="http://schemas.openxmlformats.org/officeDocument/2006/relationships/pivotTable" Target="../pivotTables/pivotTable14.xml"/><Relationship Id="rId4" Type="http://schemas.openxmlformats.org/officeDocument/2006/relationships/pivotTable" Target="../pivotTables/pivotTable13.xml"/><Relationship Id="rId9" Type="http://schemas.microsoft.com/office/2007/relationships/slicer" Target="../slicers/slicer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microsoft.com/office/2007/relationships/slicer" Target="../slicers/slicer3.xml"/><Relationship Id="rId4" Type="http://schemas.openxmlformats.org/officeDocument/2006/relationships/ctrlProp" Target="../ctrlProps/ctrlProp1.xml"/></Relationships>
</file>

<file path=xl/worksheets/_rels/sheet6.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2.v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3.vml"/><Relationship Id="rId1" Type="http://schemas.openxmlformats.org/officeDocument/2006/relationships/printerSettings" Target="../printerSettings/printerSettings5.bin"/><Relationship Id="rId4" Type="http://schemas.openxmlformats.org/officeDocument/2006/relationships/comments" Target="../comments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18.xml"/><Relationship Id="rId2" Type="http://schemas.openxmlformats.org/officeDocument/2006/relationships/pivotTable" Target="../pivotTables/pivotTable17.xml"/><Relationship Id="rId1" Type="http://schemas.openxmlformats.org/officeDocument/2006/relationships/pivotTable" Target="../pivotTables/pivotTable16.xml"/><Relationship Id="rId6" Type="http://schemas.openxmlformats.org/officeDocument/2006/relationships/printerSettings" Target="../printerSettings/printerSettings6.bin"/><Relationship Id="rId5" Type="http://schemas.openxmlformats.org/officeDocument/2006/relationships/pivotTable" Target="../pivotTables/pivotTable20.xml"/><Relationship Id="rId4" Type="http://schemas.openxmlformats.org/officeDocument/2006/relationships/pivotTable" Target="../pivotTables/pivotTable19.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21.xml"/></Relationships>
</file>

<file path=xl/worksheets/_rels/sheet11.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22.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Z60"/>
  <sheetViews>
    <sheetView topLeftCell="D1" workbookViewId="0">
      <pane ySplit="2" topLeftCell="A3" activePane="bottomLeft" state="frozen"/>
      <selection pane="bottomLeft" activeCell="K10" sqref="K10"/>
    </sheetView>
  </sheetViews>
  <sheetFormatPr defaultColWidth="9.109375" defaultRowHeight="11.4" x14ac:dyDescent="0.2"/>
  <cols>
    <col min="1" max="1" width="9.109375" style="4"/>
    <col min="2" max="2" width="3" style="1" bestFit="1" customWidth="1"/>
    <col min="3" max="3" width="18.109375" style="4" bestFit="1" customWidth="1"/>
    <col min="4" max="4" width="3.33203125" style="1" bestFit="1" customWidth="1"/>
    <col min="5" max="5" width="28.44140625" style="4" bestFit="1" customWidth="1"/>
    <col min="6" max="6" width="3" style="1" bestFit="1" customWidth="1"/>
    <col min="7" max="7" width="9.109375" style="4" bestFit="1" customWidth="1"/>
    <col min="8" max="8" width="2" style="1" bestFit="1" customWidth="1"/>
    <col min="9" max="9" width="9.109375" style="4" customWidth="1"/>
    <col min="10" max="10" width="3" style="1" bestFit="1" customWidth="1"/>
    <col min="11" max="11" width="12.33203125" style="4" bestFit="1" customWidth="1"/>
    <col min="12" max="12" width="22.44140625" style="1" bestFit="1" customWidth="1"/>
    <col min="13" max="13" width="2" style="4" bestFit="1" customWidth="1"/>
    <col min="14" max="14" width="17.44140625" style="4" bestFit="1" customWidth="1"/>
    <col min="15" max="15" width="2" style="4" bestFit="1" customWidth="1"/>
    <col min="16" max="16" width="11" style="4" bestFit="1" customWidth="1"/>
    <col min="17" max="17" width="3" style="1" bestFit="1" customWidth="1"/>
    <col min="18" max="18" width="24.5546875" style="4" bestFit="1" customWidth="1"/>
    <col min="19" max="19" width="2" style="4" bestFit="1" customWidth="1"/>
    <col min="20" max="20" width="9.109375" style="4"/>
    <col min="21" max="21" width="2" style="4" bestFit="1" customWidth="1"/>
    <col min="22" max="22" width="9.109375" style="4"/>
    <col min="23" max="23" width="3" style="4" bestFit="1" customWidth="1"/>
    <col min="24" max="24" width="9.109375" style="4"/>
    <col min="25" max="25" width="2" style="4" bestFit="1" customWidth="1"/>
    <col min="26" max="26" width="5" style="4" bestFit="1" customWidth="1"/>
    <col min="27" max="16384" width="9.109375" style="4"/>
  </cols>
  <sheetData>
    <row r="2" spans="2:26" ht="12" x14ac:dyDescent="0.25">
      <c r="B2" s="1" t="s">
        <v>9</v>
      </c>
      <c r="C2" s="2" t="s">
        <v>10</v>
      </c>
      <c r="D2" s="3" t="s">
        <v>9</v>
      </c>
      <c r="E2" s="2" t="s">
        <v>3</v>
      </c>
      <c r="F2" s="3" t="s">
        <v>9</v>
      </c>
      <c r="G2" s="2" t="s">
        <v>11</v>
      </c>
      <c r="H2" s="3" t="s">
        <v>9</v>
      </c>
      <c r="I2" s="2" t="s">
        <v>229</v>
      </c>
      <c r="J2" s="3" t="s">
        <v>9</v>
      </c>
      <c r="K2" s="2" t="s">
        <v>12</v>
      </c>
      <c r="L2" s="3" t="s">
        <v>13</v>
      </c>
      <c r="M2" s="2" t="s">
        <v>9</v>
      </c>
      <c r="N2" s="2" t="s">
        <v>14</v>
      </c>
      <c r="O2" s="2" t="s">
        <v>9</v>
      </c>
      <c r="P2" s="2" t="s">
        <v>15</v>
      </c>
      <c r="R2" s="2" t="s">
        <v>7</v>
      </c>
      <c r="S2" s="4" t="s">
        <v>9</v>
      </c>
      <c r="T2" s="4" t="s">
        <v>135</v>
      </c>
      <c r="U2" s="4" t="s">
        <v>9</v>
      </c>
      <c r="V2" s="4" t="s">
        <v>121</v>
      </c>
      <c r="W2" s="4" t="s">
        <v>9</v>
      </c>
      <c r="X2" s="4" t="s">
        <v>165</v>
      </c>
      <c r="Y2" s="4" t="s">
        <v>9</v>
      </c>
      <c r="Z2" s="4" t="s">
        <v>164</v>
      </c>
    </row>
    <row r="3" spans="2:26" x14ac:dyDescent="0.2">
      <c r="B3" s="1">
        <v>1</v>
      </c>
      <c r="C3" s="4" t="s">
        <v>186</v>
      </c>
      <c r="D3" s="1">
        <f>ROW()-2</f>
        <v>1</v>
      </c>
      <c r="E3" s="4" t="s">
        <v>86</v>
      </c>
      <c r="F3" s="1">
        <v>1</v>
      </c>
      <c r="G3" s="4" t="s">
        <v>17</v>
      </c>
      <c r="H3" s="1">
        <v>1</v>
      </c>
      <c r="I3" s="4" t="s">
        <v>230</v>
      </c>
      <c r="J3" s="1">
        <v>1</v>
      </c>
      <c r="K3" s="4" t="s">
        <v>18</v>
      </c>
      <c r="L3" s="1" t="s">
        <v>19</v>
      </c>
      <c r="M3" s="4">
        <v>1</v>
      </c>
      <c r="N3" s="4" t="s">
        <v>156</v>
      </c>
      <c r="O3" s="4">
        <v>1</v>
      </c>
      <c r="P3" s="4" t="s">
        <v>20</v>
      </c>
      <c r="Q3" s="1">
        <v>1</v>
      </c>
      <c r="R3" s="4" t="s">
        <v>21</v>
      </c>
      <c r="S3" s="4">
        <v>1</v>
      </c>
      <c r="T3" s="4" t="s">
        <v>136</v>
      </c>
      <c r="U3" s="4">
        <v>1</v>
      </c>
      <c r="V3" s="4" t="s">
        <v>152</v>
      </c>
      <c r="W3" s="4">
        <v>1</v>
      </c>
      <c r="X3" s="4" t="s">
        <v>140</v>
      </c>
      <c r="Y3" s="4">
        <v>1</v>
      </c>
      <c r="Z3" s="4">
        <v>2024</v>
      </c>
    </row>
    <row r="4" spans="2:26" x14ac:dyDescent="0.2">
      <c r="B4" s="1">
        <v>2</v>
      </c>
      <c r="C4" s="4" t="s">
        <v>187</v>
      </c>
      <c r="D4" s="1">
        <f t="shared" ref="D4:D49" si="0">ROW()-2</f>
        <v>2</v>
      </c>
      <c r="E4" s="4" t="s">
        <v>105</v>
      </c>
      <c r="F4" s="1">
        <v>2</v>
      </c>
      <c r="G4" s="4" t="s">
        <v>23</v>
      </c>
      <c r="H4" s="1">
        <v>2</v>
      </c>
      <c r="I4" s="4" t="s">
        <v>31</v>
      </c>
      <c r="J4" s="1">
        <v>2</v>
      </c>
      <c r="K4" s="4" t="s">
        <v>24</v>
      </c>
      <c r="L4" s="1">
        <v>0</v>
      </c>
      <c r="M4" s="4">
        <v>2</v>
      </c>
      <c r="N4" s="4" t="s">
        <v>157</v>
      </c>
      <c r="O4" s="4">
        <v>2</v>
      </c>
      <c r="P4" s="4" t="s">
        <v>25</v>
      </c>
      <c r="Q4" s="1">
        <v>2</v>
      </c>
      <c r="R4" s="4" t="s">
        <v>26</v>
      </c>
      <c r="S4" s="4">
        <v>2</v>
      </c>
      <c r="T4" s="4" t="s">
        <v>137</v>
      </c>
      <c r="U4" s="4">
        <v>2</v>
      </c>
      <c r="V4" s="4" t="s">
        <v>153</v>
      </c>
      <c r="W4" s="4">
        <v>2</v>
      </c>
      <c r="X4" s="4" t="s">
        <v>141</v>
      </c>
      <c r="Y4" s="4">
        <v>2</v>
      </c>
      <c r="Z4" s="4">
        <v>2025</v>
      </c>
    </row>
    <row r="5" spans="2:26" x14ac:dyDescent="0.2">
      <c r="B5" s="1">
        <v>3</v>
      </c>
      <c r="C5" s="4" t="s">
        <v>213</v>
      </c>
      <c r="D5" s="1">
        <f t="shared" si="0"/>
        <v>3</v>
      </c>
      <c r="E5" s="4" t="s">
        <v>77</v>
      </c>
      <c r="F5" s="1">
        <v>3</v>
      </c>
      <c r="G5" s="4" t="s">
        <v>28</v>
      </c>
      <c r="J5" s="1">
        <v>3</v>
      </c>
      <c r="K5" s="4" t="s">
        <v>29</v>
      </c>
      <c r="L5" s="1" t="s">
        <v>30</v>
      </c>
      <c r="M5" s="4">
        <v>3</v>
      </c>
      <c r="N5" s="4" t="s">
        <v>158</v>
      </c>
      <c r="O5" s="4">
        <v>3</v>
      </c>
      <c r="P5" s="4" t="s">
        <v>31</v>
      </c>
      <c r="Q5" s="1">
        <v>3</v>
      </c>
      <c r="R5" s="4" t="s">
        <v>32</v>
      </c>
      <c r="S5" s="4">
        <v>3</v>
      </c>
      <c r="T5" s="4" t="s">
        <v>138</v>
      </c>
      <c r="W5" s="4">
        <v>3</v>
      </c>
      <c r="X5" s="4" t="s">
        <v>142</v>
      </c>
    </row>
    <row r="6" spans="2:26" x14ac:dyDescent="0.2">
      <c r="B6" s="1">
        <v>4</v>
      </c>
      <c r="C6" s="4" t="s">
        <v>188</v>
      </c>
      <c r="D6" s="1">
        <f t="shared" si="0"/>
        <v>4</v>
      </c>
      <c r="E6" s="4" t="s">
        <v>98</v>
      </c>
      <c r="F6" s="1">
        <v>4</v>
      </c>
      <c r="G6" s="4" t="s">
        <v>34</v>
      </c>
      <c r="J6" s="1">
        <v>4</v>
      </c>
      <c r="K6" s="4" t="s">
        <v>207</v>
      </c>
      <c r="L6" s="1" t="s">
        <v>36</v>
      </c>
      <c r="M6" s="4">
        <v>4</v>
      </c>
      <c r="N6" s="4" t="s">
        <v>159</v>
      </c>
      <c r="O6" s="4">
        <v>4</v>
      </c>
      <c r="P6" s="4" t="s">
        <v>37</v>
      </c>
      <c r="Q6" s="1">
        <v>4</v>
      </c>
      <c r="R6" s="4" t="s">
        <v>38</v>
      </c>
      <c r="S6" s="4">
        <v>4</v>
      </c>
      <c r="T6" s="4" t="s">
        <v>139</v>
      </c>
      <c r="W6" s="4">
        <v>4</v>
      </c>
      <c r="X6" s="4" t="s">
        <v>143</v>
      </c>
    </row>
    <row r="7" spans="2:26" x14ac:dyDescent="0.2">
      <c r="B7" s="1">
        <v>5</v>
      </c>
      <c r="C7" s="4" t="s">
        <v>189</v>
      </c>
      <c r="D7" s="1">
        <f t="shared" si="0"/>
        <v>5</v>
      </c>
      <c r="E7" s="4" t="s">
        <v>75</v>
      </c>
      <c r="F7" s="1">
        <v>5</v>
      </c>
      <c r="G7" s="4" t="s">
        <v>40</v>
      </c>
      <c r="J7" s="1">
        <v>5</v>
      </c>
      <c r="K7" s="4" t="s">
        <v>41</v>
      </c>
      <c r="L7" s="1" t="s">
        <v>42</v>
      </c>
      <c r="M7" s="4">
        <v>5</v>
      </c>
      <c r="N7" s="4" t="s">
        <v>160</v>
      </c>
      <c r="O7" s="4">
        <v>5</v>
      </c>
      <c r="P7" s="4" t="s">
        <v>43</v>
      </c>
      <c r="Q7" s="1">
        <v>5</v>
      </c>
      <c r="R7" s="4" t="s">
        <v>44</v>
      </c>
      <c r="W7" s="4">
        <v>5</v>
      </c>
      <c r="X7" s="4" t="s">
        <v>144</v>
      </c>
    </row>
    <row r="8" spans="2:26" x14ac:dyDescent="0.2">
      <c r="B8" s="1">
        <v>6</v>
      </c>
      <c r="C8" s="4" t="s">
        <v>190</v>
      </c>
      <c r="D8" s="1">
        <f t="shared" si="0"/>
        <v>6</v>
      </c>
      <c r="E8" s="4" t="s">
        <v>96</v>
      </c>
      <c r="F8" s="1">
        <v>6</v>
      </c>
      <c r="G8" s="4" t="s">
        <v>258</v>
      </c>
      <c r="J8" s="1">
        <v>6</v>
      </c>
      <c r="K8" s="4" t="s">
        <v>46</v>
      </c>
      <c r="L8" s="1" t="s">
        <v>47</v>
      </c>
      <c r="M8" s="4">
        <v>6</v>
      </c>
      <c r="N8" s="4" t="s">
        <v>48</v>
      </c>
      <c r="Q8" s="1">
        <v>6</v>
      </c>
      <c r="R8" s="4" t="s">
        <v>49</v>
      </c>
      <c r="W8" s="4">
        <v>6</v>
      </c>
      <c r="X8" s="4" t="s">
        <v>145</v>
      </c>
    </row>
    <row r="9" spans="2:26" x14ac:dyDescent="0.2">
      <c r="B9" s="1">
        <v>7</v>
      </c>
      <c r="C9" s="4" t="s">
        <v>191</v>
      </c>
      <c r="D9" s="1">
        <f t="shared" si="0"/>
        <v>7</v>
      </c>
      <c r="E9" s="4" t="s">
        <v>16</v>
      </c>
      <c r="F9" s="1">
        <v>7</v>
      </c>
      <c r="G9" s="4" t="s">
        <v>51</v>
      </c>
      <c r="J9" s="1">
        <v>7</v>
      </c>
      <c r="K9" s="4" t="s">
        <v>271</v>
      </c>
      <c r="L9" s="1" t="s">
        <v>53</v>
      </c>
      <c r="M9" s="4">
        <v>7</v>
      </c>
      <c r="N9" s="4" t="s">
        <v>54</v>
      </c>
      <c r="Q9" s="1">
        <v>7</v>
      </c>
      <c r="R9" s="4" t="s">
        <v>55</v>
      </c>
      <c r="W9" s="4">
        <v>7</v>
      </c>
      <c r="X9" s="4" t="s">
        <v>146</v>
      </c>
    </row>
    <row r="10" spans="2:26" x14ac:dyDescent="0.2">
      <c r="B10" s="1">
        <v>8</v>
      </c>
      <c r="C10" s="4" t="s">
        <v>192</v>
      </c>
      <c r="D10" s="1">
        <f t="shared" si="0"/>
        <v>8</v>
      </c>
      <c r="E10" s="4" t="s">
        <v>88</v>
      </c>
      <c r="F10" s="1">
        <v>8</v>
      </c>
      <c r="G10" s="4" t="s">
        <v>58</v>
      </c>
      <c r="J10" s="1">
        <v>8</v>
      </c>
      <c r="K10" s="4" t="s">
        <v>59</v>
      </c>
      <c r="L10" s="1">
        <v>0</v>
      </c>
      <c r="M10" s="4">
        <v>8</v>
      </c>
      <c r="N10" s="4" t="s">
        <v>161</v>
      </c>
      <c r="Q10" s="1">
        <v>8</v>
      </c>
      <c r="R10" s="4" t="s">
        <v>60</v>
      </c>
      <c r="W10" s="4">
        <v>8</v>
      </c>
      <c r="X10" s="4" t="s">
        <v>147</v>
      </c>
    </row>
    <row r="11" spans="2:26" x14ac:dyDescent="0.2">
      <c r="B11" s="1">
        <v>9</v>
      </c>
      <c r="C11" s="4" t="s">
        <v>56</v>
      </c>
      <c r="D11" s="1">
        <f t="shared" si="0"/>
        <v>9</v>
      </c>
      <c r="E11" s="4" t="s">
        <v>27</v>
      </c>
      <c r="F11" s="1">
        <v>9</v>
      </c>
      <c r="G11" s="4" t="s">
        <v>63</v>
      </c>
      <c r="J11" s="1">
        <v>9</v>
      </c>
      <c r="K11" s="27" t="s">
        <v>264</v>
      </c>
      <c r="Q11" s="1">
        <v>9</v>
      </c>
      <c r="R11" s="4" t="s">
        <v>16</v>
      </c>
      <c r="W11" s="4">
        <v>9</v>
      </c>
      <c r="X11" s="4" t="s">
        <v>148</v>
      </c>
    </row>
    <row r="12" spans="2:26" x14ac:dyDescent="0.2">
      <c r="B12" s="1">
        <v>10</v>
      </c>
      <c r="C12" s="4" t="s">
        <v>61</v>
      </c>
      <c r="D12" s="1">
        <f t="shared" si="0"/>
        <v>10</v>
      </c>
      <c r="E12" s="4" t="s">
        <v>78</v>
      </c>
      <c r="F12" s="1">
        <v>10</v>
      </c>
      <c r="G12" s="4" t="s">
        <v>261</v>
      </c>
      <c r="J12" s="1">
        <v>10</v>
      </c>
      <c r="K12" s="27">
        <v>2</v>
      </c>
      <c r="Q12" s="1">
        <v>10</v>
      </c>
      <c r="R12" s="4" t="s">
        <v>22</v>
      </c>
      <c r="W12" s="4">
        <v>10</v>
      </c>
      <c r="X12" s="4" t="s">
        <v>149</v>
      </c>
    </row>
    <row r="13" spans="2:26" x14ac:dyDescent="0.2">
      <c r="B13" s="1">
        <v>11</v>
      </c>
      <c r="C13" s="4" t="s">
        <v>54</v>
      </c>
      <c r="D13" s="1">
        <f t="shared" si="0"/>
        <v>11</v>
      </c>
      <c r="E13" s="4" t="s">
        <v>99</v>
      </c>
      <c r="F13" s="1">
        <v>11</v>
      </c>
      <c r="G13" s="4" t="s">
        <v>263</v>
      </c>
      <c r="J13" s="1">
        <v>12</v>
      </c>
      <c r="K13" s="27">
        <v>3</v>
      </c>
      <c r="Q13" s="1">
        <v>11</v>
      </c>
      <c r="R13" s="4" t="s">
        <v>27</v>
      </c>
      <c r="W13" s="4">
        <v>11</v>
      </c>
      <c r="X13" s="4" t="s">
        <v>150</v>
      </c>
    </row>
    <row r="14" spans="2:26" x14ac:dyDescent="0.2">
      <c r="B14" s="1">
        <v>12</v>
      </c>
      <c r="C14" s="4" t="s">
        <v>193</v>
      </c>
      <c r="D14" s="1">
        <f t="shared" si="0"/>
        <v>12</v>
      </c>
      <c r="E14" s="4" t="s">
        <v>94</v>
      </c>
      <c r="F14" s="1">
        <v>12</v>
      </c>
      <c r="G14" s="4" t="s">
        <v>70</v>
      </c>
      <c r="J14" s="1">
        <v>13</v>
      </c>
      <c r="K14" s="27">
        <v>4</v>
      </c>
      <c r="Q14" s="1">
        <v>12</v>
      </c>
      <c r="R14" s="4" t="s">
        <v>33</v>
      </c>
      <c r="W14" s="4">
        <v>12</v>
      </c>
      <c r="X14" s="4" t="s">
        <v>151</v>
      </c>
    </row>
    <row r="15" spans="2:26" x14ac:dyDescent="0.2">
      <c r="B15" s="1">
        <v>13</v>
      </c>
      <c r="C15" s="4" t="s">
        <v>194</v>
      </c>
      <c r="D15" s="1">
        <f t="shared" si="0"/>
        <v>13</v>
      </c>
      <c r="E15" s="4" t="s">
        <v>104</v>
      </c>
      <c r="F15" s="1">
        <v>13</v>
      </c>
      <c r="G15" s="4" t="s">
        <v>73</v>
      </c>
      <c r="Q15" s="1">
        <v>13</v>
      </c>
      <c r="R15" s="4" t="s">
        <v>39</v>
      </c>
    </row>
    <row r="16" spans="2:26" x14ac:dyDescent="0.2">
      <c r="B16" s="1">
        <v>14</v>
      </c>
      <c r="C16" s="4" t="s">
        <v>195</v>
      </c>
      <c r="D16" s="1">
        <f t="shared" si="0"/>
        <v>14</v>
      </c>
      <c r="E16" s="4" t="s">
        <v>101</v>
      </c>
      <c r="F16" s="1">
        <v>14</v>
      </c>
      <c r="G16" s="4" t="s">
        <v>215</v>
      </c>
      <c r="Q16" s="1">
        <v>14</v>
      </c>
      <c r="R16" s="4" t="s">
        <v>45</v>
      </c>
    </row>
    <row r="17" spans="2:18" ht="14.4" x14ac:dyDescent="0.3">
      <c r="B17" s="1">
        <v>15</v>
      </c>
      <c r="C17" s="4" t="s">
        <v>196</v>
      </c>
      <c r="D17" s="1">
        <f t="shared" si="0"/>
        <v>15</v>
      </c>
      <c r="E17" s="4" t="s">
        <v>22</v>
      </c>
      <c r="F17" s="1">
        <v>15</v>
      </c>
      <c r="G17" t="s">
        <v>227</v>
      </c>
      <c r="H17" s="15"/>
      <c r="I17"/>
      <c r="Q17" s="1">
        <v>15</v>
      </c>
      <c r="R17" s="4" t="s">
        <v>50</v>
      </c>
    </row>
    <row r="18" spans="2:18" x14ac:dyDescent="0.2">
      <c r="B18" s="1">
        <v>16</v>
      </c>
      <c r="C18" s="4" t="s">
        <v>197</v>
      </c>
      <c r="D18" s="1">
        <f t="shared" si="0"/>
        <v>16</v>
      </c>
      <c r="E18" s="4" t="s">
        <v>74</v>
      </c>
      <c r="F18" s="1">
        <v>16</v>
      </c>
      <c r="G18" s="4" t="s">
        <v>228</v>
      </c>
      <c r="Q18" s="1">
        <v>16</v>
      </c>
      <c r="R18" s="4" t="s">
        <v>57</v>
      </c>
    </row>
    <row r="19" spans="2:18" x14ac:dyDescent="0.2">
      <c r="B19" s="1">
        <v>17</v>
      </c>
      <c r="C19" s="4" t="s">
        <v>198</v>
      </c>
      <c r="D19" s="1">
        <f t="shared" si="0"/>
        <v>17</v>
      </c>
      <c r="E19" s="4" t="s">
        <v>238</v>
      </c>
      <c r="F19" s="1">
        <v>17</v>
      </c>
      <c r="G19" s="4" t="s">
        <v>235</v>
      </c>
      <c r="Q19" s="1">
        <v>17</v>
      </c>
      <c r="R19" s="4" t="s">
        <v>62</v>
      </c>
    </row>
    <row r="20" spans="2:18" x14ac:dyDescent="0.2">
      <c r="B20" s="1">
        <v>18</v>
      </c>
      <c r="C20" s="4" t="s">
        <v>199</v>
      </c>
      <c r="D20" s="1">
        <f t="shared" si="0"/>
        <v>18</v>
      </c>
      <c r="E20" s="4" t="s">
        <v>107</v>
      </c>
      <c r="F20" s="1">
        <v>18</v>
      </c>
      <c r="G20" s="4" t="s">
        <v>236</v>
      </c>
      <c r="Q20" s="1">
        <v>18</v>
      </c>
      <c r="R20" s="4" t="s">
        <v>65</v>
      </c>
    </row>
    <row r="21" spans="2:18" x14ac:dyDescent="0.2">
      <c r="B21" s="1">
        <v>19</v>
      </c>
      <c r="C21" s="4" t="s">
        <v>200</v>
      </c>
      <c r="D21" s="1">
        <f t="shared" si="0"/>
        <v>19</v>
      </c>
      <c r="E21" s="4" t="s">
        <v>45</v>
      </c>
      <c r="F21" s="1">
        <v>19</v>
      </c>
      <c r="G21" s="27" t="s">
        <v>252</v>
      </c>
      <c r="Q21" s="1">
        <v>19</v>
      </c>
      <c r="R21" s="4" t="s">
        <v>67</v>
      </c>
    </row>
    <row r="22" spans="2:18" x14ac:dyDescent="0.2">
      <c r="B22" s="1">
        <v>20</v>
      </c>
      <c r="C22" s="4" t="s">
        <v>201</v>
      </c>
      <c r="D22" s="1">
        <f t="shared" si="0"/>
        <v>20</v>
      </c>
      <c r="E22" s="4" t="s">
        <v>50</v>
      </c>
      <c r="F22" s="1">
        <v>20</v>
      </c>
      <c r="G22" s="27" t="s">
        <v>254</v>
      </c>
      <c r="Q22" s="1">
        <v>20</v>
      </c>
      <c r="R22" s="4" t="s">
        <v>69</v>
      </c>
    </row>
    <row r="23" spans="2:18" x14ac:dyDescent="0.2">
      <c r="B23" s="1">
        <v>21</v>
      </c>
      <c r="C23" s="4" t="s">
        <v>82</v>
      </c>
      <c r="D23" s="1">
        <f t="shared" si="0"/>
        <v>21</v>
      </c>
      <c r="E23" s="4" t="s">
        <v>100</v>
      </c>
      <c r="G23" s="27"/>
      <c r="Q23" s="1">
        <v>21</v>
      </c>
      <c r="R23" s="4" t="s">
        <v>72</v>
      </c>
    </row>
    <row r="24" spans="2:18" x14ac:dyDescent="0.2">
      <c r="B24" s="1">
        <v>22</v>
      </c>
      <c r="C24" s="4" t="s">
        <v>85</v>
      </c>
      <c r="D24" s="1">
        <f t="shared" si="0"/>
        <v>22</v>
      </c>
      <c r="E24" s="4" t="s">
        <v>83</v>
      </c>
      <c r="Q24" s="1">
        <v>22</v>
      </c>
      <c r="R24" s="4" t="s">
        <v>74</v>
      </c>
    </row>
    <row r="25" spans="2:18" x14ac:dyDescent="0.2">
      <c r="B25" s="1">
        <v>23</v>
      </c>
      <c r="C25" s="4" t="s">
        <v>87</v>
      </c>
      <c r="D25" s="1">
        <f t="shared" si="0"/>
        <v>23</v>
      </c>
      <c r="E25" s="4" t="s">
        <v>103</v>
      </c>
      <c r="Q25" s="1">
        <v>23</v>
      </c>
      <c r="R25" s="4" t="s">
        <v>75</v>
      </c>
    </row>
    <row r="26" spans="2:18" x14ac:dyDescent="0.2">
      <c r="B26" s="1">
        <v>24</v>
      </c>
      <c r="C26" s="4" t="s">
        <v>202</v>
      </c>
      <c r="D26" s="1">
        <f t="shared" si="0"/>
        <v>24</v>
      </c>
      <c r="E26" s="4" t="s">
        <v>65</v>
      </c>
      <c r="Q26" s="1">
        <v>24</v>
      </c>
      <c r="R26" s="4" t="s">
        <v>76</v>
      </c>
    </row>
    <row r="27" spans="2:18" x14ac:dyDescent="0.2">
      <c r="B27" s="1">
        <v>25</v>
      </c>
      <c r="C27" s="4" t="s">
        <v>203</v>
      </c>
      <c r="D27" s="1">
        <f t="shared" si="0"/>
        <v>25</v>
      </c>
      <c r="E27" s="4" t="s">
        <v>237</v>
      </c>
      <c r="Q27" s="1">
        <v>25</v>
      </c>
      <c r="R27" s="4" t="s">
        <v>77</v>
      </c>
    </row>
    <row r="28" spans="2:18" x14ac:dyDescent="0.2">
      <c r="B28" s="1">
        <v>26</v>
      </c>
      <c r="C28" s="4" t="s">
        <v>204</v>
      </c>
      <c r="D28" s="1">
        <f t="shared" si="0"/>
        <v>26</v>
      </c>
      <c r="E28" s="4" t="s">
        <v>57</v>
      </c>
      <c r="Q28" s="1">
        <v>26</v>
      </c>
      <c r="R28" s="4" t="s">
        <v>78</v>
      </c>
    </row>
    <row r="29" spans="2:18" x14ac:dyDescent="0.2">
      <c r="B29" s="1">
        <v>27</v>
      </c>
      <c r="C29" s="4" t="s">
        <v>205</v>
      </c>
      <c r="D29" s="1">
        <f t="shared" si="0"/>
        <v>27</v>
      </c>
      <c r="E29" s="4" t="s">
        <v>266</v>
      </c>
      <c r="Q29" s="1">
        <v>27</v>
      </c>
      <c r="R29" s="4" t="s">
        <v>80</v>
      </c>
    </row>
    <row r="30" spans="2:18" x14ac:dyDescent="0.2">
      <c r="B30" s="1">
        <v>28</v>
      </c>
      <c r="C30" s="4" t="s">
        <v>257</v>
      </c>
      <c r="D30" s="1">
        <f t="shared" si="0"/>
        <v>28</v>
      </c>
      <c r="E30" s="4" t="s">
        <v>102</v>
      </c>
      <c r="Q30" s="1">
        <v>28</v>
      </c>
      <c r="R30" s="4" t="s">
        <v>83</v>
      </c>
    </row>
    <row r="31" spans="2:18" x14ac:dyDescent="0.2">
      <c r="B31" s="1">
        <v>29</v>
      </c>
      <c r="C31" s="4" t="s">
        <v>260</v>
      </c>
      <c r="D31" s="1">
        <f t="shared" si="0"/>
        <v>29</v>
      </c>
      <c r="E31" s="27">
        <v>1</v>
      </c>
      <c r="Q31" s="1">
        <v>29</v>
      </c>
      <c r="R31" s="4" t="s">
        <v>86</v>
      </c>
    </row>
    <row r="32" spans="2:18" x14ac:dyDescent="0.2">
      <c r="B32" s="1">
        <v>30</v>
      </c>
      <c r="C32" s="4" t="s">
        <v>262</v>
      </c>
      <c r="D32" s="1">
        <f t="shared" si="0"/>
        <v>30</v>
      </c>
      <c r="E32" s="27">
        <v>2</v>
      </c>
      <c r="Q32" s="1">
        <v>30</v>
      </c>
      <c r="R32" s="4" t="s">
        <v>88</v>
      </c>
    </row>
    <row r="33" spans="2:18" x14ac:dyDescent="0.2">
      <c r="B33" s="1">
        <v>31</v>
      </c>
      <c r="C33" s="4" t="s">
        <v>71</v>
      </c>
      <c r="D33" s="1">
        <f t="shared" si="0"/>
        <v>31</v>
      </c>
      <c r="E33" s="27">
        <v>3</v>
      </c>
      <c r="Q33" s="1">
        <v>31</v>
      </c>
      <c r="R33" s="4" t="s">
        <v>89</v>
      </c>
    </row>
    <row r="34" spans="2:18" x14ac:dyDescent="0.2">
      <c r="B34" s="1">
        <v>32</v>
      </c>
      <c r="C34" s="4" t="s">
        <v>79</v>
      </c>
      <c r="D34" s="1">
        <f t="shared" si="0"/>
        <v>32</v>
      </c>
      <c r="E34" s="27">
        <v>4</v>
      </c>
      <c r="Q34" s="1">
        <v>32</v>
      </c>
      <c r="R34" s="4" t="s">
        <v>90</v>
      </c>
    </row>
    <row r="35" spans="2:18" x14ac:dyDescent="0.2">
      <c r="B35" s="1">
        <v>33</v>
      </c>
      <c r="C35" s="4" t="s">
        <v>81</v>
      </c>
      <c r="D35" s="1">
        <f t="shared" si="0"/>
        <v>33</v>
      </c>
      <c r="E35" s="27">
        <v>5</v>
      </c>
      <c r="Q35" s="1">
        <v>33</v>
      </c>
      <c r="R35" s="4" t="s">
        <v>91</v>
      </c>
    </row>
    <row r="36" spans="2:18" x14ac:dyDescent="0.2">
      <c r="D36" s="1">
        <f t="shared" si="0"/>
        <v>34</v>
      </c>
      <c r="E36" s="27">
        <v>6</v>
      </c>
      <c r="Q36" s="1">
        <v>34</v>
      </c>
      <c r="R36" s="4" t="s">
        <v>92</v>
      </c>
    </row>
    <row r="37" spans="2:18" x14ac:dyDescent="0.2">
      <c r="D37" s="1">
        <f t="shared" si="0"/>
        <v>35</v>
      </c>
      <c r="E37" s="27">
        <v>7</v>
      </c>
      <c r="Q37" s="1">
        <v>35</v>
      </c>
      <c r="R37" s="4" t="s">
        <v>93</v>
      </c>
    </row>
    <row r="38" spans="2:18" x14ac:dyDescent="0.2">
      <c r="D38" s="1">
        <f t="shared" si="0"/>
        <v>36</v>
      </c>
      <c r="E38" s="27">
        <v>8</v>
      </c>
      <c r="Q38" s="1">
        <v>36</v>
      </c>
      <c r="R38" s="4" t="s">
        <v>94</v>
      </c>
    </row>
    <row r="39" spans="2:18" x14ac:dyDescent="0.2">
      <c r="D39" s="1">
        <f t="shared" si="0"/>
        <v>37</v>
      </c>
      <c r="E39" s="27">
        <v>9</v>
      </c>
      <c r="Q39" s="1">
        <v>37</v>
      </c>
      <c r="R39" s="4" t="s">
        <v>95</v>
      </c>
    </row>
    <row r="40" spans="2:18" x14ac:dyDescent="0.2">
      <c r="D40" s="1">
        <f t="shared" si="0"/>
        <v>38</v>
      </c>
      <c r="E40" s="27">
        <v>10</v>
      </c>
      <c r="Q40" s="1">
        <v>38</v>
      </c>
      <c r="R40" s="4" t="s">
        <v>96</v>
      </c>
    </row>
    <row r="41" spans="2:18" x14ac:dyDescent="0.2">
      <c r="D41" s="1">
        <f t="shared" si="0"/>
        <v>39</v>
      </c>
      <c r="E41" s="27">
        <v>11</v>
      </c>
      <c r="Q41" s="1">
        <v>39</v>
      </c>
      <c r="R41" s="4" t="s">
        <v>97</v>
      </c>
    </row>
    <row r="42" spans="2:18" x14ac:dyDescent="0.2">
      <c r="D42" s="1">
        <f t="shared" si="0"/>
        <v>40</v>
      </c>
      <c r="E42" s="27">
        <v>12</v>
      </c>
      <c r="Q42" s="1">
        <v>40</v>
      </c>
      <c r="R42" s="4" t="s">
        <v>98</v>
      </c>
    </row>
    <row r="43" spans="2:18" x14ac:dyDescent="0.2">
      <c r="D43" s="1">
        <f t="shared" si="0"/>
        <v>41</v>
      </c>
      <c r="E43" s="27">
        <v>13</v>
      </c>
      <c r="Q43" s="1">
        <v>41</v>
      </c>
      <c r="R43" s="4" t="s">
        <v>99</v>
      </c>
    </row>
    <row r="44" spans="2:18" x14ac:dyDescent="0.2">
      <c r="D44" s="1">
        <f t="shared" si="0"/>
        <v>42</v>
      </c>
      <c r="E44" s="27">
        <v>14</v>
      </c>
      <c r="Q44" s="1">
        <v>42</v>
      </c>
      <c r="R44" s="4" t="s">
        <v>100</v>
      </c>
    </row>
    <row r="45" spans="2:18" x14ac:dyDescent="0.2">
      <c r="D45" s="1">
        <f t="shared" si="0"/>
        <v>43</v>
      </c>
      <c r="E45" s="27">
        <v>15</v>
      </c>
      <c r="Q45" s="1">
        <v>43</v>
      </c>
      <c r="R45" s="4" t="s">
        <v>101</v>
      </c>
    </row>
    <row r="46" spans="2:18" x14ac:dyDescent="0.2">
      <c r="D46" s="1">
        <f t="shared" si="0"/>
        <v>44</v>
      </c>
      <c r="E46" s="27">
        <v>16</v>
      </c>
      <c r="Q46" s="1">
        <v>44</v>
      </c>
      <c r="R46" s="4" t="s">
        <v>102</v>
      </c>
    </row>
    <row r="47" spans="2:18" x14ac:dyDescent="0.2">
      <c r="D47" s="1">
        <f t="shared" si="0"/>
        <v>45</v>
      </c>
      <c r="E47" s="27">
        <v>17</v>
      </c>
      <c r="Q47" s="1">
        <v>45</v>
      </c>
      <c r="R47" s="4" t="s">
        <v>103</v>
      </c>
    </row>
    <row r="48" spans="2:18" x14ac:dyDescent="0.2">
      <c r="D48" s="1">
        <f t="shared" si="0"/>
        <v>46</v>
      </c>
      <c r="E48" s="27">
        <v>18</v>
      </c>
      <c r="Q48" s="1">
        <v>46</v>
      </c>
      <c r="R48" s="4" t="s">
        <v>104</v>
      </c>
    </row>
    <row r="49" spans="4:18" x14ac:dyDescent="0.2">
      <c r="D49" s="1">
        <f t="shared" si="0"/>
        <v>47</v>
      </c>
      <c r="E49" s="27">
        <v>19</v>
      </c>
      <c r="Q49" s="1">
        <v>47</v>
      </c>
      <c r="R49" s="4" t="s">
        <v>105</v>
      </c>
    </row>
    <row r="50" spans="4:18" x14ac:dyDescent="0.2">
      <c r="D50" s="1">
        <f>ROW()-2</f>
        <v>48</v>
      </c>
      <c r="E50" s="27">
        <v>20</v>
      </c>
      <c r="Q50" s="1">
        <v>48</v>
      </c>
      <c r="R50" s="4" t="s">
        <v>106</v>
      </c>
    </row>
    <row r="51" spans="4:18" x14ac:dyDescent="0.2">
      <c r="E51" s="27"/>
      <c r="Q51" s="1">
        <v>49</v>
      </c>
      <c r="R51" s="4" t="s">
        <v>107</v>
      </c>
    </row>
    <row r="52" spans="4:18" x14ac:dyDescent="0.2">
      <c r="E52" s="27"/>
      <c r="Q52" s="1">
        <v>50</v>
      </c>
      <c r="R52" s="4" t="s">
        <v>212</v>
      </c>
    </row>
    <row r="53" spans="4:18" x14ac:dyDescent="0.2">
      <c r="Q53" s="1">
        <v>51</v>
      </c>
      <c r="R53" s="4" t="s">
        <v>214</v>
      </c>
    </row>
    <row r="54" spans="4:18" x14ac:dyDescent="0.2">
      <c r="Q54" s="1">
        <v>52</v>
      </c>
      <c r="R54" s="4" t="s">
        <v>234</v>
      </c>
    </row>
    <row r="55" spans="4:18" x14ac:dyDescent="0.2">
      <c r="Q55" s="1">
        <v>53</v>
      </c>
      <c r="R55" s="4" t="s">
        <v>239</v>
      </c>
    </row>
    <row r="56" spans="4:18" x14ac:dyDescent="0.2">
      <c r="Q56" s="1">
        <v>54</v>
      </c>
      <c r="R56" s="27" t="s">
        <v>255</v>
      </c>
    </row>
    <row r="57" spans="4:18" x14ac:dyDescent="0.2">
      <c r="Q57" s="1">
        <v>55</v>
      </c>
      <c r="R57" s="27">
        <v>2</v>
      </c>
    </row>
    <row r="58" spans="4:18" x14ac:dyDescent="0.2">
      <c r="Q58" s="1">
        <v>56</v>
      </c>
      <c r="R58" s="27">
        <v>3</v>
      </c>
    </row>
    <row r="59" spans="4:18" x14ac:dyDescent="0.2">
      <c r="Q59" s="1">
        <v>57</v>
      </c>
      <c r="R59" s="27">
        <v>4</v>
      </c>
    </row>
    <row r="60" spans="4:18" x14ac:dyDescent="0.2">
      <c r="Q60" s="1">
        <v>58</v>
      </c>
      <c r="R60" s="27">
        <v>5</v>
      </c>
    </row>
  </sheetData>
  <sortState xmlns:xlrd2="http://schemas.microsoft.com/office/spreadsheetml/2017/richdata2" ref="D3:E53">
    <sortCondition ref="E3:E53"/>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X4951"/>
  <sheetViews>
    <sheetView workbookViewId="0">
      <selection activeCell="AW2" sqref="AW2"/>
    </sheetView>
  </sheetViews>
  <sheetFormatPr defaultRowHeight="14.4" x14ac:dyDescent="0.3"/>
  <cols>
    <col min="1" max="1" width="11.33203125" customWidth="1"/>
    <col min="2" max="2" width="7.44140625" style="11" customWidth="1"/>
    <col min="3" max="3" width="20.6640625" bestFit="1" customWidth="1"/>
    <col min="4" max="4" width="4.33203125" customWidth="1"/>
    <col min="5" max="5" width="14.33203125" customWidth="1"/>
    <col min="6" max="6" width="20.6640625" style="10" bestFit="1" customWidth="1"/>
    <col min="7" max="7" width="3.88671875" customWidth="1"/>
    <col min="8" max="8" width="23.6640625" customWidth="1"/>
    <col min="9" max="9" width="17.6640625" customWidth="1"/>
    <col min="10" max="10" width="2.44140625" customWidth="1"/>
    <col min="11" max="11" width="28.5546875" bestFit="1" customWidth="1"/>
    <col min="12" max="14" width="17" customWidth="1"/>
    <col min="15" max="15" width="3" customWidth="1"/>
    <col min="16" max="16" width="11.33203125" customWidth="1"/>
    <col min="17" max="17" width="20.6640625" style="11" bestFit="1" customWidth="1"/>
    <col min="18" max="18" width="3.6640625" customWidth="1"/>
    <col min="19" max="19" width="13.5546875" customWidth="1"/>
    <col min="20" max="20" width="23.6640625" customWidth="1"/>
    <col min="21" max="21" width="30.88671875" customWidth="1"/>
    <col min="22" max="23" width="20.6640625" customWidth="1"/>
    <col min="24" max="24" width="8.44140625" style="15" bestFit="1" customWidth="1"/>
    <col min="25" max="30" width="20.6640625" customWidth="1"/>
    <col min="31" max="31" width="4" customWidth="1"/>
    <col min="32" max="32" width="19.88671875" customWidth="1"/>
    <col min="33" max="33" width="20.6640625" bestFit="1" customWidth="1"/>
    <col min="34" max="34" width="2.6640625" customWidth="1"/>
    <col min="35" max="35" width="16.33203125" customWidth="1"/>
    <col min="36" max="36" width="17.6640625" customWidth="1"/>
    <col min="37" max="37" width="3.109375" customWidth="1"/>
    <col min="38" max="38" width="17.33203125" bestFit="1" customWidth="1"/>
    <col min="39" max="39" width="22" bestFit="1" customWidth="1"/>
    <col min="40" max="40" width="15.44140625" bestFit="1" customWidth="1"/>
    <col min="41" max="41" width="13.5546875" customWidth="1"/>
    <col min="42" max="42" width="23.6640625" customWidth="1"/>
    <col min="43" max="43" width="19.88671875" bestFit="1" customWidth="1"/>
    <col min="44" max="44" width="18" bestFit="1" customWidth="1"/>
    <col min="46" max="46" width="14" bestFit="1" customWidth="1"/>
    <col min="47" max="47" width="21" bestFit="1" customWidth="1"/>
    <col min="48" max="48" width="9.109375" style="5"/>
    <col min="49" max="49" width="14.88671875" bestFit="1" customWidth="1"/>
  </cols>
  <sheetData>
    <row r="1" spans="1:50" x14ac:dyDescent="0.3">
      <c r="A1" s="8" t="s">
        <v>163</v>
      </c>
      <c r="B1" s="8" t="s">
        <v>0</v>
      </c>
      <c r="C1" s="5" t="s">
        <v>132</v>
      </c>
      <c r="D1" s="5"/>
      <c r="E1" s="8" t="s">
        <v>111</v>
      </c>
      <c r="F1" t="s">
        <v>130</v>
      </c>
      <c r="H1" s="8" t="s">
        <v>3</v>
      </c>
      <c r="I1" t="s">
        <v>133</v>
      </c>
      <c r="K1" s="14" t="s">
        <v>111</v>
      </c>
      <c r="L1" s="14" t="s">
        <v>172</v>
      </c>
      <c r="M1" s="14" t="s">
        <v>173</v>
      </c>
      <c r="N1" s="14" t="s">
        <v>177</v>
      </c>
      <c r="P1" s="8" t="s">
        <v>163</v>
      </c>
      <c r="Q1" s="5" t="s">
        <v>132</v>
      </c>
      <c r="S1" s="8" t="s">
        <v>4</v>
      </c>
      <c r="T1" t="s">
        <v>131</v>
      </c>
      <c r="U1" t="s">
        <v>162</v>
      </c>
      <c r="V1" t="s">
        <v>132</v>
      </c>
      <c r="Y1" s="14" t="str">
        <f ca="1">VLOOKUP(1,$X$2:$AA$27,2,0)</f>
        <v>(blank)</v>
      </c>
      <c r="Z1" s="14">
        <f ca="1">VLOOKUP(1,$X$2:$AA$27,3,0)</f>
        <v>0</v>
      </c>
      <c r="AA1" s="19">
        <f ca="1">VLOOKUP(1,$X$2:$AA$27,4,0)</f>
        <v>0</v>
      </c>
      <c r="AC1" s="18" t="str">
        <f ca="1">VLOOKUP(1,$AB$2:$AD$9,2,0)</f>
        <v>(blank)</v>
      </c>
      <c r="AD1" s="20">
        <f ca="1">VLOOKUP(1,$AB$2:$AD$9,3,0)</f>
        <v>0</v>
      </c>
      <c r="AF1" s="8" t="s">
        <v>110</v>
      </c>
      <c r="AG1" t="s">
        <v>132</v>
      </c>
      <c r="AI1" s="8" t="s">
        <v>154</v>
      </c>
      <c r="AJ1" t="s">
        <v>133</v>
      </c>
      <c r="AL1" t="s">
        <v>133</v>
      </c>
      <c r="AM1" t="s">
        <v>178</v>
      </c>
      <c r="AO1" s="8" t="s">
        <v>4</v>
      </c>
      <c r="AP1" t="s">
        <v>131</v>
      </c>
      <c r="AQ1" t="s">
        <v>179</v>
      </c>
      <c r="AR1" t="s">
        <v>180</v>
      </c>
      <c r="AT1" s="14" t="s">
        <v>4</v>
      </c>
      <c r="AU1" s="14" t="s">
        <v>185</v>
      </c>
      <c r="AV1"/>
      <c r="AW1" s="10">
        <v>11</v>
      </c>
    </row>
    <row r="2" spans="1:50" x14ac:dyDescent="0.3">
      <c r="A2" t="s">
        <v>129</v>
      </c>
      <c r="B2"/>
      <c r="C2" s="5"/>
      <c r="D2" s="5"/>
      <c r="E2" t="s">
        <v>128</v>
      </c>
      <c r="F2" s="9">
        <v>0</v>
      </c>
      <c r="H2" t="s">
        <v>16</v>
      </c>
      <c r="I2" s="9">
        <v>1589726495.73</v>
      </c>
      <c r="J2" s="9"/>
      <c r="K2" t="s">
        <v>16</v>
      </c>
      <c r="L2" s="9">
        <f>VLOOKUP(K2,$H$1:$I$52,2,0)</f>
        <v>1589726495.73</v>
      </c>
      <c r="M2" s="9">
        <f>IFERROR((VLOOKUP(K2,$E$1:$F$51,2,0)),0)</f>
        <v>0</v>
      </c>
      <c r="N2" s="9">
        <f>L2-M2</f>
        <v>1589726495.73</v>
      </c>
      <c r="P2" t="s">
        <v>128</v>
      </c>
      <c r="Q2" s="5">
        <v>0</v>
      </c>
      <c r="R2">
        <f>30</f>
        <v>30</v>
      </c>
      <c r="S2" t="s">
        <v>128</v>
      </c>
      <c r="T2" s="9">
        <v>0</v>
      </c>
      <c r="U2" s="9">
        <v>0</v>
      </c>
      <c r="V2" s="5">
        <v>0</v>
      </c>
      <c r="X2" s="21">
        <f ca="1">RANK(AA2,$AA$2:$AA$27)</f>
        <v>1</v>
      </c>
      <c r="Y2" s="5" t="str">
        <f ca="1">OFFSET($S$1,1,0,27)</f>
        <v>(blank)</v>
      </c>
      <c r="Z2" s="5">
        <f ca="1">OFFSET($S$1,0,1,27)</f>
        <v>0</v>
      </c>
      <c r="AA2" s="5">
        <f ca="1">OFFSET($S$1,0,3,27)</f>
        <v>0</v>
      </c>
      <c r="AB2">
        <f ca="1">RANK(AD2,$AD$2:$AD$9,0)</f>
        <v>1</v>
      </c>
      <c r="AC2" s="5" t="str">
        <f ca="1">OFFSET($AF$1,0,0,9)</f>
        <v>(blank)</v>
      </c>
      <c r="AD2" s="5">
        <f ca="1">OFFSET($AF$1,0,1,9)</f>
        <v>0</v>
      </c>
      <c r="AE2" s="5"/>
      <c r="AF2" t="s">
        <v>128</v>
      </c>
      <c r="AG2" s="5">
        <v>0</v>
      </c>
      <c r="AI2" t="s">
        <v>31</v>
      </c>
      <c r="AJ2" s="9">
        <v>1830000000</v>
      </c>
      <c r="AL2" s="9">
        <v>46468822993.066948</v>
      </c>
      <c r="AM2" s="9">
        <v>2740778287.2453256</v>
      </c>
      <c r="AN2" s="12"/>
      <c r="AO2" t="s">
        <v>128</v>
      </c>
      <c r="AP2">
        <v>0</v>
      </c>
      <c r="AR2">
        <v>0</v>
      </c>
      <c r="AT2" s="4" t="s">
        <v>186</v>
      </c>
      <c r="AU2" s="5">
        <f>IFERROR((VLOOKUP(AT2,$S$1:$V$28,3,0)),0)</f>
        <v>0</v>
      </c>
      <c r="AV2"/>
      <c r="AW2" t="str">
        <f>INDEX($AT$1:$AU$27,($AW$1+1),1)</f>
        <v>Raw-Cotton</v>
      </c>
      <c r="AX2">
        <f>INDEX($AT$1:$AU$27,($AW$1+1),2)</f>
        <v>0</v>
      </c>
    </row>
    <row r="3" spans="1:50" x14ac:dyDescent="0.3">
      <c r="B3"/>
      <c r="D3" s="5"/>
      <c r="E3" t="s">
        <v>129</v>
      </c>
      <c r="F3" s="9">
        <v>0</v>
      </c>
      <c r="H3" t="s">
        <v>27</v>
      </c>
      <c r="I3" s="9">
        <v>514400000</v>
      </c>
      <c r="J3" s="9"/>
      <c r="K3" t="s">
        <v>33</v>
      </c>
      <c r="L3" s="9" t="e">
        <f t="shared" ref="L3:L50" si="0">VLOOKUP(K3,$H$1:$I$52,2,0)</f>
        <v>#N/A</v>
      </c>
      <c r="M3" s="9">
        <f t="shared" ref="M3:M51" si="1">IFERROR((VLOOKUP(K3,$E$1:$F$51,2,0)),0)</f>
        <v>0</v>
      </c>
      <c r="N3" s="9" t="e">
        <f t="shared" ref="N3:N50" si="2">L3-M3</f>
        <v>#N/A</v>
      </c>
      <c r="P3" t="s">
        <v>129</v>
      </c>
      <c r="Q3" s="5">
        <v>0</v>
      </c>
      <c r="X3" s="21">
        <f t="shared" ref="X3:X27" ca="1" si="3">RANK(AA3,$AA$2:$AA$27)</f>
        <v>1</v>
      </c>
      <c r="Y3" s="5">
        <f t="shared" ref="Y3:Y27" ca="1" si="4">OFFSET($S$1,1,0,27)</f>
        <v>0</v>
      </c>
      <c r="Z3" s="5">
        <f t="shared" ref="Z3:Z27" ca="1" si="5">OFFSET($S$1,0,1,27)</f>
        <v>0</v>
      </c>
      <c r="AA3" s="5">
        <f t="shared" ref="AA3:AA27" ca="1" si="6">OFFSET($S$1,0,3,27)</f>
        <v>0</v>
      </c>
      <c r="AB3">
        <f t="shared" ref="AB3:AB9" ca="1" si="7">RANK(AD3,$AD$2:$AD$9,0)</f>
        <v>1</v>
      </c>
      <c r="AC3" s="5">
        <f t="shared" ref="AC3:AC9" ca="1" si="8">OFFSET($AF$1,0,0,9)</f>
        <v>0</v>
      </c>
      <c r="AD3" s="5">
        <f t="shared" ref="AD3:AD9" ca="1" si="9">OFFSET($AF$1,0,1,9)</f>
        <v>0</v>
      </c>
      <c r="AE3" s="5"/>
      <c r="AI3" t="s">
        <v>20</v>
      </c>
      <c r="AJ3" s="9">
        <v>5872000000</v>
      </c>
      <c r="AO3" t="s">
        <v>129</v>
      </c>
      <c r="AP3">
        <v>0</v>
      </c>
      <c r="AR3">
        <v>0</v>
      </c>
      <c r="AT3" s="4" t="s">
        <v>187</v>
      </c>
      <c r="AU3" s="5">
        <f t="shared" ref="AU3:AU27" si="10">IFERROR((VLOOKUP(AT3,$S$1:$V$28,3,0)),0)</f>
        <v>0</v>
      </c>
      <c r="AV3"/>
      <c r="AW3" t="str">
        <f>INDEX($AT$1:$AU$27,($AW$1+2),1)</f>
        <v>Finished-Cotton</v>
      </c>
      <c r="AX3">
        <f>INDEX($AT$1:$AU$27,($AW$1+2),2)</f>
        <v>0</v>
      </c>
    </row>
    <row r="4" spans="1:50" x14ac:dyDescent="0.3">
      <c r="B4"/>
      <c r="D4" s="5"/>
      <c r="F4"/>
      <c r="H4" t="s">
        <v>45</v>
      </c>
      <c r="I4" s="9">
        <v>3617051675.21</v>
      </c>
      <c r="J4" s="9"/>
      <c r="K4" t="s">
        <v>27</v>
      </c>
      <c r="L4" s="9">
        <f t="shared" si="0"/>
        <v>514400000</v>
      </c>
      <c r="M4" s="9">
        <f t="shared" si="1"/>
        <v>0</v>
      </c>
      <c r="N4" s="9">
        <f t="shared" si="2"/>
        <v>514400000</v>
      </c>
      <c r="Q4"/>
      <c r="X4" s="21">
        <f t="shared" ca="1" si="3"/>
        <v>1</v>
      </c>
      <c r="Y4" s="5">
        <f t="shared" ca="1" si="4"/>
        <v>0</v>
      </c>
      <c r="Z4" s="5">
        <f t="shared" ca="1" si="5"/>
        <v>0</v>
      </c>
      <c r="AA4" s="5">
        <f t="shared" ca="1" si="6"/>
        <v>0</v>
      </c>
      <c r="AB4">
        <f t="shared" ca="1" si="7"/>
        <v>1</v>
      </c>
      <c r="AC4" s="5">
        <f t="shared" ca="1" si="8"/>
        <v>0</v>
      </c>
      <c r="AD4" s="5">
        <f t="shared" ca="1" si="9"/>
        <v>0</v>
      </c>
      <c r="AE4" s="5"/>
      <c r="AI4" t="s">
        <v>25</v>
      </c>
      <c r="AJ4" s="9">
        <v>4602678170.9400005</v>
      </c>
      <c r="AL4" t="s">
        <v>168</v>
      </c>
      <c r="AM4" s="10">
        <f>GETPIVOTDATA("Value SDG",$AI$1)</f>
        <v>12621850098.940001</v>
      </c>
      <c r="AT4" s="4" t="s">
        <v>188</v>
      </c>
      <c r="AU4" s="5">
        <f t="shared" si="10"/>
        <v>0</v>
      </c>
      <c r="AV4"/>
      <c r="AW4" t="str">
        <f>INDEX($AT$1:$AU$27,($AW$1+3),1)</f>
        <v>Fresh-Hashab</v>
      </c>
      <c r="AX4">
        <f>INDEX($AT$1:$AU$27,($AW$1+3),2)</f>
        <v>0</v>
      </c>
    </row>
    <row r="5" spans="1:50" x14ac:dyDescent="0.3">
      <c r="B5"/>
      <c r="D5" s="5"/>
      <c r="F5"/>
      <c r="H5" t="s">
        <v>50</v>
      </c>
      <c r="I5" s="9">
        <v>544500000</v>
      </c>
      <c r="J5" s="9"/>
      <c r="K5" t="s">
        <v>22</v>
      </c>
      <c r="L5" s="9" t="e">
        <f t="shared" si="0"/>
        <v>#N/A</v>
      </c>
      <c r="M5" s="9">
        <f t="shared" si="1"/>
        <v>0</v>
      </c>
      <c r="N5" s="9" t="e">
        <f t="shared" si="2"/>
        <v>#N/A</v>
      </c>
      <c r="Q5"/>
      <c r="X5" s="21">
        <f t="shared" ca="1" si="3"/>
        <v>1</v>
      </c>
      <c r="Y5" s="5">
        <f t="shared" ca="1" si="4"/>
        <v>0</v>
      </c>
      <c r="Z5" s="5">
        <f t="shared" ca="1" si="5"/>
        <v>0</v>
      </c>
      <c r="AA5" s="5">
        <f t="shared" ca="1" si="6"/>
        <v>0</v>
      </c>
      <c r="AB5">
        <f t="shared" ca="1" si="7"/>
        <v>1</v>
      </c>
      <c r="AC5" s="5">
        <f t="shared" ca="1" si="8"/>
        <v>0</v>
      </c>
      <c r="AD5" s="5">
        <f t="shared" ca="1" si="9"/>
        <v>0</v>
      </c>
      <c r="AE5" s="5"/>
      <c r="AI5" t="s">
        <v>128</v>
      </c>
      <c r="AJ5" s="9"/>
      <c r="AL5" t="s">
        <v>169</v>
      </c>
      <c r="AM5" s="10">
        <f>GETPIVOTDATA("Sum of Interest Paid SDG",$AL$1)</f>
        <v>2740778287.2453256</v>
      </c>
      <c r="AT5" s="4" t="s">
        <v>189</v>
      </c>
      <c r="AU5" s="5">
        <f t="shared" si="10"/>
        <v>0</v>
      </c>
      <c r="AV5"/>
      <c r="AW5" t="str">
        <f>INDEX($AT$1:$AU$27,($AW$1+4),1)</f>
        <v>Dry-Hashab</v>
      </c>
      <c r="AX5">
        <f>INDEX($AT$1:$AU$27,($AW$1+4),2)</f>
        <v>0</v>
      </c>
    </row>
    <row r="6" spans="1:50" x14ac:dyDescent="0.3">
      <c r="B6"/>
      <c r="D6" s="5"/>
      <c r="F6"/>
      <c r="H6" t="s">
        <v>128</v>
      </c>
      <c r="I6" s="9"/>
      <c r="J6" s="9"/>
      <c r="K6" t="s">
        <v>45</v>
      </c>
      <c r="L6" s="9">
        <f t="shared" si="0"/>
        <v>3617051675.21</v>
      </c>
      <c r="M6" s="9">
        <f t="shared" si="1"/>
        <v>0</v>
      </c>
      <c r="N6" s="9">
        <f t="shared" si="2"/>
        <v>3617051675.21</v>
      </c>
      <c r="Q6"/>
      <c r="X6" s="21">
        <f t="shared" ca="1" si="3"/>
        <v>1</v>
      </c>
      <c r="Y6" s="5">
        <f t="shared" ca="1" si="4"/>
        <v>0</v>
      </c>
      <c r="Z6" s="5">
        <f t="shared" ca="1" si="5"/>
        <v>0</v>
      </c>
      <c r="AA6" s="5">
        <f t="shared" ca="1" si="6"/>
        <v>0</v>
      </c>
      <c r="AB6">
        <f t="shared" ca="1" si="7"/>
        <v>1</v>
      </c>
      <c r="AC6" s="5">
        <f t="shared" ca="1" si="8"/>
        <v>0</v>
      </c>
      <c r="AD6" s="5">
        <f t="shared" ca="1" si="9"/>
        <v>0</v>
      </c>
      <c r="AE6" s="5"/>
      <c r="AI6" t="s">
        <v>37</v>
      </c>
      <c r="AJ6" s="9">
        <v>317171928</v>
      </c>
      <c r="AL6" t="s">
        <v>170</v>
      </c>
      <c r="AM6" s="13">
        <f>AM5/AM4</f>
        <v>0.21714552666692657</v>
      </c>
      <c r="AT6" s="4" t="s">
        <v>190</v>
      </c>
      <c r="AU6" s="5">
        <f t="shared" si="10"/>
        <v>0</v>
      </c>
      <c r="AV6"/>
      <c r="AW6" t="str">
        <f>INDEX($AT$1:$AU$27,($AW$1+5),1)</f>
        <v>Fresh-Talha</v>
      </c>
      <c r="AX6">
        <f>INDEX($AT$1:$AU$27,($AW$1+5),2)</f>
        <v>0</v>
      </c>
    </row>
    <row r="7" spans="1:50" x14ac:dyDescent="0.3">
      <c r="B7"/>
      <c r="D7" s="5"/>
      <c r="F7"/>
      <c r="H7" t="s">
        <v>86</v>
      </c>
      <c r="I7" s="9">
        <v>2473000000</v>
      </c>
      <c r="J7" s="9"/>
      <c r="K7" t="s">
        <v>50</v>
      </c>
      <c r="L7" s="9">
        <f t="shared" si="0"/>
        <v>544500000</v>
      </c>
      <c r="M7" s="9">
        <f t="shared" si="1"/>
        <v>0</v>
      </c>
      <c r="N7" s="9">
        <f t="shared" si="2"/>
        <v>544500000</v>
      </c>
      <c r="Q7"/>
      <c r="X7" s="21">
        <f t="shared" ca="1" si="3"/>
        <v>1</v>
      </c>
      <c r="Y7" s="5">
        <f t="shared" ca="1" si="4"/>
        <v>0</v>
      </c>
      <c r="Z7" s="5">
        <f t="shared" ca="1" si="5"/>
        <v>0</v>
      </c>
      <c r="AA7" s="5">
        <f t="shared" ca="1" si="6"/>
        <v>0</v>
      </c>
      <c r="AB7">
        <f t="shared" ca="1" si="7"/>
        <v>1</v>
      </c>
      <c r="AC7" s="5">
        <f t="shared" ca="1" si="8"/>
        <v>0</v>
      </c>
      <c r="AD7" s="5">
        <f t="shared" ca="1" si="9"/>
        <v>0</v>
      </c>
      <c r="AE7" s="5"/>
      <c r="AI7" t="s">
        <v>129</v>
      </c>
      <c r="AJ7" s="9">
        <v>12621850098.940001</v>
      </c>
      <c r="AL7" t="s">
        <v>171</v>
      </c>
      <c r="AM7" s="13">
        <f>AM6/12*4</f>
        <v>7.2381842222308854E-2</v>
      </c>
      <c r="AT7" s="4" t="s">
        <v>191</v>
      </c>
      <c r="AU7" s="5">
        <f t="shared" si="10"/>
        <v>0</v>
      </c>
      <c r="AV7"/>
      <c r="AW7" t="str">
        <f>INDEX($AT$1:$AU$27,($AW$1+6),1)</f>
        <v>Dry-Talha</v>
      </c>
      <c r="AX7">
        <f>INDEX($AT$1:$AU$27,($AW$1+6),2)</f>
        <v>0</v>
      </c>
    </row>
    <row r="8" spans="1:50" x14ac:dyDescent="0.3">
      <c r="B8"/>
      <c r="D8" s="5"/>
      <c r="F8"/>
      <c r="H8" t="s">
        <v>105</v>
      </c>
      <c r="I8" s="9">
        <v>96000000</v>
      </c>
      <c r="J8" s="9"/>
      <c r="K8" t="s">
        <v>39</v>
      </c>
      <c r="L8" s="9" t="e">
        <f t="shared" si="0"/>
        <v>#N/A</v>
      </c>
      <c r="M8" s="9">
        <f t="shared" si="1"/>
        <v>0</v>
      </c>
      <c r="N8" s="9" t="e">
        <f t="shared" si="2"/>
        <v>#N/A</v>
      </c>
      <c r="Q8"/>
      <c r="X8" s="21">
        <f t="shared" ca="1" si="3"/>
        <v>1</v>
      </c>
      <c r="Y8" s="5">
        <f t="shared" ca="1" si="4"/>
        <v>0</v>
      </c>
      <c r="Z8" s="5">
        <f t="shared" ca="1" si="5"/>
        <v>0</v>
      </c>
      <c r="AA8" s="5">
        <f t="shared" ca="1" si="6"/>
        <v>0</v>
      </c>
      <c r="AB8">
        <f t="shared" ca="1" si="7"/>
        <v>1</v>
      </c>
      <c r="AC8" s="5">
        <f t="shared" ca="1" si="8"/>
        <v>0</v>
      </c>
      <c r="AD8" s="5">
        <f t="shared" ca="1" si="9"/>
        <v>0</v>
      </c>
      <c r="AE8" s="5"/>
      <c r="AT8" s="4" t="s">
        <v>192</v>
      </c>
      <c r="AU8" s="5">
        <f t="shared" si="10"/>
        <v>0</v>
      </c>
      <c r="AV8"/>
    </row>
    <row r="9" spans="1:50" x14ac:dyDescent="0.3">
      <c r="B9"/>
      <c r="D9" s="5"/>
      <c r="F9"/>
      <c r="H9" t="s">
        <v>100</v>
      </c>
      <c r="I9" s="9">
        <v>450000000</v>
      </c>
      <c r="J9" s="9"/>
      <c r="K9" t="s">
        <v>64</v>
      </c>
      <c r="L9" s="9" t="e">
        <f t="shared" si="0"/>
        <v>#N/A</v>
      </c>
      <c r="M9" s="9">
        <f t="shared" si="1"/>
        <v>0</v>
      </c>
      <c r="N9" s="9" t="e">
        <f t="shared" si="2"/>
        <v>#N/A</v>
      </c>
      <c r="Q9"/>
      <c r="X9" s="21">
        <f t="shared" ca="1" si="3"/>
        <v>1</v>
      </c>
      <c r="Y9" s="5">
        <f t="shared" ca="1" si="4"/>
        <v>0</v>
      </c>
      <c r="Z9" s="5">
        <f t="shared" ca="1" si="5"/>
        <v>0</v>
      </c>
      <c r="AA9" s="5">
        <f t="shared" ca="1" si="6"/>
        <v>0</v>
      </c>
      <c r="AB9">
        <f t="shared" ca="1" si="7"/>
        <v>1</v>
      </c>
      <c r="AC9" s="5">
        <f t="shared" ca="1" si="8"/>
        <v>0</v>
      </c>
      <c r="AD9" s="5">
        <f t="shared" ca="1" si="9"/>
        <v>0</v>
      </c>
      <c r="AE9" s="5"/>
      <c r="AL9" t="s">
        <v>127</v>
      </c>
      <c r="AM9" s="5">
        <f>GETPIVOTDATA("Total Cost USD",$P$1)</f>
        <v>0</v>
      </c>
      <c r="AT9" s="4" t="s">
        <v>56</v>
      </c>
      <c r="AU9" s="5">
        <f t="shared" si="10"/>
        <v>0</v>
      </c>
      <c r="AV9"/>
    </row>
    <row r="10" spans="1:50" x14ac:dyDescent="0.3">
      <c r="B10"/>
      <c r="D10" s="5"/>
      <c r="F10"/>
      <c r="H10" t="s">
        <v>83</v>
      </c>
      <c r="I10" s="9">
        <v>700000000</v>
      </c>
      <c r="J10" s="9"/>
      <c r="K10" t="s">
        <v>86</v>
      </c>
      <c r="L10" s="9">
        <f t="shared" si="0"/>
        <v>2473000000</v>
      </c>
      <c r="M10" s="9">
        <f t="shared" si="1"/>
        <v>0</v>
      </c>
      <c r="N10" s="9">
        <f t="shared" si="2"/>
        <v>2473000000</v>
      </c>
      <c r="Q10"/>
      <c r="X10" s="21">
        <f t="shared" ca="1" si="3"/>
        <v>1</v>
      </c>
      <c r="Y10" s="5">
        <f t="shared" ca="1" si="4"/>
        <v>0</v>
      </c>
      <c r="Z10" s="5">
        <f t="shared" ca="1" si="5"/>
        <v>0</v>
      </c>
      <c r="AA10" s="5">
        <f t="shared" ca="1" si="6"/>
        <v>0</v>
      </c>
      <c r="AC10" s="5"/>
      <c r="AD10" s="5"/>
      <c r="AE10" s="5"/>
      <c r="AL10" t="s">
        <v>126</v>
      </c>
      <c r="AM10" s="10">
        <f>GETPIVOTDATA("Total Cost SDG",$E$1)</f>
        <v>0</v>
      </c>
      <c r="AT10" s="4" t="s">
        <v>61</v>
      </c>
      <c r="AU10" s="5">
        <f t="shared" si="10"/>
        <v>0</v>
      </c>
      <c r="AV10"/>
    </row>
    <row r="11" spans="1:50" x14ac:dyDescent="0.3">
      <c r="B11"/>
      <c r="D11" s="5"/>
      <c r="F11"/>
      <c r="H11" t="s">
        <v>65</v>
      </c>
      <c r="I11" s="9">
        <v>2467171928</v>
      </c>
      <c r="K11" t="s">
        <v>105</v>
      </c>
      <c r="L11" s="9">
        <f t="shared" si="0"/>
        <v>96000000</v>
      </c>
      <c r="M11" s="9">
        <f t="shared" si="1"/>
        <v>0</v>
      </c>
      <c r="N11" s="9">
        <f t="shared" si="2"/>
        <v>96000000</v>
      </c>
      <c r="Q11"/>
      <c r="X11" s="21">
        <f t="shared" ca="1" si="3"/>
        <v>1</v>
      </c>
      <c r="Y11" s="5">
        <f t="shared" ca="1" si="4"/>
        <v>0</v>
      </c>
      <c r="Z11" s="5">
        <f t="shared" ca="1" si="5"/>
        <v>0</v>
      </c>
      <c r="AA11" s="5">
        <f t="shared" ca="1" si="6"/>
        <v>0</v>
      </c>
      <c r="AC11" s="5"/>
      <c r="AD11" s="5"/>
      <c r="AE11" s="5"/>
      <c r="AL11" t="s">
        <v>181</v>
      </c>
      <c r="AM11" s="10">
        <f>GETPIVOTDATA("Sum of Volume MT/Head",$AO$1)</f>
        <v>0</v>
      </c>
      <c r="AT11" s="4" t="s">
        <v>54</v>
      </c>
      <c r="AU11" s="5">
        <f t="shared" si="10"/>
        <v>0</v>
      </c>
    </row>
    <row r="12" spans="1:50" x14ac:dyDescent="0.3">
      <c r="B12"/>
      <c r="D12" s="5"/>
      <c r="F12"/>
      <c r="H12" t="s">
        <v>212</v>
      </c>
      <c r="I12" s="9">
        <v>170000000</v>
      </c>
      <c r="K12" t="s">
        <v>77</v>
      </c>
      <c r="L12" s="9" t="e">
        <f t="shared" si="0"/>
        <v>#N/A</v>
      </c>
      <c r="M12" s="9">
        <f t="shared" si="1"/>
        <v>0</v>
      </c>
      <c r="N12" s="9" t="e">
        <f t="shared" si="2"/>
        <v>#N/A</v>
      </c>
      <c r="Q12"/>
      <c r="X12" s="21">
        <f t="shared" ca="1" si="3"/>
        <v>1</v>
      </c>
      <c r="Y12" s="5">
        <f t="shared" ca="1" si="4"/>
        <v>0</v>
      </c>
      <c r="Z12" s="5">
        <f t="shared" ca="1" si="5"/>
        <v>0</v>
      </c>
      <c r="AA12" s="5">
        <f t="shared" ca="1" si="6"/>
        <v>0</v>
      </c>
      <c r="AC12" s="5"/>
      <c r="AD12" s="5"/>
      <c r="AE12" s="5"/>
      <c r="AL12" t="s">
        <v>182</v>
      </c>
      <c r="AM12" s="10">
        <f>GETPIVOTDATA("Sum of Delivered MT",$AO$1)</f>
        <v>0</v>
      </c>
      <c r="AT12" s="4" t="s">
        <v>193</v>
      </c>
      <c r="AU12" s="5">
        <f t="shared" si="10"/>
        <v>0</v>
      </c>
    </row>
    <row r="13" spans="1:50" x14ac:dyDescent="0.3">
      <c r="B13"/>
      <c r="D13" s="5"/>
      <c r="F13"/>
      <c r="H13" t="s">
        <v>129</v>
      </c>
      <c r="I13" s="9">
        <v>12621850098.940001</v>
      </c>
      <c r="K13" t="s">
        <v>98</v>
      </c>
      <c r="L13" s="9" t="e">
        <f t="shared" si="0"/>
        <v>#N/A</v>
      </c>
      <c r="M13" s="9">
        <f t="shared" si="1"/>
        <v>0</v>
      </c>
      <c r="N13" s="9" t="e">
        <f t="shared" si="2"/>
        <v>#N/A</v>
      </c>
      <c r="Q13"/>
      <c r="X13" s="21">
        <f t="shared" ca="1" si="3"/>
        <v>1</v>
      </c>
      <c r="Y13" s="5">
        <f t="shared" ca="1" si="4"/>
        <v>0</v>
      </c>
      <c r="Z13" s="5">
        <f t="shared" ca="1" si="5"/>
        <v>0</v>
      </c>
      <c r="AA13" s="5">
        <f t="shared" ca="1" si="6"/>
        <v>0</v>
      </c>
      <c r="AC13" s="5"/>
      <c r="AD13" s="5"/>
      <c r="AE13" s="5"/>
      <c r="AL13" t="s">
        <v>183</v>
      </c>
      <c r="AM13" s="10">
        <f>GETPIVOTDATA("Sum of Balance MT",$AO$1)</f>
        <v>0</v>
      </c>
      <c r="AT13" s="4" t="s">
        <v>194</v>
      </c>
      <c r="AU13" s="5">
        <f t="shared" si="10"/>
        <v>0</v>
      </c>
    </row>
    <row r="14" spans="1:50" x14ac:dyDescent="0.3">
      <c r="B14"/>
      <c r="D14" s="5"/>
      <c r="F14"/>
      <c r="K14" t="s">
        <v>75</v>
      </c>
      <c r="L14" s="9" t="e">
        <f t="shared" si="0"/>
        <v>#N/A</v>
      </c>
      <c r="M14" s="9">
        <f t="shared" si="1"/>
        <v>0</v>
      </c>
      <c r="N14" s="9" t="e">
        <f t="shared" si="2"/>
        <v>#N/A</v>
      </c>
      <c r="Q14"/>
      <c r="X14" s="21">
        <f t="shared" ca="1" si="3"/>
        <v>1</v>
      </c>
      <c r="Y14" s="5">
        <f t="shared" ca="1" si="4"/>
        <v>0</v>
      </c>
      <c r="Z14" s="5">
        <f ca="1">OFFSET($S$1,0,1,27)</f>
        <v>0</v>
      </c>
      <c r="AA14" s="5">
        <f t="shared" ca="1" si="6"/>
        <v>0</v>
      </c>
      <c r="AC14" s="5"/>
      <c r="AD14" s="5"/>
      <c r="AE14" s="17"/>
      <c r="AL14" t="s">
        <v>184</v>
      </c>
      <c r="AM14" s="9" t="e">
        <f>SUM(N2:N51)</f>
        <v>#N/A</v>
      </c>
      <c r="AT14" s="4" t="s">
        <v>195</v>
      </c>
      <c r="AU14" s="5">
        <f t="shared" si="10"/>
        <v>0</v>
      </c>
    </row>
    <row r="15" spans="1:50" x14ac:dyDescent="0.3">
      <c r="B15"/>
      <c r="D15" s="5"/>
      <c r="F15"/>
      <c r="K15" t="s">
        <v>96</v>
      </c>
      <c r="L15" s="9" t="e">
        <f t="shared" si="0"/>
        <v>#N/A</v>
      </c>
      <c r="M15" s="9">
        <f t="shared" si="1"/>
        <v>0</v>
      </c>
      <c r="N15" s="9" t="e">
        <f t="shared" si="2"/>
        <v>#N/A</v>
      </c>
      <c r="Q15"/>
      <c r="X15" s="21">
        <f t="shared" ca="1" si="3"/>
        <v>1</v>
      </c>
      <c r="Y15" s="5">
        <f t="shared" ca="1" si="4"/>
        <v>0</v>
      </c>
      <c r="Z15" s="5">
        <f t="shared" ca="1" si="5"/>
        <v>0</v>
      </c>
      <c r="AA15" s="5">
        <f t="shared" ca="1" si="6"/>
        <v>0</v>
      </c>
      <c r="AC15" s="5"/>
      <c r="AD15" s="5"/>
      <c r="AE15" s="5"/>
      <c r="AT15" s="4" t="s">
        <v>196</v>
      </c>
      <c r="AU15" s="5">
        <f t="shared" si="10"/>
        <v>0</v>
      </c>
    </row>
    <row r="16" spans="1:50" x14ac:dyDescent="0.3">
      <c r="B16"/>
      <c r="D16" s="5"/>
      <c r="F16"/>
      <c r="K16" t="s">
        <v>88</v>
      </c>
      <c r="L16" s="9" t="e">
        <f t="shared" si="0"/>
        <v>#N/A</v>
      </c>
      <c r="M16" s="9">
        <f t="shared" si="1"/>
        <v>0</v>
      </c>
      <c r="N16" s="9" t="e">
        <f t="shared" si="2"/>
        <v>#N/A</v>
      </c>
      <c r="X16" s="21">
        <f t="shared" ca="1" si="3"/>
        <v>1</v>
      </c>
      <c r="Y16" s="5">
        <f t="shared" ca="1" si="4"/>
        <v>0</v>
      </c>
      <c r="Z16" s="5">
        <f t="shared" ca="1" si="5"/>
        <v>0</v>
      </c>
      <c r="AA16" s="5">
        <f t="shared" ca="1" si="6"/>
        <v>0</v>
      </c>
      <c r="AC16" s="5"/>
      <c r="AD16" s="5"/>
      <c r="AE16" s="5"/>
      <c r="AT16" s="4" t="s">
        <v>197</v>
      </c>
      <c r="AU16" s="5">
        <f t="shared" si="10"/>
        <v>0</v>
      </c>
    </row>
    <row r="17" spans="2:47" x14ac:dyDescent="0.3">
      <c r="B17"/>
      <c r="D17" s="5"/>
      <c r="F17"/>
      <c r="K17" t="s">
        <v>78</v>
      </c>
      <c r="L17" s="9" t="e">
        <f t="shared" si="0"/>
        <v>#N/A</v>
      </c>
      <c r="M17" s="9">
        <f t="shared" si="1"/>
        <v>0</v>
      </c>
      <c r="N17" s="9" t="e">
        <f t="shared" si="2"/>
        <v>#N/A</v>
      </c>
      <c r="X17" s="21">
        <f t="shared" ca="1" si="3"/>
        <v>1</v>
      </c>
      <c r="Y17" s="5">
        <f t="shared" ca="1" si="4"/>
        <v>0</v>
      </c>
      <c r="Z17" s="5">
        <f t="shared" ca="1" si="5"/>
        <v>0</v>
      </c>
      <c r="AA17" s="5">
        <f t="shared" ca="1" si="6"/>
        <v>0</v>
      </c>
      <c r="AC17" s="5"/>
      <c r="AD17" s="5"/>
      <c r="AE17" s="5"/>
      <c r="AT17" s="4" t="s">
        <v>198</v>
      </c>
      <c r="AU17" s="5">
        <f t="shared" si="10"/>
        <v>0</v>
      </c>
    </row>
    <row r="18" spans="2:47" x14ac:dyDescent="0.3">
      <c r="B18"/>
      <c r="D18" s="5"/>
      <c r="F18"/>
      <c r="K18" t="s">
        <v>95</v>
      </c>
      <c r="L18" s="9" t="e">
        <f t="shared" si="0"/>
        <v>#N/A</v>
      </c>
      <c r="M18" s="9">
        <f t="shared" si="1"/>
        <v>0</v>
      </c>
      <c r="N18" s="9" t="e">
        <f t="shared" si="2"/>
        <v>#N/A</v>
      </c>
      <c r="X18" s="21">
        <f t="shared" ca="1" si="3"/>
        <v>1</v>
      </c>
      <c r="Y18" s="5">
        <f t="shared" ca="1" si="4"/>
        <v>0</v>
      </c>
      <c r="Z18" s="5">
        <f t="shared" ca="1" si="5"/>
        <v>0</v>
      </c>
      <c r="AA18" s="5">
        <f t="shared" ca="1" si="6"/>
        <v>0</v>
      </c>
      <c r="AC18" s="5"/>
      <c r="AD18" s="5"/>
      <c r="AE18" s="5"/>
      <c r="AT18" s="4" t="s">
        <v>199</v>
      </c>
      <c r="AU18" s="5">
        <f t="shared" si="10"/>
        <v>0</v>
      </c>
    </row>
    <row r="19" spans="2:47" x14ac:dyDescent="0.3">
      <c r="B19"/>
      <c r="D19" s="5"/>
      <c r="F19"/>
      <c r="K19" t="s">
        <v>99</v>
      </c>
      <c r="L19" s="9" t="e">
        <f t="shared" si="0"/>
        <v>#N/A</v>
      </c>
      <c r="M19" s="9">
        <f t="shared" si="1"/>
        <v>0</v>
      </c>
      <c r="N19" s="9" t="e">
        <f t="shared" si="2"/>
        <v>#N/A</v>
      </c>
      <c r="X19" s="21">
        <f t="shared" ca="1" si="3"/>
        <v>1</v>
      </c>
      <c r="Y19" s="5">
        <f t="shared" ca="1" si="4"/>
        <v>0</v>
      </c>
      <c r="Z19" s="5">
        <f t="shared" ca="1" si="5"/>
        <v>0</v>
      </c>
      <c r="AA19" s="5">
        <f t="shared" ca="1" si="6"/>
        <v>0</v>
      </c>
      <c r="AC19" s="5"/>
      <c r="AD19" s="5"/>
      <c r="AE19" s="5"/>
      <c r="AT19" s="4" t="s">
        <v>200</v>
      </c>
      <c r="AU19" s="5">
        <f t="shared" si="10"/>
        <v>0</v>
      </c>
    </row>
    <row r="20" spans="2:47" x14ac:dyDescent="0.3">
      <c r="B20"/>
      <c r="D20" s="5"/>
      <c r="F20"/>
      <c r="K20" t="s">
        <v>67</v>
      </c>
      <c r="L20" s="9" t="e">
        <f t="shared" si="0"/>
        <v>#N/A</v>
      </c>
      <c r="M20" s="9">
        <f t="shared" si="1"/>
        <v>0</v>
      </c>
      <c r="N20" s="9" t="e">
        <f t="shared" si="2"/>
        <v>#N/A</v>
      </c>
      <c r="X20" s="21">
        <f t="shared" ca="1" si="3"/>
        <v>1</v>
      </c>
      <c r="Y20" s="5">
        <f t="shared" ca="1" si="4"/>
        <v>0</v>
      </c>
      <c r="Z20" s="5">
        <f t="shared" ca="1" si="5"/>
        <v>0</v>
      </c>
      <c r="AA20" s="5">
        <f t="shared" ca="1" si="6"/>
        <v>0</v>
      </c>
      <c r="AC20" s="5"/>
      <c r="AD20" s="5"/>
      <c r="AE20" s="5"/>
      <c r="AT20" s="4" t="s">
        <v>201</v>
      </c>
      <c r="AU20" s="5">
        <f t="shared" si="10"/>
        <v>0</v>
      </c>
    </row>
    <row r="21" spans="2:47" x14ac:dyDescent="0.3">
      <c r="B21"/>
      <c r="D21" s="5"/>
      <c r="F21"/>
      <c r="K21" t="s">
        <v>62</v>
      </c>
      <c r="L21" s="9" t="e">
        <f t="shared" si="0"/>
        <v>#N/A</v>
      </c>
      <c r="M21" s="9">
        <f t="shared" si="1"/>
        <v>0</v>
      </c>
      <c r="N21" s="9" t="e">
        <f t="shared" si="2"/>
        <v>#N/A</v>
      </c>
      <c r="X21" s="21">
        <f t="shared" ca="1" si="3"/>
        <v>1</v>
      </c>
      <c r="Y21" s="5">
        <f t="shared" ca="1" si="4"/>
        <v>0</v>
      </c>
      <c r="Z21" s="5">
        <f t="shared" ca="1" si="5"/>
        <v>0</v>
      </c>
      <c r="AA21" s="5">
        <f t="shared" ca="1" si="6"/>
        <v>0</v>
      </c>
      <c r="AC21" s="5"/>
      <c r="AD21" s="5"/>
      <c r="AE21" s="5"/>
      <c r="AT21" s="4" t="s">
        <v>82</v>
      </c>
      <c r="AU21" s="5">
        <f t="shared" si="10"/>
        <v>0</v>
      </c>
    </row>
    <row r="22" spans="2:47" x14ac:dyDescent="0.3">
      <c r="B22"/>
      <c r="D22" s="5"/>
      <c r="F22"/>
      <c r="K22" t="s">
        <v>94</v>
      </c>
      <c r="L22" s="9" t="e">
        <f t="shared" si="0"/>
        <v>#N/A</v>
      </c>
      <c r="M22" s="9">
        <f t="shared" si="1"/>
        <v>0</v>
      </c>
      <c r="N22" s="9" t="e">
        <f t="shared" si="2"/>
        <v>#N/A</v>
      </c>
      <c r="X22" s="21">
        <f t="shared" ca="1" si="3"/>
        <v>1</v>
      </c>
      <c r="Y22" s="5">
        <f t="shared" ca="1" si="4"/>
        <v>0</v>
      </c>
      <c r="Z22" s="5">
        <f t="shared" ca="1" si="5"/>
        <v>0</v>
      </c>
      <c r="AA22" s="5">
        <f t="shared" ca="1" si="6"/>
        <v>0</v>
      </c>
      <c r="AC22" s="5"/>
      <c r="AD22" s="5"/>
      <c r="AE22" s="5"/>
      <c r="AT22" s="4" t="s">
        <v>85</v>
      </c>
      <c r="AU22" s="5">
        <f t="shared" si="10"/>
        <v>0</v>
      </c>
    </row>
    <row r="23" spans="2:47" x14ac:dyDescent="0.3">
      <c r="B23"/>
      <c r="D23" s="5"/>
      <c r="F23"/>
      <c r="K23" t="s">
        <v>66</v>
      </c>
      <c r="L23" s="9" t="e">
        <f t="shared" si="0"/>
        <v>#N/A</v>
      </c>
      <c r="M23" s="9">
        <f t="shared" si="1"/>
        <v>0</v>
      </c>
      <c r="N23" s="9" t="e">
        <f t="shared" si="2"/>
        <v>#N/A</v>
      </c>
      <c r="X23" s="21">
        <f t="shared" ca="1" si="3"/>
        <v>1</v>
      </c>
      <c r="Y23" s="5">
        <f t="shared" ca="1" si="4"/>
        <v>0</v>
      </c>
      <c r="Z23" s="5">
        <f t="shared" ca="1" si="5"/>
        <v>0</v>
      </c>
      <c r="AA23" s="5">
        <f t="shared" ca="1" si="6"/>
        <v>0</v>
      </c>
      <c r="AC23" s="5"/>
      <c r="AD23" s="5"/>
      <c r="AE23" s="5"/>
      <c r="AT23" s="4" t="s">
        <v>87</v>
      </c>
      <c r="AU23" s="5">
        <f t="shared" si="10"/>
        <v>0</v>
      </c>
    </row>
    <row r="24" spans="2:47" x14ac:dyDescent="0.3">
      <c r="B24"/>
      <c r="D24" s="5"/>
      <c r="F24"/>
      <c r="K24" t="s">
        <v>104</v>
      </c>
      <c r="L24" s="9" t="e">
        <f t="shared" si="0"/>
        <v>#N/A</v>
      </c>
      <c r="M24" s="9">
        <f t="shared" si="1"/>
        <v>0</v>
      </c>
      <c r="N24" s="9" t="e">
        <f t="shared" si="2"/>
        <v>#N/A</v>
      </c>
      <c r="X24" s="21">
        <f t="shared" ca="1" si="3"/>
        <v>1</v>
      </c>
      <c r="Y24" s="5">
        <f t="shared" ca="1" si="4"/>
        <v>0</v>
      </c>
      <c r="Z24" s="5">
        <f t="shared" ca="1" si="5"/>
        <v>0</v>
      </c>
      <c r="AA24" s="5">
        <f t="shared" ca="1" si="6"/>
        <v>0</v>
      </c>
      <c r="AC24" s="5"/>
      <c r="AD24" s="5"/>
      <c r="AE24" s="5"/>
      <c r="AT24" s="4" t="s">
        <v>202</v>
      </c>
      <c r="AU24" s="5">
        <f t="shared" si="10"/>
        <v>0</v>
      </c>
    </row>
    <row r="25" spans="2:47" x14ac:dyDescent="0.3">
      <c r="B25"/>
      <c r="D25" s="5"/>
      <c r="F25"/>
      <c r="K25" t="s">
        <v>101</v>
      </c>
      <c r="L25" s="9" t="e">
        <f t="shared" si="0"/>
        <v>#N/A</v>
      </c>
      <c r="M25" s="9">
        <f t="shared" si="1"/>
        <v>0</v>
      </c>
      <c r="N25" s="9" t="e">
        <f t="shared" si="2"/>
        <v>#N/A</v>
      </c>
      <c r="X25" s="21">
        <f t="shared" ca="1" si="3"/>
        <v>1</v>
      </c>
      <c r="Y25" s="5">
        <f t="shared" ca="1" si="4"/>
        <v>0</v>
      </c>
      <c r="Z25" s="5">
        <f t="shared" ca="1" si="5"/>
        <v>0</v>
      </c>
      <c r="AA25" s="5">
        <f t="shared" ca="1" si="6"/>
        <v>0</v>
      </c>
      <c r="AC25" s="5"/>
      <c r="AD25" s="5"/>
      <c r="AE25" s="5"/>
      <c r="AT25" s="4" t="s">
        <v>203</v>
      </c>
      <c r="AU25" s="5">
        <f t="shared" si="10"/>
        <v>0</v>
      </c>
    </row>
    <row r="26" spans="2:47" x14ac:dyDescent="0.3">
      <c r="B26"/>
      <c r="D26" s="5"/>
      <c r="F26"/>
      <c r="K26" t="s">
        <v>68</v>
      </c>
      <c r="L26" s="9" t="e">
        <f t="shared" si="0"/>
        <v>#N/A</v>
      </c>
      <c r="M26" s="9">
        <f t="shared" si="1"/>
        <v>0</v>
      </c>
      <c r="N26" s="9" t="e">
        <f t="shared" si="2"/>
        <v>#N/A</v>
      </c>
      <c r="X26" s="21">
        <f t="shared" ca="1" si="3"/>
        <v>1</v>
      </c>
      <c r="Y26" s="5">
        <f t="shared" ca="1" si="4"/>
        <v>0</v>
      </c>
      <c r="Z26" s="5">
        <f t="shared" ca="1" si="5"/>
        <v>0</v>
      </c>
      <c r="AA26" s="5">
        <f t="shared" ca="1" si="6"/>
        <v>0</v>
      </c>
      <c r="AC26" s="5"/>
      <c r="AD26" s="5"/>
      <c r="AE26" s="5"/>
      <c r="AT26" s="4" t="s">
        <v>204</v>
      </c>
      <c r="AU26" s="5">
        <f t="shared" si="10"/>
        <v>0</v>
      </c>
    </row>
    <row r="27" spans="2:47" x14ac:dyDescent="0.3">
      <c r="B27"/>
      <c r="D27" s="5"/>
      <c r="F27"/>
      <c r="K27" t="s">
        <v>71</v>
      </c>
      <c r="L27" s="9" t="e">
        <f t="shared" si="0"/>
        <v>#N/A</v>
      </c>
      <c r="M27" s="9">
        <f t="shared" si="1"/>
        <v>0</v>
      </c>
      <c r="N27" s="9" t="e">
        <f t="shared" si="2"/>
        <v>#N/A</v>
      </c>
      <c r="X27" s="21">
        <f t="shared" ca="1" si="3"/>
        <v>1</v>
      </c>
      <c r="Y27" s="5">
        <f t="shared" ca="1" si="4"/>
        <v>0</v>
      </c>
      <c r="Z27" s="5">
        <f t="shared" ca="1" si="5"/>
        <v>0</v>
      </c>
      <c r="AA27" s="5">
        <f t="shared" ca="1" si="6"/>
        <v>0</v>
      </c>
      <c r="AC27" s="5"/>
      <c r="AD27" s="5"/>
      <c r="AE27" s="5"/>
      <c r="AT27" s="4" t="s">
        <v>205</v>
      </c>
      <c r="AU27" s="5">
        <f t="shared" si="10"/>
        <v>0</v>
      </c>
    </row>
    <row r="28" spans="2:47" x14ac:dyDescent="0.3">
      <c r="B28"/>
      <c r="D28" s="5"/>
      <c r="F28"/>
      <c r="K28" t="s">
        <v>106</v>
      </c>
      <c r="L28" s="9" t="e">
        <f t="shared" si="0"/>
        <v>#N/A</v>
      </c>
      <c r="M28" s="9">
        <f t="shared" si="1"/>
        <v>0</v>
      </c>
      <c r="N28" s="9" t="e">
        <f t="shared" si="2"/>
        <v>#N/A</v>
      </c>
      <c r="X28" s="16"/>
      <c r="Y28" s="5"/>
      <c r="Z28" s="5"/>
      <c r="AA28" s="5"/>
      <c r="AC28" s="5"/>
      <c r="AD28" s="5"/>
      <c r="AE28" s="5"/>
    </row>
    <row r="29" spans="2:47" x14ac:dyDescent="0.3">
      <c r="B29"/>
      <c r="D29" s="5"/>
      <c r="F29"/>
      <c r="K29" t="s">
        <v>72</v>
      </c>
      <c r="L29" s="9" t="e">
        <f t="shared" si="0"/>
        <v>#N/A</v>
      </c>
      <c r="M29" s="9">
        <f t="shared" si="1"/>
        <v>0</v>
      </c>
      <c r="N29" s="9" t="e">
        <f t="shared" si="2"/>
        <v>#N/A</v>
      </c>
      <c r="AE29" s="5"/>
    </row>
    <row r="30" spans="2:47" x14ac:dyDescent="0.3">
      <c r="B30"/>
      <c r="F30"/>
      <c r="K30" t="s">
        <v>79</v>
      </c>
      <c r="L30" s="9" t="e">
        <f t="shared" si="0"/>
        <v>#N/A</v>
      </c>
      <c r="M30" s="9">
        <f t="shared" si="1"/>
        <v>0</v>
      </c>
      <c r="N30" s="9" t="e">
        <f t="shared" si="2"/>
        <v>#N/A</v>
      </c>
    </row>
    <row r="31" spans="2:47" x14ac:dyDescent="0.3">
      <c r="B31"/>
      <c r="F31"/>
      <c r="K31" t="s">
        <v>90</v>
      </c>
      <c r="L31" s="9" t="e">
        <f t="shared" si="0"/>
        <v>#N/A</v>
      </c>
      <c r="M31" s="9">
        <f t="shared" si="1"/>
        <v>0</v>
      </c>
      <c r="N31" s="9" t="e">
        <f t="shared" si="2"/>
        <v>#N/A</v>
      </c>
    </row>
    <row r="32" spans="2:47" x14ac:dyDescent="0.3">
      <c r="B32"/>
      <c r="F32"/>
      <c r="K32" t="s">
        <v>81</v>
      </c>
      <c r="L32" s="9" t="e">
        <f t="shared" si="0"/>
        <v>#N/A</v>
      </c>
      <c r="M32" s="9">
        <f t="shared" si="1"/>
        <v>0</v>
      </c>
      <c r="N32" s="9" t="e">
        <f t="shared" si="2"/>
        <v>#N/A</v>
      </c>
    </row>
    <row r="33" spans="2:14" x14ac:dyDescent="0.3">
      <c r="B33"/>
      <c r="F33"/>
      <c r="K33" t="s">
        <v>74</v>
      </c>
      <c r="L33" s="9" t="e">
        <f t="shared" si="0"/>
        <v>#N/A</v>
      </c>
      <c r="M33" s="9">
        <f t="shared" si="1"/>
        <v>0</v>
      </c>
      <c r="N33" s="9" t="e">
        <f t="shared" si="2"/>
        <v>#N/A</v>
      </c>
    </row>
    <row r="34" spans="2:14" x14ac:dyDescent="0.3">
      <c r="B34"/>
      <c r="F34"/>
      <c r="K34" t="s">
        <v>84</v>
      </c>
      <c r="L34" s="9" t="e">
        <f t="shared" si="0"/>
        <v>#N/A</v>
      </c>
      <c r="M34" s="9">
        <f t="shared" si="1"/>
        <v>0</v>
      </c>
      <c r="N34" s="9" t="e">
        <f t="shared" si="2"/>
        <v>#N/A</v>
      </c>
    </row>
    <row r="35" spans="2:14" x14ac:dyDescent="0.3">
      <c r="B35"/>
      <c r="F35"/>
      <c r="K35" t="s">
        <v>107</v>
      </c>
      <c r="L35" s="9" t="e">
        <f t="shared" si="0"/>
        <v>#N/A</v>
      </c>
      <c r="M35" s="9">
        <f t="shared" si="1"/>
        <v>0</v>
      </c>
      <c r="N35" s="9" t="e">
        <f t="shared" si="2"/>
        <v>#N/A</v>
      </c>
    </row>
    <row r="36" spans="2:14" x14ac:dyDescent="0.3">
      <c r="B36"/>
      <c r="F36"/>
      <c r="K36" t="s">
        <v>76</v>
      </c>
      <c r="L36" s="9" t="e">
        <f t="shared" si="0"/>
        <v>#N/A</v>
      </c>
      <c r="M36" s="9">
        <f t="shared" si="1"/>
        <v>0</v>
      </c>
      <c r="N36" s="9" t="e">
        <f t="shared" si="2"/>
        <v>#N/A</v>
      </c>
    </row>
    <row r="37" spans="2:14" x14ac:dyDescent="0.3">
      <c r="B37"/>
      <c r="F37"/>
      <c r="K37" t="s">
        <v>108</v>
      </c>
      <c r="L37" s="9" t="e">
        <f t="shared" si="0"/>
        <v>#N/A</v>
      </c>
      <c r="M37" s="9">
        <f t="shared" si="1"/>
        <v>0</v>
      </c>
      <c r="N37" s="9" t="e">
        <f t="shared" si="2"/>
        <v>#N/A</v>
      </c>
    </row>
    <row r="38" spans="2:14" x14ac:dyDescent="0.3">
      <c r="B38"/>
      <c r="F38"/>
      <c r="K38" t="s">
        <v>93</v>
      </c>
      <c r="L38" s="9" t="e">
        <f t="shared" si="0"/>
        <v>#N/A</v>
      </c>
      <c r="M38" s="9">
        <f t="shared" si="1"/>
        <v>0</v>
      </c>
      <c r="N38" s="9" t="e">
        <f t="shared" si="2"/>
        <v>#N/A</v>
      </c>
    </row>
    <row r="39" spans="2:14" x14ac:dyDescent="0.3">
      <c r="B39"/>
      <c r="F39"/>
      <c r="K39" t="s">
        <v>91</v>
      </c>
      <c r="L39" s="9" t="e">
        <f t="shared" si="0"/>
        <v>#N/A</v>
      </c>
      <c r="M39" s="9">
        <f t="shared" si="1"/>
        <v>0</v>
      </c>
      <c r="N39" s="9" t="e">
        <f t="shared" si="2"/>
        <v>#N/A</v>
      </c>
    </row>
    <row r="40" spans="2:14" x14ac:dyDescent="0.3">
      <c r="B40"/>
      <c r="F40"/>
      <c r="K40" t="s">
        <v>109</v>
      </c>
      <c r="L40" s="9" t="e">
        <f t="shared" si="0"/>
        <v>#N/A</v>
      </c>
      <c r="M40" s="9">
        <f t="shared" si="1"/>
        <v>0</v>
      </c>
      <c r="N40" s="9" t="e">
        <f t="shared" si="2"/>
        <v>#N/A</v>
      </c>
    </row>
    <row r="41" spans="2:14" x14ac:dyDescent="0.3">
      <c r="B41"/>
      <c r="F41"/>
      <c r="K41" t="s">
        <v>100</v>
      </c>
      <c r="L41" s="9">
        <f t="shared" si="0"/>
        <v>450000000</v>
      </c>
      <c r="M41" s="9">
        <f t="shared" si="1"/>
        <v>0</v>
      </c>
      <c r="N41" s="9">
        <f t="shared" si="2"/>
        <v>450000000</v>
      </c>
    </row>
    <row r="42" spans="2:14" x14ac:dyDescent="0.3">
      <c r="B42"/>
      <c r="F42"/>
      <c r="K42" t="s">
        <v>89</v>
      </c>
      <c r="L42" s="9" t="e">
        <f t="shared" si="0"/>
        <v>#N/A</v>
      </c>
      <c r="M42" s="9">
        <f t="shared" si="1"/>
        <v>0</v>
      </c>
      <c r="N42" s="9" t="e">
        <f t="shared" si="2"/>
        <v>#N/A</v>
      </c>
    </row>
    <row r="43" spans="2:14" x14ac:dyDescent="0.3">
      <c r="B43"/>
      <c r="F43"/>
      <c r="K43" t="s">
        <v>83</v>
      </c>
      <c r="L43" s="9">
        <f t="shared" si="0"/>
        <v>700000000</v>
      </c>
      <c r="M43" s="9">
        <f t="shared" si="1"/>
        <v>0</v>
      </c>
      <c r="N43" s="9">
        <f t="shared" si="2"/>
        <v>700000000</v>
      </c>
    </row>
    <row r="44" spans="2:14" x14ac:dyDescent="0.3">
      <c r="B44"/>
      <c r="F44"/>
      <c r="K44" t="s">
        <v>69</v>
      </c>
      <c r="L44" s="9" t="e">
        <f t="shared" si="0"/>
        <v>#N/A</v>
      </c>
      <c r="M44" s="9">
        <f t="shared" si="1"/>
        <v>0</v>
      </c>
      <c r="N44" s="9" t="e">
        <f t="shared" si="2"/>
        <v>#N/A</v>
      </c>
    </row>
    <row r="45" spans="2:14" x14ac:dyDescent="0.3">
      <c r="B45"/>
      <c r="F45"/>
      <c r="K45" t="s">
        <v>103</v>
      </c>
      <c r="L45" s="9" t="e">
        <f t="shared" si="0"/>
        <v>#N/A</v>
      </c>
      <c r="M45" s="9">
        <f t="shared" si="1"/>
        <v>0</v>
      </c>
      <c r="N45" s="9" t="e">
        <f t="shared" si="2"/>
        <v>#N/A</v>
      </c>
    </row>
    <row r="46" spans="2:14" x14ac:dyDescent="0.3">
      <c r="B46"/>
      <c r="F46"/>
      <c r="K46" t="s">
        <v>65</v>
      </c>
      <c r="L46" s="9">
        <f t="shared" si="0"/>
        <v>2467171928</v>
      </c>
      <c r="M46" s="9">
        <f t="shared" si="1"/>
        <v>0</v>
      </c>
      <c r="N46" s="9">
        <f t="shared" si="2"/>
        <v>2467171928</v>
      </c>
    </row>
    <row r="47" spans="2:14" x14ac:dyDescent="0.3">
      <c r="B47"/>
      <c r="F47"/>
      <c r="K47" t="s">
        <v>57</v>
      </c>
      <c r="L47" s="9" t="e">
        <f t="shared" si="0"/>
        <v>#N/A</v>
      </c>
      <c r="M47" s="9">
        <f t="shared" si="1"/>
        <v>0</v>
      </c>
      <c r="N47" s="9" t="e">
        <f t="shared" si="2"/>
        <v>#N/A</v>
      </c>
    </row>
    <row r="48" spans="2:14" x14ac:dyDescent="0.3">
      <c r="B48"/>
      <c r="F48"/>
      <c r="K48" t="s">
        <v>97</v>
      </c>
      <c r="L48" s="9" t="e">
        <f t="shared" si="0"/>
        <v>#N/A</v>
      </c>
      <c r="M48" s="9">
        <f t="shared" si="1"/>
        <v>0</v>
      </c>
      <c r="N48" s="9" t="e">
        <f t="shared" si="2"/>
        <v>#N/A</v>
      </c>
    </row>
    <row r="49" spans="2:14" x14ac:dyDescent="0.3">
      <c r="B49"/>
      <c r="F49"/>
      <c r="K49" t="s">
        <v>80</v>
      </c>
      <c r="L49" s="9" t="e">
        <f t="shared" si="0"/>
        <v>#N/A</v>
      </c>
      <c r="M49" s="9">
        <f t="shared" si="1"/>
        <v>0</v>
      </c>
      <c r="N49" s="9" t="e">
        <f t="shared" si="2"/>
        <v>#N/A</v>
      </c>
    </row>
    <row r="50" spans="2:14" x14ac:dyDescent="0.3">
      <c r="B50"/>
      <c r="F50"/>
      <c r="K50" t="s">
        <v>92</v>
      </c>
      <c r="L50" s="9" t="e">
        <f t="shared" si="0"/>
        <v>#N/A</v>
      </c>
      <c r="M50" s="9">
        <f t="shared" si="1"/>
        <v>0</v>
      </c>
      <c r="N50" s="9" t="e">
        <f t="shared" si="2"/>
        <v>#N/A</v>
      </c>
    </row>
    <row r="51" spans="2:14" x14ac:dyDescent="0.3">
      <c r="B51"/>
      <c r="F51"/>
      <c r="K51" t="s">
        <v>102</v>
      </c>
      <c r="L51" s="9" t="e">
        <f>VLOOKUP(K51,$H$1:$I$52,2,0)</f>
        <v>#N/A</v>
      </c>
      <c r="M51" s="9">
        <f t="shared" si="1"/>
        <v>0</v>
      </c>
      <c r="N51" s="9" t="e">
        <f>L51-M51</f>
        <v>#N/A</v>
      </c>
    </row>
    <row r="52" spans="2:14" x14ac:dyDescent="0.3">
      <c r="B52"/>
      <c r="F52"/>
      <c r="L52" s="9"/>
      <c r="M52" s="9"/>
      <c r="N52" s="9"/>
    </row>
    <row r="53" spans="2:14" x14ac:dyDescent="0.3">
      <c r="B53"/>
      <c r="F53"/>
    </row>
    <row r="54" spans="2:14" x14ac:dyDescent="0.3">
      <c r="B54"/>
    </row>
    <row r="55" spans="2:14" x14ac:dyDescent="0.3">
      <c r="B55"/>
    </row>
    <row r="56" spans="2:14" x14ac:dyDescent="0.3">
      <c r="B56"/>
    </row>
    <row r="57" spans="2:14" x14ac:dyDescent="0.3">
      <c r="B57"/>
    </row>
    <row r="58" spans="2:14" x14ac:dyDescent="0.3">
      <c r="B58"/>
    </row>
    <row r="59" spans="2:14" x14ac:dyDescent="0.3">
      <c r="B59"/>
    </row>
    <row r="60" spans="2:14" x14ac:dyDescent="0.3">
      <c r="B60"/>
    </row>
    <row r="61" spans="2:14" x14ac:dyDescent="0.3">
      <c r="B61"/>
    </row>
    <row r="62" spans="2:14" x14ac:dyDescent="0.3">
      <c r="B62"/>
    </row>
    <row r="63" spans="2:14" x14ac:dyDescent="0.3">
      <c r="B63"/>
    </row>
    <row r="64" spans="2:14" x14ac:dyDescent="0.3">
      <c r="B64"/>
    </row>
    <row r="65" spans="2:2" x14ac:dyDescent="0.3">
      <c r="B65"/>
    </row>
    <row r="66" spans="2:2" x14ac:dyDescent="0.3">
      <c r="B66"/>
    </row>
    <row r="67" spans="2:2" x14ac:dyDescent="0.3">
      <c r="B67"/>
    </row>
    <row r="68" spans="2:2" x14ac:dyDescent="0.3">
      <c r="B68"/>
    </row>
    <row r="69" spans="2:2" x14ac:dyDescent="0.3">
      <c r="B69"/>
    </row>
    <row r="70" spans="2:2" x14ac:dyDescent="0.3">
      <c r="B70"/>
    </row>
    <row r="71" spans="2:2" x14ac:dyDescent="0.3">
      <c r="B71"/>
    </row>
    <row r="72" spans="2:2" x14ac:dyDescent="0.3">
      <c r="B72"/>
    </row>
    <row r="73" spans="2:2" x14ac:dyDescent="0.3">
      <c r="B73"/>
    </row>
    <row r="74" spans="2:2" x14ac:dyDescent="0.3">
      <c r="B74"/>
    </row>
    <row r="75" spans="2:2" x14ac:dyDescent="0.3">
      <c r="B75"/>
    </row>
    <row r="76" spans="2:2" x14ac:dyDescent="0.3">
      <c r="B76"/>
    </row>
    <row r="77" spans="2:2" x14ac:dyDescent="0.3">
      <c r="B77"/>
    </row>
    <row r="78" spans="2:2" x14ac:dyDescent="0.3">
      <c r="B78"/>
    </row>
    <row r="79" spans="2:2" x14ac:dyDescent="0.3">
      <c r="B79"/>
    </row>
    <row r="80" spans="2:2" x14ac:dyDescent="0.3">
      <c r="B80"/>
    </row>
    <row r="81" spans="2:2" x14ac:dyDescent="0.3">
      <c r="B81"/>
    </row>
    <row r="82" spans="2:2" x14ac:dyDescent="0.3">
      <c r="B82"/>
    </row>
    <row r="83" spans="2:2" x14ac:dyDescent="0.3">
      <c r="B83"/>
    </row>
    <row r="84" spans="2:2" x14ac:dyDescent="0.3">
      <c r="B84"/>
    </row>
    <row r="85" spans="2:2" x14ac:dyDescent="0.3">
      <c r="B85"/>
    </row>
    <row r="86" spans="2:2" x14ac:dyDescent="0.3">
      <c r="B86"/>
    </row>
    <row r="87" spans="2:2" x14ac:dyDescent="0.3">
      <c r="B87"/>
    </row>
    <row r="88" spans="2:2" x14ac:dyDescent="0.3">
      <c r="B88"/>
    </row>
    <row r="89" spans="2:2" x14ac:dyDescent="0.3">
      <c r="B89"/>
    </row>
    <row r="90" spans="2:2" x14ac:dyDescent="0.3">
      <c r="B90"/>
    </row>
    <row r="91" spans="2:2" x14ac:dyDescent="0.3">
      <c r="B91"/>
    </row>
    <row r="92" spans="2:2" x14ac:dyDescent="0.3">
      <c r="B92"/>
    </row>
    <row r="93" spans="2:2" x14ac:dyDescent="0.3">
      <c r="B93"/>
    </row>
    <row r="94" spans="2:2" x14ac:dyDescent="0.3">
      <c r="B94"/>
    </row>
    <row r="95" spans="2:2" x14ac:dyDescent="0.3">
      <c r="B95"/>
    </row>
    <row r="96" spans="2:2" x14ac:dyDescent="0.3">
      <c r="B96"/>
    </row>
    <row r="97" spans="2:2" x14ac:dyDescent="0.3">
      <c r="B97"/>
    </row>
    <row r="98" spans="2:2" x14ac:dyDescent="0.3">
      <c r="B98"/>
    </row>
    <row r="99" spans="2:2" x14ac:dyDescent="0.3">
      <c r="B99"/>
    </row>
    <row r="100" spans="2:2" x14ac:dyDescent="0.3">
      <c r="B100"/>
    </row>
    <row r="101" spans="2:2" x14ac:dyDescent="0.3">
      <c r="B101"/>
    </row>
    <row r="102" spans="2:2" x14ac:dyDescent="0.3">
      <c r="B102"/>
    </row>
    <row r="103" spans="2:2" x14ac:dyDescent="0.3">
      <c r="B103"/>
    </row>
    <row r="104" spans="2:2" x14ac:dyDescent="0.3">
      <c r="B104"/>
    </row>
    <row r="105" spans="2:2" x14ac:dyDescent="0.3">
      <c r="B105"/>
    </row>
    <row r="106" spans="2:2" x14ac:dyDescent="0.3">
      <c r="B106"/>
    </row>
    <row r="107" spans="2:2" x14ac:dyDescent="0.3">
      <c r="B107"/>
    </row>
    <row r="108" spans="2:2" x14ac:dyDescent="0.3">
      <c r="B108"/>
    </row>
    <row r="109" spans="2:2" x14ac:dyDescent="0.3">
      <c r="B109"/>
    </row>
    <row r="110" spans="2:2" x14ac:dyDescent="0.3">
      <c r="B110"/>
    </row>
    <row r="111" spans="2:2" x14ac:dyDescent="0.3">
      <c r="B111"/>
    </row>
    <row r="112" spans="2:2" x14ac:dyDescent="0.3">
      <c r="B112"/>
    </row>
    <row r="113" spans="2:2" x14ac:dyDescent="0.3">
      <c r="B113"/>
    </row>
    <row r="114" spans="2:2" x14ac:dyDescent="0.3">
      <c r="B114"/>
    </row>
    <row r="115" spans="2:2" x14ac:dyDescent="0.3">
      <c r="B115"/>
    </row>
    <row r="116" spans="2:2" x14ac:dyDescent="0.3">
      <c r="B116"/>
    </row>
    <row r="117" spans="2:2" x14ac:dyDescent="0.3">
      <c r="B117"/>
    </row>
    <row r="118" spans="2:2" x14ac:dyDescent="0.3">
      <c r="B118"/>
    </row>
    <row r="119" spans="2:2" x14ac:dyDescent="0.3">
      <c r="B119"/>
    </row>
    <row r="120" spans="2:2" x14ac:dyDescent="0.3">
      <c r="B120"/>
    </row>
    <row r="121" spans="2:2" x14ac:dyDescent="0.3">
      <c r="B121"/>
    </row>
    <row r="122" spans="2:2" x14ac:dyDescent="0.3">
      <c r="B122"/>
    </row>
    <row r="123" spans="2:2" x14ac:dyDescent="0.3">
      <c r="B123"/>
    </row>
    <row r="124" spans="2:2" x14ac:dyDescent="0.3">
      <c r="B124"/>
    </row>
    <row r="125" spans="2:2" x14ac:dyDescent="0.3">
      <c r="B125"/>
    </row>
    <row r="126" spans="2:2" x14ac:dyDescent="0.3">
      <c r="B126"/>
    </row>
    <row r="127" spans="2:2" x14ac:dyDescent="0.3">
      <c r="B127"/>
    </row>
    <row r="128" spans="2:2" x14ac:dyDescent="0.3">
      <c r="B128"/>
    </row>
    <row r="129" spans="2:2" x14ac:dyDescent="0.3">
      <c r="B129"/>
    </row>
    <row r="130" spans="2:2" x14ac:dyDescent="0.3">
      <c r="B130"/>
    </row>
    <row r="131" spans="2:2" x14ac:dyDescent="0.3">
      <c r="B131"/>
    </row>
    <row r="132" spans="2:2" x14ac:dyDescent="0.3">
      <c r="B132"/>
    </row>
    <row r="133" spans="2:2" x14ac:dyDescent="0.3">
      <c r="B133"/>
    </row>
    <row r="134" spans="2:2" x14ac:dyDescent="0.3">
      <c r="B134"/>
    </row>
    <row r="135" spans="2:2" x14ac:dyDescent="0.3">
      <c r="B135"/>
    </row>
    <row r="136" spans="2:2" x14ac:dyDescent="0.3">
      <c r="B136"/>
    </row>
    <row r="137" spans="2:2" x14ac:dyDescent="0.3">
      <c r="B137"/>
    </row>
    <row r="138" spans="2:2" x14ac:dyDescent="0.3">
      <c r="B138"/>
    </row>
    <row r="139" spans="2:2" x14ac:dyDescent="0.3">
      <c r="B139"/>
    </row>
    <row r="140" spans="2:2" x14ac:dyDescent="0.3">
      <c r="B140"/>
    </row>
    <row r="141" spans="2:2" x14ac:dyDescent="0.3">
      <c r="B141"/>
    </row>
    <row r="142" spans="2:2" x14ac:dyDescent="0.3">
      <c r="B142"/>
    </row>
    <row r="143" spans="2:2" x14ac:dyDescent="0.3">
      <c r="B143"/>
    </row>
    <row r="144" spans="2:2" x14ac:dyDescent="0.3">
      <c r="B144"/>
    </row>
    <row r="145" spans="2:2" x14ac:dyDescent="0.3">
      <c r="B145"/>
    </row>
    <row r="146" spans="2:2" x14ac:dyDescent="0.3">
      <c r="B146"/>
    </row>
    <row r="147" spans="2:2" x14ac:dyDescent="0.3">
      <c r="B147"/>
    </row>
    <row r="148" spans="2:2" x14ac:dyDescent="0.3">
      <c r="B148"/>
    </row>
    <row r="149" spans="2:2" x14ac:dyDescent="0.3">
      <c r="B149"/>
    </row>
    <row r="150" spans="2:2" x14ac:dyDescent="0.3">
      <c r="B150"/>
    </row>
    <row r="151" spans="2:2" x14ac:dyDescent="0.3">
      <c r="B151"/>
    </row>
    <row r="152" spans="2:2" x14ac:dyDescent="0.3">
      <c r="B152"/>
    </row>
    <row r="153" spans="2:2" x14ac:dyDescent="0.3">
      <c r="B153"/>
    </row>
    <row r="154" spans="2:2" x14ac:dyDescent="0.3">
      <c r="B154"/>
    </row>
    <row r="155" spans="2:2" x14ac:dyDescent="0.3">
      <c r="B155"/>
    </row>
    <row r="156" spans="2:2" x14ac:dyDescent="0.3">
      <c r="B156"/>
    </row>
    <row r="157" spans="2:2" x14ac:dyDescent="0.3">
      <c r="B157"/>
    </row>
    <row r="158" spans="2:2" x14ac:dyDescent="0.3">
      <c r="B158"/>
    </row>
    <row r="159" spans="2:2" x14ac:dyDescent="0.3">
      <c r="B159"/>
    </row>
    <row r="160" spans="2:2" x14ac:dyDescent="0.3">
      <c r="B160"/>
    </row>
    <row r="161" spans="2:2" x14ac:dyDescent="0.3">
      <c r="B161"/>
    </row>
    <row r="162" spans="2:2" x14ac:dyDescent="0.3">
      <c r="B162"/>
    </row>
    <row r="163" spans="2:2" x14ac:dyDescent="0.3">
      <c r="B163"/>
    </row>
    <row r="164" spans="2:2" x14ac:dyDescent="0.3">
      <c r="B164"/>
    </row>
    <row r="165" spans="2:2" x14ac:dyDescent="0.3">
      <c r="B165"/>
    </row>
    <row r="166" spans="2:2" x14ac:dyDescent="0.3">
      <c r="B166"/>
    </row>
    <row r="167" spans="2:2" x14ac:dyDescent="0.3">
      <c r="B167"/>
    </row>
    <row r="168" spans="2:2" x14ac:dyDescent="0.3">
      <c r="B168"/>
    </row>
    <row r="169" spans="2:2" x14ac:dyDescent="0.3">
      <c r="B169"/>
    </row>
    <row r="170" spans="2:2" x14ac:dyDescent="0.3">
      <c r="B170"/>
    </row>
    <row r="171" spans="2:2" x14ac:dyDescent="0.3">
      <c r="B171"/>
    </row>
    <row r="172" spans="2:2" x14ac:dyDescent="0.3">
      <c r="B172"/>
    </row>
    <row r="173" spans="2:2" x14ac:dyDescent="0.3">
      <c r="B173"/>
    </row>
    <row r="174" spans="2:2" x14ac:dyDescent="0.3">
      <c r="B174"/>
    </row>
    <row r="175" spans="2:2" x14ac:dyDescent="0.3">
      <c r="B175"/>
    </row>
    <row r="176" spans="2:2" x14ac:dyDescent="0.3">
      <c r="B176"/>
    </row>
    <row r="177" spans="2:2" x14ac:dyDescent="0.3">
      <c r="B177"/>
    </row>
    <row r="178" spans="2:2" x14ac:dyDescent="0.3">
      <c r="B178"/>
    </row>
    <row r="179" spans="2:2" x14ac:dyDescent="0.3">
      <c r="B179"/>
    </row>
    <row r="180" spans="2:2" x14ac:dyDescent="0.3">
      <c r="B180"/>
    </row>
    <row r="181" spans="2:2" x14ac:dyDescent="0.3">
      <c r="B181"/>
    </row>
    <row r="182" spans="2:2" x14ac:dyDescent="0.3">
      <c r="B182"/>
    </row>
    <row r="183" spans="2:2" x14ac:dyDescent="0.3">
      <c r="B183"/>
    </row>
    <row r="184" spans="2:2" x14ac:dyDescent="0.3">
      <c r="B184"/>
    </row>
    <row r="185" spans="2:2" x14ac:dyDescent="0.3">
      <c r="B185"/>
    </row>
    <row r="186" spans="2:2" x14ac:dyDescent="0.3">
      <c r="B186"/>
    </row>
    <row r="187" spans="2:2" x14ac:dyDescent="0.3">
      <c r="B187"/>
    </row>
    <row r="188" spans="2:2" x14ac:dyDescent="0.3">
      <c r="B188"/>
    </row>
    <row r="189" spans="2:2" x14ac:dyDescent="0.3">
      <c r="B189"/>
    </row>
    <row r="190" spans="2:2" x14ac:dyDescent="0.3">
      <c r="B190"/>
    </row>
    <row r="191" spans="2:2" x14ac:dyDescent="0.3">
      <c r="B191"/>
    </row>
    <row r="192" spans="2:2" x14ac:dyDescent="0.3">
      <c r="B192"/>
    </row>
    <row r="193" spans="2:2" x14ac:dyDescent="0.3">
      <c r="B193"/>
    </row>
    <row r="194" spans="2:2" x14ac:dyDescent="0.3">
      <c r="B194"/>
    </row>
    <row r="195" spans="2:2" x14ac:dyDescent="0.3">
      <c r="B195"/>
    </row>
    <row r="196" spans="2:2" x14ac:dyDescent="0.3">
      <c r="B196"/>
    </row>
    <row r="197" spans="2:2" x14ac:dyDescent="0.3">
      <c r="B197"/>
    </row>
    <row r="198" spans="2:2" x14ac:dyDescent="0.3">
      <c r="B198"/>
    </row>
    <row r="199" spans="2:2" x14ac:dyDescent="0.3">
      <c r="B199"/>
    </row>
    <row r="200" spans="2:2" x14ac:dyDescent="0.3">
      <c r="B200"/>
    </row>
    <row r="201" spans="2:2" x14ac:dyDescent="0.3">
      <c r="B201"/>
    </row>
    <row r="202" spans="2:2" x14ac:dyDescent="0.3">
      <c r="B202"/>
    </row>
    <row r="203" spans="2:2" x14ac:dyDescent="0.3">
      <c r="B203"/>
    </row>
    <row r="204" spans="2:2" x14ac:dyDescent="0.3">
      <c r="B204"/>
    </row>
    <row r="205" spans="2:2" x14ac:dyDescent="0.3">
      <c r="B205"/>
    </row>
    <row r="206" spans="2:2" x14ac:dyDescent="0.3">
      <c r="B206"/>
    </row>
    <row r="207" spans="2:2" x14ac:dyDescent="0.3">
      <c r="B207"/>
    </row>
    <row r="208" spans="2:2" x14ac:dyDescent="0.3">
      <c r="B208"/>
    </row>
    <row r="209" spans="2:2" x14ac:dyDescent="0.3">
      <c r="B209"/>
    </row>
    <row r="210" spans="2:2" x14ac:dyDescent="0.3">
      <c r="B210"/>
    </row>
    <row r="211" spans="2:2" x14ac:dyDescent="0.3">
      <c r="B211"/>
    </row>
    <row r="212" spans="2:2" x14ac:dyDescent="0.3">
      <c r="B212"/>
    </row>
    <row r="213" spans="2:2" x14ac:dyDescent="0.3">
      <c r="B213"/>
    </row>
    <row r="214" spans="2:2" x14ac:dyDescent="0.3">
      <c r="B214"/>
    </row>
    <row r="215" spans="2:2" x14ac:dyDescent="0.3">
      <c r="B215"/>
    </row>
    <row r="216" spans="2:2" x14ac:dyDescent="0.3">
      <c r="B216"/>
    </row>
    <row r="217" spans="2:2" x14ac:dyDescent="0.3">
      <c r="B217"/>
    </row>
    <row r="218" spans="2:2" x14ac:dyDescent="0.3">
      <c r="B218"/>
    </row>
    <row r="219" spans="2:2" x14ac:dyDescent="0.3">
      <c r="B219"/>
    </row>
    <row r="220" spans="2:2" x14ac:dyDescent="0.3">
      <c r="B220"/>
    </row>
    <row r="221" spans="2:2" x14ac:dyDescent="0.3">
      <c r="B221"/>
    </row>
    <row r="222" spans="2:2" x14ac:dyDescent="0.3">
      <c r="B222"/>
    </row>
    <row r="223" spans="2:2" x14ac:dyDescent="0.3">
      <c r="B223"/>
    </row>
    <row r="224" spans="2:2" x14ac:dyDescent="0.3">
      <c r="B224"/>
    </row>
    <row r="225" spans="2:2" x14ac:dyDescent="0.3">
      <c r="B225"/>
    </row>
    <row r="226" spans="2:2" x14ac:dyDescent="0.3">
      <c r="B226"/>
    </row>
    <row r="227" spans="2:2" x14ac:dyDescent="0.3">
      <c r="B227"/>
    </row>
    <row r="228" spans="2:2" x14ac:dyDescent="0.3">
      <c r="B228"/>
    </row>
    <row r="229" spans="2:2" x14ac:dyDescent="0.3">
      <c r="B229"/>
    </row>
    <row r="230" spans="2:2" x14ac:dyDescent="0.3">
      <c r="B230"/>
    </row>
    <row r="231" spans="2:2" x14ac:dyDescent="0.3">
      <c r="B231"/>
    </row>
    <row r="232" spans="2:2" x14ac:dyDescent="0.3">
      <c r="B232"/>
    </row>
    <row r="233" spans="2:2" x14ac:dyDescent="0.3">
      <c r="B233"/>
    </row>
    <row r="234" spans="2:2" x14ac:dyDescent="0.3">
      <c r="B234"/>
    </row>
    <row r="235" spans="2:2" x14ac:dyDescent="0.3">
      <c r="B235"/>
    </row>
    <row r="236" spans="2:2" x14ac:dyDescent="0.3">
      <c r="B236"/>
    </row>
    <row r="237" spans="2:2" x14ac:dyDescent="0.3">
      <c r="B237"/>
    </row>
    <row r="238" spans="2:2" x14ac:dyDescent="0.3">
      <c r="B238"/>
    </row>
    <row r="239" spans="2:2" x14ac:dyDescent="0.3">
      <c r="B239"/>
    </row>
    <row r="240" spans="2:2" x14ac:dyDescent="0.3">
      <c r="B240"/>
    </row>
    <row r="241" spans="2:2" x14ac:dyDescent="0.3">
      <c r="B241"/>
    </row>
    <row r="242" spans="2:2" x14ac:dyDescent="0.3">
      <c r="B242"/>
    </row>
    <row r="243" spans="2:2" x14ac:dyDescent="0.3">
      <c r="B243"/>
    </row>
    <row r="244" spans="2:2" x14ac:dyDescent="0.3">
      <c r="B244"/>
    </row>
    <row r="245" spans="2:2" x14ac:dyDescent="0.3">
      <c r="B245"/>
    </row>
    <row r="246" spans="2:2" x14ac:dyDescent="0.3">
      <c r="B246"/>
    </row>
    <row r="247" spans="2:2" x14ac:dyDescent="0.3">
      <c r="B247"/>
    </row>
    <row r="248" spans="2:2" x14ac:dyDescent="0.3">
      <c r="B248"/>
    </row>
    <row r="249" spans="2:2" x14ac:dyDescent="0.3">
      <c r="B249"/>
    </row>
    <row r="250" spans="2:2" x14ac:dyDescent="0.3">
      <c r="B250"/>
    </row>
    <row r="251" spans="2:2" x14ac:dyDescent="0.3">
      <c r="B251"/>
    </row>
    <row r="252" spans="2:2" x14ac:dyDescent="0.3">
      <c r="B252"/>
    </row>
    <row r="253" spans="2:2" x14ac:dyDescent="0.3">
      <c r="B253"/>
    </row>
    <row r="254" spans="2:2" x14ac:dyDescent="0.3">
      <c r="B254"/>
    </row>
    <row r="255" spans="2:2" x14ac:dyDescent="0.3">
      <c r="B255"/>
    </row>
    <row r="256" spans="2:2" x14ac:dyDescent="0.3">
      <c r="B256"/>
    </row>
    <row r="257" spans="2:2" x14ac:dyDescent="0.3">
      <c r="B257"/>
    </row>
    <row r="258" spans="2:2" x14ac:dyDescent="0.3">
      <c r="B258"/>
    </row>
    <row r="259" spans="2:2" x14ac:dyDescent="0.3">
      <c r="B259"/>
    </row>
    <row r="260" spans="2:2" x14ac:dyDescent="0.3">
      <c r="B260"/>
    </row>
    <row r="261" spans="2:2" x14ac:dyDescent="0.3">
      <c r="B261"/>
    </row>
    <row r="262" spans="2:2" x14ac:dyDescent="0.3">
      <c r="B262"/>
    </row>
    <row r="263" spans="2:2" x14ac:dyDescent="0.3">
      <c r="B263"/>
    </row>
    <row r="264" spans="2:2" x14ac:dyDescent="0.3">
      <c r="B264"/>
    </row>
    <row r="265" spans="2:2" x14ac:dyDescent="0.3">
      <c r="B265"/>
    </row>
    <row r="266" spans="2:2" x14ac:dyDescent="0.3">
      <c r="B266"/>
    </row>
    <row r="267" spans="2:2" x14ac:dyDescent="0.3">
      <c r="B267"/>
    </row>
    <row r="268" spans="2:2" x14ac:dyDescent="0.3">
      <c r="B268"/>
    </row>
    <row r="269" spans="2:2" x14ac:dyDescent="0.3">
      <c r="B269"/>
    </row>
    <row r="270" spans="2:2" x14ac:dyDescent="0.3">
      <c r="B270"/>
    </row>
    <row r="271" spans="2:2" x14ac:dyDescent="0.3">
      <c r="B271"/>
    </row>
    <row r="272" spans="2:2" x14ac:dyDescent="0.3">
      <c r="B272"/>
    </row>
    <row r="273" spans="2:2" x14ac:dyDescent="0.3">
      <c r="B273"/>
    </row>
    <row r="274" spans="2:2" x14ac:dyDescent="0.3">
      <c r="B274"/>
    </row>
    <row r="275" spans="2:2" x14ac:dyDescent="0.3">
      <c r="B275"/>
    </row>
    <row r="276" spans="2:2" x14ac:dyDescent="0.3">
      <c r="B276"/>
    </row>
    <row r="277" spans="2:2" x14ac:dyDescent="0.3">
      <c r="B277"/>
    </row>
    <row r="278" spans="2:2" x14ac:dyDescent="0.3">
      <c r="B278"/>
    </row>
    <row r="279" spans="2:2" x14ac:dyDescent="0.3">
      <c r="B279"/>
    </row>
    <row r="280" spans="2:2" x14ac:dyDescent="0.3">
      <c r="B280"/>
    </row>
    <row r="281" spans="2:2" x14ac:dyDescent="0.3">
      <c r="B281"/>
    </row>
    <row r="282" spans="2:2" x14ac:dyDescent="0.3">
      <c r="B282"/>
    </row>
    <row r="283" spans="2:2" x14ac:dyDescent="0.3">
      <c r="B283"/>
    </row>
    <row r="284" spans="2:2" x14ac:dyDescent="0.3">
      <c r="B284"/>
    </row>
    <row r="285" spans="2:2" x14ac:dyDescent="0.3">
      <c r="B285"/>
    </row>
    <row r="286" spans="2:2" x14ac:dyDescent="0.3">
      <c r="B286"/>
    </row>
    <row r="287" spans="2:2" x14ac:dyDescent="0.3">
      <c r="B287"/>
    </row>
    <row r="288" spans="2:2" x14ac:dyDescent="0.3">
      <c r="B288"/>
    </row>
    <row r="289" spans="2:2" x14ac:dyDescent="0.3">
      <c r="B289"/>
    </row>
    <row r="290" spans="2:2" x14ac:dyDescent="0.3">
      <c r="B290"/>
    </row>
    <row r="291" spans="2:2" x14ac:dyDescent="0.3">
      <c r="B291"/>
    </row>
    <row r="292" spans="2:2" x14ac:dyDescent="0.3">
      <c r="B292"/>
    </row>
    <row r="293" spans="2:2" x14ac:dyDescent="0.3">
      <c r="B293"/>
    </row>
    <row r="294" spans="2:2" x14ac:dyDescent="0.3">
      <c r="B294"/>
    </row>
    <row r="295" spans="2:2" x14ac:dyDescent="0.3">
      <c r="B295"/>
    </row>
    <row r="296" spans="2:2" x14ac:dyDescent="0.3">
      <c r="B296"/>
    </row>
    <row r="297" spans="2:2" x14ac:dyDescent="0.3">
      <c r="B297"/>
    </row>
    <row r="298" spans="2:2" x14ac:dyDescent="0.3">
      <c r="B298"/>
    </row>
    <row r="299" spans="2:2" x14ac:dyDescent="0.3">
      <c r="B299"/>
    </row>
    <row r="300" spans="2:2" x14ac:dyDescent="0.3">
      <c r="B300"/>
    </row>
    <row r="301" spans="2:2" x14ac:dyDescent="0.3">
      <c r="B301"/>
    </row>
    <row r="302" spans="2:2" x14ac:dyDescent="0.3">
      <c r="B302"/>
    </row>
    <row r="303" spans="2:2" x14ac:dyDescent="0.3">
      <c r="B303"/>
    </row>
    <row r="304" spans="2:2" x14ac:dyDescent="0.3">
      <c r="B304"/>
    </row>
    <row r="305" spans="2:2" x14ac:dyDescent="0.3">
      <c r="B305"/>
    </row>
    <row r="306" spans="2:2" x14ac:dyDescent="0.3">
      <c r="B306"/>
    </row>
    <row r="307" spans="2:2" x14ac:dyDescent="0.3">
      <c r="B307"/>
    </row>
    <row r="308" spans="2:2" x14ac:dyDescent="0.3">
      <c r="B308"/>
    </row>
    <row r="309" spans="2:2" x14ac:dyDescent="0.3">
      <c r="B309"/>
    </row>
    <row r="310" spans="2:2" x14ac:dyDescent="0.3">
      <c r="B310"/>
    </row>
    <row r="311" spans="2:2" x14ac:dyDescent="0.3">
      <c r="B311"/>
    </row>
    <row r="312" spans="2:2" x14ac:dyDescent="0.3">
      <c r="B312"/>
    </row>
    <row r="313" spans="2:2" x14ac:dyDescent="0.3">
      <c r="B313"/>
    </row>
    <row r="314" spans="2:2" x14ac:dyDescent="0.3">
      <c r="B314"/>
    </row>
    <row r="315" spans="2:2" x14ac:dyDescent="0.3">
      <c r="B315"/>
    </row>
    <row r="316" spans="2:2" x14ac:dyDescent="0.3">
      <c r="B316"/>
    </row>
    <row r="317" spans="2:2" x14ac:dyDescent="0.3">
      <c r="B317"/>
    </row>
    <row r="318" spans="2:2" x14ac:dyDescent="0.3">
      <c r="B318"/>
    </row>
    <row r="319" spans="2:2" x14ac:dyDescent="0.3">
      <c r="B319"/>
    </row>
    <row r="320" spans="2:2" x14ac:dyDescent="0.3">
      <c r="B320"/>
    </row>
    <row r="321" spans="2:2" x14ac:dyDescent="0.3">
      <c r="B321"/>
    </row>
    <row r="322" spans="2:2" x14ac:dyDescent="0.3">
      <c r="B322"/>
    </row>
    <row r="323" spans="2:2" x14ac:dyDescent="0.3">
      <c r="B323"/>
    </row>
    <row r="324" spans="2:2" x14ac:dyDescent="0.3">
      <c r="B324"/>
    </row>
    <row r="325" spans="2:2" x14ac:dyDescent="0.3">
      <c r="B325"/>
    </row>
    <row r="326" spans="2:2" x14ac:dyDescent="0.3">
      <c r="B326"/>
    </row>
    <row r="327" spans="2:2" x14ac:dyDescent="0.3">
      <c r="B327"/>
    </row>
    <row r="328" spans="2:2" x14ac:dyDescent="0.3">
      <c r="B328"/>
    </row>
    <row r="329" spans="2:2" x14ac:dyDescent="0.3">
      <c r="B329"/>
    </row>
    <row r="330" spans="2:2" x14ac:dyDescent="0.3">
      <c r="B330"/>
    </row>
    <row r="331" spans="2:2" x14ac:dyDescent="0.3">
      <c r="B331"/>
    </row>
    <row r="332" spans="2:2" x14ac:dyDescent="0.3">
      <c r="B332"/>
    </row>
    <row r="333" spans="2:2" x14ac:dyDescent="0.3">
      <c r="B333"/>
    </row>
    <row r="334" spans="2:2" x14ac:dyDescent="0.3">
      <c r="B334"/>
    </row>
    <row r="335" spans="2:2" x14ac:dyDescent="0.3">
      <c r="B335"/>
    </row>
    <row r="336" spans="2:2" x14ac:dyDescent="0.3">
      <c r="B336"/>
    </row>
    <row r="337" spans="2:2" x14ac:dyDescent="0.3">
      <c r="B337"/>
    </row>
    <row r="338" spans="2:2" x14ac:dyDescent="0.3">
      <c r="B338"/>
    </row>
    <row r="339" spans="2:2" x14ac:dyDescent="0.3">
      <c r="B339"/>
    </row>
    <row r="340" spans="2:2" x14ac:dyDescent="0.3">
      <c r="B340"/>
    </row>
    <row r="341" spans="2:2" x14ac:dyDescent="0.3">
      <c r="B341"/>
    </row>
    <row r="342" spans="2:2" x14ac:dyDescent="0.3">
      <c r="B342"/>
    </row>
    <row r="343" spans="2:2" x14ac:dyDescent="0.3">
      <c r="B343"/>
    </row>
    <row r="344" spans="2:2" x14ac:dyDescent="0.3">
      <c r="B344"/>
    </row>
    <row r="345" spans="2:2" x14ac:dyDescent="0.3">
      <c r="B345"/>
    </row>
    <row r="346" spans="2:2" x14ac:dyDescent="0.3">
      <c r="B346"/>
    </row>
    <row r="347" spans="2:2" x14ac:dyDescent="0.3">
      <c r="B347"/>
    </row>
    <row r="348" spans="2:2" x14ac:dyDescent="0.3">
      <c r="B348"/>
    </row>
    <row r="349" spans="2:2" x14ac:dyDescent="0.3">
      <c r="B349"/>
    </row>
    <row r="350" spans="2:2" x14ac:dyDescent="0.3">
      <c r="B350"/>
    </row>
    <row r="351" spans="2:2" x14ac:dyDescent="0.3">
      <c r="B351"/>
    </row>
    <row r="352" spans="2:2" x14ac:dyDescent="0.3">
      <c r="B352"/>
    </row>
    <row r="353" spans="2:2" x14ac:dyDescent="0.3">
      <c r="B353"/>
    </row>
    <row r="354" spans="2:2" x14ac:dyDescent="0.3">
      <c r="B354"/>
    </row>
    <row r="355" spans="2:2" x14ac:dyDescent="0.3">
      <c r="B355"/>
    </row>
    <row r="356" spans="2:2" x14ac:dyDescent="0.3">
      <c r="B356"/>
    </row>
    <row r="357" spans="2:2" x14ac:dyDescent="0.3">
      <c r="B357"/>
    </row>
    <row r="358" spans="2:2" x14ac:dyDescent="0.3">
      <c r="B358"/>
    </row>
    <row r="359" spans="2:2" x14ac:dyDescent="0.3">
      <c r="B359"/>
    </row>
    <row r="360" spans="2:2" x14ac:dyDescent="0.3">
      <c r="B360"/>
    </row>
    <row r="361" spans="2:2" x14ac:dyDescent="0.3">
      <c r="B361"/>
    </row>
    <row r="362" spans="2:2" x14ac:dyDescent="0.3">
      <c r="B362"/>
    </row>
    <row r="363" spans="2:2" x14ac:dyDescent="0.3">
      <c r="B363"/>
    </row>
    <row r="364" spans="2:2" x14ac:dyDescent="0.3">
      <c r="B364"/>
    </row>
    <row r="365" spans="2:2" x14ac:dyDescent="0.3">
      <c r="B365"/>
    </row>
    <row r="366" spans="2:2" x14ac:dyDescent="0.3">
      <c r="B366"/>
    </row>
    <row r="367" spans="2:2" x14ac:dyDescent="0.3">
      <c r="B367"/>
    </row>
    <row r="368" spans="2:2" x14ac:dyDescent="0.3">
      <c r="B368"/>
    </row>
    <row r="369" spans="2:2" x14ac:dyDescent="0.3">
      <c r="B369"/>
    </row>
    <row r="370" spans="2:2" x14ac:dyDescent="0.3">
      <c r="B370"/>
    </row>
    <row r="371" spans="2:2" x14ac:dyDescent="0.3">
      <c r="B371"/>
    </row>
    <row r="372" spans="2:2" x14ac:dyDescent="0.3">
      <c r="B372"/>
    </row>
    <row r="373" spans="2:2" x14ac:dyDescent="0.3">
      <c r="B373"/>
    </row>
    <row r="374" spans="2:2" x14ac:dyDescent="0.3">
      <c r="B374"/>
    </row>
    <row r="375" spans="2:2" x14ac:dyDescent="0.3">
      <c r="B375"/>
    </row>
    <row r="376" spans="2:2" x14ac:dyDescent="0.3">
      <c r="B376"/>
    </row>
    <row r="377" spans="2:2" x14ac:dyDescent="0.3">
      <c r="B377"/>
    </row>
    <row r="378" spans="2:2" x14ac:dyDescent="0.3">
      <c r="B378"/>
    </row>
    <row r="379" spans="2:2" x14ac:dyDescent="0.3">
      <c r="B379"/>
    </row>
    <row r="380" spans="2:2" x14ac:dyDescent="0.3">
      <c r="B380"/>
    </row>
    <row r="381" spans="2:2" x14ac:dyDescent="0.3">
      <c r="B381"/>
    </row>
    <row r="382" spans="2:2" x14ac:dyDescent="0.3">
      <c r="B382"/>
    </row>
    <row r="383" spans="2:2" x14ac:dyDescent="0.3">
      <c r="B383"/>
    </row>
    <row r="384" spans="2:2" x14ac:dyDescent="0.3">
      <c r="B384"/>
    </row>
    <row r="385" spans="2:2" x14ac:dyDescent="0.3">
      <c r="B385"/>
    </row>
    <row r="386" spans="2:2" x14ac:dyDescent="0.3">
      <c r="B386"/>
    </row>
    <row r="387" spans="2:2" x14ac:dyDescent="0.3">
      <c r="B387"/>
    </row>
    <row r="388" spans="2:2" x14ac:dyDescent="0.3">
      <c r="B388"/>
    </row>
    <row r="389" spans="2:2" x14ac:dyDescent="0.3">
      <c r="B389"/>
    </row>
    <row r="390" spans="2:2" x14ac:dyDescent="0.3">
      <c r="B390"/>
    </row>
    <row r="391" spans="2:2" x14ac:dyDescent="0.3">
      <c r="B391"/>
    </row>
    <row r="392" spans="2:2" x14ac:dyDescent="0.3">
      <c r="B392"/>
    </row>
    <row r="393" spans="2:2" x14ac:dyDescent="0.3">
      <c r="B393"/>
    </row>
    <row r="394" spans="2:2" x14ac:dyDescent="0.3">
      <c r="B394"/>
    </row>
    <row r="395" spans="2:2" x14ac:dyDescent="0.3">
      <c r="B395"/>
    </row>
    <row r="396" spans="2:2" x14ac:dyDescent="0.3">
      <c r="B396"/>
    </row>
    <row r="397" spans="2:2" x14ac:dyDescent="0.3">
      <c r="B397"/>
    </row>
    <row r="398" spans="2:2" x14ac:dyDescent="0.3">
      <c r="B398"/>
    </row>
    <row r="399" spans="2:2" x14ac:dyDescent="0.3">
      <c r="B399"/>
    </row>
    <row r="400" spans="2:2" x14ac:dyDescent="0.3">
      <c r="B400"/>
    </row>
    <row r="401" spans="2:2" x14ac:dyDescent="0.3">
      <c r="B401"/>
    </row>
    <row r="402" spans="2:2" x14ac:dyDescent="0.3">
      <c r="B402"/>
    </row>
    <row r="403" spans="2:2" x14ac:dyDescent="0.3">
      <c r="B403"/>
    </row>
    <row r="404" spans="2:2" x14ac:dyDescent="0.3">
      <c r="B404"/>
    </row>
    <row r="405" spans="2:2" x14ac:dyDescent="0.3">
      <c r="B405"/>
    </row>
    <row r="406" spans="2:2" x14ac:dyDescent="0.3">
      <c r="B406"/>
    </row>
    <row r="407" spans="2:2" x14ac:dyDescent="0.3">
      <c r="B407"/>
    </row>
    <row r="408" spans="2:2" x14ac:dyDescent="0.3">
      <c r="B408"/>
    </row>
    <row r="409" spans="2:2" x14ac:dyDescent="0.3">
      <c r="B409"/>
    </row>
    <row r="410" spans="2:2" x14ac:dyDescent="0.3">
      <c r="B410"/>
    </row>
    <row r="411" spans="2:2" x14ac:dyDescent="0.3">
      <c r="B411"/>
    </row>
    <row r="412" spans="2:2" x14ac:dyDescent="0.3">
      <c r="B412"/>
    </row>
    <row r="413" spans="2:2" x14ac:dyDescent="0.3">
      <c r="B413"/>
    </row>
    <row r="414" spans="2:2" x14ac:dyDescent="0.3">
      <c r="B414"/>
    </row>
    <row r="415" spans="2:2" x14ac:dyDescent="0.3">
      <c r="B415"/>
    </row>
    <row r="416" spans="2:2" x14ac:dyDescent="0.3">
      <c r="B416"/>
    </row>
    <row r="417" spans="2:2" x14ac:dyDescent="0.3">
      <c r="B417"/>
    </row>
    <row r="418" spans="2:2" x14ac:dyDescent="0.3">
      <c r="B418"/>
    </row>
    <row r="419" spans="2:2" x14ac:dyDescent="0.3">
      <c r="B419"/>
    </row>
    <row r="420" spans="2:2" x14ac:dyDescent="0.3">
      <c r="B420"/>
    </row>
    <row r="421" spans="2:2" x14ac:dyDescent="0.3">
      <c r="B421"/>
    </row>
    <row r="422" spans="2:2" x14ac:dyDescent="0.3">
      <c r="B422"/>
    </row>
    <row r="423" spans="2:2" x14ac:dyDescent="0.3">
      <c r="B423"/>
    </row>
    <row r="424" spans="2:2" x14ac:dyDescent="0.3">
      <c r="B424"/>
    </row>
    <row r="425" spans="2:2" x14ac:dyDescent="0.3">
      <c r="B425"/>
    </row>
    <row r="426" spans="2:2" x14ac:dyDescent="0.3">
      <c r="B426"/>
    </row>
    <row r="427" spans="2:2" x14ac:dyDescent="0.3">
      <c r="B427"/>
    </row>
    <row r="428" spans="2:2" x14ac:dyDescent="0.3">
      <c r="B428"/>
    </row>
    <row r="429" spans="2:2" x14ac:dyDescent="0.3">
      <c r="B429"/>
    </row>
    <row r="430" spans="2:2" x14ac:dyDescent="0.3">
      <c r="B430"/>
    </row>
    <row r="431" spans="2:2" x14ac:dyDescent="0.3">
      <c r="B431"/>
    </row>
    <row r="432" spans="2:2" x14ac:dyDescent="0.3">
      <c r="B432"/>
    </row>
    <row r="433" spans="2:2" x14ac:dyDescent="0.3">
      <c r="B433"/>
    </row>
    <row r="434" spans="2:2" x14ac:dyDescent="0.3">
      <c r="B434"/>
    </row>
    <row r="435" spans="2:2" x14ac:dyDescent="0.3">
      <c r="B435"/>
    </row>
    <row r="436" spans="2:2" x14ac:dyDescent="0.3">
      <c r="B436"/>
    </row>
    <row r="437" spans="2:2" x14ac:dyDescent="0.3">
      <c r="B437"/>
    </row>
    <row r="438" spans="2:2" x14ac:dyDescent="0.3">
      <c r="B438"/>
    </row>
    <row r="439" spans="2:2" x14ac:dyDescent="0.3">
      <c r="B439"/>
    </row>
    <row r="440" spans="2:2" x14ac:dyDescent="0.3">
      <c r="B440"/>
    </row>
    <row r="441" spans="2:2" x14ac:dyDescent="0.3">
      <c r="B441"/>
    </row>
    <row r="442" spans="2:2" x14ac:dyDescent="0.3">
      <c r="B442"/>
    </row>
    <row r="443" spans="2:2" x14ac:dyDescent="0.3">
      <c r="B443"/>
    </row>
    <row r="444" spans="2:2" x14ac:dyDescent="0.3">
      <c r="B444"/>
    </row>
    <row r="445" spans="2:2" x14ac:dyDescent="0.3">
      <c r="B445"/>
    </row>
    <row r="446" spans="2:2" x14ac:dyDescent="0.3">
      <c r="B446"/>
    </row>
    <row r="447" spans="2:2" x14ac:dyDescent="0.3">
      <c r="B447"/>
    </row>
    <row r="448" spans="2:2" x14ac:dyDescent="0.3">
      <c r="B448"/>
    </row>
    <row r="449" spans="2:2" x14ac:dyDescent="0.3">
      <c r="B449"/>
    </row>
    <row r="450" spans="2:2" x14ac:dyDescent="0.3">
      <c r="B450"/>
    </row>
    <row r="451" spans="2:2" x14ac:dyDescent="0.3">
      <c r="B451"/>
    </row>
    <row r="452" spans="2:2" x14ac:dyDescent="0.3">
      <c r="B452"/>
    </row>
    <row r="453" spans="2:2" x14ac:dyDescent="0.3">
      <c r="B453"/>
    </row>
    <row r="454" spans="2:2" x14ac:dyDescent="0.3">
      <c r="B454"/>
    </row>
    <row r="455" spans="2:2" x14ac:dyDescent="0.3">
      <c r="B455"/>
    </row>
    <row r="456" spans="2:2" x14ac:dyDescent="0.3">
      <c r="B456"/>
    </row>
    <row r="457" spans="2:2" x14ac:dyDescent="0.3">
      <c r="B457"/>
    </row>
    <row r="458" spans="2:2" x14ac:dyDescent="0.3">
      <c r="B458"/>
    </row>
    <row r="459" spans="2:2" x14ac:dyDescent="0.3">
      <c r="B459"/>
    </row>
    <row r="460" spans="2:2" x14ac:dyDescent="0.3">
      <c r="B460"/>
    </row>
    <row r="461" spans="2:2" x14ac:dyDescent="0.3">
      <c r="B461"/>
    </row>
    <row r="462" spans="2:2" x14ac:dyDescent="0.3">
      <c r="B462"/>
    </row>
    <row r="463" spans="2:2" x14ac:dyDescent="0.3">
      <c r="B463"/>
    </row>
    <row r="464" spans="2:2" x14ac:dyDescent="0.3">
      <c r="B464"/>
    </row>
    <row r="465" spans="2:2" x14ac:dyDescent="0.3">
      <c r="B465"/>
    </row>
    <row r="466" spans="2:2" x14ac:dyDescent="0.3">
      <c r="B466"/>
    </row>
    <row r="467" spans="2:2" x14ac:dyDescent="0.3">
      <c r="B467"/>
    </row>
    <row r="468" spans="2:2" x14ac:dyDescent="0.3">
      <c r="B468"/>
    </row>
    <row r="469" spans="2:2" x14ac:dyDescent="0.3">
      <c r="B469"/>
    </row>
    <row r="470" spans="2:2" x14ac:dyDescent="0.3">
      <c r="B470"/>
    </row>
    <row r="471" spans="2:2" x14ac:dyDescent="0.3">
      <c r="B471"/>
    </row>
    <row r="472" spans="2:2" x14ac:dyDescent="0.3">
      <c r="B472"/>
    </row>
    <row r="473" spans="2:2" x14ac:dyDescent="0.3">
      <c r="B473"/>
    </row>
    <row r="474" spans="2:2" x14ac:dyDescent="0.3">
      <c r="B474"/>
    </row>
    <row r="475" spans="2:2" x14ac:dyDescent="0.3">
      <c r="B475"/>
    </row>
    <row r="476" spans="2:2" x14ac:dyDescent="0.3">
      <c r="B476"/>
    </row>
    <row r="477" spans="2:2" x14ac:dyDescent="0.3">
      <c r="B477"/>
    </row>
    <row r="478" spans="2:2" x14ac:dyDescent="0.3">
      <c r="B478"/>
    </row>
    <row r="479" spans="2:2" x14ac:dyDescent="0.3">
      <c r="B479"/>
    </row>
    <row r="480" spans="2:2" x14ac:dyDescent="0.3">
      <c r="B480"/>
    </row>
    <row r="481" spans="2:2" x14ac:dyDescent="0.3">
      <c r="B481"/>
    </row>
    <row r="482" spans="2:2" x14ac:dyDescent="0.3">
      <c r="B482"/>
    </row>
    <row r="483" spans="2:2" x14ac:dyDescent="0.3">
      <c r="B483"/>
    </row>
    <row r="484" spans="2:2" x14ac:dyDescent="0.3">
      <c r="B484"/>
    </row>
    <row r="485" spans="2:2" x14ac:dyDescent="0.3">
      <c r="B485"/>
    </row>
    <row r="486" spans="2:2" x14ac:dyDescent="0.3">
      <c r="B486"/>
    </row>
    <row r="487" spans="2:2" x14ac:dyDescent="0.3">
      <c r="B487"/>
    </row>
    <row r="488" spans="2:2" x14ac:dyDescent="0.3">
      <c r="B488"/>
    </row>
    <row r="489" spans="2:2" x14ac:dyDescent="0.3">
      <c r="B489"/>
    </row>
    <row r="490" spans="2:2" x14ac:dyDescent="0.3">
      <c r="B490"/>
    </row>
    <row r="491" spans="2:2" x14ac:dyDescent="0.3">
      <c r="B491"/>
    </row>
    <row r="492" spans="2:2" x14ac:dyDescent="0.3">
      <c r="B492"/>
    </row>
    <row r="493" spans="2:2" x14ac:dyDescent="0.3">
      <c r="B493"/>
    </row>
    <row r="494" spans="2:2" x14ac:dyDescent="0.3">
      <c r="B494"/>
    </row>
    <row r="495" spans="2:2" x14ac:dyDescent="0.3">
      <c r="B495"/>
    </row>
    <row r="496" spans="2:2" x14ac:dyDescent="0.3">
      <c r="B496"/>
    </row>
    <row r="497" spans="2:2" x14ac:dyDescent="0.3">
      <c r="B497"/>
    </row>
    <row r="498" spans="2:2" x14ac:dyDescent="0.3">
      <c r="B498"/>
    </row>
    <row r="499" spans="2:2" x14ac:dyDescent="0.3">
      <c r="B499"/>
    </row>
    <row r="500" spans="2:2" x14ac:dyDescent="0.3">
      <c r="B500"/>
    </row>
    <row r="501" spans="2:2" x14ac:dyDescent="0.3">
      <c r="B501"/>
    </row>
    <row r="502" spans="2:2" x14ac:dyDescent="0.3">
      <c r="B502"/>
    </row>
    <row r="503" spans="2:2" x14ac:dyDescent="0.3">
      <c r="B503"/>
    </row>
    <row r="504" spans="2:2" x14ac:dyDescent="0.3">
      <c r="B504"/>
    </row>
    <row r="505" spans="2:2" x14ac:dyDescent="0.3">
      <c r="B505"/>
    </row>
    <row r="506" spans="2:2" x14ac:dyDescent="0.3">
      <c r="B506"/>
    </row>
    <row r="507" spans="2:2" x14ac:dyDescent="0.3">
      <c r="B507"/>
    </row>
    <row r="508" spans="2:2" x14ac:dyDescent="0.3">
      <c r="B508"/>
    </row>
    <row r="509" spans="2:2" x14ac:dyDescent="0.3">
      <c r="B509"/>
    </row>
    <row r="510" spans="2:2" x14ac:dyDescent="0.3">
      <c r="B510"/>
    </row>
    <row r="511" spans="2:2" x14ac:dyDescent="0.3">
      <c r="B511"/>
    </row>
    <row r="512" spans="2:2" x14ac:dyDescent="0.3">
      <c r="B512"/>
    </row>
    <row r="513" spans="2:2" x14ac:dyDescent="0.3">
      <c r="B513"/>
    </row>
    <row r="514" spans="2:2" x14ac:dyDescent="0.3">
      <c r="B514"/>
    </row>
    <row r="515" spans="2:2" x14ac:dyDescent="0.3">
      <c r="B515"/>
    </row>
    <row r="516" spans="2:2" x14ac:dyDescent="0.3">
      <c r="B516"/>
    </row>
    <row r="517" spans="2:2" x14ac:dyDescent="0.3">
      <c r="B517"/>
    </row>
    <row r="518" spans="2:2" x14ac:dyDescent="0.3">
      <c r="B518"/>
    </row>
    <row r="519" spans="2:2" x14ac:dyDescent="0.3">
      <c r="B519"/>
    </row>
    <row r="520" spans="2:2" x14ac:dyDescent="0.3">
      <c r="B520"/>
    </row>
    <row r="521" spans="2:2" x14ac:dyDescent="0.3">
      <c r="B521"/>
    </row>
    <row r="522" spans="2:2" x14ac:dyDescent="0.3">
      <c r="B522"/>
    </row>
    <row r="523" spans="2:2" x14ac:dyDescent="0.3">
      <c r="B523"/>
    </row>
    <row r="524" spans="2:2" x14ac:dyDescent="0.3">
      <c r="B524"/>
    </row>
    <row r="525" spans="2:2" x14ac:dyDescent="0.3">
      <c r="B525"/>
    </row>
    <row r="526" spans="2:2" x14ac:dyDescent="0.3">
      <c r="B526"/>
    </row>
    <row r="527" spans="2:2" x14ac:dyDescent="0.3">
      <c r="B527"/>
    </row>
    <row r="528" spans="2:2" x14ac:dyDescent="0.3">
      <c r="B528"/>
    </row>
    <row r="529" spans="2:2" x14ac:dyDescent="0.3">
      <c r="B529"/>
    </row>
    <row r="530" spans="2:2" x14ac:dyDescent="0.3">
      <c r="B530"/>
    </row>
    <row r="531" spans="2:2" x14ac:dyDescent="0.3">
      <c r="B531"/>
    </row>
    <row r="532" spans="2:2" x14ac:dyDescent="0.3">
      <c r="B532"/>
    </row>
    <row r="533" spans="2:2" x14ac:dyDescent="0.3">
      <c r="B533"/>
    </row>
    <row r="534" spans="2:2" x14ac:dyDescent="0.3">
      <c r="B534"/>
    </row>
    <row r="535" spans="2:2" x14ac:dyDescent="0.3">
      <c r="B535"/>
    </row>
    <row r="536" spans="2:2" x14ac:dyDescent="0.3">
      <c r="B536"/>
    </row>
    <row r="537" spans="2:2" x14ac:dyDescent="0.3">
      <c r="B537"/>
    </row>
    <row r="538" spans="2:2" x14ac:dyDescent="0.3">
      <c r="B538"/>
    </row>
    <row r="539" spans="2:2" x14ac:dyDescent="0.3">
      <c r="B539"/>
    </row>
    <row r="540" spans="2:2" x14ac:dyDescent="0.3">
      <c r="B540"/>
    </row>
    <row r="541" spans="2:2" x14ac:dyDescent="0.3">
      <c r="B541"/>
    </row>
    <row r="542" spans="2:2" x14ac:dyDescent="0.3">
      <c r="B542"/>
    </row>
    <row r="543" spans="2:2" x14ac:dyDescent="0.3">
      <c r="B543"/>
    </row>
    <row r="544" spans="2:2" x14ac:dyDescent="0.3">
      <c r="B544"/>
    </row>
    <row r="545" spans="2:2" x14ac:dyDescent="0.3">
      <c r="B545"/>
    </row>
    <row r="546" spans="2:2" x14ac:dyDescent="0.3">
      <c r="B546"/>
    </row>
    <row r="547" spans="2:2" x14ac:dyDescent="0.3">
      <c r="B547"/>
    </row>
    <row r="548" spans="2:2" x14ac:dyDescent="0.3">
      <c r="B548"/>
    </row>
    <row r="549" spans="2:2" x14ac:dyDescent="0.3">
      <c r="B549"/>
    </row>
    <row r="550" spans="2:2" x14ac:dyDescent="0.3">
      <c r="B550"/>
    </row>
    <row r="551" spans="2:2" x14ac:dyDescent="0.3">
      <c r="B551"/>
    </row>
    <row r="552" spans="2:2" x14ac:dyDescent="0.3">
      <c r="B552"/>
    </row>
    <row r="553" spans="2:2" x14ac:dyDescent="0.3">
      <c r="B553"/>
    </row>
    <row r="554" spans="2:2" x14ac:dyDescent="0.3">
      <c r="B554"/>
    </row>
    <row r="555" spans="2:2" x14ac:dyDescent="0.3">
      <c r="B555"/>
    </row>
    <row r="556" spans="2:2" x14ac:dyDescent="0.3">
      <c r="B556"/>
    </row>
    <row r="557" spans="2:2" x14ac:dyDescent="0.3">
      <c r="B557"/>
    </row>
    <row r="558" spans="2:2" x14ac:dyDescent="0.3">
      <c r="B558"/>
    </row>
    <row r="559" spans="2:2" x14ac:dyDescent="0.3">
      <c r="B559"/>
    </row>
    <row r="560" spans="2:2" x14ac:dyDescent="0.3">
      <c r="B560"/>
    </row>
    <row r="561" spans="2:2" x14ac:dyDescent="0.3">
      <c r="B561"/>
    </row>
    <row r="562" spans="2:2" x14ac:dyDescent="0.3">
      <c r="B562"/>
    </row>
    <row r="563" spans="2:2" x14ac:dyDescent="0.3">
      <c r="B563"/>
    </row>
    <row r="564" spans="2:2" x14ac:dyDescent="0.3">
      <c r="B564"/>
    </row>
    <row r="565" spans="2:2" x14ac:dyDescent="0.3">
      <c r="B565"/>
    </row>
    <row r="566" spans="2:2" x14ac:dyDescent="0.3">
      <c r="B566"/>
    </row>
    <row r="567" spans="2:2" x14ac:dyDescent="0.3">
      <c r="B567"/>
    </row>
    <row r="568" spans="2:2" x14ac:dyDescent="0.3">
      <c r="B568"/>
    </row>
    <row r="569" spans="2:2" x14ac:dyDescent="0.3">
      <c r="B569"/>
    </row>
    <row r="570" spans="2:2" x14ac:dyDescent="0.3">
      <c r="B570"/>
    </row>
    <row r="571" spans="2:2" x14ac:dyDescent="0.3">
      <c r="B571"/>
    </row>
    <row r="572" spans="2:2" x14ac:dyDescent="0.3">
      <c r="B572"/>
    </row>
    <row r="573" spans="2:2" x14ac:dyDescent="0.3">
      <c r="B573"/>
    </row>
    <row r="574" spans="2:2" x14ac:dyDescent="0.3">
      <c r="B574"/>
    </row>
    <row r="575" spans="2:2" x14ac:dyDescent="0.3">
      <c r="B575"/>
    </row>
    <row r="576" spans="2:2" x14ac:dyDescent="0.3">
      <c r="B576"/>
    </row>
    <row r="577" spans="2:2" x14ac:dyDescent="0.3">
      <c r="B577"/>
    </row>
    <row r="578" spans="2:2" x14ac:dyDescent="0.3">
      <c r="B578"/>
    </row>
    <row r="579" spans="2:2" x14ac:dyDescent="0.3">
      <c r="B579"/>
    </row>
    <row r="580" spans="2:2" x14ac:dyDescent="0.3">
      <c r="B580"/>
    </row>
    <row r="581" spans="2:2" x14ac:dyDescent="0.3">
      <c r="B581"/>
    </row>
    <row r="582" spans="2:2" x14ac:dyDescent="0.3">
      <c r="B582"/>
    </row>
    <row r="583" spans="2:2" x14ac:dyDescent="0.3">
      <c r="B583"/>
    </row>
    <row r="584" spans="2:2" x14ac:dyDescent="0.3">
      <c r="B584"/>
    </row>
    <row r="585" spans="2:2" x14ac:dyDescent="0.3">
      <c r="B585"/>
    </row>
    <row r="586" spans="2:2" x14ac:dyDescent="0.3">
      <c r="B586"/>
    </row>
    <row r="587" spans="2:2" x14ac:dyDescent="0.3">
      <c r="B587"/>
    </row>
    <row r="588" spans="2:2" x14ac:dyDescent="0.3">
      <c r="B588"/>
    </row>
    <row r="589" spans="2:2" x14ac:dyDescent="0.3">
      <c r="B589"/>
    </row>
    <row r="590" spans="2:2" x14ac:dyDescent="0.3">
      <c r="B590"/>
    </row>
    <row r="591" spans="2:2" x14ac:dyDescent="0.3">
      <c r="B591"/>
    </row>
    <row r="592" spans="2:2" x14ac:dyDescent="0.3">
      <c r="B592"/>
    </row>
    <row r="593" spans="2:2" x14ac:dyDescent="0.3">
      <c r="B593"/>
    </row>
    <row r="594" spans="2:2" x14ac:dyDescent="0.3">
      <c r="B594"/>
    </row>
    <row r="595" spans="2:2" x14ac:dyDescent="0.3">
      <c r="B595"/>
    </row>
    <row r="596" spans="2:2" x14ac:dyDescent="0.3">
      <c r="B596"/>
    </row>
    <row r="597" spans="2:2" x14ac:dyDescent="0.3">
      <c r="B597"/>
    </row>
    <row r="598" spans="2:2" x14ac:dyDescent="0.3">
      <c r="B598"/>
    </row>
    <row r="599" spans="2:2" x14ac:dyDescent="0.3">
      <c r="B599"/>
    </row>
    <row r="600" spans="2:2" x14ac:dyDescent="0.3">
      <c r="B600"/>
    </row>
    <row r="601" spans="2:2" x14ac:dyDescent="0.3">
      <c r="B601"/>
    </row>
    <row r="602" spans="2:2" x14ac:dyDescent="0.3">
      <c r="B602"/>
    </row>
    <row r="603" spans="2:2" x14ac:dyDescent="0.3">
      <c r="B603"/>
    </row>
    <row r="604" spans="2:2" x14ac:dyDescent="0.3">
      <c r="B604"/>
    </row>
    <row r="605" spans="2:2" x14ac:dyDescent="0.3">
      <c r="B605"/>
    </row>
    <row r="606" spans="2:2" x14ac:dyDescent="0.3">
      <c r="B606"/>
    </row>
    <row r="607" spans="2:2" x14ac:dyDescent="0.3">
      <c r="B607"/>
    </row>
    <row r="608" spans="2:2" x14ac:dyDescent="0.3">
      <c r="B608"/>
    </row>
    <row r="609" spans="2:2" x14ac:dyDescent="0.3">
      <c r="B609"/>
    </row>
    <row r="610" spans="2:2" x14ac:dyDescent="0.3">
      <c r="B610"/>
    </row>
    <row r="611" spans="2:2" x14ac:dyDescent="0.3">
      <c r="B611"/>
    </row>
    <row r="612" spans="2:2" x14ac:dyDescent="0.3">
      <c r="B612"/>
    </row>
    <row r="613" spans="2:2" x14ac:dyDescent="0.3">
      <c r="B613"/>
    </row>
    <row r="614" spans="2:2" x14ac:dyDescent="0.3">
      <c r="B614"/>
    </row>
    <row r="615" spans="2:2" x14ac:dyDescent="0.3">
      <c r="B615"/>
    </row>
    <row r="616" spans="2:2" x14ac:dyDescent="0.3">
      <c r="B616"/>
    </row>
    <row r="617" spans="2:2" x14ac:dyDescent="0.3">
      <c r="B617"/>
    </row>
    <row r="618" spans="2:2" x14ac:dyDescent="0.3">
      <c r="B618"/>
    </row>
    <row r="619" spans="2:2" x14ac:dyDescent="0.3">
      <c r="B619"/>
    </row>
    <row r="620" spans="2:2" x14ac:dyDescent="0.3">
      <c r="B620"/>
    </row>
    <row r="621" spans="2:2" x14ac:dyDescent="0.3">
      <c r="B621"/>
    </row>
    <row r="622" spans="2:2" x14ac:dyDescent="0.3">
      <c r="B622"/>
    </row>
    <row r="623" spans="2:2" x14ac:dyDescent="0.3">
      <c r="B623"/>
    </row>
    <row r="624" spans="2:2" x14ac:dyDescent="0.3">
      <c r="B624"/>
    </row>
    <row r="625" spans="2:2" x14ac:dyDescent="0.3">
      <c r="B625"/>
    </row>
    <row r="626" spans="2:2" x14ac:dyDescent="0.3">
      <c r="B626"/>
    </row>
    <row r="627" spans="2:2" x14ac:dyDescent="0.3">
      <c r="B627"/>
    </row>
    <row r="628" spans="2:2" x14ac:dyDescent="0.3">
      <c r="B628"/>
    </row>
    <row r="629" spans="2:2" x14ac:dyDescent="0.3">
      <c r="B629"/>
    </row>
    <row r="630" spans="2:2" x14ac:dyDescent="0.3">
      <c r="B630"/>
    </row>
    <row r="631" spans="2:2" x14ac:dyDescent="0.3">
      <c r="B631"/>
    </row>
    <row r="632" spans="2:2" x14ac:dyDescent="0.3">
      <c r="B632"/>
    </row>
    <row r="633" spans="2:2" x14ac:dyDescent="0.3">
      <c r="B633"/>
    </row>
    <row r="634" spans="2:2" x14ac:dyDescent="0.3">
      <c r="B634"/>
    </row>
    <row r="635" spans="2:2" x14ac:dyDescent="0.3">
      <c r="B635"/>
    </row>
    <row r="636" spans="2:2" x14ac:dyDescent="0.3">
      <c r="B636"/>
    </row>
    <row r="637" spans="2:2" x14ac:dyDescent="0.3">
      <c r="B637"/>
    </row>
    <row r="638" spans="2:2" x14ac:dyDescent="0.3">
      <c r="B638"/>
    </row>
    <row r="639" spans="2:2" x14ac:dyDescent="0.3">
      <c r="B639"/>
    </row>
    <row r="640" spans="2:2" x14ac:dyDescent="0.3">
      <c r="B640"/>
    </row>
    <row r="641" spans="2:2" x14ac:dyDescent="0.3">
      <c r="B641"/>
    </row>
    <row r="642" spans="2:2" x14ac:dyDescent="0.3">
      <c r="B642"/>
    </row>
    <row r="643" spans="2:2" x14ac:dyDescent="0.3">
      <c r="B643"/>
    </row>
    <row r="644" spans="2:2" x14ac:dyDescent="0.3">
      <c r="B644"/>
    </row>
    <row r="645" spans="2:2" x14ac:dyDescent="0.3">
      <c r="B645"/>
    </row>
    <row r="646" spans="2:2" x14ac:dyDescent="0.3">
      <c r="B646"/>
    </row>
    <row r="647" spans="2:2" x14ac:dyDescent="0.3">
      <c r="B647"/>
    </row>
    <row r="648" spans="2:2" x14ac:dyDescent="0.3">
      <c r="B648"/>
    </row>
    <row r="649" spans="2:2" x14ac:dyDescent="0.3">
      <c r="B649"/>
    </row>
    <row r="650" spans="2:2" x14ac:dyDescent="0.3">
      <c r="B650"/>
    </row>
    <row r="651" spans="2:2" x14ac:dyDescent="0.3">
      <c r="B651"/>
    </row>
    <row r="652" spans="2:2" x14ac:dyDescent="0.3">
      <c r="B652"/>
    </row>
    <row r="653" spans="2:2" x14ac:dyDescent="0.3">
      <c r="B653"/>
    </row>
    <row r="654" spans="2:2" x14ac:dyDescent="0.3">
      <c r="B654"/>
    </row>
    <row r="655" spans="2:2" x14ac:dyDescent="0.3">
      <c r="B655"/>
    </row>
    <row r="656" spans="2:2" x14ac:dyDescent="0.3">
      <c r="B656"/>
    </row>
    <row r="657" spans="2:2" x14ac:dyDescent="0.3">
      <c r="B657"/>
    </row>
    <row r="658" spans="2:2" x14ac:dyDescent="0.3">
      <c r="B658"/>
    </row>
    <row r="659" spans="2:2" x14ac:dyDescent="0.3">
      <c r="B659"/>
    </row>
    <row r="660" spans="2:2" x14ac:dyDescent="0.3">
      <c r="B660"/>
    </row>
    <row r="661" spans="2:2" x14ac:dyDescent="0.3">
      <c r="B661"/>
    </row>
    <row r="662" spans="2:2" x14ac:dyDescent="0.3">
      <c r="B662"/>
    </row>
    <row r="663" spans="2:2" x14ac:dyDescent="0.3">
      <c r="B663"/>
    </row>
    <row r="664" spans="2:2" x14ac:dyDescent="0.3">
      <c r="B664"/>
    </row>
    <row r="665" spans="2:2" x14ac:dyDescent="0.3">
      <c r="B665"/>
    </row>
    <row r="666" spans="2:2" x14ac:dyDescent="0.3">
      <c r="B666"/>
    </row>
    <row r="667" spans="2:2" x14ac:dyDescent="0.3">
      <c r="B667"/>
    </row>
    <row r="668" spans="2:2" x14ac:dyDescent="0.3">
      <c r="B668"/>
    </row>
    <row r="669" spans="2:2" x14ac:dyDescent="0.3">
      <c r="B669"/>
    </row>
    <row r="670" spans="2:2" x14ac:dyDescent="0.3">
      <c r="B670"/>
    </row>
    <row r="671" spans="2:2" x14ac:dyDescent="0.3">
      <c r="B671"/>
    </row>
    <row r="672" spans="2:2" x14ac:dyDescent="0.3">
      <c r="B672"/>
    </row>
    <row r="673" spans="2:2" x14ac:dyDescent="0.3">
      <c r="B673"/>
    </row>
    <row r="674" spans="2:2" x14ac:dyDescent="0.3">
      <c r="B674"/>
    </row>
    <row r="675" spans="2:2" x14ac:dyDescent="0.3">
      <c r="B675"/>
    </row>
    <row r="676" spans="2:2" x14ac:dyDescent="0.3">
      <c r="B676"/>
    </row>
    <row r="677" spans="2:2" x14ac:dyDescent="0.3">
      <c r="B677"/>
    </row>
    <row r="678" spans="2:2" x14ac:dyDescent="0.3">
      <c r="B678"/>
    </row>
    <row r="679" spans="2:2" x14ac:dyDescent="0.3">
      <c r="B679"/>
    </row>
    <row r="680" spans="2:2" x14ac:dyDescent="0.3">
      <c r="B680"/>
    </row>
    <row r="681" spans="2:2" x14ac:dyDescent="0.3">
      <c r="B681"/>
    </row>
    <row r="682" spans="2:2" x14ac:dyDescent="0.3">
      <c r="B682"/>
    </row>
    <row r="683" spans="2:2" x14ac:dyDescent="0.3">
      <c r="B683"/>
    </row>
    <row r="684" spans="2:2" x14ac:dyDescent="0.3">
      <c r="B684"/>
    </row>
    <row r="685" spans="2:2" x14ac:dyDescent="0.3">
      <c r="B685"/>
    </row>
    <row r="686" spans="2:2" x14ac:dyDescent="0.3">
      <c r="B686"/>
    </row>
    <row r="687" spans="2:2" x14ac:dyDescent="0.3">
      <c r="B687"/>
    </row>
    <row r="688" spans="2:2" x14ac:dyDescent="0.3">
      <c r="B688"/>
    </row>
    <row r="689" spans="2:2" x14ac:dyDescent="0.3">
      <c r="B689"/>
    </row>
    <row r="690" spans="2:2" x14ac:dyDescent="0.3">
      <c r="B690"/>
    </row>
    <row r="691" spans="2:2" x14ac:dyDescent="0.3">
      <c r="B691"/>
    </row>
    <row r="692" spans="2:2" x14ac:dyDescent="0.3">
      <c r="B692"/>
    </row>
    <row r="693" spans="2:2" x14ac:dyDescent="0.3">
      <c r="B693"/>
    </row>
    <row r="694" spans="2:2" x14ac:dyDescent="0.3">
      <c r="B694"/>
    </row>
    <row r="695" spans="2:2" x14ac:dyDescent="0.3">
      <c r="B695"/>
    </row>
    <row r="696" spans="2:2" x14ac:dyDescent="0.3">
      <c r="B696"/>
    </row>
    <row r="697" spans="2:2" x14ac:dyDescent="0.3">
      <c r="B697"/>
    </row>
    <row r="698" spans="2:2" x14ac:dyDescent="0.3">
      <c r="B698"/>
    </row>
    <row r="699" spans="2:2" x14ac:dyDescent="0.3">
      <c r="B699"/>
    </row>
    <row r="700" spans="2:2" x14ac:dyDescent="0.3">
      <c r="B700"/>
    </row>
    <row r="701" spans="2:2" x14ac:dyDescent="0.3">
      <c r="B701"/>
    </row>
    <row r="702" spans="2:2" x14ac:dyDescent="0.3">
      <c r="B702"/>
    </row>
    <row r="703" spans="2:2" x14ac:dyDescent="0.3">
      <c r="B703"/>
    </row>
    <row r="704" spans="2:2" x14ac:dyDescent="0.3">
      <c r="B704"/>
    </row>
    <row r="705" spans="2:2" x14ac:dyDescent="0.3">
      <c r="B705"/>
    </row>
    <row r="706" spans="2:2" x14ac:dyDescent="0.3">
      <c r="B706"/>
    </row>
    <row r="707" spans="2:2" x14ac:dyDescent="0.3">
      <c r="B707"/>
    </row>
    <row r="708" spans="2:2" x14ac:dyDescent="0.3">
      <c r="B708"/>
    </row>
    <row r="709" spans="2:2" x14ac:dyDescent="0.3">
      <c r="B709"/>
    </row>
    <row r="710" spans="2:2" x14ac:dyDescent="0.3">
      <c r="B710"/>
    </row>
    <row r="711" spans="2:2" x14ac:dyDescent="0.3">
      <c r="B711"/>
    </row>
    <row r="712" spans="2:2" x14ac:dyDescent="0.3">
      <c r="B712"/>
    </row>
    <row r="713" spans="2:2" x14ac:dyDescent="0.3">
      <c r="B713"/>
    </row>
    <row r="714" spans="2:2" x14ac:dyDescent="0.3">
      <c r="B714"/>
    </row>
    <row r="715" spans="2:2" x14ac:dyDescent="0.3">
      <c r="B715"/>
    </row>
    <row r="716" spans="2:2" x14ac:dyDescent="0.3">
      <c r="B716"/>
    </row>
    <row r="717" spans="2:2" x14ac:dyDescent="0.3">
      <c r="B717"/>
    </row>
    <row r="718" spans="2:2" x14ac:dyDescent="0.3">
      <c r="B718"/>
    </row>
    <row r="719" spans="2:2" x14ac:dyDescent="0.3">
      <c r="B719"/>
    </row>
    <row r="720" spans="2:2" x14ac:dyDescent="0.3">
      <c r="B720"/>
    </row>
    <row r="721" spans="2:2" x14ac:dyDescent="0.3">
      <c r="B721"/>
    </row>
    <row r="722" spans="2:2" x14ac:dyDescent="0.3">
      <c r="B722"/>
    </row>
    <row r="723" spans="2:2" x14ac:dyDescent="0.3">
      <c r="B723"/>
    </row>
    <row r="724" spans="2:2" x14ac:dyDescent="0.3">
      <c r="B724"/>
    </row>
    <row r="725" spans="2:2" x14ac:dyDescent="0.3">
      <c r="B725"/>
    </row>
    <row r="726" spans="2:2" x14ac:dyDescent="0.3">
      <c r="B726"/>
    </row>
    <row r="727" spans="2:2" x14ac:dyDescent="0.3">
      <c r="B727"/>
    </row>
    <row r="728" spans="2:2" x14ac:dyDescent="0.3">
      <c r="B728"/>
    </row>
    <row r="729" spans="2:2" x14ac:dyDescent="0.3">
      <c r="B729"/>
    </row>
    <row r="730" spans="2:2" x14ac:dyDescent="0.3">
      <c r="B730"/>
    </row>
    <row r="731" spans="2:2" x14ac:dyDescent="0.3">
      <c r="B731"/>
    </row>
    <row r="732" spans="2:2" x14ac:dyDescent="0.3">
      <c r="B732"/>
    </row>
    <row r="733" spans="2:2" x14ac:dyDescent="0.3">
      <c r="B733"/>
    </row>
    <row r="734" spans="2:2" x14ac:dyDescent="0.3">
      <c r="B734"/>
    </row>
    <row r="735" spans="2:2" x14ac:dyDescent="0.3">
      <c r="B735"/>
    </row>
    <row r="736" spans="2:2" x14ac:dyDescent="0.3">
      <c r="B736"/>
    </row>
    <row r="737" spans="2:2" x14ac:dyDescent="0.3">
      <c r="B737"/>
    </row>
    <row r="738" spans="2:2" x14ac:dyDescent="0.3">
      <c r="B738"/>
    </row>
    <row r="739" spans="2:2" x14ac:dyDescent="0.3">
      <c r="B739"/>
    </row>
    <row r="740" spans="2:2" x14ac:dyDescent="0.3">
      <c r="B740"/>
    </row>
    <row r="741" spans="2:2" x14ac:dyDescent="0.3">
      <c r="B741"/>
    </row>
    <row r="742" spans="2:2" x14ac:dyDescent="0.3">
      <c r="B742"/>
    </row>
    <row r="743" spans="2:2" x14ac:dyDescent="0.3">
      <c r="B743"/>
    </row>
    <row r="744" spans="2:2" x14ac:dyDescent="0.3">
      <c r="B744"/>
    </row>
    <row r="745" spans="2:2" x14ac:dyDescent="0.3">
      <c r="B745"/>
    </row>
    <row r="746" spans="2:2" x14ac:dyDescent="0.3">
      <c r="B746"/>
    </row>
    <row r="747" spans="2:2" x14ac:dyDescent="0.3">
      <c r="B747"/>
    </row>
    <row r="748" spans="2:2" x14ac:dyDescent="0.3">
      <c r="B748"/>
    </row>
    <row r="749" spans="2:2" x14ac:dyDescent="0.3">
      <c r="B749"/>
    </row>
    <row r="750" spans="2:2" x14ac:dyDescent="0.3">
      <c r="B750"/>
    </row>
    <row r="751" spans="2:2" x14ac:dyDescent="0.3">
      <c r="B751"/>
    </row>
    <row r="752" spans="2:2" x14ac:dyDescent="0.3">
      <c r="B752"/>
    </row>
    <row r="753" spans="2:2" x14ac:dyDescent="0.3">
      <c r="B753"/>
    </row>
    <row r="754" spans="2:2" x14ac:dyDescent="0.3">
      <c r="B754"/>
    </row>
    <row r="755" spans="2:2" x14ac:dyDescent="0.3">
      <c r="B755"/>
    </row>
    <row r="756" spans="2:2" x14ac:dyDescent="0.3">
      <c r="B756"/>
    </row>
    <row r="757" spans="2:2" x14ac:dyDescent="0.3">
      <c r="B757"/>
    </row>
    <row r="758" spans="2:2" x14ac:dyDescent="0.3">
      <c r="B758"/>
    </row>
    <row r="759" spans="2:2" x14ac:dyDescent="0.3">
      <c r="B759"/>
    </row>
    <row r="760" spans="2:2" x14ac:dyDescent="0.3">
      <c r="B760"/>
    </row>
    <row r="761" spans="2:2" x14ac:dyDescent="0.3">
      <c r="B761"/>
    </row>
    <row r="762" spans="2:2" x14ac:dyDescent="0.3">
      <c r="B762"/>
    </row>
    <row r="763" spans="2:2" x14ac:dyDescent="0.3">
      <c r="B763"/>
    </row>
    <row r="764" spans="2:2" x14ac:dyDescent="0.3">
      <c r="B764"/>
    </row>
    <row r="765" spans="2:2" x14ac:dyDescent="0.3">
      <c r="B765"/>
    </row>
    <row r="766" spans="2:2" x14ac:dyDescent="0.3">
      <c r="B766"/>
    </row>
    <row r="767" spans="2:2" x14ac:dyDescent="0.3">
      <c r="B767"/>
    </row>
    <row r="768" spans="2:2" x14ac:dyDescent="0.3">
      <c r="B768"/>
    </row>
    <row r="769" spans="2:2" x14ac:dyDescent="0.3">
      <c r="B769"/>
    </row>
    <row r="770" spans="2:2" x14ac:dyDescent="0.3">
      <c r="B770"/>
    </row>
    <row r="771" spans="2:2" x14ac:dyDescent="0.3">
      <c r="B771"/>
    </row>
    <row r="772" spans="2:2" x14ac:dyDescent="0.3">
      <c r="B772"/>
    </row>
    <row r="773" spans="2:2" x14ac:dyDescent="0.3">
      <c r="B773"/>
    </row>
    <row r="774" spans="2:2" x14ac:dyDescent="0.3">
      <c r="B774"/>
    </row>
    <row r="775" spans="2:2" x14ac:dyDescent="0.3">
      <c r="B775"/>
    </row>
    <row r="776" spans="2:2" x14ac:dyDescent="0.3">
      <c r="B776"/>
    </row>
    <row r="777" spans="2:2" x14ac:dyDescent="0.3">
      <c r="B777"/>
    </row>
    <row r="778" spans="2:2" x14ac:dyDescent="0.3">
      <c r="B778"/>
    </row>
    <row r="779" spans="2:2" x14ac:dyDescent="0.3">
      <c r="B779"/>
    </row>
    <row r="780" spans="2:2" x14ac:dyDescent="0.3">
      <c r="B780"/>
    </row>
    <row r="781" spans="2:2" x14ac:dyDescent="0.3">
      <c r="B781"/>
    </row>
    <row r="782" spans="2:2" x14ac:dyDescent="0.3">
      <c r="B782"/>
    </row>
    <row r="783" spans="2:2" x14ac:dyDescent="0.3">
      <c r="B783"/>
    </row>
    <row r="784" spans="2:2" x14ac:dyDescent="0.3">
      <c r="B784"/>
    </row>
    <row r="785" spans="2:2" x14ac:dyDescent="0.3">
      <c r="B785"/>
    </row>
    <row r="786" spans="2:2" x14ac:dyDescent="0.3">
      <c r="B786"/>
    </row>
    <row r="787" spans="2:2" x14ac:dyDescent="0.3">
      <c r="B787"/>
    </row>
    <row r="788" spans="2:2" x14ac:dyDescent="0.3">
      <c r="B788"/>
    </row>
    <row r="789" spans="2:2" x14ac:dyDescent="0.3">
      <c r="B789"/>
    </row>
    <row r="790" spans="2:2" x14ac:dyDescent="0.3">
      <c r="B790"/>
    </row>
    <row r="791" spans="2:2" x14ac:dyDescent="0.3">
      <c r="B791"/>
    </row>
    <row r="792" spans="2:2" x14ac:dyDescent="0.3">
      <c r="B792"/>
    </row>
    <row r="793" spans="2:2" x14ac:dyDescent="0.3">
      <c r="B793"/>
    </row>
    <row r="794" spans="2:2" x14ac:dyDescent="0.3">
      <c r="B794"/>
    </row>
    <row r="795" spans="2:2" x14ac:dyDescent="0.3">
      <c r="B795"/>
    </row>
    <row r="796" spans="2:2" x14ac:dyDescent="0.3">
      <c r="B796"/>
    </row>
    <row r="797" spans="2:2" x14ac:dyDescent="0.3">
      <c r="B797"/>
    </row>
    <row r="798" spans="2:2" x14ac:dyDescent="0.3">
      <c r="B798"/>
    </row>
    <row r="799" spans="2:2" x14ac:dyDescent="0.3">
      <c r="B799"/>
    </row>
    <row r="800" spans="2:2" x14ac:dyDescent="0.3">
      <c r="B800"/>
    </row>
    <row r="801" spans="2:2" x14ac:dyDescent="0.3">
      <c r="B801"/>
    </row>
    <row r="802" spans="2:2" x14ac:dyDescent="0.3">
      <c r="B802"/>
    </row>
    <row r="803" spans="2:2" x14ac:dyDescent="0.3">
      <c r="B803"/>
    </row>
    <row r="804" spans="2:2" x14ac:dyDescent="0.3">
      <c r="B804"/>
    </row>
    <row r="805" spans="2:2" x14ac:dyDescent="0.3">
      <c r="B805"/>
    </row>
    <row r="806" spans="2:2" x14ac:dyDescent="0.3">
      <c r="B806"/>
    </row>
    <row r="807" spans="2:2" x14ac:dyDescent="0.3">
      <c r="B807"/>
    </row>
    <row r="808" spans="2:2" x14ac:dyDescent="0.3">
      <c r="B808"/>
    </row>
    <row r="809" spans="2:2" x14ac:dyDescent="0.3">
      <c r="B809"/>
    </row>
    <row r="810" spans="2:2" x14ac:dyDescent="0.3">
      <c r="B810"/>
    </row>
    <row r="811" spans="2:2" x14ac:dyDescent="0.3">
      <c r="B811"/>
    </row>
    <row r="812" spans="2:2" x14ac:dyDescent="0.3">
      <c r="B812"/>
    </row>
    <row r="813" spans="2:2" x14ac:dyDescent="0.3">
      <c r="B813"/>
    </row>
    <row r="814" spans="2:2" x14ac:dyDescent="0.3">
      <c r="B814"/>
    </row>
    <row r="815" spans="2:2" x14ac:dyDescent="0.3">
      <c r="B815"/>
    </row>
    <row r="816" spans="2:2" x14ac:dyDescent="0.3">
      <c r="B816"/>
    </row>
    <row r="817" spans="2:2" x14ac:dyDescent="0.3">
      <c r="B817"/>
    </row>
    <row r="818" spans="2:2" x14ac:dyDescent="0.3">
      <c r="B818"/>
    </row>
    <row r="819" spans="2:2" x14ac:dyDescent="0.3">
      <c r="B819"/>
    </row>
    <row r="820" spans="2:2" x14ac:dyDescent="0.3">
      <c r="B820"/>
    </row>
    <row r="821" spans="2:2" x14ac:dyDescent="0.3">
      <c r="B821"/>
    </row>
    <row r="822" spans="2:2" x14ac:dyDescent="0.3">
      <c r="B822"/>
    </row>
    <row r="823" spans="2:2" x14ac:dyDescent="0.3">
      <c r="B823"/>
    </row>
    <row r="824" spans="2:2" x14ac:dyDescent="0.3">
      <c r="B824"/>
    </row>
    <row r="825" spans="2:2" x14ac:dyDescent="0.3">
      <c r="B825"/>
    </row>
    <row r="826" spans="2:2" x14ac:dyDescent="0.3">
      <c r="B826"/>
    </row>
    <row r="827" spans="2:2" x14ac:dyDescent="0.3">
      <c r="B827"/>
    </row>
    <row r="828" spans="2:2" x14ac:dyDescent="0.3">
      <c r="B828"/>
    </row>
    <row r="829" spans="2:2" x14ac:dyDescent="0.3">
      <c r="B829"/>
    </row>
    <row r="830" spans="2:2" x14ac:dyDescent="0.3">
      <c r="B830"/>
    </row>
    <row r="831" spans="2:2" x14ac:dyDescent="0.3">
      <c r="B831"/>
    </row>
    <row r="832" spans="2:2" x14ac:dyDescent="0.3">
      <c r="B832"/>
    </row>
    <row r="833" spans="2:2" x14ac:dyDescent="0.3">
      <c r="B833"/>
    </row>
    <row r="834" spans="2:2" x14ac:dyDescent="0.3">
      <c r="B834"/>
    </row>
    <row r="835" spans="2:2" x14ac:dyDescent="0.3">
      <c r="B835"/>
    </row>
    <row r="836" spans="2:2" x14ac:dyDescent="0.3">
      <c r="B836"/>
    </row>
    <row r="837" spans="2:2" x14ac:dyDescent="0.3">
      <c r="B837"/>
    </row>
    <row r="838" spans="2:2" x14ac:dyDescent="0.3">
      <c r="B838"/>
    </row>
    <row r="839" spans="2:2" x14ac:dyDescent="0.3">
      <c r="B839"/>
    </row>
    <row r="840" spans="2:2" x14ac:dyDescent="0.3">
      <c r="B840"/>
    </row>
    <row r="841" spans="2:2" x14ac:dyDescent="0.3">
      <c r="B841"/>
    </row>
    <row r="842" spans="2:2" x14ac:dyDescent="0.3">
      <c r="B842"/>
    </row>
    <row r="843" spans="2:2" x14ac:dyDescent="0.3">
      <c r="B843"/>
    </row>
    <row r="844" spans="2:2" x14ac:dyDescent="0.3">
      <c r="B844"/>
    </row>
    <row r="845" spans="2:2" x14ac:dyDescent="0.3">
      <c r="B845"/>
    </row>
    <row r="846" spans="2:2" x14ac:dyDescent="0.3">
      <c r="B846"/>
    </row>
    <row r="847" spans="2:2" x14ac:dyDescent="0.3">
      <c r="B847"/>
    </row>
    <row r="848" spans="2:2" x14ac:dyDescent="0.3">
      <c r="B848"/>
    </row>
    <row r="849" spans="2:2" x14ac:dyDescent="0.3">
      <c r="B849"/>
    </row>
    <row r="850" spans="2:2" x14ac:dyDescent="0.3">
      <c r="B850"/>
    </row>
    <row r="851" spans="2:2" x14ac:dyDescent="0.3">
      <c r="B851"/>
    </row>
    <row r="852" spans="2:2" x14ac:dyDescent="0.3">
      <c r="B852"/>
    </row>
    <row r="853" spans="2:2" x14ac:dyDescent="0.3">
      <c r="B853"/>
    </row>
    <row r="854" spans="2:2" x14ac:dyDescent="0.3">
      <c r="B854"/>
    </row>
    <row r="855" spans="2:2" x14ac:dyDescent="0.3">
      <c r="B855"/>
    </row>
    <row r="856" spans="2:2" x14ac:dyDescent="0.3">
      <c r="B856"/>
    </row>
    <row r="857" spans="2:2" x14ac:dyDescent="0.3">
      <c r="B857"/>
    </row>
    <row r="858" spans="2:2" x14ac:dyDescent="0.3">
      <c r="B858"/>
    </row>
    <row r="859" spans="2:2" x14ac:dyDescent="0.3">
      <c r="B859"/>
    </row>
    <row r="860" spans="2:2" x14ac:dyDescent="0.3">
      <c r="B860"/>
    </row>
    <row r="861" spans="2:2" x14ac:dyDescent="0.3">
      <c r="B861"/>
    </row>
    <row r="862" spans="2:2" x14ac:dyDescent="0.3">
      <c r="B862"/>
    </row>
    <row r="863" spans="2:2" x14ac:dyDescent="0.3">
      <c r="B863"/>
    </row>
    <row r="864" spans="2:2" x14ac:dyDescent="0.3">
      <c r="B864"/>
    </row>
    <row r="865" spans="2:2" x14ac:dyDescent="0.3">
      <c r="B865"/>
    </row>
    <row r="866" spans="2:2" x14ac:dyDescent="0.3">
      <c r="B866"/>
    </row>
    <row r="867" spans="2:2" x14ac:dyDescent="0.3">
      <c r="B867"/>
    </row>
    <row r="868" spans="2:2" x14ac:dyDescent="0.3">
      <c r="B868"/>
    </row>
    <row r="869" spans="2:2" x14ac:dyDescent="0.3">
      <c r="B869"/>
    </row>
    <row r="870" spans="2:2" x14ac:dyDescent="0.3">
      <c r="B870"/>
    </row>
    <row r="871" spans="2:2" x14ac:dyDescent="0.3">
      <c r="B871"/>
    </row>
    <row r="872" spans="2:2" x14ac:dyDescent="0.3">
      <c r="B872"/>
    </row>
    <row r="873" spans="2:2" x14ac:dyDescent="0.3">
      <c r="B873"/>
    </row>
    <row r="874" spans="2:2" x14ac:dyDescent="0.3">
      <c r="B874"/>
    </row>
    <row r="875" spans="2:2" x14ac:dyDescent="0.3">
      <c r="B875"/>
    </row>
    <row r="876" spans="2:2" x14ac:dyDescent="0.3">
      <c r="B876"/>
    </row>
    <row r="877" spans="2:2" x14ac:dyDescent="0.3">
      <c r="B877"/>
    </row>
    <row r="878" spans="2:2" x14ac:dyDescent="0.3">
      <c r="B878"/>
    </row>
    <row r="879" spans="2:2" x14ac:dyDescent="0.3">
      <c r="B879"/>
    </row>
    <row r="880" spans="2:2" x14ac:dyDescent="0.3">
      <c r="B880"/>
    </row>
    <row r="881" spans="2:2" x14ac:dyDescent="0.3">
      <c r="B881"/>
    </row>
    <row r="882" spans="2:2" x14ac:dyDescent="0.3">
      <c r="B882"/>
    </row>
    <row r="883" spans="2:2" x14ac:dyDescent="0.3">
      <c r="B883"/>
    </row>
    <row r="884" spans="2:2" x14ac:dyDescent="0.3">
      <c r="B884"/>
    </row>
    <row r="885" spans="2:2" x14ac:dyDescent="0.3">
      <c r="B885"/>
    </row>
    <row r="886" spans="2:2" x14ac:dyDescent="0.3">
      <c r="B886"/>
    </row>
    <row r="887" spans="2:2" x14ac:dyDescent="0.3">
      <c r="B887"/>
    </row>
    <row r="888" spans="2:2" x14ac:dyDescent="0.3">
      <c r="B888"/>
    </row>
    <row r="889" spans="2:2" x14ac:dyDescent="0.3">
      <c r="B889"/>
    </row>
    <row r="890" spans="2:2" x14ac:dyDescent="0.3">
      <c r="B890"/>
    </row>
    <row r="891" spans="2:2" x14ac:dyDescent="0.3">
      <c r="B891"/>
    </row>
    <row r="892" spans="2:2" x14ac:dyDescent="0.3">
      <c r="B892"/>
    </row>
    <row r="893" spans="2:2" x14ac:dyDescent="0.3">
      <c r="B893"/>
    </row>
    <row r="894" spans="2:2" x14ac:dyDescent="0.3">
      <c r="B894"/>
    </row>
    <row r="895" spans="2:2" x14ac:dyDescent="0.3">
      <c r="B895"/>
    </row>
    <row r="896" spans="2:2" x14ac:dyDescent="0.3">
      <c r="B896"/>
    </row>
    <row r="897" spans="2:2" x14ac:dyDescent="0.3">
      <c r="B897"/>
    </row>
    <row r="898" spans="2:2" x14ac:dyDescent="0.3">
      <c r="B898"/>
    </row>
    <row r="899" spans="2:2" x14ac:dyDescent="0.3">
      <c r="B899"/>
    </row>
    <row r="900" spans="2:2" x14ac:dyDescent="0.3">
      <c r="B900"/>
    </row>
    <row r="901" spans="2:2" x14ac:dyDescent="0.3">
      <c r="B901"/>
    </row>
    <row r="902" spans="2:2" x14ac:dyDescent="0.3">
      <c r="B902"/>
    </row>
    <row r="903" spans="2:2" x14ac:dyDescent="0.3">
      <c r="B903"/>
    </row>
    <row r="904" spans="2:2" x14ac:dyDescent="0.3">
      <c r="B904"/>
    </row>
    <row r="905" spans="2:2" x14ac:dyDescent="0.3">
      <c r="B905"/>
    </row>
    <row r="906" spans="2:2" x14ac:dyDescent="0.3">
      <c r="B906"/>
    </row>
    <row r="907" spans="2:2" x14ac:dyDescent="0.3">
      <c r="B907"/>
    </row>
    <row r="908" spans="2:2" x14ac:dyDescent="0.3">
      <c r="B908"/>
    </row>
    <row r="909" spans="2:2" x14ac:dyDescent="0.3">
      <c r="B909"/>
    </row>
    <row r="910" spans="2:2" x14ac:dyDescent="0.3">
      <c r="B910"/>
    </row>
    <row r="911" spans="2:2" x14ac:dyDescent="0.3">
      <c r="B911"/>
    </row>
    <row r="912" spans="2:2" x14ac:dyDescent="0.3">
      <c r="B912"/>
    </row>
    <row r="913" spans="2:2" x14ac:dyDescent="0.3">
      <c r="B913"/>
    </row>
    <row r="914" spans="2:2" x14ac:dyDescent="0.3">
      <c r="B914"/>
    </row>
    <row r="915" spans="2:2" x14ac:dyDescent="0.3">
      <c r="B915"/>
    </row>
    <row r="916" spans="2:2" x14ac:dyDescent="0.3">
      <c r="B916"/>
    </row>
    <row r="917" spans="2:2" x14ac:dyDescent="0.3">
      <c r="B917"/>
    </row>
    <row r="918" spans="2:2" x14ac:dyDescent="0.3">
      <c r="B918"/>
    </row>
    <row r="919" spans="2:2" x14ac:dyDescent="0.3">
      <c r="B919"/>
    </row>
    <row r="920" spans="2:2" x14ac:dyDescent="0.3">
      <c r="B920"/>
    </row>
    <row r="921" spans="2:2" x14ac:dyDescent="0.3">
      <c r="B921"/>
    </row>
    <row r="922" spans="2:2" x14ac:dyDescent="0.3">
      <c r="B922"/>
    </row>
    <row r="923" spans="2:2" x14ac:dyDescent="0.3">
      <c r="B923"/>
    </row>
    <row r="924" spans="2:2" x14ac:dyDescent="0.3">
      <c r="B924"/>
    </row>
    <row r="925" spans="2:2" x14ac:dyDescent="0.3">
      <c r="B925"/>
    </row>
    <row r="926" spans="2:2" x14ac:dyDescent="0.3">
      <c r="B926"/>
    </row>
    <row r="927" spans="2:2" x14ac:dyDescent="0.3">
      <c r="B927"/>
    </row>
    <row r="928" spans="2:2" x14ac:dyDescent="0.3">
      <c r="B928"/>
    </row>
    <row r="929" spans="2:2" x14ac:dyDescent="0.3">
      <c r="B929"/>
    </row>
    <row r="930" spans="2:2" x14ac:dyDescent="0.3">
      <c r="B930"/>
    </row>
    <row r="931" spans="2:2" x14ac:dyDescent="0.3">
      <c r="B931"/>
    </row>
    <row r="932" spans="2:2" x14ac:dyDescent="0.3">
      <c r="B932"/>
    </row>
    <row r="933" spans="2:2" x14ac:dyDescent="0.3">
      <c r="B933"/>
    </row>
    <row r="934" spans="2:2" x14ac:dyDescent="0.3">
      <c r="B934"/>
    </row>
    <row r="935" spans="2:2" x14ac:dyDescent="0.3">
      <c r="B935"/>
    </row>
    <row r="936" spans="2:2" x14ac:dyDescent="0.3">
      <c r="B936"/>
    </row>
    <row r="937" spans="2:2" x14ac:dyDescent="0.3">
      <c r="B937"/>
    </row>
    <row r="938" spans="2:2" x14ac:dyDescent="0.3">
      <c r="B938"/>
    </row>
    <row r="939" spans="2:2" x14ac:dyDescent="0.3">
      <c r="B939"/>
    </row>
    <row r="940" spans="2:2" x14ac:dyDescent="0.3">
      <c r="B940"/>
    </row>
    <row r="941" spans="2:2" x14ac:dyDescent="0.3">
      <c r="B941"/>
    </row>
    <row r="942" spans="2:2" x14ac:dyDescent="0.3">
      <c r="B942"/>
    </row>
    <row r="943" spans="2:2" x14ac:dyDescent="0.3">
      <c r="B943"/>
    </row>
    <row r="944" spans="2:2" x14ac:dyDescent="0.3">
      <c r="B944"/>
    </row>
    <row r="945" spans="2:2" x14ac:dyDescent="0.3">
      <c r="B945"/>
    </row>
    <row r="946" spans="2:2" x14ac:dyDescent="0.3">
      <c r="B946"/>
    </row>
    <row r="947" spans="2:2" x14ac:dyDescent="0.3">
      <c r="B947"/>
    </row>
    <row r="948" spans="2:2" x14ac:dyDescent="0.3">
      <c r="B948"/>
    </row>
    <row r="949" spans="2:2" x14ac:dyDescent="0.3">
      <c r="B949"/>
    </row>
    <row r="950" spans="2:2" x14ac:dyDescent="0.3">
      <c r="B950"/>
    </row>
    <row r="951" spans="2:2" x14ac:dyDescent="0.3">
      <c r="B951"/>
    </row>
    <row r="952" spans="2:2" x14ac:dyDescent="0.3">
      <c r="B952"/>
    </row>
    <row r="953" spans="2:2" x14ac:dyDescent="0.3">
      <c r="B953"/>
    </row>
    <row r="954" spans="2:2" x14ac:dyDescent="0.3">
      <c r="B954"/>
    </row>
    <row r="955" spans="2:2" x14ac:dyDescent="0.3">
      <c r="B955"/>
    </row>
    <row r="956" spans="2:2" x14ac:dyDescent="0.3">
      <c r="B956"/>
    </row>
    <row r="957" spans="2:2" x14ac:dyDescent="0.3">
      <c r="B957"/>
    </row>
    <row r="958" spans="2:2" x14ac:dyDescent="0.3">
      <c r="B958"/>
    </row>
    <row r="959" spans="2:2" x14ac:dyDescent="0.3">
      <c r="B959"/>
    </row>
    <row r="960" spans="2:2" x14ac:dyDescent="0.3">
      <c r="B960"/>
    </row>
    <row r="961" spans="2:2" x14ac:dyDescent="0.3">
      <c r="B961"/>
    </row>
    <row r="962" spans="2:2" x14ac:dyDescent="0.3">
      <c r="B962"/>
    </row>
    <row r="963" spans="2:2" x14ac:dyDescent="0.3">
      <c r="B963"/>
    </row>
    <row r="964" spans="2:2" x14ac:dyDescent="0.3">
      <c r="B964"/>
    </row>
    <row r="965" spans="2:2" x14ac:dyDescent="0.3">
      <c r="B965"/>
    </row>
    <row r="966" spans="2:2" x14ac:dyDescent="0.3">
      <c r="B966"/>
    </row>
    <row r="967" spans="2:2" x14ac:dyDescent="0.3">
      <c r="B967"/>
    </row>
    <row r="968" spans="2:2" x14ac:dyDescent="0.3">
      <c r="B968"/>
    </row>
    <row r="969" spans="2:2" x14ac:dyDescent="0.3">
      <c r="B969"/>
    </row>
    <row r="970" spans="2:2" x14ac:dyDescent="0.3">
      <c r="B970"/>
    </row>
    <row r="971" spans="2:2" x14ac:dyDescent="0.3">
      <c r="B971"/>
    </row>
    <row r="972" spans="2:2" x14ac:dyDescent="0.3">
      <c r="B972"/>
    </row>
    <row r="973" spans="2:2" x14ac:dyDescent="0.3">
      <c r="B973"/>
    </row>
    <row r="974" spans="2:2" x14ac:dyDescent="0.3">
      <c r="B974"/>
    </row>
    <row r="975" spans="2:2" x14ac:dyDescent="0.3">
      <c r="B975"/>
    </row>
    <row r="976" spans="2:2" x14ac:dyDescent="0.3">
      <c r="B976"/>
    </row>
    <row r="977" spans="2:2" x14ac:dyDescent="0.3">
      <c r="B977"/>
    </row>
    <row r="978" spans="2:2" x14ac:dyDescent="0.3">
      <c r="B978"/>
    </row>
    <row r="979" spans="2:2" x14ac:dyDescent="0.3">
      <c r="B979"/>
    </row>
    <row r="980" spans="2:2" x14ac:dyDescent="0.3">
      <c r="B980"/>
    </row>
    <row r="981" spans="2:2" x14ac:dyDescent="0.3">
      <c r="B981"/>
    </row>
    <row r="982" spans="2:2" x14ac:dyDescent="0.3">
      <c r="B982"/>
    </row>
    <row r="983" spans="2:2" x14ac:dyDescent="0.3">
      <c r="B983"/>
    </row>
    <row r="984" spans="2:2" x14ac:dyDescent="0.3">
      <c r="B984"/>
    </row>
    <row r="985" spans="2:2" x14ac:dyDescent="0.3">
      <c r="B985"/>
    </row>
    <row r="986" spans="2:2" x14ac:dyDescent="0.3">
      <c r="B986"/>
    </row>
    <row r="987" spans="2:2" x14ac:dyDescent="0.3">
      <c r="B987"/>
    </row>
    <row r="988" spans="2:2" x14ac:dyDescent="0.3">
      <c r="B988"/>
    </row>
    <row r="989" spans="2:2" x14ac:dyDescent="0.3">
      <c r="B989"/>
    </row>
    <row r="990" spans="2:2" x14ac:dyDescent="0.3">
      <c r="B990"/>
    </row>
    <row r="991" spans="2:2" x14ac:dyDescent="0.3">
      <c r="B991"/>
    </row>
    <row r="992" spans="2:2" x14ac:dyDescent="0.3">
      <c r="B992"/>
    </row>
    <row r="993" spans="2:2" x14ac:dyDescent="0.3">
      <c r="B993"/>
    </row>
    <row r="994" spans="2:2" x14ac:dyDescent="0.3">
      <c r="B994"/>
    </row>
    <row r="995" spans="2:2" x14ac:dyDescent="0.3">
      <c r="B995"/>
    </row>
    <row r="996" spans="2:2" x14ac:dyDescent="0.3">
      <c r="B996"/>
    </row>
    <row r="997" spans="2:2" x14ac:dyDescent="0.3">
      <c r="B997"/>
    </row>
    <row r="998" spans="2:2" x14ac:dyDescent="0.3">
      <c r="B998"/>
    </row>
    <row r="999" spans="2:2" x14ac:dyDescent="0.3">
      <c r="B999"/>
    </row>
    <row r="1000" spans="2:2" x14ac:dyDescent="0.3">
      <c r="B1000"/>
    </row>
    <row r="1001" spans="2:2" x14ac:dyDescent="0.3">
      <c r="B1001"/>
    </row>
    <row r="1002" spans="2:2" x14ac:dyDescent="0.3">
      <c r="B1002"/>
    </row>
    <row r="1003" spans="2:2" x14ac:dyDescent="0.3">
      <c r="B1003"/>
    </row>
    <row r="1004" spans="2:2" x14ac:dyDescent="0.3">
      <c r="B1004"/>
    </row>
    <row r="1005" spans="2:2" x14ac:dyDescent="0.3">
      <c r="B1005"/>
    </row>
    <row r="1006" spans="2:2" x14ac:dyDescent="0.3">
      <c r="B1006"/>
    </row>
    <row r="1007" spans="2:2" x14ac:dyDescent="0.3">
      <c r="B1007"/>
    </row>
    <row r="1008" spans="2:2" x14ac:dyDescent="0.3">
      <c r="B1008"/>
    </row>
    <row r="1009" spans="2:2" x14ac:dyDescent="0.3">
      <c r="B1009"/>
    </row>
    <row r="1010" spans="2:2" x14ac:dyDescent="0.3">
      <c r="B1010"/>
    </row>
    <row r="1011" spans="2:2" x14ac:dyDescent="0.3">
      <c r="B1011"/>
    </row>
    <row r="1012" spans="2:2" x14ac:dyDescent="0.3">
      <c r="B1012"/>
    </row>
    <row r="1013" spans="2:2" x14ac:dyDescent="0.3">
      <c r="B1013"/>
    </row>
    <row r="1014" spans="2:2" x14ac:dyDescent="0.3">
      <c r="B1014"/>
    </row>
    <row r="1015" spans="2:2" x14ac:dyDescent="0.3">
      <c r="B1015"/>
    </row>
    <row r="1016" spans="2:2" x14ac:dyDescent="0.3">
      <c r="B1016"/>
    </row>
    <row r="1017" spans="2:2" x14ac:dyDescent="0.3">
      <c r="B1017"/>
    </row>
    <row r="1018" spans="2:2" x14ac:dyDescent="0.3">
      <c r="B1018"/>
    </row>
    <row r="1019" spans="2:2" x14ac:dyDescent="0.3">
      <c r="B1019"/>
    </row>
    <row r="1020" spans="2:2" x14ac:dyDescent="0.3">
      <c r="B1020"/>
    </row>
    <row r="1021" spans="2:2" x14ac:dyDescent="0.3">
      <c r="B1021"/>
    </row>
    <row r="1022" spans="2:2" x14ac:dyDescent="0.3">
      <c r="B1022"/>
    </row>
    <row r="1023" spans="2:2" x14ac:dyDescent="0.3">
      <c r="B1023"/>
    </row>
    <row r="1024" spans="2:2" x14ac:dyDescent="0.3">
      <c r="B1024"/>
    </row>
    <row r="1025" spans="2:2" x14ac:dyDescent="0.3">
      <c r="B1025"/>
    </row>
    <row r="1026" spans="2:2" x14ac:dyDescent="0.3">
      <c r="B1026"/>
    </row>
    <row r="1027" spans="2:2" x14ac:dyDescent="0.3">
      <c r="B1027"/>
    </row>
    <row r="1028" spans="2:2" x14ac:dyDescent="0.3">
      <c r="B1028"/>
    </row>
    <row r="1029" spans="2:2" x14ac:dyDescent="0.3">
      <c r="B1029"/>
    </row>
    <row r="1030" spans="2:2" x14ac:dyDescent="0.3">
      <c r="B1030"/>
    </row>
    <row r="1031" spans="2:2" x14ac:dyDescent="0.3">
      <c r="B1031"/>
    </row>
    <row r="1032" spans="2:2" x14ac:dyDescent="0.3">
      <c r="B1032"/>
    </row>
    <row r="1033" spans="2:2" x14ac:dyDescent="0.3">
      <c r="B1033"/>
    </row>
    <row r="1034" spans="2:2" x14ac:dyDescent="0.3">
      <c r="B1034"/>
    </row>
    <row r="1035" spans="2:2" x14ac:dyDescent="0.3">
      <c r="B1035"/>
    </row>
    <row r="1036" spans="2:2" x14ac:dyDescent="0.3">
      <c r="B1036"/>
    </row>
    <row r="1037" spans="2:2" x14ac:dyDescent="0.3">
      <c r="B1037"/>
    </row>
    <row r="1038" spans="2:2" x14ac:dyDescent="0.3">
      <c r="B1038"/>
    </row>
    <row r="1039" spans="2:2" x14ac:dyDescent="0.3">
      <c r="B1039"/>
    </row>
    <row r="1040" spans="2:2" x14ac:dyDescent="0.3">
      <c r="B1040"/>
    </row>
    <row r="1041" spans="2:2" x14ac:dyDescent="0.3">
      <c r="B1041"/>
    </row>
    <row r="1042" spans="2:2" x14ac:dyDescent="0.3">
      <c r="B1042"/>
    </row>
    <row r="1043" spans="2:2" x14ac:dyDescent="0.3">
      <c r="B1043"/>
    </row>
    <row r="1044" spans="2:2" x14ac:dyDescent="0.3">
      <c r="B1044"/>
    </row>
    <row r="1045" spans="2:2" x14ac:dyDescent="0.3">
      <c r="B1045"/>
    </row>
    <row r="1046" spans="2:2" x14ac:dyDescent="0.3">
      <c r="B1046"/>
    </row>
    <row r="1047" spans="2:2" x14ac:dyDescent="0.3">
      <c r="B1047"/>
    </row>
    <row r="1048" spans="2:2" x14ac:dyDescent="0.3">
      <c r="B1048"/>
    </row>
    <row r="1049" spans="2:2" x14ac:dyDescent="0.3">
      <c r="B1049"/>
    </row>
    <row r="1050" spans="2:2" x14ac:dyDescent="0.3">
      <c r="B1050"/>
    </row>
    <row r="1051" spans="2:2" x14ac:dyDescent="0.3">
      <c r="B1051"/>
    </row>
    <row r="1052" spans="2:2" x14ac:dyDescent="0.3">
      <c r="B1052"/>
    </row>
    <row r="1053" spans="2:2" x14ac:dyDescent="0.3">
      <c r="B1053"/>
    </row>
    <row r="1054" spans="2:2" x14ac:dyDescent="0.3">
      <c r="B1054"/>
    </row>
    <row r="1055" spans="2:2" x14ac:dyDescent="0.3">
      <c r="B1055"/>
    </row>
    <row r="1056" spans="2:2" x14ac:dyDescent="0.3">
      <c r="B1056"/>
    </row>
    <row r="1057" spans="2:2" x14ac:dyDescent="0.3">
      <c r="B1057"/>
    </row>
    <row r="1058" spans="2:2" x14ac:dyDescent="0.3">
      <c r="B1058"/>
    </row>
    <row r="1059" spans="2:2" x14ac:dyDescent="0.3">
      <c r="B1059"/>
    </row>
    <row r="1060" spans="2:2" x14ac:dyDescent="0.3">
      <c r="B1060"/>
    </row>
    <row r="1061" spans="2:2" x14ac:dyDescent="0.3">
      <c r="B1061"/>
    </row>
    <row r="1062" spans="2:2" x14ac:dyDescent="0.3">
      <c r="B1062"/>
    </row>
    <row r="1063" spans="2:2" x14ac:dyDescent="0.3">
      <c r="B1063"/>
    </row>
    <row r="1064" spans="2:2" x14ac:dyDescent="0.3">
      <c r="B1064"/>
    </row>
    <row r="1065" spans="2:2" x14ac:dyDescent="0.3">
      <c r="B1065"/>
    </row>
    <row r="1066" spans="2:2" x14ac:dyDescent="0.3">
      <c r="B1066"/>
    </row>
    <row r="1067" spans="2:2" x14ac:dyDescent="0.3">
      <c r="B1067"/>
    </row>
    <row r="1068" spans="2:2" x14ac:dyDescent="0.3">
      <c r="B1068"/>
    </row>
    <row r="1069" spans="2:2" x14ac:dyDescent="0.3">
      <c r="B1069"/>
    </row>
    <row r="1070" spans="2:2" x14ac:dyDescent="0.3">
      <c r="B1070"/>
    </row>
    <row r="1071" spans="2:2" x14ac:dyDescent="0.3">
      <c r="B1071"/>
    </row>
    <row r="1072" spans="2:2" x14ac:dyDescent="0.3">
      <c r="B1072"/>
    </row>
    <row r="1073" spans="2:2" x14ac:dyDescent="0.3">
      <c r="B1073"/>
    </row>
    <row r="1074" spans="2:2" x14ac:dyDescent="0.3">
      <c r="B1074"/>
    </row>
    <row r="1075" spans="2:2" x14ac:dyDescent="0.3">
      <c r="B1075"/>
    </row>
    <row r="1076" spans="2:2" x14ac:dyDescent="0.3">
      <c r="B1076"/>
    </row>
    <row r="1077" spans="2:2" x14ac:dyDescent="0.3">
      <c r="B1077"/>
    </row>
    <row r="1078" spans="2:2" x14ac:dyDescent="0.3">
      <c r="B1078"/>
    </row>
    <row r="1079" spans="2:2" x14ac:dyDescent="0.3">
      <c r="B1079"/>
    </row>
    <row r="1080" spans="2:2" x14ac:dyDescent="0.3">
      <c r="B1080"/>
    </row>
    <row r="1081" spans="2:2" x14ac:dyDescent="0.3">
      <c r="B1081"/>
    </row>
    <row r="1082" spans="2:2" x14ac:dyDescent="0.3">
      <c r="B1082"/>
    </row>
    <row r="1083" spans="2:2" x14ac:dyDescent="0.3">
      <c r="B1083"/>
    </row>
    <row r="1084" spans="2:2" x14ac:dyDescent="0.3">
      <c r="B1084"/>
    </row>
    <row r="1085" spans="2:2" x14ac:dyDescent="0.3">
      <c r="B1085"/>
    </row>
    <row r="1086" spans="2:2" x14ac:dyDescent="0.3">
      <c r="B1086"/>
    </row>
    <row r="1087" spans="2:2" x14ac:dyDescent="0.3">
      <c r="B1087"/>
    </row>
    <row r="1088" spans="2:2" x14ac:dyDescent="0.3">
      <c r="B1088"/>
    </row>
    <row r="1089" spans="2:2" x14ac:dyDescent="0.3">
      <c r="B1089"/>
    </row>
    <row r="1090" spans="2:2" x14ac:dyDescent="0.3">
      <c r="B1090"/>
    </row>
    <row r="1091" spans="2:2" x14ac:dyDescent="0.3">
      <c r="B1091"/>
    </row>
    <row r="1092" spans="2:2" x14ac:dyDescent="0.3">
      <c r="B1092"/>
    </row>
    <row r="1093" spans="2:2" x14ac:dyDescent="0.3">
      <c r="B1093"/>
    </row>
    <row r="1094" spans="2:2" x14ac:dyDescent="0.3">
      <c r="B1094"/>
    </row>
    <row r="1095" spans="2:2" x14ac:dyDescent="0.3">
      <c r="B1095"/>
    </row>
    <row r="1096" spans="2:2" x14ac:dyDescent="0.3">
      <c r="B1096"/>
    </row>
    <row r="1097" spans="2:2" x14ac:dyDescent="0.3">
      <c r="B1097"/>
    </row>
    <row r="1098" spans="2:2" x14ac:dyDescent="0.3">
      <c r="B1098"/>
    </row>
    <row r="1099" spans="2:2" x14ac:dyDescent="0.3">
      <c r="B1099"/>
    </row>
    <row r="1100" spans="2:2" x14ac:dyDescent="0.3">
      <c r="B1100"/>
    </row>
    <row r="1101" spans="2:2" x14ac:dyDescent="0.3">
      <c r="B1101"/>
    </row>
    <row r="1102" spans="2:2" x14ac:dyDescent="0.3">
      <c r="B1102"/>
    </row>
    <row r="1103" spans="2:2" x14ac:dyDescent="0.3">
      <c r="B1103"/>
    </row>
    <row r="1104" spans="2:2" x14ac:dyDescent="0.3">
      <c r="B1104"/>
    </row>
    <row r="1105" spans="2:2" x14ac:dyDescent="0.3">
      <c r="B1105"/>
    </row>
    <row r="1106" spans="2:2" x14ac:dyDescent="0.3">
      <c r="B1106"/>
    </row>
    <row r="1107" spans="2:2" x14ac:dyDescent="0.3">
      <c r="B1107"/>
    </row>
    <row r="1108" spans="2:2" x14ac:dyDescent="0.3">
      <c r="B1108"/>
    </row>
    <row r="1109" spans="2:2" x14ac:dyDescent="0.3">
      <c r="B1109"/>
    </row>
    <row r="1110" spans="2:2" x14ac:dyDescent="0.3">
      <c r="B1110"/>
    </row>
    <row r="1111" spans="2:2" x14ac:dyDescent="0.3">
      <c r="B1111"/>
    </row>
    <row r="1112" spans="2:2" x14ac:dyDescent="0.3">
      <c r="B1112"/>
    </row>
    <row r="1113" spans="2:2" x14ac:dyDescent="0.3">
      <c r="B1113"/>
    </row>
    <row r="1114" spans="2:2" x14ac:dyDescent="0.3">
      <c r="B1114"/>
    </row>
    <row r="1115" spans="2:2" x14ac:dyDescent="0.3">
      <c r="B1115"/>
    </row>
    <row r="1116" spans="2:2" x14ac:dyDescent="0.3">
      <c r="B1116"/>
    </row>
    <row r="1117" spans="2:2" x14ac:dyDescent="0.3">
      <c r="B1117"/>
    </row>
    <row r="1118" spans="2:2" x14ac:dyDescent="0.3">
      <c r="B1118"/>
    </row>
    <row r="1119" spans="2:2" x14ac:dyDescent="0.3">
      <c r="B1119"/>
    </row>
    <row r="1120" spans="2:2" x14ac:dyDescent="0.3">
      <c r="B1120"/>
    </row>
    <row r="1121" spans="2:2" x14ac:dyDescent="0.3">
      <c r="B1121"/>
    </row>
    <row r="1122" spans="2:2" x14ac:dyDescent="0.3">
      <c r="B1122"/>
    </row>
    <row r="1123" spans="2:2" x14ac:dyDescent="0.3">
      <c r="B1123"/>
    </row>
    <row r="1124" spans="2:2" x14ac:dyDescent="0.3">
      <c r="B1124"/>
    </row>
    <row r="1125" spans="2:2" x14ac:dyDescent="0.3">
      <c r="B1125"/>
    </row>
    <row r="1126" spans="2:2" x14ac:dyDescent="0.3">
      <c r="B1126"/>
    </row>
    <row r="1127" spans="2:2" x14ac:dyDescent="0.3">
      <c r="B1127"/>
    </row>
    <row r="1128" spans="2:2" x14ac:dyDescent="0.3">
      <c r="B1128"/>
    </row>
    <row r="1129" spans="2:2" x14ac:dyDescent="0.3">
      <c r="B1129"/>
    </row>
    <row r="1130" spans="2:2" x14ac:dyDescent="0.3">
      <c r="B1130"/>
    </row>
    <row r="1131" spans="2:2" x14ac:dyDescent="0.3">
      <c r="B1131"/>
    </row>
    <row r="1132" spans="2:2" x14ac:dyDescent="0.3">
      <c r="B1132"/>
    </row>
    <row r="1133" spans="2:2" x14ac:dyDescent="0.3">
      <c r="B1133"/>
    </row>
    <row r="1134" spans="2:2" x14ac:dyDescent="0.3">
      <c r="B1134"/>
    </row>
    <row r="1135" spans="2:2" x14ac:dyDescent="0.3">
      <c r="B1135"/>
    </row>
    <row r="1136" spans="2:2" x14ac:dyDescent="0.3">
      <c r="B1136"/>
    </row>
    <row r="1137" spans="2:2" x14ac:dyDescent="0.3">
      <c r="B1137"/>
    </row>
    <row r="1138" spans="2:2" x14ac:dyDescent="0.3">
      <c r="B1138"/>
    </row>
    <row r="1139" spans="2:2" x14ac:dyDescent="0.3">
      <c r="B1139"/>
    </row>
    <row r="1140" spans="2:2" x14ac:dyDescent="0.3">
      <c r="B1140"/>
    </row>
    <row r="1141" spans="2:2" x14ac:dyDescent="0.3">
      <c r="B1141"/>
    </row>
    <row r="1142" spans="2:2" x14ac:dyDescent="0.3">
      <c r="B1142"/>
    </row>
    <row r="1143" spans="2:2" x14ac:dyDescent="0.3">
      <c r="B1143"/>
    </row>
    <row r="1144" spans="2:2" x14ac:dyDescent="0.3">
      <c r="B1144"/>
    </row>
    <row r="1145" spans="2:2" x14ac:dyDescent="0.3">
      <c r="B1145"/>
    </row>
    <row r="1146" spans="2:2" x14ac:dyDescent="0.3">
      <c r="B1146"/>
    </row>
    <row r="1147" spans="2:2" x14ac:dyDescent="0.3">
      <c r="B1147"/>
    </row>
    <row r="1148" spans="2:2" x14ac:dyDescent="0.3">
      <c r="B1148"/>
    </row>
    <row r="1149" spans="2:2" x14ac:dyDescent="0.3">
      <c r="B1149"/>
    </row>
    <row r="1150" spans="2:2" x14ac:dyDescent="0.3">
      <c r="B1150"/>
    </row>
    <row r="1151" spans="2:2" x14ac:dyDescent="0.3">
      <c r="B1151"/>
    </row>
    <row r="1152" spans="2:2" x14ac:dyDescent="0.3">
      <c r="B1152"/>
    </row>
    <row r="1153" spans="2:2" x14ac:dyDescent="0.3">
      <c r="B1153"/>
    </row>
    <row r="1154" spans="2:2" x14ac:dyDescent="0.3">
      <c r="B1154"/>
    </row>
    <row r="1155" spans="2:2" x14ac:dyDescent="0.3">
      <c r="B1155"/>
    </row>
    <row r="1156" spans="2:2" x14ac:dyDescent="0.3">
      <c r="B1156"/>
    </row>
    <row r="1157" spans="2:2" x14ac:dyDescent="0.3">
      <c r="B1157"/>
    </row>
    <row r="1158" spans="2:2" x14ac:dyDescent="0.3">
      <c r="B1158"/>
    </row>
    <row r="1159" spans="2:2" x14ac:dyDescent="0.3">
      <c r="B1159"/>
    </row>
    <row r="1160" spans="2:2" x14ac:dyDescent="0.3">
      <c r="B1160"/>
    </row>
    <row r="1161" spans="2:2" x14ac:dyDescent="0.3">
      <c r="B1161"/>
    </row>
    <row r="1162" spans="2:2" x14ac:dyDescent="0.3">
      <c r="B1162"/>
    </row>
    <row r="1163" spans="2:2" x14ac:dyDescent="0.3">
      <c r="B1163"/>
    </row>
    <row r="1164" spans="2:2" x14ac:dyDescent="0.3">
      <c r="B1164"/>
    </row>
    <row r="1165" spans="2:2" x14ac:dyDescent="0.3">
      <c r="B1165"/>
    </row>
    <row r="1166" spans="2:2" x14ac:dyDescent="0.3">
      <c r="B1166"/>
    </row>
    <row r="1167" spans="2:2" x14ac:dyDescent="0.3">
      <c r="B1167"/>
    </row>
    <row r="1168" spans="2:2" x14ac:dyDescent="0.3">
      <c r="B1168"/>
    </row>
    <row r="1169" spans="2:2" x14ac:dyDescent="0.3">
      <c r="B1169"/>
    </row>
    <row r="1170" spans="2:2" x14ac:dyDescent="0.3">
      <c r="B1170"/>
    </row>
    <row r="1171" spans="2:2" x14ac:dyDescent="0.3">
      <c r="B1171"/>
    </row>
    <row r="1172" spans="2:2" x14ac:dyDescent="0.3">
      <c r="B1172"/>
    </row>
    <row r="1173" spans="2:2" x14ac:dyDescent="0.3">
      <c r="B1173"/>
    </row>
    <row r="1174" spans="2:2" x14ac:dyDescent="0.3">
      <c r="B1174"/>
    </row>
    <row r="1175" spans="2:2" x14ac:dyDescent="0.3">
      <c r="B1175"/>
    </row>
    <row r="1176" spans="2:2" x14ac:dyDescent="0.3">
      <c r="B1176"/>
    </row>
    <row r="1177" spans="2:2" x14ac:dyDescent="0.3">
      <c r="B1177"/>
    </row>
    <row r="1178" spans="2:2" x14ac:dyDescent="0.3">
      <c r="B1178"/>
    </row>
    <row r="1179" spans="2:2" x14ac:dyDescent="0.3">
      <c r="B1179"/>
    </row>
    <row r="1180" spans="2:2" x14ac:dyDescent="0.3">
      <c r="B1180"/>
    </row>
    <row r="1181" spans="2:2" x14ac:dyDescent="0.3">
      <c r="B1181"/>
    </row>
    <row r="1182" spans="2:2" x14ac:dyDescent="0.3">
      <c r="B1182"/>
    </row>
    <row r="1183" spans="2:2" x14ac:dyDescent="0.3">
      <c r="B1183"/>
    </row>
    <row r="1184" spans="2:2" x14ac:dyDescent="0.3">
      <c r="B1184"/>
    </row>
    <row r="1185" spans="2:2" x14ac:dyDescent="0.3">
      <c r="B1185"/>
    </row>
    <row r="1186" spans="2:2" x14ac:dyDescent="0.3">
      <c r="B1186"/>
    </row>
    <row r="1187" spans="2:2" x14ac:dyDescent="0.3">
      <c r="B1187"/>
    </row>
    <row r="1188" spans="2:2" x14ac:dyDescent="0.3">
      <c r="B1188"/>
    </row>
    <row r="1189" spans="2:2" x14ac:dyDescent="0.3">
      <c r="B1189"/>
    </row>
    <row r="1190" spans="2:2" x14ac:dyDescent="0.3">
      <c r="B1190"/>
    </row>
    <row r="1191" spans="2:2" x14ac:dyDescent="0.3">
      <c r="B1191"/>
    </row>
    <row r="1192" spans="2:2" x14ac:dyDescent="0.3">
      <c r="B1192"/>
    </row>
    <row r="1193" spans="2:2" x14ac:dyDescent="0.3">
      <c r="B1193"/>
    </row>
    <row r="1194" spans="2:2" x14ac:dyDescent="0.3">
      <c r="B1194"/>
    </row>
    <row r="1195" spans="2:2" x14ac:dyDescent="0.3">
      <c r="B1195"/>
    </row>
    <row r="1196" spans="2:2" x14ac:dyDescent="0.3">
      <c r="B1196"/>
    </row>
    <row r="1197" spans="2:2" x14ac:dyDescent="0.3">
      <c r="B1197"/>
    </row>
    <row r="1198" spans="2:2" x14ac:dyDescent="0.3">
      <c r="B1198"/>
    </row>
    <row r="1199" spans="2:2" x14ac:dyDescent="0.3">
      <c r="B1199"/>
    </row>
    <row r="1200" spans="2:2" x14ac:dyDescent="0.3">
      <c r="B1200"/>
    </row>
    <row r="1201" spans="2:2" x14ac:dyDescent="0.3">
      <c r="B1201"/>
    </row>
    <row r="1202" spans="2:2" x14ac:dyDescent="0.3">
      <c r="B1202"/>
    </row>
    <row r="1203" spans="2:2" x14ac:dyDescent="0.3">
      <c r="B1203"/>
    </row>
    <row r="1204" spans="2:2" x14ac:dyDescent="0.3">
      <c r="B1204"/>
    </row>
    <row r="1205" spans="2:2" x14ac:dyDescent="0.3">
      <c r="B1205"/>
    </row>
    <row r="1206" spans="2:2" x14ac:dyDescent="0.3">
      <c r="B1206"/>
    </row>
    <row r="1207" spans="2:2" x14ac:dyDescent="0.3">
      <c r="B1207"/>
    </row>
    <row r="1208" spans="2:2" x14ac:dyDescent="0.3">
      <c r="B1208"/>
    </row>
    <row r="1209" spans="2:2" x14ac:dyDescent="0.3">
      <c r="B1209"/>
    </row>
    <row r="1210" spans="2:2" x14ac:dyDescent="0.3">
      <c r="B1210"/>
    </row>
    <row r="1211" spans="2:2" x14ac:dyDescent="0.3">
      <c r="B1211"/>
    </row>
    <row r="1212" spans="2:2" x14ac:dyDescent="0.3">
      <c r="B1212"/>
    </row>
    <row r="1213" spans="2:2" x14ac:dyDescent="0.3">
      <c r="B1213"/>
    </row>
    <row r="1214" spans="2:2" x14ac:dyDescent="0.3">
      <c r="B1214"/>
    </row>
    <row r="1215" spans="2:2" x14ac:dyDescent="0.3">
      <c r="B1215"/>
    </row>
    <row r="1216" spans="2:2" x14ac:dyDescent="0.3">
      <c r="B1216"/>
    </row>
    <row r="1217" spans="2:2" x14ac:dyDescent="0.3">
      <c r="B1217"/>
    </row>
    <row r="1218" spans="2:2" x14ac:dyDescent="0.3">
      <c r="B1218"/>
    </row>
    <row r="1219" spans="2:2" x14ac:dyDescent="0.3">
      <c r="B1219"/>
    </row>
    <row r="1220" spans="2:2" x14ac:dyDescent="0.3">
      <c r="B1220"/>
    </row>
    <row r="1221" spans="2:2" x14ac:dyDescent="0.3">
      <c r="B1221"/>
    </row>
    <row r="1222" spans="2:2" x14ac:dyDescent="0.3">
      <c r="B1222"/>
    </row>
    <row r="1223" spans="2:2" x14ac:dyDescent="0.3">
      <c r="B1223"/>
    </row>
    <row r="1224" spans="2:2" x14ac:dyDescent="0.3">
      <c r="B1224"/>
    </row>
    <row r="1225" spans="2:2" x14ac:dyDescent="0.3">
      <c r="B1225"/>
    </row>
    <row r="1226" spans="2:2" x14ac:dyDescent="0.3">
      <c r="B1226"/>
    </row>
    <row r="1227" spans="2:2" x14ac:dyDescent="0.3">
      <c r="B1227"/>
    </row>
    <row r="1228" spans="2:2" x14ac:dyDescent="0.3">
      <c r="B1228"/>
    </row>
    <row r="1229" spans="2:2" x14ac:dyDescent="0.3">
      <c r="B1229"/>
    </row>
    <row r="1230" spans="2:2" x14ac:dyDescent="0.3">
      <c r="B1230"/>
    </row>
    <row r="1231" spans="2:2" x14ac:dyDescent="0.3">
      <c r="B1231"/>
    </row>
    <row r="1232" spans="2:2" x14ac:dyDescent="0.3">
      <c r="B1232"/>
    </row>
    <row r="1233" spans="2:2" x14ac:dyDescent="0.3">
      <c r="B1233"/>
    </row>
    <row r="1234" spans="2:2" x14ac:dyDescent="0.3">
      <c r="B1234"/>
    </row>
    <row r="1235" spans="2:2" x14ac:dyDescent="0.3">
      <c r="B1235"/>
    </row>
    <row r="1236" spans="2:2" x14ac:dyDescent="0.3">
      <c r="B1236"/>
    </row>
    <row r="1237" spans="2:2" x14ac:dyDescent="0.3">
      <c r="B1237"/>
    </row>
    <row r="1238" spans="2:2" x14ac:dyDescent="0.3">
      <c r="B1238"/>
    </row>
    <row r="1239" spans="2:2" x14ac:dyDescent="0.3">
      <c r="B1239"/>
    </row>
    <row r="1240" spans="2:2" x14ac:dyDescent="0.3">
      <c r="B1240"/>
    </row>
    <row r="1241" spans="2:2" x14ac:dyDescent="0.3">
      <c r="B1241"/>
    </row>
    <row r="1242" spans="2:2" x14ac:dyDescent="0.3">
      <c r="B1242"/>
    </row>
    <row r="1243" spans="2:2" x14ac:dyDescent="0.3">
      <c r="B1243"/>
    </row>
    <row r="1244" spans="2:2" x14ac:dyDescent="0.3">
      <c r="B1244"/>
    </row>
    <row r="1245" spans="2:2" x14ac:dyDescent="0.3">
      <c r="B1245"/>
    </row>
    <row r="1246" spans="2:2" x14ac:dyDescent="0.3">
      <c r="B1246"/>
    </row>
    <row r="1247" spans="2:2" x14ac:dyDescent="0.3">
      <c r="B1247"/>
    </row>
    <row r="1248" spans="2:2" x14ac:dyDescent="0.3">
      <c r="B1248"/>
    </row>
    <row r="1249" spans="2:2" x14ac:dyDescent="0.3">
      <c r="B1249"/>
    </row>
    <row r="1250" spans="2:2" x14ac:dyDescent="0.3">
      <c r="B1250"/>
    </row>
    <row r="1251" spans="2:2" x14ac:dyDescent="0.3">
      <c r="B1251"/>
    </row>
    <row r="1252" spans="2:2" x14ac:dyDescent="0.3">
      <c r="B1252"/>
    </row>
    <row r="1253" spans="2:2" x14ac:dyDescent="0.3">
      <c r="B1253"/>
    </row>
    <row r="1254" spans="2:2" x14ac:dyDescent="0.3">
      <c r="B1254"/>
    </row>
    <row r="1255" spans="2:2" x14ac:dyDescent="0.3">
      <c r="B1255"/>
    </row>
    <row r="1256" spans="2:2" x14ac:dyDescent="0.3">
      <c r="B1256"/>
    </row>
    <row r="1257" spans="2:2" x14ac:dyDescent="0.3">
      <c r="B1257"/>
    </row>
    <row r="1258" spans="2:2" x14ac:dyDescent="0.3">
      <c r="B1258"/>
    </row>
    <row r="1259" spans="2:2" x14ac:dyDescent="0.3">
      <c r="B1259"/>
    </row>
    <row r="1260" spans="2:2" x14ac:dyDescent="0.3">
      <c r="B1260"/>
    </row>
    <row r="1261" spans="2:2" x14ac:dyDescent="0.3">
      <c r="B1261"/>
    </row>
    <row r="1262" spans="2:2" x14ac:dyDescent="0.3">
      <c r="B1262"/>
    </row>
    <row r="1263" spans="2:2" x14ac:dyDescent="0.3">
      <c r="B1263"/>
    </row>
    <row r="1264" spans="2:2" x14ac:dyDescent="0.3">
      <c r="B1264"/>
    </row>
    <row r="1265" spans="2:2" x14ac:dyDescent="0.3">
      <c r="B1265"/>
    </row>
    <row r="1266" spans="2:2" x14ac:dyDescent="0.3">
      <c r="B1266"/>
    </row>
    <row r="1267" spans="2:2" x14ac:dyDescent="0.3">
      <c r="B1267"/>
    </row>
    <row r="1268" spans="2:2" x14ac:dyDescent="0.3">
      <c r="B1268"/>
    </row>
    <row r="1269" spans="2:2" x14ac:dyDescent="0.3">
      <c r="B1269"/>
    </row>
    <row r="1270" spans="2:2" x14ac:dyDescent="0.3">
      <c r="B1270"/>
    </row>
    <row r="1271" spans="2:2" x14ac:dyDescent="0.3">
      <c r="B1271"/>
    </row>
    <row r="1272" spans="2:2" x14ac:dyDescent="0.3">
      <c r="B1272"/>
    </row>
    <row r="1273" spans="2:2" x14ac:dyDescent="0.3">
      <c r="B1273"/>
    </row>
    <row r="1274" spans="2:2" x14ac:dyDescent="0.3">
      <c r="B1274"/>
    </row>
    <row r="1275" spans="2:2" x14ac:dyDescent="0.3">
      <c r="B1275"/>
    </row>
    <row r="1276" spans="2:2" x14ac:dyDescent="0.3">
      <c r="B1276"/>
    </row>
    <row r="1277" spans="2:2" x14ac:dyDescent="0.3">
      <c r="B1277"/>
    </row>
    <row r="1278" spans="2:2" x14ac:dyDescent="0.3">
      <c r="B1278"/>
    </row>
    <row r="1279" spans="2:2" x14ac:dyDescent="0.3">
      <c r="B1279"/>
    </row>
    <row r="1280" spans="2:2" x14ac:dyDescent="0.3">
      <c r="B1280"/>
    </row>
    <row r="1281" spans="2:2" x14ac:dyDescent="0.3">
      <c r="B1281"/>
    </row>
    <row r="1282" spans="2:2" x14ac:dyDescent="0.3">
      <c r="B1282"/>
    </row>
    <row r="1283" spans="2:2" x14ac:dyDescent="0.3">
      <c r="B1283"/>
    </row>
    <row r="1284" spans="2:2" x14ac:dyDescent="0.3">
      <c r="B1284"/>
    </row>
    <row r="1285" spans="2:2" x14ac:dyDescent="0.3">
      <c r="B1285"/>
    </row>
    <row r="1286" spans="2:2" x14ac:dyDescent="0.3">
      <c r="B1286"/>
    </row>
    <row r="1287" spans="2:2" x14ac:dyDescent="0.3">
      <c r="B1287"/>
    </row>
    <row r="1288" spans="2:2" x14ac:dyDescent="0.3">
      <c r="B1288"/>
    </row>
    <row r="1289" spans="2:2" x14ac:dyDescent="0.3">
      <c r="B1289"/>
    </row>
    <row r="1290" spans="2:2" x14ac:dyDescent="0.3">
      <c r="B1290"/>
    </row>
    <row r="1291" spans="2:2" x14ac:dyDescent="0.3">
      <c r="B1291"/>
    </row>
    <row r="1292" spans="2:2" x14ac:dyDescent="0.3">
      <c r="B1292"/>
    </row>
    <row r="1293" spans="2:2" x14ac:dyDescent="0.3">
      <c r="B1293"/>
    </row>
    <row r="1294" spans="2:2" x14ac:dyDescent="0.3">
      <c r="B1294"/>
    </row>
    <row r="1295" spans="2:2" x14ac:dyDescent="0.3">
      <c r="B1295"/>
    </row>
    <row r="1296" spans="2:2" x14ac:dyDescent="0.3">
      <c r="B1296"/>
    </row>
    <row r="1297" spans="2:2" x14ac:dyDescent="0.3">
      <c r="B1297"/>
    </row>
    <row r="1298" spans="2:2" x14ac:dyDescent="0.3">
      <c r="B1298"/>
    </row>
    <row r="1299" spans="2:2" x14ac:dyDescent="0.3">
      <c r="B1299"/>
    </row>
    <row r="1300" spans="2:2" x14ac:dyDescent="0.3">
      <c r="B1300"/>
    </row>
    <row r="1301" spans="2:2" x14ac:dyDescent="0.3">
      <c r="B1301"/>
    </row>
    <row r="1302" spans="2:2" x14ac:dyDescent="0.3">
      <c r="B1302"/>
    </row>
    <row r="1303" spans="2:2" x14ac:dyDescent="0.3">
      <c r="B1303"/>
    </row>
    <row r="1304" spans="2:2" x14ac:dyDescent="0.3">
      <c r="B1304"/>
    </row>
    <row r="1305" spans="2:2" x14ac:dyDescent="0.3">
      <c r="B1305"/>
    </row>
    <row r="1306" spans="2:2" x14ac:dyDescent="0.3">
      <c r="B1306"/>
    </row>
    <row r="1307" spans="2:2" x14ac:dyDescent="0.3">
      <c r="B1307"/>
    </row>
    <row r="1308" spans="2:2" x14ac:dyDescent="0.3">
      <c r="B1308"/>
    </row>
    <row r="1309" spans="2:2" x14ac:dyDescent="0.3">
      <c r="B1309"/>
    </row>
    <row r="1310" spans="2:2" x14ac:dyDescent="0.3">
      <c r="B1310"/>
    </row>
    <row r="1311" spans="2:2" x14ac:dyDescent="0.3">
      <c r="B1311"/>
    </row>
    <row r="1312" spans="2:2" x14ac:dyDescent="0.3">
      <c r="B1312"/>
    </row>
    <row r="1313" spans="2:2" x14ac:dyDescent="0.3">
      <c r="B1313"/>
    </row>
    <row r="1314" spans="2:2" x14ac:dyDescent="0.3">
      <c r="B1314"/>
    </row>
    <row r="1315" spans="2:2" x14ac:dyDescent="0.3">
      <c r="B1315"/>
    </row>
    <row r="1316" spans="2:2" x14ac:dyDescent="0.3">
      <c r="B1316"/>
    </row>
    <row r="1317" spans="2:2" x14ac:dyDescent="0.3">
      <c r="B1317"/>
    </row>
    <row r="1318" spans="2:2" x14ac:dyDescent="0.3">
      <c r="B1318"/>
    </row>
    <row r="1319" spans="2:2" x14ac:dyDescent="0.3">
      <c r="B1319"/>
    </row>
    <row r="1320" spans="2:2" x14ac:dyDescent="0.3">
      <c r="B1320"/>
    </row>
    <row r="1321" spans="2:2" x14ac:dyDescent="0.3">
      <c r="B1321"/>
    </row>
    <row r="1322" spans="2:2" x14ac:dyDescent="0.3">
      <c r="B1322"/>
    </row>
    <row r="1323" spans="2:2" x14ac:dyDescent="0.3">
      <c r="B1323"/>
    </row>
    <row r="1324" spans="2:2" x14ac:dyDescent="0.3">
      <c r="B1324"/>
    </row>
    <row r="1325" spans="2:2" x14ac:dyDescent="0.3">
      <c r="B1325"/>
    </row>
    <row r="1326" spans="2:2" x14ac:dyDescent="0.3">
      <c r="B1326"/>
    </row>
    <row r="1327" spans="2:2" x14ac:dyDescent="0.3">
      <c r="B1327"/>
    </row>
    <row r="1328" spans="2:2" x14ac:dyDescent="0.3">
      <c r="B1328"/>
    </row>
    <row r="1329" spans="2:2" x14ac:dyDescent="0.3">
      <c r="B1329"/>
    </row>
    <row r="1330" spans="2:2" x14ac:dyDescent="0.3">
      <c r="B1330"/>
    </row>
    <row r="1331" spans="2:2" x14ac:dyDescent="0.3">
      <c r="B1331"/>
    </row>
    <row r="1332" spans="2:2" x14ac:dyDescent="0.3">
      <c r="B1332"/>
    </row>
    <row r="1333" spans="2:2" x14ac:dyDescent="0.3">
      <c r="B1333"/>
    </row>
    <row r="1334" spans="2:2" x14ac:dyDescent="0.3">
      <c r="B1334"/>
    </row>
    <row r="1335" spans="2:2" x14ac:dyDescent="0.3">
      <c r="B1335"/>
    </row>
    <row r="1336" spans="2:2" x14ac:dyDescent="0.3">
      <c r="B1336"/>
    </row>
    <row r="1337" spans="2:2" x14ac:dyDescent="0.3">
      <c r="B1337"/>
    </row>
    <row r="1338" spans="2:2" x14ac:dyDescent="0.3">
      <c r="B1338"/>
    </row>
    <row r="1339" spans="2:2" x14ac:dyDescent="0.3">
      <c r="B1339"/>
    </row>
    <row r="1340" spans="2:2" x14ac:dyDescent="0.3">
      <c r="B1340"/>
    </row>
    <row r="1341" spans="2:2" x14ac:dyDescent="0.3">
      <c r="B1341"/>
    </row>
    <row r="1342" spans="2:2" x14ac:dyDescent="0.3">
      <c r="B1342"/>
    </row>
    <row r="1343" spans="2:2" x14ac:dyDescent="0.3">
      <c r="B1343"/>
    </row>
    <row r="1344" spans="2:2" x14ac:dyDescent="0.3">
      <c r="B1344"/>
    </row>
    <row r="1345" spans="2:2" x14ac:dyDescent="0.3">
      <c r="B1345"/>
    </row>
    <row r="1346" spans="2:2" x14ac:dyDescent="0.3">
      <c r="B1346"/>
    </row>
    <row r="1347" spans="2:2" x14ac:dyDescent="0.3">
      <c r="B1347"/>
    </row>
    <row r="1348" spans="2:2" x14ac:dyDescent="0.3">
      <c r="B1348"/>
    </row>
    <row r="1349" spans="2:2" x14ac:dyDescent="0.3">
      <c r="B1349"/>
    </row>
    <row r="1350" spans="2:2" x14ac:dyDescent="0.3">
      <c r="B1350"/>
    </row>
    <row r="1351" spans="2:2" x14ac:dyDescent="0.3">
      <c r="B1351"/>
    </row>
    <row r="1352" spans="2:2" x14ac:dyDescent="0.3">
      <c r="B1352"/>
    </row>
    <row r="1353" spans="2:2" x14ac:dyDescent="0.3">
      <c r="B1353"/>
    </row>
    <row r="1354" spans="2:2" x14ac:dyDescent="0.3">
      <c r="B1354"/>
    </row>
    <row r="1355" spans="2:2" x14ac:dyDescent="0.3">
      <c r="B1355"/>
    </row>
    <row r="1356" spans="2:2" x14ac:dyDescent="0.3">
      <c r="B1356"/>
    </row>
    <row r="1357" spans="2:2" x14ac:dyDescent="0.3">
      <c r="B1357"/>
    </row>
    <row r="1358" spans="2:2" x14ac:dyDescent="0.3">
      <c r="B1358"/>
    </row>
    <row r="1359" spans="2:2" x14ac:dyDescent="0.3">
      <c r="B1359"/>
    </row>
    <row r="1360" spans="2:2" x14ac:dyDescent="0.3">
      <c r="B1360"/>
    </row>
    <row r="1361" spans="2:2" x14ac:dyDescent="0.3">
      <c r="B1361"/>
    </row>
    <row r="1362" spans="2:2" x14ac:dyDescent="0.3">
      <c r="B1362"/>
    </row>
    <row r="1363" spans="2:2" x14ac:dyDescent="0.3">
      <c r="B1363"/>
    </row>
    <row r="1364" spans="2:2" x14ac:dyDescent="0.3">
      <c r="B1364"/>
    </row>
    <row r="1365" spans="2:2" x14ac:dyDescent="0.3">
      <c r="B1365"/>
    </row>
    <row r="1366" spans="2:2" x14ac:dyDescent="0.3">
      <c r="B1366"/>
    </row>
    <row r="1367" spans="2:2" x14ac:dyDescent="0.3">
      <c r="B1367"/>
    </row>
    <row r="1368" spans="2:2" x14ac:dyDescent="0.3">
      <c r="B1368"/>
    </row>
    <row r="1369" spans="2:2" x14ac:dyDescent="0.3">
      <c r="B1369"/>
    </row>
    <row r="1370" spans="2:2" x14ac:dyDescent="0.3">
      <c r="B1370"/>
    </row>
    <row r="1371" spans="2:2" x14ac:dyDescent="0.3">
      <c r="B1371"/>
    </row>
    <row r="1372" spans="2:2" x14ac:dyDescent="0.3">
      <c r="B1372"/>
    </row>
    <row r="1373" spans="2:2" x14ac:dyDescent="0.3">
      <c r="B1373"/>
    </row>
    <row r="1374" spans="2:2" x14ac:dyDescent="0.3">
      <c r="B1374"/>
    </row>
    <row r="1375" spans="2:2" x14ac:dyDescent="0.3">
      <c r="B1375"/>
    </row>
    <row r="1376" spans="2:2" x14ac:dyDescent="0.3">
      <c r="B1376"/>
    </row>
    <row r="1377" spans="2:2" x14ac:dyDescent="0.3">
      <c r="B1377"/>
    </row>
    <row r="1378" spans="2:2" x14ac:dyDescent="0.3">
      <c r="B1378"/>
    </row>
    <row r="1379" spans="2:2" x14ac:dyDescent="0.3">
      <c r="B1379"/>
    </row>
    <row r="1380" spans="2:2" x14ac:dyDescent="0.3">
      <c r="B1380"/>
    </row>
    <row r="1381" spans="2:2" x14ac:dyDescent="0.3">
      <c r="B1381"/>
    </row>
    <row r="1382" spans="2:2" x14ac:dyDescent="0.3">
      <c r="B1382"/>
    </row>
    <row r="1383" spans="2:2" x14ac:dyDescent="0.3">
      <c r="B1383"/>
    </row>
    <row r="1384" spans="2:2" x14ac:dyDescent="0.3">
      <c r="B1384"/>
    </row>
    <row r="1385" spans="2:2" x14ac:dyDescent="0.3">
      <c r="B1385"/>
    </row>
    <row r="1386" spans="2:2" x14ac:dyDescent="0.3">
      <c r="B1386"/>
    </row>
    <row r="1387" spans="2:2" x14ac:dyDescent="0.3">
      <c r="B1387"/>
    </row>
    <row r="1388" spans="2:2" x14ac:dyDescent="0.3">
      <c r="B1388"/>
    </row>
    <row r="1389" spans="2:2" x14ac:dyDescent="0.3">
      <c r="B1389"/>
    </row>
    <row r="1390" spans="2:2" x14ac:dyDescent="0.3">
      <c r="B1390"/>
    </row>
    <row r="1391" spans="2:2" x14ac:dyDescent="0.3">
      <c r="B1391"/>
    </row>
    <row r="1392" spans="2:2" x14ac:dyDescent="0.3">
      <c r="B1392"/>
    </row>
    <row r="1393" spans="2:2" x14ac:dyDescent="0.3">
      <c r="B1393"/>
    </row>
    <row r="1394" spans="2:2" x14ac:dyDescent="0.3">
      <c r="B1394"/>
    </row>
    <row r="1395" spans="2:2" x14ac:dyDescent="0.3">
      <c r="B1395"/>
    </row>
    <row r="1396" spans="2:2" x14ac:dyDescent="0.3">
      <c r="B1396"/>
    </row>
    <row r="1397" spans="2:2" x14ac:dyDescent="0.3">
      <c r="B1397"/>
    </row>
    <row r="1398" spans="2:2" x14ac:dyDescent="0.3">
      <c r="B1398"/>
    </row>
    <row r="1399" spans="2:2" x14ac:dyDescent="0.3">
      <c r="B1399"/>
    </row>
    <row r="1400" spans="2:2" x14ac:dyDescent="0.3">
      <c r="B1400"/>
    </row>
    <row r="1401" spans="2:2" x14ac:dyDescent="0.3">
      <c r="B1401"/>
    </row>
    <row r="1402" spans="2:2" x14ac:dyDescent="0.3">
      <c r="B1402"/>
    </row>
    <row r="1403" spans="2:2" x14ac:dyDescent="0.3">
      <c r="B1403"/>
    </row>
    <row r="1404" spans="2:2" x14ac:dyDescent="0.3">
      <c r="B1404"/>
    </row>
    <row r="1405" spans="2:2" x14ac:dyDescent="0.3">
      <c r="B1405"/>
    </row>
    <row r="1406" spans="2:2" x14ac:dyDescent="0.3">
      <c r="B1406"/>
    </row>
    <row r="1407" spans="2:2" x14ac:dyDescent="0.3">
      <c r="B1407"/>
    </row>
    <row r="1408" spans="2:2" x14ac:dyDescent="0.3">
      <c r="B1408"/>
    </row>
    <row r="1409" spans="2:2" x14ac:dyDescent="0.3">
      <c r="B1409"/>
    </row>
    <row r="1410" spans="2:2" x14ac:dyDescent="0.3">
      <c r="B1410"/>
    </row>
    <row r="1411" spans="2:2" x14ac:dyDescent="0.3">
      <c r="B1411"/>
    </row>
    <row r="1412" spans="2:2" x14ac:dyDescent="0.3">
      <c r="B1412"/>
    </row>
    <row r="1413" spans="2:2" x14ac:dyDescent="0.3">
      <c r="B1413"/>
    </row>
    <row r="1414" spans="2:2" x14ac:dyDescent="0.3">
      <c r="B1414"/>
    </row>
    <row r="1415" spans="2:2" x14ac:dyDescent="0.3">
      <c r="B1415"/>
    </row>
    <row r="1416" spans="2:2" x14ac:dyDescent="0.3">
      <c r="B1416"/>
    </row>
    <row r="1417" spans="2:2" x14ac:dyDescent="0.3">
      <c r="B1417"/>
    </row>
    <row r="1418" spans="2:2" x14ac:dyDescent="0.3">
      <c r="B1418"/>
    </row>
    <row r="1419" spans="2:2" x14ac:dyDescent="0.3">
      <c r="B1419"/>
    </row>
    <row r="1420" spans="2:2" x14ac:dyDescent="0.3">
      <c r="B1420"/>
    </row>
    <row r="1421" spans="2:2" x14ac:dyDescent="0.3">
      <c r="B1421"/>
    </row>
    <row r="1422" spans="2:2" x14ac:dyDescent="0.3">
      <c r="B1422"/>
    </row>
    <row r="1423" spans="2:2" x14ac:dyDescent="0.3">
      <c r="B1423"/>
    </row>
    <row r="1424" spans="2:2" x14ac:dyDescent="0.3">
      <c r="B1424"/>
    </row>
    <row r="1425" spans="2:2" x14ac:dyDescent="0.3">
      <c r="B1425"/>
    </row>
    <row r="1426" spans="2:2" x14ac:dyDescent="0.3">
      <c r="B1426"/>
    </row>
    <row r="1427" spans="2:2" x14ac:dyDescent="0.3">
      <c r="B1427"/>
    </row>
    <row r="1428" spans="2:2" x14ac:dyDescent="0.3">
      <c r="B1428"/>
    </row>
    <row r="1429" spans="2:2" x14ac:dyDescent="0.3">
      <c r="B1429"/>
    </row>
    <row r="1430" spans="2:2" x14ac:dyDescent="0.3">
      <c r="B1430"/>
    </row>
    <row r="1431" spans="2:2" x14ac:dyDescent="0.3">
      <c r="B1431"/>
    </row>
    <row r="1432" spans="2:2" x14ac:dyDescent="0.3">
      <c r="B1432"/>
    </row>
    <row r="1433" spans="2:2" x14ac:dyDescent="0.3">
      <c r="B1433"/>
    </row>
    <row r="1434" spans="2:2" x14ac:dyDescent="0.3">
      <c r="B1434"/>
    </row>
    <row r="1435" spans="2:2" x14ac:dyDescent="0.3">
      <c r="B1435"/>
    </row>
    <row r="1436" spans="2:2" x14ac:dyDescent="0.3">
      <c r="B1436"/>
    </row>
    <row r="1437" spans="2:2" x14ac:dyDescent="0.3">
      <c r="B1437"/>
    </row>
    <row r="1438" spans="2:2" x14ac:dyDescent="0.3">
      <c r="B1438"/>
    </row>
    <row r="1439" spans="2:2" x14ac:dyDescent="0.3">
      <c r="B1439"/>
    </row>
    <row r="1440" spans="2:2" x14ac:dyDescent="0.3">
      <c r="B1440"/>
    </row>
    <row r="1441" spans="2:2" x14ac:dyDescent="0.3">
      <c r="B1441"/>
    </row>
    <row r="1442" spans="2:2" x14ac:dyDescent="0.3">
      <c r="B1442"/>
    </row>
    <row r="1443" spans="2:2" x14ac:dyDescent="0.3">
      <c r="B1443"/>
    </row>
    <row r="1444" spans="2:2" x14ac:dyDescent="0.3">
      <c r="B1444"/>
    </row>
    <row r="1445" spans="2:2" x14ac:dyDescent="0.3">
      <c r="B1445"/>
    </row>
    <row r="1446" spans="2:2" x14ac:dyDescent="0.3">
      <c r="B1446"/>
    </row>
    <row r="1447" spans="2:2" x14ac:dyDescent="0.3">
      <c r="B1447"/>
    </row>
    <row r="1448" spans="2:2" x14ac:dyDescent="0.3">
      <c r="B1448"/>
    </row>
    <row r="1449" spans="2:2" x14ac:dyDescent="0.3">
      <c r="B1449"/>
    </row>
    <row r="1450" spans="2:2" x14ac:dyDescent="0.3">
      <c r="B1450"/>
    </row>
    <row r="1451" spans="2:2" x14ac:dyDescent="0.3">
      <c r="B1451"/>
    </row>
    <row r="1452" spans="2:2" x14ac:dyDescent="0.3">
      <c r="B1452"/>
    </row>
    <row r="1453" spans="2:2" x14ac:dyDescent="0.3">
      <c r="B1453"/>
    </row>
    <row r="1454" spans="2:2" x14ac:dyDescent="0.3">
      <c r="B1454"/>
    </row>
    <row r="1455" spans="2:2" x14ac:dyDescent="0.3">
      <c r="B1455"/>
    </row>
    <row r="1456" spans="2:2" x14ac:dyDescent="0.3">
      <c r="B1456"/>
    </row>
    <row r="1457" spans="2:2" x14ac:dyDescent="0.3">
      <c r="B1457"/>
    </row>
    <row r="1458" spans="2:2" x14ac:dyDescent="0.3">
      <c r="B1458"/>
    </row>
    <row r="1459" spans="2:2" x14ac:dyDescent="0.3">
      <c r="B1459"/>
    </row>
    <row r="1460" spans="2:2" x14ac:dyDescent="0.3">
      <c r="B1460"/>
    </row>
    <row r="1461" spans="2:2" x14ac:dyDescent="0.3">
      <c r="B1461"/>
    </row>
    <row r="1462" spans="2:2" x14ac:dyDescent="0.3">
      <c r="B1462"/>
    </row>
    <row r="1463" spans="2:2" x14ac:dyDescent="0.3">
      <c r="B1463"/>
    </row>
    <row r="1464" spans="2:2" x14ac:dyDescent="0.3">
      <c r="B1464"/>
    </row>
    <row r="1465" spans="2:2" x14ac:dyDescent="0.3">
      <c r="B1465"/>
    </row>
    <row r="1466" spans="2:2" x14ac:dyDescent="0.3">
      <c r="B1466"/>
    </row>
    <row r="1467" spans="2:2" x14ac:dyDescent="0.3">
      <c r="B1467"/>
    </row>
    <row r="1468" spans="2:2" x14ac:dyDescent="0.3">
      <c r="B1468"/>
    </row>
    <row r="1469" spans="2:2" x14ac:dyDescent="0.3">
      <c r="B1469"/>
    </row>
    <row r="1470" spans="2:2" x14ac:dyDescent="0.3">
      <c r="B1470"/>
    </row>
    <row r="1471" spans="2:2" x14ac:dyDescent="0.3">
      <c r="B1471"/>
    </row>
    <row r="1472" spans="2:2" x14ac:dyDescent="0.3">
      <c r="B1472"/>
    </row>
    <row r="1473" spans="2:2" x14ac:dyDescent="0.3">
      <c r="B1473"/>
    </row>
    <row r="1474" spans="2:2" x14ac:dyDescent="0.3">
      <c r="B1474"/>
    </row>
    <row r="1475" spans="2:2" x14ac:dyDescent="0.3">
      <c r="B1475"/>
    </row>
    <row r="1476" spans="2:2" x14ac:dyDescent="0.3">
      <c r="B1476"/>
    </row>
    <row r="1477" spans="2:2" x14ac:dyDescent="0.3">
      <c r="B1477"/>
    </row>
    <row r="1478" spans="2:2" x14ac:dyDescent="0.3">
      <c r="B1478"/>
    </row>
    <row r="1479" spans="2:2" x14ac:dyDescent="0.3">
      <c r="B1479"/>
    </row>
    <row r="1480" spans="2:2" x14ac:dyDescent="0.3">
      <c r="B1480"/>
    </row>
    <row r="1481" spans="2:2" x14ac:dyDescent="0.3">
      <c r="B1481"/>
    </row>
    <row r="1482" spans="2:2" x14ac:dyDescent="0.3">
      <c r="B1482"/>
    </row>
    <row r="1483" spans="2:2" x14ac:dyDescent="0.3">
      <c r="B1483"/>
    </row>
    <row r="1484" spans="2:2" x14ac:dyDescent="0.3">
      <c r="B1484"/>
    </row>
    <row r="1485" spans="2:2" x14ac:dyDescent="0.3">
      <c r="B1485"/>
    </row>
    <row r="1486" spans="2:2" x14ac:dyDescent="0.3">
      <c r="B1486"/>
    </row>
    <row r="1487" spans="2:2" x14ac:dyDescent="0.3">
      <c r="B1487"/>
    </row>
    <row r="1488" spans="2:2" x14ac:dyDescent="0.3">
      <c r="B1488"/>
    </row>
    <row r="1489" spans="2:2" x14ac:dyDescent="0.3">
      <c r="B1489"/>
    </row>
    <row r="1490" spans="2:2" x14ac:dyDescent="0.3">
      <c r="B1490"/>
    </row>
    <row r="1491" spans="2:2" x14ac:dyDescent="0.3">
      <c r="B1491"/>
    </row>
    <row r="1492" spans="2:2" x14ac:dyDescent="0.3">
      <c r="B1492"/>
    </row>
    <row r="1493" spans="2:2" x14ac:dyDescent="0.3">
      <c r="B1493"/>
    </row>
    <row r="1494" spans="2:2" x14ac:dyDescent="0.3">
      <c r="B1494"/>
    </row>
    <row r="1495" spans="2:2" x14ac:dyDescent="0.3">
      <c r="B1495"/>
    </row>
    <row r="1496" spans="2:2" x14ac:dyDescent="0.3">
      <c r="B1496"/>
    </row>
    <row r="1497" spans="2:2" x14ac:dyDescent="0.3">
      <c r="B1497"/>
    </row>
    <row r="1498" spans="2:2" x14ac:dyDescent="0.3">
      <c r="B1498"/>
    </row>
    <row r="1499" spans="2:2" x14ac:dyDescent="0.3">
      <c r="B1499"/>
    </row>
    <row r="1500" spans="2:2" x14ac:dyDescent="0.3">
      <c r="B1500"/>
    </row>
    <row r="1501" spans="2:2" x14ac:dyDescent="0.3">
      <c r="B1501"/>
    </row>
    <row r="1502" spans="2:2" x14ac:dyDescent="0.3">
      <c r="B1502"/>
    </row>
    <row r="1503" spans="2:2" x14ac:dyDescent="0.3">
      <c r="B1503"/>
    </row>
    <row r="1504" spans="2:2" x14ac:dyDescent="0.3">
      <c r="B1504"/>
    </row>
    <row r="1505" spans="2:2" x14ac:dyDescent="0.3">
      <c r="B1505"/>
    </row>
    <row r="1506" spans="2:2" x14ac:dyDescent="0.3">
      <c r="B1506"/>
    </row>
    <row r="1507" spans="2:2" x14ac:dyDescent="0.3">
      <c r="B1507"/>
    </row>
    <row r="1508" spans="2:2" x14ac:dyDescent="0.3">
      <c r="B1508"/>
    </row>
    <row r="1509" spans="2:2" x14ac:dyDescent="0.3">
      <c r="B1509"/>
    </row>
    <row r="1510" spans="2:2" x14ac:dyDescent="0.3">
      <c r="B1510"/>
    </row>
    <row r="1511" spans="2:2" x14ac:dyDescent="0.3">
      <c r="B1511"/>
    </row>
    <row r="1512" spans="2:2" x14ac:dyDescent="0.3">
      <c r="B1512"/>
    </row>
    <row r="1513" spans="2:2" x14ac:dyDescent="0.3">
      <c r="B1513"/>
    </row>
    <row r="1514" spans="2:2" x14ac:dyDescent="0.3">
      <c r="B1514"/>
    </row>
    <row r="1515" spans="2:2" x14ac:dyDescent="0.3">
      <c r="B1515"/>
    </row>
    <row r="1516" spans="2:2" x14ac:dyDescent="0.3">
      <c r="B1516"/>
    </row>
    <row r="1517" spans="2:2" x14ac:dyDescent="0.3">
      <c r="B1517"/>
    </row>
    <row r="1518" spans="2:2" x14ac:dyDescent="0.3">
      <c r="B1518"/>
    </row>
    <row r="1519" spans="2:2" x14ac:dyDescent="0.3">
      <c r="B1519"/>
    </row>
    <row r="1520" spans="2:2" x14ac:dyDescent="0.3">
      <c r="B1520"/>
    </row>
    <row r="1521" spans="2:2" x14ac:dyDescent="0.3">
      <c r="B1521"/>
    </row>
    <row r="1522" spans="2:2" x14ac:dyDescent="0.3">
      <c r="B1522"/>
    </row>
    <row r="1523" spans="2:2" x14ac:dyDescent="0.3">
      <c r="B1523"/>
    </row>
    <row r="1524" spans="2:2" x14ac:dyDescent="0.3">
      <c r="B1524"/>
    </row>
    <row r="1525" spans="2:2" x14ac:dyDescent="0.3">
      <c r="B1525"/>
    </row>
    <row r="1526" spans="2:2" x14ac:dyDescent="0.3">
      <c r="B1526"/>
    </row>
    <row r="1527" spans="2:2" x14ac:dyDescent="0.3">
      <c r="B1527"/>
    </row>
    <row r="1528" spans="2:2" x14ac:dyDescent="0.3">
      <c r="B1528"/>
    </row>
    <row r="1529" spans="2:2" x14ac:dyDescent="0.3">
      <c r="B1529"/>
    </row>
    <row r="1530" spans="2:2" x14ac:dyDescent="0.3">
      <c r="B1530"/>
    </row>
    <row r="1531" spans="2:2" x14ac:dyDescent="0.3">
      <c r="B1531"/>
    </row>
    <row r="1532" spans="2:2" x14ac:dyDescent="0.3">
      <c r="B1532"/>
    </row>
    <row r="1533" spans="2:2" x14ac:dyDescent="0.3">
      <c r="B1533"/>
    </row>
    <row r="1534" spans="2:2" x14ac:dyDescent="0.3">
      <c r="B1534"/>
    </row>
    <row r="1535" spans="2:2" x14ac:dyDescent="0.3">
      <c r="B1535"/>
    </row>
    <row r="1536" spans="2:2" x14ac:dyDescent="0.3">
      <c r="B1536"/>
    </row>
    <row r="1537" spans="2:2" x14ac:dyDescent="0.3">
      <c r="B1537"/>
    </row>
    <row r="1538" spans="2:2" x14ac:dyDescent="0.3">
      <c r="B1538"/>
    </row>
    <row r="1539" spans="2:2" x14ac:dyDescent="0.3">
      <c r="B1539"/>
    </row>
    <row r="1540" spans="2:2" x14ac:dyDescent="0.3">
      <c r="B1540"/>
    </row>
    <row r="1541" spans="2:2" x14ac:dyDescent="0.3">
      <c r="B1541"/>
    </row>
    <row r="1542" spans="2:2" x14ac:dyDescent="0.3">
      <c r="B1542"/>
    </row>
    <row r="1543" spans="2:2" x14ac:dyDescent="0.3">
      <c r="B1543"/>
    </row>
    <row r="1544" spans="2:2" x14ac:dyDescent="0.3">
      <c r="B1544"/>
    </row>
    <row r="1545" spans="2:2" x14ac:dyDescent="0.3">
      <c r="B1545"/>
    </row>
    <row r="1546" spans="2:2" x14ac:dyDescent="0.3">
      <c r="B1546"/>
    </row>
    <row r="1547" spans="2:2" x14ac:dyDescent="0.3">
      <c r="B1547"/>
    </row>
    <row r="1548" spans="2:2" x14ac:dyDescent="0.3">
      <c r="B1548"/>
    </row>
    <row r="1549" spans="2:2" x14ac:dyDescent="0.3">
      <c r="B1549"/>
    </row>
    <row r="1550" spans="2:2" x14ac:dyDescent="0.3">
      <c r="B1550"/>
    </row>
    <row r="1551" spans="2:2" x14ac:dyDescent="0.3">
      <c r="B1551"/>
    </row>
    <row r="1552" spans="2:2" x14ac:dyDescent="0.3">
      <c r="B1552"/>
    </row>
    <row r="1553" spans="2:2" x14ac:dyDescent="0.3">
      <c r="B1553"/>
    </row>
    <row r="1554" spans="2:2" x14ac:dyDescent="0.3">
      <c r="B1554"/>
    </row>
    <row r="1555" spans="2:2" x14ac:dyDescent="0.3">
      <c r="B1555"/>
    </row>
    <row r="1556" spans="2:2" x14ac:dyDescent="0.3">
      <c r="B1556"/>
    </row>
    <row r="1557" spans="2:2" x14ac:dyDescent="0.3">
      <c r="B1557"/>
    </row>
    <row r="1558" spans="2:2" x14ac:dyDescent="0.3">
      <c r="B1558"/>
    </row>
    <row r="1559" spans="2:2" x14ac:dyDescent="0.3">
      <c r="B1559"/>
    </row>
    <row r="1560" spans="2:2" x14ac:dyDescent="0.3">
      <c r="B1560"/>
    </row>
    <row r="1561" spans="2:2" x14ac:dyDescent="0.3">
      <c r="B1561"/>
    </row>
    <row r="1562" spans="2:2" x14ac:dyDescent="0.3">
      <c r="B1562"/>
    </row>
    <row r="1563" spans="2:2" x14ac:dyDescent="0.3">
      <c r="B1563"/>
    </row>
    <row r="1564" spans="2:2" x14ac:dyDescent="0.3">
      <c r="B1564"/>
    </row>
    <row r="1565" spans="2:2" x14ac:dyDescent="0.3">
      <c r="B1565"/>
    </row>
    <row r="1566" spans="2:2" x14ac:dyDescent="0.3">
      <c r="B1566"/>
    </row>
    <row r="1567" spans="2:2" x14ac:dyDescent="0.3">
      <c r="B1567"/>
    </row>
    <row r="1568" spans="2:2" x14ac:dyDescent="0.3">
      <c r="B1568"/>
    </row>
    <row r="1569" spans="2:2" x14ac:dyDescent="0.3">
      <c r="B1569"/>
    </row>
    <row r="1570" spans="2:2" x14ac:dyDescent="0.3">
      <c r="B1570"/>
    </row>
    <row r="1571" spans="2:2" x14ac:dyDescent="0.3">
      <c r="B1571"/>
    </row>
    <row r="1572" spans="2:2" x14ac:dyDescent="0.3">
      <c r="B1572"/>
    </row>
    <row r="1573" spans="2:2" x14ac:dyDescent="0.3">
      <c r="B1573"/>
    </row>
    <row r="1574" spans="2:2" x14ac:dyDescent="0.3">
      <c r="B1574"/>
    </row>
    <row r="1575" spans="2:2" x14ac:dyDescent="0.3">
      <c r="B1575"/>
    </row>
    <row r="1576" spans="2:2" x14ac:dyDescent="0.3">
      <c r="B1576"/>
    </row>
    <row r="1577" spans="2:2" x14ac:dyDescent="0.3">
      <c r="B1577"/>
    </row>
    <row r="1578" spans="2:2" x14ac:dyDescent="0.3">
      <c r="B1578"/>
    </row>
    <row r="1579" spans="2:2" x14ac:dyDescent="0.3">
      <c r="B1579"/>
    </row>
    <row r="1580" spans="2:2" x14ac:dyDescent="0.3">
      <c r="B1580"/>
    </row>
    <row r="1581" spans="2:2" x14ac:dyDescent="0.3">
      <c r="B1581"/>
    </row>
    <row r="1582" spans="2:2" x14ac:dyDescent="0.3">
      <c r="B1582"/>
    </row>
    <row r="1583" spans="2:2" x14ac:dyDescent="0.3">
      <c r="B1583"/>
    </row>
    <row r="1584" spans="2:2" x14ac:dyDescent="0.3">
      <c r="B1584"/>
    </row>
    <row r="1585" spans="2:2" x14ac:dyDescent="0.3">
      <c r="B1585"/>
    </row>
    <row r="1586" spans="2:2" x14ac:dyDescent="0.3">
      <c r="B1586"/>
    </row>
    <row r="1587" spans="2:2" x14ac:dyDescent="0.3">
      <c r="B1587"/>
    </row>
    <row r="1588" spans="2:2" x14ac:dyDescent="0.3">
      <c r="B1588"/>
    </row>
    <row r="1589" spans="2:2" x14ac:dyDescent="0.3">
      <c r="B1589"/>
    </row>
    <row r="1590" spans="2:2" x14ac:dyDescent="0.3">
      <c r="B1590"/>
    </row>
    <row r="1591" spans="2:2" x14ac:dyDescent="0.3">
      <c r="B1591"/>
    </row>
    <row r="1592" spans="2:2" x14ac:dyDescent="0.3">
      <c r="B1592"/>
    </row>
    <row r="1593" spans="2:2" x14ac:dyDescent="0.3">
      <c r="B1593"/>
    </row>
    <row r="1594" spans="2:2" x14ac:dyDescent="0.3">
      <c r="B1594"/>
    </row>
    <row r="1595" spans="2:2" x14ac:dyDescent="0.3">
      <c r="B1595"/>
    </row>
    <row r="1596" spans="2:2" x14ac:dyDescent="0.3">
      <c r="B1596"/>
    </row>
    <row r="1597" spans="2:2" x14ac:dyDescent="0.3">
      <c r="B1597"/>
    </row>
    <row r="1598" spans="2:2" x14ac:dyDescent="0.3">
      <c r="B1598"/>
    </row>
    <row r="1599" spans="2:2" x14ac:dyDescent="0.3">
      <c r="B1599"/>
    </row>
    <row r="1600" spans="2:2" x14ac:dyDescent="0.3">
      <c r="B1600"/>
    </row>
    <row r="1601" spans="2:2" x14ac:dyDescent="0.3">
      <c r="B1601"/>
    </row>
    <row r="1602" spans="2:2" x14ac:dyDescent="0.3">
      <c r="B1602"/>
    </row>
    <row r="1603" spans="2:2" x14ac:dyDescent="0.3">
      <c r="B1603"/>
    </row>
    <row r="1604" spans="2:2" x14ac:dyDescent="0.3">
      <c r="B1604"/>
    </row>
    <row r="1605" spans="2:2" x14ac:dyDescent="0.3">
      <c r="B1605"/>
    </row>
    <row r="1606" spans="2:2" x14ac:dyDescent="0.3">
      <c r="B1606"/>
    </row>
    <row r="1607" spans="2:2" x14ac:dyDescent="0.3">
      <c r="B1607"/>
    </row>
    <row r="1608" spans="2:2" x14ac:dyDescent="0.3">
      <c r="B1608"/>
    </row>
    <row r="1609" spans="2:2" x14ac:dyDescent="0.3">
      <c r="B1609"/>
    </row>
    <row r="1610" spans="2:2" x14ac:dyDescent="0.3">
      <c r="B1610"/>
    </row>
    <row r="1611" spans="2:2" x14ac:dyDescent="0.3">
      <c r="B1611"/>
    </row>
    <row r="1612" spans="2:2" x14ac:dyDescent="0.3">
      <c r="B1612"/>
    </row>
    <row r="1613" spans="2:2" x14ac:dyDescent="0.3">
      <c r="B1613"/>
    </row>
    <row r="1614" spans="2:2" x14ac:dyDescent="0.3">
      <c r="B1614"/>
    </row>
    <row r="1615" spans="2:2" x14ac:dyDescent="0.3">
      <c r="B1615"/>
    </row>
    <row r="1616" spans="2:2" x14ac:dyDescent="0.3">
      <c r="B1616"/>
    </row>
    <row r="1617" spans="2:2" x14ac:dyDescent="0.3">
      <c r="B1617"/>
    </row>
    <row r="1618" spans="2:2" x14ac:dyDescent="0.3">
      <c r="B1618"/>
    </row>
    <row r="1619" spans="2:2" x14ac:dyDescent="0.3">
      <c r="B1619"/>
    </row>
    <row r="1620" spans="2:2" x14ac:dyDescent="0.3">
      <c r="B1620"/>
    </row>
    <row r="1621" spans="2:2" x14ac:dyDescent="0.3">
      <c r="B1621"/>
    </row>
    <row r="1622" spans="2:2" x14ac:dyDescent="0.3">
      <c r="B1622"/>
    </row>
    <row r="1623" spans="2:2" x14ac:dyDescent="0.3">
      <c r="B1623"/>
    </row>
    <row r="1624" spans="2:2" x14ac:dyDescent="0.3">
      <c r="B1624"/>
    </row>
    <row r="1625" spans="2:2" x14ac:dyDescent="0.3">
      <c r="B1625"/>
    </row>
    <row r="1626" spans="2:2" x14ac:dyDescent="0.3">
      <c r="B1626"/>
    </row>
    <row r="1627" spans="2:2" x14ac:dyDescent="0.3">
      <c r="B1627"/>
    </row>
    <row r="1628" spans="2:2" x14ac:dyDescent="0.3">
      <c r="B1628"/>
    </row>
    <row r="1629" spans="2:2" x14ac:dyDescent="0.3">
      <c r="B1629"/>
    </row>
    <row r="1630" spans="2:2" x14ac:dyDescent="0.3">
      <c r="B1630"/>
    </row>
    <row r="1631" spans="2:2" x14ac:dyDescent="0.3">
      <c r="B1631"/>
    </row>
    <row r="1632" spans="2:2" x14ac:dyDescent="0.3">
      <c r="B1632"/>
    </row>
    <row r="1633" spans="2:2" x14ac:dyDescent="0.3">
      <c r="B1633"/>
    </row>
    <row r="1634" spans="2:2" x14ac:dyDescent="0.3">
      <c r="B1634"/>
    </row>
    <row r="1635" spans="2:2" x14ac:dyDescent="0.3">
      <c r="B1635"/>
    </row>
    <row r="1636" spans="2:2" x14ac:dyDescent="0.3">
      <c r="B1636"/>
    </row>
    <row r="1637" spans="2:2" x14ac:dyDescent="0.3">
      <c r="B1637"/>
    </row>
    <row r="1638" spans="2:2" x14ac:dyDescent="0.3">
      <c r="B1638"/>
    </row>
    <row r="1639" spans="2:2" x14ac:dyDescent="0.3">
      <c r="B1639"/>
    </row>
    <row r="1640" spans="2:2" x14ac:dyDescent="0.3">
      <c r="B1640"/>
    </row>
    <row r="1641" spans="2:2" x14ac:dyDescent="0.3">
      <c r="B1641"/>
    </row>
    <row r="1642" spans="2:2" x14ac:dyDescent="0.3">
      <c r="B1642"/>
    </row>
    <row r="1643" spans="2:2" x14ac:dyDescent="0.3">
      <c r="B1643"/>
    </row>
    <row r="1644" spans="2:2" x14ac:dyDescent="0.3">
      <c r="B1644"/>
    </row>
    <row r="1645" spans="2:2" x14ac:dyDescent="0.3">
      <c r="B1645"/>
    </row>
    <row r="1646" spans="2:2" x14ac:dyDescent="0.3">
      <c r="B1646"/>
    </row>
    <row r="1647" spans="2:2" x14ac:dyDescent="0.3">
      <c r="B1647"/>
    </row>
    <row r="1648" spans="2:2" x14ac:dyDescent="0.3">
      <c r="B1648"/>
    </row>
    <row r="1649" spans="2:2" x14ac:dyDescent="0.3">
      <c r="B1649"/>
    </row>
    <row r="1650" spans="2:2" x14ac:dyDescent="0.3">
      <c r="B1650"/>
    </row>
    <row r="1651" spans="2:2" x14ac:dyDescent="0.3">
      <c r="B1651"/>
    </row>
    <row r="1652" spans="2:2" x14ac:dyDescent="0.3">
      <c r="B1652"/>
    </row>
    <row r="1653" spans="2:2" x14ac:dyDescent="0.3">
      <c r="B1653"/>
    </row>
    <row r="1654" spans="2:2" x14ac:dyDescent="0.3">
      <c r="B1654"/>
    </row>
    <row r="1655" spans="2:2" x14ac:dyDescent="0.3">
      <c r="B1655"/>
    </row>
    <row r="1656" spans="2:2" x14ac:dyDescent="0.3">
      <c r="B1656"/>
    </row>
    <row r="1657" spans="2:2" x14ac:dyDescent="0.3">
      <c r="B1657"/>
    </row>
    <row r="1658" spans="2:2" x14ac:dyDescent="0.3">
      <c r="B1658"/>
    </row>
    <row r="1659" spans="2:2" x14ac:dyDescent="0.3">
      <c r="B1659"/>
    </row>
    <row r="1660" spans="2:2" x14ac:dyDescent="0.3">
      <c r="B1660"/>
    </row>
    <row r="1661" spans="2:2" x14ac:dyDescent="0.3">
      <c r="B1661"/>
    </row>
    <row r="1662" spans="2:2" x14ac:dyDescent="0.3">
      <c r="B1662"/>
    </row>
    <row r="1663" spans="2:2" x14ac:dyDescent="0.3">
      <c r="B1663"/>
    </row>
    <row r="1664" spans="2:2" x14ac:dyDescent="0.3">
      <c r="B1664"/>
    </row>
    <row r="1665" spans="2:2" x14ac:dyDescent="0.3">
      <c r="B1665"/>
    </row>
    <row r="1666" spans="2:2" x14ac:dyDescent="0.3">
      <c r="B1666"/>
    </row>
    <row r="1667" spans="2:2" x14ac:dyDescent="0.3">
      <c r="B1667"/>
    </row>
    <row r="1668" spans="2:2" x14ac:dyDescent="0.3">
      <c r="B1668"/>
    </row>
    <row r="1669" spans="2:2" x14ac:dyDescent="0.3">
      <c r="B1669"/>
    </row>
    <row r="1670" spans="2:2" x14ac:dyDescent="0.3">
      <c r="B1670"/>
    </row>
    <row r="1671" spans="2:2" x14ac:dyDescent="0.3">
      <c r="B1671"/>
    </row>
    <row r="1672" spans="2:2" x14ac:dyDescent="0.3">
      <c r="B1672"/>
    </row>
    <row r="1673" spans="2:2" x14ac:dyDescent="0.3">
      <c r="B1673"/>
    </row>
    <row r="1674" spans="2:2" x14ac:dyDescent="0.3">
      <c r="B1674"/>
    </row>
    <row r="1675" spans="2:2" x14ac:dyDescent="0.3">
      <c r="B1675"/>
    </row>
    <row r="1676" spans="2:2" x14ac:dyDescent="0.3">
      <c r="B1676"/>
    </row>
    <row r="1677" spans="2:2" x14ac:dyDescent="0.3">
      <c r="B1677"/>
    </row>
    <row r="1678" spans="2:2" x14ac:dyDescent="0.3">
      <c r="B1678"/>
    </row>
    <row r="1679" spans="2:2" x14ac:dyDescent="0.3">
      <c r="B1679"/>
    </row>
    <row r="1680" spans="2:2" x14ac:dyDescent="0.3">
      <c r="B1680"/>
    </row>
    <row r="1681" spans="2:2" x14ac:dyDescent="0.3">
      <c r="B1681"/>
    </row>
    <row r="1682" spans="2:2" x14ac:dyDescent="0.3">
      <c r="B1682"/>
    </row>
    <row r="1683" spans="2:2" x14ac:dyDescent="0.3">
      <c r="B1683"/>
    </row>
    <row r="1684" spans="2:2" x14ac:dyDescent="0.3">
      <c r="B1684"/>
    </row>
    <row r="1685" spans="2:2" x14ac:dyDescent="0.3">
      <c r="B1685"/>
    </row>
    <row r="1686" spans="2:2" x14ac:dyDescent="0.3">
      <c r="B1686"/>
    </row>
    <row r="1687" spans="2:2" x14ac:dyDescent="0.3">
      <c r="B1687"/>
    </row>
    <row r="1688" spans="2:2" x14ac:dyDescent="0.3">
      <c r="B1688"/>
    </row>
    <row r="1689" spans="2:2" x14ac:dyDescent="0.3">
      <c r="B1689"/>
    </row>
    <row r="1690" spans="2:2" x14ac:dyDescent="0.3">
      <c r="B1690"/>
    </row>
    <row r="1691" spans="2:2" x14ac:dyDescent="0.3">
      <c r="B1691"/>
    </row>
    <row r="1692" spans="2:2" x14ac:dyDescent="0.3">
      <c r="B1692"/>
    </row>
    <row r="1693" spans="2:2" x14ac:dyDescent="0.3">
      <c r="B1693"/>
    </row>
    <row r="1694" spans="2:2" x14ac:dyDescent="0.3">
      <c r="B1694"/>
    </row>
    <row r="1695" spans="2:2" x14ac:dyDescent="0.3">
      <c r="B1695"/>
    </row>
    <row r="1696" spans="2:2" x14ac:dyDescent="0.3">
      <c r="B1696"/>
    </row>
    <row r="1697" spans="2:2" x14ac:dyDescent="0.3">
      <c r="B1697"/>
    </row>
    <row r="1698" spans="2:2" x14ac:dyDescent="0.3">
      <c r="B1698"/>
    </row>
    <row r="1699" spans="2:2" x14ac:dyDescent="0.3">
      <c r="B1699"/>
    </row>
    <row r="1700" spans="2:2" x14ac:dyDescent="0.3">
      <c r="B1700"/>
    </row>
    <row r="1701" spans="2:2" x14ac:dyDescent="0.3">
      <c r="B1701"/>
    </row>
    <row r="1702" spans="2:2" x14ac:dyDescent="0.3">
      <c r="B1702"/>
    </row>
    <row r="1703" spans="2:2" x14ac:dyDescent="0.3">
      <c r="B1703"/>
    </row>
    <row r="1704" spans="2:2" x14ac:dyDescent="0.3">
      <c r="B1704"/>
    </row>
    <row r="1705" spans="2:2" x14ac:dyDescent="0.3">
      <c r="B1705"/>
    </row>
    <row r="1706" spans="2:2" x14ac:dyDescent="0.3">
      <c r="B1706"/>
    </row>
    <row r="1707" spans="2:2" x14ac:dyDescent="0.3">
      <c r="B1707"/>
    </row>
    <row r="1708" spans="2:2" x14ac:dyDescent="0.3">
      <c r="B1708"/>
    </row>
    <row r="1709" spans="2:2" x14ac:dyDescent="0.3">
      <c r="B1709"/>
    </row>
    <row r="1710" spans="2:2" x14ac:dyDescent="0.3">
      <c r="B1710"/>
    </row>
    <row r="1711" spans="2:2" x14ac:dyDescent="0.3">
      <c r="B1711"/>
    </row>
    <row r="1712" spans="2:2" x14ac:dyDescent="0.3">
      <c r="B1712"/>
    </row>
    <row r="1713" spans="2:2" x14ac:dyDescent="0.3">
      <c r="B1713"/>
    </row>
    <row r="1714" spans="2:2" x14ac:dyDescent="0.3">
      <c r="B1714"/>
    </row>
    <row r="1715" spans="2:2" x14ac:dyDescent="0.3">
      <c r="B1715"/>
    </row>
    <row r="1716" spans="2:2" x14ac:dyDescent="0.3">
      <c r="B1716"/>
    </row>
    <row r="1717" spans="2:2" x14ac:dyDescent="0.3">
      <c r="B1717"/>
    </row>
    <row r="1718" spans="2:2" x14ac:dyDescent="0.3">
      <c r="B1718"/>
    </row>
    <row r="1719" spans="2:2" x14ac:dyDescent="0.3">
      <c r="B1719"/>
    </row>
    <row r="1720" spans="2:2" x14ac:dyDescent="0.3">
      <c r="B1720"/>
    </row>
    <row r="1721" spans="2:2" x14ac:dyDescent="0.3">
      <c r="B1721"/>
    </row>
    <row r="1722" spans="2:2" x14ac:dyDescent="0.3">
      <c r="B1722"/>
    </row>
    <row r="1723" spans="2:2" x14ac:dyDescent="0.3">
      <c r="B1723"/>
    </row>
    <row r="1724" spans="2:2" x14ac:dyDescent="0.3">
      <c r="B1724"/>
    </row>
    <row r="1725" spans="2:2" x14ac:dyDescent="0.3">
      <c r="B1725"/>
    </row>
    <row r="1726" spans="2:2" x14ac:dyDescent="0.3">
      <c r="B1726"/>
    </row>
    <row r="1727" spans="2:2" x14ac:dyDescent="0.3">
      <c r="B1727"/>
    </row>
    <row r="1728" spans="2:2" x14ac:dyDescent="0.3">
      <c r="B1728"/>
    </row>
    <row r="1729" spans="2:2" x14ac:dyDescent="0.3">
      <c r="B1729"/>
    </row>
    <row r="1730" spans="2:2" x14ac:dyDescent="0.3">
      <c r="B1730"/>
    </row>
    <row r="1731" spans="2:2" x14ac:dyDescent="0.3">
      <c r="B1731"/>
    </row>
    <row r="1732" spans="2:2" x14ac:dyDescent="0.3">
      <c r="B1732"/>
    </row>
    <row r="1733" spans="2:2" x14ac:dyDescent="0.3">
      <c r="B1733"/>
    </row>
    <row r="1734" spans="2:2" x14ac:dyDescent="0.3">
      <c r="B1734"/>
    </row>
    <row r="1735" spans="2:2" x14ac:dyDescent="0.3">
      <c r="B1735"/>
    </row>
    <row r="1736" spans="2:2" x14ac:dyDescent="0.3">
      <c r="B1736"/>
    </row>
    <row r="1737" spans="2:2" x14ac:dyDescent="0.3">
      <c r="B1737"/>
    </row>
    <row r="1738" spans="2:2" x14ac:dyDescent="0.3">
      <c r="B1738"/>
    </row>
    <row r="1739" spans="2:2" x14ac:dyDescent="0.3">
      <c r="B1739"/>
    </row>
    <row r="1740" spans="2:2" x14ac:dyDescent="0.3">
      <c r="B1740"/>
    </row>
    <row r="1741" spans="2:2" x14ac:dyDescent="0.3">
      <c r="B1741"/>
    </row>
    <row r="1742" spans="2:2" x14ac:dyDescent="0.3">
      <c r="B1742"/>
    </row>
    <row r="1743" spans="2:2" x14ac:dyDescent="0.3">
      <c r="B1743"/>
    </row>
    <row r="1744" spans="2:2" x14ac:dyDescent="0.3">
      <c r="B1744"/>
    </row>
    <row r="1745" spans="2:2" x14ac:dyDescent="0.3">
      <c r="B1745"/>
    </row>
    <row r="1746" spans="2:2" x14ac:dyDescent="0.3">
      <c r="B1746"/>
    </row>
    <row r="1747" spans="2:2" x14ac:dyDescent="0.3">
      <c r="B1747"/>
    </row>
    <row r="1748" spans="2:2" x14ac:dyDescent="0.3">
      <c r="B1748"/>
    </row>
    <row r="1749" spans="2:2" x14ac:dyDescent="0.3">
      <c r="B1749"/>
    </row>
    <row r="1750" spans="2:2" x14ac:dyDescent="0.3">
      <c r="B1750"/>
    </row>
    <row r="1751" spans="2:2" x14ac:dyDescent="0.3">
      <c r="B1751"/>
    </row>
    <row r="1752" spans="2:2" x14ac:dyDescent="0.3">
      <c r="B1752"/>
    </row>
    <row r="1753" spans="2:2" x14ac:dyDescent="0.3">
      <c r="B1753"/>
    </row>
    <row r="1754" spans="2:2" x14ac:dyDescent="0.3">
      <c r="B1754"/>
    </row>
    <row r="1755" spans="2:2" x14ac:dyDescent="0.3">
      <c r="B1755"/>
    </row>
    <row r="1756" spans="2:2" x14ac:dyDescent="0.3">
      <c r="B1756"/>
    </row>
    <row r="1757" spans="2:2" x14ac:dyDescent="0.3">
      <c r="B1757"/>
    </row>
    <row r="1758" spans="2:2" x14ac:dyDescent="0.3">
      <c r="B1758"/>
    </row>
    <row r="1759" spans="2:2" x14ac:dyDescent="0.3">
      <c r="B1759"/>
    </row>
    <row r="1760" spans="2:2" x14ac:dyDescent="0.3">
      <c r="B1760"/>
    </row>
    <row r="1761" spans="2:2" x14ac:dyDescent="0.3">
      <c r="B1761"/>
    </row>
    <row r="1762" spans="2:2" x14ac:dyDescent="0.3">
      <c r="B1762"/>
    </row>
    <row r="1763" spans="2:2" x14ac:dyDescent="0.3">
      <c r="B1763"/>
    </row>
    <row r="1764" spans="2:2" x14ac:dyDescent="0.3">
      <c r="B1764"/>
    </row>
    <row r="1765" spans="2:2" x14ac:dyDescent="0.3">
      <c r="B1765"/>
    </row>
    <row r="1766" spans="2:2" x14ac:dyDescent="0.3">
      <c r="B1766"/>
    </row>
    <row r="1767" spans="2:2" x14ac:dyDescent="0.3">
      <c r="B1767"/>
    </row>
    <row r="1768" spans="2:2" x14ac:dyDescent="0.3">
      <c r="B1768"/>
    </row>
    <row r="1769" spans="2:2" x14ac:dyDescent="0.3">
      <c r="B1769"/>
    </row>
    <row r="1770" spans="2:2" x14ac:dyDescent="0.3">
      <c r="B1770"/>
    </row>
    <row r="1771" spans="2:2" x14ac:dyDescent="0.3">
      <c r="B1771"/>
    </row>
    <row r="1772" spans="2:2" x14ac:dyDescent="0.3">
      <c r="B1772"/>
    </row>
    <row r="1773" spans="2:2" x14ac:dyDescent="0.3">
      <c r="B1773"/>
    </row>
    <row r="1774" spans="2:2" x14ac:dyDescent="0.3">
      <c r="B1774"/>
    </row>
    <row r="1775" spans="2:2" x14ac:dyDescent="0.3">
      <c r="B1775"/>
    </row>
    <row r="1776" spans="2:2" x14ac:dyDescent="0.3">
      <c r="B1776"/>
    </row>
    <row r="1777" spans="2:2" x14ac:dyDescent="0.3">
      <c r="B1777"/>
    </row>
    <row r="1778" spans="2:2" x14ac:dyDescent="0.3">
      <c r="B1778"/>
    </row>
    <row r="1779" spans="2:2" x14ac:dyDescent="0.3">
      <c r="B1779"/>
    </row>
    <row r="1780" spans="2:2" x14ac:dyDescent="0.3">
      <c r="B1780"/>
    </row>
    <row r="1781" spans="2:2" x14ac:dyDescent="0.3">
      <c r="B1781"/>
    </row>
    <row r="1782" spans="2:2" x14ac:dyDescent="0.3">
      <c r="B1782"/>
    </row>
    <row r="1783" spans="2:2" x14ac:dyDescent="0.3">
      <c r="B1783"/>
    </row>
    <row r="1784" spans="2:2" x14ac:dyDescent="0.3">
      <c r="B1784"/>
    </row>
    <row r="1785" spans="2:2" x14ac:dyDescent="0.3">
      <c r="B1785"/>
    </row>
    <row r="1786" spans="2:2" x14ac:dyDescent="0.3">
      <c r="B1786"/>
    </row>
    <row r="1787" spans="2:2" x14ac:dyDescent="0.3">
      <c r="B1787"/>
    </row>
    <row r="1788" spans="2:2" x14ac:dyDescent="0.3">
      <c r="B1788"/>
    </row>
    <row r="1789" spans="2:2" x14ac:dyDescent="0.3">
      <c r="B1789"/>
    </row>
    <row r="1790" spans="2:2" x14ac:dyDescent="0.3">
      <c r="B1790"/>
    </row>
    <row r="1791" spans="2:2" x14ac:dyDescent="0.3">
      <c r="B1791"/>
    </row>
    <row r="1792" spans="2:2" x14ac:dyDescent="0.3">
      <c r="B1792"/>
    </row>
    <row r="1793" spans="2:2" x14ac:dyDescent="0.3">
      <c r="B1793"/>
    </row>
    <row r="1794" spans="2:2" x14ac:dyDescent="0.3">
      <c r="B1794"/>
    </row>
    <row r="1795" spans="2:2" x14ac:dyDescent="0.3">
      <c r="B1795"/>
    </row>
    <row r="1796" spans="2:2" x14ac:dyDescent="0.3">
      <c r="B1796"/>
    </row>
    <row r="1797" spans="2:2" x14ac:dyDescent="0.3">
      <c r="B1797"/>
    </row>
    <row r="1798" spans="2:2" x14ac:dyDescent="0.3">
      <c r="B1798"/>
    </row>
    <row r="1799" spans="2:2" x14ac:dyDescent="0.3">
      <c r="B1799"/>
    </row>
    <row r="1800" spans="2:2" x14ac:dyDescent="0.3">
      <c r="B1800"/>
    </row>
    <row r="1801" spans="2:2" x14ac:dyDescent="0.3">
      <c r="B1801"/>
    </row>
    <row r="1802" spans="2:2" x14ac:dyDescent="0.3">
      <c r="B1802"/>
    </row>
    <row r="1803" spans="2:2" x14ac:dyDescent="0.3">
      <c r="B1803"/>
    </row>
    <row r="1804" spans="2:2" x14ac:dyDescent="0.3">
      <c r="B1804"/>
    </row>
    <row r="1805" spans="2:2" x14ac:dyDescent="0.3">
      <c r="B1805"/>
    </row>
    <row r="1806" spans="2:2" x14ac:dyDescent="0.3">
      <c r="B1806"/>
    </row>
    <row r="1807" spans="2:2" x14ac:dyDescent="0.3">
      <c r="B1807"/>
    </row>
    <row r="1808" spans="2:2" x14ac:dyDescent="0.3">
      <c r="B1808"/>
    </row>
    <row r="1809" spans="2:2" x14ac:dyDescent="0.3">
      <c r="B1809"/>
    </row>
    <row r="1810" spans="2:2" x14ac:dyDescent="0.3">
      <c r="B1810"/>
    </row>
    <row r="1811" spans="2:2" x14ac:dyDescent="0.3">
      <c r="B1811"/>
    </row>
    <row r="1812" spans="2:2" x14ac:dyDescent="0.3">
      <c r="B1812"/>
    </row>
    <row r="1813" spans="2:2" x14ac:dyDescent="0.3">
      <c r="B1813"/>
    </row>
    <row r="1814" spans="2:2" x14ac:dyDescent="0.3">
      <c r="B1814"/>
    </row>
    <row r="1815" spans="2:2" x14ac:dyDescent="0.3">
      <c r="B1815"/>
    </row>
    <row r="1816" spans="2:2" x14ac:dyDescent="0.3">
      <c r="B1816"/>
    </row>
    <row r="1817" spans="2:2" x14ac:dyDescent="0.3">
      <c r="B1817"/>
    </row>
    <row r="1818" spans="2:2" x14ac:dyDescent="0.3">
      <c r="B1818"/>
    </row>
    <row r="1819" spans="2:2" x14ac:dyDescent="0.3">
      <c r="B1819"/>
    </row>
    <row r="1820" spans="2:2" x14ac:dyDescent="0.3">
      <c r="B1820"/>
    </row>
    <row r="1821" spans="2:2" x14ac:dyDescent="0.3">
      <c r="B1821"/>
    </row>
    <row r="1822" spans="2:2" x14ac:dyDescent="0.3">
      <c r="B1822"/>
    </row>
    <row r="1823" spans="2:2" x14ac:dyDescent="0.3">
      <c r="B1823"/>
    </row>
    <row r="1824" spans="2:2" x14ac:dyDescent="0.3">
      <c r="B1824"/>
    </row>
    <row r="1825" spans="2:2" x14ac:dyDescent="0.3">
      <c r="B1825"/>
    </row>
    <row r="1826" spans="2:2" x14ac:dyDescent="0.3">
      <c r="B1826"/>
    </row>
    <row r="1827" spans="2:2" x14ac:dyDescent="0.3">
      <c r="B1827"/>
    </row>
    <row r="1828" spans="2:2" x14ac:dyDescent="0.3">
      <c r="B1828"/>
    </row>
    <row r="1829" spans="2:2" x14ac:dyDescent="0.3">
      <c r="B1829"/>
    </row>
    <row r="1830" spans="2:2" x14ac:dyDescent="0.3">
      <c r="B1830"/>
    </row>
    <row r="1831" spans="2:2" x14ac:dyDescent="0.3">
      <c r="B1831"/>
    </row>
    <row r="1832" spans="2:2" x14ac:dyDescent="0.3">
      <c r="B1832"/>
    </row>
    <row r="1833" spans="2:2" x14ac:dyDescent="0.3">
      <c r="B1833"/>
    </row>
    <row r="1834" spans="2:2" x14ac:dyDescent="0.3">
      <c r="B1834"/>
    </row>
    <row r="1835" spans="2:2" x14ac:dyDescent="0.3">
      <c r="B1835"/>
    </row>
    <row r="1836" spans="2:2" x14ac:dyDescent="0.3">
      <c r="B1836"/>
    </row>
    <row r="1837" spans="2:2" x14ac:dyDescent="0.3">
      <c r="B1837"/>
    </row>
    <row r="1838" spans="2:2" x14ac:dyDescent="0.3">
      <c r="B1838"/>
    </row>
    <row r="1839" spans="2:2" x14ac:dyDescent="0.3">
      <c r="B1839"/>
    </row>
    <row r="1840" spans="2:2" x14ac:dyDescent="0.3">
      <c r="B1840"/>
    </row>
    <row r="1841" spans="2:2" x14ac:dyDescent="0.3">
      <c r="B1841"/>
    </row>
    <row r="1842" spans="2:2" x14ac:dyDescent="0.3">
      <c r="B1842"/>
    </row>
    <row r="1843" spans="2:2" x14ac:dyDescent="0.3">
      <c r="B1843"/>
    </row>
    <row r="1844" spans="2:2" x14ac:dyDescent="0.3">
      <c r="B1844"/>
    </row>
    <row r="1845" spans="2:2" x14ac:dyDescent="0.3">
      <c r="B1845"/>
    </row>
    <row r="1846" spans="2:2" x14ac:dyDescent="0.3">
      <c r="B1846"/>
    </row>
    <row r="1847" spans="2:2" x14ac:dyDescent="0.3">
      <c r="B1847"/>
    </row>
    <row r="1848" spans="2:2" x14ac:dyDescent="0.3">
      <c r="B1848"/>
    </row>
    <row r="1849" spans="2:2" x14ac:dyDescent="0.3">
      <c r="B1849"/>
    </row>
    <row r="1850" spans="2:2" x14ac:dyDescent="0.3">
      <c r="B1850"/>
    </row>
    <row r="1851" spans="2:2" x14ac:dyDescent="0.3">
      <c r="B1851"/>
    </row>
    <row r="1852" spans="2:2" x14ac:dyDescent="0.3">
      <c r="B1852"/>
    </row>
    <row r="1853" spans="2:2" x14ac:dyDescent="0.3">
      <c r="B1853"/>
    </row>
    <row r="1854" spans="2:2" x14ac:dyDescent="0.3">
      <c r="B1854"/>
    </row>
    <row r="1855" spans="2:2" x14ac:dyDescent="0.3">
      <c r="B1855"/>
    </row>
    <row r="1856" spans="2:2" x14ac:dyDescent="0.3">
      <c r="B1856"/>
    </row>
    <row r="1857" spans="2:2" x14ac:dyDescent="0.3">
      <c r="B1857"/>
    </row>
    <row r="1858" spans="2:2" x14ac:dyDescent="0.3">
      <c r="B1858"/>
    </row>
    <row r="1859" spans="2:2" x14ac:dyDescent="0.3">
      <c r="B1859"/>
    </row>
    <row r="1860" spans="2:2" x14ac:dyDescent="0.3">
      <c r="B1860"/>
    </row>
    <row r="1861" spans="2:2" x14ac:dyDescent="0.3">
      <c r="B1861"/>
    </row>
    <row r="1862" spans="2:2" x14ac:dyDescent="0.3">
      <c r="B1862"/>
    </row>
    <row r="1863" spans="2:2" x14ac:dyDescent="0.3">
      <c r="B1863"/>
    </row>
    <row r="1864" spans="2:2" x14ac:dyDescent="0.3">
      <c r="B1864"/>
    </row>
    <row r="1865" spans="2:2" x14ac:dyDescent="0.3">
      <c r="B1865"/>
    </row>
    <row r="1866" spans="2:2" x14ac:dyDescent="0.3">
      <c r="B1866"/>
    </row>
    <row r="1867" spans="2:2" x14ac:dyDescent="0.3">
      <c r="B1867"/>
    </row>
    <row r="1868" spans="2:2" x14ac:dyDescent="0.3">
      <c r="B1868"/>
    </row>
    <row r="1869" spans="2:2" x14ac:dyDescent="0.3">
      <c r="B1869"/>
    </row>
    <row r="1870" spans="2:2" x14ac:dyDescent="0.3">
      <c r="B1870"/>
    </row>
    <row r="1871" spans="2:2" x14ac:dyDescent="0.3">
      <c r="B1871"/>
    </row>
    <row r="1872" spans="2:2" x14ac:dyDescent="0.3">
      <c r="B1872"/>
    </row>
    <row r="1873" spans="2:2" x14ac:dyDescent="0.3">
      <c r="B1873"/>
    </row>
    <row r="1874" spans="2:2" x14ac:dyDescent="0.3">
      <c r="B1874"/>
    </row>
    <row r="1875" spans="2:2" x14ac:dyDescent="0.3">
      <c r="B1875"/>
    </row>
    <row r="1876" spans="2:2" x14ac:dyDescent="0.3">
      <c r="B1876"/>
    </row>
    <row r="1877" spans="2:2" x14ac:dyDescent="0.3">
      <c r="B1877"/>
    </row>
    <row r="1878" spans="2:2" x14ac:dyDescent="0.3">
      <c r="B1878"/>
    </row>
    <row r="1879" spans="2:2" x14ac:dyDescent="0.3">
      <c r="B1879"/>
    </row>
    <row r="1880" spans="2:2" x14ac:dyDescent="0.3">
      <c r="B1880"/>
    </row>
    <row r="1881" spans="2:2" x14ac:dyDescent="0.3">
      <c r="B1881"/>
    </row>
    <row r="1882" spans="2:2" x14ac:dyDescent="0.3">
      <c r="B1882"/>
    </row>
    <row r="1883" spans="2:2" x14ac:dyDescent="0.3">
      <c r="B1883"/>
    </row>
    <row r="1884" spans="2:2" x14ac:dyDescent="0.3">
      <c r="B1884"/>
    </row>
    <row r="1885" spans="2:2" x14ac:dyDescent="0.3">
      <c r="B1885"/>
    </row>
    <row r="1886" spans="2:2" x14ac:dyDescent="0.3">
      <c r="B1886"/>
    </row>
    <row r="1887" spans="2:2" x14ac:dyDescent="0.3">
      <c r="B1887"/>
    </row>
    <row r="1888" spans="2:2" x14ac:dyDescent="0.3">
      <c r="B1888"/>
    </row>
    <row r="1889" spans="2:2" x14ac:dyDescent="0.3">
      <c r="B1889"/>
    </row>
    <row r="1890" spans="2:2" x14ac:dyDescent="0.3">
      <c r="B1890"/>
    </row>
    <row r="1891" spans="2:2" x14ac:dyDescent="0.3">
      <c r="B1891"/>
    </row>
    <row r="1892" spans="2:2" x14ac:dyDescent="0.3">
      <c r="B1892"/>
    </row>
    <row r="1893" spans="2:2" x14ac:dyDescent="0.3">
      <c r="B1893"/>
    </row>
    <row r="1894" spans="2:2" x14ac:dyDescent="0.3">
      <c r="B1894"/>
    </row>
    <row r="1895" spans="2:2" x14ac:dyDescent="0.3">
      <c r="B1895"/>
    </row>
    <row r="1896" spans="2:2" x14ac:dyDescent="0.3">
      <c r="B1896"/>
    </row>
    <row r="1897" spans="2:2" x14ac:dyDescent="0.3">
      <c r="B1897"/>
    </row>
    <row r="1898" spans="2:2" x14ac:dyDescent="0.3">
      <c r="B1898"/>
    </row>
    <row r="1899" spans="2:2" x14ac:dyDescent="0.3">
      <c r="B1899"/>
    </row>
    <row r="1900" spans="2:2" x14ac:dyDescent="0.3">
      <c r="B1900"/>
    </row>
    <row r="1901" spans="2:2" x14ac:dyDescent="0.3">
      <c r="B1901"/>
    </row>
    <row r="1902" spans="2:2" x14ac:dyDescent="0.3">
      <c r="B1902"/>
    </row>
    <row r="1903" spans="2:2" x14ac:dyDescent="0.3">
      <c r="B1903"/>
    </row>
    <row r="1904" spans="2:2" x14ac:dyDescent="0.3">
      <c r="B1904"/>
    </row>
    <row r="1905" spans="2:2" x14ac:dyDescent="0.3">
      <c r="B1905"/>
    </row>
    <row r="1906" spans="2:2" x14ac:dyDescent="0.3">
      <c r="B1906"/>
    </row>
    <row r="1907" spans="2:2" x14ac:dyDescent="0.3">
      <c r="B1907"/>
    </row>
    <row r="1908" spans="2:2" x14ac:dyDescent="0.3">
      <c r="B1908"/>
    </row>
    <row r="1909" spans="2:2" x14ac:dyDescent="0.3">
      <c r="B1909"/>
    </row>
    <row r="1910" spans="2:2" x14ac:dyDescent="0.3">
      <c r="B1910"/>
    </row>
    <row r="1911" spans="2:2" x14ac:dyDescent="0.3">
      <c r="B1911"/>
    </row>
    <row r="1912" spans="2:2" x14ac:dyDescent="0.3">
      <c r="B1912"/>
    </row>
    <row r="1913" spans="2:2" x14ac:dyDescent="0.3">
      <c r="B1913"/>
    </row>
    <row r="1914" spans="2:2" x14ac:dyDescent="0.3">
      <c r="B1914"/>
    </row>
    <row r="1915" spans="2:2" x14ac:dyDescent="0.3">
      <c r="B1915"/>
    </row>
    <row r="1916" spans="2:2" x14ac:dyDescent="0.3">
      <c r="B1916"/>
    </row>
    <row r="1917" spans="2:2" x14ac:dyDescent="0.3">
      <c r="B1917"/>
    </row>
    <row r="1918" spans="2:2" x14ac:dyDescent="0.3">
      <c r="B1918"/>
    </row>
    <row r="1919" spans="2:2" x14ac:dyDescent="0.3">
      <c r="B1919"/>
    </row>
    <row r="1920" spans="2:2" x14ac:dyDescent="0.3">
      <c r="B1920"/>
    </row>
    <row r="1921" spans="2:2" x14ac:dyDescent="0.3">
      <c r="B1921"/>
    </row>
    <row r="1922" spans="2:2" x14ac:dyDescent="0.3">
      <c r="B1922"/>
    </row>
    <row r="1923" spans="2:2" x14ac:dyDescent="0.3">
      <c r="B1923"/>
    </row>
    <row r="1924" spans="2:2" x14ac:dyDescent="0.3">
      <c r="B1924"/>
    </row>
    <row r="1925" spans="2:2" x14ac:dyDescent="0.3">
      <c r="B1925"/>
    </row>
    <row r="1926" spans="2:2" x14ac:dyDescent="0.3">
      <c r="B1926"/>
    </row>
    <row r="1927" spans="2:2" x14ac:dyDescent="0.3">
      <c r="B1927"/>
    </row>
    <row r="1928" spans="2:2" x14ac:dyDescent="0.3">
      <c r="B1928"/>
    </row>
    <row r="1929" spans="2:2" x14ac:dyDescent="0.3">
      <c r="B1929"/>
    </row>
    <row r="1930" spans="2:2" x14ac:dyDescent="0.3">
      <c r="B1930"/>
    </row>
    <row r="1931" spans="2:2" x14ac:dyDescent="0.3">
      <c r="B1931"/>
    </row>
    <row r="1932" spans="2:2" x14ac:dyDescent="0.3">
      <c r="B1932"/>
    </row>
    <row r="1933" spans="2:2" x14ac:dyDescent="0.3">
      <c r="B1933"/>
    </row>
    <row r="1934" spans="2:2" x14ac:dyDescent="0.3">
      <c r="B1934"/>
    </row>
    <row r="1935" spans="2:2" x14ac:dyDescent="0.3">
      <c r="B1935"/>
    </row>
    <row r="1936" spans="2:2" x14ac:dyDescent="0.3">
      <c r="B1936"/>
    </row>
    <row r="1937" spans="2:2" x14ac:dyDescent="0.3">
      <c r="B1937"/>
    </row>
    <row r="1938" spans="2:2" x14ac:dyDescent="0.3">
      <c r="B1938"/>
    </row>
    <row r="1939" spans="2:2" x14ac:dyDescent="0.3">
      <c r="B1939"/>
    </row>
    <row r="1940" spans="2:2" x14ac:dyDescent="0.3">
      <c r="B1940"/>
    </row>
    <row r="1941" spans="2:2" x14ac:dyDescent="0.3">
      <c r="B1941"/>
    </row>
    <row r="1942" spans="2:2" x14ac:dyDescent="0.3">
      <c r="B1942"/>
    </row>
    <row r="1943" spans="2:2" x14ac:dyDescent="0.3">
      <c r="B1943"/>
    </row>
    <row r="1944" spans="2:2" x14ac:dyDescent="0.3">
      <c r="B1944"/>
    </row>
    <row r="1945" spans="2:2" x14ac:dyDescent="0.3">
      <c r="B1945"/>
    </row>
    <row r="1946" spans="2:2" x14ac:dyDescent="0.3">
      <c r="B1946"/>
    </row>
    <row r="1947" spans="2:2" x14ac:dyDescent="0.3">
      <c r="B1947"/>
    </row>
    <row r="1948" spans="2:2" x14ac:dyDescent="0.3">
      <c r="B1948"/>
    </row>
    <row r="1949" spans="2:2" x14ac:dyDescent="0.3">
      <c r="B1949"/>
    </row>
    <row r="1950" spans="2:2" x14ac:dyDescent="0.3">
      <c r="B1950"/>
    </row>
    <row r="1951" spans="2:2" x14ac:dyDescent="0.3">
      <c r="B1951"/>
    </row>
    <row r="1952" spans="2:2" x14ac:dyDescent="0.3">
      <c r="B1952"/>
    </row>
    <row r="1953" spans="2:2" x14ac:dyDescent="0.3">
      <c r="B1953"/>
    </row>
    <row r="1954" spans="2:2" x14ac:dyDescent="0.3">
      <c r="B1954"/>
    </row>
    <row r="1955" spans="2:2" x14ac:dyDescent="0.3">
      <c r="B1955"/>
    </row>
    <row r="1956" spans="2:2" x14ac:dyDescent="0.3">
      <c r="B1956"/>
    </row>
    <row r="1957" spans="2:2" x14ac:dyDescent="0.3">
      <c r="B1957"/>
    </row>
    <row r="1958" spans="2:2" x14ac:dyDescent="0.3">
      <c r="B1958"/>
    </row>
    <row r="1959" spans="2:2" x14ac:dyDescent="0.3">
      <c r="B1959"/>
    </row>
    <row r="1960" spans="2:2" x14ac:dyDescent="0.3">
      <c r="B1960"/>
    </row>
    <row r="1961" spans="2:2" x14ac:dyDescent="0.3">
      <c r="B1961"/>
    </row>
    <row r="1962" spans="2:2" x14ac:dyDescent="0.3">
      <c r="B1962"/>
    </row>
    <row r="1963" spans="2:2" x14ac:dyDescent="0.3">
      <c r="B1963"/>
    </row>
    <row r="1964" spans="2:2" x14ac:dyDescent="0.3">
      <c r="B1964"/>
    </row>
    <row r="1965" spans="2:2" x14ac:dyDescent="0.3">
      <c r="B1965"/>
    </row>
    <row r="1966" spans="2:2" x14ac:dyDescent="0.3">
      <c r="B1966"/>
    </row>
    <row r="1967" spans="2:2" x14ac:dyDescent="0.3">
      <c r="B1967"/>
    </row>
    <row r="1968" spans="2:2" x14ac:dyDescent="0.3">
      <c r="B1968"/>
    </row>
    <row r="1969" spans="2:2" x14ac:dyDescent="0.3">
      <c r="B1969"/>
    </row>
    <row r="1970" spans="2:2" x14ac:dyDescent="0.3">
      <c r="B1970"/>
    </row>
    <row r="1971" spans="2:2" x14ac:dyDescent="0.3">
      <c r="B1971"/>
    </row>
    <row r="1972" spans="2:2" x14ac:dyDescent="0.3">
      <c r="B1972"/>
    </row>
    <row r="1973" spans="2:2" x14ac:dyDescent="0.3">
      <c r="B1973"/>
    </row>
    <row r="1974" spans="2:2" x14ac:dyDescent="0.3">
      <c r="B1974"/>
    </row>
    <row r="1975" spans="2:2" x14ac:dyDescent="0.3">
      <c r="B1975"/>
    </row>
    <row r="1976" spans="2:2" x14ac:dyDescent="0.3">
      <c r="B1976"/>
    </row>
    <row r="1977" spans="2:2" x14ac:dyDescent="0.3">
      <c r="B1977"/>
    </row>
    <row r="1978" spans="2:2" x14ac:dyDescent="0.3">
      <c r="B1978"/>
    </row>
    <row r="1979" spans="2:2" x14ac:dyDescent="0.3">
      <c r="B1979"/>
    </row>
    <row r="1980" spans="2:2" x14ac:dyDescent="0.3">
      <c r="B1980"/>
    </row>
    <row r="1981" spans="2:2" x14ac:dyDescent="0.3">
      <c r="B1981"/>
    </row>
    <row r="1982" spans="2:2" x14ac:dyDescent="0.3">
      <c r="B1982"/>
    </row>
    <row r="1983" spans="2:2" x14ac:dyDescent="0.3">
      <c r="B1983"/>
    </row>
    <row r="1984" spans="2:2" x14ac:dyDescent="0.3">
      <c r="B1984"/>
    </row>
    <row r="1985" spans="2:2" x14ac:dyDescent="0.3">
      <c r="B1985"/>
    </row>
    <row r="1986" spans="2:2" x14ac:dyDescent="0.3">
      <c r="B1986"/>
    </row>
    <row r="1987" spans="2:2" x14ac:dyDescent="0.3">
      <c r="B1987"/>
    </row>
    <row r="1988" spans="2:2" x14ac:dyDescent="0.3">
      <c r="B1988"/>
    </row>
    <row r="1989" spans="2:2" x14ac:dyDescent="0.3">
      <c r="B1989"/>
    </row>
    <row r="1990" spans="2:2" x14ac:dyDescent="0.3">
      <c r="B1990"/>
    </row>
    <row r="1991" spans="2:2" x14ac:dyDescent="0.3">
      <c r="B1991"/>
    </row>
    <row r="1992" spans="2:2" x14ac:dyDescent="0.3">
      <c r="B1992"/>
    </row>
    <row r="1993" spans="2:2" x14ac:dyDescent="0.3">
      <c r="B1993"/>
    </row>
    <row r="1994" spans="2:2" x14ac:dyDescent="0.3">
      <c r="B1994"/>
    </row>
    <row r="1995" spans="2:2" x14ac:dyDescent="0.3">
      <c r="B1995"/>
    </row>
    <row r="1996" spans="2:2" x14ac:dyDescent="0.3">
      <c r="B1996"/>
    </row>
    <row r="1997" spans="2:2" x14ac:dyDescent="0.3">
      <c r="B1997"/>
    </row>
    <row r="1998" spans="2:2" x14ac:dyDescent="0.3">
      <c r="B1998"/>
    </row>
    <row r="1999" spans="2:2" x14ac:dyDescent="0.3">
      <c r="B1999"/>
    </row>
    <row r="2000" spans="2:2" x14ac:dyDescent="0.3">
      <c r="B2000"/>
    </row>
    <row r="2001" spans="2:2" x14ac:dyDescent="0.3">
      <c r="B2001"/>
    </row>
    <row r="2002" spans="2:2" x14ac:dyDescent="0.3">
      <c r="B2002"/>
    </row>
    <row r="2003" spans="2:2" x14ac:dyDescent="0.3">
      <c r="B2003"/>
    </row>
    <row r="2004" spans="2:2" x14ac:dyDescent="0.3">
      <c r="B2004"/>
    </row>
    <row r="2005" spans="2:2" x14ac:dyDescent="0.3">
      <c r="B2005"/>
    </row>
    <row r="2006" spans="2:2" x14ac:dyDescent="0.3">
      <c r="B2006"/>
    </row>
    <row r="2007" spans="2:2" x14ac:dyDescent="0.3">
      <c r="B2007"/>
    </row>
    <row r="2008" spans="2:2" x14ac:dyDescent="0.3">
      <c r="B2008"/>
    </row>
    <row r="2009" spans="2:2" x14ac:dyDescent="0.3">
      <c r="B2009"/>
    </row>
    <row r="2010" spans="2:2" x14ac:dyDescent="0.3">
      <c r="B2010"/>
    </row>
    <row r="2011" spans="2:2" x14ac:dyDescent="0.3">
      <c r="B2011"/>
    </row>
    <row r="2012" spans="2:2" x14ac:dyDescent="0.3">
      <c r="B2012"/>
    </row>
    <row r="2013" spans="2:2" x14ac:dyDescent="0.3">
      <c r="B2013"/>
    </row>
    <row r="2014" spans="2:2" x14ac:dyDescent="0.3">
      <c r="B2014"/>
    </row>
    <row r="2015" spans="2:2" x14ac:dyDescent="0.3">
      <c r="B2015"/>
    </row>
    <row r="2016" spans="2:2" x14ac:dyDescent="0.3">
      <c r="B2016"/>
    </row>
    <row r="2017" spans="2:2" x14ac:dyDescent="0.3">
      <c r="B2017"/>
    </row>
    <row r="2018" spans="2:2" x14ac:dyDescent="0.3">
      <c r="B2018"/>
    </row>
    <row r="2019" spans="2:2" x14ac:dyDescent="0.3">
      <c r="B2019"/>
    </row>
    <row r="2020" spans="2:2" x14ac:dyDescent="0.3">
      <c r="B2020"/>
    </row>
    <row r="2021" spans="2:2" x14ac:dyDescent="0.3">
      <c r="B2021"/>
    </row>
    <row r="2022" spans="2:2" x14ac:dyDescent="0.3">
      <c r="B2022"/>
    </row>
    <row r="2023" spans="2:2" x14ac:dyDescent="0.3">
      <c r="B2023"/>
    </row>
    <row r="2024" spans="2:2" x14ac:dyDescent="0.3">
      <c r="B2024"/>
    </row>
    <row r="2025" spans="2:2" x14ac:dyDescent="0.3">
      <c r="B2025"/>
    </row>
    <row r="2026" spans="2:2" x14ac:dyDescent="0.3">
      <c r="B2026"/>
    </row>
    <row r="2027" spans="2:2" x14ac:dyDescent="0.3">
      <c r="B2027"/>
    </row>
    <row r="2028" spans="2:2" x14ac:dyDescent="0.3">
      <c r="B2028"/>
    </row>
    <row r="2029" spans="2:2" x14ac:dyDescent="0.3">
      <c r="B2029"/>
    </row>
    <row r="2030" spans="2:2" x14ac:dyDescent="0.3">
      <c r="B2030"/>
    </row>
    <row r="2031" spans="2:2" x14ac:dyDescent="0.3">
      <c r="B2031"/>
    </row>
    <row r="2032" spans="2:2" x14ac:dyDescent="0.3">
      <c r="B2032"/>
    </row>
    <row r="2033" spans="2:2" x14ac:dyDescent="0.3">
      <c r="B2033"/>
    </row>
    <row r="2034" spans="2:2" x14ac:dyDescent="0.3">
      <c r="B2034"/>
    </row>
    <row r="2035" spans="2:2" x14ac:dyDescent="0.3">
      <c r="B2035"/>
    </row>
    <row r="2036" spans="2:2" x14ac:dyDescent="0.3">
      <c r="B2036"/>
    </row>
    <row r="2037" spans="2:2" x14ac:dyDescent="0.3">
      <c r="B2037"/>
    </row>
    <row r="2038" spans="2:2" x14ac:dyDescent="0.3">
      <c r="B2038"/>
    </row>
    <row r="2039" spans="2:2" x14ac:dyDescent="0.3">
      <c r="B2039"/>
    </row>
    <row r="2040" spans="2:2" x14ac:dyDescent="0.3">
      <c r="B2040"/>
    </row>
    <row r="2041" spans="2:2" x14ac:dyDescent="0.3">
      <c r="B2041"/>
    </row>
    <row r="2042" spans="2:2" x14ac:dyDescent="0.3">
      <c r="B2042"/>
    </row>
    <row r="2043" spans="2:2" x14ac:dyDescent="0.3">
      <c r="B2043"/>
    </row>
    <row r="2044" spans="2:2" x14ac:dyDescent="0.3">
      <c r="B2044"/>
    </row>
    <row r="2045" spans="2:2" x14ac:dyDescent="0.3">
      <c r="B2045"/>
    </row>
    <row r="2046" spans="2:2" x14ac:dyDescent="0.3">
      <c r="B2046"/>
    </row>
    <row r="2047" spans="2:2" x14ac:dyDescent="0.3">
      <c r="B2047"/>
    </row>
    <row r="2048" spans="2:2" x14ac:dyDescent="0.3">
      <c r="B2048"/>
    </row>
    <row r="2049" spans="2:2" x14ac:dyDescent="0.3">
      <c r="B2049"/>
    </row>
    <row r="2050" spans="2:2" x14ac:dyDescent="0.3">
      <c r="B2050"/>
    </row>
    <row r="2051" spans="2:2" x14ac:dyDescent="0.3">
      <c r="B2051"/>
    </row>
    <row r="2052" spans="2:2" x14ac:dyDescent="0.3">
      <c r="B2052"/>
    </row>
    <row r="2053" spans="2:2" x14ac:dyDescent="0.3">
      <c r="B2053"/>
    </row>
    <row r="2054" spans="2:2" x14ac:dyDescent="0.3">
      <c r="B2054"/>
    </row>
    <row r="2055" spans="2:2" x14ac:dyDescent="0.3">
      <c r="B2055"/>
    </row>
    <row r="2056" spans="2:2" x14ac:dyDescent="0.3">
      <c r="B2056"/>
    </row>
    <row r="2057" spans="2:2" x14ac:dyDescent="0.3">
      <c r="B2057"/>
    </row>
    <row r="2058" spans="2:2" x14ac:dyDescent="0.3">
      <c r="B2058"/>
    </row>
    <row r="2059" spans="2:2" x14ac:dyDescent="0.3">
      <c r="B2059"/>
    </row>
    <row r="2060" spans="2:2" x14ac:dyDescent="0.3">
      <c r="B2060"/>
    </row>
    <row r="2061" spans="2:2" x14ac:dyDescent="0.3">
      <c r="B2061"/>
    </row>
    <row r="2062" spans="2:2" x14ac:dyDescent="0.3">
      <c r="B2062"/>
    </row>
    <row r="2063" spans="2:2" x14ac:dyDescent="0.3">
      <c r="B2063"/>
    </row>
    <row r="2064" spans="2:2" x14ac:dyDescent="0.3">
      <c r="B2064"/>
    </row>
    <row r="2065" spans="2:2" x14ac:dyDescent="0.3">
      <c r="B2065"/>
    </row>
    <row r="2066" spans="2:2" x14ac:dyDescent="0.3">
      <c r="B2066"/>
    </row>
    <row r="2067" spans="2:2" x14ac:dyDescent="0.3">
      <c r="B2067"/>
    </row>
    <row r="2068" spans="2:2" x14ac:dyDescent="0.3">
      <c r="B2068"/>
    </row>
    <row r="2069" spans="2:2" x14ac:dyDescent="0.3">
      <c r="B2069"/>
    </row>
    <row r="2070" spans="2:2" x14ac:dyDescent="0.3">
      <c r="B2070"/>
    </row>
    <row r="2071" spans="2:2" x14ac:dyDescent="0.3">
      <c r="B2071"/>
    </row>
    <row r="2072" spans="2:2" x14ac:dyDescent="0.3">
      <c r="B2072"/>
    </row>
    <row r="2073" spans="2:2" x14ac:dyDescent="0.3">
      <c r="B2073"/>
    </row>
    <row r="2074" spans="2:2" x14ac:dyDescent="0.3">
      <c r="B2074"/>
    </row>
    <row r="2075" spans="2:2" x14ac:dyDescent="0.3">
      <c r="B2075"/>
    </row>
    <row r="2076" spans="2:2" x14ac:dyDescent="0.3">
      <c r="B2076"/>
    </row>
    <row r="2077" spans="2:2" x14ac:dyDescent="0.3">
      <c r="B2077"/>
    </row>
    <row r="2078" spans="2:2" x14ac:dyDescent="0.3">
      <c r="B2078"/>
    </row>
    <row r="2079" spans="2:2" x14ac:dyDescent="0.3">
      <c r="B2079"/>
    </row>
    <row r="2080" spans="2:2" x14ac:dyDescent="0.3">
      <c r="B2080"/>
    </row>
    <row r="2081" spans="2:2" x14ac:dyDescent="0.3">
      <c r="B2081"/>
    </row>
    <row r="2082" spans="2:2" x14ac:dyDescent="0.3">
      <c r="B2082"/>
    </row>
    <row r="2083" spans="2:2" x14ac:dyDescent="0.3">
      <c r="B2083"/>
    </row>
    <row r="2084" spans="2:2" x14ac:dyDescent="0.3">
      <c r="B2084"/>
    </row>
    <row r="2085" spans="2:2" x14ac:dyDescent="0.3">
      <c r="B2085"/>
    </row>
    <row r="2086" spans="2:2" x14ac:dyDescent="0.3">
      <c r="B2086"/>
    </row>
    <row r="2087" spans="2:2" x14ac:dyDescent="0.3">
      <c r="B2087"/>
    </row>
    <row r="2088" spans="2:2" x14ac:dyDescent="0.3">
      <c r="B2088"/>
    </row>
    <row r="2089" spans="2:2" x14ac:dyDescent="0.3">
      <c r="B2089"/>
    </row>
    <row r="2090" spans="2:2" x14ac:dyDescent="0.3">
      <c r="B2090"/>
    </row>
    <row r="2091" spans="2:2" x14ac:dyDescent="0.3">
      <c r="B2091"/>
    </row>
    <row r="2092" spans="2:2" x14ac:dyDescent="0.3">
      <c r="B2092"/>
    </row>
    <row r="2093" spans="2:2" x14ac:dyDescent="0.3">
      <c r="B2093"/>
    </row>
    <row r="2094" spans="2:2" x14ac:dyDescent="0.3">
      <c r="B2094"/>
    </row>
    <row r="2095" spans="2:2" x14ac:dyDescent="0.3">
      <c r="B2095"/>
    </row>
    <row r="2096" spans="2:2" x14ac:dyDescent="0.3">
      <c r="B2096"/>
    </row>
    <row r="2097" spans="2:2" x14ac:dyDescent="0.3">
      <c r="B2097"/>
    </row>
    <row r="2098" spans="2:2" x14ac:dyDescent="0.3">
      <c r="B2098"/>
    </row>
    <row r="2099" spans="2:2" x14ac:dyDescent="0.3">
      <c r="B2099"/>
    </row>
    <row r="2100" spans="2:2" x14ac:dyDescent="0.3">
      <c r="B2100"/>
    </row>
    <row r="2101" spans="2:2" x14ac:dyDescent="0.3">
      <c r="B2101"/>
    </row>
    <row r="2102" spans="2:2" x14ac:dyDescent="0.3">
      <c r="B2102"/>
    </row>
    <row r="2103" spans="2:2" x14ac:dyDescent="0.3">
      <c r="B2103"/>
    </row>
    <row r="2104" spans="2:2" x14ac:dyDescent="0.3">
      <c r="B2104"/>
    </row>
    <row r="2105" spans="2:2" x14ac:dyDescent="0.3">
      <c r="B2105"/>
    </row>
    <row r="2106" spans="2:2" x14ac:dyDescent="0.3">
      <c r="B2106"/>
    </row>
    <row r="2107" spans="2:2" x14ac:dyDescent="0.3">
      <c r="B2107"/>
    </row>
    <row r="2108" spans="2:2" x14ac:dyDescent="0.3">
      <c r="B2108"/>
    </row>
    <row r="2109" spans="2:2" x14ac:dyDescent="0.3">
      <c r="B2109"/>
    </row>
    <row r="2110" spans="2:2" x14ac:dyDescent="0.3">
      <c r="B2110"/>
    </row>
    <row r="2111" spans="2:2" x14ac:dyDescent="0.3">
      <c r="B2111"/>
    </row>
    <row r="2112" spans="2:2" x14ac:dyDescent="0.3">
      <c r="B2112"/>
    </row>
    <row r="2113" spans="2:2" x14ac:dyDescent="0.3">
      <c r="B2113"/>
    </row>
    <row r="2114" spans="2:2" x14ac:dyDescent="0.3">
      <c r="B2114"/>
    </row>
    <row r="2115" spans="2:2" x14ac:dyDescent="0.3">
      <c r="B2115"/>
    </row>
    <row r="2116" spans="2:2" x14ac:dyDescent="0.3">
      <c r="B2116"/>
    </row>
    <row r="2117" spans="2:2" x14ac:dyDescent="0.3">
      <c r="B2117"/>
    </row>
    <row r="2118" spans="2:2" x14ac:dyDescent="0.3">
      <c r="B2118"/>
    </row>
    <row r="2119" spans="2:2" x14ac:dyDescent="0.3">
      <c r="B2119"/>
    </row>
    <row r="2120" spans="2:2" x14ac:dyDescent="0.3">
      <c r="B2120"/>
    </row>
    <row r="2121" spans="2:2" x14ac:dyDescent="0.3">
      <c r="B2121"/>
    </row>
    <row r="2122" spans="2:2" x14ac:dyDescent="0.3">
      <c r="B2122"/>
    </row>
    <row r="2123" spans="2:2" x14ac:dyDescent="0.3">
      <c r="B2123"/>
    </row>
    <row r="2124" spans="2:2" x14ac:dyDescent="0.3">
      <c r="B2124"/>
    </row>
    <row r="2125" spans="2:2" x14ac:dyDescent="0.3">
      <c r="B2125"/>
    </row>
    <row r="2126" spans="2:2" x14ac:dyDescent="0.3">
      <c r="B2126"/>
    </row>
    <row r="2127" spans="2:2" x14ac:dyDescent="0.3">
      <c r="B2127"/>
    </row>
    <row r="2128" spans="2:2" x14ac:dyDescent="0.3">
      <c r="B2128"/>
    </row>
    <row r="2129" spans="2:2" x14ac:dyDescent="0.3">
      <c r="B2129"/>
    </row>
    <row r="2130" spans="2:2" x14ac:dyDescent="0.3">
      <c r="B2130"/>
    </row>
    <row r="2131" spans="2:2" x14ac:dyDescent="0.3">
      <c r="B2131"/>
    </row>
    <row r="2132" spans="2:2" x14ac:dyDescent="0.3">
      <c r="B2132"/>
    </row>
    <row r="2133" spans="2:2" x14ac:dyDescent="0.3">
      <c r="B2133"/>
    </row>
    <row r="2134" spans="2:2" x14ac:dyDescent="0.3">
      <c r="B2134"/>
    </row>
    <row r="2135" spans="2:2" x14ac:dyDescent="0.3">
      <c r="B2135"/>
    </row>
    <row r="2136" spans="2:2" x14ac:dyDescent="0.3">
      <c r="B2136"/>
    </row>
    <row r="2137" spans="2:2" x14ac:dyDescent="0.3">
      <c r="B2137"/>
    </row>
    <row r="2138" spans="2:2" x14ac:dyDescent="0.3">
      <c r="B2138"/>
    </row>
    <row r="2139" spans="2:2" x14ac:dyDescent="0.3">
      <c r="B2139"/>
    </row>
    <row r="2140" spans="2:2" x14ac:dyDescent="0.3">
      <c r="B2140"/>
    </row>
    <row r="2141" spans="2:2" x14ac:dyDescent="0.3">
      <c r="B2141"/>
    </row>
    <row r="2142" spans="2:2" x14ac:dyDescent="0.3">
      <c r="B2142"/>
    </row>
    <row r="2143" spans="2:2" x14ac:dyDescent="0.3">
      <c r="B2143"/>
    </row>
    <row r="2144" spans="2:2" x14ac:dyDescent="0.3">
      <c r="B2144"/>
    </row>
    <row r="2145" spans="2:2" x14ac:dyDescent="0.3">
      <c r="B2145"/>
    </row>
    <row r="2146" spans="2:2" x14ac:dyDescent="0.3">
      <c r="B2146"/>
    </row>
    <row r="2147" spans="2:2" x14ac:dyDescent="0.3">
      <c r="B2147"/>
    </row>
    <row r="2148" spans="2:2" x14ac:dyDescent="0.3">
      <c r="B2148"/>
    </row>
    <row r="2149" spans="2:2" x14ac:dyDescent="0.3">
      <c r="B2149"/>
    </row>
    <row r="2150" spans="2:2" x14ac:dyDescent="0.3">
      <c r="B2150"/>
    </row>
    <row r="2151" spans="2:2" x14ac:dyDescent="0.3">
      <c r="B2151"/>
    </row>
    <row r="2152" spans="2:2" x14ac:dyDescent="0.3">
      <c r="B2152"/>
    </row>
    <row r="2153" spans="2:2" x14ac:dyDescent="0.3">
      <c r="B2153"/>
    </row>
    <row r="2154" spans="2:2" x14ac:dyDescent="0.3">
      <c r="B2154"/>
    </row>
    <row r="2155" spans="2:2" x14ac:dyDescent="0.3">
      <c r="B2155"/>
    </row>
    <row r="2156" spans="2:2" x14ac:dyDescent="0.3">
      <c r="B2156"/>
    </row>
    <row r="2157" spans="2:2" x14ac:dyDescent="0.3">
      <c r="B2157"/>
    </row>
    <row r="2158" spans="2:2" x14ac:dyDescent="0.3">
      <c r="B2158"/>
    </row>
    <row r="2159" spans="2:2" x14ac:dyDescent="0.3">
      <c r="B2159"/>
    </row>
    <row r="2160" spans="2:2" x14ac:dyDescent="0.3">
      <c r="B2160"/>
    </row>
    <row r="2161" spans="2:2" x14ac:dyDescent="0.3">
      <c r="B2161"/>
    </row>
    <row r="2162" spans="2:2" x14ac:dyDescent="0.3">
      <c r="B2162"/>
    </row>
    <row r="2163" spans="2:2" x14ac:dyDescent="0.3">
      <c r="B2163"/>
    </row>
    <row r="2164" spans="2:2" x14ac:dyDescent="0.3">
      <c r="B2164"/>
    </row>
    <row r="2165" spans="2:2" x14ac:dyDescent="0.3">
      <c r="B2165"/>
    </row>
    <row r="2166" spans="2:2" x14ac:dyDescent="0.3">
      <c r="B2166"/>
    </row>
    <row r="2167" spans="2:2" x14ac:dyDescent="0.3">
      <c r="B2167"/>
    </row>
    <row r="2168" spans="2:2" x14ac:dyDescent="0.3">
      <c r="B2168"/>
    </row>
    <row r="2169" spans="2:2" x14ac:dyDescent="0.3">
      <c r="B2169"/>
    </row>
    <row r="2170" spans="2:2" x14ac:dyDescent="0.3">
      <c r="B2170"/>
    </row>
    <row r="2171" spans="2:2" x14ac:dyDescent="0.3">
      <c r="B2171"/>
    </row>
    <row r="2172" spans="2:2" x14ac:dyDescent="0.3">
      <c r="B2172"/>
    </row>
    <row r="2173" spans="2:2" x14ac:dyDescent="0.3">
      <c r="B2173"/>
    </row>
    <row r="2174" spans="2:2" x14ac:dyDescent="0.3">
      <c r="B2174"/>
    </row>
    <row r="2175" spans="2:2" x14ac:dyDescent="0.3">
      <c r="B2175"/>
    </row>
    <row r="2176" spans="2:2" x14ac:dyDescent="0.3">
      <c r="B2176"/>
    </row>
    <row r="2177" spans="2:2" x14ac:dyDescent="0.3">
      <c r="B2177"/>
    </row>
    <row r="2178" spans="2:2" x14ac:dyDescent="0.3">
      <c r="B2178"/>
    </row>
    <row r="2179" spans="2:2" x14ac:dyDescent="0.3">
      <c r="B2179"/>
    </row>
    <row r="2180" spans="2:2" x14ac:dyDescent="0.3">
      <c r="B2180"/>
    </row>
    <row r="2181" spans="2:2" x14ac:dyDescent="0.3">
      <c r="B2181"/>
    </row>
    <row r="2182" spans="2:2" x14ac:dyDescent="0.3">
      <c r="B2182"/>
    </row>
    <row r="2183" spans="2:2" x14ac:dyDescent="0.3">
      <c r="B2183"/>
    </row>
    <row r="2184" spans="2:2" x14ac:dyDescent="0.3">
      <c r="B2184"/>
    </row>
    <row r="2185" spans="2:2" x14ac:dyDescent="0.3">
      <c r="B2185"/>
    </row>
    <row r="2186" spans="2:2" x14ac:dyDescent="0.3">
      <c r="B2186"/>
    </row>
    <row r="2187" spans="2:2" x14ac:dyDescent="0.3">
      <c r="B2187"/>
    </row>
    <row r="2188" spans="2:2" x14ac:dyDescent="0.3">
      <c r="B2188"/>
    </row>
    <row r="2189" spans="2:2" x14ac:dyDescent="0.3">
      <c r="B2189"/>
    </row>
    <row r="2190" spans="2:2" x14ac:dyDescent="0.3">
      <c r="B2190"/>
    </row>
    <row r="2191" spans="2:2" x14ac:dyDescent="0.3">
      <c r="B2191"/>
    </row>
    <row r="2192" spans="2:2" x14ac:dyDescent="0.3">
      <c r="B2192"/>
    </row>
    <row r="2193" spans="2:2" x14ac:dyDescent="0.3">
      <c r="B2193"/>
    </row>
    <row r="2194" spans="2:2" x14ac:dyDescent="0.3">
      <c r="B2194"/>
    </row>
    <row r="2195" spans="2:2" x14ac:dyDescent="0.3">
      <c r="B2195"/>
    </row>
    <row r="2196" spans="2:2" x14ac:dyDescent="0.3">
      <c r="B2196"/>
    </row>
    <row r="2197" spans="2:2" x14ac:dyDescent="0.3">
      <c r="B2197"/>
    </row>
    <row r="2198" spans="2:2" x14ac:dyDescent="0.3">
      <c r="B2198"/>
    </row>
    <row r="2199" spans="2:2" x14ac:dyDescent="0.3">
      <c r="B2199"/>
    </row>
    <row r="2200" spans="2:2" x14ac:dyDescent="0.3">
      <c r="B2200"/>
    </row>
    <row r="2201" spans="2:2" x14ac:dyDescent="0.3">
      <c r="B2201"/>
    </row>
    <row r="2202" spans="2:2" x14ac:dyDescent="0.3">
      <c r="B2202"/>
    </row>
    <row r="2203" spans="2:2" x14ac:dyDescent="0.3">
      <c r="B2203"/>
    </row>
    <row r="2204" spans="2:2" x14ac:dyDescent="0.3">
      <c r="B2204"/>
    </row>
    <row r="2205" spans="2:2" x14ac:dyDescent="0.3">
      <c r="B2205"/>
    </row>
    <row r="2206" spans="2:2" x14ac:dyDescent="0.3">
      <c r="B2206"/>
    </row>
    <row r="2207" spans="2:2" x14ac:dyDescent="0.3">
      <c r="B2207"/>
    </row>
    <row r="2208" spans="2:2" x14ac:dyDescent="0.3">
      <c r="B2208"/>
    </row>
    <row r="2209" spans="2:2" x14ac:dyDescent="0.3">
      <c r="B2209"/>
    </row>
    <row r="2210" spans="2:2" x14ac:dyDescent="0.3">
      <c r="B2210"/>
    </row>
    <row r="2211" spans="2:2" x14ac:dyDescent="0.3">
      <c r="B2211"/>
    </row>
    <row r="2212" spans="2:2" x14ac:dyDescent="0.3">
      <c r="B2212"/>
    </row>
    <row r="2213" spans="2:2" x14ac:dyDescent="0.3">
      <c r="B2213"/>
    </row>
    <row r="2214" spans="2:2" x14ac:dyDescent="0.3">
      <c r="B2214"/>
    </row>
    <row r="2215" spans="2:2" x14ac:dyDescent="0.3">
      <c r="B2215"/>
    </row>
    <row r="2216" spans="2:2" x14ac:dyDescent="0.3">
      <c r="B2216"/>
    </row>
    <row r="2217" spans="2:2" x14ac:dyDescent="0.3">
      <c r="B2217"/>
    </row>
    <row r="2218" spans="2:2" x14ac:dyDescent="0.3">
      <c r="B2218"/>
    </row>
    <row r="2219" spans="2:2" x14ac:dyDescent="0.3">
      <c r="B2219"/>
    </row>
    <row r="2220" spans="2:2" x14ac:dyDescent="0.3">
      <c r="B2220"/>
    </row>
    <row r="2221" spans="2:2" x14ac:dyDescent="0.3">
      <c r="B2221"/>
    </row>
    <row r="2222" spans="2:2" x14ac:dyDescent="0.3">
      <c r="B2222"/>
    </row>
    <row r="2223" spans="2:2" x14ac:dyDescent="0.3">
      <c r="B2223"/>
    </row>
    <row r="2224" spans="2:2" x14ac:dyDescent="0.3">
      <c r="B2224"/>
    </row>
    <row r="2225" spans="2:2" x14ac:dyDescent="0.3">
      <c r="B2225"/>
    </row>
    <row r="2226" spans="2:2" x14ac:dyDescent="0.3">
      <c r="B2226"/>
    </row>
    <row r="2227" spans="2:2" x14ac:dyDescent="0.3">
      <c r="B2227"/>
    </row>
    <row r="2228" spans="2:2" x14ac:dyDescent="0.3">
      <c r="B2228"/>
    </row>
    <row r="2229" spans="2:2" x14ac:dyDescent="0.3">
      <c r="B2229"/>
    </row>
    <row r="2230" spans="2:2" x14ac:dyDescent="0.3">
      <c r="B2230"/>
    </row>
    <row r="2231" spans="2:2" x14ac:dyDescent="0.3">
      <c r="B2231"/>
    </row>
    <row r="2232" spans="2:2" x14ac:dyDescent="0.3">
      <c r="B2232"/>
    </row>
    <row r="2233" spans="2:2" x14ac:dyDescent="0.3">
      <c r="B2233"/>
    </row>
    <row r="2234" spans="2:2" x14ac:dyDescent="0.3">
      <c r="B2234"/>
    </row>
    <row r="2235" spans="2:2" x14ac:dyDescent="0.3">
      <c r="B2235"/>
    </row>
    <row r="2236" spans="2:2" x14ac:dyDescent="0.3">
      <c r="B2236"/>
    </row>
    <row r="2237" spans="2:2" x14ac:dyDescent="0.3">
      <c r="B2237"/>
    </row>
    <row r="2238" spans="2:2" x14ac:dyDescent="0.3">
      <c r="B2238"/>
    </row>
    <row r="2239" spans="2:2" x14ac:dyDescent="0.3">
      <c r="B2239"/>
    </row>
    <row r="2240" spans="2:2" x14ac:dyDescent="0.3">
      <c r="B2240"/>
    </row>
    <row r="2241" spans="2:2" x14ac:dyDescent="0.3">
      <c r="B2241"/>
    </row>
    <row r="2242" spans="2:2" x14ac:dyDescent="0.3">
      <c r="B2242"/>
    </row>
    <row r="2243" spans="2:2" x14ac:dyDescent="0.3">
      <c r="B2243"/>
    </row>
    <row r="2244" spans="2:2" x14ac:dyDescent="0.3">
      <c r="B2244"/>
    </row>
    <row r="2245" spans="2:2" x14ac:dyDescent="0.3">
      <c r="B2245"/>
    </row>
    <row r="2246" spans="2:2" x14ac:dyDescent="0.3">
      <c r="B2246"/>
    </row>
    <row r="2247" spans="2:2" x14ac:dyDescent="0.3">
      <c r="B2247"/>
    </row>
    <row r="2248" spans="2:2" x14ac:dyDescent="0.3">
      <c r="B2248"/>
    </row>
    <row r="2249" spans="2:2" x14ac:dyDescent="0.3">
      <c r="B2249"/>
    </row>
    <row r="2250" spans="2:2" x14ac:dyDescent="0.3">
      <c r="B2250"/>
    </row>
    <row r="2251" spans="2:2" x14ac:dyDescent="0.3">
      <c r="B2251"/>
    </row>
    <row r="2252" spans="2:2" x14ac:dyDescent="0.3">
      <c r="B2252"/>
    </row>
    <row r="2253" spans="2:2" x14ac:dyDescent="0.3">
      <c r="B2253"/>
    </row>
    <row r="2254" spans="2:2" x14ac:dyDescent="0.3">
      <c r="B2254"/>
    </row>
    <row r="2255" spans="2:2" x14ac:dyDescent="0.3">
      <c r="B2255"/>
    </row>
    <row r="2256" spans="2:2" x14ac:dyDescent="0.3">
      <c r="B2256"/>
    </row>
    <row r="2257" spans="2:2" x14ac:dyDescent="0.3">
      <c r="B2257"/>
    </row>
    <row r="2258" spans="2:2" x14ac:dyDescent="0.3">
      <c r="B2258"/>
    </row>
    <row r="2259" spans="2:2" x14ac:dyDescent="0.3">
      <c r="B2259"/>
    </row>
    <row r="2260" spans="2:2" x14ac:dyDescent="0.3">
      <c r="B2260"/>
    </row>
    <row r="2261" spans="2:2" x14ac:dyDescent="0.3">
      <c r="B2261"/>
    </row>
    <row r="2262" spans="2:2" x14ac:dyDescent="0.3">
      <c r="B2262"/>
    </row>
    <row r="2263" spans="2:2" x14ac:dyDescent="0.3">
      <c r="B2263"/>
    </row>
    <row r="2264" spans="2:2" x14ac:dyDescent="0.3">
      <c r="B2264"/>
    </row>
    <row r="2265" spans="2:2" x14ac:dyDescent="0.3">
      <c r="B2265"/>
    </row>
    <row r="2266" spans="2:2" x14ac:dyDescent="0.3">
      <c r="B2266"/>
    </row>
    <row r="2267" spans="2:2" x14ac:dyDescent="0.3">
      <c r="B2267"/>
    </row>
    <row r="2268" spans="2:2" x14ac:dyDescent="0.3">
      <c r="B2268"/>
    </row>
    <row r="2269" spans="2:2" x14ac:dyDescent="0.3">
      <c r="B2269"/>
    </row>
    <row r="2270" spans="2:2" x14ac:dyDescent="0.3">
      <c r="B2270"/>
    </row>
    <row r="2271" spans="2:2" x14ac:dyDescent="0.3">
      <c r="B2271"/>
    </row>
    <row r="2272" spans="2:2" x14ac:dyDescent="0.3">
      <c r="B2272"/>
    </row>
    <row r="2273" spans="2:2" x14ac:dyDescent="0.3">
      <c r="B2273"/>
    </row>
    <row r="2274" spans="2:2" x14ac:dyDescent="0.3">
      <c r="B2274"/>
    </row>
    <row r="2275" spans="2:2" x14ac:dyDescent="0.3">
      <c r="B2275"/>
    </row>
    <row r="2276" spans="2:2" x14ac:dyDescent="0.3">
      <c r="B2276"/>
    </row>
    <row r="2277" spans="2:2" x14ac:dyDescent="0.3">
      <c r="B2277"/>
    </row>
    <row r="2278" spans="2:2" x14ac:dyDescent="0.3">
      <c r="B2278"/>
    </row>
    <row r="2279" spans="2:2" x14ac:dyDescent="0.3">
      <c r="B2279"/>
    </row>
    <row r="2280" spans="2:2" x14ac:dyDescent="0.3">
      <c r="B2280"/>
    </row>
    <row r="2281" spans="2:2" x14ac:dyDescent="0.3">
      <c r="B2281"/>
    </row>
    <row r="2282" spans="2:2" x14ac:dyDescent="0.3">
      <c r="B2282"/>
    </row>
    <row r="2283" spans="2:2" x14ac:dyDescent="0.3">
      <c r="B2283"/>
    </row>
    <row r="2284" spans="2:2" x14ac:dyDescent="0.3">
      <c r="B2284"/>
    </row>
    <row r="2285" spans="2:2" x14ac:dyDescent="0.3">
      <c r="B2285"/>
    </row>
    <row r="2286" spans="2:2" x14ac:dyDescent="0.3">
      <c r="B2286"/>
    </row>
    <row r="2287" spans="2:2" x14ac:dyDescent="0.3">
      <c r="B2287"/>
    </row>
    <row r="2288" spans="2:2" x14ac:dyDescent="0.3">
      <c r="B2288"/>
    </row>
    <row r="2289" spans="2:2" x14ac:dyDescent="0.3">
      <c r="B2289"/>
    </row>
    <row r="2290" spans="2:2" x14ac:dyDescent="0.3">
      <c r="B2290"/>
    </row>
    <row r="2291" spans="2:2" x14ac:dyDescent="0.3">
      <c r="B2291"/>
    </row>
    <row r="2292" spans="2:2" x14ac:dyDescent="0.3">
      <c r="B2292"/>
    </row>
    <row r="2293" spans="2:2" x14ac:dyDescent="0.3">
      <c r="B2293"/>
    </row>
    <row r="2294" spans="2:2" x14ac:dyDescent="0.3">
      <c r="B2294"/>
    </row>
    <row r="2295" spans="2:2" x14ac:dyDescent="0.3">
      <c r="B2295"/>
    </row>
    <row r="2296" spans="2:2" x14ac:dyDescent="0.3">
      <c r="B2296"/>
    </row>
    <row r="2297" spans="2:2" x14ac:dyDescent="0.3">
      <c r="B2297"/>
    </row>
    <row r="2298" spans="2:2" x14ac:dyDescent="0.3">
      <c r="B2298"/>
    </row>
    <row r="2299" spans="2:2" x14ac:dyDescent="0.3">
      <c r="B2299"/>
    </row>
    <row r="2300" spans="2:2" x14ac:dyDescent="0.3">
      <c r="B2300"/>
    </row>
    <row r="2301" spans="2:2" x14ac:dyDescent="0.3">
      <c r="B2301"/>
    </row>
    <row r="2302" spans="2:2" x14ac:dyDescent="0.3">
      <c r="B2302"/>
    </row>
    <row r="2303" spans="2:2" x14ac:dyDescent="0.3">
      <c r="B2303"/>
    </row>
    <row r="2304" spans="2:2" x14ac:dyDescent="0.3">
      <c r="B2304"/>
    </row>
    <row r="2305" spans="2:2" x14ac:dyDescent="0.3">
      <c r="B2305"/>
    </row>
    <row r="2306" spans="2:2" x14ac:dyDescent="0.3">
      <c r="B2306"/>
    </row>
    <row r="2307" spans="2:2" x14ac:dyDescent="0.3">
      <c r="B2307"/>
    </row>
    <row r="2308" spans="2:2" x14ac:dyDescent="0.3">
      <c r="B2308"/>
    </row>
    <row r="2309" spans="2:2" x14ac:dyDescent="0.3">
      <c r="B2309"/>
    </row>
    <row r="2310" spans="2:2" x14ac:dyDescent="0.3">
      <c r="B2310"/>
    </row>
    <row r="2311" spans="2:2" x14ac:dyDescent="0.3">
      <c r="B2311"/>
    </row>
    <row r="2312" spans="2:2" x14ac:dyDescent="0.3">
      <c r="B2312"/>
    </row>
    <row r="2313" spans="2:2" x14ac:dyDescent="0.3">
      <c r="B2313"/>
    </row>
    <row r="2314" spans="2:2" x14ac:dyDescent="0.3">
      <c r="B2314"/>
    </row>
    <row r="2315" spans="2:2" x14ac:dyDescent="0.3">
      <c r="B2315"/>
    </row>
    <row r="2316" spans="2:2" x14ac:dyDescent="0.3">
      <c r="B2316"/>
    </row>
    <row r="2317" spans="2:2" x14ac:dyDescent="0.3">
      <c r="B2317"/>
    </row>
    <row r="2318" spans="2:2" x14ac:dyDescent="0.3">
      <c r="B2318"/>
    </row>
    <row r="2319" spans="2:2" x14ac:dyDescent="0.3">
      <c r="B2319"/>
    </row>
    <row r="2320" spans="2:2" x14ac:dyDescent="0.3">
      <c r="B2320"/>
    </row>
    <row r="2321" spans="2:2" x14ac:dyDescent="0.3">
      <c r="B2321"/>
    </row>
    <row r="2322" spans="2:2" x14ac:dyDescent="0.3">
      <c r="B2322"/>
    </row>
    <row r="2323" spans="2:2" x14ac:dyDescent="0.3">
      <c r="B2323"/>
    </row>
    <row r="2324" spans="2:2" x14ac:dyDescent="0.3">
      <c r="B2324"/>
    </row>
    <row r="2325" spans="2:2" x14ac:dyDescent="0.3">
      <c r="B2325"/>
    </row>
    <row r="2326" spans="2:2" x14ac:dyDescent="0.3">
      <c r="B2326"/>
    </row>
    <row r="2327" spans="2:2" x14ac:dyDescent="0.3">
      <c r="B2327"/>
    </row>
    <row r="2328" spans="2:2" x14ac:dyDescent="0.3">
      <c r="B2328"/>
    </row>
    <row r="2329" spans="2:2" x14ac:dyDescent="0.3">
      <c r="B2329"/>
    </row>
    <row r="2330" spans="2:2" x14ac:dyDescent="0.3">
      <c r="B2330"/>
    </row>
    <row r="2331" spans="2:2" x14ac:dyDescent="0.3">
      <c r="B2331"/>
    </row>
    <row r="2332" spans="2:2" x14ac:dyDescent="0.3">
      <c r="B2332"/>
    </row>
    <row r="2333" spans="2:2" x14ac:dyDescent="0.3">
      <c r="B2333"/>
    </row>
    <row r="2334" spans="2:2" x14ac:dyDescent="0.3">
      <c r="B2334"/>
    </row>
    <row r="2335" spans="2:2" x14ac:dyDescent="0.3">
      <c r="B2335"/>
    </row>
    <row r="2336" spans="2:2" x14ac:dyDescent="0.3">
      <c r="B2336"/>
    </row>
    <row r="2337" spans="2:2" x14ac:dyDescent="0.3">
      <c r="B2337"/>
    </row>
    <row r="2338" spans="2:2" x14ac:dyDescent="0.3">
      <c r="B2338"/>
    </row>
    <row r="2339" spans="2:2" x14ac:dyDescent="0.3">
      <c r="B2339"/>
    </row>
    <row r="2340" spans="2:2" x14ac:dyDescent="0.3">
      <c r="B2340"/>
    </row>
    <row r="2341" spans="2:2" x14ac:dyDescent="0.3">
      <c r="B2341"/>
    </row>
    <row r="2342" spans="2:2" x14ac:dyDescent="0.3">
      <c r="B2342"/>
    </row>
    <row r="2343" spans="2:2" x14ac:dyDescent="0.3">
      <c r="B2343"/>
    </row>
    <row r="2344" spans="2:2" x14ac:dyDescent="0.3">
      <c r="B2344"/>
    </row>
    <row r="2345" spans="2:2" x14ac:dyDescent="0.3">
      <c r="B2345"/>
    </row>
    <row r="2346" spans="2:2" x14ac:dyDescent="0.3">
      <c r="B2346"/>
    </row>
    <row r="2347" spans="2:2" x14ac:dyDescent="0.3">
      <c r="B2347"/>
    </row>
    <row r="2348" spans="2:2" x14ac:dyDescent="0.3">
      <c r="B2348"/>
    </row>
    <row r="2349" spans="2:2" x14ac:dyDescent="0.3">
      <c r="B2349"/>
    </row>
    <row r="2350" spans="2:2" x14ac:dyDescent="0.3">
      <c r="B2350"/>
    </row>
    <row r="2351" spans="2:2" x14ac:dyDescent="0.3">
      <c r="B2351"/>
    </row>
    <row r="2352" spans="2:2" x14ac:dyDescent="0.3">
      <c r="B2352"/>
    </row>
    <row r="2353" spans="2:2" x14ac:dyDescent="0.3">
      <c r="B2353"/>
    </row>
    <row r="2354" spans="2:2" x14ac:dyDescent="0.3">
      <c r="B2354"/>
    </row>
    <row r="2355" spans="2:2" x14ac:dyDescent="0.3">
      <c r="B2355"/>
    </row>
    <row r="2356" spans="2:2" x14ac:dyDescent="0.3">
      <c r="B2356"/>
    </row>
    <row r="2357" spans="2:2" x14ac:dyDescent="0.3">
      <c r="B2357"/>
    </row>
    <row r="2358" spans="2:2" x14ac:dyDescent="0.3">
      <c r="B2358"/>
    </row>
    <row r="2359" spans="2:2" x14ac:dyDescent="0.3">
      <c r="B2359"/>
    </row>
    <row r="2360" spans="2:2" x14ac:dyDescent="0.3">
      <c r="B2360"/>
    </row>
    <row r="2361" spans="2:2" x14ac:dyDescent="0.3">
      <c r="B2361"/>
    </row>
    <row r="2362" spans="2:2" x14ac:dyDescent="0.3">
      <c r="B2362"/>
    </row>
    <row r="2363" spans="2:2" x14ac:dyDescent="0.3">
      <c r="B2363"/>
    </row>
    <row r="2364" spans="2:2" x14ac:dyDescent="0.3">
      <c r="B2364"/>
    </row>
    <row r="2365" spans="2:2" x14ac:dyDescent="0.3">
      <c r="B2365"/>
    </row>
    <row r="2366" spans="2:2" x14ac:dyDescent="0.3">
      <c r="B2366"/>
    </row>
    <row r="2367" spans="2:2" x14ac:dyDescent="0.3">
      <c r="B2367"/>
    </row>
    <row r="2368" spans="2:2" x14ac:dyDescent="0.3">
      <c r="B2368"/>
    </row>
    <row r="2369" spans="2:2" x14ac:dyDescent="0.3">
      <c r="B2369"/>
    </row>
    <row r="2370" spans="2:2" x14ac:dyDescent="0.3">
      <c r="B2370"/>
    </row>
    <row r="2371" spans="2:2" x14ac:dyDescent="0.3">
      <c r="B2371"/>
    </row>
    <row r="2372" spans="2:2" x14ac:dyDescent="0.3">
      <c r="B2372"/>
    </row>
    <row r="2373" spans="2:2" x14ac:dyDescent="0.3">
      <c r="B2373"/>
    </row>
    <row r="2374" spans="2:2" x14ac:dyDescent="0.3">
      <c r="B2374"/>
    </row>
    <row r="2375" spans="2:2" x14ac:dyDescent="0.3">
      <c r="B2375"/>
    </row>
    <row r="2376" spans="2:2" x14ac:dyDescent="0.3">
      <c r="B2376"/>
    </row>
    <row r="2377" spans="2:2" x14ac:dyDescent="0.3">
      <c r="B2377"/>
    </row>
    <row r="2378" spans="2:2" x14ac:dyDescent="0.3">
      <c r="B2378"/>
    </row>
    <row r="2379" spans="2:2" x14ac:dyDescent="0.3">
      <c r="B2379"/>
    </row>
    <row r="2380" spans="2:2" x14ac:dyDescent="0.3">
      <c r="B2380"/>
    </row>
    <row r="2381" spans="2:2" x14ac:dyDescent="0.3">
      <c r="B2381"/>
    </row>
    <row r="2382" spans="2:2" x14ac:dyDescent="0.3">
      <c r="B2382"/>
    </row>
    <row r="2383" spans="2:2" x14ac:dyDescent="0.3">
      <c r="B2383"/>
    </row>
    <row r="2384" spans="2:2" x14ac:dyDescent="0.3">
      <c r="B2384"/>
    </row>
    <row r="2385" spans="2:2" x14ac:dyDescent="0.3">
      <c r="B2385"/>
    </row>
    <row r="2386" spans="2:2" x14ac:dyDescent="0.3">
      <c r="B2386"/>
    </row>
    <row r="2387" spans="2:2" x14ac:dyDescent="0.3">
      <c r="B2387"/>
    </row>
    <row r="2388" spans="2:2" x14ac:dyDescent="0.3">
      <c r="B2388"/>
    </row>
    <row r="2389" spans="2:2" x14ac:dyDescent="0.3">
      <c r="B2389"/>
    </row>
    <row r="2390" spans="2:2" x14ac:dyDescent="0.3">
      <c r="B2390"/>
    </row>
    <row r="2391" spans="2:2" x14ac:dyDescent="0.3">
      <c r="B2391"/>
    </row>
    <row r="2392" spans="2:2" x14ac:dyDescent="0.3">
      <c r="B2392"/>
    </row>
    <row r="2393" spans="2:2" x14ac:dyDescent="0.3">
      <c r="B2393"/>
    </row>
    <row r="2394" spans="2:2" x14ac:dyDescent="0.3">
      <c r="B2394"/>
    </row>
    <row r="2395" spans="2:2" x14ac:dyDescent="0.3">
      <c r="B2395"/>
    </row>
    <row r="2396" spans="2:2" x14ac:dyDescent="0.3">
      <c r="B2396"/>
    </row>
    <row r="2397" spans="2:2" x14ac:dyDescent="0.3">
      <c r="B2397"/>
    </row>
    <row r="2398" spans="2:2" x14ac:dyDescent="0.3">
      <c r="B2398"/>
    </row>
    <row r="2399" spans="2:2" x14ac:dyDescent="0.3">
      <c r="B2399"/>
    </row>
    <row r="2400" spans="2:2" x14ac:dyDescent="0.3">
      <c r="B2400"/>
    </row>
    <row r="2401" spans="2:2" x14ac:dyDescent="0.3">
      <c r="B2401"/>
    </row>
    <row r="2402" spans="2:2" x14ac:dyDescent="0.3">
      <c r="B2402"/>
    </row>
    <row r="2403" spans="2:2" x14ac:dyDescent="0.3">
      <c r="B2403"/>
    </row>
    <row r="2404" spans="2:2" x14ac:dyDescent="0.3">
      <c r="B2404"/>
    </row>
    <row r="2405" spans="2:2" x14ac:dyDescent="0.3">
      <c r="B2405"/>
    </row>
    <row r="2406" spans="2:2" x14ac:dyDescent="0.3">
      <c r="B2406"/>
    </row>
    <row r="2407" spans="2:2" x14ac:dyDescent="0.3">
      <c r="B2407"/>
    </row>
    <row r="2408" spans="2:2" x14ac:dyDescent="0.3">
      <c r="B2408"/>
    </row>
    <row r="2409" spans="2:2" x14ac:dyDescent="0.3">
      <c r="B2409"/>
    </row>
    <row r="2410" spans="2:2" x14ac:dyDescent="0.3">
      <c r="B2410"/>
    </row>
    <row r="2411" spans="2:2" x14ac:dyDescent="0.3">
      <c r="B2411"/>
    </row>
    <row r="2412" spans="2:2" x14ac:dyDescent="0.3">
      <c r="B2412"/>
    </row>
    <row r="2413" spans="2:2" x14ac:dyDescent="0.3">
      <c r="B2413"/>
    </row>
    <row r="2414" spans="2:2" x14ac:dyDescent="0.3">
      <c r="B2414"/>
    </row>
    <row r="2415" spans="2:2" x14ac:dyDescent="0.3">
      <c r="B2415"/>
    </row>
    <row r="2416" spans="2:2" x14ac:dyDescent="0.3">
      <c r="B2416"/>
    </row>
    <row r="2417" spans="2:2" x14ac:dyDescent="0.3">
      <c r="B2417"/>
    </row>
    <row r="2418" spans="2:2" x14ac:dyDescent="0.3">
      <c r="B2418"/>
    </row>
    <row r="2419" spans="2:2" x14ac:dyDescent="0.3">
      <c r="B2419"/>
    </row>
    <row r="2420" spans="2:2" x14ac:dyDescent="0.3">
      <c r="B2420"/>
    </row>
    <row r="2421" spans="2:2" x14ac:dyDescent="0.3">
      <c r="B2421"/>
    </row>
    <row r="2422" spans="2:2" x14ac:dyDescent="0.3">
      <c r="B2422"/>
    </row>
    <row r="2423" spans="2:2" x14ac:dyDescent="0.3">
      <c r="B2423"/>
    </row>
    <row r="2424" spans="2:2" x14ac:dyDescent="0.3">
      <c r="B2424"/>
    </row>
    <row r="2425" spans="2:2" x14ac:dyDescent="0.3">
      <c r="B2425"/>
    </row>
    <row r="2426" spans="2:2" x14ac:dyDescent="0.3">
      <c r="B2426"/>
    </row>
    <row r="2427" spans="2:2" x14ac:dyDescent="0.3">
      <c r="B2427"/>
    </row>
    <row r="2428" spans="2:2" x14ac:dyDescent="0.3">
      <c r="B2428"/>
    </row>
    <row r="2429" spans="2:2" x14ac:dyDescent="0.3">
      <c r="B2429"/>
    </row>
    <row r="2430" spans="2:2" x14ac:dyDescent="0.3">
      <c r="B2430"/>
    </row>
    <row r="2431" spans="2:2" x14ac:dyDescent="0.3">
      <c r="B2431"/>
    </row>
    <row r="2432" spans="2:2" x14ac:dyDescent="0.3">
      <c r="B2432"/>
    </row>
    <row r="2433" spans="2:2" x14ac:dyDescent="0.3">
      <c r="B2433"/>
    </row>
    <row r="2434" spans="2:2" x14ac:dyDescent="0.3">
      <c r="B2434"/>
    </row>
    <row r="2435" spans="2:2" x14ac:dyDescent="0.3">
      <c r="B2435"/>
    </row>
    <row r="2436" spans="2:2" x14ac:dyDescent="0.3">
      <c r="B2436"/>
    </row>
    <row r="2437" spans="2:2" x14ac:dyDescent="0.3">
      <c r="B2437"/>
    </row>
    <row r="2438" spans="2:2" x14ac:dyDescent="0.3">
      <c r="B2438"/>
    </row>
    <row r="2439" spans="2:2" x14ac:dyDescent="0.3">
      <c r="B2439"/>
    </row>
    <row r="2440" spans="2:2" x14ac:dyDescent="0.3">
      <c r="B2440"/>
    </row>
    <row r="2441" spans="2:2" x14ac:dyDescent="0.3">
      <c r="B2441"/>
    </row>
    <row r="2442" spans="2:2" x14ac:dyDescent="0.3">
      <c r="B2442"/>
    </row>
    <row r="2443" spans="2:2" x14ac:dyDescent="0.3">
      <c r="B2443"/>
    </row>
    <row r="2444" spans="2:2" x14ac:dyDescent="0.3">
      <c r="B2444"/>
    </row>
    <row r="2445" spans="2:2" x14ac:dyDescent="0.3">
      <c r="B2445"/>
    </row>
    <row r="2446" spans="2:2" x14ac:dyDescent="0.3">
      <c r="B2446"/>
    </row>
    <row r="2447" spans="2:2" x14ac:dyDescent="0.3">
      <c r="B2447"/>
    </row>
    <row r="2448" spans="2:2" x14ac:dyDescent="0.3">
      <c r="B2448"/>
    </row>
    <row r="2449" spans="2:2" x14ac:dyDescent="0.3">
      <c r="B2449"/>
    </row>
    <row r="2450" spans="2:2" x14ac:dyDescent="0.3">
      <c r="B2450"/>
    </row>
    <row r="2451" spans="2:2" x14ac:dyDescent="0.3">
      <c r="B2451"/>
    </row>
    <row r="2452" spans="2:2" x14ac:dyDescent="0.3">
      <c r="B2452"/>
    </row>
    <row r="2453" spans="2:2" x14ac:dyDescent="0.3">
      <c r="B2453"/>
    </row>
    <row r="2454" spans="2:2" x14ac:dyDescent="0.3">
      <c r="B2454"/>
    </row>
    <row r="2455" spans="2:2" x14ac:dyDescent="0.3">
      <c r="B2455"/>
    </row>
    <row r="2456" spans="2:2" x14ac:dyDescent="0.3">
      <c r="B2456"/>
    </row>
    <row r="2457" spans="2:2" x14ac:dyDescent="0.3">
      <c r="B2457"/>
    </row>
    <row r="2458" spans="2:2" x14ac:dyDescent="0.3">
      <c r="B2458"/>
    </row>
    <row r="2459" spans="2:2" x14ac:dyDescent="0.3">
      <c r="B2459"/>
    </row>
    <row r="2460" spans="2:2" x14ac:dyDescent="0.3">
      <c r="B2460"/>
    </row>
    <row r="2461" spans="2:2" x14ac:dyDescent="0.3">
      <c r="B2461"/>
    </row>
    <row r="2462" spans="2:2" x14ac:dyDescent="0.3">
      <c r="B2462"/>
    </row>
    <row r="2463" spans="2:2" x14ac:dyDescent="0.3">
      <c r="B2463"/>
    </row>
    <row r="2464" spans="2:2" x14ac:dyDescent="0.3">
      <c r="B2464"/>
    </row>
    <row r="2465" spans="2:2" x14ac:dyDescent="0.3">
      <c r="B2465"/>
    </row>
    <row r="2466" spans="2:2" x14ac:dyDescent="0.3">
      <c r="B2466"/>
    </row>
    <row r="2467" spans="2:2" x14ac:dyDescent="0.3">
      <c r="B2467"/>
    </row>
    <row r="2468" spans="2:2" x14ac:dyDescent="0.3">
      <c r="B2468"/>
    </row>
    <row r="2469" spans="2:2" x14ac:dyDescent="0.3">
      <c r="B2469"/>
    </row>
    <row r="2470" spans="2:2" x14ac:dyDescent="0.3">
      <c r="B2470"/>
    </row>
    <row r="2471" spans="2:2" x14ac:dyDescent="0.3">
      <c r="B2471"/>
    </row>
    <row r="2472" spans="2:2" x14ac:dyDescent="0.3">
      <c r="B2472"/>
    </row>
    <row r="2473" spans="2:2" x14ac:dyDescent="0.3">
      <c r="B2473"/>
    </row>
    <row r="2474" spans="2:2" x14ac:dyDescent="0.3">
      <c r="B2474"/>
    </row>
    <row r="2475" spans="2:2" x14ac:dyDescent="0.3">
      <c r="B2475"/>
    </row>
    <row r="2476" spans="2:2" x14ac:dyDescent="0.3">
      <c r="B2476"/>
    </row>
    <row r="2477" spans="2:2" x14ac:dyDescent="0.3">
      <c r="B2477"/>
    </row>
    <row r="2478" spans="2:2" x14ac:dyDescent="0.3">
      <c r="B2478"/>
    </row>
    <row r="2479" spans="2:2" x14ac:dyDescent="0.3">
      <c r="B2479"/>
    </row>
    <row r="2480" spans="2:2" x14ac:dyDescent="0.3">
      <c r="B2480"/>
    </row>
    <row r="2481" spans="2:2" x14ac:dyDescent="0.3">
      <c r="B2481"/>
    </row>
    <row r="2482" spans="2:2" x14ac:dyDescent="0.3">
      <c r="B2482"/>
    </row>
    <row r="2483" spans="2:2" x14ac:dyDescent="0.3">
      <c r="B2483"/>
    </row>
    <row r="2484" spans="2:2" x14ac:dyDescent="0.3">
      <c r="B2484"/>
    </row>
    <row r="2485" spans="2:2" x14ac:dyDescent="0.3">
      <c r="B2485"/>
    </row>
    <row r="2486" spans="2:2" x14ac:dyDescent="0.3">
      <c r="B2486"/>
    </row>
    <row r="2487" spans="2:2" x14ac:dyDescent="0.3">
      <c r="B2487"/>
    </row>
    <row r="2488" spans="2:2" x14ac:dyDescent="0.3">
      <c r="B2488"/>
    </row>
    <row r="2489" spans="2:2" x14ac:dyDescent="0.3">
      <c r="B2489"/>
    </row>
    <row r="2490" spans="2:2" x14ac:dyDescent="0.3">
      <c r="B2490"/>
    </row>
    <row r="2491" spans="2:2" x14ac:dyDescent="0.3">
      <c r="B2491"/>
    </row>
    <row r="2492" spans="2:2" x14ac:dyDescent="0.3">
      <c r="B2492"/>
    </row>
    <row r="2493" spans="2:2" x14ac:dyDescent="0.3">
      <c r="B2493"/>
    </row>
    <row r="2494" spans="2:2" x14ac:dyDescent="0.3">
      <c r="B2494"/>
    </row>
    <row r="2495" spans="2:2" x14ac:dyDescent="0.3">
      <c r="B2495"/>
    </row>
    <row r="2496" spans="2:2" x14ac:dyDescent="0.3">
      <c r="B2496"/>
    </row>
    <row r="2497" spans="2:2" x14ac:dyDescent="0.3">
      <c r="B2497"/>
    </row>
    <row r="2498" spans="2:2" x14ac:dyDescent="0.3">
      <c r="B2498"/>
    </row>
    <row r="2499" spans="2:2" x14ac:dyDescent="0.3">
      <c r="B2499"/>
    </row>
    <row r="2500" spans="2:2" x14ac:dyDescent="0.3">
      <c r="B2500"/>
    </row>
    <row r="2501" spans="2:2" x14ac:dyDescent="0.3">
      <c r="B2501"/>
    </row>
    <row r="2502" spans="2:2" x14ac:dyDescent="0.3">
      <c r="B2502"/>
    </row>
    <row r="2503" spans="2:2" x14ac:dyDescent="0.3">
      <c r="B2503"/>
    </row>
    <row r="2504" spans="2:2" x14ac:dyDescent="0.3">
      <c r="B2504"/>
    </row>
    <row r="2505" spans="2:2" x14ac:dyDescent="0.3">
      <c r="B2505"/>
    </row>
    <row r="2506" spans="2:2" x14ac:dyDescent="0.3">
      <c r="B2506"/>
    </row>
    <row r="2507" spans="2:2" x14ac:dyDescent="0.3">
      <c r="B2507"/>
    </row>
    <row r="2508" spans="2:2" x14ac:dyDescent="0.3">
      <c r="B2508"/>
    </row>
    <row r="2509" spans="2:2" x14ac:dyDescent="0.3">
      <c r="B2509"/>
    </row>
    <row r="2510" spans="2:2" x14ac:dyDescent="0.3">
      <c r="B2510"/>
    </row>
    <row r="2511" spans="2:2" x14ac:dyDescent="0.3">
      <c r="B2511"/>
    </row>
    <row r="2512" spans="2:2" x14ac:dyDescent="0.3">
      <c r="B2512"/>
    </row>
    <row r="2513" spans="2:2" x14ac:dyDescent="0.3">
      <c r="B2513"/>
    </row>
    <row r="2514" spans="2:2" x14ac:dyDescent="0.3">
      <c r="B2514"/>
    </row>
    <row r="2515" spans="2:2" x14ac:dyDescent="0.3">
      <c r="B2515"/>
    </row>
    <row r="2516" spans="2:2" x14ac:dyDescent="0.3">
      <c r="B2516"/>
    </row>
    <row r="2517" spans="2:2" x14ac:dyDescent="0.3">
      <c r="B2517"/>
    </row>
    <row r="2518" spans="2:2" x14ac:dyDescent="0.3">
      <c r="B2518"/>
    </row>
    <row r="2519" spans="2:2" x14ac:dyDescent="0.3">
      <c r="B2519"/>
    </row>
    <row r="2520" spans="2:2" x14ac:dyDescent="0.3">
      <c r="B2520"/>
    </row>
    <row r="2521" spans="2:2" x14ac:dyDescent="0.3">
      <c r="B2521"/>
    </row>
    <row r="2522" spans="2:2" x14ac:dyDescent="0.3">
      <c r="B2522"/>
    </row>
    <row r="2523" spans="2:2" x14ac:dyDescent="0.3">
      <c r="B2523"/>
    </row>
    <row r="2524" spans="2:2" x14ac:dyDescent="0.3">
      <c r="B2524"/>
    </row>
    <row r="2525" spans="2:2" x14ac:dyDescent="0.3">
      <c r="B2525"/>
    </row>
    <row r="2526" spans="2:2" x14ac:dyDescent="0.3">
      <c r="B2526"/>
    </row>
    <row r="2527" spans="2:2" x14ac:dyDescent="0.3">
      <c r="B2527"/>
    </row>
    <row r="2528" spans="2:2" x14ac:dyDescent="0.3">
      <c r="B2528"/>
    </row>
    <row r="2529" spans="2:2" x14ac:dyDescent="0.3">
      <c r="B2529"/>
    </row>
    <row r="2530" spans="2:2" x14ac:dyDescent="0.3">
      <c r="B2530"/>
    </row>
    <row r="2531" spans="2:2" x14ac:dyDescent="0.3">
      <c r="B2531"/>
    </row>
    <row r="2532" spans="2:2" x14ac:dyDescent="0.3">
      <c r="B2532"/>
    </row>
    <row r="2533" spans="2:2" x14ac:dyDescent="0.3">
      <c r="B2533"/>
    </row>
    <row r="2534" spans="2:2" x14ac:dyDescent="0.3">
      <c r="B2534"/>
    </row>
    <row r="2535" spans="2:2" x14ac:dyDescent="0.3">
      <c r="B2535"/>
    </row>
    <row r="2536" spans="2:2" x14ac:dyDescent="0.3">
      <c r="B2536"/>
    </row>
    <row r="2537" spans="2:2" x14ac:dyDescent="0.3">
      <c r="B2537"/>
    </row>
    <row r="2538" spans="2:2" x14ac:dyDescent="0.3">
      <c r="B2538"/>
    </row>
    <row r="2539" spans="2:2" x14ac:dyDescent="0.3">
      <c r="B2539"/>
    </row>
    <row r="2540" spans="2:2" x14ac:dyDescent="0.3">
      <c r="B2540"/>
    </row>
    <row r="2541" spans="2:2" x14ac:dyDescent="0.3">
      <c r="B2541"/>
    </row>
    <row r="2542" spans="2:2" x14ac:dyDescent="0.3">
      <c r="B2542"/>
    </row>
    <row r="2543" spans="2:2" x14ac:dyDescent="0.3">
      <c r="B2543"/>
    </row>
    <row r="2544" spans="2:2" x14ac:dyDescent="0.3">
      <c r="B2544"/>
    </row>
    <row r="2545" spans="2:2" x14ac:dyDescent="0.3">
      <c r="B2545"/>
    </row>
    <row r="2546" spans="2:2" x14ac:dyDescent="0.3">
      <c r="B2546"/>
    </row>
    <row r="2547" spans="2:2" x14ac:dyDescent="0.3">
      <c r="B2547"/>
    </row>
    <row r="2548" spans="2:2" x14ac:dyDescent="0.3">
      <c r="B2548"/>
    </row>
    <row r="2549" spans="2:2" x14ac:dyDescent="0.3">
      <c r="B2549"/>
    </row>
    <row r="2550" spans="2:2" x14ac:dyDescent="0.3">
      <c r="B2550"/>
    </row>
    <row r="2551" spans="2:2" x14ac:dyDescent="0.3">
      <c r="B2551"/>
    </row>
    <row r="2552" spans="2:2" x14ac:dyDescent="0.3">
      <c r="B2552"/>
    </row>
    <row r="2553" spans="2:2" x14ac:dyDescent="0.3">
      <c r="B2553"/>
    </row>
    <row r="2554" spans="2:2" x14ac:dyDescent="0.3">
      <c r="B2554"/>
    </row>
    <row r="2555" spans="2:2" x14ac:dyDescent="0.3">
      <c r="B2555"/>
    </row>
    <row r="2556" spans="2:2" x14ac:dyDescent="0.3">
      <c r="B2556"/>
    </row>
    <row r="2557" spans="2:2" x14ac:dyDescent="0.3">
      <c r="B2557"/>
    </row>
    <row r="2558" spans="2:2" x14ac:dyDescent="0.3">
      <c r="B2558"/>
    </row>
    <row r="2559" spans="2:2" x14ac:dyDescent="0.3">
      <c r="B2559"/>
    </row>
    <row r="2560" spans="2:2" x14ac:dyDescent="0.3">
      <c r="B2560"/>
    </row>
    <row r="2561" spans="2:2" x14ac:dyDescent="0.3">
      <c r="B2561"/>
    </row>
    <row r="2562" spans="2:2" x14ac:dyDescent="0.3">
      <c r="B2562"/>
    </row>
    <row r="2563" spans="2:2" x14ac:dyDescent="0.3">
      <c r="B2563"/>
    </row>
    <row r="2564" spans="2:2" x14ac:dyDescent="0.3">
      <c r="B2564"/>
    </row>
    <row r="2565" spans="2:2" x14ac:dyDescent="0.3">
      <c r="B2565"/>
    </row>
    <row r="2566" spans="2:2" x14ac:dyDescent="0.3">
      <c r="B2566"/>
    </row>
    <row r="2567" spans="2:2" x14ac:dyDescent="0.3">
      <c r="B2567"/>
    </row>
    <row r="2568" spans="2:2" x14ac:dyDescent="0.3">
      <c r="B2568"/>
    </row>
    <row r="2569" spans="2:2" x14ac:dyDescent="0.3">
      <c r="B2569"/>
    </row>
    <row r="2570" spans="2:2" x14ac:dyDescent="0.3">
      <c r="B2570"/>
    </row>
    <row r="2571" spans="2:2" x14ac:dyDescent="0.3">
      <c r="B2571"/>
    </row>
    <row r="2572" spans="2:2" x14ac:dyDescent="0.3">
      <c r="B2572"/>
    </row>
    <row r="2573" spans="2:2" x14ac:dyDescent="0.3">
      <c r="B2573"/>
    </row>
    <row r="2574" spans="2:2" x14ac:dyDescent="0.3">
      <c r="B2574"/>
    </row>
    <row r="2575" spans="2:2" x14ac:dyDescent="0.3">
      <c r="B2575"/>
    </row>
    <row r="2576" spans="2:2" x14ac:dyDescent="0.3">
      <c r="B2576"/>
    </row>
    <row r="2577" spans="2:2" x14ac:dyDescent="0.3">
      <c r="B2577"/>
    </row>
    <row r="2578" spans="2:2" x14ac:dyDescent="0.3">
      <c r="B2578"/>
    </row>
    <row r="2579" spans="2:2" x14ac:dyDescent="0.3">
      <c r="B2579"/>
    </row>
    <row r="2580" spans="2:2" x14ac:dyDescent="0.3">
      <c r="B2580"/>
    </row>
    <row r="2581" spans="2:2" x14ac:dyDescent="0.3">
      <c r="B2581"/>
    </row>
    <row r="2582" spans="2:2" x14ac:dyDescent="0.3">
      <c r="B2582"/>
    </row>
    <row r="2583" spans="2:2" x14ac:dyDescent="0.3">
      <c r="B2583"/>
    </row>
    <row r="2584" spans="2:2" x14ac:dyDescent="0.3">
      <c r="B2584"/>
    </row>
    <row r="2585" spans="2:2" x14ac:dyDescent="0.3">
      <c r="B2585"/>
    </row>
    <row r="2586" spans="2:2" x14ac:dyDescent="0.3">
      <c r="B2586"/>
    </row>
    <row r="2587" spans="2:2" x14ac:dyDescent="0.3">
      <c r="B2587"/>
    </row>
    <row r="2588" spans="2:2" x14ac:dyDescent="0.3">
      <c r="B2588"/>
    </row>
    <row r="2589" spans="2:2" x14ac:dyDescent="0.3">
      <c r="B2589"/>
    </row>
    <row r="2590" spans="2:2" x14ac:dyDescent="0.3">
      <c r="B2590"/>
    </row>
    <row r="2591" spans="2:2" x14ac:dyDescent="0.3">
      <c r="B2591"/>
    </row>
    <row r="2592" spans="2:2" x14ac:dyDescent="0.3">
      <c r="B2592"/>
    </row>
    <row r="2593" spans="2:2" x14ac:dyDescent="0.3">
      <c r="B2593"/>
    </row>
    <row r="2594" spans="2:2" x14ac:dyDescent="0.3">
      <c r="B2594"/>
    </row>
    <row r="2595" spans="2:2" x14ac:dyDescent="0.3">
      <c r="B2595"/>
    </row>
    <row r="2596" spans="2:2" x14ac:dyDescent="0.3">
      <c r="B2596"/>
    </row>
    <row r="2597" spans="2:2" x14ac:dyDescent="0.3">
      <c r="B2597"/>
    </row>
    <row r="2598" spans="2:2" x14ac:dyDescent="0.3">
      <c r="B2598"/>
    </row>
    <row r="2599" spans="2:2" x14ac:dyDescent="0.3">
      <c r="B2599"/>
    </row>
    <row r="2600" spans="2:2" x14ac:dyDescent="0.3">
      <c r="B2600"/>
    </row>
    <row r="2601" spans="2:2" x14ac:dyDescent="0.3">
      <c r="B2601"/>
    </row>
    <row r="2602" spans="2:2" x14ac:dyDescent="0.3">
      <c r="B2602"/>
    </row>
    <row r="2603" spans="2:2" x14ac:dyDescent="0.3">
      <c r="B2603"/>
    </row>
    <row r="2604" spans="2:2" x14ac:dyDescent="0.3">
      <c r="B2604"/>
    </row>
    <row r="2605" spans="2:2" x14ac:dyDescent="0.3">
      <c r="B2605"/>
    </row>
    <row r="2606" spans="2:2" x14ac:dyDescent="0.3">
      <c r="B2606"/>
    </row>
    <row r="2607" spans="2:2" x14ac:dyDescent="0.3">
      <c r="B2607"/>
    </row>
    <row r="2608" spans="2:2" x14ac:dyDescent="0.3">
      <c r="B2608"/>
    </row>
    <row r="2609" spans="2:2" x14ac:dyDescent="0.3">
      <c r="B2609"/>
    </row>
    <row r="2610" spans="2:2" x14ac:dyDescent="0.3">
      <c r="B2610"/>
    </row>
    <row r="2611" spans="2:2" x14ac:dyDescent="0.3">
      <c r="B2611"/>
    </row>
    <row r="2612" spans="2:2" x14ac:dyDescent="0.3">
      <c r="B2612"/>
    </row>
    <row r="2613" spans="2:2" x14ac:dyDescent="0.3">
      <c r="B2613"/>
    </row>
    <row r="2614" spans="2:2" x14ac:dyDescent="0.3">
      <c r="B2614"/>
    </row>
    <row r="2615" spans="2:2" x14ac:dyDescent="0.3">
      <c r="B2615"/>
    </row>
    <row r="2616" spans="2:2" x14ac:dyDescent="0.3">
      <c r="B2616"/>
    </row>
    <row r="2617" spans="2:2" x14ac:dyDescent="0.3">
      <c r="B2617"/>
    </row>
    <row r="2618" spans="2:2" x14ac:dyDescent="0.3">
      <c r="B2618"/>
    </row>
    <row r="2619" spans="2:2" x14ac:dyDescent="0.3">
      <c r="B2619"/>
    </row>
    <row r="2620" spans="2:2" x14ac:dyDescent="0.3">
      <c r="B2620"/>
    </row>
    <row r="2621" spans="2:2" x14ac:dyDescent="0.3">
      <c r="B2621"/>
    </row>
    <row r="2622" spans="2:2" x14ac:dyDescent="0.3">
      <c r="B2622"/>
    </row>
    <row r="2623" spans="2:2" x14ac:dyDescent="0.3">
      <c r="B2623"/>
    </row>
    <row r="2624" spans="2:2" x14ac:dyDescent="0.3">
      <c r="B2624"/>
    </row>
    <row r="2625" spans="2:2" x14ac:dyDescent="0.3">
      <c r="B2625"/>
    </row>
    <row r="2626" spans="2:2" x14ac:dyDescent="0.3">
      <c r="B2626"/>
    </row>
    <row r="2627" spans="2:2" x14ac:dyDescent="0.3">
      <c r="B2627"/>
    </row>
    <row r="2628" spans="2:2" x14ac:dyDescent="0.3">
      <c r="B2628"/>
    </row>
    <row r="2629" spans="2:2" x14ac:dyDescent="0.3">
      <c r="B2629"/>
    </row>
    <row r="2630" spans="2:2" x14ac:dyDescent="0.3">
      <c r="B2630"/>
    </row>
    <row r="2631" spans="2:2" x14ac:dyDescent="0.3">
      <c r="B2631"/>
    </row>
    <row r="2632" spans="2:2" x14ac:dyDescent="0.3">
      <c r="B2632"/>
    </row>
    <row r="2633" spans="2:2" x14ac:dyDescent="0.3">
      <c r="B2633"/>
    </row>
    <row r="2634" spans="2:2" x14ac:dyDescent="0.3">
      <c r="B2634"/>
    </row>
    <row r="2635" spans="2:2" x14ac:dyDescent="0.3">
      <c r="B2635"/>
    </row>
    <row r="2636" spans="2:2" x14ac:dyDescent="0.3">
      <c r="B2636"/>
    </row>
    <row r="2637" spans="2:2" x14ac:dyDescent="0.3">
      <c r="B2637"/>
    </row>
    <row r="2638" spans="2:2" x14ac:dyDescent="0.3">
      <c r="B2638"/>
    </row>
    <row r="2639" spans="2:2" x14ac:dyDescent="0.3">
      <c r="B2639"/>
    </row>
    <row r="2640" spans="2:2" x14ac:dyDescent="0.3">
      <c r="B2640"/>
    </row>
    <row r="2641" spans="2:2" x14ac:dyDescent="0.3">
      <c r="B2641"/>
    </row>
    <row r="2642" spans="2:2" x14ac:dyDescent="0.3">
      <c r="B2642"/>
    </row>
    <row r="2643" spans="2:2" x14ac:dyDescent="0.3">
      <c r="B2643"/>
    </row>
    <row r="2644" spans="2:2" x14ac:dyDescent="0.3">
      <c r="B2644"/>
    </row>
    <row r="2645" spans="2:2" x14ac:dyDescent="0.3">
      <c r="B2645"/>
    </row>
    <row r="2646" spans="2:2" x14ac:dyDescent="0.3">
      <c r="B2646"/>
    </row>
    <row r="2647" spans="2:2" x14ac:dyDescent="0.3">
      <c r="B2647"/>
    </row>
    <row r="2648" spans="2:2" x14ac:dyDescent="0.3">
      <c r="B2648"/>
    </row>
    <row r="2649" spans="2:2" x14ac:dyDescent="0.3">
      <c r="B2649"/>
    </row>
    <row r="2650" spans="2:2" x14ac:dyDescent="0.3">
      <c r="B2650"/>
    </row>
    <row r="2651" spans="2:2" x14ac:dyDescent="0.3">
      <c r="B2651"/>
    </row>
    <row r="2652" spans="2:2" x14ac:dyDescent="0.3">
      <c r="B2652"/>
    </row>
    <row r="2653" spans="2:2" x14ac:dyDescent="0.3">
      <c r="B2653"/>
    </row>
    <row r="2654" spans="2:2" x14ac:dyDescent="0.3">
      <c r="B2654"/>
    </row>
    <row r="2655" spans="2:2" x14ac:dyDescent="0.3">
      <c r="B2655"/>
    </row>
    <row r="2656" spans="2:2" x14ac:dyDescent="0.3">
      <c r="B2656"/>
    </row>
    <row r="2657" spans="2:2" x14ac:dyDescent="0.3">
      <c r="B2657"/>
    </row>
    <row r="2658" spans="2:2" x14ac:dyDescent="0.3">
      <c r="B2658"/>
    </row>
    <row r="2659" spans="2:2" x14ac:dyDescent="0.3">
      <c r="B2659"/>
    </row>
    <row r="2660" spans="2:2" x14ac:dyDescent="0.3">
      <c r="B2660"/>
    </row>
    <row r="2661" spans="2:2" x14ac:dyDescent="0.3">
      <c r="B2661"/>
    </row>
    <row r="2662" spans="2:2" x14ac:dyDescent="0.3">
      <c r="B2662"/>
    </row>
    <row r="2663" spans="2:2" x14ac:dyDescent="0.3">
      <c r="B2663"/>
    </row>
    <row r="2664" spans="2:2" x14ac:dyDescent="0.3">
      <c r="B2664"/>
    </row>
    <row r="2665" spans="2:2" x14ac:dyDescent="0.3">
      <c r="B2665"/>
    </row>
    <row r="2666" spans="2:2" x14ac:dyDescent="0.3">
      <c r="B2666"/>
    </row>
    <row r="2667" spans="2:2" x14ac:dyDescent="0.3">
      <c r="B2667"/>
    </row>
    <row r="2668" spans="2:2" x14ac:dyDescent="0.3">
      <c r="B2668"/>
    </row>
    <row r="2669" spans="2:2" x14ac:dyDescent="0.3">
      <c r="B2669"/>
    </row>
    <row r="2670" spans="2:2" x14ac:dyDescent="0.3">
      <c r="B2670"/>
    </row>
    <row r="2671" spans="2:2" x14ac:dyDescent="0.3">
      <c r="B2671"/>
    </row>
    <row r="2672" spans="2:2" x14ac:dyDescent="0.3">
      <c r="B2672"/>
    </row>
    <row r="2673" spans="2:2" x14ac:dyDescent="0.3">
      <c r="B2673"/>
    </row>
    <row r="2674" spans="2:2" x14ac:dyDescent="0.3">
      <c r="B2674"/>
    </row>
    <row r="2675" spans="2:2" x14ac:dyDescent="0.3">
      <c r="B2675"/>
    </row>
    <row r="2676" spans="2:2" x14ac:dyDescent="0.3">
      <c r="B2676"/>
    </row>
    <row r="2677" spans="2:2" x14ac:dyDescent="0.3">
      <c r="B2677"/>
    </row>
    <row r="2678" spans="2:2" x14ac:dyDescent="0.3">
      <c r="B2678"/>
    </row>
    <row r="2679" spans="2:2" x14ac:dyDescent="0.3">
      <c r="B2679"/>
    </row>
    <row r="2680" spans="2:2" x14ac:dyDescent="0.3">
      <c r="B2680"/>
    </row>
    <row r="2681" spans="2:2" x14ac:dyDescent="0.3">
      <c r="B2681"/>
    </row>
    <row r="2682" spans="2:2" x14ac:dyDescent="0.3">
      <c r="B2682"/>
    </row>
    <row r="2683" spans="2:2" x14ac:dyDescent="0.3">
      <c r="B2683"/>
    </row>
    <row r="2684" spans="2:2" x14ac:dyDescent="0.3">
      <c r="B2684"/>
    </row>
    <row r="2685" spans="2:2" x14ac:dyDescent="0.3">
      <c r="B2685"/>
    </row>
    <row r="2686" spans="2:2" x14ac:dyDescent="0.3">
      <c r="B2686"/>
    </row>
    <row r="2687" spans="2:2" x14ac:dyDescent="0.3">
      <c r="B2687"/>
    </row>
    <row r="2688" spans="2:2" x14ac:dyDescent="0.3">
      <c r="B2688"/>
    </row>
    <row r="2689" spans="2:2" x14ac:dyDescent="0.3">
      <c r="B2689"/>
    </row>
    <row r="2690" spans="2:2" x14ac:dyDescent="0.3">
      <c r="B2690"/>
    </row>
    <row r="2691" spans="2:2" x14ac:dyDescent="0.3">
      <c r="B2691"/>
    </row>
    <row r="2692" spans="2:2" x14ac:dyDescent="0.3">
      <c r="B2692"/>
    </row>
    <row r="2693" spans="2:2" x14ac:dyDescent="0.3">
      <c r="B2693"/>
    </row>
    <row r="2694" spans="2:2" x14ac:dyDescent="0.3">
      <c r="B2694"/>
    </row>
    <row r="2695" spans="2:2" x14ac:dyDescent="0.3">
      <c r="B2695"/>
    </row>
    <row r="2696" spans="2:2" x14ac:dyDescent="0.3">
      <c r="B2696"/>
    </row>
    <row r="2697" spans="2:2" x14ac:dyDescent="0.3">
      <c r="B2697"/>
    </row>
    <row r="2698" spans="2:2" x14ac:dyDescent="0.3">
      <c r="B2698"/>
    </row>
    <row r="2699" spans="2:2" x14ac:dyDescent="0.3">
      <c r="B2699"/>
    </row>
    <row r="2700" spans="2:2" x14ac:dyDescent="0.3">
      <c r="B2700"/>
    </row>
    <row r="2701" spans="2:2" x14ac:dyDescent="0.3">
      <c r="B2701"/>
    </row>
    <row r="2702" spans="2:2" x14ac:dyDescent="0.3">
      <c r="B2702"/>
    </row>
    <row r="2703" spans="2:2" x14ac:dyDescent="0.3">
      <c r="B2703"/>
    </row>
    <row r="2704" spans="2:2" x14ac:dyDescent="0.3">
      <c r="B2704"/>
    </row>
    <row r="2705" spans="2:2" x14ac:dyDescent="0.3">
      <c r="B2705"/>
    </row>
    <row r="2706" spans="2:2" x14ac:dyDescent="0.3">
      <c r="B2706"/>
    </row>
    <row r="2707" spans="2:2" x14ac:dyDescent="0.3">
      <c r="B2707"/>
    </row>
    <row r="2708" spans="2:2" x14ac:dyDescent="0.3">
      <c r="B2708"/>
    </row>
    <row r="2709" spans="2:2" x14ac:dyDescent="0.3">
      <c r="B2709"/>
    </row>
    <row r="2710" spans="2:2" x14ac:dyDescent="0.3">
      <c r="B2710"/>
    </row>
    <row r="2711" spans="2:2" x14ac:dyDescent="0.3">
      <c r="B2711"/>
    </row>
    <row r="2712" spans="2:2" x14ac:dyDescent="0.3">
      <c r="B2712"/>
    </row>
    <row r="2713" spans="2:2" x14ac:dyDescent="0.3">
      <c r="B2713"/>
    </row>
    <row r="2714" spans="2:2" x14ac:dyDescent="0.3">
      <c r="B2714"/>
    </row>
    <row r="2715" spans="2:2" x14ac:dyDescent="0.3">
      <c r="B2715"/>
    </row>
    <row r="2716" spans="2:2" x14ac:dyDescent="0.3">
      <c r="B2716"/>
    </row>
    <row r="2717" spans="2:2" x14ac:dyDescent="0.3">
      <c r="B2717"/>
    </row>
    <row r="2718" spans="2:2" x14ac:dyDescent="0.3">
      <c r="B2718"/>
    </row>
    <row r="2719" spans="2:2" x14ac:dyDescent="0.3">
      <c r="B2719"/>
    </row>
    <row r="2720" spans="2:2" x14ac:dyDescent="0.3">
      <c r="B2720"/>
    </row>
    <row r="2721" spans="2:2" x14ac:dyDescent="0.3">
      <c r="B2721"/>
    </row>
    <row r="2722" spans="2:2" x14ac:dyDescent="0.3">
      <c r="B2722"/>
    </row>
    <row r="2723" spans="2:2" x14ac:dyDescent="0.3">
      <c r="B2723"/>
    </row>
    <row r="2724" spans="2:2" x14ac:dyDescent="0.3">
      <c r="B2724"/>
    </row>
    <row r="2725" spans="2:2" x14ac:dyDescent="0.3">
      <c r="B2725"/>
    </row>
    <row r="2726" spans="2:2" x14ac:dyDescent="0.3">
      <c r="B2726"/>
    </row>
    <row r="2727" spans="2:2" x14ac:dyDescent="0.3">
      <c r="B2727"/>
    </row>
    <row r="2728" spans="2:2" x14ac:dyDescent="0.3">
      <c r="B2728"/>
    </row>
    <row r="2729" spans="2:2" x14ac:dyDescent="0.3">
      <c r="B2729"/>
    </row>
    <row r="2730" spans="2:2" x14ac:dyDescent="0.3">
      <c r="B2730"/>
    </row>
    <row r="2731" spans="2:2" x14ac:dyDescent="0.3">
      <c r="B2731"/>
    </row>
    <row r="2732" spans="2:2" x14ac:dyDescent="0.3">
      <c r="B2732"/>
    </row>
    <row r="2733" spans="2:2" x14ac:dyDescent="0.3">
      <c r="B2733"/>
    </row>
    <row r="2734" spans="2:2" x14ac:dyDescent="0.3">
      <c r="B2734"/>
    </row>
    <row r="2735" spans="2:2" x14ac:dyDescent="0.3">
      <c r="B2735"/>
    </row>
    <row r="2736" spans="2:2" x14ac:dyDescent="0.3">
      <c r="B2736"/>
    </row>
    <row r="2737" spans="2:2" x14ac:dyDescent="0.3">
      <c r="B2737"/>
    </row>
    <row r="2738" spans="2:2" x14ac:dyDescent="0.3">
      <c r="B2738"/>
    </row>
    <row r="2739" spans="2:2" x14ac:dyDescent="0.3">
      <c r="B2739"/>
    </row>
    <row r="2740" spans="2:2" x14ac:dyDescent="0.3">
      <c r="B2740"/>
    </row>
    <row r="2741" spans="2:2" x14ac:dyDescent="0.3">
      <c r="B2741"/>
    </row>
    <row r="2742" spans="2:2" x14ac:dyDescent="0.3">
      <c r="B2742"/>
    </row>
    <row r="2743" spans="2:2" x14ac:dyDescent="0.3">
      <c r="B2743"/>
    </row>
    <row r="2744" spans="2:2" x14ac:dyDescent="0.3">
      <c r="B2744"/>
    </row>
    <row r="2745" spans="2:2" x14ac:dyDescent="0.3">
      <c r="B2745"/>
    </row>
    <row r="2746" spans="2:2" x14ac:dyDescent="0.3">
      <c r="B2746"/>
    </row>
    <row r="2747" spans="2:2" x14ac:dyDescent="0.3">
      <c r="B2747"/>
    </row>
    <row r="2748" spans="2:2" x14ac:dyDescent="0.3">
      <c r="B2748"/>
    </row>
    <row r="2749" spans="2:2" x14ac:dyDescent="0.3">
      <c r="B2749"/>
    </row>
    <row r="2750" spans="2:2" x14ac:dyDescent="0.3">
      <c r="B2750"/>
    </row>
    <row r="2751" spans="2:2" x14ac:dyDescent="0.3">
      <c r="B2751"/>
    </row>
    <row r="2752" spans="2:2" x14ac:dyDescent="0.3">
      <c r="B2752"/>
    </row>
    <row r="2753" spans="2:2" x14ac:dyDescent="0.3">
      <c r="B2753"/>
    </row>
    <row r="2754" spans="2:2" x14ac:dyDescent="0.3">
      <c r="B2754"/>
    </row>
    <row r="2755" spans="2:2" x14ac:dyDescent="0.3">
      <c r="B2755"/>
    </row>
    <row r="2756" spans="2:2" x14ac:dyDescent="0.3">
      <c r="B2756"/>
    </row>
    <row r="2757" spans="2:2" x14ac:dyDescent="0.3">
      <c r="B2757"/>
    </row>
    <row r="2758" spans="2:2" x14ac:dyDescent="0.3">
      <c r="B2758"/>
    </row>
    <row r="2759" spans="2:2" x14ac:dyDescent="0.3">
      <c r="B2759"/>
    </row>
    <row r="2760" spans="2:2" x14ac:dyDescent="0.3">
      <c r="B2760"/>
    </row>
    <row r="2761" spans="2:2" x14ac:dyDescent="0.3">
      <c r="B2761"/>
    </row>
    <row r="2762" spans="2:2" x14ac:dyDescent="0.3">
      <c r="B2762"/>
    </row>
    <row r="2763" spans="2:2" x14ac:dyDescent="0.3">
      <c r="B2763"/>
    </row>
    <row r="2764" spans="2:2" x14ac:dyDescent="0.3">
      <c r="B2764"/>
    </row>
    <row r="2765" spans="2:2" x14ac:dyDescent="0.3">
      <c r="B2765"/>
    </row>
    <row r="2766" spans="2:2" x14ac:dyDescent="0.3">
      <c r="B2766"/>
    </row>
    <row r="2767" spans="2:2" x14ac:dyDescent="0.3">
      <c r="B2767"/>
    </row>
    <row r="2768" spans="2:2" x14ac:dyDescent="0.3">
      <c r="B2768"/>
    </row>
    <row r="2769" spans="2:2" x14ac:dyDescent="0.3">
      <c r="B2769"/>
    </row>
    <row r="2770" spans="2:2" x14ac:dyDescent="0.3">
      <c r="B2770"/>
    </row>
    <row r="2771" spans="2:2" x14ac:dyDescent="0.3">
      <c r="B2771"/>
    </row>
    <row r="2772" spans="2:2" x14ac:dyDescent="0.3">
      <c r="B2772"/>
    </row>
    <row r="2773" spans="2:2" x14ac:dyDescent="0.3">
      <c r="B2773"/>
    </row>
    <row r="2774" spans="2:2" x14ac:dyDescent="0.3">
      <c r="B2774"/>
    </row>
    <row r="2775" spans="2:2" x14ac:dyDescent="0.3">
      <c r="B2775"/>
    </row>
    <row r="2776" spans="2:2" x14ac:dyDescent="0.3">
      <c r="B2776"/>
    </row>
    <row r="2777" spans="2:2" x14ac:dyDescent="0.3">
      <c r="B2777"/>
    </row>
    <row r="2778" spans="2:2" x14ac:dyDescent="0.3">
      <c r="B2778"/>
    </row>
    <row r="2779" spans="2:2" x14ac:dyDescent="0.3">
      <c r="B2779"/>
    </row>
    <row r="2780" spans="2:2" x14ac:dyDescent="0.3">
      <c r="B2780"/>
    </row>
    <row r="2781" spans="2:2" x14ac:dyDescent="0.3">
      <c r="B2781"/>
    </row>
    <row r="2782" spans="2:2" x14ac:dyDescent="0.3">
      <c r="B2782"/>
    </row>
    <row r="2783" spans="2:2" x14ac:dyDescent="0.3">
      <c r="B2783"/>
    </row>
    <row r="2784" spans="2:2" x14ac:dyDescent="0.3">
      <c r="B2784"/>
    </row>
    <row r="2785" spans="2:2" x14ac:dyDescent="0.3">
      <c r="B2785"/>
    </row>
    <row r="2786" spans="2:2" x14ac:dyDescent="0.3">
      <c r="B2786"/>
    </row>
    <row r="2787" spans="2:2" x14ac:dyDescent="0.3">
      <c r="B2787"/>
    </row>
    <row r="2788" spans="2:2" x14ac:dyDescent="0.3">
      <c r="B2788"/>
    </row>
    <row r="2789" spans="2:2" x14ac:dyDescent="0.3">
      <c r="B2789"/>
    </row>
    <row r="2790" spans="2:2" x14ac:dyDescent="0.3">
      <c r="B2790"/>
    </row>
    <row r="2791" spans="2:2" x14ac:dyDescent="0.3">
      <c r="B2791"/>
    </row>
    <row r="2792" spans="2:2" x14ac:dyDescent="0.3">
      <c r="B2792"/>
    </row>
    <row r="2793" spans="2:2" x14ac:dyDescent="0.3">
      <c r="B2793"/>
    </row>
    <row r="2794" spans="2:2" x14ac:dyDescent="0.3">
      <c r="B2794"/>
    </row>
    <row r="2795" spans="2:2" x14ac:dyDescent="0.3">
      <c r="B2795"/>
    </row>
    <row r="2796" spans="2:2" x14ac:dyDescent="0.3">
      <c r="B2796"/>
    </row>
    <row r="2797" spans="2:2" x14ac:dyDescent="0.3">
      <c r="B2797"/>
    </row>
    <row r="2798" spans="2:2" x14ac:dyDescent="0.3">
      <c r="B2798"/>
    </row>
    <row r="2799" spans="2:2" x14ac:dyDescent="0.3">
      <c r="B2799"/>
    </row>
    <row r="2800" spans="2:2" x14ac:dyDescent="0.3">
      <c r="B2800"/>
    </row>
    <row r="2801" spans="2:2" x14ac:dyDescent="0.3">
      <c r="B2801"/>
    </row>
    <row r="2802" spans="2:2" x14ac:dyDescent="0.3">
      <c r="B2802"/>
    </row>
    <row r="2803" spans="2:2" x14ac:dyDescent="0.3">
      <c r="B2803"/>
    </row>
    <row r="2804" spans="2:2" x14ac:dyDescent="0.3">
      <c r="B2804"/>
    </row>
    <row r="2805" spans="2:2" x14ac:dyDescent="0.3">
      <c r="B2805"/>
    </row>
    <row r="2806" spans="2:2" x14ac:dyDescent="0.3">
      <c r="B2806"/>
    </row>
    <row r="2807" spans="2:2" x14ac:dyDescent="0.3">
      <c r="B2807"/>
    </row>
    <row r="2808" spans="2:2" x14ac:dyDescent="0.3">
      <c r="B2808"/>
    </row>
    <row r="2809" spans="2:2" x14ac:dyDescent="0.3">
      <c r="B2809"/>
    </row>
    <row r="2810" spans="2:2" x14ac:dyDescent="0.3">
      <c r="B2810"/>
    </row>
    <row r="2811" spans="2:2" x14ac:dyDescent="0.3">
      <c r="B2811"/>
    </row>
    <row r="2812" spans="2:2" x14ac:dyDescent="0.3">
      <c r="B2812"/>
    </row>
    <row r="2813" spans="2:2" x14ac:dyDescent="0.3">
      <c r="B2813"/>
    </row>
    <row r="2814" spans="2:2" x14ac:dyDescent="0.3">
      <c r="B2814"/>
    </row>
    <row r="2815" spans="2:2" x14ac:dyDescent="0.3">
      <c r="B2815"/>
    </row>
    <row r="2816" spans="2:2" x14ac:dyDescent="0.3">
      <c r="B2816"/>
    </row>
    <row r="2817" spans="2:2" x14ac:dyDescent="0.3">
      <c r="B2817"/>
    </row>
    <row r="2818" spans="2:2" x14ac:dyDescent="0.3">
      <c r="B2818"/>
    </row>
    <row r="2819" spans="2:2" x14ac:dyDescent="0.3">
      <c r="B2819"/>
    </row>
    <row r="2820" spans="2:2" x14ac:dyDescent="0.3">
      <c r="B2820"/>
    </row>
    <row r="2821" spans="2:2" x14ac:dyDescent="0.3">
      <c r="B2821"/>
    </row>
    <row r="2822" spans="2:2" x14ac:dyDescent="0.3">
      <c r="B2822"/>
    </row>
    <row r="2823" spans="2:2" x14ac:dyDescent="0.3">
      <c r="B2823"/>
    </row>
    <row r="2824" spans="2:2" x14ac:dyDescent="0.3">
      <c r="B2824"/>
    </row>
    <row r="2825" spans="2:2" x14ac:dyDescent="0.3">
      <c r="B2825"/>
    </row>
    <row r="2826" spans="2:2" x14ac:dyDescent="0.3">
      <c r="B2826"/>
    </row>
    <row r="2827" spans="2:2" x14ac:dyDescent="0.3">
      <c r="B2827"/>
    </row>
    <row r="2828" spans="2:2" x14ac:dyDescent="0.3">
      <c r="B2828"/>
    </row>
    <row r="2829" spans="2:2" x14ac:dyDescent="0.3">
      <c r="B2829"/>
    </row>
    <row r="2830" spans="2:2" x14ac:dyDescent="0.3">
      <c r="B2830"/>
    </row>
    <row r="2831" spans="2:2" x14ac:dyDescent="0.3">
      <c r="B2831"/>
    </row>
    <row r="2832" spans="2:2" x14ac:dyDescent="0.3">
      <c r="B2832"/>
    </row>
    <row r="2833" spans="2:2" x14ac:dyDescent="0.3">
      <c r="B2833"/>
    </row>
    <row r="2834" spans="2:2" x14ac:dyDescent="0.3">
      <c r="B2834"/>
    </row>
    <row r="2835" spans="2:2" x14ac:dyDescent="0.3">
      <c r="B2835"/>
    </row>
    <row r="2836" spans="2:2" x14ac:dyDescent="0.3">
      <c r="B2836"/>
    </row>
    <row r="2837" spans="2:2" x14ac:dyDescent="0.3">
      <c r="B2837"/>
    </row>
    <row r="2838" spans="2:2" x14ac:dyDescent="0.3">
      <c r="B2838"/>
    </row>
    <row r="2839" spans="2:2" x14ac:dyDescent="0.3">
      <c r="B2839"/>
    </row>
    <row r="2840" spans="2:2" x14ac:dyDescent="0.3">
      <c r="B2840"/>
    </row>
    <row r="2841" spans="2:2" x14ac:dyDescent="0.3">
      <c r="B2841"/>
    </row>
    <row r="2842" spans="2:2" x14ac:dyDescent="0.3">
      <c r="B2842"/>
    </row>
    <row r="2843" spans="2:2" x14ac:dyDescent="0.3">
      <c r="B2843"/>
    </row>
    <row r="2844" spans="2:2" x14ac:dyDescent="0.3">
      <c r="B2844"/>
    </row>
    <row r="2845" spans="2:2" x14ac:dyDescent="0.3">
      <c r="B2845"/>
    </row>
    <row r="2846" spans="2:2" x14ac:dyDescent="0.3">
      <c r="B2846"/>
    </row>
    <row r="2847" spans="2:2" x14ac:dyDescent="0.3">
      <c r="B2847"/>
    </row>
    <row r="2848" spans="2:2" x14ac:dyDescent="0.3">
      <c r="B2848"/>
    </row>
    <row r="2849" spans="2:2" x14ac:dyDescent="0.3">
      <c r="B2849"/>
    </row>
    <row r="2850" spans="2:2" x14ac:dyDescent="0.3">
      <c r="B2850"/>
    </row>
    <row r="2851" spans="2:2" x14ac:dyDescent="0.3">
      <c r="B2851"/>
    </row>
    <row r="2852" spans="2:2" x14ac:dyDescent="0.3">
      <c r="B2852"/>
    </row>
    <row r="2853" spans="2:2" x14ac:dyDescent="0.3">
      <c r="B2853"/>
    </row>
    <row r="2854" spans="2:2" x14ac:dyDescent="0.3">
      <c r="B2854"/>
    </row>
    <row r="2855" spans="2:2" x14ac:dyDescent="0.3">
      <c r="B2855"/>
    </row>
    <row r="2856" spans="2:2" x14ac:dyDescent="0.3">
      <c r="B2856"/>
    </row>
    <row r="2857" spans="2:2" x14ac:dyDescent="0.3">
      <c r="B2857"/>
    </row>
    <row r="2858" spans="2:2" x14ac:dyDescent="0.3">
      <c r="B2858"/>
    </row>
    <row r="2859" spans="2:2" x14ac:dyDescent="0.3">
      <c r="B2859"/>
    </row>
    <row r="2860" spans="2:2" x14ac:dyDescent="0.3">
      <c r="B2860"/>
    </row>
    <row r="2861" spans="2:2" x14ac:dyDescent="0.3">
      <c r="B2861"/>
    </row>
    <row r="2862" spans="2:2" x14ac:dyDescent="0.3">
      <c r="B2862"/>
    </row>
    <row r="2863" spans="2:2" x14ac:dyDescent="0.3">
      <c r="B2863"/>
    </row>
    <row r="2864" spans="2:2" x14ac:dyDescent="0.3">
      <c r="B2864"/>
    </row>
    <row r="2865" spans="2:2" x14ac:dyDescent="0.3">
      <c r="B2865"/>
    </row>
    <row r="2866" spans="2:2" x14ac:dyDescent="0.3">
      <c r="B2866"/>
    </row>
    <row r="2867" spans="2:2" x14ac:dyDescent="0.3">
      <c r="B2867"/>
    </row>
    <row r="2868" spans="2:2" x14ac:dyDescent="0.3">
      <c r="B2868"/>
    </row>
    <row r="2869" spans="2:2" x14ac:dyDescent="0.3">
      <c r="B2869"/>
    </row>
    <row r="2870" spans="2:2" x14ac:dyDescent="0.3">
      <c r="B2870"/>
    </row>
    <row r="2871" spans="2:2" x14ac:dyDescent="0.3">
      <c r="B2871"/>
    </row>
    <row r="2872" spans="2:2" x14ac:dyDescent="0.3">
      <c r="B2872"/>
    </row>
    <row r="2873" spans="2:2" x14ac:dyDescent="0.3">
      <c r="B2873"/>
    </row>
    <row r="2874" spans="2:2" x14ac:dyDescent="0.3">
      <c r="B2874"/>
    </row>
    <row r="2875" spans="2:2" x14ac:dyDescent="0.3">
      <c r="B2875"/>
    </row>
    <row r="2876" spans="2:2" x14ac:dyDescent="0.3">
      <c r="B2876"/>
    </row>
    <row r="2877" spans="2:2" x14ac:dyDescent="0.3">
      <c r="B2877"/>
    </row>
    <row r="2878" spans="2:2" x14ac:dyDescent="0.3">
      <c r="B2878"/>
    </row>
    <row r="2879" spans="2:2" x14ac:dyDescent="0.3">
      <c r="B2879"/>
    </row>
    <row r="2880" spans="2:2" x14ac:dyDescent="0.3">
      <c r="B2880"/>
    </row>
    <row r="2881" spans="2:2" x14ac:dyDescent="0.3">
      <c r="B2881"/>
    </row>
    <row r="2882" spans="2:2" x14ac:dyDescent="0.3">
      <c r="B2882"/>
    </row>
    <row r="2883" spans="2:2" x14ac:dyDescent="0.3">
      <c r="B2883"/>
    </row>
    <row r="2884" spans="2:2" x14ac:dyDescent="0.3">
      <c r="B2884"/>
    </row>
    <row r="2885" spans="2:2" x14ac:dyDescent="0.3">
      <c r="B2885"/>
    </row>
    <row r="2886" spans="2:2" x14ac:dyDescent="0.3">
      <c r="B2886"/>
    </row>
    <row r="2887" spans="2:2" x14ac:dyDescent="0.3">
      <c r="B2887"/>
    </row>
    <row r="2888" spans="2:2" x14ac:dyDescent="0.3">
      <c r="B2888"/>
    </row>
    <row r="2889" spans="2:2" x14ac:dyDescent="0.3">
      <c r="B2889"/>
    </row>
    <row r="2890" spans="2:2" x14ac:dyDescent="0.3">
      <c r="B2890"/>
    </row>
    <row r="2891" spans="2:2" x14ac:dyDescent="0.3">
      <c r="B2891"/>
    </row>
    <row r="2892" spans="2:2" x14ac:dyDescent="0.3">
      <c r="B2892"/>
    </row>
    <row r="2893" spans="2:2" x14ac:dyDescent="0.3">
      <c r="B2893"/>
    </row>
    <row r="2894" spans="2:2" x14ac:dyDescent="0.3">
      <c r="B2894"/>
    </row>
    <row r="2895" spans="2:2" x14ac:dyDescent="0.3">
      <c r="B2895"/>
    </row>
    <row r="2896" spans="2:2" x14ac:dyDescent="0.3">
      <c r="B2896"/>
    </row>
    <row r="2897" spans="2:2" x14ac:dyDescent="0.3">
      <c r="B2897"/>
    </row>
    <row r="2898" spans="2:2" x14ac:dyDescent="0.3">
      <c r="B2898"/>
    </row>
    <row r="2899" spans="2:2" x14ac:dyDescent="0.3">
      <c r="B2899"/>
    </row>
    <row r="2900" spans="2:2" x14ac:dyDescent="0.3">
      <c r="B2900"/>
    </row>
    <row r="2901" spans="2:2" x14ac:dyDescent="0.3">
      <c r="B2901"/>
    </row>
    <row r="2902" spans="2:2" x14ac:dyDescent="0.3">
      <c r="B2902"/>
    </row>
    <row r="2903" spans="2:2" x14ac:dyDescent="0.3">
      <c r="B2903"/>
    </row>
    <row r="2904" spans="2:2" x14ac:dyDescent="0.3">
      <c r="B2904"/>
    </row>
    <row r="2905" spans="2:2" x14ac:dyDescent="0.3">
      <c r="B2905"/>
    </row>
    <row r="2906" spans="2:2" x14ac:dyDescent="0.3">
      <c r="B2906"/>
    </row>
    <row r="2907" spans="2:2" x14ac:dyDescent="0.3">
      <c r="B2907"/>
    </row>
    <row r="2908" spans="2:2" x14ac:dyDescent="0.3">
      <c r="B2908"/>
    </row>
    <row r="2909" spans="2:2" x14ac:dyDescent="0.3">
      <c r="B2909"/>
    </row>
    <row r="2910" spans="2:2" x14ac:dyDescent="0.3">
      <c r="B2910"/>
    </row>
    <row r="2911" spans="2:2" x14ac:dyDescent="0.3">
      <c r="B2911"/>
    </row>
    <row r="2912" spans="2:2" x14ac:dyDescent="0.3">
      <c r="B2912"/>
    </row>
    <row r="2913" spans="2:2" x14ac:dyDescent="0.3">
      <c r="B2913"/>
    </row>
    <row r="2914" spans="2:2" x14ac:dyDescent="0.3">
      <c r="B2914"/>
    </row>
    <row r="2915" spans="2:2" x14ac:dyDescent="0.3">
      <c r="B2915"/>
    </row>
    <row r="2916" spans="2:2" x14ac:dyDescent="0.3">
      <c r="B2916"/>
    </row>
    <row r="2917" spans="2:2" x14ac:dyDescent="0.3">
      <c r="B2917"/>
    </row>
    <row r="2918" spans="2:2" x14ac:dyDescent="0.3">
      <c r="B2918"/>
    </row>
    <row r="2919" spans="2:2" x14ac:dyDescent="0.3">
      <c r="B2919"/>
    </row>
    <row r="2920" spans="2:2" x14ac:dyDescent="0.3">
      <c r="B2920"/>
    </row>
    <row r="2921" spans="2:2" x14ac:dyDescent="0.3">
      <c r="B2921"/>
    </row>
    <row r="2922" spans="2:2" x14ac:dyDescent="0.3">
      <c r="B2922"/>
    </row>
    <row r="2923" spans="2:2" x14ac:dyDescent="0.3">
      <c r="B2923"/>
    </row>
    <row r="2924" spans="2:2" x14ac:dyDescent="0.3">
      <c r="B2924"/>
    </row>
    <row r="2925" spans="2:2" x14ac:dyDescent="0.3">
      <c r="B2925"/>
    </row>
    <row r="2926" spans="2:2" x14ac:dyDescent="0.3">
      <c r="B2926"/>
    </row>
    <row r="2927" spans="2:2" x14ac:dyDescent="0.3">
      <c r="B2927"/>
    </row>
    <row r="2928" spans="2:2" x14ac:dyDescent="0.3">
      <c r="B2928"/>
    </row>
    <row r="2929" spans="2:2" x14ac:dyDescent="0.3">
      <c r="B2929"/>
    </row>
    <row r="2930" spans="2:2" x14ac:dyDescent="0.3">
      <c r="B2930"/>
    </row>
    <row r="2931" spans="2:2" x14ac:dyDescent="0.3">
      <c r="B2931"/>
    </row>
    <row r="2932" spans="2:2" x14ac:dyDescent="0.3">
      <c r="B2932"/>
    </row>
    <row r="2933" spans="2:2" x14ac:dyDescent="0.3">
      <c r="B2933"/>
    </row>
    <row r="2934" spans="2:2" x14ac:dyDescent="0.3">
      <c r="B2934"/>
    </row>
    <row r="2935" spans="2:2" x14ac:dyDescent="0.3">
      <c r="B2935"/>
    </row>
    <row r="2936" spans="2:2" x14ac:dyDescent="0.3">
      <c r="B2936"/>
    </row>
    <row r="2937" spans="2:2" x14ac:dyDescent="0.3">
      <c r="B2937"/>
    </row>
    <row r="2938" spans="2:2" x14ac:dyDescent="0.3">
      <c r="B2938"/>
    </row>
    <row r="2939" spans="2:2" x14ac:dyDescent="0.3">
      <c r="B2939"/>
    </row>
    <row r="2940" spans="2:2" x14ac:dyDescent="0.3">
      <c r="B2940"/>
    </row>
    <row r="2941" spans="2:2" x14ac:dyDescent="0.3">
      <c r="B2941"/>
    </row>
    <row r="2942" spans="2:2" x14ac:dyDescent="0.3">
      <c r="B2942"/>
    </row>
    <row r="2943" spans="2:2" x14ac:dyDescent="0.3">
      <c r="B2943"/>
    </row>
    <row r="2944" spans="2:2" x14ac:dyDescent="0.3">
      <c r="B2944"/>
    </row>
    <row r="2945" spans="2:2" x14ac:dyDescent="0.3">
      <c r="B2945"/>
    </row>
    <row r="2946" spans="2:2" x14ac:dyDescent="0.3">
      <c r="B2946"/>
    </row>
    <row r="2947" spans="2:2" x14ac:dyDescent="0.3">
      <c r="B2947"/>
    </row>
    <row r="2948" spans="2:2" x14ac:dyDescent="0.3">
      <c r="B2948"/>
    </row>
    <row r="2949" spans="2:2" x14ac:dyDescent="0.3">
      <c r="B2949"/>
    </row>
    <row r="2950" spans="2:2" x14ac:dyDescent="0.3">
      <c r="B2950"/>
    </row>
    <row r="2951" spans="2:2" x14ac:dyDescent="0.3">
      <c r="B2951"/>
    </row>
    <row r="2952" spans="2:2" x14ac:dyDescent="0.3">
      <c r="B2952"/>
    </row>
    <row r="2953" spans="2:2" x14ac:dyDescent="0.3">
      <c r="B2953"/>
    </row>
    <row r="2954" spans="2:2" x14ac:dyDescent="0.3">
      <c r="B2954"/>
    </row>
    <row r="2955" spans="2:2" x14ac:dyDescent="0.3">
      <c r="B2955"/>
    </row>
    <row r="2956" spans="2:2" x14ac:dyDescent="0.3">
      <c r="B2956"/>
    </row>
    <row r="2957" spans="2:2" x14ac:dyDescent="0.3">
      <c r="B2957"/>
    </row>
    <row r="2958" spans="2:2" x14ac:dyDescent="0.3">
      <c r="B2958"/>
    </row>
    <row r="2959" spans="2:2" x14ac:dyDescent="0.3">
      <c r="B2959"/>
    </row>
    <row r="2960" spans="2:2" x14ac:dyDescent="0.3">
      <c r="B2960"/>
    </row>
    <row r="2961" spans="2:2" x14ac:dyDescent="0.3">
      <c r="B2961"/>
    </row>
    <row r="2962" spans="2:2" x14ac:dyDescent="0.3">
      <c r="B2962"/>
    </row>
    <row r="2963" spans="2:2" x14ac:dyDescent="0.3">
      <c r="B2963"/>
    </row>
    <row r="2964" spans="2:2" x14ac:dyDescent="0.3">
      <c r="B2964"/>
    </row>
    <row r="2965" spans="2:2" x14ac:dyDescent="0.3">
      <c r="B2965"/>
    </row>
    <row r="2966" spans="2:2" x14ac:dyDescent="0.3">
      <c r="B2966"/>
    </row>
    <row r="2967" spans="2:2" x14ac:dyDescent="0.3">
      <c r="B2967"/>
    </row>
    <row r="2968" spans="2:2" x14ac:dyDescent="0.3">
      <c r="B2968"/>
    </row>
    <row r="2969" spans="2:2" x14ac:dyDescent="0.3">
      <c r="B2969"/>
    </row>
    <row r="2970" spans="2:2" x14ac:dyDescent="0.3">
      <c r="B2970"/>
    </row>
    <row r="2971" spans="2:2" x14ac:dyDescent="0.3">
      <c r="B2971"/>
    </row>
    <row r="2972" spans="2:2" x14ac:dyDescent="0.3">
      <c r="B2972"/>
    </row>
    <row r="2973" spans="2:2" x14ac:dyDescent="0.3">
      <c r="B2973"/>
    </row>
    <row r="2974" spans="2:2" x14ac:dyDescent="0.3">
      <c r="B2974"/>
    </row>
    <row r="2975" spans="2:2" x14ac:dyDescent="0.3">
      <c r="B2975"/>
    </row>
    <row r="2976" spans="2:2" x14ac:dyDescent="0.3">
      <c r="B2976"/>
    </row>
    <row r="2977" spans="2:2" x14ac:dyDescent="0.3">
      <c r="B2977"/>
    </row>
    <row r="2978" spans="2:2" x14ac:dyDescent="0.3">
      <c r="B2978"/>
    </row>
    <row r="2979" spans="2:2" x14ac:dyDescent="0.3">
      <c r="B2979"/>
    </row>
    <row r="2980" spans="2:2" x14ac:dyDescent="0.3">
      <c r="B2980"/>
    </row>
    <row r="2981" spans="2:2" x14ac:dyDescent="0.3">
      <c r="B2981"/>
    </row>
    <row r="2982" spans="2:2" x14ac:dyDescent="0.3">
      <c r="B2982"/>
    </row>
    <row r="2983" spans="2:2" x14ac:dyDescent="0.3">
      <c r="B2983"/>
    </row>
    <row r="2984" spans="2:2" x14ac:dyDescent="0.3">
      <c r="B2984"/>
    </row>
    <row r="2985" spans="2:2" x14ac:dyDescent="0.3">
      <c r="B2985"/>
    </row>
    <row r="2986" spans="2:2" x14ac:dyDescent="0.3">
      <c r="B2986"/>
    </row>
    <row r="2987" spans="2:2" x14ac:dyDescent="0.3">
      <c r="B2987"/>
    </row>
    <row r="2988" spans="2:2" x14ac:dyDescent="0.3">
      <c r="B2988"/>
    </row>
    <row r="2989" spans="2:2" x14ac:dyDescent="0.3">
      <c r="B2989"/>
    </row>
    <row r="2990" spans="2:2" x14ac:dyDescent="0.3">
      <c r="B2990"/>
    </row>
    <row r="2991" spans="2:2" x14ac:dyDescent="0.3">
      <c r="B2991"/>
    </row>
    <row r="2992" spans="2:2" x14ac:dyDescent="0.3">
      <c r="B2992"/>
    </row>
    <row r="2993" spans="2:2" x14ac:dyDescent="0.3">
      <c r="B2993"/>
    </row>
    <row r="2994" spans="2:2" x14ac:dyDescent="0.3">
      <c r="B2994"/>
    </row>
    <row r="2995" spans="2:2" x14ac:dyDescent="0.3">
      <c r="B2995"/>
    </row>
    <row r="2996" spans="2:2" x14ac:dyDescent="0.3">
      <c r="B2996"/>
    </row>
    <row r="2997" spans="2:2" x14ac:dyDescent="0.3">
      <c r="B2997"/>
    </row>
    <row r="2998" spans="2:2" x14ac:dyDescent="0.3">
      <c r="B2998"/>
    </row>
    <row r="2999" spans="2:2" x14ac:dyDescent="0.3">
      <c r="B2999"/>
    </row>
    <row r="3000" spans="2:2" x14ac:dyDescent="0.3">
      <c r="B3000"/>
    </row>
    <row r="3001" spans="2:2" x14ac:dyDescent="0.3">
      <c r="B3001"/>
    </row>
    <row r="3002" spans="2:2" x14ac:dyDescent="0.3">
      <c r="B3002"/>
    </row>
    <row r="3003" spans="2:2" x14ac:dyDescent="0.3">
      <c r="B3003"/>
    </row>
    <row r="3004" spans="2:2" x14ac:dyDescent="0.3">
      <c r="B3004"/>
    </row>
    <row r="3005" spans="2:2" x14ac:dyDescent="0.3">
      <c r="B3005"/>
    </row>
    <row r="3006" spans="2:2" x14ac:dyDescent="0.3">
      <c r="B3006"/>
    </row>
    <row r="3007" spans="2:2" x14ac:dyDescent="0.3">
      <c r="B3007"/>
    </row>
    <row r="3008" spans="2:2" x14ac:dyDescent="0.3">
      <c r="B3008"/>
    </row>
    <row r="3009" spans="2:2" x14ac:dyDescent="0.3">
      <c r="B3009"/>
    </row>
    <row r="3010" spans="2:2" x14ac:dyDescent="0.3">
      <c r="B3010"/>
    </row>
    <row r="3011" spans="2:2" x14ac:dyDescent="0.3">
      <c r="B3011"/>
    </row>
    <row r="3012" spans="2:2" x14ac:dyDescent="0.3">
      <c r="B3012"/>
    </row>
    <row r="3013" spans="2:2" x14ac:dyDescent="0.3">
      <c r="B3013"/>
    </row>
    <row r="3014" spans="2:2" x14ac:dyDescent="0.3">
      <c r="B3014"/>
    </row>
    <row r="3015" spans="2:2" x14ac:dyDescent="0.3">
      <c r="B3015"/>
    </row>
    <row r="3016" spans="2:2" x14ac:dyDescent="0.3">
      <c r="B3016"/>
    </row>
    <row r="3017" spans="2:2" x14ac:dyDescent="0.3">
      <c r="B3017"/>
    </row>
    <row r="3018" spans="2:2" x14ac:dyDescent="0.3">
      <c r="B3018"/>
    </row>
    <row r="3019" spans="2:2" x14ac:dyDescent="0.3">
      <c r="B3019"/>
    </row>
    <row r="3020" spans="2:2" x14ac:dyDescent="0.3">
      <c r="B3020"/>
    </row>
    <row r="3021" spans="2:2" x14ac:dyDescent="0.3">
      <c r="B3021"/>
    </row>
    <row r="3022" spans="2:2" x14ac:dyDescent="0.3">
      <c r="B3022"/>
    </row>
    <row r="3023" spans="2:2" x14ac:dyDescent="0.3">
      <c r="B3023"/>
    </row>
    <row r="3024" spans="2:2" x14ac:dyDescent="0.3">
      <c r="B3024"/>
    </row>
    <row r="3025" spans="2:2" x14ac:dyDescent="0.3">
      <c r="B3025"/>
    </row>
    <row r="3026" spans="2:2" x14ac:dyDescent="0.3">
      <c r="B3026"/>
    </row>
    <row r="3027" spans="2:2" x14ac:dyDescent="0.3">
      <c r="B3027"/>
    </row>
    <row r="3028" spans="2:2" x14ac:dyDescent="0.3">
      <c r="B3028"/>
    </row>
    <row r="3029" spans="2:2" x14ac:dyDescent="0.3">
      <c r="B3029"/>
    </row>
    <row r="3030" spans="2:2" x14ac:dyDescent="0.3">
      <c r="B3030"/>
    </row>
    <row r="3031" spans="2:2" x14ac:dyDescent="0.3">
      <c r="B3031"/>
    </row>
    <row r="3032" spans="2:2" x14ac:dyDescent="0.3">
      <c r="B3032"/>
    </row>
    <row r="3033" spans="2:2" x14ac:dyDescent="0.3">
      <c r="B3033"/>
    </row>
    <row r="3034" spans="2:2" x14ac:dyDescent="0.3">
      <c r="B3034"/>
    </row>
    <row r="3035" spans="2:2" x14ac:dyDescent="0.3">
      <c r="B3035"/>
    </row>
    <row r="3036" spans="2:2" x14ac:dyDescent="0.3">
      <c r="B3036"/>
    </row>
    <row r="3037" spans="2:2" x14ac:dyDescent="0.3">
      <c r="B3037"/>
    </row>
    <row r="3038" spans="2:2" x14ac:dyDescent="0.3">
      <c r="B3038"/>
    </row>
    <row r="3039" spans="2:2" x14ac:dyDescent="0.3">
      <c r="B3039"/>
    </row>
    <row r="3040" spans="2:2" x14ac:dyDescent="0.3">
      <c r="B3040"/>
    </row>
    <row r="3041" spans="2:2" x14ac:dyDescent="0.3">
      <c r="B3041"/>
    </row>
    <row r="3042" spans="2:2" x14ac:dyDescent="0.3">
      <c r="B3042"/>
    </row>
    <row r="3043" spans="2:2" x14ac:dyDescent="0.3">
      <c r="B3043"/>
    </row>
    <row r="3044" spans="2:2" x14ac:dyDescent="0.3">
      <c r="B3044"/>
    </row>
    <row r="3045" spans="2:2" x14ac:dyDescent="0.3">
      <c r="B3045"/>
    </row>
    <row r="3046" spans="2:2" x14ac:dyDescent="0.3">
      <c r="B3046"/>
    </row>
    <row r="3047" spans="2:2" x14ac:dyDescent="0.3">
      <c r="B3047"/>
    </row>
    <row r="3048" spans="2:2" x14ac:dyDescent="0.3">
      <c r="B3048"/>
    </row>
    <row r="3049" spans="2:2" x14ac:dyDescent="0.3">
      <c r="B3049"/>
    </row>
    <row r="3050" spans="2:2" x14ac:dyDescent="0.3">
      <c r="B3050"/>
    </row>
    <row r="3051" spans="2:2" x14ac:dyDescent="0.3">
      <c r="B3051"/>
    </row>
    <row r="3052" spans="2:2" x14ac:dyDescent="0.3">
      <c r="B3052"/>
    </row>
    <row r="3053" spans="2:2" x14ac:dyDescent="0.3">
      <c r="B3053"/>
    </row>
    <row r="3054" spans="2:2" x14ac:dyDescent="0.3">
      <c r="B3054"/>
    </row>
    <row r="3055" spans="2:2" x14ac:dyDescent="0.3">
      <c r="B3055"/>
    </row>
    <row r="3056" spans="2:2" x14ac:dyDescent="0.3">
      <c r="B3056"/>
    </row>
    <row r="3057" spans="2:2" x14ac:dyDescent="0.3">
      <c r="B3057"/>
    </row>
    <row r="3058" spans="2:2" x14ac:dyDescent="0.3">
      <c r="B3058"/>
    </row>
    <row r="3059" spans="2:2" x14ac:dyDescent="0.3">
      <c r="B3059"/>
    </row>
    <row r="3060" spans="2:2" x14ac:dyDescent="0.3">
      <c r="B3060"/>
    </row>
    <row r="3061" spans="2:2" x14ac:dyDescent="0.3">
      <c r="B3061"/>
    </row>
    <row r="3062" spans="2:2" x14ac:dyDescent="0.3">
      <c r="B3062"/>
    </row>
    <row r="3063" spans="2:2" x14ac:dyDescent="0.3">
      <c r="B3063"/>
    </row>
    <row r="3064" spans="2:2" x14ac:dyDescent="0.3">
      <c r="B3064"/>
    </row>
    <row r="3065" spans="2:2" x14ac:dyDescent="0.3">
      <c r="B3065"/>
    </row>
    <row r="3066" spans="2:2" x14ac:dyDescent="0.3">
      <c r="B3066"/>
    </row>
    <row r="3067" spans="2:2" x14ac:dyDescent="0.3">
      <c r="B3067"/>
    </row>
    <row r="3068" spans="2:2" x14ac:dyDescent="0.3">
      <c r="B3068"/>
    </row>
    <row r="3069" spans="2:2" x14ac:dyDescent="0.3">
      <c r="B3069"/>
    </row>
    <row r="3070" spans="2:2" x14ac:dyDescent="0.3">
      <c r="B3070"/>
    </row>
    <row r="3071" spans="2:2" x14ac:dyDescent="0.3">
      <c r="B3071"/>
    </row>
    <row r="3072" spans="2:2" x14ac:dyDescent="0.3">
      <c r="B3072"/>
    </row>
    <row r="3073" spans="2:2" x14ac:dyDescent="0.3">
      <c r="B3073"/>
    </row>
    <row r="3074" spans="2:2" x14ac:dyDescent="0.3">
      <c r="B3074"/>
    </row>
    <row r="3075" spans="2:2" x14ac:dyDescent="0.3">
      <c r="B3075"/>
    </row>
    <row r="3076" spans="2:2" x14ac:dyDescent="0.3">
      <c r="B3076"/>
    </row>
    <row r="3077" spans="2:2" x14ac:dyDescent="0.3">
      <c r="B3077"/>
    </row>
    <row r="3078" spans="2:2" x14ac:dyDescent="0.3">
      <c r="B3078"/>
    </row>
    <row r="3079" spans="2:2" x14ac:dyDescent="0.3">
      <c r="B3079"/>
    </row>
    <row r="3080" spans="2:2" x14ac:dyDescent="0.3">
      <c r="B3080"/>
    </row>
    <row r="3081" spans="2:2" x14ac:dyDescent="0.3">
      <c r="B3081"/>
    </row>
    <row r="3082" spans="2:2" x14ac:dyDescent="0.3">
      <c r="B3082"/>
    </row>
    <row r="3083" spans="2:2" x14ac:dyDescent="0.3">
      <c r="B3083"/>
    </row>
    <row r="3084" spans="2:2" x14ac:dyDescent="0.3">
      <c r="B3084"/>
    </row>
    <row r="3085" spans="2:2" x14ac:dyDescent="0.3">
      <c r="B3085"/>
    </row>
    <row r="3086" spans="2:2" x14ac:dyDescent="0.3">
      <c r="B3086"/>
    </row>
    <row r="3087" spans="2:2" x14ac:dyDescent="0.3">
      <c r="B3087"/>
    </row>
    <row r="3088" spans="2:2" x14ac:dyDescent="0.3">
      <c r="B3088"/>
    </row>
    <row r="3089" spans="2:2" x14ac:dyDescent="0.3">
      <c r="B3089"/>
    </row>
    <row r="3090" spans="2:2" x14ac:dyDescent="0.3">
      <c r="B3090"/>
    </row>
    <row r="3091" spans="2:2" x14ac:dyDescent="0.3">
      <c r="B3091"/>
    </row>
    <row r="3092" spans="2:2" x14ac:dyDescent="0.3">
      <c r="B3092"/>
    </row>
    <row r="3093" spans="2:2" x14ac:dyDescent="0.3">
      <c r="B3093"/>
    </row>
    <row r="3094" spans="2:2" x14ac:dyDescent="0.3">
      <c r="B3094"/>
    </row>
    <row r="3095" spans="2:2" x14ac:dyDescent="0.3">
      <c r="B3095"/>
    </row>
    <row r="3096" spans="2:2" x14ac:dyDescent="0.3">
      <c r="B3096"/>
    </row>
    <row r="3097" spans="2:2" x14ac:dyDescent="0.3">
      <c r="B3097"/>
    </row>
    <row r="3098" spans="2:2" x14ac:dyDescent="0.3">
      <c r="B3098"/>
    </row>
    <row r="3099" spans="2:2" x14ac:dyDescent="0.3">
      <c r="B3099"/>
    </row>
    <row r="3100" spans="2:2" x14ac:dyDescent="0.3">
      <c r="B3100"/>
    </row>
    <row r="3101" spans="2:2" x14ac:dyDescent="0.3">
      <c r="B3101"/>
    </row>
    <row r="3102" spans="2:2" x14ac:dyDescent="0.3">
      <c r="B3102"/>
    </row>
    <row r="3103" spans="2:2" x14ac:dyDescent="0.3">
      <c r="B3103"/>
    </row>
    <row r="3104" spans="2:2" x14ac:dyDescent="0.3">
      <c r="B3104"/>
    </row>
    <row r="3105" spans="2:2" x14ac:dyDescent="0.3">
      <c r="B3105"/>
    </row>
    <row r="3106" spans="2:2" x14ac:dyDescent="0.3">
      <c r="B3106"/>
    </row>
    <row r="3107" spans="2:2" x14ac:dyDescent="0.3">
      <c r="B3107"/>
    </row>
    <row r="3108" spans="2:2" x14ac:dyDescent="0.3">
      <c r="B3108"/>
    </row>
    <row r="3109" spans="2:2" x14ac:dyDescent="0.3">
      <c r="B3109"/>
    </row>
    <row r="3110" spans="2:2" x14ac:dyDescent="0.3">
      <c r="B3110"/>
    </row>
    <row r="3111" spans="2:2" x14ac:dyDescent="0.3">
      <c r="B3111"/>
    </row>
    <row r="3112" spans="2:2" x14ac:dyDescent="0.3">
      <c r="B3112"/>
    </row>
    <row r="3113" spans="2:2" x14ac:dyDescent="0.3">
      <c r="B3113"/>
    </row>
    <row r="3114" spans="2:2" x14ac:dyDescent="0.3">
      <c r="B3114"/>
    </row>
    <row r="3115" spans="2:2" x14ac:dyDescent="0.3">
      <c r="B3115"/>
    </row>
    <row r="3116" spans="2:2" x14ac:dyDescent="0.3">
      <c r="B3116"/>
    </row>
    <row r="3117" spans="2:2" x14ac:dyDescent="0.3">
      <c r="B3117"/>
    </row>
    <row r="3118" spans="2:2" x14ac:dyDescent="0.3">
      <c r="B3118"/>
    </row>
    <row r="3119" spans="2:2" x14ac:dyDescent="0.3">
      <c r="B3119"/>
    </row>
    <row r="3120" spans="2:2" x14ac:dyDescent="0.3">
      <c r="B3120"/>
    </row>
    <row r="3121" spans="2:2" x14ac:dyDescent="0.3">
      <c r="B3121"/>
    </row>
    <row r="3122" spans="2:2" x14ac:dyDescent="0.3">
      <c r="B3122"/>
    </row>
    <row r="3123" spans="2:2" x14ac:dyDescent="0.3">
      <c r="B3123"/>
    </row>
    <row r="3124" spans="2:2" x14ac:dyDescent="0.3">
      <c r="B3124"/>
    </row>
    <row r="3125" spans="2:2" x14ac:dyDescent="0.3">
      <c r="B3125"/>
    </row>
    <row r="3126" spans="2:2" x14ac:dyDescent="0.3">
      <c r="B3126"/>
    </row>
    <row r="3127" spans="2:2" x14ac:dyDescent="0.3">
      <c r="B3127"/>
    </row>
    <row r="3128" spans="2:2" x14ac:dyDescent="0.3">
      <c r="B3128"/>
    </row>
    <row r="3129" spans="2:2" x14ac:dyDescent="0.3">
      <c r="B3129"/>
    </row>
    <row r="3130" spans="2:2" x14ac:dyDescent="0.3">
      <c r="B3130"/>
    </row>
    <row r="3131" spans="2:2" x14ac:dyDescent="0.3">
      <c r="B3131"/>
    </row>
    <row r="3132" spans="2:2" x14ac:dyDescent="0.3">
      <c r="B3132"/>
    </row>
    <row r="3133" spans="2:2" x14ac:dyDescent="0.3">
      <c r="B3133"/>
    </row>
    <row r="3134" spans="2:2" x14ac:dyDescent="0.3">
      <c r="B3134"/>
    </row>
    <row r="3135" spans="2:2" x14ac:dyDescent="0.3">
      <c r="B3135"/>
    </row>
    <row r="3136" spans="2:2" x14ac:dyDescent="0.3">
      <c r="B3136"/>
    </row>
    <row r="3137" spans="2:2" x14ac:dyDescent="0.3">
      <c r="B3137"/>
    </row>
    <row r="3138" spans="2:2" x14ac:dyDescent="0.3">
      <c r="B3138"/>
    </row>
    <row r="3139" spans="2:2" x14ac:dyDescent="0.3">
      <c r="B3139"/>
    </row>
    <row r="3140" spans="2:2" x14ac:dyDescent="0.3">
      <c r="B3140"/>
    </row>
    <row r="3141" spans="2:2" x14ac:dyDescent="0.3">
      <c r="B3141"/>
    </row>
    <row r="3142" spans="2:2" x14ac:dyDescent="0.3">
      <c r="B3142"/>
    </row>
    <row r="3143" spans="2:2" x14ac:dyDescent="0.3">
      <c r="B3143"/>
    </row>
    <row r="3144" spans="2:2" x14ac:dyDescent="0.3">
      <c r="B3144"/>
    </row>
    <row r="3145" spans="2:2" x14ac:dyDescent="0.3">
      <c r="B3145"/>
    </row>
    <row r="3146" spans="2:2" x14ac:dyDescent="0.3">
      <c r="B3146"/>
    </row>
    <row r="3147" spans="2:2" x14ac:dyDescent="0.3">
      <c r="B3147"/>
    </row>
    <row r="3148" spans="2:2" x14ac:dyDescent="0.3">
      <c r="B3148"/>
    </row>
    <row r="3149" spans="2:2" x14ac:dyDescent="0.3">
      <c r="B3149"/>
    </row>
    <row r="3150" spans="2:2" x14ac:dyDescent="0.3">
      <c r="B3150"/>
    </row>
    <row r="3151" spans="2:2" x14ac:dyDescent="0.3">
      <c r="B3151"/>
    </row>
    <row r="3152" spans="2:2" x14ac:dyDescent="0.3">
      <c r="B3152"/>
    </row>
    <row r="3153" spans="2:2" x14ac:dyDescent="0.3">
      <c r="B3153"/>
    </row>
    <row r="3154" spans="2:2" x14ac:dyDescent="0.3">
      <c r="B3154"/>
    </row>
    <row r="3155" spans="2:2" x14ac:dyDescent="0.3">
      <c r="B3155"/>
    </row>
    <row r="3156" spans="2:2" x14ac:dyDescent="0.3">
      <c r="B3156"/>
    </row>
    <row r="3157" spans="2:2" x14ac:dyDescent="0.3">
      <c r="B3157"/>
    </row>
    <row r="3158" spans="2:2" x14ac:dyDescent="0.3">
      <c r="B3158"/>
    </row>
    <row r="3159" spans="2:2" x14ac:dyDescent="0.3">
      <c r="B3159"/>
    </row>
    <row r="3160" spans="2:2" x14ac:dyDescent="0.3">
      <c r="B3160"/>
    </row>
    <row r="3161" spans="2:2" x14ac:dyDescent="0.3">
      <c r="B3161"/>
    </row>
    <row r="3162" spans="2:2" x14ac:dyDescent="0.3">
      <c r="B3162"/>
    </row>
    <row r="3163" spans="2:2" x14ac:dyDescent="0.3">
      <c r="B3163"/>
    </row>
    <row r="3164" spans="2:2" x14ac:dyDescent="0.3">
      <c r="B3164"/>
    </row>
    <row r="3165" spans="2:2" x14ac:dyDescent="0.3">
      <c r="B3165"/>
    </row>
    <row r="3166" spans="2:2" x14ac:dyDescent="0.3">
      <c r="B3166"/>
    </row>
    <row r="3167" spans="2:2" x14ac:dyDescent="0.3">
      <c r="B3167"/>
    </row>
    <row r="3168" spans="2:2" x14ac:dyDescent="0.3">
      <c r="B3168"/>
    </row>
    <row r="3169" spans="2:2" x14ac:dyDescent="0.3">
      <c r="B3169"/>
    </row>
    <row r="3170" spans="2:2" x14ac:dyDescent="0.3">
      <c r="B3170"/>
    </row>
    <row r="3171" spans="2:2" x14ac:dyDescent="0.3">
      <c r="B3171"/>
    </row>
    <row r="3172" spans="2:2" x14ac:dyDescent="0.3">
      <c r="B3172"/>
    </row>
    <row r="3173" spans="2:2" x14ac:dyDescent="0.3">
      <c r="B3173"/>
    </row>
    <row r="3174" spans="2:2" x14ac:dyDescent="0.3">
      <c r="B3174"/>
    </row>
    <row r="3175" spans="2:2" x14ac:dyDescent="0.3">
      <c r="B3175"/>
    </row>
    <row r="3176" spans="2:2" x14ac:dyDescent="0.3">
      <c r="B3176"/>
    </row>
    <row r="3177" spans="2:2" x14ac:dyDescent="0.3">
      <c r="B3177"/>
    </row>
    <row r="3178" spans="2:2" x14ac:dyDescent="0.3">
      <c r="B3178"/>
    </row>
    <row r="3179" spans="2:2" x14ac:dyDescent="0.3">
      <c r="B3179"/>
    </row>
    <row r="3180" spans="2:2" x14ac:dyDescent="0.3">
      <c r="B3180"/>
    </row>
    <row r="3181" spans="2:2" x14ac:dyDescent="0.3">
      <c r="B3181"/>
    </row>
    <row r="3182" spans="2:2" x14ac:dyDescent="0.3">
      <c r="B3182"/>
    </row>
    <row r="3183" spans="2:2" x14ac:dyDescent="0.3">
      <c r="B3183"/>
    </row>
    <row r="3184" spans="2:2" x14ac:dyDescent="0.3">
      <c r="B3184"/>
    </row>
    <row r="3185" spans="2:2" x14ac:dyDescent="0.3">
      <c r="B3185"/>
    </row>
    <row r="3186" spans="2:2" x14ac:dyDescent="0.3">
      <c r="B3186"/>
    </row>
    <row r="3187" spans="2:2" x14ac:dyDescent="0.3">
      <c r="B3187"/>
    </row>
    <row r="3188" spans="2:2" x14ac:dyDescent="0.3">
      <c r="B3188"/>
    </row>
    <row r="3189" spans="2:2" x14ac:dyDescent="0.3">
      <c r="B3189"/>
    </row>
    <row r="3190" spans="2:2" x14ac:dyDescent="0.3">
      <c r="B3190"/>
    </row>
    <row r="3191" spans="2:2" x14ac:dyDescent="0.3">
      <c r="B3191"/>
    </row>
    <row r="3192" spans="2:2" x14ac:dyDescent="0.3">
      <c r="B3192"/>
    </row>
    <row r="3193" spans="2:2" x14ac:dyDescent="0.3">
      <c r="B3193"/>
    </row>
    <row r="3194" spans="2:2" x14ac:dyDescent="0.3">
      <c r="B3194"/>
    </row>
    <row r="3195" spans="2:2" x14ac:dyDescent="0.3">
      <c r="B3195"/>
    </row>
    <row r="3196" spans="2:2" x14ac:dyDescent="0.3">
      <c r="B3196"/>
    </row>
    <row r="3197" spans="2:2" x14ac:dyDescent="0.3">
      <c r="B3197"/>
    </row>
    <row r="3198" spans="2:2" x14ac:dyDescent="0.3">
      <c r="B3198"/>
    </row>
    <row r="3199" spans="2:2" x14ac:dyDescent="0.3">
      <c r="B3199"/>
    </row>
    <row r="3200" spans="2:2" x14ac:dyDescent="0.3">
      <c r="B3200"/>
    </row>
    <row r="3201" spans="2:2" x14ac:dyDescent="0.3">
      <c r="B3201"/>
    </row>
    <row r="3202" spans="2:2" x14ac:dyDescent="0.3">
      <c r="B3202"/>
    </row>
    <row r="3203" spans="2:2" x14ac:dyDescent="0.3">
      <c r="B3203"/>
    </row>
    <row r="3204" spans="2:2" x14ac:dyDescent="0.3">
      <c r="B3204"/>
    </row>
    <row r="3205" spans="2:2" x14ac:dyDescent="0.3">
      <c r="B3205"/>
    </row>
    <row r="3206" spans="2:2" x14ac:dyDescent="0.3">
      <c r="B3206"/>
    </row>
    <row r="3207" spans="2:2" x14ac:dyDescent="0.3">
      <c r="B3207"/>
    </row>
    <row r="3208" spans="2:2" x14ac:dyDescent="0.3">
      <c r="B3208"/>
    </row>
    <row r="3209" spans="2:2" x14ac:dyDescent="0.3">
      <c r="B3209"/>
    </row>
    <row r="3210" spans="2:2" x14ac:dyDescent="0.3">
      <c r="B3210"/>
    </row>
    <row r="3211" spans="2:2" x14ac:dyDescent="0.3">
      <c r="B3211"/>
    </row>
    <row r="3212" spans="2:2" x14ac:dyDescent="0.3">
      <c r="B3212"/>
    </row>
    <row r="3213" spans="2:2" x14ac:dyDescent="0.3">
      <c r="B3213"/>
    </row>
    <row r="3214" spans="2:2" x14ac:dyDescent="0.3">
      <c r="B3214"/>
    </row>
    <row r="3215" spans="2:2" x14ac:dyDescent="0.3">
      <c r="B3215"/>
    </row>
    <row r="3216" spans="2:2" x14ac:dyDescent="0.3">
      <c r="B3216"/>
    </row>
    <row r="3217" spans="2:2" x14ac:dyDescent="0.3">
      <c r="B3217"/>
    </row>
    <row r="3218" spans="2:2" x14ac:dyDescent="0.3">
      <c r="B3218"/>
    </row>
    <row r="3219" spans="2:2" x14ac:dyDescent="0.3">
      <c r="B3219"/>
    </row>
    <row r="3220" spans="2:2" x14ac:dyDescent="0.3">
      <c r="B3220"/>
    </row>
    <row r="3221" spans="2:2" x14ac:dyDescent="0.3">
      <c r="B3221"/>
    </row>
    <row r="3222" spans="2:2" x14ac:dyDescent="0.3">
      <c r="B3222"/>
    </row>
    <row r="3223" spans="2:2" x14ac:dyDescent="0.3">
      <c r="B3223"/>
    </row>
    <row r="3224" spans="2:2" x14ac:dyDescent="0.3">
      <c r="B3224"/>
    </row>
    <row r="3225" spans="2:2" x14ac:dyDescent="0.3">
      <c r="B3225"/>
    </row>
    <row r="3226" spans="2:2" x14ac:dyDescent="0.3">
      <c r="B3226"/>
    </row>
    <row r="3227" spans="2:2" x14ac:dyDescent="0.3">
      <c r="B3227"/>
    </row>
    <row r="3228" spans="2:2" x14ac:dyDescent="0.3">
      <c r="B3228"/>
    </row>
    <row r="3229" spans="2:2" x14ac:dyDescent="0.3">
      <c r="B3229"/>
    </row>
    <row r="3230" spans="2:2" x14ac:dyDescent="0.3">
      <c r="B3230"/>
    </row>
    <row r="3231" spans="2:2" x14ac:dyDescent="0.3">
      <c r="B3231"/>
    </row>
    <row r="3232" spans="2:2" x14ac:dyDescent="0.3">
      <c r="B3232"/>
    </row>
    <row r="3233" spans="2:2" x14ac:dyDescent="0.3">
      <c r="B3233"/>
    </row>
    <row r="3234" spans="2:2" x14ac:dyDescent="0.3">
      <c r="B3234"/>
    </row>
    <row r="3235" spans="2:2" x14ac:dyDescent="0.3">
      <c r="B3235"/>
    </row>
    <row r="3236" spans="2:2" x14ac:dyDescent="0.3">
      <c r="B3236"/>
    </row>
    <row r="3237" spans="2:2" x14ac:dyDescent="0.3">
      <c r="B3237"/>
    </row>
    <row r="3238" spans="2:2" x14ac:dyDescent="0.3">
      <c r="B3238"/>
    </row>
    <row r="3239" spans="2:2" x14ac:dyDescent="0.3">
      <c r="B3239"/>
    </row>
    <row r="3240" spans="2:2" x14ac:dyDescent="0.3">
      <c r="B3240"/>
    </row>
    <row r="3241" spans="2:2" x14ac:dyDescent="0.3">
      <c r="B3241"/>
    </row>
    <row r="3242" spans="2:2" x14ac:dyDescent="0.3">
      <c r="B3242"/>
    </row>
    <row r="3243" spans="2:2" x14ac:dyDescent="0.3">
      <c r="B3243"/>
    </row>
    <row r="3244" spans="2:2" x14ac:dyDescent="0.3">
      <c r="B3244"/>
    </row>
    <row r="3245" spans="2:2" x14ac:dyDescent="0.3">
      <c r="B3245"/>
    </row>
    <row r="3246" spans="2:2" x14ac:dyDescent="0.3">
      <c r="B3246"/>
    </row>
    <row r="3247" spans="2:2" x14ac:dyDescent="0.3">
      <c r="B3247"/>
    </row>
    <row r="3248" spans="2:2" x14ac:dyDescent="0.3">
      <c r="B3248"/>
    </row>
    <row r="3249" spans="2:2" x14ac:dyDescent="0.3">
      <c r="B3249"/>
    </row>
    <row r="3250" spans="2:2" x14ac:dyDescent="0.3">
      <c r="B3250"/>
    </row>
    <row r="3251" spans="2:2" x14ac:dyDescent="0.3">
      <c r="B3251"/>
    </row>
    <row r="3252" spans="2:2" x14ac:dyDescent="0.3">
      <c r="B3252"/>
    </row>
    <row r="3253" spans="2:2" x14ac:dyDescent="0.3">
      <c r="B3253"/>
    </row>
    <row r="3254" spans="2:2" x14ac:dyDescent="0.3">
      <c r="B3254"/>
    </row>
    <row r="3255" spans="2:2" x14ac:dyDescent="0.3">
      <c r="B3255"/>
    </row>
    <row r="3256" spans="2:2" x14ac:dyDescent="0.3">
      <c r="B3256"/>
    </row>
    <row r="3257" spans="2:2" x14ac:dyDescent="0.3">
      <c r="B3257"/>
    </row>
    <row r="3258" spans="2:2" x14ac:dyDescent="0.3">
      <c r="B3258"/>
    </row>
    <row r="3259" spans="2:2" x14ac:dyDescent="0.3">
      <c r="B3259"/>
    </row>
    <row r="3260" spans="2:2" x14ac:dyDescent="0.3">
      <c r="B3260"/>
    </row>
    <row r="3261" spans="2:2" x14ac:dyDescent="0.3">
      <c r="B3261"/>
    </row>
    <row r="3262" spans="2:2" x14ac:dyDescent="0.3">
      <c r="B3262"/>
    </row>
    <row r="3263" spans="2:2" x14ac:dyDescent="0.3">
      <c r="B3263"/>
    </row>
    <row r="3264" spans="2:2" x14ac:dyDescent="0.3">
      <c r="B3264"/>
    </row>
    <row r="3265" spans="2:2" x14ac:dyDescent="0.3">
      <c r="B3265"/>
    </row>
    <row r="3266" spans="2:2" x14ac:dyDescent="0.3">
      <c r="B3266"/>
    </row>
    <row r="3267" spans="2:2" x14ac:dyDescent="0.3">
      <c r="B3267"/>
    </row>
    <row r="3268" spans="2:2" x14ac:dyDescent="0.3">
      <c r="B3268"/>
    </row>
    <row r="3269" spans="2:2" x14ac:dyDescent="0.3">
      <c r="B3269"/>
    </row>
    <row r="3270" spans="2:2" x14ac:dyDescent="0.3">
      <c r="B3270"/>
    </row>
    <row r="3271" spans="2:2" x14ac:dyDescent="0.3">
      <c r="B3271"/>
    </row>
    <row r="3272" spans="2:2" x14ac:dyDescent="0.3">
      <c r="B3272"/>
    </row>
    <row r="3273" spans="2:2" x14ac:dyDescent="0.3">
      <c r="B3273"/>
    </row>
    <row r="3274" spans="2:2" x14ac:dyDescent="0.3">
      <c r="B3274"/>
    </row>
    <row r="3275" spans="2:2" x14ac:dyDescent="0.3">
      <c r="B3275"/>
    </row>
    <row r="3276" spans="2:2" x14ac:dyDescent="0.3">
      <c r="B3276"/>
    </row>
    <row r="3277" spans="2:2" x14ac:dyDescent="0.3">
      <c r="B3277"/>
    </row>
    <row r="3278" spans="2:2" x14ac:dyDescent="0.3">
      <c r="B3278"/>
    </row>
    <row r="3279" spans="2:2" x14ac:dyDescent="0.3">
      <c r="B3279"/>
    </row>
    <row r="3280" spans="2:2" x14ac:dyDescent="0.3">
      <c r="B3280"/>
    </row>
    <row r="3281" spans="2:2" x14ac:dyDescent="0.3">
      <c r="B3281"/>
    </row>
    <row r="3282" spans="2:2" x14ac:dyDescent="0.3">
      <c r="B3282"/>
    </row>
    <row r="3283" spans="2:2" x14ac:dyDescent="0.3">
      <c r="B3283"/>
    </row>
    <row r="3284" spans="2:2" x14ac:dyDescent="0.3">
      <c r="B3284"/>
    </row>
    <row r="3285" spans="2:2" x14ac:dyDescent="0.3">
      <c r="B3285"/>
    </row>
    <row r="3286" spans="2:2" x14ac:dyDescent="0.3">
      <c r="B3286"/>
    </row>
    <row r="3287" spans="2:2" x14ac:dyDescent="0.3">
      <c r="B3287"/>
    </row>
    <row r="3288" spans="2:2" x14ac:dyDescent="0.3">
      <c r="B3288"/>
    </row>
    <row r="3289" spans="2:2" x14ac:dyDescent="0.3">
      <c r="B3289"/>
    </row>
    <row r="3290" spans="2:2" x14ac:dyDescent="0.3">
      <c r="B3290"/>
    </row>
    <row r="3291" spans="2:2" x14ac:dyDescent="0.3">
      <c r="B3291"/>
    </row>
    <row r="3292" spans="2:2" x14ac:dyDescent="0.3">
      <c r="B3292"/>
    </row>
    <row r="3293" spans="2:2" x14ac:dyDescent="0.3">
      <c r="B3293"/>
    </row>
    <row r="3294" spans="2:2" x14ac:dyDescent="0.3">
      <c r="B3294"/>
    </row>
    <row r="3295" spans="2:2" x14ac:dyDescent="0.3">
      <c r="B3295"/>
    </row>
    <row r="3296" spans="2:2" x14ac:dyDescent="0.3">
      <c r="B3296"/>
    </row>
    <row r="3297" spans="2:2" x14ac:dyDescent="0.3">
      <c r="B3297"/>
    </row>
    <row r="3298" spans="2:2" x14ac:dyDescent="0.3">
      <c r="B3298"/>
    </row>
    <row r="3299" spans="2:2" x14ac:dyDescent="0.3">
      <c r="B3299"/>
    </row>
    <row r="3300" spans="2:2" x14ac:dyDescent="0.3">
      <c r="B3300"/>
    </row>
    <row r="3301" spans="2:2" x14ac:dyDescent="0.3">
      <c r="B3301"/>
    </row>
    <row r="3302" spans="2:2" x14ac:dyDescent="0.3">
      <c r="B3302"/>
    </row>
    <row r="3303" spans="2:2" x14ac:dyDescent="0.3">
      <c r="B3303"/>
    </row>
    <row r="3304" spans="2:2" x14ac:dyDescent="0.3">
      <c r="B3304"/>
    </row>
    <row r="3305" spans="2:2" x14ac:dyDescent="0.3">
      <c r="B3305"/>
    </row>
    <row r="3306" spans="2:2" x14ac:dyDescent="0.3">
      <c r="B3306"/>
    </row>
    <row r="3307" spans="2:2" x14ac:dyDescent="0.3">
      <c r="B3307"/>
    </row>
    <row r="3308" spans="2:2" x14ac:dyDescent="0.3">
      <c r="B3308"/>
    </row>
    <row r="3309" spans="2:2" x14ac:dyDescent="0.3">
      <c r="B3309"/>
    </row>
    <row r="3310" spans="2:2" x14ac:dyDescent="0.3">
      <c r="B3310"/>
    </row>
    <row r="3311" spans="2:2" x14ac:dyDescent="0.3">
      <c r="B3311"/>
    </row>
    <row r="3312" spans="2:2" x14ac:dyDescent="0.3">
      <c r="B3312"/>
    </row>
    <row r="3313" spans="2:2" x14ac:dyDescent="0.3">
      <c r="B3313"/>
    </row>
    <row r="3314" spans="2:2" x14ac:dyDescent="0.3">
      <c r="B3314"/>
    </row>
    <row r="3315" spans="2:2" x14ac:dyDescent="0.3">
      <c r="B3315"/>
    </row>
    <row r="3316" spans="2:2" x14ac:dyDescent="0.3">
      <c r="B3316"/>
    </row>
    <row r="3317" spans="2:2" x14ac:dyDescent="0.3">
      <c r="B3317"/>
    </row>
    <row r="3318" spans="2:2" x14ac:dyDescent="0.3">
      <c r="B3318"/>
    </row>
    <row r="3319" spans="2:2" x14ac:dyDescent="0.3">
      <c r="B3319"/>
    </row>
    <row r="3320" spans="2:2" x14ac:dyDescent="0.3">
      <c r="B3320"/>
    </row>
    <row r="3321" spans="2:2" x14ac:dyDescent="0.3">
      <c r="B3321"/>
    </row>
    <row r="3322" spans="2:2" x14ac:dyDescent="0.3">
      <c r="B3322"/>
    </row>
    <row r="3323" spans="2:2" x14ac:dyDescent="0.3">
      <c r="B3323"/>
    </row>
    <row r="3324" spans="2:2" x14ac:dyDescent="0.3">
      <c r="B3324"/>
    </row>
    <row r="3325" spans="2:2" x14ac:dyDescent="0.3">
      <c r="B3325"/>
    </row>
    <row r="3326" spans="2:2" x14ac:dyDescent="0.3">
      <c r="B3326"/>
    </row>
    <row r="3327" spans="2:2" x14ac:dyDescent="0.3">
      <c r="B3327"/>
    </row>
    <row r="3328" spans="2:2" x14ac:dyDescent="0.3">
      <c r="B3328"/>
    </row>
    <row r="3329" spans="2:2" x14ac:dyDescent="0.3">
      <c r="B3329"/>
    </row>
    <row r="3330" spans="2:2" x14ac:dyDescent="0.3">
      <c r="B3330"/>
    </row>
    <row r="3331" spans="2:2" x14ac:dyDescent="0.3">
      <c r="B3331"/>
    </row>
    <row r="3332" spans="2:2" x14ac:dyDescent="0.3">
      <c r="B3332"/>
    </row>
    <row r="3333" spans="2:2" x14ac:dyDescent="0.3">
      <c r="B3333"/>
    </row>
    <row r="3334" spans="2:2" x14ac:dyDescent="0.3">
      <c r="B3334"/>
    </row>
    <row r="3335" spans="2:2" x14ac:dyDescent="0.3">
      <c r="B3335"/>
    </row>
    <row r="3336" spans="2:2" x14ac:dyDescent="0.3">
      <c r="B3336"/>
    </row>
    <row r="3337" spans="2:2" x14ac:dyDescent="0.3">
      <c r="B3337"/>
    </row>
    <row r="3338" spans="2:2" x14ac:dyDescent="0.3">
      <c r="B3338"/>
    </row>
    <row r="3339" spans="2:2" x14ac:dyDescent="0.3">
      <c r="B3339"/>
    </row>
    <row r="3340" spans="2:2" x14ac:dyDescent="0.3">
      <c r="B3340"/>
    </row>
    <row r="3341" spans="2:2" x14ac:dyDescent="0.3">
      <c r="B3341"/>
    </row>
    <row r="3342" spans="2:2" x14ac:dyDescent="0.3">
      <c r="B3342"/>
    </row>
    <row r="3343" spans="2:2" x14ac:dyDescent="0.3">
      <c r="B3343"/>
    </row>
    <row r="3344" spans="2:2" x14ac:dyDescent="0.3">
      <c r="B3344"/>
    </row>
    <row r="3345" spans="2:2" x14ac:dyDescent="0.3">
      <c r="B3345"/>
    </row>
    <row r="3346" spans="2:2" x14ac:dyDescent="0.3">
      <c r="B3346"/>
    </row>
    <row r="3347" spans="2:2" x14ac:dyDescent="0.3">
      <c r="B3347"/>
    </row>
    <row r="3348" spans="2:2" x14ac:dyDescent="0.3">
      <c r="B3348"/>
    </row>
    <row r="3349" spans="2:2" x14ac:dyDescent="0.3">
      <c r="B3349"/>
    </row>
    <row r="3350" spans="2:2" x14ac:dyDescent="0.3">
      <c r="B3350"/>
    </row>
    <row r="3351" spans="2:2" x14ac:dyDescent="0.3">
      <c r="B3351"/>
    </row>
    <row r="3352" spans="2:2" x14ac:dyDescent="0.3">
      <c r="B3352"/>
    </row>
    <row r="3353" spans="2:2" x14ac:dyDescent="0.3">
      <c r="B3353"/>
    </row>
    <row r="3354" spans="2:2" x14ac:dyDescent="0.3">
      <c r="B3354"/>
    </row>
    <row r="3355" spans="2:2" x14ac:dyDescent="0.3">
      <c r="B3355"/>
    </row>
    <row r="3356" spans="2:2" x14ac:dyDescent="0.3">
      <c r="B3356"/>
    </row>
    <row r="3357" spans="2:2" x14ac:dyDescent="0.3">
      <c r="B3357"/>
    </row>
    <row r="3358" spans="2:2" x14ac:dyDescent="0.3">
      <c r="B3358"/>
    </row>
    <row r="3359" spans="2:2" x14ac:dyDescent="0.3">
      <c r="B3359"/>
    </row>
    <row r="3360" spans="2:2" x14ac:dyDescent="0.3">
      <c r="B3360"/>
    </row>
    <row r="3361" spans="2:2" x14ac:dyDescent="0.3">
      <c r="B3361"/>
    </row>
    <row r="3362" spans="2:2" x14ac:dyDescent="0.3">
      <c r="B3362"/>
    </row>
    <row r="3363" spans="2:2" x14ac:dyDescent="0.3">
      <c r="B3363"/>
    </row>
    <row r="3364" spans="2:2" x14ac:dyDescent="0.3">
      <c r="B3364"/>
    </row>
    <row r="3365" spans="2:2" x14ac:dyDescent="0.3">
      <c r="B3365"/>
    </row>
    <row r="3366" spans="2:2" x14ac:dyDescent="0.3">
      <c r="B3366"/>
    </row>
    <row r="3367" spans="2:2" x14ac:dyDescent="0.3">
      <c r="B3367"/>
    </row>
    <row r="3368" spans="2:2" x14ac:dyDescent="0.3">
      <c r="B3368"/>
    </row>
    <row r="3369" spans="2:2" x14ac:dyDescent="0.3">
      <c r="B3369"/>
    </row>
    <row r="3370" spans="2:2" x14ac:dyDescent="0.3">
      <c r="B3370"/>
    </row>
    <row r="3371" spans="2:2" x14ac:dyDescent="0.3">
      <c r="B3371"/>
    </row>
    <row r="3372" spans="2:2" x14ac:dyDescent="0.3">
      <c r="B3372"/>
    </row>
    <row r="3373" spans="2:2" x14ac:dyDescent="0.3">
      <c r="B3373"/>
    </row>
    <row r="3374" spans="2:2" x14ac:dyDescent="0.3">
      <c r="B3374"/>
    </row>
    <row r="3375" spans="2:2" x14ac:dyDescent="0.3">
      <c r="B3375"/>
    </row>
    <row r="3376" spans="2:2" x14ac:dyDescent="0.3">
      <c r="B3376"/>
    </row>
    <row r="3377" spans="2:2" x14ac:dyDescent="0.3">
      <c r="B3377"/>
    </row>
    <row r="3378" spans="2:2" x14ac:dyDescent="0.3">
      <c r="B3378"/>
    </row>
    <row r="3379" spans="2:2" x14ac:dyDescent="0.3">
      <c r="B3379"/>
    </row>
    <row r="3380" spans="2:2" x14ac:dyDescent="0.3">
      <c r="B3380"/>
    </row>
    <row r="3381" spans="2:2" x14ac:dyDescent="0.3">
      <c r="B3381"/>
    </row>
    <row r="3382" spans="2:2" x14ac:dyDescent="0.3">
      <c r="B3382"/>
    </row>
    <row r="3383" spans="2:2" x14ac:dyDescent="0.3">
      <c r="B3383"/>
    </row>
    <row r="3384" spans="2:2" x14ac:dyDescent="0.3">
      <c r="B3384"/>
    </row>
    <row r="3385" spans="2:2" x14ac:dyDescent="0.3">
      <c r="B3385"/>
    </row>
    <row r="3386" spans="2:2" x14ac:dyDescent="0.3">
      <c r="B3386"/>
    </row>
    <row r="3387" spans="2:2" x14ac:dyDescent="0.3">
      <c r="B3387"/>
    </row>
    <row r="3388" spans="2:2" x14ac:dyDescent="0.3">
      <c r="B3388"/>
    </row>
    <row r="3389" spans="2:2" x14ac:dyDescent="0.3">
      <c r="B3389"/>
    </row>
    <row r="3390" spans="2:2" x14ac:dyDescent="0.3">
      <c r="B3390"/>
    </row>
    <row r="3391" spans="2:2" x14ac:dyDescent="0.3">
      <c r="B3391"/>
    </row>
    <row r="3392" spans="2:2" x14ac:dyDescent="0.3">
      <c r="B3392"/>
    </row>
    <row r="3393" spans="2:2" x14ac:dyDescent="0.3">
      <c r="B3393"/>
    </row>
    <row r="3394" spans="2:2" x14ac:dyDescent="0.3">
      <c r="B3394"/>
    </row>
    <row r="3395" spans="2:2" x14ac:dyDescent="0.3">
      <c r="B3395"/>
    </row>
    <row r="3396" spans="2:2" x14ac:dyDescent="0.3">
      <c r="B3396"/>
    </row>
    <row r="3397" spans="2:2" x14ac:dyDescent="0.3">
      <c r="B3397"/>
    </row>
    <row r="3398" spans="2:2" x14ac:dyDescent="0.3">
      <c r="B3398"/>
    </row>
    <row r="3399" spans="2:2" x14ac:dyDescent="0.3">
      <c r="B3399"/>
    </row>
    <row r="3400" spans="2:2" x14ac:dyDescent="0.3">
      <c r="B3400"/>
    </row>
    <row r="3401" spans="2:2" x14ac:dyDescent="0.3">
      <c r="B3401"/>
    </row>
    <row r="3402" spans="2:2" x14ac:dyDescent="0.3">
      <c r="B3402"/>
    </row>
    <row r="3403" spans="2:2" x14ac:dyDescent="0.3">
      <c r="B3403"/>
    </row>
    <row r="3404" spans="2:2" x14ac:dyDescent="0.3">
      <c r="B3404"/>
    </row>
    <row r="3405" spans="2:2" x14ac:dyDescent="0.3">
      <c r="B3405"/>
    </row>
    <row r="3406" spans="2:2" x14ac:dyDescent="0.3">
      <c r="B3406"/>
    </row>
    <row r="3407" spans="2:2" x14ac:dyDescent="0.3">
      <c r="B3407"/>
    </row>
    <row r="3408" spans="2:2" x14ac:dyDescent="0.3">
      <c r="B3408"/>
    </row>
    <row r="3409" spans="2:2" x14ac:dyDescent="0.3">
      <c r="B3409"/>
    </row>
    <row r="3410" spans="2:2" x14ac:dyDescent="0.3">
      <c r="B3410"/>
    </row>
    <row r="3411" spans="2:2" x14ac:dyDescent="0.3">
      <c r="B3411"/>
    </row>
    <row r="3412" spans="2:2" x14ac:dyDescent="0.3">
      <c r="B3412"/>
    </row>
    <row r="3413" spans="2:2" x14ac:dyDescent="0.3">
      <c r="B3413"/>
    </row>
    <row r="3414" spans="2:2" x14ac:dyDescent="0.3">
      <c r="B3414"/>
    </row>
    <row r="3415" spans="2:2" x14ac:dyDescent="0.3">
      <c r="B3415"/>
    </row>
    <row r="3416" spans="2:2" x14ac:dyDescent="0.3">
      <c r="B3416"/>
    </row>
    <row r="3417" spans="2:2" x14ac:dyDescent="0.3">
      <c r="B3417"/>
    </row>
    <row r="3418" spans="2:2" x14ac:dyDescent="0.3">
      <c r="B3418"/>
    </row>
    <row r="3419" spans="2:2" x14ac:dyDescent="0.3">
      <c r="B3419"/>
    </row>
    <row r="3420" spans="2:2" x14ac:dyDescent="0.3">
      <c r="B3420"/>
    </row>
    <row r="3421" spans="2:2" x14ac:dyDescent="0.3">
      <c r="B3421"/>
    </row>
    <row r="3422" spans="2:2" x14ac:dyDescent="0.3">
      <c r="B3422"/>
    </row>
    <row r="3423" spans="2:2" x14ac:dyDescent="0.3">
      <c r="B3423"/>
    </row>
    <row r="3424" spans="2:2" x14ac:dyDescent="0.3">
      <c r="B3424"/>
    </row>
    <row r="3425" spans="2:2" x14ac:dyDescent="0.3">
      <c r="B3425"/>
    </row>
    <row r="3426" spans="2:2" x14ac:dyDescent="0.3">
      <c r="B3426"/>
    </row>
    <row r="3427" spans="2:2" x14ac:dyDescent="0.3">
      <c r="B3427"/>
    </row>
    <row r="3428" spans="2:2" x14ac:dyDescent="0.3">
      <c r="B3428"/>
    </row>
    <row r="3429" spans="2:2" x14ac:dyDescent="0.3">
      <c r="B3429"/>
    </row>
    <row r="3430" spans="2:2" x14ac:dyDescent="0.3">
      <c r="B3430"/>
    </row>
    <row r="3431" spans="2:2" x14ac:dyDescent="0.3">
      <c r="B3431"/>
    </row>
    <row r="3432" spans="2:2" x14ac:dyDescent="0.3">
      <c r="B3432"/>
    </row>
    <row r="3433" spans="2:2" x14ac:dyDescent="0.3">
      <c r="B3433"/>
    </row>
    <row r="3434" spans="2:2" x14ac:dyDescent="0.3">
      <c r="B3434"/>
    </row>
    <row r="3435" spans="2:2" x14ac:dyDescent="0.3">
      <c r="B3435"/>
    </row>
    <row r="3436" spans="2:2" x14ac:dyDescent="0.3">
      <c r="B3436"/>
    </row>
    <row r="3437" spans="2:2" x14ac:dyDescent="0.3">
      <c r="B3437"/>
    </row>
    <row r="3438" spans="2:2" x14ac:dyDescent="0.3">
      <c r="B3438"/>
    </row>
    <row r="3439" spans="2:2" x14ac:dyDescent="0.3">
      <c r="B3439"/>
    </row>
    <row r="3440" spans="2:2" x14ac:dyDescent="0.3">
      <c r="B3440"/>
    </row>
    <row r="3441" spans="2:2" x14ac:dyDescent="0.3">
      <c r="B3441"/>
    </row>
    <row r="3442" spans="2:2" x14ac:dyDescent="0.3">
      <c r="B3442"/>
    </row>
    <row r="3443" spans="2:2" x14ac:dyDescent="0.3">
      <c r="B3443"/>
    </row>
    <row r="3444" spans="2:2" x14ac:dyDescent="0.3">
      <c r="B3444"/>
    </row>
    <row r="3445" spans="2:2" x14ac:dyDescent="0.3">
      <c r="B3445"/>
    </row>
    <row r="3446" spans="2:2" x14ac:dyDescent="0.3">
      <c r="B3446"/>
    </row>
    <row r="3447" spans="2:2" x14ac:dyDescent="0.3">
      <c r="B3447"/>
    </row>
    <row r="3448" spans="2:2" x14ac:dyDescent="0.3">
      <c r="B3448"/>
    </row>
    <row r="3449" spans="2:2" x14ac:dyDescent="0.3">
      <c r="B3449"/>
    </row>
    <row r="3450" spans="2:2" x14ac:dyDescent="0.3">
      <c r="B3450"/>
    </row>
    <row r="3451" spans="2:2" x14ac:dyDescent="0.3">
      <c r="B3451"/>
    </row>
    <row r="3452" spans="2:2" x14ac:dyDescent="0.3">
      <c r="B3452"/>
    </row>
    <row r="3453" spans="2:2" x14ac:dyDescent="0.3">
      <c r="B3453"/>
    </row>
    <row r="3454" spans="2:2" x14ac:dyDescent="0.3">
      <c r="B3454"/>
    </row>
    <row r="3455" spans="2:2" x14ac:dyDescent="0.3">
      <c r="B3455"/>
    </row>
    <row r="3456" spans="2:2" x14ac:dyDescent="0.3">
      <c r="B3456"/>
    </row>
    <row r="3457" spans="2:2" x14ac:dyDescent="0.3">
      <c r="B3457"/>
    </row>
    <row r="3458" spans="2:2" x14ac:dyDescent="0.3">
      <c r="B3458"/>
    </row>
    <row r="3459" spans="2:2" x14ac:dyDescent="0.3">
      <c r="B3459"/>
    </row>
    <row r="3460" spans="2:2" x14ac:dyDescent="0.3">
      <c r="B3460"/>
    </row>
    <row r="3461" spans="2:2" x14ac:dyDescent="0.3">
      <c r="B3461"/>
    </row>
    <row r="3462" spans="2:2" x14ac:dyDescent="0.3">
      <c r="B3462"/>
    </row>
    <row r="3463" spans="2:2" x14ac:dyDescent="0.3">
      <c r="B3463"/>
    </row>
    <row r="3464" spans="2:2" x14ac:dyDescent="0.3">
      <c r="B3464"/>
    </row>
    <row r="3465" spans="2:2" x14ac:dyDescent="0.3">
      <c r="B3465"/>
    </row>
    <row r="3466" spans="2:2" x14ac:dyDescent="0.3">
      <c r="B3466"/>
    </row>
    <row r="3467" spans="2:2" x14ac:dyDescent="0.3">
      <c r="B3467"/>
    </row>
    <row r="3468" spans="2:2" x14ac:dyDescent="0.3">
      <c r="B3468"/>
    </row>
    <row r="3469" spans="2:2" x14ac:dyDescent="0.3">
      <c r="B3469"/>
    </row>
    <row r="3470" spans="2:2" x14ac:dyDescent="0.3">
      <c r="B3470"/>
    </row>
    <row r="3471" spans="2:2" x14ac:dyDescent="0.3">
      <c r="B3471"/>
    </row>
    <row r="3472" spans="2:2" x14ac:dyDescent="0.3">
      <c r="B3472"/>
    </row>
    <row r="3473" spans="2:2" x14ac:dyDescent="0.3">
      <c r="B3473"/>
    </row>
    <row r="3474" spans="2:2" x14ac:dyDescent="0.3">
      <c r="B3474"/>
    </row>
    <row r="3475" spans="2:2" x14ac:dyDescent="0.3">
      <c r="B3475"/>
    </row>
    <row r="3476" spans="2:2" x14ac:dyDescent="0.3">
      <c r="B3476"/>
    </row>
    <row r="3477" spans="2:2" x14ac:dyDescent="0.3">
      <c r="B3477"/>
    </row>
    <row r="3478" spans="2:2" x14ac:dyDescent="0.3">
      <c r="B3478"/>
    </row>
    <row r="3479" spans="2:2" x14ac:dyDescent="0.3">
      <c r="B3479"/>
    </row>
    <row r="3480" spans="2:2" x14ac:dyDescent="0.3">
      <c r="B3480"/>
    </row>
    <row r="3481" spans="2:2" x14ac:dyDescent="0.3">
      <c r="B3481"/>
    </row>
    <row r="3482" spans="2:2" x14ac:dyDescent="0.3">
      <c r="B3482"/>
    </row>
    <row r="3483" spans="2:2" x14ac:dyDescent="0.3">
      <c r="B3483"/>
    </row>
    <row r="3484" spans="2:2" x14ac:dyDescent="0.3">
      <c r="B3484"/>
    </row>
    <row r="3485" spans="2:2" x14ac:dyDescent="0.3">
      <c r="B3485"/>
    </row>
    <row r="3486" spans="2:2" x14ac:dyDescent="0.3">
      <c r="B3486"/>
    </row>
    <row r="3487" spans="2:2" x14ac:dyDescent="0.3">
      <c r="B3487"/>
    </row>
    <row r="3488" spans="2:2" x14ac:dyDescent="0.3">
      <c r="B3488"/>
    </row>
    <row r="3489" spans="2:2" x14ac:dyDescent="0.3">
      <c r="B3489"/>
    </row>
    <row r="3490" spans="2:2" x14ac:dyDescent="0.3">
      <c r="B3490"/>
    </row>
    <row r="3491" spans="2:2" x14ac:dyDescent="0.3">
      <c r="B3491"/>
    </row>
    <row r="3492" spans="2:2" x14ac:dyDescent="0.3">
      <c r="B3492"/>
    </row>
    <row r="3493" spans="2:2" x14ac:dyDescent="0.3">
      <c r="B3493"/>
    </row>
    <row r="3494" spans="2:2" x14ac:dyDescent="0.3">
      <c r="B3494"/>
    </row>
    <row r="3495" spans="2:2" x14ac:dyDescent="0.3">
      <c r="B3495"/>
    </row>
    <row r="3496" spans="2:2" x14ac:dyDescent="0.3">
      <c r="B3496"/>
    </row>
    <row r="3497" spans="2:2" x14ac:dyDescent="0.3">
      <c r="B3497"/>
    </row>
    <row r="3498" spans="2:2" x14ac:dyDescent="0.3">
      <c r="B3498"/>
    </row>
    <row r="3499" spans="2:2" x14ac:dyDescent="0.3">
      <c r="B3499"/>
    </row>
    <row r="3500" spans="2:2" x14ac:dyDescent="0.3">
      <c r="B3500"/>
    </row>
    <row r="3501" spans="2:2" x14ac:dyDescent="0.3">
      <c r="B3501"/>
    </row>
    <row r="3502" spans="2:2" x14ac:dyDescent="0.3">
      <c r="B3502"/>
    </row>
    <row r="3503" spans="2:2" x14ac:dyDescent="0.3">
      <c r="B3503"/>
    </row>
    <row r="3504" spans="2:2" x14ac:dyDescent="0.3">
      <c r="B3504"/>
    </row>
    <row r="3505" spans="2:2" x14ac:dyDescent="0.3">
      <c r="B3505"/>
    </row>
    <row r="3506" spans="2:2" x14ac:dyDescent="0.3">
      <c r="B3506"/>
    </row>
    <row r="3507" spans="2:2" x14ac:dyDescent="0.3">
      <c r="B3507"/>
    </row>
    <row r="3508" spans="2:2" x14ac:dyDescent="0.3">
      <c r="B3508"/>
    </row>
    <row r="3509" spans="2:2" x14ac:dyDescent="0.3">
      <c r="B3509"/>
    </row>
    <row r="3510" spans="2:2" x14ac:dyDescent="0.3">
      <c r="B3510"/>
    </row>
    <row r="3511" spans="2:2" x14ac:dyDescent="0.3">
      <c r="B3511"/>
    </row>
    <row r="3512" spans="2:2" x14ac:dyDescent="0.3">
      <c r="B3512"/>
    </row>
    <row r="3513" spans="2:2" x14ac:dyDescent="0.3">
      <c r="B3513"/>
    </row>
    <row r="3514" spans="2:2" x14ac:dyDescent="0.3">
      <c r="B3514"/>
    </row>
    <row r="3515" spans="2:2" x14ac:dyDescent="0.3">
      <c r="B3515"/>
    </row>
    <row r="3516" spans="2:2" x14ac:dyDescent="0.3">
      <c r="B3516"/>
    </row>
    <row r="3517" spans="2:2" x14ac:dyDescent="0.3">
      <c r="B3517"/>
    </row>
    <row r="3518" spans="2:2" x14ac:dyDescent="0.3">
      <c r="B3518"/>
    </row>
    <row r="3519" spans="2:2" x14ac:dyDescent="0.3">
      <c r="B3519"/>
    </row>
    <row r="3520" spans="2:2" x14ac:dyDescent="0.3">
      <c r="B3520"/>
    </row>
    <row r="3521" spans="2:2" x14ac:dyDescent="0.3">
      <c r="B3521"/>
    </row>
    <row r="3522" spans="2:2" x14ac:dyDescent="0.3">
      <c r="B3522"/>
    </row>
    <row r="3523" spans="2:2" x14ac:dyDescent="0.3">
      <c r="B3523"/>
    </row>
    <row r="3524" spans="2:2" x14ac:dyDescent="0.3">
      <c r="B3524"/>
    </row>
    <row r="3525" spans="2:2" x14ac:dyDescent="0.3">
      <c r="B3525"/>
    </row>
    <row r="3526" spans="2:2" x14ac:dyDescent="0.3">
      <c r="B3526"/>
    </row>
    <row r="3527" spans="2:2" x14ac:dyDescent="0.3">
      <c r="B3527"/>
    </row>
    <row r="3528" spans="2:2" x14ac:dyDescent="0.3">
      <c r="B3528"/>
    </row>
    <row r="3529" spans="2:2" x14ac:dyDescent="0.3">
      <c r="B3529"/>
    </row>
    <row r="3530" spans="2:2" x14ac:dyDescent="0.3">
      <c r="B3530"/>
    </row>
    <row r="3531" spans="2:2" x14ac:dyDescent="0.3">
      <c r="B3531"/>
    </row>
    <row r="3532" spans="2:2" x14ac:dyDescent="0.3">
      <c r="B3532"/>
    </row>
    <row r="3533" spans="2:2" x14ac:dyDescent="0.3">
      <c r="B3533"/>
    </row>
    <row r="3534" spans="2:2" x14ac:dyDescent="0.3">
      <c r="B3534"/>
    </row>
    <row r="3535" spans="2:2" x14ac:dyDescent="0.3">
      <c r="B3535"/>
    </row>
    <row r="3536" spans="2:2" x14ac:dyDescent="0.3">
      <c r="B3536"/>
    </row>
    <row r="3537" spans="2:2" x14ac:dyDescent="0.3">
      <c r="B3537"/>
    </row>
    <row r="3538" spans="2:2" x14ac:dyDescent="0.3">
      <c r="B3538"/>
    </row>
    <row r="3539" spans="2:2" x14ac:dyDescent="0.3">
      <c r="B3539"/>
    </row>
    <row r="3540" spans="2:2" x14ac:dyDescent="0.3">
      <c r="B3540"/>
    </row>
    <row r="3541" spans="2:2" x14ac:dyDescent="0.3">
      <c r="B3541"/>
    </row>
    <row r="3542" spans="2:2" x14ac:dyDescent="0.3">
      <c r="B3542"/>
    </row>
    <row r="3543" spans="2:2" x14ac:dyDescent="0.3">
      <c r="B3543"/>
    </row>
    <row r="3544" spans="2:2" x14ac:dyDescent="0.3">
      <c r="B3544"/>
    </row>
    <row r="3545" spans="2:2" x14ac:dyDescent="0.3">
      <c r="B3545"/>
    </row>
    <row r="3546" spans="2:2" x14ac:dyDescent="0.3">
      <c r="B3546"/>
    </row>
    <row r="3547" spans="2:2" x14ac:dyDescent="0.3">
      <c r="B3547"/>
    </row>
    <row r="3548" spans="2:2" x14ac:dyDescent="0.3">
      <c r="B3548"/>
    </row>
    <row r="3549" spans="2:2" x14ac:dyDescent="0.3">
      <c r="B3549"/>
    </row>
    <row r="3550" spans="2:2" x14ac:dyDescent="0.3">
      <c r="B3550"/>
    </row>
    <row r="3551" spans="2:2" x14ac:dyDescent="0.3">
      <c r="B3551"/>
    </row>
    <row r="3552" spans="2:2" x14ac:dyDescent="0.3">
      <c r="B3552"/>
    </row>
    <row r="3553" spans="2:2" x14ac:dyDescent="0.3">
      <c r="B3553"/>
    </row>
    <row r="3554" spans="2:2" x14ac:dyDescent="0.3">
      <c r="B3554"/>
    </row>
    <row r="3555" spans="2:2" x14ac:dyDescent="0.3">
      <c r="B3555"/>
    </row>
    <row r="3556" spans="2:2" x14ac:dyDescent="0.3">
      <c r="B3556"/>
    </row>
    <row r="3557" spans="2:2" x14ac:dyDescent="0.3">
      <c r="B3557"/>
    </row>
    <row r="3558" spans="2:2" x14ac:dyDescent="0.3">
      <c r="B3558"/>
    </row>
    <row r="3559" spans="2:2" x14ac:dyDescent="0.3">
      <c r="B3559"/>
    </row>
    <row r="3560" spans="2:2" x14ac:dyDescent="0.3">
      <c r="B3560"/>
    </row>
    <row r="3561" spans="2:2" x14ac:dyDescent="0.3">
      <c r="B3561"/>
    </row>
    <row r="3562" spans="2:2" x14ac:dyDescent="0.3">
      <c r="B3562"/>
    </row>
    <row r="3563" spans="2:2" x14ac:dyDescent="0.3">
      <c r="B3563"/>
    </row>
    <row r="3564" spans="2:2" x14ac:dyDescent="0.3">
      <c r="B3564"/>
    </row>
    <row r="3565" spans="2:2" x14ac:dyDescent="0.3">
      <c r="B3565"/>
    </row>
    <row r="3566" spans="2:2" x14ac:dyDescent="0.3">
      <c r="B3566"/>
    </row>
    <row r="3567" spans="2:2" x14ac:dyDescent="0.3">
      <c r="B3567"/>
    </row>
    <row r="3568" spans="2:2" x14ac:dyDescent="0.3">
      <c r="B3568"/>
    </row>
    <row r="3569" spans="2:2" x14ac:dyDescent="0.3">
      <c r="B3569"/>
    </row>
    <row r="3570" spans="2:2" x14ac:dyDescent="0.3">
      <c r="B3570"/>
    </row>
    <row r="3571" spans="2:2" x14ac:dyDescent="0.3">
      <c r="B3571"/>
    </row>
    <row r="3572" spans="2:2" x14ac:dyDescent="0.3">
      <c r="B3572"/>
    </row>
    <row r="3573" spans="2:2" x14ac:dyDescent="0.3">
      <c r="B3573"/>
    </row>
    <row r="3574" spans="2:2" x14ac:dyDescent="0.3">
      <c r="B3574"/>
    </row>
    <row r="3575" spans="2:2" x14ac:dyDescent="0.3">
      <c r="B3575"/>
    </row>
    <row r="3576" spans="2:2" x14ac:dyDescent="0.3">
      <c r="B3576"/>
    </row>
    <row r="3577" spans="2:2" x14ac:dyDescent="0.3">
      <c r="B3577"/>
    </row>
    <row r="3578" spans="2:2" x14ac:dyDescent="0.3">
      <c r="B3578"/>
    </row>
    <row r="3579" spans="2:2" x14ac:dyDescent="0.3">
      <c r="B3579"/>
    </row>
    <row r="3580" spans="2:2" x14ac:dyDescent="0.3">
      <c r="B3580"/>
    </row>
    <row r="3581" spans="2:2" x14ac:dyDescent="0.3">
      <c r="B3581"/>
    </row>
    <row r="3582" spans="2:2" x14ac:dyDescent="0.3">
      <c r="B3582"/>
    </row>
    <row r="3583" spans="2:2" x14ac:dyDescent="0.3">
      <c r="B3583"/>
    </row>
    <row r="3584" spans="2:2" x14ac:dyDescent="0.3">
      <c r="B3584"/>
    </row>
    <row r="3585" spans="2:2" x14ac:dyDescent="0.3">
      <c r="B3585"/>
    </row>
    <row r="3586" spans="2:2" x14ac:dyDescent="0.3">
      <c r="B3586"/>
    </row>
    <row r="3587" spans="2:2" x14ac:dyDescent="0.3">
      <c r="B3587"/>
    </row>
    <row r="3588" spans="2:2" x14ac:dyDescent="0.3">
      <c r="B3588"/>
    </row>
    <row r="3589" spans="2:2" x14ac:dyDescent="0.3">
      <c r="B3589"/>
    </row>
    <row r="3590" spans="2:2" x14ac:dyDescent="0.3">
      <c r="B3590"/>
    </row>
    <row r="3591" spans="2:2" x14ac:dyDescent="0.3">
      <c r="B3591"/>
    </row>
    <row r="3592" spans="2:2" x14ac:dyDescent="0.3">
      <c r="B3592"/>
    </row>
    <row r="3593" spans="2:2" x14ac:dyDescent="0.3">
      <c r="B3593"/>
    </row>
    <row r="3594" spans="2:2" x14ac:dyDescent="0.3">
      <c r="B3594"/>
    </row>
    <row r="3595" spans="2:2" x14ac:dyDescent="0.3">
      <c r="B3595"/>
    </row>
    <row r="3596" spans="2:2" x14ac:dyDescent="0.3">
      <c r="B3596"/>
    </row>
    <row r="3597" spans="2:2" x14ac:dyDescent="0.3">
      <c r="B3597"/>
    </row>
    <row r="3598" spans="2:2" x14ac:dyDescent="0.3">
      <c r="B3598"/>
    </row>
    <row r="3599" spans="2:2" x14ac:dyDescent="0.3">
      <c r="B3599"/>
    </row>
    <row r="3600" spans="2:2" x14ac:dyDescent="0.3">
      <c r="B3600"/>
    </row>
    <row r="3601" spans="2:2" x14ac:dyDescent="0.3">
      <c r="B3601"/>
    </row>
    <row r="3602" spans="2:2" x14ac:dyDescent="0.3">
      <c r="B3602"/>
    </row>
    <row r="3603" spans="2:2" x14ac:dyDescent="0.3">
      <c r="B3603"/>
    </row>
    <row r="3604" spans="2:2" x14ac:dyDescent="0.3">
      <c r="B3604"/>
    </row>
    <row r="3605" spans="2:2" x14ac:dyDescent="0.3">
      <c r="B3605"/>
    </row>
    <row r="3606" spans="2:2" x14ac:dyDescent="0.3">
      <c r="B3606"/>
    </row>
    <row r="3607" spans="2:2" x14ac:dyDescent="0.3">
      <c r="B3607"/>
    </row>
    <row r="3608" spans="2:2" x14ac:dyDescent="0.3">
      <c r="B3608"/>
    </row>
    <row r="3609" spans="2:2" x14ac:dyDescent="0.3">
      <c r="B3609"/>
    </row>
    <row r="3610" spans="2:2" x14ac:dyDescent="0.3">
      <c r="B3610"/>
    </row>
    <row r="3611" spans="2:2" x14ac:dyDescent="0.3">
      <c r="B3611"/>
    </row>
    <row r="3612" spans="2:2" x14ac:dyDescent="0.3">
      <c r="B3612"/>
    </row>
    <row r="3613" spans="2:2" x14ac:dyDescent="0.3">
      <c r="B3613"/>
    </row>
    <row r="3614" spans="2:2" x14ac:dyDescent="0.3">
      <c r="B3614"/>
    </row>
    <row r="3615" spans="2:2" x14ac:dyDescent="0.3">
      <c r="B3615"/>
    </row>
    <row r="3616" spans="2:2" x14ac:dyDescent="0.3">
      <c r="B3616"/>
    </row>
    <row r="3617" spans="2:2" x14ac:dyDescent="0.3">
      <c r="B3617"/>
    </row>
    <row r="3618" spans="2:2" x14ac:dyDescent="0.3">
      <c r="B3618"/>
    </row>
    <row r="3619" spans="2:2" x14ac:dyDescent="0.3">
      <c r="B3619"/>
    </row>
    <row r="3620" spans="2:2" x14ac:dyDescent="0.3">
      <c r="B3620"/>
    </row>
    <row r="3621" spans="2:2" x14ac:dyDescent="0.3">
      <c r="B3621"/>
    </row>
    <row r="3622" spans="2:2" x14ac:dyDescent="0.3">
      <c r="B3622"/>
    </row>
    <row r="3623" spans="2:2" x14ac:dyDescent="0.3">
      <c r="B3623"/>
    </row>
    <row r="3624" spans="2:2" x14ac:dyDescent="0.3">
      <c r="B3624"/>
    </row>
    <row r="3625" spans="2:2" x14ac:dyDescent="0.3">
      <c r="B3625"/>
    </row>
    <row r="3626" spans="2:2" x14ac:dyDescent="0.3">
      <c r="B3626"/>
    </row>
    <row r="3627" spans="2:2" x14ac:dyDescent="0.3">
      <c r="B3627"/>
    </row>
    <row r="3628" spans="2:2" x14ac:dyDescent="0.3">
      <c r="B3628"/>
    </row>
    <row r="3629" spans="2:2" x14ac:dyDescent="0.3">
      <c r="B3629"/>
    </row>
    <row r="3630" spans="2:2" x14ac:dyDescent="0.3">
      <c r="B3630"/>
    </row>
    <row r="3631" spans="2:2" x14ac:dyDescent="0.3">
      <c r="B3631"/>
    </row>
    <row r="3632" spans="2:2" x14ac:dyDescent="0.3">
      <c r="B3632"/>
    </row>
    <row r="3633" spans="2:2" x14ac:dyDescent="0.3">
      <c r="B3633"/>
    </row>
    <row r="3634" spans="2:2" x14ac:dyDescent="0.3">
      <c r="B3634"/>
    </row>
    <row r="3635" spans="2:2" x14ac:dyDescent="0.3">
      <c r="B3635"/>
    </row>
    <row r="3636" spans="2:2" x14ac:dyDescent="0.3">
      <c r="B3636"/>
    </row>
    <row r="3637" spans="2:2" x14ac:dyDescent="0.3">
      <c r="B3637"/>
    </row>
    <row r="3638" spans="2:2" x14ac:dyDescent="0.3">
      <c r="B3638"/>
    </row>
    <row r="3639" spans="2:2" x14ac:dyDescent="0.3">
      <c r="B3639"/>
    </row>
    <row r="3640" spans="2:2" x14ac:dyDescent="0.3">
      <c r="B3640"/>
    </row>
    <row r="3641" spans="2:2" x14ac:dyDescent="0.3">
      <c r="B3641"/>
    </row>
    <row r="3642" spans="2:2" x14ac:dyDescent="0.3">
      <c r="B3642"/>
    </row>
    <row r="3643" spans="2:2" x14ac:dyDescent="0.3">
      <c r="B3643"/>
    </row>
    <row r="3644" spans="2:2" x14ac:dyDescent="0.3">
      <c r="B3644"/>
    </row>
    <row r="3645" spans="2:2" x14ac:dyDescent="0.3">
      <c r="B3645"/>
    </row>
    <row r="3646" spans="2:2" x14ac:dyDescent="0.3">
      <c r="B3646"/>
    </row>
    <row r="3647" spans="2:2" x14ac:dyDescent="0.3">
      <c r="B3647"/>
    </row>
    <row r="3648" spans="2:2" x14ac:dyDescent="0.3">
      <c r="B3648"/>
    </row>
    <row r="3649" spans="2:2" x14ac:dyDescent="0.3">
      <c r="B3649"/>
    </row>
    <row r="3650" spans="2:2" x14ac:dyDescent="0.3">
      <c r="B3650"/>
    </row>
    <row r="3651" spans="2:2" x14ac:dyDescent="0.3">
      <c r="B3651"/>
    </row>
    <row r="3652" spans="2:2" x14ac:dyDescent="0.3">
      <c r="B3652"/>
    </row>
    <row r="3653" spans="2:2" x14ac:dyDescent="0.3">
      <c r="B3653"/>
    </row>
    <row r="3654" spans="2:2" x14ac:dyDescent="0.3">
      <c r="B3654"/>
    </row>
    <row r="3655" spans="2:2" x14ac:dyDescent="0.3">
      <c r="B3655"/>
    </row>
    <row r="3656" spans="2:2" x14ac:dyDescent="0.3">
      <c r="B3656"/>
    </row>
    <row r="3657" spans="2:2" x14ac:dyDescent="0.3">
      <c r="B3657"/>
    </row>
    <row r="3658" spans="2:2" x14ac:dyDescent="0.3">
      <c r="B3658"/>
    </row>
    <row r="3659" spans="2:2" x14ac:dyDescent="0.3">
      <c r="B3659"/>
    </row>
    <row r="3660" spans="2:2" x14ac:dyDescent="0.3">
      <c r="B3660"/>
    </row>
    <row r="3661" spans="2:2" x14ac:dyDescent="0.3">
      <c r="B3661"/>
    </row>
    <row r="3662" spans="2:2" x14ac:dyDescent="0.3">
      <c r="B3662"/>
    </row>
    <row r="3663" spans="2:2" x14ac:dyDescent="0.3">
      <c r="B3663"/>
    </row>
    <row r="3664" spans="2:2" x14ac:dyDescent="0.3">
      <c r="B3664"/>
    </row>
    <row r="3665" spans="2:2" x14ac:dyDescent="0.3">
      <c r="B3665"/>
    </row>
    <row r="3666" spans="2:2" x14ac:dyDescent="0.3">
      <c r="B3666"/>
    </row>
    <row r="3667" spans="2:2" x14ac:dyDescent="0.3">
      <c r="B3667"/>
    </row>
    <row r="3668" spans="2:2" x14ac:dyDescent="0.3">
      <c r="B3668"/>
    </row>
    <row r="3669" spans="2:2" x14ac:dyDescent="0.3">
      <c r="B3669"/>
    </row>
    <row r="3670" spans="2:2" x14ac:dyDescent="0.3">
      <c r="B3670"/>
    </row>
    <row r="3671" spans="2:2" x14ac:dyDescent="0.3">
      <c r="B3671"/>
    </row>
    <row r="3672" spans="2:2" x14ac:dyDescent="0.3">
      <c r="B3672"/>
    </row>
    <row r="3673" spans="2:2" x14ac:dyDescent="0.3">
      <c r="B3673"/>
    </row>
    <row r="3674" spans="2:2" x14ac:dyDescent="0.3">
      <c r="B3674"/>
    </row>
    <row r="3675" spans="2:2" x14ac:dyDescent="0.3">
      <c r="B3675"/>
    </row>
    <row r="3676" spans="2:2" x14ac:dyDescent="0.3">
      <c r="B3676"/>
    </row>
    <row r="3677" spans="2:2" x14ac:dyDescent="0.3">
      <c r="B3677"/>
    </row>
    <row r="3678" spans="2:2" x14ac:dyDescent="0.3">
      <c r="B3678"/>
    </row>
    <row r="3679" spans="2:2" x14ac:dyDescent="0.3">
      <c r="B3679"/>
    </row>
    <row r="3680" spans="2:2" x14ac:dyDescent="0.3">
      <c r="B3680"/>
    </row>
    <row r="3681" spans="2:2" x14ac:dyDescent="0.3">
      <c r="B3681"/>
    </row>
    <row r="3682" spans="2:2" x14ac:dyDescent="0.3">
      <c r="B3682"/>
    </row>
    <row r="3683" spans="2:2" x14ac:dyDescent="0.3">
      <c r="B3683"/>
    </row>
    <row r="3684" spans="2:2" x14ac:dyDescent="0.3">
      <c r="B3684"/>
    </row>
    <row r="3685" spans="2:2" x14ac:dyDescent="0.3">
      <c r="B3685"/>
    </row>
    <row r="3686" spans="2:2" x14ac:dyDescent="0.3">
      <c r="B3686"/>
    </row>
    <row r="3687" spans="2:2" x14ac:dyDescent="0.3">
      <c r="B3687"/>
    </row>
    <row r="3688" spans="2:2" x14ac:dyDescent="0.3">
      <c r="B3688"/>
    </row>
    <row r="3689" spans="2:2" x14ac:dyDescent="0.3">
      <c r="B3689"/>
    </row>
    <row r="3690" spans="2:2" x14ac:dyDescent="0.3">
      <c r="B3690"/>
    </row>
    <row r="3691" spans="2:2" x14ac:dyDescent="0.3">
      <c r="B3691"/>
    </row>
    <row r="3692" spans="2:2" x14ac:dyDescent="0.3">
      <c r="B3692"/>
    </row>
    <row r="3693" spans="2:2" x14ac:dyDescent="0.3">
      <c r="B3693"/>
    </row>
    <row r="3694" spans="2:2" x14ac:dyDescent="0.3">
      <c r="B3694"/>
    </row>
    <row r="3695" spans="2:2" x14ac:dyDescent="0.3">
      <c r="B3695"/>
    </row>
    <row r="3696" spans="2:2" x14ac:dyDescent="0.3">
      <c r="B3696"/>
    </row>
    <row r="3697" spans="2:2" x14ac:dyDescent="0.3">
      <c r="B3697"/>
    </row>
    <row r="3698" spans="2:2" x14ac:dyDescent="0.3">
      <c r="B3698"/>
    </row>
    <row r="3699" spans="2:2" x14ac:dyDescent="0.3">
      <c r="B3699"/>
    </row>
    <row r="3700" spans="2:2" x14ac:dyDescent="0.3">
      <c r="B3700"/>
    </row>
    <row r="3701" spans="2:2" x14ac:dyDescent="0.3">
      <c r="B3701"/>
    </row>
    <row r="3702" spans="2:2" x14ac:dyDescent="0.3">
      <c r="B3702"/>
    </row>
    <row r="3703" spans="2:2" x14ac:dyDescent="0.3">
      <c r="B3703"/>
    </row>
    <row r="3704" spans="2:2" x14ac:dyDescent="0.3">
      <c r="B3704"/>
    </row>
    <row r="3705" spans="2:2" x14ac:dyDescent="0.3">
      <c r="B3705"/>
    </row>
    <row r="3706" spans="2:2" x14ac:dyDescent="0.3">
      <c r="B3706"/>
    </row>
    <row r="3707" spans="2:2" x14ac:dyDescent="0.3">
      <c r="B3707"/>
    </row>
    <row r="3708" spans="2:2" x14ac:dyDescent="0.3">
      <c r="B3708"/>
    </row>
    <row r="3709" spans="2:2" x14ac:dyDescent="0.3">
      <c r="B3709"/>
    </row>
    <row r="3710" spans="2:2" x14ac:dyDescent="0.3">
      <c r="B3710"/>
    </row>
    <row r="3711" spans="2:2" x14ac:dyDescent="0.3">
      <c r="B3711"/>
    </row>
    <row r="3712" spans="2:2" x14ac:dyDescent="0.3">
      <c r="B3712"/>
    </row>
    <row r="3713" spans="2:2" x14ac:dyDescent="0.3">
      <c r="B3713"/>
    </row>
    <row r="3714" spans="2:2" x14ac:dyDescent="0.3">
      <c r="B3714"/>
    </row>
    <row r="3715" spans="2:2" x14ac:dyDescent="0.3">
      <c r="B3715"/>
    </row>
    <row r="3716" spans="2:2" x14ac:dyDescent="0.3">
      <c r="B3716"/>
    </row>
    <row r="3717" spans="2:2" x14ac:dyDescent="0.3">
      <c r="B3717"/>
    </row>
    <row r="3718" spans="2:2" x14ac:dyDescent="0.3">
      <c r="B3718"/>
    </row>
    <row r="3719" spans="2:2" x14ac:dyDescent="0.3">
      <c r="B3719"/>
    </row>
    <row r="3720" spans="2:2" x14ac:dyDescent="0.3">
      <c r="B3720"/>
    </row>
    <row r="3721" spans="2:2" x14ac:dyDescent="0.3">
      <c r="B3721"/>
    </row>
    <row r="3722" spans="2:2" x14ac:dyDescent="0.3">
      <c r="B3722"/>
    </row>
    <row r="3723" spans="2:2" x14ac:dyDescent="0.3">
      <c r="B3723"/>
    </row>
    <row r="3724" spans="2:2" x14ac:dyDescent="0.3">
      <c r="B3724"/>
    </row>
    <row r="3725" spans="2:2" x14ac:dyDescent="0.3">
      <c r="B3725"/>
    </row>
    <row r="3726" spans="2:2" x14ac:dyDescent="0.3">
      <c r="B3726"/>
    </row>
    <row r="3727" spans="2:2" x14ac:dyDescent="0.3">
      <c r="B3727"/>
    </row>
    <row r="3728" spans="2:2" x14ac:dyDescent="0.3">
      <c r="B3728"/>
    </row>
    <row r="3729" spans="2:2" x14ac:dyDescent="0.3">
      <c r="B3729"/>
    </row>
    <row r="3730" spans="2:2" x14ac:dyDescent="0.3">
      <c r="B3730"/>
    </row>
    <row r="3731" spans="2:2" x14ac:dyDescent="0.3">
      <c r="B3731"/>
    </row>
    <row r="3732" spans="2:2" x14ac:dyDescent="0.3">
      <c r="B3732"/>
    </row>
    <row r="3733" spans="2:2" x14ac:dyDescent="0.3">
      <c r="B3733"/>
    </row>
    <row r="3734" spans="2:2" x14ac:dyDescent="0.3">
      <c r="B3734"/>
    </row>
    <row r="3735" spans="2:2" x14ac:dyDescent="0.3">
      <c r="B3735"/>
    </row>
    <row r="3736" spans="2:2" x14ac:dyDescent="0.3">
      <c r="B3736"/>
    </row>
    <row r="3737" spans="2:2" x14ac:dyDescent="0.3">
      <c r="B3737"/>
    </row>
    <row r="3738" spans="2:2" x14ac:dyDescent="0.3">
      <c r="B3738"/>
    </row>
    <row r="3739" spans="2:2" x14ac:dyDescent="0.3">
      <c r="B3739"/>
    </row>
    <row r="3740" spans="2:2" x14ac:dyDescent="0.3">
      <c r="B3740"/>
    </row>
    <row r="3741" spans="2:2" x14ac:dyDescent="0.3">
      <c r="B3741"/>
    </row>
    <row r="3742" spans="2:2" x14ac:dyDescent="0.3">
      <c r="B3742"/>
    </row>
    <row r="3743" spans="2:2" x14ac:dyDescent="0.3">
      <c r="B3743"/>
    </row>
    <row r="3744" spans="2:2" x14ac:dyDescent="0.3">
      <c r="B3744"/>
    </row>
    <row r="3745" spans="2:2" x14ac:dyDescent="0.3">
      <c r="B3745"/>
    </row>
    <row r="3746" spans="2:2" x14ac:dyDescent="0.3">
      <c r="B3746"/>
    </row>
    <row r="3747" spans="2:2" x14ac:dyDescent="0.3">
      <c r="B3747"/>
    </row>
    <row r="3748" spans="2:2" x14ac:dyDescent="0.3">
      <c r="B3748"/>
    </row>
    <row r="3749" spans="2:2" x14ac:dyDescent="0.3">
      <c r="B3749"/>
    </row>
    <row r="3750" spans="2:2" x14ac:dyDescent="0.3">
      <c r="B3750"/>
    </row>
    <row r="3751" spans="2:2" x14ac:dyDescent="0.3">
      <c r="B3751"/>
    </row>
    <row r="3752" spans="2:2" x14ac:dyDescent="0.3">
      <c r="B3752"/>
    </row>
    <row r="3753" spans="2:2" x14ac:dyDescent="0.3">
      <c r="B3753"/>
    </row>
    <row r="3754" spans="2:2" x14ac:dyDescent="0.3">
      <c r="B3754"/>
    </row>
    <row r="3755" spans="2:2" x14ac:dyDescent="0.3">
      <c r="B3755"/>
    </row>
    <row r="3756" spans="2:2" x14ac:dyDescent="0.3">
      <c r="B3756"/>
    </row>
    <row r="3757" spans="2:2" x14ac:dyDescent="0.3">
      <c r="B3757"/>
    </row>
    <row r="3758" spans="2:2" x14ac:dyDescent="0.3">
      <c r="B3758"/>
    </row>
    <row r="3759" spans="2:2" x14ac:dyDescent="0.3">
      <c r="B3759"/>
    </row>
    <row r="3760" spans="2:2" x14ac:dyDescent="0.3">
      <c r="B3760"/>
    </row>
    <row r="3761" spans="2:2" x14ac:dyDescent="0.3">
      <c r="B3761"/>
    </row>
    <row r="3762" spans="2:2" x14ac:dyDescent="0.3">
      <c r="B3762"/>
    </row>
    <row r="3763" spans="2:2" x14ac:dyDescent="0.3">
      <c r="B3763"/>
    </row>
    <row r="3764" spans="2:2" x14ac:dyDescent="0.3">
      <c r="B3764"/>
    </row>
    <row r="3765" spans="2:2" x14ac:dyDescent="0.3">
      <c r="B3765"/>
    </row>
    <row r="3766" spans="2:2" x14ac:dyDescent="0.3">
      <c r="B3766"/>
    </row>
    <row r="3767" spans="2:2" x14ac:dyDescent="0.3">
      <c r="B3767"/>
    </row>
    <row r="3768" spans="2:2" x14ac:dyDescent="0.3">
      <c r="B3768"/>
    </row>
    <row r="3769" spans="2:2" x14ac:dyDescent="0.3">
      <c r="B3769"/>
    </row>
    <row r="3770" spans="2:2" x14ac:dyDescent="0.3">
      <c r="B3770"/>
    </row>
    <row r="3771" spans="2:2" x14ac:dyDescent="0.3">
      <c r="B3771"/>
    </row>
    <row r="3772" spans="2:2" x14ac:dyDescent="0.3">
      <c r="B3772"/>
    </row>
    <row r="3773" spans="2:2" x14ac:dyDescent="0.3">
      <c r="B3773"/>
    </row>
    <row r="3774" spans="2:2" x14ac:dyDescent="0.3">
      <c r="B3774"/>
    </row>
    <row r="3775" spans="2:2" x14ac:dyDescent="0.3">
      <c r="B3775"/>
    </row>
    <row r="3776" spans="2:2" x14ac:dyDescent="0.3">
      <c r="B3776"/>
    </row>
    <row r="3777" spans="2:2" x14ac:dyDescent="0.3">
      <c r="B3777"/>
    </row>
    <row r="3778" spans="2:2" x14ac:dyDescent="0.3">
      <c r="B3778"/>
    </row>
    <row r="3779" spans="2:2" x14ac:dyDescent="0.3">
      <c r="B3779"/>
    </row>
    <row r="3780" spans="2:2" x14ac:dyDescent="0.3">
      <c r="B3780"/>
    </row>
    <row r="3781" spans="2:2" x14ac:dyDescent="0.3">
      <c r="B3781"/>
    </row>
    <row r="3782" spans="2:2" x14ac:dyDescent="0.3">
      <c r="B3782"/>
    </row>
    <row r="3783" spans="2:2" x14ac:dyDescent="0.3">
      <c r="B3783"/>
    </row>
    <row r="3784" spans="2:2" x14ac:dyDescent="0.3">
      <c r="B3784"/>
    </row>
    <row r="3785" spans="2:2" x14ac:dyDescent="0.3">
      <c r="B3785"/>
    </row>
    <row r="3786" spans="2:2" x14ac:dyDescent="0.3">
      <c r="B3786"/>
    </row>
    <row r="3787" spans="2:2" x14ac:dyDescent="0.3">
      <c r="B3787"/>
    </row>
    <row r="3788" spans="2:2" x14ac:dyDescent="0.3">
      <c r="B3788"/>
    </row>
    <row r="3789" spans="2:2" x14ac:dyDescent="0.3">
      <c r="B3789"/>
    </row>
    <row r="3790" spans="2:2" x14ac:dyDescent="0.3">
      <c r="B3790"/>
    </row>
    <row r="3791" spans="2:2" x14ac:dyDescent="0.3">
      <c r="B3791"/>
    </row>
    <row r="3792" spans="2:2" x14ac:dyDescent="0.3">
      <c r="B3792"/>
    </row>
    <row r="3793" spans="2:2" x14ac:dyDescent="0.3">
      <c r="B3793"/>
    </row>
    <row r="3794" spans="2:2" x14ac:dyDescent="0.3">
      <c r="B3794"/>
    </row>
    <row r="3795" spans="2:2" x14ac:dyDescent="0.3">
      <c r="B3795"/>
    </row>
    <row r="3796" spans="2:2" x14ac:dyDescent="0.3">
      <c r="B3796"/>
    </row>
    <row r="3797" spans="2:2" x14ac:dyDescent="0.3">
      <c r="B3797"/>
    </row>
    <row r="3798" spans="2:2" x14ac:dyDescent="0.3">
      <c r="B3798"/>
    </row>
    <row r="3799" spans="2:2" x14ac:dyDescent="0.3">
      <c r="B3799"/>
    </row>
    <row r="3800" spans="2:2" x14ac:dyDescent="0.3">
      <c r="B3800"/>
    </row>
    <row r="3801" spans="2:2" x14ac:dyDescent="0.3">
      <c r="B3801"/>
    </row>
    <row r="3802" spans="2:2" x14ac:dyDescent="0.3">
      <c r="B3802"/>
    </row>
    <row r="3803" spans="2:2" x14ac:dyDescent="0.3">
      <c r="B3803"/>
    </row>
    <row r="3804" spans="2:2" x14ac:dyDescent="0.3">
      <c r="B3804"/>
    </row>
    <row r="3805" spans="2:2" x14ac:dyDescent="0.3">
      <c r="B3805"/>
    </row>
    <row r="3806" spans="2:2" x14ac:dyDescent="0.3">
      <c r="B3806"/>
    </row>
    <row r="3807" spans="2:2" x14ac:dyDescent="0.3">
      <c r="B3807"/>
    </row>
    <row r="3808" spans="2:2" x14ac:dyDescent="0.3">
      <c r="B3808"/>
    </row>
    <row r="3809" spans="2:2" x14ac:dyDescent="0.3">
      <c r="B3809"/>
    </row>
    <row r="3810" spans="2:2" x14ac:dyDescent="0.3">
      <c r="B3810"/>
    </row>
    <row r="3811" spans="2:2" x14ac:dyDescent="0.3">
      <c r="B3811"/>
    </row>
    <row r="3812" spans="2:2" x14ac:dyDescent="0.3">
      <c r="B3812"/>
    </row>
    <row r="3813" spans="2:2" x14ac:dyDescent="0.3">
      <c r="B3813"/>
    </row>
    <row r="3814" spans="2:2" x14ac:dyDescent="0.3">
      <c r="B3814"/>
    </row>
    <row r="3815" spans="2:2" x14ac:dyDescent="0.3">
      <c r="B3815"/>
    </row>
    <row r="3816" spans="2:2" x14ac:dyDescent="0.3">
      <c r="B3816"/>
    </row>
    <row r="3817" spans="2:2" x14ac:dyDescent="0.3">
      <c r="B3817"/>
    </row>
    <row r="3818" spans="2:2" x14ac:dyDescent="0.3">
      <c r="B3818"/>
    </row>
    <row r="3819" spans="2:2" x14ac:dyDescent="0.3">
      <c r="B3819"/>
    </row>
    <row r="3820" spans="2:2" x14ac:dyDescent="0.3">
      <c r="B3820"/>
    </row>
    <row r="3821" spans="2:2" x14ac:dyDescent="0.3">
      <c r="B3821"/>
    </row>
    <row r="3822" spans="2:2" x14ac:dyDescent="0.3">
      <c r="B3822"/>
    </row>
    <row r="3823" spans="2:2" x14ac:dyDescent="0.3">
      <c r="B3823"/>
    </row>
    <row r="3824" spans="2:2" x14ac:dyDescent="0.3">
      <c r="B3824"/>
    </row>
    <row r="3825" spans="2:2" x14ac:dyDescent="0.3">
      <c r="B3825"/>
    </row>
    <row r="3826" spans="2:2" x14ac:dyDescent="0.3">
      <c r="B3826"/>
    </row>
    <row r="3827" spans="2:2" x14ac:dyDescent="0.3">
      <c r="B3827"/>
    </row>
    <row r="3828" spans="2:2" x14ac:dyDescent="0.3">
      <c r="B3828"/>
    </row>
    <row r="3829" spans="2:2" x14ac:dyDescent="0.3">
      <c r="B3829"/>
    </row>
    <row r="3830" spans="2:2" x14ac:dyDescent="0.3">
      <c r="B3830"/>
    </row>
    <row r="3831" spans="2:2" x14ac:dyDescent="0.3">
      <c r="B3831"/>
    </row>
    <row r="3832" spans="2:2" x14ac:dyDescent="0.3">
      <c r="B3832"/>
    </row>
    <row r="3833" spans="2:2" x14ac:dyDescent="0.3">
      <c r="B3833"/>
    </row>
    <row r="3834" spans="2:2" x14ac:dyDescent="0.3">
      <c r="B3834"/>
    </row>
    <row r="3835" spans="2:2" x14ac:dyDescent="0.3">
      <c r="B3835"/>
    </row>
    <row r="3836" spans="2:2" x14ac:dyDescent="0.3">
      <c r="B3836"/>
    </row>
    <row r="3837" spans="2:2" x14ac:dyDescent="0.3">
      <c r="B3837"/>
    </row>
    <row r="3838" spans="2:2" x14ac:dyDescent="0.3">
      <c r="B3838"/>
    </row>
    <row r="3839" spans="2:2" x14ac:dyDescent="0.3">
      <c r="B3839"/>
    </row>
    <row r="3840" spans="2:2" x14ac:dyDescent="0.3">
      <c r="B3840"/>
    </row>
    <row r="3841" spans="2:2" x14ac:dyDescent="0.3">
      <c r="B3841"/>
    </row>
    <row r="3842" spans="2:2" x14ac:dyDescent="0.3">
      <c r="B3842"/>
    </row>
    <row r="3843" spans="2:2" x14ac:dyDescent="0.3">
      <c r="B3843"/>
    </row>
    <row r="3844" spans="2:2" x14ac:dyDescent="0.3">
      <c r="B3844"/>
    </row>
    <row r="3845" spans="2:2" x14ac:dyDescent="0.3">
      <c r="B3845"/>
    </row>
    <row r="3846" spans="2:2" x14ac:dyDescent="0.3">
      <c r="B3846"/>
    </row>
    <row r="3847" spans="2:2" x14ac:dyDescent="0.3">
      <c r="B3847"/>
    </row>
    <row r="3848" spans="2:2" x14ac:dyDescent="0.3">
      <c r="B3848"/>
    </row>
    <row r="3849" spans="2:2" x14ac:dyDescent="0.3">
      <c r="B3849"/>
    </row>
    <row r="3850" spans="2:2" x14ac:dyDescent="0.3">
      <c r="B3850"/>
    </row>
    <row r="3851" spans="2:2" x14ac:dyDescent="0.3">
      <c r="B3851"/>
    </row>
    <row r="3852" spans="2:2" x14ac:dyDescent="0.3">
      <c r="B3852"/>
    </row>
    <row r="3853" spans="2:2" x14ac:dyDescent="0.3">
      <c r="B3853"/>
    </row>
    <row r="3854" spans="2:2" x14ac:dyDescent="0.3">
      <c r="B3854"/>
    </row>
    <row r="3855" spans="2:2" x14ac:dyDescent="0.3">
      <c r="B3855"/>
    </row>
    <row r="3856" spans="2:2" x14ac:dyDescent="0.3">
      <c r="B3856"/>
    </row>
    <row r="3857" spans="2:2" x14ac:dyDescent="0.3">
      <c r="B3857"/>
    </row>
    <row r="3858" spans="2:2" x14ac:dyDescent="0.3">
      <c r="B3858"/>
    </row>
    <row r="3859" spans="2:2" x14ac:dyDescent="0.3">
      <c r="B3859"/>
    </row>
    <row r="3860" spans="2:2" x14ac:dyDescent="0.3">
      <c r="B3860"/>
    </row>
    <row r="3861" spans="2:2" x14ac:dyDescent="0.3">
      <c r="B3861"/>
    </row>
    <row r="3862" spans="2:2" x14ac:dyDescent="0.3">
      <c r="B3862"/>
    </row>
    <row r="3863" spans="2:2" x14ac:dyDescent="0.3">
      <c r="B3863"/>
    </row>
    <row r="3864" spans="2:2" x14ac:dyDescent="0.3">
      <c r="B3864"/>
    </row>
    <row r="3865" spans="2:2" x14ac:dyDescent="0.3">
      <c r="B3865"/>
    </row>
    <row r="3866" spans="2:2" x14ac:dyDescent="0.3">
      <c r="B3866"/>
    </row>
    <row r="3867" spans="2:2" x14ac:dyDescent="0.3">
      <c r="B3867"/>
    </row>
    <row r="3868" spans="2:2" x14ac:dyDescent="0.3">
      <c r="B3868"/>
    </row>
    <row r="3869" spans="2:2" x14ac:dyDescent="0.3">
      <c r="B3869"/>
    </row>
    <row r="3870" spans="2:2" x14ac:dyDescent="0.3">
      <c r="B3870"/>
    </row>
    <row r="3871" spans="2:2" x14ac:dyDescent="0.3">
      <c r="B3871"/>
    </row>
    <row r="3872" spans="2:2" x14ac:dyDescent="0.3">
      <c r="B3872"/>
    </row>
    <row r="3873" spans="2:2" x14ac:dyDescent="0.3">
      <c r="B3873"/>
    </row>
    <row r="3874" spans="2:2" x14ac:dyDescent="0.3">
      <c r="B3874"/>
    </row>
    <row r="3875" spans="2:2" x14ac:dyDescent="0.3">
      <c r="B3875"/>
    </row>
    <row r="3876" spans="2:2" x14ac:dyDescent="0.3">
      <c r="B3876"/>
    </row>
    <row r="3877" spans="2:2" x14ac:dyDescent="0.3">
      <c r="B3877"/>
    </row>
    <row r="3878" spans="2:2" x14ac:dyDescent="0.3">
      <c r="B3878"/>
    </row>
    <row r="3879" spans="2:2" x14ac:dyDescent="0.3">
      <c r="B3879"/>
    </row>
    <row r="3880" spans="2:2" x14ac:dyDescent="0.3">
      <c r="B3880"/>
    </row>
    <row r="3881" spans="2:2" x14ac:dyDescent="0.3">
      <c r="B3881"/>
    </row>
    <row r="3882" spans="2:2" x14ac:dyDescent="0.3">
      <c r="B3882"/>
    </row>
    <row r="3883" spans="2:2" x14ac:dyDescent="0.3">
      <c r="B3883"/>
    </row>
    <row r="3884" spans="2:2" x14ac:dyDescent="0.3">
      <c r="B3884"/>
    </row>
    <row r="3885" spans="2:2" x14ac:dyDescent="0.3">
      <c r="B3885"/>
    </row>
    <row r="3886" spans="2:2" x14ac:dyDescent="0.3">
      <c r="B3886"/>
    </row>
    <row r="3887" spans="2:2" x14ac:dyDescent="0.3">
      <c r="B3887"/>
    </row>
    <row r="3888" spans="2:2" x14ac:dyDescent="0.3">
      <c r="B3888"/>
    </row>
    <row r="3889" spans="2:2" x14ac:dyDescent="0.3">
      <c r="B3889"/>
    </row>
    <row r="3890" spans="2:2" x14ac:dyDescent="0.3">
      <c r="B3890"/>
    </row>
    <row r="3891" spans="2:2" x14ac:dyDescent="0.3">
      <c r="B3891"/>
    </row>
    <row r="3892" spans="2:2" x14ac:dyDescent="0.3">
      <c r="B3892"/>
    </row>
    <row r="3893" spans="2:2" x14ac:dyDescent="0.3">
      <c r="B3893"/>
    </row>
    <row r="3894" spans="2:2" x14ac:dyDescent="0.3">
      <c r="B3894"/>
    </row>
    <row r="3895" spans="2:2" x14ac:dyDescent="0.3">
      <c r="B3895"/>
    </row>
    <row r="3896" spans="2:2" x14ac:dyDescent="0.3">
      <c r="B3896"/>
    </row>
    <row r="3897" spans="2:2" x14ac:dyDescent="0.3">
      <c r="B3897"/>
    </row>
    <row r="3898" spans="2:2" x14ac:dyDescent="0.3">
      <c r="B3898"/>
    </row>
    <row r="3899" spans="2:2" x14ac:dyDescent="0.3">
      <c r="B3899"/>
    </row>
    <row r="3900" spans="2:2" x14ac:dyDescent="0.3">
      <c r="B3900"/>
    </row>
    <row r="3901" spans="2:2" x14ac:dyDescent="0.3">
      <c r="B3901"/>
    </row>
    <row r="3902" spans="2:2" x14ac:dyDescent="0.3">
      <c r="B3902"/>
    </row>
    <row r="3903" spans="2:2" x14ac:dyDescent="0.3">
      <c r="B3903"/>
    </row>
    <row r="3904" spans="2:2" x14ac:dyDescent="0.3">
      <c r="B3904"/>
    </row>
    <row r="3905" spans="2:2" x14ac:dyDescent="0.3">
      <c r="B3905"/>
    </row>
    <row r="3906" spans="2:2" x14ac:dyDescent="0.3">
      <c r="B3906"/>
    </row>
    <row r="3907" spans="2:2" x14ac:dyDescent="0.3">
      <c r="B3907"/>
    </row>
    <row r="3908" spans="2:2" x14ac:dyDescent="0.3">
      <c r="B3908"/>
    </row>
    <row r="3909" spans="2:2" x14ac:dyDescent="0.3">
      <c r="B3909"/>
    </row>
    <row r="3910" spans="2:2" x14ac:dyDescent="0.3">
      <c r="B3910"/>
    </row>
    <row r="3911" spans="2:2" x14ac:dyDescent="0.3">
      <c r="B3911"/>
    </row>
    <row r="3912" spans="2:2" x14ac:dyDescent="0.3">
      <c r="B3912"/>
    </row>
    <row r="3913" spans="2:2" x14ac:dyDescent="0.3">
      <c r="B3913"/>
    </row>
    <row r="3914" spans="2:2" x14ac:dyDescent="0.3">
      <c r="B3914"/>
    </row>
    <row r="3915" spans="2:2" x14ac:dyDescent="0.3">
      <c r="B3915"/>
    </row>
    <row r="3916" spans="2:2" x14ac:dyDescent="0.3">
      <c r="B3916"/>
    </row>
    <row r="3917" spans="2:2" x14ac:dyDescent="0.3">
      <c r="B3917"/>
    </row>
    <row r="3918" spans="2:2" x14ac:dyDescent="0.3">
      <c r="B3918"/>
    </row>
    <row r="3919" spans="2:2" x14ac:dyDescent="0.3">
      <c r="B3919"/>
    </row>
    <row r="3920" spans="2:2" x14ac:dyDescent="0.3">
      <c r="B3920"/>
    </row>
    <row r="3921" spans="2:2" x14ac:dyDescent="0.3">
      <c r="B3921"/>
    </row>
    <row r="3922" spans="2:2" x14ac:dyDescent="0.3">
      <c r="B3922"/>
    </row>
    <row r="3923" spans="2:2" x14ac:dyDescent="0.3">
      <c r="B3923"/>
    </row>
    <row r="3924" spans="2:2" x14ac:dyDescent="0.3">
      <c r="B3924"/>
    </row>
    <row r="3925" spans="2:2" x14ac:dyDescent="0.3">
      <c r="B3925"/>
    </row>
    <row r="3926" spans="2:2" x14ac:dyDescent="0.3">
      <c r="B3926"/>
    </row>
    <row r="3927" spans="2:2" x14ac:dyDescent="0.3">
      <c r="B3927"/>
    </row>
    <row r="3928" spans="2:2" x14ac:dyDescent="0.3">
      <c r="B3928"/>
    </row>
    <row r="3929" spans="2:2" x14ac:dyDescent="0.3">
      <c r="B3929"/>
    </row>
    <row r="3930" spans="2:2" x14ac:dyDescent="0.3">
      <c r="B3930"/>
    </row>
    <row r="3931" spans="2:2" x14ac:dyDescent="0.3">
      <c r="B3931"/>
    </row>
    <row r="3932" spans="2:2" x14ac:dyDescent="0.3">
      <c r="B3932"/>
    </row>
    <row r="3933" spans="2:2" x14ac:dyDescent="0.3">
      <c r="B3933"/>
    </row>
    <row r="3934" spans="2:2" x14ac:dyDescent="0.3">
      <c r="B3934"/>
    </row>
    <row r="3935" spans="2:2" x14ac:dyDescent="0.3">
      <c r="B3935"/>
    </row>
    <row r="3936" spans="2:2" x14ac:dyDescent="0.3">
      <c r="B3936"/>
    </row>
    <row r="3937" spans="2:2" x14ac:dyDescent="0.3">
      <c r="B3937"/>
    </row>
    <row r="3938" spans="2:2" x14ac:dyDescent="0.3">
      <c r="B3938"/>
    </row>
    <row r="3939" spans="2:2" x14ac:dyDescent="0.3">
      <c r="B3939"/>
    </row>
    <row r="3940" spans="2:2" x14ac:dyDescent="0.3">
      <c r="B3940"/>
    </row>
    <row r="3941" spans="2:2" x14ac:dyDescent="0.3">
      <c r="B3941"/>
    </row>
    <row r="3942" spans="2:2" x14ac:dyDescent="0.3">
      <c r="B3942"/>
    </row>
    <row r="3943" spans="2:2" x14ac:dyDescent="0.3">
      <c r="B3943"/>
    </row>
    <row r="3944" spans="2:2" x14ac:dyDescent="0.3">
      <c r="B3944"/>
    </row>
    <row r="3945" spans="2:2" x14ac:dyDescent="0.3">
      <c r="B3945"/>
    </row>
    <row r="3946" spans="2:2" x14ac:dyDescent="0.3">
      <c r="B3946"/>
    </row>
    <row r="3947" spans="2:2" x14ac:dyDescent="0.3">
      <c r="B3947"/>
    </row>
    <row r="3948" spans="2:2" x14ac:dyDescent="0.3">
      <c r="B3948"/>
    </row>
    <row r="3949" spans="2:2" x14ac:dyDescent="0.3">
      <c r="B3949"/>
    </row>
    <row r="3950" spans="2:2" x14ac:dyDescent="0.3">
      <c r="B3950"/>
    </row>
    <row r="3951" spans="2:2" x14ac:dyDescent="0.3">
      <c r="B3951"/>
    </row>
    <row r="3952" spans="2:2" x14ac:dyDescent="0.3">
      <c r="B3952"/>
    </row>
    <row r="3953" spans="2:2" x14ac:dyDescent="0.3">
      <c r="B3953"/>
    </row>
    <row r="3954" spans="2:2" x14ac:dyDescent="0.3">
      <c r="B3954"/>
    </row>
    <row r="3955" spans="2:2" x14ac:dyDescent="0.3">
      <c r="B3955"/>
    </row>
    <row r="3956" spans="2:2" x14ac:dyDescent="0.3">
      <c r="B3956"/>
    </row>
    <row r="3957" spans="2:2" x14ac:dyDescent="0.3">
      <c r="B3957"/>
    </row>
    <row r="3958" spans="2:2" x14ac:dyDescent="0.3">
      <c r="B3958"/>
    </row>
    <row r="3959" spans="2:2" x14ac:dyDescent="0.3">
      <c r="B3959"/>
    </row>
    <row r="3960" spans="2:2" x14ac:dyDescent="0.3">
      <c r="B3960"/>
    </row>
    <row r="3961" spans="2:2" x14ac:dyDescent="0.3">
      <c r="B3961"/>
    </row>
    <row r="3962" spans="2:2" x14ac:dyDescent="0.3">
      <c r="B3962"/>
    </row>
    <row r="3963" spans="2:2" x14ac:dyDescent="0.3">
      <c r="B3963"/>
    </row>
    <row r="3964" spans="2:2" x14ac:dyDescent="0.3">
      <c r="B3964"/>
    </row>
    <row r="3965" spans="2:2" x14ac:dyDescent="0.3">
      <c r="B3965"/>
    </row>
    <row r="3966" spans="2:2" x14ac:dyDescent="0.3">
      <c r="B3966"/>
    </row>
    <row r="3967" spans="2:2" x14ac:dyDescent="0.3">
      <c r="B3967"/>
    </row>
    <row r="3968" spans="2:2" x14ac:dyDescent="0.3">
      <c r="B3968"/>
    </row>
    <row r="3969" spans="2:2" x14ac:dyDescent="0.3">
      <c r="B3969"/>
    </row>
    <row r="3970" spans="2:2" x14ac:dyDescent="0.3">
      <c r="B3970"/>
    </row>
    <row r="3971" spans="2:2" x14ac:dyDescent="0.3">
      <c r="B3971"/>
    </row>
    <row r="3972" spans="2:2" x14ac:dyDescent="0.3">
      <c r="B3972"/>
    </row>
    <row r="3973" spans="2:2" x14ac:dyDescent="0.3">
      <c r="B3973"/>
    </row>
    <row r="3974" spans="2:2" x14ac:dyDescent="0.3">
      <c r="B3974"/>
    </row>
    <row r="3975" spans="2:2" x14ac:dyDescent="0.3">
      <c r="B3975"/>
    </row>
    <row r="3976" spans="2:2" x14ac:dyDescent="0.3">
      <c r="B3976"/>
    </row>
    <row r="3977" spans="2:2" x14ac:dyDescent="0.3">
      <c r="B3977"/>
    </row>
    <row r="3978" spans="2:2" x14ac:dyDescent="0.3">
      <c r="B3978"/>
    </row>
    <row r="3979" spans="2:2" x14ac:dyDescent="0.3">
      <c r="B3979"/>
    </row>
    <row r="3980" spans="2:2" x14ac:dyDescent="0.3">
      <c r="B3980"/>
    </row>
    <row r="3981" spans="2:2" x14ac:dyDescent="0.3">
      <c r="B3981"/>
    </row>
    <row r="3982" spans="2:2" x14ac:dyDescent="0.3">
      <c r="B3982"/>
    </row>
    <row r="3983" spans="2:2" x14ac:dyDescent="0.3">
      <c r="B3983"/>
    </row>
    <row r="3984" spans="2:2" x14ac:dyDescent="0.3">
      <c r="B3984"/>
    </row>
    <row r="3985" spans="2:2" x14ac:dyDescent="0.3">
      <c r="B3985"/>
    </row>
    <row r="3986" spans="2:2" x14ac:dyDescent="0.3">
      <c r="B3986"/>
    </row>
    <row r="3987" spans="2:2" x14ac:dyDescent="0.3">
      <c r="B3987"/>
    </row>
    <row r="3988" spans="2:2" x14ac:dyDescent="0.3">
      <c r="B3988"/>
    </row>
    <row r="3989" spans="2:2" x14ac:dyDescent="0.3">
      <c r="B3989"/>
    </row>
    <row r="3990" spans="2:2" x14ac:dyDescent="0.3">
      <c r="B3990"/>
    </row>
    <row r="3991" spans="2:2" x14ac:dyDescent="0.3">
      <c r="B3991"/>
    </row>
    <row r="3992" spans="2:2" x14ac:dyDescent="0.3">
      <c r="B3992"/>
    </row>
    <row r="3993" spans="2:2" x14ac:dyDescent="0.3">
      <c r="B3993"/>
    </row>
    <row r="3994" spans="2:2" x14ac:dyDescent="0.3">
      <c r="B3994"/>
    </row>
    <row r="3995" spans="2:2" x14ac:dyDescent="0.3">
      <c r="B3995"/>
    </row>
    <row r="3996" spans="2:2" x14ac:dyDescent="0.3">
      <c r="B3996"/>
    </row>
    <row r="3997" spans="2:2" x14ac:dyDescent="0.3">
      <c r="B3997"/>
    </row>
    <row r="3998" spans="2:2" x14ac:dyDescent="0.3">
      <c r="B3998"/>
    </row>
    <row r="3999" spans="2:2" x14ac:dyDescent="0.3">
      <c r="B3999"/>
    </row>
    <row r="4000" spans="2:2" x14ac:dyDescent="0.3">
      <c r="B4000"/>
    </row>
    <row r="4001" spans="2:2" x14ac:dyDescent="0.3">
      <c r="B4001"/>
    </row>
    <row r="4002" spans="2:2" x14ac:dyDescent="0.3">
      <c r="B4002"/>
    </row>
    <row r="4003" spans="2:2" x14ac:dyDescent="0.3">
      <c r="B4003"/>
    </row>
    <row r="4004" spans="2:2" x14ac:dyDescent="0.3">
      <c r="B4004"/>
    </row>
    <row r="4005" spans="2:2" x14ac:dyDescent="0.3">
      <c r="B4005"/>
    </row>
    <row r="4006" spans="2:2" x14ac:dyDescent="0.3">
      <c r="B4006"/>
    </row>
    <row r="4007" spans="2:2" x14ac:dyDescent="0.3">
      <c r="B4007"/>
    </row>
    <row r="4008" spans="2:2" x14ac:dyDescent="0.3">
      <c r="B4008"/>
    </row>
    <row r="4009" spans="2:2" x14ac:dyDescent="0.3">
      <c r="B4009"/>
    </row>
    <row r="4010" spans="2:2" x14ac:dyDescent="0.3">
      <c r="B4010"/>
    </row>
    <row r="4011" spans="2:2" x14ac:dyDescent="0.3">
      <c r="B4011"/>
    </row>
    <row r="4012" spans="2:2" x14ac:dyDescent="0.3">
      <c r="B4012"/>
    </row>
    <row r="4013" spans="2:2" x14ac:dyDescent="0.3">
      <c r="B4013"/>
    </row>
    <row r="4014" spans="2:2" x14ac:dyDescent="0.3">
      <c r="B4014"/>
    </row>
    <row r="4015" spans="2:2" x14ac:dyDescent="0.3">
      <c r="B4015"/>
    </row>
    <row r="4016" spans="2:2" x14ac:dyDescent="0.3">
      <c r="B4016"/>
    </row>
    <row r="4017" spans="2:2" x14ac:dyDescent="0.3">
      <c r="B4017"/>
    </row>
    <row r="4018" spans="2:2" x14ac:dyDescent="0.3">
      <c r="B4018"/>
    </row>
    <row r="4019" spans="2:2" x14ac:dyDescent="0.3">
      <c r="B4019"/>
    </row>
    <row r="4020" spans="2:2" x14ac:dyDescent="0.3">
      <c r="B4020"/>
    </row>
    <row r="4021" spans="2:2" x14ac:dyDescent="0.3">
      <c r="B4021"/>
    </row>
    <row r="4022" spans="2:2" x14ac:dyDescent="0.3">
      <c r="B4022"/>
    </row>
    <row r="4023" spans="2:2" x14ac:dyDescent="0.3">
      <c r="B4023"/>
    </row>
    <row r="4024" spans="2:2" x14ac:dyDescent="0.3">
      <c r="B4024"/>
    </row>
    <row r="4025" spans="2:2" x14ac:dyDescent="0.3">
      <c r="B4025"/>
    </row>
    <row r="4026" spans="2:2" x14ac:dyDescent="0.3">
      <c r="B4026"/>
    </row>
    <row r="4027" spans="2:2" x14ac:dyDescent="0.3">
      <c r="B4027"/>
    </row>
    <row r="4028" spans="2:2" x14ac:dyDescent="0.3">
      <c r="B4028"/>
    </row>
    <row r="4029" spans="2:2" x14ac:dyDescent="0.3">
      <c r="B4029"/>
    </row>
    <row r="4030" spans="2:2" x14ac:dyDescent="0.3">
      <c r="B4030"/>
    </row>
    <row r="4031" spans="2:2" x14ac:dyDescent="0.3">
      <c r="B4031"/>
    </row>
    <row r="4032" spans="2:2" x14ac:dyDescent="0.3">
      <c r="B4032"/>
    </row>
    <row r="4033" spans="2:2" x14ac:dyDescent="0.3">
      <c r="B4033"/>
    </row>
    <row r="4034" spans="2:2" x14ac:dyDescent="0.3">
      <c r="B4034"/>
    </row>
    <row r="4035" spans="2:2" x14ac:dyDescent="0.3">
      <c r="B4035"/>
    </row>
    <row r="4036" spans="2:2" x14ac:dyDescent="0.3">
      <c r="B4036"/>
    </row>
    <row r="4037" spans="2:2" x14ac:dyDescent="0.3">
      <c r="B4037"/>
    </row>
    <row r="4038" spans="2:2" x14ac:dyDescent="0.3">
      <c r="B4038"/>
    </row>
    <row r="4039" spans="2:2" x14ac:dyDescent="0.3">
      <c r="B4039"/>
    </row>
    <row r="4040" spans="2:2" x14ac:dyDescent="0.3">
      <c r="B4040"/>
    </row>
    <row r="4041" spans="2:2" x14ac:dyDescent="0.3">
      <c r="B4041"/>
    </row>
    <row r="4042" spans="2:2" x14ac:dyDescent="0.3">
      <c r="B4042"/>
    </row>
    <row r="4043" spans="2:2" x14ac:dyDescent="0.3">
      <c r="B4043"/>
    </row>
    <row r="4044" spans="2:2" x14ac:dyDescent="0.3">
      <c r="B4044"/>
    </row>
    <row r="4045" spans="2:2" x14ac:dyDescent="0.3">
      <c r="B4045"/>
    </row>
    <row r="4046" spans="2:2" x14ac:dyDescent="0.3">
      <c r="B4046"/>
    </row>
    <row r="4047" spans="2:2" x14ac:dyDescent="0.3">
      <c r="B4047"/>
    </row>
    <row r="4048" spans="2:2" x14ac:dyDescent="0.3">
      <c r="B4048"/>
    </row>
    <row r="4049" spans="2:2" x14ac:dyDescent="0.3">
      <c r="B4049"/>
    </row>
    <row r="4050" spans="2:2" x14ac:dyDescent="0.3">
      <c r="B4050"/>
    </row>
    <row r="4051" spans="2:2" x14ac:dyDescent="0.3">
      <c r="B4051"/>
    </row>
    <row r="4052" spans="2:2" x14ac:dyDescent="0.3">
      <c r="B4052"/>
    </row>
    <row r="4053" spans="2:2" x14ac:dyDescent="0.3">
      <c r="B4053"/>
    </row>
    <row r="4054" spans="2:2" x14ac:dyDescent="0.3">
      <c r="B4054"/>
    </row>
    <row r="4055" spans="2:2" x14ac:dyDescent="0.3">
      <c r="B4055"/>
    </row>
    <row r="4056" spans="2:2" x14ac:dyDescent="0.3">
      <c r="B4056"/>
    </row>
    <row r="4057" spans="2:2" x14ac:dyDescent="0.3">
      <c r="B4057"/>
    </row>
    <row r="4058" spans="2:2" x14ac:dyDescent="0.3">
      <c r="B4058"/>
    </row>
    <row r="4059" spans="2:2" x14ac:dyDescent="0.3">
      <c r="B4059"/>
    </row>
    <row r="4060" spans="2:2" x14ac:dyDescent="0.3">
      <c r="B4060"/>
    </row>
    <row r="4061" spans="2:2" x14ac:dyDescent="0.3">
      <c r="B4061"/>
    </row>
    <row r="4062" spans="2:2" x14ac:dyDescent="0.3">
      <c r="B4062"/>
    </row>
    <row r="4063" spans="2:2" x14ac:dyDescent="0.3">
      <c r="B4063"/>
    </row>
    <row r="4064" spans="2:2" x14ac:dyDescent="0.3">
      <c r="B4064"/>
    </row>
    <row r="4065" spans="2:2" x14ac:dyDescent="0.3">
      <c r="B4065"/>
    </row>
    <row r="4066" spans="2:2" x14ac:dyDescent="0.3">
      <c r="B4066"/>
    </row>
    <row r="4067" spans="2:2" x14ac:dyDescent="0.3">
      <c r="B4067"/>
    </row>
    <row r="4068" spans="2:2" x14ac:dyDescent="0.3">
      <c r="B4068"/>
    </row>
    <row r="4069" spans="2:2" x14ac:dyDescent="0.3">
      <c r="B4069"/>
    </row>
    <row r="4070" spans="2:2" x14ac:dyDescent="0.3">
      <c r="B4070"/>
    </row>
    <row r="4071" spans="2:2" x14ac:dyDescent="0.3">
      <c r="B4071"/>
    </row>
    <row r="4072" spans="2:2" x14ac:dyDescent="0.3">
      <c r="B4072"/>
    </row>
    <row r="4073" spans="2:2" x14ac:dyDescent="0.3">
      <c r="B4073"/>
    </row>
    <row r="4074" spans="2:2" x14ac:dyDescent="0.3">
      <c r="B4074"/>
    </row>
    <row r="4075" spans="2:2" x14ac:dyDescent="0.3">
      <c r="B4075"/>
    </row>
    <row r="4076" spans="2:2" x14ac:dyDescent="0.3">
      <c r="B4076"/>
    </row>
    <row r="4077" spans="2:2" x14ac:dyDescent="0.3">
      <c r="B4077"/>
    </row>
    <row r="4078" spans="2:2" x14ac:dyDescent="0.3">
      <c r="B4078"/>
    </row>
    <row r="4079" spans="2:2" x14ac:dyDescent="0.3">
      <c r="B4079"/>
    </row>
    <row r="4080" spans="2:2" x14ac:dyDescent="0.3">
      <c r="B4080"/>
    </row>
    <row r="4081" spans="2:2" x14ac:dyDescent="0.3">
      <c r="B4081"/>
    </row>
    <row r="4082" spans="2:2" x14ac:dyDescent="0.3">
      <c r="B4082"/>
    </row>
    <row r="4083" spans="2:2" x14ac:dyDescent="0.3">
      <c r="B4083"/>
    </row>
    <row r="4084" spans="2:2" x14ac:dyDescent="0.3">
      <c r="B4084"/>
    </row>
    <row r="4085" spans="2:2" x14ac:dyDescent="0.3">
      <c r="B4085"/>
    </row>
    <row r="4086" spans="2:2" x14ac:dyDescent="0.3">
      <c r="B4086"/>
    </row>
    <row r="4087" spans="2:2" x14ac:dyDescent="0.3">
      <c r="B4087"/>
    </row>
    <row r="4088" spans="2:2" x14ac:dyDescent="0.3">
      <c r="B4088"/>
    </row>
    <row r="4089" spans="2:2" x14ac:dyDescent="0.3">
      <c r="B4089"/>
    </row>
    <row r="4090" spans="2:2" x14ac:dyDescent="0.3">
      <c r="B4090"/>
    </row>
    <row r="4091" spans="2:2" x14ac:dyDescent="0.3">
      <c r="B4091"/>
    </row>
    <row r="4092" spans="2:2" x14ac:dyDescent="0.3">
      <c r="B4092"/>
    </row>
    <row r="4093" spans="2:2" x14ac:dyDescent="0.3">
      <c r="B4093"/>
    </row>
    <row r="4094" spans="2:2" x14ac:dyDescent="0.3">
      <c r="B4094"/>
    </row>
    <row r="4095" spans="2:2" x14ac:dyDescent="0.3">
      <c r="B4095"/>
    </row>
    <row r="4096" spans="2:2" x14ac:dyDescent="0.3">
      <c r="B4096"/>
    </row>
    <row r="4097" spans="2:2" x14ac:dyDescent="0.3">
      <c r="B4097"/>
    </row>
    <row r="4098" spans="2:2" x14ac:dyDescent="0.3">
      <c r="B4098"/>
    </row>
    <row r="4099" spans="2:2" x14ac:dyDescent="0.3">
      <c r="B4099"/>
    </row>
    <row r="4100" spans="2:2" x14ac:dyDescent="0.3">
      <c r="B4100"/>
    </row>
    <row r="4101" spans="2:2" x14ac:dyDescent="0.3">
      <c r="B4101"/>
    </row>
    <row r="4102" spans="2:2" x14ac:dyDescent="0.3">
      <c r="B4102"/>
    </row>
    <row r="4103" spans="2:2" x14ac:dyDescent="0.3">
      <c r="B4103"/>
    </row>
    <row r="4104" spans="2:2" x14ac:dyDescent="0.3">
      <c r="B4104"/>
    </row>
    <row r="4105" spans="2:2" x14ac:dyDescent="0.3">
      <c r="B4105"/>
    </row>
    <row r="4106" spans="2:2" x14ac:dyDescent="0.3">
      <c r="B4106"/>
    </row>
    <row r="4107" spans="2:2" x14ac:dyDescent="0.3">
      <c r="B4107"/>
    </row>
    <row r="4108" spans="2:2" x14ac:dyDescent="0.3">
      <c r="B4108"/>
    </row>
    <row r="4109" spans="2:2" x14ac:dyDescent="0.3">
      <c r="B4109"/>
    </row>
    <row r="4110" spans="2:2" x14ac:dyDescent="0.3">
      <c r="B4110"/>
    </row>
    <row r="4111" spans="2:2" x14ac:dyDescent="0.3">
      <c r="B4111"/>
    </row>
    <row r="4112" spans="2:2" x14ac:dyDescent="0.3">
      <c r="B4112"/>
    </row>
    <row r="4113" spans="2:2" x14ac:dyDescent="0.3">
      <c r="B4113"/>
    </row>
    <row r="4114" spans="2:2" x14ac:dyDescent="0.3">
      <c r="B4114"/>
    </row>
    <row r="4115" spans="2:2" x14ac:dyDescent="0.3">
      <c r="B4115"/>
    </row>
    <row r="4116" spans="2:2" x14ac:dyDescent="0.3">
      <c r="B4116"/>
    </row>
    <row r="4117" spans="2:2" x14ac:dyDescent="0.3">
      <c r="B4117"/>
    </row>
    <row r="4118" spans="2:2" x14ac:dyDescent="0.3">
      <c r="B4118"/>
    </row>
    <row r="4119" spans="2:2" x14ac:dyDescent="0.3">
      <c r="B4119"/>
    </row>
    <row r="4120" spans="2:2" x14ac:dyDescent="0.3">
      <c r="B4120"/>
    </row>
    <row r="4121" spans="2:2" x14ac:dyDescent="0.3">
      <c r="B4121"/>
    </row>
    <row r="4122" spans="2:2" x14ac:dyDescent="0.3">
      <c r="B4122"/>
    </row>
    <row r="4123" spans="2:2" x14ac:dyDescent="0.3">
      <c r="B4123"/>
    </row>
    <row r="4124" spans="2:2" x14ac:dyDescent="0.3">
      <c r="B4124"/>
    </row>
    <row r="4125" spans="2:2" x14ac:dyDescent="0.3">
      <c r="B4125"/>
    </row>
    <row r="4126" spans="2:2" x14ac:dyDescent="0.3">
      <c r="B4126"/>
    </row>
    <row r="4127" spans="2:2" x14ac:dyDescent="0.3">
      <c r="B4127"/>
    </row>
    <row r="4128" spans="2:2" x14ac:dyDescent="0.3">
      <c r="B4128"/>
    </row>
    <row r="4129" spans="2:2" x14ac:dyDescent="0.3">
      <c r="B4129"/>
    </row>
    <row r="4130" spans="2:2" x14ac:dyDescent="0.3">
      <c r="B4130"/>
    </row>
    <row r="4131" spans="2:2" x14ac:dyDescent="0.3">
      <c r="B4131"/>
    </row>
    <row r="4132" spans="2:2" x14ac:dyDescent="0.3">
      <c r="B4132"/>
    </row>
    <row r="4133" spans="2:2" x14ac:dyDescent="0.3">
      <c r="B4133"/>
    </row>
    <row r="4134" spans="2:2" x14ac:dyDescent="0.3">
      <c r="B4134"/>
    </row>
    <row r="4135" spans="2:2" x14ac:dyDescent="0.3">
      <c r="B4135"/>
    </row>
    <row r="4136" spans="2:2" x14ac:dyDescent="0.3">
      <c r="B4136"/>
    </row>
    <row r="4137" spans="2:2" x14ac:dyDescent="0.3">
      <c r="B4137"/>
    </row>
    <row r="4138" spans="2:2" x14ac:dyDescent="0.3">
      <c r="B4138"/>
    </row>
    <row r="4139" spans="2:2" x14ac:dyDescent="0.3">
      <c r="B4139"/>
    </row>
    <row r="4140" spans="2:2" x14ac:dyDescent="0.3">
      <c r="B4140"/>
    </row>
    <row r="4141" spans="2:2" x14ac:dyDescent="0.3">
      <c r="B4141"/>
    </row>
    <row r="4142" spans="2:2" x14ac:dyDescent="0.3">
      <c r="B4142"/>
    </row>
    <row r="4143" spans="2:2" x14ac:dyDescent="0.3">
      <c r="B4143"/>
    </row>
    <row r="4144" spans="2:2" x14ac:dyDescent="0.3">
      <c r="B4144"/>
    </row>
    <row r="4145" spans="2:2" x14ac:dyDescent="0.3">
      <c r="B4145"/>
    </row>
    <row r="4146" spans="2:2" x14ac:dyDescent="0.3">
      <c r="B4146"/>
    </row>
    <row r="4147" spans="2:2" x14ac:dyDescent="0.3">
      <c r="B4147"/>
    </row>
    <row r="4148" spans="2:2" x14ac:dyDescent="0.3">
      <c r="B4148"/>
    </row>
    <row r="4149" spans="2:2" x14ac:dyDescent="0.3">
      <c r="B4149"/>
    </row>
    <row r="4150" spans="2:2" x14ac:dyDescent="0.3">
      <c r="B4150"/>
    </row>
    <row r="4151" spans="2:2" x14ac:dyDescent="0.3">
      <c r="B4151"/>
    </row>
    <row r="4152" spans="2:2" x14ac:dyDescent="0.3">
      <c r="B4152"/>
    </row>
    <row r="4153" spans="2:2" x14ac:dyDescent="0.3">
      <c r="B4153"/>
    </row>
    <row r="4154" spans="2:2" x14ac:dyDescent="0.3">
      <c r="B4154"/>
    </row>
    <row r="4155" spans="2:2" x14ac:dyDescent="0.3">
      <c r="B4155"/>
    </row>
    <row r="4156" spans="2:2" x14ac:dyDescent="0.3">
      <c r="B4156"/>
    </row>
    <row r="4157" spans="2:2" x14ac:dyDescent="0.3">
      <c r="B4157"/>
    </row>
    <row r="4158" spans="2:2" x14ac:dyDescent="0.3">
      <c r="B4158"/>
    </row>
    <row r="4159" spans="2:2" x14ac:dyDescent="0.3">
      <c r="B4159"/>
    </row>
    <row r="4160" spans="2:2" x14ac:dyDescent="0.3">
      <c r="B4160"/>
    </row>
    <row r="4161" spans="2:2" x14ac:dyDescent="0.3">
      <c r="B4161"/>
    </row>
    <row r="4162" spans="2:2" x14ac:dyDescent="0.3">
      <c r="B4162"/>
    </row>
    <row r="4163" spans="2:2" x14ac:dyDescent="0.3">
      <c r="B4163"/>
    </row>
    <row r="4164" spans="2:2" x14ac:dyDescent="0.3">
      <c r="B4164"/>
    </row>
    <row r="4165" spans="2:2" x14ac:dyDescent="0.3">
      <c r="B4165"/>
    </row>
    <row r="4166" spans="2:2" x14ac:dyDescent="0.3">
      <c r="B4166"/>
    </row>
    <row r="4167" spans="2:2" x14ac:dyDescent="0.3">
      <c r="B4167"/>
    </row>
    <row r="4168" spans="2:2" x14ac:dyDescent="0.3">
      <c r="B4168"/>
    </row>
    <row r="4169" spans="2:2" x14ac:dyDescent="0.3">
      <c r="B4169"/>
    </row>
    <row r="4170" spans="2:2" x14ac:dyDescent="0.3">
      <c r="B4170"/>
    </row>
    <row r="4171" spans="2:2" x14ac:dyDescent="0.3">
      <c r="B4171"/>
    </row>
    <row r="4172" spans="2:2" x14ac:dyDescent="0.3">
      <c r="B4172"/>
    </row>
    <row r="4173" spans="2:2" x14ac:dyDescent="0.3">
      <c r="B4173"/>
    </row>
    <row r="4174" spans="2:2" x14ac:dyDescent="0.3">
      <c r="B4174"/>
    </row>
    <row r="4175" spans="2:2" x14ac:dyDescent="0.3">
      <c r="B4175"/>
    </row>
    <row r="4176" spans="2:2" x14ac:dyDescent="0.3">
      <c r="B4176"/>
    </row>
    <row r="4177" spans="2:2" x14ac:dyDescent="0.3">
      <c r="B4177"/>
    </row>
    <row r="4178" spans="2:2" x14ac:dyDescent="0.3">
      <c r="B4178"/>
    </row>
    <row r="4179" spans="2:2" x14ac:dyDescent="0.3">
      <c r="B4179"/>
    </row>
    <row r="4180" spans="2:2" x14ac:dyDescent="0.3">
      <c r="B4180"/>
    </row>
    <row r="4181" spans="2:2" x14ac:dyDescent="0.3">
      <c r="B4181"/>
    </row>
    <row r="4182" spans="2:2" x14ac:dyDescent="0.3">
      <c r="B4182"/>
    </row>
    <row r="4183" spans="2:2" x14ac:dyDescent="0.3">
      <c r="B4183"/>
    </row>
    <row r="4184" spans="2:2" x14ac:dyDescent="0.3">
      <c r="B4184"/>
    </row>
    <row r="4185" spans="2:2" x14ac:dyDescent="0.3">
      <c r="B4185"/>
    </row>
    <row r="4186" spans="2:2" x14ac:dyDescent="0.3">
      <c r="B4186"/>
    </row>
    <row r="4187" spans="2:2" x14ac:dyDescent="0.3">
      <c r="B4187"/>
    </row>
    <row r="4188" spans="2:2" x14ac:dyDescent="0.3">
      <c r="B4188"/>
    </row>
    <row r="4189" spans="2:2" x14ac:dyDescent="0.3">
      <c r="B4189"/>
    </row>
    <row r="4190" spans="2:2" x14ac:dyDescent="0.3">
      <c r="B4190"/>
    </row>
    <row r="4191" spans="2:2" x14ac:dyDescent="0.3">
      <c r="B4191"/>
    </row>
    <row r="4192" spans="2:2" x14ac:dyDescent="0.3">
      <c r="B4192"/>
    </row>
    <row r="4193" spans="2:2" x14ac:dyDescent="0.3">
      <c r="B4193"/>
    </row>
    <row r="4194" spans="2:2" x14ac:dyDescent="0.3">
      <c r="B4194"/>
    </row>
    <row r="4195" spans="2:2" x14ac:dyDescent="0.3">
      <c r="B4195"/>
    </row>
    <row r="4196" spans="2:2" x14ac:dyDescent="0.3">
      <c r="B4196"/>
    </row>
    <row r="4197" spans="2:2" x14ac:dyDescent="0.3">
      <c r="B4197"/>
    </row>
    <row r="4198" spans="2:2" x14ac:dyDescent="0.3">
      <c r="B4198"/>
    </row>
    <row r="4199" spans="2:2" x14ac:dyDescent="0.3">
      <c r="B4199"/>
    </row>
    <row r="4200" spans="2:2" x14ac:dyDescent="0.3">
      <c r="B4200"/>
    </row>
    <row r="4201" spans="2:2" x14ac:dyDescent="0.3">
      <c r="B4201"/>
    </row>
    <row r="4202" spans="2:2" x14ac:dyDescent="0.3">
      <c r="B4202"/>
    </row>
    <row r="4203" spans="2:2" x14ac:dyDescent="0.3">
      <c r="B4203"/>
    </row>
    <row r="4204" spans="2:2" x14ac:dyDescent="0.3">
      <c r="B4204"/>
    </row>
    <row r="4205" spans="2:2" x14ac:dyDescent="0.3">
      <c r="B4205"/>
    </row>
    <row r="4206" spans="2:2" x14ac:dyDescent="0.3">
      <c r="B4206"/>
    </row>
    <row r="4207" spans="2:2" x14ac:dyDescent="0.3">
      <c r="B4207"/>
    </row>
    <row r="4208" spans="2:2" x14ac:dyDescent="0.3">
      <c r="B4208"/>
    </row>
    <row r="4209" spans="2:2" x14ac:dyDescent="0.3">
      <c r="B4209"/>
    </row>
    <row r="4210" spans="2:2" x14ac:dyDescent="0.3">
      <c r="B4210"/>
    </row>
    <row r="4211" spans="2:2" x14ac:dyDescent="0.3">
      <c r="B4211"/>
    </row>
    <row r="4212" spans="2:2" x14ac:dyDescent="0.3">
      <c r="B4212"/>
    </row>
    <row r="4213" spans="2:2" x14ac:dyDescent="0.3">
      <c r="B4213"/>
    </row>
    <row r="4214" spans="2:2" x14ac:dyDescent="0.3">
      <c r="B4214"/>
    </row>
    <row r="4215" spans="2:2" x14ac:dyDescent="0.3">
      <c r="B4215"/>
    </row>
    <row r="4216" spans="2:2" x14ac:dyDescent="0.3">
      <c r="B4216"/>
    </row>
    <row r="4217" spans="2:2" x14ac:dyDescent="0.3">
      <c r="B4217"/>
    </row>
    <row r="4218" spans="2:2" x14ac:dyDescent="0.3">
      <c r="B4218"/>
    </row>
    <row r="4219" spans="2:2" x14ac:dyDescent="0.3">
      <c r="B4219"/>
    </row>
    <row r="4220" spans="2:2" x14ac:dyDescent="0.3">
      <c r="B4220"/>
    </row>
    <row r="4221" spans="2:2" x14ac:dyDescent="0.3">
      <c r="B4221"/>
    </row>
    <row r="4222" spans="2:2" x14ac:dyDescent="0.3">
      <c r="B4222"/>
    </row>
    <row r="4223" spans="2:2" x14ac:dyDescent="0.3">
      <c r="B4223"/>
    </row>
    <row r="4224" spans="2:2" x14ac:dyDescent="0.3">
      <c r="B4224"/>
    </row>
    <row r="4225" spans="2:2" x14ac:dyDescent="0.3">
      <c r="B4225"/>
    </row>
    <row r="4226" spans="2:2" x14ac:dyDescent="0.3">
      <c r="B4226"/>
    </row>
    <row r="4227" spans="2:2" x14ac:dyDescent="0.3">
      <c r="B4227"/>
    </row>
    <row r="4228" spans="2:2" x14ac:dyDescent="0.3">
      <c r="B4228"/>
    </row>
    <row r="4229" spans="2:2" x14ac:dyDescent="0.3">
      <c r="B4229"/>
    </row>
    <row r="4230" spans="2:2" x14ac:dyDescent="0.3">
      <c r="B4230"/>
    </row>
    <row r="4231" spans="2:2" x14ac:dyDescent="0.3">
      <c r="B4231"/>
    </row>
    <row r="4232" spans="2:2" x14ac:dyDescent="0.3">
      <c r="B4232"/>
    </row>
    <row r="4233" spans="2:2" x14ac:dyDescent="0.3">
      <c r="B4233"/>
    </row>
    <row r="4234" spans="2:2" x14ac:dyDescent="0.3">
      <c r="B4234"/>
    </row>
    <row r="4235" spans="2:2" x14ac:dyDescent="0.3">
      <c r="B4235"/>
    </row>
    <row r="4236" spans="2:2" x14ac:dyDescent="0.3">
      <c r="B4236"/>
    </row>
    <row r="4237" spans="2:2" x14ac:dyDescent="0.3">
      <c r="B4237"/>
    </row>
    <row r="4238" spans="2:2" x14ac:dyDescent="0.3">
      <c r="B4238"/>
    </row>
    <row r="4239" spans="2:2" x14ac:dyDescent="0.3">
      <c r="B4239"/>
    </row>
    <row r="4240" spans="2:2" x14ac:dyDescent="0.3">
      <c r="B4240"/>
    </row>
    <row r="4241" spans="2:2" x14ac:dyDescent="0.3">
      <c r="B4241"/>
    </row>
    <row r="4242" spans="2:2" x14ac:dyDescent="0.3">
      <c r="B4242"/>
    </row>
    <row r="4243" spans="2:2" x14ac:dyDescent="0.3">
      <c r="B4243"/>
    </row>
    <row r="4244" spans="2:2" x14ac:dyDescent="0.3">
      <c r="B4244"/>
    </row>
    <row r="4245" spans="2:2" x14ac:dyDescent="0.3">
      <c r="B4245"/>
    </row>
    <row r="4246" spans="2:2" x14ac:dyDescent="0.3">
      <c r="B4246"/>
    </row>
    <row r="4247" spans="2:2" x14ac:dyDescent="0.3">
      <c r="B4247"/>
    </row>
    <row r="4248" spans="2:2" x14ac:dyDescent="0.3">
      <c r="B4248"/>
    </row>
    <row r="4249" spans="2:2" x14ac:dyDescent="0.3">
      <c r="B4249"/>
    </row>
    <row r="4250" spans="2:2" x14ac:dyDescent="0.3">
      <c r="B4250"/>
    </row>
    <row r="4251" spans="2:2" x14ac:dyDescent="0.3">
      <c r="B4251"/>
    </row>
    <row r="4252" spans="2:2" x14ac:dyDescent="0.3">
      <c r="B4252"/>
    </row>
    <row r="4253" spans="2:2" x14ac:dyDescent="0.3">
      <c r="B4253"/>
    </row>
    <row r="4254" spans="2:2" x14ac:dyDescent="0.3">
      <c r="B4254"/>
    </row>
    <row r="4255" spans="2:2" x14ac:dyDescent="0.3">
      <c r="B4255"/>
    </row>
    <row r="4256" spans="2:2" x14ac:dyDescent="0.3">
      <c r="B4256"/>
    </row>
    <row r="4257" spans="2:2" x14ac:dyDescent="0.3">
      <c r="B4257"/>
    </row>
    <row r="4258" spans="2:2" x14ac:dyDescent="0.3">
      <c r="B4258"/>
    </row>
    <row r="4259" spans="2:2" x14ac:dyDescent="0.3">
      <c r="B4259"/>
    </row>
    <row r="4260" spans="2:2" x14ac:dyDescent="0.3">
      <c r="B4260"/>
    </row>
    <row r="4261" spans="2:2" x14ac:dyDescent="0.3">
      <c r="B4261"/>
    </row>
    <row r="4262" spans="2:2" x14ac:dyDescent="0.3">
      <c r="B4262"/>
    </row>
    <row r="4263" spans="2:2" x14ac:dyDescent="0.3">
      <c r="B4263"/>
    </row>
    <row r="4264" spans="2:2" x14ac:dyDescent="0.3">
      <c r="B4264"/>
    </row>
    <row r="4265" spans="2:2" x14ac:dyDescent="0.3">
      <c r="B4265"/>
    </row>
    <row r="4266" spans="2:2" x14ac:dyDescent="0.3">
      <c r="B4266"/>
    </row>
    <row r="4267" spans="2:2" x14ac:dyDescent="0.3">
      <c r="B4267"/>
    </row>
    <row r="4268" spans="2:2" x14ac:dyDescent="0.3">
      <c r="B4268"/>
    </row>
    <row r="4269" spans="2:2" x14ac:dyDescent="0.3">
      <c r="B4269"/>
    </row>
    <row r="4270" spans="2:2" x14ac:dyDescent="0.3">
      <c r="B4270"/>
    </row>
    <row r="4271" spans="2:2" x14ac:dyDescent="0.3">
      <c r="B4271"/>
    </row>
    <row r="4272" spans="2:2" x14ac:dyDescent="0.3">
      <c r="B4272"/>
    </row>
    <row r="4273" spans="2:2" x14ac:dyDescent="0.3">
      <c r="B4273"/>
    </row>
    <row r="4274" spans="2:2" x14ac:dyDescent="0.3">
      <c r="B4274"/>
    </row>
    <row r="4275" spans="2:2" x14ac:dyDescent="0.3">
      <c r="B4275"/>
    </row>
    <row r="4276" spans="2:2" x14ac:dyDescent="0.3">
      <c r="B4276"/>
    </row>
    <row r="4277" spans="2:2" x14ac:dyDescent="0.3">
      <c r="B4277"/>
    </row>
    <row r="4278" spans="2:2" x14ac:dyDescent="0.3">
      <c r="B4278"/>
    </row>
    <row r="4279" spans="2:2" x14ac:dyDescent="0.3">
      <c r="B4279"/>
    </row>
    <row r="4280" spans="2:2" x14ac:dyDescent="0.3">
      <c r="B4280"/>
    </row>
    <row r="4281" spans="2:2" x14ac:dyDescent="0.3">
      <c r="B4281"/>
    </row>
    <row r="4282" spans="2:2" x14ac:dyDescent="0.3">
      <c r="B4282"/>
    </row>
    <row r="4283" spans="2:2" x14ac:dyDescent="0.3">
      <c r="B4283"/>
    </row>
    <row r="4284" spans="2:2" x14ac:dyDescent="0.3">
      <c r="B4284"/>
    </row>
    <row r="4285" spans="2:2" x14ac:dyDescent="0.3">
      <c r="B4285"/>
    </row>
    <row r="4286" spans="2:2" x14ac:dyDescent="0.3">
      <c r="B4286"/>
    </row>
    <row r="4287" spans="2:2" x14ac:dyDescent="0.3">
      <c r="B4287"/>
    </row>
    <row r="4288" spans="2:2" x14ac:dyDescent="0.3">
      <c r="B4288"/>
    </row>
    <row r="4289" spans="2:2" x14ac:dyDescent="0.3">
      <c r="B4289"/>
    </row>
    <row r="4290" spans="2:2" x14ac:dyDescent="0.3">
      <c r="B4290"/>
    </row>
    <row r="4291" spans="2:2" x14ac:dyDescent="0.3">
      <c r="B4291"/>
    </row>
    <row r="4292" spans="2:2" x14ac:dyDescent="0.3">
      <c r="B4292"/>
    </row>
    <row r="4293" spans="2:2" x14ac:dyDescent="0.3">
      <c r="B4293"/>
    </row>
    <row r="4294" spans="2:2" x14ac:dyDescent="0.3">
      <c r="B4294"/>
    </row>
    <row r="4295" spans="2:2" x14ac:dyDescent="0.3">
      <c r="B4295"/>
    </row>
    <row r="4296" spans="2:2" x14ac:dyDescent="0.3">
      <c r="B4296"/>
    </row>
    <row r="4297" spans="2:2" x14ac:dyDescent="0.3">
      <c r="B4297"/>
    </row>
    <row r="4298" spans="2:2" x14ac:dyDescent="0.3">
      <c r="B4298"/>
    </row>
    <row r="4299" spans="2:2" x14ac:dyDescent="0.3">
      <c r="B4299"/>
    </row>
    <row r="4300" spans="2:2" x14ac:dyDescent="0.3">
      <c r="B4300"/>
    </row>
    <row r="4301" spans="2:2" x14ac:dyDescent="0.3">
      <c r="B4301"/>
    </row>
    <row r="4302" spans="2:2" x14ac:dyDescent="0.3">
      <c r="B4302"/>
    </row>
    <row r="4303" spans="2:2" x14ac:dyDescent="0.3">
      <c r="B4303"/>
    </row>
    <row r="4304" spans="2:2" x14ac:dyDescent="0.3">
      <c r="B4304"/>
    </row>
    <row r="4305" spans="2:2" x14ac:dyDescent="0.3">
      <c r="B4305"/>
    </row>
    <row r="4306" spans="2:2" x14ac:dyDescent="0.3">
      <c r="B4306"/>
    </row>
    <row r="4307" spans="2:2" x14ac:dyDescent="0.3">
      <c r="B4307"/>
    </row>
    <row r="4308" spans="2:2" x14ac:dyDescent="0.3">
      <c r="B4308"/>
    </row>
    <row r="4309" spans="2:2" x14ac:dyDescent="0.3">
      <c r="B4309"/>
    </row>
    <row r="4310" spans="2:2" x14ac:dyDescent="0.3">
      <c r="B4310"/>
    </row>
    <row r="4311" spans="2:2" x14ac:dyDescent="0.3">
      <c r="B4311"/>
    </row>
    <row r="4312" spans="2:2" x14ac:dyDescent="0.3">
      <c r="B4312"/>
    </row>
    <row r="4313" spans="2:2" x14ac:dyDescent="0.3">
      <c r="B4313"/>
    </row>
    <row r="4314" spans="2:2" x14ac:dyDescent="0.3">
      <c r="B4314"/>
    </row>
    <row r="4315" spans="2:2" x14ac:dyDescent="0.3">
      <c r="B4315"/>
    </row>
    <row r="4316" spans="2:2" x14ac:dyDescent="0.3">
      <c r="B4316"/>
    </row>
    <row r="4317" spans="2:2" x14ac:dyDescent="0.3">
      <c r="B4317"/>
    </row>
    <row r="4318" spans="2:2" x14ac:dyDescent="0.3">
      <c r="B4318"/>
    </row>
    <row r="4319" spans="2:2" x14ac:dyDescent="0.3">
      <c r="B4319"/>
    </row>
    <row r="4320" spans="2:2" x14ac:dyDescent="0.3">
      <c r="B4320"/>
    </row>
    <row r="4321" spans="2:2" x14ac:dyDescent="0.3">
      <c r="B4321"/>
    </row>
    <row r="4322" spans="2:2" x14ac:dyDescent="0.3">
      <c r="B4322"/>
    </row>
    <row r="4323" spans="2:2" x14ac:dyDescent="0.3">
      <c r="B4323"/>
    </row>
    <row r="4324" spans="2:2" x14ac:dyDescent="0.3">
      <c r="B4324"/>
    </row>
    <row r="4325" spans="2:2" x14ac:dyDescent="0.3">
      <c r="B4325"/>
    </row>
    <row r="4326" spans="2:2" x14ac:dyDescent="0.3">
      <c r="B4326"/>
    </row>
    <row r="4327" spans="2:2" x14ac:dyDescent="0.3">
      <c r="B4327"/>
    </row>
    <row r="4328" spans="2:2" x14ac:dyDescent="0.3">
      <c r="B4328"/>
    </row>
    <row r="4329" spans="2:2" x14ac:dyDescent="0.3">
      <c r="B4329"/>
    </row>
    <row r="4330" spans="2:2" x14ac:dyDescent="0.3">
      <c r="B4330"/>
    </row>
    <row r="4331" spans="2:2" x14ac:dyDescent="0.3">
      <c r="B4331"/>
    </row>
    <row r="4332" spans="2:2" x14ac:dyDescent="0.3">
      <c r="B4332"/>
    </row>
    <row r="4333" spans="2:2" x14ac:dyDescent="0.3">
      <c r="B4333"/>
    </row>
    <row r="4334" spans="2:2" x14ac:dyDescent="0.3">
      <c r="B4334"/>
    </row>
    <row r="4335" spans="2:2" x14ac:dyDescent="0.3">
      <c r="B4335"/>
    </row>
    <row r="4336" spans="2:2" x14ac:dyDescent="0.3">
      <c r="B4336"/>
    </row>
    <row r="4337" spans="2:2" x14ac:dyDescent="0.3">
      <c r="B4337"/>
    </row>
    <row r="4338" spans="2:2" x14ac:dyDescent="0.3">
      <c r="B4338"/>
    </row>
    <row r="4339" spans="2:2" x14ac:dyDescent="0.3">
      <c r="B4339"/>
    </row>
    <row r="4340" spans="2:2" x14ac:dyDescent="0.3">
      <c r="B4340"/>
    </row>
    <row r="4341" spans="2:2" x14ac:dyDescent="0.3">
      <c r="B4341"/>
    </row>
    <row r="4342" spans="2:2" x14ac:dyDescent="0.3">
      <c r="B4342"/>
    </row>
    <row r="4343" spans="2:2" x14ac:dyDescent="0.3">
      <c r="B4343"/>
    </row>
    <row r="4344" spans="2:2" x14ac:dyDescent="0.3">
      <c r="B4344"/>
    </row>
    <row r="4345" spans="2:2" x14ac:dyDescent="0.3">
      <c r="B4345"/>
    </row>
    <row r="4346" spans="2:2" x14ac:dyDescent="0.3">
      <c r="B4346"/>
    </row>
    <row r="4347" spans="2:2" x14ac:dyDescent="0.3">
      <c r="B4347"/>
    </row>
    <row r="4348" spans="2:2" x14ac:dyDescent="0.3">
      <c r="B4348"/>
    </row>
    <row r="4349" spans="2:2" x14ac:dyDescent="0.3">
      <c r="B4349"/>
    </row>
    <row r="4350" spans="2:2" x14ac:dyDescent="0.3">
      <c r="B4350"/>
    </row>
    <row r="4351" spans="2:2" x14ac:dyDescent="0.3">
      <c r="B4351"/>
    </row>
    <row r="4352" spans="2:2" x14ac:dyDescent="0.3">
      <c r="B4352"/>
    </row>
    <row r="4353" spans="2:2" x14ac:dyDescent="0.3">
      <c r="B4353"/>
    </row>
    <row r="4354" spans="2:2" x14ac:dyDescent="0.3">
      <c r="B4354"/>
    </row>
    <row r="4355" spans="2:2" x14ac:dyDescent="0.3">
      <c r="B4355"/>
    </row>
    <row r="4356" spans="2:2" x14ac:dyDescent="0.3">
      <c r="B4356"/>
    </row>
    <row r="4357" spans="2:2" x14ac:dyDescent="0.3">
      <c r="B4357"/>
    </row>
    <row r="4358" spans="2:2" x14ac:dyDescent="0.3">
      <c r="B4358"/>
    </row>
    <row r="4359" spans="2:2" x14ac:dyDescent="0.3">
      <c r="B4359"/>
    </row>
    <row r="4360" spans="2:2" x14ac:dyDescent="0.3">
      <c r="B4360"/>
    </row>
    <row r="4361" spans="2:2" x14ac:dyDescent="0.3">
      <c r="B4361"/>
    </row>
    <row r="4362" spans="2:2" x14ac:dyDescent="0.3">
      <c r="B4362"/>
    </row>
    <row r="4363" spans="2:2" x14ac:dyDescent="0.3">
      <c r="B4363"/>
    </row>
    <row r="4364" spans="2:2" x14ac:dyDescent="0.3">
      <c r="B4364"/>
    </row>
    <row r="4365" spans="2:2" x14ac:dyDescent="0.3">
      <c r="B4365"/>
    </row>
    <row r="4366" spans="2:2" x14ac:dyDescent="0.3">
      <c r="B4366"/>
    </row>
    <row r="4367" spans="2:2" x14ac:dyDescent="0.3">
      <c r="B4367"/>
    </row>
    <row r="4368" spans="2:2" x14ac:dyDescent="0.3">
      <c r="B4368"/>
    </row>
    <row r="4369" spans="2:2" x14ac:dyDescent="0.3">
      <c r="B4369"/>
    </row>
    <row r="4370" spans="2:2" x14ac:dyDescent="0.3">
      <c r="B4370"/>
    </row>
    <row r="4371" spans="2:2" x14ac:dyDescent="0.3">
      <c r="B4371"/>
    </row>
    <row r="4372" spans="2:2" x14ac:dyDescent="0.3">
      <c r="B4372"/>
    </row>
    <row r="4373" spans="2:2" x14ac:dyDescent="0.3">
      <c r="B4373"/>
    </row>
    <row r="4374" spans="2:2" x14ac:dyDescent="0.3">
      <c r="B4374"/>
    </row>
    <row r="4375" spans="2:2" x14ac:dyDescent="0.3">
      <c r="B4375"/>
    </row>
    <row r="4376" spans="2:2" x14ac:dyDescent="0.3">
      <c r="B4376"/>
    </row>
    <row r="4377" spans="2:2" x14ac:dyDescent="0.3">
      <c r="B4377"/>
    </row>
    <row r="4378" spans="2:2" x14ac:dyDescent="0.3">
      <c r="B4378"/>
    </row>
    <row r="4379" spans="2:2" x14ac:dyDescent="0.3">
      <c r="B4379"/>
    </row>
    <row r="4380" spans="2:2" x14ac:dyDescent="0.3">
      <c r="B4380"/>
    </row>
    <row r="4381" spans="2:2" x14ac:dyDescent="0.3">
      <c r="B4381"/>
    </row>
    <row r="4382" spans="2:2" x14ac:dyDescent="0.3">
      <c r="B4382"/>
    </row>
    <row r="4383" spans="2:2" x14ac:dyDescent="0.3">
      <c r="B4383"/>
    </row>
    <row r="4384" spans="2:2" x14ac:dyDescent="0.3">
      <c r="B4384"/>
    </row>
    <row r="4385" spans="2:2" x14ac:dyDescent="0.3">
      <c r="B4385"/>
    </row>
    <row r="4386" spans="2:2" x14ac:dyDescent="0.3">
      <c r="B4386"/>
    </row>
    <row r="4387" spans="2:2" x14ac:dyDescent="0.3">
      <c r="B4387"/>
    </row>
    <row r="4388" spans="2:2" x14ac:dyDescent="0.3">
      <c r="B4388"/>
    </row>
    <row r="4389" spans="2:2" x14ac:dyDescent="0.3">
      <c r="B4389"/>
    </row>
    <row r="4390" spans="2:2" x14ac:dyDescent="0.3">
      <c r="B4390"/>
    </row>
    <row r="4391" spans="2:2" x14ac:dyDescent="0.3">
      <c r="B4391"/>
    </row>
    <row r="4392" spans="2:2" x14ac:dyDescent="0.3">
      <c r="B4392"/>
    </row>
    <row r="4393" spans="2:2" x14ac:dyDescent="0.3">
      <c r="B4393"/>
    </row>
    <row r="4394" spans="2:2" x14ac:dyDescent="0.3">
      <c r="B4394"/>
    </row>
    <row r="4395" spans="2:2" x14ac:dyDescent="0.3">
      <c r="B4395"/>
    </row>
    <row r="4396" spans="2:2" x14ac:dyDescent="0.3">
      <c r="B4396"/>
    </row>
    <row r="4397" spans="2:2" x14ac:dyDescent="0.3">
      <c r="B4397"/>
    </row>
    <row r="4398" spans="2:2" x14ac:dyDescent="0.3">
      <c r="B4398"/>
    </row>
    <row r="4399" spans="2:2" x14ac:dyDescent="0.3">
      <c r="B4399"/>
    </row>
    <row r="4400" spans="2:2" x14ac:dyDescent="0.3">
      <c r="B4400"/>
    </row>
    <row r="4401" spans="2:2" x14ac:dyDescent="0.3">
      <c r="B4401"/>
    </row>
    <row r="4402" spans="2:2" x14ac:dyDescent="0.3">
      <c r="B4402"/>
    </row>
    <row r="4403" spans="2:2" x14ac:dyDescent="0.3">
      <c r="B4403"/>
    </row>
    <row r="4404" spans="2:2" x14ac:dyDescent="0.3">
      <c r="B4404"/>
    </row>
    <row r="4405" spans="2:2" x14ac:dyDescent="0.3">
      <c r="B4405"/>
    </row>
    <row r="4406" spans="2:2" x14ac:dyDescent="0.3">
      <c r="B4406"/>
    </row>
    <row r="4407" spans="2:2" x14ac:dyDescent="0.3">
      <c r="B4407"/>
    </row>
    <row r="4408" spans="2:2" x14ac:dyDescent="0.3">
      <c r="B4408"/>
    </row>
    <row r="4409" spans="2:2" x14ac:dyDescent="0.3">
      <c r="B4409"/>
    </row>
    <row r="4410" spans="2:2" x14ac:dyDescent="0.3">
      <c r="B4410"/>
    </row>
    <row r="4411" spans="2:2" x14ac:dyDescent="0.3">
      <c r="B4411"/>
    </row>
    <row r="4412" spans="2:2" x14ac:dyDescent="0.3">
      <c r="B4412"/>
    </row>
    <row r="4413" spans="2:2" x14ac:dyDescent="0.3">
      <c r="B4413"/>
    </row>
    <row r="4414" spans="2:2" x14ac:dyDescent="0.3">
      <c r="B4414"/>
    </row>
    <row r="4415" spans="2:2" x14ac:dyDescent="0.3">
      <c r="B4415"/>
    </row>
    <row r="4416" spans="2:2" x14ac:dyDescent="0.3">
      <c r="B4416"/>
    </row>
    <row r="4417" spans="2:2" x14ac:dyDescent="0.3">
      <c r="B4417"/>
    </row>
    <row r="4418" spans="2:2" x14ac:dyDescent="0.3">
      <c r="B4418"/>
    </row>
    <row r="4419" spans="2:2" x14ac:dyDescent="0.3">
      <c r="B4419"/>
    </row>
    <row r="4420" spans="2:2" x14ac:dyDescent="0.3">
      <c r="B4420"/>
    </row>
    <row r="4421" spans="2:2" x14ac:dyDescent="0.3">
      <c r="B4421"/>
    </row>
    <row r="4422" spans="2:2" x14ac:dyDescent="0.3">
      <c r="B4422"/>
    </row>
    <row r="4423" spans="2:2" x14ac:dyDescent="0.3">
      <c r="B4423"/>
    </row>
    <row r="4424" spans="2:2" x14ac:dyDescent="0.3">
      <c r="B4424"/>
    </row>
    <row r="4425" spans="2:2" x14ac:dyDescent="0.3">
      <c r="B4425"/>
    </row>
    <row r="4426" spans="2:2" x14ac:dyDescent="0.3">
      <c r="B4426"/>
    </row>
    <row r="4427" spans="2:2" x14ac:dyDescent="0.3">
      <c r="B4427"/>
    </row>
    <row r="4428" spans="2:2" x14ac:dyDescent="0.3">
      <c r="B4428"/>
    </row>
    <row r="4429" spans="2:2" x14ac:dyDescent="0.3">
      <c r="B4429"/>
    </row>
    <row r="4430" spans="2:2" x14ac:dyDescent="0.3">
      <c r="B4430"/>
    </row>
    <row r="4431" spans="2:2" x14ac:dyDescent="0.3">
      <c r="B4431"/>
    </row>
    <row r="4432" spans="2:2" x14ac:dyDescent="0.3">
      <c r="B4432"/>
    </row>
    <row r="4433" spans="2:2" x14ac:dyDescent="0.3">
      <c r="B4433"/>
    </row>
    <row r="4434" spans="2:2" x14ac:dyDescent="0.3">
      <c r="B4434"/>
    </row>
    <row r="4435" spans="2:2" x14ac:dyDescent="0.3">
      <c r="B4435"/>
    </row>
    <row r="4436" spans="2:2" x14ac:dyDescent="0.3">
      <c r="B4436"/>
    </row>
    <row r="4437" spans="2:2" x14ac:dyDescent="0.3">
      <c r="B4437"/>
    </row>
    <row r="4438" spans="2:2" x14ac:dyDescent="0.3">
      <c r="B4438"/>
    </row>
    <row r="4439" spans="2:2" x14ac:dyDescent="0.3">
      <c r="B4439"/>
    </row>
    <row r="4440" spans="2:2" x14ac:dyDescent="0.3">
      <c r="B4440"/>
    </row>
    <row r="4441" spans="2:2" x14ac:dyDescent="0.3">
      <c r="B4441"/>
    </row>
    <row r="4442" spans="2:2" x14ac:dyDescent="0.3">
      <c r="B4442"/>
    </row>
    <row r="4443" spans="2:2" x14ac:dyDescent="0.3">
      <c r="B4443"/>
    </row>
    <row r="4444" spans="2:2" x14ac:dyDescent="0.3">
      <c r="B4444"/>
    </row>
    <row r="4445" spans="2:2" x14ac:dyDescent="0.3">
      <c r="B4445"/>
    </row>
    <row r="4446" spans="2:2" x14ac:dyDescent="0.3">
      <c r="B4446"/>
    </row>
    <row r="4447" spans="2:2" x14ac:dyDescent="0.3">
      <c r="B4447"/>
    </row>
    <row r="4448" spans="2:2" x14ac:dyDescent="0.3">
      <c r="B4448"/>
    </row>
    <row r="4449" spans="2:2" x14ac:dyDescent="0.3">
      <c r="B4449"/>
    </row>
    <row r="4450" spans="2:2" x14ac:dyDescent="0.3">
      <c r="B4450"/>
    </row>
    <row r="4451" spans="2:2" x14ac:dyDescent="0.3">
      <c r="B4451"/>
    </row>
    <row r="4452" spans="2:2" x14ac:dyDescent="0.3">
      <c r="B4452"/>
    </row>
    <row r="4453" spans="2:2" x14ac:dyDescent="0.3">
      <c r="B4453"/>
    </row>
    <row r="4454" spans="2:2" x14ac:dyDescent="0.3">
      <c r="B4454"/>
    </row>
    <row r="4455" spans="2:2" x14ac:dyDescent="0.3">
      <c r="B4455"/>
    </row>
    <row r="4456" spans="2:2" x14ac:dyDescent="0.3">
      <c r="B4456"/>
    </row>
    <row r="4457" spans="2:2" x14ac:dyDescent="0.3">
      <c r="B4457"/>
    </row>
    <row r="4458" spans="2:2" x14ac:dyDescent="0.3">
      <c r="B4458"/>
    </row>
    <row r="4459" spans="2:2" x14ac:dyDescent="0.3">
      <c r="B4459"/>
    </row>
    <row r="4460" spans="2:2" x14ac:dyDescent="0.3">
      <c r="B4460"/>
    </row>
    <row r="4461" spans="2:2" x14ac:dyDescent="0.3">
      <c r="B4461"/>
    </row>
    <row r="4462" spans="2:2" x14ac:dyDescent="0.3">
      <c r="B4462"/>
    </row>
    <row r="4463" spans="2:2" x14ac:dyDescent="0.3">
      <c r="B4463"/>
    </row>
    <row r="4464" spans="2:2" x14ac:dyDescent="0.3">
      <c r="B4464"/>
    </row>
    <row r="4465" spans="2:2" x14ac:dyDescent="0.3">
      <c r="B4465"/>
    </row>
    <row r="4466" spans="2:2" x14ac:dyDescent="0.3">
      <c r="B4466"/>
    </row>
    <row r="4467" spans="2:2" x14ac:dyDescent="0.3">
      <c r="B4467"/>
    </row>
    <row r="4468" spans="2:2" x14ac:dyDescent="0.3">
      <c r="B4468"/>
    </row>
    <row r="4469" spans="2:2" x14ac:dyDescent="0.3">
      <c r="B4469"/>
    </row>
    <row r="4470" spans="2:2" x14ac:dyDescent="0.3">
      <c r="B4470"/>
    </row>
    <row r="4471" spans="2:2" x14ac:dyDescent="0.3">
      <c r="B4471"/>
    </row>
    <row r="4472" spans="2:2" x14ac:dyDescent="0.3">
      <c r="B4472"/>
    </row>
    <row r="4473" spans="2:2" x14ac:dyDescent="0.3">
      <c r="B4473"/>
    </row>
    <row r="4474" spans="2:2" x14ac:dyDescent="0.3">
      <c r="B4474"/>
    </row>
    <row r="4475" spans="2:2" x14ac:dyDescent="0.3">
      <c r="B4475"/>
    </row>
    <row r="4476" spans="2:2" x14ac:dyDescent="0.3">
      <c r="B4476"/>
    </row>
    <row r="4477" spans="2:2" x14ac:dyDescent="0.3">
      <c r="B4477"/>
    </row>
    <row r="4478" spans="2:2" x14ac:dyDescent="0.3">
      <c r="B4478"/>
    </row>
    <row r="4479" spans="2:2" x14ac:dyDescent="0.3">
      <c r="B4479"/>
    </row>
    <row r="4480" spans="2:2" x14ac:dyDescent="0.3">
      <c r="B4480"/>
    </row>
    <row r="4481" spans="2:2" x14ac:dyDescent="0.3">
      <c r="B4481"/>
    </row>
    <row r="4482" spans="2:2" x14ac:dyDescent="0.3">
      <c r="B4482"/>
    </row>
    <row r="4483" spans="2:2" x14ac:dyDescent="0.3">
      <c r="B4483"/>
    </row>
    <row r="4484" spans="2:2" x14ac:dyDescent="0.3">
      <c r="B4484"/>
    </row>
    <row r="4485" spans="2:2" x14ac:dyDescent="0.3">
      <c r="B4485"/>
    </row>
    <row r="4486" spans="2:2" x14ac:dyDescent="0.3">
      <c r="B4486"/>
    </row>
    <row r="4487" spans="2:2" x14ac:dyDescent="0.3">
      <c r="B4487"/>
    </row>
    <row r="4488" spans="2:2" x14ac:dyDescent="0.3">
      <c r="B4488"/>
    </row>
    <row r="4489" spans="2:2" x14ac:dyDescent="0.3">
      <c r="B4489"/>
    </row>
    <row r="4490" spans="2:2" x14ac:dyDescent="0.3">
      <c r="B4490"/>
    </row>
    <row r="4491" spans="2:2" x14ac:dyDescent="0.3">
      <c r="B4491"/>
    </row>
    <row r="4492" spans="2:2" x14ac:dyDescent="0.3">
      <c r="B4492"/>
    </row>
    <row r="4493" spans="2:2" x14ac:dyDescent="0.3">
      <c r="B4493"/>
    </row>
    <row r="4494" spans="2:2" x14ac:dyDescent="0.3">
      <c r="B4494"/>
    </row>
    <row r="4495" spans="2:2" x14ac:dyDescent="0.3">
      <c r="B4495"/>
    </row>
    <row r="4496" spans="2:2" x14ac:dyDescent="0.3">
      <c r="B4496"/>
    </row>
    <row r="4497" spans="2:2" x14ac:dyDescent="0.3">
      <c r="B4497"/>
    </row>
    <row r="4498" spans="2:2" x14ac:dyDescent="0.3">
      <c r="B4498"/>
    </row>
    <row r="4499" spans="2:2" x14ac:dyDescent="0.3">
      <c r="B4499"/>
    </row>
    <row r="4500" spans="2:2" x14ac:dyDescent="0.3">
      <c r="B4500"/>
    </row>
    <row r="4501" spans="2:2" x14ac:dyDescent="0.3">
      <c r="B4501"/>
    </row>
    <row r="4502" spans="2:2" x14ac:dyDescent="0.3">
      <c r="B4502"/>
    </row>
    <row r="4503" spans="2:2" x14ac:dyDescent="0.3">
      <c r="B4503"/>
    </row>
    <row r="4504" spans="2:2" x14ac:dyDescent="0.3">
      <c r="B4504"/>
    </row>
    <row r="4505" spans="2:2" x14ac:dyDescent="0.3">
      <c r="B4505"/>
    </row>
    <row r="4506" spans="2:2" x14ac:dyDescent="0.3">
      <c r="B4506"/>
    </row>
    <row r="4507" spans="2:2" x14ac:dyDescent="0.3">
      <c r="B4507"/>
    </row>
    <row r="4508" spans="2:2" x14ac:dyDescent="0.3">
      <c r="B4508"/>
    </row>
    <row r="4509" spans="2:2" x14ac:dyDescent="0.3">
      <c r="B4509"/>
    </row>
    <row r="4510" spans="2:2" x14ac:dyDescent="0.3">
      <c r="B4510"/>
    </row>
    <row r="4511" spans="2:2" x14ac:dyDescent="0.3">
      <c r="B4511"/>
    </row>
    <row r="4512" spans="2:2" x14ac:dyDescent="0.3">
      <c r="B4512"/>
    </row>
    <row r="4513" spans="2:2" x14ac:dyDescent="0.3">
      <c r="B4513"/>
    </row>
    <row r="4514" spans="2:2" x14ac:dyDescent="0.3">
      <c r="B4514"/>
    </row>
    <row r="4515" spans="2:2" x14ac:dyDescent="0.3">
      <c r="B4515"/>
    </row>
    <row r="4516" spans="2:2" x14ac:dyDescent="0.3">
      <c r="B4516"/>
    </row>
    <row r="4517" spans="2:2" x14ac:dyDescent="0.3">
      <c r="B4517"/>
    </row>
    <row r="4518" spans="2:2" x14ac:dyDescent="0.3">
      <c r="B4518"/>
    </row>
    <row r="4519" spans="2:2" x14ac:dyDescent="0.3">
      <c r="B4519"/>
    </row>
    <row r="4520" spans="2:2" x14ac:dyDescent="0.3">
      <c r="B4520"/>
    </row>
    <row r="4521" spans="2:2" x14ac:dyDescent="0.3">
      <c r="B4521"/>
    </row>
    <row r="4522" spans="2:2" x14ac:dyDescent="0.3">
      <c r="B4522"/>
    </row>
    <row r="4523" spans="2:2" x14ac:dyDescent="0.3">
      <c r="B4523"/>
    </row>
    <row r="4524" spans="2:2" x14ac:dyDescent="0.3">
      <c r="B4524"/>
    </row>
    <row r="4525" spans="2:2" x14ac:dyDescent="0.3">
      <c r="B4525"/>
    </row>
    <row r="4526" spans="2:2" x14ac:dyDescent="0.3">
      <c r="B4526"/>
    </row>
    <row r="4527" spans="2:2" x14ac:dyDescent="0.3">
      <c r="B4527"/>
    </row>
    <row r="4528" spans="2:2" x14ac:dyDescent="0.3">
      <c r="B4528"/>
    </row>
    <row r="4529" spans="2:2" x14ac:dyDescent="0.3">
      <c r="B4529"/>
    </row>
    <row r="4530" spans="2:2" x14ac:dyDescent="0.3">
      <c r="B4530"/>
    </row>
    <row r="4531" spans="2:2" x14ac:dyDescent="0.3">
      <c r="B4531"/>
    </row>
    <row r="4532" spans="2:2" x14ac:dyDescent="0.3">
      <c r="B4532"/>
    </row>
    <row r="4533" spans="2:2" x14ac:dyDescent="0.3">
      <c r="B4533"/>
    </row>
    <row r="4534" spans="2:2" x14ac:dyDescent="0.3">
      <c r="B4534"/>
    </row>
    <row r="4535" spans="2:2" x14ac:dyDescent="0.3">
      <c r="B4535"/>
    </row>
    <row r="4536" spans="2:2" x14ac:dyDescent="0.3">
      <c r="B4536"/>
    </row>
    <row r="4537" spans="2:2" x14ac:dyDescent="0.3">
      <c r="B4537"/>
    </row>
    <row r="4538" spans="2:2" x14ac:dyDescent="0.3">
      <c r="B4538"/>
    </row>
    <row r="4539" spans="2:2" x14ac:dyDescent="0.3">
      <c r="B4539"/>
    </row>
    <row r="4540" spans="2:2" x14ac:dyDescent="0.3">
      <c r="B4540"/>
    </row>
    <row r="4541" spans="2:2" x14ac:dyDescent="0.3">
      <c r="B4541"/>
    </row>
    <row r="4542" spans="2:2" x14ac:dyDescent="0.3">
      <c r="B4542"/>
    </row>
    <row r="4543" spans="2:2" x14ac:dyDescent="0.3">
      <c r="B4543"/>
    </row>
    <row r="4544" spans="2:2" x14ac:dyDescent="0.3">
      <c r="B4544"/>
    </row>
    <row r="4545" spans="2:2" x14ac:dyDescent="0.3">
      <c r="B4545"/>
    </row>
    <row r="4546" spans="2:2" x14ac:dyDescent="0.3">
      <c r="B4546"/>
    </row>
    <row r="4547" spans="2:2" x14ac:dyDescent="0.3">
      <c r="B4547"/>
    </row>
    <row r="4548" spans="2:2" x14ac:dyDescent="0.3">
      <c r="B4548"/>
    </row>
    <row r="4549" spans="2:2" x14ac:dyDescent="0.3">
      <c r="B4549"/>
    </row>
    <row r="4550" spans="2:2" x14ac:dyDescent="0.3">
      <c r="B4550"/>
    </row>
    <row r="4551" spans="2:2" x14ac:dyDescent="0.3">
      <c r="B4551"/>
    </row>
    <row r="4552" spans="2:2" x14ac:dyDescent="0.3">
      <c r="B4552"/>
    </row>
    <row r="4553" spans="2:2" x14ac:dyDescent="0.3">
      <c r="B4553"/>
    </row>
    <row r="4554" spans="2:2" x14ac:dyDescent="0.3">
      <c r="B4554"/>
    </row>
    <row r="4555" spans="2:2" x14ac:dyDescent="0.3">
      <c r="B4555"/>
    </row>
    <row r="4556" spans="2:2" x14ac:dyDescent="0.3">
      <c r="B4556"/>
    </row>
    <row r="4557" spans="2:2" x14ac:dyDescent="0.3">
      <c r="B4557"/>
    </row>
    <row r="4558" spans="2:2" x14ac:dyDescent="0.3">
      <c r="B4558"/>
    </row>
    <row r="4559" spans="2:2" x14ac:dyDescent="0.3">
      <c r="B4559"/>
    </row>
    <row r="4560" spans="2:2" x14ac:dyDescent="0.3">
      <c r="B4560"/>
    </row>
    <row r="4561" spans="2:2" x14ac:dyDescent="0.3">
      <c r="B4561"/>
    </row>
    <row r="4562" spans="2:2" x14ac:dyDescent="0.3">
      <c r="B4562"/>
    </row>
    <row r="4563" spans="2:2" x14ac:dyDescent="0.3">
      <c r="B4563"/>
    </row>
    <row r="4564" spans="2:2" x14ac:dyDescent="0.3">
      <c r="B4564"/>
    </row>
    <row r="4565" spans="2:2" x14ac:dyDescent="0.3">
      <c r="B4565"/>
    </row>
    <row r="4566" spans="2:2" x14ac:dyDescent="0.3">
      <c r="B4566"/>
    </row>
    <row r="4567" spans="2:2" x14ac:dyDescent="0.3">
      <c r="B4567"/>
    </row>
    <row r="4568" spans="2:2" x14ac:dyDescent="0.3">
      <c r="B4568"/>
    </row>
    <row r="4569" spans="2:2" x14ac:dyDescent="0.3">
      <c r="B4569"/>
    </row>
    <row r="4570" spans="2:2" x14ac:dyDescent="0.3">
      <c r="B4570"/>
    </row>
    <row r="4571" spans="2:2" x14ac:dyDescent="0.3">
      <c r="B4571"/>
    </row>
    <row r="4572" spans="2:2" x14ac:dyDescent="0.3">
      <c r="B4572"/>
    </row>
    <row r="4573" spans="2:2" x14ac:dyDescent="0.3">
      <c r="B4573"/>
    </row>
    <row r="4574" spans="2:2" x14ac:dyDescent="0.3">
      <c r="B4574"/>
    </row>
    <row r="4575" spans="2:2" x14ac:dyDescent="0.3">
      <c r="B4575"/>
    </row>
    <row r="4576" spans="2:2" x14ac:dyDescent="0.3">
      <c r="B4576"/>
    </row>
    <row r="4577" spans="2:2" x14ac:dyDescent="0.3">
      <c r="B4577"/>
    </row>
    <row r="4578" spans="2:2" x14ac:dyDescent="0.3">
      <c r="B4578"/>
    </row>
    <row r="4579" spans="2:2" x14ac:dyDescent="0.3">
      <c r="B4579"/>
    </row>
    <row r="4580" spans="2:2" x14ac:dyDescent="0.3">
      <c r="B4580"/>
    </row>
    <row r="4581" spans="2:2" x14ac:dyDescent="0.3">
      <c r="B4581"/>
    </row>
    <row r="4582" spans="2:2" x14ac:dyDescent="0.3">
      <c r="B4582"/>
    </row>
    <row r="4583" spans="2:2" x14ac:dyDescent="0.3">
      <c r="B4583"/>
    </row>
    <row r="4584" spans="2:2" x14ac:dyDescent="0.3">
      <c r="B4584"/>
    </row>
    <row r="4585" spans="2:2" x14ac:dyDescent="0.3">
      <c r="B4585"/>
    </row>
    <row r="4586" spans="2:2" x14ac:dyDescent="0.3">
      <c r="B4586"/>
    </row>
    <row r="4587" spans="2:2" x14ac:dyDescent="0.3">
      <c r="B4587"/>
    </row>
    <row r="4588" spans="2:2" x14ac:dyDescent="0.3">
      <c r="B4588"/>
    </row>
    <row r="4589" spans="2:2" x14ac:dyDescent="0.3">
      <c r="B4589"/>
    </row>
    <row r="4590" spans="2:2" x14ac:dyDescent="0.3">
      <c r="B4590"/>
    </row>
    <row r="4591" spans="2:2" x14ac:dyDescent="0.3">
      <c r="B4591"/>
    </row>
    <row r="4592" spans="2:2" x14ac:dyDescent="0.3">
      <c r="B4592"/>
    </row>
    <row r="4593" spans="2:2" x14ac:dyDescent="0.3">
      <c r="B4593"/>
    </row>
    <row r="4594" spans="2:2" x14ac:dyDescent="0.3">
      <c r="B4594"/>
    </row>
    <row r="4595" spans="2:2" x14ac:dyDescent="0.3">
      <c r="B4595"/>
    </row>
    <row r="4596" spans="2:2" x14ac:dyDescent="0.3">
      <c r="B4596"/>
    </row>
    <row r="4597" spans="2:2" x14ac:dyDescent="0.3">
      <c r="B4597"/>
    </row>
    <row r="4598" spans="2:2" x14ac:dyDescent="0.3">
      <c r="B4598"/>
    </row>
    <row r="4599" spans="2:2" x14ac:dyDescent="0.3">
      <c r="B4599"/>
    </row>
    <row r="4600" spans="2:2" x14ac:dyDescent="0.3">
      <c r="B4600"/>
    </row>
    <row r="4601" spans="2:2" x14ac:dyDescent="0.3">
      <c r="B4601"/>
    </row>
    <row r="4602" spans="2:2" x14ac:dyDescent="0.3">
      <c r="B4602"/>
    </row>
    <row r="4603" spans="2:2" x14ac:dyDescent="0.3">
      <c r="B4603"/>
    </row>
    <row r="4604" spans="2:2" x14ac:dyDescent="0.3">
      <c r="B4604"/>
    </row>
    <row r="4605" spans="2:2" x14ac:dyDescent="0.3">
      <c r="B4605"/>
    </row>
    <row r="4606" spans="2:2" x14ac:dyDescent="0.3">
      <c r="B4606"/>
    </row>
    <row r="4607" spans="2:2" x14ac:dyDescent="0.3">
      <c r="B4607"/>
    </row>
    <row r="4608" spans="2:2" x14ac:dyDescent="0.3">
      <c r="B4608"/>
    </row>
    <row r="4609" spans="2:2" x14ac:dyDescent="0.3">
      <c r="B4609"/>
    </row>
    <row r="4610" spans="2:2" x14ac:dyDescent="0.3">
      <c r="B4610"/>
    </row>
    <row r="4611" spans="2:2" x14ac:dyDescent="0.3">
      <c r="B4611"/>
    </row>
    <row r="4612" spans="2:2" x14ac:dyDescent="0.3">
      <c r="B4612"/>
    </row>
    <row r="4613" spans="2:2" x14ac:dyDescent="0.3">
      <c r="B4613"/>
    </row>
    <row r="4614" spans="2:2" x14ac:dyDescent="0.3">
      <c r="B4614"/>
    </row>
    <row r="4615" spans="2:2" x14ac:dyDescent="0.3">
      <c r="B4615"/>
    </row>
    <row r="4616" spans="2:2" x14ac:dyDescent="0.3">
      <c r="B4616"/>
    </row>
    <row r="4617" spans="2:2" x14ac:dyDescent="0.3">
      <c r="B4617"/>
    </row>
    <row r="4618" spans="2:2" x14ac:dyDescent="0.3">
      <c r="B4618"/>
    </row>
    <row r="4619" spans="2:2" x14ac:dyDescent="0.3">
      <c r="B4619"/>
    </row>
    <row r="4620" spans="2:2" x14ac:dyDescent="0.3">
      <c r="B4620"/>
    </row>
    <row r="4621" spans="2:2" x14ac:dyDescent="0.3">
      <c r="B4621"/>
    </row>
    <row r="4622" spans="2:2" x14ac:dyDescent="0.3">
      <c r="B4622"/>
    </row>
    <row r="4623" spans="2:2" x14ac:dyDescent="0.3">
      <c r="B4623"/>
    </row>
    <row r="4624" spans="2:2" x14ac:dyDescent="0.3">
      <c r="B4624"/>
    </row>
    <row r="4625" spans="2:2" x14ac:dyDescent="0.3">
      <c r="B4625"/>
    </row>
    <row r="4626" spans="2:2" x14ac:dyDescent="0.3">
      <c r="B4626"/>
    </row>
    <row r="4627" spans="2:2" x14ac:dyDescent="0.3">
      <c r="B4627"/>
    </row>
    <row r="4628" spans="2:2" x14ac:dyDescent="0.3">
      <c r="B4628"/>
    </row>
    <row r="4629" spans="2:2" x14ac:dyDescent="0.3">
      <c r="B4629"/>
    </row>
    <row r="4630" spans="2:2" x14ac:dyDescent="0.3">
      <c r="B4630"/>
    </row>
    <row r="4631" spans="2:2" x14ac:dyDescent="0.3">
      <c r="B4631"/>
    </row>
    <row r="4632" spans="2:2" x14ac:dyDescent="0.3">
      <c r="B4632"/>
    </row>
    <row r="4633" spans="2:2" x14ac:dyDescent="0.3">
      <c r="B4633"/>
    </row>
    <row r="4634" spans="2:2" x14ac:dyDescent="0.3">
      <c r="B4634"/>
    </row>
    <row r="4635" spans="2:2" x14ac:dyDescent="0.3">
      <c r="B4635"/>
    </row>
    <row r="4636" spans="2:2" x14ac:dyDescent="0.3">
      <c r="B4636"/>
    </row>
    <row r="4637" spans="2:2" x14ac:dyDescent="0.3">
      <c r="B4637"/>
    </row>
    <row r="4638" spans="2:2" x14ac:dyDescent="0.3">
      <c r="B4638"/>
    </row>
    <row r="4639" spans="2:2" x14ac:dyDescent="0.3">
      <c r="B4639"/>
    </row>
    <row r="4640" spans="2:2" x14ac:dyDescent="0.3">
      <c r="B4640"/>
    </row>
    <row r="4641" spans="2:2" x14ac:dyDescent="0.3">
      <c r="B4641"/>
    </row>
    <row r="4642" spans="2:2" x14ac:dyDescent="0.3">
      <c r="B4642"/>
    </row>
    <row r="4643" spans="2:2" x14ac:dyDescent="0.3">
      <c r="B4643"/>
    </row>
    <row r="4644" spans="2:2" x14ac:dyDescent="0.3">
      <c r="B4644"/>
    </row>
    <row r="4645" spans="2:2" x14ac:dyDescent="0.3">
      <c r="B4645"/>
    </row>
    <row r="4646" spans="2:2" x14ac:dyDescent="0.3">
      <c r="B4646"/>
    </row>
    <row r="4647" spans="2:2" x14ac:dyDescent="0.3">
      <c r="B4647"/>
    </row>
    <row r="4648" spans="2:2" x14ac:dyDescent="0.3">
      <c r="B4648"/>
    </row>
    <row r="4649" spans="2:2" x14ac:dyDescent="0.3">
      <c r="B4649"/>
    </row>
    <row r="4650" spans="2:2" x14ac:dyDescent="0.3">
      <c r="B4650"/>
    </row>
    <row r="4651" spans="2:2" x14ac:dyDescent="0.3">
      <c r="B4651"/>
    </row>
    <row r="4652" spans="2:2" x14ac:dyDescent="0.3">
      <c r="B4652"/>
    </row>
    <row r="4653" spans="2:2" x14ac:dyDescent="0.3">
      <c r="B4653"/>
    </row>
    <row r="4654" spans="2:2" x14ac:dyDescent="0.3">
      <c r="B4654"/>
    </row>
    <row r="4655" spans="2:2" x14ac:dyDescent="0.3">
      <c r="B4655"/>
    </row>
    <row r="4656" spans="2:2" x14ac:dyDescent="0.3">
      <c r="B4656"/>
    </row>
    <row r="4657" spans="2:2" x14ac:dyDescent="0.3">
      <c r="B4657"/>
    </row>
    <row r="4658" spans="2:2" x14ac:dyDescent="0.3">
      <c r="B4658"/>
    </row>
    <row r="4659" spans="2:2" x14ac:dyDescent="0.3">
      <c r="B4659"/>
    </row>
    <row r="4660" spans="2:2" x14ac:dyDescent="0.3">
      <c r="B4660"/>
    </row>
    <row r="4661" spans="2:2" x14ac:dyDescent="0.3">
      <c r="B4661"/>
    </row>
    <row r="4662" spans="2:2" x14ac:dyDescent="0.3">
      <c r="B4662"/>
    </row>
    <row r="4663" spans="2:2" x14ac:dyDescent="0.3">
      <c r="B4663"/>
    </row>
    <row r="4664" spans="2:2" x14ac:dyDescent="0.3">
      <c r="B4664"/>
    </row>
    <row r="4665" spans="2:2" x14ac:dyDescent="0.3">
      <c r="B4665"/>
    </row>
    <row r="4666" spans="2:2" x14ac:dyDescent="0.3">
      <c r="B4666"/>
    </row>
    <row r="4667" spans="2:2" x14ac:dyDescent="0.3">
      <c r="B4667"/>
    </row>
    <row r="4668" spans="2:2" x14ac:dyDescent="0.3">
      <c r="B4668"/>
    </row>
    <row r="4669" spans="2:2" x14ac:dyDescent="0.3">
      <c r="B4669"/>
    </row>
    <row r="4670" spans="2:2" x14ac:dyDescent="0.3">
      <c r="B4670"/>
    </row>
    <row r="4671" spans="2:2" x14ac:dyDescent="0.3">
      <c r="B4671"/>
    </row>
    <row r="4672" spans="2:2" x14ac:dyDescent="0.3">
      <c r="B4672"/>
    </row>
    <row r="4673" spans="2:2" x14ac:dyDescent="0.3">
      <c r="B4673"/>
    </row>
    <row r="4674" spans="2:2" x14ac:dyDescent="0.3">
      <c r="B4674"/>
    </row>
    <row r="4675" spans="2:2" x14ac:dyDescent="0.3">
      <c r="B4675"/>
    </row>
    <row r="4676" spans="2:2" x14ac:dyDescent="0.3">
      <c r="B4676"/>
    </row>
    <row r="4677" spans="2:2" x14ac:dyDescent="0.3">
      <c r="B4677"/>
    </row>
    <row r="4678" spans="2:2" x14ac:dyDescent="0.3">
      <c r="B4678"/>
    </row>
    <row r="4679" spans="2:2" x14ac:dyDescent="0.3">
      <c r="B4679"/>
    </row>
    <row r="4680" spans="2:2" x14ac:dyDescent="0.3">
      <c r="B4680"/>
    </row>
    <row r="4681" spans="2:2" x14ac:dyDescent="0.3">
      <c r="B4681"/>
    </row>
    <row r="4682" spans="2:2" x14ac:dyDescent="0.3">
      <c r="B4682"/>
    </row>
    <row r="4683" spans="2:2" x14ac:dyDescent="0.3">
      <c r="B4683"/>
    </row>
    <row r="4684" spans="2:2" x14ac:dyDescent="0.3">
      <c r="B4684"/>
    </row>
    <row r="4685" spans="2:2" x14ac:dyDescent="0.3">
      <c r="B4685"/>
    </row>
    <row r="4686" spans="2:2" x14ac:dyDescent="0.3">
      <c r="B4686"/>
    </row>
    <row r="4687" spans="2:2" x14ac:dyDescent="0.3">
      <c r="B4687"/>
    </row>
    <row r="4688" spans="2:2" x14ac:dyDescent="0.3">
      <c r="B4688"/>
    </row>
    <row r="4689" spans="2:2" x14ac:dyDescent="0.3">
      <c r="B4689"/>
    </row>
    <row r="4690" spans="2:2" x14ac:dyDescent="0.3">
      <c r="B4690"/>
    </row>
    <row r="4691" spans="2:2" x14ac:dyDescent="0.3">
      <c r="B4691"/>
    </row>
    <row r="4692" spans="2:2" x14ac:dyDescent="0.3">
      <c r="B4692"/>
    </row>
    <row r="4693" spans="2:2" x14ac:dyDescent="0.3">
      <c r="B4693"/>
    </row>
    <row r="4694" spans="2:2" x14ac:dyDescent="0.3">
      <c r="B4694"/>
    </row>
    <row r="4695" spans="2:2" x14ac:dyDescent="0.3">
      <c r="B4695"/>
    </row>
    <row r="4696" spans="2:2" x14ac:dyDescent="0.3">
      <c r="B4696"/>
    </row>
    <row r="4697" spans="2:2" x14ac:dyDescent="0.3">
      <c r="B4697"/>
    </row>
    <row r="4698" spans="2:2" x14ac:dyDescent="0.3">
      <c r="B4698"/>
    </row>
    <row r="4699" spans="2:2" x14ac:dyDescent="0.3">
      <c r="B4699"/>
    </row>
    <row r="4700" spans="2:2" x14ac:dyDescent="0.3">
      <c r="B4700"/>
    </row>
    <row r="4701" spans="2:2" x14ac:dyDescent="0.3">
      <c r="B4701"/>
    </row>
    <row r="4702" spans="2:2" x14ac:dyDescent="0.3">
      <c r="B4702"/>
    </row>
    <row r="4703" spans="2:2" x14ac:dyDescent="0.3">
      <c r="B4703"/>
    </row>
    <row r="4704" spans="2:2" x14ac:dyDescent="0.3">
      <c r="B4704"/>
    </row>
    <row r="4705" spans="2:2" x14ac:dyDescent="0.3">
      <c r="B4705"/>
    </row>
    <row r="4706" spans="2:2" x14ac:dyDescent="0.3">
      <c r="B4706"/>
    </row>
    <row r="4707" spans="2:2" x14ac:dyDescent="0.3">
      <c r="B4707"/>
    </row>
    <row r="4708" spans="2:2" x14ac:dyDescent="0.3">
      <c r="B4708"/>
    </row>
    <row r="4709" spans="2:2" x14ac:dyDescent="0.3">
      <c r="B4709"/>
    </row>
    <row r="4710" spans="2:2" x14ac:dyDescent="0.3">
      <c r="B4710"/>
    </row>
    <row r="4711" spans="2:2" x14ac:dyDescent="0.3">
      <c r="B4711"/>
    </row>
    <row r="4712" spans="2:2" x14ac:dyDescent="0.3">
      <c r="B4712"/>
    </row>
    <row r="4713" spans="2:2" x14ac:dyDescent="0.3">
      <c r="B4713"/>
    </row>
    <row r="4714" spans="2:2" x14ac:dyDescent="0.3">
      <c r="B4714"/>
    </row>
    <row r="4715" spans="2:2" x14ac:dyDescent="0.3">
      <c r="B4715"/>
    </row>
    <row r="4716" spans="2:2" x14ac:dyDescent="0.3">
      <c r="B4716"/>
    </row>
    <row r="4717" spans="2:2" x14ac:dyDescent="0.3">
      <c r="B4717"/>
    </row>
    <row r="4718" spans="2:2" x14ac:dyDescent="0.3">
      <c r="B4718"/>
    </row>
    <row r="4719" spans="2:2" x14ac:dyDescent="0.3">
      <c r="B4719"/>
    </row>
    <row r="4720" spans="2:2" x14ac:dyDescent="0.3">
      <c r="B4720"/>
    </row>
    <row r="4721" spans="2:2" x14ac:dyDescent="0.3">
      <c r="B4721"/>
    </row>
    <row r="4722" spans="2:2" x14ac:dyDescent="0.3">
      <c r="B4722"/>
    </row>
    <row r="4723" spans="2:2" x14ac:dyDescent="0.3">
      <c r="B4723"/>
    </row>
    <row r="4724" spans="2:2" x14ac:dyDescent="0.3">
      <c r="B4724"/>
    </row>
    <row r="4725" spans="2:2" x14ac:dyDescent="0.3">
      <c r="B4725"/>
    </row>
    <row r="4726" spans="2:2" x14ac:dyDescent="0.3">
      <c r="B4726"/>
    </row>
    <row r="4727" spans="2:2" x14ac:dyDescent="0.3">
      <c r="B4727"/>
    </row>
    <row r="4728" spans="2:2" x14ac:dyDescent="0.3">
      <c r="B4728"/>
    </row>
    <row r="4729" spans="2:2" x14ac:dyDescent="0.3">
      <c r="B4729"/>
    </row>
    <row r="4730" spans="2:2" x14ac:dyDescent="0.3">
      <c r="B4730"/>
    </row>
    <row r="4731" spans="2:2" x14ac:dyDescent="0.3">
      <c r="B4731"/>
    </row>
    <row r="4732" spans="2:2" x14ac:dyDescent="0.3">
      <c r="B4732"/>
    </row>
    <row r="4733" spans="2:2" x14ac:dyDescent="0.3">
      <c r="B4733"/>
    </row>
    <row r="4734" spans="2:2" x14ac:dyDescent="0.3">
      <c r="B4734"/>
    </row>
    <row r="4735" spans="2:2" x14ac:dyDescent="0.3">
      <c r="B4735"/>
    </row>
    <row r="4736" spans="2:2" x14ac:dyDescent="0.3">
      <c r="B4736"/>
    </row>
    <row r="4737" spans="2:2" x14ac:dyDescent="0.3">
      <c r="B4737"/>
    </row>
    <row r="4738" spans="2:2" x14ac:dyDescent="0.3">
      <c r="B4738"/>
    </row>
    <row r="4739" spans="2:2" x14ac:dyDescent="0.3">
      <c r="B4739"/>
    </row>
    <row r="4740" spans="2:2" x14ac:dyDescent="0.3">
      <c r="B4740"/>
    </row>
    <row r="4741" spans="2:2" x14ac:dyDescent="0.3">
      <c r="B4741"/>
    </row>
    <row r="4742" spans="2:2" x14ac:dyDescent="0.3">
      <c r="B4742"/>
    </row>
    <row r="4743" spans="2:2" x14ac:dyDescent="0.3">
      <c r="B4743"/>
    </row>
    <row r="4744" spans="2:2" x14ac:dyDescent="0.3">
      <c r="B4744"/>
    </row>
    <row r="4745" spans="2:2" x14ac:dyDescent="0.3">
      <c r="B4745"/>
    </row>
    <row r="4746" spans="2:2" x14ac:dyDescent="0.3">
      <c r="B4746"/>
    </row>
    <row r="4747" spans="2:2" x14ac:dyDescent="0.3">
      <c r="B4747"/>
    </row>
    <row r="4748" spans="2:2" x14ac:dyDescent="0.3">
      <c r="B4748"/>
    </row>
    <row r="4749" spans="2:2" x14ac:dyDescent="0.3">
      <c r="B4749"/>
    </row>
    <row r="4750" spans="2:2" x14ac:dyDescent="0.3">
      <c r="B4750"/>
    </row>
    <row r="4751" spans="2:2" x14ac:dyDescent="0.3">
      <c r="B4751"/>
    </row>
    <row r="4752" spans="2:2" x14ac:dyDescent="0.3">
      <c r="B4752"/>
    </row>
    <row r="4753" spans="2:2" x14ac:dyDescent="0.3">
      <c r="B4753"/>
    </row>
    <row r="4754" spans="2:2" x14ac:dyDescent="0.3">
      <c r="B4754"/>
    </row>
    <row r="4755" spans="2:2" x14ac:dyDescent="0.3">
      <c r="B4755"/>
    </row>
    <row r="4756" spans="2:2" x14ac:dyDescent="0.3">
      <c r="B4756"/>
    </row>
    <row r="4757" spans="2:2" x14ac:dyDescent="0.3">
      <c r="B4757"/>
    </row>
    <row r="4758" spans="2:2" x14ac:dyDescent="0.3">
      <c r="B4758"/>
    </row>
    <row r="4759" spans="2:2" x14ac:dyDescent="0.3">
      <c r="B4759"/>
    </row>
    <row r="4760" spans="2:2" x14ac:dyDescent="0.3">
      <c r="B4760"/>
    </row>
    <row r="4761" spans="2:2" x14ac:dyDescent="0.3">
      <c r="B4761"/>
    </row>
    <row r="4762" spans="2:2" x14ac:dyDescent="0.3">
      <c r="B4762"/>
    </row>
    <row r="4763" spans="2:2" x14ac:dyDescent="0.3">
      <c r="B4763"/>
    </row>
    <row r="4764" spans="2:2" x14ac:dyDescent="0.3">
      <c r="B4764"/>
    </row>
    <row r="4765" spans="2:2" x14ac:dyDescent="0.3">
      <c r="B4765"/>
    </row>
    <row r="4766" spans="2:2" x14ac:dyDescent="0.3">
      <c r="B4766"/>
    </row>
    <row r="4767" spans="2:2" x14ac:dyDescent="0.3">
      <c r="B4767"/>
    </row>
    <row r="4768" spans="2:2" x14ac:dyDescent="0.3">
      <c r="B4768"/>
    </row>
    <row r="4769" spans="2:2" x14ac:dyDescent="0.3">
      <c r="B4769"/>
    </row>
    <row r="4770" spans="2:2" x14ac:dyDescent="0.3">
      <c r="B4770"/>
    </row>
    <row r="4771" spans="2:2" x14ac:dyDescent="0.3">
      <c r="B4771"/>
    </row>
    <row r="4772" spans="2:2" x14ac:dyDescent="0.3">
      <c r="B4772"/>
    </row>
    <row r="4773" spans="2:2" x14ac:dyDescent="0.3">
      <c r="B4773"/>
    </row>
    <row r="4774" spans="2:2" x14ac:dyDescent="0.3">
      <c r="B4774"/>
    </row>
    <row r="4775" spans="2:2" x14ac:dyDescent="0.3">
      <c r="B4775"/>
    </row>
    <row r="4776" spans="2:2" x14ac:dyDescent="0.3">
      <c r="B4776"/>
    </row>
    <row r="4777" spans="2:2" x14ac:dyDescent="0.3">
      <c r="B4777"/>
    </row>
    <row r="4778" spans="2:2" x14ac:dyDescent="0.3">
      <c r="B4778"/>
    </row>
    <row r="4779" spans="2:2" x14ac:dyDescent="0.3">
      <c r="B4779"/>
    </row>
    <row r="4780" spans="2:2" x14ac:dyDescent="0.3">
      <c r="B4780"/>
    </row>
    <row r="4781" spans="2:2" x14ac:dyDescent="0.3">
      <c r="B4781"/>
    </row>
    <row r="4782" spans="2:2" x14ac:dyDescent="0.3">
      <c r="B4782"/>
    </row>
    <row r="4783" spans="2:2" x14ac:dyDescent="0.3">
      <c r="B4783"/>
    </row>
    <row r="4784" spans="2:2" x14ac:dyDescent="0.3">
      <c r="B4784"/>
    </row>
    <row r="4785" spans="2:2" x14ac:dyDescent="0.3">
      <c r="B4785"/>
    </row>
    <row r="4786" spans="2:2" x14ac:dyDescent="0.3">
      <c r="B4786"/>
    </row>
    <row r="4787" spans="2:2" x14ac:dyDescent="0.3">
      <c r="B4787"/>
    </row>
    <row r="4788" spans="2:2" x14ac:dyDescent="0.3">
      <c r="B4788"/>
    </row>
    <row r="4789" spans="2:2" x14ac:dyDescent="0.3">
      <c r="B4789"/>
    </row>
    <row r="4790" spans="2:2" x14ac:dyDescent="0.3">
      <c r="B4790"/>
    </row>
    <row r="4791" spans="2:2" x14ac:dyDescent="0.3">
      <c r="B4791"/>
    </row>
    <row r="4792" spans="2:2" x14ac:dyDescent="0.3">
      <c r="B4792"/>
    </row>
    <row r="4793" spans="2:2" x14ac:dyDescent="0.3">
      <c r="B4793"/>
    </row>
    <row r="4794" spans="2:2" x14ac:dyDescent="0.3">
      <c r="B4794"/>
    </row>
    <row r="4795" spans="2:2" x14ac:dyDescent="0.3">
      <c r="B4795"/>
    </row>
    <row r="4796" spans="2:2" x14ac:dyDescent="0.3">
      <c r="B4796"/>
    </row>
    <row r="4797" spans="2:2" x14ac:dyDescent="0.3">
      <c r="B4797"/>
    </row>
    <row r="4798" spans="2:2" x14ac:dyDescent="0.3">
      <c r="B4798"/>
    </row>
    <row r="4799" spans="2:2" x14ac:dyDescent="0.3">
      <c r="B4799"/>
    </row>
    <row r="4800" spans="2:2" x14ac:dyDescent="0.3">
      <c r="B4800"/>
    </row>
    <row r="4801" spans="2:2" x14ac:dyDescent="0.3">
      <c r="B4801"/>
    </row>
    <row r="4802" spans="2:2" x14ac:dyDescent="0.3">
      <c r="B4802"/>
    </row>
    <row r="4803" spans="2:2" x14ac:dyDescent="0.3">
      <c r="B4803"/>
    </row>
    <row r="4804" spans="2:2" x14ac:dyDescent="0.3">
      <c r="B4804"/>
    </row>
    <row r="4805" spans="2:2" x14ac:dyDescent="0.3">
      <c r="B4805"/>
    </row>
    <row r="4806" spans="2:2" x14ac:dyDescent="0.3">
      <c r="B4806"/>
    </row>
    <row r="4807" spans="2:2" x14ac:dyDescent="0.3">
      <c r="B4807"/>
    </row>
    <row r="4808" spans="2:2" x14ac:dyDescent="0.3">
      <c r="B4808"/>
    </row>
    <row r="4809" spans="2:2" x14ac:dyDescent="0.3">
      <c r="B4809"/>
    </row>
    <row r="4810" spans="2:2" x14ac:dyDescent="0.3">
      <c r="B4810"/>
    </row>
    <row r="4811" spans="2:2" x14ac:dyDescent="0.3">
      <c r="B4811"/>
    </row>
    <row r="4812" spans="2:2" x14ac:dyDescent="0.3">
      <c r="B4812"/>
    </row>
    <row r="4813" spans="2:2" x14ac:dyDescent="0.3">
      <c r="B4813"/>
    </row>
    <row r="4814" spans="2:2" x14ac:dyDescent="0.3">
      <c r="B4814"/>
    </row>
    <row r="4815" spans="2:2" x14ac:dyDescent="0.3">
      <c r="B4815"/>
    </row>
    <row r="4816" spans="2:2" x14ac:dyDescent="0.3">
      <c r="B4816"/>
    </row>
    <row r="4817" spans="2:2" x14ac:dyDescent="0.3">
      <c r="B4817"/>
    </row>
    <row r="4818" spans="2:2" x14ac:dyDescent="0.3">
      <c r="B4818"/>
    </row>
    <row r="4819" spans="2:2" x14ac:dyDescent="0.3">
      <c r="B4819"/>
    </row>
    <row r="4820" spans="2:2" x14ac:dyDescent="0.3">
      <c r="B4820"/>
    </row>
    <row r="4821" spans="2:2" x14ac:dyDescent="0.3">
      <c r="B4821"/>
    </row>
    <row r="4822" spans="2:2" x14ac:dyDescent="0.3">
      <c r="B4822"/>
    </row>
    <row r="4823" spans="2:2" x14ac:dyDescent="0.3">
      <c r="B4823"/>
    </row>
    <row r="4824" spans="2:2" x14ac:dyDescent="0.3">
      <c r="B4824"/>
    </row>
    <row r="4825" spans="2:2" x14ac:dyDescent="0.3">
      <c r="B4825"/>
    </row>
    <row r="4826" spans="2:2" x14ac:dyDescent="0.3">
      <c r="B4826"/>
    </row>
    <row r="4827" spans="2:2" x14ac:dyDescent="0.3">
      <c r="B4827"/>
    </row>
    <row r="4828" spans="2:2" x14ac:dyDescent="0.3">
      <c r="B4828"/>
    </row>
    <row r="4829" spans="2:2" x14ac:dyDescent="0.3">
      <c r="B4829"/>
    </row>
    <row r="4830" spans="2:2" x14ac:dyDescent="0.3">
      <c r="B4830"/>
    </row>
    <row r="4831" spans="2:2" x14ac:dyDescent="0.3">
      <c r="B4831"/>
    </row>
    <row r="4832" spans="2:2" x14ac:dyDescent="0.3">
      <c r="B4832"/>
    </row>
    <row r="4833" spans="2:2" x14ac:dyDescent="0.3">
      <c r="B4833"/>
    </row>
    <row r="4834" spans="2:2" x14ac:dyDescent="0.3">
      <c r="B4834"/>
    </row>
    <row r="4835" spans="2:2" x14ac:dyDescent="0.3">
      <c r="B4835"/>
    </row>
    <row r="4836" spans="2:2" x14ac:dyDescent="0.3">
      <c r="B4836"/>
    </row>
    <row r="4837" spans="2:2" x14ac:dyDescent="0.3">
      <c r="B4837"/>
    </row>
    <row r="4838" spans="2:2" x14ac:dyDescent="0.3">
      <c r="B4838"/>
    </row>
    <row r="4839" spans="2:2" x14ac:dyDescent="0.3">
      <c r="B4839"/>
    </row>
    <row r="4840" spans="2:2" x14ac:dyDescent="0.3">
      <c r="B4840"/>
    </row>
    <row r="4841" spans="2:2" x14ac:dyDescent="0.3">
      <c r="B4841"/>
    </row>
    <row r="4842" spans="2:2" x14ac:dyDescent="0.3">
      <c r="B4842"/>
    </row>
    <row r="4843" spans="2:2" x14ac:dyDescent="0.3">
      <c r="B4843"/>
    </row>
    <row r="4844" spans="2:2" x14ac:dyDescent="0.3">
      <c r="B4844"/>
    </row>
    <row r="4845" spans="2:2" x14ac:dyDescent="0.3">
      <c r="B4845"/>
    </row>
    <row r="4846" spans="2:2" x14ac:dyDescent="0.3">
      <c r="B4846"/>
    </row>
    <row r="4847" spans="2:2" x14ac:dyDescent="0.3">
      <c r="B4847"/>
    </row>
    <row r="4848" spans="2:2" x14ac:dyDescent="0.3">
      <c r="B4848"/>
    </row>
    <row r="4849" spans="2:2" x14ac:dyDescent="0.3">
      <c r="B4849"/>
    </row>
    <row r="4850" spans="2:2" x14ac:dyDescent="0.3">
      <c r="B4850"/>
    </row>
    <row r="4851" spans="2:2" x14ac:dyDescent="0.3">
      <c r="B4851"/>
    </row>
    <row r="4852" spans="2:2" x14ac:dyDescent="0.3">
      <c r="B4852"/>
    </row>
    <row r="4853" spans="2:2" x14ac:dyDescent="0.3">
      <c r="B4853"/>
    </row>
    <row r="4854" spans="2:2" x14ac:dyDescent="0.3">
      <c r="B4854"/>
    </row>
    <row r="4855" spans="2:2" x14ac:dyDescent="0.3">
      <c r="B4855"/>
    </row>
    <row r="4856" spans="2:2" x14ac:dyDescent="0.3">
      <c r="B4856"/>
    </row>
    <row r="4857" spans="2:2" x14ac:dyDescent="0.3">
      <c r="B4857"/>
    </row>
    <row r="4858" spans="2:2" x14ac:dyDescent="0.3">
      <c r="B4858"/>
    </row>
    <row r="4859" spans="2:2" x14ac:dyDescent="0.3">
      <c r="B4859"/>
    </row>
    <row r="4860" spans="2:2" x14ac:dyDescent="0.3">
      <c r="B4860"/>
    </row>
    <row r="4861" spans="2:2" x14ac:dyDescent="0.3">
      <c r="B4861"/>
    </row>
    <row r="4862" spans="2:2" x14ac:dyDescent="0.3">
      <c r="B4862"/>
    </row>
    <row r="4863" spans="2:2" x14ac:dyDescent="0.3">
      <c r="B4863"/>
    </row>
    <row r="4864" spans="2:2" x14ac:dyDescent="0.3">
      <c r="B4864"/>
    </row>
    <row r="4865" spans="2:2" x14ac:dyDescent="0.3">
      <c r="B4865"/>
    </row>
    <row r="4866" spans="2:2" x14ac:dyDescent="0.3">
      <c r="B4866"/>
    </row>
    <row r="4867" spans="2:2" x14ac:dyDescent="0.3">
      <c r="B4867"/>
    </row>
    <row r="4868" spans="2:2" x14ac:dyDescent="0.3">
      <c r="B4868"/>
    </row>
    <row r="4869" spans="2:2" x14ac:dyDescent="0.3">
      <c r="B4869"/>
    </row>
    <row r="4870" spans="2:2" x14ac:dyDescent="0.3">
      <c r="B4870"/>
    </row>
    <row r="4871" spans="2:2" x14ac:dyDescent="0.3">
      <c r="B4871"/>
    </row>
    <row r="4872" spans="2:2" x14ac:dyDescent="0.3">
      <c r="B4872"/>
    </row>
    <row r="4873" spans="2:2" x14ac:dyDescent="0.3">
      <c r="B4873"/>
    </row>
    <row r="4874" spans="2:2" x14ac:dyDescent="0.3">
      <c r="B4874"/>
    </row>
    <row r="4875" spans="2:2" x14ac:dyDescent="0.3">
      <c r="B4875"/>
    </row>
    <row r="4876" spans="2:2" x14ac:dyDescent="0.3">
      <c r="B4876"/>
    </row>
    <row r="4877" spans="2:2" x14ac:dyDescent="0.3">
      <c r="B4877"/>
    </row>
    <row r="4878" spans="2:2" x14ac:dyDescent="0.3">
      <c r="B4878"/>
    </row>
    <row r="4879" spans="2:2" x14ac:dyDescent="0.3">
      <c r="B4879"/>
    </row>
    <row r="4880" spans="2:2" x14ac:dyDescent="0.3">
      <c r="B4880"/>
    </row>
    <row r="4881" spans="2:2" x14ac:dyDescent="0.3">
      <c r="B4881"/>
    </row>
    <row r="4882" spans="2:2" x14ac:dyDescent="0.3">
      <c r="B4882"/>
    </row>
    <row r="4883" spans="2:2" x14ac:dyDescent="0.3">
      <c r="B4883"/>
    </row>
    <row r="4884" spans="2:2" x14ac:dyDescent="0.3">
      <c r="B4884"/>
    </row>
    <row r="4885" spans="2:2" x14ac:dyDescent="0.3">
      <c r="B4885"/>
    </row>
    <row r="4886" spans="2:2" x14ac:dyDescent="0.3">
      <c r="B4886"/>
    </row>
    <row r="4887" spans="2:2" x14ac:dyDescent="0.3">
      <c r="B4887"/>
    </row>
    <row r="4888" spans="2:2" x14ac:dyDescent="0.3">
      <c r="B4888"/>
    </row>
    <row r="4889" spans="2:2" x14ac:dyDescent="0.3">
      <c r="B4889"/>
    </row>
    <row r="4890" spans="2:2" x14ac:dyDescent="0.3">
      <c r="B4890"/>
    </row>
    <row r="4891" spans="2:2" x14ac:dyDescent="0.3">
      <c r="B4891"/>
    </row>
    <row r="4892" spans="2:2" x14ac:dyDescent="0.3">
      <c r="B4892"/>
    </row>
    <row r="4893" spans="2:2" x14ac:dyDescent="0.3">
      <c r="B4893"/>
    </row>
    <row r="4894" spans="2:2" x14ac:dyDescent="0.3">
      <c r="B4894"/>
    </row>
    <row r="4895" spans="2:2" x14ac:dyDescent="0.3">
      <c r="B4895"/>
    </row>
    <row r="4896" spans="2:2" x14ac:dyDescent="0.3">
      <c r="B4896"/>
    </row>
    <row r="4897" spans="2:2" x14ac:dyDescent="0.3">
      <c r="B4897"/>
    </row>
    <row r="4898" spans="2:2" x14ac:dyDescent="0.3">
      <c r="B4898"/>
    </row>
    <row r="4899" spans="2:2" x14ac:dyDescent="0.3">
      <c r="B4899"/>
    </row>
    <row r="4900" spans="2:2" x14ac:dyDescent="0.3">
      <c r="B4900"/>
    </row>
    <row r="4901" spans="2:2" x14ac:dyDescent="0.3">
      <c r="B4901"/>
    </row>
    <row r="4902" spans="2:2" x14ac:dyDescent="0.3">
      <c r="B4902"/>
    </row>
    <row r="4903" spans="2:2" x14ac:dyDescent="0.3">
      <c r="B4903"/>
    </row>
    <row r="4904" spans="2:2" x14ac:dyDescent="0.3">
      <c r="B4904"/>
    </row>
    <row r="4905" spans="2:2" x14ac:dyDescent="0.3">
      <c r="B4905"/>
    </row>
    <row r="4906" spans="2:2" x14ac:dyDescent="0.3">
      <c r="B4906"/>
    </row>
    <row r="4907" spans="2:2" x14ac:dyDescent="0.3">
      <c r="B4907"/>
    </row>
    <row r="4908" spans="2:2" x14ac:dyDescent="0.3">
      <c r="B4908"/>
    </row>
    <row r="4909" spans="2:2" x14ac:dyDescent="0.3">
      <c r="B4909"/>
    </row>
    <row r="4910" spans="2:2" x14ac:dyDescent="0.3">
      <c r="B4910"/>
    </row>
    <row r="4911" spans="2:2" x14ac:dyDescent="0.3">
      <c r="B4911"/>
    </row>
    <row r="4912" spans="2:2" x14ac:dyDescent="0.3">
      <c r="B4912"/>
    </row>
    <row r="4913" spans="2:2" x14ac:dyDescent="0.3">
      <c r="B4913"/>
    </row>
    <row r="4914" spans="2:2" x14ac:dyDescent="0.3">
      <c r="B4914"/>
    </row>
    <row r="4915" spans="2:2" x14ac:dyDescent="0.3">
      <c r="B4915"/>
    </row>
    <row r="4916" spans="2:2" x14ac:dyDescent="0.3">
      <c r="B4916"/>
    </row>
    <row r="4917" spans="2:2" x14ac:dyDescent="0.3">
      <c r="B4917"/>
    </row>
    <row r="4918" spans="2:2" x14ac:dyDescent="0.3">
      <c r="B4918"/>
    </row>
    <row r="4919" spans="2:2" x14ac:dyDescent="0.3">
      <c r="B4919"/>
    </row>
    <row r="4920" spans="2:2" x14ac:dyDescent="0.3">
      <c r="B4920"/>
    </row>
    <row r="4921" spans="2:2" x14ac:dyDescent="0.3">
      <c r="B4921"/>
    </row>
    <row r="4922" spans="2:2" x14ac:dyDescent="0.3">
      <c r="B4922"/>
    </row>
    <row r="4923" spans="2:2" x14ac:dyDescent="0.3">
      <c r="B4923"/>
    </row>
    <row r="4924" spans="2:2" x14ac:dyDescent="0.3">
      <c r="B4924"/>
    </row>
    <row r="4925" spans="2:2" x14ac:dyDescent="0.3">
      <c r="B4925"/>
    </row>
    <row r="4926" spans="2:2" x14ac:dyDescent="0.3">
      <c r="B4926"/>
    </row>
    <row r="4927" spans="2:2" x14ac:dyDescent="0.3">
      <c r="B4927"/>
    </row>
    <row r="4928" spans="2:2" x14ac:dyDescent="0.3">
      <c r="B4928"/>
    </row>
    <row r="4929" spans="2:2" x14ac:dyDescent="0.3">
      <c r="B4929"/>
    </row>
    <row r="4930" spans="2:2" x14ac:dyDescent="0.3">
      <c r="B4930"/>
    </row>
    <row r="4931" spans="2:2" x14ac:dyDescent="0.3">
      <c r="B4931"/>
    </row>
    <row r="4932" spans="2:2" x14ac:dyDescent="0.3">
      <c r="B4932"/>
    </row>
    <row r="4933" spans="2:2" x14ac:dyDescent="0.3">
      <c r="B4933"/>
    </row>
    <row r="4934" spans="2:2" x14ac:dyDescent="0.3">
      <c r="B4934"/>
    </row>
    <row r="4935" spans="2:2" x14ac:dyDescent="0.3">
      <c r="B4935"/>
    </row>
    <row r="4936" spans="2:2" x14ac:dyDescent="0.3">
      <c r="B4936"/>
    </row>
    <row r="4937" spans="2:2" x14ac:dyDescent="0.3">
      <c r="B4937"/>
    </row>
    <row r="4938" spans="2:2" x14ac:dyDescent="0.3">
      <c r="B4938"/>
    </row>
    <row r="4939" spans="2:2" x14ac:dyDescent="0.3">
      <c r="B4939"/>
    </row>
    <row r="4940" spans="2:2" x14ac:dyDescent="0.3">
      <c r="B4940"/>
    </row>
    <row r="4941" spans="2:2" x14ac:dyDescent="0.3">
      <c r="B4941"/>
    </row>
    <row r="4942" spans="2:2" x14ac:dyDescent="0.3">
      <c r="B4942"/>
    </row>
    <row r="4943" spans="2:2" x14ac:dyDescent="0.3">
      <c r="B4943"/>
    </row>
    <row r="4944" spans="2:2" x14ac:dyDescent="0.3">
      <c r="B4944"/>
    </row>
    <row r="4945" spans="2:2" x14ac:dyDescent="0.3">
      <c r="B4945"/>
    </row>
    <row r="4946" spans="2:2" x14ac:dyDescent="0.3">
      <c r="B4946"/>
    </row>
    <row r="4947" spans="2:2" x14ac:dyDescent="0.3">
      <c r="B4947"/>
    </row>
    <row r="4948" spans="2:2" x14ac:dyDescent="0.3">
      <c r="B4948"/>
    </row>
    <row r="4949" spans="2:2" x14ac:dyDescent="0.3">
      <c r="B4949"/>
    </row>
    <row r="4950" spans="2:2" x14ac:dyDescent="0.3">
      <c r="B4950"/>
    </row>
    <row r="4951" spans="2:2" x14ac:dyDescent="0.3">
      <c r="B4951"/>
    </row>
  </sheetData>
  <pageMargins left="0.7" right="0.7" top="0.75" bottom="0.75" header="0.3" footer="0.3"/>
  <pageSetup orientation="portrait" horizontalDpi="0" verticalDpi="0" r:id="rId10"/>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30"/>
  <sheetViews>
    <sheetView showGridLines="0" topLeftCell="Z1" workbookViewId="0">
      <selection activeCell="AG18" sqref="AG17:AG18"/>
    </sheetView>
  </sheetViews>
  <sheetFormatPr defaultColWidth="9.109375" defaultRowHeight="11.4" x14ac:dyDescent="0.2"/>
  <cols>
    <col min="1" max="1" width="19.109375" style="4" bestFit="1" customWidth="1"/>
    <col min="2" max="2" width="19" style="4" bestFit="1" customWidth="1"/>
    <col min="3" max="3" width="19.109375" style="4" bestFit="1" customWidth="1"/>
    <col min="4" max="4" width="3.88671875" style="4" customWidth="1"/>
    <col min="5" max="5" width="12.33203125" style="4" bestFit="1" customWidth="1"/>
    <col min="6" max="6" width="19" style="4" bestFit="1" customWidth="1"/>
    <col min="7" max="7" width="4.6640625" style="4" customWidth="1"/>
    <col min="8" max="8" width="16.33203125" style="4" bestFit="1" customWidth="1"/>
    <col min="9" max="9" width="20.6640625" style="4" bestFit="1" customWidth="1"/>
    <col min="10" max="10" width="19.109375" style="4" bestFit="1" customWidth="1"/>
    <col min="11" max="11" width="19" style="4" bestFit="1" customWidth="1"/>
    <col min="12" max="12" width="27.88671875" style="4" bestFit="1" customWidth="1"/>
    <col min="13" max="13" width="3.33203125" style="4" customWidth="1"/>
    <col min="14" max="14" width="3.109375" style="1" bestFit="1" customWidth="1"/>
    <col min="15" max="15" width="15.33203125" style="27" bestFit="1" customWidth="1"/>
    <col min="16" max="16" width="21.109375" style="4" bestFit="1" customWidth="1"/>
    <col min="17" max="18" width="19.5546875" style="4" bestFit="1" customWidth="1"/>
    <col min="19" max="19" width="5.109375" style="4" customWidth="1"/>
    <col min="20" max="20" width="20" style="4" bestFit="1" customWidth="1"/>
    <col min="21" max="21" width="22.6640625" style="4" bestFit="1" customWidth="1"/>
    <col min="22" max="22" width="3.6640625" style="4" customWidth="1"/>
    <col min="23" max="23" width="4.44140625" style="4" customWidth="1"/>
    <col min="24" max="24" width="23.6640625" style="4" customWidth="1"/>
    <col min="25" max="25" width="23.6640625" style="27" customWidth="1"/>
    <col min="26" max="26" width="3.5546875" style="4" customWidth="1"/>
    <col min="27" max="27" width="14.109375" style="4" bestFit="1" customWidth="1"/>
    <col min="28" max="28" width="9.33203125" style="4" bestFit="1" customWidth="1"/>
    <col min="29" max="29" width="4.5546875" style="4" customWidth="1"/>
    <col min="30" max="30" width="14.33203125" style="4" bestFit="1" customWidth="1"/>
    <col min="31" max="31" width="9.33203125" style="7" bestFit="1" customWidth="1"/>
    <col min="32" max="32" width="9.109375" style="4"/>
    <col min="33" max="33" width="19.33203125" style="4" bestFit="1" customWidth="1"/>
    <col min="34" max="16384" width="9.109375" style="4"/>
  </cols>
  <sheetData>
    <row r="1" spans="1:35" ht="13.8" x14ac:dyDescent="0.25">
      <c r="A1" s="4" t="s">
        <v>130</v>
      </c>
      <c r="B1" s="4" t="s">
        <v>132</v>
      </c>
      <c r="E1" s="82" t="s">
        <v>206</v>
      </c>
      <c r="F1" s="4" t="s">
        <v>132</v>
      </c>
      <c r="N1" s="1">
        <v>1</v>
      </c>
      <c r="O1" s="27" t="str">
        <f ca="1">VLOOKUP($N$1,$N$2:$R$28,2,0)</f>
        <v>Gadarif-Sesame</v>
      </c>
      <c r="P1" s="32">
        <f ca="1">VLOOKUP($N$1,$N$2:$R$28,3,0)</f>
        <v>9967.0480898876413</v>
      </c>
      <c r="Q1" s="32">
        <f ca="1">VLOOKUP($N$1,$N$2:$R$28,4,0)</f>
        <v>18940195026.087402</v>
      </c>
      <c r="R1" s="31">
        <f ca="1">VLOOKUP($N$1,$N$2:$R$28,5,0)</f>
        <v>15049188.128407449</v>
      </c>
      <c r="AA1" s="83" t="s">
        <v>4</v>
      </c>
      <c r="AB1" s="4" t="s">
        <v>211</v>
      </c>
      <c r="AD1" s="4">
        <v>1</v>
      </c>
      <c r="AG1" s="4" t="s">
        <v>256</v>
      </c>
    </row>
    <row r="2" spans="1:35" ht="13.8" x14ac:dyDescent="0.25">
      <c r="A2" s="28">
        <v>66943215519.04319</v>
      </c>
      <c r="B2" s="7">
        <v>51938595.39397677</v>
      </c>
      <c r="C2" s="7"/>
      <c r="E2" s="27" t="s">
        <v>128</v>
      </c>
      <c r="F2" s="7">
        <v>0</v>
      </c>
      <c r="H2" s="82" t="s">
        <v>206</v>
      </c>
      <c r="I2" s="4" t="s">
        <v>131</v>
      </c>
      <c r="J2" s="4" t="s">
        <v>130</v>
      </c>
      <c r="K2" s="4" t="s">
        <v>132</v>
      </c>
      <c r="L2" s="4" t="s">
        <v>210</v>
      </c>
      <c r="O2" s="30" t="str">
        <f t="shared" ref="O2:O28" ca="1" si="0">OFFSET($H$2,0,0,27)</f>
        <v>Row Labels</v>
      </c>
      <c r="P2" s="29" t="str">
        <f t="shared" ref="P2:P28" ca="1" si="1">OFFSET($I$2,0,0,27)</f>
        <v>Sum of Volume MT/Head</v>
      </c>
      <c r="Q2" s="29" t="str">
        <f t="shared" ref="Q2:Q28" ca="1" si="2">OFFSET($J$2,0,0,27)</f>
        <v>Sum of Total Cost SDG</v>
      </c>
      <c r="R2" s="29" t="str">
        <f t="shared" ref="R2:R28" ca="1" si="3">OFFSET($K$2,0,0,27)</f>
        <v>Sum of Total Cost USD</v>
      </c>
      <c r="T2" s="84" t="s">
        <v>206</v>
      </c>
      <c r="U2" s="48" t="s">
        <v>132</v>
      </c>
      <c r="V2" s="48"/>
      <c r="W2" s="83">
        <v>1</v>
      </c>
      <c r="X2" s="83" t="str">
        <f ca="1">VLOOKUP($W$2,$W$3:$Y$10,2,0)</f>
        <v>Sesame Catogery</v>
      </c>
      <c r="Y2" s="85">
        <f ca="1">VLOOKUP($W$2,$W$3:$Y$10,3,0)</f>
        <v>27512214.383729149</v>
      </c>
      <c r="Z2" s="48"/>
      <c r="AA2" s="4" t="s">
        <v>186</v>
      </c>
      <c r="AB2" s="7">
        <f t="shared" ref="AB2:AB27" si="4">IFERROR(VLOOKUP(AA2,$H$2:$L$29,5,0),0)</f>
        <v>1495.862467628315</v>
      </c>
      <c r="AD2" s="4" t="str">
        <f>INDEX($AA$1:$AB$27,($AD$1+1),1)</f>
        <v>Gadarif-Sesame</v>
      </c>
      <c r="AE2" s="7">
        <f>INDEX($AA$1:$AB$27,($AD$1+1),2)</f>
        <v>1495.862467628315</v>
      </c>
      <c r="AG2" s="122" t="s">
        <v>133</v>
      </c>
      <c r="AH2" s="48"/>
      <c r="AI2" s="48"/>
    </row>
    <row r="3" spans="1:35" ht="13.8" x14ac:dyDescent="0.25">
      <c r="A3" s="6">
        <f>GETPIVOTDATA("Sum of Total Cost SDG",$A$1)</f>
        <v>66943215519.04319</v>
      </c>
      <c r="B3" s="33">
        <f>GETPIVOTDATA("Sum of Total Cost USD",$A$1)</f>
        <v>51938595.39397677</v>
      </c>
      <c r="E3" s="86" t="s">
        <v>128</v>
      </c>
      <c r="F3" s="7">
        <v>0</v>
      </c>
      <c r="H3" s="27" t="s">
        <v>186</v>
      </c>
      <c r="I3" s="28">
        <v>9967.0480898876413</v>
      </c>
      <c r="J3" s="28">
        <v>18940195026.087402</v>
      </c>
      <c r="K3" s="28">
        <v>15049188.128407449</v>
      </c>
      <c r="L3" s="7">
        <v>1495.862467628315</v>
      </c>
      <c r="M3" s="7"/>
      <c r="N3" s="1">
        <f ca="1">RANK(R3,$R$3:$R$28)</f>
        <v>1</v>
      </c>
      <c r="O3" s="31" t="str">
        <f t="shared" ca="1" si="0"/>
        <v>Gadarif-Sesame</v>
      </c>
      <c r="P3" s="7">
        <f t="shared" ca="1" si="1"/>
        <v>9967.0480898876413</v>
      </c>
      <c r="Q3" s="7">
        <f t="shared" ca="1" si="2"/>
        <v>18940195026.087402</v>
      </c>
      <c r="R3" s="7">
        <f t="shared" ca="1" si="3"/>
        <v>15049188.128407449</v>
      </c>
      <c r="T3" s="87" t="s">
        <v>157</v>
      </c>
      <c r="U3" s="88">
        <v>8450676.435703218</v>
      </c>
      <c r="V3" s="88"/>
      <c r="W3" s="48">
        <f ca="1">RANK(Y3,$Y$3:$Y$10)</f>
        <v>3</v>
      </c>
      <c r="X3" s="31" t="str">
        <f ca="1">OFFSET($T$2,0,0,9)</f>
        <v>Peanut Catogery</v>
      </c>
      <c r="Y3" s="31">
        <f ca="1">OFFSET($T$2,0,1,9)</f>
        <v>8450676.435703218</v>
      </c>
      <c r="Z3" s="48"/>
      <c r="AA3" s="4" t="s">
        <v>187</v>
      </c>
      <c r="AB3" s="7">
        <f t="shared" si="4"/>
        <v>0</v>
      </c>
      <c r="AD3" s="4" t="str">
        <f>INDEX($AA$1:$AB$27,($AD$1+2),1)</f>
        <v>NG-Sesame</v>
      </c>
      <c r="AE3" s="7">
        <f>INDEX($AA$1:$AB$27,($AD$1+2),2)</f>
        <v>0</v>
      </c>
      <c r="AG3" s="124">
        <v>51422617430.671677</v>
      </c>
      <c r="AH3" s="48"/>
      <c r="AI3" s="48"/>
    </row>
    <row r="4" spans="1:35" ht="13.8" x14ac:dyDescent="0.25">
      <c r="E4" s="27">
        <v>2023</v>
      </c>
      <c r="F4" s="7">
        <v>15673147.873232264</v>
      </c>
      <c r="H4" s="27" t="s">
        <v>188</v>
      </c>
      <c r="I4" s="28">
        <v>1385.5048988764047</v>
      </c>
      <c r="J4" s="28">
        <v>2079115000.3499999</v>
      </c>
      <c r="K4" s="28">
        <v>1870043.6941054491</v>
      </c>
      <c r="L4" s="7">
        <v>1344.9179114233236</v>
      </c>
      <c r="M4" s="7"/>
      <c r="N4" s="1">
        <f t="shared" ref="N4:N28" ca="1" si="5">RANK(R4,$R$3:$R$28)</f>
        <v>8</v>
      </c>
      <c r="O4" s="31" t="str">
        <f t="shared" ca="1" si="0"/>
        <v>Red-Sesame</v>
      </c>
      <c r="P4" s="7">
        <f t="shared" ca="1" si="1"/>
        <v>1385.5048988764047</v>
      </c>
      <c r="Q4" s="7">
        <f t="shared" ca="1" si="2"/>
        <v>2079115000.3499999</v>
      </c>
      <c r="R4" s="7">
        <f t="shared" ca="1" si="3"/>
        <v>1870043.6941054491</v>
      </c>
      <c r="T4" s="87" t="s">
        <v>156</v>
      </c>
      <c r="U4" s="88">
        <v>27512214.383729149</v>
      </c>
      <c r="V4" s="88"/>
      <c r="W4" s="48">
        <f t="shared" ref="W4:W10" ca="1" si="6">RANK(Y4,$Y$3:$Y$10)</f>
        <v>1</v>
      </c>
      <c r="X4" s="31" t="str">
        <f t="shared" ref="X4:X10" ca="1" si="7">OFFSET($T$2,0,0,9)</f>
        <v>Sesame Catogery</v>
      </c>
      <c r="Y4" s="31">
        <f t="shared" ref="Y4:Y10" ca="1" si="8">OFFSET($T$2,0,1,9)</f>
        <v>27512214.383729149</v>
      </c>
      <c r="Z4" s="48"/>
      <c r="AA4" s="4" t="s">
        <v>188</v>
      </c>
      <c r="AB4" s="7">
        <f t="shared" si="4"/>
        <v>1344.9179114233236</v>
      </c>
      <c r="AD4" s="4" t="str">
        <f>INDEX($AA$1:$AB$27,($AD$1+3),1)</f>
        <v>Red-Sesame</v>
      </c>
      <c r="AE4" s="7">
        <f>INDEX($AA$1:$AB$27,($AD$1+3),2)</f>
        <v>1344.9179114233236</v>
      </c>
      <c r="AG4" s="75">
        <f>GETPIVOTDATA("Value SDG",$AG$2)</f>
        <v>51422617430.671677</v>
      </c>
      <c r="AH4" s="48"/>
      <c r="AI4" s="48"/>
    </row>
    <row r="5" spans="1:35" ht="13.8" x14ac:dyDescent="0.25">
      <c r="E5" s="86" t="s">
        <v>149</v>
      </c>
      <c r="F5" s="7">
        <v>1977565.4387906436</v>
      </c>
      <c r="H5" s="27" t="s">
        <v>128</v>
      </c>
      <c r="I5" s="28">
        <v>0</v>
      </c>
      <c r="J5" s="28">
        <v>0</v>
      </c>
      <c r="K5" s="28">
        <v>0</v>
      </c>
      <c r="L5" s="7">
        <v>0</v>
      </c>
      <c r="M5" s="7"/>
      <c r="N5" s="1">
        <f t="shared" ca="1" si="5"/>
        <v>16</v>
      </c>
      <c r="O5" s="31" t="str">
        <f t="shared" ca="1" si="0"/>
        <v>(blank)</v>
      </c>
      <c r="P5" s="7">
        <f t="shared" ca="1" si="1"/>
        <v>0</v>
      </c>
      <c r="Q5" s="7">
        <f t="shared" ca="1" si="2"/>
        <v>0</v>
      </c>
      <c r="R5" s="7">
        <f t="shared" ca="1" si="3"/>
        <v>0</v>
      </c>
      <c r="T5" s="87" t="s">
        <v>158</v>
      </c>
      <c r="U5" s="88">
        <v>2086134.6391381687</v>
      </c>
      <c r="V5" s="88"/>
      <c r="W5" s="48">
        <f t="shared" ca="1" si="6"/>
        <v>5</v>
      </c>
      <c r="X5" s="31" t="str">
        <f t="shared" ca="1" si="7"/>
        <v>Cotton Catogery</v>
      </c>
      <c r="Y5" s="31">
        <f t="shared" ca="1" si="8"/>
        <v>2086134.6391381687</v>
      </c>
      <c r="Z5" s="48"/>
      <c r="AA5" s="4" t="s">
        <v>189</v>
      </c>
      <c r="AB5" s="7">
        <f t="shared" si="4"/>
        <v>1329.5785468617516</v>
      </c>
      <c r="AD5" s="4" t="str">
        <f>INDEX($AA$1:$AB$27,($AD$1+4),1)</f>
        <v>Mixed-Sesame</v>
      </c>
      <c r="AE5" s="7">
        <f>INDEX($AA$1:$AB$27,($AD$1+4),2)</f>
        <v>1329.5785468617516</v>
      </c>
      <c r="AG5" s="48"/>
      <c r="AH5" s="48"/>
      <c r="AI5" s="48"/>
    </row>
    <row r="6" spans="1:35" ht="13.8" x14ac:dyDescent="0.25">
      <c r="A6" s="48" t="s">
        <v>131</v>
      </c>
      <c r="B6" s="48" t="s">
        <v>179</v>
      </c>
      <c r="C6" s="48" t="s">
        <v>180</v>
      </c>
      <c r="D6" s="48"/>
      <c r="E6" s="86" t="s">
        <v>150</v>
      </c>
      <c r="F6" s="7">
        <v>9149713.408014182</v>
      </c>
      <c r="H6" s="27" t="s">
        <v>193</v>
      </c>
      <c r="I6" s="28">
        <v>2223.0362907574045</v>
      </c>
      <c r="J6" s="28">
        <v>1424340329.3396225</v>
      </c>
      <c r="K6" s="28">
        <v>972859.33973283763</v>
      </c>
      <c r="L6" s="7">
        <v>493.32813093732693</v>
      </c>
      <c r="M6" s="7"/>
      <c r="N6" s="1">
        <f t="shared" ca="1" si="5"/>
        <v>13</v>
      </c>
      <c r="O6" s="31" t="str">
        <f t="shared" ca="1" si="0"/>
        <v>Raw-Cotton</v>
      </c>
      <c r="P6" s="7">
        <f t="shared" ca="1" si="1"/>
        <v>2223.0362907574045</v>
      </c>
      <c r="Q6" s="7">
        <f t="shared" ca="1" si="2"/>
        <v>1424340329.3396225</v>
      </c>
      <c r="R6" s="7">
        <f t="shared" ca="1" si="3"/>
        <v>972859.33973283763</v>
      </c>
      <c r="T6" s="87" t="s">
        <v>161</v>
      </c>
      <c r="U6" s="88">
        <v>213452.34204496449</v>
      </c>
      <c r="V6" s="88"/>
      <c r="W6" s="48">
        <f t="shared" ca="1" si="6"/>
        <v>6</v>
      </c>
      <c r="X6" s="31" t="str">
        <f t="shared" ca="1" si="7"/>
        <v>Gum Arabic Catogery</v>
      </c>
      <c r="Y6" s="31">
        <f t="shared" ca="1" si="8"/>
        <v>213452.34204496449</v>
      </c>
      <c r="Z6" s="48"/>
      <c r="AA6" s="4" t="s">
        <v>190</v>
      </c>
      <c r="AB6" s="7">
        <f t="shared" si="4"/>
        <v>0</v>
      </c>
      <c r="AD6" s="4" t="str">
        <f>INDEX($AA$1:$AB$27,($AD$1+5),1)</f>
        <v>Raw-Peanut</v>
      </c>
      <c r="AE6" s="7">
        <f>INDEX($AA$1:$AB$27,($AD$1+5),2)</f>
        <v>0</v>
      </c>
      <c r="AG6" s="48"/>
      <c r="AH6" s="48"/>
      <c r="AI6" s="48"/>
    </row>
    <row r="7" spans="1:35" ht="13.8" x14ac:dyDescent="0.25">
      <c r="A7" s="89">
        <v>56889.776767600095</v>
      </c>
      <c r="B7" s="89">
        <v>51175.632216972801</v>
      </c>
      <c r="C7" s="89">
        <v>5714.1445506272821</v>
      </c>
      <c r="D7" s="48"/>
      <c r="E7" s="86" t="s">
        <v>151</v>
      </c>
      <c r="F7" s="7">
        <v>4545869.0264274385</v>
      </c>
      <c r="H7" s="27" t="s">
        <v>191</v>
      </c>
      <c r="I7" s="28">
        <v>12043.750999999995</v>
      </c>
      <c r="J7" s="28">
        <v>10510902368.874998</v>
      </c>
      <c r="K7" s="28">
        <v>8450676.435703218</v>
      </c>
      <c r="L7" s="7">
        <v>714.06014579087162</v>
      </c>
      <c r="M7" s="7"/>
      <c r="N7" s="1">
        <f t="shared" ca="1" si="5"/>
        <v>2</v>
      </c>
      <c r="O7" s="31" t="str">
        <f t="shared" ca="1" si="0"/>
        <v>Shelled-Peanut</v>
      </c>
      <c r="P7" s="7">
        <f t="shared" ca="1" si="1"/>
        <v>12043.750999999995</v>
      </c>
      <c r="Q7" s="7">
        <f t="shared" ca="1" si="2"/>
        <v>10510902368.874998</v>
      </c>
      <c r="R7" s="7">
        <f t="shared" ca="1" si="3"/>
        <v>8450676.435703218</v>
      </c>
      <c r="T7" s="87" t="s">
        <v>54</v>
      </c>
      <c r="U7" s="88">
        <v>3635075.7011888656</v>
      </c>
      <c r="V7" s="88"/>
      <c r="W7" s="48">
        <f t="shared" ca="1" si="6"/>
        <v>4</v>
      </c>
      <c r="X7" s="31" t="str">
        <f t="shared" ca="1" si="7"/>
        <v>Sorghum</v>
      </c>
      <c r="Y7" s="31">
        <f t="shared" ca="1" si="8"/>
        <v>3635075.7011888656</v>
      </c>
      <c r="Z7" s="48"/>
      <c r="AA7" s="4" t="s">
        <v>191</v>
      </c>
      <c r="AB7" s="7">
        <f t="shared" si="4"/>
        <v>714.06014579087162</v>
      </c>
      <c r="AD7" s="4" t="str">
        <f>INDEX($AA$1:$AB$27,($AD$1+6),1)</f>
        <v>Shelled-Peanut</v>
      </c>
      <c r="AE7" s="7">
        <f>INDEX($AA$1:$AB$27,($AD$1+6),2)</f>
        <v>714.06014579087162</v>
      </c>
      <c r="AG7" s="48"/>
      <c r="AH7" s="48"/>
      <c r="AI7" s="48"/>
    </row>
    <row r="8" spans="1:35" ht="13.8" x14ac:dyDescent="0.25">
      <c r="A8" s="90">
        <f>GETPIVOTDATA("Sum of Volume MT/Head",$A$6)</f>
        <v>56889.776767600095</v>
      </c>
      <c r="B8" s="90">
        <f>GETPIVOTDATA("Sum of Delivered MT",$A$6)</f>
        <v>51175.632216972801</v>
      </c>
      <c r="C8" s="90">
        <f>GETPIVOTDATA("Sum of Balance MT",$A$6)</f>
        <v>5714.1445506272821</v>
      </c>
      <c r="D8" s="48"/>
      <c r="E8" s="27">
        <v>2024</v>
      </c>
      <c r="F8" s="7">
        <v>36265447.52074457</v>
      </c>
      <c r="H8" s="27" t="s">
        <v>189</v>
      </c>
      <c r="I8" s="28">
        <v>1390.8601348314605</v>
      </c>
      <c r="J8" s="28">
        <v>2003788804.5916827</v>
      </c>
      <c r="K8" s="28">
        <v>1865976.4922783352</v>
      </c>
      <c r="L8" s="7">
        <v>1329.5785468617516</v>
      </c>
      <c r="M8" s="7"/>
      <c r="N8" s="1">
        <f t="shared" ca="1" si="5"/>
        <v>9</v>
      </c>
      <c r="O8" s="31" t="str">
        <f t="shared" ca="1" si="0"/>
        <v>Mixed-Sesame</v>
      </c>
      <c r="P8" s="7">
        <f t="shared" ca="1" si="1"/>
        <v>1390.8601348314605</v>
      </c>
      <c r="Q8" s="7">
        <f t="shared" ca="1" si="2"/>
        <v>2003788804.5916827</v>
      </c>
      <c r="R8" s="7">
        <f t="shared" ca="1" si="3"/>
        <v>1865976.4922783352</v>
      </c>
      <c r="T8" s="87" t="s">
        <v>48</v>
      </c>
      <c r="U8" s="88">
        <v>10041041.892172467</v>
      </c>
      <c r="V8" s="88"/>
      <c r="W8" s="48">
        <f t="shared" ca="1" si="6"/>
        <v>2</v>
      </c>
      <c r="X8" s="31" t="str">
        <f t="shared" ca="1" si="7"/>
        <v>Others</v>
      </c>
      <c r="Y8" s="31">
        <f t="shared" ca="1" si="8"/>
        <v>10041041.892172467</v>
      </c>
      <c r="Z8" s="48"/>
      <c r="AA8" s="4" t="s">
        <v>192</v>
      </c>
      <c r="AB8" s="7">
        <f t="shared" si="4"/>
        <v>0</v>
      </c>
      <c r="AG8" s="48"/>
      <c r="AH8" s="48"/>
      <c r="AI8" s="48"/>
    </row>
    <row r="9" spans="1:35" ht="13.8" x14ac:dyDescent="0.25">
      <c r="A9" s="48"/>
      <c r="B9" s="48"/>
      <c r="C9" s="48"/>
      <c r="D9" s="48"/>
      <c r="E9" s="86" t="s">
        <v>140</v>
      </c>
      <c r="F9" s="7">
        <v>8719787.1520904135</v>
      </c>
      <c r="H9" s="27" t="s">
        <v>213</v>
      </c>
      <c r="I9" s="28">
        <v>1392.7429662921347</v>
      </c>
      <c r="J9" s="28">
        <v>2814037863.0658913</v>
      </c>
      <c r="K9" s="28">
        <v>1938212.7200626759</v>
      </c>
      <c r="L9" s="7">
        <v>1397.4746754669027</v>
      </c>
      <c r="M9" s="7"/>
      <c r="N9" s="1">
        <f t="shared" ca="1" si="5"/>
        <v>7</v>
      </c>
      <c r="O9" s="31" t="str">
        <f t="shared" ca="1" si="0"/>
        <v>NG-Sesame/Western</v>
      </c>
      <c r="P9" s="7">
        <f t="shared" ca="1" si="1"/>
        <v>1392.7429662921347</v>
      </c>
      <c r="Q9" s="7">
        <f t="shared" ca="1" si="2"/>
        <v>2814037863.0658913</v>
      </c>
      <c r="R9" s="7">
        <f t="shared" ca="1" si="3"/>
        <v>1938212.7200626759</v>
      </c>
      <c r="T9" s="48"/>
      <c r="U9" s="48"/>
      <c r="V9" s="88"/>
      <c r="W9" s="48">
        <f t="shared" ca="1" si="6"/>
        <v>7</v>
      </c>
      <c r="X9" s="31">
        <f t="shared" ca="1" si="7"/>
        <v>0</v>
      </c>
      <c r="Y9" s="31">
        <f t="shared" ca="1" si="8"/>
        <v>0</v>
      </c>
      <c r="Z9" s="48"/>
      <c r="AA9" s="4" t="s">
        <v>56</v>
      </c>
      <c r="AB9" s="7">
        <f t="shared" si="4"/>
        <v>0</v>
      </c>
      <c r="AG9" s="48"/>
      <c r="AH9" s="48"/>
      <c r="AI9" s="48"/>
    </row>
    <row r="10" spans="1:35" ht="13.8" x14ac:dyDescent="0.25">
      <c r="A10" s="48"/>
      <c r="B10" s="48"/>
      <c r="C10" s="48"/>
      <c r="D10" s="48"/>
      <c r="E10" s="86" t="s">
        <v>141</v>
      </c>
      <c r="F10" s="7">
        <v>7101050.5065416442</v>
      </c>
      <c r="H10" s="27" t="s">
        <v>54</v>
      </c>
      <c r="I10" s="28">
        <v>4000</v>
      </c>
      <c r="J10" s="28">
        <v>2110000000</v>
      </c>
      <c r="K10" s="28">
        <v>1141178.8913908619</v>
      </c>
      <c r="L10" s="7">
        <v>283.63763194340061</v>
      </c>
      <c r="M10" s="7"/>
      <c r="N10" s="1">
        <f t="shared" ca="1" si="5"/>
        <v>11</v>
      </c>
      <c r="O10" s="31" t="str">
        <f t="shared" ca="1" si="0"/>
        <v>Sorghum</v>
      </c>
      <c r="P10" s="7">
        <f t="shared" ca="1" si="1"/>
        <v>4000</v>
      </c>
      <c r="Q10" s="7">
        <f t="shared" ca="1" si="2"/>
        <v>2110000000</v>
      </c>
      <c r="R10" s="7">
        <f t="shared" ca="1" si="3"/>
        <v>1141178.8913908619</v>
      </c>
      <c r="T10" s="48"/>
      <c r="U10" s="48"/>
      <c r="V10" s="88"/>
      <c r="W10" s="48">
        <f t="shared" ca="1" si="6"/>
        <v>7</v>
      </c>
      <c r="X10" s="31">
        <f t="shared" ca="1" si="7"/>
        <v>0</v>
      </c>
      <c r="Y10" s="31">
        <f t="shared" ca="1" si="8"/>
        <v>0</v>
      </c>
      <c r="Z10" s="48"/>
      <c r="AA10" s="4" t="s">
        <v>61</v>
      </c>
      <c r="AB10" s="7">
        <f t="shared" si="4"/>
        <v>0</v>
      </c>
      <c r="AG10" s="48"/>
      <c r="AH10" s="48"/>
      <c r="AI10" s="48"/>
    </row>
    <row r="11" spans="1:35" ht="13.8" x14ac:dyDescent="0.25">
      <c r="A11" s="48"/>
      <c r="B11" s="48"/>
      <c r="C11" s="48"/>
      <c r="D11" s="48"/>
      <c r="E11" s="86" t="s">
        <v>142</v>
      </c>
      <c r="F11" s="7">
        <v>6781324.2160397638</v>
      </c>
      <c r="H11" s="27" t="s">
        <v>197</v>
      </c>
      <c r="I11" s="28">
        <v>216.62921348314609</v>
      </c>
      <c r="J11" s="28">
        <v>281942921.34831464</v>
      </c>
      <c r="K11" s="28">
        <v>213452.34204496449</v>
      </c>
      <c r="L11" s="7">
        <v>957.47471651072794</v>
      </c>
      <c r="M11" s="7"/>
      <c r="N11" s="1">
        <f t="shared" ca="1" si="5"/>
        <v>14</v>
      </c>
      <c r="O11" s="31" t="str">
        <f t="shared" ca="1" si="0"/>
        <v>Fresh-Talha</v>
      </c>
      <c r="P11" s="7">
        <f t="shared" ca="1" si="1"/>
        <v>216.62921348314609</v>
      </c>
      <c r="Q11" s="7">
        <f t="shared" ca="1" si="2"/>
        <v>281942921.34831464</v>
      </c>
      <c r="R11" s="7">
        <f t="shared" ca="1" si="3"/>
        <v>213452.34204496449</v>
      </c>
      <c r="T11" s="48"/>
      <c r="U11" s="48"/>
      <c r="V11" s="48"/>
      <c r="W11" s="48"/>
      <c r="X11" s="48"/>
      <c r="Y11" s="87"/>
      <c r="Z11" s="48"/>
      <c r="AA11" s="4" t="s">
        <v>54</v>
      </c>
      <c r="AB11" s="7">
        <f t="shared" si="4"/>
        <v>283.63763194340061</v>
      </c>
      <c r="AG11" s="48"/>
      <c r="AH11" s="48"/>
      <c r="AI11" s="48"/>
    </row>
    <row r="12" spans="1:35" ht="13.8" x14ac:dyDescent="0.25">
      <c r="A12" s="48"/>
      <c r="B12" s="48"/>
      <c r="C12" s="48"/>
      <c r="D12" s="48"/>
      <c r="E12" s="86" t="s">
        <v>143</v>
      </c>
      <c r="F12" s="7">
        <v>5181942.4947293019</v>
      </c>
      <c r="H12" s="27" t="s">
        <v>200</v>
      </c>
      <c r="I12" s="28">
        <v>4278.2721299999985</v>
      </c>
      <c r="J12" s="28">
        <v>6993087760.8900166</v>
      </c>
      <c r="K12" s="28">
        <v>4555754.7645993363</v>
      </c>
      <c r="L12" s="7">
        <v>947.14672601722066</v>
      </c>
      <c r="M12" s="7"/>
      <c r="N12" s="1">
        <f t="shared" ca="1" si="5"/>
        <v>4</v>
      </c>
      <c r="O12" s="31" t="str">
        <f t="shared" ca="1" si="0"/>
        <v>Pigeon-Peas</v>
      </c>
      <c r="P12" s="7">
        <f t="shared" ca="1" si="1"/>
        <v>4278.2721299999985</v>
      </c>
      <c r="Q12" s="7">
        <f t="shared" ca="1" si="2"/>
        <v>6993087760.8900166</v>
      </c>
      <c r="R12" s="7">
        <f t="shared" ca="1" si="3"/>
        <v>4555754.7645993363</v>
      </c>
      <c r="T12" s="48"/>
      <c r="U12" s="48"/>
      <c r="V12" s="48"/>
      <c r="W12" s="48"/>
      <c r="X12" s="48"/>
      <c r="Y12" s="87"/>
      <c r="Z12" s="48"/>
      <c r="AA12" s="4" t="s">
        <v>193</v>
      </c>
      <c r="AB12" s="7">
        <f t="shared" si="4"/>
        <v>493.32813093732693</v>
      </c>
      <c r="AG12" s="48"/>
      <c r="AH12" s="48"/>
      <c r="AI12" s="48"/>
    </row>
    <row r="13" spans="1:35" ht="13.8" x14ac:dyDescent="0.25">
      <c r="A13" s="48"/>
      <c r="B13" s="48"/>
      <c r="C13" s="48"/>
      <c r="D13" s="48"/>
      <c r="E13" s="86" t="s">
        <v>145</v>
      </c>
      <c r="F13" s="7">
        <v>1898585.9262741124</v>
      </c>
      <c r="H13" s="27" t="s">
        <v>194</v>
      </c>
      <c r="I13" s="28">
        <v>889.3</v>
      </c>
      <c r="J13" s="28">
        <v>1209373223.25</v>
      </c>
      <c r="K13" s="28">
        <v>1113275.2994053317</v>
      </c>
      <c r="L13" s="7">
        <v>1254.4977403827238</v>
      </c>
      <c r="M13" s="7"/>
      <c r="N13" s="1">
        <f t="shared" ca="1" si="5"/>
        <v>12</v>
      </c>
      <c r="O13" s="31" t="str">
        <f t="shared" ca="1" si="0"/>
        <v>Finished-Cotton</v>
      </c>
      <c r="P13" s="7">
        <f t="shared" ca="1" si="1"/>
        <v>889.3</v>
      </c>
      <c r="Q13" s="7">
        <f t="shared" ca="1" si="2"/>
        <v>1209373223.25</v>
      </c>
      <c r="R13" s="7">
        <f t="shared" ca="1" si="3"/>
        <v>1113275.2994053317</v>
      </c>
      <c r="T13" s="48"/>
      <c r="U13" s="48"/>
      <c r="V13" s="48"/>
      <c r="W13" s="48"/>
      <c r="X13" s="48"/>
      <c r="Y13" s="87"/>
      <c r="Z13" s="48"/>
      <c r="AA13" s="4" t="s">
        <v>194</v>
      </c>
      <c r="AB13" s="7">
        <f t="shared" si="4"/>
        <v>1254.4977403827238</v>
      </c>
      <c r="AG13" s="48"/>
      <c r="AH13" s="48"/>
      <c r="AI13" s="48"/>
    </row>
    <row r="14" spans="1:35" ht="13.8" x14ac:dyDescent="0.25">
      <c r="A14" s="48"/>
      <c r="B14" s="48"/>
      <c r="C14" s="48"/>
      <c r="D14" s="48"/>
      <c r="E14" s="86" t="s">
        <v>144</v>
      </c>
      <c r="F14" s="7">
        <v>6582757.2250693282</v>
      </c>
      <c r="H14" s="27" t="s">
        <v>201</v>
      </c>
      <c r="I14" s="28">
        <v>2060.9980210000003</v>
      </c>
      <c r="J14" s="28">
        <v>2232240807.8498597</v>
      </c>
      <c r="K14" s="28">
        <v>1392067.5558143926</v>
      </c>
      <c r="L14" s="7">
        <v>683.0303559396616</v>
      </c>
      <c r="M14" s="7"/>
      <c r="N14" s="1">
        <f t="shared" ca="1" si="5"/>
        <v>10</v>
      </c>
      <c r="O14" s="31" t="str">
        <f t="shared" ca="1" si="0"/>
        <v>Chick-Peas</v>
      </c>
      <c r="P14" s="7">
        <f t="shared" ca="1" si="1"/>
        <v>2060.9980210000003</v>
      </c>
      <c r="Q14" s="7">
        <f t="shared" ca="1" si="2"/>
        <v>2232240807.8498597</v>
      </c>
      <c r="R14" s="7">
        <f t="shared" ca="1" si="3"/>
        <v>1392067.5558143926</v>
      </c>
      <c r="T14" s="48"/>
      <c r="U14" s="48"/>
      <c r="V14" s="48"/>
      <c r="W14" s="48"/>
      <c r="X14" s="48"/>
      <c r="Y14" s="87"/>
      <c r="Z14" s="48"/>
      <c r="AA14" s="4" t="s">
        <v>195</v>
      </c>
      <c r="AB14" s="7">
        <f t="shared" si="4"/>
        <v>0</v>
      </c>
      <c r="AG14" s="48"/>
      <c r="AH14" s="48"/>
      <c r="AI14" s="48"/>
    </row>
    <row r="15" spans="1:35" ht="13.8" x14ac:dyDescent="0.25">
      <c r="A15" s="48"/>
      <c r="B15" s="48"/>
      <c r="C15" s="48"/>
      <c r="D15" s="48"/>
      <c r="E15" s="27" t="s">
        <v>129</v>
      </c>
      <c r="F15" s="7">
        <v>51938595.39397683</v>
      </c>
      <c r="H15" s="27" t="s">
        <v>199</v>
      </c>
      <c r="I15" s="28">
        <v>2997.7171685393264</v>
      </c>
      <c r="J15" s="28">
        <v>5431010682.6853933</v>
      </c>
      <c r="K15" s="28">
        <v>4019943.7096897666</v>
      </c>
      <c r="L15" s="7">
        <v>1334.3327392479214</v>
      </c>
      <c r="M15" s="7"/>
      <c r="N15" s="1">
        <f t="shared" ca="1" si="5"/>
        <v>5</v>
      </c>
      <c r="O15" s="31" t="str">
        <f t="shared" ca="1" si="0"/>
        <v>WM-Seeds</v>
      </c>
      <c r="P15" s="7">
        <f t="shared" ca="1" si="1"/>
        <v>2997.7171685393264</v>
      </c>
      <c r="Q15" s="7">
        <f t="shared" ca="1" si="2"/>
        <v>5431010682.6853933</v>
      </c>
      <c r="R15" s="7">
        <f t="shared" ca="1" si="3"/>
        <v>4019943.7096897666</v>
      </c>
      <c r="T15" s="48"/>
      <c r="U15" s="48"/>
      <c r="V15" s="48"/>
      <c r="W15" s="48"/>
      <c r="X15" s="48"/>
      <c r="Y15" s="87"/>
      <c r="Z15" s="48"/>
      <c r="AA15" s="4" t="s">
        <v>196</v>
      </c>
      <c r="AB15" s="7">
        <f t="shared" si="4"/>
        <v>0</v>
      </c>
      <c r="AG15" s="48"/>
      <c r="AH15" s="48"/>
      <c r="AI15" s="48"/>
    </row>
    <row r="16" spans="1:35" ht="13.8" x14ac:dyDescent="0.25">
      <c r="A16" s="48"/>
      <c r="B16" s="48"/>
      <c r="C16" s="48"/>
      <c r="D16" s="48"/>
      <c r="E16" s="48"/>
      <c r="F16" s="48"/>
      <c r="H16" s="27" t="s">
        <v>257</v>
      </c>
      <c r="I16" s="28">
        <v>9084.66</v>
      </c>
      <c r="J16" s="28">
        <v>2773213252.4953799</v>
      </c>
      <c r="K16" s="28">
        <v>2493896.8097980036</v>
      </c>
      <c r="L16" s="7">
        <v>274.51735230575537</v>
      </c>
      <c r="M16" s="7"/>
      <c r="N16" s="1">
        <f t="shared" ca="1" si="5"/>
        <v>6</v>
      </c>
      <c r="O16" s="31" t="str">
        <f t="shared" ca="1" si="0"/>
        <v>Finished-Sorghum</v>
      </c>
      <c r="P16" s="7">
        <f t="shared" ca="1" si="1"/>
        <v>9084.66</v>
      </c>
      <c r="Q16" s="7">
        <f t="shared" ca="1" si="2"/>
        <v>2773213252.4953799</v>
      </c>
      <c r="R16" s="7">
        <f t="shared" ca="1" si="3"/>
        <v>2493896.8097980036</v>
      </c>
      <c r="T16" s="48"/>
      <c r="U16" s="48"/>
      <c r="V16" s="48"/>
      <c r="W16" s="48"/>
      <c r="X16" s="48"/>
      <c r="Y16" s="87"/>
      <c r="Z16" s="48"/>
      <c r="AA16" s="4" t="s">
        <v>197</v>
      </c>
      <c r="AB16" s="7">
        <f t="shared" si="4"/>
        <v>957.47471651072794</v>
      </c>
      <c r="AG16" s="48"/>
      <c r="AH16" s="48"/>
      <c r="AI16" s="48"/>
    </row>
    <row r="17" spans="1:35" ht="13.8" x14ac:dyDescent="0.25">
      <c r="A17" s="48"/>
      <c r="B17" s="48"/>
      <c r="C17" s="48"/>
      <c r="D17" s="48"/>
      <c r="E17" s="48"/>
      <c r="F17" s="48"/>
      <c r="H17" s="27" t="s">
        <v>262</v>
      </c>
      <c r="I17" s="28">
        <v>4709.2568539325848</v>
      </c>
      <c r="J17" s="28">
        <v>8033717478.2146549</v>
      </c>
      <c r="K17" s="28">
        <v>6788793.3488752395</v>
      </c>
      <c r="L17" s="7">
        <v>1420.6642670554129</v>
      </c>
      <c r="M17" s="7"/>
      <c r="N17" s="1">
        <f t="shared" ca="1" si="5"/>
        <v>3</v>
      </c>
      <c r="O17" s="31" t="str">
        <f t="shared" ca="1" si="0"/>
        <v>NG-Sesame/Eastern</v>
      </c>
      <c r="P17" s="7">
        <f t="shared" ca="1" si="1"/>
        <v>4709.2568539325848</v>
      </c>
      <c r="Q17" s="7">
        <f t="shared" ca="1" si="2"/>
        <v>8033717478.2146549</v>
      </c>
      <c r="R17" s="7">
        <f t="shared" ca="1" si="3"/>
        <v>6788793.3488752395</v>
      </c>
      <c r="T17" s="48"/>
      <c r="U17" s="48"/>
      <c r="V17" s="48"/>
      <c r="W17" s="48"/>
      <c r="X17" s="48"/>
      <c r="Y17" s="87"/>
      <c r="Z17" s="48"/>
      <c r="AA17" s="4" t="s">
        <v>198</v>
      </c>
      <c r="AB17" s="7">
        <f t="shared" si="4"/>
        <v>0</v>
      </c>
      <c r="AG17" s="48"/>
      <c r="AH17" s="48"/>
      <c r="AI17" s="48"/>
    </row>
    <row r="18" spans="1:35" ht="13.8" x14ac:dyDescent="0.25">
      <c r="A18" s="48"/>
      <c r="B18" s="48"/>
      <c r="C18" s="48"/>
      <c r="D18" s="48"/>
      <c r="E18" s="48"/>
      <c r="F18" s="48"/>
      <c r="H18" s="27" t="s">
        <v>260</v>
      </c>
      <c r="I18" s="28">
        <v>250</v>
      </c>
      <c r="J18" s="28">
        <v>106250000</v>
      </c>
      <c r="K18" s="28">
        <v>73275.862068965522</v>
      </c>
      <c r="L18" s="7">
        <v>293.10344827586209</v>
      </c>
      <c r="M18" s="7"/>
      <c r="N18" s="1">
        <f t="shared" ca="1" si="5"/>
        <v>15</v>
      </c>
      <c r="O18" s="31" t="str">
        <f t="shared" ca="1" si="0"/>
        <v>Sunflower Seeds</v>
      </c>
      <c r="P18" s="7">
        <f t="shared" ca="1" si="1"/>
        <v>250</v>
      </c>
      <c r="Q18" s="7">
        <f t="shared" ca="1" si="2"/>
        <v>106250000</v>
      </c>
      <c r="R18" s="7">
        <f t="shared" ca="1" si="3"/>
        <v>73275.862068965522</v>
      </c>
      <c r="T18" s="48"/>
      <c r="U18" s="48"/>
      <c r="V18" s="48"/>
      <c r="W18" s="48"/>
      <c r="X18" s="48"/>
      <c r="Y18" s="87"/>
      <c r="Z18" s="48"/>
      <c r="AA18" s="4" t="s">
        <v>199</v>
      </c>
      <c r="AB18" s="7">
        <f t="shared" si="4"/>
        <v>1334.3327392479214</v>
      </c>
      <c r="AG18" s="48"/>
      <c r="AH18" s="48"/>
      <c r="AI18" s="48"/>
    </row>
    <row r="19" spans="1:35" ht="13.8" x14ac:dyDescent="0.25">
      <c r="A19" s="48"/>
      <c r="B19" s="48"/>
      <c r="C19" s="48"/>
      <c r="D19" s="48"/>
      <c r="H19" s="48"/>
      <c r="I19" s="48"/>
      <c r="J19" s="48"/>
      <c r="K19" s="48"/>
      <c r="L19" s="48"/>
      <c r="M19" s="7"/>
      <c r="N19" s="1">
        <f t="shared" ca="1" si="5"/>
        <v>16</v>
      </c>
      <c r="O19" s="31">
        <f t="shared" ca="1" si="0"/>
        <v>0</v>
      </c>
      <c r="P19" s="7">
        <f t="shared" ca="1" si="1"/>
        <v>0</v>
      </c>
      <c r="Q19" s="7">
        <f t="shared" ca="1" si="2"/>
        <v>0</v>
      </c>
      <c r="R19" s="7">
        <f t="shared" ca="1" si="3"/>
        <v>0</v>
      </c>
      <c r="T19" s="48"/>
      <c r="U19" s="48"/>
      <c r="V19" s="48"/>
      <c r="W19" s="48"/>
      <c r="X19" s="48"/>
      <c r="Y19" s="87"/>
      <c r="Z19" s="48"/>
      <c r="AA19" s="4" t="s">
        <v>200</v>
      </c>
      <c r="AB19" s="7">
        <f t="shared" si="4"/>
        <v>947.14672601722066</v>
      </c>
      <c r="AG19" s="48"/>
      <c r="AH19" s="48"/>
      <c r="AI19" s="48"/>
    </row>
    <row r="20" spans="1:35" ht="13.8" x14ac:dyDescent="0.25">
      <c r="A20" s="48"/>
      <c r="B20" s="48"/>
      <c r="C20" s="48"/>
      <c r="D20" s="48"/>
      <c r="H20" s="48"/>
      <c r="I20" s="48"/>
      <c r="J20" s="48"/>
      <c r="K20" s="48"/>
      <c r="L20" s="48"/>
      <c r="M20" s="7"/>
      <c r="N20" s="1">
        <f t="shared" ca="1" si="5"/>
        <v>16</v>
      </c>
      <c r="O20" s="31">
        <f t="shared" ca="1" si="0"/>
        <v>0</v>
      </c>
      <c r="P20" s="7">
        <f t="shared" ca="1" si="1"/>
        <v>0</v>
      </c>
      <c r="Q20" s="7">
        <f t="shared" ca="1" si="2"/>
        <v>0</v>
      </c>
      <c r="R20" s="7">
        <f t="shared" ca="1" si="3"/>
        <v>0</v>
      </c>
      <c r="AA20" s="4" t="s">
        <v>201</v>
      </c>
      <c r="AB20" s="7">
        <f t="shared" si="4"/>
        <v>683.0303559396616</v>
      </c>
    </row>
    <row r="21" spans="1:35" ht="13.8" x14ac:dyDescent="0.25">
      <c r="A21" s="48"/>
      <c r="B21" s="48"/>
      <c r="C21" s="48"/>
      <c r="D21" s="48"/>
      <c r="H21" s="48"/>
      <c r="I21" s="48"/>
      <c r="J21" s="48"/>
      <c r="K21" s="48"/>
      <c r="L21" s="48"/>
      <c r="M21" s="7"/>
      <c r="N21" s="1">
        <f t="shared" ca="1" si="5"/>
        <v>16</v>
      </c>
      <c r="O21" s="31">
        <f t="shared" ca="1" si="0"/>
        <v>0</v>
      </c>
      <c r="P21" s="7">
        <f t="shared" ca="1" si="1"/>
        <v>0</v>
      </c>
      <c r="Q21" s="7">
        <f t="shared" ca="1" si="2"/>
        <v>0</v>
      </c>
      <c r="R21" s="7">
        <f t="shared" ca="1" si="3"/>
        <v>0</v>
      </c>
      <c r="AA21" s="4" t="s">
        <v>82</v>
      </c>
      <c r="AB21" s="7">
        <f t="shared" si="4"/>
        <v>0</v>
      </c>
    </row>
    <row r="22" spans="1:35" ht="13.8" x14ac:dyDescent="0.25">
      <c r="A22" s="48"/>
      <c r="B22" s="48"/>
      <c r="C22" s="48"/>
      <c r="D22" s="48"/>
      <c r="H22" s="48"/>
      <c r="I22" s="48"/>
      <c r="J22" s="48"/>
      <c r="K22" s="48"/>
      <c r="L22" s="48"/>
      <c r="M22" s="7"/>
      <c r="N22" s="1">
        <f t="shared" ca="1" si="5"/>
        <v>16</v>
      </c>
      <c r="O22" s="31">
        <f t="shared" ca="1" si="0"/>
        <v>0</v>
      </c>
      <c r="P22" s="7">
        <f t="shared" ca="1" si="1"/>
        <v>0</v>
      </c>
      <c r="Q22" s="7">
        <f t="shared" ca="1" si="2"/>
        <v>0</v>
      </c>
      <c r="R22" s="7">
        <f t="shared" ca="1" si="3"/>
        <v>0</v>
      </c>
      <c r="AA22" s="4" t="s">
        <v>85</v>
      </c>
      <c r="AB22" s="7">
        <f t="shared" si="4"/>
        <v>0</v>
      </c>
    </row>
    <row r="23" spans="1:35" ht="13.8" x14ac:dyDescent="0.25">
      <c r="A23" s="48"/>
      <c r="B23" s="48"/>
      <c r="C23" s="48"/>
      <c r="D23" s="48"/>
      <c r="N23" s="1">
        <f t="shared" ca="1" si="5"/>
        <v>16</v>
      </c>
      <c r="O23" s="31">
        <f t="shared" ca="1" si="0"/>
        <v>0</v>
      </c>
      <c r="P23" s="7">
        <f t="shared" ca="1" si="1"/>
        <v>0</v>
      </c>
      <c r="Q23" s="7">
        <f t="shared" ca="1" si="2"/>
        <v>0</v>
      </c>
      <c r="R23" s="7">
        <f t="shared" ca="1" si="3"/>
        <v>0</v>
      </c>
      <c r="AA23" s="4" t="s">
        <v>87</v>
      </c>
      <c r="AB23" s="7">
        <f t="shared" si="4"/>
        <v>0</v>
      </c>
    </row>
    <row r="24" spans="1:35" x14ac:dyDescent="0.2">
      <c r="N24" s="1">
        <f t="shared" ca="1" si="5"/>
        <v>16</v>
      </c>
      <c r="O24" s="31">
        <f t="shared" ca="1" si="0"/>
        <v>0</v>
      </c>
      <c r="P24" s="7">
        <f t="shared" ca="1" si="1"/>
        <v>0</v>
      </c>
      <c r="Q24" s="7">
        <f t="shared" ca="1" si="2"/>
        <v>0</v>
      </c>
      <c r="R24" s="7">
        <f t="shared" ca="1" si="3"/>
        <v>0</v>
      </c>
      <c r="AA24" s="4" t="s">
        <v>202</v>
      </c>
      <c r="AB24" s="7">
        <f t="shared" si="4"/>
        <v>0</v>
      </c>
    </row>
    <row r="25" spans="1:35" x14ac:dyDescent="0.2">
      <c r="N25" s="1">
        <f t="shared" ca="1" si="5"/>
        <v>16</v>
      </c>
      <c r="O25" s="31">
        <f t="shared" ca="1" si="0"/>
        <v>0</v>
      </c>
      <c r="P25" s="7">
        <f t="shared" ca="1" si="1"/>
        <v>0</v>
      </c>
      <c r="Q25" s="7">
        <f t="shared" ca="1" si="2"/>
        <v>0</v>
      </c>
      <c r="R25" s="7">
        <f t="shared" ca="1" si="3"/>
        <v>0</v>
      </c>
      <c r="AA25" s="4" t="s">
        <v>203</v>
      </c>
      <c r="AB25" s="7">
        <f t="shared" si="4"/>
        <v>0</v>
      </c>
    </row>
    <row r="26" spans="1:35" x14ac:dyDescent="0.2">
      <c r="N26" s="1">
        <f t="shared" ca="1" si="5"/>
        <v>16</v>
      </c>
      <c r="O26" s="31">
        <f t="shared" ca="1" si="0"/>
        <v>0</v>
      </c>
      <c r="P26" s="7">
        <f t="shared" ca="1" si="1"/>
        <v>0</v>
      </c>
      <c r="Q26" s="7">
        <f t="shared" ca="1" si="2"/>
        <v>0</v>
      </c>
      <c r="R26" s="7">
        <f t="shared" ca="1" si="3"/>
        <v>0</v>
      </c>
      <c r="AA26" s="4" t="s">
        <v>204</v>
      </c>
      <c r="AB26" s="7">
        <f t="shared" si="4"/>
        <v>0</v>
      </c>
    </row>
    <row r="27" spans="1:35" x14ac:dyDescent="0.2">
      <c r="N27" s="1">
        <f t="shared" ca="1" si="5"/>
        <v>16</v>
      </c>
      <c r="O27" s="31">
        <f t="shared" ca="1" si="0"/>
        <v>0</v>
      </c>
      <c r="P27" s="7">
        <f t="shared" ca="1" si="1"/>
        <v>0</v>
      </c>
      <c r="Q27" s="7">
        <f t="shared" ca="1" si="2"/>
        <v>0</v>
      </c>
      <c r="R27" s="7">
        <f t="shared" ca="1" si="3"/>
        <v>0</v>
      </c>
      <c r="AA27" s="4" t="s">
        <v>205</v>
      </c>
      <c r="AB27" s="7">
        <f t="shared" si="4"/>
        <v>0</v>
      </c>
    </row>
    <row r="28" spans="1:35" x14ac:dyDescent="0.2">
      <c r="N28" s="1">
        <f t="shared" ca="1" si="5"/>
        <v>16</v>
      </c>
      <c r="O28" s="31">
        <f t="shared" ca="1" si="0"/>
        <v>0</v>
      </c>
      <c r="P28" s="7">
        <f t="shared" ca="1" si="1"/>
        <v>0</v>
      </c>
      <c r="Q28" s="7">
        <f t="shared" ca="1" si="2"/>
        <v>0</v>
      </c>
      <c r="R28" s="7">
        <f t="shared" ca="1" si="3"/>
        <v>0</v>
      </c>
    </row>
    <row r="29" spans="1:35" x14ac:dyDescent="0.2">
      <c r="O29" s="31"/>
      <c r="P29" s="7"/>
      <c r="Q29" s="7"/>
      <c r="R29" s="7"/>
    </row>
    <row r="30" spans="1:35" x14ac:dyDescent="0.2">
      <c r="O30" s="31"/>
      <c r="P30" s="7"/>
      <c r="Q30" s="7"/>
      <c r="R30" s="7"/>
    </row>
  </sheetData>
  <pageMargins left="0.7" right="0.7" top="0.75" bottom="0.75" header="0.3" footer="0.3"/>
  <pageSetup orientation="portrait" horizontalDpi="0" verticalDpi="0" r:id="rId7"/>
  <drawing r:id="rId8"/>
  <extLst>
    <ext xmlns:x14="http://schemas.microsoft.com/office/spreadsheetml/2009/9/main" uri="{A8765BA9-456A-4dab-B4F3-ACF838C121DE}">
      <x14:slicerList>
        <x14:slicer r:id="rId9"/>
      </x14:slicerList>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Y1:AW1"/>
  <sheetViews>
    <sheetView showGridLines="0" zoomScale="80" zoomScaleNormal="80" workbookViewId="0">
      <selection activeCell="U27" sqref="U27"/>
    </sheetView>
  </sheetViews>
  <sheetFormatPr defaultColWidth="9.109375" defaultRowHeight="14.4" x14ac:dyDescent="0.3"/>
  <cols>
    <col min="1" max="16384" width="9.109375" style="22"/>
  </cols>
  <sheetData>
    <row r="1" spans="25:49" x14ac:dyDescent="0.3">
      <c r="Y1" s="22">
        <v>16</v>
      </c>
      <c r="AW1" s="22">
        <v>11</v>
      </c>
    </row>
  </sheetData>
  <pageMargins left="0.7" right="0.7" top="0.75" bottom="0.75" header="0.3" footer="0.3"/>
  <pageSetup orientation="portrait" horizontalDpi="0" verticalDpi="0" r:id="rId1"/>
  <drawing r:id="rId2"/>
  <legacyDrawing r:id="rId3"/>
  <mc:AlternateContent xmlns:mc="http://schemas.openxmlformats.org/markup-compatibility/2006">
    <mc:Choice Requires="x14">
      <controls>
        <mc:AlternateContent xmlns:mc="http://schemas.openxmlformats.org/markup-compatibility/2006">
          <mc:Choice Requires="x14">
            <control shapeId="2052" r:id="rId4" name="Scroll Bar 4">
              <controlPr defaultSize="0" autoPict="0">
                <anchor moveWithCells="1">
                  <from>
                    <xdr:col>2</xdr:col>
                    <xdr:colOff>457200</xdr:colOff>
                    <xdr:row>11</xdr:row>
                    <xdr:rowOff>182880</xdr:rowOff>
                  </from>
                  <to>
                    <xdr:col>3</xdr:col>
                    <xdr:colOff>304800</xdr:colOff>
                    <xdr:row>25</xdr:row>
                    <xdr:rowOff>60960</xdr:rowOff>
                  </to>
                </anchor>
              </controlPr>
            </control>
          </mc:Choice>
        </mc:AlternateContent>
      </controls>
    </mc:Choice>
  </mc:AlternateContent>
  <extLst>
    <ext xmlns:x14="http://schemas.microsoft.com/office/spreadsheetml/2009/9/main" uri="{A8765BA9-456A-4dab-B4F3-ACF838C121DE}">
      <x14:slicerList>
        <x14:slicer r:id="rId5"/>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D2:F9"/>
  <sheetViews>
    <sheetView workbookViewId="0">
      <selection activeCell="D2" sqref="D2:D9"/>
    </sheetView>
  </sheetViews>
  <sheetFormatPr defaultRowHeight="14.4" x14ac:dyDescent="0.3"/>
  <cols>
    <col min="4" max="4" width="11.44140625" bestFit="1" customWidth="1"/>
    <col min="5" max="5" width="22.44140625" bestFit="1" customWidth="1"/>
  </cols>
  <sheetData>
    <row r="2" spans="4:6" x14ac:dyDescent="0.3">
      <c r="D2" s="4" t="s">
        <v>18</v>
      </c>
      <c r="E2" s="1" t="s">
        <v>19</v>
      </c>
      <c r="F2">
        <v>1000</v>
      </c>
    </row>
    <row r="3" spans="4:6" x14ac:dyDescent="0.3">
      <c r="D3" s="4" t="s">
        <v>24</v>
      </c>
      <c r="E3" s="1">
        <v>0</v>
      </c>
      <c r="F3">
        <v>0</v>
      </c>
    </row>
    <row r="4" spans="4:6" x14ac:dyDescent="0.3">
      <c r="D4" s="4" t="s">
        <v>29</v>
      </c>
      <c r="E4" s="1" t="s">
        <v>30</v>
      </c>
    </row>
    <row r="5" spans="4:6" x14ac:dyDescent="0.3">
      <c r="D5" s="4" t="s">
        <v>35</v>
      </c>
      <c r="E5" s="1" t="s">
        <v>36</v>
      </c>
    </row>
    <row r="6" spans="4:6" x14ac:dyDescent="0.3">
      <c r="D6" s="4" t="s">
        <v>41</v>
      </c>
      <c r="E6" s="1" t="s">
        <v>42</v>
      </c>
    </row>
    <row r="7" spans="4:6" x14ac:dyDescent="0.3">
      <c r="D7" s="4" t="s">
        <v>46</v>
      </c>
      <c r="E7" s="1" t="s">
        <v>47</v>
      </c>
    </row>
    <row r="8" spans="4:6" x14ac:dyDescent="0.3">
      <c r="D8" s="4" t="s">
        <v>52</v>
      </c>
      <c r="E8" s="1" t="s">
        <v>53</v>
      </c>
    </row>
    <row r="9" spans="4:6" x14ac:dyDescent="0.3">
      <c r="D9" s="4" t="s">
        <v>59</v>
      </c>
      <c r="E9" s="1">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612"/>
  <sheetViews>
    <sheetView topLeftCell="E1" workbookViewId="0">
      <pane ySplit="1" topLeftCell="A2" activePane="bottomLeft" state="frozen"/>
      <selection pane="bottomLeft" activeCell="P2" sqref="P2"/>
    </sheetView>
  </sheetViews>
  <sheetFormatPr defaultColWidth="8.88671875" defaultRowHeight="11.4" x14ac:dyDescent="0.2"/>
  <cols>
    <col min="1" max="1" width="6" style="1" bestFit="1" customWidth="1"/>
    <col min="2" max="2" width="9.33203125" style="4" bestFit="1" customWidth="1"/>
    <col min="3" max="3" width="10.5546875" style="4" bestFit="1" customWidth="1"/>
    <col min="4" max="4" width="10.33203125" style="4" bestFit="1" customWidth="1"/>
    <col min="5" max="5" width="9.33203125" style="4" bestFit="1" customWidth="1"/>
    <col min="6" max="6" width="16" style="4" bestFit="1" customWidth="1"/>
    <col min="7" max="7" width="8" style="4" bestFit="1" customWidth="1"/>
    <col min="8" max="8" width="17.88671875" style="4" bestFit="1" customWidth="1"/>
    <col min="9" max="9" width="14.109375" style="4" bestFit="1" customWidth="1"/>
    <col min="10" max="10" width="18.33203125" style="4" bestFit="1" customWidth="1"/>
    <col min="11" max="11" width="16" style="6" bestFit="1" customWidth="1"/>
    <col min="12" max="12" width="13.5546875" style="57" bestFit="1" customWidth="1"/>
    <col min="13" max="13" width="17.6640625" style="4" bestFit="1" customWidth="1"/>
    <col min="14" max="14" width="19.109375" style="4" bestFit="1" customWidth="1"/>
    <col min="15" max="15" width="22.109375" style="4" bestFit="1" customWidth="1"/>
    <col min="16" max="16" width="21" style="6" bestFit="1" customWidth="1"/>
    <col min="17" max="16384" width="8.88671875" style="4"/>
  </cols>
  <sheetData>
    <row r="1" spans="1:16" ht="12" x14ac:dyDescent="0.25">
      <c r="A1" s="52" t="s">
        <v>9</v>
      </c>
      <c r="B1" s="50" t="s">
        <v>164</v>
      </c>
      <c r="C1" s="50" t="s">
        <v>163</v>
      </c>
      <c r="D1" s="51" t="s">
        <v>166</v>
      </c>
      <c r="E1" s="51" t="s">
        <v>0</v>
      </c>
      <c r="F1" s="49" t="s">
        <v>174</v>
      </c>
      <c r="G1" s="52" t="s">
        <v>175</v>
      </c>
      <c r="H1" s="49" t="s">
        <v>176</v>
      </c>
      <c r="I1" s="49" t="s">
        <v>4</v>
      </c>
      <c r="J1" s="49" t="s">
        <v>3</v>
      </c>
      <c r="K1" s="53" t="s">
        <v>5</v>
      </c>
      <c r="L1" s="56" t="s">
        <v>6</v>
      </c>
      <c r="M1" s="52" t="s">
        <v>154</v>
      </c>
      <c r="N1" s="52" t="s">
        <v>155</v>
      </c>
      <c r="O1" s="54" t="s">
        <v>8</v>
      </c>
      <c r="P1" s="68" t="s">
        <v>167</v>
      </c>
    </row>
    <row r="2" spans="1:16" ht="12" hidden="1" x14ac:dyDescent="0.2">
      <c r="A2" s="1">
        <f>ROW()-1</f>
        <v>1</v>
      </c>
      <c r="B2" s="4">
        <v>2024</v>
      </c>
      <c r="C2" s="4" t="s">
        <v>150</v>
      </c>
      <c r="D2" s="4" t="s">
        <v>138</v>
      </c>
      <c r="E2" s="4">
        <v>16</v>
      </c>
      <c r="G2" s="4">
        <v>1590</v>
      </c>
      <c r="H2" s="4" t="s">
        <v>54</v>
      </c>
      <c r="I2" s="4" t="s">
        <v>54</v>
      </c>
      <c r="J2" s="4" t="s">
        <v>65</v>
      </c>
      <c r="K2" s="80">
        <v>58034.031303405762</v>
      </c>
      <c r="L2" s="57">
        <f t="shared" ref="L2:L66" si="0">IFERROR((K2/F2),0)</f>
        <v>0</v>
      </c>
      <c r="M2" s="4" t="s">
        <v>20</v>
      </c>
      <c r="N2" s="4" t="s">
        <v>21</v>
      </c>
      <c r="O2" s="67">
        <v>0.09</v>
      </c>
      <c r="P2" s="6">
        <f>Table2[[#This Row],[Value SDG]]*Table2[[#This Row],[Finance Rate %/Year]]</f>
        <v>5223.0628173065188</v>
      </c>
    </row>
    <row r="3" spans="1:16" ht="12" hidden="1" x14ac:dyDescent="0.2">
      <c r="A3" s="1">
        <f t="shared" ref="A3:A67" si="1">ROW()-1</f>
        <v>2</v>
      </c>
      <c r="B3" s="4">
        <v>2024</v>
      </c>
      <c r="C3" s="4" t="s">
        <v>150</v>
      </c>
      <c r="D3" s="4" t="s">
        <v>138</v>
      </c>
      <c r="E3" s="4">
        <v>16</v>
      </c>
      <c r="G3" s="4">
        <v>1497</v>
      </c>
      <c r="H3" s="4" t="s">
        <v>158</v>
      </c>
      <c r="I3" s="4" t="s">
        <v>194</v>
      </c>
      <c r="J3" s="4" t="s">
        <v>57</v>
      </c>
      <c r="K3" s="80">
        <v>90626776.75</v>
      </c>
      <c r="L3" s="57">
        <f t="shared" si="0"/>
        <v>0</v>
      </c>
      <c r="M3" s="4" t="s">
        <v>20</v>
      </c>
      <c r="N3" s="4" t="s">
        <v>21</v>
      </c>
      <c r="O3" s="67">
        <v>0.09</v>
      </c>
      <c r="P3" s="6">
        <f>Table2[[#This Row],[Value SDG]]*Table2[[#This Row],[Finance Rate %/Year]]</f>
        <v>8156409.9074999997</v>
      </c>
    </row>
    <row r="4" spans="1:16" ht="12" hidden="1" x14ac:dyDescent="0.2">
      <c r="A4" s="1">
        <f t="shared" si="1"/>
        <v>3</v>
      </c>
      <c r="B4" s="4">
        <v>2024</v>
      </c>
      <c r="C4" s="4" t="s">
        <v>150</v>
      </c>
      <c r="D4" s="4" t="s">
        <v>138</v>
      </c>
      <c r="E4" s="4">
        <v>16</v>
      </c>
      <c r="G4" s="4">
        <v>1520</v>
      </c>
      <c r="H4" s="4" t="s">
        <v>48</v>
      </c>
      <c r="I4" s="4" t="s">
        <v>200</v>
      </c>
      <c r="J4" s="4" t="s">
        <v>83</v>
      </c>
      <c r="K4" s="80">
        <v>-82836.339624881744</v>
      </c>
      <c r="L4" s="57">
        <f t="shared" si="0"/>
        <v>0</v>
      </c>
      <c r="M4" s="4" t="s">
        <v>20</v>
      </c>
      <c r="N4" s="4" t="s">
        <v>21</v>
      </c>
      <c r="O4" s="67">
        <v>0.09</v>
      </c>
      <c r="P4" s="6">
        <f>Table2[[#This Row],[Value SDG]]*Table2[[#This Row],[Finance Rate %/Year]]</f>
        <v>-7455.2705662393564</v>
      </c>
    </row>
    <row r="5" spans="1:16" ht="12" hidden="1" x14ac:dyDescent="0.2">
      <c r="A5" s="1">
        <f t="shared" si="1"/>
        <v>4</v>
      </c>
      <c r="B5" s="4">
        <v>2024</v>
      </c>
      <c r="C5" s="4" t="s">
        <v>150</v>
      </c>
      <c r="D5" s="4" t="s">
        <v>138</v>
      </c>
      <c r="E5" s="4">
        <v>16</v>
      </c>
      <c r="G5" s="4">
        <v>1383</v>
      </c>
      <c r="H5" s="4" t="s">
        <v>157</v>
      </c>
      <c r="I5" s="4" t="s">
        <v>192</v>
      </c>
      <c r="J5" s="4" t="s">
        <v>27</v>
      </c>
      <c r="K5" s="80">
        <v>189127999.59000015</v>
      </c>
      <c r="L5" s="57">
        <f t="shared" si="0"/>
        <v>0</v>
      </c>
      <c r="M5" s="4" t="s">
        <v>20</v>
      </c>
      <c r="N5" s="4" t="s">
        <v>21</v>
      </c>
      <c r="O5" s="67">
        <v>0.09</v>
      </c>
      <c r="P5" s="6">
        <f>Table2[[#This Row],[Value SDG]]*Table2[[#This Row],[Finance Rate %/Year]]</f>
        <v>17021519.963100012</v>
      </c>
    </row>
    <row r="6" spans="1:16" ht="12" hidden="1" x14ac:dyDescent="0.2">
      <c r="A6" s="1">
        <f t="shared" si="1"/>
        <v>5</v>
      </c>
      <c r="B6" s="4">
        <v>2024</v>
      </c>
      <c r="C6" s="4" t="s">
        <v>149</v>
      </c>
      <c r="D6" s="4" t="s">
        <v>139</v>
      </c>
      <c r="E6" s="4">
        <v>28</v>
      </c>
      <c r="G6" s="4">
        <v>1609</v>
      </c>
      <c r="H6" s="4" t="s">
        <v>158</v>
      </c>
      <c r="I6" s="4" t="s">
        <v>194</v>
      </c>
      <c r="J6" s="4" t="s">
        <v>266</v>
      </c>
      <c r="K6" s="80">
        <v>272546.64</v>
      </c>
      <c r="L6" s="57">
        <f t="shared" si="0"/>
        <v>0</v>
      </c>
      <c r="M6" s="4" t="s">
        <v>20</v>
      </c>
      <c r="N6" s="4" t="s">
        <v>21</v>
      </c>
      <c r="O6" s="67">
        <v>0.09</v>
      </c>
      <c r="P6" s="6">
        <f>Table2[[#This Row],[Value SDG]]*Table2[[#This Row],[Finance Rate %/Year]]</f>
        <v>24529.1976</v>
      </c>
    </row>
    <row r="7" spans="1:16" ht="12" x14ac:dyDescent="0.2">
      <c r="A7" s="1">
        <f t="shared" si="1"/>
        <v>6</v>
      </c>
      <c r="B7" s="4">
        <v>2024</v>
      </c>
      <c r="C7" s="4" t="s">
        <v>150</v>
      </c>
      <c r="D7" s="4" t="s">
        <v>138</v>
      </c>
      <c r="E7" s="4">
        <v>19</v>
      </c>
      <c r="F7" s="4">
        <v>2460.91</v>
      </c>
      <c r="G7" s="4">
        <v>1659</v>
      </c>
      <c r="H7" s="4" t="s">
        <v>156</v>
      </c>
      <c r="I7" s="4" t="s">
        <v>186</v>
      </c>
      <c r="J7" s="4" t="s">
        <v>65</v>
      </c>
      <c r="K7" s="80">
        <v>600000000</v>
      </c>
      <c r="L7" s="57">
        <f t="shared" si="0"/>
        <v>243812.24831464785</v>
      </c>
      <c r="M7" s="4" t="s">
        <v>20</v>
      </c>
      <c r="N7" s="4" t="s">
        <v>21</v>
      </c>
      <c r="O7" s="67">
        <v>0.09</v>
      </c>
      <c r="P7" s="6">
        <f>Table2[[#This Row],[Value SDG]]*Table2[[#This Row],[Finance Rate %/Year]]</f>
        <v>54000000</v>
      </c>
    </row>
    <row r="8" spans="1:16" ht="12" hidden="1" x14ac:dyDescent="0.2">
      <c r="A8" s="1">
        <f t="shared" si="1"/>
        <v>7</v>
      </c>
      <c r="B8" s="4">
        <v>2024</v>
      </c>
      <c r="C8" s="4" t="s">
        <v>150</v>
      </c>
      <c r="D8" s="4" t="s">
        <v>138</v>
      </c>
      <c r="E8" s="4">
        <v>19</v>
      </c>
      <c r="F8" s="4">
        <v>2460.91</v>
      </c>
      <c r="G8" s="4">
        <v>1658</v>
      </c>
      <c r="H8" s="4" t="s">
        <v>158</v>
      </c>
      <c r="I8" s="4" t="s">
        <v>194</v>
      </c>
      <c r="J8" s="4" t="s">
        <v>105</v>
      </c>
      <c r="K8" s="80">
        <v>300000000</v>
      </c>
      <c r="L8" s="57">
        <f t="shared" si="0"/>
        <v>121906.12415732392</v>
      </c>
      <c r="M8" s="4" t="s">
        <v>20</v>
      </c>
      <c r="N8" s="4" t="s">
        <v>21</v>
      </c>
      <c r="O8" s="67">
        <v>0.09</v>
      </c>
      <c r="P8" s="6">
        <f>Table2[[#This Row],[Value SDG]]*Table2[[#This Row],[Finance Rate %/Year]]</f>
        <v>27000000</v>
      </c>
    </row>
    <row r="9" spans="1:16" ht="12" x14ac:dyDescent="0.2">
      <c r="A9" s="1">
        <f t="shared" si="1"/>
        <v>8</v>
      </c>
      <c r="B9" s="4">
        <v>2024</v>
      </c>
      <c r="C9" s="4" t="s">
        <v>150</v>
      </c>
      <c r="D9" s="4" t="s">
        <v>139</v>
      </c>
      <c r="E9" s="4">
        <v>24</v>
      </c>
      <c r="F9" s="4">
        <v>2479.2750000000001</v>
      </c>
      <c r="G9" s="4">
        <v>1659</v>
      </c>
      <c r="H9" s="4" t="s">
        <v>156</v>
      </c>
      <c r="I9" s="4" t="s">
        <v>186</v>
      </c>
      <c r="J9" s="4" t="s">
        <v>65</v>
      </c>
      <c r="K9" s="80">
        <v>800000000</v>
      </c>
      <c r="L9" s="57">
        <f t="shared" si="0"/>
        <v>322674.97554728697</v>
      </c>
      <c r="M9" s="4" t="s">
        <v>20</v>
      </c>
      <c r="N9" s="4" t="s">
        <v>21</v>
      </c>
      <c r="O9" s="67">
        <v>0.09</v>
      </c>
      <c r="P9" s="6">
        <f>Table2[[#This Row],[Value SDG]]*Table2[[#This Row],[Finance Rate %/Year]]</f>
        <v>72000000</v>
      </c>
    </row>
    <row r="10" spans="1:16" ht="12" x14ac:dyDescent="0.2">
      <c r="A10" s="1">
        <f t="shared" si="1"/>
        <v>9</v>
      </c>
      <c r="B10" s="4">
        <v>2024</v>
      </c>
      <c r="C10" s="4" t="s">
        <v>150</v>
      </c>
      <c r="D10" s="4" t="s">
        <v>139</v>
      </c>
      <c r="E10" s="4">
        <v>27</v>
      </c>
      <c r="F10" s="4">
        <v>2460.91</v>
      </c>
      <c r="G10" s="4">
        <v>1659</v>
      </c>
      <c r="H10" s="4" t="s">
        <v>156</v>
      </c>
      <c r="I10" s="4" t="s">
        <v>186</v>
      </c>
      <c r="J10" s="4" t="s">
        <v>65</v>
      </c>
      <c r="K10" s="80">
        <v>900000000</v>
      </c>
      <c r="L10" s="57">
        <f t="shared" si="0"/>
        <v>365718.37247197179</v>
      </c>
      <c r="M10" s="4" t="s">
        <v>20</v>
      </c>
      <c r="N10" s="4" t="s">
        <v>21</v>
      </c>
      <c r="O10" s="67">
        <v>0.09</v>
      </c>
      <c r="P10" s="6">
        <f>Table2[[#This Row],[Value SDG]]*Table2[[#This Row],[Finance Rate %/Year]]</f>
        <v>81000000</v>
      </c>
    </row>
    <row r="11" spans="1:16" ht="12" x14ac:dyDescent="0.2">
      <c r="A11" s="1">
        <f t="shared" si="1"/>
        <v>10</v>
      </c>
      <c r="B11" s="4">
        <v>2024</v>
      </c>
      <c r="C11" s="4" t="s">
        <v>150</v>
      </c>
      <c r="D11" s="4" t="s">
        <v>139</v>
      </c>
      <c r="E11" s="4">
        <v>27</v>
      </c>
      <c r="F11" s="4">
        <v>2460.91</v>
      </c>
      <c r="G11" s="4">
        <v>1659</v>
      </c>
      <c r="H11" s="4" t="s">
        <v>156</v>
      </c>
      <c r="I11" s="4" t="s">
        <v>186</v>
      </c>
      <c r="J11" s="4" t="s">
        <v>65</v>
      </c>
      <c r="K11" s="80">
        <v>100000000</v>
      </c>
      <c r="L11" s="57">
        <f t="shared" si="0"/>
        <v>40635.374719107975</v>
      </c>
      <c r="M11" s="4" t="s">
        <v>20</v>
      </c>
      <c r="N11" s="4" t="s">
        <v>21</v>
      </c>
      <c r="O11" s="67">
        <v>0.09</v>
      </c>
      <c r="P11" s="6">
        <f>Table2[[#This Row],[Value SDG]]*Table2[[#This Row],[Finance Rate %/Year]]</f>
        <v>9000000</v>
      </c>
    </row>
    <row r="12" spans="1:16" ht="12" x14ac:dyDescent="0.2">
      <c r="A12" s="1">
        <f t="shared" si="1"/>
        <v>11</v>
      </c>
      <c r="B12" s="4">
        <v>2024</v>
      </c>
      <c r="C12" s="4" t="s">
        <v>151</v>
      </c>
      <c r="D12" s="4" t="s">
        <v>136</v>
      </c>
      <c r="E12" s="4">
        <v>2</v>
      </c>
      <c r="F12" s="4">
        <v>2460.91</v>
      </c>
      <c r="G12" s="4">
        <v>1659</v>
      </c>
      <c r="H12" s="4" t="s">
        <v>156</v>
      </c>
      <c r="I12" s="4" t="s">
        <v>186</v>
      </c>
      <c r="J12" s="4" t="s">
        <v>65</v>
      </c>
      <c r="K12" s="80">
        <v>600000000</v>
      </c>
      <c r="L12" s="57">
        <f t="shared" si="0"/>
        <v>243812.24831464785</v>
      </c>
      <c r="M12" s="4" t="s">
        <v>20</v>
      </c>
      <c r="N12" s="4" t="s">
        <v>21</v>
      </c>
      <c r="O12" s="67">
        <v>0.09</v>
      </c>
      <c r="P12" s="6">
        <f>Table2[[#This Row],[Value SDG]]*Table2[[#This Row],[Finance Rate %/Year]]</f>
        <v>54000000</v>
      </c>
    </row>
    <row r="13" spans="1:16" ht="12" hidden="1" x14ac:dyDescent="0.2">
      <c r="A13" s="1">
        <f t="shared" si="1"/>
        <v>12</v>
      </c>
      <c r="B13" s="4">
        <v>2024</v>
      </c>
      <c r="C13" s="4" t="s">
        <v>151</v>
      </c>
      <c r="D13" s="4" t="s">
        <v>136</v>
      </c>
      <c r="E13" s="4">
        <v>5</v>
      </c>
      <c r="F13" s="4">
        <v>2460.91</v>
      </c>
      <c r="G13" s="4">
        <v>1658</v>
      </c>
      <c r="H13" s="4" t="s">
        <v>158</v>
      </c>
      <c r="I13" s="4" t="s">
        <v>194</v>
      </c>
      <c r="J13" s="4" t="s">
        <v>105</v>
      </c>
      <c r="K13" s="80">
        <f>-200000000</f>
        <v>-200000000</v>
      </c>
      <c r="L13" s="57">
        <f t="shared" si="0"/>
        <v>-81270.749438215949</v>
      </c>
      <c r="M13" s="4" t="s">
        <v>37</v>
      </c>
      <c r="N13" s="4" t="s">
        <v>65</v>
      </c>
      <c r="O13" s="67">
        <v>0.09</v>
      </c>
      <c r="P13" s="6">
        <f>Table2[[#This Row],[Value SDG]]*Table2[[#This Row],[Finance Rate %/Year]]</f>
        <v>-18000000</v>
      </c>
    </row>
    <row r="14" spans="1:16" ht="12" hidden="1" x14ac:dyDescent="0.2">
      <c r="A14" s="1">
        <f t="shared" si="1"/>
        <v>13</v>
      </c>
      <c r="B14" s="4">
        <v>2024</v>
      </c>
      <c r="C14" s="4" t="s">
        <v>151</v>
      </c>
      <c r="D14" s="4" t="s">
        <v>136</v>
      </c>
      <c r="E14" s="4">
        <v>5</v>
      </c>
      <c r="F14" s="4">
        <v>2460.91</v>
      </c>
      <c r="G14" s="4">
        <v>1658</v>
      </c>
      <c r="H14" s="4" t="s">
        <v>158</v>
      </c>
      <c r="I14" s="4" t="s">
        <v>194</v>
      </c>
      <c r="J14" s="4" t="s">
        <v>105</v>
      </c>
      <c r="K14" s="80">
        <f>-100000000</f>
        <v>-100000000</v>
      </c>
      <c r="L14" s="57">
        <f t="shared" si="0"/>
        <v>-40635.374719107975</v>
      </c>
      <c r="M14" s="4" t="s">
        <v>37</v>
      </c>
      <c r="N14" s="4" t="s">
        <v>65</v>
      </c>
      <c r="O14" s="67">
        <v>0.09</v>
      </c>
      <c r="P14" s="6">
        <f>Table2[[#This Row],[Value SDG]]*Table2[[#This Row],[Finance Rate %/Year]]</f>
        <v>-9000000</v>
      </c>
    </row>
    <row r="15" spans="1:16" ht="12" x14ac:dyDescent="0.2">
      <c r="A15" s="1">
        <f t="shared" si="1"/>
        <v>14</v>
      </c>
      <c r="B15" s="4">
        <v>2024</v>
      </c>
      <c r="C15" s="4" t="s">
        <v>151</v>
      </c>
      <c r="D15" s="4" t="s">
        <v>136</v>
      </c>
      <c r="E15" s="4">
        <v>5</v>
      </c>
      <c r="F15" s="4">
        <v>2460.91</v>
      </c>
      <c r="G15" s="4">
        <v>1659</v>
      </c>
      <c r="H15" s="4" t="s">
        <v>156</v>
      </c>
      <c r="I15" s="4" t="s">
        <v>186</v>
      </c>
      <c r="J15" s="4" t="s">
        <v>65</v>
      </c>
      <c r="K15" s="80">
        <f>200000000</f>
        <v>200000000</v>
      </c>
      <c r="L15" s="57">
        <f t="shared" si="0"/>
        <v>81270.749438215949</v>
      </c>
      <c r="M15" s="4" t="s">
        <v>37</v>
      </c>
      <c r="N15" s="4" t="s">
        <v>105</v>
      </c>
      <c r="O15" s="67">
        <v>0.09</v>
      </c>
      <c r="P15" s="6">
        <f>Table2[[#This Row],[Value SDG]]*Table2[[#This Row],[Finance Rate %/Year]]</f>
        <v>18000000</v>
      </c>
    </row>
    <row r="16" spans="1:16" ht="12" x14ac:dyDescent="0.2">
      <c r="A16" s="1">
        <f t="shared" si="1"/>
        <v>15</v>
      </c>
      <c r="B16" s="4">
        <v>2024</v>
      </c>
      <c r="C16" s="4" t="s">
        <v>151</v>
      </c>
      <c r="D16" s="4" t="s">
        <v>136</v>
      </c>
      <c r="E16" s="4">
        <v>5</v>
      </c>
      <c r="F16" s="4">
        <v>2460.91</v>
      </c>
      <c r="G16" s="4">
        <v>1659</v>
      </c>
      <c r="H16" s="4" t="s">
        <v>156</v>
      </c>
      <c r="I16" s="4" t="s">
        <v>186</v>
      </c>
      <c r="J16" s="4" t="s">
        <v>65</v>
      </c>
      <c r="K16" s="80">
        <v>100000000</v>
      </c>
      <c r="L16" s="57">
        <f t="shared" si="0"/>
        <v>40635.374719107975</v>
      </c>
      <c r="M16" s="4" t="s">
        <v>37</v>
      </c>
      <c r="N16" s="4" t="s">
        <v>105</v>
      </c>
      <c r="O16" s="67">
        <v>0.09</v>
      </c>
      <c r="P16" s="6">
        <f>Table2[[#This Row],[Value SDG]]*Table2[[#This Row],[Finance Rate %/Year]]</f>
        <v>9000000</v>
      </c>
    </row>
    <row r="17" spans="1:16" ht="12" x14ac:dyDescent="0.2">
      <c r="A17" s="1">
        <f t="shared" si="1"/>
        <v>16</v>
      </c>
      <c r="B17" s="4">
        <v>2024</v>
      </c>
      <c r="C17" s="4" t="s">
        <v>151</v>
      </c>
      <c r="D17" s="4" t="s">
        <v>137</v>
      </c>
      <c r="E17" s="4">
        <v>8</v>
      </c>
      <c r="F17" s="4">
        <v>2460.91</v>
      </c>
      <c r="G17" s="4">
        <v>1659</v>
      </c>
      <c r="H17" s="4" t="s">
        <v>156</v>
      </c>
      <c r="I17" s="4" t="s">
        <v>186</v>
      </c>
      <c r="J17" s="4" t="s">
        <v>65</v>
      </c>
      <c r="K17" s="80">
        <v>600000000</v>
      </c>
      <c r="L17" s="57">
        <f t="shared" si="0"/>
        <v>243812.24831464785</v>
      </c>
      <c r="M17" s="4" t="s">
        <v>20</v>
      </c>
      <c r="N17" s="4" t="s">
        <v>21</v>
      </c>
      <c r="O17" s="67">
        <v>0.09</v>
      </c>
      <c r="P17" s="6">
        <f>Table2[[#This Row],[Value SDG]]*Table2[[#This Row],[Finance Rate %/Year]]</f>
        <v>54000000</v>
      </c>
    </row>
    <row r="18" spans="1:16" ht="12" x14ac:dyDescent="0.2">
      <c r="A18" s="1">
        <f t="shared" si="1"/>
        <v>17</v>
      </c>
      <c r="B18" s="4">
        <v>2024</v>
      </c>
      <c r="C18" s="4" t="s">
        <v>151</v>
      </c>
      <c r="D18" s="4" t="s">
        <v>137</v>
      </c>
      <c r="E18" s="4">
        <v>10</v>
      </c>
      <c r="F18" s="4">
        <v>2460.91</v>
      </c>
      <c r="G18" s="4">
        <v>1659</v>
      </c>
      <c r="H18" s="4" t="s">
        <v>156</v>
      </c>
      <c r="I18" s="4" t="s">
        <v>186</v>
      </c>
      <c r="J18" s="4" t="s">
        <v>65</v>
      </c>
      <c r="K18" s="80">
        <v>600000000</v>
      </c>
      <c r="L18" s="57">
        <f t="shared" si="0"/>
        <v>243812.24831464785</v>
      </c>
      <c r="M18" s="4" t="s">
        <v>20</v>
      </c>
      <c r="N18" s="4" t="s">
        <v>21</v>
      </c>
      <c r="O18" s="67">
        <v>0.09</v>
      </c>
      <c r="P18" s="6">
        <f>Table2[[#This Row],[Value SDG]]*Table2[[#This Row],[Finance Rate %/Year]]</f>
        <v>54000000</v>
      </c>
    </row>
    <row r="19" spans="1:16" ht="12" x14ac:dyDescent="0.2">
      <c r="A19" s="1">
        <f t="shared" si="1"/>
        <v>18</v>
      </c>
      <c r="B19" s="4">
        <v>2024</v>
      </c>
      <c r="C19" s="4" t="s">
        <v>151</v>
      </c>
      <c r="D19" s="4" t="s">
        <v>138</v>
      </c>
      <c r="E19" s="4">
        <v>18</v>
      </c>
      <c r="F19" s="4">
        <v>2460.91</v>
      </c>
      <c r="G19" s="4">
        <v>1659</v>
      </c>
      <c r="H19" s="4" t="s">
        <v>156</v>
      </c>
      <c r="I19" s="4" t="s">
        <v>186</v>
      </c>
      <c r="J19" s="4" t="s">
        <v>65</v>
      </c>
      <c r="K19" s="80">
        <v>200000000</v>
      </c>
      <c r="L19" s="57">
        <f t="shared" si="0"/>
        <v>81270.749438215949</v>
      </c>
      <c r="M19" s="4" t="s">
        <v>20</v>
      </c>
      <c r="N19" s="4" t="s">
        <v>21</v>
      </c>
      <c r="O19" s="67">
        <v>0.09</v>
      </c>
      <c r="P19" s="6">
        <f>Table2[[#This Row],[Value SDG]]*Table2[[#This Row],[Finance Rate %/Year]]</f>
        <v>18000000</v>
      </c>
    </row>
    <row r="20" spans="1:16" ht="12" x14ac:dyDescent="0.2">
      <c r="A20" s="1">
        <f t="shared" si="1"/>
        <v>19</v>
      </c>
      <c r="B20" s="4">
        <v>2025</v>
      </c>
      <c r="C20" s="4" t="s">
        <v>140</v>
      </c>
      <c r="D20" s="4" t="s">
        <v>136</v>
      </c>
      <c r="E20" s="4">
        <v>7</v>
      </c>
      <c r="F20" s="4">
        <v>2681.29</v>
      </c>
      <c r="G20" s="4">
        <v>1659</v>
      </c>
      <c r="H20" s="4" t="s">
        <v>156</v>
      </c>
      <c r="I20" s="4" t="s">
        <v>186</v>
      </c>
      <c r="J20" s="4" t="s">
        <v>65</v>
      </c>
      <c r="K20" s="80">
        <v>400000000</v>
      </c>
      <c r="L20" s="57">
        <f t="shared" si="0"/>
        <v>149181.92362631421</v>
      </c>
      <c r="M20" s="4" t="s">
        <v>20</v>
      </c>
      <c r="N20" s="4" t="s">
        <v>21</v>
      </c>
      <c r="O20" s="67">
        <v>0.09</v>
      </c>
      <c r="P20" s="6">
        <f>Table2[[#This Row],[Value SDG]]*Table2[[#This Row],[Finance Rate %/Year]]</f>
        <v>36000000</v>
      </c>
    </row>
    <row r="21" spans="1:16" ht="12" x14ac:dyDescent="0.2">
      <c r="A21" s="1">
        <f t="shared" si="1"/>
        <v>20</v>
      </c>
      <c r="B21" s="4">
        <v>2025</v>
      </c>
      <c r="C21" s="4" t="s">
        <v>140</v>
      </c>
      <c r="D21" s="4" t="s">
        <v>137</v>
      </c>
      <c r="E21" s="4">
        <v>8</v>
      </c>
      <c r="F21" s="4">
        <v>2644.56</v>
      </c>
      <c r="G21" s="4">
        <v>1659</v>
      </c>
      <c r="H21" s="4" t="s">
        <v>156</v>
      </c>
      <c r="I21" s="4" t="s">
        <v>186</v>
      </c>
      <c r="J21" s="4" t="s">
        <v>65</v>
      </c>
      <c r="K21" s="80">
        <v>600000000</v>
      </c>
      <c r="L21" s="57">
        <f t="shared" si="0"/>
        <v>226880.8421816862</v>
      </c>
      <c r="M21" s="4" t="s">
        <v>20</v>
      </c>
      <c r="N21" s="4" t="s">
        <v>21</v>
      </c>
      <c r="O21" s="67">
        <v>0.09</v>
      </c>
      <c r="P21" s="6">
        <f>Table2[[#This Row],[Value SDG]]*Table2[[#This Row],[Finance Rate %/Year]]</f>
        <v>54000000</v>
      </c>
    </row>
    <row r="22" spans="1:16" ht="12" x14ac:dyDescent="0.2">
      <c r="A22" s="1">
        <f t="shared" si="1"/>
        <v>21</v>
      </c>
      <c r="B22" s="4">
        <v>2025</v>
      </c>
      <c r="C22" s="4" t="s">
        <v>140</v>
      </c>
      <c r="D22" s="4" t="s">
        <v>137</v>
      </c>
      <c r="E22" s="4">
        <v>8</v>
      </c>
      <c r="F22" s="4">
        <v>2644.56</v>
      </c>
      <c r="G22" s="4">
        <v>1659</v>
      </c>
      <c r="H22" s="4" t="s">
        <v>156</v>
      </c>
      <c r="I22" s="4" t="s">
        <v>186</v>
      </c>
      <c r="J22" s="4" t="s">
        <v>65</v>
      </c>
      <c r="K22" s="80">
        <v>800000000</v>
      </c>
      <c r="L22" s="57">
        <f t="shared" si="0"/>
        <v>302507.78957558156</v>
      </c>
      <c r="M22" s="4" t="s">
        <v>20</v>
      </c>
      <c r="N22" s="4" t="s">
        <v>21</v>
      </c>
      <c r="O22" s="67">
        <v>0.09</v>
      </c>
      <c r="P22" s="6">
        <f>Table2[[#This Row],[Value SDG]]*Table2[[#This Row],[Finance Rate %/Year]]</f>
        <v>72000000</v>
      </c>
    </row>
    <row r="23" spans="1:16" ht="12" x14ac:dyDescent="0.2">
      <c r="A23" s="1">
        <f t="shared" si="1"/>
        <v>22</v>
      </c>
      <c r="B23" s="4">
        <v>2025</v>
      </c>
      <c r="C23" s="4" t="s">
        <v>140</v>
      </c>
      <c r="D23" s="4" t="s">
        <v>137</v>
      </c>
      <c r="E23" s="4">
        <v>12</v>
      </c>
      <c r="F23" s="4">
        <v>2644.56</v>
      </c>
      <c r="G23" s="4">
        <v>1659</v>
      </c>
      <c r="H23" s="4" t="s">
        <v>156</v>
      </c>
      <c r="I23" s="4" t="s">
        <v>186</v>
      </c>
      <c r="J23" s="4" t="s">
        <v>65</v>
      </c>
      <c r="K23" s="80">
        <v>900000000</v>
      </c>
      <c r="L23" s="57">
        <f t="shared" si="0"/>
        <v>340321.26327252929</v>
      </c>
      <c r="M23" s="4" t="s">
        <v>20</v>
      </c>
      <c r="N23" s="4" t="s">
        <v>21</v>
      </c>
      <c r="O23" s="67">
        <v>0.09</v>
      </c>
      <c r="P23" s="6">
        <f>Table2[[#This Row],[Value SDG]]*Table2[[#This Row],[Finance Rate %/Year]]</f>
        <v>81000000</v>
      </c>
    </row>
    <row r="24" spans="1:16" ht="12" x14ac:dyDescent="0.2">
      <c r="A24" s="1">
        <f t="shared" si="1"/>
        <v>23</v>
      </c>
      <c r="B24" s="4">
        <v>2025</v>
      </c>
      <c r="C24" s="4" t="s">
        <v>140</v>
      </c>
      <c r="D24" s="4" t="s">
        <v>137</v>
      </c>
      <c r="E24" s="4">
        <v>13</v>
      </c>
      <c r="F24" s="4">
        <v>2626.1950000000002</v>
      </c>
      <c r="G24" s="4">
        <v>1659</v>
      </c>
      <c r="H24" s="4" t="s">
        <v>156</v>
      </c>
      <c r="I24" s="4" t="s">
        <v>186</v>
      </c>
      <c r="J24" s="4" t="s">
        <v>65</v>
      </c>
      <c r="K24" s="80">
        <v>600000000</v>
      </c>
      <c r="L24" s="57">
        <f t="shared" si="0"/>
        <v>228467.421497642</v>
      </c>
      <c r="M24" s="4" t="s">
        <v>20</v>
      </c>
      <c r="N24" s="4" t="s">
        <v>21</v>
      </c>
      <c r="O24" s="67">
        <v>0.09</v>
      </c>
      <c r="P24" s="6">
        <f>Table2[[#This Row],[Value SDG]]*Table2[[#This Row],[Finance Rate %/Year]]</f>
        <v>54000000</v>
      </c>
    </row>
    <row r="25" spans="1:16" ht="12" x14ac:dyDescent="0.2">
      <c r="A25" s="1">
        <f t="shared" si="1"/>
        <v>24</v>
      </c>
      <c r="B25" s="4">
        <v>2025</v>
      </c>
      <c r="C25" s="4" t="s">
        <v>140</v>
      </c>
      <c r="D25" s="4" t="s">
        <v>137</v>
      </c>
      <c r="E25" s="4">
        <v>14</v>
      </c>
      <c r="F25" s="4">
        <v>2626.1950000000002</v>
      </c>
      <c r="G25" s="4">
        <v>1659</v>
      </c>
      <c r="H25" s="4" t="s">
        <v>156</v>
      </c>
      <c r="I25" s="4" t="s">
        <v>186</v>
      </c>
      <c r="J25" s="4" t="s">
        <v>65</v>
      </c>
      <c r="K25" s="80">
        <v>1500000000</v>
      </c>
      <c r="L25" s="57">
        <f t="shared" si="0"/>
        <v>571168.55374410504</v>
      </c>
      <c r="M25" s="4" t="s">
        <v>20</v>
      </c>
      <c r="N25" s="4" t="s">
        <v>21</v>
      </c>
      <c r="O25" s="67">
        <v>0.09</v>
      </c>
      <c r="P25" s="6">
        <f>Table2[[#This Row],[Value SDG]]*Table2[[#This Row],[Finance Rate %/Year]]</f>
        <v>135000000</v>
      </c>
    </row>
    <row r="26" spans="1:16" ht="12" x14ac:dyDescent="0.2">
      <c r="A26" s="1">
        <f t="shared" si="1"/>
        <v>25</v>
      </c>
      <c r="B26" s="4">
        <v>2025</v>
      </c>
      <c r="C26" s="4" t="s">
        <v>140</v>
      </c>
      <c r="D26" s="4" t="s">
        <v>138</v>
      </c>
      <c r="E26" s="4">
        <v>15</v>
      </c>
      <c r="F26" s="4">
        <v>2626.1950000000002</v>
      </c>
      <c r="G26" s="4">
        <v>1659</v>
      </c>
      <c r="H26" s="4" t="s">
        <v>156</v>
      </c>
      <c r="I26" s="4" t="s">
        <v>186</v>
      </c>
      <c r="J26" s="4" t="s">
        <v>65</v>
      </c>
      <c r="K26" s="80">
        <v>700000000</v>
      </c>
      <c r="L26" s="57">
        <f t="shared" si="0"/>
        <v>266545.32508058235</v>
      </c>
      <c r="M26" s="4" t="s">
        <v>20</v>
      </c>
      <c r="N26" s="4" t="s">
        <v>21</v>
      </c>
      <c r="O26" s="67">
        <v>0.09</v>
      </c>
      <c r="P26" s="6">
        <f>Table2[[#This Row],[Value SDG]]*Table2[[#This Row],[Finance Rate %/Year]]</f>
        <v>63000000</v>
      </c>
    </row>
    <row r="27" spans="1:16" ht="12" x14ac:dyDescent="0.2">
      <c r="A27" s="1">
        <f t="shared" si="1"/>
        <v>26</v>
      </c>
      <c r="B27" s="4">
        <v>2025</v>
      </c>
      <c r="C27" s="4" t="s">
        <v>140</v>
      </c>
      <c r="D27" s="4" t="s">
        <v>138</v>
      </c>
      <c r="E27" s="4">
        <v>16</v>
      </c>
      <c r="F27" s="4">
        <v>2626.1950000000002</v>
      </c>
      <c r="G27" s="4">
        <v>1659</v>
      </c>
      <c r="H27" s="4" t="s">
        <v>156</v>
      </c>
      <c r="I27" s="4" t="s">
        <v>186</v>
      </c>
      <c r="J27" s="4" t="s">
        <v>65</v>
      </c>
      <c r="K27" s="80">
        <v>600000000</v>
      </c>
      <c r="L27" s="57">
        <f t="shared" si="0"/>
        <v>228467.421497642</v>
      </c>
      <c r="M27" s="4" t="s">
        <v>20</v>
      </c>
      <c r="N27" s="4" t="s">
        <v>21</v>
      </c>
      <c r="O27" s="67">
        <v>0.09</v>
      </c>
      <c r="P27" s="6">
        <f>Table2[[#This Row],[Value SDG]]*Table2[[#This Row],[Finance Rate %/Year]]</f>
        <v>54000000</v>
      </c>
    </row>
    <row r="28" spans="1:16" ht="12" x14ac:dyDescent="0.2">
      <c r="A28" s="1">
        <f t="shared" si="1"/>
        <v>27</v>
      </c>
      <c r="B28" s="4">
        <v>2025</v>
      </c>
      <c r="C28" s="4" t="s">
        <v>140</v>
      </c>
      <c r="D28" s="4" t="s">
        <v>138</v>
      </c>
      <c r="E28" s="4">
        <v>16</v>
      </c>
      <c r="F28" s="4">
        <v>2626.1950000000002</v>
      </c>
      <c r="G28" s="4">
        <v>1659</v>
      </c>
      <c r="H28" s="4" t="s">
        <v>156</v>
      </c>
      <c r="I28" s="4" t="s">
        <v>186</v>
      </c>
      <c r="J28" s="4" t="s">
        <v>65</v>
      </c>
      <c r="K28" s="80">
        <v>900000000</v>
      </c>
      <c r="L28" s="57">
        <f t="shared" si="0"/>
        <v>342701.13224646304</v>
      </c>
      <c r="M28" s="4" t="s">
        <v>20</v>
      </c>
      <c r="N28" s="4" t="s">
        <v>21</v>
      </c>
      <c r="O28" s="67">
        <v>0.09</v>
      </c>
      <c r="P28" s="6">
        <f>Table2[[#This Row],[Value SDG]]*Table2[[#This Row],[Finance Rate %/Year]]</f>
        <v>81000000</v>
      </c>
    </row>
    <row r="29" spans="1:16" ht="12" x14ac:dyDescent="0.2">
      <c r="A29" s="1">
        <f t="shared" si="1"/>
        <v>28</v>
      </c>
      <c r="B29" s="4">
        <v>2025</v>
      </c>
      <c r="C29" s="4" t="s">
        <v>140</v>
      </c>
      <c r="D29" s="4" t="s">
        <v>138</v>
      </c>
      <c r="E29" s="4">
        <v>19</v>
      </c>
      <c r="F29" s="4">
        <v>2626.1950000000002</v>
      </c>
      <c r="G29" s="4">
        <v>1659</v>
      </c>
      <c r="H29" s="4" t="s">
        <v>156</v>
      </c>
      <c r="I29" s="4" t="s">
        <v>186</v>
      </c>
      <c r="J29" s="4" t="s">
        <v>65</v>
      </c>
      <c r="K29" s="80">
        <v>3000000000</v>
      </c>
      <c r="L29" s="57">
        <f t="shared" si="0"/>
        <v>1142337.1074882101</v>
      </c>
      <c r="M29" s="4" t="s">
        <v>20</v>
      </c>
      <c r="N29" s="4" t="s">
        <v>21</v>
      </c>
      <c r="O29" s="67">
        <v>0.09</v>
      </c>
      <c r="P29" s="6">
        <f>Table2[[#This Row],[Value SDG]]*Table2[[#This Row],[Finance Rate %/Year]]</f>
        <v>270000000</v>
      </c>
    </row>
    <row r="30" spans="1:16" ht="12" x14ac:dyDescent="0.2">
      <c r="A30" s="1">
        <f t="shared" si="1"/>
        <v>29</v>
      </c>
      <c r="B30" s="4">
        <v>2025</v>
      </c>
      <c r="C30" s="4" t="s">
        <v>140</v>
      </c>
      <c r="D30" s="4" t="s">
        <v>139</v>
      </c>
      <c r="E30" s="4">
        <v>22</v>
      </c>
      <c r="F30" s="4">
        <v>2644.56</v>
      </c>
      <c r="G30" s="4">
        <v>1659</v>
      </c>
      <c r="H30" s="4" t="s">
        <v>156</v>
      </c>
      <c r="I30" s="4" t="s">
        <v>186</v>
      </c>
      <c r="J30" s="4" t="s">
        <v>65</v>
      </c>
      <c r="K30" s="80">
        <v>2000000000</v>
      </c>
      <c r="L30" s="57">
        <f t="shared" si="0"/>
        <v>756269.47393895395</v>
      </c>
      <c r="M30" s="4" t="s">
        <v>20</v>
      </c>
      <c r="N30" s="4" t="s">
        <v>21</v>
      </c>
      <c r="O30" s="67">
        <v>0.09</v>
      </c>
      <c r="P30" s="6">
        <f>Table2[[#This Row],[Value SDG]]*Table2[[#This Row],[Finance Rate %/Year]]</f>
        <v>180000000</v>
      </c>
    </row>
    <row r="31" spans="1:16" ht="12" x14ac:dyDescent="0.2">
      <c r="A31" s="1">
        <f t="shared" si="1"/>
        <v>30</v>
      </c>
      <c r="B31" s="4">
        <v>2025</v>
      </c>
      <c r="C31" s="4" t="s">
        <v>140</v>
      </c>
      <c r="D31" s="4" t="s">
        <v>139</v>
      </c>
      <c r="E31" s="4">
        <v>23</v>
      </c>
      <c r="F31" s="4">
        <v>2644.56</v>
      </c>
      <c r="G31" s="4">
        <v>1659</v>
      </c>
      <c r="H31" s="4" t="s">
        <v>156</v>
      </c>
      <c r="I31" s="4" t="s">
        <v>186</v>
      </c>
      <c r="J31" s="4" t="s">
        <v>65</v>
      </c>
      <c r="K31" s="80">
        <v>1000000000</v>
      </c>
      <c r="L31" s="57">
        <f t="shared" si="0"/>
        <v>378134.73696947697</v>
      </c>
      <c r="M31" s="4" t="s">
        <v>20</v>
      </c>
      <c r="N31" s="4" t="s">
        <v>21</v>
      </c>
      <c r="O31" s="67">
        <v>0.09</v>
      </c>
      <c r="P31" s="6">
        <f>Table2[[#This Row],[Value SDG]]*Table2[[#This Row],[Finance Rate %/Year]]</f>
        <v>90000000</v>
      </c>
    </row>
    <row r="32" spans="1:16" ht="12" x14ac:dyDescent="0.2">
      <c r="A32" s="1">
        <f t="shared" si="1"/>
        <v>31</v>
      </c>
      <c r="B32" s="4">
        <v>2025</v>
      </c>
      <c r="C32" s="4" t="s">
        <v>140</v>
      </c>
      <c r="D32" s="4" t="s">
        <v>139</v>
      </c>
      <c r="E32" s="4">
        <v>27</v>
      </c>
      <c r="F32" s="4">
        <v>2633.5410000000002</v>
      </c>
      <c r="G32" s="4">
        <v>1659</v>
      </c>
      <c r="H32" s="4" t="s">
        <v>156</v>
      </c>
      <c r="I32" s="4" t="s">
        <v>186</v>
      </c>
      <c r="J32" s="4" t="s">
        <v>65</v>
      </c>
      <c r="K32" s="80">
        <v>2000000000</v>
      </c>
      <c r="L32" s="57">
        <f t="shared" si="0"/>
        <v>759433.78136129258</v>
      </c>
      <c r="M32" s="4" t="s">
        <v>20</v>
      </c>
      <c r="N32" s="4" t="s">
        <v>21</v>
      </c>
      <c r="O32" s="67">
        <v>0.09</v>
      </c>
      <c r="P32" s="6">
        <f>Table2[[#This Row],[Value SDG]]*Table2[[#This Row],[Finance Rate %/Year]]</f>
        <v>180000000</v>
      </c>
    </row>
    <row r="33" spans="1:16" ht="12" x14ac:dyDescent="0.2">
      <c r="A33" s="1">
        <f t="shared" si="1"/>
        <v>32</v>
      </c>
      <c r="B33" s="4">
        <v>2025</v>
      </c>
      <c r="C33" s="4" t="s">
        <v>140</v>
      </c>
      <c r="D33" s="4" t="s">
        <v>139</v>
      </c>
      <c r="E33" s="4">
        <v>29</v>
      </c>
      <c r="F33" s="4">
        <v>2644.56</v>
      </c>
      <c r="G33" s="4">
        <v>1659</v>
      </c>
      <c r="H33" s="4" t="s">
        <v>156</v>
      </c>
      <c r="I33" s="4" t="s">
        <v>186</v>
      </c>
      <c r="J33" s="4" t="s">
        <v>65</v>
      </c>
      <c r="K33" s="80">
        <v>1500000000</v>
      </c>
      <c r="L33" s="57">
        <f t="shared" si="0"/>
        <v>567202.10545421543</v>
      </c>
      <c r="M33" s="4" t="s">
        <v>20</v>
      </c>
      <c r="N33" s="4" t="s">
        <v>21</v>
      </c>
      <c r="O33" s="67">
        <v>0.09</v>
      </c>
      <c r="P33" s="6">
        <f>Table2[[#This Row],[Value SDG]]*Table2[[#This Row],[Finance Rate %/Year]]</f>
        <v>135000000</v>
      </c>
    </row>
    <row r="34" spans="1:16" ht="12" x14ac:dyDescent="0.2">
      <c r="A34" s="1">
        <f t="shared" si="1"/>
        <v>33</v>
      </c>
      <c r="B34" s="4">
        <v>2025</v>
      </c>
      <c r="C34" s="4" t="s">
        <v>141</v>
      </c>
      <c r="D34" s="4" t="s">
        <v>136</v>
      </c>
      <c r="E34" s="4">
        <v>2</v>
      </c>
      <c r="F34" s="4">
        <v>2605.6999999999998</v>
      </c>
      <c r="G34" s="4">
        <v>1659</v>
      </c>
      <c r="H34" s="4" t="s">
        <v>156</v>
      </c>
      <c r="I34" s="4" t="s">
        <v>186</v>
      </c>
      <c r="J34" s="4" t="s">
        <v>65</v>
      </c>
      <c r="K34" s="80">
        <v>1500000000</v>
      </c>
      <c r="L34" s="57">
        <f t="shared" si="0"/>
        <v>575661.05077330477</v>
      </c>
      <c r="M34" s="4" t="s">
        <v>20</v>
      </c>
      <c r="N34" s="4" t="s">
        <v>21</v>
      </c>
      <c r="O34" s="67">
        <v>0.09</v>
      </c>
      <c r="P34" s="6">
        <f>Table2[[#This Row],[Value SDG]]*Table2[[#This Row],[Finance Rate %/Year]]</f>
        <v>135000000</v>
      </c>
    </row>
    <row r="35" spans="1:16" ht="12" x14ac:dyDescent="0.2">
      <c r="A35" s="1">
        <f t="shared" si="1"/>
        <v>34</v>
      </c>
      <c r="B35" s="4">
        <v>2025</v>
      </c>
      <c r="C35" s="4" t="s">
        <v>141</v>
      </c>
      <c r="D35" s="4" t="s">
        <v>136</v>
      </c>
      <c r="E35" s="4">
        <v>3</v>
      </c>
      <c r="F35" s="4">
        <v>2605.6999999999998</v>
      </c>
      <c r="G35" s="4">
        <v>1659</v>
      </c>
      <c r="H35" s="4" t="s">
        <v>156</v>
      </c>
      <c r="I35" s="4" t="s">
        <v>186</v>
      </c>
      <c r="J35" s="4" t="s">
        <v>65</v>
      </c>
      <c r="K35" s="80">
        <v>1000000000</v>
      </c>
      <c r="L35" s="57">
        <f t="shared" si="0"/>
        <v>383774.03384886979</v>
      </c>
      <c r="M35" s="4" t="s">
        <v>20</v>
      </c>
      <c r="N35" s="4" t="s">
        <v>21</v>
      </c>
      <c r="O35" s="67">
        <v>0.09</v>
      </c>
      <c r="P35" s="6">
        <f>Table2[[#This Row],[Value SDG]]*Table2[[#This Row],[Finance Rate %/Year]]</f>
        <v>90000000</v>
      </c>
    </row>
    <row r="36" spans="1:16" ht="12" x14ac:dyDescent="0.2">
      <c r="A36" s="1">
        <f t="shared" si="1"/>
        <v>35</v>
      </c>
      <c r="B36" s="4">
        <v>2025</v>
      </c>
      <c r="C36" s="4" t="s">
        <v>141</v>
      </c>
      <c r="D36" s="4" t="s">
        <v>136</v>
      </c>
      <c r="E36" s="4">
        <v>4</v>
      </c>
      <c r="F36" s="4">
        <v>2605.6999999999998</v>
      </c>
      <c r="G36" s="4">
        <v>1659</v>
      </c>
      <c r="H36" s="4" t="s">
        <v>156</v>
      </c>
      <c r="I36" s="4" t="s">
        <v>186</v>
      </c>
      <c r="J36" s="4" t="s">
        <v>65</v>
      </c>
      <c r="K36" s="80">
        <v>1000000000</v>
      </c>
      <c r="L36" s="57">
        <f t="shared" si="0"/>
        <v>383774.03384886979</v>
      </c>
      <c r="M36" s="4" t="s">
        <v>20</v>
      </c>
      <c r="N36" s="4" t="s">
        <v>21</v>
      </c>
      <c r="O36" s="67">
        <v>0.09</v>
      </c>
      <c r="P36" s="6">
        <f>Table2[[#This Row],[Value SDG]]*Table2[[#This Row],[Finance Rate %/Year]]</f>
        <v>90000000</v>
      </c>
    </row>
    <row r="37" spans="1:16" ht="12" x14ac:dyDescent="0.2">
      <c r="A37" s="1">
        <f t="shared" si="1"/>
        <v>36</v>
      </c>
      <c r="B37" s="4">
        <v>2025</v>
      </c>
      <c r="C37" s="4" t="s">
        <v>141</v>
      </c>
      <c r="D37" s="4" t="s">
        <v>136</v>
      </c>
      <c r="E37" s="4">
        <v>5</v>
      </c>
      <c r="F37" s="4">
        <v>2605.6999999999998</v>
      </c>
      <c r="G37" s="4">
        <v>1659</v>
      </c>
      <c r="H37" s="4" t="s">
        <v>156</v>
      </c>
      <c r="I37" s="4" t="s">
        <v>186</v>
      </c>
      <c r="J37" s="4" t="s">
        <v>65</v>
      </c>
      <c r="K37" s="80">
        <v>2000000000</v>
      </c>
      <c r="L37" s="57">
        <f t="shared" si="0"/>
        <v>767548.06769773958</v>
      </c>
      <c r="M37" s="4" t="s">
        <v>20</v>
      </c>
      <c r="N37" s="4" t="s">
        <v>21</v>
      </c>
      <c r="O37" s="67">
        <v>0.09</v>
      </c>
      <c r="P37" s="6">
        <f>Table2[[#This Row],[Value SDG]]*Table2[[#This Row],[Finance Rate %/Year]]</f>
        <v>180000000</v>
      </c>
    </row>
    <row r="38" spans="1:16" ht="12" x14ac:dyDescent="0.2">
      <c r="A38" s="1">
        <f>ROW()-1</f>
        <v>37</v>
      </c>
      <c r="B38" s="4">
        <v>2025</v>
      </c>
      <c r="C38" s="4" t="s">
        <v>141</v>
      </c>
      <c r="D38" s="4" t="s">
        <v>137</v>
      </c>
      <c r="E38" s="4">
        <v>9</v>
      </c>
      <c r="F38" s="4">
        <v>2578.4459999999999</v>
      </c>
      <c r="G38" s="4">
        <v>1659</v>
      </c>
      <c r="H38" s="4" t="s">
        <v>156</v>
      </c>
      <c r="I38" s="4" t="s">
        <v>186</v>
      </c>
      <c r="J38" s="4" t="s">
        <v>65</v>
      </c>
      <c r="K38" s="80">
        <v>1500000000</v>
      </c>
      <c r="L38" s="57">
        <f>IFERROR((K38/F38),0)</f>
        <v>581745.74918381078</v>
      </c>
      <c r="M38" s="4" t="s">
        <v>20</v>
      </c>
      <c r="N38" s="4" t="s">
        <v>21</v>
      </c>
      <c r="O38" s="67">
        <v>0.09</v>
      </c>
      <c r="P38" s="6">
        <f>Table2[[#This Row],[Value SDG]]*Table2[[#This Row],[Finance Rate %/Year]]</f>
        <v>135000000</v>
      </c>
    </row>
    <row r="39" spans="1:16" ht="12" x14ac:dyDescent="0.2">
      <c r="A39" s="1">
        <f t="shared" si="1"/>
        <v>38</v>
      </c>
      <c r="B39" s="4">
        <v>2025</v>
      </c>
      <c r="C39" s="4" t="s">
        <v>141</v>
      </c>
      <c r="D39" s="4" t="s">
        <v>137</v>
      </c>
      <c r="E39" s="4">
        <v>11</v>
      </c>
      <c r="F39" s="4">
        <v>2578.4459999999999</v>
      </c>
      <c r="G39" s="4">
        <v>1659</v>
      </c>
      <c r="H39" s="4" t="s">
        <v>156</v>
      </c>
      <c r="I39" s="4" t="s">
        <v>186</v>
      </c>
      <c r="J39" s="4" t="s">
        <v>65</v>
      </c>
      <c r="K39" s="80">
        <v>1500000000</v>
      </c>
      <c r="L39" s="57">
        <f t="shared" si="0"/>
        <v>581745.74918381078</v>
      </c>
      <c r="M39" s="4" t="s">
        <v>20</v>
      </c>
      <c r="N39" s="4" t="s">
        <v>21</v>
      </c>
      <c r="O39" s="67">
        <v>0.09</v>
      </c>
      <c r="P39" s="6">
        <f>Table2[[#This Row],[Value SDG]]*Table2[[#This Row],[Finance Rate %/Year]]</f>
        <v>135000000</v>
      </c>
    </row>
    <row r="40" spans="1:16" ht="12" x14ac:dyDescent="0.2">
      <c r="A40" s="1">
        <f t="shared" si="1"/>
        <v>39</v>
      </c>
      <c r="B40" s="4">
        <v>2025</v>
      </c>
      <c r="C40" s="4" t="s">
        <v>141</v>
      </c>
      <c r="D40" s="4" t="s">
        <v>137</v>
      </c>
      <c r="E40" s="4">
        <v>13</v>
      </c>
      <c r="F40" s="4">
        <v>2545.3890000000001</v>
      </c>
      <c r="G40" s="4">
        <v>1659</v>
      </c>
      <c r="H40" s="4" t="s">
        <v>156</v>
      </c>
      <c r="I40" s="4" t="s">
        <v>186</v>
      </c>
      <c r="J40" s="4" t="s">
        <v>65</v>
      </c>
      <c r="K40" s="80">
        <v>1500000000</v>
      </c>
      <c r="L40" s="57">
        <f t="shared" si="0"/>
        <v>589300.88878360041</v>
      </c>
      <c r="M40" s="4" t="s">
        <v>20</v>
      </c>
      <c r="N40" s="4" t="s">
        <v>21</v>
      </c>
      <c r="O40" s="67">
        <v>0.09</v>
      </c>
      <c r="P40" s="6">
        <f>Table2[[#This Row],[Value SDG]]*Table2[[#This Row],[Finance Rate %/Year]]</f>
        <v>135000000</v>
      </c>
    </row>
    <row r="41" spans="1:16" ht="12" x14ac:dyDescent="0.2">
      <c r="A41" s="1">
        <f t="shared" si="1"/>
        <v>40</v>
      </c>
      <c r="B41" s="4">
        <v>2025</v>
      </c>
      <c r="C41" s="4" t="s">
        <v>141</v>
      </c>
      <c r="D41" s="4" t="s">
        <v>137</v>
      </c>
      <c r="E41" s="4">
        <v>13</v>
      </c>
      <c r="F41" s="4">
        <v>2545.3890000000001</v>
      </c>
      <c r="G41" s="4">
        <v>1659</v>
      </c>
      <c r="H41" s="4" t="s">
        <v>156</v>
      </c>
      <c r="I41" s="4" t="s">
        <v>186</v>
      </c>
      <c r="J41" s="4" t="s">
        <v>65</v>
      </c>
      <c r="K41" s="80">
        <v>1500000000</v>
      </c>
      <c r="L41" s="57">
        <f t="shared" si="0"/>
        <v>589300.88878360041</v>
      </c>
      <c r="M41" s="4" t="s">
        <v>20</v>
      </c>
      <c r="N41" s="4" t="s">
        <v>21</v>
      </c>
      <c r="O41" s="67">
        <v>0.09</v>
      </c>
      <c r="P41" s="6">
        <f>Table2[[#This Row],[Value SDG]]*Table2[[#This Row],[Finance Rate %/Year]]</f>
        <v>135000000</v>
      </c>
    </row>
    <row r="42" spans="1:16" ht="12" x14ac:dyDescent="0.2">
      <c r="A42" s="1">
        <f t="shared" si="1"/>
        <v>41</v>
      </c>
      <c r="B42" s="4">
        <v>2025</v>
      </c>
      <c r="C42" s="4" t="s">
        <v>141</v>
      </c>
      <c r="D42" s="4" t="s">
        <v>138</v>
      </c>
      <c r="E42" s="4">
        <v>16</v>
      </c>
      <c r="F42" s="4">
        <v>2571.1</v>
      </c>
      <c r="G42" s="4">
        <v>1659</v>
      </c>
      <c r="H42" s="4" t="s">
        <v>156</v>
      </c>
      <c r="I42" s="4" t="s">
        <v>186</v>
      </c>
      <c r="J42" s="4" t="s">
        <v>65</v>
      </c>
      <c r="K42" s="80">
        <v>1500000000</v>
      </c>
      <c r="L42" s="57">
        <f t="shared" si="0"/>
        <v>583407.87989576452</v>
      </c>
      <c r="M42" s="4" t="s">
        <v>20</v>
      </c>
      <c r="N42" s="4" t="s">
        <v>21</v>
      </c>
      <c r="O42" s="67">
        <v>0.09</v>
      </c>
      <c r="P42" s="6">
        <f>Table2[[#This Row],[Value SDG]]*Table2[[#This Row],[Finance Rate %/Year]]</f>
        <v>135000000</v>
      </c>
    </row>
    <row r="43" spans="1:16" ht="12" x14ac:dyDescent="0.2">
      <c r="A43" s="1">
        <f t="shared" si="1"/>
        <v>42</v>
      </c>
      <c r="B43" s="4">
        <v>2025</v>
      </c>
      <c r="C43" s="4" t="s">
        <v>141</v>
      </c>
      <c r="D43" s="4" t="s">
        <v>138</v>
      </c>
      <c r="E43" s="4">
        <v>17</v>
      </c>
      <c r="F43" s="6">
        <v>2582</v>
      </c>
      <c r="G43" s="4">
        <v>1659</v>
      </c>
      <c r="H43" s="4" t="s">
        <v>156</v>
      </c>
      <c r="I43" s="4" t="s">
        <v>186</v>
      </c>
      <c r="J43" s="4" t="s">
        <v>65</v>
      </c>
      <c r="K43" s="80">
        <v>1500000000</v>
      </c>
      <c r="L43" s="57">
        <f t="shared" si="0"/>
        <v>580945.00387296674</v>
      </c>
      <c r="M43" s="4" t="s">
        <v>20</v>
      </c>
      <c r="N43" s="4" t="s">
        <v>21</v>
      </c>
      <c r="O43" s="67">
        <v>0.09</v>
      </c>
      <c r="P43" s="6">
        <f>Table2[[#This Row],[Value SDG]]*Table2[[#This Row],[Finance Rate %/Year]]</f>
        <v>135000000</v>
      </c>
    </row>
    <row r="44" spans="1:16" ht="12" x14ac:dyDescent="0.2">
      <c r="A44" s="1">
        <f t="shared" si="1"/>
        <v>43</v>
      </c>
      <c r="B44" s="4">
        <v>2025</v>
      </c>
      <c r="C44" s="4" t="s">
        <v>142</v>
      </c>
      <c r="D44" s="4" t="s">
        <v>136</v>
      </c>
      <c r="E44" s="4">
        <v>4</v>
      </c>
      <c r="F44" s="6">
        <v>2571.1</v>
      </c>
      <c r="G44" s="4">
        <v>1659</v>
      </c>
      <c r="H44" s="4" t="s">
        <v>156</v>
      </c>
      <c r="I44" s="4" t="s">
        <v>186</v>
      </c>
      <c r="J44" s="4" t="s">
        <v>65</v>
      </c>
      <c r="K44" s="80">
        <v>750000000</v>
      </c>
      <c r="L44" s="57">
        <f t="shared" si="0"/>
        <v>291703.93994788226</v>
      </c>
      <c r="M44" s="4" t="s">
        <v>20</v>
      </c>
      <c r="N44" s="4" t="s">
        <v>21</v>
      </c>
      <c r="O44" s="67">
        <v>0.09</v>
      </c>
      <c r="P44" s="6">
        <f>Table2[[#This Row],[Value SDG]]*Table2[[#This Row],[Finance Rate %/Year]]</f>
        <v>67500000</v>
      </c>
    </row>
    <row r="45" spans="1:16" ht="12" hidden="1" x14ac:dyDescent="0.2">
      <c r="A45" s="1">
        <f t="shared" si="1"/>
        <v>44</v>
      </c>
      <c r="B45" s="4">
        <v>2025</v>
      </c>
      <c r="C45" s="4" t="s">
        <v>142</v>
      </c>
      <c r="D45" s="4" t="s">
        <v>136</v>
      </c>
      <c r="E45" s="4">
        <v>5</v>
      </c>
      <c r="F45" s="6">
        <v>2571.1</v>
      </c>
      <c r="G45" s="4">
        <v>1675</v>
      </c>
      <c r="H45" s="4" t="s">
        <v>48</v>
      </c>
      <c r="I45" s="4" t="s">
        <v>199</v>
      </c>
      <c r="J45" s="4" t="s">
        <v>65</v>
      </c>
      <c r="K45" s="80">
        <v>750000000</v>
      </c>
      <c r="L45" s="57">
        <f t="shared" si="0"/>
        <v>291703.93994788226</v>
      </c>
      <c r="M45" s="4" t="s">
        <v>20</v>
      </c>
      <c r="N45" s="4" t="s">
        <v>21</v>
      </c>
      <c r="O45" s="67">
        <v>0.09</v>
      </c>
      <c r="P45" s="6">
        <f>Table2[[#This Row],[Value SDG]]*Table2[[#This Row],[Finance Rate %/Year]]</f>
        <v>67500000</v>
      </c>
    </row>
    <row r="46" spans="1:16" ht="12" x14ac:dyDescent="0.2">
      <c r="A46" s="1">
        <f t="shared" si="1"/>
        <v>45</v>
      </c>
      <c r="B46" s="4">
        <v>2025</v>
      </c>
      <c r="C46" s="4" t="s">
        <v>142</v>
      </c>
      <c r="D46" s="4" t="s">
        <v>137</v>
      </c>
      <c r="E46" s="4">
        <v>9</v>
      </c>
      <c r="F46" s="80">
        <v>2571</v>
      </c>
      <c r="G46" s="4">
        <v>1659</v>
      </c>
      <c r="H46" s="4" t="s">
        <v>156</v>
      </c>
      <c r="I46" s="4" t="s">
        <v>186</v>
      </c>
      <c r="J46" s="4" t="s">
        <v>65</v>
      </c>
      <c r="K46" s="80">
        <v>750000000</v>
      </c>
      <c r="L46" s="57">
        <f t="shared" si="0"/>
        <v>291715.28588098014</v>
      </c>
      <c r="M46" s="4" t="s">
        <v>20</v>
      </c>
      <c r="N46" s="4" t="s">
        <v>21</v>
      </c>
      <c r="O46" s="67">
        <v>0.09</v>
      </c>
      <c r="P46" s="6">
        <f>Table2[[#This Row],[Value SDG]]*Table2[[#This Row],[Finance Rate %/Year]]</f>
        <v>67500000</v>
      </c>
    </row>
    <row r="47" spans="1:16" ht="12" x14ac:dyDescent="0.2">
      <c r="A47" s="1">
        <f t="shared" si="1"/>
        <v>46</v>
      </c>
      <c r="B47" s="4">
        <v>2025</v>
      </c>
      <c r="C47" s="4" t="s">
        <v>142</v>
      </c>
      <c r="D47" s="4" t="s">
        <v>137</v>
      </c>
      <c r="E47" s="4">
        <v>11</v>
      </c>
      <c r="F47" s="80">
        <v>2585</v>
      </c>
      <c r="G47" s="4">
        <v>1659</v>
      </c>
      <c r="H47" s="4" t="s">
        <v>156</v>
      </c>
      <c r="I47" s="4" t="s">
        <v>186</v>
      </c>
      <c r="J47" s="4" t="s">
        <v>65</v>
      </c>
      <c r="K47" s="80">
        <v>1000000000</v>
      </c>
      <c r="L47" s="57">
        <f t="shared" si="0"/>
        <v>386847.19535783364</v>
      </c>
      <c r="M47" s="4" t="s">
        <v>20</v>
      </c>
      <c r="N47" s="4" t="s">
        <v>21</v>
      </c>
      <c r="O47" s="67">
        <v>0.09</v>
      </c>
      <c r="P47" s="6">
        <f>Table2[[#This Row],[Value SDG]]*Table2[[#This Row],[Finance Rate %/Year]]</f>
        <v>90000000</v>
      </c>
    </row>
    <row r="48" spans="1:16" ht="12" x14ac:dyDescent="0.2">
      <c r="A48" s="1">
        <f t="shared" si="1"/>
        <v>47</v>
      </c>
      <c r="B48" s="4">
        <v>2025</v>
      </c>
      <c r="C48" s="4" t="s">
        <v>142</v>
      </c>
      <c r="D48" s="4" t="s">
        <v>137</v>
      </c>
      <c r="E48" s="4">
        <v>12</v>
      </c>
      <c r="F48" s="80">
        <v>2590</v>
      </c>
      <c r="G48" s="4">
        <v>1659</v>
      </c>
      <c r="H48" s="4" t="s">
        <v>156</v>
      </c>
      <c r="I48" s="4" t="s">
        <v>186</v>
      </c>
      <c r="J48" s="4" t="s">
        <v>65</v>
      </c>
      <c r="K48" s="80">
        <v>1000000000</v>
      </c>
      <c r="L48" s="57">
        <f t="shared" si="0"/>
        <v>386100.38610038609</v>
      </c>
      <c r="M48" s="4" t="s">
        <v>20</v>
      </c>
      <c r="N48" s="4" t="s">
        <v>21</v>
      </c>
      <c r="O48" s="67">
        <v>0.09</v>
      </c>
      <c r="P48" s="6">
        <f>Table2[[#This Row],[Value SDG]]*Table2[[#This Row],[Finance Rate %/Year]]</f>
        <v>90000000</v>
      </c>
    </row>
    <row r="49" spans="1:16" ht="12" x14ac:dyDescent="0.2">
      <c r="A49" s="1">
        <f t="shared" si="1"/>
        <v>48</v>
      </c>
      <c r="B49" s="4">
        <v>2025</v>
      </c>
      <c r="C49" s="4" t="s">
        <v>142</v>
      </c>
      <c r="D49" s="4" t="s">
        <v>138</v>
      </c>
      <c r="E49" s="4">
        <v>17</v>
      </c>
      <c r="F49" s="80">
        <v>2575</v>
      </c>
      <c r="G49" s="4">
        <v>1659</v>
      </c>
      <c r="H49" s="4" t="s">
        <v>156</v>
      </c>
      <c r="I49" s="4" t="s">
        <v>186</v>
      </c>
      <c r="J49" s="4" t="s">
        <v>65</v>
      </c>
      <c r="K49" s="80">
        <v>2000000000</v>
      </c>
      <c r="L49" s="57">
        <f t="shared" si="0"/>
        <v>776699.02912621363</v>
      </c>
      <c r="M49" s="4" t="s">
        <v>20</v>
      </c>
      <c r="N49" s="4" t="s">
        <v>21</v>
      </c>
      <c r="O49" s="67">
        <v>0.09</v>
      </c>
      <c r="P49" s="6">
        <f>Table2[[#This Row],[Value SDG]]*Table2[[#This Row],[Finance Rate %/Year]]</f>
        <v>180000000</v>
      </c>
    </row>
    <row r="50" spans="1:16" ht="12" x14ac:dyDescent="0.2">
      <c r="A50" s="1">
        <f t="shared" si="1"/>
        <v>49</v>
      </c>
      <c r="B50" s="4">
        <v>2025</v>
      </c>
      <c r="C50" s="4" t="s">
        <v>142</v>
      </c>
      <c r="D50" s="4" t="s">
        <v>138</v>
      </c>
      <c r="E50" s="4">
        <v>19</v>
      </c>
      <c r="F50" s="80">
        <v>2596</v>
      </c>
      <c r="G50" s="4">
        <v>1659</v>
      </c>
      <c r="H50" s="4" t="s">
        <v>156</v>
      </c>
      <c r="I50" s="4" t="s">
        <v>186</v>
      </c>
      <c r="J50" s="4" t="s">
        <v>65</v>
      </c>
      <c r="K50" s="80">
        <v>2000000000</v>
      </c>
      <c r="L50" s="57">
        <f t="shared" si="0"/>
        <v>770416.02465331275</v>
      </c>
      <c r="M50" s="4" t="s">
        <v>20</v>
      </c>
      <c r="N50" s="4" t="s">
        <v>21</v>
      </c>
      <c r="O50" s="67">
        <v>0.09</v>
      </c>
      <c r="P50" s="6">
        <f>Table2[[#This Row],[Value SDG]]*Table2[[#This Row],[Finance Rate %/Year]]</f>
        <v>180000000</v>
      </c>
    </row>
    <row r="51" spans="1:16" ht="12" x14ac:dyDescent="0.2">
      <c r="A51" s="1">
        <f t="shared" si="1"/>
        <v>50</v>
      </c>
      <c r="B51" s="4">
        <v>2025</v>
      </c>
      <c r="C51" s="4" t="s">
        <v>142</v>
      </c>
      <c r="D51" s="4" t="s">
        <v>139</v>
      </c>
      <c r="E51" s="4">
        <v>23</v>
      </c>
      <c r="F51" s="80">
        <v>2575</v>
      </c>
      <c r="G51" s="4">
        <v>1659</v>
      </c>
      <c r="H51" s="4" t="s">
        <v>156</v>
      </c>
      <c r="I51" s="4" t="s">
        <v>186</v>
      </c>
      <c r="J51" s="4" t="s">
        <v>65</v>
      </c>
      <c r="K51" s="80">
        <v>1000000000</v>
      </c>
      <c r="L51" s="57">
        <f t="shared" si="0"/>
        <v>388349.51456310682</v>
      </c>
      <c r="M51" s="4" t="s">
        <v>20</v>
      </c>
      <c r="N51" s="4" t="s">
        <v>21</v>
      </c>
      <c r="O51" s="67">
        <v>0.09</v>
      </c>
      <c r="P51" s="6">
        <f>Table2[[#This Row],[Value SDG]]*Table2[[#This Row],[Finance Rate %/Year]]</f>
        <v>90000000</v>
      </c>
    </row>
    <row r="52" spans="1:16" ht="12" x14ac:dyDescent="0.2">
      <c r="A52" s="1">
        <f t="shared" si="1"/>
        <v>51</v>
      </c>
      <c r="B52" s="4">
        <v>2025</v>
      </c>
      <c r="C52" s="4" t="s">
        <v>142</v>
      </c>
      <c r="D52" s="4" t="s">
        <v>139</v>
      </c>
      <c r="E52" s="4">
        <v>25</v>
      </c>
      <c r="F52" s="80">
        <v>2585</v>
      </c>
      <c r="G52" s="4">
        <v>1659</v>
      </c>
      <c r="H52" s="4" t="s">
        <v>156</v>
      </c>
      <c r="I52" s="4" t="s">
        <v>186</v>
      </c>
      <c r="J52" s="4" t="s">
        <v>65</v>
      </c>
      <c r="K52" s="80">
        <v>1000000000</v>
      </c>
      <c r="L52" s="57">
        <f t="shared" si="0"/>
        <v>386847.19535783364</v>
      </c>
      <c r="M52" s="4" t="s">
        <v>20</v>
      </c>
      <c r="N52" s="4" t="s">
        <v>21</v>
      </c>
      <c r="O52" s="67">
        <v>0.09</v>
      </c>
      <c r="P52" s="6">
        <f>Table2[[#This Row],[Value SDG]]*Table2[[#This Row],[Finance Rate %/Year]]</f>
        <v>90000000</v>
      </c>
    </row>
    <row r="53" spans="1:16" ht="12" x14ac:dyDescent="0.2">
      <c r="A53" s="1">
        <f t="shared" si="1"/>
        <v>52</v>
      </c>
      <c r="B53" s="4">
        <v>2025</v>
      </c>
      <c r="C53" s="4" t="s">
        <v>143</v>
      </c>
      <c r="D53" s="4" t="s">
        <v>136</v>
      </c>
      <c r="E53" s="4">
        <v>7</v>
      </c>
      <c r="F53" s="6">
        <v>2552</v>
      </c>
      <c r="G53" s="4">
        <v>1659</v>
      </c>
      <c r="H53" s="4" t="s">
        <v>156</v>
      </c>
      <c r="I53" s="4" t="s">
        <v>186</v>
      </c>
      <c r="J53" s="4" t="s">
        <v>65</v>
      </c>
      <c r="K53" s="80">
        <v>800000000</v>
      </c>
      <c r="L53" s="57">
        <f t="shared" si="0"/>
        <v>313479.62382445141</v>
      </c>
      <c r="M53" s="4" t="s">
        <v>20</v>
      </c>
      <c r="N53" s="4" t="s">
        <v>21</v>
      </c>
      <c r="O53" s="67">
        <v>0.09</v>
      </c>
      <c r="P53" s="6">
        <f>Table2[[#This Row],[Value SDG]]*Table2[[#This Row],[Finance Rate %/Year]]</f>
        <v>72000000</v>
      </c>
    </row>
    <row r="54" spans="1:16" ht="12" hidden="1" x14ac:dyDescent="0.2">
      <c r="A54" s="1">
        <f t="shared" si="1"/>
        <v>53</v>
      </c>
      <c r="B54" s="4">
        <v>2025</v>
      </c>
      <c r="C54" s="4" t="s">
        <v>143</v>
      </c>
      <c r="D54" s="4" t="s">
        <v>139</v>
      </c>
      <c r="E54" s="4">
        <v>22</v>
      </c>
      <c r="F54" s="80">
        <v>2626</v>
      </c>
      <c r="G54" s="4">
        <v>1675</v>
      </c>
      <c r="H54" s="4" t="s">
        <v>48</v>
      </c>
      <c r="I54" s="4" t="s">
        <v>199</v>
      </c>
      <c r="J54" s="4" t="s">
        <v>65</v>
      </c>
      <c r="K54" s="80">
        <v>500000000</v>
      </c>
      <c r="L54" s="57">
        <f t="shared" si="0"/>
        <v>190403.6557501904</v>
      </c>
      <c r="M54" s="4" t="s">
        <v>20</v>
      </c>
      <c r="N54" s="4" t="s">
        <v>21</v>
      </c>
      <c r="O54" s="67">
        <v>0.09</v>
      </c>
      <c r="P54" s="6">
        <f>Table2[[#This Row],[Value SDG]]*Table2[[#This Row],[Finance Rate %/Year]]</f>
        <v>45000000</v>
      </c>
    </row>
    <row r="55" spans="1:16" ht="12" hidden="1" x14ac:dyDescent="0.2">
      <c r="A55" s="1">
        <f t="shared" si="1"/>
        <v>54</v>
      </c>
      <c r="B55" s="4">
        <v>2025</v>
      </c>
      <c r="C55" s="4" t="s">
        <v>143</v>
      </c>
      <c r="D55" s="4" t="s">
        <v>139</v>
      </c>
      <c r="E55" s="4">
        <v>23</v>
      </c>
      <c r="F55" s="6">
        <v>2626</v>
      </c>
      <c r="G55" s="4">
        <v>1675</v>
      </c>
      <c r="H55" s="4" t="s">
        <v>48</v>
      </c>
      <c r="I55" s="4" t="s">
        <v>199</v>
      </c>
      <c r="J55" s="4" t="s">
        <v>65</v>
      </c>
      <c r="K55" s="80">
        <v>500000000</v>
      </c>
      <c r="L55" s="57">
        <f t="shared" si="0"/>
        <v>190403.6557501904</v>
      </c>
      <c r="M55" s="4" t="s">
        <v>20</v>
      </c>
      <c r="N55" s="4" t="s">
        <v>21</v>
      </c>
      <c r="O55" s="67">
        <v>0.09</v>
      </c>
      <c r="P55" s="6">
        <f>Table2[[#This Row],[Value SDG]]*Table2[[#This Row],[Finance Rate %/Year]]</f>
        <v>45000000</v>
      </c>
    </row>
    <row r="56" spans="1:16" ht="12" hidden="1" x14ac:dyDescent="0.2">
      <c r="A56" s="1">
        <f t="shared" si="1"/>
        <v>55</v>
      </c>
      <c r="B56" s="4">
        <v>2025</v>
      </c>
      <c r="C56" s="4" t="s">
        <v>144</v>
      </c>
      <c r="D56" s="4" t="s">
        <v>138</v>
      </c>
      <c r="E56" s="4">
        <v>19</v>
      </c>
      <c r="F56" s="6">
        <v>2696</v>
      </c>
      <c r="G56" s="4">
        <v>1720</v>
      </c>
      <c r="H56" s="4" t="s">
        <v>161</v>
      </c>
      <c r="I56" s="4" t="s">
        <v>195</v>
      </c>
      <c r="J56" s="4" t="s">
        <v>105</v>
      </c>
      <c r="K56" s="80">
        <v>1000000000</v>
      </c>
      <c r="L56" s="57">
        <f t="shared" si="0"/>
        <v>370919.881305638</v>
      </c>
      <c r="M56" s="4" t="s">
        <v>20</v>
      </c>
      <c r="N56" s="4" t="s">
        <v>21</v>
      </c>
      <c r="O56" s="67">
        <v>0.09</v>
      </c>
      <c r="P56" s="6">
        <f>Table2[[#This Row],[Value SDG]]*Table2[[#This Row],[Finance Rate %/Year]]</f>
        <v>90000000</v>
      </c>
    </row>
    <row r="57" spans="1:16" ht="12" hidden="1" x14ac:dyDescent="0.2">
      <c r="A57" s="1">
        <f t="shared" si="1"/>
        <v>56</v>
      </c>
      <c r="B57" s="4">
        <v>2025</v>
      </c>
      <c r="C57" s="4" t="s">
        <v>144</v>
      </c>
      <c r="D57" s="4" t="s">
        <v>138</v>
      </c>
      <c r="E57" s="4">
        <v>19</v>
      </c>
      <c r="F57" s="6">
        <v>2696</v>
      </c>
      <c r="G57" s="4">
        <v>1722</v>
      </c>
      <c r="H57" s="4" t="s">
        <v>48</v>
      </c>
      <c r="I57" s="4" t="s">
        <v>200</v>
      </c>
      <c r="J57" s="4" t="s">
        <v>83</v>
      </c>
      <c r="K57" s="80">
        <v>150000000</v>
      </c>
      <c r="L57" s="57">
        <f t="shared" si="0"/>
        <v>55637.982195845696</v>
      </c>
      <c r="M57" s="4" t="s">
        <v>20</v>
      </c>
      <c r="N57" s="4" t="s">
        <v>21</v>
      </c>
      <c r="O57" s="67">
        <v>0.09</v>
      </c>
      <c r="P57" s="6">
        <f>Table2[[#This Row],[Value SDG]]*Table2[[#This Row],[Finance Rate %/Year]]</f>
        <v>13500000</v>
      </c>
    </row>
    <row r="58" spans="1:16" ht="12" hidden="1" x14ac:dyDescent="0.2">
      <c r="A58" s="1">
        <f t="shared" si="1"/>
        <v>57</v>
      </c>
      <c r="B58" s="4">
        <v>2025</v>
      </c>
      <c r="C58" s="4" t="s">
        <v>144</v>
      </c>
      <c r="D58" s="4" t="s">
        <v>139</v>
      </c>
      <c r="E58" s="4">
        <v>22</v>
      </c>
      <c r="F58" s="6">
        <v>2696</v>
      </c>
      <c r="G58" s="4">
        <v>1720</v>
      </c>
      <c r="H58" s="4" t="s">
        <v>161</v>
      </c>
      <c r="I58" s="4" t="s">
        <v>195</v>
      </c>
      <c r="J58" s="4" t="s">
        <v>105</v>
      </c>
      <c r="K58" s="80">
        <v>1000000000</v>
      </c>
      <c r="L58" s="57">
        <f t="shared" si="0"/>
        <v>370919.881305638</v>
      </c>
      <c r="M58" s="4" t="s">
        <v>25</v>
      </c>
      <c r="N58" s="4" t="s">
        <v>60</v>
      </c>
      <c r="O58" s="67">
        <v>0</v>
      </c>
      <c r="P58" s="6">
        <f>Table2[[#This Row],[Value SDG]]*Table2[[#This Row],[Finance Rate %/Year]]</f>
        <v>0</v>
      </c>
    </row>
    <row r="59" spans="1:16" ht="12" x14ac:dyDescent="0.2">
      <c r="A59" s="1">
        <f t="shared" si="1"/>
        <v>58</v>
      </c>
      <c r="B59" s="4">
        <v>2025</v>
      </c>
      <c r="C59" s="4" t="s">
        <v>144</v>
      </c>
      <c r="D59" s="4" t="s">
        <v>139</v>
      </c>
      <c r="E59" s="4">
        <v>29</v>
      </c>
      <c r="F59" s="6">
        <v>2623</v>
      </c>
      <c r="G59" s="4">
        <v>1659</v>
      </c>
      <c r="H59" s="4" t="s">
        <v>156</v>
      </c>
      <c r="I59" s="4" t="s">
        <v>186</v>
      </c>
      <c r="J59" s="4" t="s">
        <v>65</v>
      </c>
      <c r="K59" s="80">
        <f>-1385090</f>
        <v>-1385090</v>
      </c>
      <c r="L59" s="57">
        <f t="shared" si="0"/>
        <v>-528.05566145634771</v>
      </c>
      <c r="M59" s="4" t="s">
        <v>43</v>
      </c>
      <c r="N59" s="4" t="s">
        <v>21</v>
      </c>
      <c r="O59" s="67">
        <v>0</v>
      </c>
      <c r="P59" s="6">
        <f>Table2[[#This Row],[Value SDG]]*Table2[[#This Row],[Finance Rate %/Year]]</f>
        <v>0</v>
      </c>
    </row>
    <row r="60" spans="1:16" ht="12" x14ac:dyDescent="0.2">
      <c r="A60" s="1">
        <f t="shared" si="1"/>
        <v>59</v>
      </c>
      <c r="B60" s="4">
        <v>2025</v>
      </c>
      <c r="C60" s="4" t="s">
        <v>144</v>
      </c>
      <c r="D60" s="4" t="s">
        <v>139</v>
      </c>
      <c r="E60" s="4">
        <v>29</v>
      </c>
      <c r="F60" s="6">
        <v>2623</v>
      </c>
      <c r="G60" s="4">
        <v>1659</v>
      </c>
      <c r="H60" s="4" t="s">
        <v>156</v>
      </c>
      <c r="I60" s="4" t="s">
        <v>186</v>
      </c>
      <c r="J60" s="4" t="s">
        <v>65</v>
      </c>
      <c r="K60" s="80">
        <f>-3000000</f>
        <v>-3000000</v>
      </c>
      <c r="L60" s="57">
        <f t="shared" si="0"/>
        <v>-1143.728555089592</v>
      </c>
      <c r="M60" s="4" t="s">
        <v>43</v>
      </c>
      <c r="N60" s="4" t="s">
        <v>21</v>
      </c>
      <c r="O60" s="67">
        <v>0</v>
      </c>
      <c r="P60" s="6">
        <f>Table2[[#This Row],[Value SDG]]*Table2[[#This Row],[Finance Rate %/Year]]</f>
        <v>0</v>
      </c>
    </row>
    <row r="61" spans="1:16" ht="12" x14ac:dyDescent="0.2">
      <c r="A61" s="1">
        <f t="shared" si="1"/>
        <v>60</v>
      </c>
      <c r="B61" s="4">
        <v>2025</v>
      </c>
      <c r="C61" s="4" t="s">
        <v>144</v>
      </c>
      <c r="D61" s="4" t="s">
        <v>139</v>
      </c>
      <c r="E61" s="4">
        <v>29</v>
      </c>
      <c r="F61" s="6">
        <v>2623</v>
      </c>
      <c r="G61" s="4">
        <v>1659</v>
      </c>
      <c r="H61" s="4" t="s">
        <v>156</v>
      </c>
      <c r="I61" s="4" t="s">
        <v>186</v>
      </c>
      <c r="J61" s="4" t="s">
        <v>65</v>
      </c>
      <c r="K61" s="80">
        <f>-3000000</f>
        <v>-3000000</v>
      </c>
      <c r="L61" s="57">
        <f t="shared" si="0"/>
        <v>-1143.728555089592</v>
      </c>
      <c r="M61" s="4" t="s">
        <v>43</v>
      </c>
      <c r="N61" s="4" t="s">
        <v>21</v>
      </c>
      <c r="O61" s="67">
        <v>0</v>
      </c>
      <c r="P61" s="6">
        <f>Table2[[#This Row],[Value SDG]]*Table2[[#This Row],[Finance Rate %/Year]]</f>
        <v>0</v>
      </c>
    </row>
    <row r="62" spans="1:16" ht="12" hidden="1" x14ac:dyDescent="0.2">
      <c r="A62" s="1">
        <f t="shared" si="1"/>
        <v>61</v>
      </c>
      <c r="B62" s="4">
        <v>2025</v>
      </c>
      <c r="C62" s="4" t="s">
        <v>145</v>
      </c>
      <c r="D62" s="4" t="s">
        <v>139</v>
      </c>
      <c r="E62" s="4">
        <v>29</v>
      </c>
      <c r="F62" s="6">
        <v>2710</v>
      </c>
      <c r="G62" s="4">
        <v>1722</v>
      </c>
      <c r="H62" s="4" t="s">
        <v>48</v>
      </c>
      <c r="I62" s="4" t="s">
        <v>200</v>
      </c>
      <c r="J62" s="4" t="s">
        <v>83</v>
      </c>
      <c r="K62" s="80">
        <v>150000000</v>
      </c>
      <c r="L62" s="57">
        <f t="shared" si="0"/>
        <v>55350.553505535056</v>
      </c>
      <c r="M62" s="4" t="s">
        <v>20</v>
      </c>
      <c r="N62" s="4" t="s">
        <v>21</v>
      </c>
      <c r="O62" s="67">
        <v>0.09</v>
      </c>
      <c r="P62" s="6">
        <f>Table2[[#This Row],[Value SDG]]*Table2[[#This Row],[Finance Rate %/Year]]</f>
        <v>13500000</v>
      </c>
    </row>
    <row r="63" spans="1:16" ht="12" hidden="1" x14ac:dyDescent="0.2">
      <c r="A63" s="1">
        <f t="shared" si="1"/>
        <v>62</v>
      </c>
      <c r="B63" s="4">
        <v>2025</v>
      </c>
      <c r="C63" s="4" t="s">
        <v>146</v>
      </c>
      <c r="D63" s="4" t="s">
        <v>136</v>
      </c>
      <c r="E63" s="4">
        <v>2</v>
      </c>
      <c r="F63" s="6">
        <v>2725</v>
      </c>
      <c r="G63" s="4">
        <v>1722</v>
      </c>
      <c r="H63" s="4" t="s">
        <v>48</v>
      </c>
      <c r="I63" s="4" t="s">
        <v>200</v>
      </c>
      <c r="J63" s="4" t="s">
        <v>83</v>
      </c>
      <c r="K63" s="80">
        <v>150000000</v>
      </c>
      <c r="L63" s="57">
        <f t="shared" si="0"/>
        <v>55045.871559633029</v>
      </c>
      <c r="M63" s="4" t="s">
        <v>20</v>
      </c>
      <c r="N63" s="4" t="s">
        <v>21</v>
      </c>
      <c r="O63" s="67">
        <v>0.09</v>
      </c>
      <c r="P63" s="6">
        <f>Table2[[#This Row],[Value SDG]]*Table2[[#This Row],[Finance Rate %/Year]]</f>
        <v>13500000</v>
      </c>
    </row>
    <row r="64" spans="1:16" ht="12" hidden="1" x14ac:dyDescent="0.2">
      <c r="A64" s="1">
        <f t="shared" si="1"/>
        <v>63</v>
      </c>
      <c r="B64" s="4">
        <v>2025</v>
      </c>
      <c r="C64" s="4" t="s">
        <v>146</v>
      </c>
      <c r="D64" s="4" t="s">
        <v>136</v>
      </c>
      <c r="E64" s="4">
        <v>2</v>
      </c>
      <c r="F64" s="6">
        <v>2725</v>
      </c>
      <c r="G64" s="4">
        <v>1720</v>
      </c>
      <c r="H64" s="4" t="s">
        <v>161</v>
      </c>
      <c r="I64" s="4" t="s">
        <v>195</v>
      </c>
      <c r="J64" s="4" t="s">
        <v>105</v>
      </c>
      <c r="K64" s="80">
        <v>800000000</v>
      </c>
      <c r="L64" s="57">
        <f t="shared" si="0"/>
        <v>293577.98165137612</v>
      </c>
      <c r="M64" s="4" t="s">
        <v>20</v>
      </c>
      <c r="N64" s="4" t="s">
        <v>21</v>
      </c>
      <c r="O64" s="67">
        <v>0.09</v>
      </c>
      <c r="P64" s="6">
        <f>Table2[[#This Row],[Value SDG]]*Table2[[#This Row],[Finance Rate %/Year]]</f>
        <v>72000000</v>
      </c>
    </row>
    <row r="65" spans="1:16" ht="12" hidden="1" x14ac:dyDescent="0.2">
      <c r="A65" s="1">
        <f t="shared" si="1"/>
        <v>64</v>
      </c>
      <c r="B65" s="4">
        <v>2025</v>
      </c>
      <c r="C65" s="4" t="s">
        <v>146</v>
      </c>
      <c r="D65" s="4" t="s">
        <v>137</v>
      </c>
      <c r="E65" s="4">
        <v>16</v>
      </c>
      <c r="F65" s="6">
        <v>2900</v>
      </c>
      <c r="G65" s="4">
        <v>1722</v>
      </c>
      <c r="H65" s="4" t="s">
        <v>48</v>
      </c>
      <c r="I65" s="4" t="s">
        <v>200</v>
      </c>
      <c r="J65" s="4" t="s">
        <v>83</v>
      </c>
      <c r="K65" s="80">
        <v>150000000</v>
      </c>
      <c r="L65" s="57">
        <f t="shared" si="0"/>
        <v>51724.137931034486</v>
      </c>
      <c r="M65" s="4" t="s">
        <v>20</v>
      </c>
      <c r="N65" s="4" t="s">
        <v>21</v>
      </c>
      <c r="O65" s="67">
        <v>0.09</v>
      </c>
      <c r="P65" s="6">
        <f>Table2[[#This Row],[Value SDG]]*Table2[[#This Row],[Finance Rate %/Year]]</f>
        <v>13500000</v>
      </c>
    </row>
    <row r="66" spans="1:16" ht="12" hidden="1" x14ac:dyDescent="0.2">
      <c r="A66" s="1">
        <f t="shared" si="1"/>
        <v>65</v>
      </c>
      <c r="B66" s="4">
        <v>2025</v>
      </c>
      <c r="C66" s="4" t="s">
        <v>146</v>
      </c>
      <c r="D66" s="4" t="s">
        <v>138</v>
      </c>
      <c r="E66" s="4">
        <v>20</v>
      </c>
      <c r="F66" s="6">
        <v>3011</v>
      </c>
      <c r="G66" s="4">
        <v>1720</v>
      </c>
      <c r="H66" s="4" t="s">
        <v>161</v>
      </c>
      <c r="I66" s="4" t="s">
        <v>195</v>
      </c>
      <c r="J66" s="4" t="s">
        <v>105</v>
      </c>
      <c r="K66" s="80">
        <f>-200000000</f>
        <v>-200000000</v>
      </c>
      <c r="L66" s="57">
        <f t="shared" si="0"/>
        <v>-66423.115244104949</v>
      </c>
      <c r="M66" s="4" t="s">
        <v>37</v>
      </c>
      <c r="N66" s="4" t="s">
        <v>83</v>
      </c>
      <c r="O66" s="67">
        <v>0.09</v>
      </c>
      <c r="P66" s="6">
        <f>Table2[[#This Row],[Value SDG]]*Table2[[#This Row],[Finance Rate %/Year]]</f>
        <v>-18000000</v>
      </c>
    </row>
    <row r="67" spans="1:16" hidden="1" x14ac:dyDescent="0.2">
      <c r="A67" s="1">
        <f t="shared" si="1"/>
        <v>66</v>
      </c>
      <c r="B67" s="4">
        <v>2025</v>
      </c>
      <c r="C67" s="4" t="s">
        <v>146</v>
      </c>
      <c r="D67" s="4" t="s">
        <v>138</v>
      </c>
      <c r="E67" s="4">
        <v>20</v>
      </c>
      <c r="F67" s="6">
        <v>3011</v>
      </c>
      <c r="G67" s="4">
        <v>1722</v>
      </c>
      <c r="H67" s="4" t="s">
        <v>48</v>
      </c>
      <c r="I67" s="4" t="s">
        <v>200</v>
      </c>
      <c r="J67" s="4" t="s">
        <v>83</v>
      </c>
      <c r="K67" s="80">
        <v>200000000</v>
      </c>
      <c r="L67" s="57">
        <f t="shared" ref="L67:L133" si="2">IFERROR((K67/F67),0)</f>
        <v>66423.115244104949</v>
      </c>
      <c r="M67" s="4" t="s">
        <v>37</v>
      </c>
      <c r="N67" s="4" t="s">
        <v>105</v>
      </c>
      <c r="O67" s="67">
        <v>0.09</v>
      </c>
      <c r="P67" s="6">
        <f>Table2[[#This Row],[Value SDG]]*Table2[[#This Row],[Finance Rate %/Year]]</f>
        <v>18000000</v>
      </c>
    </row>
    <row r="68" spans="1:16" hidden="1" x14ac:dyDescent="0.2">
      <c r="A68" s="1">
        <f t="shared" ref="A68:A134" si="3">ROW()-1</f>
        <v>67</v>
      </c>
      <c r="B68" s="4">
        <v>2025</v>
      </c>
      <c r="C68" s="4" t="s">
        <v>146</v>
      </c>
      <c r="D68" s="4" t="s">
        <v>139</v>
      </c>
      <c r="E68" s="4">
        <v>23</v>
      </c>
      <c r="F68" s="6">
        <v>2912</v>
      </c>
      <c r="G68" s="4">
        <v>1720</v>
      </c>
      <c r="H68" s="4" t="s">
        <v>161</v>
      </c>
      <c r="I68" s="4" t="s">
        <v>195</v>
      </c>
      <c r="J68" s="4" t="s">
        <v>105</v>
      </c>
      <c r="K68" s="80">
        <f>-200000000</f>
        <v>-200000000</v>
      </c>
      <c r="L68" s="57">
        <f t="shared" si="2"/>
        <v>-68681.318681318677</v>
      </c>
      <c r="M68" s="4" t="s">
        <v>37</v>
      </c>
      <c r="N68" s="4" t="s">
        <v>83</v>
      </c>
      <c r="O68" s="67">
        <v>0.09</v>
      </c>
      <c r="P68" s="6">
        <f>Table2[[#This Row],[Value SDG]]*Table2[[#This Row],[Finance Rate %/Year]]</f>
        <v>-18000000</v>
      </c>
    </row>
    <row r="69" spans="1:16" hidden="1" x14ac:dyDescent="0.2">
      <c r="A69" s="1">
        <f t="shared" si="3"/>
        <v>68</v>
      </c>
      <c r="B69" s="4">
        <v>2025</v>
      </c>
      <c r="C69" s="4" t="s">
        <v>146</v>
      </c>
      <c r="D69" s="4" t="s">
        <v>139</v>
      </c>
      <c r="E69" s="4">
        <v>23</v>
      </c>
      <c r="F69" s="6">
        <v>2912</v>
      </c>
      <c r="G69" s="4">
        <v>1722</v>
      </c>
      <c r="H69" s="4" t="s">
        <v>48</v>
      </c>
      <c r="I69" s="4" t="s">
        <v>200</v>
      </c>
      <c r="J69" s="4" t="s">
        <v>83</v>
      </c>
      <c r="K69" s="80">
        <v>200000000</v>
      </c>
      <c r="L69" s="57">
        <f t="shared" si="2"/>
        <v>68681.318681318677</v>
      </c>
      <c r="M69" s="4" t="s">
        <v>37</v>
      </c>
      <c r="N69" s="4" t="s">
        <v>105</v>
      </c>
      <c r="O69" s="67">
        <v>0.09</v>
      </c>
      <c r="P69" s="6">
        <f>Table2[[#This Row],[Value SDG]]*Table2[[#This Row],[Finance Rate %/Year]]</f>
        <v>18000000</v>
      </c>
    </row>
    <row r="70" spans="1:16" hidden="1" x14ac:dyDescent="0.2">
      <c r="A70" s="1">
        <f t="shared" si="3"/>
        <v>69</v>
      </c>
      <c r="F70" s="6"/>
      <c r="K70" s="80"/>
      <c r="L70" s="57">
        <f t="shared" si="2"/>
        <v>0</v>
      </c>
      <c r="O70" s="67"/>
      <c r="P70" s="6">
        <f>Table2[[#This Row],[Value SDG]]*Table2[[#This Row],[Finance Rate %/Year]]</f>
        <v>0</v>
      </c>
    </row>
    <row r="71" spans="1:16" hidden="1" x14ac:dyDescent="0.2">
      <c r="A71" s="1">
        <f t="shared" si="3"/>
        <v>70</v>
      </c>
      <c r="K71" s="80"/>
      <c r="L71" s="57">
        <f t="shared" si="2"/>
        <v>0</v>
      </c>
      <c r="O71" s="67"/>
      <c r="P71" s="6">
        <f>Table2[[#This Row],[Value SDG]]*Table2[[#This Row],[Finance Rate %/Year]]</f>
        <v>0</v>
      </c>
    </row>
    <row r="72" spans="1:16" hidden="1" x14ac:dyDescent="0.2">
      <c r="A72" s="1">
        <f t="shared" si="3"/>
        <v>71</v>
      </c>
      <c r="K72" s="80"/>
      <c r="L72" s="57">
        <f t="shared" si="2"/>
        <v>0</v>
      </c>
      <c r="O72" s="67"/>
      <c r="P72" s="6">
        <f>Table2[[#This Row],[Value SDG]]*Table2[[#This Row],[Finance Rate %/Year]]</f>
        <v>0</v>
      </c>
    </row>
    <row r="73" spans="1:16" hidden="1" x14ac:dyDescent="0.2">
      <c r="A73" s="1">
        <f t="shared" si="3"/>
        <v>72</v>
      </c>
      <c r="K73" s="80"/>
      <c r="L73" s="57">
        <f t="shared" si="2"/>
        <v>0</v>
      </c>
      <c r="O73" s="67"/>
      <c r="P73" s="6">
        <f>Table2[[#This Row],[Value SDG]]*Table2[[#This Row],[Finance Rate %/Year]]</f>
        <v>0</v>
      </c>
    </row>
    <row r="74" spans="1:16" hidden="1" x14ac:dyDescent="0.2">
      <c r="A74" s="1">
        <f t="shared" si="3"/>
        <v>73</v>
      </c>
      <c r="K74" s="80"/>
      <c r="L74" s="57">
        <f t="shared" si="2"/>
        <v>0</v>
      </c>
      <c r="O74" s="67"/>
      <c r="P74" s="6">
        <f>Table2[[#This Row],[Value SDG]]*Table2[[#This Row],[Finance Rate %/Year]]</f>
        <v>0</v>
      </c>
    </row>
    <row r="75" spans="1:16" hidden="1" x14ac:dyDescent="0.2">
      <c r="A75" s="1">
        <f t="shared" si="3"/>
        <v>74</v>
      </c>
      <c r="K75" s="80"/>
      <c r="L75" s="57">
        <f t="shared" si="2"/>
        <v>0</v>
      </c>
      <c r="O75" s="67"/>
      <c r="P75" s="6">
        <f>Table2[[#This Row],[Value SDG]]*Table2[[#This Row],[Finance Rate %/Year]]</f>
        <v>0</v>
      </c>
    </row>
    <row r="76" spans="1:16" hidden="1" x14ac:dyDescent="0.2">
      <c r="A76" s="1">
        <f t="shared" si="3"/>
        <v>75</v>
      </c>
      <c r="K76" s="80"/>
      <c r="L76" s="57">
        <f t="shared" si="2"/>
        <v>0</v>
      </c>
      <c r="O76" s="67"/>
      <c r="P76" s="6">
        <f>Table2[[#This Row],[Value SDG]]*Table2[[#This Row],[Finance Rate %/Year]]</f>
        <v>0</v>
      </c>
    </row>
    <row r="77" spans="1:16" hidden="1" x14ac:dyDescent="0.2">
      <c r="A77" s="1">
        <f t="shared" si="3"/>
        <v>76</v>
      </c>
      <c r="K77" s="80"/>
      <c r="L77" s="57">
        <f t="shared" si="2"/>
        <v>0</v>
      </c>
      <c r="O77" s="67"/>
      <c r="P77" s="6">
        <f>Table2[[#This Row],[Value SDG]]*Table2[[#This Row],[Finance Rate %/Year]]</f>
        <v>0</v>
      </c>
    </row>
    <row r="78" spans="1:16" hidden="1" x14ac:dyDescent="0.2">
      <c r="A78" s="1">
        <f t="shared" si="3"/>
        <v>77</v>
      </c>
      <c r="K78" s="80"/>
      <c r="L78" s="57">
        <f t="shared" si="2"/>
        <v>0</v>
      </c>
      <c r="O78" s="67"/>
      <c r="P78" s="6">
        <f>Table2[[#This Row],[Value SDG]]*Table2[[#This Row],[Finance Rate %/Year]]</f>
        <v>0</v>
      </c>
    </row>
    <row r="79" spans="1:16" hidden="1" x14ac:dyDescent="0.2">
      <c r="A79" s="1">
        <f t="shared" si="3"/>
        <v>78</v>
      </c>
      <c r="K79" s="80"/>
      <c r="L79" s="57">
        <f t="shared" si="2"/>
        <v>0</v>
      </c>
      <c r="O79" s="67"/>
      <c r="P79" s="6">
        <f>Table2[[#This Row],[Value SDG]]*Table2[[#This Row],[Finance Rate %/Year]]</f>
        <v>0</v>
      </c>
    </row>
    <row r="80" spans="1:16" hidden="1" x14ac:dyDescent="0.2">
      <c r="A80" s="1">
        <f>ROW()-1</f>
        <v>79</v>
      </c>
      <c r="K80" s="80"/>
      <c r="L80" s="57">
        <f>IFERROR((K80/F80),0)</f>
        <v>0</v>
      </c>
      <c r="O80" s="67"/>
      <c r="P80" s="6">
        <f>Table2[[#This Row],[Value SDG]]*Table2[[#This Row],[Finance Rate %/Year]]</f>
        <v>0</v>
      </c>
    </row>
    <row r="81" spans="1:16" hidden="1" x14ac:dyDescent="0.2">
      <c r="A81" s="1">
        <f t="shared" si="3"/>
        <v>80</v>
      </c>
      <c r="K81" s="80"/>
      <c r="L81" s="57">
        <f t="shared" si="2"/>
        <v>0</v>
      </c>
      <c r="O81" s="67"/>
      <c r="P81" s="6">
        <f>Table2[[#This Row],[Value SDG]]*Table2[[#This Row],[Finance Rate %/Year]]</f>
        <v>0</v>
      </c>
    </row>
    <row r="82" spans="1:16" hidden="1" x14ac:dyDescent="0.2">
      <c r="A82" s="1">
        <f t="shared" si="3"/>
        <v>81</v>
      </c>
      <c r="K82" s="80"/>
      <c r="L82" s="57">
        <f t="shared" si="2"/>
        <v>0</v>
      </c>
      <c r="O82" s="67"/>
      <c r="P82" s="6">
        <f>Table2[[#This Row],[Value SDG]]*Table2[[#This Row],[Finance Rate %/Year]]</f>
        <v>0</v>
      </c>
    </row>
    <row r="83" spans="1:16" hidden="1" x14ac:dyDescent="0.2">
      <c r="A83" s="1">
        <f t="shared" si="3"/>
        <v>82</v>
      </c>
      <c r="K83" s="80"/>
      <c r="L83" s="57">
        <f t="shared" si="2"/>
        <v>0</v>
      </c>
      <c r="O83" s="67"/>
      <c r="P83" s="6">
        <f>Table2[[#This Row],[Value SDG]]*Table2[[#This Row],[Finance Rate %/Year]]</f>
        <v>0</v>
      </c>
    </row>
    <row r="84" spans="1:16" hidden="1" x14ac:dyDescent="0.2">
      <c r="A84" s="1">
        <f t="shared" si="3"/>
        <v>83</v>
      </c>
      <c r="K84" s="80"/>
      <c r="L84" s="57">
        <f t="shared" si="2"/>
        <v>0</v>
      </c>
      <c r="O84" s="67"/>
      <c r="P84" s="6">
        <f>Table2[[#This Row],[Value SDG]]*Table2[[#This Row],[Finance Rate %/Year]]</f>
        <v>0</v>
      </c>
    </row>
    <row r="85" spans="1:16" hidden="1" x14ac:dyDescent="0.2">
      <c r="A85" s="1">
        <f t="shared" si="3"/>
        <v>84</v>
      </c>
      <c r="K85" s="80"/>
      <c r="L85" s="57">
        <f t="shared" si="2"/>
        <v>0</v>
      </c>
      <c r="O85" s="67"/>
      <c r="P85" s="6">
        <f>Table2[[#This Row],[Value SDG]]*Table2[[#This Row],[Finance Rate %/Year]]</f>
        <v>0</v>
      </c>
    </row>
    <row r="86" spans="1:16" hidden="1" x14ac:dyDescent="0.2">
      <c r="A86" s="1">
        <f t="shared" si="3"/>
        <v>85</v>
      </c>
      <c r="K86" s="80"/>
      <c r="L86" s="57">
        <f t="shared" si="2"/>
        <v>0</v>
      </c>
      <c r="O86" s="67"/>
      <c r="P86" s="6">
        <f>Table2[[#This Row],[Value SDG]]*Table2[[#This Row],[Finance Rate %/Year]]</f>
        <v>0</v>
      </c>
    </row>
    <row r="87" spans="1:16" hidden="1" x14ac:dyDescent="0.2">
      <c r="A87" s="1">
        <f t="shared" si="3"/>
        <v>86</v>
      </c>
      <c r="K87" s="80"/>
      <c r="L87" s="57">
        <f t="shared" si="2"/>
        <v>0</v>
      </c>
      <c r="O87" s="67"/>
      <c r="P87" s="6">
        <f>Table2[[#This Row],[Value SDG]]*Table2[[#This Row],[Finance Rate %/Year]]</f>
        <v>0</v>
      </c>
    </row>
    <row r="88" spans="1:16" hidden="1" x14ac:dyDescent="0.2">
      <c r="A88" s="1">
        <f t="shared" si="3"/>
        <v>87</v>
      </c>
      <c r="K88" s="80"/>
      <c r="L88" s="57">
        <f t="shared" si="2"/>
        <v>0</v>
      </c>
      <c r="O88" s="67"/>
      <c r="P88" s="6">
        <f>Table2[[#This Row],[Value SDG]]*Table2[[#This Row],[Finance Rate %/Year]]</f>
        <v>0</v>
      </c>
    </row>
    <row r="89" spans="1:16" hidden="1" x14ac:dyDescent="0.2">
      <c r="A89" s="1">
        <f t="shared" si="3"/>
        <v>88</v>
      </c>
      <c r="K89" s="80"/>
      <c r="L89" s="57">
        <f t="shared" si="2"/>
        <v>0</v>
      </c>
      <c r="O89" s="67"/>
      <c r="P89" s="6">
        <f>Table2[[#This Row],[Value SDG]]*Table2[[#This Row],[Finance Rate %/Year]]</f>
        <v>0</v>
      </c>
    </row>
    <row r="90" spans="1:16" hidden="1" x14ac:dyDescent="0.2">
      <c r="A90" s="1">
        <f t="shared" si="3"/>
        <v>89</v>
      </c>
      <c r="K90" s="80"/>
      <c r="L90" s="57">
        <f t="shared" si="2"/>
        <v>0</v>
      </c>
      <c r="O90" s="67"/>
      <c r="P90" s="6">
        <f>Table2[[#This Row],[Value SDG]]*Table2[[#This Row],[Finance Rate %/Year]]</f>
        <v>0</v>
      </c>
    </row>
    <row r="91" spans="1:16" hidden="1" x14ac:dyDescent="0.2">
      <c r="A91" s="1">
        <f t="shared" si="3"/>
        <v>90</v>
      </c>
      <c r="K91" s="80"/>
      <c r="L91" s="57">
        <f t="shared" si="2"/>
        <v>0</v>
      </c>
      <c r="O91" s="67"/>
      <c r="P91" s="6">
        <f>Table2[[#This Row],[Value SDG]]*Table2[[#This Row],[Finance Rate %/Year]]</f>
        <v>0</v>
      </c>
    </row>
    <row r="92" spans="1:16" hidden="1" x14ac:dyDescent="0.2">
      <c r="A92" s="1">
        <f t="shared" si="3"/>
        <v>91</v>
      </c>
      <c r="K92" s="80"/>
      <c r="L92" s="57">
        <f t="shared" si="2"/>
        <v>0</v>
      </c>
      <c r="O92" s="67"/>
      <c r="P92" s="6">
        <f>Table2[[#This Row],[Value SDG]]*Table2[[#This Row],[Finance Rate %/Year]]</f>
        <v>0</v>
      </c>
    </row>
    <row r="93" spans="1:16" hidden="1" x14ac:dyDescent="0.2">
      <c r="A93" s="1">
        <f t="shared" si="3"/>
        <v>92</v>
      </c>
      <c r="K93" s="80"/>
      <c r="L93" s="57">
        <f t="shared" si="2"/>
        <v>0</v>
      </c>
      <c r="O93" s="67"/>
      <c r="P93" s="6">
        <f>Table2[[#This Row],[Value SDG]]*Table2[[#This Row],[Finance Rate %/Year]]</f>
        <v>0</v>
      </c>
    </row>
    <row r="94" spans="1:16" hidden="1" x14ac:dyDescent="0.2">
      <c r="A94" s="1">
        <f t="shared" si="3"/>
        <v>93</v>
      </c>
      <c r="K94" s="80"/>
      <c r="L94" s="57">
        <f t="shared" si="2"/>
        <v>0</v>
      </c>
      <c r="O94" s="67"/>
      <c r="P94" s="6">
        <f>Table2[[#This Row],[Value SDG]]*Table2[[#This Row],[Finance Rate %/Year]]</f>
        <v>0</v>
      </c>
    </row>
    <row r="95" spans="1:16" hidden="1" x14ac:dyDescent="0.2">
      <c r="A95" s="1">
        <f t="shared" si="3"/>
        <v>94</v>
      </c>
      <c r="K95" s="80"/>
      <c r="L95" s="57">
        <f t="shared" si="2"/>
        <v>0</v>
      </c>
      <c r="O95" s="67"/>
      <c r="P95" s="6">
        <f>Table2[[#This Row],[Value SDG]]*Table2[[#This Row],[Finance Rate %/Year]]</f>
        <v>0</v>
      </c>
    </row>
    <row r="96" spans="1:16" hidden="1" x14ac:dyDescent="0.2">
      <c r="A96" s="1">
        <f t="shared" si="3"/>
        <v>95</v>
      </c>
      <c r="K96" s="80"/>
      <c r="L96" s="57">
        <f t="shared" si="2"/>
        <v>0</v>
      </c>
      <c r="O96" s="67"/>
      <c r="P96" s="6">
        <f>Table2[[#This Row],[Value SDG]]*Table2[[#This Row],[Finance Rate %/Year]]</f>
        <v>0</v>
      </c>
    </row>
    <row r="97" spans="1:16" hidden="1" x14ac:dyDescent="0.2">
      <c r="A97" s="1">
        <f t="shared" si="3"/>
        <v>96</v>
      </c>
      <c r="K97" s="80"/>
      <c r="L97" s="57">
        <f t="shared" si="2"/>
        <v>0</v>
      </c>
      <c r="O97" s="67"/>
      <c r="P97" s="6">
        <f>Table2[[#This Row],[Value SDG]]*Table2[[#This Row],[Finance Rate %/Year]]</f>
        <v>0</v>
      </c>
    </row>
    <row r="98" spans="1:16" hidden="1" x14ac:dyDescent="0.2">
      <c r="A98" s="1">
        <f t="shared" si="3"/>
        <v>97</v>
      </c>
      <c r="K98" s="80"/>
      <c r="L98" s="57">
        <f t="shared" si="2"/>
        <v>0</v>
      </c>
      <c r="O98" s="67"/>
      <c r="P98" s="6">
        <f>Table2[[#This Row],[Value SDG]]*Table2[[#This Row],[Finance Rate %/Year]]</f>
        <v>0</v>
      </c>
    </row>
    <row r="99" spans="1:16" hidden="1" x14ac:dyDescent="0.2">
      <c r="A99" s="1">
        <f t="shared" si="3"/>
        <v>98</v>
      </c>
      <c r="K99" s="80"/>
      <c r="L99" s="57">
        <f t="shared" si="2"/>
        <v>0</v>
      </c>
      <c r="O99" s="67"/>
      <c r="P99" s="6">
        <f>Table2[[#This Row],[Value SDG]]*Table2[[#This Row],[Finance Rate %/Year]]</f>
        <v>0</v>
      </c>
    </row>
    <row r="100" spans="1:16" hidden="1" x14ac:dyDescent="0.2">
      <c r="A100" s="1">
        <f t="shared" si="3"/>
        <v>99</v>
      </c>
      <c r="K100" s="80"/>
      <c r="L100" s="57">
        <f t="shared" si="2"/>
        <v>0</v>
      </c>
      <c r="O100" s="67"/>
      <c r="P100" s="6">
        <f>Table2[[#This Row],[Value SDG]]*Table2[[#This Row],[Finance Rate %/Year]]</f>
        <v>0</v>
      </c>
    </row>
    <row r="101" spans="1:16" hidden="1" x14ac:dyDescent="0.2">
      <c r="A101" s="1">
        <f t="shared" si="3"/>
        <v>100</v>
      </c>
      <c r="K101" s="80"/>
      <c r="L101" s="57">
        <f t="shared" si="2"/>
        <v>0</v>
      </c>
      <c r="O101" s="67"/>
      <c r="P101" s="6">
        <f>Table2[[#This Row],[Value SDG]]*Table2[[#This Row],[Finance Rate %/Year]]</f>
        <v>0</v>
      </c>
    </row>
    <row r="102" spans="1:16" hidden="1" x14ac:dyDescent="0.2">
      <c r="A102" s="1">
        <f t="shared" si="3"/>
        <v>101</v>
      </c>
      <c r="K102" s="80"/>
      <c r="L102" s="57">
        <f t="shared" si="2"/>
        <v>0</v>
      </c>
      <c r="O102" s="67"/>
      <c r="P102" s="6">
        <f>Table2[[#This Row],[Value SDG]]*Table2[[#This Row],[Finance Rate %/Year]]</f>
        <v>0</v>
      </c>
    </row>
    <row r="103" spans="1:16" hidden="1" x14ac:dyDescent="0.2">
      <c r="A103" s="1">
        <f t="shared" si="3"/>
        <v>102</v>
      </c>
      <c r="K103" s="80"/>
      <c r="L103" s="57">
        <f t="shared" si="2"/>
        <v>0</v>
      </c>
      <c r="O103" s="67"/>
      <c r="P103" s="6">
        <f>Table2[[#This Row],[Value SDG]]*Table2[[#This Row],[Finance Rate %/Year]]</f>
        <v>0</v>
      </c>
    </row>
    <row r="104" spans="1:16" hidden="1" x14ac:dyDescent="0.2">
      <c r="A104" s="1">
        <f t="shared" si="3"/>
        <v>103</v>
      </c>
      <c r="K104" s="80"/>
      <c r="L104" s="57">
        <f t="shared" si="2"/>
        <v>0</v>
      </c>
      <c r="O104" s="67"/>
      <c r="P104" s="6">
        <f>Table2[[#This Row],[Value SDG]]*Table2[[#This Row],[Finance Rate %/Year]]</f>
        <v>0</v>
      </c>
    </row>
    <row r="105" spans="1:16" hidden="1" x14ac:dyDescent="0.2">
      <c r="A105" s="1">
        <f t="shared" si="3"/>
        <v>104</v>
      </c>
      <c r="K105" s="80"/>
      <c r="L105" s="57">
        <f t="shared" si="2"/>
        <v>0</v>
      </c>
      <c r="O105" s="67"/>
      <c r="P105" s="6">
        <f>Table2[[#This Row],[Value SDG]]*Table2[[#This Row],[Finance Rate %/Year]]</f>
        <v>0</v>
      </c>
    </row>
    <row r="106" spans="1:16" hidden="1" x14ac:dyDescent="0.2">
      <c r="A106" s="1">
        <f t="shared" si="3"/>
        <v>105</v>
      </c>
      <c r="K106" s="80"/>
      <c r="L106" s="57">
        <f t="shared" si="2"/>
        <v>0</v>
      </c>
      <c r="O106" s="67"/>
      <c r="P106" s="6">
        <f>Table2[[#This Row],[Value SDG]]*Table2[[#This Row],[Finance Rate %/Year]]</f>
        <v>0</v>
      </c>
    </row>
    <row r="107" spans="1:16" hidden="1" x14ac:dyDescent="0.2">
      <c r="A107" s="1">
        <f t="shared" si="3"/>
        <v>106</v>
      </c>
      <c r="K107" s="80"/>
      <c r="L107" s="57">
        <f t="shared" si="2"/>
        <v>0</v>
      </c>
      <c r="O107" s="67"/>
      <c r="P107" s="6">
        <f>Table2[[#This Row],[Value SDG]]*Table2[[#This Row],[Finance Rate %/Year]]</f>
        <v>0</v>
      </c>
    </row>
    <row r="108" spans="1:16" hidden="1" x14ac:dyDescent="0.2">
      <c r="A108" s="1">
        <f t="shared" si="3"/>
        <v>107</v>
      </c>
      <c r="K108" s="80"/>
      <c r="L108" s="57">
        <f t="shared" si="2"/>
        <v>0</v>
      </c>
      <c r="O108" s="67"/>
      <c r="P108" s="6">
        <f>Table2[[#This Row],[Value SDG]]*Table2[[#This Row],[Finance Rate %/Year]]</f>
        <v>0</v>
      </c>
    </row>
    <row r="109" spans="1:16" hidden="1" x14ac:dyDescent="0.2">
      <c r="A109" s="1">
        <f t="shared" si="3"/>
        <v>108</v>
      </c>
      <c r="K109" s="80"/>
      <c r="L109" s="57">
        <f t="shared" si="2"/>
        <v>0</v>
      </c>
      <c r="O109" s="67"/>
      <c r="P109" s="6">
        <f>Table2[[#This Row],[Value SDG]]*Table2[[#This Row],[Finance Rate %/Year]]</f>
        <v>0</v>
      </c>
    </row>
    <row r="110" spans="1:16" hidden="1" x14ac:dyDescent="0.2">
      <c r="A110" s="1">
        <f t="shared" si="3"/>
        <v>109</v>
      </c>
      <c r="K110" s="80"/>
      <c r="L110" s="57">
        <f t="shared" si="2"/>
        <v>0</v>
      </c>
      <c r="O110" s="67"/>
      <c r="P110" s="6">
        <f>Table2[[#This Row],[Value SDG]]*Table2[[#This Row],[Finance Rate %/Year]]</f>
        <v>0</v>
      </c>
    </row>
    <row r="111" spans="1:16" hidden="1" x14ac:dyDescent="0.2">
      <c r="A111" s="1">
        <f t="shared" si="3"/>
        <v>110</v>
      </c>
      <c r="K111" s="80"/>
      <c r="L111" s="57">
        <f t="shared" si="2"/>
        <v>0</v>
      </c>
      <c r="O111" s="67"/>
      <c r="P111" s="6">
        <f>Table2[[#This Row],[Value SDG]]*Table2[[#This Row],[Finance Rate %/Year]]</f>
        <v>0</v>
      </c>
    </row>
    <row r="112" spans="1:16" hidden="1" x14ac:dyDescent="0.2">
      <c r="A112" s="1">
        <f t="shared" si="3"/>
        <v>111</v>
      </c>
      <c r="K112" s="80"/>
      <c r="L112" s="57">
        <f t="shared" si="2"/>
        <v>0</v>
      </c>
      <c r="O112" s="67"/>
      <c r="P112" s="6">
        <f>Table2[[#This Row],[Value SDG]]*Table2[[#This Row],[Finance Rate %/Year]]</f>
        <v>0</v>
      </c>
    </row>
    <row r="113" spans="1:16" hidden="1" x14ac:dyDescent="0.2">
      <c r="A113" s="1">
        <f t="shared" si="3"/>
        <v>112</v>
      </c>
      <c r="K113" s="80"/>
      <c r="L113" s="57">
        <f t="shared" si="2"/>
        <v>0</v>
      </c>
      <c r="O113" s="67"/>
      <c r="P113" s="6">
        <f>Table2[[#This Row],[Value SDG]]*Table2[[#This Row],[Finance Rate %/Year]]</f>
        <v>0</v>
      </c>
    </row>
    <row r="114" spans="1:16" hidden="1" x14ac:dyDescent="0.2">
      <c r="A114" s="1">
        <f t="shared" si="3"/>
        <v>113</v>
      </c>
      <c r="K114" s="80"/>
      <c r="L114" s="57">
        <f t="shared" si="2"/>
        <v>0</v>
      </c>
      <c r="O114" s="67"/>
      <c r="P114" s="6">
        <f>Table2[[#This Row],[Value SDG]]*Table2[[#This Row],[Finance Rate %/Year]]</f>
        <v>0</v>
      </c>
    </row>
    <row r="115" spans="1:16" hidden="1" x14ac:dyDescent="0.2">
      <c r="A115" s="1">
        <f t="shared" si="3"/>
        <v>114</v>
      </c>
      <c r="K115" s="80"/>
      <c r="L115" s="57">
        <f t="shared" si="2"/>
        <v>0</v>
      </c>
      <c r="O115" s="67"/>
      <c r="P115" s="6">
        <f>Table2[[#This Row],[Value SDG]]*Table2[[#This Row],[Finance Rate %/Year]]</f>
        <v>0</v>
      </c>
    </row>
    <row r="116" spans="1:16" hidden="1" x14ac:dyDescent="0.2">
      <c r="A116" s="1">
        <f t="shared" si="3"/>
        <v>115</v>
      </c>
      <c r="K116" s="80"/>
      <c r="L116" s="57">
        <f t="shared" si="2"/>
        <v>0</v>
      </c>
      <c r="O116" s="67"/>
      <c r="P116" s="6">
        <f>Table2[[#This Row],[Value SDG]]*Table2[[#This Row],[Finance Rate %/Year]]</f>
        <v>0</v>
      </c>
    </row>
    <row r="117" spans="1:16" hidden="1" x14ac:dyDescent="0.2">
      <c r="A117" s="1">
        <f t="shared" si="3"/>
        <v>116</v>
      </c>
      <c r="K117" s="80"/>
      <c r="L117" s="57">
        <f t="shared" si="2"/>
        <v>0</v>
      </c>
      <c r="O117" s="67"/>
      <c r="P117" s="6">
        <f>Table2[[#This Row],[Value SDG]]*Table2[[#This Row],[Finance Rate %/Year]]</f>
        <v>0</v>
      </c>
    </row>
    <row r="118" spans="1:16" hidden="1" x14ac:dyDescent="0.2">
      <c r="A118" s="1">
        <f t="shared" si="3"/>
        <v>117</v>
      </c>
      <c r="K118" s="80"/>
      <c r="L118" s="57">
        <f t="shared" si="2"/>
        <v>0</v>
      </c>
      <c r="O118" s="67"/>
      <c r="P118" s="6">
        <f>Table2[[#This Row],[Value SDG]]*Table2[[#This Row],[Finance Rate %/Year]]</f>
        <v>0</v>
      </c>
    </row>
    <row r="119" spans="1:16" hidden="1" x14ac:dyDescent="0.2">
      <c r="A119" s="1">
        <f t="shared" si="3"/>
        <v>118</v>
      </c>
      <c r="K119" s="80"/>
      <c r="L119" s="57">
        <f t="shared" si="2"/>
        <v>0</v>
      </c>
      <c r="O119" s="67"/>
      <c r="P119" s="6">
        <f>Table2[[#This Row],[Value SDG]]*Table2[[#This Row],[Finance Rate %/Year]]</f>
        <v>0</v>
      </c>
    </row>
    <row r="120" spans="1:16" hidden="1" x14ac:dyDescent="0.2">
      <c r="A120" s="1">
        <f t="shared" si="3"/>
        <v>119</v>
      </c>
      <c r="K120" s="80"/>
      <c r="L120" s="57">
        <f t="shared" si="2"/>
        <v>0</v>
      </c>
      <c r="O120" s="67"/>
      <c r="P120" s="6">
        <f>Table2[[#This Row],[Value SDG]]*Table2[[#This Row],[Finance Rate %/Year]]</f>
        <v>0</v>
      </c>
    </row>
    <row r="121" spans="1:16" hidden="1" x14ac:dyDescent="0.2">
      <c r="A121" s="1">
        <f t="shared" si="3"/>
        <v>120</v>
      </c>
      <c r="K121" s="80"/>
      <c r="L121" s="57">
        <f t="shared" si="2"/>
        <v>0</v>
      </c>
      <c r="O121" s="67"/>
      <c r="P121" s="6">
        <f>Table2[[#This Row],[Value SDG]]*Table2[[#This Row],[Finance Rate %/Year]]</f>
        <v>0</v>
      </c>
    </row>
    <row r="122" spans="1:16" hidden="1" x14ac:dyDescent="0.2">
      <c r="A122" s="1">
        <f t="shared" si="3"/>
        <v>121</v>
      </c>
      <c r="K122" s="80"/>
      <c r="L122" s="57">
        <f t="shared" si="2"/>
        <v>0</v>
      </c>
      <c r="O122" s="67"/>
      <c r="P122" s="6">
        <f>Table2[[#This Row],[Value SDG]]*Table2[[#This Row],[Finance Rate %/Year]]</f>
        <v>0</v>
      </c>
    </row>
    <row r="123" spans="1:16" hidden="1" x14ac:dyDescent="0.2">
      <c r="A123" s="1">
        <f t="shared" si="3"/>
        <v>122</v>
      </c>
      <c r="K123" s="80"/>
      <c r="L123" s="57">
        <f t="shared" si="2"/>
        <v>0</v>
      </c>
      <c r="O123" s="67"/>
      <c r="P123" s="6">
        <f>Table2[[#This Row],[Value SDG]]*Table2[[#This Row],[Finance Rate %/Year]]</f>
        <v>0</v>
      </c>
    </row>
    <row r="124" spans="1:16" hidden="1" x14ac:dyDescent="0.2">
      <c r="A124" s="1">
        <f t="shared" si="3"/>
        <v>123</v>
      </c>
      <c r="K124" s="80"/>
      <c r="L124" s="57">
        <f t="shared" si="2"/>
        <v>0</v>
      </c>
      <c r="O124" s="67"/>
      <c r="P124" s="6">
        <f>Table2[[#This Row],[Value SDG]]*Table2[[#This Row],[Finance Rate %/Year]]</f>
        <v>0</v>
      </c>
    </row>
    <row r="125" spans="1:16" hidden="1" x14ac:dyDescent="0.2">
      <c r="A125" s="1">
        <f t="shared" si="3"/>
        <v>124</v>
      </c>
      <c r="K125" s="80"/>
      <c r="L125" s="57">
        <f t="shared" si="2"/>
        <v>0</v>
      </c>
      <c r="O125" s="67"/>
      <c r="P125" s="6">
        <f>Table2[[#This Row],[Value SDG]]*Table2[[#This Row],[Finance Rate %/Year]]</f>
        <v>0</v>
      </c>
    </row>
    <row r="126" spans="1:16" hidden="1" x14ac:dyDescent="0.2">
      <c r="A126" s="1">
        <f>ROW()-1</f>
        <v>125</v>
      </c>
      <c r="K126" s="80"/>
      <c r="L126" s="57">
        <f>IFERROR((K126/F126),0)</f>
        <v>0</v>
      </c>
      <c r="O126" s="67"/>
      <c r="P126" s="6">
        <f>Table2[[#This Row],[Value SDG]]*Table2[[#This Row],[Finance Rate %/Year]]</f>
        <v>0</v>
      </c>
    </row>
    <row r="127" spans="1:16" hidden="1" x14ac:dyDescent="0.2">
      <c r="A127" s="1">
        <f>ROW()-1</f>
        <v>126</v>
      </c>
      <c r="K127" s="80"/>
      <c r="L127" s="57">
        <f>IFERROR((K127/F127),0)</f>
        <v>0</v>
      </c>
      <c r="O127" s="67"/>
      <c r="P127" s="6">
        <f>Table2[[#This Row],[Value SDG]]*Table2[[#This Row],[Finance Rate %/Year]]</f>
        <v>0</v>
      </c>
    </row>
    <row r="128" spans="1:16" hidden="1" x14ac:dyDescent="0.2">
      <c r="A128" s="1">
        <f t="shared" si="3"/>
        <v>127</v>
      </c>
      <c r="K128" s="80"/>
      <c r="L128" s="57">
        <f t="shared" si="2"/>
        <v>0</v>
      </c>
      <c r="O128" s="67"/>
      <c r="P128" s="6">
        <f>Table2[[#This Row],[Value SDG]]*Table2[[#This Row],[Finance Rate %/Year]]</f>
        <v>0</v>
      </c>
    </row>
    <row r="129" spans="1:16" hidden="1" x14ac:dyDescent="0.2">
      <c r="A129" s="1">
        <f t="shared" si="3"/>
        <v>128</v>
      </c>
      <c r="K129" s="80"/>
      <c r="L129" s="57">
        <f t="shared" si="2"/>
        <v>0</v>
      </c>
      <c r="O129" s="67"/>
      <c r="P129" s="6">
        <f>Table2[[#This Row],[Value SDG]]*Table2[[#This Row],[Finance Rate %/Year]]</f>
        <v>0</v>
      </c>
    </row>
    <row r="130" spans="1:16" hidden="1" x14ac:dyDescent="0.2">
      <c r="A130" s="1">
        <f t="shared" si="3"/>
        <v>129</v>
      </c>
      <c r="K130" s="80"/>
      <c r="L130" s="57">
        <f t="shared" si="2"/>
        <v>0</v>
      </c>
      <c r="O130" s="67"/>
      <c r="P130" s="6">
        <f>Table2[[#This Row],[Value SDG]]*Table2[[#This Row],[Finance Rate %/Year]]</f>
        <v>0</v>
      </c>
    </row>
    <row r="131" spans="1:16" hidden="1" x14ac:dyDescent="0.2">
      <c r="A131" s="1">
        <f t="shared" si="3"/>
        <v>130</v>
      </c>
      <c r="K131" s="80"/>
      <c r="L131" s="57">
        <f t="shared" si="2"/>
        <v>0</v>
      </c>
      <c r="O131" s="67"/>
      <c r="P131" s="6">
        <f>Table2[[#This Row],[Value SDG]]*Table2[[#This Row],[Finance Rate %/Year]]</f>
        <v>0</v>
      </c>
    </row>
    <row r="132" spans="1:16" hidden="1" x14ac:dyDescent="0.2">
      <c r="A132" s="1">
        <f t="shared" si="3"/>
        <v>131</v>
      </c>
      <c r="K132" s="80"/>
      <c r="L132" s="57">
        <f t="shared" si="2"/>
        <v>0</v>
      </c>
      <c r="O132" s="67"/>
      <c r="P132" s="6">
        <f>Table2[[#This Row],[Value SDG]]*Table2[[#This Row],[Finance Rate %/Year]]</f>
        <v>0</v>
      </c>
    </row>
    <row r="133" spans="1:16" hidden="1" x14ac:dyDescent="0.2">
      <c r="A133" s="1">
        <f t="shared" si="3"/>
        <v>132</v>
      </c>
      <c r="K133" s="80"/>
      <c r="L133" s="57">
        <f t="shared" si="2"/>
        <v>0</v>
      </c>
      <c r="O133" s="67"/>
      <c r="P133" s="6">
        <f>Table2[[#This Row],[Value SDG]]*Table2[[#This Row],[Finance Rate %/Year]]</f>
        <v>0</v>
      </c>
    </row>
    <row r="134" spans="1:16" hidden="1" x14ac:dyDescent="0.2">
      <c r="A134" s="1">
        <f t="shared" si="3"/>
        <v>133</v>
      </c>
      <c r="K134" s="80"/>
      <c r="L134" s="57">
        <f t="shared" ref="L134:L200" si="4">IFERROR((K134/F134),0)</f>
        <v>0</v>
      </c>
      <c r="O134" s="67"/>
      <c r="P134" s="6">
        <f>Table2[[#This Row],[Value SDG]]*Table2[[#This Row],[Finance Rate %/Year]]</f>
        <v>0</v>
      </c>
    </row>
    <row r="135" spans="1:16" hidden="1" x14ac:dyDescent="0.2">
      <c r="A135" s="1">
        <f t="shared" ref="A135:A201" si="5">ROW()-1</f>
        <v>134</v>
      </c>
      <c r="K135" s="80"/>
      <c r="L135" s="57">
        <f t="shared" si="4"/>
        <v>0</v>
      </c>
      <c r="O135" s="67"/>
      <c r="P135" s="6">
        <f>Table2[[#This Row],[Value SDG]]*Table2[[#This Row],[Finance Rate %/Year]]</f>
        <v>0</v>
      </c>
    </row>
    <row r="136" spans="1:16" hidden="1" x14ac:dyDescent="0.2">
      <c r="A136" s="1">
        <f>ROW()-1</f>
        <v>135</v>
      </c>
      <c r="K136" s="80"/>
      <c r="L136" s="57">
        <f>IFERROR((K136/F136),0)</f>
        <v>0</v>
      </c>
      <c r="O136" s="67"/>
      <c r="P136" s="6">
        <f>Table2[[#This Row],[Value SDG]]*Table2[[#This Row],[Finance Rate %/Year]]</f>
        <v>0</v>
      </c>
    </row>
    <row r="137" spans="1:16" hidden="1" x14ac:dyDescent="0.2">
      <c r="A137" s="1">
        <f>ROW()-1</f>
        <v>136</v>
      </c>
      <c r="K137" s="80"/>
      <c r="L137" s="57">
        <f>IFERROR((K137/F137),0)</f>
        <v>0</v>
      </c>
      <c r="O137" s="67"/>
      <c r="P137" s="6">
        <f>Table2[[#This Row],[Value SDG]]*Table2[[#This Row],[Finance Rate %/Year]]</f>
        <v>0</v>
      </c>
    </row>
    <row r="138" spans="1:16" hidden="1" x14ac:dyDescent="0.2">
      <c r="A138" s="1">
        <f t="shared" si="5"/>
        <v>137</v>
      </c>
      <c r="K138" s="80"/>
      <c r="L138" s="57">
        <f t="shared" si="4"/>
        <v>0</v>
      </c>
      <c r="O138" s="67"/>
      <c r="P138" s="6">
        <f>Table2[[#This Row],[Value SDG]]*Table2[[#This Row],[Finance Rate %/Year]]</f>
        <v>0</v>
      </c>
    </row>
    <row r="139" spans="1:16" hidden="1" x14ac:dyDescent="0.2">
      <c r="A139" s="1">
        <f t="shared" si="5"/>
        <v>138</v>
      </c>
      <c r="K139" s="80"/>
      <c r="L139" s="57">
        <f t="shared" si="4"/>
        <v>0</v>
      </c>
      <c r="O139" s="67"/>
      <c r="P139" s="6">
        <f>Table2[[#This Row],[Value SDG]]*Table2[[#This Row],[Finance Rate %/Year]]</f>
        <v>0</v>
      </c>
    </row>
    <row r="140" spans="1:16" hidden="1" x14ac:dyDescent="0.2">
      <c r="A140" s="1">
        <f t="shared" si="5"/>
        <v>139</v>
      </c>
      <c r="K140" s="80"/>
      <c r="L140" s="57">
        <f t="shared" si="4"/>
        <v>0</v>
      </c>
      <c r="O140" s="67"/>
      <c r="P140" s="6">
        <f>Table2[[#This Row],[Value SDG]]*Table2[[#This Row],[Finance Rate %/Year]]</f>
        <v>0</v>
      </c>
    </row>
    <row r="141" spans="1:16" hidden="1" x14ac:dyDescent="0.2">
      <c r="A141" s="1">
        <f t="shared" si="5"/>
        <v>140</v>
      </c>
      <c r="K141" s="80"/>
      <c r="L141" s="57">
        <f t="shared" si="4"/>
        <v>0</v>
      </c>
      <c r="O141" s="67"/>
      <c r="P141" s="6">
        <f>Table2[[#This Row],[Value SDG]]*Table2[[#This Row],[Finance Rate %/Year]]</f>
        <v>0</v>
      </c>
    </row>
    <row r="142" spans="1:16" hidden="1" x14ac:dyDescent="0.2">
      <c r="A142" s="1">
        <f t="shared" si="5"/>
        <v>141</v>
      </c>
      <c r="K142" s="80"/>
      <c r="L142" s="57">
        <f t="shared" si="4"/>
        <v>0</v>
      </c>
      <c r="O142" s="67"/>
      <c r="P142" s="6">
        <f>Table2[[#This Row],[Value SDG]]*Table2[[#This Row],[Finance Rate %/Year]]</f>
        <v>0</v>
      </c>
    </row>
    <row r="143" spans="1:16" hidden="1" x14ac:dyDescent="0.2">
      <c r="A143" s="1">
        <f t="shared" si="5"/>
        <v>142</v>
      </c>
      <c r="K143" s="80"/>
      <c r="L143" s="57">
        <f t="shared" si="4"/>
        <v>0</v>
      </c>
      <c r="O143" s="67"/>
      <c r="P143" s="6">
        <f>Table2[[#This Row],[Value SDG]]*Table2[[#This Row],[Finance Rate %/Year]]</f>
        <v>0</v>
      </c>
    </row>
    <row r="144" spans="1:16" hidden="1" x14ac:dyDescent="0.2">
      <c r="A144" s="1">
        <f t="shared" si="5"/>
        <v>143</v>
      </c>
      <c r="K144" s="80"/>
      <c r="L144" s="57">
        <f t="shared" si="4"/>
        <v>0</v>
      </c>
      <c r="O144" s="67"/>
      <c r="P144" s="6">
        <f>Table2[[#This Row],[Value SDG]]*Table2[[#This Row],[Finance Rate %/Year]]</f>
        <v>0</v>
      </c>
    </row>
    <row r="145" spans="1:16" hidden="1" x14ac:dyDescent="0.2">
      <c r="A145" s="91">
        <f>ROW()-1</f>
        <v>144</v>
      </c>
      <c r="G145" s="92"/>
      <c r="H145" s="92"/>
      <c r="I145" s="92"/>
      <c r="J145" s="92"/>
      <c r="K145" s="112"/>
      <c r="L145" s="94">
        <f>IFERROR((K145/F145),0)</f>
        <v>0</v>
      </c>
      <c r="M145" s="92"/>
      <c r="N145" s="92"/>
      <c r="O145" s="67"/>
      <c r="P145" s="93">
        <f>Table2[[#This Row],[Value SDG]]*Table2[[#This Row],[Finance Rate %/Year]]</f>
        <v>0</v>
      </c>
    </row>
    <row r="146" spans="1:16" hidden="1" x14ac:dyDescent="0.2">
      <c r="A146" s="95">
        <f>ROW()-1</f>
        <v>145</v>
      </c>
      <c r="G146" s="96"/>
      <c r="H146" s="96"/>
      <c r="I146" s="96"/>
      <c r="J146" s="96"/>
      <c r="K146" s="113"/>
      <c r="L146" s="98">
        <f>IFERROR((K146/F146),0)</f>
        <v>0</v>
      </c>
      <c r="M146" s="96"/>
      <c r="N146" s="96"/>
      <c r="O146" s="67"/>
      <c r="P146" s="97">
        <f>Table2[[#This Row],[Value SDG]]*Table2[[#This Row],[Finance Rate %/Year]]</f>
        <v>0</v>
      </c>
    </row>
    <row r="147" spans="1:16" hidden="1" x14ac:dyDescent="0.2">
      <c r="A147" s="1">
        <f t="shared" si="5"/>
        <v>146</v>
      </c>
      <c r="K147" s="80"/>
      <c r="L147" s="57">
        <f t="shared" si="4"/>
        <v>0</v>
      </c>
      <c r="O147" s="67"/>
      <c r="P147" s="6">
        <f>Table2[[#This Row],[Value SDG]]*Table2[[#This Row],[Finance Rate %/Year]]</f>
        <v>0</v>
      </c>
    </row>
    <row r="148" spans="1:16" hidden="1" x14ac:dyDescent="0.2">
      <c r="A148" s="1">
        <f t="shared" si="5"/>
        <v>147</v>
      </c>
      <c r="K148" s="80"/>
      <c r="L148" s="57">
        <f t="shared" si="4"/>
        <v>0</v>
      </c>
      <c r="O148" s="67"/>
      <c r="P148" s="6">
        <f>Table2[[#This Row],[Value SDG]]*Table2[[#This Row],[Finance Rate %/Year]]</f>
        <v>0</v>
      </c>
    </row>
    <row r="149" spans="1:16" hidden="1" x14ac:dyDescent="0.2">
      <c r="A149" s="1">
        <f t="shared" si="5"/>
        <v>148</v>
      </c>
      <c r="K149" s="80"/>
      <c r="L149" s="57">
        <f t="shared" si="4"/>
        <v>0</v>
      </c>
      <c r="O149" s="67"/>
      <c r="P149" s="6">
        <f>Table2[[#This Row],[Value SDG]]*Table2[[#This Row],[Finance Rate %/Year]]</f>
        <v>0</v>
      </c>
    </row>
    <row r="150" spans="1:16" hidden="1" x14ac:dyDescent="0.2">
      <c r="A150" s="1">
        <f t="shared" si="5"/>
        <v>149</v>
      </c>
      <c r="K150" s="80"/>
      <c r="L150" s="57">
        <f t="shared" si="4"/>
        <v>0</v>
      </c>
      <c r="O150" s="67"/>
      <c r="P150" s="6">
        <f>Table2[[#This Row],[Value SDG]]*Table2[[#This Row],[Finance Rate %/Year]]</f>
        <v>0</v>
      </c>
    </row>
    <row r="151" spans="1:16" hidden="1" x14ac:dyDescent="0.2">
      <c r="A151" s="1">
        <f t="shared" si="5"/>
        <v>150</v>
      </c>
      <c r="K151" s="80"/>
      <c r="L151" s="57">
        <f t="shared" si="4"/>
        <v>0</v>
      </c>
      <c r="O151" s="67"/>
      <c r="P151" s="6">
        <f>Table2[[#This Row],[Value SDG]]*Table2[[#This Row],[Finance Rate %/Year]]</f>
        <v>0</v>
      </c>
    </row>
    <row r="152" spans="1:16" hidden="1" x14ac:dyDescent="0.2">
      <c r="A152" s="1">
        <f t="shared" si="5"/>
        <v>151</v>
      </c>
      <c r="K152" s="80"/>
      <c r="L152" s="57">
        <f t="shared" si="4"/>
        <v>0</v>
      </c>
      <c r="O152" s="67"/>
      <c r="P152" s="6">
        <f>Table2[[#This Row],[Value SDG]]*Table2[[#This Row],[Finance Rate %/Year]]</f>
        <v>0</v>
      </c>
    </row>
    <row r="153" spans="1:16" hidden="1" x14ac:dyDescent="0.2">
      <c r="A153" s="1">
        <f t="shared" si="5"/>
        <v>152</v>
      </c>
      <c r="K153" s="80"/>
      <c r="L153" s="57">
        <f t="shared" si="4"/>
        <v>0</v>
      </c>
      <c r="O153" s="67"/>
      <c r="P153" s="6">
        <f>Table2[[#This Row],[Value SDG]]*Table2[[#This Row],[Finance Rate %/Year]]</f>
        <v>0</v>
      </c>
    </row>
    <row r="154" spans="1:16" hidden="1" x14ac:dyDescent="0.2">
      <c r="A154" s="1">
        <f t="shared" si="5"/>
        <v>153</v>
      </c>
      <c r="K154" s="80"/>
      <c r="L154" s="57">
        <f t="shared" si="4"/>
        <v>0</v>
      </c>
      <c r="O154" s="67"/>
      <c r="P154" s="6">
        <f>Table2[[#This Row],[Value SDG]]*Table2[[#This Row],[Finance Rate %/Year]]</f>
        <v>0</v>
      </c>
    </row>
    <row r="155" spans="1:16" hidden="1" x14ac:dyDescent="0.2">
      <c r="A155" s="1">
        <f t="shared" si="5"/>
        <v>154</v>
      </c>
      <c r="K155" s="80"/>
      <c r="L155" s="57">
        <f t="shared" si="4"/>
        <v>0</v>
      </c>
      <c r="O155" s="67"/>
      <c r="P155" s="6">
        <f>Table2[[#This Row],[Value SDG]]*Table2[[#This Row],[Finance Rate %/Year]]</f>
        <v>0</v>
      </c>
    </row>
    <row r="156" spans="1:16" hidden="1" x14ac:dyDescent="0.2">
      <c r="A156" s="1">
        <f t="shared" si="5"/>
        <v>155</v>
      </c>
      <c r="K156" s="80"/>
      <c r="L156" s="57">
        <f t="shared" si="4"/>
        <v>0</v>
      </c>
      <c r="O156" s="67"/>
      <c r="P156" s="6">
        <f>Table2[[#This Row],[Value SDG]]*Table2[[#This Row],[Finance Rate %/Year]]</f>
        <v>0</v>
      </c>
    </row>
    <row r="157" spans="1:16" hidden="1" x14ac:dyDescent="0.2">
      <c r="A157" s="1">
        <f t="shared" si="5"/>
        <v>156</v>
      </c>
      <c r="K157" s="80"/>
      <c r="L157" s="57">
        <f t="shared" si="4"/>
        <v>0</v>
      </c>
      <c r="O157" s="67"/>
      <c r="P157" s="6">
        <f>Table2[[#This Row],[Value SDG]]*Table2[[#This Row],[Finance Rate %/Year]]</f>
        <v>0</v>
      </c>
    </row>
    <row r="158" spans="1:16" hidden="1" x14ac:dyDescent="0.2">
      <c r="A158" s="1">
        <f t="shared" si="5"/>
        <v>157</v>
      </c>
      <c r="K158" s="80"/>
      <c r="L158" s="57">
        <f t="shared" si="4"/>
        <v>0</v>
      </c>
      <c r="O158" s="67"/>
      <c r="P158" s="6">
        <f>Table2[[#This Row],[Value SDG]]*Table2[[#This Row],[Finance Rate %/Year]]</f>
        <v>0</v>
      </c>
    </row>
    <row r="159" spans="1:16" hidden="1" x14ac:dyDescent="0.2">
      <c r="A159" s="1">
        <f t="shared" si="5"/>
        <v>158</v>
      </c>
      <c r="K159" s="80"/>
      <c r="L159" s="57">
        <f t="shared" si="4"/>
        <v>0</v>
      </c>
      <c r="O159" s="67"/>
      <c r="P159" s="6">
        <f>Table2[[#This Row],[Value SDG]]*Table2[[#This Row],[Finance Rate %/Year]]</f>
        <v>0</v>
      </c>
    </row>
    <row r="160" spans="1:16" hidden="1" x14ac:dyDescent="0.2">
      <c r="A160" s="1">
        <f t="shared" si="5"/>
        <v>159</v>
      </c>
      <c r="K160" s="80"/>
      <c r="L160" s="57">
        <f t="shared" si="4"/>
        <v>0</v>
      </c>
      <c r="O160" s="67"/>
      <c r="P160" s="6">
        <f>Table2[[#This Row],[Value SDG]]*Table2[[#This Row],[Finance Rate %/Year]]</f>
        <v>0</v>
      </c>
    </row>
    <row r="161" spans="1:16" hidden="1" x14ac:dyDescent="0.2">
      <c r="A161" s="1">
        <f t="shared" si="5"/>
        <v>160</v>
      </c>
      <c r="K161" s="80"/>
      <c r="L161" s="57">
        <f t="shared" si="4"/>
        <v>0</v>
      </c>
      <c r="O161" s="67"/>
      <c r="P161" s="6">
        <f>Table2[[#This Row],[Value SDG]]*Table2[[#This Row],[Finance Rate %/Year]]</f>
        <v>0</v>
      </c>
    </row>
    <row r="162" spans="1:16" hidden="1" x14ac:dyDescent="0.2">
      <c r="A162" s="1">
        <f t="shared" si="5"/>
        <v>161</v>
      </c>
      <c r="K162" s="80"/>
      <c r="L162" s="57">
        <f t="shared" si="4"/>
        <v>0</v>
      </c>
      <c r="O162" s="67"/>
      <c r="P162" s="6">
        <f>Table2[[#This Row],[Value SDG]]*Table2[[#This Row],[Finance Rate %/Year]]</f>
        <v>0</v>
      </c>
    </row>
    <row r="163" spans="1:16" hidden="1" x14ac:dyDescent="0.2">
      <c r="A163" s="1">
        <f t="shared" si="5"/>
        <v>162</v>
      </c>
      <c r="K163" s="80"/>
      <c r="L163" s="57">
        <f t="shared" si="4"/>
        <v>0</v>
      </c>
      <c r="O163" s="67"/>
      <c r="P163" s="6">
        <f>Table2[[#This Row],[Value SDG]]*Table2[[#This Row],[Finance Rate %/Year]]</f>
        <v>0</v>
      </c>
    </row>
    <row r="164" spans="1:16" hidden="1" x14ac:dyDescent="0.2">
      <c r="A164" s="100">
        <f>ROW()-1</f>
        <v>163</v>
      </c>
      <c r="B164" s="99"/>
      <c r="C164" s="99"/>
      <c r="D164" s="99"/>
      <c r="E164" s="99"/>
      <c r="F164" s="99"/>
      <c r="G164" s="99"/>
      <c r="H164" s="99"/>
      <c r="I164" s="99"/>
      <c r="J164" s="99"/>
      <c r="K164" s="114"/>
      <c r="L164" s="102">
        <f>IFERROR((K164/F164),0)</f>
        <v>0</v>
      </c>
      <c r="O164" s="67"/>
      <c r="P164" s="101">
        <f>Table2[[#This Row],[Value SDG]]*Table2[[#This Row],[Finance Rate %/Year]]</f>
        <v>0</v>
      </c>
    </row>
    <row r="165" spans="1:16" hidden="1" x14ac:dyDescent="0.2">
      <c r="A165" s="1">
        <f t="shared" si="5"/>
        <v>164</v>
      </c>
      <c r="K165" s="80"/>
      <c r="L165" s="57">
        <f t="shared" si="4"/>
        <v>0</v>
      </c>
      <c r="O165" s="67"/>
      <c r="P165" s="6">
        <f>Table2[[#This Row],[Value SDG]]*Table2[[#This Row],[Finance Rate %/Year]]</f>
        <v>0</v>
      </c>
    </row>
    <row r="166" spans="1:16" hidden="1" x14ac:dyDescent="0.2">
      <c r="A166" s="100">
        <f>ROW()-1</f>
        <v>165</v>
      </c>
      <c r="B166" s="99"/>
      <c r="C166" s="99"/>
      <c r="D166" s="99"/>
      <c r="E166" s="99"/>
      <c r="F166" s="99"/>
      <c r="G166" s="99"/>
      <c r="H166" s="99"/>
      <c r="I166" s="99"/>
      <c r="J166" s="99"/>
      <c r="K166" s="114"/>
      <c r="L166" s="102">
        <f>IFERROR((K166/F166),0)</f>
        <v>0</v>
      </c>
      <c r="O166" s="67"/>
      <c r="P166" s="101">
        <f>Table2[[#This Row],[Value SDG]]*Table2[[#This Row],[Finance Rate %/Year]]</f>
        <v>0</v>
      </c>
    </row>
    <row r="167" spans="1:16" hidden="1" x14ac:dyDescent="0.2">
      <c r="A167" s="100">
        <f>ROW()-1</f>
        <v>166</v>
      </c>
      <c r="B167" s="99"/>
      <c r="C167" s="99"/>
      <c r="D167" s="99"/>
      <c r="E167" s="99"/>
      <c r="F167" s="99"/>
      <c r="K167" s="114"/>
      <c r="L167" s="102">
        <f>IFERROR((K167/F167),0)</f>
        <v>0</v>
      </c>
      <c r="O167" s="67"/>
      <c r="P167" s="101">
        <f>Table2[[#This Row],[Value SDG]]*Table2[[#This Row],[Finance Rate %/Year]]</f>
        <v>0</v>
      </c>
    </row>
    <row r="168" spans="1:16" hidden="1" x14ac:dyDescent="0.2">
      <c r="A168" s="1">
        <f t="shared" si="5"/>
        <v>167</v>
      </c>
      <c r="K168" s="80"/>
      <c r="L168" s="57">
        <f t="shared" si="4"/>
        <v>0</v>
      </c>
      <c r="O168" s="67"/>
      <c r="P168" s="6">
        <f>Table2[[#This Row],[Value SDG]]*Table2[[#This Row],[Finance Rate %/Year]]</f>
        <v>0</v>
      </c>
    </row>
    <row r="169" spans="1:16" hidden="1" x14ac:dyDescent="0.2">
      <c r="A169" s="100">
        <f>ROW()-1</f>
        <v>168</v>
      </c>
      <c r="B169" s="99"/>
      <c r="C169" s="99"/>
      <c r="D169" s="99"/>
      <c r="E169" s="99"/>
      <c r="F169" s="99"/>
      <c r="G169" s="99"/>
      <c r="H169" s="99"/>
      <c r="I169" s="99"/>
      <c r="J169" s="99"/>
      <c r="K169" s="114"/>
      <c r="L169" s="102">
        <f>IFERROR((K169/F169),0)</f>
        <v>0</v>
      </c>
      <c r="O169" s="67"/>
      <c r="P169" s="101">
        <f>Table2[[#This Row],[Value SDG]]*Table2[[#This Row],[Finance Rate %/Year]]</f>
        <v>0</v>
      </c>
    </row>
    <row r="170" spans="1:16" hidden="1" x14ac:dyDescent="0.2">
      <c r="A170" s="100">
        <f>ROW()-1</f>
        <v>169</v>
      </c>
      <c r="B170" s="99"/>
      <c r="C170" s="99"/>
      <c r="D170" s="99"/>
      <c r="E170" s="99"/>
      <c r="F170" s="99"/>
      <c r="G170" s="99"/>
      <c r="H170" s="99"/>
      <c r="I170" s="99"/>
      <c r="J170" s="99"/>
      <c r="K170" s="114"/>
      <c r="L170" s="102">
        <f>IFERROR((K170/F170),0)</f>
        <v>0</v>
      </c>
      <c r="O170" s="67"/>
      <c r="P170" s="101">
        <f>Table2[[#This Row],[Value SDG]]*Table2[[#This Row],[Finance Rate %/Year]]</f>
        <v>0</v>
      </c>
    </row>
    <row r="171" spans="1:16" hidden="1" x14ac:dyDescent="0.2">
      <c r="A171" s="1">
        <f t="shared" si="5"/>
        <v>170</v>
      </c>
      <c r="K171" s="80"/>
      <c r="L171" s="57">
        <f t="shared" si="4"/>
        <v>0</v>
      </c>
      <c r="O171" s="67"/>
      <c r="P171" s="6">
        <f>Table2[[#This Row],[Value SDG]]*Table2[[#This Row],[Finance Rate %/Year]]</f>
        <v>0</v>
      </c>
    </row>
    <row r="172" spans="1:16" hidden="1" x14ac:dyDescent="0.2">
      <c r="A172" s="1">
        <f t="shared" si="5"/>
        <v>171</v>
      </c>
      <c r="K172" s="80"/>
      <c r="L172" s="57">
        <f t="shared" si="4"/>
        <v>0</v>
      </c>
      <c r="O172" s="67"/>
      <c r="P172" s="6">
        <f>Table2[[#This Row],[Value SDG]]*Table2[[#This Row],[Finance Rate %/Year]]</f>
        <v>0</v>
      </c>
    </row>
    <row r="173" spans="1:16" hidden="1" x14ac:dyDescent="0.2">
      <c r="A173" s="1">
        <f t="shared" si="5"/>
        <v>172</v>
      </c>
      <c r="K173" s="80"/>
      <c r="L173" s="57">
        <f t="shared" si="4"/>
        <v>0</v>
      </c>
      <c r="O173" s="67"/>
      <c r="P173" s="6">
        <f>Table2[[#This Row],[Value SDG]]*Table2[[#This Row],[Finance Rate %/Year]]</f>
        <v>0</v>
      </c>
    </row>
    <row r="174" spans="1:16" hidden="1" x14ac:dyDescent="0.2">
      <c r="A174" s="1">
        <f t="shared" si="5"/>
        <v>173</v>
      </c>
      <c r="K174" s="80"/>
      <c r="L174" s="57">
        <f t="shared" si="4"/>
        <v>0</v>
      </c>
      <c r="O174" s="67"/>
      <c r="P174" s="6">
        <f>Table2[[#This Row],[Value SDG]]*Table2[[#This Row],[Finance Rate %/Year]]</f>
        <v>0</v>
      </c>
    </row>
    <row r="175" spans="1:16" hidden="1" x14ac:dyDescent="0.2">
      <c r="A175" s="1">
        <f>ROW()-1</f>
        <v>174</v>
      </c>
      <c r="K175" s="80"/>
      <c r="L175" s="57">
        <f>IFERROR((K175/F175),0)</f>
        <v>0</v>
      </c>
      <c r="O175" s="67"/>
      <c r="P175" s="6">
        <f>Table2[[#This Row],[Value SDG]]*Table2[[#This Row],[Finance Rate %/Year]]</f>
        <v>0</v>
      </c>
    </row>
    <row r="176" spans="1:16" hidden="1" x14ac:dyDescent="0.2">
      <c r="A176" s="1">
        <f t="shared" si="5"/>
        <v>175</v>
      </c>
      <c r="K176" s="80"/>
      <c r="L176" s="57">
        <f t="shared" si="4"/>
        <v>0</v>
      </c>
      <c r="O176" s="67"/>
      <c r="P176" s="6">
        <f>Table2[[#This Row],[Value SDG]]*Table2[[#This Row],[Finance Rate %/Year]]</f>
        <v>0</v>
      </c>
    </row>
    <row r="177" spans="1:16" hidden="1" x14ac:dyDescent="0.2">
      <c r="A177" s="1">
        <f t="shared" si="5"/>
        <v>176</v>
      </c>
      <c r="K177" s="80"/>
      <c r="L177" s="57">
        <f t="shared" si="4"/>
        <v>0</v>
      </c>
      <c r="O177" s="67"/>
      <c r="P177" s="6">
        <f>Table2[[#This Row],[Value SDG]]*Table2[[#This Row],[Finance Rate %/Year]]</f>
        <v>0</v>
      </c>
    </row>
    <row r="178" spans="1:16" hidden="1" x14ac:dyDescent="0.2">
      <c r="A178" s="1">
        <f t="shared" si="5"/>
        <v>177</v>
      </c>
      <c r="K178" s="80"/>
      <c r="L178" s="57">
        <f t="shared" si="4"/>
        <v>0</v>
      </c>
      <c r="O178" s="67"/>
      <c r="P178" s="6">
        <f>Table2[[#This Row],[Value SDG]]*Table2[[#This Row],[Finance Rate %/Year]]</f>
        <v>0</v>
      </c>
    </row>
    <row r="179" spans="1:16" hidden="1" x14ac:dyDescent="0.2">
      <c r="A179" s="1">
        <f t="shared" si="5"/>
        <v>178</v>
      </c>
      <c r="K179" s="80"/>
      <c r="L179" s="57">
        <f t="shared" si="4"/>
        <v>0</v>
      </c>
      <c r="O179" s="67"/>
      <c r="P179" s="6">
        <f>Table2[[#This Row],[Value SDG]]*Table2[[#This Row],[Finance Rate %/Year]]</f>
        <v>0</v>
      </c>
    </row>
    <row r="180" spans="1:16" hidden="1" x14ac:dyDescent="0.2">
      <c r="A180" s="1">
        <f t="shared" si="5"/>
        <v>179</v>
      </c>
      <c r="K180" s="80"/>
      <c r="L180" s="57">
        <f t="shared" si="4"/>
        <v>0</v>
      </c>
      <c r="O180" s="67"/>
      <c r="P180" s="6">
        <f>Table2[[#This Row],[Value SDG]]*Table2[[#This Row],[Finance Rate %/Year]]</f>
        <v>0</v>
      </c>
    </row>
    <row r="181" spans="1:16" hidden="1" x14ac:dyDescent="0.2">
      <c r="A181" s="1">
        <f t="shared" si="5"/>
        <v>180</v>
      </c>
      <c r="K181" s="80"/>
      <c r="L181" s="57">
        <f t="shared" si="4"/>
        <v>0</v>
      </c>
      <c r="O181" s="67"/>
      <c r="P181" s="6">
        <f>Table2[[#This Row],[Value SDG]]*Table2[[#This Row],[Finance Rate %/Year]]</f>
        <v>0</v>
      </c>
    </row>
    <row r="182" spans="1:16" hidden="1" x14ac:dyDescent="0.2">
      <c r="A182" s="1">
        <f t="shared" si="5"/>
        <v>181</v>
      </c>
      <c r="K182" s="80"/>
      <c r="L182" s="57">
        <f t="shared" si="4"/>
        <v>0</v>
      </c>
      <c r="O182" s="67"/>
      <c r="P182" s="6">
        <f>Table2[[#This Row],[Value SDG]]*Table2[[#This Row],[Finance Rate %/Year]]</f>
        <v>0</v>
      </c>
    </row>
    <row r="183" spans="1:16" hidden="1" x14ac:dyDescent="0.2">
      <c r="A183" s="1">
        <f t="shared" si="5"/>
        <v>182</v>
      </c>
      <c r="K183" s="80"/>
      <c r="L183" s="57">
        <f t="shared" si="4"/>
        <v>0</v>
      </c>
      <c r="O183" s="67"/>
      <c r="P183" s="6">
        <f>Table2[[#This Row],[Value SDG]]*Table2[[#This Row],[Finance Rate %/Year]]</f>
        <v>0</v>
      </c>
    </row>
    <row r="184" spans="1:16" hidden="1" x14ac:dyDescent="0.2">
      <c r="A184" s="1">
        <f t="shared" si="5"/>
        <v>183</v>
      </c>
      <c r="K184" s="80"/>
      <c r="L184" s="57">
        <f t="shared" si="4"/>
        <v>0</v>
      </c>
      <c r="O184" s="67"/>
      <c r="P184" s="6">
        <f>Table2[[#This Row],[Value SDG]]*Table2[[#This Row],[Finance Rate %/Year]]</f>
        <v>0</v>
      </c>
    </row>
    <row r="185" spans="1:16" hidden="1" x14ac:dyDescent="0.2">
      <c r="A185" s="1">
        <f t="shared" si="5"/>
        <v>184</v>
      </c>
      <c r="K185" s="80"/>
      <c r="L185" s="57">
        <f t="shared" si="4"/>
        <v>0</v>
      </c>
      <c r="O185" s="67"/>
      <c r="P185" s="6">
        <f>Table2[[#This Row],[Value SDG]]*Table2[[#This Row],[Finance Rate %/Year]]</f>
        <v>0</v>
      </c>
    </row>
    <row r="186" spans="1:16" hidden="1" x14ac:dyDescent="0.2">
      <c r="A186" s="1">
        <f t="shared" si="5"/>
        <v>185</v>
      </c>
      <c r="K186" s="80"/>
      <c r="L186" s="57">
        <f t="shared" si="4"/>
        <v>0</v>
      </c>
      <c r="O186" s="67"/>
      <c r="P186" s="6">
        <f>Table2[[#This Row],[Value SDG]]*Table2[[#This Row],[Finance Rate %/Year]]</f>
        <v>0</v>
      </c>
    </row>
    <row r="187" spans="1:16" hidden="1" x14ac:dyDescent="0.2">
      <c r="A187" s="1">
        <f t="shared" si="5"/>
        <v>186</v>
      </c>
      <c r="K187" s="80"/>
      <c r="L187" s="57">
        <f t="shared" si="4"/>
        <v>0</v>
      </c>
      <c r="O187" s="67"/>
      <c r="P187" s="6">
        <f>Table2[[#This Row],[Value SDG]]*Table2[[#This Row],[Finance Rate %/Year]]</f>
        <v>0</v>
      </c>
    </row>
    <row r="188" spans="1:16" hidden="1" x14ac:dyDescent="0.2">
      <c r="A188" s="1">
        <f t="shared" si="5"/>
        <v>187</v>
      </c>
      <c r="K188" s="80"/>
      <c r="L188" s="57">
        <f t="shared" si="4"/>
        <v>0</v>
      </c>
      <c r="O188" s="67"/>
      <c r="P188" s="6">
        <f>Table2[[#This Row],[Value SDG]]*Table2[[#This Row],[Finance Rate %/Year]]</f>
        <v>0</v>
      </c>
    </row>
    <row r="189" spans="1:16" hidden="1" x14ac:dyDescent="0.2">
      <c r="A189" s="1">
        <f t="shared" si="5"/>
        <v>188</v>
      </c>
      <c r="K189" s="80"/>
      <c r="L189" s="57">
        <f t="shared" si="4"/>
        <v>0</v>
      </c>
      <c r="O189" s="67"/>
      <c r="P189" s="6">
        <f>Table2[[#This Row],[Value SDG]]*Table2[[#This Row],[Finance Rate %/Year]]</f>
        <v>0</v>
      </c>
    </row>
    <row r="190" spans="1:16" hidden="1" x14ac:dyDescent="0.2">
      <c r="A190" s="1">
        <f t="shared" si="5"/>
        <v>189</v>
      </c>
      <c r="K190" s="80"/>
      <c r="L190" s="57">
        <f t="shared" si="4"/>
        <v>0</v>
      </c>
      <c r="O190" s="67"/>
      <c r="P190" s="6">
        <f>Table2[[#This Row],[Value SDG]]*Table2[[#This Row],[Finance Rate %/Year]]</f>
        <v>0</v>
      </c>
    </row>
    <row r="191" spans="1:16" hidden="1" x14ac:dyDescent="0.2">
      <c r="A191" s="1">
        <f t="shared" si="5"/>
        <v>190</v>
      </c>
      <c r="K191" s="80"/>
      <c r="L191" s="57">
        <f t="shared" si="4"/>
        <v>0</v>
      </c>
      <c r="O191" s="67"/>
      <c r="P191" s="6">
        <f>Table2[[#This Row],[Value SDG]]*Table2[[#This Row],[Finance Rate %/Year]]</f>
        <v>0</v>
      </c>
    </row>
    <row r="192" spans="1:16" hidden="1" x14ac:dyDescent="0.2">
      <c r="A192" s="1">
        <f t="shared" si="5"/>
        <v>191</v>
      </c>
      <c r="K192" s="80"/>
      <c r="L192" s="57">
        <f t="shared" si="4"/>
        <v>0</v>
      </c>
      <c r="O192" s="67"/>
      <c r="P192" s="6">
        <f>Table2[[#This Row],[Value SDG]]*Table2[[#This Row],[Finance Rate %/Year]]</f>
        <v>0</v>
      </c>
    </row>
    <row r="193" spans="1:16" hidden="1" x14ac:dyDescent="0.2">
      <c r="A193" s="1">
        <f t="shared" si="5"/>
        <v>192</v>
      </c>
      <c r="K193" s="80"/>
      <c r="L193" s="57">
        <f t="shared" si="4"/>
        <v>0</v>
      </c>
      <c r="O193" s="67"/>
      <c r="P193" s="6">
        <f>Table2[[#This Row],[Value SDG]]*Table2[[#This Row],[Finance Rate %/Year]]</f>
        <v>0</v>
      </c>
    </row>
    <row r="194" spans="1:16" hidden="1" x14ac:dyDescent="0.2">
      <c r="A194" s="1">
        <f t="shared" si="5"/>
        <v>193</v>
      </c>
      <c r="K194" s="80"/>
      <c r="L194" s="57">
        <f t="shared" si="4"/>
        <v>0</v>
      </c>
      <c r="O194" s="67"/>
      <c r="P194" s="6">
        <f>Table2[[#This Row],[Value SDG]]*Table2[[#This Row],[Finance Rate %/Year]]</f>
        <v>0</v>
      </c>
    </row>
    <row r="195" spans="1:16" hidden="1" x14ac:dyDescent="0.2">
      <c r="A195" s="1">
        <f t="shared" si="5"/>
        <v>194</v>
      </c>
      <c r="K195" s="80"/>
      <c r="L195" s="57">
        <f t="shared" si="4"/>
        <v>0</v>
      </c>
      <c r="O195" s="67"/>
      <c r="P195" s="6">
        <f>Table2[[#This Row],[Value SDG]]*Table2[[#This Row],[Finance Rate %/Year]]</f>
        <v>0</v>
      </c>
    </row>
    <row r="196" spans="1:16" hidden="1" x14ac:dyDescent="0.2">
      <c r="A196" s="1">
        <f t="shared" si="5"/>
        <v>195</v>
      </c>
      <c r="K196" s="80"/>
      <c r="L196" s="57">
        <f t="shared" si="4"/>
        <v>0</v>
      </c>
      <c r="O196" s="67"/>
      <c r="P196" s="6">
        <f>Table2[[#This Row],[Value SDG]]*Table2[[#This Row],[Finance Rate %/Year]]</f>
        <v>0</v>
      </c>
    </row>
    <row r="197" spans="1:16" hidden="1" x14ac:dyDescent="0.2">
      <c r="A197" s="1">
        <f t="shared" si="5"/>
        <v>196</v>
      </c>
      <c r="K197" s="80"/>
      <c r="L197" s="57">
        <f t="shared" si="4"/>
        <v>0</v>
      </c>
      <c r="O197" s="67"/>
      <c r="P197" s="6">
        <f>Table2[[#This Row],[Value SDG]]*Table2[[#This Row],[Finance Rate %/Year]]</f>
        <v>0</v>
      </c>
    </row>
    <row r="198" spans="1:16" hidden="1" x14ac:dyDescent="0.2">
      <c r="A198" s="1">
        <f t="shared" si="5"/>
        <v>197</v>
      </c>
      <c r="K198" s="80"/>
      <c r="L198" s="57">
        <f t="shared" si="4"/>
        <v>0</v>
      </c>
      <c r="O198" s="67"/>
      <c r="P198" s="6">
        <f>Table2[[#This Row],[Value SDG]]*Table2[[#This Row],[Finance Rate %/Year]]</f>
        <v>0</v>
      </c>
    </row>
    <row r="199" spans="1:16" hidden="1" x14ac:dyDescent="0.2">
      <c r="A199" s="1">
        <f t="shared" si="5"/>
        <v>198</v>
      </c>
      <c r="K199" s="80"/>
      <c r="L199" s="57">
        <f t="shared" si="4"/>
        <v>0</v>
      </c>
      <c r="O199" s="67"/>
      <c r="P199" s="6">
        <f>Table2[[#This Row],[Value SDG]]*Table2[[#This Row],[Finance Rate %/Year]]</f>
        <v>0</v>
      </c>
    </row>
    <row r="200" spans="1:16" hidden="1" x14ac:dyDescent="0.2">
      <c r="A200" s="1">
        <f t="shared" si="5"/>
        <v>199</v>
      </c>
      <c r="K200" s="80"/>
      <c r="L200" s="57">
        <f t="shared" si="4"/>
        <v>0</v>
      </c>
      <c r="O200" s="67"/>
      <c r="P200" s="6">
        <f>Table2[[#This Row],[Value SDG]]*Table2[[#This Row],[Finance Rate %/Year]]</f>
        <v>0</v>
      </c>
    </row>
    <row r="201" spans="1:16" hidden="1" x14ac:dyDescent="0.2">
      <c r="A201" s="1">
        <f t="shared" si="5"/>
        <v>200</v>
      </c>
      <c r="K201" s="80"/>
      <c r="L201" s="57">
        <f t="shared" ref="L201:L269" si="6">IFERROR((K201/F201),0)</f>
        <v>0</v>
      </c>
      <c r="O201" s="67"/>
      <c r="P201" s="6">
        <f>Table2[[#This Row],[Value SDG]]*Table2[[#This Row],[Finance Rate %/Year]]</f>
        <v>0</v>
      </c>
    </row>
    <row r="202" spans="1:16" hidden="1" x14ac:dyDescent="0.2">
      <c r="A202" s="1">
        <f>ROW()-1</f>
        <v>201</v>
      </c>
      <c r="K202" s="80"/>
      <c r="L202" s="57">
        <f>IFERROR((K202/F202),0)</f>
        <v>0</v>
      </c>
      <c r="O202" s="67"/>
      <c r="P202" s="6">
        <f>Table2[[#This Row],[Value SDG]]*Table2[[#This Row],[Finance Rate %/Year]]</f>
        <v>0</v>
      </c>
    </row>
    <row r="203" spans="1:16" hidden="1" x14ac:dyDescent="0.2">
      <c r="A203" s="1">
        <f>ROW()-1</f>
        <v>202</v>
      </c>
      <c r="K203" s="80"/>
      <c r="L203" s="57">
        <f>IFERROR((K203/F203),0)</f>
        <v>0</v>
      </c>
      <c r="O203" s="67"/>
      <c r="P203" s="6">
        <f>Table2[[#This Row],[Value SDG]]*Table2[[#This Row],[Finance Rate %/Year]]</f>
        <v>0</v>
      </c>
    </row>
    <row r="204" spans="1:16" hidden="1" x14ac:dyDescent="0.2">
      <c r="A204" s="1">
        <f>ROW()-1</f>
        <v>203</v>
      </c>
      <c r="K204" s="80"/>
      <c r="L204" s="57">
        <f>IFERROR((K204/F204),0)</f>
        <v>0</v>
      </c>
      <c r="O204" s="67"/>
      <c r="P204" s="6">
        <f>Table2[[#This Row],[Value SDG]]*Table2[[#This Row],[Finance Rate %/Year]]</f>
        <v>0</v>
      </c>
    </row>
    <row r="205" spans="1:16" hidden="1" x14ac:dyDescent="0.2">
      <c r="A205" s="1">
        <f t="shared" ref="A205:A270" si="7">ROW()-1</f>
        <v>204</v>
      </c>
      <c r="K205" s="80"/>
      <c r="L205" s="57">
        <f t="shared" si="6"/>
        <v>0</v>
      </c>
      <c r="O205" s="67"/>
      <c r="P205" s="6">
        <f>Table2[[#This Row],[Value SDG]]*Table2[[#This Row],[Finance Rate %/Year]]</f>
        <v>0</v>
      </c>
    </row>
    <row r="206" spans="1:16" hidden="1" x14ac:dyDescent="0.2">
      <c r="A206" s="1">
        <f t="shared" si="7"/>
        <v>205</v>
      </c>
      <c r="K206" s="80"/>
      <c r="L206" s="57">
        <f t="shared" si="6"/>
        <v>0</v>
      </c>
      <c r="O206" s="67"/>
      <c r="P206" s="6">
        <f>Table2[[#This Row],[Value SDG]]*Table2[[#This Row],[Finance Rate %/Year]]</f>
        <v>0</v>
      </c>
    </row>
    <row r="207" spans="1:16" hidden="1" x14ac:dyDescent="0.2">
      <c r="A207" s="1">
        <f t="shared" si="7"/>
        <v>206</v>
      </c>
      <c r="K207" s="80"/>
      <c r="L207" s="57">
        <f t="shared" si="6"/>
        <v>0</v>
      </c>
      <c r="O207" s="67"/>
      <c r="P207" s="6">
        <f>Table2[[#This Row],[Value SDG]]*Table2[[#This Row],[Finance Rate %/Year]]</f>
        <v>0</v>
      </c>
    </row>
    <row r="208" spans="1:16" hidden="1" x14ac:dyDescent="0.2">
      <c r="A208" s="1">
        <f t="shared" si="7"/>
        <v>207</v>
      </c>
      <c r="K208" s="80"/>
      <c r="L208" s="57">
        <f t="shared" si="6"/>
        <v>0</v>
      </c>
      <c r="O208" s="67"/>
      <c r="P208" s="6">
        <f>Table2[[#This Row],[Value SDG]]*Table2[[#This Row],[Finance Rate %/Year]]</f>
        <v>0</v>
      </c>
    </row>
    <row r="209" spans="1:16" hidden="1" x14ac:dyDescent="0.2">
      <c r="A209" s="1">
        <f t="shared" si="7"/>
        <v>208</v>
      </c>
      <c r="K209" s="80"/>
      <c r="L209" s="57">
        <f t="shared" si="6"/>
        <v>0</v>
      </c>
      <c r="O209" s="67"/>
      <c r="P209" s="6">
        <f>Table2[[#This Row],[Value SDG]]*Table2[[#This Row],[Finance Rate %/Year]]</f>
        <v>0</v>
      </c>
    </row>
    <row r="210" spans="1:16" hidden="1" x14ac:dyDescent="0.2">
      <c r="A210" s="1">
        <f t="shared" si="7"/>
        <v>209</v>
      </c>
      <c r="K210" s="80"/>
      <c r="L210" s="57">
        <f t="shared" si="6"/>
        <v>0</v>
      </c>
      <c r="O210" s="67"/>
      <c r="P210" s="6">
        <f>Table2[[#This Row],[Value SDG]]*Table2[[#This Row],[Finance Rate %/Year]]</f>
        <v>0</v>
      </c>
    </row>
    <row r="211" spans="1:16" hidden="1" x14ac:dyDescent="0.2">
      <c r="A211" s="1">
        <f t="shared" si="7"/>
        <v>210</v>
      </c>
      <c r="K211" s="80"/>
      <c r="L211" s="57">
        <f t="shared" si="6"/>
        <v>0</v>
      </c>
      <c r="O211" s="67"/>
      <c r="P211" s="6">
        <f>Table2[[#This Row],[Value SDG]]*Table2[[#This Row],[Finance Rate %/Year]]</f>
        <v>0</v>
      </c>
    </row>
    <row r="212" spans="1:16" hidden="1" x14ac:dyDescent="0.2">
      <c r="A212" s="1">
        <f t="shared" si="7"/>
        <v>211</v>
      </c>
      <c r="K212" s="80"/>
      <c r="L212" s="57">
        <f t="shared" si="6"/>
        <v>0</v>
      </c>
      <c r="O212" s="67"/>
      <c r="P212" s="6">
        <f>Table2[[#This Row],[Value SDG]]*Table2[[#This Row],[Finance Rate %/Year]]</f>
        <v>0</v>
      </c>
    </row>
    <row r="213" spans="1:16" hidden="1" x14ac:dyDescent="0.2">
      <c r="A213" s="1">
        <f t="shared" si="7"/>
        <v>212</v>
      </c>
      <c r="K213" s="80"/>
      <c r="L213" s="57">
        <f t="shared" si="6"/>
        <v>0</v>
      </c>
      <c r="O213" s="67"/>
      <c r="P213" s="6">
        <f>Table2[[#This Row],[Value SDG]]*Table2[[#This Row],[Finance Rate %/Year]]</f>
        <v>0</v>
      </c>
    </row>
    <row r="214" spans="1:16" hidden="1" x14ac:dyDescent="0.2">
      <c r="A214" s="1">
        <f t="shared" si="7"/>
        <v>213</v>
      </c>
      <c r="K214" s="80"/>
      <c r="L214" s="57">
        <f t="shared" si="6"/>
        <v>0</v>
      </c>
      <c r="O214" s="67"/>
      <c r="P214" s="6">
        <f>Table2[[#This Row],[Value SDG]]*Table2[[#This Row],[Finance Rate %/Year]]</f>
        <v>0</v>
      </c>
    </row>
    <row r="215" spans="1:16" hidden="1" x14ac:dyDescent="0.2">
      <c r="A215" s="1">
        <f t="shared" si="7"/>
        <v>214</v>
      </c>
      <c r="K215" s="80"/>
      <c r="L215" s="57">
        <f t="shared" si="6"/>
        <v>0</v>
      </c>
      <c r="O215" s="67"/>
      <c r="P215" s="6">
        <f>Table2[[#This Row],[Value SDG]]*Table2[[#This Row],[Finance Rate %/Year]]</f>
        <v>0</v>
      </c>
    </row>
    <row r="216" spans="1:16" hidden="1" x14ac:dyDescent="0.2">
      <c r="A216" s="1">
        <f t="shared" si="7"/>
        <v>215</v>
      </c>
      <c r="K216" s="80"/>
      <c r="L216" s="57">
        <f t="shared" si="6"/>
        <v>0</v>
      </c>
      <c r="O216" s="67"/>
      <c r="P216" s="6">
        <f>Table2[[#This Row],[Value SDG]]*Table2[[#This Row],[Finance Rate %/Year]]</f>
        <v>0</v>
      </c>
    </row>
    <row r="217" spans="1:16" hidden="1" x14ac:dyDescent="0.2">
      <c r="A217" s="1">
        <f t="shared" si="7"/>
        <v>216</v>
      </c>
      <c r="K217" s="80"/>
      <c r="L217" s="57">
        <f t="shared" si="6"/>
        <v>0</v>
      </c>
      <c r="O217" s="67"/>
      <c r="P217" s="6">
        <f>Table2[[#This Row],[Value SDG]]*Table2[[#This Row],[Finance Rate %/Year]]</f>
        <v>0</v>
      </c>
    </row>
    <row r="218" spans="1:16" hidden="1" x14ac:dyDescent="0.2">
      <c r="A218" s="1">
        <f t="shared" si="7"/>
        <v>217</v>
      </c>
      <c r="K218" s="80"/>
      <c r="L218" s="57">
        <f t="shared" si="6"/>
        <v>0</v>
      </c>
      <c r="O218" s="67"/>
      <c r="P218" s="6">
        <f>Table2[[#This Row],[Value SDG]]*Table2[[#This Row],[Finance Rate %/Year]]</f>
        <v>0</v>
      </c>
    </row>
    <row r="219" spans="1:16" hidden="1" x14ac:dyDescent="0.2">
      <c r="A219" s="1">
        <f t="shared" si="7"/>
        <v>218</v>
      </c>
      <c r="K219" s="80"/>
      <c r="L219" s="57">
        <f t="shared" si="6"/>
        <v>0</v>
      </c>
      <c r="O219" s="67"/>
      <c r="P219" s="6">
        <f>Table2[[#This Row],[Value SDG]]*Table2[[#This Row],[Finance Rate %/Year]]</f>
        <v>0</v>
      </c>
    </row>
    <row r="220" spans="1:16" hidden="1" x14ac:dyDescent="0.2">
      <c r="A220" s="1">
        <f t="shared" si="7"/>
        <v>219</v>
      </c>
      <c r="K220" s="80"/>
      <c r="L220" s="57">
        <f t="shared" si="6"/>
        <v>0</v>
      </c>
      <c r="O220" s="67"/>
      <c r="P220" s="6">
        <f>Table2[[#This Row],[Value SDG]]*Table2[[#This Row],[Finance Rate %/Year]]</f>
        <v>0</v>
      </c>
    </row>
    <row r="221" spans="1:16" hidden="1" x14ac:dyDescent="0.2">
      <c r="A221" s="1">
        <f t="shared" si="7"/>
        <v>220</v>
      </c>
      <c r="K221" s="80"/>
      <c r="L221" s="57">
        <f t="shared" si="6"/>
        <v>0</v>
      </c>
      <c r="O221" s="67"/>
      <c r="P221" s="6">
        <f>Table2[[#This Row],[Value SDG]]*Table2[[#This Row],[Finance Rate %/Year]]</f>
        <v>0</v>
      </c>
    </row>
    <row r="222" spans="1:16" hidden="1" x14ac:dyDescent="0.2">
      <c r="A222" s="1">
        <f t="shared" si="7"/>
        <v>221</v>
      </c>
      <c r="K222" s="80"/>
      <c r="L222" s="57">
        <f t="shared" si="6"/>
        <v>0</v>
      </c>
      <c r="O222" s="67"/>
      <c r="P222" s="6">
        <f>Table2[[#This Row],[Value SDG]]*Table2[[#This Row],[Finance Rate %/Year]]</f>
        <v>0</v>
      </c>
    </row>
    <row r="223" spans="1:16" hidden="1" x14ac:dyDescent="0.2">
      <c r="A223" s="1">
        <f t="shared" si="7"/>
        <v>222</v>
      </c>
      <c r="K223" s="80"/>
      <c r="L223" s="57">
        <f t="shared" si="6"/>
        <v>0</v>
      </c>
      <c r="O223" s="67"/>
      <c r="P223" s="6">
        <f>Table2[[#This Row],[Value SDG]]*Table2[[#This Row],[Finance Rate %/Year]]</f>
        <v>0</v>
      </c>
    </row>
    <row r="224" spans="1:16" hidden="1" x14ac:dyDescent="0.2">
      <c r="A224" s="1">
        <f t="shared" si="7"/>
        <v>223</v>
      </c>
      <c r="K224" s="80"/>
      <c r="L224" s="57">
        <f t="shared" si="6"/>
        <v>0</v>
      </c>
      <c r="O224" s="67"/>
      <c r="P224" s="6">
        <f>Table2[[#This Row],[Value SDG]]*Table2[[#This Row],[Finance Rate %/Year]]</f>
        <v>0</v>
      </c>
    </row>
    <row r="225" spans="1:16" hidden="1" x14ac:dyDescent="0.2">
      <c r="A225" s="1">
        <f t="shared" si="7"/>
        <v>224</v>
      </c>
      <c r="K225" s="80"/>
      <c r="L225" s="57">
        <f t="shared" si="6"/>
        <v>0</v>
      </c>
      <c r="O225" s="67"/>
      <c r="P225" s="6">
        <f>Table2[[#This Row],[Value SDG]]*Table2[[#This Row],[Finance Rate %/Year]]</f>
        <v>0</v>
      </c>
    </row>
    <row r="226" spans="1:16" hidden="1" x14ac:dyDescent="0.2">
      <c r="A226" s="1">
        <f t="shared" si="7"/>
        <v>225</v>
      </c>
      <c r="K226" s="80"/>
      <c r="L226" s="57">
        <f t="shared" si="6"/>
        <v>0</v>
      </c>
      <c r="O226" s="67"/>
      <c r="P226" s="6">
        <f>Table2[[#This Row],[Value SDG]]*Table2[[#This Row],[Finance Rate %/Year]]</f>
        <v>0</v>
      </c>
    </row>
    <row r="227" spans="1:16" hidden="1" x14ac:dyDescent="0.2">
      <c r="A227" s="1">
        <f t="shared" si="7"/>
        <v>226</v>
      </c>
      <c r="K227" s="80"/>
      <c r="L227" s="57">
        <f t="shared" si="6"/>
        <v>0</v>
      </c>
      <c r="O227" s="67"/>
      <c r="P227" s="6">
        <f>Table2[[#This Row],[Value SDG]]*Table2[[#This Row],[Finance Rate %/Year]]</f>
        <v>0</v>
      </c>
    </row>
    <row r="228" spans="1:16" hidden="1" x14ac:dyDescent="0.2">
      <c r="A228" s="1">
        <f t="shared" si="7"/>
        <v>227</v>
      </c>
      <c r="K228" s="80"/>
      <c r="L228" s="57">
        <f t="shared" si="6"/>
        <v>0</v>
      </c>
      <c r="O228" s="67"/>
      <c r="P228" s="6">
        <f>Table2[[#This Row],[Value SDG]]*Table2[[#This Row],[Finance Rate %/Year]]</f>
        <v>0</v>
      </c>
    </row>
    <row r="229" spans="1:16" hidden="1" x14ac:dyDescent="0.2">
      <c r="A229" s="1">
        <f t="shared" si="7"/>
        <v>228</v>
      </c>
      <c r="K229" s="80"/>
      <c r="L229" s="57">
        <f t="shared" si="6"/>
        <v>0</v>
      </c>
      <c r="O229" s="67"/>
      <c r="P229" s="6">
        <f>Table2[[#This Row],[Value SDG]]*Table2[[#This Row],[Finance Rate %/Year]]</f>
        <v>0</v>
      </c>
    </row>
    <row r="230" spans="1:16" hidden="1" x14ac:dyDescent="0.2">
      <c r="A230" s="1">
        <f t="shared" si="7"/>
        <v>229</v>
      </c>
      <c r="K230" s="80"/>
      <c r="L230" s="57">
        <f t="shared" si="6"/>
        <v>0</v>
      </c>
      <c r="O230" s="67"/>
      <c r="P230" s="6">
        <f>Table2[[#This Row],[Value SDG]]*Table2[[#This Row],[Finance Rate %/Year]]</f>
        <v>0</v>
      </c>
    </row>
    <row r="231" spans="1:16" hidden="1" x14ac:dyDescent="0.2">
      <c r="A231" s="1">
        <f t="shared" si="7"/>
        <v>230</v>
      </c>
      <c r="K231" s="80"/>
      <c r="L231" s="57">
        <f t="shared" si="6"/>
        <v>0</v>
      </c>
      <c r="O231" s="67"/>
      <c r="P231" s="6">
        <f>Table2[[#This Row],[Value SDG]]*Table2[[#This Row],[Finance Rate %/Year]]</f>
        <v>0</v>
      </c>
    </row>
    <row r="232" spans="1:16" hidden="1" x14ac:dyDescent="0.2">
      <c r="A232" s="1">
        <f t="shared" si="7"/>
        <v>231</v>
      </c>
      <c r="K232" s="80"/>
      <c r="L232" s="57">
        <f t="shared" si="6"/>
        <v>0</v>
      </c>
      <c r="O232" s="67"/>
      <c r="P232" s="6">
        <f>Table2[[#This Row],[Value SDG]]*Table2[[#This Row],[Finance Rate %/Year]]</f>
        <v>0</v>
      </c>
    </row>
    <row r="233" spans="1:16" hidden="1" x14ac:dyDescent="0.2">
      <c r="A233" s="1">
        <f t="shared" si="7"/>
        <v>232</v>
      </c>
      <c r="K233" s="80"/>
      <c r="L233" s="57">
        <f t="shared" si="6"/>
        <v>0</v>
      </c>
      <c r="O233" s="67"/>
      <c r="P233" s="6">
        <f>Table2[[#This Row],[Value SDG]]*Table2[[#This Row],[Finance Rate %/Year]]</f>
        <v>0</v>
      </c>
    </row>
    <row r="234" spans="1:16" hidden="1" x14ac:dyDescent="0.2">
      <c r="A234" s="1">
        <f t="shared" si="7"/>
        <v>233</v>
      </c>
      <c r="K234" s="80"/>
      <c r="L234" s="57">
        <f t="shared" si="6"/>
        <v>0</v>
      </c>
      <c r="O234" s="67"/>
      <c r="P234" s="6">
        <f>Table2[[#This Row],[Value SDG]]*Table2[[#This Row],[Finance Rate %/Year]]</f>
        <v>0</v>
      </c>
    </row>
    <row r="235" spans="1:16" hidden="1" x14ac:dyDescent="0.2">
      <c r="A235" s="1">
        <f t="shared" si="7"/>
        <v>234</v>
      </c>
      <c r="K235" s="80"/>
      <c r="L235" s="57">
        <f t="shared" si="6"/>
        <v>0</v>
      </c>
      <c r="O235" s="67"/>
      <c r="P235" s="6">
        <f>Table2[[#This Row],[Value SDG]]*Table2[[#This Row],[Finance Rate %/Year]]</f>
        <v>0</v>
      </c>
    </row>
    <row r="236" spans="1:16" hidden="1" x14ac:dyDescent="0.2">
      <c r="A236" s="1">
        <f t="shared" si="7"/>
        <v>235</v>
      </c>
      <c r="K236" s="80"/>
      <c r="L236" s="57">
        <f t="shared" si="6"/>
        <v>0</v>
      </c>
      <c r="O236" s="67"/>
      <c r="P236" s="6">
        <f>Table2[[#This Row],[Value SDG]]*Table2[[#This Row],[Finance Rate %/Year]]</f>
        <v>0</v>
      </c>
    </row>
    <row r="237" spans="1:16" hidden="1" x14ac:dyDescent="0.2">
      <c r="A237" s="1">
        <f t="shared" si="7"/>
        <v>236</v>
      </c>
      <c r="K237" s="80"/>
      <c r="L237" s="57">
        <f t="shared" si="6"/>
        <v>0</v>
      </c>
      <c r="O237" s="67"/>
      <c r="P237" s="6">
        <f>Table2[[#This Row],[Value SDG]]*Table2[[#This Row],[Finance Rate %/Year]]</f>
        <v>0</v>
      </c>
    </row>
    <row r="238" spans="1:16" hidden="1" x14ac:dyDescent="0.2">
      <c r="A238" s="1">
        <f t="shared" si="7"/>
        <v>237</v>
      </c>
      <c r="L238" s="57">
        <f t="shared" si="6"/>
        <v>0</v>
      </c>
      <c r="O238" s="67"/>
      <c r="P238" s="6">
        <f>Table2[[#This Row],[Value SDG]]*Table2[[#This Row],[Finance Rate %/Year]]</f>
        <v>0</v>
      </c>
    </row>
    <row r="239" spans="1:16" hidden="1" x14ac:dyDescent="0.2">
      <c r="A239" s="1">
        <f t="shared" si="7"/>
        <v>238</v>
      </c>
      <c r="L239" s="57">
        <f t="shared" si="6"/>
        <v>0</v>
      </c>
      <c r="O239" s="67"/>
      <c r="P239" s="6">
        <f>Table2[[#This Row],[Value SDG]]*Table2[[#This Row],[Finance Rate %/Year]]</f>
        <v>0</v>
      </c>
    </row>
    <row r="240" spans="1:16" hidden="1" x14ac:dyDescent="0.2">
      <c r="A240" s="1">
        <f t="shared" si="7"/>
        <v>239</v>
      </c>
      <c r="L240" s="57">
        <f t="shared" si="6"/>
        <v>0</v>
      </c>
      <c r="O240" s="67"/>
      <c r="P240" s="6">
        <f>Table2[[#This Row],[Value SDG]]*Table2[[#This Row],[Finance Rate %/Year]]</f>
        <v>0</v>
      </c>
    </row>
    <row r="241" spans="1:16" hidden="1" x14ac:dyDescent="0.2">
      <c r="A241" s="1">
        <f t="shared" si="7"/>
        <v>240</v>
      </c>
      <c r="L241" s="57">
        <f t="shared" si="6"/>
        <v>0</v>
      </c>
      <c r="O241" s="67"/>
      <c r="P241" s="6">
        <f>Table2[[#This Row],[Value SDG]]*Table2[[#This Row],[Finance Rate %/Year]]</f>
        <v>0</v>
      </c>
    </row>
    <row r="242" spans="1:16" hidden="1" x14ac:dyDescent="0.2">
      <c r="A242" s="1">
        <f t="shared" si="7"/>
        <v>241</v>
      </c>
      <c r="L242" s="57">
        <f t="shared" si="6"/>
        <v>0</v>
      </c>
      <c r="O242" s="67"/>
      <c r="P242" s="6">
        <f>Table2[[#This Row],[Value SDG]]*Table2[[#This Row],[Finance Rate %/Year]]</f>
        <v>0</v>
      </c>
    </row>
    <row r="243" spans="1:16" hidden="1" x14ac:dyDescent="0.2">
      <c r="A243" s="1">
        <f t="shared" si="7"/>
        <v>242</v>
      </c>
      <c r="L243" s="57">
        <f t="shared" si="6"/>
        <v>0</v>
      </c>
      <c r="O243" s="67"/>
      <c r="P243" s="6">
        <f>Table2[[#This Row],[Value SDG]]*Table2[[#This Row],[Finance Rate %/Year]]</f>
        <v>0</v>
      </c>
    </row>
    <row r="244" spans="1:16" hidden="1" x14ac:dyDescent="0.2">
      <c r="A244" s="1">
        <f t="shared" si="7"/>
        <v>243</v>
      </c>
      <c r="L244" s="57">
        <f t="shared" si="6"/>
        <v>0</v>
      </c>
      <c r="O244" s="67"/>
      <c r="P244" s="6">
        <f>Table2[[#This Row],[Value SDG]]*Table2[[#This Row],[Finance Rate %/Year]]</f>
        <v>0</v>
      </c>
    </row>
    <row r="245" spans="1:16" hidden="1" x14ac:dyDescent="0.2">
      <c r="A245" s="1">
        <f t="shared" si="7"/>
        <v>244</v>
      </c>
      <c r="L245" s="57">
        <f t="shared" si="6"/>
        <v>0</v>
      </c>
      <c r="O245" s="67"/>
      <c r="P245" s="6">
        <f>Table2[[#This Row],[Value SDG]]*Table2[[#This Row],[Finance Rate %/Year]]</f>
        <v>0</v>
      </c>
    </row>
    <row r="246" spans="1:16" hidden="1" x14ac:dyDescent="0.2">
      <c r="A246" s="1">
        <f t="shared" si="7"/>
        <v>245</v>
      </c>
      <c r="L246" s="57">
        <f t="shared" si="6"/>
        <v>0</v>
      </c>
      <c r="O246" s="67"/>
      <c r="P246" s="6">
        <f>Table2[[#This Row],[Value SDG]]*Table2[[#This Row],[Finance Rate %/Year]]</f>
        <v>0</v>
      </c>
    </row>
    <row r="247" spans="1:16" hidden="1" x14ac:dyDescent="0.2">
      <c r="A247" s="1">
        <f t="shared" si="7"/>
        <v>246</v>
      </c>
      <c r="L247" s="57">
        <f t="shared" si="6"/>
        <v>0</v>
      </c>
      <c r="O247" s="67"/>
      <c r="P247" s="6">
        <f>Table2[[#This Row],[Value SDG]]*Table2[[#This Row],[Finance Rate %/Year]]</f>
        <v>0</v>
      </c>
    </row>
    <row r="248" spans="1:16" hidden="1" x14ac:dyDescent="0.2">
      <c r="A248" s="1">
        <f t="shared" si="7"/>
        <v>247</v>
      </c>
      <c r="L248" s="57">
        <f t="shared" si="6"/>
        <v>0</v>
      </c>
      <c r="O248" s="67"/>
      <c r="P248" s="6">
        <f>Table2[[#This Row],[Value SDG]]*Table2[[#This Row],[Finance Rate %/Year]]</f>
        <v>0</v>
      </c>
    </row>
    <row r="249" spans="1:16" hidden="1" x14ac:dyDescent="0.2">
      <c r="A249" s="1">
        <f t="shared" si="7"/>
        <v>248</v>
      </c>
      <c r="L249" s="57">
        <f t="shared" si="6"/>
        <v>0</v>
      </c>
      <c r="O249" s="67"/>
      <c r="P249" s="6">
        <f>Table2[[#This Row],[Value SDG]]*Table2[[#This Row],[Finance Rate %/Year]]</f>
        <v>0</v>
      </c>
    </row>
    <row r="250" spans="1:16" hidden="1" x14ac:dyDescent="0.2">
      <c r="A250" s="1">
        <f>ROW()-1</f>
        <v>249</v>
      </c>
      <c r="L250" s="57">
        <f>IFERROR((K250/F250),0)</f>
        <v>0</v>
      </c>
      <c r="O250" s="67"/>
      <c r="P250" s="6">
        <f>Table2[[#This Row],[Value SDG]]*Table2[[#This Row],[Finance Rate %/Year]]</f>
        <v>0</v>
      </c>
    </row>
    <row r="251" spans="1:16" hidden="1" x14ac:dyDescent="0.2">
      <c r="A251" s="1">
        <f t="shared" si="7"/>
        <v>250</v>
      </c>
      <c r="L251" s="57">
        <f t="shared" si="6"/>
        <v>0</v>
      </c>
      <c r="O251" s="67"/>
      <c r="P251" s="6">
        <f>Table2[[#This Row],[Value SDG]]*Table2[[#This Row],[Finance Rate %/Year]]</f>
        <v>0</v>
      </c>
    </row>
    <row r="252" spans="1:16" hidden="1" x14ac:dyDescent="0.2">
      <c r="A252" s="1">
        <f t="shared" si="7"/>
        <v>251</v>
      </c>
      <c r="L252" s="57">
        <f t="shared" si="6"/>
        <v>0</v>
      </c>
      <c r="O252" s="67"/>
      <c r="P252" s="6">
        <f>Table2[[#This Row],[Value SDG]]*Table2[[#This Row],[Finance Rate %/Year]]</f>
        <v>0</v>
      </c>
    </row>
    <row r="253" spans="1:16" hidden="1" x14ac:dyDescent="0.2">
      <c r="A253" s="1">
        <f t="shared" si="7"/>
        <v>252</v>
      </c>
      <c r="L253" s="57">
        <f t="shared" si="6"/>
        <v>0</v>
      </c>
      <c r="O253" s="67"/>
      <c r="P253" s="6">
        <f>Table2[[#This Row],[Value SDG]]*Table2[[#This Row],[Finance Rate %/Year]]</f>
        <v>0</v>
      </c>
    </row>
    <row r="254" spans="1:16" hidden="1" x14ac:dyDescent="0.2">
      <c r="A254" s="1">
        <f t="shared" si="7"/>
        <v>253</v>
      </c>
      <c r="L254" s="57">
        <f t="shared" si="6"/>
        <v>0</v>
      </c>
      <c r="O254" s="67"/>
      <c r="P254" s="6">
        <f>Table2[[#This Row],[Value SDG]]*Table2[[#This Row],[Finance Rate %/Year]]</f>
        <v>0</v>
      </c>
    </row>
    <row r="255" spans="1:16" hidden="1" x14ac:dyDescent="0.2">
      <c r="A255" s="1">
        <f t="shared" si="7"/>
        <v>254</v>
      </c>
      <c r="L255" s="57">
        <f t="shared" si="6"/>
        <v>0</v>
      </c>
      <c r="O255" s="67"/>
      <c r="P255" s="6">
        <f>Table2[[#This Row],[Value SDG]]*Table2[[#This Row],[Finance Rate %/Year]]</f>
        <v>0</v>
      </c>
    </row>
    <row r="256" spans="1:16" hidden="1" x14ac:dyDescent="0.2">
      <c r="A256" s="1">
        <f t="shared" si="7"/>
        <v>255</v>
      </c>
      <c r="L256" s="57">
        <f t="shared" si="6"/>
        <v>0</v>
      </c>
      <c r="O256" s="67"/>
      <c r="P256" s="6">
        <f>Table2[[#This Row],[Value SDG]]*Table2[[#This Row],[Finance Rate %/Year]]</f>
        <v>0</v>
      </c>
    </row>
    <row r="257" spans="1:16" hidden="1" x14ac:dyDescent="0.2">
      <c r="A257" s="1">
        <f t="shared" si="7"/>
        <v>256</v>
      </c>
      <c r="L257" s="57">
        <f t="shared" si="6"/>
        <v>0</v>
      </c>
      <c r="O257" s="67"/>
      <c r="P257" s="6">
        <f>Table2[[#This Row],[Value SDG]]*Table2[[#This Row],[Finance Rate %/Year]]</f>
        <v>0</v>
      </c>
    </row>
    <row r="258" spans="1:16" hidden="1" x14ac:dyDescent="0.2">
      <c r="A258" s="1">
        <f t="shared" si="7"/>
        <v>257</v>
      </c>
      <c r="L258" s="57">
        <f t="shared" si="6"/>
        <v>0</v>
      </c>
      <c r="O258" s="67"/>
      <c r="P258" s="6">
        <f>Table2[[#This Row],[Value SDG]]*Table2[[#This Row],[Finance Rate %/Year]]</f>
        <v>0</v>
      </c>
    </row>
    <row r="259" spans="1:16" hidden="1" x14ac:dyDescent="0.2">
      <c r="A259" s="1">
        <f t="shared" si="7"/>
        <v>258</v>
      </c>
      <c r="L259" s="57">
        <f t="shared" si="6"/>
        <v>0</v>
      </c>
      <c r="O259" s="67"/>
      <c r="P259" s="6">
        <f>Table2[[#This Row],[Value SDG]]*Table2[[#This Row],[Finance Rate %/Year]]</f>
        <v>0</v>
      </c>
    </row>
    <row r="260" spans="1:16" hidden="1" x14ac:dyDescent="0.2">
      <c r="A260" s="1">
        <f t="shared" si="7"/>
        <v>259</v>
      </c>
      <c r="L260" s="57">
        <f t="shared" si="6"/>
        <v>0</v>
      </c>
      <c r="O260" s="67"/>
      <c r="P260" s="6">
        <f>Table2[[#This Row],[Value SDG]]*Table2[[#This Row],[Finance Rate %/Year]]</f>
        <v>0</v>
      </c>
    </row>
    <row r="261" spans="1:16" hidden="1" x14ac:dyDescent="0.2">
      <c r="A261" s="107">
        <f>ROW()-1</f>
        <v>260</v>
      </c>
      <c r="E261" s="108"/>
      <c r="F261" s="108"/>
      <c r="G261" s="108"/>
      <c r="H261" s="108"/>
      <c r="I261" s="108"/>
      <c r="J261" s="108"/>
      <c r="K261" s="109"/>
      <c r="L261" s="110">
        <f>IFERROR((K261/F261),0)</f>
        <v>0</v>
      </c>
      <c r="O261" s="67"/>
      <c r="P261" s="109">
        <f>Table2[[#This Row],[Value SDG]]*Table2[[#This Row],[Finance Rate %/Year]]</f>
        <v>0</v>
      </c>
    </row>
    <row r="262" spans="1:16" hidden="1" x14ac:dyDescent="0.2">
      <c r="A262" s="1">
        <f t="shared" si="7"/>
        <v>261</v>
      </c>
      <c r="L262" s="57">
        <f t="shared" si="6"/>
        <v>0</v>
      </c>
      <c r="O262" s="67"/>
      <c r="P262" s="6">
        <f>Table2[[#This Row],[Value SDG]]*Table2[[#This Row],[Finance Rate %/Year]]</f>
        <v>0</v>
      </c>
    </row>
    <row r="263" spans="1:16" hidden="1" x14ac:dyDescent="0.2">
      <c r="A263" s="1">
        <f t="shared" si="7"/>
        <v>262</v>
      </c>
      <c r="L263" s="57">
        <f t="shared" si="6"/>
        <v>0</v>
      </c>
      <c r="O263" s="67"/>
      <c r="P263" s="6">
        <f>Table2[[#This Row],[Value SDG]]*Table2[[#This Row],[Finance Rate %/Year]]</f>
        <v>0</v>
      </c>
    </row>
    <row r="264" spans="1:16" hidden="1" x14ac:dyDescent="0.2">
      <c r="A264" s="1">
        <f t="shared" si="7"/>
        <v>263</v>
      </c>
      <c r="L264" s="57">
        <f t="shared" si="6"/>
        <v>0</v>
      </c>
      <c r="O264" s="67"/>
      <c r="P264" s="6">
        <f>Table2[[#This Row],[Value SDG]]*Table2[[#This Row],[Finance Rate %/Year]]</f>
        <v>0</v>
      </c>
    </row>
    <row r="265" spans="1:16" hidden="1" x14ac:dyDescent="0.2">
      <c r="A265" s="1">
        <f t="shared" si="7"/>
        <v>264</v>
      </c>
      <c r="L265" s="57">
        <f t="shared" si="6"/>
        <v>0</v>
      </c>
      <c r="O265" s="67"/>
      <c r="P265" s="6">
        <f>Table2[[#This Row],[Value SDG]]*Table2[[#This Row],[Finance Rate %/Year]]</f>
        <v>0</v>
      </c>
    </row>
    <row r="266" spans="1:16" hidden="1" x14ac:dyDescent="0.2">
      <c r="A266" s="1">
        <f t="shared" si="7"/>
        <v>265</v>
      </c>
      <c r="L266" s="57">
        <f t="shared" si="6"/>
        <v>0</v>
      </c>
      <c r="O266" s="67"/>
      <c r="P266" s="6">
        <f>Table2[[#This Row],[Value SDG]]*Table2[[#This Row],[Finance Rate %/Year]]</f>
        <v>0</v>
      </c>
    </row>
    <row r="267" spans="1:16" hidden="1" x14ac:dyDescent="0.2">
      <c r="A267" s="1">
        <f t="shared" si="7"/>
        <v>266</v>
      </c>
      <c r="L267" s="57">
        <f t="shared" si="6"/>
        <v>0</v>
      </c>
      <c r="O267" s="67"/>
      <c r="P267" s="6">
        <f>Table2[[#This Row],[Value SDG]]*Table2[[#This Row],[Finance Rate %/Year]]</f>
        <v>0</v>
      </c>
    </row>
    <row r="268" spans="1:16" hidden="1" x14ac:dyDescent="0.2">
      <c r="A268" s="1">
        <f t="shared" si="7"/>
        <v>267</v>
      </c>
      <c r="L268" s="57">
        <f t="shared" si="6"/>
        <v>0</v>
      </c>
      <c r="O268" s="67"/>
      <c r="P268" s="6">
        <f>Table2[[#This Row],[Value SDG]]*Table2[[#This Row],[Finance Rate %/Year]]</f>
        <v>0</v>
      </c>
    </row>
    <row r="269" spans="1:16" hidden="1" x14ac:dyDescent="0.2">
      <c r="A269" s="1">
        <f t="shared" si="7"/>
        <v>268</v>
      </c>
      <c r="L269" s="57">
        <f t="shared" si="6"/>
        <v>0</v>
      </c>
      <c r="O269" s="67"/>
      <c r="P269" s="6">
        <f>Table2[[#This Row],[Value SDG]]*Table2[[#This Row],[Finance Rate %/Year]]</f>
        <v>0</v>
      </c>
    </row>
    <row r="270" spans="1:16" hidden="1" x14ac:dyDescent="0.2">
      <c r="A270" s="1">
        <f t="shared" si="7"/>
        <v>269</v>
      </c>
      <c r="L270" s="57">
        <f t="shared" ref="L270:L333" si="8">IFERROR((K270/F270),0)</f>
        <v>0</v>
      </c>
      <c r="O270" s="67"/>
      <c r="P270" s="6">
        <f>Table2[[#This Row],[Value SDG]]*Table2[[#This Row],[Finance Rate %/Year]]</f>
        <v>0</v>
      </c>
    </row>
    <row r="271" spans="1:16" hidden="1" x14ac:dyDescent="0.2">
      <c r="A271" s="1">
        <f t="shared" ref="A271:A334" si="9">ROW()-1</f>
        <v>270</v>
      </c>
      <c r="L271" s="57">
        <f t="shared" si="8"/>
        <v>0</v>
      </c>
      <c r="O271" s="67"/>
      <c r="P271" s="6">
        <f>Table2[[#This Row],[Value SDG]]*Table2[[#This Row],[Finance Rate %/Year]]</f>
        <v>0</v>
      </c>
    </row>
    <row r="272" spans="1:16" hidden="1" x14ac:dyDescent="0.2">
      <c r="A272" s="1">
        <f t="shared" si="9"/>
        <v>271</v>
      </c>
      <c r="L272" s="57">
        <f t="shared" si="8"/>
        <v>0</v>
      </c>
      <c r="O272" s="67"/>
      <c r="P272" s="6">
        <f>Table2[[#This Row],[Value SDG]]*Table2[[#This Row],[Finance Rate %/Year]]</f>
        <v>0</v>
      </c>
    </row>
    <row r="273" spans="1:16" hidden="1" x14ac:dyDescent="0.2">
      <c r="A273" s="1">
        <f t="shared" si="9"/>
        <v>272</v>
      </c>
      <c r="L273" s="57">
        <f t="shared" si="8"/>
        <v>0</v>
      </c>
      <c r="O273" s="67"/>
      <c r="P273" s="6">
        <f>Table2[[#This Row],[Value SDG]]*Table2[[#This Row],[Finance Rate %/Year]]</f>
        <v>0</v>
      </c>
    </row>
    <row r="274" spans="1:16" hidden="1" x14ac:dyDescent="0.2">
      <c r="A274" s="1">
        <f t="shared" si="9"/>
        <v>273</v>
      </c>
      <c r="L274" s="57">
        <f t="shared" si="8"/>
        <v>0</v>
      </c>
      <c r="O274" s="67"/>
      <c r="P274" s="6">
        <f>Table2[[#This Row],[Value SDG]]*Table2[[#This Row],[Finance Rate %/Year]]</f>
        <v>0</v>
      </c>
    </row>
    <row r="275" spans="1:16" hidden="1" x14ac:dyDescent="0.2">
      <c r="A275" s="1">
        <f t="shared" si="9"/>
        <v>274</v>
      </c>
      <c r="L275" s="57">
        <f t="shared" si="8"/>
        <v>0</v>
      </c>
      <c r="O275" s="67"/>
      <c r="P275" s="6">
        <f>Table2[[#This Row],[Value SDG]]*Table2[[#This Row],[Finance Rate %/Year]]</f>
        <v>0</v>
      </c>
    </row>
    <row r="276" spans="1:16" hidden="1" x14ac:dyDescent="0.2">
      <c r="A276" s="1">
        <f t="shared" si="9"/>
        <v>275</v>
      </c>
      <c r="L276" s="57">
        <f t="shared" si="8"/>
        <v>0</v>
      </c>
      <c r="O276" s="67"/>
      <c r="P276" s="6">
        <f>Table2[[#This Row],[Value SDG]]*Table2[[#This Row],[Finance Rate %/Year]]</f>
        <v>0</v>
      </c>
    </row>
    <row r="277" spans="1:16" hidden="1" x14ac:dyDescent="0.2">
      <c r="A277" s="1">
        <f t="shared" si="9"/>
        <v>276</v>
      </c>
      <c r="L277" s="57">
        <f t="shared" si="8"/>
        <v>0</v>
      </c>
      <c r="O277" s="67"/>
      <c r="P277" s="6">
        <f>Table2[[#This Row],[Value SDG]]*Table2[[#This Row],[Finance Rate %/Year]]</f>
        <v>0</v>
      </c>
    </row>
    <row r="278" spans="1:16" hidden="1" x14ac:dyDescent="0.2">
      <c r="A278" s="1">
        <f t="shared" si="9"/>
        <v>277</v>
      </c>
      <c r="L278" s="57">
        <f t="shared" si="8"/>
        <v>0</v>
      </c>
      <c r="O278" s="67"/>
      <c r="P278" s="6">
        <f>Table2[[#This Row],[Value SDG]]*Table2[[#This Row],[Finance Rate %/Year]]</f>
        <v>0</v>
      </c>
    </row>
    <row r="279" spans="1:16" hidden="1" x14ac:dyDescent="0.2">
      <c r="A279" s="1">
        <f t="shared" si="9"/>
        <v>278</v>
      </c>
      <c r="L279" s="57">
        <f t="shared" si="8"/>
        <v>0</v>
      </c>
      <c r="O279" s="67"/>
      <c r="P279" s="6">
        <f>Table2[[#This Row],[Value SDG]]*Table2[[#This Row],[Finance Rate %/Year]]</f>
        <v>0</v>
      </c>
    </row>
    <row r="280" spans="1:16" hidden="1" x14ac:dyDescent="0.2">
      <c r="A280" s="1">
        <f t="shared" si="9"/>
        <v>279</v>
      </c>
      <c r="L280" s="57">
        <f t="shared" si="8"/>
        <v>0</v>
      </c>
      <c r="O280" s="67"/>
      <c r="P280" s="6">
        <f>Table2[[#This Row],[Value SDG]]*Table2[[#This Row],[Finance Rate %/Year]]</f>
        <v>0</v>
      </c>
    </row>
    <row r="281" spans="1:16" hidden="1" x14ac:dyDescent="0.2">
      <c r="A281" s="1">
        <f t="shared" si="9"/>
        <v>280</v>
      </c>
      <c r="L281" s="57">
        <f t="shared" si="8"/>
        <v>0</v>
      </c>
      <c r="O281" s="67"/>
      <c r="P281" s="6">
        <f>Table2[[#This Row],[Value SDG]]*Table2[[#This Row],[Finance Rate %/Year]]</f>
        <v>0</v>
      </c>
    </row>
    <row r="282" spans="1:16" hidden="1" x14ac:dyDescent="0.2">
      <c r="A282" s="1">
        <f t="shared" si="9"/>
        <v>281</v>
      </c>
      <c r="L282" s="57">
        <f t="shared" si="8"/>
        <v>0</v>
      </c>
      <c r="O282" s="67"/>
      <c r="P282" s="6">
        <f>Table2[[#This Row],[Value SDG]]*Table2[[#This Row],[Finance Rate %/Year]]</f>
        <v>0</v>
      </c>
    </row>
    <row r="283" spans="1:16" hidden="1" x14ac:dyDescent="0.2">
      <c r="A283" s="1">
        <f t="shared" si="9"/>
        <v>282</v>
      </c>
      <c r="L283" s="57">
        <f t="shared" si="8"/>
        <v>0</v>
      </c>
      <c r="O283" s="67"/>
      <c r="P283" s="6">
        <f>Table2[[#This Row],[Value SDG]]*Table2[[#This Row],[Finance Rate %/Year]]</f>
        <v>0</v>
      </c>
    </row>
    <row r="284" spans="1:16" hidden="1" x14ac:dyDescent="0.2">
      <c r="A284" s="1">
        <f t="shared" si="9"/>
        <v>283</v>
      </c>
      <c r="L284" s="57">
        <f>IFERROR((K284/F284),0)</f>
        <v>0</v>
      </c>
      <c r="O284" s="67"/>
      <c r="P284" s="6">
        <f>Table2[[#This Row],[Value SDG]]*Table2[[#This Row],[Finance Rate %/Year]]</f>
        <v>0</v>
      </c>
    </row>
    <row r="285" spans="1:16" hidden="1" x14ac:dyDescent="0.2">
      <c r="A285" s="1">
        <f t="shared" si="9"/>
        <v>284</v>
      </c>
      <c r="L285" s="57">
        <f t="shared" si="8"/>
        <v>0</v>
      </c>
      <c r="O285" s="67"/>
      <c r="P285" s="6">
        <f>Table2[[#This Row],[Value SDG]]*Table2[[#This Row],[Finance Rate %/Year]]</f>
        <v>0</v>
      </c>
    </row>
    <row r="286" spans="1:16" hidden="1" x14ac:dyDescent="0.2">
      <c r="A286" s="1">
        <f t="shared" si="9"/>
        <v>285</v>
      </c>
      <c r="L286" s="57">
        <f t="shared" si="8"/>
        <v>0</v>
      </c>
      <c r="O286" s="67"/>
      <c r="P286" s="6">
        <f>Table2[[#This Row],[Value SDG]]*Table2[[#This Row],[Finance Rate %/Year]]</f>
        <v>0</v>
      </c>
    </row>
    <row r="287" spans="1:16" hidden="1" x14ac:dyDescent="0.2">
      <c r="A287" s="1">
        <f t="shared" si="9"/>
        <v>286</v>
      </c>
      <c r="L287" s="57">
        <f t="shared" si="8"/>
        <v>0</v>
      </c>
      <c r="O287" s="67"/>
      <c r="P287" s="6">
        <f>Table2[[#This Row],[Value SDG]]*Table2[[#This Row],[Finance Rate %/Year]]</f>
        <v>0</v>
      </c>
    </row>
    <row r="288" spans="1:16" hidden="1" x14ac:dyDescent="0.2">
      <c r="A288" s="1">
        <f t="shared" si="9"/>
        <v>287</v>
      </c>
      <c r="L288" s="57">
        <f t="shared" si="8"/>
        <v>0</v>
      </c>
      <c r="O288" s="67"/>
      <c r="P288" s="6">
        <f>Table2[[#This Row],[Value SDG]]*Table2[[#This Row],[Finance Rate %/Year]]</f>
        <v>0</v>
      </c>
    </row>
    <row r="289" spans="1:16" hidden="1" x14ac:dyDescent="0.2">
      <c r="A289" s="1">
        <f t="shared" si="9"/>
        <v>288</v>
      </c>
      <c r="L289" s="57">
        <f t="shared" si="8"/>
        <v>0</v>
      </c>
      <c r="O289" s="67"/>
      <c r="P289" s="6">
        <f>Table2[[#This Row],[Value SDG]]*Table2[[#This Row],[Finance Rate %/Year]]</f>
        <v>0</v>
      </c>
    </row>
    <row r="290" spans="1:16" hidden="1" x14ac:dyDescent="0.2">
      <c r="A290" s="1">
        <f t="shared" si="9"/>
        <v>289</v>
      </c>
      <c r="L290" s="57">
        <f t="shared" si="8"/>
        <v>0</v>
      </c>
      <c r="O290" s="67"/>
      <c r="P290" s="6">
        <f>Table2[[#This Row],[Value SDG]]*Table2[[#This Row],[Finance Rate %/Year]]</f>
        <v>0</v>
      </c>
    </row>
    <row r="291" spans="1:16" hidden="1" x14ac:dyDescent="0.2">
      <c r="A291" s="1">
        <f t="shared" si="9"/>
        <v>290</v>
      </c>
      <c r="L291" s="57">
        <f t="shared" si="8"/>
        <v>0</v>
      </c>
      <c r="O291" s="67"/>
      <c r="P291" s="6">
        <f>Table2[[#This Row],[Value SDG]]*Table2[[#This Row],[Finance Rate %/Year]]</f>
        <v>0</v>
      </c>
    </row>
    <row r="292" spans="1:16" hidden="1" x14ac:dyDescent="0.2">
      <c r="A292" s="1">
        <f t="shared" si="9"/>
        <v>291</v>
      </c>
      <c r="L292" s="57">
        <f t="shared" si="8"/>
        <v>0</v>
      </c>
      <c r="O292" s="67"/>
      <c r="P292" s="6">
        <f>Table2[[#This Row],[Value SDG]]*Table2[[#This Row],[Finance Rate %/Year]]</f>
        <v>0</v>
      </c>
    </row>
    <row r="293" spans="1:16" hidden="1" x14ac:dyDescent="0.2">
      <c r="A293" s="1">
        <f t="shared" si="9"/>
        <v>292</v>
      </c>
      <c r="L293" s="57">
        <f t="shared" si="8"/>
        <v>0</v>
      </c>
      <c r="O293" s="67"/>
      <c r="P293" s="6">
        <f>Table2[[#This Row],[Value SDG]]*Table2[[#This Row],[Finance Rate %/Year]]</f>
        <v>0</v>
      </c>
    </row>
    <row r="294" spans="1:16" hidden="1" x14ac:dyDescent="0.2">
      <c r="A294" s="1">
        <f t="shared" si="9"/>
        <v>293</v>
      </c>
      <c r="L294" s="57">
        <f t="shared" si="8"/>
        <v>0</v>
      </c>
      <c r="O294" s="67"/>
      <c r="P294" s="6">
        <f>Table2[[#This Row],[Value SDG]]*Table2[[#This Row],[Finance Rate %/Year]]</f>
        <v>0</v>
      </c>
    </row>
    <row r="295" spans="1:16" hidden="1" x14ac:dyDescent="0.2">
      <c r="A295" s="1">
        <f t="shared" si="9"/>
        <v>294</v>
      </c>
      <c r="L295" s="57">
        <f t="shared" si="8"/>
        <v>0</v>
      </c>
      <c r="O295" s="67"/>
      <c r="P295" s="6">
        <f>Table2[[#This Row],[Value SDG]]*Table2[[#This Row],[Finance Rate %/Year]]</f>
        <v>0</v>
      </c>
    </row>
    <row r="296" spans="1:16" hidden="1" x14ac:dyDescent="0.2">
      <c r="A296" s="1">
        <f t="shared" si="9"/>
        <v>295</v>
      </c>
      <c r="L296" s="57">
        <f t="shared" si="8"/>
        <v>0</v>
      </c>
      <c r="O296" s="67"/>
      <c r="P296" s="6">
        <f>Table2[[#This Row],[Value SDG]]*Table2[[#This Row],[Finance Rate %/Year]]</f>
        <v>0</v>
      </c>
    </row>
    <row r="297" spans="1:16" hidden="1" x14ac:dyDescent="0.2">
      <c r="A297" s="1">
        <f t="shared" si="9"/>
        <v>296</v>
      </c>
      <c r="L297" s="57">
        <f t="shared" si="8"/>
        <v>0</v>
      </c>
      <c r="O297" s="67"/>
      <c r="P297" s="6">
        <f>Table2[[#This Row],[Value SDG]]*Table2[[#This Row],[Finance Rate %/Year]]</f>
        <v>0</v>
      </c>
    </row>
    <row r="298" spans="1:16" hidden="1" x14ac:dyDescent="0.2">
      <c r="A298" s="1">
        <f t="shared" si="9"/>
        <v>297</v>
      </c>
      <c r="L298" s="57">
        <f t="shared" si="8"/>
        <v>0</v>
      </c>
      <c r="O298" s="67"/>
      <c r="P298" s="6">
        <f>Table2[[#This Row],[Value SDG]]*Table2[[#This Row],[Finance Rate %/Year]]</f>
        <v>0</v>
      </c>
    </row>
    <row r="299" spans="1:16" hidden="1" x14ac:dyDescent="0.2">
      <c r="A299" s="1">
        <f t="shared" si="9"/>
        <v>298</v>
      </c>
      <c r="L299" s="57">
        <f t="shared" si="8"/>
        <v>0</v>
      </c>
      <c r="O299" s="67"/>
      <c r="P299" s="6">
        <f>Table2[[#This Row],[Value SDG]]*Table2[[#This Row],[Finance Rate %/Year]]</f>
        <v>0</v>
      </c>
    </row>
    <row r="300" spans="1:16" hidden="1" x14ac:dyDescent="0.2">
      <c r="A300" s="1">
        <f t="shared" si="9"/>
        <v>299</v>
      </c>
      <c r="L300" s="57">
        <f t="shared" si="8"/>
        <v>0</v>
      </c>
      <c r="O300" s="67"/>
      <c r="P300" s="6">
        <f>Table2[[#This Row],[Value SDG]]*Table2[[#This Row],[Finance Rate %/Year]]</f>
        <v>0</v>
      </c>
    </row>
    <row r="301" spans="1:16" hidden="1" x14ac:dyDescent="0.2">
      <c r="A301" s="1">
        <f t="shared" si="9"/>
        <v>300</v>
      </c>
      <c r="L301" s="57">
        <f t="shared" si="8"/>
        <v>0</v>
      </c>
      <c r="O301" s="67"/>
      <c r="P301" s="6">
        <f>Table2[[#This Row],[Value SDG]]*Table2[[#This Row],[Finance Rate %/Year]]</f>
        <v>0</v>
      </c>
    </row>
    <row r="302" spans="1:16" hidden="1" x14ac:dyDescent="0.2">
      <c r="A302" s="1">
        <f t="shared" si="9"/>
        <v>301</v>
      </c>
      <c r="L302" s="57">
        <f t="shared" si="8"/>
        <v>0</v>
      </c>
      <c r="P302" s="6">
        <f>Table2[[#This Row],[Value SDG]]*Table2[[#This Row],[Finance Rate %/Year]]</f>
        <v>0</v>
      </c>
    </row>
    <row r="303" spans="1:16" hidden="1" x14ac:dyDescent="0.2">
      <c r="A303" s="1">
        <f t="shared" si="9"/>
        <v>302</v>
      </c>
      <c r="L303" s="57">
        <f t="shared" si="8"/>
        <v>0</v>
      </c>
      <c r="P303" s="6">
        <f>Table2[[#This Row],[Value SDG]]*Table2[[#This Row],[Finance Rate %/Year]]</f>
        <v>0</v>
      </c>
    </row>
    <row r="304" spans="1:16" hidden="1" x14ac:dyDescent="0.2">
      <c r="A304" s="1">
        <f t="shared" si="9"/>
        <v>303</v>
      </c>
      <c r="L304" s="57">
        <f t="shared" si="8"/>
        <v>0</v>
      </c>
      <c r="P304" s="6">
        <f>Table2[[#This Row],[Value SDG]]*Table2[[#This Row],[Finance Rate %/Year]]</f>
        <v>0</v>
      </c>
    </row>
    <row r="305" spans="1:16" hidden="1" x14ac:dyDescent="0.2">
      <c r="A305" s="1">
        <f t="shared" si="9"/>
        <v>304</v>
      </c>
      <c r="L305" s="57">
        <f t="shared" si="8"/>
        <v>0</v>
      </c>
      <c r="P305" s="6">
        <f>Table2[[#This Row],[Value SDG]]*Table2[[#This Row],[Finance Rate %/Year]]</f>
        <v>0</v>
      </c>
    </row>
    <row r="306" spans="1:16" hidden="1" x14ac:dyDescent="0.2">
      <c r="A306" s="1">
        <f t="shared" si="9"/>
        <v>305</v>
      </c>
      <c r="L306" s="57">
        <f t="shared" si="8"/>
        <v>0</v>
      </c>
      <c r="P306" s="6">
        <f>Table2[[#This Row],[Value SDG]]*Table2[[#This Row],[Finance Rate %/Year]]</f>
        <v>0</v>
      </c>
    </row>
    <row r="307" spans="1:16" hidden="1" x14ac:dyDescent="0.2">
      <c r="A307" s="1">
        <f t="shared" si="9"/>
        <v>306</v>
      </c>
      <c r="L307" s="57">
        <f t="shared" si="8"/>
        <v>0</v>
      </c>
      <c r="P307" s="6">
        <f>Table2[[#This Row],[Value SDG]]*Table2[[#This Row],[Finance Rate %/Year]]</f>
        <v>0</v>
      </c>
    </row>
    <row r="308" spans="1:16" hidden="1" x14ac:dyDescent="0.2">
      <c r="A308" s="1">
        <f t="shared" si="9"/>
        <v>307</v>
      </c>
      <c r="L308" s="57">
        <f t="shared" si="8"/>
        <v>0</v>
      </c>
      <c r="P308" s="6">
        <f>Table2[[#This Row],[Value SDG]]*Table2[[#This Row],[Finance Rate %/Year]]</f>
        <v>0</v>
      </c>
    </row>
    <row r="309" spans="1:16" hidden="1" x14ac:dyDescent="0.2">
      <c r="A309" s="1">
        <f t="shared" si="9"/>
        <v>308</v>
      </c>
      <c r="L309" s="57">
        <f t="shared" si="8"/>
        <v>0</v>
      </c>
      <c r="P309" s="6">
        <f>Table2[[#This Row],[Value SDG]]*Table2[[#This Row],[Finance Rate %/Year]]</f>
        <v>0</v>
      </c>
    </row>
    <row r="310" spans="1:16" hidden="1" x14ac:dyDescent="0.2">
      <c r="A310" s="1">
        <f t="shared" si="9"/>
        <v>309</v>
      </c>
      <c r="L310" s="57">
        <f t="shared" si="8"/>
        <v>0</v>
      </c>
      <c r="P310" s="6">
        <f>Table2[[#This Row],[Value SDG]]*Table2[[#This Row],[Finance Rate %/Year]]</f>
        <v>0</v>
      </c>
    </row>
    <row r="311" spans="1:16" hidden="1" x14ac:dyDescent="0.2">
      <c r="A311" s="1">
        <f t="shared" si="9"/>
        <v>310</v>
      </c>
      <c r="L311" s="57">
        <f t="shared" si="8"/>
        <v>0</v>
      </c>
      <c r="P311" s="6">
        <f>Table2[[#This Row],[Value SDG]]*Table2[[#This Row],[Finance Rate %/Year]]</f>
        <v>0</v>
      </c>
    </row>
    <row r="312" spans="1:16" hidden="1" x14ac:dyDescent="0.2">
      <c r="A312" s="1">
        <f t="shared" si="9"/>
        <v>311</v>
      </c>
      <c r="L312" s="57">
        <f t="shared" si="8"/>
        <v>0</v>
      </c>
      <c r="P312" s="6">
        <f>Table2[[#This Row],[Value SDG]]*Table2[[#This Row],[Finance Rate %/Year]]</f>
        <v>0</v>
      </c>
    </row>
    <row r="313" spans="1:16" hidden="1" x14ac:dyDescent="0.2">
      <c r="A313" s="1">
        <f t="shared" si="9"/>
        <v>312</v>
      </c>
      <c r="L313" s="57">
        <f t="shared" si="8"/>
        <v>0</v>
      </c>
      <c r="P313" s="6">
        <f>Table2[[#This Row],[Value SDG]]*Table2[[#This Row],[Finance Rate %/Year]]</f>
        <v>0</v>
      </c>
    </row>
    <row r="314" spans="1:16" hidden="1" x14ac:dyDescent="0.2">
      <c r="A314" s="1">
        <f t="shared" si="9"/>
        <v>313</v>
      </c>
      <c r="L314" s="57">
        <f t="shared" si="8"/>
        <v>0</v>
      </c>
      <c r="P314" s="6">
        <f>Table2[[#This Row],[Value SDG]]*Table2[[#This Row],[Finance Rate %/Year]]</f>
        <v>0</v>
      </c>
    </row>
    <row r="315" spans="1:16" hidden="1" x14ac:dyDescent="0.2">
      <c r="A315" s="1">
        <f t="shared" si="9"/>
        <v>314</v>
      </c>
      <c r="L315" s="57">
        <f t="shared" si="8"/>
        <v>0</v>
      </c>
      <c r="P315" s="6">
        <f>Table2[[#This Row],[Value SDG]]*Table2[[#This Row],[Finance Rate %/Year]]</f>
        <v>0</v>
      </c>
    </row>
    <row r="316" spans="1:16" hidden="1" x14ac:dyDescent="0.2">
      <c r="A316" s="1">
        <f t="shared" si="9"/>
        <v>315</v>
      </c>
      <c r="L316" s="57">
        <f t="shared" si="8"/>
        <v>0</v>
      </c>
      <c r="P316" s="6">
        <f>Table2[[#This Row],[Value SDG]]*Table2[[#This Row],[Finance Rate %/Year]]</f>
        <v>0</v>
      </c>
    </row>
    <row r="317" spans="1:16" hidden="1" x14ac:dyDescent="0.2">
      <c r="A317" s="1">
        <f t="shared" si="9"/>
        <v>316</v>
      </c>
      <c r="L317" s="57">
        <f t="shared" si="8"/>
        <v>0</v>
      </c>
      <c r="P317" s="6">
        <f>Table2[[#This Row],[Value SDG]]*Table2[[#This Row],[Finance Rate %/Year]]</f>
        <v>0</v>
      </c>
    </row>
    <row r="318" spans="1:16" hidden="1" x14ac:dyDescent="0.2">
      <c r="A318" s="1">
        <f t="shared" si="9"/>
        <v>317</v>
      </c>
      <c r="L318" s="57">
        <f t="shared" si="8"/>
        <v>0</v>
      </c>
      <c r="P318" s="6">
        <f>Table2[[#This Row],[Value SDG]]*Table2[[#This Row],[Finance Rate %/Year]]</f>
        <v>0</v>
      </c>
    </row>
    <row r="319" spans="1:16" hidden="1" x14ac:dyDescent="0.2">
      <c r="A319" s="1">
        <f t="shared" si="9"/>
        <v>318</v>
      </c>
      <c r="L319" s="57">
        <f t="shared" si="8"/>
        <v>0</v>
      </c>
      <c r="P319" s="6">
        <f>Table2[[#This Row],[Value SDG]]*Table2[[#This Row],[Finance Rate %/Year]]</f>
        <v>0</v>
      </c>
    </row>
    <row r="320" spans="1:16" hidden="1" x14ac:dyDescent="0.2">
      <c r="A320" s="1">
        <f t="shared" si="9"/>
        <v>319</v>
      </c>
      <c r="L320" s="57">
        <f t="shared" si="8"/>
        <v>0</v>
      </c>
      <c r="P320" s="6">
        <f>Table2[[#This Row],[Value SDG]]*Table2[[#This Row],[Finance Rate %/Year]]</f>
        <v>0</v>
      </c>
    </row>
    <row r="321" spans="1:16" hidden="1" x14ac:dyDescent="0.2">
      <c r="A321" s="1">
        <f t="shared" si="9"/>
        <v>320</v>
      </c>
      <c r="L321" s="57">
        <f t="shared" si="8"/>
        <v>0</v>
      </c>
      <c r="P321" s="6">
        <f>Table2[[#This Row],[Value SDG]]*Table2[[#This Row],[Finance Rate %/Year]]</f>
        <v>0</v>
      </c>
    </row>
    <row r="322" spans="1:16" hidden="1" x14ac:dyDescent="0.2">
      <c r="A322" s="1">
        <f t="shared" si="9"/>
        <v>321</v>
      </c>
      <c r="L322" s="57">
        <f t="shared" si="8"/>
        <v>0</v>
      </c>
      <c r="P322" s="6">
        <f>Table2[[#This Row],[Value SDG]]*Table2[[#This Row],[Finance Rate %/Year]]</f>
        <v>0</v>
      </c>
    </row>
    <row r="323" spans="1:16" hidden="1" x14ac:dyDescent="0.2">
      <c r="A323" s="1">
        <f t="shared" si="9"/>
        <v>322</v>
      </c>
      <c r="L323" s="57">
        <f t="shared" si="8"/>
        <v>0</v>
      </c>
      <c r="P323" s="6">
        <f>Table2[[#This Row],[Value SDG]]*Table2[[#This Row],[Finance Rate %/Year]]</f>
        <v>0</v>
      </c>
    </row>
    <row r="324" spans="1:16" hidden="1" x14ac:dyDescent="0.2">
      <c r="A324" s="1">
        <f t="shared" si="9"/>
        <v>323</v>
      </c>
      <c r="L324" s="57">
        <f t="shared" si="8"/>
        <v>0</v>
      </c>
      <c r="P324" s="6">
        <f>Table2[[#This Row],[Value SDG]]*Table2[[#This Row],[Finance Rate %/Year]]</f>
        <v>0</v>
      </c>
    </row>
    <row r="325" spans="1:16" hidden="1" x14ac:dyDescent="0.2">
      <c r="A325" s="1">
        <f t="shared" si="9"/>
        <v>324</v>
      </c>
      <c r="L325" s="57">
        <f t="shared" si="8"/>
        <v>0</v>
      </c>
      <c r="P325" s="6">
        <f>Table2[[#This Row],[Value SDG]]*Table2[[#This Row],[Finance Rate %/Year]]</f>
        <v>0</v>
      </c>
    </row>
    <row r="326" spans="1:16" hidden="1" x14ac:dyDescent="0.2">
      <c r="A326" s="1">
        <f t="shared" si="9"/>
        <v>325</v>
      </c>
      <c r="L326" s="57">
        <f t="shared" si="8"/>
        <v>0</v>
      </c>
      <c r="P326" s="6">
        <f>Table2[[#This Row],[Value SDG]]*Table2[[#This Row],[Finance Rate %/Year]]</f>
        <v>0</v>
      </c>
    </row>
    <row r="327" spans="1:16" hidden="1" x14ac:dyDescent="0.2">
      <c r="A327" s="1">
        <f t="shared" si="9"/>
        <v>326</v>
      </c>
      <c r="L327" s="57">
        <f t="shared" si="8"/>
        <v>0</v>
      </c>
      <c r="P327" s="6">
        <f>Table2[[#This Row],[Value SDG]]*Table2[[#This Row],[Finance Rate %/Year]]</f>
        <v>0</v>
      </c>
    </row>
    <row r="328" spans="1:16" hidden="1" x14ac:dyDescent="0.2">
      <c r="A328" s="1">
        <f t="shared" si="9"/>
        <v>327</v>
      </c>
      <c r="L328" s="57">
        <f t="shared" si="8"/>
        <v>0</v>
      </c>
      <c r="P328" s="6">
        <f>Table2[[#This Row],[Value SDG]]*Table2[[#This Row],[Finance Rate %/Year]]</f>
        <v>0</v>
      </c>
    </row>
    <row r="329" spans="1:16" hidden="1" x14ac:dyDescent="0.2">
      <c r="A329" s="1">
        <f t="shared" si="9"/>
        <v>328</v>
      </c>
      <c r="L329" s="57">
        <f t="shared" si="8"/>
        <v>0</v>
      </c>
      <c r="P329" s="6">
        <f>Table2[[#This Row],[Value SDG]]*Table2[[#This Row],[Finance Rate %/Year]]</f>
        <v>0</v>
      </c>
    </row>
    <row r="330" spans="1:16" hidden="1" x14ac:dyDescent="0.2">
      <c r="A330" s="1">
        <f t="shared" si="9"/>
        <v>329</v>
      </c>
      <c r="L330" s="57">
        <f t="shared" si="8"/>
        <v>0</v>
      </c>
      <c r="P330" s="6">
        <f>Table2[[#This Row],[Value SDG]]*Table2[[#This Row],[Finance Rate %/Year]]</f>
        <v>0</v>
      </c>
    </row>
    <row r="331" spans="1:16" hidden="1" x14ac:dyDescent="0.2">
      <c r="A331" s="1">
        <f t="shared" si="9"/>
        <v>330</v>
      </c>
      <c r="L331" s="57">
        <f t="shared" si="8"/>
        <v>0</v>
      </c>
      <c r="P331" s="6">
        <f>Table2[[#This Row],[Value SDG]]*Table2[[#This Row],[Finance Rate %/Year]]</f>
        <v>0</v>
      </c>
    </row>
    <row r="332" spans="1:16" hidden="1" x14ac:dyDescent="0.2">
      <c r="A332" s="1">
        <f t="shared" si="9"/>
        <v>331</v>
      </c>
      <c r="L332" s="57">
        <f t="shared" si="8"/>
        <v>0</v>
      </c>
      <c r="P332" s="6">
        <f>Table2[[#This Row],[Value SDG]]*Table2[[#This Row],[Finance Rate %/Year]]</f>
        <v>0</v>
      </c>
    </row>
    <row r="333" spans="1:16" hidden="1" x14ac:dyDescent="0.2">
      <c r="A333" s="1">
        <f t="shared" si="9"/>
        <v>332</v>
      </c>
      <c r="L333" s="57">
        <f t="shared" si="8"/>
        <v>0</v>
      </c>
      <c r="P333" s="6">
        <f>Table2[[#This Row],[Value SDG]]*Table2[[#This Row],[Finance Rate %/Year]]</f>
        <v>0</v>
      </c>
    </row>
    <row r="334" spans="1:16" hidden="1" x14ac:dyDescent="0.2">
      <c r="A334" s="1">
        <f t="shared" si="9"/>
        <v>333</v>
      </c>
      <c r="L334" s="57">
        <f t="shared" ref="L334:L397" si="10">IFERROR((K334/F334),0)</f>
        <v>0</v>
      </c>
      <c r="P334" s="6">
        <f>Table2[[#This Row],[Value SDG]]*Table2[[#This Row],[Finance Rate %/Year]]</f>
        <v>0</v>
      </c>
    </row>
    <row r="335" spans="1:16" hidden="1" x14ac:dyDescent="0.2">
      <c r="A335" s="1">
        <f t="shared" ref="A335:A398" si="11">ROW()-1</f>
        <v>334</v>
      </c>
      <c r="L335" s="57">
        <f t="shared" si="10"/>
        <v>0</v>
      </c>
      <c r="P335" s="6">
        <f>Table2[[#This Row],[Value SDG]]*Table2[[#This Row],[Finance Rate %/Year]]</f>
        <v>0</v>
      </c>
    </row>
    <row r="336" spans="1:16" hidden="1" x14ac:dyDescent="0.2">
      <c r="A336" s="1">
        <f t="shared" si="11"/>
        <v>335</v>
      </c>
      <c r="L336" s="57">
        <f t="shared" si="10"/>
        <v>0</v>
      </c>
      <c r="P336" s="6">
        <f>Table2[[#This Row],[Value SDG]]*Table2[[#This Row],[Finance Rate %/Year]]</f>
        <v>0</v>
      </c>
    </row>
    <row r="337" spans="1:16" hidden="1" x14ac:dyDescent="0.2">
      <c r="A337" s="1">
        <f t="shared" si="11"/>
        <v>336</v>
      </c>
      <c r="L337" s="57">
        <f t="shared" si="10"/>
        <v>0</v>
      </c>
      <c r="P337" s="6">
        <f>Table2[[#This Row],[Value SDG]]*Table2[[#This Row],[Finance Rate %/Year]]</f>
        <v>0</v>
      </c>
    </row>
    <row r="338" spans="1:16" hidden="1" x14ac:dyDescent="0.2">
      <c r="A338" s="1">
        <f t="shared" si="11"/>
        <v>337</v>
      </c>
      <c r="L338" s="57">
        <f t="shared" si="10"/>
        <v>0</v>
      </c>
      <c r="P338" s="6">
        <f>Table2[[#This Row],[Value SDG]]*Table2[[#This Row],[Finance Rate %/Year]]</f>
        <v>0</v>
      </c>
    </row>
    <row r="339" spans="1:16" hidden="1" x14ac:dyDescent="0.2">
      <c r="A339" s="1">
        <f t="shared" si="11"/>
        <v>338</v>
      </c>
      <c r="L339" s="57">
        <f t="shared" si="10"/>
        <v>0</v>
      </c>
      <c r="P339" s="6">
        <f>Table2[[#This Row],[Value SDG]]*Table2[[#This Row],[Finance Rate %/Year]]</f>
        <v>0</v>
      </c>
    </row>
    <row r="340" spans="1:16" hidden="1" x14ac:dyDescent="0.2">
      <c r="A340" s="1">
        <f t="shared" si="11"/>
        <v>339</v>
      </c>
      <c r="L340" s="57">
        <f t="shared" si="10"/>
        <v>0</v>
      </c>
      <c r="P340" s="6">
        <f>Table2[[#This Row],[Value SDG]]*Table2[[#This Row],[Finance Rate %/Year]]</f>
        <v>0</v>
      </c>
    </row>
    <row r="341" spans="1:16" hidden="1" x14ac:dyDescent="0.2">
      <c r="A341" s="1">
        <f t="shared" si="11"/>
        <v>340</v>
      </c>
      <c r="L341" s="57">
        <f t="shared" si="10"/>
        <v>0</v>
      </c>
      <c r="P341" s="6">
        <f>Table2[[#This Row],[Value SDG]]*Table2[[#This Row],[Finance Rate %/Year]]</f>
        <v>0</v>
      </c>
    </row>
    <row r="342" spans="1:16" hidden="1" x14ac:dyDescent="0.2">
      <c r="A342" s="1">
        <f t="shared" si="11"/>
        <v>341</v>
      </c>
      <c r="L342" s="57">
        <f t="shared" si="10"/>
        <v>0</v>
      </c>
      <c r="P342" s="6">
        <f>Table2[[#This Row],[Value SDG]]*Table2[[#This Row],[Finance Rate %/Year]]</f>
        <v>0</v>
      </c>
    </row>
    <row r="343" spans="1:16" hidden="1" x14ac:dyDescent="0.2">
      <c r="A343" s="1">
        <f t="shared" si="11"/>
        <v>342</v>
      </c>
      <c r="L343" s="57">
        <f t="shared" si="10"/>
        <v>0</v>
      </c>
      <c r="P343" s="6">
        <f>Table2[[#This Row],[Value SDG]]*Table2[[#This Row],[Finance Rate %/Year]]</f>
        <v>0</v>
      </c>
    </row>
    <row r="344" spans="1:16" hidden="1" x14ac:dyDescent="0.2">
      <c r="A344" s="1">
        <f t="shared" si="11"/>
        <v>343</v>
      </c>
      <c r="L344" s="57">
        <f t="shared" si="10"/>
        <v>0</v>
      </c>
      <c r="P344" s="6">
        <f>Table2[[#This Row],[Value SDG]]*Table2[[#This Row],[Finance Rate %/Year]]</f>
        <v>0</v>
      </c>
    </row>
    <row r="345" spans="1:16" hidden="1" x14ac:dyDescent="0.2">
      <c r="A345" s="1">
        <f t="shared" si="11"/>
        <v>344</v>
      </c>
      <c r="L345" s="57">
        <f t="shared" si="10"/>
        <v>0</v>
      </c>
      <c r="P345" s="6">
        <f>Table2[[#This Row],[Value SDG]]*Table2[[#This Row],[Finance Rate %/Year]]</f>
        <v>0</v>
      </c>
    </row>
    <row r="346" spans="1:16" hidden="1" x14ac:dyDescent="0.2">
      <c r="A346" s="1">
        <f t="shared" si="11"/>
        <v>345</v>
      </c>
      <c r="L346" s="57">
        <f t="shared" si="10"/>
        <v>0</v>
      </c>
      <c r="P346" s="6">
        <f>Table2[[#This Row],[Value SDG]]*Table2[[#This Row],[Finance Rate %/Year]]</f>
        <v>0</v>
      </c>
    </row>
    <row r="347" spans="1:16" hidden="1" x14ac:dyDescent="0.2">
      <c r="A347" s="1">
        <f t="shared" si="11"/>
        <v>346</v>
      </c>
      <c r="L347" s="57">
        <f t="shared" si="10"/>
        <v>0</v>
      </c>
      <c r="P347" s="6">
        <f>Table2[[#This Row],[Value SDG]]*Table2[[#This Row],[Finance Rate %/Year]]</f>
        <v>0</v>
      </c>
    </row>
    <row r="348" spans="1:16" hidden="1" x14ac:dyDescent="0.2">
      <c r="A348" s="1">
        <f t="shared" si="11"/>
        <v>347</v>
      </c>
      <c r="L348" s="57">
        <f t="shared" si="10"/>
        <v>0</v>
      </c>
      <c r="P348" s="6">
        <f>Table2[[#This Row],[Value SDG]]*Table2[[#This Row],[Finance Rate %/Year]]</f>
        <v>0</v>
      </c>
    </row>
    <row r="349" spans="1:16" hidden="1" x14ac:dyDescent="0.2">
      <c r="A349" s="1">
        <f t="shared" si="11"/>
        <v>348</v>
      </c>
      <c r="L349" s="57">
        <f t="shared" si="10"/>
        <v>0</v>
      </c>
      <c r="P349" s="6">
        <f>Table2[[#This Row],[Value SDG]]*Table2[[#This Row],[Finance Rate %/Year]]</f>
        <v>0</v>
      </c>
    </row>
    <row r="350" spans="1:16" hidden="1" x14ac:dyDescent="0.2">
      <c r="A350" s="1">
        <f t="shared" si="11"/>
        <v>349</v>
      </c>
      <c r="L350" s="57">
        <f t="shared" si="10"/>
        <v>0</v>
      </c>
      <c r="P350" s="6">
        <f>Table2[[#This Row],[Value SDG]]*Table2[[#This Row],[Finance Rate %/Year]]</f>
        <v>0</v>
      </c>
    </row>
    <row r="351" spans="1:16" hidden="1" x14ac:dyDescent="0.2">
      <c r="A351" s="1">
        <f t="shared" si="11"/>
        <v>350</v>
      </c>
      <c r="L351" s="57">
        <f t="shared" si="10"/>
        <v>0</v>
      </c>
      <c r="P351" s="6">
        <f>Table2[[#This Row],[Value SDG]]*Table2[[#This Row],[Finance Rate %/Year]]</f>
        <v>0</v>
      </c>
    </row>
    <row r="352" spans="1:16" hidden="1" x14ac:dyDescent="0.2">
      <c r="A352" s="1">
        <f t="shared" si="11"/>
        <v>351</v>
      </c>
      <c r="L352" s="57">
        <f t="shared" si="10"/>
        <v>0</v>
      </c>
      <c r="P352" s="6">
        <f>Table2[[#This Row],[Value SDG]]*Table2[[#This Row],[Finance Rate %/Year]]</f>
        <v>0</v>
      </c>
    </row>
    <row r="353" spans="1:16" hidden="1" x14ac:dyDescent="0.2">
      <c r="A353" s="1">
        <f t="shared" si="11"/>
        <v>352</v>
      </c>
      <c r="L353" s="57">
        <f t="shared" si="10"/>
        <v>0</v>
      </c>
      <c r="P353" s="6">
        <f>Table2[[#This Row],[Value SDG]]*Table2[[#This Row],[Finance Rate %/Year]]</f>
        <v>0</v>
      </c>
    </row>
    <row r="354" spans="1:16" hidden="1" x14ac:dyDescent="0.2">
      <c r="A354" s="1">
        <f t="shared" si="11"/>
        <v>353</v>
      </c>
      <c r="L354" s="57">
        <f t="shared" si="10"/>
        <v>0</v>
      </c>
      <c r="P354" s="6">
        <f>Table2[[#This Row],[Value SDG]]*Table2[[#This Row],[Finance Rate %/Year]]</f>
        <v>0</v>
      </c>
    </row>
    <row r="355" spans="1:16" hidden="1" x14ac:dyDescent="0.2">
      <c r="A355" s="1">
        <f t="shared" si="11"/>
        <v>354</v>
      </c>
      <c r="L355" s="57">
        <f t="shared" si="10"/>
        <v>0</v>
      </c>
      <c r="P355" s="6">
        <f>Table2[[#This Row],[Value SDG]]*Table2[[#This Row],[Finance Rate %/Year]]</f>
        <v>0</v>
      </c>
    </row>
    <row r="356" spans="1:16" hidden="1" x14ac:dyDescent="0.2">
      <c r="A356" s="1">
        <f t="shared" si="11"/>
        <v>355</v>
      </c>
      <c r="L356" s="57">
        <f t="shared" si="10"/>
        <v>0</v>
      </c>
      <c r="P356" s="6">
        <f>Table2[[#This Row],[Value SDG]]*Table2[[#This Row],[Finance Rate %/Year]]</f>
        <v>0</v>
      </c>
    </row>
    <row r="357" spans="1:16" hidden="1" x14ac:dyDescent="0.2">
      <c r="A357" s="1">
        <f t="shared" si="11"/>
        <v>356</v>
      </c>
      <c r="L357" s="57">
        <f t="shared" si="10"/>
        <v>0</v>
      </c>
      <c r="P357" s="6">
        <f>Table2[[#This Row],[Value SDG]]*Table2[[#This Row],[Finance Rate %/Year]]</f>
        <v>0</v>
      </c>
    </row>
    <row r="358" spans="1:16" hidden="1" x14ac:dyDescent="0.2">
      <c r="A358" s="1">
        <f t="shared" si="11"/>
        <v>357</v>
      </c>
      <c r="L358" s="57">
        <f t="shared" si="10"/>
        <v>0</v>
      </c>
      <c r="P358" s="6">
        <f>Table2[[#This Row],[Value SDG]]*Table2[[#This Row],[Finance Rate %/Year]]</f>
        <v>0</v>
      </c>
    </row>
    <row r="359" spans="1:16" hidden="1" x14ac:dyDescent="0.2">
      <c r="A359" s="1">
        <f t="shared" si="11"/>
        <v>358</v>
      </c>
      <c r="L359" s="57">
        <f t="shared" si="10"/>
        <v>0</v>
      </c>
      <c r="P359" s="6">
        <f>Table2[[#This Row],[Value SDG]]*Table2[[#This Row],[Finance Rate %/Year]]</f>
        <v>0</v>
      </c>
    </row>
    <row r="360" spans="1:16" hidden="1" x14ac:dyDescent="0.2">
      <c r="A360" s="1">
        <f t="shared" si="11"/>
        <v>359</v>
      </c>
      <c r="L360" s="57">
        <f t="shared" si="10"/>
        <v>0</v>
      </c>
      <c r="P360" s="6">
        <f>Table2[[#This Row],[Value SDG]]*Table2[[#This Row],[Finance Rate %/Year]]</f>
        <v>0</v>
      </c>
    </row>
    <row r="361" spans="1:16" hidden="1" x14ac:dyDescent="0.2">
      <c r="A361" s="1">
        <f t="shared" si="11"/>
        <v>360</v>
      </c>
      <c r="L361" s="57">
        <f t="shared" si="10"/>
        <v>0</v>
      </c>
      <c r="P361" s="6">
        <f>Table2[[#This Row],[Value SDG]]*Table2[[#This Row],[Finance Rate %/Year]]</f>
        <v>0</v>
      </c>
    </row>
    <row r="362" spans="1:16" hidden="1" x14ac:dyDescent="0.2">
      <c r="A362" s="1">
        <f t="shared" si="11"/>
        <v>361</v>
      </c>
      <c r="L362" s="57">
        <f t="shared" si="10"/>
        <v>0</v>
      </c>
      <c r="P362" s="6">
        <f>Table2[[#This Row],[Value SDG]]*Table2[[#This Row],[Finance Rate %/Year]]</f>
        <v>0</v>
      </c>
    </row>
    <row r="363" spans="1:16" hidden="1" x14ac:dyDescent="0.2">
      <c r="A363" s="1">
        <f t="shared" si="11"/>
        <v>362</v>
      </c>
      <c r="L363" s="57">
        <f t="shared" si="10"/>
        <v>0</v>
      </c>
      <c r="P363" s="6">
        <f>Table2[[#This Row],[Value SDG]]*Table2[[#This Row],[Finance Rate %/Year]]</f>
        <v>0</v>
      </c>
    </row>
    <row r="364" spans="1:16" hidden="1" x14ac:dyDescent="0.2">
      <c r="A364" s="1">
        <f t="shared" si="11"/>
        <v>363</v>
      </c>
      <c r="L364" s="57">
        <f t="shared" si="10"/>
        <v>0</v>
      </c>
      <c r="P364" s="6">
        <f>Table2[[#This Row],[Value SDG]]*Table2[[#This Row],[Finance Rate %/Year]]</f>
        <v>0</v>
      </c>
    </row>
    <row r="365" spans="1:16" hidden="1" x14ac:dyDescent="0.2">
      <c r="A365" s="1">
        <f t="shared" si="11"/>
        <v>364</v>
      </c>
      <c r="L365" s="57">
        <f t="shared" si="10"/>
        <v>0</v>
      </c>
      <c r="P365" s="6">
        <f>Table2[[#This Row],[Value SDG]]*Table2[[#This Row],[Finance Rate %/Year]]</f>
        <v>0</v>
      </c>
    </row>
    <row r="366" spans="1:16" hidden="1" x14ac:dyDescent="0.2">
      <c r="A366" s="1">
        <f t="shared" si="11"/>
        <v>365</v>
      </c>
      <c r="L366" s="57">
        <f t="shared" si="10"/>
        <v>0</v>
      </c>
      <c r="P366" s="6">
        <f>Table2[[#This Row],[Value SDG]]*Table2[[#This Row],[Finance Rate %/Year]]</f>
        <v>0</v>
      </c>
    </row>
    <row r="367" spans="1:16" hidden="1" x14ac:dyDescent="0.2">
      <c r="A367" s="1">
        <f t="shared" si="11"/>
        <v>366</v>
      </c>
      <c r="L367" s="57">
        <f t="shared" si="10"/>
        <v>0</v>
      </c>
      <c r="P367" s="6">
        <f>Table2[[#This Row],[Value SDG]]*Table2[[#This Row],[Finance Rate %/Year]]</f>
        <v>0</v>
      </c>
    </row>
    <row r="368" spans="1:16" hidden="1" x14ac:dyDescent="0.2">
      <c r="A368" s="1">
        <f t="shared" si="11"/>
        <v>367</v>
      </c>
      <c r="L368" s="57">
        <f t="shared" si="10"/>
        <v>0</v>
      </c>
      <c r="P368" s="6">
        <f>Table2[[#This Row],[Value SDG]]*Table2[[#This Row],[Finance Rate %/Year]]</f>
        <v>0</v>
      </c>
    </row>
    <row r="369" spans="1:16" hidden="1" x14ac:dyDescent="0.2">
      <c r="A369" s="1">
        <f t="shared" si="11"/>
        <v>368</v>
      </c>
      <c r="L369" s="57">
        <f t="shared" si="10"/>
        <v>0</v>
      </c>
      <c r="P369" s="6">
        <f>Table2[[#This Row],[Value SDG]]*Table2[[#This Row],[Finance Rate %/Year]]</f>
        <v>0</v>
      </c>
    </row>
    <row r="370" spans="1:16" hidden="1" x14ac:dyDescent="0.2">
      <c r="A370" s="1">
        <f t="shared" si="11"/>
        <v>369</v>
      </c>
      <c r="L370" s="57">
        <f t="shared" si="10"/>
        <v>0</v>
      </c>
      <c r="P370" s="6">
        <f>Table2[[#This Row],[Value SDG]]*Table2[[#This Row],[Finance Rate %/Year]]</f>
        <v>0</v>
      </c>
    </row>
    <row r="371" spans="1:16" hidden="1" x14ac:dyDescent="0.2">
      <c r="A371" s="1">
        <f t="shared" si="11"/>
        <v>370</v>
      </c>
      <c r="L371" s="57">
        <f t="shared" si="10"/>
        <v>0</v>
      </c>
      <c r="P371" s="6">
        <f>Table2[[#This Row],[Value SDG]]*Table2[[#This Row],[Finance Rate %/Year]]</f>
        <v>0</v>
      </c>
    </row>
    <row r="372" spans="1:16" hidden="1" x14ac:dyDescent="0.2">
      <c r="A372" s="1">
        <f t="shared" si="11"/>
        <v>371</v>
      </c>
      <c r="L372" s="57">
        <f t="shared" si="10"/>
        <v>0</v>
      </c>
      <c r="P372" s="6">
        <f>Table2[[#This Row],[Value SDG]]*Table2[[#This Row],[Finance Rate %/Year]]</f>
        <v>0</v>
      </c>
    </row>
    <row r="373" spans="1:16" hidden="1" x14ac:dyDescent="0.2">
      <c r="A373" s="1">
        <f t="shared" si="11"/>
        <v>372</v>
      </c>
      <c r="L373" s="57">
        <f t="shared" si="10"/>
        <v>0</v>
      </c>
      <c r="P373" s="6">
        <f>Table2[[#This Row],[Value SDG]]*Table2[[#This Row],[Finance Rate %/Year]]</f>
        <v>0</v>
      </c>
    </row>
    <row r="374" spans="1:16" hidden="1" x14ac:dyDescent="0.2">
      <c r="A374" s="1">
        <f t="shared" si="11"/>
        <v>373</v>
      </c>
      <c r="L374" s="57">
        <f t="shared" si="10"/>
        <v>0</v>
      </c>
      <c r="P374" s="6">
        <f>Table2[[#This Row],[Value SDG]]*Table2[[#This Row],[Finance Rate %/Year]]</f>
        <v>0</v>
      </c>
    </row>
    <row r="375" spans="1:16" hidden="1" x14ac:dyDescent="0.2">
      <c r="A375" s="1">
        <f t="shared" si="11"/>
        <v>374</v>
      </c>
      <c r="L375" s="57">
        <f t="shared" si="10"/>
        <v>0</v>
      </c>
      <c r="P375" s="6">
        <f>Table2[[#This Row],[Value SDG]]*Table2[[#This Row],[Finance Rate %/Year]]</f>
        <v>0</v>
      </c>
    </row>
    <row r="376" spans="1:16" hidden="1" x14ac:dyDescent="0.2">
      <c r="A376" s="1">
        <f t="shared" si="11"/>
        <v>375</v>
      </c>
      <c r="L376" s="57">
        <f t="shared" si="10"/>
        <v>0</v>
      </c>
      <c r="P376" s="6">
        <f>Table2[[#This Row],[Value SDG]]*Table2[[#This Row],[Finance Rate %/Year]]</f>
        <v>0</v>
      </c>
    </row>
    <row r="377" spans="1:16" hidden="1" x14ac:dyDescent="0.2">
      <c r="A377" s="1">
        <f t="shared" si="11"/>
        <v>376</v>
      </c>
      <c r="L377" s="57">
        <f t="shared" si="10"/>
        <v>0</v>
      </c>
      <c r="P377" s="6">
        <f>Table2[[#This Row],[Value SDG]]*Table2[[#This Row],[Finance Rate %/Year]]</f>
        <v>0</v>
      </c>
    </row>
    <row r="378" spans="1:16" hidden="1" x14ac:dyDescent="0.2">
      <c r="A378" s="1">
        <f t="shared" si="11"/>
        <v>377</v>
      </c>
      <c r="L378" s="57">
        <f t="shared" si="10"/>
        <v>0</v>
      </c>
      <c r="P378" s="6">
        <f>Table2[[#This Row],[Value SDG]]*Table2[[#This Row],[Finance Rate %/Year]]</f>
        <v>0</v>
      </c>
    </row>
    <row r="379" spans="1:16" hidden="1" x14ac:dyDescent="0.2">
      <c r="A379" s="1">
        <f t="shared" si="11"/>
        <v>378</v>
      </c>
      <c r="L379" s="57">
        <f t="shared" si="10"/>
        <v>0</v>
      </c>
      <c r="P379" s="6">
        <f>Table2[[#This Row],[Value SDG]]*Table2[[#This Row],[Finance Rate %/Year]]</f>
        <v>0</v>
      </c>
    </row>
    <row r="380" spans="1:16" hidden="1" x14ac:dyDescent="0.2">
      <c r="A380" s="1">
        <f t="shared" si="11"/>
        <v>379</v>
      </c>
      <c r="L380" s="57">
        <f t="shared" si="10"/>
        <v>0</v>
      </c>
      <c r="P380" s="6">
        <f>Table2[[#This Row],[Value SDG]]*Table2[[#This Row],[Finance Rate %/Year]]</f>
        <v>0</v>
      </c>
    </row>
    <row r="381" spans="1:16" hidden="1" x14ac:dyDescent="0.2">
      <c r="A381" s="1">
        <f t="shared" si="11"/>
        <v>380</v>
      </c>
      <c r="L381" s="57">
        <f t="shared" si="10"/>
        <v>0</v>
      </c>
      <c r="P381" s="6">
        <f>Table2[[#This Row],[Value SDG]]*Table2[[#This Row],[Finance Rate %/Year]]</f>
        <v>0</v>
      </c>
    </row>
    <row r="382" spans="1:16" hidden="1" x14ac:dyDescent="0.2">
      <c r="A382" s="1">
        <f t="shared" si="11"/>
        <v>381</v>
      </c>
      <c r="L382" s="57">
        <f t="shared" si="10"/>
        <v>0</v>
      </c>
      <c r="P382" s="6">
        <f>Table2[[#This Row],[Value SDG]]*Table2[[#This Row],[Finance Rate %/Year]]</f>
        <v>0</v>
      </c>
    </row>
    <row r="383" spans="1:16" hidden="1" x14ac:dyDescent="0.2">
      <c r="A383" s="1">
        <f t="shared" si="11"/>
        <v>382</v>
      </c>
      <c r="L383" s="57">
        <f t="shared" si="10"/>
        <v>0</v>
      </c>
      <c r="P383" s="6">
        <f>Table2[[#This Row],[Value SDG]]*Table2[[#This Row],[Finance Rate %/Year]]</f>
        <v>0</v>
      </c>
    </row>
    <row r="384" spans="1:16" hidden="1" x14ac:dyDescent="0.2">
      <c r="A384" s="1">
        <f t="shared" si="11"/>
        <v>383</v>
      </c>
      <c r="L384" s="57">
        <f t="shared" si="10"/>
        <v>0</v>
      </c>
      <c r="P384" s="6">
        <f>Table2[[#This Row],[Value SDG]]*Table2[[#This Row],[Finance Rate %/Year]]</f>
        <v>0</v>
      </c>
    </row>
    <row r="385" spans="1:16" hidden="1" x14ac:dyDescent="0.2">
      <c r="A385" s="1">
        <f t="shared" si="11"/>
        <v>384</v>
      </c>
      <c r="L385" s="57">
        <f t="shared" si="10"/>
        <v>0</v>
      </c>
      <c r="P385" s="6">
        <f>Table2[[#This Row],[Value SDG]]*Table2[[#This Row],[Finance Rate %/Year]]</f>
        <v>0</v>
      </c>
    </row>
    <row r="386" spans="1:16" hidden="1" x14ac:dyDescent="0.2">
      <c r="A386" s="1">
        <f t="shared" si="11"/>
        <v>385</v>
      </c>
      <c r="L386" s="57">
        <f t="shared" si="10"/>
        <v>0</v>
      </c>
      <c r="P386" s="6">
        <f>Table2[[#This Row],[Value SDG]]*Table2[[#This Row],[Finance Rate %/Year]]</f>
        <v>0</v>
      </c>
    </row>
    <row r="387" spans="1:16" hidden="1" x14ac:dyDescent="0.2">
      <c r="A387" s="1">
        <f t="shared" si="11"/>
        <v>386</v>
      </c>
      <c r="L387" s="57">
        <f t="shared" si="10"/>
        <v>0</v>
      </c>
      <c r="P387" s="6">
        <f>Table2[[#This Row],[Value SDG]]*Table2[[#This Row],[Finance Rate %/Year]]</f>
        <v>0</v>
      </c>
    </row>
    <row r="388" spans="1:16" hidden="1" x14ac:dyDescent="0.2">
      <c r="A388" s="1">
        <f t="shared" si="11"/>
        <v>387</v>
      </c>
      <c r="L388" s="57">
        <f t="shared" si="10"/>
        <v>0</v>
      </c>
      <c r="P388" s="6">
        <f>Table2[[#This Row],[Value SDG]]*Table2[[#This Row],[Finance Rate %/Year]]</f>
        <v>0</v>
      </c>
    </row>
    <row r="389" spans="1:16" hidden="1" x14ac:dyDescent="0.2">
      <c r="A389" s="1">
        <f t="shared" si="11"/>
        <v>388</v>
      </c>
      <c r="L389" s="57">
        <f t="shared" si="10"/>
        <v>0</v>
      </c>
      <c r="P389" s="6">
        <f>Table2[[#This Row],[Value SDG]]*Table2[[#This Row],[Finance Rate %/Year]]</f>
        <v>0</v>
      </c>
    </row>
    <row r="390" spans="1:16" hidden="1" x14ac:dyDescent="0.2">
      <c r="A390" s="1">
        <f t="shared" si="11"/>
        <v>389</v>
      </c>
      <c r="L390" s="57">
        <f t="shared" si="10"/>
        <v>0</v>
      </c>
      <c r="P390" s="6">
        <f>Table2[[#This Row],[Value SDG]]*Table2[[#This Row],[Finance Rate %/Year]]</f>
        <v>0</v>
      </c>
    </row>
    <row r="391" spans="1:16" hidden="1" x14ac:dyDescent="0.2">
      <c r="A391" s="1">
        <f t="shared" si="11"/>
        <v>390</v>
      </c>
      <c r="L391" s="57">
        <f t="shared" si="10"/>
        <v>0</v>
      </c>
      <c r="P391" s="6">
        <f>Table2[[#This Row],[Value SDG]]*Table2[[#This Row],[Finance Rate %/Year]]</f>
        <v>0</v>
      </c>
    </row>
    <row r="392" spans="1:16" hidden="1" x14ac:dyDescent="0.2">
      <c r="A392" s="1">
        <f t="shared" si="11"/>
        <v>391</v>
      </c>
      <c r="L392" s="57">
        <f t="shared" si="10"/>
        <v>0</v>
      </c>
      <c r="P392" s="6">
        <f>Table2[[#This Row],[Value SDG]]*Table2[[#This Row],[Finance Rate %/Year]]</f>
        <v>0</v>
      </c>
    </row>
    <row r="393" spans="1:16" hidden="1" x14ac:dyDescent="0.2">
      <c r="A393" s="1">
        <f t="shared" si="11"/>
        <v>392</v>
      </c>
      <c r="L393" s="57">
        <f t="shared" si="10"/>
        <v>0</v>
      </c>
      <c r="P393" s="6">
        <f>Table2[[#This Row],[Value SDG]]*Table2[[#This Row],[Finance Rate %/Year]]</f>
        <v>0</v>
      </c>
    </row>
    <row r="394" spans="1:16" hidden="1" x14ac:dyDescent="0.2">
      <c r="A394" s="1">
        <f t="shared" si="11"/>
        <v>393</v>
      </c>
      <c r="L394" s="57">
        <f t="shared" si="10"/>
        <v>0</v>
      </c>
      <c r="P394" s="6">
        <f>Table2[[#This Row],[Value SDG]]*Table2[[#This Row],[Finance Rate %/Year]]</f>
        <v>0</v>
      </c>
    </row>
    <row r="395" spans="1:16" hidden="1" x14ac:dyDescent="0.2">
      <c r="A395" s="1">
        <f t="shared" si="11"/>
        <v>394</v>
      </c>
      <c r="L395" s="57">
        <f t="shared" si="10"/>
        <v>0</v>
      </c>
      <c r="P395" s="6">
        <f>Table2[[#This Row],[Value SDG]]*Table2[[#This Row],[Finance Rate %/Year]]</f>
        <v>0</v>
      </c>
    </row>
    <row r="396" spans="1:16" hidden="1" x14ac:dyDescent="0.2">
      <c r="A396" s="1">
        <f t="shared" si="11"/>
        <v>395</v>
      </c>
      <c r="L396" s="57">
        <f t="shared" si="10"/>
        <v>0</v>
      </c>
      <c r="P396" s="6">
        <f>Table2[[#This Row],[Value SDG]]*Table2[[#This Row],[Finance Rate %/Year]]</f>
        <v>0</v>
      </c>
    </row>
    <row r="397" spans="1:16" hidden="1" x14ac:dyDescent="0.2">
      <c r="A397" s="1">
        <f t="shared" si="11"/>
        <v>396</v>
      </c>
      <c r="L397" s="57">
        <f t="shared" si="10"/>
        <v>0</v>
      </c>
      <c r="P397" s="6">
        <f>Table2[[#This Row],[Value SDG]]*Table2[[#This Row],[Finance Rate %/Year]]</f>
        <v>0</v>
      </c>
    </row>
    <row r="398" spans="1:16" hidden="1" x14ac:dyDescent="0.2">
      <c r="A398" s="1">
        <f t="shared" si="11"/>
        <v>397</v>
      </c>
      <c r="L398" s="57">
        <f t="shared" ref="L398:L461" si="12">IFERROR((K398/F398),0)</f>
        <v>0</v>
      </c>
      <c r="P398" s="6">
        <f>Table2[[#This Row],[Value SDG]]*Table2[[#This Row],[Finance Rate %/Year]]</f>
        <v>0</v>
      </c>
    </row>
    <row r="399" spans="1:16" hidden="1" x14ac:dyDescent="0.2">
      <c r="A399" s="1">
        <f t="shared" ref="A399:A462" si="13">ROW()-1</f>
        <v>398</v>
      </c>
      <c r="L399" s="57">
        <f t="shared" si="12"/>
        <v>0</v>
      </c>
      <c r="P399" s="6">
        <f>Table2[[#This Row],[Value SDG]]*Table2[[#This Row],[Finance Rate %/Year]]</f>
        <v>0</v>
      </c>
    </row>
    <row r="400" spans="1:16" hidden="1" x14ac:dyDescent="0.2">
      <c r="A400" s="1">
        <f t="shared" si="13"/>
        <v>399</v>
      </c>
      <c r="L400" s="57">
        <f t="shared" si="12"/>
        <v>0</v>
      </c>
      <c r="P400" s="6">
        <f>Table2[[#This Row],[Value SDG]]*Table2[[#This Row],[Finance Rate %/Year]]</f>
        <v>0</v>
      </c>
    </row>
    <row r="401" spans="1:16" hidden="1" x14ac:dyDescent="0.2">
      <c r="A401" s="1">
        <f t="shared" si="13"/>
        <v>400</v>
      </c>
      <c r="L401" s="57">
        <f t="shared" si="12"/>
        <v>0</v>
      </c>
      <c r="P401" s="6">
        <f>Table2[[#This Row],[Value SDG]]*Table2[[#This Row],[Finance Rate %/Year]]</f>
        <v>0</v>
      </c>
    </row>
    <row r="402" spans="1:16" hidden="1" x14ac:dyDescent="0.2">
      <c r="A402" s="1">
        <f t="shared" si="13"/>
        <v>401</v>
      </c>
      <c r="L402" s="57">
        <f t="shared" si="12"/>
        <v>0</v>
      </c>
      <c r="P402" s="6">
        <f>Table2[[#This Row],[Value SDG]]*Table2[[#This Row],[Finance Rate %/Year]]</f>
        <v>0</v>
      </c>
    </row>
    <row r="403" spans="1:16" hidden="1" x14ac:dyDescent="0.2">
      <c r="A403" s="1">
        <f t="shared" si="13"/>
        <v>402</v>
      </c>
      <c r="L403" s="57">
        <f t="shared" si="12"/>
        <v>0</v>
      </c>
      <c r="P403" s="6">
        <f>Table2[[#This Row],[Value SDG]]*Table2[[#This Row],[Finance Rate %/Year]]</f>
        <v>0</v>
      </c>
    </row>
    <row r="404" spans="1:16" hidden="1" x14ac:dyDescent="0.2">
      <c r="A404" s="1">
        <f t="shared" si="13"/>
        <v>403</v>
      </c>
      <c r="L404" s="57">
        <f t="shared" si="12"/>
        <v>0</v>
      </c>
      <c r="P404" s="6">
        <f>Table2[[#This Row],[Value SDG]]*Table2[[#This Row],[Finance Rate %/Year]]</f>
        <v>0</v>
      </c>
    </row>
    <row r="405" spans="1:16" hidden="1" x14ac:dyDescent="0.2">
      <c r="A405" s="1">
        <f t="shared" si="13"/>
        <v>404</v>
      </c>
      <c r="L405" s="57">
        <f t="shared" si="12"/>
        <v>0</v>
      </c>
      <c r="P405" s="6">
        <f>Table2[[#This Row],[Value SDG]]*Table2[[#This Row],[Finance Rate %/Year]]</f>
        <v>0</v>
      </c>
    </row>
    <row r="406" spans="1:16" hidden="1" x14ac:dyDescent="0.2">
      <c r="A406" s="1">
        <f t="shared" si="13"/>
        <v>405</v>
      </c>
      <c r="L406" s="57">
        <f t="shared" si="12"/>
        <v>0</v>
      </c>
      <c r="P406" s="6">
        <f>Table2[[#This Row],[Value SDG]]*Table2[[#This Row],[Finance Rate %/Year]]</f>
        <v>0</v>
      </c>
    </row>
    <row r="407" spans="1:16" hidden="1" x14ac:dyDescent="0.2">
      <c r="A407" s="1">
        <f t="shared" si="13"/>
        <v>406</v>
      </c>
      <c r="L407" s="57">
        <f t="shared" si="12"/>
        <v>0</v>
      </c>
      <c r="P407" s="6">
        <f>Table2[[#This Row],[Value SDG]]*Table2[[#This Row],[Finance Rate %/Year]]</f>
        <v>0</v>
      </c>
    </row>
    <row r="408" spans="1:16" hidden="1" x14ac:dyDescent="0.2">
      <c r="A408" s="1">
        <f t="shared" si="13"/>
        <v>407</v>
      </c>
      <c r="L408" s="57">
        <f t="shared" si="12"/>
        <v>0</v>
      </c>
      <c r="P408" s="6">
        <f>Table2[[#This Row],[Value SDG]]*Table2[[#This Row],[Finance Rate %/Year]]</f>
        <v>0</v>
      </c>
    </row>
    <row r="409" spans="1:16" hidden="1" x14ac:dyDescent="0.2">
      <c r="A409" s="1">
        <f t="shared" si="13"/>
        <v>408</v>
      </c>
      <c r="L409" s="57">
        <f t="shared" si="12"/>
        <v>0</v>
      </c>
      <c r="P409" s="6">
        <f>Table2[[#This Row],[Value SDG]]*Table2[[#This Row],[Finance Rate %/Year]]</f>
        <v>0</v>
      </c>
    </row>
    <row r="410" spans="1:16" hidden="1" x14ac:dyDescent="0.2">
      <c r="A410" s="1">
        <f t="shared" si="13"/>
        <v>409</v>
      </c>
      <c r="L410" s="57">
        <f t="shared" si="12"/>
        <v>0</v>
      </c>
      <c r="P410" s="6">
        <f>Table2[[#This Row],[Value SDG]]*Table2[[#This Row],[Finance Rate %/Year]]</f>
        <v>0</v>
      </c>
    </row>
    <row r="411" spans="1:16" hidden="1" x14ac:dyDescent="0.2">
      <c r="A411" s="1">
        <f t="shared" si="13"/>
        <v>410</v>
      </c>
      <c r="L411" s="57">
        <f t="shared" si="12"/>
        <v>0</v>
      </c>
      <c r="P411" s="6">
        <f>Table2[[#This Row],[Value SDG]]*Table2[[#This Row],[Finance Rate %/Year]]</f>
        <v>0</v>
      </c>
    </row>
    <row r="412" spans="1:16" hidden="1" x14ac:dyDescent="0.2">
      <c r="A412" s="1">
        <f t="shared" si="13"/>
        <v>411</v>
      </c>
      <c r="L412" s="57">
        <f t="shared" si="12"/>
        <v>0</v>
      </c>
      <c r="P412" s="6">
        <f>Table2[[#This Row],[Value SDG]]*Table2[[#This Row],[Finance Rate %/Year]]</f>
        <v>0</v>
      </c>
    </row>
    <row r="413" spans="1:16" hidden="1" x14ac:dyDescent="0.2">
      <c r="A413" s="1">
        <f t="shared" si="13"/>
        <v>412</v>
      </c>
      <c r="L413" s="57">
        <f t="shared" si="12"/>
        <v>0</v>
      </c>
      <c r="P413" s="6">
        <f>Table2[[#This Row],[Value SDG]]*Table2[[#This Row],[Finance Rate %/Year]]</f>
        <v>0</v>
      </c>
    </row>
    <row r="414" spans="1:16" hidden="1" x14ac:dyDescent="0.2">
      <c r="A414" s="1">
        <f t="shared" si="13"/>
        <v>413</v>
      </c>
      <c r="L414" s="57">
        <f t="shared" si="12"/>
        <v>0</v>
      </c>
      <c r="P414" s="6">
        <f>Table2[[#This Row],[Value SDG]]*Table2[[#This Row],[Finance Rate %/Year]]</f>
        <v>0</v>
      </c>
    </row>
    <row r="415" spans="1:16" hidden="1" x14ac:dyDescent="0.2">
      <c r="A415" s="1">
        <f t="shared" si="13"/>
        <v>414</v>
      </c>
      <c r="L415" s="57">
        <f t="shared" si="12"/>
        <v>0</v>
      </c>
      <c r="P415" s="6">
        <f>Table2[[#This Row],[Value SDG]]*Table2[[#This Row],[Finance Rate %/Year]]</f>
        <v>0</v>
      </c>
    </row>
    <row r="416" spans="1:16" hidden="1" x14ac:dyDescent="0.2">
      <c r="A416" s="1">
        <f t="shared" si="13"/>
        <v>415</v>
      </c>
      <c r="L416" s="57">
        <f t="shared" si="12"/>
        <v>0</v>
      </c>
      <c r="P416" s="6">
        <f>Table2[[#This Row],[Value SDG]]*Table2[[#This Row],[Finance Rate %/Year]]</f>
        <v>0</v>
      </c>
    </row>
    <row r="417" spans="1:16" hidden="1" x14ac:dyDescent="0.2">
      <c r="A417" s="1">
        <f t="shared" si="13"/>
        <v>416</v>
      </c>
      <c r="L417" s="57">
        <f t="shared" si="12"/>
        <v>0</v>
      </c>
      <c r="P417" s="6">
        <f>Table2[[#This Row],[Value SDG]]*Table2[[#This Row],[Finance Rate %/Year]]</f>
        <v>0</v>
      </c>
    </row>
    <row r="418" spans="1:16" hidden="1" x14ac:dyDescent="0.2">
      <c r="A418" s="1">
        <f t="shared" si="13"/>
        <v>417</v>
      </c>
      <c r="L418" s="57">
        <f t="shared" si="12"/>
        <v>0</v>
      </c>
      <c r="P418" s="6">
        <f>Table2[[#This Row],[Value SDG]]*Table2[[#This Row],[Finance Rate %/Year]]</f>
        <v>0</v>
      </c>
    </row>
    <row r="419" spans="1:16" hidden="1" x14ac:dyDescent="0.2">
      <c r="A419" s="1">
        <f t="shared" si="13"/>
        <v>418</v>
      </c>
      <c r="L419" s="57">
        <f t="shared" si="12"/>
        <v>0</v>
      </c>
      <c r="P419" s="6">
        <f>Table2[[#This Row],[Value SDG]]*Table2[[#This Row],[Finance Rate %/Year]]</f>
        <v>0</v>
      </c>
    </row>
    <row r="420" spans="1:16" hidden="1" x14ac:dyDescent="0.2">
      <c r="A420" s="1">
        <f t="shared" si="13"/>
        <v>419</v>
      </c>
      <c r="L420" s="57">
        <f t="shared" si="12"/>
        <v>0</v>
      </c>
      <c r="P420" s="6">
        <f>Table2[[#This Row],[Value SDG]]*Table2[[#This Row],[Finance Rate %/Year]]</f>
        <v>0</v>
      </c>
    </row>
    <row r="421" spans="1:16" hidden="1" x14ac:dyDescent="0.2">
      <c r="A421" s="1">
        <f t="shared" si="13"/>
        <v>420</v>
      </c>
      <c r="L421" s="57">
        <f t="shared" si="12"/>
        <v>0</v>
      </c>
      <c r="P421" s="6">
        <f>Table2[[#This Row],[Value SDG]]*Table2[[#This Row],[Finance Rate %/Year]]</f>
        <v>0</v>
      </c>
    </row>
    <row r="422" spans="1:16" hidden="1" x14ac:dyDescent="0.2">
      <c r="A422" s="1">
        <f t="shared" si="13"/>
        <v>421</v>
      </c>
      <c r="L422" s="57">
        <f t="shared" si="12"/>
        <v>0</v>
      </c>
      <c r="P422" s="6">
        <f>Table2[[#This Row],[Value SDG]]*Table2[[#This Row],[Finance Rate %/Year]]</f>
        <v>0</v>
      </c>
    </row>
    <row r="423" spans="1:16" hidden="1" x14ac:dyDescent="0.2">
      <c r="A423" s="1">
        <f t="shared" si="13"/>
        <v>422</v>
      </c>
      <c r="L423" s="57">
        <f t="shared" si="12"/>
        <v>0</v>
      </c>
      <c r="P423" s="6">
        <f>Table2[[#This Row],[Value SDG]]*Table2[[#This Row],[Finance Rate %/Year]]</f>
        <v>0</v>
      </c>
    </row>
    <row r="424" spans="1:16" hidden="1" x14ac:dyDescent="0.2">
      <c r="A424" s="1">
        <f t="shared" si="13"/>
        <v>423</v>
      </c>
      <c r="L424" s="57">
        <f t="shared" si="12"/>
        <v>0</v>
      </c>
      <c r="P424" s="6">
        <f>Table2[[#This Row],[Value SDG]]*Table2[[#This Row],[Finance Rate %/Year]]</f>
        <v>0</v>
      </c>
    </row>
    <row r="425" spans="1:16" hidden="1" x14ac:dyDescent="0.2">
      <c r="A425" s="1">
        <f t="shared" si="13"/>
        <v>424</v>
      </c>
      <c r="L425" s="57">
        <f t="shared" si="12"/>
        <v>0</v>
      </c>
      <c r="P425" s="6">
        <f>Table2[[#This Row],[Value SDG]]*Table2[[#This Row],[Finance Rate %/Year]]</f>
        <v>0</v>
      </c>
    </row>
    <row r="426" spans="1:16" hidden="1" x14ac:dyDescent="0.2">
      <c r="A426" s="1">
        <f t="shared" si="13"/>
        <v>425</v>
      </c>
      <c r="L426" s="57">
        <f t="shared" si="12"/>
        <v>0</v>
      </c>
      <c r="P426" s="6">
        <f>Table2[[#This Row],[Value SDG]]*Table2[[#This Row],[Finance Rate %/Year]]</f>
        <v>0</v>
      </c>
    </row>
    <row r="427" spans="1:16" hidden="1" x14ac:dyDescent="0.2">
      <c r="A427" s="1">
        <f t="shared" si="13"/>
        <v>426</v>
      </c>
      <c r="L427" s="57">
        <f t="shared" si="12"/>
        <v>0</v>
      </c>
      <c r="P427" s="6">
        <f>Table2[[#This Row],[Value SDG]]*Table2[[#This Row],[Finance Rate %/Year]]</f>
        <v>0</v>
      </c>
    </row>
    <row r="428" spans="1:16" hidden="1" x14ac:dyDescent="0.2">
      <c r="A428" s="1">
        <f t="shared" si="13"/>
        <v>427</v>
      </c>
      <c r="L428" s="57">
        <f t="shared" si="12"/>
        <v>0</v>
      </c>
      <c r="P428" s="6">
        <f>Table2[[#This Row],[Value SDG]]*Table2[[#This Row],[Finance Rate %/Year]]</f>
        <v>0</v>
      </c>
    </row>
    <row r="429" spans="1:16" hidden="1" x14ac:dyDescent="0.2">
      <c r="A429" s="1">
        <f t="shared" si="13"/>
        <v>428</v>
      </c>
      <c r="L429" s="57">
        <f t="shared" si="12"/>
        <v>0</v>
      </c>
      <c r="P429" s="6">
        <f>Table2[[#This Row],[Value SDG]]*Table2[[#This Row],[Finance Rate %/Year]]</f>
        <v>0</v>
      </c>
    </row>
    <row r="430" spans="1:16" hidden="1" x14ac:dyDescent="0.2">
      <c r="A430" s="1">
        <f t="shared" si="13"/>
        <v>429</v>
      </c>
      <c r="L430" s="57">
        <f t="shared" si="12"/>
        <v>0</v>
      </c>
      <c r="P430" s="6">
        <f>Table2[[#This Row],[Value SDG]]*Table2[[#This Row],[Finance Rate %/Year]]</f>
        <v>0</v>
      </c>
    </row>
    <row r="431" spans="1:16" hidden="1" x14ac:dyDescent="0.2">
      <c r="A431" s="1">
        <f t="shared" si="13"/>
        <v>430</v>
      </c>
      <c r="L431" s="57">
        <f t="shared" si="12"/>
        <v>0</v>
      </c>
      <c r="P431" s="6">
        <f>Table2[[#This Row],[Value SDG]]*Table2[[#This Row],[Finance Rate %/Year]]</f>
        <v>0</v>
      </c>
    </row>
    <row r="432" spans="1:16" hidden="1" x14ac:dyDescent="0.2">
      <c r="A432" s="1">
        <f t="shared" si="13"/>
        <v>431</v>
      </c>
      <c r="L432" s="57">
        <f t="shared" si="12"/>
        <v>0</v>
      </c>
      <c r="P432" s="6">
        <f>Table2[[#This Row],[Value SDG]]*Table2[[#This Row],[Finance Rate %/Year]]</f>
        <v>0</v>
      </c>
    </row>
    <row r="433" spans="1:16" hidden="1" x14ac:dyDescent="0.2">
      <c r="A433" s="1">
        <f t="shared" si="13"/>
        <v>432</v>
      </c>
      <c r="L433" s="57">
        <f t="shared" si="12"/>
        <v>0</v>
      </c>
      <c r="P433" s="6">
        <f>Table2[[#This Row],[Value SDG]]*Table2[[#This Row],[Finance Rate %/Year]]</f>
        <v>0</v>
      </c>
    </row>
    <row r="434" spans="1:16" hidden="1" x14ac:dyDescent="0.2">
      <c r="A434" s="1">
        <f t="shared" si="13"/>
        <v>433</v>
      </c>
      <c r="L434" s="57">
        <f t="shared" si="12"/>
        <v>0</v>
      </c>
      <c r="P434" s="6">
        <f>Table2[[#This Row],[Value SDG]]*Table2[[#This Row],[Finance Rate %/Year]]</f>
        <v>0</v>
      </c>
    </row>
    <row r="435" spans="1:16" hidden="1" x14ac:dyDescent="0.2">
      <c r="A435" s="1">
        <f t="shared" si="13"/>
        <v>434</v>
      </c>
      <c r="L435" s="57">
        <f t="shared" si="12"/>
        <v>0</v>
      </c>
      <c r="P435" s="6">
        <f>Table2[[#This Row],[Value SDG]]*Table2[[#This Row],[Finance Rate %/Year]]</f>
        <v>0</v>
      </c>
    </row>
    <row r="436" spans="1:16" hidden="1" x14ac:dyDescent="0.2">
      <c r="A436" s="1">
        <f t="shared" si="13"/>
        <v>435</v>
      </c>
      <c r="L436" s="57">
        <f t="shared" si="12"/>
        <v>0</v>
      </c>
      <c r="P436" s="6">
        <f>Table2[[#This Row],[Value SDG]]*Table2[[#This Row],[Finance Rate %/Year]]</f>
        <v>0</v>
      </c>
    </row>
    <row r="437" spans="1:16" hidden="1" x14ac:dyDescent="0.2">
      <c r="A437" s="1">
        <f t="shared" si="13"/>
        <v>436</v>
      </c>
      <c r="L437" s="57">
        <f t="shared" si="12"/>
        <v>0</v>
      </c>
      <c r="P437" s="6">
        <f>Table2[[#This Row],[Value SDG]]*Table2[[#This Row],[Finance Rate %/Year]]</f>
        <v>0</v>
      </c>
    </row>
    <row r="438" spans="1:16" hidden="1" x14ac:dyDescent="0.2">
      <c r="A438" s="1">
        <f t="shared" si="13"/>
        <v>437</v>
      </c>
      <c r="L438" s="57">
        <f t="shared" si="12"/>
        <v>0</v>
      </c>
      <c r="P438" s="6">
        <f>Table2[[#This Row],[Value SDG]]*Table2[[#This Row],[Finance Rate %/Year]]</f>
        <v>0</v>
      </c>
    </row>
    <row r="439" spans="1:16" hidden="1" x14ac:dyDescent="0.2">
      <c r="A439" s="1">
        <f t="shared" si="13"/>
        <v>438</v>
      </c>
      <c r="L439" s="57">
        <f t="shared" si="12"/>
        <v>0</v>
      </c>
      <c r="P439" s="6">
        <f>Table2[[#This Row],[Value SDG]]*Table2[[#This Row],[Finance Rate %/Year]]</f>
        <v>0</v>
      </c>
    </row>
    <row r="440" spans="1:16" hidden="1" x14ac:dyDescent="0.2">
      <c r="A440" s="1">
        <f t="shared" si="13"/>
        <v>439</v>
      </c>
      <c r="L440" s="57">
        <f t="shared" si="12"/>
        <v>0</v>
      </c>
      <c r="P440" s="6">
        <f>Table2[[#This Row],[Value SDG]]*Table2[[#This Row],[Finance Rate %/Year]]</f>
        <v>0</v>
      </c>
    </row>
    <row r="441" spans="1:16" hidden="1" x14ac:dyDescent="0.2">
      <c r="A441" s="1">
        <f t="shared" si="13"/>
        <v>440</v>
      </c>
      <c r="L441" s="57">
        <f t="shared" si="12"/>
        <v>0</v>
      </c>
      <c r="P441" s="6">
        <f>Table2[[#This Row],[Value SDG]]*Table2[[#This Row],[Finance Rate %/Year]]</f>
        <v>0</v>
      </c>
    </row>
    <row r="442" spans="1:16" hidden="1" x14ac:dyDescent="0.2">
      <c r="A442" s="1">
        <f t="shared" si="13"/>
        <v>441</v>
      </c>
      <c r="L442" s="57">
        <f t="shared" si="12"/>
        <v>0</v>
      </c>
      <c r="P442" s="6">
        <f>Table2[[#This Row],[Value SDG]]*Table2[[#This Row],[Finance Rate %/Year]]</f>
        <v>0</v>
      </c>
    </row>
    <row r="443" spans="1:16" hidden="1" x14ac:dyDescent="0.2">
      <c r="A443" s="1">
        <f t="shared" si="13"/>
        <v>442</v>
      </c>
      <c r="L443" s="57">
        <f t="shared" si="12"/>
        <v>0</v>
      </c>
      <c r="P443" s="6">
        <f>Table2[[#This Row],[Value SDG]]*Table2[[#This Row],[Finance Rate %/Year]]</f>
        <v>0</v>
      </c>
    </row>
    <row r="444" spans="1:16" hidden="1" x14ac:dyDescent="0.2">
      <c r="A444" s="1">
        <f t="shared" si="13"/>
        <v>443</v>
      </c>
      <c r="L444" s="57">
        <f t="shared" si="12"/>
        <v>0</v>
      </c>
      <c r="P444" s="6">
        <f>Table2[[#This Row],[Value SDG]]*Table2[[#This Row],[Finance Rate %/Year]]</f>
        <v>0</v>
      </c>
    </row>
    <row r="445" spans="1:16" hidden="1" x14ac:dyDescent="0.2">
      <c r="A445" s="1">
        <f t="shared" si="13"/>
        <v>444</v>
      </c>
      <c r="L445" s="57">
        <f t="shared" si="12"/>
        <v>0</v>
      </c>
      <c r="P445" s="6">
        <f>Table2[[#This Row],[Value SDG]]*Table2[[#This Row],[Finance Rate %/Year]]</f>
        <v>0</v>
      </c>
    </row>
    <row r="446" spans="1:16" hidden="1" x14ac:dyDescent="0.2">
      <c r="A446" s="1">
        <f t="shared" si="13"/>
        <v>445</v>
      </c>
      <c r="L446" s="57">
        <f t="shared" si="12"/>
        <v>0</v>
      </c>
      <c r="P446" s="6">
        <f>Table2[[#This Row],[Value SDG]]*Table2[[#This Row],[Finance Rate %/Year]]</f>
        <v>0</v>
      </c>
    </row>
    <row r="447" spans="1:16" hidden="1" x14ac:dyDescent="0.2">
      <c r="A447" s="1">
        <f t="shared" si="13"/>
        <v>446</v>
      </c>
      <c r="L447" s="57">
        <f t="shared" si="12"/>
        <v>0</v>
      </c>
      <c r="P447" s="6">
        <f>Table2[[#This Row],[Value SDG]]*Table2[[#This Row],[Finance Rate %/Year]]</f>
        <v>0</v>
      </c>
    </row>
    <row r="448" spans="1:16" hidden="1" x14ac:dyDescent="0.2">
      <c r="A448" s="1">
        <f t="shared" si="13"/>
        <v>447</v>
      </c>
      <c r="L448" s="57">
        <f t="shared" si="12"/>
        <v>0</v>
      </c>
      <c r="P448" s="6">
        <f>Table2[[#This Row],[Value SDG]]*Table2[[#This Row],[Finance Rate %/Year]]</f>
        <v>0</v>
      </c>
    </row>
    <row r="449" spans="1:16" hidden="1" x14ac:dyDescent="0.2">
      <c r="A449" s="1">
        <f t="shared" si="13"/>
        <v>448</v>
      </c>
      <c r="L449" s="57">
        <f t="shared" si="12"/>
        <v>0</v>
      </c>
      <c r="P449" s="6">
        <f>Table2[[#This Row],[Value SDG]]*Table2[[#This Row],[Finance Rate %/Year]]</f>
        <v>0</v>
      </c>
    </row>
    <row r="450" spans="1:16" hidden="1" x14ac:dyDescent="0.2">
      <c r="A450" s="1">
        <f t="shared" si="13"/>
        <v>449</v>
      </c>
      <c r="L450" s="57">
        <f t="shared" si="12"/>
        <v>0</v>
      </c>
      <c r="P450" s="6">
        <f>Table2[[#This Row],[Value SDG]]*Table2[[#This Row],[Finance Rate %/Year]]</f>
        <v>0</v>
      </c>
    </row>
    <row r="451" spans="1:16" hidden="1" x14ac:dyDescent="0.2">
      <c r="A451" s="1">
        <f t="shared" si="13"/>
        <v>450</v>
      </c>
      <c r="L451" s="57">
        <f t="shared" si="12"/>
        <v>0</v>
      </c>
      <c r="P451" s="6">
        <f>Table2[[#This Row],[Value SDG]]*Table2[[#This Row],[Finance Rate %/Year]]</f>
        <v>0</v>
      </c>
    </row>
    <row r="452" spans="1:16" hidden="1" x14ac:dyDescent="0.2">
      <c r="A452" s="1">
        <f t="shared" si="13"/>
        <v>451</v>
      </c>
      <c r="L452" s="57">
        <f t="shared" si="12"/>
        <v>0</v>
      </c>
      <c r="P452" s="6">
        <f>Table2[[#This Row],[Value SDG]]*Table2[[#This Row],[Finance Rate %/Year]]</f>
        <v>0</v>
      </c>
    </row>
    <row r="453" spans="1:16" hidden="1" x14ac:dyDescent="0.2">
      <c r="A453" s="1">
        <f t="shared" si="13"/>
        <v>452</v>
      </c>
      <c r="L453" s="57">
        <f t="shared" si="12"/>
        <v>0</v>
      </c>
      <c r="P453" s="6">
        <f>Table2[[#This Row],[Value SDG]]*Table2[[#This Row],[Finance Rate %/Year]]</f>
        <v>0</v>
      </c>
    </row>
    <row r="454" spans="1:16" hidden="1" x14ac:dyDescent="0.2">
      <c r="A454" s="1">
        <f t="shared" si="13"/>
        <v>453</v>
      </c>
      <c r="L454" s="57">
        <f t="shared" si="12"/>
        <v>0</v>
      </c>
      <c r="P454" s="6">
        <f>Table2[[#This Row],[Value SDG]]*Table2[[#This Row],[Finance Rate %/Year]]</f>
        <v>0</v>
      </c>
    </row>
    <row r="455" spans="1:16" hidden="1" x14ac:dyDescent="0.2">
      <c r="A455" s="1">
        <f t="shared" si="13"/>
        <v>454</v>
      </c>
      <c r="L455" s="57">
        <f t="shared" si="12"/>
        <v>0</v>
      </c>
      <c r="P455" s="6">
        <f>Table2[[#This Row],[Value SDG]]*Table2[[#This Row],[Finance Rate %/Year]]</f>
        <v>0</v>
      </c>
    </row>
    <row r="456" spans="1:16" hidden="1" x14ac:dyDescent="0.2">
      <c r="A456" s="1">
        <f t="shared" si="13"/>
        <v>455</v>
      </c>
      <c r="L456" s="57">
        <f t="shared" si="12"/>
        <v>0</v>
      </c>
      <c r="P456" s="6">
        <f>Table2[[#This Row],[Value SDG]]*Table2[[#This Row],[Finance Rate %/Year]]</f>
        <v>0</v>
      </c>
    </row>
    <row r="457" spans="1:16" hidden="1" x14ac:dyDescent="0.2">
      <c r="A457" s="1">
        <f t="shared" si="13"/>
        <v>456</v>
      </c>
      <c r="L457" s="57">
        <f t="shared" si="12"/>
        <v>0</v>
      </c>
      <c r="P457" s="6">
        <f>Table2[[#This Row],[Value SDG]]*Table2[[#This Row],[Finance Rate %/Year]]</f>
        <v>0</v>
      </c>
    </row>
    <row r="458" spans="1:16" hidden="1" x14ac:dyDescent="0.2">
      <c r="A458" s="1">
        <f t="shared" si="13"/>
        <v>457</v>
      </c>
      <c r="L458" s="57">
        <f t="shared" si="12"/>
        <v>0</v>
      </c>
      <c r="P458" s="6">
        <f>Table2[[#This Row],[Value SDG]]*Table2[[#This Row],[Finance Rate %/Year]]</f>
        <v>0</v>
      </c>
    </row>
    <row r="459" spans="1:16" hidden="1" x14ac:dyDescent="0.2">
      <c r="A459" s="1">
        <f t="shared" si="13"/>
        <v>458</v>
      </c>
      <c r="L459" s="57">
        <f t="shared" si="12"/>
        <v>0</v>
      </c>
      <c r="P459" s="6">
        <f>Table2[[#This Row],[Value SDG]]*Table2[[#This Row],[Finance Rate %/Year]]</f>
        <v>0</v>
      </c>
    </row>
    <row r="460" spans="1:16" hidden="1" x14ac:dyDescent="0.2">
      <c r="A460" s="1">
        <f t="shared" si="13"/>
        <v>459</v>
      </c>
      <c r="L460" s="57">
        <f t="shared" si="12"/>
        <v>0</v>
      </c>
      <c r="P460" s="6">
        <f>Table2[[#This Row],[Value SDG]]*Table2[[#This Row],[Finance Rate %/Year]]</f>
        <v>0</v>
      </c>
    </row>
    <row r="461" spans="1:16" hidden="1" x14ac:dyDescent="0.2">
      <c r="A461" s="1">
        <f t="shared" si="13"/>
        <v>460</v>
      </c>
      <c r="L461" s="57">
        <f t="shared" si="12"/>
        <v>0</v>
      </c>
      <c r="P461" s="6">
        <f>Table2[[#This Row],[Value SDG]]*Table2[[#This Row],[Finance Rate %/Year]]</f>
        <v>0</v>
      </c>
    </row>
    <row r="462" spans="1:16" hidden="1" x14ac:dyDescent="0.2">
      <c r="A462" s="1">
        <f t="shared" si="13"/>
        <v>461</v>
      </c>
      <c r="L462" s="57">
        <f t="shared" ref="L462:L525" si="14">IFERROR((K462/F462),0)</f>
        <v>0</v>
      </c>
      <c r="P462" s="6">
        <f>Table2[[#This Row],[Value SDG]]*Table2[[#This Row],[Finance Rate %/Year]]</f>
        <v>0</v>
      </c>
    </row>
    <row r="463" spans="1:16" hidden="1" x14ac:dyDescent="0.2">
      <c r="A463" s="1">
        <f t="shared" ref="A463:A526" si="15">ROW()-1</f>
        <v>462</v>
      </c>
      <c r="L463" s="57">
        <f t="shared" si="14"/>
        <v>0</v>
      </c>
      <c r="P463" s="6">
        <f>Table2[[#This Row],[Value SDG]]*Table2[[#This Row],[Finance Rate %/Year]]</f>
        <v>0</v>
      </c>
    </row>
    <row r="464" spans="1:16" hidden="1" x14ac:dyDescent="0.2">
      <c r="A464" s="1">
        <f t="shared" si="15"/>
        <v>463</v>
      </c>
      <c r="L464" s="57">
        <f t="shared" si="14"/>
        <v>0</v>
      </c>
      <c r="P464" s="6">
        <f>Table2[[#This Row],[Value SDG]]*Table2[[#This Row],[Finance Rate %/Year]]</f>
        <v>0</v>
      </c>
    </row>
    <row r="465" spans="1:16" hidden="1" x14ac:dyDescent="0.2">
      <c r="A465" s="1">
        <f t="shared" si="15"/>
        <v>464</v>
      </c>
      <c r="L465" s="57">
        <f t="shared" si="14"/>
        <v>0</v>
      </c>
      <c r="P465" s="6">
        <f>Table2[[#This Row],[Value SDG]]*Table2[[#This Row],[Finance Rate %/Year]]</f>
        <v>0</v>
      </c>
    </row>
    <row r="466" spans="1:16" hidden="1" x14ac:dyDescent="0.2">
      <c r="A466" s="1">
        <f t="shared" si="15"/>
        <v>465</v>
      </c>
      <c r="L466" s="57">
        <f t="shared" si="14"/>
        <v>0</v>
      </c>
      <c r="P466" s="6">
        <f>Table2[[#This Row],[Value SDG]]*Table2[[#This Row],[Finance Rate %/Year]]</f>
        <v>0</v>
      </c>
    </row>
    <row r="467" spans="1:16" hidden="1" x14ac:dyDescent="0.2">
      <c r="A467" s="1">
        <f t="shared" si="15"/>
        <v>466</v>
      </c>
      <c r="L467" s="57">
        <f t="shared" si="14"/>
        <v>0</v>
      </c>
      <c r="P467" s="6">
        <f>Table2[[#This Row],[Value SDG]]*Table2[[#This Row],[Finance Rate %/Year]]</f>
        <v>0</v>
      </c>
    </row>
    <row r="468" spans="1:16" hidden="1" x14ac:dyDescent="0.2">
      <c r="A468" s="1">
        <f t="shared" si="15"/>
        <v>467</v>
      </c>
      <c r="L468" s="57">
        <f t="shared" si="14"/>
        <v>0</v>
      </c>
      <c r="P468" s="6">
        <f>Table2[[#This Row],[Value SDG]]*Table2[[#This Row],[Finance Rate %/Year]]</f>
        <v>0</v>
      </c>
    </row>
    <row r="469" spans="1:16" hidden="1" x14ac:dyDescent="0.2">
      <c r="A469" s="1">
        <f t="shared" si="15"/>
        <v>468</v>
      </c>
      <c r="L469" s="57">
        <f t="shared" si="14"/>
        <v>0</v>
      </c>
      <c r="P469" s="6">
        <f>Table2[[#This Row],[Value SDG]]*Table2[[#This Row],[Finance Rate %/Year]]</f>
        <v>0</v>
      </c>
    </row>
    <row r="470" spans="1:16" hidden="1" x14ac:dyDescent="0.2">
      <c r="A470" s="1">
        <f t="shared" si="15"/>
        <v>469</v>
      </c>
      <c r="L470" s="57">
        <f t="shared" si="14"/>
        <v>0</v>
      </c>
      <c r="P470" s="6">
        <f>Table2[[#This Row],[Value SDG]]*Table2[[#This Row],[Finance Rate %/Year]]</f>
        <v>0</v>
      </c>
    </row>
    <row r="471" spans="1:16" hidden="1" x14ac:dyDescent="0.2">
      <c r="A471" s="1">
        <f t="shared" si="15"/>
        <v>470</v>
      </c>
      <c r="L471" s="57">
        <f t="shared" si="14"/>
        <v>0</v>
      </c>
      <c r="P471" s="6">
        <f>Table2[[#This Row],[Value SDG]]*Table2[[#This Row],[Finance Rate %/Year]]</f>
        <v>0</v>
      </c>
    </row>
    <row r="472" spans="1:16" hidden="1" x14ac:dyDescent="0.2">
      <c r="A472" s="1">
        <f t="shared" si="15"/>
        <v>471</v>
      </c>
      <c r="L472" s="57">
        <f t="shared" si="14"/>
        <v>0</v>
      </c>
      <c r="P472" s="6">
        <f>Table2[[#This Row],[Value SDG]]*Table2[[#This Row],[Finance Rate %/Year]]</f>
        <v>0</v>
      </c>
    </row>
    <row r="473" spans="1:16" hidden="1" x14ac:dyDescent="0.2">
      <c r="A473" s="1">
        <f t="shared" si="15"/>
        <v>472</v>
      </c>
      <c r="L473" s="57">
        <f t="shared" si="14"/>
        <v>0</v>
      </c>
      <c r="P473" s="6">
        <f>Table2[[#This Row],[Value SDG]]*Table2[[#This Row],[Finance Rate %/Year]]</f>
        <v>0</v>
      </c>
    </row>
    <row r="474" spans="1:16" hidden="1" x14ac:dyDescent="0.2">
      <c r="A474" s="1">
        <f t="shared" si="15"/>
        <v>473</v>
      </c>
      <c r="L474" s="57">
        <f t="shared" si="14"/>
        <v>0</v>
      </c>
      <c r="P474" s="6">
        <f>Table2[[#This Row],[Value SDG]]*Table2[[#This Row],[Finance Rate %/Year]]</f>
        <v>0</v>
      </c>
    </row>
    <row r="475" spans="1:16" hidden="1" x14ac:dyDescent="0.2">
      <c r="A475" s="1">
        <f t="shared" si="15"/>
        <v>474</v>
      </c>
      <c r="L475" s="57">
        <f t="shared" si="14"/>
        <v>0</v>
      </c>
      <c r="P475" s="6">
        <f>Table2[[#This Row],[Value SDG]]*Table2[[#This Row],[Finance Rate %/Year]]</f>
        <v>0</v>
      </c>
    </row>
    <row r="476" spans="1:16" hidden="1" x14ac:dyDescent="0.2">
      <c r="A476" s="1">
        <f t="shared" si="15"/>
        <v>475</v>
      </c>
      <c r="L476" s="57">
        <f t="shared" si="14"/>
        <v>0</v>
      </c>
      <c r="P476" s="6">
        <f>Table2[[#This Row],[Value SDG]]*Table2[[#This Row],[Finance Rate %/Year]]</f>
        <v>0</v>
      </c>
    </row>
    <row r="477" spans="1:16" hidden="1" x14ac:dyDescent="0.2">
      <c r="A477" s="1">
        <f t="shared" si="15"/>
        <v>476</v>
      </c>
      <c r="L477" s="57">
        <f t="shared" si="14"/>
        <v>0</v>
      </c>
      <c r="P477" s="6">
        <f>Table2[[#This Row],[Value SDG]]*Table2[[#This Row],[Finance Rate %/Year]]</f>
        <v>0</v>
      </c>
    </row>
    <row r="478" spans="1:16" hidden="1" x14ac:dyDescent="0.2">
      <c r="A478" s="1">
        <f t="shared" si="15"/>
        <v>477</v>
      </c>
      <c r="L478" s="57">
        <f t="shared" si="14"/>
        <v>0</v>
      </c>
      <c r="P478" s="6">
        <f>Table2[[#This Row],[Value SDG]]*Table2[[#This Row],[Finance Rate %/Year]]</f>
        <v>0</v>
      </c>
    </row>
    <row r="479" spans="1:16" hidden="1" x14ac:dyDescent="0.2">
      <c r="A479" s="1">
        <f t="shared" si="15"/>
        <v>478</v>
      </c>
      <c r="L479" s="57">
        <f t="shared" si="14"/>
        <v>0</v>
      </c>
      <c r="P479" s="6">
        <f>Table2[[#This Row],[Value SDG]]*Table2[[#This Row],[Finance Rate %/Year]]</f>
        <v>0</v>
      </c>
    </row>
    <row r="480" spans="1:16" hidden="1" x14ac:dyDescent="0.2">
      <c r="A480" s="1">
        <f t="shared" si="15"/>
        <v>479</v>
      </c>
      <c r="L480" s="57">
        <f t="shared" si="14"/>
        <v>0</v>
      </c>
      <c r="P480" s="6">
        <f>Table2[[#This Row],[Value SDG]]*Table2[[#This Row],[Finance Rate %/Year]]</f>
        <v>0</v>
      </c>
    </row>
    <row r="481" spans="1:16" hidden="1" x14ac:dyDescent="0.2">
      <c r="A481" s="1">
        <f t="shared" si="15"/>
        <v>480</v>
      </c>
      <c r="L481" s="57">
        <f t="shared" si="14"/>
        <v>0</v>
      </c>
      <c r="P481" s="6">
        <f>Table2[[#This Row],[Value SDG]]*Table2[[#This Row],[Finance Rate %/Year]]</f>
        <v>0</v>
      </c>
    </row>
    <row r="482" spans="1:16" hidden="1" x14ac:dyDescent="0.2">
      <c r="A482" s="1">
        <f t="shared" si="15"/>
        <v>481</v>
      </c>
      <c r="L482" s="57">
        <f t="shared" si="14"/>
        <v>0</v>
      </c>
      <c r="P482" s="6">
        <f>Table2[[#This Row],[Value SDG]]*Table2[[#This Row],[Finance Rate %/Year]]</f>
        <v>0</v>
      </c>
    </row>
    <row r="483" spans="1:16" hidden="1" x14ac:dyDescent="0.2">
      <c r="A483" s="1">
        <f t="shared" si="15"/>
        <v>482</v>
      </c>
      <c r="L483" s="57">
        <f t="shared" si="14"/>
        <v>0</v>
      </c>
      <c r="P483" s="6">
        <f>Table2[[#This Row],[Value SDG]]*Table2[[#This Row],[Finance Rate %/Year]]</f>
        <v>0</v>
      </c>
    </row>
    <row r="484" spans="1:16" hidden="1" x14ac:dyDescent="0.2">
      <c r="A484" s="1">
        <f t="shared" si="15"/>
        <v>483</v>
      </c>
      <c r="L484" s="57">
        <f t="shared" si="14"/>
        <v>0</v>
      </c>
      <c r="P484" s="6">
        <f>Table2[[#This Row],[Value SDG]]*Table2[[#This Row],[Finance Rate %/Year]]</f>
        <v>0</v>
      </c>
    </row>
    <row r="485" spans="1:16" hidden="1" x14ac:dyDescent="0.2">
      <c r="A485" s="1">
        <f t="shared" si="15"/>
        <v>484</v>
      </c>
      <c r="L485" s="57">
        <f t="shared" si="14"/>
        <v>0</v>
      </c>
      <c r="P485" s="6">
        <f>Table2[[#This Row],[Value SDG]]*Table2[[#This Row],[Finance Rate %/Year]]</f>
        <v>0</v>
      </c>
    </row>
    <row r="486" spans="1:16" hidden="1" x14ac:dyDescent="0.2">
      <c r="A486" s="1">
        <f t="shared" si="15"/>
        <v>485</v>
      </c>
      <c r="L486" s="57">
        <f t="shared" si="14"/>
        <v>0</v>
      </c>
      <c r="P486" s="6">
        <f>Table2[[#This Row],[Value SDG]]*Table2[[#This Row],[Finance Rate %/Year]]</f>
        <v>0</v>
      </c>
    </row>
    <row r="487" spans="1:16" hidden="1" x14ac:dyDescent="0.2">
      <c r="A487" s="1">
        <f t="shared" si="15"/>
        <v>486</v>
      </c>
      <c r="L487" s="57">
        <f t="shared" si="14"/>
        <v>0</v>
      </c>
      <c r="P487" s="6">
        <f>Table2[[#This Row],[Value SDG]]*Table2[[#This Row],[Finance Rate %/Year]]</f>
        <v>0</v>
      </c>
    </row>
    <row r="488" spans="1:16" hidden="1" x14ac:dyDescent="0.2">
      <c r="A488" s="1">
        <f t="shared" si="15"/>
        <v>487</v>
      </c>
      <c r="L488" s="57">
        <f t="shared" si="14"/>
        <v>0</v>
      </c>
      <c r="P488" s="6">
        <f>Table2[[#This Row],[Value SDG]]*Table2[[#This Row],[Finance Rate %/Year]]</f>
        <v>0</v>
      </c>
    </row>
    <row r="489" spans="1:16" hidden="1" x14ac:dyDescent="0.2">
      <c r="A489" s="1">
        <f t="shared" si="15"/>
        <v>488</v>
      </c>
      <c r="L489" s="57">
        <f t="shared" si="14"/>
        <v>0</v>
      </c>
      <c r="P489" s="6">
        <f>Table2[[#This Row],[Value SDG]]*Table2[[#This Row],[Finance Rate %/Year]]</f>
        <v>0</v>
      </c>
    </row>
    <row r="490" spans="1:16" hidden="1" x14ac:dyDescent="0.2">
      <c r="A490" s="1">
        <f t="shared" si="15"/>
        <v>489</v>
      </c>
      <c r="L490" s="57">
        <f t="shared" si="14"/>
        <v>0</v>
      </c>
      <c r="P490" s="6">
        <f>Table2[[#This Row],[Value SDG]]*Table2[[#This Row],[Finance Rate %/Year]]</f>
        <v>0</v>
      </c>
    </row>
    <row r="491" spans="1:16" hidden="1" x14ac:dyDescent="0.2">
      <c r="A491" s="1">
        <f t="shared" si="15"/>
        <v>490</v>
      </c>
      <c r="L491" s="57">
        <f t="shared" si="14"/>
        <v>0</v>
      </c>
      <c r="P491" s="6">
        <f>Table2[[#This Row],[Value SDG]]*Table2[[#This Row],[Finance Rate %/Year]]</f>
        <v>0</v>
      </c>
    </row>
    <row r="492" spans="1:16" hidden="1" x14ac:dyDescent="0.2">
      <c r="A492" s="1">
        <f t="shared" si="15"/>
        <v>491</v>
      </c>
      <c r="L492" s="57">
        <f t="shared" si="14"/>
        <v>0</v>
      </c>
      <c r="P492" s="6">
        <f>Table2[[#This Row],[Value SDG]]*Table2[[#This Row],[Finance Rate %/Year]]</f>
        <v>0</v>
      </c>
    </row>
    <row r="493" spans="1:16" hidden="1" x14ac:dyDescent="0.2">
      <c r="A493" s="1">
        <f t="shared" si="15"/>
        <v>492</v>
      </c>
      <c r="L493" s="57">
        <f t="shared" si="14"/>
        <v>0</v>
      </c>
      <c r="P493" s="6">
        <f>Table2[[#This Row],[Value SDG]]*Table2[[#This Row],[Finance Rate %/Year]]</f>
        <v>0</v>
      </c>
    </row>
    <row r="494" spans="1:16" hidden="1" x14ac:dyDescent="0.2">
      <c r="A494" s="1">
        <f t="shared" si="15"/>
        <v>493</v>
      </c>
      <c r="L494" s="57">
        <f t="shared" si="14"/>
        <v>0</v>
      </c>
      <c r="P494" s="6">
        <f>Table2[[#This Row],[Value SDG]]*Table2[[#This Row],[Finance Rate %/Year]]</f>
        <v>0</v>
      </c>
    </row>
    <row r="495" spans="1:16" hidden="1" x14ac:dyDescent="0.2">
      <c r="A495" s="1">
        <f t="shared" si="15"/>
        <v>494</v>
      </c>
      <c r="L495" s="57">
        <f t="shared" si="14"/>
        <v>0</v>
      </c>
      <c r="P495" s="6">
        <f>Table2[[#This Row],[Value SDG]]*Table2[[#This Row],[Finance Rate %/Year]]</f>
        <v>0</v>
      </c>
    </row>
    <row r="496" spans="1:16" hidden="1" x14ac:dyDescent="0.2">
      <c r="A496" s="1">
        <f t="shared" si="15"/>
        <v>495</v>
      </c>
      <c r="L496" s="57">
        <f t="shared" si="14"/>
        <v>0</v>
      </c>
      <c r="P496" s="6">
        <f>Table2[[#This Row],[Value SDG]]*Table2[[#This Row],[Finance Rate %/Year]]</f>
        <v>0</v>
      </c>
    </row>
    <row r="497" spans="1:16" hidden="1" x14ac:dyDescent="0.2">
      <c r="A497" s="1">
        <f t="shared" si="15"/>
        <v>496</v>
      </c>
      <c r="L497" s="57">
        <f t="shared" si="14"/>
        <v>0</v>
      </c>
      <c r="P497" s="6">
        <f>Table2[[#This Row],[Value SDG]]*Table2[[#This Row],[Finance Rate %/Year]]</f>
        <v>0</v>
      </c>
    </row>
    <row r="498" spans="1:16" hidden="1" x14ac:dyDescent="0.2">
      <c r="A498" s="1">
        <f t="shared" si="15"/>
        <v>497</v>
      </c>
      <c r="L498" s="57">
        <f t="shared" si="14"/>
        <v>0</v>
      </c>
      <c r="P498" s="6">
        <f>Table2[[#This Row],[Value SDG]]*Table2[[#This Row],[Finance Rate %/Year]]</f>
        <v>0</v>
      </c>
    </row>
    <row r="499" spans="1:16" hidden="1" x14ac:dyDescent="0.2">
      <c r="A499" s="1">
        <f t="shared" si="15"/>
        <v>498</v>
      </c>
      <c r="L499" s="57">
        <f t="shared" si="14"/>
        <v>0</v>
      </c>
      <c r="P499" s="6">
        <f>Table2[[#This Row],[Value SDG]]*Table2[[#This Row],[Finance Rate %/Year]]</f>
        <v>0</v>
      </c>
    </row>
    <row r="500" spans="1:16" hidden="1" x14ac:dyDescent="0.2">
      <c r="A500" s="1">
        <f t="shared" si="15"/>
        <v>499</v>
      </c>
      <c r="L500" s="57">
        <f t="shared" si="14"/>
        <v>0</v>
      </c>
      <c r="P500" s="6">
        <f>Table2[[#This Row],[Value SDG]]*Table2[[#This Row],[Finance Rate %/Year]]</f>
        <v>0</v>
      </c>
    </row>
    <row r="501" spans="1:16" hidden="1" x14ac:dyDescent="0.2">
      <c r="A501" s="1">
        <f t="shared" si="15"/>
        <v>500</v>
      </c>
      <c r="L501" s="57">
        <f t="shared" si="14"/>
        <v>0</v>
      </c>
      <c r="P501" s="6">
        <f>Table2[[#This Row],[Value SDG]]*Table2[[#This Row],[Finance Rate %/Year]]</f>
        <v>0</v>
      </c>
    </row>
    <row r="502" spans="1:16" hidden="1" x14ac:dyDescent="0.2">
      <c r="A502" s="1">
        <f t="shared" si="15"/>
        <v>501</v>
      </c>
      <c r="L502" s="57">
        <f t="shared" si="14"/>
        <v>0</v>
      </c>
      <c r="P502" s="6">
        <f>Table2[[#This Row],[Value SDG]]*Table2[[#This Row],[Finance Rate %/Year]]</f>
        <v>0</v>
      </c>
    </row>
    <row r="503" spans="1:16" hidden="1" x14ac:dyDescent="0.2">
      <c r="A503" s="1">
        <f t="shared" si="15"/>
        <v>502</v>
      </c>
      <c r="L503" s="57">
        <f t="shared" si="14"/>
        <v>0</v>
      </c>
      <c r="P503" s="6">
        <f>Table2[[#This Row],[Value SDG]]*Table2[[#This Row],[Finance Rate %/Year]]</f>
        <v>0</v>
      </c>
    </row>
    <row r="504" spans="1:16" hidden="1" x14ac:dyDescent="0.2">
      <c r="A504" s="1">
        <f t="shared" si="15"/>
        <v>503</v>
      </c>
      <c r="L504" s="57">
        <f t="shared" si="14"/>
        <v>0</v>
      </c>
      <c r="P504" s="6">
        <f>Table2[[#This Row],[Value SDG]]*Table2[[#This Row],[Finance Rate %/Year]]</f>
        <v>0</v>
      </c>
    </row>
    <row r="505" spans="1:16" hidden="1" x14ac:dyDescent="0.2">
      <c r="A505" s="1">
        <f t="shared" si="15"/>
        <v>504</v>
      </c>
      <c r="L505" s="57">
        <f t="shared" si="14"/>
        <v>0</v>
      </c>
      <c r="P505" s="6">
        <f>Table2[[#This Row],[Value SDG]]*Table2[[#This Row],[Finance Rate %/Year]]</f>
        <v>0</v>
      </c>
    </row>
    <row r="506" spans="1:16" hidden="1" x14ac:dyDescent="0.2">
      <c r="A506" s="1">
        <f t="shared" si="15"/>
        <v>505</v>
      </c>
      <c r="L506" s="57">
        <f t="shared" si="14"/>
        <v>0</v>
      </c>
      <c r="P506" s="6">
        <f>Table2[[#This Row],[Value SDG]]*Table2[[#This Row],[Finance Rate %/Year]]</f>
        <v>0</v>
      </c>
    </row>
    <row r="507" spans="1:16" hidden="1" x14ac:dyDescent="0.2">
      <c r="A507" s="1">
        <f t="shared" si="15"/>
        <v>506</v>
      </c>
      <c r="L507" s="57">
        <f t="shared" si="14"/>
        <v>0</v>
      </c>
      <c r="P507" s="6">
        <f>Table2[[#This Row],[Value SDG]]*Table2[[#This Row],[Finance Rate %/Year]]</f>
        <v>0</v>
      </c>
    </row>
    <row r="508" spans="1:16" hidden="1" x14ac:dyDescent="0.2">
      <c r="A508" s="1">
        <f t="shared" si="15"/>
        <v>507</v>
      </c>
      <c r="L508" s="57">
        <f t="shared" si="14"/>
        <v>0</v>
      </c>
      <c r="P508" s="6">
        <f>Table2[[#This Row],[Value SDG]]*Table2[[#This Row],[Finance Rate %/Year]]</f>
        <v>0</v>
      </c>
    </row>
    <row r="509" spans="1:16" hidden="1" x14ac:dyDescent="0.2">
      <c r="A509" s="1">
        <f t="shared" si="15"/>
        <v>508</v>
      </c>
      <c r="L509" s="57">
        <f t="shared" si="14"/>
        <v>0</v>
      </c>
      <c r="P509" s="6">
        <f>Table2[[#This Row],[Value SDG]]*Table2[[#This Row],[Finance Rate %/Year]]</f>
        <v>0</v>
      </c>
    </row>
    <row r="510" spans="1:16" hidden="1" x14ac:dyDescent="0.2">
      <c r="A510" s="1">
        <f t="shared" si="15"/>
        <v>509</v>
      </c>
      <c r="L510" s="57">
        <f t="shared" si="14"/>
        <v>0</v>
      </c>
      <c r="P510" s="6">
        <f>Table2[[#This Row],[Value SDG]]*Table2[[#This Row],[Finance Rate %/Year]]</f>
        <v>0</v>
      </c>
    </row>
    <row r="511" spans="1:16" hidden="1" x14ac:dyDescent="0.2">
      <c r="A511" s="1">
        <f t="shared" si="15"/>
        <v>510</v>
      </c>
      <c r="L511" s="57">
        <f t="shared" si="14"/>
        <v>0</v>
      </c>
      <c r="P511" s="6">
        <f>Table2[[#This Row],[Value SDG]]*Table2[[#This Row],[Finance Rate %/Year]]</f>
        <v>0</v>
      </c>
    </row>
    <row r="512" spans="1:16" hidden="1" x14ac:dyDescent="0.2">
      <c r="A512" s="1">
        <f t="shared" si="15"/>
        <v>511</v>
      </c>
      <c r="L512" s="57">
        <f t="shared" si="14"/>
        <v>0</v>
      </c>
      <c r="P512" s="6">
        <f>Table2[[#This Row],[Value SDG]]*Table2[[#This Row],[Finance Rate %/Year]]</f>
        <v>0</v>
      </c>
    </row>
    <row r="513" spans="1:16" hidden="1" x14ac:dyDescent="0.2">
      <c r="A513" s="1">
        <f t="shared" si="15"/>
        <v>512</v>
      </c>
      <c r="L513" s="57">
        <f t="shared" si="14"/>
        <v>0</v>
      </c>
      <c r="P513" s="6">
        <f>Table2[[#This Row],[Value SDG]]*Table2[[#This Row],[Finance Rate %/Year]]</f>
        <v>0</v>
      </c>
    </row>
    <row r="514" spans="1:16" hidden="1" x14ac:dyDescent="0.2">
      <c r="A514" s="1">
        <f t="shared" si="15"/>
        <v>513</v>
      </c>
      <c r="L514" s="57">
        <f t="shared" si="14"/>
        <v>0</v>
      </c>
      <c r="P514" s="6">
        <f>Table2[[#This Row],[Value SDG]]*Table2[[#This Row],[Finance Rate %/Year]]</f>
        <v>0</v>
      </c>
    </row>
    <row r="515" spans="1:16" hidden="1" x14ac:dyDescent="0.2">
      <c r="A515" s="1">
        <f t="shared" si="15"/>
        <v>514</v>
      </c>
      <c r="L515" s="57">
        <f t="shared" si="14"/>
        <v>0</v>
      </c>
      <c r="P515" s="6">
        <f>Table2[[#This Row],[Value SDG]]*Table2[[#This Row],[Finance Rate %/Year]]</f>
        <v>0</v>
      </c>
    </row>
    <row r="516" spans="1:16" hidden="1" x14ac:dyDescent="0.2">
      <c r="A516" s="1">
        <f t="shared" si="15"/>
        <v>515</v>
      </c>
      <c r="L516" s="57">
        <f t="shared" si="14"/>
        <v>0</v>
      </c>
      <c r="P516" s="6">
        <f>Table2[[#This Row],[Value SDG]]*Table2[[#This Row],[Finance Rate %/Year]]</f>
        <v>0</v>
      </c>
    </row>
    <row r="517" spans="1:16" hidden="1" x14ac:dyDescent="0.2">
      <c r="A517" s="1">
        <f t="shared" si="15"/>
        <v>516</v>
      </c>
      <c r="L517" s="57">
        <f t="shared" si="14"/>
        <v>0</v>
      </c>
      <c r="P517" s="6">
        <f>Table2[[#This Row],[Value SDG]]*Table2[[#This Row],[Finance Rate %/Year]]</f>
        <v>0</v>
      </c>
    </row>
    <row r="518" spans="1:16" hidden="1" x14ac:dyDescent="0.2">
      <c r="A518" s="1">
        <f t="shared" si="15"/>
        <v>517</v>
      </c>
      <c r="L518" s="57">
        <f t="shared" si="14"/>
        <v>0</v>
      </c>
      <c r="P518" s="6">
        <f>Table2[[#This Row],[Value SDG]]*Table2[[#This Row],[Finance Rate %/Year]]</f>
        <v>0</v>
      </c>
    </row>
    <row r="519" spans="1:16" hidden="1" x14ac:dyDescent="0.2">
      <c r="A519" s="1">
        <f t="shared" si="15"/>
        <v>518</v>
      </c>
      <c r="L519" s="57">
        <f t="shared" si="14"/>
        <v>0</v>
      </c>
      <c r="P519" s="6">
        <f>Table2[[#This Row],[Value SDG]]*Table2[[#This Row],[Finance Rate %/Year]]</f>
        <v>0</v>
      </c>
    </row>
    <row r="520" spans="1:16" hidden="1" x14ac:dyDescent="0.2">
      <c r="A520" s="1">
        <f t="shared" si="15"/>
        <v>519</v>
      </c>
      <c r="L520" s="57">
        <f t="shared" si="14"/>
        <v>0</v>
      </c>
      <c r="P520" s="6">
        <f>Table2[[#This Row],[Value SDG]]*Table2[[#This Row],[Finance Rate %/Year]]</f>
        <v>0</v>
      </c>
    </row>
    <row r="521" spans="1:16" hidden="1" x14ac:dyDescent="0.2">
      <c r="A521" s="1">
        <f t="shared" si="15"/>
        <v>520</v>
      </c>
      <c r="L521" s="57">
        <f t="shared" si="14"/>
        <v>0</v>
      </c>
      <c r="P521" s="6">
        <f>Table2[[#This Row],[Value SDG]]*Table2[[#This Row],[Finance Rate %/Year]]</f>
        <v>0</v>
      </c>
    </row>
    <row r="522" spans="1:16" hidden="1" x14ac:dyDescent="0.2">
      <c r="A522" s="1">
        <f t="shared" si="15"/>
        <v>521</v>
      </c>
      <c r="L522" s="57">
        <f t="shared" si="14"/>
        <v>0</v>
      </c>
      <c r="P522" s="6">
        <f>Table2[[#This Row],[Value SDG]]*Table2[[#This Row],[Finance Rate %/Year]]</f>
        <v>0</v>
      </c>
    </row>
    <row r="523" spans="1:16" hidden="1" x14ac:dyDescent="0.2">
      <c r="A523" s="1">
        <f t="shared" si="15"/>
        <v>522</v>
      </c>
      <c r="L523" s="57">
        <f t="shared" si="14"/>
        <v>0</v>
      </c>
      <c r="P523" s="6">
        <f>Table2[[#This Row],[Value SDG]]*Table2[[#This Row],[Finance Rate %/Year]]</f>
        <v>0</v>
      </c>
    </row>
    <row r="524" spans="1:16" hidden="1" x14ac:dyDescent="0.2">
      <c r="A524" s="1">
        <f t="shared" si="15"/>
        <v>523</v>
      </c>
      <c r="L524" s="57">
        <f t="shared" si="14"/>
        <v>0</v>
      </c>
      <c r="P524" s="6">
        <f>Table2[[#This Row],[Value SDG]]*Table2[[#This Row],[Finance Rate %/Year]]</f>
        <v>0</v>
      </c>
    </row>
    <row r="525" spans="1:16" hidden="1" x14ac:dyDescent="0.2">
      <c r="A525" s="1">
        <f t="shared" si="15"/>
        <v>524</v>
      </c>
      <c r="L525" s="57">
        <f t="shared" si="14"/>
        <v>0</v>
      </c>
      <c r="P525" s="6">
        <f>Table2[[#This Row],[Value SDG]]*Table2[[#This Row],[Finance Rate %/Year]]</f>
        <v>0</v>
      </c>
    </row>
    <row r="526" spans="1:16" hidden="1" x14ac:dyDescent="0.2">
      <c r="A526" s="1">
        <f t="shared" si="15"/>
        <v>525</v>
      </c>
      <c r="L526" s="57">
        <f t="shared" ref="L526:L589" si="16">IFERROR((K526/F526),0)</f>
        <v>0</v>
      </c>
      <c r="P526" s="6">
        <f>Table2[[#This Row],[Value SDG]]*Table2[[#This Row],[Finance Rate %/Year]]</f>
        <v>0</v>
      </c>
    </row>
    <row r="527" spans="1:16" hidden="1" x14ac:dyDescent="0.2">
      <c r="A527" s="1">
        <f t="shared" ref="A527:A590" si="17">ROW()-1</f>
        <v>526</v>
      </c>
      <c r="L527" s="57">
        <f t="shared" si="16"/>
        <v>0</v>
      </c>
      <c r="P527" s="6">
        <f>Table2[[#This Row],[Value SDG]]*Table2[[#This Row],[Finance Rate %/Year]]</f>
        <v>0</v>
      </c>
    </row>
    <row r="528" spans="1:16" hidden="1" x14ac:dyDescent="0.2">
      <c r="A528" s="1">
        <f t="shared" si="17"/>
        <v>527</v>
      </c>
      <c r="L528" s="57">
        <f t="shared" si="16"/>
        <v>0</v>
      </c>
      <c r="P528" s="6">
        <f>Table2[[#This Row],[Value SDG]]*Table2[[#This Row],[Finance Rate %/Year]]</f>
        <v>0</v>
      </c>
    </row>
    <row r="529" spans="1:16" hidden="1" x14ac:dyDescent="0.2">
      <c r="A529" s="1">
        <f t="shared" si="17"/>
        <v>528</v>
      </c>
      <c r="L529" s="57">
        <f t="shared" si="16"/>
        <v>0</v>
      </c>
      <c r="P529" s="6">
        <f>Table2[[#This Row],[Value SDG]]*Table2[[#This Row],[Finance Rate %/Year]]</f>
        <v>0</v>
      </c>
    </row>
    <row r="530" spans="1:16" hidden="1" x14ac:dyDescent="0.2">
      <c r="A530" s="1">
        <f t="shared" si="17"/>
        <v>529</v>
      </c>
      <c r="L530" s="57">
        <f t="shared" si="16"/>
        <v>0</v>
      </c>
      <c r="P530" s="6">
        <f>Table2[[#This Row],[Value SDG]]*Table2[[#This Row],[Finance Rate %/Year]]</f>
        <v>0</v>
      </c>
    </row>
    <row r="531" spans="1:16" hidden="1" x14ac:dyDescent="0.2">
      <c r="A531" s="1">
        <f t="shared" si="17"/>
        <v>530</v>
      </c>
      <c r="L531" s="57">
        <f t="shared" si="16"/>
        <v>0</v>
      </c>
      <c r="P531" s="6">
        <f>Table2[[#This Row],[Value SDG]]*Table2[[#This Row],[Finance Rate %/Year]]</f>
        <v>0</v>
      </c>
    </row>
    <row r="532" spans="1:16" hidden="1" x14ac:dyDescent="0.2">
      <c r="A532" s="1">
        <f t="shared" si="17"/>
        <v>531</v>
      </c>
      <c r="L532" s="57">
        <f t="shared" si="16"/>
        <v>0</v>
      </c>
      <c r="P532" s="6">
        <f>Table2[[#This Row],[Value SDG]]*Table2[[#This Row],[Finance Rate %/Year]]</f>
        <v>0</v>
      </c>
    </row>
    <row r="533" spans="1:16" hidden="1" x14ac:dyDescent="0.2">
      <c r="A533" s="1">
        <f t="shared" si="17"/>
        <v>532</v>
      </c>
      <c r="L533" s="57">
        <f t="shared" si="16"/>
        <v>0</v>
      </c>
      <c r="P533" s="6">
        <f>Table2[[#This Row],[Value SDG]]*Table2[[#This Row],[Finance Rate %/Year]]</f>
        <v>0</v>
      </c>
    </row>
    <row r="534" spans="1:16" hidden="1" x14ac:dyDescent="0.2">
      <c r="A534" s="1">
        <f t="shared" si="17"/>
        <v>533</v>
      </c>
      <c r="L534" s="57">
        <f t="shared" si="16"/>
        <v>0</v>
      </c>
      <c r="P534" s="6">
        <f>Table2[[#This Row],[Value SDG]]*Table2[[#This Row],[Finance Rate %/Year]]</f>
        <v>0</v>
      </c>
    </row>
    <row r="535" spans="1:16" hidden="1" x14ac:dyDescent="0.2">
      <c r="A535" s="1">
        <f t="shared" si="17"/>
        <v>534</v>
      </c>
      <c r="L535" s="57">
        <f t="shared" si="16"/>
        <v>0</v>
      </c>
      <c r="P535" s="6">
        <f>Table2[[#This Row],[Value SDG]]*Table2[[#This Row],[Finance Rate %/Year]]</f>
        <v>0</v>
      </c>
    </row>
    <row r="536" spans="1:16" hidden="1" x14ac:dyDescent="0.2">
      <c r="A536" s="1">
        <f t="shared" si="17"/>
        <v>535</v>
      </c>
      <c r="L536" s="57">
        <f t="shared" si="16"/>
        <v>0</v>
      </c>
      <c r="P536" s="6">
        <f>Table2[[#This Row],[Value SDG]]*Table2[[#This Row],[Finance Rate %/Year]]</f>
        <v>0</v>
      </c>
    </row>
    <row r="537" spans="1:16" hidden="1" x14ac:dyDescent="0.2">
      <c r="A537" s="1">
        <f t="shared" si="17"/>
        <v>536</v>
      </c>
      <c r="L537" s="57">
        <f t="shared" si="16"/>
        <v>0</v>
      </c>
      <c r="P537" s="6">
        <f>Table2[[#This Row],[Value SDG]]*Table2[[#This Row],[Finance Rate %/Year]]</f>
        <v>0</v>
      </c>
    </row>
    <row r="538" spans="1:16" hidden="1" x14ac:dyDescent="0.2">
      <c r="A538" s="1">
        <f t="shared" si="17"/>
        <v>537</v>
      </c>
      <c r="L538" s="57">
        <f t="shared" si="16"/>
        <v>0</v>
      </c>
      <c r="P538" s="6">
        <f>Table2[[#This Row],[Value SDG]]*Table2[[#This Row],[Finance Rate %/Year]]</f>
        <v>0</v>
      </c>
    </row>
    <row r="539" spans="1:16" hidden="1" x14ac:dyDescent="0.2">
      <c r="A539" s="1">
        <f t="shared" si="17"/>
        <v>538</v>
      </c>
      <c r="L539" s="57">
        <f t="shared" si="16"/>
        <v>0</v>
      </c>
      <c r="P539" s="6">
        <f>Table2[[#This Row],[Value SDG]]*Table2[[#This Row],[Finance Rate %/Year]]</f>
        <v>0</v>
      </c>
    </row>
    <row r="540" spans="1:16" hidden="1" x14ac:dyDescent="0.2">
      <c r="A540" s="1">
        <f t="shared" si="17"/>
        <v>539</v>
      </c>
      <c r="L540" s="57">
        <f t="shared" si="16"/>
        <v>0</v>
      </c>
      <c r="P540" s="6">
        <f>Table2[[#This Row],[Value SDG]]*Table2[[#This Row],[Finance Rate %/Year]]</f>
        <v>0</v>
      </c>
    </row>
    <row r="541" spans="1:16" hidden="1" x14ac:dyDescent="0.2">
      <c r="A541" s="1">
        <f t="shared" si="17"/>
        <v>540</v>
      </c>
      <c r="L541" s="57">
        <f t="shared" si="16"/>
        <v>0</v>
      </c>
      <c r="P541" s="6">
        <f>Table2[[#This Row],[Value SDG]]*Table2[[#This Row],[Finance Rate %/Year]]</f>
        <v>0</v>
      </c>
    </row>
    <row r="542" spans="1:16" hidden="1" x14ac:dyDescent="0.2">
      <c r="A542" s="1">
        <f t="shared" si="17"/>
        <v>541</v>
      </c>
      <c r="L542" s="57">
        <f t="shared" si="16"/>
        <v>0</v>
      </c>
      <c r="P542" s="6">
        <f>Table2[[#This Row],[Value SDG]]*Table2[[#This Row],[Finance Rate %/Year]]</f>
        <v>0</v>
      </c>
    </row>
    <row r="543" spans="1:16" hidden="1" x14ac:dyDescent="0.2">
      <c r="A543" s="1">
        <f t="shared" si="17"/>
        <v>542</v>
      </c>
      <c r="L543" s="57">
        <f t="shared" si="16"/>
        <v>0</v>
      </c>
      <c r="P543" s="6">
        <f>Table2[[#This Row],[Value SDG]]*Table2[[#This Row],[Finance Rate %/Year]]</f>
        <v>0</v>
      </c>
    </row>
    <row r="544" spans="1:16" hidden="1" x14ac:dyDescent="0.2">
      <c r="A544" s="1">
        <f t="shared" si="17"/>
        <v>543</v>
      </c>
      <c r="L544" s="57">
        <f t="shared" si="16"/>
        <v>0</v>
      </c>
      <c r="P544" s="6">
        <f>Table2[[#This Row],[Value SDG]]*Table2[[#This Row],[Finance Rate %/Year]]</f>
        <v>0</v>
      </c>
    </row>
    <row r="545" spans="1:16" hidden="1" x14ac:dyDescent="0.2">
      <c r="A545" s="1">
        <f t="shared" si="17"/>
        <v>544</v>
      </c>
      <c r="L545" s="57">
        <f t="shared" si="16"/>
        <v>0</v>
      </c>
      <c r="P545" s="6">
        <f>Table2[[#This Row],[Value SDG]]*Table2[[#This Row],[Finance Rate %/Year]]</f>
        <v>0</v>
      </c>
    </row>
    <row r="546" spans="1:16" hidden="1" x14ac:dyDescent="0.2">
      <c r="A546" s="1">
        <f t="shared" si="17"/>
        <v>545</v>
      </c>
      <c r="L546" s="57">
        <f t="shared" si="16"/>
        <v>0</v>
      </c>
      <c r="P546" s="6">
        <f>Table2[[#This Row],[Value SDG]]*Table2[[#This Row],[Finance Rate %/Year]]</f>
        <v>0</v>
      </c>
    </row>
    <row r="547" spans="1:16" hidden="1" x14ac:dyDescent="0.2">
      <c r="A547" s="1">
        <f t="shared" si="17"/>
        <v>546</v>
      </c>
      <c r="L547" s="57">
        <f t="shared" si="16"/>
        <v>0</v>
      </c>
      <c r="P547" s="6">
        <f>Table2[[#This Row],[Value SDG]]*Table2[[#This Row],[Finance Rate %/Year]]</f>
        <v>0</v>
      </c>
    </row>
    <row r="548" spans="1:16" hidden="1" x14ac:dyDescent="0.2">
      <c r="A548" s="1">
        <f t="shared" si="17"/>
        <v>547</v>
      </c>
      <c r="L548" s="57">
        <f t="shared" si="16"/>
        <v>0</v>
      </c>
      <c r="P548" s="6">
        <f>Table2[[#This Row],[Value SDG]]*Table2[[#This Row],[Finance Rate %/Year]]</f>
        <v>0</v>
      </c>
    </row>
    <row r="549" spans="1:16" hidden="1" x14ac:dyDescent="0.2">
      <c r="A549" s="1">
        <f t="shared" si="17"/>
        <v>548</v>
      </c>
      <c r="L549" s="57">
        <f t="shared" si="16"/>
        <v>0</v>
      </c>
      <c r="P549" s="6">
        <f>Table2[[#This Row],[Value SDG]]*Table2[[#This Row],[Finance Rate %/Year]]</f>
        <v>0</v>
      </c>
    </row>
    <row r="550" spans="1:16" hidden="1" x14ac:dyDescent="0.2">
      <c r="A550" s="1">
        <f t="shared" si="17"/>
        <v>549</v>
      </c>
      <c r="L550" s="57">
        <f t="shared" si="16"/>
        <v>0</v>
      </c>
      <c r="P550" s="6">
        <f>Table2[[#This Row],[Value SDG]]*Table2[[#This Row],[Finance Rate %/Year]]</f>
        <v>0</v>
      </c>
    </row>
    <row r="551" spans="1:16" hidden="1" x14ac:dyDescent="0.2">
      <c r="A551" s="1">
        <f t="shared" si="17"/>
        <v>550</v>
      </c>
      <c r="L551" s="57">
        <f t="shared" si="16"/>
        <v>0</v>
      </c>
      <c r="P551" s="6">
        <f>Table2[[#This Row],[Value SDG]]*Table2[[#This Row],[Finance Rate %/Year]]</f>
        <v>0</v>
      </c>
    </row>
    <row r="552" spans="1:16" hidden="1" x14ac:dyDescent="0.2">
      <c r="A552" s="1">
        <f t="shared" si="17"/>
        <v>551</v>
      </c>
      <c r="L552" s="57">
        <f t="shared" si="16"/>
        <v>0</v>
      </c>
      <c r="P552" s="6">
        <f>Table2[[#This Row],[Value SDG]]*Table2[[#This Row],[Finance Rate %/Year]]</f>
        <v>0</v>
      </c>
    </row>
    <row r="553" spans="1:16" hidden="1" x14ac:dyDescent="0.2">
      <c r="A553" s="1">
        <f t="shared" si="17"/>
        <v>552</v>
      </c>
      <c r="L553" s="57">
        <f t="shared" si="16"/>
        <v>0</v>
      </c>
      <c r="P553" s="6">
        <f>Table2[[#This Row],[Value SDG]]*Table2[[#This Row],[Finance Rate %/Year]]</f>
        <v>0</v>
      </c>
    </row>
    <row r="554" spans="1:16" hidden="1" x14ac:dyDescent="0.2">
      <c r="A554" s="1">
        <f t="shared" si="17"/>
        <v>553</v>
      </c>
      <c r="L554" s="57">
        <f t="shared" si="16"/>
        <v>0</v>
      </c>
      <c r="P554" s="6">
        <f>Table2[[#This Row],[Value SDG]]*Table2[[#This Row],[Finance Rate %/Year]]</f>
        <v>0</v>
      </c>
    </row>
    <row r="555" spans="1:16" hidden="1" x14ac:dyDescent="0.2">
      <c r="A555" s="1">
        <f t="shared" si="17"/>
        <v>554</v>
      </c>
      <c r="L555" s="57">
        <f t="shared" si="16"/>
        <v>0</v>
      </c>
      <c r="P555" s="6">
        <f>Table2[[#This Row],[Value SDG]]*Table2[[#This Row],[Finance Rate %/Year]]</f>
        <v>0</v>
      </c>
    </row>
    <row r="556" spans="1:16" hidden="1" x14ac:dyDescent="0.2">
      <c r="A556" s="1">
        <f t="shared" si="17"/>
        <v>555</v>
      </c>
      <c r="L556" s="57">
        <f t="shared" si="16"/>
        <v>0</v>
      </c>
      <c r="P556" s="6">
        <f>Table2[[#This Row],[Value SDG]]*Table2[[#This Row],[Finance Rate %/Year]]</f>
        <v>0</v>
      </c>
    </row>
    <row r="557" spans="1:16" hidden="1" x14ac:dyDescent="0.2">
      <c r="A557" s="1">
        <f t="shared" si="17"/>
        <v>556</v>
      </c>
      <c r="L557" s="57">
        <f t="shared" si="16"/>
        <v>0</v>
      </c>
      <c r="P557" s="6">
        <f>Table2[[#This Row],[Value SDG]]*Table2[[#This Row],[Finance Rate %/Year]]</f>
        <v>0</v>
      </c>
    </row>
    <row r="558" spans="1:16" hidden="1" x14ac:dyDescent="0.2">
      <c r="A558" s="1">
        <f t="shared" si="17"/>
        <v>557</v>
      </c>
      <c r="L558" s="57">
        <f t="shared" si="16"/>
        <v>0</v>
      </c>
      <c r="P558" s="6">
        <f>Table2[[#This Row],[Value SDG]]*Table2[[#This Row],[Finance Rate %/Year]]</f>
        <v>0</v>
      </c>
    </row>
    <row r="559" spans="1:16" hidden="1" x14ac:dyDescent="0.2">
      <c r="A559" s="1">
        <f t="shared" si="17"/>
        <v>558</v>
      </c>
      <c r="L559" s="57">
        <f t="shared" si="16"/>
        <v>0</v>
      </c>
      <c r="P559" s="6">
        <f>Table2[[#This Row],[Value SDG]]*Table2[[#This Row],[Finance Rate %/Year]]</f>
        <v>0</v>
      </c>
    </row>
    <row r="560" spans="1:16" hidden="1" x14ac:dyDescent="0.2">
      <c r="A560" s="1">
        <f t="shared" si="17"/>
        <v>559</v>
      </c>
      <c r="L560" s="57">
        <f t="shared" si="16"/>
        <v>0</v>
      </c>
      <c r="P560" s="6">
        <f>Table2[[#This Row],[Value SDG]]*Table2[[#This Row],[Finance Rate %/Year]]</f>
        <v>0</v>
      </c>
    </row>
    <row r="561" spans="1:16" hidden="1" x14ac:dyDescent="0.2">
      <c r="A561" s="1">
        <f t="shared" si="17"/>
        <v>560</v>
      </c>
      <c r="L561" s="57">
        <f t="shared" si="16"/>
        <v>0</v>
      </c>
      <c r="P561" s="6">
        <f>Table2[[#This Row],[Value SDG]]*Table2[[#This Row],[Finance Rate %/Year]]</f>
        <v>0</v>
      </c>
    </row>
    <row r="562" spans="1:16" hidden="1" x14ac:dyDescent="0.2">
      <c r="A562" s="1">
        <f t="shared" si="17"/>
        <v>561</v>
      </c>
      <c r="L562" s="57">
        <f t="shared" si="16"/>
        <v>0</v>
      </c>
      <c r="P562" s="6">
        <f>Table2[[#This Row],[Value SDG]]*Table2[[#This Row],[Finance Rate %/Year]]</f>
        <v>0</v>
      </c>
    </row>
    <row r="563" spans="1:16" hidden="1" x14ac:dyDescent="0.2">
      <c r="A563" s="1">
        <f t="shared" si="17"/>
        <v>562</v>
      </c>
      <c r="L563" s="57">
        <f t="shared" si="16"/>
        <v>0</v>
      </c>
      <c r="P563" s="6">
        <f>Table2[[#This Row],[Value SDG]]*Table2[[#This Row],[Finance Rate %/Year]]</f>
        <v>0</v>
      </c>
    </row>
    <row r="564" spans="1:16" hidden="1" x14ac:dyDescent="0.2">
      <c r="A564" s="1">
        <f t="shared" si="17"/>
        <v>563</v>
      </c>
      <c r="L564" s="57">
        <f t="shared" si="16"/>
        <v>0</v>
      </c>
      <c r="P564" s="6">
        <f>Table2[[#This Row],[Value SDG]]*Table2[[#This Row],[Finance Rate %/Year]]</f>
        <v>0</v>
      </c>
    </row>
    <row r="565" spans="1:16" hidden="1" x14ac:dyDescent="0.2">
      <c r="A565" s="1">
        <f t="shared" si="17"/>
        <v>564</v>
      </c>
      <c r="L565" s="57">
        <f t="shared" si="16"/>
        <v>0</v>
      </c>
      <c r="P565" s="6">
        <f>Table2[[#This Row],[Value SDG]]*Table2[[#This Row],[Finance Rate %/Year]]</f>
        <v>0</v>
      </c>
    </row>
    <row r="566" spans="1:16" hidden="1" x14ac:dyDescent="0.2">
      <c r="A566" s="1">
        <f t="shared" si="17"/>
        <v>565</v>
      </c>
      <c r="L566" s="57">
        <f t="shared" si="16"/>
        <v>0</v>
      </c>
      <c r="P566" s="6">
        <f>Table2[[#This Row],[Value SDG]]*Table2[[#This Row],[Finance Rate %/Year]]</f>
        <v>0</v>
      </c>
    </row>
    <row r="567" spans="1:16" hidden="1" x14ac:dyDescent="0.2">
      <c r="A567" s="1">
        <f t="shared" si="17"/>
        <v>566</v>
      </c>
      <c r="L567" s="57">
        <f t="shared" si="16"/>
        <v>0</v>
      </c>
      <c r="P567" s="6">
        <f>Table2[[#This Row],[Value SDG]]*Table2[[#This Row],[Finance Rate %/Year]]</f>
        <v>0</v>
      </c>
    </row>
    <row r="568" spans="1:16" hidden="1" x14ac:dyDescent="0.2">
      <c r="A568" s="1">
        <f t="shared" si="17"/>
        <v>567</v>
      </c>
      <c r="L568" s="57">
        <f t="shared" si="16"/>
        <v>0</v>
      </c>
      <c r="P568" s="6">
        <f>Table2[[#This Row],[Value SDG]]*Table2[[#This Row],[Finance Rate %/Year]]</f>
        <v>0</v>
      </c>
    </row>
    <row r="569" spans="1:16" hidden="1" x14ac:dyDescent="0.2">
      <c r="A569" s="1">
        <f t="shared" si="17"/>
        <v>568</v>
      </c>
      <c r="L569" s="57">
        <f t="shared" si="16"/>
        <v>0</v>
      </c>
      <c r="P569" s="6">
        <f>Table2[[#This Row],[Value SDG]]*Table2[[#This Row],[Finance Rate %/Year]]</f>
        <v>0</v>
      </c>
    </row>
    <row r="570" spans="1:16" hidden="1" x14ac:dyDescent="0.2">
      <c r="A570" s="1">
        <f t="shared" si="17"/>
        <v>569</v>
      </c>
      <c r="L570" s="57">
        <f t="shared" si="16"/>
        <v>0</v>
      </c>
      <c r="P570" s="6">
        <f>Table2[[#This Row],[Value SDG]]*Table2[[#This Row],[Finance Rate %/Year]]</f>
        <v>0</v>
      </c>
    </row>
    <row r="571" spans="1:16" hidden="1" x14ac:dyDescent="0.2">
      <c r="A571" s="1">
        <f t="shared" si="17"/>
        <v>570</v>
      </c>
      <c r="L571" s="57">
        <f t="shared" si="16"/>
        <v>0</v>
      </c>
      <c r="P571" s="6">
        <f>Table2[[#This Row],[Value SDG]]*Table2[[#This Row],[Finance Rate %/Year]]</f>
        <v>0</v>
      </c>
    </row>
    <row r="572" spans="1:16" hidden="1" x14ac:dyDescent="0.2">
      <c r="A572" s="1">
        <f t="shared" si="17"/>
        <v>571</v>
      </c>
      <c r="L572" s="57">
        <f t="shared" si="16"/>
        <v>0</v>
      </c>
      <c r="P572" s="6">
        <f>Table2[[#This Row],[Value SDG]]*Table2[[#This Row],[Finance Rate %/Year]]</f>
        <v>0</v>
      </c>
    </row>
    <row r="573" spans="1:16" hidden="1" x14ac:dyDescent="0.2">
      <c r="A573" s="1">
        <f t="shared" si="17"/>
        <v>572</v>
      </c>
      <c r="L573" s="57">
        <f t="shared" si="16"/>
        <v>0</v>
      </c>
      <c r="P573" s="6">
        <f>Table2[[#This Row],[Value SDG]]*Table2[[#This Row],[Finance Rate %/Year]]</f>
        <v>0</v>
      </c>
    </row>
    <row r="574" spans="1:16" hidden="1" x14ac:dyDescent="0.2">
      <c r="A574" s="1">
        <f t="shared" si="17"/>
        <v>573</v>
      </c>
      <c r="L574" s="57">
        <f t="shared" si="16"/>
        <v>0</v>
      </c>
      <c r="P574" s="6">
        <f>Table2[[#This Row],[Value SDG]]*Table2[[#This Row],[Finance Rate %/Year]]</f>
        <v>0</v>
      </c>
    </row>
    <row r="575" spans="1:16" hidden="1" x14ac:dyDescent="0.2">
      <c r="A575" s="1">
        <f t="shared" si="17"/>
        <v>574</v>
      </c>
      <c r="L575" s="57">
        <f t="shared" si="16"/>
        <v>0</v>
      </c>
      <c r="P575" s="6">
        <f>Table2[[#This Row],[Value SDG]]*Table2[[#This Row],[Finance Rate %/Year]]</f>
        <v>0</v>
      </c>
    </row>
    <row r="576" spans="1:16" hidden="1" x14ac:dyDescent="0.2">
      <c r="A576" s="1">
        <f t="shared" si="17"/>
        <v>575</v>
      </c>
      <c r="L576" s="57">
        <f t="shared" si="16"/>
        <v>0</v>
      </c>
      <c r="P576" s="6">
        <f>Table2[[#This Row],[Value SDG]]*Table2[[#This Row],[Finance Rate %/Year]]</f>
        <v>0</v>
      </c>
    </row>
    <row r="577" spans="1:16" hidden="1" x14ac:dyDescent="0.2">
      <c r="A577" s="1">
        <f t="shared" si="17"/>
        <v>576</v>
      </c>
      <c r="L577" s="57">
        <f t="shared" si="16"/>
        <v>0</v>
      </c>
      <c r="P577" s="6">
        <f>Table2[[#This Row],[Value SDG]]*Table2[[#This Row],[Finance Rate %/Year]]</f>
        <v>0</v>
      </c>
    </row>
    <row r="578" spans="1:16" hidden="1" x14ac:dyDescent="0.2">
      <c r="A578" s="1">
        <f t="shared" si="17"/>
        <v>577</v>
      </c>
      <c r="L578" s="57">
        <f t="shared" si="16"/>
        <v>0</v>
      </c>
      <c r="P578" s="6">
        <f>Table2[[#This Row],[Value SDG]]*Table2[[#This Row],[Finance Rate %/Year]]</f>
        <v>0</v>
      </c>
    </row>
    <row r="579" spans="1:16" hidden="1" x14ac:dyDescent="0.2">
      <c r="A579" s="1">
        <f t="shared" si="17"/>
        <v>578</v>
      </c>
      <c r="L579" s="57">
        <f t="shared" si="16"/>
        <v>0</v>
      </c>
      <c r="P579" s="6">
        <f>Table2[[#This Row],[Value SDG]]*Table2[[#This Row],[Finance Rate %/Year]]</f>
        <v>0</v>
      </c>
    </row>
    <row r="580" spans="1:16" hidden="1" x14ac:dyDescent="0.2">
      <c r="A580" s="1">
        <f t="shared" si="17"/>
        <v>579</v>
      </c>
      <c r="L580" s="57">
        <f t="shared" si="16"/>
        <v>0</v>
      </c>
      <c r="P580" s="6">
        <f>Table2[[#This Row],[Value SDG]]*Table2[[#This Row],[Finance Rate %/Year]]</f>
        <v>0</v>
      </c>
    </row>
    <row r="581" spans="1:16" hidden="1" x14ac:dyDescent="0.2">
      <c r="A581" s="1">
        <f t="shared" si="17"/>
        <v>580</v>
      </c>
      <c r="L581" s="57">
        <f t="shared" si="16"/>
        <v>0</v>
      </c>
      <c r="P581" s="6">
        <f>Table2[[#This Row],[Value SDG]]*Table2[[#This Row],[Finance Rate %/Year]]</f>
        <v>0</v>
      </c>
    </row>
    <row r="582" spans="1:16" hidden="1" x14ac:dyDescent="0.2">
      <c r="A582" s="1">
        <f t="shared" si="17"/>
        <v>581</v>
      </c>
      <c r="L582" s="57">
        <f t="shared" si="16"/>
        <v>0</v>
      </c>
      <c r="P582" s="6">
        <f>Table2[[#This Row],[Value SDG]]*Table2[[#This Row],[Finance Rate %/Year]]</f>
        <v>0</v>
      </c>
    </row>
    <row r="583" spans="1:16" hidden="1" x14ac:dyDescent="0.2">
      <c r="A583" s="1">
        <f t="shared" si="17"/>
        <v>582</v>
      </c>
      <c r="L583" s="57">
        <f t="shared" si="16"/>
        <v>0</v>
      </c>
      <c r="P583" s="6">
        <f>Table2[[#This Row],[Value SDG]]*Table2[[#This Row],[Finance Rate %/Year]]</f>
        <v>0</v>
      </c>
    </row>
    <row r="584" spans="1:16" hidden="1" x14ac:dyDescent="0.2">
      <c r="A584" s="1">
        <f t="shared" si="17"/>
        <v>583</v>
      </c>
      <c r="L584" s="57">
        <f t="shared" si="16"/>
        <v>0</v>
      </c>
      <c r="P584" s="6">
        <f>Table2[[#This Row],[Value SDG]]*Table2[[#This Row],[Finance Rate %/Year]]</f>
        <v>0</v>
      </c>
    </row>
    <row r="585" spans="1:16" hidden="1" x14ac:dyDescent="0.2">
      <c r="A585" s="1">
        <f t="shared" si="17"/>
        <v>584</v>
      </c>
      <c r="L585" s="57">
        <f t="shared" si="16"/>
        <v>0</v>
      </c>
      <c r="P585" s="6">
        <f>Table2[[#This Row],[Value SDG]]*Table2[[#This Row],[Finance Rate %/Year]]</f>
        <v>0</v>
      </c>
    </row>
    <row r="586" spans="1:16" hidden="1" x14ac:dyDescent="0.2">
      <c r="A586" s="1">
        <f t="shared" si="17"/>
        <v>585</v>
      </c>
      <c r="L586" s="57">
        <f t="shared" si="16"/>
        <v>0</v>
      </c>
      <c r="P586" s="6">
        <f>Table2[[#This Row],[Value SDG]]*Table2[[#This Row],[Finance Rate %/Year]]</f>
        <v>0</v>
      </c>
    </row>
    <row r="587" spans="1:16" hidden="1" x14ac:dyDescent="0.2">
      <c r="A587" s="1">
        <f t="shared" si="17"/>
        <v>586</v>
      </c>
      <c r="L587" s="57">
        <f t="shared" si="16"/>
        <v>0</v>
      </c>
      <c r="P587" s="6">
        <f>Table2[[#This Row],[Value SDG]]*Table2[[#This Row],[Finance Rate %/Year]]</f>
        <v>0</v>
      </c>
    </row>
    <row r="588" spans="1:16" hidden="1" x14ac:dyDescent="0.2">
      <c r="A588" s="1">
        <f t="shared" si="17"/>
        <v>587</v>
      </c>
      <c r="L588" s="57">
        <f t="shared" si="16"/>
        <v>0</v>
      </c>
      <c r="P588" s="6">
        <f>Table2[[#This Row],[Value SDG]]*Table2[[#This Row],[Finance Rate %/Year]]</f>
        <v>0</v>
      </c>
    </row>
    <row r="589" spans="1:16" hidden="1" x14ac:dyDescent="0.2">
      <c r="A589" s="1">
        <f t="shared" si="17"/>
        <v>588</v>
      </c>
      <c r="L589" s="57">
        <f t="shared" si="16"/>
        <v>0</v>
      </c>
      <c r="P589" s="6">
        <f>Table2[[#This Row],[Value SDG]]*Table2[[#This Row],[Finance Rate %/Year]]</f>
        <v>0</v>
      </c>
    </row>
    <row r="590" spans="1:16" hidden="1" x14ac:dyDescent="0.2">
      <c r="A590" s="1">
        <f t="shared" si="17"/>
        <v>589</v>
      </c>
      <c r="L590" s="57">
        <f t="shared" ref="L590:L612" si="18">IFERROR((K590/F590),0)</f>
        <v>0</v>
      </c>
      <c r="P590" s="6">
        <f>Table2[[#This Row],[Value SDG]]*Table2[[#This Row],[Finance Rate %/Year]]</f>
        <v>0</v>
      </c>
    </row>
    <row r="591" spans="1:16" hidden="1" x14ac:dyDescent="0.2">
      <c r="A591" s="1">
        <f t="shared" ref="A591:A612" si="19">ROW()-1</f>
        <v>590</v>
      </c>
      <c r="L591" s="57">
        <f t="shared" si="18"/>
        <v>0</v>
      </c>
      <c r="P591" s="6">
        <f>Table2[[#This Row],[Value SDG]]*Table2[[#This Row],[Finance Rate %/Year]]</f>
        <v>0</v>
      </c>
    </row>
    <row r="592" spans="1:16" hidden="1" x14ac:dyDescent="0.2">
      <c r="A592" s="1">
        <f t="shared" si="19"/>
        <v>591</v>
      </c>
      <c r="L592" s="57">
        <f t="shared" si="18"/>
        <v>0</v>
      </c>
      <c r="P592" s="6">
        <f>Table2[[#This Row],[Value SDG]]*Table2[[#This Row],[Finance Rate %/Year]]</f>
        <v>0</v>
      </c>
    </row>
    <row r="593" spans="1:16" hidden="1" x14ac:dyDescent="0.2">
      <c r="A593" s="1">
        <f t="shared" si="19"/>
        <v>592</v>
      </c>
      <c r="L593" s="57">
        <f t="shared" si="18"/>
        <v>0</v>
      </c>
      <c r="P593" s="6">
        <f>Table2[[#This Row],[Value SDG]]*Table2[[#This Row],[Finance Rate %/Year]]</f>
        <v>0</v>
      </c>
    </row>
    <row r="594" spans="1:16" hidden="1" x14ac:dyDescent="0.2">
      <c r="A594" s="1">
        <f t="shared" si="19"/>
        <v>593</v>
      </c>
      <c r="L594" s="57">
        <f t="shared" si="18"/>
        <v>0</v>
      </c>
      <c r="P594" s="6">
        <f>Table2[[#This Row],[Value SDG]]*Table2[[#This Row],[Finance Rate %/Year]]</f>
        <v>0</v>
      </c>
    </row>
    <row r="595" spans="1:16" hidden="1" x14ac:dyDescent="0.2">
      <c r="A595" s="1">
        <f t="shared" si="19"/>
        <v>594</v>
      </c>
      <c r="L595" s="57">
        <f t="shared" si="18"/>
        <v>0</v>
      </c>
      <c r="P595" s="6">
        <f>Table2[[#This Row],[Value SDG]]*Table2[[#This Row],[Finance Rate %/Year]]</f>
        <v>0</v>
      </c>
    </row>
    <row r="596" spans="1:16" hidden="1" x14ac:dyDescent="0.2">
      <c r="A596" s="1">
        <f t="shared" si="19"/>
        <v>595</v>
      </c>
      <c r="L596" s="57">
        <f t="shared" si="18"/>
        <v>0</v>
      </c>
      <c r="P596" s="6">
        <f>Table2[[#This Row],[Value SDG]]*Table2[[#This Row],[Finance Rate %/Year]]</f>
        <v>0</v>
      </c>
    </row>
    <row r="597" spans="1:16" hidden="1" x14ac:dyDescent="0.2">
      <c r="A597" s="1">
        <f t="shared" si="19"/>
        <v>596</v>
      </c>
      <c r="L597" s="57">
        <f t="shared" si="18"/>
        <v>0</v>
      </c>
      <c r="P597" s="6">
        <f>Table2[[#This Row],[Value SDG]]*Table2[[#This Row],[Finance Rate %/Year]]</f>
        <v>0</v>
      </c>
    </row>
    <row r="598" spans="1:16" hidden="1" x14ac:dyDescent="0.2">
      <c r="A598" s="1">
        <f t="shared" si="19"/>
        <v>597</v>
      </c>
      <c r="L598" s="57">
        <f t="shared" si="18"/>
        <v>0</v>
      </c>
      <c r="P598" s="6">
        <f>Table2[[#This Row],[Value SDG]]*Table2[[#This Row],[Finance Rate %/Year]]</f>
        <v>0</v>
      </c>
    </row>
    <row r="599" spans="1:16" hidden="1" x14ac:dyDescent="0.2">
      <c r="A599" s="1">
        <f t="shared" si="19"/>
        <v>598</v>
      </c>
      <c r="L599" s="57">
        <f t="shared" si="18"/>
        <v>0</v>
      </c>
      <c r="P599" s="6">
        <f>Table2[[#This Row],[Value SDG]]*Table2[[#This Row],[Finance Rate %/Year]]</f>
        <v>0</v>
      </c>
    </row>
    <row r="600" spans="1:16" hidden="1" x14ac:dyDescent="0.2">
      <c r="A600" s="1">
        <f t="shared" si="19"/>
        <v>599</v>
      </c>
      <c r="L600" s="57">
        <f t="shared" si="18"/>
        <v>0</v>
      </c>
      <c r="P600" s="6">
        <f>Table2[[#This Row],[Value SDG]]*Table2[[#This Row],[Finance Rate %/Year]]</f>
        <v>0</v>
      </c>
    </row>
    <row r="601" spans="1:16" hidden="1" x14ac:dyDescent="0.2">
      <c r="A601" s="1">
        <f t="shared" si="19"/>
        <v>600</v>
      </c>
      <c r="L601" s="57">
        <f t="shared" si="18"/>
        <v>0</v>
      </c>
      <c r="P601" s="6">
        <f>Table2[[#This Row],[Value SDG]]*Table2[[#This Row],[Finance Rate %/Year]]</f>
        <v>0</v>
      </c>
    </row>
    <row r="602" spans="1:16" hidden="1" x14ac:dyDescent="0.2">
      <c r="A602" s="1">
        <f t="shared" si="19"/>
        <v>601</v>
      </c>
      <c r="L602" s="57">
        <f t="shared" si="18"/>
        <v>0</v>
      </c>
      <c r="P602" s="6">
        <f>Table2[[#This Row],[Value SDG]]*Table2[[#This Row],[Finance Rate %/Year]]</f>
        <v>0</v>
      </c>
    </row>
    <row r="603" spans="1:16" hidden="1" x14ac:dyDescent="0.2">
      <c r="A603" s="1">
        <f t="shared" si="19"/>
        <v>602</v>
      </c>
      <c r="L603" s="57">
        <f t="shared" si="18"/>
        <v>0</v>
      </c>
      <c r="P603" s="6">
        <f>Table2[[#This Row],[Value SDG]]*Table2[[#This Row],[Finance Rate %/Year]]</f>
        <v>0</v>
      </c>
    </row>
    <row r="604" spans="1:16" hidden="1" x14ac:dyDescent="0.2">
      <c r="A604" s="1">
        <f t="shared" si="19"/>
        <v>603</v>
      </c>
      <c r="L604" s="57">
        <f t="shared" si="18"/>
        <v>0</v>
      </c>
      <c r="P604" s="6">
        <f>Table2[[#This Row],[Value SDG]]*Table2[[#This Row],[Finance Rate %/Year]]</f>
        <v>0</v>
      </c>
    </row>
    <row r="605" spans="1:16" hidden="1" x14ac:dyDescent="0.2">
      <c r="A605" s="1">
        <f t="shared" si="19"/>
        <v>604</v>
      </c>
      <c r="L605" s="57">
        <f t="shared" si="18"/>
        <v>0</v>
      </c>
      <c r="P605" s="6">
        <f>Table2[[#This Row],[Value SDG]]*Table2[[#This Row],[Finance Rate %/Year]]</f>
        <v>0</v>
      </c>
    </row>
    <row r="606" spans="1:16" hidden="1" x14ac:dyDescent="0.2">
      <c r="A606" s="1">
        <f t="shared" si="19"/>
        <v>605</v>
      </c>
      <c r="L606" s="57">
        <f t="shared" si="18"/>
        <v>0</v>
      </c>
      <c r="P606" s="6">
        <f>Table2[[#This Row],[Value SDG]]*Table2[[#This Row],[Finance Rate %/Year]]</f>
        <v>0</v>
      </c>
    </row>
    <row r="607" spans="1:16" hidden="1" x14ac:dyDescent="0.2">
      <c r="A607" s="1">
        <f t="shared" si="19"/>
        <v>606</v>
      </c>
      <c r="L607" s="57">
        <f t="shared" si="18"/>
        <v>0</v>
      </c>
      <c r="P607" s="6">
        <f>Table2[[#This Row],[Value SDG]]*Table2[[#This Row],[Finance Rate %/Year]]</f>
        <v>0</v>
      </c>
    </row>
    <row r="608" spans="1:16" hidden="1" x14ac:dyDescent="0.2">
      <c r="A608" s="1">
        <f t="shared" si="19"/>
        <v>607</v>
      </c>
      <c r="L608" s="57">
        <f t="shared" si="18"/>
        <v>0</v>
      </c>
      <c r="P608" s="6">
        <f>Table2[[#This Row],[Value SDG]]*Table2[[#This Row],[Finance Rate %/Year]]</f>
        <v>0</v>
      </c>
    </row>
    <row r="609" spans="1:16" hidden="1" x14ac:dyDescent="0.2">
      <c r="A609" s="1">
        <f t="shared" si="19"/>
        <v>608</v>
      </c>
      <c r="L609" s="57">
        <f t="shared" si="18"/>
        <v>0</v>
      </c>
      <c r="P609" s="6">
        <f>Table2[[#This Row],[Value SDG]]*Table2[[#This Row],[Finance Rate %/Year]]</f>
        <v>0</v>
      </c>
    </row>
    <row r="610" spans="1:16" hidden="1" x14ac:dyDescent="0.2">
      <c r="A610" s="1">
        <f t="shared" si="19"/>
        <v>609</v>
      </c>
      <c r="L610" s="57">
        <f t="shared" si="18"/>
        <v>0</v>
      </c>
      <c r="P610" s="6">
        <f>Table2[[#This Row],[Value SDG]]*Table2[[#This Row],[Finance Rate %/Year]]</f>
        <v>0</v>
      </c>
    </row>
    <row r="611" spans="1:16" hidden="1" x14ac:dyDescent="0.2">
      <c r="A611" s="1">
        <f t="shared" si="19"/>
        <v>610</v>
      </c>
      <c r="L611" s="57">
        <f t="shared" si="18"/>
        <v>0</v>
      </c>
      <c r="P611" s="6">
        <f>Table2[[#This Row],[Value SDG]]*Table2[[#This Row],[Finance Rate %/Year]]</f>
        <v>0</v>
      </c>
    </row>
    <row r="612" spans="1:16" hidden="1" x14ac:dyDescent="0.2">
      <c r="A612" s="1">
        <f t="shared" si="19"/>
        <v>611</v>
      </c>
      <c r="L612" s="57">
        <f t="shared" si="18"/>
        <v>0</v>
      </c>
      <c r="P612" s="6">
        <f>Table2[[#This Row],[Value SDG]]*Table2[[#This Row],[Finance Rate %/Year]]</f>
        <v>0</v>
      </c>
    </row>
  </sheetData>
  <pageMargins left="0.7" right="0.7" top="0.75" bottom="0.75" header="0.3" footer="0.3"/>
  <pageSetup orientation="portrait" r:id="rId1"/>
  <legacyDrawing r:id="rId2"/>
  <tableParts count="1">
    <tablePart r:id="rId3"/>
  </tableParts>
  <extLst>
    <ext xmlns:x14="http://schemas.microsoft.com/office/spreadsheetml/2009/9/main" uri="{CCE6A557-97BC-4b89-ADB6-D9C93CAAB3DF}">
      <x14:dataValidations xmlns:xm="http://schemas.microsoft.com/office/excel/2006/main" count="8">
        <x14:dataValidation type="list" allowBlank="1" showInputMessage="1" showErrorMessage="1" xr:uid="{00000000-0002-0000-0500-000000000000}">
          <x14:formula1>
            <xm:f>'Drop Downs'!$Z$3:$Z$4</xm:f>
          </x14:formula1>
          <xm:sqref>B2:B612</xm:sqref>
        </x14:dataValidation>
        <x14:dataValidation type="list" allowBlank="1" showInputMessage="1" showErrorMessage="1" xr:uid="{00000000-0002-0000-0500-000001000000}">
          <x14:formula1>
            <xm:f>'Drop Downs'!$X$3:$X$14</xm:f>
          </x14:formula1>
          <xm:sqref>C2:C612</xm:sqref>
        </x14:dataValidation>
        <x14:dataValidation type="list" allowBlank="1" showInputMessage="1" showErrorMessage="1" xr:uid="{00000000-0002-0000-0500-000002000000}">
          <x14:formula1>
            <xm:f>'Drop Downs'!$T$3:$T$6</xm:f>
          </x14:formula1>
          <xm:sqref>D2:D612</xm:sqref>
        </x14:dataValidation>
        <x14:dataValidation type="list" allowBlank="1" showInputMessage="1" showErrorMessage="1" xr:uid="{00000000-0002-0000-0500-000003000000}">
          <x14:formula1>
            <xm:f>'Drop Downs'!$N$3:$N$10</xm:f>
          </x14:formula1>
          <xm:sqref>H2:H612</xm:sqref>
        </x14:dataValidation>
        <x14:dataValidation type="list" allowBlank="1" showInputMessage="1" showErrorMessage="1" xr:uid="{00000000-0002-0000-0500-000004000000}">
          <x14:formula1>
            <xm:f>'Drop Downs'!$C$3:$C$35</xm:f>
          </x14:formula1>
          <xm:sqref>I2:I612</xm:sqref>
        </x14:dataValidation>
        <x14:dataValidation type="list" allowBlank="1" showInputMessage="1" showErrorMessage="1" xr:uid="{00000000-0002-0000-0500-000005000000}">
          <x14:formula1>
            <xm:f>'Drop Downs'!$E$3:$E$50</xm:f>
          </x14:formula1>
          <xm:sqref>J2:J612</xm:sqref>
        </x14:dataValidation>
        <x14:dataValidation type="list" allowBlank="1" showInputMessage="1" showErrorMessage="1" xr:uid="{00000000-0002-0000-0500-000006000000}">
          <x14:formula1>
            <xm:f>'Drop Downs'!$P$3:$P$7</xm:f>
          </x14:formula1>
          <xm:sqref>M2:M612</xm:sqref>
        </x14:dataValidation>
        <x14:dataValidation type="list" allowBlank="1" showInputMessage="1" showErrorMessage="1" xr:uid="{00000000-0002-0000-0500-000007000000}">
          <x14:formula1>
            <xm:f>'Drop Downs'!$R$3:$R$60</xm:f>
          </x14:formula1>
          <xm:sqref>N2:N612</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H4632"/>
  <sheetViews>
    <sheetView tabSelected="1" topLeftCell="V1" zoomScaleNormal="100" workbookViewId="0">
      <pane ySplit="1" topLeftCell="A3" activePane="bottomLeft" state="frozen"/>
      <selection activeCell="H1809" sqref="H1809"/>
      <selection pane="bottomLeft" activeCell="AH11" sqref="AH11"/>
    </sheetView>
  </sheetViews>
  <sheetFormatPr defaultColWidth="8.88671875" defaultRowHeight="11.4" x14ac:dyDescent="0.2"/>
  <cols>
    <col min="1" max="1" width="6" style="1" bestFit="1" customWidth="1"/>
    <col min="2" max="2" width="8.88671875" style="4" bestFit="1" customWidth="1"/>
    <col min="3" max="3" width="10.33203125" style="4" bestFit="1" customWidth="1"/>
    <col min="4" max="4" width="11.109375" style="4" bestFit="1" customWidth="1"/>
    <col min="5" max="5" width="9" style="4" bestFit="1" customWidth="1"/>
    <col min="6" max="6" width="15.44140625" style="6" bestFit="1" customWidth="1"/>
    <col min="7" max="7" width="9.109375" style="4" bestFit="1" customWidth="1"/>
    <col min="8" max="8" width="18.33203125" style="4" bestFit="1" customWidth="1"/>
    <col min="9" max="9" width="17" style="4" bestFit="1" customWidth="1"/>
    <col min="10" max="10" width="18.44140625" style="4" bestFit="1" customWidth="1"/>
    <col min="11" max="11" width="18.33203125" style="4" bestFit="1" customWidth="1"/>
    <col min="12" max="12" width="11.109375" style="57" bestFit="1" customWidth="1"/>
    <col min="13" max="13" width="13.33203125" style="4" bestFit="1" customWidth="1"/>
    <col min="14" max="14" width="18.88671875" style="4" bestFit="1" customWidth="1"/>
    <col min="15" max="15" width="18.33203125" style="6" bestFit="1" customWidth="1"/>
    <col min="16" max="16" width="19.109375" style="4" bestFit="1" customWidth="1"/>
    <col min="17" max="17" width="15.33203125" style="6" bestFit="1" customWidth="1"/>
    <col min="18" max="18" width="17.44140625" style="4" customWidth="1"/>
    <col min="19" max="19" width="20.33203125" style="57" bestFit="1" customWidth="1"/>
    <col min="20" max="20" width="21.33203125" style="6" bestFit="1" customWidth="1"/>
    <col min="21" max="21" width="11.88671875" style="57" bestFit="1" customWidth="1"/>
    <col min="22" max="22" width="20.6640625" style="6" bestFit="1" customWidth="1"/>
    <col min="23" max="23" width="22.6640625" style="4" bestFit="1" customWidth="1"/>
    <col min="24" max="24" width="20.5546875" style="6" bestFit="1" customWidth="1"/>
    <col min="25" max="25" width="15.5546875" style="4" bestFit="1" customWidth="1"/>
    <col min="26" max="26" width="22.44140625" style="6" bestFit="1" customWidth="1"/>
    <col min="27" max="27" width="15.5546875" style="57" bestFit="1" customWidth="1"/>
    <col min="28" max="28" width="21.33203125" style="57" bestFit="1" customWidth="1"/>
    <col min="29" max="29" width="13.6640625" style="6" bestFit="1" customWidth="1"/>
    <col min="30" max="30" width="12.6640625" style="6" bestFit="1" customWidth="1"/>
    <col min="31" max="31" width="20.109375" style="6" bestFit="1" customWidth="1"/>
    <col min="32" max="32" width="11.33203125" style="4" bestFit="1" customWidth="1"/>
    <col min="33" max="33" width="11.6640625" style="4" bestFit="1" customWidth="1"/>
    <col min="34" max="16384" width="8.88671875" style="4"/>
  </cols>
  <sheetData>
    <row r="1" spans="1:33" ht="12" x14ac:dyDescent="0.25">
      <c r="A1" s="52" t="s">
        <v>9</v>
      </c>
      <c r="B1" s="50" t="s">
        <v>164</v>
      </c>
      <c r="C1" s="50" t="s">
        <v>163</v>
      </c>
      <c r="D1" s="51" t="s">
        <v>134</v>
      </c>
      <c r="E1" s="51" t="s">
        <v>0</v>
      </c>
      <c r="F1" s="77" t="s">
        <v>2</v>
      </c>
      <c r="G1" s="52" t="s">
        <v>1</v>
      </c>
      <c r="H1" s="49" t="s">
        <v>110</v>
      </c>
      <c r="I1" s="49" t="s">
        <v>4</v>
      </c>
      <c r="J1" s="49" t="s">
        <v>111</v>
      </c>
      <c r="K1" s="53" t="s">
        <v>3</v>
      </c>
      <c r="L1" s="56" t="s">
        <v>241</v>
      </c>
      <c r="M1" s="52" t="s">
        <v>229</v>
      </c>
      <c r="N1" s="52" t="s">
        <v>112</v>
      </c>
      <c r="O1" s="53" t="s">
        <v>113</v>
      </c>
      <c r="P1" s="55" t="s">
        <v>114</v>
      </c>
      <c r="Q1" s="60" t="s">
        <v>115</v>
      </c>
      <c r="R1" s="58" t="s">
        <v>116</v>
      </c>
      <c r="S1" s="59" t="s">
        <v>117</v>
      </c>
      <c r="T1" s="60" t="s">
        <v>122</v>
      </c>
      <c r="U1" s="59" t="s">
        <v>6</v>
      </c>
      <c r="V1" s="60" t="s">
        <v>123</v>
      </c>
      <c r="W1" s="58" t="s">
        <v>124</v>
      </c>
      <c r="X1" s="60" t="s">
        <v>125</v>
      </c>
      <c r="Y1" s="58" t="s">
        <v>126</v>
      </c>
      <c r="Z1" s="60" t="s">
        <v>208</v>
      </c>
      <c r="AA1" s="59" t="s">
        <v>127</v>
      </c>
      <c r="AB1" s="59" t="s">
        <v>209</v>
      </c>
      <c r="AC1" s="60" t="s">
        <v>118</v>
      </c>
      <c r="AD1" s="60" t="s">
        <v>119</v>
      </c>
      <c r="AE1" s="60" t="s">
        <v>120</v>
      </c>
      <c r="AF1" s="58" t="s">
        <v>121</v>
      </c>
    </row>
    <row r="2" spans="1:33" hidden="1" x14ac:dyDescent="0.2">
      <c r="A2" s="1">
        <v>1</v>
      </c>
      <c r="B2" s="4">
        <v>2024</v>
      </c>
      <c r="C2" s="4" t="s">
        <v>148</v>
      </c>
      <c r="D2" s="4" t="s">
        <v>139</v>
      </c>
      <c r="E2" s="4">
        <v>29</v>
      </c>
      <c r="F2" s="80"/>
      <c r="G2" s="4">
        <v>1609</v>
      </c>
      <c r="H2" s="4" t="s">
        <v>158</v>
      </c>
      <c r="I2" s="4" t="s">
        <v>194</v>
      </c>
      <c r="J2" s="4" t="s">
        <v>266</v>
      </c>
      <c r="K2" s="4" t="s">
        <v>251</v>
      </c>
      <c r="L2" s="57" t="s">
        <v>263</v>
      </c>
      <c r="M2" s="4" t="s">
        <v>230</v>
      </c>
      <c r="N2" s="4" t="s">
        <v>41</v>
      </c>
      <c r="O2" s="80">
        <v>164.88</v>
      </c>
      <c r="P2" s="6">
        <f t="shared" ref="P2:P65" si="0">IF(N2="KG",(O2/1000),IF(N2="Head",(O2*1),IF(N2="Kantar 100lb",(O2/22.25),IF(N2="Kantar 315lb",(O2*315/2204.6),IF(N2="MT",(O2*1),IF(N2="Ardab",(O2*199.726/1000),IF(N2="104 Bag",(O2*104/1000),IF(N2="101 Bag",(O2*101/1000),IF(N2=0,0)))))))))</f>
        <v>164.88</v>
      </c>
      <c r="Q2" s="6">
        <v>1653</v>
      </c>
      <c r="R2" s="6">
        <f t="shared" ref="R2:R65" si="1">IF(N2="KG",(Q2*1000),IF(N2="Head",(Q2*1),IF(N2="Kantar 100lb",(Q2*22.25),IF(N2="Kantar 315lb",(Q2/315*2204.6),IF(N2="MT",(Q2*1),IF(N2="Ardab",(Q2/199.726*1000),IF(N2="104 Bag",(Q2/104*1000),IF(N2="101 Bag",(Q2/101*1000),IF(N2=0,0)))))))))</f>
        <v>1653</v>
      </c>
      <c r="S2" s="57">
        <v>1653</v>
      </c>
      <c r="T2" s="6">
        <f>Table1[[#This Row],[Volume in Units]]*Table1[[#This Row],[Price SDG/Unit]]</f>
        <v>272546.64</v>
      </c>
      <c r="U2" s="6">
        <f>Table1[[#This Row],[Volume MT/Head]]*Table1[[#This Row],[Price USD/(MT/Head)]]</f>
        <v>272546.64</v>
      </c>
      <c r="V2" s="80"/>
      <c r="W2" s="28">
        <f>Table1[[#This Row],[Commission SDG/MT]]*Table1[[#This Row],[Volume in Units]]</f>
        <v>0</v>
      </c>
      <c r="X2" s="80"/>
      <c r="Y2" s="28">
        <f t="shared" ref="Y2:Y65" si="2">T2+W2+X2</f>
        <v>272546.64</v>
      </c>
      <c r="Z2" s="6">
        <f>IFERROR((Table1[[#This Row],[Total Cost SDG]]/Table1[[#This Row],[Volume MT/Head]]),0)</f>
        <v>1653.0000000000002</v>
      </c>
      <c r="AA2" s="6">
        <f>Table1[[#This Row],[Volume MT/Head]]*Table1[[#This Row],[Price USD/(MT/Head)]]</f>
        <v>272546.64</v>
      </c>
      <c r="AB2" s="57">
        <f>IFERROR((Table1[[#This Row],[Total Cost USD]]/Table1[[#This Row],[Volume MT/Head]]),0)</f>
        <v>1653.0000000000002</v>
      </c>
      <c r="AC2" s="80">
        <v>164.88</v>
      </c>
      <c r="AD2" s="6">
        <f>Table1[[#This Row],[Volume MT/Head]]-Table1[[#This Row],[Delivered MT]]</f>
        <v>0</v>
      </c>
      <c r="AE2" s="6">
        <f>Table1[[#This Row],[Delivered MT]]*Table1[[#This Row],[Average Cost SDG/MT]]</f>
        <v>272546.64</v>
      </c>
      <c r="AF2" s="4" t="s">
        <v>152</v>
      </c>
    </row>
    <row r="3" spans="1:33" x14ac:dyDescent="0.2">
      <c r="A3" s="1">
        <v>2</v>
      </c>
      <c r="B3" s="4">
        <v>2024</v>
      </c>
      <c r="C3" s="4" t="s">
        <v>150</v>
      </c>
      <c r="D3" s="4" t="s">
        <v>138</v>
      </c>
      <c r="E3" s="4">
        <v>19</v>
      </c>
      <c r="F3" s="80">
        <f>670*3.673</f>
        <v>2460.91</v>
      </c>
      <c r="G3" s="4">
        <v>1659</v>
      </c>
      <c r="H3" s="4" t="s">
        <v>156</v>
      </c>
      <c r="I3" s="4" t="s">
        <v>186</v>
      </c>
      <c r="J3" s="4" t="s">
        <v>65</v>
      </c>
      <c r="K3" s="4" t="s">
        <v>251</v>
      </c>
      <c r="L3" s="57" t="s">
        <v>51</v>
      </c>
      <c r="M3" s="4" t="s">
        <v>230</v>
      </c>
      <c r="N3" s="4" t="s">
        <v>29</v>
      </c>
      <c r="O3" s="80">
        <v>976.42</v>
      </c>
      <c r="P3" s="6">
        <f t="shared" si="0"/>
        <v>43.884044943820221</v>
      </c>
      <c r="Q3" s="6">
        <v>158000</v>
      </c>
      <c r="R3" s="6">
        <f t="shared" si="1"/>
        <v>3515500</v>
      </c>
      <c r="S3" s="57">
        <f t="shared" ref="S3:S65" si="3">IFERROR((R3/F3),0)</f>
        <v>1428.5365982502408</v>
      </c>
      <c r="T3" s="6">
        <f>Table1[[#This Row],[Volume in Units]]*Table1[[#This Row],[Price SDG/Unit]]</f>
        <v>154274360</v>
      </c>
      <c r="U3" s="57">
        <f>Table1[[#This Row],[Volume MT/Head]]*Table1[[#This Row],[Price USD/(MT/Head)]]</f>
        <v>62689.964281505621</v>
      </c>
      <c r="V3" s="80">
        <v>2250</v>
      </c>
      <c r="W3" s="28">
        <f>Table1[[#This Row],[Commission SDG/MT]]*Table1[[#This Row],[Volume in Units]]</f>
        <v>2196945</v>
      </c>
      <c r="X3" s="80">
        <v>8624630</v>
      </c>
      <c r="Y3" s="28">
        <f t="shared" si="2"/>
        <v>165095935</v>
      </c>
      <c r="Z3" s="6">
        <f>IFERROR((Table1[[#This Row],[Total Cost SDG]]/Table1[[#This Row],[Volume MT/Head]]),0)</f>
        <v>3762094.7479056148</v>
      </c>
      <c r="AA3" s="57">
        <f t="shared" ref="AA3:AA65" si="4">Y3/F3</f>
        <v>67087.35183326494</v>
      </c>
      <c r="AB3" s="57">
        <f>IFERROR((Table1[[#This Row],[Total Cost USD]]/Table1[[#This Row],[Volume MT/Head]]),0)</f>
        <v>1528.7412980993272</v>
      </c>
      <c r="AC3" s="80">
        <v>43.8840449438202</v>
      </c>
      <c r="AD3" s="6">
        <f>Table1[[#This Row],[Volume MT/Head]]-Table1[[#This Row],[Delivered MT]]</f>
        <v>0</v>
      </c>
      <c r="AE3" s="6">
        <f>Table1[[#This Row],[Delivered MT]]*Table1[[#This Row],[Average Cost SDG/MT]]</f>
        <v>165095934.99999991</v>
      </c>
      <c r="AF3" s="4" t="s">
        <v>152</v>
      </c>
    </row>
    <row r="4" spans="1:33" x14ac:dyDescent="0.2">
      <c r="A4" s="1">
        <v>3</v>
      </c>
      <c r="B4" s="4">
        <v>2024</v>
      </c>
      <c r="C4" s="4" t="s">
        <v>150</v>
      </c>
      <c r="D4" s="4" t="s">
        <v>139</v>
      </c>
      <c r="E4" s="4">
        <v>23</v>
      </c>
      <c r="F4" s="80">
        <f>675*3.673</f>
        <v>2479.2750000000001</v>
      </c>
      <c r="G4" s="4">
        <v>1659</v>
      </c>
      <c r="H4" s="4" t="s">
        <v>156</v>
      </c>
      <c r="I4" s="4" t="s">
        <v>186</v>
      </c>
      <c r="J4" s="4" t="s">
        <v>65</v>
      </c>
      <c r="K4" s="4" t="s">
        <v>251</v>
      </c>
      <c r="L4" s="57" t="s">
        <v>51</v>
      </c>
      <c r="M4" s="4" t="s">
        <v>230</v>
      </c>
      <c r="N4" s="4" t="s">
        <v>29</v>
      </c>
      <c r="O4" s="80">
        <v>986.22</v>
      </c>
      <c r="P4" s="6">
        <f t="shared" si="0"/>
        <v>44.324494382022472</v>
      </c>
      <c r="Q4" s="6">
        <v>179000</v>
      </c>
      <c r="R4" s="6">
        <f t="shared" si="1"/>
        <v>3982750</v>
      </c>
      <c r="S4" s="57">
        <f t="shared" si="3"/>
        <v>1606.4171985761966</v>
      </c>
      <c r="T4" s="6">
        <f>Table1[[#This Row],[Volume in Units]]*Table1[[#This Row],[Price SDG/Unit]]</f>
        <v>176533380</v>
      </c>
      <c r="U4" s="57">
        <f>Table1[[#This Row],[Volume MT/Head]]*Table1[[#This Row],[Price USD/(MT/Head)]]</f>
        <v>71203.630093474902</v>
      </c>
      <c r="V4" s="80">
        <v>2250</v>
      </c>
      <c r="W4" s="28">
        <f>Table1[[#This Row],[Commission SDG/MT]]*Table1[[#This Row],[Volume in Units]]</f>
        <v>2218995</v>
      </c>
      <c r="X4" s="80"/>
      <c r="Y4" s="28">
        <f t="shared" si="2"/>
        <v>178752375</v>
      </c>
      <c r="Z4" s="6">
        <f>IFERROR((Table1[[#This Row],[Total Cost SDG]]/Table1[[#This Row],[Volume MT/Head]]),0)</f>
        <v>4032812.5</v>
      </c>
      <c r="AA4" s="57">
        <f t="shared" si="4"/>
        <v>72098.647790180592</v>
      </c>
      <c r="AB4" s="57">
        <f>IFERROR((Table1[[#This Row],[Total Cost USD]]/Table1[[#This Row],[Volume MT/Head]]),0)</f>
        <v>1626.6095935303665</v>
      </c>
      <c r="AC4" s="80">
        <v>44.324494382022472</v>
      </c>
      <c r="AD4" s="6">
        <f>Table1[[#This Row],[Volume MT/Head]]-Table1[[#This Row],[Delivered MT]]</f>
        <v>0</v>
      </c>
      <c r="AE4" s="6">
        <f>Table1[[#This Row],[Delivered MT]]*Table1[[#This Row],[Average Cost SDG/MT]]</f>
        <v>178752375</v>
      </c>
      <c r="AF4" s="4" t="s">
        <v>152</v>
      </c>
      <c r="AG4" s="28"/>
    </row>
    <row r="5" spans="1:33" x14ac:dyDescent="0.2">
      <c r="A5" s="1">
        <v>4</v>
      </c>
      <c r="B5" s="4">
        <v>2024</v>
      </c>
      <c r="C5" s="4" t="s">
        <v>150</v>
      </c>
      <c r="D5" s="4" t="s">
        <v>139</v>
      </c>
      <c r="E5" s="4">
        <v>24</v>
      </c>
      <c r="F5" s="80">
        <f>670*3.673</f>
        <v>2460.91</v>
      </c>
      <c r="G5" s="4">
        <v>1659</v>
      </c>
      <c r="H5" s="4" t="s">
        <v>156</v>
      </c>
      <c r="I5" s="4" t="s">
        <v>186</v>
      </c>
      <c r="J5" s="4" t="s">
        <v>65</v>
      </c>
      <c r="K5" s="4" t="s">
        <v>251</v>
      </c>
      <c r="L5" s="57" t="s">
        <v>51</v>
      </c>
      <c r="M5" s="4" t="s">
        <v>230</v>
      </c>
      <c r="N5" s="4" t="s">
        <v>29</v>
      </c>
      <c r="O5" s="80">
        <v>3555.77</v>
      </c>
      <c r="P5" s="6">
        <f t="shared" si="0"/>
        <v>159.80988764044943</v>
      </c>
      <c r="Q5" s="6">
        <v>168700</v>
      </c>
      <c r="R5" s="6">
        <f t="shared" si="1"/>
        <v>3753575</v>
      </c>
      <c r="S5" s="57">
        <f t="shared" si="3"/>
        <v>1525.2792666127571</v>
      </c>
      <c r="T5" s="6">
        <f>Table1[[#This Row],[Volume in Units]]*Table1[[#This Row],[Price SDG/Unit]]</f>
        <v>599858399</v>
      </c>
      <c r="U5" s="57">
        <f>Table1[[#This Row],[Volume MT/Head]]*Table1[[#This Row],[Price USD/(MT/Head)]]</f>
        <v>243754.7082176918</v>
      </c>
      <c r="V5" s="80">
        <v>2250</v>
      </c>
      <c r="W5" s="28">
        <f>Table1[[#This Row],[Commission SDG/MT]]*Table1[[#This Row],[Volume in Units]]</f>
        <v>8000482.5</v>
      </c>
      <c r="X5" s="80">
        <v>35817870</v>
      </c>
      <c r="Y5" s="28">
        <f t="shared" si="2"/>
        <v>643676751.5</v>
      </c>
      <c r="Z5" s="6">
        <f>IFERROR((Table1[[#This Row],[Total Cost SDG]]/Table1[[#This Row],[Volume MT/Head]]),0)</f>
        <v>4027765.4968895628</v>
      </c>
      <c r="AA5" s="57">
        <f t="shared" si="4"/>
        <v>261560.45995180646</v>
      </c>
      <c r="AB5" s="57">
        <f>IFERROR((Table1[[#This Row],[Total Cost USD]]/Table1[[#This Row],[Volume MT/Head]]),0)</f>
        <v>1636.697602468015</v>
      </c>
      <c r="AC5" s="80">
        <v>159.80988764044943</v>
      </c>
      <c r="AD5" s="6">
        <f>Table1[[#This Row],[Volume MT/Head]]-Table1[[#This Row],[Delivered MT]]</f>
        <v>0</v>
      </c>
      <c r="AE5" s="6">
        <f>Table1[[#This Row],[Delivered MT]]*Table1[[#This Row],[Average Cost SDG/MT]]</f>
        <v>643676751.5</v>
      </c>
      <c r="AF5" s="4" t="s">
        <v>152</v>
      </c>
    </row>
    <row r="6" spans="1:33" x14ac:dyDescent="0.2">
      <c r="A6" s="1">
        <v>5</v>
      </c>
      <c r="B6" s="4">
        <v>2024</v>
      </c>
      <c r="C6" s="4" t="s">
        <v>150</v>
      </c>
      <c r="D6" s="4" t="s">
        <v>139</v>
      </c>
      <c r="E6" s="4">
        <v>26</v>
      </c>
      <c r="F6" s="80">
        <f>670*3.673</f>
        <v>2460.91</v>
      </c>
      <c r="G6" s="4">
        <v>1659</v>
      </c>
      <c r="H6" s="4" t="s">
        <v>156</v>
      </c>
      <c r="I6" s="4" t="s">
        <v>186</v>
      </c>
      <c r="J6" s="4" t="s">
        <v>65</v>
      </c>
      <c r="K6" s="4" t="s">
        <v>251</v>
      </c>
      <c r="L6" s="57" t="s">
        <v>51</v>
      </c>
      <c r="M6" s="4" t="s">
        <v>230</v>
      </c>
      <c r="N6" s="4" t="s">
        <v>29</v>
      </c>
      <c r="O6" s="80">
        <v>2701.73</v>
      </c>
      <c r="P6" s="6">
        <f t="shared" si="0"/>
        <v>121.42606741573034</v>
      </c>
      <c r="Q6" s="6">
        <v>163500</v>
      </c>
      <c r="R6" s="6">
        <f t="shared" si="1"/>
        <v>3637875</v>
      </c>
      <c r="S6" s="57">
        <f t="shared" si="3"/>
        <v>1478.2641380627492</v>
      </c>
      <c r="T6" s="6">
        <f>Table1[[#This Row],[Volume in Units]]*Table1[[#This Row],[Price SDG/Unit]]</f>
        <v>441732855</v>
      </c>
      <c r="U6" s="57">
        <f>Table1[[#This Row],[Volume MT/Head]]*Table1[[#This Row],[Price USD/(MT/Head)]]</f>
        <v>179499.8008866639</v>
      </c>
      <c r="V6" s="80">
        <v>2250</v>
      </c>
      <c r="W6" s="28">
        <f>Table1[[#This Row],[Commission SDG/MT]]*Table1[[#This Row],[Volume in Units]]</f>
        <v>6078892.5</v>
      </c>
      <c r="X6" s="80">
        <v>24640435</v>
      </c>
      <c r="Y6" s="28">
        <f t="shared" si="2"/>
        <v>472452182.5</v>
      </c>
      <c r="Z6" s="6">
        <f>IFERROR((Table1[[#This Row],[Total Cost SDG]]/Table1[[#This Row],[Volume MT/Head]]),0)</f>
        <v>3890862.9139939961</v>
      </c>
      <c r="AA6" s="57">
        <f t="shared" si="4"/>
        <v>191982.71472747886</v>
      </c>
      <c r="AB6" s="57">
        <f>IFERROR((Table1[[#This Row],[Total Cost USD]]/Table1[[#This Row],[Volume MT/Head]]),0)</f>
        <v>1581.0667249082642</v>
      </c>
      <c r="AC6" s="80">
        <v>121.42606741573034</v>
      </c>
      <c r="AD6" s="6">
        <f>Table1[[#This Row],[Volume MT/Head]]-Table1[[#This Row],[Delivered MT]]</f>
        <v>0</v>
      </c>
      <c r="AE6" s="6">
        <f>Table1[[#This Row],[Delivered MT]]*Table1[[#This Row],[Average Cost SDG/MT]]</f>
        <v>472452182.5</v>
      </c>
      <c r="AF6" s="4" t="s">
        <v>152</v>
      </c>
      <c r="AG6" s="28"/>
    </row>
    <row r="7" spans="1:33" x14ac:dyDescent="0.2">
      <c r="A7" s="1">
        <v>6</v>
      </c>
      <c r="B7" s="4">
        <v>2024</v>
      </c>
      <c r="C7" s="4" t="s">
        <v>150</v>
      </c>
      <c r="D7" s="4" t="s">
        <v>139</v>
      </c>
      <c r="E7" s="4">
        <v>30</v>
      </c>
      <c r="F7" s="80">
        <f t="shared" ref="F7:F17" si="5">670*3.673</f>
        <v>2460.91</v>
      </c>
      <c r="G7" s="4">
        <v>1659</v>
      </c>
      <c r="H7" s="4" t="s">
        <v>156</v>
      </c>
      <c r="I7" s="4" t="s">
        <v>186</v>
      </c>
      <c r="J7" s="4" t="s">
        <v>65</v>
      </c>
      <c r="K7" s="4" t="s">
        <v>251</v>
      </c>
      <c r="L7" s="57" t="s">
        <v>51</v>
      </c>
      <c r="M7" s="4" t="s">
        <v>230</v>
      </c>
      <c r="N7" s="4" t="s">
        <v>29</v>
      </c>
      <c r="O7" s="80">
        <v>1740.66</v>
      </c>
      <c r="P7" s="6">
        <f t="shared" si="0"/>
        <v>78.231910112359557</v>
      </c>
      <c r="Q7" s="6">
        <v>164200</v>
      </c>
      <c r="R7" s="6">
        <f t="shared" si="1"/>
        <v>3653450</v>
      </c>
      <c r="S7" s="57">
        <f t="shared" si="3"/>
        <v>1484.5930976752502</v>
      </c>
      <c r="T7" s="6">
        <f>Table1[[#This Row],[Volume in Units]]*Table1[[#This Row],[Price SDG/Unit]]</f>
        <v>285816372</v>
      </c>
      <c r="U7" s="57">
        <f>Table1[[#This Row],[Volume MT/Head]]*Table1[[#This Row],[Price USD/(MT/Head)]]</f>
        <v>116142.55377075961</v>
      </c>
      <c r="V7" s="80">
        <v>2250</v>
      </c>
      <c r="W7" s="28">
        <f>Table1[[#This Row],[Commission SDG/MT]]*Table1[[#This Row],[Volume in Units]]</f>
        <v>3916485</v>
      </c>
      <c r="X7" s="80">
        <v>15450825</v>
      </c>
      <c r="Y7" s="28">
        <f t="shared" si="2"/>
        <v>305183682</v>
      </c>
      <c r="Z7" s="6">
        <f>IFERROR((Table1[[#This Row],[Total Cost SDG]]/Table1[[#This Row],[Volume MT/Head]]),0)</f>
        <v>3901012.7908379575</v>
      </c>
      <c r="AA7" s="57">
        <f t="shared" si="4"/>
        <v>124012.53276227087</v>
      </c>
      <c r="AB7" s="57">
        <f>IFERROR((Table1[[#This Row],[Total Cost USD]]/Table1[[#This Row],[Volume MT/Head]]),0)</f>
        <v>1585.1911653973359</v>
      </c>
      <c r="AC7" s="80">
        <v>78.231910112359557</v>
      </c>
      <c r="AD7" s="6">
        <f>Table1[[#This Row],[Volume MT/Head]]-Table1[[#This Row],[Delivered MT]]</f>
        <v>0</v>
      </c>
      <c r="AE7" s="6">
        <f>Table1[[#This Row],[Delivered MT]]*Table1[[#This Row],[Average Cost SDG/MT]]</f>
        <v>305183682</v>
      </c>
      <c r="AF7" s="4" t="s">
        <v>152</v>
      </c>
    </row>
    <row r="8" spans="1:33" x14ac:dyDescent="0.2">
      <c r="A8" s="1">
        <v>7</v>
      </c>
      <c r="B8" s="4">
        <v>2024</v>
      </c>
      <c r="C8" s="4" t="s">
        <v>150</v>
      </c>
      <c r="D8" s="4" t="s">
        <v>139</v>
      </c>
      <c r="E8" s="4">
        <v>30</v>
      </c>
      <c r="F8" s="80">
        <f t="shared" si="5"/>
        <v>2460.91</v>
      </c>
      <c r="G8" s="4">
        <v>1659</v>
      </c>
      <c r="H8" s="4" t="s">
        <v>156</v>
      </c>
      <c r="I8" s="4" t="s">
        <v>186</v>
      </c>
      <c r="J8" s="4" t="s">
        <v>65</v>
      </c>
      <c r="K8" s="4" t="s">
        <v>251</v>
      </c>
      <c r="L8" s="57" t="s">
        <v>51</v>
      </c>
      <c r="M8" s="4" t="s">
        <v>230</v>
      </c>
      <c r="N8" s="4" t="s">
        <v>29</v>
      </c>
      <c r="O8" s="80">
        <v>206.13</v>
      </c>
      <c r="P8" s="6">
        <f t="shared" si="0"/>
        <v>9.2642696629213486</v>
      </c>
      <c r="Q8" s="6">
        <v>172000</v>
      </c>
      <c r="R8" s="6">
        <f t="shared" si="1"/>
        <v>3827000</v>
      </c>
      <c r="S8" s="57">
        <f t="shared" si="3"/>
        <v>1555.1157905002622</v>
      </c>
      <c r="T8" s="6">
        <f>Table1[[#This Row],[Volume in Units]]*Table1[[#This Row],[Price SDG/Unit]]</f>
        <v>35454360</v>
      </c>
      <c r="U8" s="57">
        <f>Table1[[#This Row],[Volume MT/Head]]*Table1[[#This Row],[Price USD/(MT/Head)]]</f>
        <v>14407.01204026153</v>
      </c>
      <c r="V8" s="80">
        <v>2250</v>
      </c>
      <c r="W8" s="28">
        <f>Table1[[#This Row],[Commission SDG/MT]]*Table1[[#This Row],[Volume in Units]]</f>
        <v>463792.5</v>
      </c>
      <c r="X8" s="80"/>
      <c r="Y8" s="28">
        <f t="shared" si="2"/>
        <v>35918152.5</v>
      </c>
      <c r="Z8" s="6">
        <f>IFERROR((Table1[[#This Row],[Total Cost SDG]]/Table1[[#This Row],[Volume MT/Head]]),0)</f>
        <v>3877062.5</v>
      </c>
      <c r="AA8" s="57">
        <f t="shared" si="4"/>
        <v>14595.475860555649</v>
      </c>
      <c r="AB8" s="57">
        <f>IFERROR((Table1[[#This Row],[Total Cost USD]]/Table1[[#This Row],[Volume MT/Head]]),0)</f>
        <v>1575.4588749690156</v>
      </c>
      <c r="AC8" s="80">
        <v>9.2642696629213486</v>
      </c>
      <c r="AD8" s="6">
        <f>Table1[[#This Row],[Volume MT/Head]]-Table1[[#This Row],[Delivered MT]]</f>
        <v>0</v>
      </c>
      <c r="AE8" s="6">
        <f>Table1[[#This Row],[Delivered MT]]*Table1[[#This Row],[Average Cost SDG/MT]]</f>
        <v>35918152.5</v>
      </c>
      <c r="AF8" s="4" t="s">
        <v>152</v>
      </c>
    </row>
    <row r="9" spans="1:33" hidden="1" x14ac:dyDescent="0.2">
      <c r="A9" s="1">
        <v>8</v>
      </c>
      <c r="B9" s="4">
        <v>2024</v>
      </c>
      <c r="C9" s="4" t="s">
        <v>151</v>
      </c>
      <c r="D9" s="4" t="s">
        <v>136</v>
      </c>
      <c r="E9" s="4">
        <v>1</v>
      </c>
      <c r="F9" s="80">
        <f t="shared" si="5"/>
        <v>2460.91</v>
      </c>
      <c r="G9" s="4">
        <v>1666</v>
      </c>
      <c r="H9" s="4" t="s">
        <v>156</v>
      </c>
      <c r="I9" s="4" t="s">
        <v>186</v>
      </c>
      <c r="J9" s="4" t="s">
        <v>65</v>
      </c>
      <c r="K9" s="4" t="s">
        <v>251</v>
      </c>
      <c r="L9" s="57" t="s">
        <v>51</v>
      </c>
      <c r="M9" s="4" t="s">
        <v>230</v>
      </c>
      <c r="N9" s="4" t="s">
        <v>29</v>
      </c>
      <c r="O9" s="80">
        <v>1879.27</v>
      </c>
      <c r="P9" s="6">
        <f t="shared" si="0"/>
        <v>84.461573033707865</v>
      </c>
      <c r="Q9" s="6">
        <v>164000</v>
      </c>
      <c r="R9" s="6">
        <f t="shared" si="1"/>
        <v>3649000</v>
      </c>
      <c r="S9" s="57">
        <f t="shared" si="3"/>
        <v>1482.78482350025</v>
      </c>
      <c r="T9" s="6">
        <f>Table1[[#This Row],[Volume in Units]]*Table1[[#This Row],[Price SDG/Unit]]</f>
        <v>308200280</v>
      </c>
      <c r="U9" s="57">
        <f>Table1[[#This Row],[Volume MT/Head]]*Table1[[#This Row],[Price USD/(MT/Head)]]</f>
        <v>125238.33866333999</v>
      </c>
      <c r="V9" s="80">
        <v>2250</v>
      </c>
      <c r="W9" s="28">
        <f>Table1[[#This Row],[Commission SDG/MT]]*Table1[[#This Row],[Volume in Units]]</f>
        <v>4228357.5</v>
      </c>
      <c r="X9" s="80"/>
      <c r="Y9" s="28">
        <f t="shared" si="2"/>
        <v>312428637.5</v>
      </c>
      <c r="Z9" s="6">
        <f>IFERROR((Table1[[#This Row],[Total Cost SDG]]/Table1[[#This Row],[Volume MT/Head]]),0)</f>
        <v>3699062.5</v>
      </c>
      <c r="AA9" s="57">
        <f t="shared" si="4"/>
        <v>126956.5475779285</v>
      </c>
      <c r="AB9" s="57">
        <f>IFERROR((Table1[[#This Row],[Total Cost USD]]/Table1[[#This Row],[Volume MT/Head]]),0)</f>
        <v>1503.1279079690034</v>
      </c>
      <c r="AC9" s="80">
        <v>84.461573033707865</v>
      </c>
      <c r="AD9" s="6">
        <f>Table1[[#This Row],[Volume MT/Head]]-Table1[[#This Row],[Delivered MT]]</f>
        <v>0</v>
      </c>
      <c r="AE9" s="6">
        <f>Table1[[#This Row],[Delivered MT]]*Table1[[#This Row],[Average Cost SDG/MT]]</f>
        <v>312428637.5</v>
      </c>
      <c r="AF9" s="4" t="s">
        <v>152</v>
      </c>
      <c r="AG9" s="78"/>
    </row>
    <row r="10" spans="1:33" x14ac:dyDescent="0.2">
      <c r="A10" s="1">
        <v>9</v>
      </c>
      <c r="B10" s="4">
        <v>2024</v>
      </c>
      <c r="C10" s="4" t="s">
        <v>151</v>
      </c>
      <c r="D10" s="4" t="s">
        <v>136</v>
      </c>
      <c r="E10" s="4">
        <v>2</v>
      </c>
      <c r="F10" s="80">
        <f t="shared" si="5"/>
        <v>2460.91</v>
      </c>
      <c r="G10" s="4">
        <v>1659</v>
      </c>
      <c r="H10" s="4" t="s">
        <v>156</v>
      </c>
      <c r="I10" s="4" t="s">
        <v>186</v>
      </c>
      <c r="J10" s="4" t="s">
        <v>65</v>
      </c>
      <c r="K10" s="4" t="s">
        <v>251</v>
      </c>
      <c r="L10" s="57" t="s">
        <v>51</v>
      </c>
      <c r="M10" s="4" t="s">
        <v>230</v>
      </c>
      <c r="N10" s="4" t="s">
        <v>29</v>
      </c>
      <c r="O10" s="80">
        <v>2140.44</v>
      </c>
      <c r="P10" s="6">
        <f t="shared" si="0"/>
        <v>96.19955056179775</v>
      </c>
      <c r="Q10" s="6">
        <v>175000</v>
      </c>
      <c r="R10" s="6">
        <f t="shared" si="1"/>
        <v>3893750</v>
      </c>
      <c r="S10" s="57">
        <f t="shared" si="3"/>
        <v>1582.2399031252667</v>
      </c>
      <c r="T10" s="6">
        <f>Table1[[#This Row],[Volume in Units]]*Table1[[#This Row],[Price SDG/Unit]]</f>
        <v>374577000</v>
      </c>
      <c r="U10" s="57">
        <f>Table1[[#This Row],[Volume MT/Head]]*Table1[[#This Row],[Price USD/(MT/Head)]]</f>
        <v>152210.76756159306</v>
      </c>
      <c r="V10" s="80">
        <v>2250</v>
      </c>
      <c r="W10" s="28">
        <f>Table1[[#This Row],[Commission SDG/MT]]*Table1[[#This Row],[Volume in Units]]</f>
        <v>4815990</v>
      </c>
      <c r="X10" s="80"/>
      <c r="Y10" s="28">
        <f t="shared" si="2"/>
        <v>379392990</v>
      </c>
      <c r="Z10" s="6">
        <f>IFERROR((Table1[[#This Row],[Total Cost SDG]]/Table1[[#This Row],[Volume MT/Head]]),0)</f>
        <v>3943812.5</v>
      </c>
      <c r="AA10" s="57">
        <f t="shared" si="4"/>
        <v>154167.76314452785</v>
      </c>
      <c r="AB10" s="57">
        <f>IFERROR((Table1[[#This Row],[Total Cost USD]]/Table1[[#This Row],[Volume MT/Head]]),0)</f>
        <v>1602.5829875940203</v>
      </c>
      <c r="AC10" s="80">
        <v>96.19955056179775</v>
      </c>
      <c r="AD10" s="6">
        <f>Table1[[#This Row],[Volume MT/Head]]-Table1[[#This Row],[Delivered MT]]</f>
        <v>0</v>
      </c>
      <c r="AE10" s="6">
        <f>Table1[[#This Row],[Delivered MT]]*Table1[[#This Row],[Average Cost SDG/MT]]</f>
        <v>379392990</v>
      </c>
      <c r="AF10" s="4" t="s">
        <v>152</v>
      </c>
    </row>
    <row r="11" spans="1:33" x14ac:dyDescent="0.2">
      <c r="A11" s="1">
        <v>10</v>
      </c>
      <c r="B11" s="4">
        <v>2024</v>
      </c>
      <c r="C11" s="4" t="s">
        <v>151</v>
      </c>
      <c r="D11" s="4" t="s">
        <v>136</v>
      </c>
      <c r="E11" s="4">
        <v>4</v>
      </c>
      <c r="F11" s="80">
        <f t="shared" si="5"/>
        <v>2460.91</v>
      </c>
      <c r="G11" s="4">
        <v>1659</v>
      </c>
      <c r="H11" s="4" t="s">
        <v>156</v>
      </c>
      <c r="I11" s="4" t="s">
        <v>186</v>
      </c>
      <c r="J11" s="4" t="s">
        <v>65</v>
      </c>
      <c r="K11" s="4" t="s">
        <v>251</v>
      </c>
      <c r="L11" s="57" t="s">
        <v>51</v>
      </c>
      <c r="M11" s="4" t="s">
        <v>230</v>
      </c>
      <c r="N11" s="4" t="s">
        <v>29</v>
      </c>
      <c r="O11" s="80">
        <v>2154.66</v>
      </c>
      <c r="P11" s="6">
        <f t="shared" si="0"/>
        <v>96.838651685393245</v>
      </c>
      <c r="Q11" s="6">
        <v>174000</v>
      </c>
      <c r="R11" s="6">
        <f t="shared" si="1"/>
        <v>3871500</v>
      </c>
      <c r="S11" s="57">
        <f t="shared" si="3"/>
        <v>1573.1985322502653</v>
      </c>
      <c r="T11" s="6">
        <f>Table1[[#This Row],[Volume in Units]]*Table1[[#This Row],[Price SDG/Unit]]</f>
        <v>374910840</v>
      </c>
      <c r="U11" s="57">
        <f>Table1[[#This Row],[Volume MT/Head]]*Table1[[#This Row],[Price USD/(MT/Head)]]</f>
        <v>152346.42469655533</v>
      </c>
      <c r="V11" s="80">
        <v>2250</v>
      </c>
      <c r="W11" s="28">
        <f>Table1[[#This Row],[Commission SDG/MT]]*Table1[[#This Row],[Volume in Units]]</f>
        <v>4847985</v>
      </c>
      <c r="X11" s="80"/>
      <c r="Y11" s="28">
        <f t="shared" si="2"/>
        <v>379758825</v>
      </c>
      <c r="Z11" s="6">
        <f>IFERROR((Table1[[#This Row],[Total Cost SDG]]/Table1[[#This Row],[Volume MT/Head]]),0)</f>
        <v>3921562.5000000005</v>
      </c>
      <c r="AA11" s="57">
        <f t="shared" si="4"/>
        <v>154316.42156763151</v>
      </c>
      <c r="AB11" s="57">
        <f>IFERROR((Table1[[#This Row],[Total Cost USD]]/Table1[[#This Row],[Volume MT/Head]]),0)</f>
        <v>1593.541616719019</v>
      </c>
      <c r="AC11" s="80">
        <v>96.838651685393245</v>
      </c>
      <c r="AD11" s="6">
        <f>Table1[[#This Row],[Volume MT/Head]]-Table1[[#This Row],[Delivered MT]]</f>
        <v>0</v>
      </c>
      <c r="AE11" s="6">
        <f>Table1[[#This Row],[Delivered MT]]*Table1[[#This Row],[Average Cost SDG/MT]]</f>
        <v>379758825</v>
      </c>
      <c r="AF11" s="4" t="s">
        <v>152</v>
      </c>
    </row>
    <row r="12" spans="1:33" x14ac:dyDescent="0.2">
      <c r="A12" s="1">
        <v>11</v>
      </c>
      <c r="B12" s="4">
        <v>2024</v>
      </c>
      <c r="C12" s="4" t="s">
        <v>151</v>
      </c>
      <c r="D12" s="4" t="s">
        <v>136</v>
      </c>
      <c r="E12" s="4">
        <v>6</v>
      </c>
      <c r="F12" s="80">
        <f t="shared" si="5"/>
        <v>2460.91</v>
      </c>
      <c r="G12" s="4">
        <v>1659</v>
      </c>
      <c r="H12" s="4" t="s">
        <v>156</v>
      </c>
      <c r="I12" s="4" t="s">
        <v>186</v>
      </c>
      <c r="J12" s="4" t="s">
        <v>65</v>
      </c>
      <c r="K12" s="4" t="s">
        <v>251</v>
      </c>
      <c r="L12" s="57" t="s">
        <v>51</v>
      </c>
      <c r="M12" s="4" t="s">
        <v>230</v>
      </c>
      <c r="N12" s="4" t="s">
        <v>29</v>
      </c>
      <c r="O12" s="80">
        <v>2155.11</v>
      </c>
      <c r="P12" s="6">
        <f t="shared" si="0"/>
        <v>96.858876404494382</v>
      </c>
      <c r="Q12" s="6">
        <v>172000</v>
      </c>
      <c r="R12" s="6">
        <f t="shared" si="1"/>
        <v>3827000</v>
      </c>
      <c r="S12" s="57">
        <f t="shared" si="3"/>
        <v>1555.1157905002622</v>
      </c>
      <c r="T12" s="6">
        <f>Table1[[#This Row],[Volume in Units]]*Table1[[#This Row],[Price SDG/Unit]]</f>
        <v>370678920</v>
      </c>
      <c r="U12" s="57">
        <f>Table1[[#This Row],[Volume MT/Head]]*Table1[[#This Row],[Price USD/(MT/Head)]]</f>
        <v>150626.76814674248</v>
      </c>
      <c r="V12" s="80">
        <v>2250</v>
      </c>
      <c r="W12" s="28">
        <f>Table1[[#This Row],[Commission SDG/MT]]*Table1[[#This Row],[Volume in Units]]</f>
        <v>4848997.5</v>
      </c>
      <c r="X12" s="80"/>
      <c r="Y12" s="28">
        <f t="shared" si="2"/>
        <v>375527917.5</v>
      </c>
      <c r="Z12" s="6">
        <f>IFERROR((Table1[[#This Row],[Total Cost SDG]]/Table1[[#This Row],[Volume MT/Head]]),0)</f>
        <v>3877062.5</v>
      </c>
      <c r="AA12" s="57">
        <f t="shared" si="4"/>
        <v>152597.17645098764</v>
      </c>
      <c r="AB12" s="57">
        <f>IFERROR((Table1[[#This Row],[Total Cost USD]]/Table1[[#This Row],[Volume MT/Head]]),0)</f>
        <v>1575.4588749690154</v>
      </c>
      <c r="AC12" s="80">
        <v>96.858876404494382</v>
      </c>
      <c r="AD12" s="6">
        <f>Table1[[#This Row],[Volume MT/Head]]-Table1[[#This Row],[Delivered MT]]</f>
        <v>0</v>
      </c>
      <c r="AE12" s="6">
        <f>Table1[[#This Row],[Delivered MT]]*Table1[[#This Row],[Average Cost SDG/MT]]</f>
        <v>375527917.5</v>
      </c>
      <c r="AF12" s="4" t="s">
        <v>152</v>
      </c>
      <c r="AG12" s="69"/>
    </row>
    <row r="13" spans="1:33" x14ac:dyDescent="0.2">
      <c r="A13" s="1">
        <v>12</v>
      </c>
      <c r="B13" s="4">
        <v>2024</v>
      </c>
      <c r="C13" s="4" t="s">
        <v>151</v>
      </c>
      <c r="D13" s="4" t="s">
        <v>137</v>
      </c>
      <c r="E13" s="4">
        <v>8</v>
      </c>
      <c r="F13" s="80">
        <f t="shared" si="5"/>
        <v>2460.91</v>
      </c>
      <c r="G13" s="4">
        <v>1659</v>
      </c>
      <c r="H13" s="4" t="s">
        <v>156</v>
      </c>
      <c r="I13" s="4" t="s">
        <v>186</v>
      </c>
      <c r="J13" s="4" t="s">
        <v>65</v>
      </c>
      <c r="K13" s="4" t="s">
        <v>251</v>
      </c>
      <c r="L13" s="57" t="s">
        <v>51</v>
      </c>
      <c r="M13" s="4" t="s">
        <v>230</v>
      </c>
      <c r="N13" s="4" t="s">
        <v>29</v>
      </c>
      <c r="O13" s="80">
        <v>1036.04</v>
      </c>
      <c r="P13" s="6">
        <f t="shared" si="0"/>
        <v>46.563595505617975</v>
      </c>
      <c r="Q13" s="6">
        <v>160700</v>
      </c>
      <c r="R13" s="6">
        <f t="shared" si="1"/>
        <v>3575575</v>
      </c>
      <c r="S13" s="57">
        <f t="shared" si="3"/>
        <v>1452.9482996127449</v>
      </c>
      <c r="T13" s="6">
        <f>Table1[[#This Row],[Volume in Units]]*Table1[[#This Row],[Price SDG/Unit]]</f>
        <v>166491628</v>
      </c>
      <c r="U13" s="57">
        <f>Table1[[#This Row],[Volume MT/Head]]*Table1[[#This Row],[Price USD/(MT/Head)]]</f>
        <v>67654.496913743293</v>
      </c>
      <c r="V13" s="80">
        <v>2250</v>
      </c>
      <c r="W13" s="28">
        <f>Table1[[#This Row],[Commission SDG/MT]]*Table1[[#This Row],[Volume in Units]]</f>
        <v>2331090</v>
      </c>
      <c r="X13" s="80">
        <v>9370400</v>
      </c>
      <c r="Y13" s="28">
        <f t="shared" si="2"/>
        <v>178193118</v>
      </c>
      <c r="Z13" s="6">
        <f>IFERROR((Table1[[#This Row],[Total Cost SDG]]/Table1[[#This Row],[Volume MT/Head]]),0)</f>
        <v>3826876.2552604149</v>
      </c>
      <c r="AA13" s="57">
        <f t="shared" si="4"/>
        <v>72409.441222962239</v>
      </c>
      <c r="AB13" s="57">
        <f>IFERROR((Table1[[#This Row],[Total Cost USD]]/Table1[[#This Row],[Volume MT/Head]]),0)</f>
        <v>1555.0655063616366</v>
      </c>
      <c r="AC13" s="80">
        <v>46.563595505617975</v>
      </c>
      <c r="AD13" s="6">
        <f>Table1[[#This Row],[Volume MT/Head]]-Table1[[#This Row],[Delivered MT]]</f>
        <v>0</v>
      </c>
      <c r="AE13" s="6">
        <f>Table1[[#This Row],[Delivered MT]]*Table1[[#This Row],[Average Cost SDG/MT]]</f>
        <v>178193118</v>
      </c>
      <c r="AF13" s="4" t="s">
        <v>152</v>
      </c>
    </row>
    <row r="14" spans="1:33" x14ac:dyDescent="0.2">
      <c r="A14" s="1">
        <v>13</v>
      </c>
      <c r="B14" s="4">
        <v>2024</v>
      </c>
      <c r="C14" s="4" t="s">
        <v>151</v>
      </c>
      <c r="D14" s="4" t="s">
        <v>137</v>
      </c>
      <c r="E14" s="4">
        <v>8</v>
      </c>
      <c r="F14" s="80">
        <f t="shared" si="5"/>
        <v>2460.91</v>
      </c>
      <c r="G14" s="4">
        <v>1659</v>
      </c>
      <c r="H14" s="4" t="s">
        <v>156</v>
      </c>
      <c r="I14" s="4" t="s">
        <v>186</v>
      </c>
      <c r="J14" s="4" t="s">
        <v>65</v>
      </c>
      <c r="K14" s="4" t="s">
        <v>251</v>
      </c>
      <c r="L14" s="57" t="s">
        <v>51</v>
      </c>
      <c r="M14" s="4" t="s">
        <v>230</v>
      </c>
      <c r="N14" s="4" t="s">
        <v>29</v>
      </c>
      <c r="O14" s="80">
        <v>3066.22</v>
      </c>
      <c r="P14" s="6">
        <f t="shared" si="0"/>
        <v>137.8076404494382</v>
      </c>
      <c r="Q14" s="6">
        <v>154500</v>
      </c>
      <c r="R14" s="6">
        <f t="shared" si="1"/>
        <v>3437625</v>
      </c>
      <c r="S14" s="57">
        <f t="shared" si="3"/>
        <v>1396.8918001877355</v>
      </c>
      <c r="T14" s="6">
        <f>Table1[[#This Row],[Volume in Units]]*Table1[[#This Row],[Price SDG/Unit]]</f>
        <v>473730989.99999994</v>
      </c>
      <c r="U14" s="57">
        <f>Table1[[#This Row],[Volume MT/Head]]*Table1[[#This Row],[Price USD/(MT/Head)]]</f>
        <v>192502.36294703992</v>
      </c>
      <c r="V14" s="80">
        <v>2250</v>
      </c>
      <c r="W14" s="28">
        <f>Table1[[#This Row],[Commission SDG/MT]]*Table1[[#This Row],[Volume in Units]]</f>
        <v>6898995</v>
      </c>
      <c r="X14" s="80">
        <v>27508325</v>
      </c>
      <c r="Y14" s="28">
        <f t="shared" si="2"/>
        <v>508138309.99999994</v>
      </c>
      <c r="Z14" s="6">
        <f>IFERROR((Table1[[#This Row],[Total Cost SDG]]/Table1[[#This Row],[Volume MT/Head]]),0)</f>
        <v>3687301.432219475</v>
      </c>
      <c r="AA14" s="57">
        <f t="shared" si="4"/>
        <v>206483.90635984248</v>
      </c>
      <c r="AB14" s="57">
        <f>IFERROR((Table1[[#This Row],[Total Cost USD]]/Table1[[#This Row],[Volume MT/Head]]),0)</f>
        <v>1498.3487540054189</v>
      </c>
      <c r="AC14" s="80">
        <v>137.8076404494382</v>
      </c>
      <c r="AD14" s="6">
        <f>Table1[[#This Row],[Volume MT/Head]]-Table1[[#This Row],[Delivered MT]]</f>
        <v>0</v>
      </c>
      <c r="AE14" s="6">
        <f>Table1[[#This Row],[Delivered MT]]*Table1[[#This Row],[Average Cost SDG/MT]]</f>
        <v>508138309.99999994</v>
      </c>
      <c r="AF14" s="4" t="s">
        <v>152</v>
      </c>
    </row>
    <row r="15" spans="1:33" x14ac:dyDescent="0.2">
      <c r="A15" s="1">
        <v>14</v>
      </c>
      <c r="B15" s="4">
        <v>2024</v>
      </c>
      <c r="C15" s="4" t="s">
        <v>151</v>
      </c>
      <c r="D15" s="4" t="s">
        <v>137</v>
      </c>
      <c r="E15" s="4">
        <v>10</v>
      </c>
      <c r="F15" s="80">
        <f t="shared" si="5"/>
        <v>2460.91</v>
      </c>
      <c r="G15" s="4">
        <v>1659</v>
      </c>
      <c r="H15" s="4" t="s">
        <v>156</v>
      </c>
      <c r="I15" s="4" t="s">
        <v>186</v>
      </c>
      <c r="J15" s="4" t="s">
        <v>65</v>
      </c>
      <c r="K15" s="4" t="s">
        <v>251</v>
      </c>
      <c r="L15" s="57" t="s">
        <v>51</v>
      </c>
      <c r="M15" s="4" t="s">
        <v>230</v>
      </c>
      <c r="N15" s="4" t="s">
        <v>29</v>
      </c>
      <c r="O15" s="80">
        <v>1197.96</v>
      </c>
      <c r="P15" s="6">
        <f t="shared" si="0"/>
        <v>53.840898876404495</v>
      </c>
      <c r="Q15" s="6">
        <v>149500</v>
      </c>
      <c r="R15" s="6">
        <f t="shared" si="1"/>
        <v>3326375</v>
      </c>
      <c r="S15" s="57">
        <f t="shared" si="3"/>
        <v>1351.6849458127278</v>
      </c>
      <c r="T15" s="6">
        <f>Table1[[#This Row],[Volume in Units]]*Table1[[#This Row],[Price SDG/Unit]]</f>
        <v>179095020</v>
      </c>
      <c r="U15" s="57">
        <f>Table1[[#This Row],[Volume MT/Head]]*Table1[[#This Row],[Price USD/(MT/Head)]]</f>
        <v>72775.93248026137</v>
      </c>
      <c r="V15" s="80">
        <v>2250</v>
      </c>
      <c r="W15" s="28">
        <f>Table1[[#This Row],[Commission SDG/MT]]*Table1[[#This Row],[Volume in Units]]</f>
        <v>2695410</v>
      </c>
      <c r="X15" s="80">
        <v>10903425</v>
      </c>
      <c r="Y15" s="28">
        <f t="shared" si="2"/>
        <v>192693855</v>
      </c>
      <c r="Z15" s="6">
        <f>IFERROR((Table1[[#This Row],[Total Cost SDG]]/Table1[[#This Row],[Volume MT/Head]]),0)</f>
        <v>3578949.4421767006</v>
      </c>
      <c r="AA15" s="57">
        <f t="shared" si="4"/>
        <v>78301.870039944581</v>
      </c>
      <c r="AB15" s="57">
        <f>IFERROR((Table1[[#This Row],[Total Cost USD]]/Table1[[#This Row],[Volume MT/Head]]),0)</f>
        <v>1454.3195168359268</v>
      </c>
      <c r="AC15" s="80">
        <v>53.840898876404495</v>
      </c>
      <c r="AD15" s="6">
        <f>Table1[[#This Row],[Volume MT/Head]]-Table1[[#This Row],[Delivered MT]]</f>
        <v>0</v>
      </c>
      <c r="AE15" s="6">
        <f>Table1[[#This Row],[Delivered MT]]*Table1[[#This Row],[Average Cost SDG/MT]]</f>
        <v>192693855</v>
      </c>
      <c r="AF15" s="4" t="s">
        <v>152</v>
      </c>
    </row>
    <row r="16" spans="1:33" x14ac:dyDescent="0.2">
      <c r="A16" s="1">
        <v>15</v>
      </c>
      <c r="B16" s="4">
        <v>2024</v>
      </c>
      <c r="C16" s="4" t="s">
        <v>151</v>
      </c>
      <c r="D16" s="4" t="s">
        <v>137</v>
      </c>
      <c r="E16" s="4">
        <v>12</v>
      </c>
      <c r="F16" s="80">
        <f t="shared" si="5"/>
        <v>2460.91</v>
      </c>
      <c r="G16" s="4">
        <v>1659</v>
      </c>
      <c r="H16" s="4" t="s">
        <v>156</v>
      </c>
      <c r="I16" s="4" t="s">
        <v>186</v>
      </c>
      <c r="J16" s="4" t="s">
        <v>65</v>
      </c>
      <c r="K16" s="4" t="s">
        <v>251</v>
      </c>
      <c r="L16" s="57" t="s">
        <v>51</v>
      </c>
      <c r="M16" s="4" t="s">
        <v>230</v>
      </c>
      <c r="N16" s="4" t="s">
        <v>29</v>
      </c>
      <c r="O16" s="80">
        <v>1059.33</v>
      </c>
      <c r="P16" s="6">
        <f t="shared" si="0"/>
        <v>47.610337078651682</v>
      </c>
      <c r="Q16" s="6">
        <v>164500</v>
      </c>
      <c r="R16" s="6">
        <f t="shared" si="1"/>
        <v>3660125</v>
      </c>
      <c r="S16" s="57">
        <f t="shared" si="3"/>
        <v>1487.3055089377508</v>
      </c>
      <c r="T16" s="6">
        <f>Table1[[#This Row],[Volume in Units]]*Table1[[#This Row],[Price SDG/Unit]]</f>
        <v>174259785</v>
      </c>
      <c r="U16" s="57">
        <f>Table1[[#This Row],[Volume MT/Head]]*Table1[[#This Row],[Price USD/(MT/Head)]]</f>
        <v>70811.116619461915</v>
      </c>
      <c r="V16" s="80">
        <v>2250</v>
      </c>
      <c r="W16" s="28">
        <f>Table1[[#This Row],[Commission SDG/MT]]*Table1[[#This Row],[Volume in Units]]</f>
        <v>2383492.5</v>
      </c>
      <c r="X16" s="80"/>
      <c r="Y16" s="28">
        <f t="shared" si="2"/>
        <v>176643277.5</v>
      </c>
      <c r="Z16" s="6">
        <f>IFERROR((Table1[[#This Row],[Total Cost SDG]]/Table1[[#This Row],[Volume MT/Head]]),0)</f>
        <v>3710187.5000000005</v>
      </c>
      <c r="AA16" s="57">
        <f t="shared" si="4"/>
        <v>71779.657728238744</v>
      </c>
      <c r="AB16" s="57">
        <f>IFERROR((Table1[[#This Row],[Total Cost USD]]/Table1[[#This Row],[Volume MT/Head]]),0)</f>
        <v>1507.6485934065042</v>
      </c>
      <c r="AC16" s="80">
        <v>47.610337078651682</v>
      </c>
      <c r="AD16" s="6">
        <f>Table1[[#This Row],[Volume MT/Head]]-Table1[[#This Row],[Delivered MT]]</f>
        <v>0</v>
      </c>
      <c r="AE16" s="6">
        <f>Table1[[#This Row],[Delivered MT]]*Table1[[#This Row],[Average Cost SDG/MT]]</f>
        <v>176643277.5</v>
      </c>
      <c r="AF16" s="4" t="s">
        <v>152</v>
      </c>
    </row>
    <row r="17" spans="1:34" x14ac:dyDescent="0.2">
      <c r="A17" s="1">
        <v>16</v>
      </c>
      <c r="B17" s="4">
        <v>2024</v>
      </c>
      <c r="C17" s="4" t="s">
        <v>151</v>
      </c>
      <c r="D17" s="4" t="s">
        <v>138</v>
      </c>
      <c r="E17" s="4">
        <v>17</v>
      </c>
      <c r="F17" s="80">
        <f t="shared" si="5"/>
        <v>2460.91</v>
      </c>
      <c r="G17" s="4">
        <v>1659</v>
      </c>
      <c r="H17" s="4" t="s">
        <v>156</v>
      </c>
      <c r="I17" s="4" t="s">
        <v>186</v>
      </c>
      <c r="J17" s="4" t="s">
        <v>65</v>
      </c>
      <c r="K17" s="4" t="s">
        <v>251</v>
      </c>
      <c r="L17" s="57" t="s">
        <v>51</v>
      </c>
      <c r="M17" s="4" t="s">
        <v>230</v>
      </c>
      <c r="N17" s="4" t="s">
        <v>29</v>
      </c>
      <c r="O17" s="80">
        <v>1990.36</v>
      </c>
      <c r="P17" s="6">
        <f t="shared" si="0"/>
        <v>89.454382022471904</v>
      </c>
      <c r="Q17" s="6">
        <v>160500</v>
      </c>
      <c r="R17" s="6">
        <f t="shared" si="1"/>
        <v>3571125</v>
      </c>
      <c r="S17" s="57">
        <f t="shared" si="3"/>
        <v>1451.1400254377447</v>
      </c>
      <c r="T17" s="6">
        <f>Table1[[#This Row],[Volume in Units]]*Table1[[#This Row],[Price SDG/Unit]]</f>
        <v>319452780</v>
      </c>
      <c r="U17" s="57">
        <f>Table1[[#This Row],[Volume MT/Head]]*Table1[[#This Row],[Price USD/(MT/Head)]]</f>
        <v>129810.83420360761</v>
      </c>
      <c r="V17" s="80">
        <v>2250</v>
      </c>
      <c r="W17" s="28">
        <f>Table1[[#This Row],[Commission SDG/MT]]*Table1[[#This Row],[Volume in Units]]</f>
        <v>4478310</v>
      </c>
      <c r="X17" s="80">
        <v>18436300</v>
      </c>
      <c r="Y17" s="28">
        <f t="shared" si="2"/>
        <v>342367390</v>
      </c>
      <c r="Z17" s="6">
        <f>IFERROR((Table1[[#This Row],[Total Cost SDG]]/Table1[[#This Row],[Volume MT/Head]]),0)</f>
        <v>3827284.7261299468</v>
      </c>
      <c r="AA17" s="57">
        <f t="shared" si="4"/>
        <v>139122.27184252979</v>
      </c>
      <c r="AB17" s="57">
        <f>IFERROR((Table1[[#This Row],[Total Cost USD]]/Table1[[#This Row],[Volume MT/Head]]),0)</f>
        <v>1555.2314900300892</v>
      </c>
      <c r="AC17" s="80">
        <v>89.454382022471904</v>
      </c>
      <c r="AD17" s="6">
        <f>Table1[[#This Row],[Volume MT/Head]]-Table1[[#This Row],[Delivered MT]]</f>
        <v>0</v>
      </c>
      <c r="AE17" s="6">
        <f>Table1[[#This Row],[Delivered MT]]*Table1[[#This Row],[Average Cost SDG/MT]]</f>
        <v>342367390</v>
      </c>
      <c r="AF17" s="4" t="s">
        <v>152</v>
      </c>
    </row>
    <row r="18" spans="1:34" hidden="1" x14ac:dyDescent="0.2">
      <c r="A18" s="1">
        <v>17</v>
      </c>
      <c r="B18" s="4">
        <v>2025</v>
      </c>
      <c r="C18" s="4" t="s">
        <v>140</v>
      </c>
      <c r="D18" s="4" t="s">
        <v>136</v>
      </c>
      <c r="E18" s="4">
        <v>7</v>
      </c>
      <c r="F18" s="80">
        <f>730*3.673</f>
        <v>2681.29</v>
      </c>
      <c r="G18" s="4">
        <v>1666</v>
      </c>
      <c r="H18" s="4" t="s">
        <v>156</v>
      </c>
      <c r="I18" s="4" t="s">
        <v>186</v>
      </c>
      <c r="J18" s="4" t="s">
        <v>65</v>
      </c>
      <c r="K18" s="4" t="s">
        <v>251</v>
      </c>
      <c r="L18" s="57" t="s">
        <v>51</v>
      </c>
      <c r="M18" s="4" t="s">
        <v>230</v>
      </c>
      <c r="N18" s="4" t="s">
        <v>29</v>
      </c>
      <c r="O18" s="80">
        <v>3307.88</v>
      </c>
      <c r="P18" s="6">
        <f t="shared" si="0"/>
        <v>148.66876404494383</v>
      </c>
      <c r="Q18" s="6">
        <v>174500</v>
      </c>
      <c r="R18" s="6">
        <f t="shared" si="1"/>
        <v>3882625</v>
      </c>
      <c r="S18" s="57">
        <f t="shared" si="3"/>
        <v>1448.0436655490455</v>
      </c>
      <c r="T18" s="6">
        <f>Table1[[#This Row],[Volume in Units]]*Table1[[#This Row],[Price SDG/Unit]]</f>
        <v>577225060</v>
      </c>
      <c r="U18" s="57">
        <f>Table1[[#This Row],[Volume MT/Head]]*Table1[[#This Row],[Price USD/(MT/Head)]]</f>
        <v>215278.86204028659</v>
      </c>
      <c r="V18" s="80">
        <v>2250</v>
      </c>
      <c r="W18" s="28">
        <f>Table1[[#This Row],[Commission SDG/MT]]*Table1[[#This Row],[Volume in Units]]</f>
        <v>7442730</v>
      </c>
      <c r="X18" s="80"/>
      <c r="Y18" s="28">
        <f t="shared" si="2"/>
        <v>584667790</v>
      </c>
      <c r="Z18" s="6">
        <f>IFERROR((Table1[[#This Row],[Total Cost SDG]]/Table1[[#This Row],[Volume MT/Head]]),0)</f>
        <v>3932687.5</v>
      </c>
      <c r="AA18" s="57">
        <f t="shared" si="4"/>
        <v>218054.66398636479</v>
      </c>
      <c r="AB18" s="57">
        <f>IFERROR((Table1[[#This Row],[Total Cost USD]]/Table1[[#This Row],[Volume MT/Head]]),0)</f>
        <v>1466.7147156779013</v>
      </c>
      <c r="AC18" s="80">
        <v>148.66876404494383</v>
      </c>
      <c r="AD18" s="6">
        <f>Table1[[#This Row],[Volume MT/Head]]-Table1[[#This Row],[Delivered MT]]</f>
        <v>0</v>
      </c>
      <c r="AE18" s="6">
        <f>Table1[[#This Row],[Delivered MT]]*Table1[[#This Row],[Average Cost SDG/MT]]</f>
        <v>584667790</v>
      </c>
      <c r="AF18" s="4" t="s">
        <v>152</v>
      </c>
    </row>
    <row r="19" spans="1:34" x14ac:dyDescent="0.2">
      <c r="A19" s="1">
        <v>18</v>
      </c>
      <c r="B19" s="4">
        <v>2025</v>
      </c>
      <c r="C19" s="4" t="s">
        <v>140</v>
      </c>
      <c r="D19" s="4" t="s">
        <v>136</v>
      </c>
      <c r="E19" s="4">
        <v>7</v>
      </c>
      <c r="F19" s="80">
        <f>730*3.673</f>
        <v>2681.29</v>
      </c>
      <c r="G19" s="4">
        <v>1659</v>
      </c>
      <c r="H19" s="4" t="s">
        <v>156</v>
      </c>
      <c r="I19" s="4" t="s">
        <v>186</v>
      </c>
      <c r="J19" s="4" t="s">
        <v>65</v>
      </c>
      <c r="K19" s="4" t="s">
        <v>251</v>
      </c>
      <c r="L19" s="57" t="s">
        <v>51</v>
      </c>
      <c r="M19" s="4" t="s">
        <v>230</v>
      </c>
      <c r="N19" s="4" t="s">
        <v>29</v>
      </c>
      <c r="O19" s="80">
        <v>2298.2199999999998</v>
      </c>
      <c r="P19" s="6">
        <f t="shared" si="0"/>
        <v>103.29078651685393</v>
      </c>
      <c r="Q19" s="6">
        <v>185000</v>
      </c>
      <c r="R19" s="6">
        <f t="shared" si="1"/>
        <v>4116250</v>
      </c>
      <c r="S19" s="57">
        <f t="shared" si="3"/>
        <v>1535.1752328170396</v>
      </c>
      <c r="T19" s="6">
        <f>Table1[[#This Row],[Volume in Units]]*Table1[[#This Row],[Price SDG/Unit]]</f>
        <v>425170699.99999994</v>
      </c>
      <c r="U19" s="57">
        <f>Table1[[#This Row],[Volume MT/Head]]*Table1[[#This Row],[Price USD/(MT/Head)]]</f>
        <v>158569.45723886637</v>
      </c>
      <c r="V19" s="80">
        <v>2250</v>
      </c>
      <c r="W19" s="28">
        <f>Table1[[#This Row],[Commission SDG/MT]]*Table1[[#This Row],[Volume in Units]]</f>
        <v>5170995</v>
      </c>
      <c r="X19" s="80"/>
      <c r="Y19" s="28">
        <f t="shared" si="2"/>
        <v>430341694.99999994</v>
      </c>
      <c r="Z19" s="6">
        <f>IFERROR((Table1[[#This Row],[Total Cost SDG]]/Table1[[#This Row],[Volume MT/Head]]),0)</f>
        <v>4166312.4999999995</v>
      </c>
      <c r="AA19" s="57">
        <f t="shared" si="4"/>
        <v>160498.00469177146</v>
      </c>
      <c r="AB19" s="57">
        <f>IFERROR((Table1[[#This Row],[Total Cost USD]]/Table1[[#This Row],[Volume MT/Head]]),0)</f>
        <v>1553.8462829458952</v>
      </c>
      <c r="AC19" s="80">
        <v>103.29078651685393</v>
      </c>
      <c r="AD19" s="6">
        <f>Table1[[#This Row],[Volume MT/Head]]-Table1[[#This Row],[Delivered MT]]</f>
        <v>0</v>
      </c>
      <c r="AE19" s="6">
        <f>Table1[[#This Row],[Delivered MT]]*Table1[[#This Row],[Average Cost SDG/MT]]</f>
        <v>430341694.99999994</v>
      </c>
      <c r="AF19" s="4" t="s">
        <v>152</v>
      </c>
      <c r="AH19" s="28"/>
    </row>
    <row r="20" spans="1:34" x14ac:dyDescent="0.2">
      <c r="A20" s="1">
        <v>19</v>
      </c>
      <c r="B20" s="4">
        <v>2025</v>
      </c>
      <c r="C20" s="4" t="s">
        <v>140</v>
      </c>
      <c r="D20" s="4" t="s">
        <v>137</v>
      </c>
      <c r="E20" s="4">
        <v>8</v>
      </c>
      <c r="F20" s="80">
        <f t="shared" ref="F20:F25" si="6">720*3.673</f>
        <v>2644.56</v>
      </c>
      <c r="G20" s="4">
        <v>1659</v>
      </c>
      <c r="H20" s="4" t="s">
        <v>156</v>
      </c>
      <c r="I20" s="4" t="s">
        <v>186</v>
      </c>
      <c r="J20" s="4" t="s">
        <v>65</v>
      </c>
      <c r="K20" s="4" t="s">
        <v>251</v>
      </c>
      <c r="L20" s="57" t="s">
        <v>51</v>
      </c>
      <c r="M20" s="4" t="s">
        <v>230</v>
      </c>
      <c r="N20" s="4" t="s">
        <v>29</v>
      </c>
      <c r="O20" s="80">
        <v>2100.0300000000002</v>
      </c>
      <c r="P20" s="6">
        <f t="shared" si="0"/>
        <v>94.383370786516863</v>
      </c>
      <c r="Q20" s="6">
        <v>172500</v>
      </c>
      <c r="R20" s="6">
        <f t="shared" si="1"/>
        <v>3838125</v>
      </c>
      <c r="S20" s="57">
        <f t="shared" si="3"/>
        <v>1451.3283873309738</v>
      </c>
      <c r="T20" s="6">
        <f>Table1[[#This Row],[Volume in Units]]*Table1[[#This Row],[Price SDG/Unit]]</f>
        <v>362255175.00000006</v>
      </c>
      <c r="U20" s="57">
        <f>Table1[[#This Row],[Volume MT/Head]]*Table1[[#This Row],[Price USD/(MT/Head)]]</f>
        <v>136981.26531445686</v>
      </c>
      <c r="V20" s="80">
        <v>2250</v>
      </c>
      <c r="W20" s="28">
        <f>Table1[[#This Row],[Commission SDG/MT]]*Table1[[#This Row],[Volume in Units]]</f>
        <v>4725067.5</v>
      </c>
      <c r="X20" s="117">
        <v>19452750</v>
      </c>
      <c r="Y20" s="28">
        <f t="shared" si="2"/>
        <v>386432992.50000006</v>
      </c>
      <c r="Z20" s="6">
        <f>IFERROR((Table1[[#This Row],[Total Cost SDG]]/Table1[[#This Row],[Volume MT/Head]]),0)</f>
        <v>4094291.0735203787</v>
      </c>
      <c r="AA20" s="57">
        <f t="shared" si="4"/>
        <v>146123.73797531539</v>
      </c>
      <c r="AB20" s="57">
        <f>IFERROR((Table1[[#This Row],[Total Cost USD]]/Table1[[#This Row],[Volume MT/Head]]),0)</f>
        <v>1548.1936781621059</v>
      </c>
      <c r="AC20" s="80">
        <v>94.383370786516863</v>
      </c>
      <c r="AD20" s="6">
        <f>Table1[[#This Row],[Volume MT/Head]]-Table1[[#This Row],[Delivered MT]]</f>
        <v>0</v>
      </c>
      <c r="AE20" s="6">
        <f>Table1[[#This Row],[Delivered MT]]*Table1[[#This Row],[Average Cost SDG/MT]]</f>
        <v>386432992.50000006</v>
      </c>
      <c r="AF20" s="4" t="s">
        <v>152</v>
      </c>
      <c r="AH20" s="69"/>
    </row>
    <row r="21" spans="1:34" hidden="1" x14ac:dyDescent="0.2">
      <c r="A21" s="1">
        <v>20</v>
      </c>
      <c r="B21" s="4">
        <v>2025</v>
      </c>
      <c r="C21" s="4" t="s">
        <v>140</v>
      </c>
      <c r="D21" s="4" t="s">
        <v>137</v>
      </c>
      <c r="E21" s="4">
        <v>8</v>
      </c>
      <c r="F21" s="80">
        <f t="shared" si="6"/>
        <v>2644.56</v>
      </c>
      <c r="G21" s="4">
        <v>1666</v>
      </c>
      <c r="H21" s="4" t="s">
        <v>156</v>
      </c>
      <c r="I21" s="4" t="s">
        <v>186</v>
      </c>
      <c r="J21" s="4" t="s">
        <v>65</v>
      </c>
      <c r="K21" s="4" t="s">
        <v>251</v>
      </c>
      <c r="L21" s="57" t="s">
        <v>51</v>
      </c>
      <c r="M21" s="4" t="s">
        <v>230</v>
      </c>
      <c r="N21" s="4" t="s">
        <v>29</v>
      </c>
      <c r="O21" s="80">
        <v>259.25</v>
      </c>
      <c r="P21" s="6">
        <f t="shared" si="0"/>
        <v>11.651685393258427</v>
      </c>
      <c r="Q21" s="6">
        <v>165500</v>
      </c>
      <c r="R21" s="6">
        <f t="shared" si="1"/>
        <v>3682375</v>
      </c>
      <c r="S21" s="57">
        <f t="shared" si="3"/>
        <v>1392.4339020479777</v>
      </c>
      <c r="T21" s="6">
        <f>Table1[[#This Row],[Volume in Units]]*Table1[[#This Row],[Price SDG/Unit]]</f>
        <v>42905875</v>
      </c>
      <c r="U21" s="57">
        <f>Table1[[#This Row],[Volume MT/Head]]*Table1[[#This Row],[Price USD/(MT/Head)]]</f>
        <v>16224.201757570258</v>
      </c>
      <c r="V21" s="80">
        <v>2250</v>
      </c>
      <c r="W21" s="28">
        <f>Table1[[#This Row],[Commission SDG/MT]]*Table1[[#This Row],[Volume in Units]]</f>
        <v>583312.5</v>
      </c>
      <c r="X21" s="80">
        <v>2365875</v>
      </c>
      <c r="Y21" s="28">
        <f t="shared" si="2"/>
        <v>45855062.5</v>
      </c>
      <c r="Z21" s="6">
        <f>IFERROR((Table1[[#This Row],[Total Cost SDG]]/Table1[[#This Row],[Volume MT/Head]]),0)</f>
        <v>3935487.5241080038</v>
      </c>
      <c r="AA21" s="57">
        <f t="shared" si="4"/>
        <v>17339.391997156428</v>
      </c>
      <c r="AB21" s="57">
        <f>IFERROR((Table1[[#This Row],[Total Cost USD]]/Table1[[#This Row],[Volume MT/Head]]),0)</f>
        <v>1488.1445397752382</v>
      </c>
      <c r="AC21" s="80">
        <v>11.651685393258427</v>
      </c>
      <c r="AD21" s="6">
        <f>Table1[[#This Row],[Volume MT/Head]]-Table1[[#This Row],[Delivered MT]]</f>
        <v>0</v>
      </c>
      <c r="AE21" s="6">
        <f>Table1[[#This Row],[Delivered MT]]*Table1[[#This Row],[Average Cost SDG/MT]]</f>
        <v>45855062.5</v>
      </c>
      <c r="AF21" s="4" t="s">
        <v>152</v>
      </c>
    </row>
    <row r="22" spans="1:34" x14ac:dyDescent="0.2">
      <c r="A22" s="1">
        <v>21</v>
      </c>
      <c r="B22" s="4">
        <v>2025</v>
      </c>
      <c r="C22" s="4" t="s">
        <v>140</v>
      </c>
      <c r="D22" s="4" t="s">
        <v>137</v>
      </c>
      <c r="E22" s="4">
        <v>9</v>
      </c>
      <c r="F22" s="80">
        <f t="shared" si="6"/>
        <v>2644.56</v>
      </c>
      <c r="G22" s="4">
        <v>1659</v>
      </c>
      <c r="H22" s="4" t="s">
        <v>156</v>
      </c>
      <c r="I22" s="4" t="s">
        <v>186</v>
      </c>
      <c r="J22" s="4" t="s">
        <v>65</v>
      </c>
      <c r="K22" s="4" t="s">
        <v>251</v>
      </c>
      <c r="L22" s="57" t="s">
        <v>51</v>
      </c>
      <c r="M22" s="4" t="s">
        <v>230</v>
      </c>
      <c r="N22" s="4" t="s">
        <v>29</v>
      </c>
      <c r="O22" s="80">
        <v>3312.97</v>
      </c>
      <c r="P22" s="6">
        <f t="shared" si="0"/>
        <v>148.89752808988763</v>
      </c>
      <c r="Q22" s="6">
        <v>185000</v>
      </c>
      <c r="R22" s="6">
        <f t="shared" si="1"/>
        <v>4116250</v>
      </c>
      <c r="S22" s="57">
        <f t="shared" si="3"/>
        <v>1556.4971110506096</v>
      </c>
      <c r="T22" s="6">
        <f>Table1[[#This Row],[Volume in Units]]*Table1[[#This Row],[Price SDG/Unit]]</f>
        <v>612899450</v>
      </c>
      <c r="U22" s="57">
        <f>Table1[[#This Row],[Volume MT/Head]]*Table1[[#This Row],[Price USD/(MT/Head)]]</f>
        <v>231758.5723144871</v>
      </c>
      <c r="V22" s="80">
        <v>2250</v>
      </c>
      <c r="W22" s="28">
        <f>Table1[[#This Row],[Commission SDG/MT]]*Table1[[#This Row],[Volume in Units]]</f>
        <v>7454182.5</v>
      </c>
      <c r="X22" s="80"/>
      <c r="Y22" s="28">
        <f t="shared" si="2"/>
        <v>620353632.5</v>
      </c>
      <c r="Z22" s="6">
        <f>IFERROR((Table1[[#This Row],[Total Cost SDG]]/Table1[[#This Row],[Volume MT/Head]]),0)</f>
        <v>4166312.5000000005</v>
      </c>
      <c r="AA22" s="57">
        <f t="shared" si="4"/>
        <v>234577.25765344707</v>
      </c>
      <c r="AB22" s="57">
        <f>IFERROR((Table1[[#This Row],[Total Cost USD]]/Table1[[#This Row],[Volume MT/Head]]),0)</f>
        <v>1575.4274813201441</v>
      </c>
      <c r="AC22" s="80">
        <v>148.89752808988763</v>
      </c>
      <c r="AD22" s="6">
        <f>Table1[[#This Row],[Volume MT/Head]]-Table1[[#This Row],[Delivered MT]]</f>
        <v>0</v>
      </c>
      <c r="AE22" s="6">
        <f>Table1[[#This Row],[Delivered MT]]*Table1[[#This Row],[Average Cost SDG/MT]]</f>
        <v>620353632.5</v>
      </c>
      <c r="AF22" s="4" t="s">
        <v>152</v>
      </c>
    </row>
    <row r="23" spans="1:34" x14ac:dyDescent="0.2">
      <c r="A23" s="1">
        <v>22</v>
      </c>
      <c r="B23" s="4">
        <v>2025</v>
      </c>
      <c r="C23" s="4" t="s">
        <v>140</v>
      </c>
      <c r="D23" s="4" t="s">
        <v>137</v>
      </c>
      <c r="E23" s="4">
        <v>9</v>
      </c>
      <c r="F23" s="80">
        <f t="shared" si="6"/>
        <v>2644.56</v>
      </c>
      <c r="G23" s="4">
        <v>1659</v>
      </c>
      <c r="H23" s="4" t="s">
        <v>156</v>
      </c>
      <c r="I23" s="4" t="s">
        <v>186</v>
      </c>
      <c r="J23" s="4" t="s">
        <v>65</v>
      </c>
      <c r="K23" s="4" t="s">
        <v>251</v>
      </c>
      <c r="L23" s="57" t="s">
        <v>51</v>
      </c>
      <c r="M23" s="4" t="s">
        <v>230</v>
      </c>
      <c r="N23" s="4" t="s">
        <v>29</v>
      </c>
      <c r="O23" s="80">
        <v>836.06</v>
      </c>
      <c r="P23" s="6">
        <f t="shared" si="0"/>
        <v>37.575730337078646</v>
      </c>
      <c r="Q23" s="6">
        <v>173000</v>
      </c>
      <c r="R23" s="6">
        <f t="shared" si="1"/>
        <v>3849250</v>
      </c>
      <c r="S23" s="57">
        <f t="shared" si="3"/>
        <v>1455.5351362797592</v>
      </c>
      <c r="T23" s="6">
        <f>Table1[[#This Row],[Volume in Units]]*Table1[[#This Row],[Price SDG/Unit]]</f>
        <v>144638380</v>
      </c>
      <c r="U23" s="57">
        <f>Table1[[#This Row],[Volume MT/Head]]*Table1[[#This Row],[Price USD/(MT/Head)]]</f>
        <v>54692.795776991246</v>
      </c>
      <c r="V23" s="80">
        <v>2250</v>
      </c>
      <c r="W23" s="28">
        <f>Table1[[#This Row],[Commission SDG/MT]]*Table1[[#This Row],[Volume in Units]]</f>
        <v>1881134.9999999998</v>
      </c>
      <c r="X23" s="80">
        <v>7605850</v>
      </c>
      <c r="Y23" s="28">
        <f t="shared" si="2"/>
        <v>154125365</v>
      </c>
      <c r="Z23" s="6">
        <f>IFERROR((Table1[[#This Row],[Total Cost SDG]]/Table1[[#This Row],[Volume MT/Head]]),0)</f>
        <v>4101726.3967299005</v>
      </c>
      <c r="AA23" s="57">
        <f t="shared" si="4"/>
        <v>58280.154354599632</v>
      </c>
      <c r="AB23" s="57">
        <f>IFERROR((Table1[[#This Row],[Total Cost USD]]/Table1[[#This Row],[Volume MT/Head]]),0)</f>
        <v>1551.0052321482215</v>
      </c>
      <c r="AC23" s="80">
        <v>37.575730337078646</v>
      </c>
      <c r="AD23" s="6">
        <f>Table1[[#This Row],[Volume MT/Head]]-Table1[[#This Row],[Delivered MT]]</f>
        <v>0</v>
      </c>
      <c r="AE23" s="6">
        <f>Table1[[#This Row],[Delivered MT]]*Table1[[#This Row],[Average Cost SDG/MT]]</f>
        <v>154125365</v>
      </c>
      <c r="AF23" s="4" t="s">
        <v>152</v>
      </c>
    </row>
    <row r="24" spans="1:34" x14ac:dyDescent="0.2">
      <c r="A24" s="1">
        <v>23</v>
      </c>
      <c r="B24" s="4">
        <v>2025</v>
      </c>
      <c r="C24" s="4" t="s">
        <v>140</v>
      </c>
      <c r="D24" s="4" t="s">
        <v>137</v>
      </c>
      <c r="E24" s="4">
        <v>11</v>
      </c>
      <c r="F24" s="80">
        <f t="shared" si="6"/>
        <v>2644.56</v>
      </c>
      <c r="G24" s="4">
        <v>1659</v>
      </c>
      <c r="H24" s="4" t="s">
        <v>156</v>
      </c>
      <c r="I24" s="4" t="s">
        <v>186</v>
      </c>
      <c r="J24" s="4" t="s">
        <v>65</v>
      </c>
      <c r="K24" s="4" t="s">
        <v>251</v>
      </c>
      <c r="L24" s="57" t="s">
        <v>51</v>
      </c>
      <c r="M24" s="4" t="s">
        <v>230</v>
      </c>
      <c r="N24" s="4" t="s">
        <v>29</v>
      </c>
      <c r="O24" s="80">
        <v>2239.5500000000002</v>
      </c>
      <c r="P24" s="6">
        <f t="shared" si="0"/>
        <v>100.65393258426967</v>
      </c>
      <c r="Q24" s="6">
        <v>185000</v>
      </c>
      <c r="R24" s="6">
        <f t="shared" si="1"/>
        <v>4116250</v>
      </c>
      <c r="S24" s="57">
        <f t="shared" si="3"/>
        <v>1556.4971110506096</v>
      </c>
      <c r="T24" s="6">
        <f>Table1[[#This Row],[Volume in Units]]*Table1[[#This Row],[Price SDG/Unit]]</f>
        <v>414316750.00000006</v>
      </c>
      <c r="U24" s="57">
        <f>Table1[[#This Row],[Volume MT/Head]]*Table1[[#This Row],[Price USD/(MT/Head)]]</f>
        <v>156667.55528329857</v>
      </c>
      <c r="V24" s="80">
        <v>2250</v>
      </c>
      <c r="W24" s="28">
        <f>Table1[[#This Row],[Commission SDG/MT]]*Table1[[#This Row],[Volume in Units]]</f>
        <v>5038987.5</v>
      </c>
      <c r="X24" s="80"/>
      <c r="Y24" s="28">
        <f t="shared" si="2"/>
        <v>419355737.50000006</v>
      </c>
      <c r="Z24" s="6">
        <f>IFERROR((Table1[[#This Row],[Total Cost SDG]]/Table1[[#This Row],[Volume MT/Head]]),0)</f>
        <v>4166312.5000000005</v>
      </c>
      <c r="AA24" s="57">
        <f t="shared" si="4"/>
        <v>158572.97149620357</v>
      </c>
      <c r="AB24" s="57">
        <f>IFERROR((Table1[[#This Row],[Total Cost USD]]/Table1[[#This Row],[Volume MT/Head]]),0)</f>
        <v>1575.4274813201444</v>
      </c>
      <c r="AC24" s="80">
        <v>100.65393258426967</v>
      </c>
      <c r="AD24" s="6">
        <f>Table1[[#This Row],[Volume MT/Head]]-Table1[[#This Row],[Delivered MT]]</f>
        <v>0</v>
      </c>
      <c r="AE24" s="6">
        <f>Table1[[#This Row],[Delivered MT]]*Table1[[#This Row],[Average Cost SDG/MT]]</f>
        <v>419355737.50000006</v>
      </c>
      <c r="AF24" s="4" t="s">
        <v>152</v>
      </c>
    </row>
    <row r="25" spans="1:34" hidden="1" x14ac:dyDescent="0.2">
      <c r="A25" s="1">
        <v>24</v>
      </c>
      <c r="B25" s="4">
        <v>2025</v>
      </c>
      <c r="C25" s="4" t="s">
        <v>140</v>
      </c>
      <c r="D25" s="4" t="s">
        <v>137</v>
      </c>
      <c r="E25" s="4">
        <v>11</v>
      </c>
      <c r="F25" s="80">
        <f t="shared" si="6"/>
        <v>2644.56</v>
      </c>
      <c r="G25" s="4">
        <v>1666</v>
      </c>
      <c r="H25" s="4" t="s">
        <v>156</v>
      </c>
      <c r="I25" s="4" t="s">
        <v>186</v>
      </c>
      <c r="J25" s="4" t="s">
        <v>65</v>
      </c>
      <c r="K25" s="4" t="s">
        <v>251</v>
      </c>
      <c r="L25" s="57" t="s">
        <v>51</v>
      </c>
      <c r="M25" s="4" t="s">
        <v>230</v>
      </c>
      <c r="N25" s="4" t="s">
        <v>29</v>
      </c>
      <c r="O25" s="80">
        <v>2264.2399999999998</v>
      </c>
      <c r="P25" s="6">
        <f t="shared" si="0"/>
        <v>101.76359550561797</v>
      </c>
      <c r="Q25" s="6">
        <v>179500</v>
      </c>
      <c r="R25" s="6">
        <f t="shared" si="1"/>
        <v>3993875</v>
      </c>
      <c r="S25" s="57">
        <f t="shared" si="3"/>
        <v>1510.2228726139699</v>
      </c>
      <c r="T25" s="6">
        <f>Table1[[#This Row],[Volume in Units]]*Table1[[#This Row],[Price SDG/Unit]]</f>
        <v>406431079.99999994</v>
      </c>
      <c r="U25" s="57">
        <f>Table1[[#This Row],[Volume MT/Head]]*Table1[[#This Row],[Price USD/(MT/Head)]]</f>
        <v>153685.70953202044</v>
      </c>
      <c r="V25" s="80">
        <v>2250</v>
      </c>
      <c r="W25" s="28">
        <f>Table1[[#This Row],[Commission SDG/MT]]*Table1[[#This Row],[Volume in Units]]</f>
        <v>5094539.9999999991</v>
      </c>
      <c r="X25" s="80"/>
      <c r="Y25" s="28">
        <f t="shared" si="2"/>
        <v>411525619.99999994</v>
      </c>
      <c r="Z25" s="6">
        <f>IFERROR((Table1[[#This Row],[Total Cost SDG]]/Table1[[#This Row],[Volume MT/Head]]),0)</f>
        <v>4043937.4999999995</v>
      </c>
      <c r="AA25" s="57">
        <f t="shared" si="4"/>
        <v>155612.1320749009</v>
      </c>
      <c r="AB25" s="57">
        <f>IFERROR((Table1[[#This Row],[Total Cost USD]]/Table1[[#This Row],[Volume MT/Head]]),0)</f>
        <v>1529.1532428835042</v>
      </c>
      <c r="AC25" s="80">
        <v>101.76359550561797</v>
      </c>
      <c r="AD25" s="6">
        <f>Table1[[#This Row],[Volume MT/Head]]-Table1[[#This Row],[Delivered MT]]</f>
        <v>0</v>
      </c>
      <c r="AE25" s="6">
        <f>Table1[[#This Row],[Delivered MT]]*Table1[[#This Row],[Average Cost SDG/MT]]</f>
        <v>411525619.99999994</v>
      </c>
      <c r="AF25" s="4" t="s">
        <v>152</v>
      </c>
    </row>
    <row r="26" spans="1:34" x14ac:dyDescent="0.2">
      <c r="A26" s="1">
        <v>25</v>
      </c>
      <c r="B26" s="4">
        <v>2025</v>
      </c>
      <c r="C26" s="4" t="s">
        <v>140</v>
      </c>
      <c r="D26" s="4" t="s">
        <v>137</v>
      </c>
      <c r="E26" s="4">
        <v>13</v>
      </c>
      <c r="F26" s="80">
        <f>715*3.673</f>
        <v>2626.1950000000002</v>
      </c>
      <c r="G26" s="4">
        <v>1659</v>
      </c>
      <c r="H26" s="4" t="s">
        <v>156</v>
      </c>
      <c r="I26" s="4" t="s">
        <v>186</v>
      </c>
      <c r="J26" s="4" t="s">
        <v>65</v>
      </c>
      <c r="K26" s="4" t="s">
        <v>251</v>
      </c>
      <c r="L26" s="57" t="s">
        <v>51</v>
      </c>
      <c r="M26" s="4" t="s">
        <v>230</v>
      </c>
      <c r="N26" s="4" t="s">
        <v>29</v>
      </c>
      <c r="O26" s="80">
        <v>3371.77</v>
      </c>
      <c r="P26" s="6">
        <f t="shared" si="0"/>
        <v>151.54022471910113</v>
      </c>
      <c r="Q26" s="6">
        <v>184000</v>
      </c>
      <c r="R26" s="6">
        <f t="shared" si="1"/>
        <v>4094000</v>
      </c>
      <c r="S26" s="57">
        <f t="shared" si="3"/>
        <v>1558.9093726855774</v>
      </c>
      <c r="T26" s="6">
        <f>Table1[[#This Row],[Volume in Units]]*Table1[[#This Row],[Price SDG/Unit]]</f>
        <v>620405680</v>
      </c>
      <c r="U26" s="57">
        <f>Table1[[#This Row],[Volume MT/Head]]*Table1[[#This Row],[Price USD/(MT/Head)]]</f>
        <v>236237.47665348538</v>
      </c>
      <c r="V26" s="80">
        <v>2250</v>
      </c>
      <c r="W26" s="28">
        <f>Table1[[#This Row],[Commission SDG/MT]]*Table1[[#This Row],[Volume in Units]]</f>
        <v>7586482.5</v>
      </c>
      <c r="X26" s="80"/>
      <c r="Y26" s="28">
        <f t="shared" si="2"/>
        <v>627992162.5</v>
      </c>
      <c r="Z26" s="6">
        <f>IFERROR((Table1[[#This Row],[Total Cost SDG]]/Table1[[#This Row],[Volume MT/Head]]),0)</f>
        <v>4144062.4999999995</v>
      </c>
      <c r="AA26" s="57">
        <f t="shared" si="4"/>
        <v>239126.250145172</v>
      </c>
      <c r="AB26" s="57">
        <f>IFERROR((Table1[[#This Row],[Total Cost USD]]/Table1[[#This Row],[Volume MT/Head]]),0)</f>
        <v>1577.9721231667868</v>
      </c>
      <c r="AC26" s="80">
        <v>151.54022471910113</v>
      </c>
      <c r="AD26" s="6">
        <f>Table1[[#This Row],[Volume MT/Head]]-Table1[[#This Row],[Delivered MT]]</f>
        <v>0</v>
      </c>
      <c r="AE26" s="6">
        <f>Table1[[#This Row],[Delivered MT]]*Table1[[#This Row],[Average Cost SDG/MT]]</f>
        <v>627992162.5</v>
      </c>
      <c r="AF26" s="4" t="s">
        <v>152</v>
      </c>
    </row>
    <row r="27" spans="1:34" x14ac:dyDescent="0.2">
      <c r="A27" s="1">
        <v>26</v>
      </c>
      <c r="B27" s="4">
        <v>2025</v>
      </c>
      <c r="C27" s="4" t="s">
        <v>140</v>
      </c>
      <c r="D27" s="4" t="s">
        <v>137</v>
      </c>
      <c r="E27" s="4">
        <v>14</v>
      </c>
      <c r="F27" s="80">
        <f t="shared" ref="F27:F36" si="7">715*3.673</f>
        <v>2626.1950000000002</v>
      </c>
      <c r="G27" s="4">
        <v>1659</v>
      </c>
      <c r="H27" s="4" t="s">
        <v>156</v>
      </c>
      <c r="I27" s="4" t="s">
        <v>186</v>
      </c>
      <c r="J27" s="4" t="s">
        <v>65</v>
      </c>
      <c r="K27" s="4" t="s">
        <v>251</v>
      </c>
      <c r="L27" s="57" t="s">
        <v>51</v>
      </c>
      <c r="M27" s="4" t="s">
        <v>230</v>
      </c>
      <c r="N27" s="4" t="s">
        <v>29</v>
      </c>
      <c r="O27" s="80">
        <v>2165.33</v>
      </c>
      <c r="P27" s="6">
        <f t="shared" si="0"/>
        <v>97.31820224719101</v>
      </c>
      <c r="Q27" s="6">
        <v>185000</v>
      </c>
      <c r="R27" s="6">
        <f t="shared" si="1"/>
        <v>4116250</v>
      </c>
      <c r="S27" s="57">
        <f t="shared" si="3"/>
        <v>1567.3817062327817</v>
      </c>
      <c r="T27" s="6">
        <f>Table1[[#This Row],[Volume in Units]]*Table1[[#This Row],[Price SDG/Unit]]</f>
        <v>400586050</v>
      </c>
      <c r="U27" s="57">
        <f>Table1[[#This Row],[Volume MT/Head]]*Table1[[#This Row],[Price USD/(MT/Head)]]</f>
        <v>152534.76988570916</v>
      </c>
      <c r="V27" s="80">
        <v>2250</v>
      </c>
      <c r="W27" s="28">
        <f>Table1[[#This Row],[Commission SDG/MT]]*Table1[[#This Row],[Volume in Units]]</f>
        <v>4871992.5</v>
      </c>
      <c r="X27" s="80"/>
      <c r="Y27" s="28">
        <f t="shared" si="2"/>
        <v>405458042.5</v>
      </c>
      <c r="Z27" s="6">
        <f>IFERROR((Table1[[#This Row],[Total Cost SDG]]/Table1[[#This Row],[Volume MT/Head]]),0)</f>
        <v>4166312.5</v>
      </c>
      <c r="AA27" s="57">
        <f t="shared" si="4"/>
        <v>154389.92249242726</v>
      </c>
      <c r="AB27" s="57">
        <f>IFERROR((Table1[[#This Row],[Total Cost USD]]/Table1[[#This Row],[Volume MT/Head]]),0)</f>
        <v>1586.4444567139913</v>
      </c>
      <c r="AC27" s="80">
        <v>97.31820224719101</v>
      </c>
      <c r="AD27" s="6">
        <f>Table1[[#This Row],[Volume MT/Head]]-Table1[[#This Row],[Delivered MT]]</f>
        <v>0</v>
      </c>
      <c r="AE27" s="6">
        <f>Table1[[#This Row],[Delivered MT]]*Table1[[#This Row],[Average Cost SDG/MT]]</f>
        <v>405458042.5</v>
      </c>
      <c r="AF27" s="4" t="s">
        <v>152</v>
      </c>
    </row>
    <row r="28" spans="1:34" hidden="1" x14ac:dyDescent="0.2">
      <c r="A28" s="1">
        <v>27</v>
      </c>
      <c r="B28" s="4">
        <v>2025</v>
      </c>
      <c r="C28" s="4" t="s">
        <v>140</v>
      </c>
      <c r="D28" s="4" t="s">
        <v>137</v>
      </c>
      <c r="E28" s="4">
        <v>14</v>
      </c>
      <c r="F28" s="80">
        <f t="shared" si="7"/>
        <v>2626.1950000000002</v>
      </c>
      <c r="G28" s="4">
        <v>1666</v>
      </c>
      <c r="H28" s="4" t="s">
        <v>156</v>
      </c>
      <c r="I28" s="4" t="s">
        <v>186</v>
      </c>
      <c r="J28" s="4" t="s">
        <v>65</v>
      </c>
      <c r="K28" s="4" t="s">
        <v>251</v>
      </c>
      <c r="L28" s="57" t="s">
        <v>51</v>
      </c>
      <c r="M28" s="4" t="s">
        <v>230</v>
      </c>
      <c r="N28" s="4" t="s">
        <v>29</v>
      </c>
      <c r="O28" s="80">
        <v>1108.05</v>
      </c>
      <c r="P28" s="6">
        <f t="shared" si="0"/>
        <v>49.8</v>
      </c>
      <c r="Q28" s="6">
        <v>177000</v>
      </c>
      <c r="R28" s="6">
        <f t="shared" si="1"/>
        <v>3938250</v>
      </c>
      <c r="S28" s="57">
        <f t="shared" si="3"/>
        <v>1499.6030378551477</v>
      </c>
      <c r="T28" s="6">
        <f>Table1[[#This Row],[Volume in Units]]*Table1[[#This Row],[Price SDG/Unit]]</f>
        <v>196124850</v>
      </c>
      <c r="U28" s="57">
        <f>Table1[[#This Row],[Volume MT/Head]]*Table1[[#This Row],[Price USD/(MT/Head)]]</f>
        <v>74680.231285186353</v>
      </c>
      <c r="V28" s="80">
        <v>2250</v>
      </c>
      <c r="W28" s="28">
        <f>Table1[[#This Row],[Commission SDG/MT]]*Table1[[#This Row],[Volume in Units]]</f>
        <v>2493112.5</v>
      </c>
      <c r="X28" s="80"/>
      <c r="Y28" s="28">
        <f t="shared" si="2"/>
        <v>198617962.5</v>
      </c>
      <c r="Z28" s="6">
        <f>IFERROR((Table1[[#This Row],[Total Cost SDG]]/Table1[[#This Row],[Volume MT/Head]]),0)</f>
        <v>3988312.5</v>
      </c>
      <c r="AA28" s="57">
        <f t="shared" si="4"/>
        <v>75629.556259150588</v>
      </c>
      <c r="AB28" s="57">
        <f>IFERROR((Table1[[#This Row],[Total Cost USD]]/Table1[[#This Row],[Volume MT/Head]]),0)</f>
        <v>1518.6657883363573</v>
      </c>
      <c r="AC28" s="80">
        <v>49.8</v>
      </c>
      <c r="AD28" s="6">
        <f>Table1[[#This Row],[Volume MT/Head]]-Table1[[#This Row],[Delivered MT]]</f>
        <v>0</v>
      </c>
      <c r="AE28" s="6">
        <f>Table1[[#This Row],[Delivered MT]]*Table1[[#This Row],[Average Cost SDG/MT]]</f>
        <v>198617962.5</v>
      </c>
      <c r="AF28" s="4" t="s">
        <v>152</v>
      </c>
    </row>
    <row r="29" spans="1:34" x14ac:dyDescent="0.2">
      <c r="A29" s="1">
        <v>28</v>
      </c>
      <c r="B29" s="4">
        <v>2025</v>
      </c>
      <c r="C29" s="4" t="s">
        <v>140</v>
      </c>
      <c r="D29" s="4" t="s">
        <v>137</v>
      </c>
      <c r="E29" s="4">
        <v>14</v>
      </c>
      <c r="F29" s="80">
        <f t="shared" si="7"/>
        <v>2626.1950000000002</v>
      </c>
      <c r="G29" s="4">
        <v>1659</v>
      </c>
      <c r="H29" s="4" t="s">
        <v>156</v>
      </c>
      <c r="I29" s="4" t="s">
        <v>186</v>
      </c>
      <c r="J29" s="4" t="s">
        <v>65</v>
      </c>
      <c r="K29" s="4" t="s">
        <v>251</v>
      </c>
      <c r="L29" s="57" t="s">
        <v>51</v>
      </c>
      <c r="M29" s="4" t="s">
        <v>230</v>
      </c>
      <c r="N29" s="4" t="s">
        <v>29</v>
      </c>
      <c r="O29" s="80">
        <v>1896.97</v>
      </c>
      <c r="P29" s="6">
        <f t="shared" si="0"/>
        <v>85.25707865168539</v>
      </c>
      <c r="Q29" s="6">
        <v>173500</v>
      </c>
      <c r="R29" s="6">
        <f t="shared" si="1"/>
        <v>3860375</v>
      </c>
      <c r="S29" s="57">
        <f t="shared" si="3"/>
        <v>1469.949870439933</v>
      </c>
      <c r="T29" s="6">
        <f>Table1[[#This Row],[Volume in Units]]*Table1[[#This Row],[Price SDG/Unit]]</f>
        <v>329124295</v>
      </c>
      <c r="U29" s="57">
        <f>Table1[[#This Row],[Volume MT/Head]]*Table1[[#This Row],[Price USD/(MT/Head)]]</f>
        <v>125323.63171813212</v>
      </c>
      <c r="V29" s="80">
        <v>2250</v>
      </c>
      <c r="W29" s="28">
        <f>Table1[[#This Row],[Commission SDG/MT]]*Table1[[#This Row],[Volume in Units]]</f>
        <v>4268182.5</v>
      </c>
      <c r="X29" s="80">
        <v>18196725</v>
      </c>
      <c r="Y29" s="28">
        <f t="shared" si="2"/>
        <v>351589202.5</v>
      </c>
      <c r="Z29" s="6">
        <f>IFERROR((Table1[[#This Row],[Total Cost SDG]]/Table1[[#This Row],[Volume MT/Head]]),0)</f>
        <v>4123871.0973947928</v>
      </c>
      <c r="AA29" s="57">
        <f t="shared" si="4"/>
        <v>133877.79753597884</v>
      </c>
      <c r="AB29" s="57">
        <f>IFERROR((Table1[[#This Row],[Total Cost USD]]/Table1[[#This Row],[Volume MT/Head]]),0)</f>
        <v>1570.2836603507326</v>
      </c>
      <c r="AC29" s="80">
        <v>85.25707865168539</v>
      </c>
      <c r="AD29" s="6">
        <f>Table1[[#This Row],[Volume MT/Head]]-Table1[[#This Row],[Delivered MT]]</f>
        <v>0</v>
      </c>
      <c r="AE29" s="6">
        <f>Table1[[#This Row],[Delivered MT]]*Table1[[#This Row],[Average Cost SDG/MT]]</f>
        <v>351589202.5</v>
      </c>
      <c r="AF29" s="4" t="s">
        <v>152</v>
      </c>
    </row>
    <row r="30" spans="1:34" hidden="1" x14ac:dyDescent="0.2">
      <c r="A30" s="1">
        <v>29</v>
      </c>
      <c r="B30" s="4">
        <v>2025</v>
      </c>
      <c r="C30" s="4" t="s">
        <v>140</v>
      </c>
      <c r="D30" s="4" t="s">
        <v>137</v>
      </c>
      <c r="E30" s="4">
        <v>14</v>
      </c>
      <c r="F30" s="80">
        <f t="shared" si="7"/>
        <v>2626.1950000000002</v>
      </c>
      <c r="G30" s="4">
        <v>1666</v>
      </c>
      <c r="H30" s="4" t="s">
        <v>156</v>
      </c>
      <c r="I30" s="4" t="s">
        <v>186</v>
      </c>
      <c r="J30" s="4" t="s">
        <v>65</v>
      </c>
      <c r="K30" s="4" t="s">
        <v>251</v>
      </c>
      <c r="L30" s="57" t="s">
        <v>51</v>
      </c>
      <c r="M30" s="4" t="s">
        <v>230</v>
      </c>
      <c r="N30" s="4" t="s">
        <v>29</v>
      </c>
      <c r="O30" s="80">
        <v>277.55</v>
      </c>
      <c r="P30" s="6">
        <f t="shared" si="0"/>
        <v>12.474157303370786</v>
      </c>
      <c r="Q30" s="6">
        <v>165500</v>
      </c>
      <c r="R30" s="6">
        <f t="shared" si="1"/>
        <v>3682375</v>
      </c>
      <c r="S30" s="57">
        <f t="shared" si="3"/>
        <v>1402.1712020622992</v>
      </c>
      <c r="T30" s="6">
        <f>Table1[[#This Row],[Volume in Units]]*Table1[[#This Row],[Price SDG/Unit]]</f>
        <v>45934525</v>
      </c>
      <c r="U30" s="57">
        <f>Table1[[#This Row],[Volume MT/Head]]*Table1[[#This Row],[Price USD/(MT/Head)]]</f>
        <v>17490.904140781626</v>
      </c>
      <c r="V30" s="80">
        <v>2250</v>
      </c>
      <c r="W30" s="28">
        <f>Table1[[#This Row],[Commission SDG/MT]]*Table1[[#This Row],[Volume in Units]]</f>
        <v>624487.5</v>
      </c>
      <c r="X30" s="80">
        <v>2748750</v>
      </c>
      <c r="Y30" s="28">
        <f t="shared" si="2"/>
        <v>49307762.5</v>
      </c>
      <c r="Z30" s="6">
        <f>IFERROR((Table1[[#This Row],[Total Cost SDG]]/Table1[[#This Row],[Volume MT/Head]]),0)</f>
        <v>3952793.0665645832</v>
      </c>
      <c r="AA30" s="57">
        <f t="shared" si="4"/>
        <v>18775.36226365521</v>
      </c>
      <c r="AB30" s="57">
        <f>IFERROR((Table1[[#This Row],[Total Cost USD]]/Table1[[#This Row],[Volume MT/Head]]),0)</f>
        <v>1505.1407327196125</v>
      </c>
      <c r="AC30" s="80">
        <v>12.474157303370786</v>
      </c>
      <c r="AD30" s="6">
        <f>Table1[[#This Row],[Volume MT/Head]]-Table1[[#This Row],[Delivered MT]]</f>
        <v>0</v>
      </c>
      <c r="AE30" s="6">
        <f>Table1[[#This Row],[Delivered MT]]*Table1[[#This Row],[Average Cost SDG/MT]]</f>
        <v>49307762.5</v>
      </c>
      <c r="AF30" s="4" t="s">
        <v>152</v>
      </c>
    </row>
    <row r="31" spans="1:34" x14ac:dyDescent="0.2">
      <c r="A31" s="1">
        <v>30</v>
      </c>
      <c r="B31" s="4">
        <v>2025</v>
      </c>
      <c r="C31" s="4" t="s">
        <v>140</v>
      </c>
      <c r="D31" s="4" t="s">
        <v>138</v>
      </c>
      <c r="E31" s="4">
        <v>15</v>
      </c>
      <c r="F31" s="80">
        <f t="shared" si="7"/>
        <v>2626.1950000000002</v>
      </c>
      <c r="G31" s="4">
        <v>1659</v>
      </c>
      <c r="H31" s="4" t="s">
        <v>156</v>
      </c>
      <c r="I31" s="4" t="s">
        <v>186</v>
      </c>
      <c r="J31" s="4" t="s">
        <v>65</v>
      </c>
      <c r="K31" s="4" t="s">
        <v>251</v>
      </c>
      <c r="L31" s="57" t="s">
        <v>51</v>
      </c>
      <c r="M31" s="4" t="s">
        <v>230</v>
      </c>
      <c r="N31" s="4" t="s">
        <v>29</v>
      </c>
      <c r="O31" s="80">
        <v>2264</v>
      </c>
      <c r="P31" s="6">
        <f t="shared" si="0"/>
        <v>101.75280898876404</v>
      </c>
      <c r="Q31" s="6">
        <v>184500</v>
      </c>
      <c r="R31" s="6">
        <f t="shared" si="1"/>
        <v>4105125</v>
      </c>
      <c r="S31" s="57">
        <f t="shared" si="3"/>
        <v>1563.1455394591794</v>
      </c>
      <c r="T31" s="6">
        <f>Table1[[#This Row],[Volume in Units]]*Table1[[#This Row],[Price SDG/Unit]]</f>
        <v>417708000</v>
      </c>
      <c r="U31" s="57">
        <f>Table1[[#This Row],[Volume MT/Head]]*Table1[[#This Row],[Price USD/(MT/Head)]]</f>
        <v>159054.44949822841</v>
      </c>
      <c r="V31" s="80">
        <v>2250</v>
      </c>
      <c r="W31" s="28">
        <f>Table1[[#This Row],[Commission SDG/MT]]*Table1[[#This Row],[Volume in Units]]</f>
        <v>5094000</v>
      </c>
      <c r="X31" s="80"/>
      <c r="Y31" s="28">
        <f t="shared" si="2"/>
        <v>422802000</v>
      </c>
      <c r="Z31" s="6">
        <f>IFERROR((Table1[[#This Row],[Total Cost SDG]]/Table1[[#This Row],[Volume MT/Head]]),0)</f>
        <v>4155187.5</v>
      </c>
      <c r="AA31" s="57">
        <f t="shared" si="4"/>
        <v>160994.13790674339</v>
      </c>
      <c r="AB31" s="57">
        <f>IFERROR((Table1[[#This Row],[Total Cost USD]]/Table1[[#This Row],[Volume MT/Head]]),0)</f>
        <v>1582.2082899403888</v>
      </c>
      <c r="AC31" s="80">
        <v>101.75280898876404</v>
      </c>
      <c r="AD31" s="6">
        <f>Table1[[#This Row],[Volume MT/Head]]-Table1[[#This Row],[Delivered MT]]</f>
        <v>0</v>
      </c>
      <c r="AE31" s="6">
        <f>Table1[[#This Row],[Delivered MT]]*Table1[[#This Row],[Average Cost SDG/MT]]</f>
        <v>422802000</v>
      </c>
      <c r="AF31" s="4" t="s">
        <v>152</v>
      </c>
    </row>
    <row r="32" spans="1:34" x14ac:dyDescent="0.2">
      <c r="A32" s="1">
        <v>31</v>
      </c>
      <c r="B32" s="4">
        <v>2025</v>
      </c>
      <c r="C32" s="4" t="s">
        <v>140</v>
      </c>
      <c r="D32" s="4" t="s">
        <v>138</v>
      </c>
      <c r="E32" s="4">
        <v>15</v>
      </c>
      <c r="F32" s="80">
        <f t="shared" si="7"/>
        <v>2626.1950000000002</v>
      </c>
      <c r="G32" s="4">
        <v>1659</v>
      </c>
      <c r="H32" s="4" t="s">
        <v>156</v>
      </c>
      <c r="I32" s="4" t="s">
        <v>186</v>
      </c>
      <c r="J32" s="4" t="s">
        <v>65</v>
      </c>
      <c r="K32" s="4" t="s">
        <v>251</v>
      </c>
      <c r="L32" s="57" t="s">
        <v>51</v>
      </c>
      <c r="M32" s="4" t="s">
        <v>230</v>
      </c>
      <c r="N32" s="4" t="s">
        <v>29</v>
      </c>
      <c r="O32" s="80">
        <v>1271.75</v>
      </c>
      <c r="P32" s="6">
        <f t="shared" si="0"/>
        <v>57.157303370786515</v>
      </c>
      <c r="Q32" s="6">
        <v>173000</v>
      </c>
      <c r="R32" s="6">
        <f t="shared" si="1"/>
        <v>3849250</v>
      </c>
      <c r="S32" s="57">
        <f t="shared" si="3"/>
        <v>1465.713703666331</v>
      </c>
      <c r="T32" s="6">
        <f>Table1[[#This Row],[Volume in Units]]*Table1[[#This Row],[Price SDG/Unit]]</f>
        <v>220012750</v>
      </c>
      <c r="U32" s="57">
        <f>Table1[[#This Row],[Volume MT/Head]]*Table1[[#This Row],[Price USD/(MT/Head)]]</f>
        <v>83776.242815175559</v>
      </c>
      <c r="V32" s="80">
        <v>2250</v>
      </c>
      <c r="W32" s="28">
        <f>Table1[[#This Row],[Commission SDG/MT]]*Table1[[#This Row],[Volume in Units]]</f>
        <v>2861437.5</v>
      </c>
      <c r="X32" s="80">
        <v>12296075</v>
      </c>
      <c r="Y32" s="28">
        <f t="shared" si="2"/>
        <v>235170262.5</v>
      </c>
      <c r="Z32" s="6">
        <f>IFERROR((Table1[[#This Row],[Total Cost SDG]]/Table1[[#This Row],[Volume MT/Head]]),0)</f>
        <v>4114439.4264792609</v>
      </c>
      <c r="AA32" s="57">
        <f t="shared" si="4"/>
        <v>89547.905810497687</v>
      </c>
      <c r="AB32" s="57">
        <f>IFERROR((Table1[[#This Row],[Total Cost USD]]/Table1[[#This Row],[Volume MT/Head]]),0)</f>
        <v>1566.6922777932562</v>
      </c>
      <c r="AC32" s="80">
        <v>57.157303370786515</v>
      </c>
      <c r="AD32" s="6">
        <f>Table1[[#This Row],[Volume MT/Head]]-Table1[[#This Row],[Delivered MT]]</f>
        <v>0</v>
      </c>
      <c r="AE32" s="6">
        <f>Table1[[#This Row],[Delivered MT]]*Table1[[#This Row],[Average Cost SDG/MT]]</f>
        <v>235170262.5</v>
      </c>
      <c r="AF32" s="4" t="s">
        <v>152</v>
      </c>
    </row>
    <row r="33" spans="1:32" hidden="1" x14ac:dyDescent="0.2">
      <c r="A33" s="1">
        <v>32</v>
      </c>
      <c r="B33" s="4">
        <v>2025</v>
      </c>
      <c r="C33" s="4" t="s">
        <v>140</v>
      </c>
      <c r="D33" s="4" t="s">
        <v>138</v>
      </c>
      <c r="E33" s="4">
        <v>15</v>
      </c>
      <c r="F33" s="80">
        <f t="shared" si="7"/>
        <v>2626.1950000000002</v>
      </c>
      <c r="G33" s="4">
        <v>1666</v>
      </c>
      <c r="H33" s="4" t="s">
        <v>156</v>
      </c>
      <c r="I33" s="4" t="s">
        <v>186</v>
      </c>
      <c r="J33" s="4" t="s">
        <v>65</v>
      </c>
      <c r="K33" s="4" t="s">
        <v>251</v>
      </c>
      <c r="L33" s="57" t="s">
        <v>51</v>
      </c>
      <c r="M33" s="4" t="s">
        <v>230</v>
      </c>
      <c r="N33" s="4" t="s">
        <v>29</v>
      </c>
      <c r="O33" s="80">
        <v>157.72999999999999</v>
      </c>
      <c r="P33" s="6">
        <f t="shared" si="0"/>
        <v>7.0889887640449434</v>
      </c>
      <c r="Q33" s="6">
        <v>165500</v>
      </c>
      <c r="R33" s="6">
        <f t="shared" si="1"/>
        <v>3682375</v>
      </c>
      <c r="S33" s="57">
        <f t="shared" si="3"/>
        <v>1402.1712020622992</v>
      </c>
      <c r="T33" s="6">
        <f>Table1[[#This Row],[Volume in Units]]*Table1[[#This Row],[Price SDG/Unit]]</f>
        <v>26104315</v>
      </c>
      <c r="U33" s="57">
        <f>Table1[[#This Row],[Volume MT/Head]]*Table1[[#This Row],[Price USD/(MT/Head)]]</f>
        <v>9939.9758966870304</v>
      </c>
      <c r="V33" s="80">
        <v>2250</v>
      </c>
      <c r="W33" s="28">
        <f>Table1[[#This Row],[Commission SDG/MT]]*Table1[[#This Row],[Volume in Units]]</f>
        <v>354892.5</v>
      </c>
      <c r="X33" s="80">
        <v>1502650</v>
      </c>
      <c r="Y33" s="28">
        <f t="shared" si="2"/>
        <v>27961857.5</v>
      </c>
      <c r="Z33" s="6">
        <f>IFERROR((Table1[[#This Row],[Total Cost SDG]]/Table1[[#This Row],[Volume MT/Head]]),0)</f>
        <v>3944407.0840994106</v>
      </c>
      <c r="AA33" s="57">
        <f t="shared" si="4"/>
        <v>10647.289138849172</v>
      </c>
      <c r="AB33" s="57">
        <f>IFERROR((Table1[[#This Row],[Total Cost USD]]/Table1[[#This Row],[Volume MT/Head]]),0)</f>
        <v>1501.9475264020421</v>
      </c>
      <c r="AC33" s="80">
        <v>7.0889887640449434</v>
      </c>
      <c r="AD33" s="6">
        <f>Table1[[#This Row],[Volume MT/Head]]-Table1[[#This Row],[Delivered MT]]</f>
        <v>0</v>
      </c>
      <c r="AE33" s="6">
        <f>Table1[[#This Row],[Delivered MT]]*Table1[[#This Row],[Average Cost SDG/MT]]</f>
        <v>27961857.5</v>
      </c>
      <c r="AF33" s="4" t="s">
        <v>152</v>
      </c>
    </row>
    <row r="34" spans="1:32" hidden="1" x14ac:dyDescent="0.2">
      <c r="A34" s="1">
        <v>33</v>
      </c>
      <c r="B34" s="4">
        <v>2025</v>
      </c>
      <c r="C34" s="4" t="s">
        <v>140</v>
      </c>
      <c r="D34" s="4" t="s">
        <v>137</v>
      </c>
      <c r="E34" s="4">
        <v>14</v>
      </c>
      <c r="F34" s="80">
        <f t="shared" si="7"/>
        <v>2626.1950000000002</v>
      </c>
      <c r="G34" s="4">
        <v>1675</v>
      </c>
      <c r="H34" s="4" t="s">
        <v>48</v>
      </c>
      <c r="I34" s="4" t="s">
        <v>199</v>
      </c>
      <c r="J34" s="4" t="s">
        <v>65</v>
      </c>
      <c r="K34" s="4" t="s">
        <v>251</v>
      </c>
      <c r="L34" s="57" t="s">
        <v>51</v>
      </c>
      <c r="M34" s="4" t="s">
        <v>230</v>
      </c>
      <c r="N34" s="4" t="s">
        <v>41</v>
      </c>
      <c r="O34" s="80">
        <v>9.9019999999999992</v>
      </c>
      <c r="P34" s="6">
        <f t="shared" si="0"/>
        <v>9.9019999999999992</v>
      </c>
      <c r="Q34" s="6">
        <v>2910000</v>
      </c>
      <c r="R34" s="6">
        <f t="shared" si="1"/>
        <v>2910000</v>
      </c>
      <c r="S34" s="57">
        <f t="shared" si="3"/>
        <v>1108.0669942635639</v>
      </c>
      <c r="T34" s="6">
        <f>Table1[[#This Row],[Volume in Units]]*Table1[[#This Row],[Price SDG/Unit]]</f>
        <v>28814819.999999996</v>
      </c>
      <c r="U34" s="57">
        <f>Table1[[#This Row],[Volume MT/Head]]*Table1[[#This Row],[Price USD/(MT/Head)]]</f>
        <v>10972.079377197808</v>
      </c>
      <c r="V34" s="80">
        <v>30000</v>
      </c>
      <c r="W34" s="28">
        <f>Table1[[#This Row],[Commission SDG/MT]]*Table1[[#This Row],[Volume in Units]]</f>
        <v>297060</v>
      </c>
      <c r="X34" s="80"/>
      <c r="Y34" s="28">
        <f t="shared" si="2"/>
        <v>29111879.999999996</v>
      </c>
      <c r="Z34" s="6">
        <f>IFERROR((Table1[[#This Row],[Total Cost SDG]]/Table1[[#This Row],[Volume MT/Head]]),0)</f>
        <v>2940000</v>
      </c>
      <c r="AA34" s="57">
        <f t="shared" si="4"/>
        <v>11085.19359758129</v>
      </c>
      <c r="AB34" s="57">
        <f>IFERROR((Table1[[#This Row],[Total Cost USD]]/Table1[[#This Row],[Volume MT/Head]]),0)</f>
        <v>1119.4903653384458</v>
      </c>
      <c r="AC34" s="80">
        <v>9.9019999999999992</v>
      </c>
      <c r="AD34" s="6">
        <f>Table1[[#This Row],[Volume MT/Head]]-Table1[[#This Row],[Delivered MT]]</f>
        <v>0</v>
      </c>
      <c r="AE34" s="6">
        <f>Table1[[#This Row],[Delivered MT]]*Table1[[#This Row],[Average Cost SDG/MT]]</f>
        <v>29111879.999999996</v>
      </c>
      <c r="AF34" s="4" t="s">
        <v>152</v>
      </c>
    </row>
    <row r="35" spans="1:32" hidden="1" x14ac:dyDescent="0.2">
      <c r="A35" s="1">
        <v>34</v>
      </c>
      <c r="B35" s="4">
        <v>2025</v>
      </c>
      <c r="C35" s="4" t="s">
        <v>140</v>
      </c>
      <c r="D35" s="4" t="s">
        <v>137</v>
      </c>
      <c r="E35" s="4">
        <v>14</v>
      </c>
      <c r="F35" s="80">
        <f t="shared" si="7"/>
        <v>2626.1950000000002</v>
      </c>
      <c r="G35" s="4">
        <v>1675</v>
      </c>
      <c r="H35" s="4" t="s">
        <v>48</v>
      </c>
      <c r="I35" s="4" t="s">
        <v>199</v>
      </c>
      <c r="J35" s="4" t="s">
        <v>65</v>
      </c>
      <c r="K35" s="4" t="s">
        <v>251</v>
      </c>
      <c r="L35" s="57" t="s">
        <v>51</v>
      </c>
      <c r="M35" s="4" t="s">
        <v>230</v>
      </c>
      <c r="N35" s="4" t="s">
        <v>41</v>
      </c>
      <c r="O35" s="80">
        <v>3.3610000000000002</v>
      </c>
      <c r="P35" s="6">
        <f t="shared" si="0"/>
        <v>3.3610000000000002</v>
      </c>
      <c r="Q35" s="6">
        <v>2820000</v>
      </c>
      <c r="R35" s="6">
        <f t="shared" si="1"/>
        <v>2820000</v>
      </c>
      <c r="S35" s="57">
        <f t="shared" si="3"/>
        <v>1073.7968810389175</v>
      </c>
      <c r="T35" s="6">
        <f>Table1[[#This Row],[Volume in Units]]*Table1[[#This Row],[Price SDG/Unit]]</f>
        <v>9478020</v>
      </c>
      <c r="U35" s="57">
        <f>Table1[[#This Row],[Volume MT/Head]]*Table1[[#This Row],[Price USD/(MT/Head)]]</f>
        <v>3609.0313171718021</v>
      </c>
      <c r="V35" s="80">
        <v>30000</v>
      </c>
      <c r="W35" s="28">
        <f>Table1[[#This Row],[Commission SDG/MT]]*Table1[[#This Row],[Volume in Units]]</f>
        <v>100830</v>
      </c>
      <c r="X35" s="80"/>
      <c r="Y35" s="28">
        <f t="shared" si="2"/>
        <v>9578850</v>
      </c>
      <c r="Z35" s="6">
        <f>IFERROR((Table1[[#This Row],[Total Cost SDG]]/Table1[[#This Row],[Volume MT/Head]]),0)</f>
        <v>2850000</v>
      </c>
      <c r="AA35" s="57">
        <f t="shared" si="4"/>
        <v>3647.4252673544802</v>
      </c>
      <c r="AB35" s="57">
        <f>IFERROR((Table1[[#This Row],[Total Cost USD]]/Table1[[#This Row],[Volume MT/Head]]),0)</f>
        <v>1085.2202521137995</v>
      </c>
      <c r="AC35" s="80">
        <v>3.3610000000000002</v>
      </c>
      <c r="AD35" s="6">
        <f>Table1[[#This Row],[Volume MT/Head]]-Table1[[#This Row],[Delivered MT]]</f>
        <v>0</v>
      </c>
      <c r="AE35" s="6">
        <f>Table1[[#This Row],[Delivered MT]]*Table1[[#This Row],[Average Cost SDG/MT]]</f>
        <v>9578850</v>
      </c>
      <c r="AF35" s="4" t="s">
        <v>152</v>
      </c>
    </row>
    <row r="36" spans="1:32" hidden="1" x14ac:dyDescent="0.2">
      <c r="A36" s="1">
        <v>35</v>
      </c>
      <c r="B36" s="4">
        <v>2025</v>
      </c>
      <c r="C36" s="4" t="s">
        <v>140</v>
      </c>
      <c r="D36" s="4" t="s">
        <v>137</v>
      </c>
      <c r="E36" s="4">
        <v>14</v>
      </c>
      <c r="F36" s="80">
        <f t="shared" si="7"/>
        <v>2626.1950000000002</v>
      </c>
      <c r="G36" s="4">
        <v>1675</v>
      </c>
      <c r="H36" s="4" t="s">
        <v>48</v>
      </c>
      <c r="I36" s="4" t="s">
        <v>199</v>
      </c>
      <c r="J36" s="4" t="s">
        <v>65</v>
      </c>
      <c r="K36" s="4" t="s">
        <v>251</v>
      </c>
      <c r="L36" s="57" t="s">
        <v>51</v>
      </c>
      <c r="M36" s="4" t="s">
        <v>230</v>
      </c>
      <c r="N36" s="4" t="s">
        <v>41</v>
      </c>
      <c r="O36" s="80">
        <v>2.859</v>
      </c>
      <c r="P36" s="6">
        <f t="shared" si="0"/>
        <v>2.859</v>
      </c>
      <c r="Q36" s="6">
        <v>2870000</v>
      </c>
      <c r="R36" s="6">
        <f t="shared" si="1"/>
        <v>2870000</v>
      </c>
      <c r="S36" s="57">
        <f t="shared" si="3"/>
        <v>1092.8358328303875</v>
      </c>
      <c r="T36" s="6">
        <f>Table1[[#This Row],[Volume in Units]]*Table1[[#This Row],[Price SDG/Unit]]</f>
        <v>8205330</v>
      </c>
      <c r="U36" s="57">
        <f>Table1[[#This Row],[Volume MT/Head]]*Table1[[#This Row],[Price USD/(MT/Head)]]</f>
        <v>3124.4176460620779</v>
      </c>
      <c r="V36" s="80">
        <v>30000</v>
      </c>
      <c r="W36" s="28">
        <f>Table1[[#This Row],[Commission SDG/MT]]*Table1[[#This Row],[Volume in Units]]</f>
        <v>85770</v>
      </c>
      <c r="X36" s="80"/>
      <c r="Y36" s="28">
        <f t="shared" si="2"/>
        <v>8291100</v>
      </c>
      <c r="Z36" s="6">
        <f>IFERROR((Table1[[#This Row],[Total Cost SDG]]/Table1[[#This Row],[Volume MT/Head]]),0)</f>
        <v>2900000</v>
      </c>
      <c r="AA36" s="57">
        <f t="shared" si="4"/>
        <v>3157.077063965166</v>
      </c>
      <c r="AB36" s="57">
        <f>IFERROR((Table1[[#This Row],[Total Cost USD]]/Table1[[#This Row],[Volume MT/Head]]),0)</f>
        <v>1104.2592039052697</v>
      </c>
      <c r="AC36" s="80">
        <v>2.859</v>
      </c>
      <c r="AD36" s="6">
        <f>Table1[[#This Row],[Volume MT/Head]]-Table1[[#This Row],[Delivered MT]]</f>
        <v>0</v>
      </c>
      <c r="AE36" s="6">
        <f>Table1[[#This Row],[Delivered MT]]*Table1[[#This Row],[Average Cost SDG/MT]]</f>
        <v>8291100</v>
      </c>
      <c r="AF36" s="4" t="s">
        <v>152</v>
      </c>
    </row>
    <row r="37" spans="1:32" hidden="1" x14ac:dyDescent="0.2">
      <c r="A37" s="1">
        <v>36</v>
      </c>
      <c r="B37" s="4">
        <v>2025</v>
      </c>
      <c r="C37" s="4" t="s">
        <v>140</v>
      </c>
      <c r="D37" s="4" t="s">
        <v>138</v>
      </c>
      <c r="E37" s="4">
        <v>15</v>
      </c>
      <c r="F37" s="80">
        <v>2626.1950000000002</v>
      </c>
      <c r="G37" s="4">
        <v>1675</v>
      </c>
      <c r="H37" s="4" t="s">
        <v>48</v>
      </c>
      <c r="I37" s="4" t="s">
        <v>199</v>
      </c>
      <c r="J37" s="4" t="s">
        <v>65</v>
      </c>
      <c r="K37" s="4" t="s">
        <v>251</v>
      </c>
      <c r="L37" s="57" t="s">
        <v>51</v>
      </c>
      <c r="M37" s="4" t="s">
        <v>230</v>
      </c>
      <c r="N37" s="4" t="s">
        <v>41</v>
      </c>
      <c r="O37" s="80">
        <v>4.5270000000000001</v>
      </c>
      <c r="P37" s="6">
        <f t="shared" si="0"/>
        <v>4.5270000000000001</v>
      </c>
      <c r="Q37" s="6">
        <v>2870000</v>
      </c>
      <c r="R37" s="6">
        <f t="shared" si="1"/>
        <v>2870000</v>
      </c>
      <c r="S37" s="57">
        <f t="shared" si="3"/>
        <v>1092.8358328303875</v>
      </c>
      <c r="T37" s="6">
        <f>Table1[[#This Row],[Volume in Units]]*Table1[[#This Row],[Price SDG/Unit]]</f>
        <v>12992490</v>
      </c>
      <c r="U37" s="57">
        <f>Table1[[#This Row],[Volume MT/Head]]*Table1[[#This Row],[Price USD/(MT/Head)]]</f>
        <v>4947.2678152231647</v>
      </c>
      <c r="V37" s="80">
        <v>30000</v>
      </c>
      <c r="W37" s="28">
        <f>Table1[[#This Row],[Commission SDG/MT]]*Table1[[#This Row],[Volume in Units]]</f>
        <v>135810</v>
      </c>
      <c r="X37" s="80"/>
      <c r="Y37" s="28">
        <f t="shared" si="2"/>
        <v>13128300</v>
      </c>
      <c r="Z37" s="6">
        <f>IFERROR((Table1[[#This Row],[Total Cost SDG]]/Table1[[#This Row],[Volume MT/Head]]),0)</f>
        <v>2900000</v>
      </c>
      <c r="AA37" s="57">
        <f t="shared" si="4"/>
        <v>4998.9814160791557</v>
      </c>
      <c r="AB37" s="57">
        <f>IFERROR((Table1[[#This Row],[Total Cost USD]]/Table1[[#This Row],[Volume MT/Head]]),0)</f>
        <v>1104.2592039052697</v>
      </c>
      <c r="AC37" s="80">
        <v>4.5270000000000001</v>
      </c>
      <c r="AD37" s="6">
        <f>Table1[[#This Row],[Volume MT/Head]]-Table1[[#This Row],[Delivered MT]]</f>
        <v>0</v>
      </c>
      <c r="AE37" s="6">
        <f>Table1[[#This Row],[Delivered MT]]*Table1[[#This Row],[Average Cost SDG/MT]]</f>
        <v>13128300</v>
      </c>
      <c r="AF37" s="4" t="s">
        <v>152</v>
      </c>
    </row>
    <row r="38" spans="1:32" hidden="1" x14ac:dyDescent="0.2">
      <c r="A38" s="1">
        <v>37</v>
      </c>
      <c r="B38" s="4">
        <v>2025</v>
      </c>
      <c r="C38" s="4" t="s">
        <v>140</v>
      </c>
      <c r="D38" s="4" t="s">
        <v>138</v>
      </c>
      <c r="E38" s="4">
        <v>15</v>
      </c>
      <c r="F38" s="80">
        <v>2626.1950000000002</v>
      </c>
      <c r="G38" s="4">
        <v>1675</v>
      </c>
      <c r="H38" s="4" t="s">
        <v>48</v>
      </c>
      <c r="I38" s="4" t="s">
        <v>199</v>
      </c>
      <c r="J38" s="4" t="s">
        <v>65</v>
      </c>
      <c r="K38" s="4" t="s">
        <v>251</v>
      </c>
      <c r="L38" s="57" t="s">
        <v>51</v>
      </c>
      <c r="M38" s="4" t="s">
        <v>230</v>
      </c>
      <c r="N38" s="4" t="s">
        <v>41</v>
      </c>
      <c r="O38" s="80">
        <v>8.0540000000000003</v>
      </c>
      <c r="P38" s="6">
        <f t="shared" si="0"/>
        <v>8.0540000000000003</v>
      </c>
      <c r="Q38" s="6">
        <v>2880000</v>
      </c>
      <c r="R38" s="6">
        <f t="shared" si="1"/>
        <v>2880000</v>
      </c>
      <c r="S38" s="57">
        <f t="shared" si="3"/>
        <v>1096.6436231886817</v>
      </c>
      <c r="T38" s="6">
        <f>Table1[[#This Row],[Volume in Units]]*Table1[[#This Row],[Price SDG/Unit]]</f>
        <v>23195520</v>
      </c>
      <c r="U38" s="57">
        <f>Table1[[#This Row],[Volume MT/Head]]*Table1[[#This Row],[Price USD/(MT/Head)]]</f>
        <v>8832.3677411616427</v>
      </c>
      <c r="V38" s="80">
        <v>30000</v>
      </c>
      <c r="W38" s="28">
        <f>Table1[[#This Row],[Commission SDG/MT]]*Table1[[#This Row],[Volume in Units]]</f>
        <v>241620</v>
      </c>
      <c r="X38" s="80"/>
      <c r="Y38" s="28">
        <f t="shared" si="2"/>
        <v>23437140</v>
      </c>
      <c r="Z38" s="6">
        <f>IFERROR((Table1[[#This Row],[Total Cost SDG]]/Table1[[#This Row],[Volume MT/Head]]),0)</f>
        <v>2910000</v>
      </c>
      <c r="AA38" s="57">
        <f t="shared" si="4"/>
        <v>8924.3715717987434</v>
      </c>
      <c r="AB38" s="57">
        <f>IFERROR((Table1[[#This Row],[Total Cost USD]]/Table1[[#This Row],[Volume MT/Head]]),0)</f>
        <v>1108.0669942635639</v>
      </c>
      <c r="AC38" s="80">
        <v>8.0540000000000003</v>
      </c>
      <c r="AD38" s="6">
        <f>Table1[[#This Row],[Volume MT/Head]]-Table1[[#This Row],[Delivered MT]]</f>
        <v>0</v>
      </c>
      <c r="AE38" s="6">
        <f>Table1[[#This Row],[Delivered MT]]*Table1[[#This Row],[Average Cost SDG/MT]]</f>
        <v>23437140</v>
      </c>
      <c r="AF38" s="4" t="s">
        <v>152</v>
      </c>
    </row>
    <row r="39" spans="1:32" hidden="1" x14ac:dyDescent="0.2">
      <c r="A39" s="1">
        <v>38</v>
      </c>
      <c r="B39" s="4">
        <v>2025</v>
      </c>
      <c r="C39" s="4" t="s">
        <v>140</v>
      </c>
      <c r="D39" s="4" t="s">
        <v>138</v>
      </c>
      <c r="E39" s="4">
        <v>15</v>
      </c>
      <c r="F39" s="80">
        <v>2626.1950000000002</v>
      </c>
      <c r="G39" s="4">
        <v>1675</v>
      </c>
      <c r="H39" s="4" t="s">
        <v>48</v>
      </c>
      <c r="I39" s="4" t="s">
        <v>199</v>
      </c>
      <c r="J39" s="4" t="s">
        <v>65</v>
      </c>
      <c r="K39" s="4" t="s">
        <v>251</v>
      </c>
      <c r="L39" s="57" t="s">
        <v>51</v>
      </c>
      <c r="M39" s="4" t="s">
        <v>230</v>
      </c>
      <c r="N39" s="4" t="s">
        <v>41</v>
      </c>
      <c r="O39" s="80">
        <v>5.68</v>
      </c>
      <c r="P39" s="6">
        <f t="shared" si="0"/>
        <v>5.68</v>
      </c>
      <c r="Q39" s="6">
        <v>2870000</v>
      </c>
      <c r="R39" s="6">
        <f t="shared" si="1"/>
        <v>2870000</v>
      </c>
      <c r="S39" s="57">
        <f t="shared" si="3"/>
        <v>1092.8358328303875</v>
      </c>
      <c r="T39" s="6">
        <f>Table1[[#This Row],[Volume in Units]]*Table1[[#This Row],[Price SDG/Unit]]</f>
        <v>16301600</v>
      </c>
      <c r="U39" s="57">
        <f>Table1[[#This Row],[Volume MT/Head]]*Table1[[#This Row],[Price USD/(MT/Head)]]</f>
        <v>6207.3075304766007</v>
      </c>
      <c r="V39" s="80">
        <v>30000</v>
      </c>
      <c r="W39" s="28">
        <f>Table1[[#This Row],[Commission SDG/MT]]*Table1[[#This Row],[Volume in Units]]</f>
        <v>170400</v>
      </c>
      <c r="X39" s="80"/>
      <c r="Y39" s="28">
        <f t="shared" si="2"/>
        <v>16472000</v>
      </c>
      <c r="Z39" s="6">
        <f>IFERROR((Table1[[#This Row],[Total Cost SDG]]/Table1[[#This Row],[Volume MT/Head]]),0)</f>
        <v>2900000</v>
      </c>
      <c r="AA39" s="57">
        <f t="shared" si="4"/>
        <v>6272.1922781819321</v>
      </c>
      <c r="AB39" s="57">
        <f>IFERROR((Table1[[#This Row],[Total Cost USD]]/Table1[[#This Row],[Volume MT/Head]]),0)</f>
        <v>1104.2592039052697</v>
      </c>
      <c r="AC39" s="80">
        <v>5.68</v>
      </c>
      <c r="AD39" s="6">
        <f>Table1[[#This Row],[Volume MT/Head]]-Table1[[#This Row],[Delivered MT]]</f>
        <v>0</v>
      </c>
      <c r="AE39" s="6">
        <f>Table1[[#This Row],[Delivered MT]]*Table1[[#This Row],[Average Cost SDG/MT]]</f>
        <v>16472000</v>
      </c>
      <c r="AF39" s="4" t="s">
        <v>152</v>
      </c>
    </row>
    <row r="40" spans="1:32" hidden="1" x14ac:dyDescent="0.2">
      <c r="A40" s="1">
        <v>39</v>
      </c>
      <c r="B40" s="4">
        <v>2025</v>
      </c>
      <c r="C40" s="4" t="s">
        <v>140</v>
      </c>
      <c r="D40" s="4" t="s">
        <v>138</v>
      </c>
      <c r="E40" s="4">
        <v>15</v>
      </c>
      <c r="F40" s="80">
        <v>2626.1950000000002</v>
      </c>
      <c r="G40" s="4">
        <v>1675</v>
      </c>
      <c r="H40" s="4" t="s">
        <v>48</v>
      </c>
      <c r="I40" s="4" t="s">
        <v>199</v>
      </c>
      <c r="J40" s="4" t="s">
        <v>65</v>
      </c>
      <c r="K40" s="4" t="s">
        <v>251</v>
      </c>
      <c r="L40" s="57" t="s">
        <v>51</v>
      </c>
      <c r="M40" s="4" t="s">
        <v>230</v>
      </c>
      <c r="N40" s="4" t="s">
        <v>41</v>
      </c>
      <c r="O40" s="80">
        <v>4.3250000000000002</v>
      </c>
      <c r="P40" s="6">
        <f t="shared" si="0"/>
        <v>4.3250000000000002</v>
      </c>
      <c r="Q40" s="6">
        <v>2840000</v>
      </c>
      <c r="R40" s="6">
        <f t="shared" si="1"/>
        <v>2840000</v>
      </c>
      <c r="S40" s="57">
        <f t="shared" si="3"/>
        <v>1081.4124617555055</v>
      </c>
      <c r="T40" s="6">
        <f>Table1[[#This Row],[Volume in Units]]*Table1[[#This Row],[Price SDG/Unit]]</f>
        <v>12283000</v>
      </c>
      <c r="U40" s="57">
        <f>Table1[[#This Row],[Volume MT/Head]]*Table1[[#This Row],[Price USD/(MT/Head)]]</f>
        <v>4677.1088970925621</v>
      </c>
      <c r="V40" s="80">
        <v>30000</v>
      </c>
      <c r="W40" s="28">
        <f>Table1[[#This Row],[Commission SDG/MT]]*Table1[[#This Row],[Volume in Units]]</f>
        <v>129750</v>
      </c>
      <c r="X40" s="80"/>
      <c r="Y40" s="28">
        <f t="shared" si="2"/>
        <v>12412750</v>
      </c>
      <c r="Z40" s="6">
        <f>IFERROR((Table1[[#This Row],[Total Cost SDG]]/Table1[[#This Row],[Volume MT/Head]]),0)</f>
        <v>2870000</v>
      </c>
      <c r="AA40" s="57">
        <f t="shared" si="4"/>
        <v>4726.514976991426</v>
      </c>
      <c r="AB40" s="57">
        <f>IFERROR((Table1[[#This Row],[Total Cost USD]]/Table1[[#This Row],[Volume MT/Head]]),0)</f>
        <v>1092.8358328303875</v>
      </c>
      <c r="AC40" s="80">
        <v>4.3250000000000002</v>
      </c>
      <c r="AD40" s="6">
        <f>Table1[[#This Row],[Volume MT/Head]]-Table1[[#This Row],[Delivered MT]]</f>
        <v>0</v>
      </c>
      <c r="AE40" s="6">
        <f>Table1[[#This Row],[Delivered MT]]*Table1[[#This Row],[Average Cost SDG/MT]]</f>
        <v>12412750</v>
      </c>
      <c r="AF40" s="4" t="s">
        <v>152</v>
      </c>
    </row>
    <row r="41" spans="1:32" hidden="1" x14ac:dyDescent="0.2">
      <c r="A41" s="1">
        <v>40</v>
      </c>
      <c r="B41" s="4">
        <v>2025</v>
      </c>
      <c r="C41" s="4" t="s">
        <v>140</v>
      </c>
      <c r="D41" s="4" t="s">
        <v>138</v>
      </c>
      <c r="E41" s="4">
        <v>15</v>
      </c>
      <c r="F41" s="80">
        <v>2626.1950000000002</v>
      </c>
      <c r="G41" s="4">
        <v>1675</v>
      </c>
      <c r="H41" s="4" t="s">
        <v>48</v>
      </c>
      <c r="I41" s="4" t="s">
        <v>199</v>
      </c>
      <c r="J41" s="4" t="s">
        <v>65</v>
      </c>
      <c r="K41" s="4" t="s">
        <v>251</v>
      </c>
      <c r="L41" s="57" t="s">
        <v>51</v>
      </c>
      <c r="M41" s="4" t="s">
        <v>230</v>
      </c>
      <c r="N41" s="4" t="s">
        <v>41</v>
      </c>
      <c r="O41" s="80">
        <v>4.8099999999999996</v>
      </c>
      <c r="P41" s="6">
        <f t="shared" si="0"/>
        <v>4.8099999999999996</v>
      </c>
      <c r="Q41" s="6">
        <v>2920000</v>
      </c>
      <c r="R41" s="6">
        <f t="shared" si="1"/>
        <v>2920000</v>
      </c>
      <c r="S41" s="57">
        <f t="shared" si="3"/>
        <v>1111.8747846218578</v>
      </c>
      <c r="T41" s="6">
        <f>Table1[[#This Row],[Volume in Units]]*Table1[[#This Row],[Price SDG/Unit]]</f>
        <v>14045199.999999998</v>
      </c>
      <c r="U41" s="57">
        <f>Table1[[#This Row],[Volume MT/Head]]*Table1[[#This Row],[Price USD/(MT/Head)]]</f>
        <v>5348.1177140311356</v>
      </c>
      <c r="V41" s="80">
        <v>30000</v>
      </c>
      <c r="W41" s="28">
        <f>Table1[[#This Row],[Commission SDG/MT]]*Table1[[#This Row],[Volume in Units]]</f>
        <v>144300</v>
      </c>
      <c r="X41" s="80"/>
      <c r="Y41" s="28">
        <f t="shared" si="2"/>
        <v>14189499.999999998</v>
      </c>
      <c r="Z41" s="6">
        <f>IFERROR((Table1[[#This Row],[Total Cost SDG]]/Table1[[#This Row],[Volume MT/Head]]),0)</f>
        <v>2950000</v>
      </c>
      <c r="AA41" s="57">
        <f t="shared" si="4"/>
        <v>5403.0641289013183</v>
      </c>
      <c r="AB41" s="57">
        <f>IFERROR((Table1[[#This Row],[Total Cost USD]]/Table1[[#This Row],[Volume MT/Head]]),0)</f>
        <v>1123.29815569674</v>
      </c>
      <c r="AC41" s="80">
        <v>4.8099999999999996</v>
      </c>
      <c r="AD41" s="6">
        <f>Table1[[#This Row],[Volume MT/Head]]-Table1[[#This Row],[Delivered MT]]</f>
        <v>0</v>
      </c>
      <c r="AE41" s="6">
        <f>Table1[[#This Row],[Delivered MT]]*Table1[[#This Row],[Average Cost SDG/MT]]</f>
        <v>14189499.999999998</v>
      </c>
      <c r="AF41" s="4" t="s">
        <v>152</v>
      </c>
    </row>
    <row r="42" spans="1:32" hidden="1" x14ac:dyDescent="0.2">
      <c r="A42" s="1">
        <v>41</v>
      </c>
      <c r="B42" s="4">
        <v>2025</v>
      </c>
      <c r="C42" s="4" t="s">
        <v>140</v>
      </c>
      <c r="D42" s="4" t="s">
        <v>138</v>
      </c>
      <c r="E42" s="4">
        <v>15</v>
      </c>
      <c r="F42" s="80">
        <v>2626.1950000000002</v>
      </c>
      <c r="G42" s="4">
        <v>1675</v>
      </c>
      <c r="H42" s="4" t="s">
        <v>48</v>
      </c>
      <c r="I42" s="4" t="s">
        <v>199</v>
      </c>
      <c r="J42" s="4" t="s">
        <v>65</v>
      </c>
      <c r="K42" s="4" t="s">
        <v>251</v>
      </c>
      <c r="L42" s="57" t="s">
        <v>51</v>
      </c>
      <c r="M42" s="4" t="s">
        <v>230</v>
      </c>
      <c r="N42" s="4" t="s">
        <v>41</v>
      </c>
      <c r="O42" s="80">
        <v>4.5359999999999996</v>
      </c>
      <c r="P42" s="6">
        <f t="shared" si="0"/>
        <v>4.5359999999999996</v>
      </c>
      <c r="Q42" s="6">
        <v>2830000</v>
      </c>
      <c r="R42" s="6">
        <f t="shared" si="1"/>
        <v>2830000</v>
      </c>
      <c r="S42" s="57">
        <f t="shared" si="3"/>
        <v>1077.6046713972114</v>
      </c>
      <c r="T42" s="6">
        <f>Table1[[#This Row],[Volume in Units]]*Table1[[#This Row],[Price SDG/Unit]]</f>
        <v>12836879.999999998</v>
      </c>
      <c r="U42" s="57">
        <f>Table1[[#This Row],[Volume MT/Head]]*Table1[[#This Row],[Price USD/(MT/Head)]]</f>
        <v>4888.0147894577503</v>
      </c>
      <c r="V42" s="80">
        <v>30000</v>
      </c>
      <c r="W42" s="28">
        <f>Table1[[#This Row],[Commission SDG/MT]]*Table1[[#This Row],[Volume in Units]]</f>
        <v>136080</v>
      </c>
      <c r="X42" s="80"/>
      <c r="Y42" s="28">
        <f t="shared" si="2"/>
        <v>12972959.999999998</v>
      </c>
      <c r="Z42" s="6">
        <f>IFERROR((Table1[[#This Row],[Total Cost SDG]]/Table1[[#This Row],[Volume MT/Head]]),0)</f>
        <v>2860000</v>
      </c>
      <c r="AA42" s="57">
        <f t="shared" si="4"/>
        <v>4939.8312006534161</v>
      </c>
      <c r="AB42" s="57">
        <f>IFERROR((Table1[[#This Row],[Total Cost USD]]/Table1[[#This Row],[Volume MT/Head]]),0)</f>
        <v>1089.0280424720936</v>
      </c>
      <c r="AC42" s="80">
        <v>4.5359999999999996</v>
      </c>
      <c r="AD42" s="6">
        <f>Table1[[#This Row],[Volume MT/Head]]-Table1[[#This Row],[Delivered MT]]</f>
        <v>0</v>
      </c>
      <c r="AE42" s="6">
        <f>Table1[[#This Row],[Delivered MT]]*Table1[[#This Row],[Average Cost SDG/MT]]</f>
        <v>12972959.999999998</v>
      </c>
      <c r="AF42" s="4" t="s">
        <v>152</v>
      </c>
    </row>
    <row r="43" spans="1:32" hidden="1" x14ac:dyDescent="0.2">
      <c r="A43" s="1">
        <v>42</v>
      </c>
      <c r="B43" s="4">
        <v>2025</v>
      </c>
      <c r="C43" s="4" t="s">
        <v>140</v>
      </c>
      <c r="D43" s="4" t="s">
        <v>138</v>
      </c>
      <c r="E43" s="4">
        <v>15</v>
      </c>
      <c r="F43" s="80">
        <v>2626.1950000000002</v>
      </c>
      <c r="G43" s="4">
        <v>1675</v>
      </c>
      <c r="H43" s="4" t="s">
        <v>48</v>
      </c>
      <c r="I43" s="4" t="s">
        <v>199</v>
      </c>
      <c r="J43" s="4" t="s">
        <v>65</v>
      </c>
      <c r="K43" s="4" t="s">
        <v>251</v>
      </c>
      <c r="L43" s="57" t="s">
        <v>51</v>
      </c>
      <c r="M43" s="4" t="s">
        <v>230</v>
      </c>
      <c r="N43" s="4" t="s">
        <v>41</v>
      </c>
      <c r="O43" s="80">
        <v>3.5419999999999998</v>
      </c>
      <c r="P43" s="6">
        <f t="shared" si="0"/>
        <v>3.5419999999999998</v>
      </c>
      <c r="Q43" s="6">
        <v>2870000</v>
      </c>
      <c r="R43" s="6">
        <f t="shared" si="1"/>
        <v>2870000</v>
      </c>
      <c r="S43" s="57">
        <f t="shared" si="3"/>
        <v>1092.8358328303875</v>
      </c>
      <c r="T43" s="6">
        <f>Table1[[#This Row],[Volume in Units]]*Table1[[#This Row],[Price SDG/Unit]]</f>
        <v>10165540</v>
      </c>
      <c r="U43" s="57">
        <f>Table1[[#This Row],[Volume MT/Head]]*Table1[[#This Row],[Price USD/(MT/Head)]]</f>
        <v>3870.8245198852323</v>
      </c>
      <c r="V43" s="80">
        <v>30000</v>
      </c>
      <c r="W43" s="28">
        <f>Table1[[#This Row],[Commission SDG/MT]]*Table1[[#This Row],[Volume in Units]]</f>
        <v>106260</v>
      </c>
      <c r="X43" s="80"/>
      <c r="Y43" s="28">
        <f t="shared" si="2"/>
        <v>10271800</v>
      </c>
      <c r="Z43" s="6">
        <f>IFERROR((Table1[[#This Row],[Total Cost SDG]]/Table1[[#This Row],[Volume MT/Head]]),0)</f>
        <v>2900000</v>
      </c>
      <c r="AA43" s="57">
        <f t="shared" si="4"/>
        <v>3911.2861002324653</v>
      </c>
      <c r="AB43" s="57">
        <f>IFERROR((Table1[[#This Row],[Total Cost USD]]/Table1[[#This Row],[Volume MT/Head]]),0)</f>
        <v>1104.2592039052697</v>
      </c>
      <c r="AC43" s="80">
        <v>3.5419999999999998</v>
      </c>
      <c r="AD43" s="6">
        <f>Table1[[#This Row],[Volume MT/Head]]-Table1[[#This Row],[Delivered MT]]</f>
        <v>0</v>
      </c>
      <c r="AE43" s="6">
        <f>Table1[[#This Row],[Delivered MT]]*Table1[[#This Row],[Average Cost SDG/MT]]</f>
        <v>10271800</v>
      </c>
      <c r="AF43" s="4" t="s">
        <v>152</v>
      </c>
    </row>
    <row r="44" spans="1:32" hidden="1" x14ac:dyDescent="0.2">
      <c r="A44" s="1">
        <v>43</v>
      </c>
      <c r="B44" s="4">
        <v>2025</v>
      </c>
      <c r="C44" s="4" t="s">
        <v>140</v>
      </c>
      <c r="D44" s="4" t="s">
        <v>138</v>
      </c>
      <c r="E44" s="4">
        <v>15</v>
      </c>
      <c r="F44" s="80">
        <v>2626.1950000000002</v>
      </c>
      <c r="G44" s="4">
        <v>1675</v>
      </c>
      <c r="H44" s="4" t="s">
        <v>48</v>
      </c>
      <c r="I44" s="4" t="s">
        <v>199</v>
      </c>
      <c r="J44" s="4" t="s">
        <v>65</v>
      </c>
      <c r="K44" s="4" t="s">
        <v>251</v>
      </c>
      <c r="L44" s="57" t="s">
        <v>51</v>
      </c>
      <c r="M44" s="4" t="s">
        <v>230</v>
      </c>
      <c r="N44" s="4" t="s">
        <v>41</v>
      </c>
      <c r="O44" s="80">
        <v>7.452</v>
      </c>
      <c r="P44" s="6">
        <f t="shared" si="0"/>
        <v>7.452</v>
      </c>
      <c r="Q44" s="6">
        <v>2920000</v>
      </c>
      <c r="R44" s="6">
        <f t="shared" si="1"/>
        <v>2920000</v>
      </c>
      <c r="S44" s="57">
        <f t="shared" si="3"/>
        <v>1111.8747846218578</v>
      </c>
      <c r="T44" s="6">
        <f>Table1[[#This Row],[Volume in Units]]*Table1[[#This Row],[Price SDG/Unit]]</f>
        <v>21759840</v>
      </c>
      <c r="U44" s="57">
        <f>Table1[[#This Row],[Volume MT/Head]]*Table1[[#This Row],[Price USD/(MT/Head)]]</f>
        <v>8285.6908950020843</v>
      </c>
      <c r="V44" s="80">
        <v>30000</v>
      </c>
      <c r="W44" s="28">
        <f>Table1[[#This Row],[Commission SDG/MT]]*Table1[[#This Row],[Volume in Units]]</f>
        <v>223560</v>
      </c>
      <c r="X44" s="80"/>
      <c r="Y44" s="28">
        <f t="shared" si="2"/>
        <v>21983400</v>
      </c>
      <c r="Z44" s="6">
        <f>IFERROR((Table1[[#This Row],[Total Cost SDG]]/Table1[[#This Row],[Volume MT/Head]]),0)</f>
        <v>2950000</v>
      </c>
      <c r="AA44" s="57">
        <f t="shared" si="4"/>
        <v>8370.8178562521061</v>
      </c>
      <c r="AB44" s="57">
        <f>IFERROR((Table1[[#This Row],[Total Cost USD]]/Table1[[#This Row],[Volume MT/Head]]),0)</f>
        <v>1123.29815569674</v>
      </c>
      <c r="AC44" s="80">
        <v>7.452</v>
      </c>
      <c r="AD44" s="6">
        <f>Table1[[#This Row],[Volume MT/Head]]-Table1[[#This Row],[Delivered MT]]</f>
        <v>0</v>
      </c>
      <c r="AE44" s="6">
        <f>Table1[[#This Row],[Delivered MT]]*Table1[[#This Row],[Average Cost SDG/MT]]</f>
        <v>21983400</v>
      </c>
      <c r="AF44" s="4" t="s">
        <v>152</v>
      </c>
    </row>
    <row r="45" spans="1:32" hidden="1" x14ac:dyDescent="0.2">
      <c r="A45" s="1">
        <v>44</v>
      </c>
      <c r="B45" s="4">
        <v>2025</v>
      </c>
      <c r="C45" s="4" t="s">
        <v>140</v>
      </c>
      <c r="D45" s="4" t="s">
        <v>138</v>
      </c>
      <c r="E45" s="4">
        <v>15</v>
      </c>
      <c r="F45" s="80">
        <v>2626.1950000000002</v>
      </c>
      <c r="G45" s="4">
        <v>1675</v>
      </c>
      <c r="H45" s="4" t="s">
        <v>48</v>
      </c>
      <c r="I45" s="4" t="s">
        <v>199</v>
      </c>
      <c r="J45" s="4" t="s">
        <v>65</v>
      </c>
      <c r="K45" s="4" t="s">
        <v>251</v>
      </c>
      <c r="L45" s="57" t="s">
        <v>51</v>
      </c>
      <c r="M45" s="4" t="s">
        <v>230</v>
      </c>
      <c r="N45" s="4" t="s">
        <v>41</v>
      </c>
      <c r="O45" s="80">
        <v>5.181</v>
      </c>
      <c r="P45" s="6">
        <f t="shared" si="0"/>
        <v>5.181</v>
      </c>
      <c r="Q45" s="6">
        <v>2890000</v>
      </c>
      <c r="R45" s="6">
        <f t="shared" si="1"/>
        <v>2890000</v>
      </c>
      <c r="S45" s="57">
        <f t="shared" si="3"/>
        <v>1100.4514135469758</v>
      </c>
      <c r="T45" s="6">
        <f>Table1[[#This Row],[Volume in Units]]*Table1[[#This Row],[Price SDG/Unit]]</f>
        <v>14973090</v>
      </c>
      <c r="U45" s="57">
        <f>Table1[[#This Row],[Volume MT/Head]]*Table1[[#This Row],[Price USD/(MT/Head)]]</f>
        <v>5701.4387735868813</v>
      </c>
      <c r="V45" s="80">
        <v>30000</v>
      </c>
      <c r="W45" s="28">
        <f>Table1[[#This Row],[Commission SDG/MT]]*Table1[[#This Row],[Volume in Units]]</f>
        <v>155430</v>
      </c>
      <c r="X45" s="80"/>
      <c r="Y45" s="28">
        <f t="shared" si="2"/>
        <v>15128520</v>
      </c>
      <c r="Z45" s="6">
        <f>IFERROR((Table1[[#This Row],[Total Cost SDG]]/Table1[[#This Row],[Volume MT/Head]]),0)</f>
        <v>2920000</v>
      </c>
      <c r="AA45" s="57">
        <f t="shared" si="4"/>
        <v>5760.6232591258449</v>
      </c>
      <c r="AB45" s="57">
        <f>IFERROR((Table1[[#This Row],[Total Cost USD]]/Table1[[#This Row],[Volume MT/Head]]),0)</f>
        <v>1111.8747846218578</v>
      </c>
      <c r="AC45" s="80">
        <v>5.181</v>
      </c>
      <c r="AD45" s="6">
        <f>Table1[[#This Row],[Volume MT/Head]]-Table1[[#This Row],[Delivered MT]]</f>
        <v>0</v>
      </c>
      <c r="AE45" s="6">
        <f>Table1[[#This Row],[Delivered MT]]*Table1[[#This Row],[Average Cost SDG/MT]]</f>
        <v>15128520</v>
      </c>
      <c r="AF45" s="4" t="s">
        <v>152</v>
      </c>
    </row>
    <row r="46" spans="1:32" hidden="1" x14ac:dyDescent="0.2">
      <c r="A46" s="1">
        <v>45</v>
      </c>
      <c r="B46" s="4">
        <v>2025</v>
      </c>
      <c r="C46" s="4" t="s">
        <v>140</v>
      </c>
      <c r="D46" s="4" t="s">
        <v>138</v>
      </c>
      <c r="E46" s="4">
        <v>15</v>
      </c>
      <c r="F46" s="80">
        <v>2626.1950000000002</v>
      </c>
      <c r="G46" s="4">
        <v>1675</v>
      </c>
      <c r="H46" s="4" t="s">
        <v>48</v>
      </c>
      <c r="I46" s="4" t="s">
        <v>199</v>
      </c>
      <c r="J46" s="4" t="s">
        <v>65</v>
      </c>
      <c r="K46" s="4" t="s">
        <v>251</v>
      </c>
      <c r="L46" s="57" t="s">
        <v>51</v>
      </c>
      <c r="M46" s="4" t="s">
        <v>230</v>
      </c>
      <c r="N46" s="4" t="s">
        <v>41</v>
      </c>
      <c r="O46" s="80">
        <v>14.827999999999999</v>
      </c>
      <c r="P46" s="6">
        <f t="shared" si="0"/>
        <v>14.827999999999999</v>
      </c>
      <c r="Q46" s="6">
        <v>2920000</v>
      </c>
      <c r="R46" s="6">
        <f t="shared" si="1"/>
        <v>2920000</v>
      </c>
      <c r="S46" s="57">
        <f t="shared" si="3"/>
        <v>1111.8747846218578</v>
      </c>
      <c r="T46" s="6">
        <f>Table1[[#This Row],[Volume in Units]]*Table1[[#This Row],[Price SDG/Unit]]</f>
        <v>43297760</v>
      </c>
      <c r="U46" s="57">
        <f>Table1[[#This Row],[Volume MT/Head]]*Table1[[#This Row],[Price USD/(MT/Head)]]</f>
        <v>16486.879306372906</v>
      </c>
      <c r="V46" s="80">
        <v>30000</v>
      </c>
      <c r="W46" s="28">
        <f>Table1[[#This Row],[Commission SDG/MT]]*Table1[[#This Row],[Volume in Units]]</f>
        <v>444840</v>
      </c>
      <c r="X46" s="80"/>
      <c r="Y46" s="28">
        <f t="shared" si="2"/>
        <v>43742600</v>
      </c>
      <c r="Z46" s="6">
        <f>IFERROR((Table1[[#This Row],[Total Cost SDG]]/Table1[[#This Row],[Volume MT/Head]]),0)</f>
        <v>2950000</v>
      </c>
      <c r="AA46" s="57">
        <f t="shared" si="4"/>
        <v>16656.26505267126</v>
      </c>
      <c r="AB46" s="57">
        <f>IFERROR((Table1[[#This Row],[Total Cost USD]]/Table1[[#This Row],[Volume MT/Head]]),0)</f>
        <v>1123.29815569674</v>
      </c>
      <c r="AC46" s="80">
        <v>14.827999999999999</v>
      </c>
      <c r="AD46" s="6">
        <f>Table1[[#This Row],[Volume MT/Head]]-Table1[[#This Row],[Delivered MT]]</f>
        <v>0</v>
      </c>
      <c r="AE46" s="6">
        <f>Table1[[#This Row],[Delivered MT]]*Table1[[#This Row],[Average Cost SDG/MT]]</f>
        <v>43742600</v>
      </c>
      <c r="AF46" s="4" t="s">
        <v>152</v>
      </c>
    </row>
    <row r="47" spans="1:32" hidden="1" x14ac:dyDescent="0.2">
      <c r="A47" s="1">
        <v>46</v>
      </c>
      <c r="B47" s="4">
        <v>2025</v>
      </c>
      <c r="C47" s="4" t="s">
        <v>140</v>
      </c>
      <c r="D47" s="4" t="s">
        <v>138</v>
      </c>
      <c r="E47" s="4">
        <v>15</v>
      </c>
      <c r="F47" s="80">
        <v>2626.1950000000002</v>
      </c>
      <c r="G47" s="4">
        <v>1675</v>
      </c>
      <c r="H47" s="4" t="s">
        <v>48</v>
      </c>
      <c r="I47" s="4" t="s">
        <v>199</v>
      </c>
      <c r="J47" s="4" t="s">
        <v>65</v>
      </c>
      <c r="K47" s="4" t="s">
        <v>251</v>
      </c>
      <c r="L47" s="57" t="s">
        <v>51</v>
      </c>
      <c r="M47" s="4" t="s">
        <v>230</v>
      </c>
      <c r="N47" s="4" t="s">
        <v>41</v>
      </c>
      <c r="O47" s="80">
        <v>10.08</v>
      </c>
      <c r="P47" s="6">
        <f t="shared" si="0"/>
        <v>10.08</v>
      </c>
      <c r="Q47" s="6">
        <v>2950000</v>
      </c>
      <c r="R47" s="6">
        <f t="shared" si="1"/>
        <v>2950000</v>
      </c>
      <c r="S47" s="57">
        <f t="shared" si="3"/>
        <v>1123.29815569674</v>
      </c>
      <c r="T47" s="6">
        <f>Table1[[#This Row],[Volume in Units]]*Table1[[#This Row],[Price SDG/Unit]]</f>
        <v>29736000</v>
      </c>
      <c r="U47" s="57">
        <f>Table1[[#This Row],[Volume MT/Head]]*Table1[[#This Row],[Price USD/(MT/Head)]]</f>
        <v>11322.845409423138</v>
      </c>
      <c r="V47" s="80">
        <v>30000</v>
      </c>
      <c r="W47" s="28">
        <f>Table1[[#This Row],[Commission SDG/MT]]*Table1[[#This Row],[Volume in Units]]</f>
        <v>302400</v>
      </c>
      <c r="X47" s="80"/>
      <c r="Y47" s="28">
        <f t="shared" si="2"/>
        <v>30038400</v>
      </c>
      <c r="Z47" s="6">
        <f>IFERROR((Table1[[#This Row],[Total Cost SDG]]/Table1[[#This Row],[Volume MT/Head]]),0)</f>
        <v>2980000</v>
      </c>
      <c r="AA47" s="57">
        <f t="shared" si="4"/>
        <v>11437.99298985795</v>
      </c>
      <c r="AB47" s="57">
        <f>IFERROR((Table1[[#This Row],[Total Cost USD]]/Table1[[#This Row],[Volume MT/Head]]),0)</f>
        <v>1134.7215267716219</v>
      </c>
      <c r="AC47" s="80">
        <v>10.08</v>
      </c>
      <c r="AD47" s="6">
        <f>Table1[[#This Row],[Volume MT/Head]]-Table1[[#This Row],[Delivered MT]]</f>
        <v>0</v>
      </c>
      <c r="AE47" s="6">
        <f>Table1[[#This Row],[Delivered MT]]*Table1[[#This Row],[Average Cost SDG/MT]]</f>
        <v>30038400</v>
      </c>
      <c r="AF47" s="4" t="s">
        <v>152</v>
      </c>
    </row>
    <row r="48" spans="1:32" hidden="1" x14ac:dyDescent="0.2">
      <c r="A48" s="1">
        <v>47</v>
      </c>
      <c r="B48" s="4">
        <v>2025</v>
      </c>
      <c r="C48" s="4" t="s">
        <v>140</v>
      </c>
      <c r="D48" s="4" t="s">
        <v>138</v>
      </c>
      <c r="E48" s="4">
        <v>15</v>
      </c>
      <c r="F48" s="80">
        <v>2626.1950000000002</v>
      </c>
      <c r="G48" s="4">
        <v>1675</v>
      </c>
      <c r="H48" s="4" t="s">
        <v>48</v>
      </c>
      <c r="I48" s="4" t="s">
        <v>199</v>
      </c>
      <c r="J48" s="4" t="s">
        <v>65</v>
      </c>
      <c r="K48" s="4" t="s">
        <v>251</v>
      </c>
      <c r="L48" s="57" t="s">
        <v>51</v>
      </c>
      <c r="M48" s="4" t="s">
        <v>230</v>
      </c>
      <c r="N48" s="4" t="s">
        <v>41</v>
      </c>
      <c r="O48" s="80">
        <v>13.59</v>
      </c>
      <c r="P48" s="6">
        <f t="shared" si="0"/>
        <v>13.59</v>
      </c>
      <c r="Q48" s="6">
        <v>2950000</v>
      </c>
      <c r="R48" s="6">
        <f t="shared" si="1"/>
        <v>2950000</v>
      </c>
      <c r="S48" s="57">
        <f t="shared" si="3"/>
        <v>1123.29815569674</v>
      </c>
      <c r="T48" s="6">
        <f>Table1[[#This Row],[Volume in Units]]*Table1[[#This Row],[Price SDG/Unit]]</f>
        <v>40090500</v>
      </c>
      <c r="U48" s="57">
        <f>Table1[[#This Row],[Volume MT/Head]]*Table1[[#This Row],[Price USD/(MT/Head)]]</f>
        <v>15265.621935918696</v>
      </c>
      <c r="V48" s="80">
        <v>30000</v>
      </c>
      <c r="W48" s="28">
        <f>Table1[[#This Row],[Commission SDG/MT]]*Table1[[#This Row],[Volume in Units]]</f>
        <v>407700</v>
      </c>
      <c r="X48" s="80"/>
      <c r="Y48" s="28">
        <f t="shared" si="2"/>
        <v>40498200</v>
      </c>
      <c r="Z48" s="6">
        <f>IFERROR((Table1[[#This Row],[Total Cost SDG]]/Table1[[#This Row],[Volume MT/Head]]),0)</f>
        <v>2980000</v>
      </c>
      <c r="AA48" s="57">
        <f t="shared" si="4"/>
        <v>15420.865548826343</v>
      </c>
      <c r="AB48" s="57">
        <f>IFERROR((Table1[[#This Row],[Total Cost USD]]/Table1[[#This Row],[Volume MT/Head]]),0)</f>
        <v>1134.7215267716219</v>
      </c>
      <c r="AC48" s="80">
        <v>13.59</v>
      </c>
      <c r="AD48" s="6">
        <f>Table1[[#This Row],[Volume MT/Head]]-Table1[[#This Row],[Delivered MT]]</f>
        <v>0</v>
      </c>
      <c r="AE48" s="6">
        <f>Table1[[#This Row],[Delivered MT]]*Table1[[#This Row],[Average Cost SDG/MT]]</f>
        <v>40498200</v>
      </c>
      <c r="AF48" s="4" t="s">
        <v>152</v>
      </c>
    </row>
    <row r="49" spans="1:32" hidden="1" x14ac:dyDescent="0.2">
      <c r="A49" s="1">
        <v>48</v>
      </c>
      <c r="B49" s="4">
        <v>2025</v>
      </c>
      <c r="C49" s="4" t="s">
        <v>140</v>
      </c>
      <c r="D49" s="4" t="s">
        <v>138</v>
      </c>
      <c r="E49" s="4">
        <v>15</v>
      </c>
      <c r="F49" s="80">
        <v>2626.1950000000002</v>
      </c>
      <c r="G49" s="4">
        <v>1675</v>
      </c>
      <c r="H49" s="4" t="s">
        <v>48</v>
      </c>
      <c r="I49" s="4" t="s">
        <v>199</v>
      </c>
      <c r="J49" s="4" t="s">
        <v>65</v>
      </c>
      <c r="K49" s="4" t="s">
        <v>251</v>
      </c>
      <c r="L49" s="57" t="s">
        <v>51</v>
      </c>
      <c r="M49" s="4" t="s">
        <v>230</v>
      </c>
      <c r="N49" s="4" t="s">
        <v>41</v>
      </c>
      <c r="O49" s="80">
        <v>4.3239999999999998</v>
      </c>
      <c r="P49" s="6">
        <f t="shared" si="0"/>
        <v>4.3239999999999998</v>
      </c>
      <c r="Q49" s="6">
        <v>2870000</v>
      </c>
      <c r="R49" s="6">
        <f t="shared" si="1"/>
        <v>2870000</v>
      </c>
      <c r="S49" s="57">
        <f t="shared" si="3"/>
        <v>1092.8358328303875</v>
      </c>
      <c r="T49" s="6">
        <f>Table1[[#This Row],[Volume in Units]]*Table1[[#This Row],[Price SDG/Unit]]</f>
        <v>12409880</v>
      </c>
      <c r="U49" s="57">
        <f>Table1[[#This Row],[Volume MT/Head]]*Table1[[#This Row],[Price USD/(MT/Head)]]</f>
        <v>4725.4221411585959</v>
      </c>
      <c r="V49" s="80">
        <v>30000</v>
      </c>
      <c r="W49" s="28">
        <f>Table1[[#This Row],[Commission SDG/MT]]*Table1[[#This Row],[Volume in Units]]</f>
        <v>129720</v>
      </c>
      <c r="X49" s="80"/>
      <c r="Y49" s="28">
        <f t="shared" si="2"/>
        <v>12539600</v>
      </c>
      <c r="Z49" s="6">
        <f>IFERROR((Table1[[#This Row],[Total Cost SDG]]/Table1[[#This Row],[Volume MT/Head]]),0)</f>
        <v>2900000</v>
      </c>
      <c r="AA49" s="57">
        <f t="shared" si="4"/>
        <v>4774.8167976863861</v>
      </c>
      <c r="AB49" s="57">
        <f>IFERROR((Table1[[#This Row],[Total Cost USD]]/Table1[[#This Row],[Volume MT/Head]]),0)</f>
        <v>1104.2592039052697</v>
      </c>
      <c r="AC49" s="80">
        <v>4.3239999999999998</v>
      </c>
      <c r="AD49" s="6">
        <f>Table1[[#This Row],[Volume MT/Head]]-Table1[[#This Row],[Delivered MT]]</f>
        <v>0</v>
      </c>
      <c r="AE49" s="6">
        <f>Table1[[#This Row],[Delivered MT]]*Table1[[#This Row],[Average Cost SDG/MT]]</f>
        <v>12539600</v>
      </c>
      <c r="AF49" s="4" t="s">
        <v>152</v>
      </c>
    </row>
    <row r="50" spans="1:32" hidden="1" x14ac:dyDescent="0.2">
      <c r="A50" s="1">
        <v>49</v>
      </c>
      <c r="B50" s="4">
        <v>2025</v>
      </c>
      <c r="C50" s="4" t="s">
        <v>140</v>
      </c>
      <c r="D50" s="4" t="s">
        <v>138</v>
      </c>
      <c r="E50" s="4">
        <v>15</v>
      </c>
      <c r="F50" s="80">
        <v>2626.1950000000002</v>
      </c>
      <c r="G50" s="4">
        <v>1678</v>
      </c>
      <c r="H50" s="4" t="s">
        <v>54</v>
      </c>
      <c r="I50" s="4" t="s">
        <v>54</v>
      </c>
      <c r="J50" s="4" t="s">
        <v>65</v>
      </c>
      <c r="K50" s="4" t="s">
        <v>251</v>
      </c>
      <c r="L50" s="57" t="s">
        <v>51</v>
      </c>
      <c r="M50" s="4" t="s">
        <v>230</v>
      </c>
      <c r="N50" s="4" t="s">
        <v>46</v>
      </c>
      <c r="O50" s="80">
        <v>35</v>
      </c>
      <c r="P50" s="6">
        <f t="shared" si="0"/>
        <v>6.9904099999999998</v>
      </c>
      <c r="Q50" s="6">
        <v>183000</v>
      </c>
      <c r="R50" s="6">
        <f t="shared" si="1"/>
        <v>916255.26971951569</v>
      </c>
      <c r="S50" s="57">
        <f t="shared" si="3"/>
        <v>348.89079817740708</v>
      </c>
      <c r="T50" s="6">
        <f>Table1[[#This Row],[Volume in Units]]*Table1[[#This Row],[Price SDG/Unit]]</f>
        <v>6405000</v>
      </c>
      <c r="U50" s="57">
        <f>Table1[[#This Row],[Volume MT/Head]]*Table1[[#This Row],[Price USD/(MT/Head)]]</f>
        <v>2438.8897244873283</v>
      </c>
      <c r="V50" s="80">
        <v>3000</v>
      </c>
      <c r="W50" s="28">
        <f>Table1[[#This Row],[Commission SDG/MT]]*Table1[[#This Row],[Volume in Units]]</f>
        <v>105000</v>
      </c>
      <c r="X50" s="80">
        <v>117250</v>
      </c>
      <c r="Y50" s="28">
        <f t="shared" si="2"/>
        <v>6627250</v>
      </c>
      <c r="Z50" s="6">
        <f>IFERROR((Table1[[#This Row],[Total Cost SDG]]/Table1[[#This Row],[Volume MT/Head]]),0)</f>
        <v>948048.82689284324</v>
      </c>
      <c r="AA50" s="57">
        <f t="shared" si="4"/>
        <v>2523.5178652004133</v>
      </c>
      <c r="AB50" s="57">
        <f>IFERROR((Table1[[#This Row],[Total Cost USD]]/Table1[[#This Row],[Volume MT/Head]]),0)</f>
        <v>360.99711822345375</v>
      </c>
      <c r="AC50" s="80">
        <v>6.9904099999999998</v>
      </c>
      <c r="AD50" s="6">
        <f>Table1[[#This Row],[Volume MT/Head]]-Table1[[#This Row],[Delivered MT]]</f>
        <v>0</v>
      </c>
      <c r="AE50" s="6">
        <f>Table1[[#This Row],[Delivered MT]]*Table1[[#This Row],[Average Cost SDG/MT]]</f>
        <v>6627250</v>
      </c>
      <c r="AF50" s="4" t="s">
        <v>152</v>
      </c>
    </row>
    <row r="51" spans="1:32" hidden="1" x14ac:dyDescent="0.2">
      <c r="A51" s="1">
        <v>50</v>
      </c>
      <c r="B51" s="4">
        <v>2025</v>
      </c>
      <c r="C51" s="4" t="s">
        <v>140</v>
      </c>
      <c r="D51" s="4" t="s">
        <v>138</v>
      </c>
      <c r="E51" s="4">
        <v>15</v>
      </c>
      <c r="F51" s="80">
        <v>2626.1950000000002</v>
      </c>
      <c r="G51" s="4">
        <v>1678</v>
      </c>
      <c r="H51" s="4" t="s">
        <v>54</v>
      </c>
      <c r="I51" s="4" t="s">
        <v>54</v>
      </c>
      <c r="J51" s="4" t="s">
        <v>65</v>
      </c>
      <c r="K51" s="4" t="s">
        <v>251</v>
      </c>
      <c r="L51" s="57" t="s">
        <v>51</v>
      </c>
      <c r="M51" s="4" t="s">
        <v>230</v>
      </c>
      <c r="N51" s="4" t="s">
        <v>46</v>
      </c>
      <c r="O51" s="80">
        <v>75</v>
      </c>
      <c r="P51" s="6">
        <f t="shared" si="0"/>
        <v>14.97945</v>
      </c>
      <c r="Q51" s="6">
        <v>186000</v>
      </c>
      <c r="R51" s="6">
        <f t="shared" si="1"/>
        <v>931275.84791163891</v>
      </c>
      <c r="S51" s="57">
        <f t="shared" si="3"/>
        <v>354.61031945900396</v>
      </c>
      <c r="T51" s="6">
        <f>Table1[[#This Row],[Volume in Units]]*Table1[[#This Row],[Price SDG/Unit]]</f>
        <v>13950000</v>
      </c>
      <c r="U51" s="57">
        <f>Table1[[#This Row],[Volume MT/Head]]*Table1[[#This Row],[Price USD/(MT/Head)]]</f>
        <v>5311.8675498201765</v>
      </c>
      <c r="V51" s="80">
        <v>3000</v>
      </c>
      <c r="W51" s="28">
        <f>Table1[[#This Row],[Commission SDG/MT]]*Table1[[#This Row],[Volume in Units]]</f>
        <v>225000</v>
      </c>
      <c r="X51" s="80">
        <v>251250</v>
      </c>
      <c r="Y51" s="28">
        <f t="shared" si="2"/>
        <v>14426250</v>
      </c>
      <c r="Z51" s="6">
        <f>IFERROR((Table1[[#This Row],[Total Cost SDG]]/Table1[[#This Row],[Volume MT/Head]]),0)</f>
        <v>963069.40508496645</v>
      </c>
      <c r="AA51" s="57">
        <f t="shared" si="4"/>
        <v>5493.2135656339306</v>
      </c>
      <c r="AB51" s="57">
        <f>IFERROR((Table1[[#This Row],[Total Cost USD]]/Table1[[#This Row],[Volume MT/Head]]),0)</f>
        <v>366.71663950505064</v>
      </c>
      <c r="AC51" s="80">
        <v>14.97945</v>
      </c>
      <c r="AD51" s="6">
        <f>Table1[[#This Row],[Volume MT/Head]]-Table1[[#This Row],[Delivered MT]]</f>
        <v>0</v>
      </c>
      <c r="AE51" s="6">
        <f>Table1[[#This Row],[Delivered MT]]*Table1[[#This Row],[Average Cost SDG/MT]]</f>
        <v>14426250</v>
      </c>
      <c r="AF51" s="4" t="s">
        <v>152</v>
      </c>
    </row>
    <row r="52" spans="1:32" hidden="1" x14ac:dyDescent="0.2">
      <c r="A52" s="1">
        <v>51</v>
      </c>
      <c r="B52" s="4">
        <v>2025</v>
      </c>
      <c r="C52" s="4" t="s">
        <v>140</v>
      </c>
      <c r="D52" s="4" t="s">
        <v>138</v>
      </c>
      <c r="E52" s="4">
        <v>16</v>
      </c>
      <c r="F52" s="80">
        <v>2626.1950000000002</v>
      </c>
      <c r="G52" s="4">
        <v>1666</v>
      </c>
      <c r="H52" s="4" t="s">
        <v>156</v>
      </c>
      <c r="I52" s="4" t="s">
        <v>186</v>
      </c>
      <c r="J52" s="4" t="s">
        <v>65</v>
      </c>
      <c r="K52" s="4" t="s">
        <v>251</v>
      </c>
      <c r="L52" s="57" t="s">
        <v>51</v>
      </c>
      <c r="M52" s="4" t="s">
        <v>230</v>
      </c>
      <c r="N52" s="4" t="s">
        <v>29</v>
      </c>
      <c r="O52" s="80">
        <v>1134</v>
      </c>
      <c r="P52" s="6">
        <f t="shared" si="0"/>
        <v>50.966292134831463</v>
      </c>
      <c r="Q52" s="6">
        <v>175000</v>
      </c>
      <c r="R52" s="6">
        <f t="shared" si="1"/>
        <v>3893750</v>
      </c>
      <c r="S52" s="57">
        <f t="shared" si="3"/>
        <v>1482.6583707607392</v>
      </c>
      <c r="T52" s="6">
        <f>Table1[[#This Row],[Volume in Units]]*Table1[[#This Row],[Price SDG/Unit]]</f>
        <v>198450000</v>
      </c>
      <c r="U52" s="57">
        <f>Table1[[#This Row],[Volume MT/Head]]*Table1[[#This Row],[Price USD/(MT/Head)]]</f>
        <v>75565.599660345091</v>
      </c>
      <c r="V52" s="80">
        <v>2250</v>
      </c>
      <c r="W52" s="28">
        <f>Table1[[#This Row],[Commission SDG/MT]]*Table1[[#This Row],[Volume in Units]]</f>
        <v>2551500</v>
      </c>
      <c r="X52" s="80"/>
      <c r="Y52" s="28">
        <f t="shared" si="2"/>
        <v>201001500</v>
      </c>
      <c r="Z52" s="6">
        <f>IFERROR((Table1[[#This Row],[Total Cost SDG]]/Table1[[#This Row],[Volume MT/Head]]),0)</f>
        <v>3943812.5</v>
      </c>
      <c r="AA52" s="57">
        <f t="shared" si="4"/>
        <v>76537.157370263812</v>
      </c>
      <c r="AB52" s="57">
        <f>IFERROR((Table1[[#This Row],[Total Cost USD]]/Table1[[#This Row],[Volume MT/Head]]),0)</f>
        <v>1501.7211212419486</v>
      </c>
      <c r="AC52" s="80">
        <v>50.966292134831463</v>
      </c>
      <c r="AD52" s="6">
        <f>Table1[[#This Row],[Volume MT/Head]]-Table1[[#This Row],[Delivered MT]]</f>
        <v>0</v>
      </c>
      <c r="AE52" s="6">
        <f>Table1[[#This Row],[Delivered MT]]*Table1[[#This Row],[Average Cost SDG/MT]]</f>
        <v>201001500</v>
      </c>
      <c r="AF52" s="4" t="s">
        <v>152</v>
      </c>
    </row>
    <row r="53" spans="1:32" hidden="1" x14ac:dyDescent="0.2">
      <c r="A53" s="1">
        <v>52</v>
      </c>
      <c r="B53" s="4">
        <v>2025</v>
      </c>
      <c r="C53" s="4" t="s">
        <v>140</v>
      </c>
      <c r="D53" s="4" t="s">
        <v>138</v>
      </c>
      <c r="E53" s="4">
        <v>16</v>
      </c>
      <c r="F53" s="80">
        <v>2626.1950000000002</v>
      </c>
      <c r="G53" s="4">
        <v>1666</v>
      </c>
      <c r="H53" s="4" t="s">
        <v>156</v>
      </c>
      <c r="I53" s="4" t="s">
        <v>186</v>
      </c>
      <c r="J53" s="4" t="s">
        <v>65</v>
      </c>
      <c r="K53" s="4" t="s">
        <v>251</v>
      </c>
      <c r="L53" s="57" t="s">
        <v>51</v>
      </c>
      <c r="M53" s="4" t="s">
        <v>230</v>
      </c>
      <c r="N53" s="4" t="s">
        <v>29</v>
      </c>
      <c r="O53" s="80">
        <v>85.64</v>
      </c>
      <c r="P53" s="6">
        <f t="shared" si="0"/>
        <v>3.8489887640449441</v>
      </c>
      <c r="Q53" s="6">
        <v>165500</v>
      </c>
      <c r="R53" s="6">
        <f t="shared" si="1"/>
        <v>3682375</v>
      </c>
      <c r="S53" s="57">
        <f t="shared" si="3"/>
        <v>1402.1712020622992</v>
      </c>
      <c r="T53" s="6">
        <f>Table1[[#This Row],[Volume in Units]]*Table1[[#This Row],[Price SDG/Unit]]</f>
        <v>14173420</v>
      </c>
      <c r="U53" s="57">
        <f>Table1[[#This Row],[Volume MT/Head]]*Table1[[#This Row],[Price USD/(MT/Head)]]</f>
        <v>5396.9412020051823</v>
      </c>
      <c r="V53" s="80">
        <v>2250</v>
      </c>
      <c r="W53" s="28">
        <f>Table1[[#This Row],[Commission SDG/MT]]*Table1[[#This Row],[Volume in Units]]</f>
        <v>192690</v>
      </c>
      <c r="X53" s="80">
        <v>842950</v>
      </c>
      <c r="Y53" s="28">
        <f t="shared" si="2"/>
        <v>15209060</v>
      </c>
      <c r="Z53" s="6">
        <f>IFERROR((Table1[[#This Row],[Total Cost SDG]]/Table1[[#This Row],[Volume MT/Head]]),0)</f>
        <v>3951443.0756655764</v>
      </c>
      <c r="AA53" s="57">
        <f t="shared" si="4"/>
        <v>5791.2912026715458</v>
      </c>
      <c r="AB53" s="57">
        <f>IFERROR((Table1[[#This Row],[Total Cost USD]]/Table1[[#This Row],[Volume MT/Head]]),0)</f>
        <v>1504.6266844867105</v>
      </c>
      <c r="AC53" s="80">
        <v>3.8489887640449441</v>
      </c>
      <c r="AD53" s="6">
        <f>Table1[[#This Row],[Volume MT/Head]]-Table1[[#This Row],[Delivered MT]]</f>
        <v>0</v>
      </c>
      <c r="AE53" s="6">
        <f>Table1[[#This Row],[Delivered MT]]*Table1[[#This Row],[Average Cost SDG/MT]]</f>
        <v>15209060</v>
      </c>
      <c r="AF53" s="4" t="s">
        <v>152</v>
      </c>
    </row>
    <row r="54" spans="1:32" x14ac:dyDescent="0.2">
      <c r="A54" s="1">
        <v>53</v>
      </c>
      <c r="B54" s="4">
        <v>2025</v>
      </c>
      <c r="C54" s="4" t="s">
        <v>140</v>
      </c>
      <c r="D54" s="4" t="s">
        <v>138</v>
      </c>
      <c r="E54" s="4">
        <v>16</v>
      </c>
      <c r="F54" s="80">
        <v>2626.1950000000002</v>
      </c>
      <c r="G54" s="4">
        <v>1659</v>
      </c>
      <c r="H54" s="4" t="s">
        <v>156</v>
      </c>
      <c r="I54" s="4" t="s">
        <v>186</v>
      </c>
      <c r="J54" s="4" t="s">
        <v>65</v>
      </c>
      <c r="K54" s="4" t="s">
        <v>251</v>
      </c>
      <c r="L54" s="57" t="s">
        <v>51</v>
      </c>
      <c r="M54" s="4" t="s">
        <v>230</v>
      </c>
      <c r="N54" s="4" t="s">
        <v>29</v>
      </c>
      <c r="O54" s="80">
        <v>3175.11</v>
      </c>
      <c r="P54" s="6">
        <f t="shared" si="0"/>
        <v>142.70157303370786</v>
      </c>
      <c r="Q54" s="6">
        <v>184500</v>
      </c>
      <c r="R54" s="6">
        <f t="shared" si="1"/>
        <v>4105125</v>
      </c>
      <c r="S54" s="57">
        <f t="shared" si="3"/>
        <v>1563.1455394591794</v>
      </c>
      <c r="T54" s="6">
        <f>Table1[[#This Row],[Volume in Units]]*Table1[[#This Row],[Price SDG/Unit]]</f>
        <v>585807795</v>
      </c>
      <c r="U54" s="57">
        <f>Table1[[#This Row],[Volume MT/Head]]*Table1[[#This Row],[Price USD/(MT/Head)]]</f>
        <v>223063.32736144876</v>
      </c>
      <c r="V54" s="80">
        <v>2250</v>
      </c>
      <c r="W54" s="28">
        <f>Table1[[#This Row],[Commission SDG/MT]]*Table1[[#This Row],[Volume in Units]]</f>
        <v>7143997.5</v>
      </c>
      <c r="X54" s="80"/>
      <c r="Y54" s="28">
        <f t="shared" si="2"/>
        <v>592951792.5</v>
      </c>
      <c r="Z54" s="6">
        <f>IFERROR((Table1[[#This Row],[Total Cost SDG]]/Table1[[#This Row],[Volume MT/Head]]),0)</f>
        <v>4155187.5</v>
      </c>
      <c r="AA54" s="57">
        <f t="shared" si="4"/>
        <v>225783.61184146645</v>
      </c>
      <c r="AB54" s="57">
        <f>IFERROR((Table1[[#This Row],[Total Cost USD]]/Table1[[#This Row],[Volume MT/Head]]),0)</f>
        <v>1582.208289940389</v>
      </c>
      <c r="AC54" s="80">
        <v>142.70157303370786</v>
      </c>
      <c r="AD54" s="6">
        <f>Table1[[#This Row],[Volume MT/Head]]-Table1[[#This Row],[Delivered MT]]</f>
        <v>0</v>
      </c>
      <c r="AE54" s="6">
        <f>Table1[[#This Row],[Delivered MT]]*Table1[[#This Row],[Average Cost SDG/MT]]</f>
        <v>592951792.5</v>
      </c>
      <c r="AF54" s="4" t="s">
        <v>152</v>
      </c>
    </row>
    <row r="55" spans="1:32" x14ac:dyDescent="0.2">
      <c r="A55" s="1">
        <v>54</v>
      </c>
      <c r="B55" s="4">
        <v>2025</v>
      </c>
      <c r="C55" s="4" t="s">
        <v>140</v>
      </c>
      <c r="D55" s="4" t="s">
        <v>138</v>
      </c>
      <c r="E55" s="4">
        <v>16</v>
      </c>
      <c r="F55" s="80">
        <v>2626.1950000000002</v>
      </c>
      <c r="G55" s="4">
        <v>1659</v>
      </c>
      <c r="H55" s="4" t="s">
        <v>156</v>
      </c>
      <c r="I55" s="4" t="s">
        <v>186</v>
      </c>
      <c r="J55" s="4" t="s">
        <v>65</v>
      </c>
      <c r="K55" s="4" t="s">
        <v>251</v>
      </c>
      <c r="L55" s="57" t="s">
        <v>51</v>
      </c>
      <c r="M55" s="4" t="s">
        <v>230</v>
      </c>
      <c r="N55" s="4" t="s">
        <v>29</v>
      </c>
      <c r="O55" s="80">
        <v>1091.27</v>
      </c>
      <c r="P55" s="6">
        <f t="shared" si="0"/>
        <v>49.045842696629215</v>
      </c>
      <c r="Q55" s="6">
        <v>184500</v>
      </c>
      <c r="R55" s="6">
        <f t="shared" si="1"/>
        <v>4105125</v>
      </c>
      <c r="S55" s="57">
        <f t="shared" si="3"/>
        <v>1563.1455394591794</v>
      </c>
      <c r="T55" s="6">
        <f>Table1[[#This Row],[Volume in Units]]*Table1[[#This Row],[Price SDG/Unit]]</f>
        <v>201339315</v>
      </c>
      <c r="U55" s="57">
        <f>Table1[[#This Row],[Volume MT/Head]]*Table1[[#This Row],[Price USD/(MT/Head)]]</f>
        <v>76665.790240252536</v>
      </c>
      <c r="V55" s="80">
        <v>2250</v>
      </c>
      <c r="W55" s="28">
        <f>Table1[[#This Row],[Commission SDG/MT]]*Table1[[#This Row],[Volume in Units]]</f>
        <v>2455357.5</v>
      </c>
      <c r="X55" s="80"/>
      <c r="Y55" s="28">
        <f t="shared" si="2"/>
        <v>203794672.5</v>
      </c>
      <c r="Z55" s="6">
        <f>IFERROR((Table1[[#This Row],[Total Cost SDG]]/Table1[[#This Row],[Volume MT/Head]]),0)</f>
        <v>4155187.5</v>
      </c>
      <c r="AA55" s="57">
        <f t="shared" si="4"/>
        <v>77600.738901719029</v>
      </c>
      <c r="AB55" s="57">
        <f>IFERROR((Table1[[#This Row],[Total Cost USD]]/Table1[[#This Row],[Volume MT/Head]]),0)</f>
        <v>1582.208289940389</v>
      </c>
      <c r="AC55" s="80">
        <v>49.045842696629215</v>
      </c>
      <c r="AD55" s="6">
        <f>Table1[[#This Row],[Volume MT/Head]]-Table1[[#This Row],[Delivered MT]]</f>
        <v>0</v>
      </c>
      <c r="AE55" s="6">
        <f>Table1[[#This Row],[Delivered MT]]*Table1[[#This Row],[Average Cost SDG/MT]]</f>
        <v>203794672.5</v>
      </c>
      <c r="AF55" s="4" t="s">
        <v>152</v>
      </c>
    </row>
    <row r="56" spans="1:32" hidden="1" x14ac:dyDescent="0.2">
      <c r="A56" s="1">
        <v>55</v>
      </c>
      <c r="B56" s="4">
        <v>2025</v>
      </c>
      <c r="C56" s="4" t="s">
        <v>140</v>
      </c>
      <c r="D56" s="4" t="s">
        <v>138</v>
      </c>
      <c r="E56" s="4">
        <v>17</v>
      </c>
      <c r="F56" s="80">
        <v>2626.1950000000002</v>
      </c>
      <c r="G56" s="4">
        <v>1666</v>
      </c>
      <c r="H56" s="4" t="s">
        <v>156</v>
      </c>
      <c r="I56" s="4" t="s">
        <v>186</v>
      </c>
      <c r="J56" s="4" t="s">
        <v>65</v>
      </c>
      <c r="K56" s="4" t="s">
        <v>251</v>
      </c>
      <c r="L56" s="57" t="s">
        <v>51</v>
      </c>
      <c r="M56" s="4" t="s">
        <v>230</v>
      </c>
      <c r="N56" s="4" t="s">
        <v>29</v>
      </c>
      <c r="O56" s="80">
        <v>802.73</v>
      </c>
      <c r="P56" s="6">
        <f t="shared" si="0"/>
        <v>36.077752808988762</v>
      </c>
      <c r="Q56" s="6">
        <v>165500</v>
      </c>
      <c r="R56" s="6">
        <f t="shared" si="1"/>
        <v>3682375</v>
      </c>
      <c r="S56" s="57">
        <f t="shared" si="3"/>
        <v>1402.1712020622992</v>
      </c>
      <c r="T56" s="6">
        <f>Table1[[#This Row],[Volume in Units]]*Table1[[#This Row],[Price SDG/Unit]]</f>
        <v>132851815</v>
      </c>
      <c r="U56" s="57">
        <f>Table1[[#This Row],[Volume MT/Head]]*Table1[[#This Row],[Price USD/(MT/Head)]]</f>
        <v>50587.186023886265</v>
      </c>
      <c r="V56" s="80">
        <v>2250</v>
      </c>
      <c r="W56" s="28">
        <f>Table1[[#This Row],[Commission SDG/MT]]*Table1[[#This Row],[Volume in Units]]</f>
        <v>1806142.5</v>
      </c>
      <c r="X56" s="80">
        <v>7934725</v>
      </c>
      <c r="Y56" s="28">
        <f t="shared" si="2"/>
        <v>142592682.5</v>
      </c>
      <c r="Z56" s="6">
        <f>IFERROR((Table1[[#This Row],[Total Cost SDG]]/Table1[[#This Row],[Volume MT/Head]]),0)</f>
        <v>3952371.5142389098</v>
      </c>
      <c r="AA56" s="57">
        <f t="shared" si="4"/>
        <v>54296.304158678235</v>
      </c>
      <c r="AB56" s="57">
        <f>IFERROR((Table1[[#This Row],[Total Cost USD]]/Table1[[#This Row],[Volume MT/Head]]),0)</f>
        <v>1504.980214431491</v>
      </c>
      <c r="AC56" s="80">
        <v>36.077752808988762</v>
      </c>
      <c r="AD56" s="6">
        <f>Table1[[#This Row],[Volume MT/Head]]-Table1[[#This Row],[Delivered MT]]</f>
        <v>0</v>
      </c>
      <c r="AE56" s="6">
        <f>Table1[[#This Row],[Delivered MT]]*Table1[[#This Row],[Average Cost SDG/MT]]</f>
        <v>142592682.5</v>
      </c>
      <c r="AF56" s="4" t="s">
        <v>152</v>
      </c>
    </row>
    <row r="57" spans="1:32" x14ac:dyDescent="0.2">
      <c r="A57" s="1">
        <v>56</v>
      </c>
      <c r="B57" s="4">
        <v>2025</v>
      </c>
      <c r="C57" s="4" t="s">
        <v>140</v>
      </c>
      <c r="D57" s="4" t="s">
        <v>138</v>
      </c>
      <c r="E57" s="4">
        <v>18</v>
      </c>
      <c r="F57" s="80">
        <v>2626.1950000000002</v>
      </c>
      <c r="G57" s="4">
        <v>1659</v>
      </c>
      <c r="H57" s="4" t="s">
        <v>156</v>
      </c>
      <c r="I57" s="4" t="s">
        <v>186</v>
      </c>
      <c r="J57" s="4" t="s">
        <v>65</v>
      </c>
      <c r="K57" s="4" t="s">
        <v>251</v>
      </c>
      <c r="L57" s="57" t="s">
        <v>51</v>
      </c>
      <c r="M57" s="4" t="s">
        <v>230</v>
      </c>
      <c r="N57" s="4" t="s">
        <v>29</v>
      </c>
      <c r="O57" s="80">
        <v>1141.55</v>
      </c>
      <c r="P57" s="6">
        <f t="shared" si="0"/>
        <v>51.305617977528087</v>
      </c>
      <c r="Q57" s="6">
        <v>184500</v>
      </c>
      <c r="R57" s="6">
        <f t="shared" si="1"/>
        <v>4105125</v>
      </c>
      <c r="S57" s="57">
        <f t="shared" si="3"/>
        <v>1563.1455394591794</v>
      </c>
      <c r="T57" s="6">
        <f>Table1[[#This Row],[Volume in Units]]*Table1[[#This Row],[Price SDG/Unit]]</f>
        <v>210615975</v>
      </c>
      <c r="U57" s="57">
        <f>Table1[[#This Row],[Volume MT/Head]]*Table1[[#This Row],[Price USD/(MT/Head)]]</f>
        <v>80198.147890769716</v>
      </c>
      <c r="V57" s="80">
        <v>2250</v>
      </c>
      <c r="W57" s="28">
        <f>Table1[[#This Row],[Commission SDG/MT]]*Table1[[#This Row],[Volume in Units]]</f>
        <v>2568487.5</v>
      </c>
      <c r="X57" s="80"/>
      <c r="Y57" s="28">
        <f t="shared" si="2"/>
        <v>213184462.5</v>
      </c>
      <c r="Z57" s="6">
        <f>IFERROR((Table1[[#This Row],[Total Cost SDG]]/Table1[[#This Row],[Volume MT/Head]]),0)</f>
        <v>4155187.5000000005</v>
      </c>
      <c r="AA57" s="57">
        <f t="shared" si="4"/>
        <v>81176.174084559592</v>
      </c>
      <c r="AB57" s="57">
        <f>IFERROR((Table1[[#This Row],[Total Cost USD]]/Table1[[#This Row],[Volume MT/Head]]),0)</f>
        <v>1582.208289940389</v>
      </c>
      <c r="AC57" s="80">
        <v>51.305617977528087</v>
      </c>
      <c r="AD57" s="6">
        <f>Table1[[#This Row],[Volume MT/Head]]-Table1[[#This Row],[Delivered MT]]</f>
        <v>0</v>
      </c>
      <c r="AE57" s="6">
        <f>Table1[[#This Row],[Delivered MT]]*Table1[[#This Row],[Average Cost SDG/MT]]</f>
        <v>213184462.5</v>
      </c>
      <c r="AF57" s="4" t="s">
        <v>152</v>
      </c>
    </row>
    <row r="58" spans="1:32" x14ac:dyDescent="0.2">
      <c r="A58" s="1">
        <v>57</v>
      </c>
      <c r="B58" s="4">
        <v>2025</v>
      </c>
      <c r="C58" s="4" t="s">
        <v>140</v>
      </c>
      <c r="D58" s="4" t="s">
        <v>138</v>
      </c>
      <c r="E58" s="4">
        <v>19</v>
      </c>
      <c r="F58" s="80">
        <v>2626.1950000000002</v>
      </c>
      <c r="G58" s="4">
        <v>1659</v>
      </c>
      <c r="H58" s="4" t="s">
        <v>156</v>
      </c>
      <c r="I58" s="4" t="s">
        <v>186</v>
      </c>
      <c r="J58" s="4" t="s">
        <v>65</v>
      </c>
      <c r="K58" s="4" t="s">
        <v>251</v>
      </c>
      <c r="L58" s="57" t="s">
        <v>51</v>
      </c>
      <c r="M58" s="4" t="s">
        <v>230</v>
      </c>
      <c r="N58" s="4" t="s">
        <v>29</v>
      </c>
      <c r="O58" s="80">
        <v>2266.66</v>
      </c>
      <c r="P58" s="6">
        <f t="shared" si="0"/>
        <v>101.8723595505618</v>
      </c>
      <c r="Q58" s="6">
        <v>185000</v>
      </c>
      <c r="R58" s="6">
        <f t="shared" si="1"/>
        <v>4116250</v>
      </c>
      <c r="S58" s="57">
        <f t="shared" si="3"/>
        <v>1567.3817062327817</v>
      </c>
      <c r="T58" s="6">
        <f>Table1[[#This Row],[Volume in Units]]*Table1[[#This Row],[Price SDG/Unit]]</f>
        <v>419332100</v>
      </c>
      <c r="U58" s="57">
        <f>Table1[[#This Row],[Volume MT/Head]]*Table1[[#This Row],[Price USD/(MT/Head)]]</f>
        <v>159672.87273031895</v>
      </c>
      <c r="V58" s="80">
        <v>2250</v>
      </c>
      <c r="W58" s="28">
        <f>Table1[[#This Row],[Commission SDG/MT]]*Table1[[#This Row],[Volume in Units]]</f>
        <v>5099985</v>
      </c>
      <c r="X58" s="80"/>
      <c r="Y58" s="28">
        <f t="shared" si="2"/>
        <v>424432085</v>
      </c>
      <c r="Z58" s="6">
        <f>IFERROR((Table1[[#This Row],[Total Cost SDG]]/Table1[[#This Row],[Volume MT/Head]]),0)</f>
        <v>4166312.5</v>
      </c>
      <c r="AA58" s="57">
        <f t="shared" si="4"/>
        <v>161614.84010136337</v>
      </c>
      <c r="AB58" s="57">
        <f>IFERROR((Table1[[#This Row],[Total Cost USD]]/Table1[[#This Row],[Volume MT/Head]]),0)</f>
        <v>1586.444456713991</v>
      </c>
      <c r="AC58" s="80">
        <v>101.8723595505618</v>
      </c>
      <c r="AD58" s="6">
        <f>Table1[[#This Row],[Volume MT/Head]]-Table1[[#This Row],[Delivered MT]]</f>
        <v>0</v>
      </c>
      <c r="AE58" s="6">
        <f>Table1[[#This Row],[Delivered MT]]*Table1[[#This Row],[Average Cost SDG/MT]]</f>
        <v>424432085</v>
      </c>
      <c r="AF58" s="4" t="s">
        <v>152</v>
      </c>
    </row>
    <row r="59" spans="1:32" x14ac:dyDescent="0.2">
      <c r="A59" s="1">
        <v>58</v>
      </c>
      <c r="B59" s="4">
        <v>2025</v>
      </c>
      <c r="C59" s="4" t="s">
        <v>140</v>
      </c>
      <c r="D59" s="4" t="s">
        <v>138</v>
      </c>
      <c r="E59" s="4">
        <v>19</v>
      </c>
      <c r="F59" s="80">
        <v>2626.1950000000002</v>
      </c>
      <c r="G59" s="4">
        <v>1659</v>
      </c>
      <c r="H59" s="4" t="s">
        <v>156</v>
      </c>
      <c r="I59" s="4" t="s">
        <v>186</v>
      </c>
      <c r="J59" s="4" t="s">
        <v>65</v>
      </c>
      <c r="K59" s="4" t="s">
        <v>251</v>
      </c>
      <c r="L59" s="57" t="s">
        <v>51</v>
      </c>
      <c r="M59" s="4" t="s">
        <v>230</v>
      </c>
      <c r="N59" s="4" t="s">
        <v>29</v>
      </c>
      <c r="O59" s="80">
        <v>1151.31</v>
      </c>
      <c r="P59" s="6">
        <f t="shared" si="0"/>
        <v>51.744269662921347</v>
      </c>
      <c r="Q59" s="6">
        <v>173000</v>
      </c>
      <c r="R59" s="6">
        <f t="shared" si="1"/>
        <v>3849250</v>
      </c>
      <c r="S59" s="57">
        <f t="shared" si="3"/>
        <v>1465.713703666331</v>
      </c>
      <c r="T59" s="6">
        <f>Table1[[#This Row],[Volume in Units]]*Table1[[#This Row],[Price SDG/Unit]]</f>
        <v>199176630</v>
      </c>
      <c r="U59" s="57">
        <f>Table1[[#This Row],[Volume MT/Head]]*Table1[[#This Row],[Price USD/(MT/Head)]]</f>
        <v>75842.285131149823</v>
      </c>
      <c r="V59" s="80">
        <v>2250</v>
      </c>
      <c r="W59" s="28">
        <f>Table1[[#This Row],[Commission SDG/MT]]*Table1[[#This Row],[Volume in Units]]</f>
        <v>2590447.5</v>
      </c>
      <c r="X59" s="80">
        <v>10921700</v>
      </c>
      <c r="Y59" s="28">
        <f t="shared" si="2"/>
        <v>212688777.5</v>
      </c>
      <c r="Z59" s="6">
        <f>IFERROR((Table1[[#This Row],[Total Cost SDG]]/Table1[[#This Row],[Volume MT/Head]]),0)</f>
        <v>4110383.2150984532</v>
      </c>
      <c r="AA59" s="57">
        <f t="shared" si="4"/>
        <v>80987.427628184494</v>
      </c>
      <c r="AB59" s="57">
        <f>IFERROR((Table1[[#This Row],[Total Cost USD]]/Table1[[#This Row],[Volume MT/Head]]),0)</f>
        <v>1565.1477575345521</v>
      </c>
      <c r="AC59" s="80">
        <v>51.744269662921347</v>
      </c>
      <c r="AD59" s="6">
        <f>Table1[[#This Row],[Volume MT/Head]]-Table1[[#This Row],[Delivered MT]]</f>
        <v>0</v>
      </c>
      <c r="AE59" s="6">
        <f>Table1[[#This Row],[Delivered MT]]*Table1[[#This Row],[Average Cost SDG/MT]]</f>
        <v>212688777.5</v>
      </c>
      <c r="AF59" s="4" t="s">
        <v>152</v>
      </c>
    </row>
    <row r="60" spans="1:32" hidden="1" x14ac:dyDescent="0.2">
      <c r="A60" s="1">
        <v>59</v>
      </c>
      <c r="B60" s="4">
        <v>2025</v>
      </c>
      <c r="C60" s="4" t="s">
        <v>140</v>
      </c>
      <c r="D60" s="4" t="s">
        <v>138</v>
      </c>
      <c r="E60" s="4">
        <v>19</v>
      </c>
      <c r="F60" s="80">
        <v>2626.1950000000002</v>
      </c>
      <c r="G60" s="4">
        <v>1666</v>
      </c>
      <c r="H60" s="4" t="s">
        <v>156</v>
      </c>
      <c r="I60" s="4" t="s">
        <v>186</v>
      </c>
      <c r="J60" s="4" t="s">
        <v>65</v>
      </c>
      <c r="K60" s="4" t="s">
        <v>251</v>
      </c>
      <c r="L60" s="57" t="s">
        <v>51</v>
      </c>
      <c r="M60" s="4" t="s">
        <v>230</v>
      </c>
      <c r="N60" s="4" t="s">
        <v>29</v>
      </c>
      <c r="O60" s="80">
        <v>305.58</v>
      </c>
      <c r="P60" s="6">
        <f t="shared" si="0"/>
        <v>13.733932584269661</v>
      </c>
      <c r="Q60" s="6">
        <v>165500</v>
      </c>
      <c r="R60" s="6">
        <f t="shared" si="1"/>
        <v>3682375</v>
      </c>
      <c r="S60" s="57">
        <f t="shared" si="3"/>
        <v>1402.1712020622992</v>
      </c>
      <c r="T60" s="6">
        <f>Table1[[#This Row],[Volume in Units]]*Table1[[#This Row],[Price SDG/Unit]]</f>
        <v>50573490</v>
      </c>
      <c r="U60" s="57">
        <f>Table1[[#This Row],[Volume MT/Head]]*Table1[[#This Row],[Price USD/(MT/Head)]]</f>
        <v>19257.32476072797</v>
      </c>
      <c r="V60" s="80">
        <v>2250</v>
      </c>
      <c r="W60" s="28">
        <f>Table1[[#This Row],[Commission SDG/MT]]*Table1[[#This Row],[Volume in Units]]</f>
        <v>687555</v>
      </c>
      <c r="X60" s="80">
        <v>2932000</v>
      </c>
      <c r="Y60" s="28">
        <f t="shared" si="2"/>
        <v>54193045</v>
      </c>
      <c r="Z60" s="6">
        <f>IFERROR((Table1[[#This Row],[Total Cost SDG]]/Table1[[#This Row],[Volume MT/Head]]),0)</f>
        <v>3945923.3302244917</v>
      </c>
      <c r="AA60" s="57">
        <f t="shared" si="4"/>
        <v>20635.575423759467</v>
      </c>
      <c r="AB60" s="57">
        <f>IFERROR((Table1[[#This Row],[Total Cost USD]]/Table1[[#This Row],[Volume MT/Head]]),0)</f>
        <v>1502.5248811396302</v>
      </c>
      <c r="AC60" s="80">
        <v>13.733932584269661</v>
      </c>
      <c r="AD60" s="6">
        <f>Table1[[#This Row],[Volume MT/Head]]-Table1[[#This Row],[Delivered MT]]</f>
        <v>0</v>
      </c>
      <c r="AE60" s="6">
        <f>Table1[[#This Row],[Delivered MT]]*Table1[[#This Row],[Average Cost SDG/MT]]</f>
        <v>54193045</v>
      </c>
      <c r="AF60" s="4" t="s">
        <v>152</v>
      </c>
    </row>
    <row r="61" spans="1:32" x14ac:dyDescent="0.2">
      <c r="A61" s="1">
        <v>60</v>
      </c>
      <c r="B61" s="4">
        <v>2025</v>
      </c>
      <c r="C61" s="4" t="s">
        <v>140</v>
      </c>
      <c r="D61" s="4" t="s">
        <v>138</v>
      </c>
      <c r="E61" s="4">
        <v>20</v>
      </c>
      <c r="F61" s="80">
        <v>2626.1950000000002</v>
      </c>
      <c r="G61" s="4">
        <v>1659</v>
      </c>
      <c r="H61" s="4" t="s">
        <v>156</v>
      </c>
      <c r="I61" s="4" t="s">
        <v>186</v>
      </c>
      <c r="J61" s="4" t="s">
        <v>65</v>
      </c>
      <c r="K61" s="4" t="s">
        <v>251</v>
      </c>
      <c r="L61" s="57" t="s">
        <v>51</v>
      </c>
      <c r="M61" s="4" t="s">
        <v>230</v>
      </c>
      <c r="N61" s="4" t="s">
        <v>29</v>
      </c>
      <c r="O61" s="80">
        <v>2274.2199999999998</v>
      </c>
      <c r="P61" s="6">
        <f t="shared" si="0"/>
        <v>102.21213483146066</v>
      </c>
      <c r="Q61" s="6">
        <v>185000</v>
      </c>
      <c r="R61" s="6">
        <f t="shared" si="1"/>
        <v>4116250</v>
      </c>
      <c r="S61" s="57">
        <f t="shared" si="3"/>
        <v>1567.3817062327817</v>
      </c>
      <c r="T61" s="6">
        <f>Table1[[#This Row],[Volume in Units]]*Table1[[#This Row],[Price SDG/Unit]]</f>
        <v>420730699.99999994</v>
      </c>
      <c r="U61" s="57">
        <f>Table1[[#This Row],[Volume MT/Head]]*Table1[[#This Row],[Price USD/(MT/Head)]]</f>
        <v>160205.43028982994</v>
      </c>
      <c r="V61" s="80">
        <v>2250</v>
      </c>
      <c r="W61" s="28">
        <f>Table1[[#This Row],[Commission SDG/MT]]*Table1[[#This Row],[Volume in Units]]</f>
        <v>5116995</v>
      </c>
      <c r="X61" s="80"/>
      <c r="Y61" s="28">
        <f t="shared" si="2"/>
        <v>425847694.99999994</v>
      </c>
      <c r="Z61" s="6">
        <f>IFERROR((Table1[[#This Row],[Total Cost SDG]]/Table1[[#This Row],[Volume MT/Head]]),0)</f>
        <v>4166312.5</v>
      </c>
      <c r="AA61" s="57">
        <f t="shared" si="4"/>
        <v>162153.8747122738</v>
      </c>
      <c r="AB61" s="57">
        <f>IFERROR((Table1[[#This Row],[Total Cost USD]]/Table1[[#This Row],[Volume MT/Head]]),0)</f>
        <v>1586.444456713991</v>
      </c>
      <c r="AC61" s="80">
        <v>102.21213483146066</v>
      </c>
      <c r="AD61" s="6">
        <f>Table1[[#This Row],[Volume MT/Head]]-Table1[[#This Row],[Delivered MT]]</f>
        <v>0</v>
      </c>
      <c r="AE61" s="6">
        <f>Table1[[#This Row],[Delivered MT]]*Table1[[#This Row],[Average Cost SDG/MT]]</f>
        <v>425847694.99999994</v>
      </c>
      <c r="AF61" s="4" t="s">
        <v>152</v>
      </c>
    </row>
    <row r="62" spans="1:32" hidden="1" x14ac:dyDescent="0.2">
      <c r="A62" s="1">
        <v>61</v>
      </c>
      <c r="B62" s="4">
        <v>2025</v>
      </c>
      <c r="C62" s="4" t="s">
        <v>140</v>
      </c>
      <c r="D62" s="4" t="s">
        <v>138</v>
      </c>
      <c r="E62" s="4">
        <v>20</v>
      </c>
      <c r="F62" s="80">
        <v>2626.1950000000002</v>
      </c>
      <c r="G62" s="4">
        <v>1666</v>
      </c>
      <c r="H62" s="4" t="s">
        <v>156</v>
      </c>
      <c r="I62" s="4" t="s">
        <v>186</v>
      </c>
      <c r="J62" s="4" t="s">
        <v>65</v>
      </c>
      <c r="K62" s="4" t="s">
        <v>251</v>
      </c>
      <c r="L62" s="57" t="s">
        <v>51</v>
      </c>
      <c r="M62" s="4" t="s">
        <v>230</v>
      </c>
      <c r="N62" s="4" t="s">
        <v>29</v>
      </c>
      <c r="O62" s="80">
        <v>812.44</v>
      </c>
      <c r="P62" s="6">
        <f t="shared" si="0"/>
        <v>36.514157303370787</v>
      </c>
      <c r="Q62" s="6">
        <v>175000</v>
      </c>
      <c r="R62" s="6">
        <f t="shared" si="1"/>
        <v>3893750</v>
      </c>
      <c r="S62" s="57">
        <f t="shared" si="3"/>
        <v>1482.6583707607392</v>
      </c>
      <c r="T62" s="6">
        <f>Table1[[#This Row],[Volume in Units]]*Table1[[#This Row],[Price SDG/Unit]]</f>
        <v>142177000</v>
      </c>
      <c r="U62" s="57">
        <f>Table1[[#This Row],[Volume MT/Head]]*Table1[[#This Row],[Price USD/(MT/Head)]]</f>
        <v>54138.020977117078</v>
      </c>
      <c r="V62" s="80">
        <v>2250</v>
      </c>
      <c r="W62" s="28">
        <f>Table1[[#This Row],[Commission SDG/MT]]*Table1[[#This Row],[Volume in Units]]</f>
        <v>1827990.0000000002</v>
      </c>
      <c r="X62" s="80"/>
      <c r="Y62" s="28">
        <f t="shared" si="2"/>
        <v>144004990</v>
      </c>
      <c r="Z62" s="6">
        <f>IFERROR((Table1[[#This Row],[Total Cost SDG]]/Table1[[#This Row],[Volume MT/Head]]),0)</f>
        <v>3943812.5</v>
      </c>
      <c r="AA62" s="57">
        <f t="shared" si="4"/>
        <v>54834.081246822869</v>
      </c>
      <c r="AB62" s="57">
        <f>IFERROR((Table1[[#This Row],[Total Cost USD]]/Table1[[#This Row],[Volume MT/Head]]),0)</f>
        <v>1501.7211212419486</v>
      </c>
      <c r="AC62" s="80">
        <v>36.514157303370787</v>
      </c>
      <c r="AD62" s="6">
        <f>Table1[[#This Row],[Volume MT/Head]]-Table1[[#This Row],[Delivered MT]]</f>
        <v>0</v>
      </c>
      <c r="AE62" s="6">
        <f>Table1[[#This Row],[Delivered MT]]*Table1[[#This Row],[Average Cost SDG/MT]]</f>
        <v>144004990</v>
      </c>
      <c r="AF62" s="4" t="s">
        <v>152</v>
      </c>
    </row>
    <row r="63" spans="1:32" x14ac:dyDescent="0.2">
      <c r="A63" s="1">
        <v>62</v>
      </c>
      <c r="B63" s="4">
        <v>2025</v>
      </c>
      <c r="C63" s="4" t="s">
        <v>140</v>
      </c>
      <c r="D63" s="4" t="s">
        <v>138</v>
      </c>
      <c r="E63" s="4">
        <v>21</v>
      </c>
      <c r="F63" s="80">
        <v>2626.1950000000002</v>
      </c>
      <c r="G63" s="4">
        <v>1659</v>
      </c>
      <c r="H63" s="4" t="s">
        <v>156</v>
      </c>
      <c r="I63" s="4" t="s">
        <v>186</v>
      </c>
      <c r="J63" s="4" t="s">
        <v>65</v>
      </c>
      <c r="K63" s="4" t="s">
        <v>251</v>
      </c>
      <c r="L63" s="57" t="s">
        <v>51</v>
      </c>
      <c r="M63" s="4" t="s">
        <v>230</v>
      </c>
      <c r="N63" s="4" t="s">
        <v>29</v>
      </c>
      <c r="O63" s="80">
        <v>991.11</v>
      </c>
      <c r="P63" s="6">
        <f t="shared" si="0"/>
        <v>44.544269662921351</v>
      </c>
      <c r="Q63" s="6">
        <v>173000</v>
      </c>
      <c r="R63" s="6">
        <f t="shared" si="1"/>
        <v>3849250</v>
      </c>
      <c r="S63" s="57">
        <f t="shared" si="3"/>
        <v>1465.713703666331</v>
      </c>
      <c r="T63" s="6">
        <f>Table1[[#This Row],[Volume in Units]]*Table1[[#This Row],[Price SDG/Unit]]</f>
        <v>171462030</v>
      </c>
      <c r="U63" s="57">
        <f>Table1[[#This Row],[Volume MT/Head]]*Table1[[#This Row],[Price USD/(MT/Head)]]</f>
        <v>65289.146464752244</v>
      </c>
      <c r="V63" s="80">
        <v>2250</v>
      </c>
      <c r="W63" s="28">
        <f>Table1[[#This Row],[Commission SDG/MT]]*Table1[[#This Row],[Volume in Units]]</f>
        <v>2229997.5</v>
      </c>
      <c r="X63" s="80">
        <v>9529000</v>
      </c>
      <c r="Y63" s="28">
        <f t="shared" si="2"/>
        <v>183221027.5</v>
      </c>
      <c r="Z63" s="6">
        <f>IFERROR((Table1[[#This Row],[Total Cost SDG]]/Table1[[#This Row],[Volume MT/Head]]),0)</f>
        <v>4113234.5167287178</v>
      </c>
      <c r="AA63" s="57">
        <f t="shared" si="4"/>
        <v>69766.726195122596</v>
      </c>
      <c r="AB63" s="57">
        <f>IFERROR((Table1[[#This Row],[Total Cost USD]]/Table1[[#This Row],[Volume MT/Head]]),0)</f>
        <v>1566.2334734201831</v>
      </c>
      <c r="AC63" s="80">
        <v>44.544269662921351</v>
      </c>
      <c r="AD63" s="6">
        <f>Table1[[#This Row],[Volume MT/Head]]-Table1[[#This Row],[Delivered MT]]</f>
        <v>0</v>
      </c>
      <c r="AE63" s="6">
        <f>Table1[[#This Row],[Delivered MT]]*Table1[[#This Row],[Average Cost SDG/MT]]</f>
        <v>183221027.5</v>
      </c>
      <c r="AF63" s="4" t="s">
        <v>152</v>
      </c>
    </row>
    <row r="64" spans="1:32" hidden="1" x14ac:dyDescent="0.2">
      <c r="A64" s="1">
        <v>63</v>
      </c>
      <c r="B64" s="4">
        <v>2025</v>
      </c>
      <c r="C64" s="4" t="s">
        <v>140</v>
      </c>
      <c r="D64" s="4" t="s">
        <v>138</v>
      </c>
      <c r="E64" s="4">
        <v>21</v>
      </c>
      <c r="F64" s="80">
        <v>2626.1950000000002</v>
      </c>
      <c r="G64" s="4">
        <v>1666</v>
      </c>
      <c r="H64" s="4" t="s">
        <v>156</v>
      </c>
      <c r="I64" s="4" t="s">
        <v>186</v>
      </c>
      <c r="J64" s="4" t="s">
        <v>65</v>
      </c>
      <c r="K64" s="4" t="s">
        <v>251</v>
      </c>
      <c r="L64" s="57" t="s">
        <v>51</v>
      </c>
      <c r="M64" s="4" t="s">
        <v>230</v>
      </c>
      <c r="N64" s="4" t="s">
        <v>29</v>
      </c>
      <c r="O64" s="80">
        <v>178.44</v>
      </c>
      <c r="P64" s="6">
        <f t="shared" si="0"/>
        <v>8.0197752808988767</v>
      </c>
      <c r="Q64" s="6">
        <v>165500</v>
      </c>
      <c r="R64" s="6">
        <f t="shared" si="1"/>
        <v>3682375</v>
      </c>
      <c r="S64" s="57">
        <f t="shared" si="3"/>
        <v>1402.1712020622992</v>
      </c>
      <c r="T64" s="6">
        <f>Table1[[#This Row],[Volume in Units]]*Table1[[#This Row],[Price SDG/Unit]]</f>
        <v>29531820</v>
      </c>
      <c r="U64" s="57">
        <f>Table1[[#This Row],[Volume MT/Head]]*Table1[[#This Row],[Price USD/(MT/Head)]]</f>
        <v>11245.097945887492</v>
      </c>
      <c r="V64" s="80">
        <v>2250</v>
      </c>
      <c r="W64" s="28">
        <f>Table1[[#This Row],[Commission SDG/MT]]*Table1[[#This Row],[Volume in Units]]</f>
        <v>401490</v>
      </c>
      <c r="X64" s="80">
        <v>1685900</v>
      </c>
      <c r="Y64" s="28">
        <f t="shared" si="2"/>
        <v>31619210</v>
      </c>
      <c r="Z64" s="6">
        <f>IFERROR((Table1[[#This Row],[Total Cost SDG]]/Table1[[#This Row],[Volume MT/Head]]),0)</f>
        <v>3942655.3603452141</v>
      </c>
      <c r="AA64" s="57">
        <f t="shared" si="4"/>
        <v>12039.932297487429</v>
      </c>
      <c r="AB64" s="57">
        <f>IFERROR((Table1[[#This Row],[Total Cost USD]]/Table1[[#This Row],[Volume MT/Head]]),0)</f>
        <v>1501.2805067198794</v>
      </c>
      <c r="AC64" s="80">
        <v>8.0197752808988767</v>
      </c>
      <c r="AD64" s="6">
        <f>Table1[[#This Row],[Volume MT/Head]]-Table1[[#This Row],[Delivered MT]]</f>
        <v>0</v>
      </c>
      <c r="AE64" s="6">
        <f>Table1[[#This Row],[Delivered MT]]*Table1[[#This Row],[Average Cost SDG/MT]]</f>
        <v>31619210</v>
      </c>
      <c r="AF64" s="4" t="s">
        <v>152</v>
      </c>
    </row>
    <row r="65" spans="1:33" hidden="1" x14ac:dyDescent="0.2">
      <c r="A65" s="1">
        <v>64</v>
      </c>
      <c r="B65" s="4">
        <v>2025</v>
      </c>
      <c r="C65" s="4" t="s">
        <v>140</v>
      </c>
      <c r="D65" s="4" t="s">
        <v>138</v>
      </c>
      <c r="E65" s="4">
        <v>21</v>
      </c>
      <c r="F65" s="80">
        <v>2626.1950000000002</v>
      </c>
      <c r="G65" s="4">
        <v>1666</v>
      </c>
      <c r="H65" s="4" t="s">
        <v>156</v>
      </c>
      <c r="I65" s="4" t="s">
        <v>186</v>
      </c>
      <c r="J65" s="4" t="s">
        <v>65</v>
      </c>
      <c r="K65" s="4" t="s">
        <v>251</v>
      </c>
      <c r="L65" s="57" t="s">
        <v>51</v>
      </c>
      <c r="M65" s="4" t="s">
        <v>230</v>
      </c>
      <c r="N65" s="4" t="s">
        <v>29</v>
      </c>
      <c r="O65" s="80">
        <v>111.62</v>
      </c>
      <c r="P65" s="6">
        <f t="shared" si="0"/>
        <v>5.0166292134831458</v>
      </c>
      <c r="Q65" s="6">
        <v>165500</v>
      </c>
      <c r="R65" s="6">
        <f t="shared" si="1"/>
        <v>3682375</v>
      </c>
      <c r="S65" s="57">
        <f t="shared" si="3"/>
        <v>1402.1712020622992</v>
      </c>
      <c r="T65" s="6">
        <f>Table1[[#This Row],[Volume in Units]]*Table1[[#This Row],[Price SDG/Unit]]</f>
        <v>18473110</v>
      </c>
      <c r="U65" s="57">
        <f>Table1[[#This Row],[Volume MT/Head]]*Table1[[#This Row],[Price USD/(MT/Head)]]</f>
        <v>7034.1730145705096</v>
      </c>
      <c r="V65" s="80">
        <v>2250</v>
      </c>
      <c r="W65" s="28">
        <f>Table1[[#This Row],[Commission SDG/MT]]*Table1[[#This Row],[Volume in Units]]</f>
        <v>251145</v>
      </c>
      <c r="X65" s="80">
        <v>1099500</v>
      </c>
      <c r="Y65" s="28">
        <f t="shared" si="2"/>
        <v>19823755</v>
      </c>
      <c r="Z65" s="6">
        <f>IFERROR((Table1[[#This Row],[Total Cost SDG]]/Table1[[#This Row],[Volume MT/Head]]),0)</f>
        <v>3951608.5714925644</v>
      </c>
      <c r="AA65" s="57">
        <f t="shared" si="4"/>
        <v>7548.4703154183135</v>
      </c>
      <c r="AB65" s="57">
        <f>IFERROR((Table1[[#This Row],[Total Cost USD]]/Table1[[#This Row],[Volume MT/Head]]),0)</f>
        <v>1504.6897018281445</v>
      </c>
      <c r="AC65" s="80">
        <v>5.0166292134831458</v>
      </c>
      <c r="AD65" s="6">
        <f>Table1[[#This Row],[Volume MT/Head]]-Table1[[#This Row],[Delivered MT]]</f>
        <v>0</v>
      </c>
      <c r="AE65" s="6">
        <f>Table1[[#This Row],[Delivered MT]]*Table1[[#This Row],[Average Cost SDG/MT]]</f>
        <v>19823755</v>
      </c>
      <c r="AF65" s="4" t="s">
        <v>152</v>
      </c>
    </row>
    <row r="66" spans="1:33" x14ac:dyDescent="0.2">
      <c r="A66" s="1">
        <v>65</v>
      </c>
      <c r="B66" s="4">
        <v>2025</v>
      </c>
      <c r="C66" s="4" t="s">
        <v>140</v>
      </c>
      <c r="D66" s="4" t="s">
        <v>139</v>
      </c>
      <c r="E66" s="4">
        <v>22</v>
      </c>
      <c r="F66" s="80">
        <f>720*3.673</f>
        <v>2644.56</v>
      </c>
      <c r="G66" s="4">
        <v>1659</v>
      </c>
      <c r="H66" s="4" t="s">
        <v>156</v>
      </c>
      <c r="I66" s="4" t="s">
        <v>186</v>
      </c>
      <c r="J66" s="4" t="s">
        <v>65</v>
      </c>
      <c r="K66" s="4" t="s">
        <v>251</v>
      </c>
      <c r="L66" s="57" t="s">
        <v>51</v>
      </c>
      <c r="M66" s="4" t="s">
        <v>230</v>
      </c>
      <c r="N66" s="4" t="s">
        <v>29</v>
      </c>
      <c r="O66" s="80">
        <v>926.44</v>
      </c>
      <c r="P66" s="6">
        <f t="shared" ref="P66:P129" si="8">IF(N66="KG",(O66/1000),IF(N66="Head",(O66*1),IF(N66="Kantar 100lb",(O66/22.25),IF(N66="Kantar 315lb",(O66*315/2204.6),IF(N66="MT",(O66*1),IF(N66="Ardab",(O66*199.726/1000),IF(N66="104 Bag",(O66*104/1000),IF(N66="101 Bag",(O66*101/1000),IF(N66=0,0)))))))))</f>
        <v>41.637752808988765</v>
      </c>
      <c r="Q66" s="6">
        <v>185000</v>
      </c>
      <c r="R66" s="6">
        <f t="shared" ref="R66:R129" si="9">IF(N66="KG",(Q66*1000),IF(N66="Head",(Q66*1),IF(N66="Kantar 100lb",(Q66*22.25),IF(N66="Kantar 315lb",(Q66/315*2204.6),IF(N66="MT",(Q66*1),IF(N66="Ardab",(Q66/199.726*1000),IF(N66="104 Bag",(Q66/104*1000),IF(N66="101 Bag",(Q66/101*1000),IF(N66=0,0)))))))))</f>
        <v>4116250</v>
      </c>
      <c r="S66" s="57">
        <f t="shared" ref="S66:S128" si="10">IFERROR((R66/F66),0)</f>
        <v>1556.4971110506096</v>
      </c>
      <c r="T66" s="6">
        <f>Table1[[#This Row],[Volume in Units]]*Table1[[#This Row],[Price SDG/Unit]]</f>
        <v>171391400</v>
      </c>
      <c r="U66" s="57">
        <f>Table1[[#This Row],[Volume MT/Head]]*Table1[[#This Row],[Price USD/(MT/Head)]]</f>
        <v>64809.041957830421</v>
      </c>
      <c r="V66" s="80">
        <v>2250</v>
      </c>
      <c r="W66" s="28">
        <f>Table1[[#This Row],[Commission SDG/MT]]*Table1[[#This Row],[Volume in Units]]</f>
        <v>2084490.0000000002</v>
      </c>
      <c r="X66" s="80"/>
      <c r="Y66" s="28">
        <f t="shared" ref="Y66:Y129" si="11">T66+W66+X66</f>
        <v>173475890</v>
      </c>
      <c r="Z66" s="6">
        <f>IFERROR((Table1[[#This Row],[Total Cost SDG]]/Table1[[#This Row],[Volume MT/Head]]),0)</f>
        <v>4166312.5</v>
      </c>
      <c r="AA66" s="57">
        <f t="shared" ref="AA66:AA129" si="12">Y66/F66</f>
        <v>65597.260035695916</v>
      </c>
      <c r="AB66" s="57">
        <f>IFERROR((Table1[[#This Row],[Total Cost USD]]/Table1[[#This Row],[Volume MT/Head]]),0)</f>
        <v>1575.4274813201439</v>
      </c>
      <c r="AC66" s="80">
        <v>41.637752808988765</v>
      </c>
      <c r="AD66" s="6">
        <f>Table1[[#This Row],[Volume MT/Head]]-Table1[[#This Row],[Delivered MT]]</f>
        <v>0</v>
      </c>
      <c r="AE66" s="6">
        <f>Table1[[#This Row],[Delivered MT]]*Table1[[#This Row],[Average Cost SDG/MT]]</f>
        <v>173475890</v>
      </c>
      <c r="AF66" s="4" t="s">
        <v>152</v>
      </c>
    </row>
    <row r="67" spans="1:33" hidden="1" x14ac:dyDescent="0.2">
      <c r="A67" s="1">
        <v>66</v>
      </c>
      <c r="B67" s="4">
        <v>2025</v>
      </c>
      <c r="C67" s="4" t="s">
        <v>140</v>
      </c>
      <c r="D67" s="4" t="s">
        <v>139</v>
      </c>
      <c r="E67" s="4">
        <v>22</v>
      </c>
      <c r="F67" s="80">
        <f t="shared" ref="F67:F72" si="13">720*3.673</f>
        <v>2644.56</v>
      </c>
      <c r="G67" s="4">
        <v>1666</v>
      </c>
      <c r="H67" s="4" t="s">
        <v>156</v>
      </c>
      <c r="I67" s="4" t="s">
        <v>186</v>
      </c>
      <c r="J67" s="4" t="s">
        <v>65</v>
      </c>
      <c r="K67" s="4" t="s">
        <v>251</v>
      </c>
      <c r="L67" s="57" t="s">
        <v>51</v>
      </c>
      <c r="M67" s="4" t="s">
        <v>230</v>
      </c>
      <c r="N67" s="4" t="s">
        <v>29</v>
      </c>
      <c r="O67" s="80">
        <v>2076</v>
      </c>
      <c r="P67" s="6">
        <f t="shared" si="8"/>
        <v>93.303370786516851</v>
      </c>
      <c r="Q67" s="6">
        <v>178000</v>
      </c>
      <c r="R67" s="6">
        <f t="shared" si="9"/>
        <v>3960500</v>
      </c>
      <c r="S67" s="57">
        <f t="shared" si="10"/>
        <v>1497.6026257676135</v>
      </c>
      <c r="T67" s="6">
        <f>Table1[[#This Row],[Volume in Units]]*Table1[[#This Row],[Price SDG/Unit]]</f>
        <v>369528000</v>
      </c>
      <c r="U67" s="57">
        <f>Table1[[#This Row],[Volume MT/Head]]*Table1[[#This Row],[Price USD/(MT/Head)]]</f>
        <v>139731.37308285688</v>
      </c>
      <c r="V67" s="80">
        <v>2250</v>
      </c>
      <c r="W67" s="28">
        <f>Table1[[#This Row],[Commission SDG/MT]]*Table1[[#This Row],[Volume in Units]]</f>
        <v>4671000</v>
      </c>
      <c r="X67" s="80"/>
      <c r="Y67" s="28">
        <f t="shared" si="11"/>
        <v>374199000</v>
      </c>
      <c r="Z67" s="6">
        <f>IFERROR((Table1[[#This Row],[Total Cost SDG]]/Table1[[#This Row],[Volume MT/Head]]),0)</f>
        <v>4010562.5</v>
      </c>
      <c r="AA67" s="57">
        <f t="shared" si="12"/>
        <v>141497.64043924131</v>
      </c>
      <c r="AB67" s="57">
        <f>IFERROR((Table1[[#This Row],[Total Cost USD]]/Table1[[#This Row],[Volume MT/Head]]),0)</f>
        <v>1516.532996037148</v>
      </c>
      <c r="AC67" s="80">
        <v>93.303370786516851</v>
      </c>
      <c r="AD67" s="6">
        <f>Table1[[#This Row],[Volume MT/Head]]-Table1[[#This Row],[Delivered MT]]</f>
        <v>0</v>
      </c>
      <c r="AE67" s="6">
        <f>Table1[[#This Row],[Delivered MT]]*Table1[[#This Row],[Average Cost SDG/MT]]</f>
        <v>374199000</v>
      </c>
      <c r="AF67" s="4" t="s">
        <v>152</v>
      </c>
    </row>
    <row r="68" spans="1:33" x14ac:dyDescent="0.2">
      <c r="A68" s="1">
        <v>67</v>
      </c>
      <c r="B68" s="4">
        <v>2025</v>
      </c>
      <c r="C68" s="4" t="s">
        <v>140</v>
      </c>
      <c r="D68" s="4" t="s">
        <v>139</v>
      </c>
      <c r="E68" s="4">
        <v>22</v>
      </c>
      <c r="F68" s="80">
        <f t="shared" si="13"/>
        <v>2644.56</v>
      </c>
      <c r="G68" s="4">
        <v>1659</v>
      </c>
      <c r="H68" s="4" t="s">
        <v>156</v>
      </c>
      <c r="I68" s="4" t="s">
        <v>186</v>
      </c>
      <c r="J68" s="4" t="s">
        <v>65</v>
      </c>
      <c r="K68" s="4" t="s">
        <v>251</v>
      </c>
      <c r="L68" s="57" t="s">
        <v>51</v>
      </c>
      <c r="M68" s="4" t="s">
        <v>230</v>
      </c>
      <c r="N68" s="4" t="s">
        <v>29</v>
      </c>
      <c r="O68" s="80">
        <v>1060.27</v>
      </c>
      <c r="P68" s="6">
        <f t="shared" si="8"/>
        <v>47.652584269662924</v>
      </c>
      <c r="Q68" s="6">
        <v>173000</v>
      </c>
      <c r="R68" s="6">
        <f t="shared" si="9"/>
        <v>3849250</v>
      </c>
      <c r="S68" s="57">
        <f t="shared" si="10"/>
        <v>1455.5351362797592</v>
      </c>
      <c r="T68" s="6">
        <f>Table1[[#This Row],[Volume in Units]]*Table1[[#This Row],[Price SDG/Unit]]</f>
        <v>183426710</v>
      </c>
      <c r="U68" s="57">
        <f>Table1[[#This Row],[Volume MT/Head]]*Table1[[#This Row],[Price USD/(MT/Head)]]</f>
        <v>69360.010739026533</v>
      </c>
      <c r="V68" s="80">
        <v>2250</v>
      </c>
      <c r="W68" s="28">
        <f>Table1[[#This Row],[Commission SDG/MT]]*Table1[[#This Row],[Volume in Units]]</f>
        <v>2385607.5</v>
      </c>
      <c r="X68" s="80">
        <v>10115400</v>
      </c>
      <c r="Y68" s="28">
        <f t="shared" si="11"/>
        <v>195927717.5</v>
      </c>
      <c r="Z68" s="6">
        <f>IFERROR((Table1[[#This Row],[Total Cost SDG]]/Table1[[#This Row],[Volume MT/Head]]),0)</f>
        <v>4111586.40193064</v>
      </c>
      <c r="AA68" s="57">
        <f t="shared" si="12"/>
        <v>74087.075921892494</v>
      </c>
      <c r="AB68" s="57">
        <f>IFERROR((Table1[[#This Row],[Total Cost USD]]/Table1[[#This Row],[Volume MT/Head]]),0)</f>
        <v>1554.733642621321</v>
      </c>
      <c r="AC68" s="80">
        <v>47.652584269662924</v>
      </c>
      <c r="AD68" s="6">
        <f>Table1[[#This Row],[Volume MT/Head]]-Table1[[#This Row],[Delivered MT]]</f>
        <v>0</v>
      </c>
      <c r="AE68" s="6">
        <f>Table1[[#This Row],[Delivered MT]]*Table1[[#This Row],[Average Cost SDG/MT]]</f>
        <v>195927717.5</v>
      </c>
      <c r="AF68" s="4" t="s">
        <v>152</v>
      </c>
    </row>
    <row r="69" spans="1:33" hidden="1" x14ac:dyDescent="0.2">
      <c r="A69" s="1">
        <v>68</v>
      </c>
      <c r="B69" s="4">
        <v>2025</v>
      </c>
      <c r="C69" s="4" t="s">
        <v>140</v>
      </c>
      <c r="D69" s="4" t="s">
        <v>139</v>
      </c>
      <c r="E69" s="4">
        <v>22</v>
      </c>
      <c r="F69" s="80">
        <f t="shared" si="13"/>
        <v>2644.56</v>
      </c>
      <c r="G69" s="4">
        <v>1666</v>
      </c>
      <c r="H69" s="4" t="s">
        <v>156</v>
      </c>
      <c r="I69" s="4" t="s">
        <v>186</v>
      </c>
      <c r="J69" s="4" t="s">
        <v>65</v>
      </c>
      <c r="K69" s="4" t="s">
        <v>251</v>
      </c>
      <c r="L69" s="57" t="s">
        <v>51</v>
      </c>
      <c r="M69" s="4" t="s">
        <v>230</v>
      </c>
      <c r="N69" s="4" t="s">
        <v>29</v>
      </c>
      <c r="O69" s="80">
        <v>408.91</v>
      </c>
      <c r="P69" s="6">
        <f t="shared" si="8"/>
        <v>18.37797752808989</v>
      </c>
      <c r="Q69" s="6">
        <v>165500</v>
      </c>
      <c r="R69" s="6">
        <f t="shared" si="9"/>
        <v>3682375</v>
      </c>
      <c r="S69" s="57">
        <f t="shared" si="10"/>
        <v>1392.4339020479777</v>
      </c>
      <c r="T69" s="6">
        <f>Table1[[#This Row],[Volume in Units]]*Table1[[#This Row],[Price SDG/Unit]]</f>
        <v>67674605</v>
      </c>
      <c r="U69" s="57">
        <f>Table1[[#This Row],[Volume MT/Head]]*Table1[[#This Row],[Price USD/(MT/Head)]]</f>
        <v>25590.118961188251</v>
      </c>
      <c r="V69" s="80">
        <v>2250</v>
      </c>
      <c r="W69" s="28">
        <f>Table1[[#This Row],[Commission SDG/MT]]*Table1[[#This Row],[Volume in Units]]</f>
        <v>920047.5</v>
      </c>
      <c r="X69" s="80">
        <v>4013175</v>
      </c>
      <c r="Y69" s="28">
        <f t="shared" si="11"/>
        <v>72607827.5</v>
      </c>
      <c r="Z69" s="6">
        <f>IFERROR((Table1[[#This Row],[Total Cost SDG]]/Table1[[#This Row],[Volume MT/Head]]),0)</f>
        <v>3950806.1966569657</v>
      </c>
      <c r="AA69" s="57">
        <f t="shared" si="12"/>
        <v>27455.541753637655</v>
      </c>
      <c r="AB69" s="57">
        <f>IFERROR((Table1[[#This Row],[Total Cost USD]]/Table1[[#This Row],[Volume MT/Head]]),0)</f>
        <v>1493.9370619902613</v>
      </c>
      <c r="AC69" s="80">
        <v>18.37797752808989</v>
      </c>
      <c r="AD69" s="6">
        <f>Table1[[#This Row],[Volume MT/Head]]-Table1[[#This Row],[Delivered MT]]</f>
        <v>0</v>
      </c>
      <c r="AE69" s="6">
        <f>Table1[[#This Row],[Delivered MT]]*Table1[[#This Row],[Average Cost SDG/MT]]</f>
        <v>72607827.5</v>
      </c>
      <c r="AF69" s="4" t="s">
        <v>152</v>
      </c>
    </row>
    <row r="70" spans="1:33" hidden="1" x14ac:dyDescent="0.2">
      <c r="A70" s="1">
        <v>69</v>
      </c>
      <c r="B70" s="4">
        <v>2025</v>
      </c>
      <c r="C70" s="4" t="s">
        <v>140</v>
      </c>
      <c r="D70" s="4" t="s">
        <v>139</v>
      </c>
      <c r="E70" s="4">
        <v>22</v>
      </c>
      <c r="F70" s="80">
        <f t="shared" si="13"/>
        <v>2644.56</v>
      </c>
      <c r="G70" s="4">
        <v>1666</v>
      </c>
      <c r="H70" s="4" t="s">
        <v>156</v>
      </c>
      <c r="I70" s="4" t="s">
        <v>186</v>
      </c>
      <c r="J70" s="4" t="s">
        <v>65</v>
      </c>
      <c r="K70" s="4" t="s">
        <v>251</v>
      </c>
      <c r="L70" s="57" t="s">
        <v>51</v>
      </c>
      <c r="M70" s="4" t="s">
        <v>230</v>
      </c>
      <c r="N70" s="4" t="s">
        <v>29</v>
      </c>
      <c r="O70" s="80">
        <v>126.48</v>
      </c>
      <c r="P70" s="6">
        <f t="shared" si="8"/>
        <v>5.6844943820224723</v>
      </c>
      <c r="Q70" s="6">
        <v>165500</v>
      </c>
      <c r="R70" s="6">
        <f t="shared" si="9"/>
        <v>3682375</v>
      </c>
      <c r="S70" s="57">
        <f t="shared" si="10"/>
        <v>1392.4339020479777</v>
      </c>
      <c r="T70" s="6">
        <f>Table1[[#This Row],[Volume in Units]]*Table1[[#This Row],[Price SDG/Unit]]</f>
        <v>20932440</v>
      </c>
      <c r="U70" s="57">
        <f>Table1[[#This Row],[Volume MT/Head]]*Table1[[#This Row],[Price USD/(MT/Head)]]</f>
        <v>7915.2826935293588</v>
      </c>
      <c r="V70" s="80">
        <v>2250</v>
      </c>
      <c r="W70" s="28">
        <f>Table1[[#This Row],[Commission SDG/MT]]*Table1[[#This Row],[Volume in Units]]</f>
        <v>284580</v>
      </c>
      <c r="X70" s="80">
        <v>1264425</v>
      </c>
      <c r="Y70" s="28">
        <f t="shared" si="11"/>
        <v>22481445</v>
      </c>
      <c r="Z70" s="6">
        <f>IFERROR((Table1[[#This Row],[Total Cost SDG]]/Table1[[#This Row],[Volume MT/Head]]),0)</f>
        <v>3954871.5310721062</v>
      </c>
      <c r="AA70" s="57">
        <f t="shared" si="12"/>
        <v>8501.0152917687628</v>
      </c>
      <c r="AB70" s="57">
        <f>IFERROR((Table1[[#This Row],[Total Cost USD]]/Table1[[#This Row],[Volume MT/Head]]),0)</f>
        <v>1495.4743061500235</v>
      </c>
      <c r="AC70" s="80">
        <v>5.6844943820224723</v>
      </c>
      <c r="AD70" s="6">
        <f>Table1[[#This Row],[Volume MT/Head]]-Table1[[#This Row],[Delivered MT]]</f>
        <v>0</v>
      </c>
      <c r="AE70" s="6">
        <f>Table1[[#This Row],[Delivered MT]]*Table1[[#This Row],[Average Cost SDG/MT]]</f>
        <v>22481445</v>
      </c>
      <c r="AF70" s="4" t="s">
        <v>152</v>
      </c>
    </row>
    <row r="71" spans="1:33" x14ac:dyDescent="0.2">
      <c r="A71" s="1">
        <v>70</v>
      </c>
      <c r="B71" s="4">
        <v>2025</v>
      </c>
      <c r="C71" s="4" t="s">
        <v>140</v>
      </c>
      <c r="D71" s="4" t="s">
        <v>139</v>
      </c>
      <c r="E71" s="4">
        <v>22</v>
      </c>
      <c r="F71" s="80">
        <f t="shared" si="13"/>
        <v>2644.56</v>
      </c>
      <c r="G71" s="4">
        <v>1659</v>
      </c>
      <c r="H71" s="4" t="s">
        <v>156</v>
      </c>
      <c r="I71" s="4" t="s">
        <v>186</v>
      </c>
      <c r="J71" s="4" t="s">
        <v>65</v>
      </c>
      <c r="K71" s="4" t="s">
        <v>251</v>
      </c>
      <c r="L71" s="57" t="s">
        <v>51</v>
      </c>
      <c r="M71" s="4" t="s">
        <v>230</v>
      </c>
      <c r="N71" s="4" t="s">
        <v>29</v>
      </c>
      <c r="O71" s="80">
        <v>2251.11</v>
      </c>
      <c r="P71" s="6">
        <f t="shared" si="8"/>
        <v>101.17348314606743</v>
      </c>
      <c r="Q71" s="6">
        <v>185000</v>
      </c>
      <c r="R71" s="6">
        <f t="shared" si="9"/>
        <v>4116250</v>
      </c>
      <c r="S71" s="57">
        <f t="shared" si="10"/>
        <v>1556.4971110506096</v>
      </c>
      <c r="T71" s="6">
        <f>Table1[[#This Row],[Volume in Units]]*Table1[[#This Row],[Price SDG/Unit]]</f>
        <v>416455350</v>
      </c>
      <c r="U71" s="57">
        <f>Table1[[#This Row],[Volume MT/Head]]*Table1[[#This Row],[Price USD/(MT/Head)]]</f>
        <v>157476.23423178151</v>
      </c>
      <c r="V71" s="80">
        <v>2250</v>
      </c>
      <c r="W71" s="28">
        <f>Table1[[#This Row],[Commission SDG/MT]]*Table1[[#This Row],[Volume in Units]]</f>
        <v>5064997.5</v>
      </c>
      <c r="X71" s="80"/>
      <c r="Y71" s="28">
        <f t="shared" si="11"/>
        <v>421520347.5</v>
      </c>
      <c r="Z71" s="6">
        <f>IFERROR((Table1[[#This Row],[Total Cost SDG]]/Table1[[#This Row],[Volume MT/Head]]),0)</f>
        <v>4166312.4999999995</v>
      </c>
      <c r="AA71" s="57">
        <f t="shared" si="12"/>
        <v>159391.48572919503</v>
      </c>
      <c r="AB71" s="57">
        <f>IFERROR((Table1[[#This Row],[Total Cost USD]]/Table1[[#This Row],[Volume MT/Head]]),0)</f>
        <v>1575.4274813201439</v>
      </c>
      <c r="AC71" s="80">
        <v>101.17348314606743</v>
      </c>
      <c r="AD71" s="6">
        <f>Table1[[#This Row],[Volume MT/Head]]-Table1[[#This Row],[Delivered MT]]</f>
        <v>0</v>
      </c>
      <c r="AE71" s="6">
        <f>Table1[[#This Row],[Delivered MT]]*Table1[[#This Row],[Average Cost SDG/MT]]</f>
        <v>421520347.5</v>
      </c>
      <c r="AF71" s="4" t="s">
        <v>152</v>
      </c>
    </row>
    <row r="72" spans="1:33" x14ac:dyDescent="0.2">
      <c r="A72" s="1">
        <v>71</v>
      </c>
      <c r="B72" s="4">
        <v>2025</v>
      </c>
      <c r="C72" s="4" t="s">
        <v>140</v>
      </c>
      <c r="D72" s="4" t="s">
        <v>139</v>
      </c>
      <c r="E72" s="4">
        <v>22</v>
      </c>
      <c r="F72" s="80">
        <f t="shared" si="13"/>
        <v>2644.56</v>
      </c>
      <c r="G72" s="4">
        <v>1659</v>
      </c>
      <c r="H72" s="4" t="s">
        <v>156</v>
      </c>
      <c r="I72" s="4" t="s">
        <v>186</v>
      </c>
      <c r="J72" s="4" t="s">
        <v>65</v>
      </c>
      <c r="K72" s="4" t="s">
        <v>251</v>
      </c>
      <c r="L72" s="57" t="s">
        <v>51</v>
      </c>
      <c r="M72" s="4" t="s">
        <v>230</v>
      </c>
      <c r="N72" s="4" t="s">
        <v>29</v>
      </c>
      <c r="O72" s="80">
        <v>2072</v>
      </c>
      <c r="P72" s="6">
        <f t="shared" si="8"/>
        <v>93.123595505617971</v>
      </c>
      <c r="Q72" s="6">
        <v>185000</v>
      </c>
      <c r="R72" s="6">
        <f t="shared" si="9"/>
        <v>4116250</v>
      </c>
      <c r="S72" s="57">
        <f t="shared" si="10"/>
        <v>1556.4971110506096</v>
      </c>
      <c r="T72" s="6">
        <f>Table1[[#This Row],[Volume in Units]]*Table1[[#This Row],[Price SDG/Unit]]</f>
        <v>383320000</v>
      </c>
      <c r="U72" s="57">
        <f>Table1[[#This Row],[Volume MT/Head]]*Table1[[#This Row],[Price USD/(MT/Head)]]</f>
        <v>144946.60737513989</v>
      </c>
      <c r="V72" s="80">
        <v>2250</v>
      </c>
      <c r="W72" s="28">
        <f>Table1[[#This Row],[Commission SDG/MT]]*Table1[[#This Row],[Volume in Units]]</f>
        <v>4662000</v>
      </c>
      <c r="X72" s="80"/>
      <c r="Y72" s="28">
        <f t="shared" si="11"/>
        <v>387982000</v>
      </c>
      <c r="Z72" s="6">
        <f>IFERROR((Table1[[#This Row],[Total Cost SDG]]/Table1[[#This Row],[Volume MT/Head]]),0)</f>
        <v>4166312.5000000005</v>
      </c>
      <c r="AA72" s="57">
        <f t="shared" si="12"/>
        <v>146709.4715188916</v>
      </c>
      <c r="AB72" s="57">
        <f>IFERROR((Table1[[#This Row],[Total Cost USD]]/Table1[[#This Row],[Volume MT/Head]]),0)</f>
        <v>1575.4274813201439</v>
      </c>
      <c r="AC72" s="80">
        <v>93.123595505617971</v>
      </c>
      <c r="AD72" s="6">
        <f>Table1[[#This Row],[Volume MT/Head]]-Table1[[#This Row],[Delivered MT]]</f>
        <v>0</v>
      </c>
      <c r="AE72" s="6">
        <f>Table1[[#This Row],[Delivered MT]]*Table1[[#This Row],[Average Cost SDG/MT]]</f>
        <v>387982000</v>
      </c>
      <c r="AF72" s="4" t="s">
        <v>152</v>
      </c>
    </row>
    <row r="73" spans="1:33" hidden="1" x14ac:dyDescent="0.2">
      <c r="A73" s="1">
        <v>72</v>
      </c>
      <c r="B73" s="4">
        <v>2025</v>
      </c>
      <c r="C73" s="4" t="s">
        <v>140</v>
      </c>
      <c r="D73" s="4" t="s">
        <v>138</v>
      </c>
      <c r="E73" s="4">
        <v>16</v>
      </c>
      <c r="F73" s="80">
        <v>2626.1950000000002</v>
      </c>
      <c r="G73" s="4">
        <v>1675</v>
      </c>
      <c r="H73" s="4" t="s">
        <v>48</v>
      </c>
      <c r="I73" s="4" t="s">
        <v>199</v>
      </c>
      <c r="J73" s="4" t="s">
        <v>65</v>
      </c>
      <c r="K73" s="4" t="s">
        <v>251</v>
      </c>
      <c r="L73" s="57" t="s">
        <v>51</v>
      </c>
      <c r="M73" s="4" t="s">
        <v>230</v>
      </c>
      <c r="N73" s="4" t="s">
        <v>41</v>
      </c>
      <c r="O73" s="80">
        <v>11.536</v>
      </c>
      <c r="P73" s="6">
        <f t="shared" si="8"/>
        <v>11.536</v>
      </c>
      <c r="Q73" s="6">
        <v>2900000</v>
      </c>
      <c r="R73" s="6">
        <f t="shared" si="9"/>
        <v>2900000</v>
      </c>
      <c r="S73" s="57">
        <f t="shared" si="10"/>
        <v>1104.2592039052697</v>
      </c>
      <c r="T73" s="6">
        <f>Table1[[#This Row],[Volume in Units]]*Table1[[#This Row],[Price SDG/Unit]]</f>
        <v>33454400</v>
      </c>
      <c r="U73" s="57">
        <f>Table1[[#This Row],[Volume MT/Head]]*Table1[[#This Row],[Price USD/(MT/Head)]]</f>
        <v>12738.734176251191</v>
      </c>
      <c r="V73" s="80">
        <v>30000</v>
      </c>
      <c r="W73" s="28">
        <f>Table1[[#This Row],[Commission SDG/MT]]*Table1[[#This Row],[Volume in Units]]</f>
        <v>346080</v>
      </c>
      <c r="X73" s="80"/>
      <c r="Y73" s="28">
        <f t="shared" si="11"/>
        <v>33800480</v>
      </c>
      <c r="Z73" s="6">
        <f>IFERROR((Table1[[#This Row],[Total Cost SDG]]/Table1[[#This Row],[Volume MT/Head]]),0)</f>
        <v>2930000</v>
      </c>
      <c r="AA73" s="57">
        <f t="shared" si="12"/>
        <v>12870.514184971031</v>
      </c>
      <c r="AB73" s="57">
        <f>IFERROR((Table1[[#This Row],[Total Cost USD]]/Table1[[#This Row],[Volume MT/Head]]),0)</f>
        <v>1115.6825749801519</v>
      </c>
      <c r="AC73" s="80">
        <v>11.536</v>
      </c>
      <c r="AD73" s="6">
        <f>Table1[[#This Row],[Volume MT/Head]]-Table1[[#This Row],[Delivered MT]]</f>
        <v>0</v>
      </c>
      <c r="AE73" s="6">
        <f>Table1[[#This Row],[Delivered MT]]*Table1[[#This Row],[Average Cost SDG/MT]]</f>
        <v>33800480</v>
      </c>
      <c r="AF73" s="4" t="s">
        <v>152</v>
      </c>
    </row>
    <row r="74" spans="1:33" hidden="1" x14ac:dyDescent="0.2">
      <c r="A74" s="1">
        <v>73</v>
      </c>
      <c r="B74" s="4">
        <v>2025</v>
      </c>
      <c r="C74" s="4" t="s">
        <v>140</v>
      </c>
      <c r="D74" s="4" t="s">
        <v>138</v>
      </c>
      <c r="E74" s="4">
        <v>16</v>
      </c>
      <c r="F74" s="80">
        <v>2626.1950000000002</v>
      </c>
      <c r="G74" s="4">
        <v>1675</v>
      </c>
      <c r="H74" s="4" t="s">
        <v>48</v>
      </c>
      <c r="I74" s="4" t="s">
        <v>199</v>
      </c>
      <c r="J74" s="4" t="s">
        <v>65</v>
      </c>
      <c r="K74" s="4" t="s">
        <v>251</v>
      </c>
      <c r="L74" s="57" t="s">
        <v>51</v>
      </c>
      <c r="M74" s="4" t="s">
        <v>230</v>
      </c>
      <c r="N74" s="4" t="s">
        <v>41</v>
      </c>
      <c r="O74" s="80">
        <v>10.505000000000001</v>
      </c>
      <c r="P74" s="6">
        <f t="shared" si="8"/>
        <v>10.505000000000001</v>
      </c>
      <c r="Q74" s="6">
        <v>2950000</v>
      </c>
      <c r="R74" s="6">
        <f t="shared" si="9"/>
        <v>2950000</v>
      </c>
      <c r="S74" s="57">
        <f t="shared" si="10"/>
        <v>1123.29815569674</v>
      </c>
      <c r="T74" s="6">
        <f>Table1[[#This Row],[Volume in Units]]*Table1[[#This Row],[Price SDG/Unit]]</f>
        <v>30989750.000000004</v>
      </c>
      <c r="U74" s="57">
        <f>Table1[[#This Row],[Volume MT/Head]]*Table1[[#This Row],[Price USD/(MT/Head)]]</f>
        <v>11800.247125594255</v>
      </c>
      <c r="V74" s="80">
        <v>30000</v>
      </c>
      <c r="W74" s="28">
        <f>Table1[[#This Row],[Commission SDG/MT]]*Table1[[#This Row],[Volume in Units]]</f>
        <v>315150</v>
      </c>
      <c r="X74" s="80"/>
      <c r="Y74" s="28">
        <f t="shared" si="11"/>
        <v>31304900.000000004</v>
      </c>
      <c r="Z74" s="6">
        <f>IFERROR((Table1[[#This Row],[Total Cost SDG]]/Table1[[#This Row],[Volume MT/Head]]),0)</f>
        <v>2980000</v>
      </c>
      <c r="AA74" s="57">
        <f t="shared" si="12"/>
        <v>11920.24963873589</v>
      </c>
      <c r="AB74" s="57">
        <f>IFERROR((Table1[[#This Row],[Total Cost USD]]/Table1[[#This Row],[Volume MT/Head]]),0)</f>
        <v>1134.7215267716219</v>
      </c>
      <c r="AC74" s="80">
        <v>10.505000000000001</v>
      </c>
      <c r="AD74" s="6">
        <f>Table1[[#This Row],[Volume MT/Head]]-Table1[[#This Row],[Delivered MT]]</f>
        <v>0</v>
      </c>
      <c r="AE74" s="6">
        <f>Table1[[#This Row],[Delivered MT]]*Table1[[#This Row],[Average Cost SDG/MT]]</f>
        <v>31304900.000000004</v>
      </c>
      <c r="AF74" s="4" t="s">
        <v>152</v>
      </c>
    </row>
    <row r="75" spans="1:33" hidden="1" x14ac:dyDescent="0.2">
      <c r="A75" s="1">
        <v>74</v>
      </c>
      <c r="B75" s="4">
        <v>2025</v>
      </c>
      <c r="C75" s="4" t="s">
        <v>140</v>
      </c>
      <c r="D75" s="4" t="s">
        <v>138</v>
      </c>
      <c r="E75" s="4">
        <v>16</v>
      </c>
      <c r="F75" s="80">
        <v>2626.1950000000002</v>
      </c>
      <c r="G75" s="4">
        <v>1675</v>
      </c>
      <c r="H75" s="4" t="s">
        <v>48</v>
      </c>
      <c r="I75" s="4" t="s">
        <v>199</v>
      </c>
      <c r="J75" s="4" t="s">
        <v>65</v>
      </c>
      <c r="K75" s="4" t="s">
        <v>251</v>
      </c>
      <c r="L75" s="57" t="s">
        <v>51</v>
      </c>
      <c r="M75" s="4" t="s">
        <v>230</v>
      </c>
      <c r="N75" s="4" t="s">
        <v>41</v>
      </c>
      <c r="O75" s="80">
        <v>10.672000000000001</v>
      </c>
      <c r="P75" s="6">
        <f t="shared" si="8"/>
        <v>10.672000000000001</v>
      </c>
      <c r="Q75" s="6">
        <v>2920000</v>
      </c>
      <c r="R75" s="6">
        <f t="shared" si="9"/>
        <v>2920000</v>
      </c>
      <c r="S75" s="57">
        <f t="shared" si="10"/>
        <v>1111.8747846218578</v>
      </c>
      <c r="T75" s="6">
        <f>Table1[[#This Row],[Volume in Units]]*Table1[[#This Row],[Price SDG/Unit]]</f>
        <v>31162240</v>
      </c>
      <c r="U75" s="57">
        <f>Table1[[#This Row],[Volume MT/Head]]*Table1[[#This Row],[Price USD/(MT/Head)]]</f>
        <v>11865.927701484467</v>
      </c>
      <c r="V75" s="80">
        <v>30000</v>
      </c>
      <c r="W75" s="28">
        <f>Table1[[#This Row],[Commission SDG/MT]]*Table1[[#This Row],[Volume in Units]]</f>
        <v>320160</v>
      </c>
      <c r="X75" s="80"/>
      <c r="Y75" s="28">
        <f t="shared" si="11"/>
        <v>31482400</v>
      </c>
      <c r="Z75" s="6">
        <f>IFERROR((Table1[[#This Row],[Total Cost SDG]]/Table1[[#This Row],[Volume MT/Head]]),0)</f>
        <v>2950000</v>
      </c>
      <c r="AA75" s="57">
        <f t="shared" si="12"/>
        <v>11987.837917595609</v>
      </c>
      <c r="AB75" s="57">
        <f>IFERROR((Table1[[#This Row],[Total Cost USD]]/Table1[[#This Row],[Volume MT/Head]]),0)</f>
        <v>1123.29815569674</v>
      </c>
      <c r="AC75" s="80">
        <v>10.672000000000001</v>
      </c>
      <c r="AD75" s="6">
        <f>Table1[[#This Row],[Volume MT/Head]]-Table1[[#This Row],[Delivered MT]]</f>
        <v>0</v>
      </c>
      <c r="AE75" s="6">
        <f>Table1[[#This Row],[Delivered MT]]*Table1[[#This Row],[Average Cost SDG/MT]]</f>
        <v>31482400</v>
      </c>
      <c r="AF75" s="4" t="s">
        <v>152</v>
      </c>
    </row>
    <row r="76" spans="1:33" hidden="1" x14ac:dyDescent="0.2">
      <c r="A76" s="1">
        <v>75</v>
      </c>
      <c r="B76" s="4">
        <v>2025</v>
      </c>
      <c r="C76" s="4" t="s">
        <v>140</v>
      </c>
      <c r="D76" s="4" t="s">
        <v>138</v>
      </c>
      <c r="E76" s="4">
        <v>16</v>
      </c>
      <c r="F76" s="80">
        <v>2626.1950000000002</v>
      </c>
      <c r="G76" s="4">
        <v>1675</v>
      </c>
      <c r="H76" s="4" t="s">
        <v>48</v>
      </c>
      <c r="I76" s="4" t="s">
        <v>199</v>
      </c>
      <c r="J76" s="4" t="s">
        <v>65</v>
      </c>
      <c r="K76" s="4" t="s">
        <v>251</v>
      </c>
      <c r="L76" s="57" t="s">
        <v>51</v>
      </c>
      <c r="M76" s="4" t="s">
        <v>230</v>
      </c>
      <c r="N76" s="4" t="s">
        <v>41</v>
      </c>
      <c r="O76" s="80">
        <v>3.76</v>
      </c>
      <c r="P76" s="6">
        <f t="shared" si="8"/>
        <v>3.76</v>
      </c>
      <c r="Q76" s="6">
        <v>2870000</v>
      </c>
      <c r="R76" s="6">
        <f t="shared" si="9"/>
        <v>2870000</v>
      </c>
      <c r="S76" s="57">
        <f t="shared" si="10"/>
        <v>1092.8358328303875</v>
      </c>
      <c r="T76" s="6">
        <f>Table1[[#This Row],[Volume in Units]]*Table1[[#This Row],[Price SDG/Unit]]</f>
        <v>10791200</v>
      </c>
      <c r="U76" s="57">
        <f>Table1[[#This Row],[Volume MT/Head]]*Table1[[#This Row],[Price USD/(MT/Head)]]</f>
        <v>4109.0627314422572</v>
      </c>
      <c r="V76" s="80">
        <v>30000</v>
      </c>
      <c r="W76" s="28">
        <f>Table1[[#This Row],[Commission SDG/MT]]*Table1[[#This Row],[Volume in Units]]</f>
        <v>112800</v>
      </c>
      <c r="X76" s="80"/>
      <c r="Y76" s="28">
        <f t="shared" si="11"/>
        <v>10904000</v>
      </c>
      <c r="Z76" s="6">
        <f>IFERROR((Table1[[#This Row],[Total Cost SDG]]/Table1[[#This Row],[Volume MT/Head]]),0)</f>
        <v>2900000</v>
      </c>
      <c r="AA76" s="57">
        <f t="shared" si="12"/>
        <v>4152.0146066838142</v>
      </c>
      <c r="AB76" s="57">
        <f>IFERROR((Table1[[#This Row],[Total Cost USD]]/Table1[[#This Row],[Volume MT/Head]]),0)</f>
        <v>1104.2592039052697</v>
      </c>
      <c r="AC76" s="80">
        <v>3.76</v>
      </c>
      <c r="AD76" s="6">
        <f>Table1[[#This Row],[Volume MT/Head]]-Table1[[#This Row],[Delivered MT]]</f>
        <v>0</v>
      </c>
      <c r="AE76" s="6">
        <f>Table1[[#This Row],[Delivered MT]]*Table1[[#This Row],[Average Cost SDG/MT]]</f>
        <v>10904000</v>
      </c>
      <c r="AF76" s="4" t="s">
        <v>152</v>
      </c>
      <c r="AG76" s="69"/>
    </row>
    <row r="77" spans="1:33" hidden="1" x14ac:dyDescent="0.2">
      <c r="A77" s="1">
        <v>76</v>
      </c>
      <c r="B77" s="4">
        <v>2025</v>
      </c>
      <c r="C77" s="4" t="s">
        <v>140</v>
      </c>
      <c r="D77" s="4" t="s">
        <v>138</v>
      </c>
      <c r="E77" s="4">
        <v>16</v>
      </c>
      <c r="F77" s="80">
        <v>2626.1950000000002</v>
      </c>
      <c r="G77" s="4">
        <v>1675</v>
      </c>
      <c r="H77" s="4" t="s">
        <v>48</v>
      </c>
      <c r="I77" s="4" t="s">
        <v>199</v>
      </c>
      <c r="J77" s="4" t="s">
        <v>65</v>
      </c>
      <c r="K77" s="4" t="s">
        <v>251</v>
      </c>
      <c r="L77" s="57" t="s">
        <v>51</v>
      </c>
      <c r="M77" s="4" t="s">
        <v>230</v>
      </c>
      <c r="N77" s="4" t="s">
        <v>41</v>
      </c>
      <c r="O77" s="80">
        <v>4.6500000000000004</v>
      </c>
      <c r="P77" s="6">
        <f t="shared" si="8"/>
        <v>4.6500000000000004</v>
      </c>
      <c r="Q77" s="6">
        <v>2950000</v>
      </c>
      <c r="R77" s="6">
        <f t="shared" si="9"/>
        <v>2950000</v>
      </c>
      <c r="S77" s="57">
        <f t="shared" si="10"/>
        <v>1123.29815569674</v>
      </c>
      <c r="T77" s="6">
        <f>Table1[[#This Row],[Volume in Units]]*Table1[[#This Row],[Price SDG/Unit]]</f>
        <v>13717500.000000002</v>
      </c>
      <c r="U77" s="57">
        <f>Table1[[#This Row],[Volume MT/Head]]*Table1[[#This Row],[Price USD/(MT/Head)]]</f>
        <v>5223.336423989841</v>
      </c>
      <c r="V77" s="80">
        <v>30000</v>
      </c>
      <c r="W77" s="28">
        <f>Table1[[#This Row],[Commission SDG/MT]]*Table1[[#This Row],[Volume in Units]]</f>
        <v>139500</v>
      </c>
      <c r="X77" s="80"/>
      <c r="Y77" s="28">
        <f t="shared" si="11"/>
        <v>13857000.000000002</v>
      </c>
      <c r="Z77" s="6">
        <f>IFERROR((Table1[[#This Row],[Total Cost SDG]]/Table1[[#This Row],[Volume MT/Head]]),0)</f>
        <v>2980000</v>
      </c>
      <c r="AA77" s="57">
        <f t="shared" si="12"/>
        <v>5276.4550994880428</v>
      </c>
      <c r="AB77" s="57">
        <f>IFERROR((Table1[[#This Row],[Total Cost USD]]/Table1[[#This Row],[Volume MT/Head]]),0)</f>
        <v>1134.7215267716219</v>
      </c>
      <c r="AC77" s="80">
        <v>4.6500000000000004</v>
      </c>
      <c r="AD77" s="6">
        <f>Table1[[#This Row],[Volume MT/Head]]-Table1[[#This Row],[Delivered MT]]</f>
        <v>0</v>
      </c>
      <c r="AE77" s="6">
        <f>Table1[[#This Row],[Delivered MT]]*Table1[[#This Row],[Average Cost SDG/MT]]</f>
        <v>13857000.000000002</v>
      </c>
      <c r="AF77" s="4" t="s">
        <v>152</v>
      </c>
      <c r="AG77" s="69"/>
    </row>
    <row r="78" spans="1:33" hidden="1" x14ac:dyDescent="0.2">
      <c r="A78" s="1">
        <v>77</v>
      </c>
      <c r="B78" s="4">
        <v>2025</v>
      </c>
      <c r="C78" s="4" t="s">
        <v>140</v>
      </c>
      <c r="D78" s="4" t="s">
        <v>138</v>
      </c>
      <c r="E78" s="4">
        <v>16</v>
      </c>
      <c r="F78" s="80">
        <v>2626.1950000000002</v>
      </c>
      <c r="G78" s="4">
        <v>1675</v>
      </c>
      <c r="H78" s="4" t="s">
        <v>48</v>
      </c>
      <c r="I78" s="4" t="s">
        <v>199</v>
      </c>
      <c r="J78" s="4" t="s">
        <v>65</v>
      </c>
      <c r="K78" s="4" t="s">
        <v>251</v>
      </c>
      <c r="L78" s="57" t="s">
        <v>51</v>
      </c>
      <c r="M78" s="4" t="s">
        <v>230</v>
      </c>
      <c r="N78" s="4" t="s">
        <v>41</v>
      </c>
      <c r="O78" s="80">
        <v>3.6070000000000002</v>
      </c>
      <c r="P78" s="6">
        <f t="shared" si="8"/>
        <v>3.6070000000000002</v>
      </c>
      <c r="Q78" s="6">
        <v>2850000</v>
      </c>
      <c r="R78" s="6">
        <f t="shared" si="9"/>
        <v>2850000</v>
      </c>
      <c r="S78" s="57">
        <f t="shared" si="10"/>
        <v>1085.2202521137995</v>
      </c>
      <c r="T78" s="6">
        <f>Table1[[#This Row],[Volume in Units]]*Table1[[#This Row],[Price SDG/Unit]]</f>
        <v>10279950</v>
      </c>
      <c r="U78" s="57">
        <f>Table1[[#This Row],[Volume MT/Head]]*Table1[[#This Row],[Price USD/(MT/Head)]]</f>
        <v>3914.3894493744747</v>
      </c>
      <c r="V78" s="80">
        <v>30000</v>
      </c>
      <c r="W78" s="28">
        <f>Table1[[#This Row],[Commission SDG/MT]]*Table1[[#This Row],[Volume in Units]]</f>
        <v>108210</v>
      </c>
      <c r="X78" s="80"/>
      <c r="Y78" s="28">
        <f t="shared" si="11"/>
        <v>10388160</v>
      </c>
      <c r="Z78" s="6">
        <f>IFERROR((Table1[[#This Row],[Total Cost SDG]]/Table1[[#This Row],[Volume MT/Head]]),0)</f>
        <v>2880000</v>
      </c>
      <c r="AA78" s="57">
        <f t="shared" si="12"/>
        <v>3955.5935488415748</v>
      </c>
      <c r="AB78" s="57">
        <f>IFERROR((Table1[[#This Row],[Total Cost USD]]/Table1[[#This Row],[Volume MT/Head]]),0)</f>
        <v>1096.6436231886817</v>
      </c>
      <c r="AC78" s="80">
        <v>3.6070000000000002</v>
      </c>
      <c r="AD78" s="6">
        <f>Table1[[#This Row],[Volume MT/Head]]-Table1[[#This Row],[Delivered MT]]</f>
        <v>0</v>
      </c>
      <c r="AE78" s="6">
        <f>Table1[[#This Row],[Delivered MT]]*Table1[[#This Row],[Average Cost SDG/MT]]</f>
        <v>10388160</v>
      </c>
      <c r="AF78" s="4" t="s">
        <v>152</v>
      </c>
    </row>
    <row r="79" spans="1:33" hidden="1" x14ac:dyDescent="0.2">
      <c r="A79" s="1">
        <v>78</v>
      </c>
      <c r="B79" s="4">
        <v>2025</v>
      </c>
      <c r="C79" s="4" t="s">
        <v>140</v>
      </c>
      <c r="D79" s="4" t="s">
        <v>138</v>
      </c>
      <c r="E79" s="4">
        <v>16</v>
      </c>
      <c r="F79" s="80">
        <v>2626.1950000000002</v>
      </c>
      <c r="G79" s="4">
        <v>1675</v>
      </c>
      <c r="H79" s="4" t="s">
        <v>48</v>
      </c>
      <c r="I79" s="4" t="s">
        <v>199</v>
      </c>
      <c r="J79" s="4" t="s">
        <v>65</v>
      </c>
      <c r="K79" s="4" t="s">
        <v>251</v>
      </c>
      <c r="L79" s="57" t="s">
        <v>51</v>
      </c>
      <c r="M79" s="4" t="s">
        <v>230</v>
      </c>
      <c r="N79" s="4" t="s">
        <v>41</v>
      </c>
      <c r="O79" s="80">
        <v>6.2919999999999998</v>
      </c>
      <c r="P79" s="6">
        <f t="shared" si="8"/>
        <v>6.2919999999999998</v>
      </c>
      <c r="Q79" s="6">
        <v>2850000</v>
      </c>
      <c r="R79" s="6">
        <f t="shared" si="9"/>
        <v>2850000</v>
      </c>
      <c r="S79" s="57">
        <f t="shared" si="10"/>
        <v>1085.2202521137995</v>
      </c>
      <c r="T79" s="6">
        <f>Table1[[#This Row],[Volume in Units]]*Table1[[#This Row],[Price SDG/Unit]]</f>
        <v>17932200</v>
      </c>
      <c r="U79" s="57">
        <f>Table1[[#This Row],[Volume MT/Head]]*Table1[[#This Row],[Price USD/(MT/Head)]]</f>
        <v>6828.2058263000263</v>
      </c>
      <c r="V79" s="80">
        <v>30000</v>
      </c>
      <c r="W79" s="28">
        <f>Table1[[#This Row],[Commission SDG/MT]]*Table1[[#This Row],[Volume in Units]]</f>
        <v>188760</v>
      </c>
      <c r="X79" s="80"/>
      <c r="Y79" s="28">
        <f t="shared" si="11"/>
        <v>18120960</v>
      </c>
      <c r="Z79" s="6">
        <f>IFERROR((Table1[[#This Row],[Total Cost SDG]]/Table1[[#This Row],[Volume MT/Head]]),0)</f>
        <v>2880000</v>
      </c>
      <c r="AA79" s="57">
        <f t="shared" si="12"/>
        <v>6900.081677103185</v>
      </c>
      <c r="AB79" s="57">
        <f>IFERROR((Table1[[#This Row],[Total Cost USD]]/Table1[[#This Row],[Volume MT/Head]]),0)</f>
        <v>1096.6436231886817</v>
      </c>
      <c r="AC79" s="80">
        <v>6.2919999999999998</v>
      </c>
      <c r="AD79" s="6">
        <f>Table1[[#This Row],[Volume MT/Head]]-Table1[[#This Row],[Delivered MT]]</f>
        <v>0</v>
      </c>
      <c r="AE79" s="6">
        <f>Table1[[#This Row],[Delivered MT]]*Table1[[#This Row],[Average Cost SDG/MT]]</f>
        <v>18120960</v>
      </c>
      <c r="AF79" s="4" t="s">
        <v>152</v>
      </c>
      <c r="AG79" s="28"/>
    </row>
    <row r="80" spans="1:33" hidden="1" x14ac:dyDescent="0.2">
      <c r="A80" s="1">
        <v>79</v>
      </c>
      <c r="B80" s="4">
        <v>2025</v>
      </c>
      <c r="C80" s="4" t="s">
        <v>140</v>
      </c>
      <c r="D80" s="4" t="s">
        <v>138</v>
      </c>
      <c r="E80" s="4">
        <v>16</v>
      </c>
      <c r="F80" s="80">
        <v>2626.1950000000002</v>
      </c>
      <c r="G80" s="4">
        <v>1675</v>
      </c>
      <c r="H80" s="4" t="s">
        <v>48</v>
      </c>
      <c r="I80" s="4" t="s">
        <v>199</v>
      </c>
      <c r="J80" s="4" t="s">
        <v>65</v>
      </c>
      <c r="K80" s="4" t="s">
        <v>251</v>
      </c>
      <c r="L80" s="57" t="s">
        <v>51</v>
      </c>
      <c r="M80" s="4" t="s">
        <v>230</v>
      </c>
      <c r="N80" s="4" t="s">
        <v>41</v>
      </c>
      <c r="O80" s="80">
        <v>5.423</v>
      </c>
      <c r="P80" s="6">
        <f t="shared" si="8"/>
        <v>5.423</v>
      </c>
      <c r="Q80" s="6">
        <v>2860000</v>
      </c>
      <c r="R80" s="6">
        <f t="shared" si="9"/>
        <v>2860000</v>
      </c>
      <c r="S80" s="57">
        <f t="shared" si="10"/>
        <v>1089.0280424720936</v>
      </c>
      <c r="T80" s="6">
        <f>Table1[[#This Row],[Volume in Units]]*Table1[[#This Row],[Price SDG/Unit]]</f>
        <v>15509780</v>
      </c>
      <c r="U80" s="57">
        <f>Table1[[#This Row],[Volume MT/Head]]*Table1[[#This Row],[Price USD/(MT/Head)]]</f>
        <v>5905.7990743261635</v>
      </c>
      <c r="V80" s="80">
        <v>30000</v>
      </c>
      <c r="W80" s="28">
        <f>Table1[[#This Row],[Commission SDG/MT]]*Table1[[#This Row],[Volume in Units]]</f>
        <v>162690</v>
      </c>
      <c r="X80" s="80"/>
      <c r="Y80" s="28">
        <f t="shared" si="11"/>
        <v>15672470</v>
      </c>
      <c r="Z80" s="6">
        <f>IFERROR((Table1[[#This Row],[Total Cost SDG]]/Table1[[#This Row],[Volume MT/Head]]),0)</f>
        <v>2890000</v>
      </c>
      <c r="AA80" s="57">
        <f t="shared" si="12"/>
        <v>5967.7480156652491</v>
      </c>
      <c r="AB80" s="57">
        <f>IFERROR((Table1[[#This Row],[Total Cost USD]]/Table1[[#This Row],[Volume MT/Head]]),0)</f>
        <v>1100.4514135469756</v>
      </c>
      <c r="AC80" s="80">
        <v>5.423</v>
      </c>
      <c r="AD80" s="6">
        <f>Table1[[#This Row],[Volume MT/Head]]-Table1[[#This Row],[Delivered MT]]</f>
        <v>0</v>
      </c>
      <c r="AE80" s="6">
        <f>Table1[[#This Row],[Delivered MT]]*Table1[[#This Row],[Average Cost SDG/MT]]</f>
        <v>15672470</v>
      </c>
      <c r="AF80" s="4" t="s">
        <v>152</v>
      </c>
    </row>
    <row r="81" spans="1:32" hidden="1" x14ac:dyDescent="0.2">
      <c r="A81" s="1">
        <v>81</v>
      </c>
      <c r="B81" s="4">
        <v>2025</v>
      </c>
      <c r="C81" s="4" t="s">
        <v>140</v>
      </c>
      <c r="D81" s="4" t="s">
        <v>138</v>
      </c>
      <c r="E81" s="4">
        <v>16</v>
      </c>
      <c r="F81" s="80">
        <v>2626.1950000000002</v>
      </c>
      <c r="G81" s="4">
        <v>1675</v>
      </c>
      <c r="H81" s="4" t="s">
        <v>48</v>
      </c>
      <c r="I81" s="4" t="s">
        <v>199</v>
      </c>
      <c r="J81" s="4" t="s">
        <v>65</v>
      </c>
      <c r="K81" s="4" t="s">
        <v>251</v>
      </c>
      <c r="L81" s="57" t="s">
        <v>51</v>
      </c>
      <c r="M81" s="4" t="s">
        <v>230</v>
      </c>
      <c r="N81" s="4" t="s">
        <v>41</v>
      </c>
      <c r="O81" s="80">
        <v>9.5370000000000008</v>
      </c>
      <c r="P81" s="6">
        <f t="shared" si="8"/>
        <v>9.5370000000000008</v>
      </c>
      <c r="Q81" s="6">
        <v>2870000</v>
      </c>
      <c r="R81" s="6">
        <f t="shared" si="9"/>
        <v>2870000</v>
      </c>
      <c r="S81" s="57">
        <f t="shared" si="10"/>
        <v>1092.8358328303875</v>
      </c>
      <c r="T81" s="6">
        <f>Table1[[#This Row],[Volume in Units]]*Table1[[#This Row],[Price SDG/Unit]]</f>
        <v>27371190.000000004</v>
      </c>
      <c r="U81" s="57">
        <f>Table1[[#This Row],[Volume MT/Head]]*Table1[[#This Row],[Price USD/(MT/Head)]]</f>
        <v>10422.375337703406</v>
      </c>
      <c r="V81" s="80">
        <v>30000</v>
      </c>
      <c r="W81" s="28">
        <f>Table1[[#This Row],[Commission SDG/MT]]*Table1[[#This Row],[Volume in Units]]</f>
        <v>286110</v>
      </c>
      <c r="X81" s="80"/>
      <c r="Y81" s="28">
        <f t="shared" si="11"/>
        <v>27657300.000000004</v>
      </c>
      <c r="Z81" s="6">
        <f>IFERROR((Table1[[#This Row],[Total Cost SDG]]/Table1[[#This Row],[Volume MT/Head]]),0)</f>
        <v>2900000</v>
      </c>
      <c r="AA81" s="57">
        <f t="shared" si="12"/>
        <v>10531.320027644559</v>
      </c>
      <c r="AB81" s="57">
        <f>IFERROR((Table1[[#This Row],[Total Cost USD]]/Table1[[#This Row],[Volume MT/Head]]),0)</f>
        <v>1104.2592039052697</v>
      </c>
      <c r="AC81" s="80">
        <v>9.5370000000000008</v>
      </c>
      <c r="AD81" s="6">
        <f>Table1[[#This Row],[Volume MT/Head]]-Table1[[#This Row],[Delivered MT]]</f>
        <v>0</v>
      </c>
      <c r="AE81" s="6">
        <f>Table1[[#This Row],[Delivered MT]]*Table1[[#This Row],[Average Cost SDG/MT]]</f>
        <v>27657300.000000004</v>
      </c>
      <c r="AF81" s="4" t="s">
        <v>152</v>
      </c>
    </row>
    <row r="82" spans="1:32" hidden="1" x14ac:dyDescent="0.2">
      <c r="A82" s="1">
        <v>82</v>
      </c>
      <c r="B82" s="4">
        <v>2025</v>
      </c>
      <c r="C82" s="4" t="s">
        <v>140</v>
      </c>
      <c r="D82" s="4" t="s">
        <v>138</v>
      </c>
      <c r="E82" s="4">
        <v>16</v>
      </c>
      <c r="F82" s="80">
        <v>2626.1950000000002</v>
      </c>
      <c r="G82" s="4">
        <v>1675</v>
      </c>
      <c r="H82" s="4" t="s">
        <v>48</v>
      </c>
      <c r="I82" s="4" t="s">
        <v>199</v>
      </c>
      <c r="J82" s="4" t="s">
        <v>65</v>
      </c>
      <c r="K82" s="4" t="s">
        <v>251</v>
      </c>
      <c r="L82" s="57" t="s">
        <v>51</v>
      </c>
      <c r="M82" s="4" t="s">
        <v>230</v>
      </c>
      <c r="N82" s="4" t="s">
        <v>41</v>
      </c>
      <c r="O82" s="80">
        <v>5.0970000000000004</v>
      </c>
      <c r="P82" s="6">
        <f t="shared" si="8"/>
        <v>5.0970000000000004</v>
      </c>
      <c r="Q82" s="6">
        <v>2870000</v>
      </c>
      <c r="R82" s="6">
        <f t="shared" si="9"/>
        <v>2870000</v>
      </c>
      <c r="S82" s="57">
        <f t="shared" si="10"/>
        <v>1092.8358328303875</v>
      </c>
      <c r="T82" s="6">
        <f>Table1[[#This Row],[Volume in Units]]*Table1[[#This Row],[Price SDG/Unit]]</f>
        <v>14628390.000000002</v>
      </c>
      <c r="U82" s="57">
        <f>Table1[[#This Row],[Volume MT/Head]]*Table1[[#This Row],[Price USD/(MT/Head)]]</f>
        <v>5570.1842399364859</v>
      </c>
      <c r="V82" s="80">
        <v>30000</v>
      </c>
      <c r="W82" s="28">
        <f>Table1[[#This Row],[Commission SDG/MT]]*Table1[[#This Row],[Volume in Units]]</f>
        <v>152910</v>
      </c>
      <c r="X82" s="80"/>
      <c r="Y82" s="28">
        <f t="shared" si="11"/>
        <v>14781300.000000002</v>
      </c>
      <c r="Z82" s="6">
        <f>IFERROR((Table1[[#This Row],[Total Cost SDG]]/Table1[[#This Row],[Volume MT/Head]]),0)</f>
        <v>2900000</v>
      </c>
      <c r="AA82" s="57">
        <f t="shared" si="12"/>
        <v>5628.4091623051609</v>
      </c>
      <c r="AB82" s="57">
        <f>IFERROR((Table1[[#This Row],[Total Cost USD]]/Table1[[#This Row],[Volume MT/Head]]),0)</f>
        <v>1104.2592039052699</v>
      </c>
      <c r="AC82" s="80">
        <v>5.0970000000000004</v>
      </c>
      <c r="AD82" s="6">
        <f>Table1[[#This Row],[Volume MT/Head]]-Table1[[#This Row],[Delivered MT]]</f>
        <v>0</v>
      </c>
      <c r="AE82" s="6">
        <f>Table1[[#This Row],[Delivered MT]]*Table1[[#This Row],[Average Cost SDG/MT]]</f>
        <v>14781300.000000002</v>
      </c>
      <c r="AF82" s="4" t="s">
        <v>152</v>
      </c>
    </row>
    <row r="83" spans="1:32" hidden="1" x14ac:dyDescent="0.2">
      <c r="A83" s="1">
        <v>83</v>
      </c>
      <c r="B83" s="4">
        <v>2025</v>
      </c>
      <c r="C83" s="4" t="s">
        <v>140</v>
      </c>
      <c r="D83" s="4" t="s">
        <v>138</v>
      </c>
      <c r="E83" s="4">
        <v>16</v>
      </c>
      <c r="F83" s="80">
        <v>2626.1950000000002</v>
      </c>
      <c r="G83" s="4">
        <v>1675</v>
      </c>
      <c r="H83" s="4" t="s">
        <v>48</v>
      </c>
      <c r="I83" s="4" t="s">
        <v>199</v>
      </c>
      <c r="J83" s="4" t="s">
        <v>65</v>
      </c>
      <c r="K83" s="4" t="s">
        <v>251</v>
      </c>
      <c r="L83" s="57" t="s">
        <v>51</v>
      </c>
      <c r="M83" s="4" t="s">
        <v>230</v>
      </c>
      <c r="N83" s="4" t="s">
        <v>41</v>
      </c>
      <c r="O83" s="80">
        <v>9.8819999999999997</v>
      </c>
      <c r="P83" s="6">
        <f t="shared" si="8"/>
        <v>9.8819999999999997</v>
      </c>
      <c r="Q83" s="6">
        <v>2920000</v>
      </c>
      <c r="R83" s="6">
        <f t="shared" si="9"/>
        <v>2920000</v>
      </c>
      <c r="S83" s="57">
        <f t="shared" si="10"/>
        <v>1111.8747846218578</v>
      </c>
      <c r="T83" s="6">
        <f>Table1[[#This Row],[Volume in Units]]*Table1[[#This Row],[Price SDG/Unit]]</f>
        <v>28855440</v>
      </c>
      <c r="U83" s="57">
        <f>Table1[[#This Row],[Volume MT/Head]]*Table1[[#This Row],[Price USD/(MT/Head)]]</f>
        <v>10987.546621633199</v>
      </c>
      <c r="V83" s="80">
        <v>30000</v>
      </c>
      <c r="W83" s="28">
        <f>Table1[[#This Row],[Commission SDG/MT]]*Table1[[#This Row],[Volume in Units]]</f>
        <v>296460</v>
      </c>
      <c r="X83" s="80"/>
      <c r="Y83" s="28">
        <f t="shared" si="11"/>
        <v>29151900</v>
      </c>
      <c r="Z83" s="6">
        <f>IFERROR((Table1[[#This Row],[Total Cost SDG]]/Table1[[#This Row],[Volume MT/Head]]),0)</f>
        <v>2950000</v>
      </c>
      <c r="AA83" s="57">
        <f t="shared" si="12"/>
        <v>11100.432374595184</v>
      </c>
      <c r="AB83" s="57">
        <f>IFERROR((Table1[[#This Row],[Total Cost USD]]/Table1[[#This Row],[Volume MT/Head]]),0)</f>
        <v>1123.29815569674</v>
      </c>
      <c r="AC83" s="80">
        <v>9.8819999999999997</v>
      </c>
      <c r="AD83" s="6">
        <f>Table1[[#This Row],[Volume MT/Head]]-Table1[[#This Row],[Delivered MT]]</f>
        <v>0</v>
      </c>
      <c r="AE83" s="6">
        <f>Table1[[#This Row],[Delivered MT]]*Table1[[#This Row],[Average Cost SDG/MT]]</f>
        <v>29151900</v>
      </c>
      <c r="AF83" s="4" t="s">
        <v>152</v>
      </c>
    </row>
    <row r="84" spans="1:32" hidden="1" x14ac:dyDescent="0.2">
      <c r="A84" s="1">
        <v>84</v>
      </c>
      <c r="B84" s="4">
        <v>2025</v>
      </c>
      <c r="C84" s="4" t="s">
        <v>140</v>
      </c>
      <c r="D84" s="4" t="s">
        <v>138</v>
      </c>
      <c r="E84" s="4">
        <v>16</v>
      </c>
      <c r="F84" s="80">
        <v>2626.1950000000002</v>
      </c>
      <c r="G84" s="4">
        <v>1675</v>
      </c>
      <c r="H84" s="4" t="s">
        <v>48</v>
      </c>
      <c r="I84" s="4" t="s">
        <v>199</v>
      </c>
      <c r="J84" s="4" t="s">
        <v>65</v>
      </c>
      <c r="K84" s="4" t="s">
        <v>251</v>
      </c>
      <c r="L84" s="57" t="s">
        <v>51</v>
      </c>
      <c r="M84" s="4" t="s">
        <v>230</v>
      </c>
      <c r="N84" s="4" t="s">
        <v>41</v>
      </c>
      <c r="O84" s="80">
        <v>6.4139999999999997</v>
      </c>
      <c r="P84" s="6">
        <f t="shared" si="8"/>
        <v>6.4139999999999997</v>
      </c>
      <c r="Q84" s="6">
        <v>2870000</v>
      </c>
      <c r="R84" s="6">
        <f t="shared" si="9"/>
        <v>2870000</v>
      </c>
      <c r="S84" s="57">
        <f t="shared" si="10"/>
        <v>1092.8358328303875</v>
      </c>
      <c r="T84" s="6">
        <f>Table1[[#This Row],[Volume in Units]]*Table1[[#This Row],[Price SDG/Unit]]</f>
        <v>18408180</v>
      </c>
      <c r="U84" s="57">
        <f>Table1[[#This Row],[Volume MT/Head]]*Table1[[#This Row],[Price USD/(MT/Head)]]</f>
        <v>7009.4490317741056</v>
      </c>
      <c r="V84" s="80">
        <v>30000</v>
      </c>
      <c r="W84" s="28">
        <f>Table1[[#This Row],[Commission SDG/MT]]*Table1[[#This Row],[Volume in Units]]</f>
        <v>192420</v>
      </c>
      <c r="X84" s="80"/>
      <c r="Y84" s="28">
        <f t="shared" si="11"/>
        <v>18600600</v>
      </c>
      <c r="Z84" s="6">
        <f>IFERROR((Table1[[#This Row],[Total Cost SDG]]/Table1[[#This Row],[Volume MT/Head]]),0)</f>
        <v>2900000</v>
      </c>
      <c r="AA84" s="57">
        <f t="shared" si="12"/>
        <v>7082.7185338483996</v>
      </c>
      <c r="AB84" s="57">
        <f>IFERROR((Table1[[#This Row],[Total Cost USD]]/Table1[[#This Row],[Volume MT/Head]]),0)</f>
        <v>1104.2592039052697</v>
      </c>
      <c r="AC84" s="80">
        <v>6.4139999999999997</v>
      </c>
      <c r="AD84" s="6">
        <f>Table1[[#This Row],[Volume MT/Head]]-Table1[[#This Row],[Delivered MT]]</f>
        <v>0</v>
      </c>
      <c r="AE84" s="6">
        <f>Table1[[#This Row],[Delivered MT]]*Table1[[#This Row],[Average Cost SDG/MT]]</f>
        <v>18600600</v>
      </c>
      <c r="AF84" s="4" t="s">
        <v>152</v>
      </c>
    </row>
    <row r="85" spans="1:32" hidden="1" x14ac:dyDescent="0.2">
      <c r="A85" s="1">
        <v>85</v>
      </c>
      <c r="B85" s="4">
        <v>2025</v>
      </c>
      <c r="C85" s="4" t="s">
        <v>140</v>
      </c>
      <c r="D85" s="4" t="s">
        <v>138</v>
      </c>
      <c r="E85" s="4">
        <v>18</v>
      </c>
      <c r="F85" s="80">
        <v>2626.1950000000002</v>
      </c>
      <c r="G85" s="4">
        <v>1675</v>
      </c>
      <c r="H85" s="4" t="s">
        <v>48</v>
      </c>
      <c r="I85" s="4" t="s">
        <v>199</v>
      </c>
      <c r="J85" s="4" t="s">
        <v>65</v>
      </c>
      <c r="K85" s="4" t="s">
        <v>251</v>
      </c>
      <c r="L85" s="57" t="s">
        <v>51</v>
      </c>
      <c r="M85" s="4" t="s">
        <v>230</v>
      </c>
      <c r="N85" s="4" t="s">
        <v>41</v>
      </c>
      <c r="O85" s="80">
        <v>9.5719999999999992</v>
      </c>
      <c r="P85" s="6">
        <f t="shared" si="8"/>
        <v>9.5719999999999992</v>
      </c>
      <c r="Q85" s="6">
        <v>2920000</v>
      </c>
      <c r="R85" s="6">
        <f t="shared" si="9"/>
        <v>2920000</v>
      </c>
      <c r="S85" s="57">
        <f t="shared" si="10"/>
        <v>1111.8747846218578</v>
      </c>
      <c r="T85" s="6">
        <f>Table1[[#This Row],[Volume in Units]]*Table1[[#This Row],[Price SDG/Unit]]</f>
        <v>27950239.999999996</v>
      </c>
      <c r="U85" s="57">
        <f>Table1[[#This Row],[Volume MT/Head]]*Table1[[#This Row],[Price USD/(MT/Head)]]</f>
        <v>10642.865438400422</v>
      </c>
      <c r="V85" s="80">
        <v>30000</v>
      </c>
      <c r="W85" s="28">
        <f>Table1[[#This Row],[Commission SDG/MT]]*Table1[[#This Row],[Volume in Units]]</f>
        <v>287160</v>
      </c>
      <c r="X85" s="80"/>
      <c r="Y85" s="28">
        <f t="shared" si="11"/>
        <v>28237399.999999996</v>
      </c>
      <c r="Z85" s="6">
        <f>IFERROR((Table1[[#This Row],[Total Cost SDG]]/Table1[[#This Row],[Volume MT/Head]]),0)</f>
        <v>2950000</v>
      </c>
      <c r="AA85" s="57">
        <f t="shared" si="12"/>
        <v>10752.209946329192</v>
      </c>
      <c r="AB85" s="57">
        <f>IFERROR((Table1[[#This Row],[Total Cost USD]]/Table1[[#This Row],[Volume MT/Head]]),0)</f>
        <v>1123.2981556967397</v>
      </c>
      <c r="AC85" s="80">
        <v>9.5719999999999992</v>
      </c>
      <c r="AD85" s="6">
        <f>Table1[[#This Row],[Volume MT/Head]]-Table1[[#This Row],[Delivered MT]]</f>
        <v>0</v>
      </c>
      <c r="AE85" s="6">
        <f>Table1[[#This Row],[Delivered MT]]*Table1[[#This Row],[Average Cost SDG/MT]]</f>
        <v>28237399.999999996</v>
      </c>
      <c r="AF85" s="4" t="s">
        <v>152</v>
      </c>
    </row>
    <row r="86" spans="1:32" hidden="1" x14ac:dyDescent="0.2">
      <c r="A86" s="1">
        <v>86</v>
      </c>
      <c r="B86" s="4">
        <v>2025</v>
      </c>
      <c r="C86" s="4" t="s">
        <v>140</v>
      </c>
      <c r="D86" s="4" t="s">
        <v>138</v>
      </c>
      <c r="E86" s="4">
        <v>18</v>
      </c>
      <c r="F86" s="80">
        <v>2626.1950000000002</v>
      </c>
      <c r="G86" s="4">
        <v>1675</v>
      </c>
      <c r="H86" s="4" t="s">
        <v>48</v>
      </c>
      <c r="I86" s="4" t="s">
        <v>199</v>
      </c>
      <c r="J86" s="4" t="s">
        <v>65</v>
      </c>
      <c r="K86" s="4" t="s">
        <v>251</v>
      </c>
      <c r="L86" s="57" t="s">
        <v>51</v>
      </c>
      <c r="M86" s="4" t="s">
        <v>230</v>
      </c>
      <c r="N86" s="4" t="s">
        <v>41</v>
      </c>
      <c r="O86" s="80">
        <v>7.2690000000000001</v>
      </c>
      <c r="P86" s="6">
        <f t="shared" si="8"/>
        <v>7.2690000000000001</v>
      </c>
      <c r="Q86" s="6">
        <v>2920000</v>
      </c>
      <c r="R86" s="6">
        <f t="shared" si="9"/>
        <v>2920000</v>
      </c>
      <c r="S86" s="57">
        <f t="shared" si="10"/>
        <v>1111.8747846218578</v>
      </c>
      <c r="T86" s="6">
        <f>Table1[[#This Row],[Volume in Units]]*Table1[[#This Row],[Price SDG/Unit]]</f>
        <v>21225480</v>
      </c>
      <c r="U86" s="57">
        <f>Table1[[#This Row],[Volume MT/Head]]*Table1[[#This Row],[Price USD/(MT/Head)]]</f>
        <v>8082.2178094162846</v>
      </c>
      <c r="V86" s="80">
        <v>30000</v>
      </c>
      <c r="W86" s="28">
        <f>Table1[[#This Row],[Commission SDG/MT]]*Table1[[#This Row],[Volume in Units]]</f>
        <v>218070</v>
      </c>
      <c r="X86" s="80"/>
      <c r="Y86" s="28">
        <f t="shared" si="11"/>
        <v>21443550</v>
      </c>
      <c r="Z86" s="6">
        <f>IFERROR((Table1[[#This Row],[Total Cost SDG]]/Table1[[#This Row],[Volume MT/Head]]),0)</f>
        <v>2950000</v>
      </c>
      <c r="AA86" s="57">
        <f t="shared" si="12"/>
        <v>8165.2542937596027</v>
      </c>
      <c r="AB86" s="57">
        <f>IFERROR((Table1[[#This Row],[Total Cost USD]]/Table1[[#This Row],[Volume MT/Head]]),0)</f>
        <v>1123.29815569674</v>
      </c>
      <c r="AC86" s="80">
        <v>7.2690000000000001</v>
      </c>
      <c r="AD86" s="6">
        <f>Table1[[#This Row],[Volume MT/Head]]-Table1[[#This Row],[Delivered MT]]</f>
        <v>0</v>
      </c>
      <c r="AE86" s="6">
        <f>Table1[[#This Row],[Delivered MT]]*Table1[[#This Row],[Average Cost SDG/MT]]</f>
        <v>21443550</v>
      </c>
      <c r="AF86" s="4" t="s">
        <v>152</v>
      </c>
    </row>
    <row r="87" spans="1:32" hidden="1" x14ac:dyDescent="0.2">
      <c r="A87" s="1">
        <v>87</v>
      </c>
      <c r="B87" s="4">
        <v>2025</v>
      </c>
      <c r="C87" s="4" t="s">
        <v>140</v>
      </c>
      <c r="D87" s="4" t="s">
        <v>138</v>
      </c>
      <c r="E87" s="4">
        <v>18</v>
      </c>
      <c r="F87" s="80">
        <v>2626.1950000000002</v>
      </c>
      <c r="G87" s="4">
        <v>1675</v>
      </c>
      <c r="H87" s="4" t="s">
        <v>48</v>
      </c>
      <c r="I87" s="4" t="s">
        <v>199</v>
      </c>
      <c r="J87" s="4" t="s">
        <v>65</v>
      </c>
      <c r="K87" s="4" t="s">
        <v>251</v>
      </c>
      <c r="L87" s="57" t="s">
        <v>51</v>
      </c>
      <c r="M87" s="4" t="s">
        <v>230</v>
      </c>
      <c r="N87" s="4" t="s">
        <v>41</v>
      </c>
      <c r="O87" s="80">
        <v>2.593</v>
      </c>
      <c r="P87" s="6">
        <f t="shared" si="8"/>
        <v>2.593</v>
      </c>
      <c r="Q87" s="6">
        <v>2920000</v>
      </c>
      <c r="R87" s="6">
        <f t="shared" si="9"/>
        <v>2920000</v>
      </c>
      <c r="S87" s="57">
        <f t="shared" si="10"/>
        <v>1111.8747846218578</v>
      </c>
      <c r="T87" s="6">
        <f>Table1[[#This Row],[Volume in Units]]*Table1[[#This Row],[Price SDG/Unit]]</f>
        <v>7571560</v>
      </c>
      <c r="U87" s="57">
        <f>Table1[[#This Row],[Volume MT/Head]]*Table1[[#This Row],[Price USD/(MT/Head)]]</f>
        <v>2883.091316524477</v>
      </c>
      <c r="V87" s="80">
        <v>30000</v>
      </c>
      <c r="W87" s="28">
        <f>Table1[[#This Row],[Commission SDG/MT]]*Table1[[#This Row],[Volume in Units]]</f>
        <v>77790</v>
      </c>
      <c r="X87" s="80"/>
      <c r="Y87" s="28">
        <f t="shared" si="11"/>
        <v>7649350</v>
      </c>
      <c r="Z87" s="6">
        <f>IFERROR((Table1[[#This Row],[Total Cost SDG]]/Table1[[#This Row],[Volume MT/Head]]),0)</f>
        <v>2950000</v>
      </c>
      <c r="AA87" s="57">
        <f t="shared" si="12"/>
        <v>2912.7121177216463</v>
      </c>
      <c r="AB87" s="57">
        <f>IFERROR((Table1[[#This Row],[Total Cost USD]]/Table1[[#This Row],[Volume MT/Head]]),0)</f>
        <v>1123.2981556967397</v>
      </c>
      <c r="AC87" s="80">
        <v>2.593</v>
      </c>
      <c r="AD87" s="6">
        <f>Table1[[#This Row],[Volume MT/Head]]-Table1[[#This Row],[Delivered MT]]</f>
        <v>0</v>
      </c>
      <c r="AE87" s="6">
        <f>Table1[[#This Row],[Delivered MT]]*Table1[[#This Row],[Average Cost SDG/MT]]</f>
        <v>7649350</v>
      </c>
      <c r="AF87" s="4" t="s">
        <v>152</v>
      </c>
    </row>
    <row r="88" spans="1:32" hidden="1" x14ac:dyDescent="0.2">
      <c r="A88" s="1">
        <v>88</v>
      </c>
      <c r="B88" s="4">
        <v>2025</v>
      </c>
      <c r="C88" s="4" t="s">
        <v>140</v>
      </c>
      <c r="D88" s="4" t="s">
        <v>138</v>
      </c>
      <c r="E88" s="4">
        <v>18</v>
      </c>
      <c r="F88" s="80">
        <v>2626.1950000000002</v>
      </c>
      <c r="G88" s="4">
        <v>1675</v>
      </c>
      <c r="H88" s="4" t="s">
        <v>48</v>
      </c>
      <c r="I88" s="4" t="s">
        <v>199</v>
      </c>
      <c r="J88" s="4" t="s">
        <v>65</v>
      </c>
      <c r="K88" s="4" t="s">
        <v>251</v>
      </c>
      <c r="L88" s="57" t="s">
        <v>51</v>
      </c>
      <c r="M88" s="4" t="s">
        <v>230</v>
      </c>
      <c r="N88" s="4" t="s">
        <v>41</v>
      </c>
      <c r="O88" s="80">
        <v>6.4809999999999999</v>
      </c>
      <c r="P88" s="6">
        <f t="shared" si="8"/>
        <v>6.4809999999999999</v>
      </c>
      <c r="Q88" s="6">
        <v>2920000</v>
      </c>
      <c r="R88" s="6">
        <f t="shared" si="9"/>
        <v>2920000</v>
      </c>
      <c r="S88" s="57">
        <f t="shared" si="10"/>
        <v>1111.8747846218578</v>
      </c>
      <c r="T88" s="6">
        <f>Table1[[#This Row],[Volume in Units]]*Table1[[#This Row],[Price SDG/Unit]]</f>
        <v>18924520</v>
      </c>
      <c r="U88" s="57">
        <f>Table1[[#This Row],[Volume MT/Head]]*Table1[[#This Row],[Price USD/(MT/Head)]]</f>
        <v>7206.0604791342603</v>
      </c>
      <c r="V88" s="80">
        <v>30000</v>
      </c>
      <c r="W88" s="28">
        <f>Table1[[#This Row],[Commission SDG/MT]]*Table1[[#This Row],[Volume in Units]]</f>
        <v>194430</v>
      </c>
      <c r="X88" s="80"/>
      <c r="Y88" s="28">
        <f t="shared" si="11"/>
        <v>19118950</v>
      </c>
      <c r="Z88" s="6">
        <f>IFERROR((Table1[[#This Row],[Total Cost SDG]]/Table1[[#This Row],[Volume MT/Head]]),0)</f>
        <v>2950000</v>
      </c>
      <c r="AA88" s="57">
        <f t="shared" si="12"/>
        <v>7280.0953470705708</v>
      </c>
      <c r="AB88" s="57">
        <f>IFERROR((Table1[[#This Row],[Total Cost USD]]/Table1[[#This Row],[Volume MT/Head]]),0)</f>
        <v>1123.2981556967397</v>
      </c>
      <c r="AC88" s="80">
        <v>6.4809999999999999</v>
      </c>
      <c r="AD88" s="6">
        <f>Table1[[#This Row],[Volume MT/Head]]-Table1[[#This Row],[Delivered MT]]</f>
        <v>0</v>
      </c>
      <c r="AE88" s="6">
        <f>Table1[[#This Row],[Delivered MT]]*Table1[[#This Row],[Average Cost SDG/MT]]</f>
        <v>19118950</v>
      </c>
      <c r="AF88" s="4" t="s">
        <v>152</v>
      </c>
    </row>
    <row r="89" spans="1:32" hidden="1" x14ac:dyDescent="0.2">
      <c r="A89" s="1">
        <v>89</v>
      </c>
      <c r="B89" s="4">
        <v>2025</v>
      </c>
      <c r="C89" s="4" t="s">
        <v>140</v>
      </c>
      <c r="D89" s="4" t="s">
        <v>138</v>
      </c>
      <c r="E89" s="4">
        <v>18</v>
      </c>
      <c r="F89" s="80">
        <v>2626.1950000000002</v>
      </c>
      <c r="G89" s="4">
        <v>1675</v>
      </c>
      <c r="H89" s="4" t="s">
        <v>48</v>
      </c>
      <c r="I89" s="4" t="s">
        <v>199</v>
      </c>
      <c r="J89" s="4" t="s">
        <v>65</v>
      </c>
      <c r="K89" s="4" t="s">
        <v>251</v>
      </c>
      <c r="L89" s="57" t="s">
        <v>51</v>
      </c>
      <c r="M89" s="4" t="s">
        <v>230</v>
      </c>
      <c r="N89" s="4" t="s">
        <v>41</v>
      </c>
      <c r="O89" s="80">
        <v>6.6310000000000002</v>
      </c>
      <c r="P89" s="6">
        <f t="shared" si="8"/>
        <v>6.6310000000000002</v>
      </c>
      <c r="Q89" s="6">
        <v>2920000</v>
      </c>
      <c r="R89" s="6">
        <f t="shared" si="9"/>
        <v>2920000</v>
      </c>
      <c r="S89" s="57">
        <f t="shared" si="10"/>
        <v>1111.8747846218578</v>
      </c>
      <c r="T89" s="6">
        <f>Table1[[#This Row],[Volume in Units]]*Table1[[#This Row],[Price SDG/Unit]]</f>
        <v>19362520</v>
      </c>
      <c r="U89" s="57">
        <f>Table1[[#This Row],[Volume MT/Head]]*Table1[[#This Row],[Price USD/(MT/Head)]]</f>
        <v>7372.8416968275387</v>
      </c>
      <c r="V89" s="80">
        <v>30000</v>
      </c>
      <c r="W89" s="28">
        <f>Table1[[#This Row],[Commission SDG/MT]]*Table1[[#This Row],[Volume in Units]]</f>
        <v>198930</v>
      </c>
      <c r="X89" s="80"/>
      <c r="Y89" s="28">
        <f t="shared" si="11"/>
        <v>19561450</v>
      </c>
      <c r="Z89" s="6">
        <f>IFERROR((Table1[[#This Row],[Total Cost SDG]]/Table1[[#This Row],[Volume MT/Head]]),0)</f>
        <v>2950000</v>
      </c>
      <c r="AA89" s="57">
        <f t="shared" si="12"/>
        <v>7448.5900704250826</v>
      </c>
      <c r="AB89" s="57">
        <f>IFERROR((Table1[[#This Row],[Total Cost USD]]/Table1[[#This Row],[Volume MT/Head]]),0)</f>
        <v>1123.29815569674</v>
      </c>
      <c r="AC89" s="80">
        <v>6.6310000000000002</v>
      </c>
      <c r="AD89" s="6">
        <f>Table1[[#This Row],[Volume MT/Head]]-Table1[[#This Row],[Delivered MT]]</f>
        <v>0</v>
      </c>
      <c r="AE89" s="6">
        <f>Table1[[#This Row],[Delivered MT]]*Table1[[#This Row],[Average Cost SDG/MT]]</f>
        <v>19561450</v>
      </c>
      <c r="AF89" s="4" t="s">
        <v>152</v>
      </c>
    </row>
    <row r="90" spans="1:32" hidden="1" x14ac:dyDescent="0.2">
      <c r="A90" s="1">
        <v>90</v>
      </c>
      <c r="B90" s="4">
        <v>2025</v>
      </c>
      <c r="C90" s="4" t="s">
        <v>140</v>
      </c>
      <c r="D90" s="4" t="s">
        <v>138</v>
      </c>
      <c r="E90" s="4">
        <v>18</v>
      </c>
      <c r="F90" s="80">
        <v>2626.1950000000002</v>
      </c>
      <c r="G90" s="4">
        <v>1675</v>
      </c>
      <c r="H90" s="4" t="s">
        <v>48</v>
      </c>
      <c r="I90" s="4" t="s">
        <v>199</v>
      </c>
      <c r="J90" s="4" t="s">
        <v>65</v>
      </c>
      <c r="K90" s="4" t="s">
        <v>251</v>
      </c>
      <c r="L90" s="57" t="s">
        <v>51</v>
      </c>
      <c r="M90" s="4" t="s">
        <v>230</v>
      </c>
      <c r="N90" s="4" t="s">
        <v>41</v>
      </c>
      <c r="O90" s="80">
        <v>5.8940000000000001</v>
      </c>
      <c r="P90" s="6">
        <f t="shared" si="8"/>
        <v>5.8940000000000001</v>
      </c>
      <c r="Q90" s="6">
        <v>2920000</v>
      </c>
      <c r="R90" s="6">
        <f t="shared" si="9"/>
        <v>2920000</v>
      </c>
      <c r="S90" s="57">
        <f t="shared" si="10"/>
        <v>1111.8747846218578</v>
      </c>
      <c r="T90" s="6">
        <f>Table1[[#This Row],[Volume in Units]]*Table1[[#This Row],[Price SDG/Unit]]</f>
        <v>17210480</v>
      </c>
      <c r="U90" s="57">
        <f>Table1[[#This Row],[Volume MT/Head]]*Table1[[#This Row],[Price USD/(MT/Head)]]</f>
        <v>6553.38998056123</v>
      </c>
      <c r="V90" s="80">
        <v>30000</v>
      </c>
      <c r="W90" s="28">
        <f>Table1[[#This Row],[Commission SDG/MT]]*Table1[[#This Row],[Volume in Units]]</f>
        <v>176820</v>
      </c>
      <c r="X90" s="80"/>
      <c r="Y90" s="28">
        <f t="shared" si="11"/>
        <v>17387300</v>
      </c>
      <c r="Z90" s="6">
        <f>IFERROR((Table1[[#This Row],[Total Cost SDG]]/Table1[[#This Row],[Volume MT/Head]]),0)</f>
        <v>2950000</v>
      </c>
      <c r="AA90" s="57">
        <f t="shared" si="12"/>
        <v>6620.7193296765845</v>
      </c>
      <c r="AB90" s="57">
        <f>IFERROR((Table1[[#This Row],[Total Cost USD]]/Table1[[#This Row],[Volume MT/Head]]),0)</f>
        <v>1123.2981556967397</v>
      </c>
      <c r="AC90" s="80">
        <v>5.8940000000000001</v>
      </c>
      <c r="AD90" s="6">
        <f>Table1[[#This Row],[Volume MT/Head]]-Table1[[#This Row],[Delivered MT]]</f>
        <v>0</v>
      </c>
      <c r="AE90" s="6">
        <f>Table1[[#This Row],[Delivered MT]]*Table1[[#This Row],[Average Cost SDG/MT]]</f>
        <v>17387300</v>
      </c>
      <c r="AF90" s="4" t="s">
        <v>152</v>
      </c>
    </row>
    <row r="91" spans="1:32" hidden="1" x14ac:dyDescent="0.2">
      <c r="A91" s="1">
        <v>91</v>
      </c>
      <c r="B91" s="4">
        <v>2025</v>
      </c>
      <c r="C91" s="4" t="s">
        <v>140</v>
      </c>
      <c r="D91" s="4" t="s">
        <v>138</v>
      </c>
      <c r="E91" s="4">
        <v>18</v>
      </c>
      <c r="F91" s="80">
        <v>2626.1950000000002</v>
      </c>
      <c r="G91" s="4">
        <v>1675</v>
      </c>
      <c r="H91" s="4" t="s">
        <v>48</v>
      </c>
      <c r="I91" s="4" t="s">
        <v>199</v>
      </c>
      <c r="J91" s="4" t="s">
        <v>65</v>
      </c>
      <c r="K91" s="4" t="s">
        <v>251</v>
      </c>
      <c r="L91" s="57" t="s">
        <v>51</v>
      </c>
      <c r="M91" s="4" t="s">
        <v>230</v>
      </c>
      <c r="N91" s="4" t="s">
        <v>41</v>
      </c>
      <c r="O91" s="80">
        <v>2.81</v>
      </c>
      <c r="P91" s="6">
        <f t="shared" si="8"/>
        <v>2.81</v>
      </c>
      <c r="Q91" s="6">
        <v>2820000</v>
      </c>
      <c r="R91" s="6">
        <f t="shared" si="9"/>
        <v>2820000</v>
      </c>
      <c r="S91" s="57">
        <f t="shared" si="10"/>
        <v>1073.7968810389175</v>
      </c>
      <c r="T91" s="6">
        <f>Table1[[#This Row],[Volume in Units]]*Table1[[#This Row],[Price SDG/Unit]]</f>
        <v>7924200</v>
      </c>
      <c r="U91" s="57">
        <f>Table1[[#This Row],[Volume MT/Head]]*Table1[[#This Row],[Price USD/(MT/Head)]]</f>
        <v>3017.3692357193581</v>
      </c>
      <c r="V91" s="80">
        <v>30000</v>
      </c>
      <c r="W91" s="28">
        <f>Table1[[#This Row],[Commission SDG/MT]]*Table1[[#This Row],[Volume in Units]]</f>
        <v>84300</v>
      </c>
      <c r="X91" s="80"/>
      <c r="Y91" s="28">
        <f t="shared" si="11"/>
        <v>8008500</v>
      </c>
      <c r="Z91" s="6">
        <f>IFERROR((Table1[[#This Row],[Total Cost SDG]]/Table1[[#This Row],[Volume MT/Head]]),0)</f>
        <v>2850000</v>
      </c>
      <c r="AA91" s="57">
        <f t="shared" si="12"/>
        <v>3049.4689084397769</v>
      </c>
      <c r="AB91" s="57">
        <f>IFERROR((Table1[[#This Row],[Total Cost USD]]/Table1[[#This Row],[Volume MT/Head]]),0)</f>
        <v>1085.2202521137997</v>
      </c>
      <c r="AC91" s="80">
        <v>2.81</v>
      </c>
      <c r="AD91" s="6">
        <f>Table1[[#This Row],[Volume MT/Head]]-Table1[[#This Row],[Delivered MT]]</f>
        <v>0</v>
      </c>
      <c r="AE91" s="6">
        <f>Table1[[#This Row],[Delivered MT]]*Table1[[#This Row],[Average Cost SDG/MT]]</f>
        <v>8008500</v>
      </c>
      <c r="AF91" s="4" t="s">
        <v>152</v>
      </c>
    </row>
    <row r="92" spans="1:32" hidden="1" x14ac:dyDescent="0.2">
      <c r="A92" s="1">
        <v>92</v>
      </c>
      <c r="B92" s="4">
        <v>2025</v>
      </c>
      <c r="C92" s="4" t="s">
        <v>140</v>
      </c>
      <c r="D92" s="4" t="s">
        <v>138</v>
      </c>
      <c r="E92" s="4">
        <v>18</v>
      </c>
      <c r="F92" s="80">
        <v>2626.1950000000002</v>
      </c>
      <c r="G92" s="4">
        <v>1675</v>
      </c>
      <c r="H92" s="4" t="s">
        <v>48</v>
      </c>
      <c r="I92" s="4" t="s">
        <v>199</v>
      </c>
      <c r="J92" s="4" t="s">
        <v>65</v>
      </c>
      <c r="K92" s="4" t="s">
        <v>251</v>
      </c>
      <c r="L92" s="57" t="s">
        <v>51</v>
      </c>
      <c r="M92" s="4" t="s">
        <v>230</v>
      </c>
      <c r="N92" s="4" t="s">
        <v>41</v>
      </c>
      <c r="O92" s="80">
        <v>8.1219999999999999</v>
      </c>
      <c r="P92" s="6">
        <f t="shared" si="8"/>
        <v>8.1219999999999999</v>
      </c>
      <c r="Q92" s="6">
        <v>2820000</v>
      </c>
      <c r="R92" s="6">
        <f t="shared" si="9"/>
        <v>2820000</v>
      </c>
      <c r="S92" s="57">
        <f t="shared" si="10"/>
        <v>1073.7968810389175</v>
      </c>
      <c r="T92" s="6">
        <f>Table1[[#This Row],[Volume in Units]]*Table1[[#This Row],[Price SDG/Unit]]</f>
        <v>22904040</v>
      </c>
      <c r="U92" s="57">
        <f>Table1[[#This Row],[Volume MT/Head]]*Table1[[#This Row],[Price USD/(MT/Head)]]</f>
        <v>8721.3782677980871</v>
      </c>
      <c r="V92" s="80">
        <v>30000</v>
      </c>
      <c r="W92" s="28">
        <f>Table1[[#This Row],[Commission SDG/MT]]*Table1[[#This Row],[Volume in Units]]</f>
        <v>243660</v>
      </c>
      <c r="X92" s="80"/>
      <c r="Y92" s="28">
        <f t="shared" si="11"/>
        <v>23147700</v>
      </c>
      <c r="Z92" s="6">
        <f>IFERROR((Table1[[#This Row],[Total Cost SDG]]/Table1[[#This Row],[Volume MT/Head]]),0)</f>
        <v>2850000</v>
      </c>
      <c r="AA92" s="57">
        <f t="shared" si="12"/>
        <v>8814.1588876682799</v>
      </c>
      <c r="AB92" s="57">
        <f>IFERROR((Table1[[#This Row],[Total Cost USD]]/Table1[[#This Row],[Volume MT/Head]]),0)</f>
        <v>1085.2202521137995</v>
      </c>
      <c r="AC92" s="80">
        <v>8.1219999999999999</v>
      </c>
      <c r="AD92" s="6">
        <f>Table1[[#This Row],[Volume MT/Head]]-Table1[[#This Row],[Delivered MT]]</f>
        <v>0</v>
      </c>
      <c r="AE92" s="6">
        <f>Table1[[#This Row],[Delivered MT]]*Table1[[#This Row],[Average Cost SDG/MT]]</f>
        <v>23147700</v>
      </c>
      <c r="AF92" s="4" t="s">
        <v>152</v>
      </c>
    </row>
    <row r="93" spans="1:32" hidden="1" x14ac:dyDescent="0.2">
      <c r="A93" s="1">
        <v>93</v>
      </c>
      <c r="B93" s="4">
        <v>2025</v>
      </c>
      <c r="C93" s="4" t="s">
        <v>140</v>
      </c>
      <c r="D93" s="4" t="s">
        <v>138</v>
      </c>
      <c r="E93" s="4">
        <v>18</v>
      </c>
      <c r="F93" s="80">
        <v>2626.1950000000002</v>
      </c>
      <c r="G93" s="4">
        <v>1675</v>
      </c>
      <c r="H93" s="4" t="s">
        <v>48</v>
      </c>
      <c r="I93" s="4" t="s">
        <v>199</v>
      </c>
      <c r="J93" s="4" t="s">
        <v>65</v>
      </c>
      <c r="K93" s="4" t="s">
        <v>251</v>
      </c>
      <c r="L93" s="57" t="s">
        <v>51</v>
      </c>
      <c r="M93" s="4" t="s">
        <v>230</v>
      </c>
      <c r="N93" s="4" t="s">
        <v>41</v>
      </c>
      <c r="O93" s="80">
        <v>5.7649999999999997</v>
      </c>
      <c r="P93" s="6">
        <f t="shared" si="8"/>
        <v>5.7649999999999997</v>
      </c>
      <c r="Q93" s="6">
        <v>2850000</v>
      </c>
      <c r="R93" s="6">
        <f t="shared" si="9"/>
        <v>2850000</v>
      </c>
      <c r="S93" s="57">
        <f t="shared" si="10"/>
        <v>1085.2202521137995</v>
      </c>
      <c r="T93" s="6">
        <f>Table1[[#This Row],[Volume in Units]]*Table1[[#This Row],[Price SDG/Unit]]</f>
        <v>16430250</v>
      </c>
      <c r="U93" s="57">
        <f>Table1[[#This Row],[Volume MT/Head]]*Table1[[#This Row],[Price USD/(MT/Head)]]</f>
        <v>6256.2947534360537</v>
      </c>
      <c r="V93" s="80">
        <v>30000</v>
      </c>
      <c r="W93" s="28">
        <f>Table1[[#This Row],[Commission SDG/MT]]*Table1[[#This Row],[Volume in Units]]</f>
        <v>172950</v>
      </c>
      <c r="X93" s="80"/>
      <c r="Y93" s="28">
        <f t="shared" si="11"/>
        <v>16603200</v>
      </c>
      <c r="Z93" s="6">
        <f>IFERROR((Table1[[#This Row],[Total Cost SDG]]/Table1[[#This Row],[Volume MT/Head]]),0)</f>
        <v>2880000</v>
      </c>
      <c r="AA93" s="57">
        <f t="shared" si="12"/>
        <v>6322.1504876827494</v>
      </c>
      <c r="AB93" s="57">
        <f>IFERROR((Table1[[#This Row],[Total Cost USD]]/Table1[[#This Row],[Volume MT/Head]]),0)</f>
        <v>1096.6436231886817</v>
      </c>
      <c r="AC93" s="80">
        <v>5.7649999999999997</v>
      </c>
      <c r="AD93" s="6">
        <f>Table1[[#This Row],[Volume MT/Head]]-Table1[[#This Row],[Delivered MT]]</f>
        <v>0</v>
      </c>
      <c r="AE93" s="6">
        <f>Table1[[#This Row],[Delivered MT]]*Table1[[#This Row],[Average Cost SDG/MT]]</f>
        <v>16603200</v>
      </c>
      <c r="AF93" s="4" t="s">
        <v>152</v>
      </c>
    </row>
    <row r="94" spans="1:32" hidden="1" x14ac:dyDescent="0.2">
      <c r="A94" s="1">
        <v>94</v>
      </c>
      <c r="B94" s="4">
        <v>2025</v>
      </c>
      <c r="C94" s="4" t="s">
        <v>140</v>
      </c>
      <c r="D94" s="4" t="s">
        <v>138</v>
      </c>
      <c r="E94" s="4">
        <v>18</v>
      </c>
      <c r="F94" s="80">
        <v>2626.1950000000002</v>
      </c>
      <c r="G94" s="4">
        <v>1675</v>
      </c>
      <c r="H94" s="4" t="s">
        <v>48</v>
      </c>
      <c r="I94" s="4" t="s">
        <v>199</v>
      </c>
      <c r="J94" s="4" t="s">
        <v>65</v>
      </c>
      <c r="K94" s="4" t="s">
        <v>251</v>
      </c>
      <c r="L94" s="57" t="s">
        <v>51</v>
      </c>
      <c r="M94" s="4" t="s">
        <v>230</v>
      </c>
      <c r="N94" s="4" t="s">
        <v>41</v>
      </c>
      <c r="O94" s="80">
        <v>6.5090000000000003</v>
      </c>
      <c r="P94" s="6">
        <f t="shared" si="8"/>
        <v>6.5090000000000003</v>
      </c>
      <c r="Q94" s="6">
        <v>2880000</v>
      </c>
      <c r="R94" s="6">
        <f t="shared" si="9"/>
        <v>2880000</v>
      </c>
      <c r="S94" s="57">
        <f t="shared" si="10"/>
        <v>1096.6436231886817</v>
      </c>
      <c r="T94" s="6">
        <f>Table1[[#This Row],[Volume in Units]]*Table1[[#This Row],[Price SDG/Unit]]</f>
        <v>18745920</v>
      </c>
      <c r="U94" s="57">
        <f>Table1[[#This Row],[Volume MT/Head]]*Table1[[#This Row],[Price USD/(MT/Head)]]</f>
        <v>7138.0533433351293</v>
      </c>
      <c r="V94" s="80">
        <v>30000</v>
      </c>
      <c r="W94" s="28">
        <f>Table1[[#This Row],[Commission SDG/MT]]*Table1[[#This Row],[Volume in Units]]</f>
        <v>195270</v>
      </c>
      <c r="X94" s="80"/>
      <c r="Y94" s="28">
        <f t="shared" si="11"/>
        <v>18941190</v>
      </c>
      <c r="Z94" s="6">
        <f>IFERROR((Table1[[#This Row],[Total Cost SDG]]/Table1[[#This Row],[Volume MT/Head]]),0)</f>
        <v>2910000</v>
      </c>
      <c r="AA94" s="57">
        <f t="shared" si="12"/>
        <v>7212.4080656615361</v>
      </c>
      <c r="AB94" s="57">
        <f>IFERROR((Table1[[#This Row],[Total Cost USD]]/Table1[[#This Row],[Volume MT/Head]]),0)</f>
        <v>1108.0669942635636</v>
      </c>
      <c r="AC94" s="80">
        <v>6.5090000000000003</v>
      </c>
      <c r="AD94" s="6">
        <f>Table1[[#This Row],[Volume MT/Head]]-Table1[[#This Row],[Delivered MT]]</f>
        <v>0</v>
      </c>
      <c r="AE94" s="6">
        <f>Table1[[#This Row],[Delivered MT]]*Table1[[#This Row],[Average Cost SDG/MT]]</f>
        <v>18941190</v>
      </c>
      <c r="AF94" s="4" t="s">
        <v>152</v>
      </c>
    </row>
    <row r="95" spans="1:32" hidden="1" x14ac:dyDescent="0.2">
      <c r="A95" s="1">
        <v>95</v>
      </c>
      <c r="B95" s="4">
        <v>2025</v>
      </c>
      <c r="C95" s="4" t="s">
        <v>140</v>
      </c>
      <c r="D95" s="4" t="s">
        <v>138</v>
      </c>
      <c r="E95" s="4">
        <v>18</v>
      </c>
      <c r="F95" s="80">
        <v>2626.1950000000002</v>
      </c>
      <c r="G95" s="4">
        <v>1675</v>
      </c>
      <c r="H95" s="4" t="s">
        <v>48</v>
      </c>
      <c r="I95" s="4" t="s">
        <v>199</v>
      </c>
      <c r="J95" s="4" t="s">
        <v>65</v>
      </c>
      <c r="K95" s="4" t="s">
        <v>251</v>
      </c>
      <c r="L95" s="57" t="s">
        <v>51</v>
      </c>
      <c r="M95" s="4" t="s">
        <v>230</v>
      </c>
      <c r="N95" s="4" t="s">
        <v>41</v>
      </c>
      <c r="O95" s="80">
        <v>5.2140000000000004</v>
      </c>
      <c r="P95" s="6">
        <f t="shared" si="8"/>
        <v>5.2140000000000004</v>
      </c>
      <c r="Q95" s="6">
        <v>2850000</v>
      </c>
      <c r="R95" s="6">
        <f t="shared" si="9"/>
        <v>2850000</v>
      </c>
      <c r="S95" s="57">
        <f t="shared" si="10"/>
        <v>1085.2202521137995</v>
      </c>
      <c r="T95" s="6">
        <f>Table1[[#This Row],[Volume in Units]]*Table1[[#This Row],[Price SDG/Unit]]</f>
        <v>14859900.000000002</v>
      </c>
      <c r="U95" s="57">
        <f>Table1[[#This Row],[Volume MT/Head]]*Table1[[#This Row],[Price USD/(MT/Head)]]</f>
        <v>5658.3383945213509</v>
      </c>
      <c r="V95" s="80">
        <v>30000</v>
      </c>
      <c r="W95" s="28">
        <f>Table1[[#This Row],[Commission SDG/MT]]*Table1[[#This Row],[Volume in Units]]</f>
        <v>156420</v>
      </c>
      <c r="X95" s="80"/>
      <c r="Y95" s="28">
        <f t="shared" si="11"/>
        <v>15016320.000000002</v>
      </c>
      <c r="Z95" s="6">
        <f>IFERROR((Table1[[#This Row],[Total Cost SDG]]/Table1[[#This Row],[Volume MT/Head]]),0)</f>
        <v>2880000</v>
      </c>
      <c r="AA95" s="57">
        <f t="shared" si="12"/>
        <v>5717.8998513057868</v>
      </c>
      <c r="AB95" s="57">
        <f>IFERROR((Table1[[#This Row],[Total Cost USD]]/Table1[[#This Row],[Volume MT/Head]]),0)</f>
        <v>1096.6436231886817</v>
      </c>
      <c r="AC95" s="80">
        <v>5.2140000000000004</v>
      </c>
      <c r="AD95" s="6">
        <f>Table1[[#This Row],[Volume MT/Head]]-Table1[[#This Row],[Delivered MT]]</f>
        <v>0</v>
      </c>
      <c r="AE95" s="6">
        <f>Table1[[#This Row],[Delivered MT]]*Table1[[#This Row],[Average Cost SDG/MT]]</f>
        <v>15016320.000000002</v>
      </c>
      <c r="AF95" s="4" t="s">
        <v>152</v>
      </c>
    </row>
    <row r="96" spans="1:32" hidden="1" x14ac:dyDescent="0.2">
      <c r="A96" s="1">
        <v>96</v>
      </c>
      <c r="B96" s="4">
        <v>2025</v>
      </c>
      <c r="C96" s="4" t="s">
        <v>140</v>
      </c>
      <c r="D96" s="4" t="s">
        <v>138</v>
      </c>
      <c r="E96" s="4">
        <v>18</v>
      </c>
      <c r="F96" s="80">
        <v>2626.1950000000002</v>
      </c>
      <c r="G96" s="4">
        <v>1675</v>
      </c>
      <c r="H96" s="4" t="s">
        <v>48</v>
      </c>
      <c r="I96" s="4" t="s">
        <v>199</v>
      </c>
      <c r="J96" s="4" t="s">
        <v>65</v>
      </c>
      <c r="K96" s="4" t="s">
        <v>251</v>
      </c>
      <c r="L96" s="57" t="s">
        <v>51</v>
      </c>
      <c r="M96" s="4" t="s">
        <v>230</v>
      </c>
      <c r="N96" s="4" t="s">
        <v>41</v>
      </c>
      <c r="O96" s="80">
        <v>10.170999999999999</v>
      </c>
      <c r="P96" s="6">
        <f t="shared" si="8"/>
        <v>10.170999999999999</v>
      </c>
      <c r="Q96" s="6">
        <v>2860000</v>
      </c>
      <c r="R96" s="6">
        <f t="shared" si="9"/>
        <v>2860000</v>
      </c>
      <c r="S96" s="57">
        <f t="shared" si="10"/>
        <v>1089.0280424720936</v>
      </c>
      <c r="T96" s="6">
        <f>Table1[[#This Row],[Volume in Units]]*Table1[[#This Row],[Price SDG/Unit]]</f>
        <v>29089060</v>
      </c>
      <c r="U96" s="57">
        <f>Table1[[#This Row],[Volume MT/Head]]*Table1[[#This Row],[Price USD/(MT/Head)]]</f>
        <v>11076.504219983663</v>
      </c>
      <c r="V96" s="80">
        <v>30000</v>
      </c>
      <c r="W96" s="28">
        <f>Table1[[#This Row],[Commission SDG/MT]]*Table1[[#This Row],[Volume in Units]]</f>
        <v>305130</v>
      </c>
      <c r="X96" s="80"/>
      <c r="Y96" s="28">
        <f t="shared" si="11"/>
        <v>29394190</v>
      </c>
      <c r="Z96" s="6">
        <f>IFERROR((Table1[[#This Row],[Total Cost SDG]]/Table1[[#This Row],[Volume MT/Head]]),0)</f>
        <v>2890000</v>
      </c>
      <c r="AA96" s="57">
        <f t="shared" si="12"/>
        <v>11192.69132718629</v>
      </c>
      <c r="AB96" s="57">
        <f>IFERROR((Table1[[#This Row],[Total Cost USD]]/Table1[[#This Row],[Volume MT/Head]]),0)</f>
        <v>1100.4514135469758</v>
      </c>
      <c r="AC96" s="80">
        <v>10.170999999999999</v>
      </c>
      <c r="AD96" s="6">
        <f>Table1[[#This Row],[Volume MT/Head]]-Table1[[#This Row],[Delivered MT]]</f>
        <v>0</v>
      </c>
      <c r="AE96" s="6">
        <f>Table1[[#This Row],[Delivered MT]]*Table1[[#This Row],[Average Cost SDG/MT]]</f>
        <v>29394190</v>
      </c>
      <c r="AF96" s="4" t="s">
        <v>152</v>
      </c>
    </row>
    <row r="97" spans="1:32" hidden="1" x14ac:dyDescent="0.2">
      <c r="A97" s="1">
        <v>97</v>
      </c>
      <c r="B97" s="4">
        <v>2025</v>
      </c>
      <c r="C97" s="4" t="s">
        <v>140</v>
      </c>
      <c r="D97" s="4" t="s">
        <v>138</v>
      </c>
      <c r="E97" s="4">
        <v>18</v>
      </c>
      <c r="F97" s="80">
        <v>2626.1950000000002</v>
      </c>
      <c r="G97" s="4">
        <v>1675</v>
      </c>
      <c r="H97" s="4" t="s">
        <v>48</v>
      </c>
      <c r="I97" s="4" t="s">
        <v>199</v>
      </c>
      <c r="J97" s="4" t="s">
        <v>65</v>
      </c>
      <c r="K97" s="4" t="s">
        <v>251</v>
      </c>
      <c r="L97" s="57" t="s">
        <v>51</v>
      </c>
      <c r="M97" s="4" t="s">
        <v>230</v>
      </c>
      <c r="N97" s="4" t="s">
        <v>41</v>
      </c>
      <c r="O97" s="80">
        <v>5.09</v>
      </c>
      <c r="P97" s="6">
        <f t="shared" si="8"/>
        <v>5.09</v>
      </c>
      <c r="Q97" s="6">
        <v>2820000</v>
      </c>
      <c r="R97" s="6">
        <f t="shared" si="9"/>
        <v>2820000</v>
      </c>
      <c r="S97" s="57">
        <f t="shared" si="10"/>
        <v>1073.7968810389175</v>
      </c>
      <c r="T97" s="6">
        <f>Table1[[#This Row],[Volume in Units]]*Table1[[#This Row],[Price SDG/Unit]]</f>
        <v>14353800</v>
      </c>
      <c r="U97" s="57">
        <f>Table1[[#This Row],[Volume MT/Head]]*Table1[[#This Row],[Price USD/(MT/Head)]]</f>
        <v>5465.6261244880898</v>
      </c>
      <c r="V97" s="80">
        <v>30000</v>
      </c>
      <c r="W97" s="28">
        <f>Table1[[#This Row],[Commission SDG/MT]]*Table1[[#This Row],[Volume in Units]]</f>
        <v>152700</v>
      </c>
      <c r="X97" s="80"/>
      <c r="Y97" s="28">
        <f t="shared" si="11"/>
        <v>14506500</v>
      </c>
      <c r="Z97" s="6">
        <f>IFERROR((Table1[[#This Row],[Total Cost SDG]]/Table1[[#This Row],[Volume MT/Head]]),0)</f>
        <v>2850000</v>
      </c>
      <c r="AA97" s="57">
        <f t="shared" si="12"/>
        <v>5523.7710832592402</v>
      </c>
      <c r="AB97" s="57">
        <f>IFERROR((Table1[[#This Row],[Total Cost USD]]/Table1[[#This Row],[Volume MT/Head]]),0)</f>
        <v>1085.2202521137997</v>
      </c>
      <c r="AC97" s="80">
        <v>5.09</v>
      </c>
      <c r="AD97" s="6">
        <f>Table1[[#This Row],[Volume MT/Head]]-Table1[[#This Row],[Delivered MT]]</f>
        <v>0</v>
      </c>
      <c r="AE97" s="6">
        <f>Table1[[#This Row],[Delivered MT]]*Table1[[#This Row],[Average Cost SDG/MT]]</f>
        <v>14506500</v>
      </c>
      <c r="AF97" s="4" t="s">
        <v>152</v>
      </c>
    </row>
    <row r="98" spans="1:32" hidden="1" x14ac:dyDescent="0.2">
      <c r="A98" s="1">
        <v>98</v>
      </c>
      <c r="B98" s="4">
        <v>2025</v>
      </c>
      <c r="C98" s="4" t="s">
        <v>140</v>
      </c>
      <c r="D98" s="4" t="s">
        <v>138</v>
      </c>
      <c r="E98" s="4">
        <v>18</v>
      </c>
      <c r="F98" s="80">
        <v>2626.1950000000002</v>
      </c>
      <c r="G98" s="4">
        <v>1675</v>
      </c>
      <c r="H98" s="4" t="s">
        <v>48</v>
      </c>
      <c r="I98" s="4" t="s">
        <v>199</v>
      </c>
      <c r="J98" s="4" t="s">
        <v>65</v>
      </c>
      <c r="K98" s="4" t="s">
        <v>251</v>
      </c>
      <c r="L98" s="57" t="s">
        <v>51</v>
      </c>
      <c r="M98" s="4" t="s">
        <v>230</v>
      </c>
      <c r="N98" s="4" t="s">
        <v>41</v>
      </c>
      <c r="O98" s="80">
        <v>4.0439999999999996</v>
      </c>
      <c r="P98" s="6">
        <f t="shared" si="8"/>
        <v>4.0439999999999996</v>
      </c>
      <c r="Q98" s="6">
        <v>2850000</v>
      </c>
      <c r="R98" s="6">
        <f t="shared" si="9"/>
        <v>2850000</v>
      </c>
      <c r="S98" s="57">
        <f t="shared" si="10"/>
        <v>1085.2202521137995</v>
      </c>
      <c r="T98" s="6">
        <f>Table1[[#This Row],[Volume in Units]]*Table1[[#This Row],[Price SDG/Unit]]</f>
        <v>11525399.999999998</v>
      </c>
      <c r="U98" s="57">
        <f>Table1[[#This Row],[Volume MT/Head]]*Table1[[#This Row],[Price USD/(MT/Head)]]</f>
        <v>4388.6306995482046</v>
      </c>
      <c r="V98" s="80">
        <v>30000</v>
      </c>
      <c r="W98" s="28">
        <f>Table1[[#This Row],[Commission SDG/MT]]*Table1[[#This Row],[Volume in Units]]</f>
        <v>121319.99999999999</v>
      </c>
      <c r="X98" s="80"/>
      <c r="Y98" s="28">
        <f t="shared" si="11"/>
        <v>11646719.999999998</v>
      </c>
      <c r="Z98" s="6">
        <f>IFERROR((Table1[[#This Row],[Total Cost SDG]]/Table1[[#This Row],[Volume MT/Head]]),0)</f>
        <v>2880000</v>
      </c>
      <c r="AA98" s="57">
        <f t="shared" si="12"/>
        <v>4434.826812175028</v>
      </c>
      <c r="AB98" s="57">
        <f>IFERROR((Table1[[#This Row],[Total Cost USD]]/Table1[[#This Row],[Volume MT/Head]]),0)</f>
        <v>1096.6436231886817</v>
      </c>
      <c r="AC98" s="80">
        <v>4.0439999999999996</v>
      </c>
      <c r="AD98" s="6">
        <f>Table1[[#This Row],[Volume MT/Head]]-Table1[[#This Row],[Delivered MT]]</f>
        <v>0</v>
      </c>
      <c r="AE98" s="6">
        <f>Table1[[#This Row],[Delivered MT]]*Table1[[#This Row],[Average Cost SDG/MT]]</f>
        <v>11646719.999999998</v>
      </c>
      <c r="AF98" s="4" t="s">
        <v>152</v>
      </c>
    </row>
    <row r="99" spans="1:32" hidden="1" x14ac:dyDescent="0.2">
      <c r="A99" s="1">
        <v>99</v>
      </c>
      <c r="B99" s="4">
        <v>2025</v>
      </c>
      <c r="C99" s="4" t="s">
        <v>140</v>
      </c>
      <c r="D99" s="4" t="s">
        <v>138</v>
      </c>
      <c r="E99" s="4">
        <v>18</v>
      </c>
      <c r="F99" s="80">
        <v>2626.1950000000002</v>
      </c>
      <c r="G99" s="4">
        <v>1675</v>
      </c>
      <c r="H99" s="4" t="s">
        <v>48</v>
      </c>
      <c r="I99" s="4" t="s">
        <v>199</v>
      </c>
      <c r="J99" s="4" t="s">
        <v>65</v>
      </c>
      <c r="K99" s="4" t="s">
        <v>251</v>
      </c>
      <c r="L99" s="57" t="s">
        <v>51</v>
      </c>
      <c r="M99" s="4" t="s">
        <v>230</v>
      </c>
      <c r="N99" s="4" t="s">
        <v>41</v>
      </c>
      <c r="O99" s="80">
        <v>2.859</v>
      </c>
      <c r="P99" s="6">
        <f t="shared" si="8"/>
        <v>2.859</v>
      </c>
      <c r="Q99" s="6">
        <v>2860000</v>
      </c>
      <c r="R99" s="6">
        <f t="shared" si="9"/>
        <v>2860000</v>
      </c>
      <c r="S99" s="57">
        <f t="shared" si="10"/>
        <v>1089.0280424720936</v>
      </c>
      <c r="T99" s="6">
        <f>Table1[[#This Row],[Volume in Units]]*Table1[[#This Row],[Price SDG/Unit]]</f>
        <v>8176740</v>
      </c>
      <c r="U99" s="57">
        <f>Table1[[#This Row],[Volume MT/Head]]*Table1[[#This Row],[Price USD/(MT/Head)]]</f>
        <v>3113.5311734277157</v>
      </c>
      <c r="V99" s="80">
        <v>30000</v>
      </c>
      <c r="W99" s="28">
        <f>Table1[[#This Row],[Commission SDG/MT]]*Table1[[#This Row],[Volume in Units]]</f>
        <v>85770</v>
      </c>
      <c r="X99" s="80"/>
      <c r="Y99" s="28">
        <f t="shared" si="11"/>
        <v>8262510</v>
      </c>
      <c r="Z99" s="6">
        <f>IFERROR((Table1[[#This Row],[Total Cost SDG]]/Table1[[#This Row],[Volume MT/Head]]),0)</f>
        <v>2890000</v>
      </c>
      <c r="AA99" s="57">
        <f t="shared" si="12"/>
        <v>3146.1905913308033</v>
      </c>
      <c r="AB99" s="57">
        <f>IFERROR((Table1[[#This Row],[Total Cost USD]]/Table1[[#This Row],[Volume MT/Head]]),0)</f>
        <v>1100.4514135469756</v>
      </c>
      <c r="AC99" s="80">
        <v>2.859</v>
      </c>
      <c r="AD99" s="6">
        <f>Table1[[#This Row],[Volume MT/Head]]-Table1[[#This Row],[Delivered MT]]</f>
        <v>0</v>
      </c>
      <c r="AE99" s="6">
        <f>Table1[[#This Row],[Delivered MT]]*Table1[[#This Row],[Average Cost SDG/MT]]</f>
        <v>8262510</v>
      </c>
      <c r="AF99" s="4" t="s">
        <v>152</v>
      </c>
    </row>
    <row r="100" spans="1:32" hidden="1" x14ac:dyDescent="0.2">
      <c r="A100" s="1">
        <v>100</v>
      </c>
      <c r="B100" s="4">
        <v>2025</v>
      </c>
      <c r="C100" s="4" t="s">
        <v>140</v>
      </c>
      <c r="D100" s="4" t="s">
        <v>138</v>
      </c>
      <c r="E100" s="4">
        <v>18</v>
      </c>
      <c r="F100" s="80">
        <v>2626.1950000000002</v>
      </c>
      <c r="G100" s="4">
        <v>1675</v>
      </c>
      <c r="H100" s="4" t="s">
        <v>48</v>
      </c>
      <c r="I100" s="4" t="s">
        <v>199</v>
      </c>
      <c r="J100" s="4" t="s">
        <v>65</v>
      </c>
      <c r="K100" s="4" t="s">
        <v>251</v>
      </c>
      <c r="L100" s="57" t="s">
        <v>51</v>
      </c>
      <c r="M100" s="4" t="s">
        <v>230</v>
      </c>
      <c r="N100" s="4" t="s">
        <v>41</v>
      </c>
      <c r="O100" s="80">
        <v>7.3639999999999999</v>
      </c>
      <c r="P100" s="6">
        <f t="shared" si="8"/>
        <v>7.3639999999999999</v>
      </c>
      <c r="Q100" s="6">
        <v>2870000</v>
      </c>
      <c r="R100" s="6">
        <f t="shared" si="9"/>
        <v>2870000</v>
      </c>
      <c r="S100" s="57">
        <f t="shared" si="10"/>
        <v>1092.8358328303875</v>
      </c>
      <c r="T100" s="6">
        <f>Table1[[#This Row],[Volume in Units]]*Table1[[#This Row],[Price SDG/Unit]]</f>
        <v>21134680</v>
      </c>
      <c r="U100" s="57">
        <f>Table1[[#This Row],[Volume MT/Head]]*Table1[[#This Row],[Price USD/(MT/Head)]]</f>
        <v>8047.6430729629737</v>
      </c>
      <c r="V100" s="80">
        <v>30000</v>
      </c>
      <c r="W100" s="28">
        <f>Table1[[#This Row],[Commission SDG/MT]]*Table1[[#This Row],[Volume in Units]]</f>
        <v>220920</v>
      </c>
      <c r="X100" s="80"/>
      <c r="Y100" s="28">
        <f t="shared" si="11"/>
        <v>21355600</v>
      </c>
      <c r="Z100" s="6">
        <f>IFERROR((Table1[[#This Row],[Total Cost SDG]]/Table1[[#This Row],[Volume MT/Head]]),0)</f>
        <v>2900000</v>
      </c>
      <c r="AA100" s="57">
        <f t="shared" si="12"/>
        <v>8131.7647775584064</v>
      </c>
      <c r="AB100" s="57">
        <f>IFERROR((Table1[[#This Row],[Total Cost USD]]/Table1[[#This Row],[Volume MT/Head]]),0)</f>
        <v>1104.2592039052697</v>
      </c>
      <c r="AC100" s="80">
        <v>7.3639999999999999</v>
      </c>
      <c r="AD100" s="6">
        <f>Table1[[#This Row],[Volume MT/Head]]-Table1[[#This Row],[Delivered MT]]</f>
        <v>0</v>
      </c>
      <c r="AE100" s="6">
        <f>Table1[[#This Row],[Delivered MT]]*Table1[[#This Row],[Average Cost SDG/MT]]</f>
        <v>21355600</v>
      </c>
      <c r="AF100" s="4" t="s">
        <v>152</v>
      </c>
    </row>
    <row r="101" spans="1:32" hidden="1" x14ac:dyDescent="0.2">
      <c r="A101" s="1">
        <v>101</v>
      </c>
      <c r="B101" s="4">
        <v>2025</v>
      </c>
      <c r="C101" s="4" t="s">
        <v>140</v>
      </c>
      <c r="D101" s="4" t="s">
        <v>138</v>
      </c>
      <c r="E101" s="4">
        <v>18</v>
      </c>
      <c r="F101" s="80">
        <v>2626.1950000000002</v>
      </c>
      <c r="G101" s="4">
        <v>1675</v>
      </c>
      <c r="H101" s="4" t="s">
        <v>48</v>
      </c>
      <c r="I101" s="4" t="s">
        <v>199</v>
      </c>
      <c r="J101" s="4" t="s">
        <v>65</v>
      </c>
      <c r="K101" s="4" t="s">
        <v>251</v>
      </c>
      <c r="L101" s="57" t="s">
        <v>51</v>
      </c>
      <c r="M101" s="4" t="s">
        <v>230</v>
      </c>
      <c r="N101" s="4" t="s">
        <v>41</v>
      </c>
      <c r="O101" s="80">
        <v>3.758</v>
      </c>
      <c r="P101" s="6">
        <f t="shared" si="8"/>
        <v>3.758</v>
      </c>
      <c r="Q101" s="6">
        <v>2820000</v>
      </c>
      <c r="R101" s="6">
        <f t="shared" si="9"/>
        <v>2820000</v>
      </c>
      <c r="S101" s="57">
        <f t="shared" si="10"/>
        <v>1073.7968810389175</v>
      </c>
      <c r="T101" s="6">
        <f>Table1[[#This Row],[Volume in Units]]*Table1[[#This Row],[Price SDG/Unit]]</f>
        <v>10597560</v>
      </c>
      <c r="U101" s="57">
        <f>Table1[[#This Row],[Volume MT/Head]]*Table1[[#This Row],[Price USD/(MT/Head)]]</f>
        <v>4035.3286789442518</v>
      </c>
      <c r="V101" s="80">
        <v>30000</v>
      </c>
      <c r="W101" s="28">
        <f>Table1[[#This Row],[Commission SDG/MT]]*Table1[[#This Row],[Volume in Units]]</f>
        <v>112740</v>
      </c>
      <c r="X101" s="80"/>
      <c r="Y101" s="28">
        <f t="shared" si="11"/>
        <v>10710300</v>
      </c>
      <c r="Z101" s="6">
        <f>IFERROR((Table1[[#This Row],[Total Cost SDG]]/Table1[[#This Row],[Volume MT/Head]]),0)</f>
        <v>2850000</v>
      </c>
      <c r="AA101" s="57">
        <f t="shared" si="12"/>
        <v>4078.2577074436585</v>
      </c>
      <c r="AB101" s="57">
        <f>IFERROR((Table1[[#This Row],[Total Cost USD]]/Table1[[#This Row],[Volume MT/Head]]),0)</f>
        <v>1085.2202521137995</v>
      </c>
      <c r="AC101" s="80">
        <v>3.758</v>
      </c>
      <c r="AD101" s="6">
        <f>Table1[[#This Row],[Volume MT/Head]]-Table1[[#This Row],[Delivered MT]]</f>
        <v>0</v>
      </c>
      <c r="AE101" s="6">
        <f>Table1[[#This Row],[Delivered MT]]*Table1[[#This Row],[Average Cost SDG/MT]]</f>
        <v>10710300</v>
      </c>
      <c r="AF101" s="4" t="s">
        <v>152</v>
      </c>
    </row>
    <row r="102" spans="1:32" hidden="1" x14ac:dyDescent="0.2">
      <c r="A102" s="1">
        <v>102</v>
      </c>
      <c r="B102" s="4">
        <v>2025</v>
      </c>
      <c r="C102" s="4" t="s">
        <v>140</v>
      </c>
      <c r="D102" s="4" t="s">
        <v>138</v>
      </c>
      <c r="E102" s="4">
        <v>18</v>
      </c>
      <c r="F102" s="80">
        <v>2626.1950000000002</v>
      </c>
      <c r="G102" s="4">
        <v>1675</v>
      </c>
      <c r="H102" s="4" t="s">
        <v>48</v>
      </c>
      <c r="I102" s="4" t="s">
        <v>199</v>
      </c>
      <c r="J102" s="4" t="s">
        <v>65</v>
      </c>
      <c r="K102" s="4" t="s">
        <v>251</v>
      </c>
      <c r="L102" s="57" t="s">
        <v>51</v>
      </c>
      <c r="M102" s="4" t="s">
        <v>230</v>
      </c>
      <c r="N102" s="4" t="s">
        <v>41</v>
      </c>
      <c r="O102" s="80">
        <v>2.403</v>
      </c>
      <c r="P102" s="6">
        <f t="shared" si="8"/>
        <v>2.403</v>
      </c>
      <c r="Q102" s="6">
        <v>2920000</v>
      </c>
      <c r="R102" s="6">
        <f t="shared" si="9"/>
        <v>2920000</v>
      </c>
      <c r="S102" s="57">
        <f t="shared" si="10"/>
        <v>1111.8747846218578</v>
      </c>
      <c r="T102" s="6">
        <f>Table1[[#This Row],[Volume in Units]]*Table1[[#This Row],[Price SDG/Unit]]</f>
        <v>7016760</v>
      </c>
      <c r="U102" s="57">
        <f>Table1[[#This Row],[Volume MT/Head]]*Table1[[#This Row],[Price USD/(MT/Head)]]</f>
        <v>2671.8351074463244</v>
      </c>
      <c r="V102" s="80">
        <v>30000</v>
      </c>
      <c r="W102" s="28">
        <f>Table1[[#This Row],[Commission SDG/MT]]*Table1[[#This Row],[Volume in Units]]</f>
        <v>72090</v>
      </c>
      <c r="X102" s="80"/>
      <c r="Y102" s="28">
        <f t="shared" si="11"/>
        <v>7088850</v>
      </c>
      <c r="Z102" s="6">
        <f>IFERROR((Table1[[#This Row],[Total Cost SDG]]/Table1[[#This Row],[Volume MT/Head]]),0)</f>
        <v>2950000</v>
      </c>
      <c r="AA102" s="57">
        <f t="shared" si="12"/>
        <v>2699.285468139266</v>
      </c>
      <c r="AB102" s="57">
        <f>IFERROR((Table1[[#This Row],[Total Cost USD]]/Table1[[#This Row],[Volume MT/Head]]),0)</f>
        <v>1123.29815569674</v>
      </c>
      <c r="AC102" s="80">
        <v>2.403</v>
      </c>
      <c r="AD102" s="6">
        <f>Table1[[#This Row],[Volume MT/Head]]-Table1[[#This Row],[Delivered MT]]</f>
        <v>0</v>
      </c>
      <c r="AE102" s="6">
        <f>Table1[[#This Row],[Delivered MT]]*Table1[[#This Row],[Average Cost SDG/MT]]</f>
        <v>7088850</v>
      </c>
      <c r="AF102" s="4" t="s">
        <v>152</v>
      </c>
    </row>
    <row r="103" spans="1:32" hidden="1" x14ac:dyDescent="0.2">
      <c r="A103" s="1">
        <v>103</v>
      </c>
      <c r="B103" s="4">
        <v>2025</v>
      </c>
      <c r="C103" s="4" t="s">
        <v>140</v>
      </c>
      <c r="D103" s="4" t="s">
        <v>138</v>
      </c>
      <c r="E103" s="4">
        <v>19</v>
      </c>
      <c r="F103" s="80">
        <v>2626.1950000000002</v>
      </c>
      <c r="G103" s="4">
        <v>1675</v>
      </c>
      <c r="H103" s="4" t="s">
        <v>48</v>
      </c>
      <c r="I103" s="4" t="s">
        <v>199</v>
      </c>
      <c r="J103" s="4" t="s">
        <v>65</v>
      </c>
      <c r="K103" s="4" t="s">
        <v>251</v>
      </c>
      <c r="L103" s="57" t="s">
        <v>51</v>
      </c>
      <c r="M103" s="4" t="s">
        <v>230</v>
      </c>
      <c r="N103" s="4" t="s">
        <v>41</v>
      </c>
      <c r="O103" s="80">
        <v>6.202</v>
      </c>
      <c r="P103" s="6">
        <f t="shared" si="8"/>
        <v>6.202</v>
      </c>
      <c r="Q103" s="6">
        <v>2840000</v>
      </c>
      <c r="R103" s="6">
        <f t="shared" si="9"/>
        <v>2840000</v>
      </c>
      <c r="S103" s="57">
        <f t="shared" si="10"/>
        <v>1081.4124617555055</v>
      </c>
      <c r="T103" s="6">
        <f>Table1[[#This Row],[Volume in Units]]*Table1[[#This Row],[Price SDG/Unit]]</f>
        <v>17613680</v>
      </c>
      <c r="U103" s="57">
        <f>Table1[[#This Row],[Volume MT/Head]]*Table1[[#This Row],[Price USD/(MT/Head)]]</f>
        <v>6706.9200878076454</v>
      </c>
      <c r="V103" s="80">
        <v>30000</v>
      </c>
      <c r="W103" s="28">
        <f>Table1[[#This Row],[Commission SDG/MT]]*Table1[[#This Row],[Volume in Units]]</f>
        <v>186060</v>
      </c>
      <c r="X103" s="80"/>
      <c r="Y103" s="28">
        <f t="shared" si="11"/>
        <v>17799740</v>
      </c>
      <c r="Z103" s="6">
        <f>IFERROR((Table1[[#This Row],[Total Cost SDG]]/Table1[[#This Row],[Volume MT/Head]]),0)</f>
        <v>2870000</v>
      </c>
      <c r="AA103" s="57">
        <f t="shared" si="12"/>
        <v>6777.7678352140638</v>
      </c>
      <c r="AB103" s="57">
        <f>IFERROR((Table1[[#This Row],[Total Cost USD]]/Table1[[#This Row],[Volume MT/Head]]),0)</f>
        <v>1092.8358328303875</v>
      </c>
      <c r="AC103" s="80">
        <v>6.202</v>
      </c>
      <c r="AD103" s="6">
        <f>Table1[[#This Row],[Volume MT/Head]]-Table1[[#This Row],[Delivered MT]]</f>
        <v>0</v>
      </c>
      <c r="AE103" s="6">
        <f>Table1[[#This Row],[Delivered MT]]*Table1[[#This Row],[Average Cost SDG/MT]]</f>
        <v>17799740</v>
      </c>
      <c r="AF103" s="4" t="s">
        <v>152</v>
      </c>
    </row>
    <row r="104" spans="1:32" hidden="1" x14ac:dyDescent="0.2">
      <c r="A104" s="1">
        <v>104</v>
      </c>
      <c r="B104" s="4">
        <v>2025</v>
      </c>
      <c r="C104" s="4" t="s">
        <v>140</v>
      </c>
      <c r="D104" s="4" t="s">
        <v>138</v>
      </c>
      <c r="E104" s="4">
        <v>19</v>
      </c>
      <c r="F104" s="80">
        <v>2626.1950000000002</v>
      </c>
      <c r="G104" s="4">
        <v>1675</v>
      </c>
      <c r="H104" s="4" t="s">
        <v>48</v>
      </c>
      <c r="I104" s="4" t="s">
        <v>199</v>
      </c>
      <c r="J104" s="4" t="s">
        <v>65</v>
      </c>
      <c r="K104" s="4" t="s">
        <v>251</v>
      </c>
      <c r="L104" s="57" t="s">
        <v>51</v>
      </c>
      <c r="M104" s="4" t="s">
        <v>230</v>
      </c>
      <c r="N104" s="4" t="s">
        <v>41</v>
      </c>
      <c r="O104" s="80">
        <v>1.821</v>
      </c>
      <c r="P104" s="6">
        <f t="shared" si="8"/>
        <v>1.821</v>
      </c>
      <c r="Q104" s="6">
        <v>2820000</v>
      </c>
      <c r="R104" s="6">
        <f t="shared" si="9"/>
        <v>2820000</v>
      </c>
      <c r="S104" s="57">
        <f t="shared" si="10"/>
        <v>1073.7968810389175</v>
      </c>
      <c r="T104" s="6">
        <f>Table1[[#This Row],[Volume in Units]]*Table1[[#This Row],[Price SDG/Unit]]</f>
        <v>5135220</v>
      </c>
      <c r="U104" s="57">
        <f>Table1[[#This Row],[Volume MT/Head]]*Table1[[#This Row],[Price USD/(MT/Head)]]</f>
        <v>1955.3841203718687</v>
      </c>
      <c r="V104" s="80">
        <v>30000</v>
      </c>
      <c r="W104" s="28">
        <f>Table1[[#This Row],[Commission SDG/MT]]*Table1[[#This Row],[Volume in Units]]</f>
        <v>54630</v>
      </c>
      <c r="X104" s="80"/>
      <c r="Y104" s="28">
        <f t="shared" si="11"/>
        <v>5189850</v>
      </c>
      <c r="Z104" s="6">
        <f>IFERROR((Table1[[#This Row],[Total Cost SDG]]/Table1[[#This Row],[Volume MT/Head]]),0)</f>
        <v>2850000</v>
      </c>
      <c r="AA104" s="57">
        <f t="shared" si="12"/>
        <v>1976.1860790992289</v>
      </c>
      <c r="AB104" s="57">
        <f>IFERROR((Table1[[#This Row],[Total Cost USD]]/Table1[[#This Row],[Volume MT/Head]]),0)</f>
        <v>1085.2202521137995</v>
      </c>
      <c r="AC104" s="80">
        <v>1.821</v>
      </c>
      <c r="AD104" s="6">
        <f>Table1[[#This Row],[Volume MT/Head]]-Table1[[#This Row],[Delivered MT]]</f>
        <v>0</v>
      </c>
      <c r="AE104" s="6">
        <f>Table1[[#This Row],[Delivered MT]]*Table1[[#This Row],[Average Cost SDG/MT]]</f>
        <v>5189850</v>
      </c>
      <c r="AF104" s="4" t="s">
        <v>152</v>
      </c>
    </row>
    <row r="105" spans="1:32" hidden="1" x14ac:dyDescent="0.2">
      <c r="A105" s="1">
        <v>105</v>
      </c>
      <c r="B105" s="4">
        <v>2025</v>
      </c>
      <c r="C105" s="4" t="s">
        <v>140</v>
      </c>
      <c r="D105" s="4" t="s">
        <v>138</v>
      </c>
      <c r="E105" s="4">
        <v>19</v>
      </c>
      <c r="F105" s="80">
        <v>2626.1950000000002</v>
      </c>
      <c r="G105" s="4">
        <v>1675</v>
      </c>
      <c r="H105" s="4" t="s">
        <v>48</v>
      </c>
      <c r="I105" s="4" t="s">
        <v>199</v>
      </c>
      <c r="J105" s="4" t="s">
        <v>65</v>
      </c>
      <c r="K105" s="4" t="s">
        <v>251</v>
      </c>
      <c r="L105" s="57" t="s">
        <v>51</v>
      </c>
      <c r="M105" s="4" t="s">
        <v>230</v>
      </c>
      <c r="N105" s="4" t="s">
        <v>41</v>
      </c>
      <c r="O105" s="80">
        <v>10.035</v>
      </c>
      <c r="P105" s="6">
        <f t="shared" si="8"/>
        <v>10.035</v>
      </c>
      <c r="Q105" s="6">
        <v>2840000</v>
      </c>
      <c r="R105" s="6">
        <f t="shared" si="9"/>
        <v>2840000</v>
      </c>
      <c r="S105" s="57">
        <f t="shared" si="10"/>
        <v>1081.4124617555055</v>
      </c>
      <c r="T105" s="6">
        <f>Table1[[#This Row],[Volume in Units]]*Table1[[#This Row],[Price SDG/Unit]]</f>
        <v>28499400</v>
      </c>
      <c r="U105" s="57">
        <f>Table1[[#This Row],[Volume MT/Head]]*Table1[[#This Row],[Price USD/(MT/Head)]]</f>
        <v>10851.974053716498</v>
      </c>
      <c r="V105" s="80">
        <v>30000</v>
      </c>
      <c r="W105" s="28">
        <f>Table1[[#This Row],[Commission SDG/MT]]*Table1[[#This Row],[Volume in Units]]</f>
        <v>301050</v>
      </c>
      <c r="X105" s="80"/>
      <c r="Y105" s="28">
        <f t="shared" si="11"/>
        <v>28800450</v>
      </c>
      <c r="Z105" s="6">
        <f>IFERROR((Table1[[#This Row],[Total Cost SDG]]/Table1[[#This Row],[Volume MT/Head]]),0)</f>
        <v>2870000</v>
      </c>
      <c r="AA105" s="57">
        <f t="shared" si="12"/>
        <v>10966.60758245294</v>
      </c>
      <c r="AB105" s="57">
        <f>IFERROR((Table1[[#This Row],[Total Cost USD]]/Table1[[#This Row],[Volume MT/Head]]),0)</f>
        <v>1092.8358328303875</v>
      </c>
      <c r="AC105" s="80">
        <v>10.035</v>
      </c>
      <c r="AD105" s="6">
        <f>Table1[[#This Row],[Volume MT/Head]]-Table1[[#This Row],[Delivered MT]]</f>
        <v>0</v>
      </c>
      <c r="AE105" s="6">
        <f>Table1[[#This Row],[Delivered MT]]*Table1[[#This Row],[Average Cost SDG/MT]]</f>
        <v>28800450</v>
      </c>
      <c r="AF105" s="4" t="s">
        <v>152</v>
      </c>
    </row>
    <row r="106" spans="1:32" hidden="1" x14ac:dyDescent="0.2">
      <c r="A106" s="1">
        <v>106</v>
      </c>
      <c r="B106" s="4">
        <v>2025</v>
      </c>
      <c r="C106" s="4" t="s">
        <v>140</v>
      </c>
      <c r="D106" s="4" t="s">
        <v>138</v>
      </c>
      <c r="E106" s="4">
        <v>19</v>
      </c>
      <c r="F106" s="80">
        <v>2626.1950000000002</v>
      </c>
      <c r="G106" s="4">
        <v>1675</v>
      </c>
      <c r="H106" s="4" t="s">
        <v>48</v>
      </c>
      <c r="I106" s="4" t="s">
        <v>199</v>
      </c>
      <c r="J106" s="4" t="s">
        <v>65</v>
      </c>
      <c r="K106" s="4" t="s">
        <v>251</v>
      </c>
      <c r="L106" s="57" t="s">
        <v>51</v>
      </c>
      <c r="M106" s="4" t="s">
        <v>230</v>
      </c>
      <c r="N106" s="4" t="s">
        <v>41</v>
      </c>
      <c r="O106" s="80">
        <v>2.7839999999999998</v>
      </c>
      <c r="P106" s="6">
        <f t="shared" si="8"/>
        <v>2.7839999999999998</v>
      </c>
      <c r="Q106" s="6">
        <v>2800000</v>
      </c>
      <c r="R106" s="6">
        <f t="shared" si="9"/>
        <v>2800000</v>
      </c>
      <c r="S106" s="57">
        <f t="shared" si="10"/>
        <v>1066.1813003223294</v>
      </c>
      <c r="T106" s="6">
        <f>Table1[[#This Row],[Volume in Units]]*Table1[[#This Row],[Price SDG/Unit]]</f>
        <v>7795199.9999999991</v>
      </c>
      <c r="U106" s="57">
        <f>Table1[[#This Row],[Volume MT/Head]]*Table1[[#This Row],[Price USD/(MT/Head)]]</f>
        <v>2968.248740097365</v>
      </c>
      <c r="V106" s="80">
        <v>30000</v>
      </c>
      <c r="W106" s="28">
        <f>Table1[[#This Row],[Commission SDG/MT]]*Table1[[#This Row],[Volume in Units]]</f>
        <v>83520</v>
      </c>
      <c r="X106" s="80"/>
      <c r="Y106" s="28">
        <f t="shared" si="11"/>
        <v>7878719.9999999991</v>
      </c>
      <c r="Z106" s="6">
        <f>IFERROR((Table1[[#This Row],[Total Cost SDG]]/Table1[[#This Row],[Volume MT/Head]]),0)</f>
        <v>2830000</v>
      </c>
      <c r="AA106" s="57">
        <f t="shared" si="12"/>
        <v>3000.0514051698365</v>
      </c>
      <c r="AB106" s="57">
        <f>IFERROR((Table1[[#This Row],[Total Cost USD]]/Table1[[#This Row],[Volume MT/Head]]),0)</f>
        <v>1077.6046713972114</v>
      </c>
      <c r="AC106" s="80">
        <v>2.7839999999999998</v>
      </c>
      <c r="AD106" s="6">
        <f>Table1[[#This Row],[Volume MT/Head]]-Table1[[#This Row],[Delivered MT]]</f>
        <v>0</v>
      </c>
      <c r="AE106" s="6">
        <f>Table1[[#This Row],[Delivered MT]]*Table1[[#This Row],[Average Cost SDG/MT]]</f>
        <v>7878719.9999999991</v>
      </c>
      <c r="AF106" s="4" t="s">
        <v>152</v>
      </c>
    </row>
    <row r="107" spans="1:32" hidden="1" x14ac:dyDescent="0.2">
      <c r="A107" s="1">
        <v>107</v>
      </c>
      <c r="B107" s="4">
        <v>2025</v>
      </c>
      <c r="C107" s="4" t="s">
        <v>140</v>
      </c>
      <c r="D107" s="4" t="s">
        <v>138</v>
      </c>
      <c r="E107" s="4">
        <v>19</v>
      </c>
      <c r="F107" s="80">
        <v>2626.1950000000002</v>
      </c>
      <c r="G107" s="4">
        <v>1675</v>
      </c>
      <c r="H107" s="4" t="s">
        <v>48</v>
      </c>
      <c r="I107" s="4" t="s">
        <v>199</v>
      </c>
      <c r="J107" s="4" t="s">
        <v>65</v>
      </c>
      <c r="K107" s="4" t="s">
        <v>251</v>
      </c>
      <c r="L107" s="57" t="s">
        <v>51</v>
      </c>
      <c r="M107" s="4" t="s">
        <v>230</v>
      </c>
      <c r="N107" s="4" t="s">
        <v>41</v>
      </c>
      <c r="O107" s="80">
        <v>7.3049999999999997</v>
      </c>
      <c r="P107" s="6">
        <f t="shared" si="8"/>
        <v>7.3049999999999997</v>
      </c>
      <c r="Q107" s="6">
        <v>2850000</v>
      </c>
      <c r="R107" s="6">
        <f t="shared" si="9"/>
        <v>2850000</v>
      </c>
      <c r="S107" s="57">
        <f t="shared" si="10"/>
        <v>1085.2202521137995</v>
      </c>
      <c r="T107" s="6">
        <f>Table1[[#This Row],[Volume in Units]]*Table1[[#This Row],[Price SDG/Unit]]</f>
        <v>20819250</v>
      </c>
      <c r="U107" s="57">
        <f>Table1[[#This Row],[Volume MT/Head]]*Table1[[#This Row],[Price USD/(MT/Head)]]</f>
        <v>7927.5339416913048</v>
      </c>
      <c r="V107" s="80">
        <v>30000</v>
      </c>
      <c r="W107" s="28">
        <f>Table1[[#This Row],[Commission SDG/MT]]*Table1[[#This Row],[Volume in Units]]</f>
        <v>219150</v>
      </c>
      <c r="X107" s="80"/>
      <c r="Y107" s="28">
        <f t="shared" si="11"/>
        <v>21038400</v>
      </c>
      <c r="Z107" s="6">
        <f>IFERROR((Table1[[#This Row],[Total Cost SDG]]/Table1[[#This Row],[Volume MT/Head]]),0)</f>
        <v>2880000</v>
      </c>
      <c r="AA107" s="57">
        <f t="shared" si="12"/>
        <v>8010.9816673933192</v>
      </c>
      <c r="AB107" s="57">
        <f>IFERROR((Table1[[#This Row],[Total Cost USD]]/Table1[[#This Row],[Volume MT/Head]]),0)</f>
        <v>1096.6436231886817</v>
      </c>
      <c r="AC107" s="80">
        <v>7.3049999999999997</v>
      </c>
      <c r="AD107" s="6">
        <f>Table1[[#This Row],[Volume MT/Head]]-Table1[[#This Row],[Delivered MT]]</f>
        <v>0</v>
      </c>
      <c r="AE107" s="6">
        <f>Table1[[#This Row],[Delivered MT]]*Table1[[#This Row],[Average Cost SDG/MT]]</f>
        <v>21038400</v>
      </c>
      <c r="AF107" s="4" t="s">
        <v>152</v>
      </c>
    </row>
    <row r="108" spans="1:32" hidden="1" x14ac:dyDescent="0.2">
      <c r="A108" s="1">
        <v>108</v>
      </c>
      <c r="B108" s="4">
        <v>2025</v>
      </c>
      <c r="C108" s="4" t="s">
        <v>140</v>
      </c>
      <c r="D108" s="4" t="s">
        <v>138</v>
      </c>
      <c r="E108" s="4">
        <v>19</v>
      </c>
      <c r="F108" s="80">
        <v>2626.1950000000002</v>
      </c>
      <c r="G108" s="4">
        <v>1675</v>
      </c>
      <c r="H108" s="4" t="s">
        <v>48</v>
      </c>
      <c r="I108" s="4" t="s">
        <v>199</v>
      </c>
      <c r="J108" s="4" t="s">
        <v>65</v>
      </c>
      <c r="K108" s="4" t="s">
        <v>251</v>
      </c>
      <c r="L108" s="57" t="s">
        <v>51</v>
      </c>
      <c r="M108" s="4" t="s">
        <v>230</v>
      </c>
      <c r="N108" s="4" t="s">
        <v>41</v>
      </c>
      <c r="O108" s="80">
        <v>3.5030000000000001</v>
      </c>
      <c r="P108" s="6">
        <f t="shared" si="8"/>
        <v>3.5030000000000001</v>
      </c>
      <c r="Q108" s="6">
        <v>2850000</v>
      </c>
      <c r="R108" s="6">
        <f t="shared" si="9"/>
        <v>2850000</v>
      </c>
      <c r="S108" s="57">
        <f t="shared" si="10"/>
        <v>1085.2202521137995</v>
      </c>
      <c r="T108" s="6">
        <f>Table1[[#This Row],[Volume in Units]]*Table1[[#This Row],[Price SDG/Unit]]</f>
        <v>9983550</v>
      </c>
      <c r="U108" s="57">
        <f>Table1[[#This Row],[Volume MT/Head]]*Table1[[#This Row],[Price USD/(MT/Head)]]</f>
        <v>3801.5265431546395</v>
      </c>
      <c r="V108" s="80">
        <v>30000</v>
      </c>
      <c r="W108" s="28">
        <f>Table1[[#This Row],[Commission SDG/MT]]*Table1[[#This Row],[Volume in Units]]</f>
        <v>105090</v>
      </c>
      <c r="X108" s="80"/>
      <c r="Y108" s="28">
        <f t="shared" si="11"/>
        <v>10088640</v>
      </c>
      <c r="Z108" s="6">
        <f>IFERROR((Table1[[#This Row],[Total Cost SDG]]/Table1[[#This Row],[Volume MT/Head]]),0)</f>
        <v>2880000</v>
      </c>
      <c r="AA108" s="57">
        <f t="shared" si="12"/>
        <v>3841.5426120299517</v>
      </c>
      <c r="AB108" s="57">
        <f>IFERROR((Table1[[#This Row],[Total Cost USD]]/Table1[[#This Row],[Volume MT/Head]]),0)</f>
        <v>1096.6436231886817</v>
      </c>
      <c r="AC108" s="80">
        <v>3.5030000000000001</v>
      </c>
      <c r="AD108" s="6">
        <f>Table1[[#This Row],[Volume MT/Head]]-Table1[[#This Row],[Delivered MT]]</f>
        <v>0</v>
      </c>
      <c r="AE108" s="6">
        <f>Table1[[#This Row],[Delivered MT]]*Table1[[#This Row],[Average Cost SDG/MT]]</f>
        <v>10088640</v>
      </c>
      <c r="AF108" s="4" t="s">
        <v>152</v>
      </c>
    </row>
    <row r="109" spans="1:32" hidden="1" x14ac:dyDescent="0.2">
      <c r="A109" s="1">
        <v>109</v>
      </c>
      <c r="B109" s="4">
        <v>2025</v>
      </c>
      <c r="C109" s="4" t="s">
        <v>140</v>
      </c>
      <c r="D109" s="4" t="s">
        <v>138</v>
      </c>
      <c r="E109" s="4">
        <v>19</v>
      </c>
      <c r="F109" s="80">
        <v>2626.1950000000002</v>
      </c>
      <c r="G109" s="4">
        <v>1675</v>
      </c>
      <c r="H109" s="4" t="s">
        <v>48</v>
      </c>
      <c r="I109" s="4" t="s">
        <v>199</v>
      </c>
      <c r="J109" s="4" t="s">
        <v>65</v>
      </c>
      <c r="K109" s="4" t="s">
        <v>251</v>
      </c>
      <c r="L109" s="57" t="s">
        <v>51</v>
      </c>
      <c r="M109" s="4" t="s">
        <v>230</v>
      </c>
      <c r="N109" s="4" t="s">
        <v>41</v>
      </c>
      <c r="O109" s="80">
        <v>6.6159999999999997</v>
      </c>
      <c r="P109" s="6">
        <f t="shared" si="8"/>
        <v>6.6159999999999997</v>
      </c>
      <c r="Q109" s="6">
        <v>2850000</v>
      </c>
      <c r="R109" s="6">
        <f t="shared" si="9"/>
        <v>2850000</v>
      </c>
      <c r="S109" s="57">
        <f t="shared" si="10"/>
        <v>1085.2202521137995</v>
      </c>
      <c r="T109" s="6">
        <f>Table1[[#This Row],[Volume in Units]]*Table1[[#This Row],[Price SDG/Unit]]</f>
        <v>18855600</v>
      </c>
      <c r="U109" s="57">
        <f>Table1[[#This Row],[Volume MT/Head]]*Table1[[#This Row],[Price USD/(MT/Head)]]</f>
        <v>7179.8171879848969</v>
      </c>
      <c r="V109" s="80">
        <v>30000</v>
      </c>
      <c r="W109" s="28">
        <f>Table1[[#This Row],[Commission SDG/MT]]*Table1[[#This Row],[Volume in Units]]</f>
        <v>198480</v>
      </c>
      <c r="X109" s="80"/>
      <c r="Y109" s="28">
        <f t="shared" si="11"/>
        <v>19054080</v>
      </c>
      <c r="Z109" s="6">
        <f>IFERROR((Table1[[#This Row],[Total Cost SDG]]/Table1[[#This Row],[Volume MT/Head]]),0)</f>
        <v>2880000</v>
      </c>
      <c r="AA109" s="57">
        <f t="shared" si="12"/>
        <v>7255.394211016318</v>
      </c>
      <c r="AB109" s="57">
        <f>IFERROR((Table1[[#This Row],[Total Cost USD]]/Table1[[#This Row],[Volume MT/Head]]),0)</f>
        <v>1096.6436231886817</v>
      </c>
      <c r="AC109" s="80">
        <v>6.6159999999999997</v>
      </c>
      <c r="AD109" s="6">
        <f>Table1[[#This Row],[Volume MT/Head]]-Table1[[#This Row],[Delivered MT]]</f>
        <v>0</v>
      </c>
      <c r="AE109" s="6">
        <f>Table1[[#This Row],[Delivered MT]]*Table1[[#This Row],[Average Cost SDG/MT]]</f>
        <v>19054080</v>
      </c>
      <c r="AF109" s="4" t="s">
        <v>152</v>
      </c>
    </row>
    <row r="110" spans="1:32" hidden="1" x14ac:dyDescent="0.2">
      <c r="A110" s="1">
        <v>110</v>
      </c>
      <c r="B110" s="4">
        <v>2025</v>
      </c>
      <c r="C110" s="4" t="s">
        <v>140</v>
      </c>
      <c r="D110" s="4" t="s">
        <v>138</v>
      </c>
      <c r="E110" s="4">
        <v>19</v>
      </c>
      <c r="F110" s="80">
        <v>2626.1950000000002</v>
      </c>
      <c r="G110" s="4">
        <v>1675</v>
      </c>
      <c r="H110" s="4" t="s">
        <v>48</v>
      </c>
      <c r="I110" s="4" t="s">
        <v>199</v>
      </c>
      <c r="J110" s="4" t="s">
        <v>65</v>
      </c>
      <c r="K110" s="4" t="s">
        <v>251</v>
      </c>
      <c r="L110" s="57" t="s">
        <v>51</v>
      </c>
      <c r="M110" s="4" t="s">
        <v>230</v>
      </c>
      <c r="N110" s="4" t="s">
        <v>41</v>
      </c>
      <c r="O110" s="80">
        <v>5.6479999999999997</v>
      </c>
      <c r="P110" s="6">
        <f t="shared" si="8"/>
        <v>5.6479999999999997</v>
      </c>
      <c r="Q110" s="6">
        <v>2800000</v>
      </c>
      <c r="R110" s="6">
        <f t="shared" si="9"/>
        <v>2800000</v>
      </c>
      <c r="S110" s="57">
        <f t="shared" si="10"/>
        <v>1066.1813003223294</v>
      </c>
      <c r="T110" s="6">
        <f>Table1[[#This Row],[Volume in Units]]*Table1[[#This Row],[Price SDG/Unit]]</f>
        <v>15814400</v>
      </c>
      <c r="U110" s="57">
        <f>Table1[[#This Row],[Volume MT/Head]]*Table1[[#This Row],[Price USD/(MT/Head)]]</f>
        <v>6021.7919842205165</v>
      </c>
      <c r="V110" s="80">
        <v>30000</v>
      </c>
      <c r="W110" s="28">
        <f>Table1[[#This Row],[Commission SDG/MT]]*Table1[[#This Row],[Volume in Units]]</f>
        <v>169440</v>
      </c>
      <c r="X110" s="80"/>
      <c r="Y110" s="28">
        <f t="shared" si="11"/>
        <v>15983840</v>
      </c>
      <c r="Z110" s="6">
        <f>IFERROR((Table1[[#This Row],[Total Cost SDG]]/Table1[[#This Row],[Volume MT/Head]]),0)</f>
        <v>2830000</v>
      </c>
      <c r="AA110" s="57">
        <f t="shared" si="12"/>
        <v>6086.3111840514503</v>
      </c>
      <c r="AB110" s="57">
        <f>IFERROR((Table1[[#This Row],[Total Cost USD]]/Table1[[#This Row],[Volume MT/Head]]),0)</f>
        <v>1077.6046713972114</v>
      </c>
      <c r="AC110" s="80">
        <v>5.6479999999999997</v>
      </c>
      <c r="AD110" s="6">
        <f>Table1[[#This Row],[Volume MT/Head]]-Table1[[#This Row],[Delivered MT]]</f>
        <v>0</v>
      </c>
      <c r="AE110" s="6">
        <f>Table1[[#This Row],[Delivered MT]]*Table1[[#This Row],[Average Cost SDG/MT]]</f>
        <v>15983840</v>
      </c>
      <c r="AF110" s="4" t="s">
        <v>152</v>
      </c>
    </row>
    <row r="111" spans="1:32" hidden="1" x14ac:dyDescent="0.2">
      <c r="A111" s="1">
        <v>111</v>
      </c>
      <c r="B111" s="4">
        <v>2025</v>
      </c>
      <c r="C111" s="4" t="s">
        <v>140</v>
      </c>
      <c r="D111" s="4" t="s">
        <v>138</v>
      </c>
      <c r="E111" s="4">
        <v>19</v>
      </c>
      <c r="F111" s="80">
        <v>2626.1950000000002</v>
      </c>
      <c r="G111" s="4">
        <v>1675</v>
      </c>
      <c r="H111" s="4" t="s">
        <v>48</v>
      </c>
      <c r="I111" s="4" t="s">
        <v>199</v>
      </c>
      <c r="J111" s="4" t="s">
        <v>65</v>
      </c>
      <c r="K111" s="4" t="s">
        <v>251</v>
      </c>
      <c r="L111" s="57" t="s">
        <v>51</v>
      </c>
      <c r="M111" s="4" t="s">
        <v>230</v>
      </c>
      <c r="N111" s="4" t="s">
        <v>41</v>
      </c>
      <c r="O111" s="80">
        <v>4.5759999999999996</v>
      </c>
      <c r="P111" s="6">
        <f t="shared" si="8"/>
        <v>4.5759999999999996</v>
      </c>
      <c r="Q111" s="6">
        <v>2850000</v>
      </c>
      <c r="R111" s="6">
        <f t="shared" si="9"/>
        <v>2850000</v>
      </c>
      <c r="S111" s="57">
        <f t="shared" si="10"/>
        <v>1085.2202521137995</v>
      </c>
      <c r="T111" s="6">
        <f>Table1[[#This Row],[Volume in Units]]*Table1[[#This Row],[Price SDG/Unit]]</f>
        <v>13041599.999999998</v>
      </c>
      <c r="U111" s="57">
        <f>Table1[[#This Row],[Volume MT/Head]]*Table1[[#This Row],[Price USD/(MT/Head)]]</f>
        <v>4965.9678736727456</v>
      </c>
      <c r="V111" s="80">
        <v>30000</v>
      </c>
      <c r="W111" s="28">
        <f>Table1[[#This Row],[Commission SDG/MT]]*Table1[[#This Row],[Volume in Units]]</f>
        <v>137280</v>
      </c>
      <c r="X111" s="80"/>
      <c r="Y111" s="28">
        <f t="shared" si="11"/>
        <v>13178879.999999998</v>
      </c>
      <c r="Z111" s="6">
        <f>IFERROR((Table1[[#This Row],[Total Cost SDG]]/Table1[[#This Row],[Volume MT/Head]]),0)</f>
        <v>2880000</v>
      </c>
      <c r="AA111" s="57">
        <f t="shared" si="12"/>
        <v>5018.2412197114063</v>
      </c>
      <c r="AB111" s="57">
        <f>IFERROR((Table1[[#This Row],[Total Cost USD]]/Table1[[#This Row],[Volume MT/Head]]),0)</f>
        <v>1096.6436231886814</v>
      </c>
      <c r="AC111" s="80">
        <v>4.5759999999999996</v>
      </c>
      <c r="AD111" s="6">
        <f>Table1[[#This Row],[Volume MT/Head]]-Table1[[#This Row],[Delivered MT]]</f>
        <v>0</v>
      </c>
      <c r="AE111" s="6">
        <f>Table1[[#This Row],[Delivered MT]]*Table1[[#This Row],[Average Cost SDG/MT]]</f>
        <v>13178879.999999998</v>
      </c>
      <c r="AF111" s="4" t="s">
        <v>152</v>
      </c>
    </row>
    <row r="112" spans="1:32" hidden="1" x14ac:dyDescent="0.2">
      <c r="A112" s="1">
        <v>112</v>
      </c>
      <c r="B112" s="4">
        <v>2025</v>
      </c>
      <c r="C112" s="4" t="s">
        <v>140</v>
      </c>
      <c r="D112" s="4" t="s">
        <v>138</v>
      </c>
      <c r="E112" s="4">
        <v>19</v>
      </c>
      <c r="F112" s="80">
        <v>2626.1950000000002</v>
      </c>
      <c r="G112" s="4">
        <v>1675</v>
      </c>
      <c r="H112" s="4" t="s">
        <v>48</v>
      </c>
      <c r="I112" s="4" t="s">
        <v>199</v>
      </c>
      <c r="J112" s="4" t="s">
        <v>65</v>
      </c>
      <c r="K112" s="4" t="s">
        <v>251</v>
      </c>
      <c r="L112" s="57" t="s">
        <v>51</v>
      </c>
      <c r="M112" s="4" t="s">
        <v>230</v>
      </c>
      <c r="N112" s="4" t="s">
        <v>41</v>
      </c>
      <c r="O112" s="80">
        <v>6.5</v>
      </c>
      <c r="P112" s="6">
        <f t="shared" si="8"/>
        <v>6.5</v>
      </c>
      <c r="Q112" s="6">
        <v>2770000</v>
      </c>
      <c r="R112" s="6">
        <f t="shared" si="9"/>
        <v>2770000</v>
      </c>
      <c r="S112" s="57">
        <f t="shared" si="10"/>
        <v>1054.7579292474472</v>
      </c>
      <c r="T112" s="6">
        <f>Table1[[#This Row],[Volume in Units]]*Table1[[#This Row],[Price SDG/Unit]]</f>
        <v>18005000</v>
      </c>
      <c r="U112" s="57">
        <f>Table1[[#This Row],[Volume MT/Head]]*Table1[[#This Row],[Price USD/(MT/Head)]]</f>
        <v>6855.9265401084067</v>
      </c>
      <c r="V112" s="80">
        <v>30000</v>
      </c>
      <c r="W112" s="28">
        <f>Table1[[#This Row],[Commission SDG/MT]]*Table1[[#This Row],[Volume in Units]]</f>
        <v>195000</v>
      </c>
      <c r="X112" s="80"/>
      <c r="Y112" s="28">
        <f t="shared" si="11"/>
        <v>18200000</v>
      </c>
      <c r="Z112" s="6">
        <f>IFERROR((Table1[[#This Row],[Total Cost SDG]]/Table1[[#This Row],[Volume MT/Head]]),0)</f>
        <v>2800000</v>
      </c>
      <c r="AA112" s="57">
        <f t="shared" si="12"/>
        <v>6930.1784520951414</v>
      </c>
      <c r="AB112" s="57">
        <f>IFERROR((Table1[[#This Row],[Total Cost USD]]/Table1[[#This Row],[Volume MT/Head]]),0)</f>
        <v>1066.1813003223294</v>
      </c>
      <c r="AC112" s="80">
        <v>6.5</v>
      </c>
      <c r="AD112" s="6">
        <f>Table1[[#This Row],[Volume MT/Head]]-Table1[[#This Row],[Delivered MT]]</f>
        <v>0</v>
      </c>
      <c r="AE112" s="6">
        <f>Table1[[#This Row],[Delivered MT]]*Table1[[#This Row],[Average Cost SDG/MT]]</f>
        <v>18200000</v>
      </c>
      <c r="AF112" s="4" t="s">
        <v>152</v>
      </c>
    </row>
    <row r="113" spans="1:33" hidden="1" x14ac:dyDescent="0.2">
      <c r="A113" s="1">
        <v>113</v>
      </c>
      <c r="B113" s="4">
        <v>2025</v>
      </c>
      <c r="C113" s="4" t="s">
        <v>140</v>
      </c>
      <c r="D113" s="4" t="s">
        <v>138</v>
      </c>
      <c r="E113" s="4">
        <v>19</v>
      </c>
      <c r="F113" s="80">
        <v>2626.1950000000002</v>
      </c>
      <c r="G113" s="4">
        <v>1675</v>
      </c>
      <c r="H113" s="4" t="s">
        <v>48</v>
      </c>
      <c r="I113" s="4" t="s">
        <v>199</v>
      </c>
      <c r="J113" s="4" t="s">
        <v>65</v>
      </c>
      <c r="K113" s="4" t="s">
        <v>251</v>
      </c>
      <c r="L113" s="57" t="s">
        <v>51</v>
      </c>
      <c r="M113" s="4" t="s">
        <v>230</v>
      </c>
      <c r="N113" s="4" t="s">
        <v>41</v>
      </c>
      <c r="O113" s="80">
        <v>5.4450000000000003</v>
      </c>
      <c r="P113" s="6">
        <f t="shared" si="8"/>
        <v>5.4450000000000003</v>
      </c>
      <c r="Q113" s="6">
        <v>2850000</v>
      </c>
      <c r="R113" s="6">
        <f t="shared" si="9"/>
        <v>2850000</v>
      </c>
      <c r="S113" s="57">
        <f t="shared" si="10"/>
        <v>1085.2202521137995</v>
      </c>
      <c r="T113" s="6">
        <f>Table1[[#This Row],[Volume in Units]]*Table1[[#This Row],[Price SDG/Unit]]</f>
        <v>15518250</v>
      </c>
      <c r="U113" s="57">
        <f>Table1[[#This Row],[Volume MT/Head]]*Table1[[#This Row],[Price USD/(MT/Head)]]</f>
        <v>5909.0242727596387</v>
      </c>
      <c r="V113" s="80">
        <v>30000</v>
      </c>
      <c r="W113" s="28">
        <f>Table1[[#This Row],[Commission SDG/MT]]*Table1[[#This Row],[Volume in Units]]</f>
        <v>163350</v>
      </c>
      <c r="X113" s="80"/>
      <c r="Y113" s="28">
        <f t="shared" si="11"/>
        <v>15681600</v>
      </c>
      <c r="Z113" s="6">
        <f>IFERROR((Table1[[#This Row],[Total Cost SDG]]/Table1[[#This Row],[Volume MT/Head]]),0)</f>
        <v>2880000</v>
      </c>
      <c r="AA113" s="57">
        <f t="shared" si="12"/>
        <v>5971.2245282623717</v>
      </c>
      <c r="AB113" s="57">
        <f>IFERROR((Table1[[#This Row],[Total Cost USD]]/Table1[[#This Row],[Volume MT/Head]]),0)</f>
        <v>1096.6436231886817</v>
      </c>
      <c r="AC113" s="80">
        <v>5.4450000000000003</v>
      </c>
      <c r="AD113" s="6">
        <f>Table1[[#This Row],[Volume MT/Head]]-Table1[[#This Row],[Delivered MT]]</f>
        <v>0</v>
      </c>
      <c r="AE113" s="6">
        <f>Table1[[#This Row],[Delivered MT]]*Table1[[#This Row],[Average Cost SDG/MT]]</f>
        <v>15681600</v>
      </c>
      <c r="AF113" s="4" t="s">
        <v>152</v>
      </c>
    </row>
    <row r="114" spans="1:33" hidden="1" x14ac:dyDescent="0.2">
      <c r="A114" s="1">
        <v>114</v>
      </c>
      <c r="B114" s="4">
        <v>2025</v>
      </c>
      <c r="C114" s="4" t="s">
        <v>140</v>
      </c>
      <c r="D114" s="4" t="s">
        <v>138</v>
      </c>
      <c r="E114" s="4">
        <v>19</v>
      </c>
      <c r="F114" s="80">
        <v>2626.1950000000002</v>
      </c>
      <c r="G114" s="4">
        <v>1675</v>
      </c>
      <c r="H114" s="4" t="s">
        <v>48</v>
      </c>
      <c r="I114" s="4" t="s">
        <v>199</v>
      </c>
      <c r="J114" s="4" t="s">
        <v>65</v>
      </c>
      <c r="K114" s="4" t="s">
        <v>251</v>
      </c>
      <c r="L114" s="57" t="s">
        <v>51</v>
      </c>
      <c r="M114" s="4" t="s">
        <v>230</v>
      </c>
      <c r="N114" s="4" t="s">
        <v>41</v>
      </c>
      <c r="O114" s="80">
        <v>3.5289999999999999</v>
      </c>
      <c r="P114" s="6">
        <f t="shared" si="8"/>
        <v>3.5289999999999999</v>
      </c>
      <c r="Q114" s="6">
        <v>2850000</v>
      </c>
      <c r="R114" s="6">
        <f t="shared" si="9"/>
        <v>2850000</v>
      </c>
      <c r="S114" s="57">
        <f t="shared" si="10"/>
        <v>1085.2202521137995</v>
      </c>
      <c r="T114" s="6">
        <f>Table1[[#This Row],[Volume in Units]]*Table1[[#This Row],[Price SDG/Unit]]</f>
        <v>10057650</v>
      </c>
      <c r="U114" s="57">
        <f>Table1[[#This Row],[Volume MT/Head]]*Table1[[#This Row],[Price USD/(MT/Head)]]</f>
        <v>3829.7422697095981</v>
      </c>
      <c r="V114" s="80">
        <v>30000</v>
      </c>
      <c r="W114" s="28">
        <f>Table1[[#This Row],[Commission SDG/MT]]*Table1[[#This Row],[Volume in Units]]</f>
        <v>105870</v>
      </c>
      <c r="X114" s="80"/>
      <c r="Y114" s="28">
        <f t="shared" si="11"/>
        <v>10163520</v>
      </c>
      <c r="Z114" s="6">
        <f>IFERROR((Table1[[#This Row],[Total Cost SDG]]/Table1[[#This Row],[Volume MT/Head]]),0)</f>
        <v>2880000</v>
      </c>
      <c r="AA114" s="57">
        <f t="shared" si="12"/>
        <v>3870.0553462328576</v>
      </c>
      <c r="AB114" s="57">
        <f>IFERROR((Table1[[#This Row],[Total Cost USD]]/Table1[[#This Row],[Volume MT/Head]]),0)</f>
        <v>1096.6436231886817</v>
      </c>
      <c r="AC114" s="80">
        <v>3.5289999999999999</v>
      </c>
      <c r="AD114" s="6">
        <f>Table1[[#This Row],[Volume MT/Head]]-Table1[[#This Row],[Delivered MT]]</f>
        <v>0</v>
      </c>
      <c r="AE114" s="6">
        <f>Table1[[#This Row],[Delivered MT]]*Table1[[#This Row],[Average Cost SDG/MT]]</f>
        <v>10163520</v>
      </c>
      <c r="AF114" s="4" t="s">
        <v>152</v>
      </c>
    </row>
    <row r="115" spans="1:33" hidden="1" x14ac:dyDescent="0.2">
      <c r="A115" s="1">
        <v>115</v>
      </c>
      <c r="B115" s="4">
        <v>2025</v>
      </c>
      <c r="C115" s="4" t="s">
        <v>140</v>
      </c>
      <c r="D115" s="4" t="s">
        <v>138</v>
      </c>
      <c r="E115" s="4">
        <v>19</v>
      </c>
      <c r="F115" s="80">
        <v>2626.1950000000002</v>
      </c>
      <c r="G115" s="4">
        <v>1675</v>
      </c>
      <c r="H115" s="4" t="s">
        <v>48</v>
      </c>
      <c r="I115" s="4" t="s">
        <v>199</v>
      </c>
      <c r="J115" s="4" t="s">
        <v>65</v>
      </c>
      <c r="K115" s="4" t="s">
        <v>251</v>
      </c>
      <c r="L115" s="57" t="s">
        <v>51</v>
      </c>
      <c r="M115" s="4" t="s">
        <v>230</v>
      </c>
      <c r="N115" s="4" t="s">
        <v>41</v>
      </c>
      <c r="O115" s="80">
        <v>2.9239999999999999</v>
      </c>
      <c r="P115" s="6">
        <f t="shared" si="8"/>
        <v>2.9239999999999999</v>
      </c>
      <c r="Q115" s="6">
        <v>2850000</v>
      </c>
      <c r="R115" s="6">
        <f t="shared" si="9"/>
        <v>2850000</v>
      </c>
      <c r="S115" s="57">
        <f t="shared" si="10"/>
        <v>1085.2202521137995</v>
      </c>
      <c r="T115" s="6">
        <f>Table1[[#This Row],[Volume in Units]]*Table1[[#This Row],[Price SDG/Unit]]</f>
        <v>8333400</v>
      </c>
      <c r="U115" s="57">
        <f>Table1[[#This Row],[Volume MT/Head]]*Table1[[#This Row],[Price USD/(MT/Head)]]</f>
        <v>3173.1840171807494</v>
      </c>
      <c r="V115" s="80">
        <v>30000</v>
      </c>
      <c r="W115" s="28">
        <f>Table1[[#This Row],[Commission SDG/MT]]*Table1[[#This Row],[Volume in Units]]</f>
        <v>87720</v>
      </c>
      <c r="X115" s="80"/>
      <c r="Y115" s="28">
        <f t="shared" si="11"/>
        <v>8421120</v>
      </c>
      <c r="Z115" s="6">
        <f>IFERROR((Table1[[#This Row],[Total Cost SDG]]/Table1[[#This Row],[Volume MT/Head]]),0)</f>
        <v>2880000</v>
      </c>
      <c r="AA115" s="57">
        <f t="shared" si="12"/>
        <v>3206.5859542037051</v>
      </c>
      <c r="AB115" s="57">
        <f>IFERROR((Table1[[#This Row],[Total Cost USD]]/Table1[[#This Row],[Volume MT/Head]]),0)</f>
        <v>1096.6436231886817</v>
      </c>
      <c r="AC115" s="80">
        <v>2.9239999999999999</v>
      </c>
      <c r="AD115" s="6">
        <f>Table1[[#This Row],[Volume MT/Head]]-Table1[[#This Row],[Delivered MT]]</f>
        <v>0</v>
      </c>
      <c r="AE115" s="6">
        <f>Table1[[#This Row],[Delivered MT]]*Table1[[#This Row],[Average Cost SDG/MT]]</f>
        <v>8421120</v>
      </c>
      <c r="AF115" s="4" t="s">
        <v>152</v>
      </c>
    </row>
    <row r="116" spans="1:33" hidden="1" x14ac:dyDescent="0.2">
      <c r="A116" s="1">
        <v>116</v>
      </c>
      <c r="B116" s="4">
        <v>2025</v>
      </c>
      <c r="C116" s="4" t="s">
        <v>140</v>
      </c>
      <c r="D116" s="4" t="s">
        <v>138</v>
      </c>
      <c r="E116" s="4">
        <v>19</v>
      </c>
      <c r="F116" s="80">
        <v>2626.1950000000002</v>
      </c>
      <c r="G116" s="4">
        <v>1675</v>
      </c>
      <c r="H116" s="4" t="s">
        <v>48</v>
      </c>
      <c r="I116" s="4" t="s">
        <v>199</v>
      </c>
      <c r="J116" s="4" t="s">
        <v>65</v>
      </c>
      <c r="K116" s="4" t="s">
        <v>251</v>
      </c>
      <c r="L116" s="57" t="s">
        <v>51</v>
      </c>
      <c r="M116" s="4" t="s">
        <v>230</v>
      </c>
      <c r="N116" s="4" t="s">
        <v>41</v>
      </c>
      <c r="O116" s="80">
        <v>7.49</v>
      </c>
      <c r="P116" s="6">
        <f t="shared" si="8"/>
        <v>7.49</v>
      </c>
      <c r="Q116" s="6">
        <v>2850000</v>
      </c>
      <c r="R116" s="6">
        <f t="shared" si="9"/>
        <v>2850000</v>
      </c>
      <c r="S116" s="57">
        <f t="shared" si="10"/>
        <v>1085.2202521137995</v>
      </c>
      <c r="T116" s="6">
        <f>Table1[[#This Row],[Volume in Units]]*Table1[[#This Row],[Price SDG/Unit]]</f>
        <v>21346500</v>
      </c>
      <c r="U116" s="57">
        <f>Table1[[#This Row],[Volume MT/Head]]*Table1[[#This Row],[Price USD/(MT/Head)]]</f>
        <v>8128.2996883323585</v>
      </c>
      <c r="V116" s="80">
        <v>30000</v>
      </c>
      <c r="W116" s="28">
        <f>Table1[[#This Row],[Commission SDG/MT]]*Table1[[#This Row],[Volume in Units]]</f>
        <v>224700</v>
      </c>
      <c r="X116" s="80"/>
      <c r="Y116" s="28">
        <f t="shared" si="11"/>
        <v>21571200</v>
      </c>
      <c r="Z116" s="6">
        <f>IFERROR((Table1[[#This Row],[Total Cost SDG]]/Table1[[#This Row],[Volume MT/Head]]),0)</f>
        <v>2880000</v>
      </c>
      <c r="AA116" s="57">
        <f t="shared" si="12"/>
        <v>8213.860737683226</v>
      </c>
      <c r="AB116" s="57">
        <f>IFERROR((Table1[[#This Row],[Total Cost USD]]/Table1[[#This Row],[Volume MT/Head]]),0)</f>
        <v>1096.6436231886817</v>
      </c>
      <c r="AC116" s="80">
        <v>7.49</v>
      </c>
      <c r="AD116" s="6">
        <f>Table1[[#This Row],[Volume MT/Head]]-Table1[[#This Row],[Delivered MT]]</f>
        <v>0</v>
      </c>
      <c r="AE116" s="6">
        <f>Table1[[#This Row],[Delivered MT]]*Table1[[#This Row],[Average Cost SDG/MT]]</f>
        <v>21571200</v>
      </c>
      <c r="AF116" s="4" t="s">
        <v>152</v>
      </c>
    </row>
    <row r="117" spans="1:33" hidden="1" x14ac:dyDescent="0.2">
      <c r="A117" s="1">
        <v>117</v>
      </c>
      <c r="B117" s="4">
        <v>2025</v>
      </c>
      <c r="C117" s="4" t="s">
        <v>140</v>
      </c>
      <c r="D117" s="4" t="s">
        <v>138</v>
      </c>
      <c r="E117" s="4">
        <v>19</v>
      </c>
      <c r="F117" s="80">
        <v>2626.1950000000002</v>
      </c>
      <c r="G117" s="4">
        <v>1675</v>
      </c>
      <c r="H117" s="4" t="s">
        <v>48</v>
      </c>
      <c r="I117" s="4" t="s">
        <v>199</v>
      </c>
      <c r="J117" s="4" t="s">
        <v>65</v>
      </c>
      <c r="K117" s="4" t="s">
        <v>251</v>
      </c>
      <c r="L117" s="57" t="s">
        <v>51</v>
      </c>
      <c r="M117" s="4" t="s">
        <v>230</v>
      </c>
      <c r="N117" s="4" t="s">
        <v>41</v>
      </c>
      <c r="O117" s="80">
        <v>7.6680000000000001</v>
      </c>
      <c r="P117" s="6">
        <f t="shared" si="8"/>
        <v>7.6680000000000001</v>
      </c>
      <c r="Q117" s="6">
        <v>2850000</v>
      </c>
      <c r="R117" s="6">
        <f t="shared" si="9"/>
        <v>2850000</v>
      </c>
      <c r="S117" s="57">
        <f t="shared" si="10"/>
        <v>1085.2202521137995</v>
      </c>
      <c r="T117" s="6">
        <f>Table1[[#This Row],[Volume in Units]]*Table1[[#This Row],[Price SDG/Unit]]</f>
        <v>21853800</v>
      </c>
      <c r="U117" s="57">
        <f>Table1[[#This Row],[Volume MT/Head]]*Table1[[#This Row],[Price USD/(MT/Head)]]</f>
        <v>8321.4688932086137</v>
      </c>
      <c r="V117" s="80">
        <v>30000</v>
      </c>
      <c r="W117" s="28">
        <f>Table1[[#This Row],[Commission SDG/MT]]*Table1[[#This Row],[Volume in Units]]</f>
        <v>230040</v>
      </c>
      <c r="X117" s="80"/>
      <c r="Y117" s="28">
        <f t="shared" si="11"/>
        <v>22083840</v>
      </c>
      <c r="Z117" s="6">
        <f>IFERROR((Table1[[#This Row],[Total Cost SDG]]/Table1[[#This Row],[Volume MT/Head]]),0)</f>
        <v>2880000</v>
      </c>
      <c r="AA117" s="57">
        <f t="shared" si="12"/>
        <v>8409.0633026108117</v>
      </c>
      <c r="AB117" s="57">
        <f>IFERROR((Table1[[#This Row],[Total Cost USD]]/Table1[[#This Row],[Volume MT/Head]]),0)</f>
        <v>1096.6436231886817</v>
      </c>
      <c r="AC117" s="80">
        <v>7.6680000000000001</v>
      </c>
      <c r="AD117" s="6">
        <f>Table1[[#This Row],[Volume MT/Head]]-Table1[[#This Row],[Delivered MT]]</f>
        <v>0</v>
      </c>
      <c r="AE117" s="6">
        <f>Table1[[#This Row],[Delivered MT]]*Table1[[#This Row],[Average Cost SDG/MT]]</f>
        <v>22083840</v>
      </c>
      <c r="AF117" s="4" t="s">
        <v>152</v>
      </c>
    </row>
    <row r="118" spans="1:33" hidden="1" x14ac:dyDescent="0.2">
      <c r="A118" s="1">
        <v>118</v>
      </c>
      <c r="B118" s="4">
        <v>2025</v>
      </c>
      <c r="C118" s="4" t="s">
        <v>140</v>
      </c>
      <c r="D118" s="4" t="s">
        <v>138</v>
      </c>
      <c r="E118" s="4">
        <v>19</v>
      </c>
      <c r="F118" s="80">
        <v>2626.1950000000002</v>
      </c>
      <c r="G118" s="4">
        <v>1675</v>
      </c>
      <c r="H118" s="4" t="s">
        <v>48</v>
      </c>
      <c r="I118" s="4" t="s">
        <v>199</v>
      </c>
      <c r="J118" s="4" t="s">
        <v>65</v>
      </c>
      <c r="K118" s="4" t="s">
        <v>251</v>
      </c>
      <c r="L118" s="57" t="s">
        <v>51</v>
      </c>
      <c r="M118" s="4" t="s">
        <v>230</v>
      </c>
      <c r="N118" s="4" t="s">
        <v>41</v>
      </c>
      <c r="O118" s="80">
        <v>7.468</v>
      </c>
      <c r="P118" s="6">
        <f t="shared" si="8"/>
        <v>7.468</v>
      </c>
      <c r="Q118" s="6">
        <v>2850000</v>
      </c>
      <c r="R118" s="6">
        <f t="shared" si="9"/>
        <v>2850000</v>
      </c>
      <c r="S118" s="57">
        <f t="shared" si="10"/>
        <v>1085.2202521137995</v>
      </c>
      <c r="T118" s="6">
        <f>Table1[[#This Row],[Volume in Units]]*Table1[[#This Row],[Price SDG/Unit]]</f>
        <v>21283800</v>
      </c>
      <c r="U118" s="57">
        <f>Table1[[#This Row],[Volume MT/Head]]*Table1[[#This Row],[Price USD/(MT/Head)]]</f>
        <v>8104.4248427858547</v>
      </c>
      <c r="V118" s="80">
        <v>30000</v>
      </c>
      <c r="W118" s="28">
        <f>Table1[[#This Row],[Commission SDG/MT]]*Table1[[#This Row],[Volume in Units]]</f>
        <v>224040</v>
      </c>
      <c r="X118" s="80"/>
      <c r="Y118" s="28">
        <f t="shared" si="11"/>
        <v>21507840</v>
      </c>
      <c r="Z118" s="6">
        <f>IFERROR((Table1[[#This Row],[Total Cost SDG]]/Table1[[#This Row],[Volume MT/Head]]),0)</f>
        <v>2880000</v>
      </c>
      <c r="AA118" s="57">
        <f t="shared" si="12"/>
        <v>8189.7345779730749</v>
      </c>
      <c r="AB118" s="57">
        <f>IFERROR((Table1[[#This Row],[Total Cost USD]]/Table1[[#This Row],[Volume MT/Head]]),0)</f>
        <v>1096.6436231886817</v>
      </c>
      <c r="AC118" s="80">
        <v>7.468</v>
      </c>
      <c r="AD118" s="6">
        <f>Table1[[#This Row],[Volume MT/Head]]-Table1[[#This Row],[Delivered MT]]</f>
        <v>0</v>
      </c>
      <c r="AE118" s="6">
        <f>Table1[[#This Row],[Delivered MT]]*Table1[[#This Row],[Average Cost SDG/MT]]</f>
        <v>21507840</v>
      </c>
      <c r="AF118" s="4" t="s">
        <v>152</v>
      </c>
    </row>
    <row r="119" spans="1:33" hidden="1" x14ac:dyDescent="0.2">
      <c r="A119" s="1">
        <v>119</v>
      </c>
      <c r="B119" s="4">
        <v>2025</v>
      </c>
      <c r="C119" s="4" t="s">
        <v>140</v>
      </c>
      <c r="D119" s="4" t="s">
        <v>138</v>
      </c>
      <c r="E119" s="4">
        <v>19</v>
      </c>
      <c r="F119" s="80">
        <v>2626.1950000000002</v>
      </c>
      <c r="G119" s="4">
        <v>1675</v>
      </c>
      <c r="H119" s="4" t="s">
        <v>48</v>
      </c>
      <c r="I119" s="4" t="s">
        <v>199</v>
      </c>
      <c r="J119" s="4" t="s">
        <v>65</v>
      </c>
      <c r="K119" s="4" t="s">
        <v>251</v>
      </c>
      <c r="L119" s="57" t="s">
        <v>51</v>
      </c>
      <c r="M119" s="4" t="s">
        <v>230</v>
      </c>
      <c r="N119" s="4" t="s">
        <v>41</v>
      </c>
      <c r="O119" s="80">
        <v>4.7030000000000003</v>
      </c>
      <c r="P119" s="6">
        <f t="shared" si="8"/>
        <v>4.7030000000000003</v>
      </c>
      <c r="Q119" s="6">
        <v>2800000</v>
      </c>
      <c r="R119" s="6">
        <f t="shared" si="9"/>
        <v>2800000</v>
      </c>
      <c r="S119" s="57">
        <f t="shared" si="10"/>
        <v>1066.1813003223294</v>
      </c>
      <c r="T119" s="6">
        <f>Table1[[#This Row],[Volume in Units]]*Table1[[#This Row],[Price SDG/Unit]]</f>
        <v>13168400</v>
      </c>
      <c r="U119" s="57">
        <f>Table1[[#This Row],[Volume MT/Head]]*Table1[[#This Row],[Price USD/(MT/Head)]]</f>
        <v>5014.2506554159154</v>
      </c>
      <c r="V119" s="80">
        <v>30000</v>
      </c>
      <c r="W119" s="28">
        <f>Table1[[#This Row],[Commission SDG/MT]]*Table1[[#This Row],[Volume in Units]]</f>
        <v>141090</v>
      </c>
      <c r="X119" s="80"/>
      <c r="Y119" s="28">
        <f t="shared" si="11"/>
        <v>13309490</v>
      </c>
      <c r="Z119" s="6">
        <f>IFERROR((Table1[[#This Row],[Total Cost SDG]]/Table1[[#This Row],[Volume MT/Head]]),0)</f>
        <v>2830000</v>
      </c>
      <c r="AA119" s="57">
        <f t="shared" si="12"/>
        <v>5067.9747695810856</v>
      </c>
      <c r="AB119" s="57">
        <f>IFERROR((Table1[[#This Row],[Total Cost USD]]/Table1[[#This Row],[Volume MT/Head]]),0)</f>
        <v>1077.6046713972114</v>
      </c>
      <c r="AC119" s="80">
        <v>4.7030000000000003</v>
      </c>
      <c r="AD119" s="6">
        <f>Table1[[#This Row],[Volume MT/Head]]-Table1[[#This Row],[Delivered MT]]</f>
        <v>0</v>
      </c>
      <c r="AE119" s="6">
        <f>Table1[[#This Row],[Delivered MT]]*Table1[[#This Row],[Average Cost SDG/MT]]</f>
        <v>13309490</v>
      </c>
      <c r="AF119" s="4" t="s">
        <v>152</v>
      </c>
    </row>
    <row r="120" spans="1:33" hidden="1" x14ac:dyDescent="0.2">
      <c r="A120" s="1">
        <v>120</v>
      </c>
      <c r="B120" s="4">
        <v>2025</v>
      </c>
      <c r="C120" s="4" t="s">
        <v>140</v>
      </c>
      <c r="D120" s="4" t="s">
        <v>138</v>
      </c>
      <c r="E120" s="4">
        <v>19</v>
      </c>
      <c r="F120" s="80">
        <v>2626.1950000000002</v>
      </c>
      <c r="G120" s="4">
        <v>1675</v>
      </c>
      <c r="H120" s="4" t="s">
        <v>48</v>
      </c>
      <c r="I120" s="4" t="s">
        <v>199</v>
      </c>
      <c r="J120" s="4" t="s">
        <v>65</v>
      </c>
      <c r="K120" s="4" t="s">
        <v>251</v>
      </c>
      <c r="L120" s="57" t="s">
        <v>51</v>
      </c>
      <c r="M120" s="4" t="s">
        <v>230</v>
      </c>
      <c r="N120" s="4" t="s">
        <v>41</v>
      </c>
      <c r="O120" s="80">
        <v>4.8710000000000004</v>
      </c>
      <c r="P120" s="6">
        <f t="shared" si="8"/>
        <v>4.8710000000000004</v>
      </c>
      <c r="Q120" s="6">
        <v>2800000</v>
      </c>
      <c r="R120" s="6">
        <f t="shared" si="9"/>
        <v>2800000</v>
      </c>
      <c r="S120" s="57">
        <f t="shared" si="10"/>
        <v>1066.1813003223294</v>
      </c>
      <c r="T120" s="6">
        <f>Table1[[#This Row],[Volume in Units]]*Table1[[#This Row],[Price SDG/Unit]]</f>
        <v>13638800.000000002</v>
      </c>
      <c r="U120" s="57">
        <f>Table1[[#This Row],[Volume MT/Head]]*Table1[[#This Row],[Price USD/(MT/Head)]]</f>
        <v>5193.3691138700669</v>
      </c>
      <c r="V120" s="80">
        <v>30000</v>
      </c>
      <c r="W120" s="28">
        <f>Table1[[#This Row],[Commission SDG/MT]]*Table1[[#This Row],[Volume in Units]]</f>
        <v>146130</v>
      </c>
      <c r="X120" s="80"/>
      <c r="Y120" s="28">
        <f t="shared" si="11"/>
        <v>13784930.000000002</v>
      </c>
      <c r="Z120" s="6">
        <f>IFERROR((Table1[[#This Row],[Total Cost SDG]]/Table1[[#This Row],[Volume MT/Head]]),0)</f>
        <v>2830000</v>
      </c>
      <c r="AA120" s="57">
        <f t="shared" si="12"/>
        <v>5249.0123543758182</v>
      </c>
      <c r="AB120" s="57">
        <f>IFERROR((Table1[[#This Row],[Total Cost USD]]/Table1[[#This Row],[Volume MT/Head]]),0)</f>
        <v>1077.6046713972116</v>
      </c>
      <c r="AC120" s="80">
        <v>4.8710000000000004</v>
      </c>
      <c r="AD120" s="6">
        <f>Table1[[#This Row],[Volume MT/Head]]-Table1[[#This Row],[Delivered MT]]</f>
        <v>0</v>
      </c>
      <c r="AE120" s="6">
        <f>Table1[[#This Row],[Delivered MT]]*Table1[[#This Row],[Average Cost SDG/MT]]</f>
        <v>13784930.000000002</v>
      </c>
      <c r="AF120" s="4" t="s">
        <v>152</v>
      </c>
    </row>
    <row r="121" spans="1:33" hidden="1" x14ac:dyDescent="0.2">
      <c r="A121" s="1">
        <v>121</v>
      </c>
      <c r="B121" s="4">
        <v>2025</v>
      </c>
      <c r="C121" s="4" t="s">
        <v>140</v>
      </c>
      <c r="D121" s="4" t="s">
        <v>138</v>
      </c>
      <c r="E121" s="4">
        <v>19</v>
      </c>
      <c r="F121" s="80">
        <v>2626.1950000000002</v>
      </c>
      <c r="G121" s="4">
        <v>1675</v>
      </c>
      <c r="H121" s="4" t="s">
        <v>48</v>
      </c>
      <c r="I121" s="4" t="s">
        <v>199</v>
      </c>
      <c r="J121" s="4" t="s">
        <v>65</v>
      </c>
      <c r="K121" s="4" t="s">
        <v>251</v>
      </c>
      <c r="L121" s="57" t="s">
        <v>51</v>
      </c>
      <c r="M121" s="4" t="s">
        <v>230</v>
      </c>
      <c r="N121" s="4" t="s">
        <v>41</v>
      </c>
      <c r="O121" s="80">
        <v>3.39</v>
      </c>
      <c r="P121" s="6">
        <f t="shared" si="8"/>
        <v>3.39</v>
      </c>
      <c r="Q121" s="6">
        <v>2850000</v>
      </c>
      <c r="R121" s="6">
        <f t="shared" si="9"/>
        <v>2850000</v>
      </c>
      <c r="S121" s="57">
        <f t="shared" si="10"/>
        <v>1085.2202521137995</v>
      </c>
      <c r="T121" s="6">
        <f>Table1[[#This Row],[Volume in Units]]*Table1[[#This Row],[Price SDG/Unit]]</f>
        <v>9661500</v>
      </c>
      <c r="U121" s="57">
        <f>Table1[[#This Row],[Volume MT/Head]]*Table1[[#This Row],[Price USD/(MT/Head)]]</f>
        <v>3678.8966546657803</v>
      </c>
      <c r="V121" s="80">
        <v>30000</v>
      </c>
      <c r="W121" s="28">
        <f>Table1[[#This Row],[Commission SDG/MT]]*Table1[[#This Row],[Volume in Units]]</f>
        <v>101700</v>
      </c>
      <c r="X121" s="80"/>
      <c r="Y121" s="28">
        <f t="shared" si="11"/>
        <v>9763200</v>
      </c>
      <c r="Z121" s="6">
        <f>IFERROR((Table1[[#This Row],[Total Cost SDG]]/Table1[[#This Row],[Volume MT/Head]]),0)</f>
        <v>2880000</v>
      </c>
      <c r="AA121" s="57">
        <f t="shared" si="12"/>
        <v>3717.621882609631</v>
      </c>
      <c r="AB121" s="57">
        <f>IFERROR((Table1[[#This Row],[Total Cost USD]]/Table1[[#This Row],[Volume MT/Head]]),0)</f>
        <v>1096.6436231886817</v>
      </c>
      <c r="AC121" s="80">
        <v>3.39</v>
      </c>
      <c r="AD121" s="6">
        <f>Table1[[#This Row],[Volume MT/Head]]-Table1[[#This Row],[Delivered MT]]</f>
        <v>0</v>
      </c>
      <c r="AE121" s="6">
        <f>Table1[[#This Row],[Delivered MT]]*Table1[[#This Row],[Average Cost SDG/MT]]</f>
        <v>9763200</v>
      </c>
      <c r="AF121" s="4" t="s">
        <v>152</v>
      </c>
    </row>
    <row r="122" spans="1:33" hidden="1" x14ac:dyDescent="0.2">
      <c r="A122" s="1">
        <v>122</v>
      </c>
      <c r="B122" s="4">
        <v>2025</v>
      </c>
      <c r="C122" s="4" t="s">
        <v>140</v>
      </c>
      <c r="D122" s="4" t="s">
        <v>138</v>
      </c>
      <c r="E122" s="4">
        <v>19</v>
      </c>
      <c r="F122" s="80">
        <v>2626.1950000000002</v>
      </c>
      <c r="G122" s="4">
        <v>1675</v>
      </c>
      <c r="H122" s="4" t="s">
        <v>48</v>
      </c>
      <c r="I122" s="4" t="s">
        <v>199</v>
      </c>
      <c r="J122" s="4" t="s">
        <v>65</v>
      </c>
      <c r="K122" s="4" t="s">
        <v>251</v>
      </c>
      <c r="L122" s="57" t="s">
        <v>51</v>
      </c>
      <c r="M122" s="4" t="s">
        <v>230</v>
      </c>
      <c r="N122" s="4" t="s">
        <v>41</v>
      </c>
      <c r="O122" s="80">
        <v>2.7189999999999999</v>
      </c>
      <c r="P122" s="6">
        <f t="shared" si="8"/>
        <v>2.7189999999999999</v>
      </c>
      <c r="Q122" s="6">
        <v>2850000</v>
      </c>
      <c r="R122" s="6">
        <f t="shared" si="9"/>
        <v>2850000</v>
      </c>
      <c r="S122" s="57">
        <f t="shared" si="10"/>
        <v>1085.2202521137995</v>
      </c>
      <c r="T122" s="6">
        <f>Table1[[#This Row],[Volume in Units]]*Table1[[#This Row],[Price SDG/Unit]]</f>
        <v>7749150</v>
      </c>
      <c r="U122" s="57">
        <f>Table1[[#This Row],[Volume MT/Head]]*Table1[[#This Row],[Price USD/(MT/Head)]]</f>
        <v>2950.7138654974206</v>
      </c>
      <c r="V122" s="80">
        <v>30000</v>
      </c>
      <c r="W122" s="28">
        <f>Table1[[#This Row],[Commission SDG/MT]]*Table1[[#This Row],[Volume in Units]]</f>
        <v>81570</v>
      </c>
      <c r="X122" s="80"/>
      <c r="Y122" s="28">
        <f t="shared" si="11"/>
        <v>7830720</v>
      </c>
      <c r="Z122" s="6">
        <f>IFERROR((Table1[[#This Row],[Total Cost SDG]]/Table1[[#This Row],[Volume MT/Head]]),0)</f>
        <v>2880000</v>
      </c>
      <c r="AA122" s="57">
        <f t="shared" si="12"/>
        <v>2981.7740114500252</v>
      </c>
      <c r="AB122" s="57">
        <f>IFERROR((Table1[[#This Row],[Total Cost USD]]/Table1[[#This Row],[Volume MT/Head]]),0)</f>
        <v>1096.6436231886817</v>
      </c>
      <c r="AC122" s="80">
        <v>2.7189999999999999</v>
      </c>
      <c r="AD122" s="6">
        <f>Table1[[#This Row],[Volume MT/Head]]-Table1[[#This Row],[Delivered MT]]</f>
        <v>0</v>
      </c>
      <c r="AE122" s="6">
        <f>Table1[[#This Row],[Delivered MT]]*Table1[[#This Row],[Average Cost SDG/MT]]</f>
        <v>7830720</v>
      </c>
      <c r="AF122" s="4" t="s">
        <v>152</v>
      </c>
    </row>
    <row r="123" spans="1:33" hidden="1" x14ac:dyDescent="0.2">
      <c r="A123" s="1">
        <v>123</v>
      </c>
      <c r="B123" s="4">
        <v>2025</v>
      </c>
      <c r="C123" s="4" t="s">
        <v>140</v>
      </c>
      <c r="D123" s="4" t="s">
        <v>138</v>
      </c>
      <c r="E123" s="4">
        <v>19</v>
      </c>
      <c r="F123" s="80">
        <v>2626.1950000000002</v>
      </c>
      <c r="G123" s="4">
        <v>1675</v>
      </c>
      <c r="H123" s="4" t="s">
        <v>48</v>
      </c>
      <c r="I123" s="4" t="s">
        <v>199</v>
      </c>
      <c r="J123" s="4" t="s">
        <v>65</v>
      </c>
      <c r="K123" s="4" t="s">
        <v>251</v>
      </c>
      <c r="L123" s="57" t="s">
        <v>51</v>
      </c>
      <c r="M123" s="4" t="s">
        <v>230</v>
      </c>
      <c r="N123" s="4" t="s">
        <v>41</v>
      </c>
      <c r="O123" s="80">
        <v>3.202</v>
      </c>
      <c r="P123" s="6">
        <f t="shared" si="8"/>
        <v>3.202</v>
      </c>
      <c r="Q123" s="6">
        <v>2770000</v>
      </c>
      <c r="R123" s="6">
        <f t="shared" si="9"/>
        <v>2770000</v>
      </c>
      <c r="S123" s="57">
        <f t="shared" si="10"/>
        <v>1054.7579292474472</v>
      </c>
      <c r="T123" s="6">
        <f>Table1[[#This Row],[Volume in Units]]*Table1[[#This Row],[Price SDG/Unit]]</f>
        <v>8869540</v>
      </c>
      <c r="U123" s="57">
        <f>Table1[[#This Row],[Volume MT/Head]]*Table1[[#This Row],[Price USD/(MT/Head)]]</f>
        <v>3377.334889450326</v>
      </c>
      <c r="V123" s="80">
        <v>30000</v>
      </c>
      <c r="W123" s="28">
        <f>Table1[[#This Row],[Commission SDG/MT]]*Table1[[#This Row],[Volume in Units]]</f>
        <v>96060</v>
      </c>
      <c r="X123" s="80"/>
      <c r="Y123" s="28">
        <f t="shared" si="11"/>
        <v>8965600</v>
      </c>
      <c r="Z123" s="6">
        <f>IFERROR((Table1[[#This Row],[Total Cost SDG]]/Table1[[#This Row],[Volume MT/Head]]),0)</f>
        <v>2800000</v>
      </c>
      <c r="AA123" s="57">
        <f t="shared" si="12"/>
        <v>3413.9125236320988</v>
      </c>
      <c r="AB123" s="57">
        <f>IFERROR((Table1[[#This Row],[Total Cost USD]]/Table1[[#This Row],[Volume MT/Head]]),0)</f>
        <v>1066.1813003223294</v>
      </c>
      <c r="AC123" s="80">
        <v>3.202</v>
      </c>
      <c r="AD123" s="6">
        <f>Table1[[#This Row],[Volume MT/Head]]-Table1[[#This Row],[Delivered MT]]</f>
        <v>0</v>
      </c>
      <c r="AE123" s="6">
        <f>Table1[[#This Row],[Delivered MT]]*Table1[[#This Row],[Average Cost SDG/MT]]</f>
        <v>8965600</v>
      </c>
      <c r="AF123" s="4" t="s">
        <v>152</v>
      </c>
    </row>
    <row r="124" spans="1:33" hidden="1" x14ac:dyDescent="0.2">
      <c r="A124" s="1">
        <v>124</v>
      </c>
      <c r="B124" s="4">
        <v>2025</v>
      </c>
      <c r="C124" s="4" t="s">
        <v>140</v>
      </c>
      <c r="D124" s="4" t="s">
        <v>138</v>
      </c>
      <c r="E124" s="4">
        <v>19</v>
      </c>
      <c r="F124" s="80">
        <v>2626.1950000000002</v>
      </c>
      <c r="G124" s="4">
        <v>1675</v>
      </c>
      <c r="H124" s="4" t="s">
        <v>48</v>
      </c>
      <c r="I124" s="4" t="s">
        <v>199</v>
      </c>
      <c r="J124" s="4" t="s">
        <v>65</v>
      </c>
      <c r="K124" s="4" t="s">
        <v>251</v>
      </c>
      <c r="L124" s="57" t="s">
        <v>51</v>
      </c>
      <c r="M124" s="4" t="s">
        <v>230</v>
      </c>
      <c r="N124" s="4" t="s">
        <v>41</v>
      </c>
      <c r="O124" s="80">
        <v>2.9670000000000001</v>
      </c>
      <c r="P124" s="6">
        <f t="shared" si="8"/>
        <v>2.9670000000000001</v>
      </c>
      <c r="Q124" s="6">
        <v>2800000</v>
      </c>
      <c r="R124" s="6">
        <f t="shared" si="9"/>
        <v>2800000</v>
      </c>
      <c r="S124" s="57">
        <f t="shared" si="10"/>
        <v>1066.1813003223294</v>
      </c>
      <c r="T124" s="6">
        <f>Table1[[#This Row],[Volume in Units]]*Table1[[#This Row],[Price SDG/Unit]]</f>
        <v>8307600</v>
      </c>
      <c r="U124" s="57">
        <f>Table1[[#This Row],[Volume MT/Head]]*Table1[[#This Row],[Price USD/(MT/Head)]]</f>
        <v>3163.3599180563515</v>
      </c>
      <c r="V124" s="80">
        <v>30000</v>
      </c>
      <c r="W124" s="28">
        <f>Table1[[#This Row],[Commission SDG/MT]]*Table1[[#This Row],[Volume in Units]]</f>
        <v>89010</v>
      </c>
      <c r="X124" s="80"/>
      <c r="Y124" s="28">
        <f t="shared" si="11"/>
        <v>8396610</v>
      </c>
      <c r="Z124" s="6">
        <f>IFERROR((Table1[[#This Row],[Total Cost SDG]]/Table1[[#This Row],[Volume MT/Head]]),0)</f>
        <v>2830000</v>
      </c>
      <c r="AA124" s="57">
        <f t="shared" si="12"/>
        <v>3197.2530600355267</v>
      </c>
      <c r="AB124" s="57">
        <f>IFERROR((Table1[[#This Row],[Total Cost USD]]/Table1[[#This Row],[Volume MT/Head]]),0)</f>
        <v>1077.6046713972116</v>
      </c>
      <c r="AC124" s="80">
        <v>2.9670000000000001</v>
      </c>
      <c r="AD124" s="6">
        <f>Table1[[#This Row],[Volume MT/Head]]-Table1[[#This Row],[Delivered MT]]</f>
        <v>0</v>
      </c>
      <c r="AE124" s="6">
        <f>Table1[[#This Row],[Delivered MT]]*Table1[[#This Row],[Average Cost SDG/MT]]</f>
        <v>8396610</v>
      </c>
      <c r="AF124" s="4" t="s">
        <v>152</v>
      </c>
    </row>
    <row r="125" spans="1:33" hidden="1" x14ac:dyDescent="0.2">
      <c r="A125" s="1">
        <v>125</v>
      </c>
      <c r="B125" s="4">
        <v>2025</v>
      </c>
      <c r="C125" s="4" t="s">
        <v>140</v>
      </c>
      <c r="D125" s="4" t="s">
        <v>138</v>
      </c>
      <c r="E125" s="4">
        <v>19</v>
      </c>
      <c r="F125" s="80">
        <v>2626.1950000000002</v>
      </c>
      <c r="G125" s="4">
        <v>1675</v>
      </c>
      <c r="H125" s="4" t="s">
        <v>48</v>
      </c>
      <c r="I125" s="4" t="s">
        <v>199</v>
      </c>
      <c r="J125" s="4" t="s">
        <v>65</v>
      </c>
      <c r="K125" s="4" t="s">
        <v>251</v>
      </c>
      <c r="L125" s="57" t="s">
        <v>51</v>
      </c>
      <c r="M125" s="4" t="s">
        <v>230</v>
      </c>
      <c r="N125" s="4" t="s">
        <v>41</v>
      </c>
      <c r="O125" s="80">
        <v>6.3250000000000002</v>
      </c>
      <c r="P125" s="6">
        <f t="shared" si="8"/>
        <v>6.3250000000000002</v>
      </c>
      <c r="Q125" s="6">
        <v>2850000</v>
      </c>
      <c r="R125" s="6">
        <f t="shared" si="9"/>
        <v>2850000</v>
      </c>
      <c r="S125" s="57">
        <f t="shared" si="10"/>
        <v>1085.2202521137995</v>
      </c>
      <c r="T125" s="6">
        <f>Table1[[#This Row],[Volume in Units]]*Table1[[#This Row],[Price SDG/Unit]]</f>
        <v>18026250</v>
      </c>
      <c r="U125" s="57">
        <f>Table1[[#This Row],[Volume MT/Head]]*Table1[[#This Row],[Price USD/(MT/Head)]]</f>
        <v>6864.0180946197816</v>
      </c>
      <c r="V125" s="80">
        <v>30000</v>
      </c>
      <c r="W125" s="28">
        <f>Table1[[#This Row],[Commission SDG/MT]]*Table1[[#This Row],[Volume in Units]]</f>
        <v>189750</v>
      </c>
      <c r="X125" s="80"/>
      <c r="Y125" s="28">
        <f t="shared" si="11"/>
        <v>18216000</v>
      </c>
      <c r="Z125" s="6">
        <f>IFERROR((Table1[[#This Row],[Total Cost SDG]]/Table1[[#This Row],[Volume MT/Head]]),0)</f>
        <v>2880000</v>
      </c>
      <c r="AA125" s="57">
        <f t="shared" si="12"/>
        <v>6936.2709166684117</v>
      </c>
      <c r="AB125" s="57">
        <f>IFERROR((Table1[[#This Row],[Total Cost USD]]/Table1[[#This Row],[Volume MT/Head]]),0)</f>
        <v>1096.6436231886817</v>
      </c>
      <c r="AC125" s="80">
        <v>6.3250000000000002</v>
      </c>
      <c r="AD125" s="6">
        <f>Table1[[#This Row],[Volume MT/Head]]-Table1[[#This Row],[Delivered MT]]</f>
        <v>0</v>
      </c>
      <c r="AE125" s="6">
        <f>Table1[[#This Row],[Delivered MT]]*Table1[[#This Row],[Average Cost SDG/MT]]</f>
        <v>18216000</v>
      </c>
      <c r="AF125" s="4" t="s">
        <v>152</v>
      </c>
    </row>
    <row r="126" spans="1:33" hidden="1" x14ac:dyDescent="0.2">
      <c r="A126" s="1">
        <v>126</v>
      </c>
      <c r="B126" s="4">
        <v>2025</v>
      </c>
      <c r="C126" s="4" t="s">
        <v>140</v>
      </c>
      <c r="D126" s="4" t="s">
        <v>138</v>
      </c>
      <c r="E126" s="4">
        <v>19</v>
      </c>
      <c r="F126" s="80">
        <v>2626.1950000000002</v>
      </c>
      <c r="G126" s="4">
        <v>1675</v>
      </c>
      <c r="H126" s="4" t="s">
        <v>48</v>
      </c>
      <c r="I126" s="4" t="s">
        <v>199</v>
      </c>
      <c r="J126" s="4" t="s">
        <v>65</v>
      </c>
      <c r="K126" s="4" t="s">
        <v>251</v>
      </c>
      <c r="L126" s="57" t="s">
        <v>51</v>
      </c>
      <c r="M126" s="4" t="s">
        <v>230</v>
      </c>
      <c r="N126" s="4" t="s">
        <v>41</v>
      </c>
      <c r="O126" s="80">
        <v>5.3330000000000002</v>
      </c>
      <c r="P126" s="6">
        <f t="shared" si="8"/>
        <v>5.3330000000000002</v>
      </c>
      <c r="Q126" s="6">
        <v>2850000</v>
      </c>
      <c r="R126" s="6">
        <f t="shared" si="9"/>
        <v>2850000</v>
      </c>
      <c r="S126" s="57">
        <f t="shared" si="10"/>
        <v>1085.2202521137995</v>
      </c>
      <c r="T126" s="6">
        <f>Table1[[#This Row],[Volume in Units]]*Table1[[#This Row],[Price SDG/Unit]]</f>
        <v>15199050</v>
      </c>
      <c r="U126" s="57">
        <f>Table1[[#This Row],[Volume MT/Head]]*Table1[[#This Row],[Price USD/(MT/Head)]]</f>
        <v>5787.4796045228932</v>
      </c>
      <c r="V126" s="80">
        <v>30000</v>
      </c>
      <c r="W126" s="28">
        <f>Table1[[#This Row],[Commission SDG/MT]]*Table1[[#This Row],[Volume in Units]]</f>
        <v>159990</v>
      </c>
      <c r="X126" s="80"/>
      <c r="Y126" s="28">
        <f t="shared" si="11"/>
        <v>15359040</v>
      </c>
      <c r="Z126" s="6">
        <f>IFERROR((Table1[[#This Row],[Total Cost SDG]]/Table1[[#This Row],[Volume MT/Head]]),0)</f>
        <v>2880000</v>
      </c>
      <c r="AA126" s="57">
        <f t="shared" si="12"/>
        <v>5848.4004424652394</v>
      </c>
      <c r="AB126" s="57">
        <f>IFERROR((Table1[[#This Row],[Total Cost USD]]/Table1[[#This Row],[Volume MT/Head]]),0)</f>
        <v>1096.6436231886817</v>
      </c>
      <c r="AC126" s="80">
        <v>5.3330000000000002</v>
      </c>
      <c r="AD126" s="6">
        <f>Table1[[#This Row],[Volume MT/Head]]-Table1[[#This Row],[Delivered MT]]</f>
        <v>0</v>
      </c>
      <c r="AE126" s="6">
        <f>Table1[[#This Row],[Delivered MT]]*Table1[[#This Row],[Average Cost SDG/MT]]</f>
        <v>15359040</v>
      </c>
      <c r="AF126" s="4" t="s">
        <v>152</v>
      </c>
    </row>
    <row r="127" spans="1:33" hidden="1" x14ac:dyDescent="0.2">
      <c r="A127" s="1">
        <v>127</v>
      </c>
      <c r="B127" s="4">
        <v>2025</v>
      </c>
      <c r="C127" s="4" t="s">
        <v>140</v>
      </c>
      <c r="D127" s="4" t="s">
        <v>138</v>
      </c>
      <c r="E127" s="4">
        <v>19</v>
      </c>
      <c r="F127" s="80">
        <v>2626.1950000000002</v>
      </c>
      <c r="G127" s="4">
        <v>1675</v>
      </c>
      <c r="H127" s="4" t="s">
        <v>48</v>
      </c>
      <c r="I127" s="4" t="s">
        <v>199</v>
      </c>
      <c r="J127" s="4" t="s">
        <v>65</v>
      </c>
      <c r="K127" s="4" t="s">
        <v>251</v>
      </c>
      <c r="L127" s="57" t="s">
        <v>51</v>
      </c>
      <c r="M127" s="4" t="s">
        <v>230</v>
      </c>
      <c r="N127" s="4" t="s">
        <v>41</v>
      </c>
      <c r="O127" s="80">
        <v>6.1429999999999998</v>
      </c>
      <c r="P127" s="6">
        <f t="shared" si="8"/>
        <v>6.1429999999999998</v>
      </c>
      <c r="Q127" s="6">
        <v>2800000</v>
      </c>
      <c r="R127" s="6">
        <f t="shared" si="9"/>
        <v>2800000</v>
      </c>
      <c r="S127" s="57">
        <f t="shared" si="10"/>
        <v>1066.1813003223294</v>
      </c>
      <c r="T127" s="6">
        <f>Table1[[#This Row],[Volume in Units]]*Table1[[#This Row],[Price SDG/Unit]]</f>
        <v>17200400</v>
      </c>
      <c r="U127" s="57">
        <f>Table1[[#This Row],[Volume MT/Head]]*Table1[[#This Row],[Price USD/(MT/Head)]]</f>
        <v>6549.5517278800698</v>
      </c>
      <c r="V127" s="80">
        <v>30000</v>
      </c>
      <c r="W127" s="28">
        <f>Table1[[#This Row],[Commission SDG/MT]]*Table1[[#This Row],[Volume in Units]]</f>
        <v>184290</v>
      </c>
      <c r="X127" s="80"/>
      <c r="Y127" s="28">
        <f t="shared" si="11"/>
        <v>17384690</v>
      </c>
      <c r="Z127" s="6">
        <f>IFERROR((Table1[[#This Row],[Total Cost SDG]]/Table1[[#This Row],[Volume MT/Head]]),0)</f>
        <v>2830000</v>
      </c>
      <c r="AA127" s="57">
        <f t="shared" si="12"/>
        <v>6619.72549639307</v>
      </c>
      <c r="AB127" s="57">
        <f>IFERROR((Table1[[#This Row],[Total Cost USD]]/Table1[[#This Row],[Volume MT/Head]]),0)</f>
        <v>1077.6046713972114</v>
      </c>
      <c r="AC127" s="80">
        <v>6.1429999999999998</v>
      </c>
      <c r="AD127" s="6">
        <f>Table1[[#This Row],[Volume MT/Head]]-Table1[[#This Row],[Delivered MT]]</f>
        <v>0</v>
      </c>
      <c r="AE127" s="6">
        <f>Table1[[#This Row],[Delivered MT]]*Table1[[#This Row],[Average Cost SDG/MT]]</f>
        <v>17384690</v>
      </c>
      <c r="AF127" s="4" t="s">
        <v>152</v>
      </c>
    </row>
    <row r="128" spans="1:33" hidden="1" x14ac:dyDescent="0.2">
      <c r="A128" s="1">
        <v>128</v>
      </c>
      <c r="B128" s="4">
        <v>2025</v>
      </c>
      <c r="C128" s="4" t="s">
        <v>140</v>
      </c>
      <c r="D128" s="4" t="s">
        <v>138</v>
      </c>
      <c r="E128" s="4">
        <v>19</v>
      </c>
      <c r="F128" s="80">
        <v>2626.1950000000002</v>
      </c>
      <c r="G128" s="4">
        <v>1675</v>
      </c>
      <c r="H128" s="4" t="s">
        <v>48</v>
      </c>
      <c r="I128" s="4" t="s">
        <v>199</v>
      </c>
      <c r="J128" s="4" t="s">
        <v>65</v>
      </c>
      <c r="K128" s="4" t="s">
        <v>251</v>
      </c>
      <c r="L128" s="57" t="s">
        <v>51</v>
      </c>
      <c r="M128" s="4" t="s">
        <v>230</v>
      </c>
      <c r="N128" s="4" t="s">
        <v>41</v>
      </c>
      <c r="O128" s="80">
        <v>5.2830000000000004</v>
      </c>
      <c r="P128" s="6">
        <f t="shared" si="8"/>
        <v>5.2830000000000004</v>
      </c>
      <c r="Q128" s="6">
        <v>2820000</v>
      </c>
      <c r="R128" s="6">
        <f t="shared" si="9"/>
        <v>2820000</v>
      </c>
      <c r="S128" s="57">
        <f t="shared" si="10"/>
        <v>1073.7968810389175</v>
      </c>
      <c r="T128" s="6">
        <f>Table1[[#This Row],[Volume in Units]]*Table1[[#This Row],[Price SDG/Unit]]</f>
        <v>14898060.000000002</v>
      </c>
      <c r="U128" s="57">
        <f>Table1[[#This Row],[Volume MT/Head]]*Table1[[#This Row],[Price USD/(MT/Head)]]</f>
        <v>5672.8689225286016</v>
      </c>
      <c r="V128" s="80">
        <v>30000</v>
      </c>
      <c r="W128" s="28">
        <f>Table1[[#This Row],[Commission SDG/MT]]*Table1[[#This Row],[Volume in Units]]</f>
        <v>158490</v>
      </c>
      <c r="X128" s="80"/>
      <c r="Y128" s="28">
        <f t="shared" si="11"/>
        <v>15056550.000000002</v>
      </c>
      <c r="Z128" s="6">
        <f>IFERROR((Table1[[#This Row],[Total Cost SDG]]/Table1[[#This Row],[Volume MT/Head]]),0)</f>
        <v>2850000</v>
      </c>
      <c r="AA128" s="57">
        <f t="shared" si="12"/>
        <v>5733.2185919172034</v>
      </c>
      <c r="AB128" s="57">
        <f>IFERROR((Table1[[#This Row],[Total Cost USD]]/Table1[[#This Row],[Volume MT/Head]]),0)</f>
        <v>1085.2202521137995</v>
      </c>
      <c r="AC128" s="80">
        <v>5.2830000000000004</v>
      </c>
      <c r="AD128" s="6">
        <f>Table1[[#This Row],[Volume MT/Head]]-Table1[[#This Row],[Delivered MT]]</f>
        <v>0</v>
      </c>
      <c r="AE128" s="6">
        <f>Table1[[#This Row],[Delivered MT]]*Table1[[#This Row],[Average Cost SDG/MT]]</f>
        <v>15056550.000000002</v>
      </c>
      <c r="AF128" s="4" t="s">
        <v>152</v>
      </c>
      <c r="AG128" s="69"/>
    </row>
    <row r="129" spans="1:33" hidden="1" x14ac:dyDescent="0.2">
      <c r="A129" s="1">
        <v>132</v>
      </c>
      <c r="B129" s="4">
        <v>2025</v>
      </c>
      <c r="C129" s="4" t="s">
        <v>140</v>
      </c>
      <c r="D129" s="4" t="s">
        <v>138</v>
      </c>
      <c r="E129" s="4">
        <v>19</v>
      </c>
      <c r="F129" s="80">
        <v>2626.1950000000002</v>
      </c>
      <c r="G129" s="4">
        <v>1675</v>
      </c>
      <c r="H129" s="4" t="s">
        <v>48</v>
      </c>
      <c r="I129" s="4" t="s">
        <v>199</v>
      </c>
      <c r="J129" s="4" t="s">
        <v>65</v>
      </c>
      <c r="K129" s="4" t="s">
        <v>251</v>
      </c>
      <c r="L129" s="57" t="s">
        <v>51</v>
      </c>
      <c r="M129" s="4" t="s">
        <v>230</v>
      </c>
      <c r="N129" s="4" t="s">
        <v>41</v>
      </c>
      <c r="O129" s="80">
        <v>7.5419999999999998</v>
      </c>
      <c r="P129" s="6">
        <f t="shared" si="8"/>
        <v>7.5419999999999998</v>
      </c>
      <c r="Q129" s="6">
        <v>2820000</v>
      </c>
      <c r="R129" s="6">
        <f t="shared" si="9"/>
        <v>2820000</v>
      </c>
      <c r="S129" s="57">
        <f t="shared" ref="S129:S189" si="14">IFERROR((R129/F129),0)</f>
        <v>1073.7968810389175</v>
      </c>
      <c r="T129" s="6">
        <f>Table1[[#This Row],[Volume in Units]]*Table1[[#This Row],[Price SDG/Unit]]</f>
        <v>21268440</v>
      </c>
      <c r="U129" s="57">
        <f>Table1[[#This Row],[Volume MT/Head]]*Table1[[#This Row],[Price USD/(MT/Head)]]</f>
        <v>8098.5760767955153</v>
      </c>
      <c r="V129" s="80">
        <v>30000</v>
      </c>
      <c r="W129" s="28">
        <f>Table1[[#This Row],[Commission SDG/MT]]*Table1[[#This Row],[Volume in Units]]</f>
        <v>226260</v>
      </c>
      <c r="X129" s="80"/>
      <c r="Y129" s="28">
        <f t="shared" si="11"/>
        <v>21494700</v>
      </c>
      <c r="Z129" s="6">
        <f>IFERROR((Table1[[#This Row],[Total Cost SDG]]/Table1[[#This Row],[Volume MT/Head]]),0)</f>
        <v>2850000</v>
      </c>
      <c r="AA129" s="57">
        <f t="shared" si="12"/>
        <v>8184.7311414422766</v>
      </c>
      <c r="AB129" s="57">
        <f>IFERROR((Table1[[#This Row],[Total Cost USD]]/Table1[[#This Row],[Volume MT/Head]]),0)</f>
        <v>1085.2202521137997</v>
      </c>
      <c r="AC129" s="80">
        <v>7.5419999999999998</v>
      </c>
      <c r="AD129" s="6">
        <f>Table1[[#This Row],[Volume MT/Head]]-Table1[[#This Row],[Delivered MT]]</f>
        <v>0</v>
      </c>
      <c r="AE129" s="6">
        <f>Table1[[#This Row],[Delivered MT]]*Table1[[#This Row],[Average Cost SDG/MT]]</f>
        <v>21494700</v>
      </c>
      <c r="AF129" s="4" t="s">
        <v>152</v>
      </c>
    </row>
    <row r="130" spans="1:33" hidden="1" x14ac:dyDescent="0.2">
      <c r="A130" s="1">
        <v>133</v>
      </c>
      <c r="B130" s="4">
        <v>2025</v>
      </c>
      <c r="C130" s="4" t="s">
        <v>140</v>
      </c>
      <c r="D130" s="4" t="s">
        <v>138</v>
      </c>
      <c r="E130" s="4">
        <v>20</v>
      </c>
      <c r="F130" s="80">
        <v>2626.1950000000002</v>
      </c>
      <c r="G130" s="4">
        <v>1675</v>
      </c>
      <c r="H130" s="4" t="s">
        <v>48</v>
      </c>
      <c r="I130" s="4" t="s">
        <v>199</v>
      </c>
      <c r="J130" s="4" t="s">
        <v>65</v>
      </c>
      <c r="K130" s="4" t="s">
        <v>251</v>
      </c>
      <c r="L130" s="57" t="s">
        <v>51</v>
      </c>
      <c r="M130" s="4" t="s">
        <v>230</v>
      </c>
      <c r="N130" s="4" t="s">
        <v>41</v>
      </c>
      <c r="O130" s="80">
        <v>6.34</v>
      </c>
      <c r="P130" s="6">
        <f t="shared" ref="P130:P193" si="15">IF(N130="KG",(O130/1000),IF(N130="Head",(O130*1),IF(N130="Kantar 100lb",(O130/22.25),IF(N130="Kantar 315lb",(O130*315/2204.6),IF(N130="MT",(O130*1),IF(N130="Ardab",(O130*199.726/1000),IF(N130="104 Bag",(O130*104/1000),IF(N130="101 Bag",(O130*101/1000),IF(N130=0,0)))))))))</f>
        <v>6.34</v>
      </c>
      <c r="Q130" s="6">
        <v>2720000</v>
      </c>
      <c r="R130" s="6">
        <f t="shared" ref="R130:R193" si="16">IF(N130="KG",(Q130*1000),IF(N130="Head",(Q130*1),IF(N130="Kantar 100lb",(Q130*22.25),IF(N130="Kantar 315lb",(Q130/315*2204.6),IF(N130="MT",(Q130*1),IF(N130="Ardab",(Q130/199.726*1000),IF(N130="104 Bag",(Q130/104*1000),IF(N130="101 Bag",(Q130/101*1000),IF(N130=0,0)))))))))</f>
        <v>2720000</v>
      </c>
      <c r="S130" s="57">
        <f t="shared" si="14"/>
        <v>1035.7189774559772</v>
      </c>
      <c r="T130" s="6">
        <f>Table1[[#This Row],[Volume in Units]]*Table1[[#This Row],[Price SDG/Unit]]</f>
        <v>17244800</v>
      </c>
      <c r="U130" s="57">
        <f>Table1[[#This Row],[Volume MT/Head]]*Table1[[#This Row],[Price USD/(MT/Head)]]</f>
        <v>6566.4583170708956</v>
      </c>
      <c r="V130" s="80">
        <v>30000</v>
      </c>
      <c r="W130" s="28">
        <f>Table1[[#This Row],[Commission SDG/MT]]*Table1[[#This Row],[Volume in Units]]</f>
        <v>190200</v>
      </c>
      <c r="X130" s="80"/>
      <c r="Y130" s="28">
        <f t="shared" ref="Y130:Y193" si="17">T130+W130+X130</f>
        <v>17435000</v>
      </c>
      <c r="Z130" s="6">
        <f>IFERROR((Table1[[#This Row],[Total Cost SDG]]/Table1[[#This Row],[Volume MT/Head]]),0)</f>
        <v>2750000</v>
      </c>
      <c r="AA130" s="57">
        <f t="shared" ref="AA130:AA193" si="18">Y130/F130</f>
        <v>6638.8824896856477</v>
      </c>
      <c r="AB130" s="57">
        <f>IFERROR((Table1[[#This Row],[Total Cost USD]]/Table1[[#This Row],[Volume MT/Head]]),0)</f>
        <v>1047.1423485308592</v>
      </c>
      <c r="AC130" s="80">
        <v>6.34</v>
      </c>
      <c r="AD130" s="6">
        <f>Table1[[#This Row],[Volume MT/Head]]-Table1[[#This Row],[Delivered MT]]</f>
        <v>0</v>
      </c>
      <c r="AE130" s="6">
        <f>Table1[[#This Row],[Delivered MT]]*Table1[[#This Row],[Average Cost SDG/MT]]</f>
        <v>17435000</v>
      </c>
      <c r="AF130" s="4" t="s">
        <v>152</v>
      </c>
    </row>
    <row r="131" spans="1:33" hidden="1" x14ac:dyDescent="0.2">
      <c r="A131" s="1">
        <v>134</v>
      </c>
      <c r="B131" s="4">
        <v>2025</v>
      </c>
      <c r="C131" s="4" t="s">
        <v>140</v>
      </c>
      <c r="D131" s="4" t="s">
        <v>138</v>
      </c>
      <c r="E131" s="4">
        <v>20</v>
      </c>
      <c r="F131" s="80">
        <v>2626.1950000000002</v>
      </c>
      <c r="G131" s="4">
        <v>1675</v>
      </c>
      <c r="H131" s="4" t="s">
        <v>48</v>
      </c>
      <c r="I131" s="4" t="s">
        <v>199</v>
      </c>
      <c r="J131" s="4" t="s">
        <v>65</v>
      </c>
      <c r="K131" s="4" t="s">
        <v>251</v>
      </c>
      <c r="L131" s="57" t="s">
        <v>51</v>
      </c>
      <c r="M131" s="4" t="s">
        <v>230</v>
      </c>
      <c r="N131" s="4" t="s">
        <v>41</v>
      </c>
      <c r="O131" s="80">
        <v>6.66</v>
      </c>
      <c r="P131" s="6">
        <f t="shared" si="15"/>
        <v>6.66</v>
      </c>
      <c r="Q131" s="6">
        <v>2720000</v>
      </c>
      <c r="R131" s="6">
        <f t="shared" si="16"/>
        <v>2720000</v>
      </c>
      <c r="S131" s="57">
        <f t="shared" si="14"/>
        <v>1035.7189774559772</v>
      </c>
      <c r="T131" s="6">
        <f>Table1[[#This Row],[Volume in Units]]*Table1[[#This Row],[Price SDG/Unit]]</f>
        <v>18115200</v>
      </c>
      <c r="U131" s="57">
        <f>Table1[[#This Row],[Volume MT/Head]]*Table1[[#This Row],[Price USD/(MT/Head)]]</f>
        <v>6897.8883898568083</v>
      </c>
      <c r="V131" s="80">
        <v>30000</v>
      </c>
      <c r="W131" s="28">
        <f>Table1[[#This Row],[Commission SDG/MT]]*Table1[[#This Row],[Volume in Units]]</f>
        <v>199800</v>
      </c>
      <c r="X131" s="80"/>
      <c r="Y131" s="28">
        <f t="shared" si="17"/>
        <v>18315000</v>
      </c>
      <c r="Z131" s="6">
        <f>IFERROR((Table1[[#This Row],[Total Cost SDG]]/Table1[[#This Row],[Volume MT/Head]]),0)</f>
        <v>2750000</v>
      </c>
      <c r="AA131" s="57">
        <f t="shared" si="18"/>
        <v>6973.9680412155221</v>
      </c>
      <c r="AB131" s="57">
        <f>IFERROR((Table1[[#This Row],[Total Cost USD]]/Table1[[#This Row],[Volume MT/Head]]),0)</f>
        <v>1047.1423485308592</v>
      </c>
      <c r="AC131" s="80">
        <v>6.66</v>
      </c>
      <c r="AD131" s="6">
        <f>Table1[[#This Row],[Volume MT/Head]]-Table1[[#This Row],[Delivered MT]]</f>
        <v>0</v>
      </c>
      <c r="AE131" s="6">
        <f>Table1[[#This Row],[Delivered MT]]*Table1[[#This Row],[Average Cost SDG/MT]]</f>
        <v>18315000</v>
      </c>
      <c r="AF131" s="4" t="s">
        <v>152</v>
      </c>
      <c r="AG131" s="78"/>
    </row>
    <row r="132" spans="1:33" hidden="1" x14ac:dyDescent="0.2">
      <c r="A132" s="1">
        <v>135</v>
      </c>
      <c r="B132" s="4">
        <v>2025</v>
      </c>
      <c r="C132" s="4" t="s">
        <v>140</v>
      </c>
      <c r="D132" s="4" t="s">
        <v>138</v>
      </c>
      <c r="E132" s="4">
        <v>20</v>
      </c>
      <c r="F132" s="80">
        <v>2626.1950000000002</v>
      </c>
      <c r="G132" s="4">
        <v>1675</v>
      </c>
      <c r="H132" s="4" t="s">
        <v>48</v>
      </c>
      <c r="I132" s="4" t="s">
        <v>199</v>
      </c>
      <c r="J132" s="4" t="s">
        <v>65</v>
      </c>
      <c r="K132" s="4" t="s">
        <v>251</v>
      </c>
      <c r="L132" s="57" t="s">
        <v>51</v>
      </c>
      <c r="M132" s="4" t="s">
        <v>230</v>
      </c>
      <c r="N132" s="4" t="s">
        <v>41</v>
      </c>
      <c r="O132" s="80">
        <v>4.101</v>
      </c>
      <c r="P132" s="6">
        <f t="shared" si="15"/>
        <v>4.101</v>
      </c>
      <c r="Q132" s="6">
        <v>2720000</v>
      </c>
      <c r="R132" s="6">
        <f t="shared" si="16"/>
        <v>2720000</v>
      </c>
      <c r="S132" s="57">
        <f t="shared" si="14"/>
        <v>1035.7189774559772</v>
      </c>
      <c r="T132" s="6">
        <f>Table1[[#This Row],[Volume in Units]]*Table1[[#This Row],[Price SDG/Unit]]</f>
        <v>11154720</v>
      </c>
      <c r="U132" s="57">
        <f>Table1[[#This Row],[Volume MT/Head]]*Table1[[#This Row],[Price USD/(MT/Head)]]</f>
        <v>4247.4835265469628</v>
      </c>
      <c r="V132" s="80">
        <v>30000</v>
      </c>
      <c r="W132" s="28">
        <f>Table1[[#This Row],[Commission SDG/MT]]*Table1[[#This Row],[Volume in Units]]</f>
        <v>123030</v>
      </c>
      <c r="X132" s="80"/>
      <c r="Y132" s="28">
        <f t="shared" si="17"/>
        <v>11277750</v>
      </c>
      <c r="Z132" s="6">
        <f>IFERROR((Table1[[#This Row],[Total Cost SDG]]/Table1[[#This Row],[Volume MT/Head]]),0)</f>
        <v>2750000</v>
      </c>
      <c r="AA132" s="57">
        <f t="shared" si="18"/>
        <v>4294.3307713250533</v>
      </c>
      <c r="AB132" s="57">
        <f>IFERROR((Table1[[#This Row],[Total Cost USD]]/Table1[[#This Row],[Volume MT/Head]]),0)</f>
        <v>1047.1423485308592</v>
      </c>
      <c r="AC132" s="80">
        <v>4.101</v>
      </c>
      <c r="AD132" s="6">
        <f>Table1[[#This Row],[Volume MT/Head]]-Table1[[#This Row],[Delivered MT]]</f>
        <v>0</v>
      </c>
      <c r="AE132" s="6">
        <f>Table1[[#This Row],[Delivered MT]]*Table1[[#This Row],[Average Cost SDG/MT]]</f>
        <v>11277750</v>
      </c>
      <c r="AF132" s="4" t="s">
        <v>152</v>
      </c>
    </row>
    <row r="133" spans="1:33" hidden="1" x14ac:dyDescent="0.2">
      <c r="A133" s="1">
        <v>136</v>
      </c>
      <c r="B133" s="4">
        <v>2025</v>
      </c>
      <c r="C133" s="4" t="s">
        <v>140</v>
      </c>
      <c r="D133" s="4" t="s">
        <v>138</v>
      </c>
      <c r="E133" s="4">
        <v>20</v>
      </c>
      <c r="F133" s="80">
        <v>2626.1950000000002</v>
      </c>
      <c r="G133" s="4">
        <v>1675</v>
      </c>
      <c r="H133" s="4" t="s">
        <v>48</v>
      </c>
      <c r="I133" s="4" t="s">
        <v>199</v>
      </c>
      <c r="J133" s="4" t="s">
        <v>65</v>
      </c>
      <c r="K133" s="4" t="s">
        <v>251</v>
      </c>
      <c r="L133" s="57" t="s">
        <v>51</v>
      </c>
      <c r="M133" s="4" t="s">
        <v>230</v>
      </c>
      <c r="N133" s="4" t="s">
        <v>41</v>
      </c>
      <c r="O133" s="80">
        <v>11.986000000000001</v>
      </c>
      <c r="P133" s="6">
        <f t="shared" si="15"/>
        <v>11.986000000000001</v>
      </c>
      <c r="Q133" s="6">
        <v>2720000</v>
      </c>
      <c r="R133" s="6">
        <f t="shared" si="16"/>
        <v>2720000</v>
      </c>
      <c r="S133" s="57">
        <f t="shared" si="14"/>
        <v>1035.7189774559772</v>
      </c>
      <c r="T133" s="6">
        <f>Table1[[#This Row],[Volume in Units]]*Table1[[#This Row],[Price SDG/Unit]]</f>
        <v>32601920</v>
      </c>
      <c r="U133" s="57">
        <f>Table1[[#This Row],[Volume MT/Head]]*Table1[[#This Row],[Price USD/(MT/Head)]]</f>
        <v>12414.127663787343</v>
      </c>
      <c r="V133" s="80">
        <v>30000</v>
      </c>
      <c r="W133" s="28">
        <f>Table1[[#This Row],[Commission SDG/MT]]*Table1[[#This Row],[Volume in Units]]</f>
        <v>359580</v>
      </c>
      <c r="X133" s="80"/>
      <c r="Y133" s="28">
        <f t="shared" si="17"/>
        <v>32961500</v>
      </c>
      <c r="Z133" s="6">
        <f>IFERROR((Table1[[#This Row],[Total Cost SDG]]/Table1[[#This Row],[Volume MT/Head]]),0)</f>
        <v>2750000</v>
      </c>
      <c r="AA133" s="57">
        <f t="shared" si="18"/>
        <v>12551.048189490879</v>
      </c>
      <c r="AB133" s="57">
        <f>IFERROR((Table1[[#This Row],[Total Cost USD]]/Table1[[#This Row],[Volume MT/Head]]),0)</f>
        <v>1047.1423485308592</v>
      </c>
      <c r="AC133" s="80">
        <v>11.986000000000001</v>
      </c>
      <c r="AD133" s="6">
        <f>Table1[[#This Row],[Volume MT/Head]]-Table1[[#This Row],[Delivered MT]]</f>
        <v>0</v>
      </c>
      <c r="AE133" s="6">
        <f>Table1[[#This Row],[Delivered MT]]*Table1[[#This Row],[Average Cost SDG/MT]]</f>
        <v>32961500</v>
      </c>
      <c r="AF133" s="4" t="s">
        <v>152</v>
      </c>
    </row>
    <row r="134" spans="1:33" hidden="1" x14ac:dyDescent="0.2">
      <c r="A134" s="1">
        <v>137</v>
      </c>
      <c r="B134" s="4">
        <v>2025</v>
      </c>
      <c r="C134" s="4" t="s">
        <v>140</v>
      </c>
      <c r="D134" s="4" t="s">
        <v>138</v>
      </c>
      <c r="E134" s="4">
        <v>20</v>
      </c>
      <c r="F134" s="80">
        <v>2626.1950000000002</v>
      </c>
      <c r="G134" s="4">
        <v>1675</v>
      </c>
      <c r="H134" s="4" t="s">
        <v>48</v>
      </c>
      <c r="I134" s="4" t="s">
        <v>199</v>
      </c>
      <c r="J134" s="4" t="s">
        <v>65</v>
      </c>
      <c r="K134" s="4" t="s">
        <v>251</v>
      </c>
      <c r="L134" s="57" t="s">
        <v>51</v>
      </c>
      <c r="M134" s="4" t="s">
        <v>230</v>
      </c>
      <c r="N134" s="4" t="s">
        <v>41</v>
      </c>
      <c r="O134" s="80">
        <v>11.86</v>
      </c>
      <c r="P134" s="6">
        <f t="shared" si="15"/>
        <v>11.86</v>
      </c>
      <c r="Q134" s="6">
        <v>2720000</v>
      </c>
      <c r="R134" s="6">
        <f t="shared" si="16"/>
        <v>2720000</v>
      </c>
      <c r="S134" s="57">
        <f t="shared" si="14"/>
        <v>1035.7189774559772</v>
      </c>
      <c r="T134" s="6">
        <f>Table1[[#This Row],[Volume in Units]]*Table1[[#This Row],[Price SDG/Unit]]</f>
        <v>32259200</v>
      </c>
      <c r="U134" s="57">
        <f>Table1[[#This Row],[Volume MT/Head]]*Table1[[#This Row],[Price USD/(MT/Head)]]</f>
        <v>12283.627072627889</v>
      </c>
      <c r="V134" s="80">
        <v>30000</v>
      </c>
      <c r="W134" s="28">
        <f>Table1[[#This Row],[Commission SDG/MT]]*Table1[[#This Row],[Volume in Units]]</f>
        <v>355800</v>
      </c>
      <c r="X134" s="80"/>
      <c r="Y134" s="28">
        <f t="shared" si="17"/>
        <v>32615000</v>
      </c>
      <c r="Z134" s="6">
        <f>IFERROR((Table1[[#This Row],[Total Cost SDG]]/Table1[[#This Row],[Volume MT/Head]]),0)</f>
        <v>2750000</v>
      </c>
      <c r="AA134" s="57">
        <f t="shared" si="18"/>
        <v>12419.108253575991</v>
      </c>
      <c r="AB134" s="57">
        <f>IFERROR((Table1[[#This Row],[Total Cost USD]]/Table1[[#This Row],[Volume MT/Head]]),0)</f>
        <v>1047.1423485308592</v>
      </c>
      <c r="AC134" s="80">
        <v>11.86</v>
      </c>
      <c r="AD134" s="6">
        <f>Table1[[#This Row],[Volume MT/Head]]-Table1[[#This Row],[Delivered MT]]</f>
        <v>0</v>
      </c>
      <c r="AE134" s="6">
        <f>Table1[[#This Row],[Delivered MT]]*Table1[[#This Row],[Average Cost SDG/MT]]</f>
        <v>32615000</v>
      </c>
      <c r="AF134" s="4" t="s">
        <v>152</v>
      </c>
    </row>
    <row r="135" spans="1:33" hidden="1" x14ac:dyDescent="0.2">
      <c r="A135" s="1">
        <v>138</v>
      </c>
      <c r="B135" s="4">
        <v>2025</v>
      </c>
      <c r="C135" s="4" t="s">
        <v>140</v>
      </c>
      <c r="D135" s="4" t="s">
        <v>138</v>
      </c>
      <c r="E135" s="4">
        <v>20</v>
      </c>
      <c r="F135" s="80">
        <v>2626.1950000000002</v>
      </c>
      <c r="G135" s="4">
        <v>1675</v>
      </c>
      <c r="H135" s="4" t="s">
        <v>48</v>
      </c>
      <c r="I135" s="4" t="s">
        <v>199</v>
      </c>
      <c r="J135" s="4" t="s">
        <v>65</v>
      </c>
      <c r="K135" s="4" t="s">
        <v>251</v>
      </c>
      <c r="L135" s="57" t="s">
        <v>51</v>
      </c>
      <c r="M135" s="4" t="s">
        <v>230</v>
      </c>
      <c r="N135" s="4" t="s">
        <v>41</v>
      </c>
      <c r="O135" s="80">
        <v>5.8220000000000001</v>
      </c>
      <c r="P135" s="6">
        <f t="shared" si="15"/>
        <v>5.8220000000000001</v>
      </c>
      <c r="Q135" s="6">
        <v>2720000</v>
      </c>
      <c r="R135" s="6">
        <f t="shared" si="16"/>
        <v>2720000</v>
      </c>
      <c r="S135" s="57">
        <f t="shared" si="14"/>
        <v>1035.7189774559772</v>
      </c>
      <c r="T135" s="6">
        <f>Table1[[#This Row],[Volume in Units]]*Table1[[#This Row],[Price SDG/Unit]]</f>
        <v>15835840</v>
      </c>
      <c r="U135" s="57">
        <f>Table1[[#This Row],[Volume MT/Head]]*Table1[[#This Row],[Price USD/(MT/Head)]]</f>
        <v>6029.9558867486994</v>
      </c>
      <c r="V135" s="80">
        <v>30000</v>
      </c>
      <c r="W135" s="28">
        <f>Table1[[#This Row],[Commission SDG/MT]]*Table1[[#This Row],[Volume in Units]]</f>
        <v>174660</v>
      </c>
      <c r="X135" s="80"/>
      <c r="Y135" s="28">
        <f t="shared" si="17"/>
        <v>16010500</v>
      </c>
      <c r="Z135" s="6">
        <f>IFERROR((Table1[[#This Row],[Total Cost SDG]]/Table1[[#This Row],[Volume MT/Head]]),0)</f>
        <v>2750000</v>
      </c>
      <c r="AA135" s="57">
        <f t="shared" si="18"/>
        <v>6096.4627531466622</v>
      </c>
      <c r="AB135" s="57">
        <f>IFERROR((Table1[[#This Row],[Total Cost USD]]/Table1[[#This Row],[Volume MT/Head]]),0)</f>
        <v>1047.1423485308592</v>
      </c>
      <c r="AC135" s="80">
        <v>5.8220000000000001</v>
      </c>
      <c r="AD135" s="6">
        <f>Table1[[#This Row],[Volume MT/Head]]-Table1[[#This Row],[Delivered MT]]</f>
        <v>0</v>
      </c>
      <c r="AE135" s="6">
        <f>Table1[[#This Row],[Delivered MT]]*Table1[[#This Row],[Average Cost SDG/MT]]</f>
        <v>16010500</v>
      </c>
      <c r="AF135" s="4" t="s">
        <v>152</v>
      </c>
    </row>
    <row r="136" spans="1:33" hidden="1" x14ac:dyDescent="0.2">
      <c r="A136" s="1">
        <v>139</v>
      </c>
      <c r="B136" s="4">
        <v>2025</v>
      </c>
      <c r="C136" s="4" t="s">
        <v>140</v>
      </c>
      <c r="D136" s="4" t="s">
        <v>138</v>
      </c>
      <c r="E136" s="4">
        <v>20</v>
      </c>
      <c r="F136" s="80">
        <v>2626.1950000000002</v>
      </c>
      <c r="G136" s="4">
        <v>1675</v>
      </c>
      <c r="H136" s="4" t="s">
        <v>48</v>
      </c>
      <c r="I136" s="4" t="s">
        <v>199</v>
      </c>
      <c r="J136" s="4" t="s">
        <v>65</v>
      </c>
      <c r="K136" s="4" t="s">
        <v>251</v>
      </c>
      <c r="L136" s="57" t="s">
        <v>51</v>
      </c>
      <c r="M136" s="4" t="s">
        <v>230</v>
      </c>
      <c r="N136" s="4" t="s">
        <v>41</v>
      </c>
      <c r="O136" s="80">
        <v>4.6890000000000001</v>
      </c>
      <c r="P136" s="6">
        <f t="shared" si="15"/>
        <v>4.6890000000000001</v>
      </c>
      <c r="Q136" s="6">
        <v>2720000</v>
      </c>
      <c r="R136" s="6">
        <f t="shared" si="16"/>
        <v>2720000</v>
      </c>
      <c r="S136" s="57">
        <f t="shared" si="14"/>
        <v>1035.7189774559772</v>
      </c>
      <c r="T136" s="6">
        <f>Table1[[#This Row],[Volume in Units]]*Table1[[#This Row],[Price SDG/Unit]]</f>
        <v>12754080</v>
      </c>
      <c r="U136" s="57">
        <f>Table1[[#This Row],[Volume MT/Head]]*Table1[[#This Row],[Price USD/(MT/Head)]]</f>
        <v>4856.4862852910774</v>
      </c>
      <c r="V136" s="80">
        <v>30000</v>
      </c>
      <c r="W136" s="28">
        <f>Table1[[#This Row],[Commission SDG/MT]]*Table1[[#This Row],[Volume in Units]]</f>
        <v>140670</v>
      </c>
      <c r="X136" s="80"/>
      <c r="Y136" s="28">
        <f t="shared" si="17"/>
        <v>12894750</v>
      </c>
      <c r="Z136" s="6">
        <f>IFERROR((Table1[[#This Row],[Total Cost SDG]]/Table1[[#This Row],[Volume MT/Head]]),0)</f>
        <v>2750000</v>
      </c>
      <c r="AA136" s="57">
        <f t="shared" si="18"/>
        <v>4910.0504722611986</v>
      </c>
      <c r="AB136" s="57">
        <f>IFERROR((Table1[[#This Row],[Total Cost USD]]/Table1[[#This Row],[Volume MT/Head]]),0)</f>
        <v>1047.1423485308592</v>
      </c>
      <c r="AC136" s="80">
        <v>4.6890000000000001</v>
      </c>
      <c r="AD136" s="6">
        <f>Table1[[#This Row],[Volume MT/Head]]-Table1[[#This Row],[Delivered MT]]</f>
        <v>0</v>
      </c>
      <c r="AE136" s="6">
        <f>Table1[[#This Row],[Delivered MT]]*Table1[[#This Row],[Average Cost SDG/MT]]</f>
        <v>12894750</v>
      </c>
      <c r="AF136" s="4" t="s">
        <v>152</v>
      </c>
      <c r="AG136" s="28"/>
    </row>
    <row r="137" spans="1:33" hidden="1" x14ac:dyDescent="0.2">
      <c r="A137" s="1">
        <v>140</v>
      </c>
      <c r="B137" s="4">
        <v>2025</v>
      </c>
      <c r="C137" s="4" t="s">
        <v>140</v>
      </c>
      <c r="D137" s="4" t="s">
        <v>138</v>
      </c>
      <c r="E137" s="4">
        <v>20</v>
      </c>
      <c r="F137" s="80">
        <v>2626.1950000000002</v>
      </c>
      <c r="G137" s="4">
        <v>1675</v>
      </c>
      <c r="H137" s="4" t="s">
        <v>48</v>
      </c>
      <c r="I137" s="4" t="s">
        <v>199</v>
      </c>
      <c r="J137" s="4" t="s">
        <v>65</v>
      </c>
      <c r="K137" s="4" t="s">
        <v>251</v>
      </c>
      <c r="L137" s="57" t="s">
        <v>51</v>
      </c>
      <c r="M137" s="4" t="s">
        <v>230</v>
      </c>
      <c r="N137" s="4" t="s">
        <v>41</v>
      </c>
      <c r="O137" s="80">
        <v>7.0229999999999997</v>
      </c>
      <c r="P137" s="6">
        <f t="shared" si="15"/>
        <v>7.0229999999999997</v>
      </c>
      <c r="Q137" s="6">
        <v>2720000</v>
      </c>
      <c r="R137" s="6">
        <f t="shared" si="16"/>
        <v>2720000</v>
      </c>
      <c r="S137" s="57">
        <f t="shared" si="14"/>
        <v>1035.7189774559772</v>
      </c>
      <c r="T137" s="6">
        <f>Table1[[#This Row],[Volume in Units]]*Table1[[#This Row],[Price SDG/Unit]]</f>
        <v>19102560</v>
      </c>
      <c r="U137" s="57">
        <f>Table1[[#This Row],[Volume MT/Head]]*Table1[[#This Row],[Price USD/(MT/Head)]]</f>
        <v>7273.854378673328</v>
      </c>
      <c r="V137" s="80">
        <v>30000</v>
      </c>
      <c r="W137" s="28">
        <f>Table1[[#This Row],[Commission SDG/MT]]*Table1[[#This Row],[Volume in Units]]</f>
        <v>210690</v>
      </c>
      <c r="X137" s="80"/>
      <c r="Y137" s="28">
        <f t="shared" si="17"/>
        <v>19313250</v>
      </c>
      <c r="Z137" s="6">
        <f>IFERROR((Table1[[#This Row],[Total Cost SDG]]/Table1[[#This Row],[Volume MT/Head]]),0)</f>
        <v>2750000</v>
      </c>
      <c r="AA137" s="57">
        <f t="shared" si="18"/>
        <v>7354.0807137322245</v>
      </c>
      <c r="AB137" s="57">
        <f>IFERROR((Table1[[#This Row],[Total Cost USD]]/Table1[[#This Row],[Volume MT/Head]]),0)</f>
        <v>1047.1423485308592</v>
      </c>
      <c r="AC137" s="80">
        <v>7.0229999999999997</v>
      </c>
      <c r="AD137" s="6">
        <f>Table1[[#This Row],[Volume MT/Head]]-Table1[[#This Row],[Delivered MT]]</f>
        <v>0</v>
      </c>
      <c r="AE137" s="6">
        <f>Table1[[#This Row],[Delivered MT]]*Table1[[#This Row],[Average Cost SDG/MT]]</f>
        <v>19313250</v>
      </c>
      <c r="AF137" s="4" t="s">
        <v>152</v>
      </c>
    </row>
    <row r="138" spans="1:33" hidden="1" x14ac:dyDescent="0.2">
      <c r="A138" s="1">
        <v>141</v>
      </c>
      <c r="B138" s="4">
        <v>2025</v>
      </c>
      <c r="C138" s="4" t="s">
        <v>140</v>
      </c>
      <c r="D138" s="4" t="s">
        <v>138</v>
      </c>
      <c r="E138" s="4">
        <v>20</v>
      </c>
      <c r="F138" s="80">
        <v>2626.1950000000002</v>
      </c>
      <c r="G138" s="4">
        <v>1675</v>
      </c>
      <c r="H138" s="4" t="s">
        <v>48</v>
      </c>
      <c r="I138" s="4" t="s">
        <v>199</v>
      </c>
      <c r="J138" s="4" t="s">
        <v>65</v>
      </c>
      <c r="K138" s="4" t="s">
        <v>251</v>
      </c>
      <c r="L138" s="57" t="s">
        <v>51</v>
      </c>
      <c r="M138" s="4" t="s">
        <v>230</v>
      </c>
      <c r="N138" s="4" t="s">
        <v>41</v>
      </c>
      <c r="O138" s="80">
        <v>13.206</v>
      </c>
      <c r="P138" s="6">
        <f t="shared" si="15"/>
        <v>13.206</v>
      </c>
      <c r="Q138" s="6">
        <v>2720000</v>
      </c>
      <c r="R138" s="6">
        <f t="shared" si="16"/>
        <v>2720000</v>
      </c>
      <c r="S138" s="57">
        <f t="shared" si="14"/>
        <v>1035.7189774559772</v>
      </c>
      <c r="T138" s="6">
        <f>Table1[[#This Row],[Volume in Units]]*Table1[[#This Row],[Price SDG/Unit]]</f>
        <v>35920320</v>
      </c>
      <c r="U138" s="57">
        <f>Table1[[#This Row],[Volume MT/Head]]*Table1[[#This Row],[Price USD/(MT/Head)]]</f>
        <v>13677.704816283634</v>
      </c>
      <c r="V138" s="80">
        <v>30000</v>
      </c>
      <c r="W138" s="28">
        <f>Table1[[#This Row],[Commission SDG/MT]]*Table1[[#This Row],[Volume in Units]]</f>
        <v>396180</v>
      </c>
      <c r="X138" s="80"/>
      <c r="Y138" s="28">
        <f t="shared" si="17"/>
        <v>36316500</v>
      </c>
      <c r="Z138" s="6">
        <f>IFERROR((Table1[[#This Row],[Total Cost SDG]]/Table1[[#This Row],[Volume MT/Head]]),0)</f>
        <v>2750000</v>
      </c>
      <c r="AA138" s="57">
        <f t="shared" si="18"/>
        <v>13828.561854698526</v>
      </c>
      <c r="AB138" s="57">
        <f>IFERROR((Table1[[#This Row],[Total Cost USD]]/Table1[[#This Row],[Volume MT/Head]]),0)</f>
        <v>1047.1423485308592</v>
      </c>
      <c r="AC138" s="80">
        <v>13.206</v>
      </c>
      <c r="AD138" s="6">
        <f>Table1[[#This Row],[Volume MT/Head]]-Table1[[#This Row],[Delivered MT]]</f>
        <v>0</v>
      </c>
      <c r="AE138" s="6">
        <f>Table1[[#This Row],[Delivered MT]]*Table1[[#This Row],[Average Cost SDG/MT]]</f>
        <v>36316500</v>
      </c>
      <c r="AF138" s="4" t="s">
        <v>152</v>
      </c>
    </row>
    <row r="139" spans="1:33" hidden="1" x14ac:dyDescent="0.2">
      <c r="A139" s="1">
        <v>142</v>
      </c>
      <c r="B139" s="4">
        <v>2025</v>
      </c>
      <c r="C139" s="4" t="s">
        <v>140</v>
      </c>
      <c r="D139" s="4" t="s">
        <v>138</v>
      </c>
      <c r="E139" s="4">
        <v>20</v>
      </c>
      <c r="F139" s="80">
        <v>2626.1950000000002</v>
      </c>
      <c r="G139" s="4">
        <v>1675</v>
      </c>
      <c r="H139" s="4" t="s">
        <v>48</v>
      </c>
      <c r="I139" s="4" t="s">
        <v>199</v>
      </c>
      <c r="J139" s="4" t="s">
        <v>65</v>
      </c>
      <c r="K139" s="4" t="s">
        <v>251</v>
      </c>
      <c r="L139" s="57" t="s">
        <v>51</v>
      </c>
      <c r="M139" s="4" t="s">
        <v>230</v>
      </c>
      <c r="N139" s="4" t="s">
        <v>41</v>
      </c>
      <c r="O139" s="80">
        <v>5.8230000000000004</v>
      </c>
      <c r="P139" s="6">
        <f t="shared" si="15"/>
        <v>5.8230000000000004</v>
      </c>
      <c r="Q139" s="6">
        <v>2720000</v>
      </c>
      <c r="R139" s="6">
        <f t="shared" si="16"/>
        <v>2720000</v>
      </c>
      <c r="S139" s="57">
        <f t="shared" si="14"/>
        <v>1035.7189774559772</v>
      </c>
      <c r="T139" s="6">
        <f>Table1[[#This Row],[Volume in Units]]*Table1[[#This Row],[Price SDG/Unit]]</f>
        <v>15838560.000000002</v>
      </c>
      <c r="U139" s="57">
        <f>Table1[[#This Row],[Volume MT/Head]]*Table1[[#This Row],[Price USD/(MT/Head)]]</f>
        <v>6030.9916057261553</v>
      </c>
      <c r="V139" s="80">
        <v>30000</v>
      </c>
      <c r="W139" s="28">
        <f>Table1[[#This Row],[Commission SDG/MT]]*Table1[[#This Row],[Volume in Units]]</f>
        <v>174690</v>
      </c>
      <c r="X139" s="80"/>
      <c r="Y139" s="28">
        <f t="shared" si="17"/>
        <v>16013250.000000002</v>
      </c>
      <c r="Z139" s="6">
        <f>IFERROR((Table1[[#This Row],[Total Cost SDG]]/Table1[[#This Row],[Volume MT/Head]]),0)</f>
        <v>2750000</v>
      </c>
      <c r="AA139" s="57">
        <f t="shared" si="18"/>
        <v>6097.5098954951936</v>
      </c>
      <c r="AB139" s="57">
        <f>IFERROR((Table1[[#This Row],[Total Cost USD]]/Table1[[#This Row],[Volume MT/Head]]),0)</f>
        <v>1047.1423485308592</v>
      </c>
      <c r="AC139" s="80">
        <v>5.8230000000000004</v>
      </c>
      <c r="AD139" s="6">
        <f>Table1[[#This Row],[Volume MT/Head]]-Table1[[#This Row],[Delivered MT]]</f>
        <v>0</v>
      </c>
      <c r="AE139" s="6">
        <f>Table1[[#This Row],[Delivered MT]]*Table1[[#This Row],[Average Cost SDG/MT]]</f>
        <v>16013250.000000002</v>
      </c>
      <c r="AF139" s="4" t="s">
        <v>152</v>
      </c>
    </row>
    <row r="140" spans="1:33" hidden="1" x14ac:dyDescent="0.2">
      <c r="A140" s="1">
        <v>143</v>
      </c>
      <c r="B140" s="4">
        <v>2025</v>
      </c>
      <c r="C140" s="4" t="s">
        <v>140</v>
      </c>
      <c r="D140" s="4" t="s">
        <v>138</v>
      </c>
      <c r="E140" s="4">
        <v>20</v>
      </c>
      <c r="F140" s="80">
        <v>2626.1950000000002</v>
      </c>
      <c r="G140" s="4">
        <v>1675</v>
      </c>
      <c r="H140" s="4" t="s">
        <v>48</v>
      </c>
      <c r="I140" s="4" t="s">
        <v>199</v>
      </c>
      <c r="J140" s="4" t="s">
        <v>65</v>
      </c>
      <c r="K140" s="4" t="s">
        <v>251</v>
      </c>
      <c r="L140" s="57" t="s">
        <v>51</v>
      </c>
      <c r="M140" s="4" t="s">
        <v>230</v>
      </c>
      <c r="N140" s="4" t="s">
        <v>41</v>
      </c>
      <c r="O140" s="80">
        <v>12.507999999999999</v>
      </c>
      <c r="P140" s="6">
        <f t="shared" si="15"/>
        <v>12.507999999999999</v>
      </c>
      <c r="Q140" s="6">
        <v>2770000</v>
      </c>
      <c r="R140" s="6">
        <f t="shared" si="16"/>
        <v>2770000</v>
      </c>
      <c r="S140" s="57">
        <f t="shared" si="14"/>
        <v>1054.7579292474472</v>
      </c>
      <c r="T140" s="6">
        <f>Table1[[#This Row],[Volume in Units]]*Table1[[#This Row],[Price SDG/Unit]]</f>
        <v>34647160</v>
      </c>
      <c r="U140" s="57">
        <f>Table1[[#This Row],[Volume MT/Head]]*Table1[[#This Row],[Price USD/(MT/Head)]]</f>
        <v>13192.912179027069</v>
      </c>
      <c r="V140" s="80">
        <v>30000</v>
      </c>
      <c r="W140" s="28">
        <f>Table1[[#This Row],[Commission SDG/MT]]*Table1[[#This Row],[Volume in Units]]</f>
        <v>375240</v>
      </c>
      <c r="X140" s="80"/>
      <c r="Y140" s="28">
        <f t="shared" si="17"/>
        <v>35022400</v>
      </c>
      <c r="Z140" s="6">
        <f>IFERROR((Table1[[#This Row],[Total Cost SDG]]/Table1[[#This Row],[Volume MT/Head]]),0)</f>
        <v>2800000</v>
      </c>
      <c r="AA140" s="57">
        <f t="shared" si="18"/>
        <v>13335.795704431695</v>
      </c>
      <c r="AB140" s="57">
        <f>IFERROR((Table1[[#This Row],[Total Cost USD]]/Table1[[#This Row],[Volume MT/Head]]),0)</f>
        <v>1066.1813003223294</v>
      </c>
      <c r="AC140" s="80">
        <v>12.507999999999999</v>
      </c>
      <c r="AD140" s="6">
        <f>Table1[[#This Row],[Volume MT/Head]]-Table1[[#This Row],[Delivered MT]]</f>
        <v>0</v>
      </c>
      <c r="AE140" s="6">
        <f>Table1[[#This Row],[Delivered MT]]*Table1[[#This Row],[Average Cost SDG/MT]]</f>
        <v>35022400</v>
      </c>
      <c r="AF140" s="4" t="s">
        <v>152</v>
      </c>
    </row>
    <row r="141" spans="1:33" hidden="1" x14ac:dyDescent="0.2">
      <c r="A141" s="1">
        <v>144</v>
      </c>
      <c r="B141" s="4">
        <v>2025</v>
      </c>
      <c r="C141" s="4" t="s">
        <v>140</v>
      </c>
      <c r="D141" s="4" t="s">
        <v>138</v>
      </c>
      <c r="E141" s="4">
        <v>20</v>
      </c>
      <c r="F141" s="80">
        <v>2626.1950000000002</v>
      </c>
      <c r="G141" s="4">
        <v>1675</v>
      </c>
      <c r="H141" s="4" t="s">
        <v>48</v>
      </c>
      <c r="I141" s="4" t="s">
        <v>199</v>
      </c>
      <c r="J141" s="4" t="s">
        <v>65</v>
      </c>
      <c r="K141" s="4" t="s">
        <v>251</v>
      </c>
      <c r="L141" s="57" t="s">
        <v>51</v>
      </c>
      <c r="M141" s="4" t="s">
        <v>230</v>
      </c>
      <c r="N141" s="4" t="s">
        <v>41</v>
      </c>
      <c r="O141" s="80">
        <v>12.44</v>
      </c>
      <c r="P141" s="6">
        <f t="shared" si="15"/>
        <v>12.44</v>
      </c>
      <c r="Q141" s="6">
        <v>2770000</v>
      </c>
      <c r="R141" s="6">
        <f t="shared" si="16"/>
        <v>2770000</v>
      </c>
      <c r="S141" s="57">
        <f t="shared" si="14"/>
        <v>1054.7579292474472</v>
      </c>
      <c r="T141" s="6">
        <f>Table1[[#This Row],[Volume in Units]]*Table1[[#This Row],[Price SDG/Unit]]</f>
        <v>34458800</v>
      </c>
      <c r="U141" s="57">
        <f>Table1[[#This Row],[Volume MT/Head]]*Table1[[#This Row],[Price USD/(MT/Head)]]</f>
        <v>13121.188639838243</v>
      </c>
      <c r="V141" s="80">
        <v>30000</v>
      </c>
      <c r="W141" s="28">
        <f>Table1[[#This Row],[Commission SDG/MT]]*Table1[[#This Row],[Volume in Units]]</f>
        <v>373200</v>
      </c>
      <c r="X141" s="80">
        <v>55565200</v>
      </c>
      <c r="Y141" s="28">
        <f t="shared" si="17"/>
        <v>90397200</v>
      </c>
      <c r="Z141" s="6">
        <f>IFERROR((Table1[[#This Row],[Total Cost SDG]]/Table1[[#This Row],[Volume MT/Head]]),0)</f>
        <v>7266655.9485530546</v>
      </c>
      <c r="AA141" s="57">
        <f>Y141/F141</f>
        <v>34421.358657677738</v>
      </c>
      <c r="AB141" s="57">
        <f>IFERROR((Table1[[#This Row],[Total Cost USD]]/Table1[[#This Row],[Volume MT/Head]]),0)</f>
        <v>2766.9902457940307</v>
      </c>
      <c r="AC141" s="80">
        <v>12.44</v>
      </c>
      <c r="AD141" s="6">
        <f>Table1[[#This Row],[Volume MT/Head]]-Table1[[#This Row],[Delivered MT]]</f>
        <v>0</v>
      </c>
      <c r="AE141" s="6">
        <f>Table1[[#This Row],[Delivered MT]]*Table1[[#This Row],[Average Cost SDG/MT]]</f>
        <v>90397200</v>
      </c>
      <c r="AF141" s="4" t="s">
        <v>152</v>
      </c>
    </row>
    <row r="142" spans="1:33" hidden="1" x14ac:dyDescent="0.2">
      <c r="A142" s="1">
        <v>145</v>
      </c>
      <c r="B142" s="4">
        <v>2025</v>
      </c>
      <c r="C142" s="4" t="s">
        <v>140</v>
      </c>
      <c r="D142" s="4" t="s">
        <v>138</v>
      </c>
      <c r="E142" s="4">
        <v>16</v>
      </c>
      <c r="F142" s="80">
        <v>2626.1950000000002</v>
      </c>
      <c r="G142" s="4">
        <v>1678</v>
      </c>
      <c r="H142" s="4" t="s">
        <v>54</v>
      </c>
      <c r="I142" s="4" t="s">
        <v>54</v>
      </c>
      <c r="J142" s="4" t="s">
        <v>65</v>
      </c>
      <c r="K142" s="4" t="s">
        <v>251</v>
      </c>
      <c r="L142" s="57" t="s">
        <v>51</v>
      </c>
      <c r="M142" s="4" t="s">
        <v>230</v>
      </c>
      <c r="N142" s="4" t="s">
        <v>46</v>
      </c>
      <c r="O142" s="80">
        <v>37.5</v>
      </c>
      <c r="P142" s="6">
        <f t="shared" si="15"/>
        <v>7.489725</v>
      </c>
      <c r="Q142" s="6">
        <v>191000</v>
      </c>
      <c r="R142" s="6">
        <f t="shared" si="16"/>
        <v>956310.144898511</v>
      </c>
      <c r="S142" s="57">
        <f t="shared" si="14"/>
        <v>364.14285492833204</v>
      </c>
      <c r="T142" s="6">
        <f>Table1[[#This Row],[Volume in Units]]*Table1[[#This Row],[Price SDG/Unit]]</f>
        <v>7162500</v>
      </c>
      <c r="U142" s="57">
        <f>Table1[[#This Row],[Volume MT/Head]]*Table1[[#This Row],[Price USD/(MT/Head)]]</f>
        <v>2727.3298441281017</v>
      </c>
      <c r="V142" s="80">
        <v>3000</v>
      </c>
      <c r="W142" s="28">
        <f>Table1[[#This Row],[Commission SDG/MT]]*Table1[[#This Row],[Volume in Units]]</f>
        <v>112500</v>
      </c>
      <c r="X142" s="80">
        <v>125625</v>
      </c>
      <c r="Y142" s="28">
        <f t="shared" si="17"/>
        <v>7400625</v>
      </c>
      <c r="Z142" s="6">
        <f>IFERROR((Table1[[#This Row],[Total Cost SDG]]/Table1[[#This Row],[Volume MT/Head]]),0)</f>
        <v>988103.70207183843</v>
      </c>
      <c r="AA142" s="57">
        <f t="shared" si="18"/>
        <v>2818.0028520349783</v>
      </c>
      <c r="AB142" s="57">
        <f>IFERROR((Table1[[#This Row],[Total Cost USD]]/Table1[[#This Row],[Volume MT/Head]]),0)</f>
        <v>376.24917497437866</v>
      </c>
      <c r="AC142" s="80">
        <v>7.489725</v>
      </c>
      <c r="AD142" s="6">
        <f>Table1[[#This Row],[Volume MT/Head]]-Table1[[#This Row],[Delivered MT]]</f>
        <v>0</v>
      </c>
      <c r="AE142" s="6">
        <f>Table1[[#This Row],[Delivered MT]]*Table1[[#This Row],[Average Cost SDG/MT]]</f>
        <v>7400625</v>
      </c>
      <c r="AF142" s="4" t="s">
        <v>152</v>
      </c>
    </row>
    <row r="143" spans="1:33" hidden="1" x14ac:dyDescent="0.2">
      <c r="A143" s="1">
        <v>146</v>
      </c>
      <c r="B143" s="4">
        <v>2025</v>
      </c>
      <c r="C143" s="4" t="s">
        <v>140</v>
      </c>
      <c r="D143" s="4" t="s">
        <v>138</v>
      </c>
      <c r="E143" s="4">
        <v>16</v>
      </c>
      <c r="F143" s="80">
        <v>2626.1950000000002</v>
      </c>
      <c r="G143" s="4">
        <v>1678</v>
      </c>
      <c r="H143" s="4" t="s">
        <v>54</v>
      </c>
      <c r="I143" s="4" t="s">
        <v>54</v>
      </c>
      <c r="J143" s="4" t="s">
        <v>65</v>
      </c>
      <c r="K143" s="4" t="s">
        <v>251</v>
      </c>
      <c r="L143" s="57" t="s">
        <v>51</v>
      </c>
      <c r="M143" s="4" t="s">
        <v>230</v>
      </c>
      <c r="N143" s="4" t="s">
        <v>46</v>
      </c>
      <c r="O143" s="80">
        <v>138</v>
      </c>
      <c r="P143" s="6">
        <f t="shared" si="15"/>
        <v>27.562187999999999</v>
      </c>
      <c r="Q143" s="6">
        <v>197000</v>
      </c>
      <c r="R143" s="6">
        <f t="shared" si="16"/>
        <v>986351.30128275743</v>
      </c>
      <c r="S143" s="57">
        <f t="shared" si="14"/>
        <v>375.58189749152569</v>
      </c>
      <c r="T143" s="6">
        <f>Table1[[#This Row],[Volume in Units]]*Table1[[#This Row],[Price SDG/Unit]]</f>
        <v>27186000</v>
      </c>
      <c r="U143" s="57">
        <f>Table1[[#This Row],[Volume MT/Head]]*Table1[[#This Row],[Price USD/(MT/Head)]]</f>
        <v>10351.85886805816</v>
      </c>
      <c r="V143" s="80">
        <v>3000</v>
      </c>
      <c r="W143" s="28">
        <f>Table1[[#This Row],[Commission SDG/MT]]*Table1[[#This Row],[Volume in Units]]</f>
        <v>414000</v>
      </c>
      <c r="X143" s="80">
        <v>462300</v>
      </c>
      <c r="Y143" s="28">
        <f t="shared" si="17"/>
        <v>28062300</v>
      </c>
      <c r="Z143" s="6">
        <f>IFERROR((Table1[[#This Row],[Total Cost SDG]]/Table1[[#This Row],[Volume MT/Head]]),0)</f>
        <v>1018144.8584560849</v>
      </c>
      <c r="AA143" s="57">
        <f t="shared" si="18"/>
        <v>10685.535537155465</v>
      </c>
      <c r="AB143" s="57">
        <f>IFERROR((Table1[[#This Row],[Total Cost USD]]/Table1[[#This Row],[Volume MT/Head]]),0)</f>
        <v>387.68821753757231</v>
      </c>
      <c r="AC143" s="80">
        <v>27.562187999999999</v>
      </c>
      <c r="AD143" s="6">
        <f>Table1[[#This Row],[Volume MT/Head]]-Table1[[#This Row],[Delivered MT]]</f>
        <v>0</v>
      </c>
      <c r="AE143" s="6">
        <f>Table1[[#This Row],[Delivered MT]]*Table1[[#This Row],[Average Cost SDG/MT]]</f>
        <v>28062300</v>
      </c>
      <c r="AF143" s="4" t="s">
        <v>152</v>
      </c>
    </row>
    <row r="144" spans="1:33" hidden="1" x14ac:dyDescent="0.2">
      <c r="A144" s="1">
        <v>147</v>
      </c>
      <c r="B144" s="4">
        <v>2025</v>
      </c>
      <c r="C144" s="4" t="s">
        <v>140</v>
      </c>
      <c r="D144" s="4" t="s">
        <v>138</v>
      </c>
      <c r="E144" s="4">
        <v>16</v>
      </c>
      <c r="F144" s="80">
        <v>2626.1950000000002</v>
      </c>
      <c r="G144" s="4">
        <v>1678</v>
      </c>
      <c r="H144" s="4" t="s">
        <v>54</v>
      </c>
      <c r="I144" s="4" t="s">
        <v>54</v>
      </c>
      <c r="J144" s="4" t="s">
        <v>65</v>
      </c>
      <c r="K144" s="4" t="s">
        <v>251</v>
      </c>
      <c r="L144" s="57" t="s">
        <v>51</v>
      </c>
      <c r="M144" s="4" t="s">
        <v>230</v>
      </c>
      <c r="N144" s="4" t="s">
        <v>46</v>
      </c>
      <c r="O144" s="80">
        <v>80.5</v>
      </c>
      <c r="P144" s="6">
        <f t="shared" si="15"/>
        <v>16.077942999999998</v>
      </c>
      <c r="Q144" s="6">
        <v>196000</v>
      </c>
      <c r="R144" s="6">
        <f t="shared" si="16"/>
        <v>981344.44188538298</v>
      </c>
      <c r="S144" s="57">
        <f t="shared" si="14"/>
        <v>373.67539039766007</v>
      </c>
      <c r="T144" s="6">
        <f>Table1[[#This Row],[Volume in Units]]*Table1[[#This Row],[Price SDG/Unit]]</f>
        <v>15778000</v>
      </c>
      <c r="U144" s="57">
        <f>Table1[[#This Row],[Volume MT/Head]]*Table1[[#This Row],[Price USD/(MT/Head)]]</f>
        <v>6007.9316273163249</v>
      </c>
      <c r="V144" s="80">
        <v>3000</v>
      </c>
      <c r="W144" s="28">
        <f>Table1[[#This Row],[Commission SDG/MT]]*Table1[[#This Row],[Volume in Units]]</f>
        <v>241500</v>
      </c>
      <c r="X144" s="80">
        <v>269675</v>
      </c>
      <c r="Y144" s="28">
        <f t="shared" si="17"/>
        <v>16289175</v>
      </c>
      <c r="Z144" s="6">
        <f>IFERROR((Table1[[#This Row],[Total Cost SDG]]/Table1[[#This Row],[Volume MT/Head]]),0)</f>
        <v>1013137.9990587105</v>
      </c>
      <c r="AA144" s="57">
        <f t="shared" si="18"/>
        <v>6202.5763509564213</v>
      </c>
      <c r="AB144" s="57">
        <f>IFERROR((Table1[[#This Row],[Total Cost USD]]/Table1[[#This Row],[Volume MT/Head]]),0)</f>
        <v>385.78171044370674</v>
      </c>
      <c r="AC144" s="80">
        <v>16.077942999999998</v>
      </c>
      <c r="AD144" s="6">
        <f>Table1[[#This Row],[Volume MT/Head]]-Table1[[#This Row],[Delivered MT]]</f>
        <v>0</v>
      </c>
      <c r="AE144" s="6">
        <f>Table1[[#This Row],[Delivered MT]]*Table1[[#This Row],[Average Cost SDG/MT]]</f>
        <v>16289175</v>
      </c>
      <c r="AF144" s="4" t="s">
        <v>152</v>
      </c>
    </row>
    <row r="145" spans="1:32" hidden="1" x14ac:dyDescent="0.2">
      <c r="A145" s="1">
        <v>148</v>
      </c>
      <c r="B145" s="4">
        <v>2025</v>
      </c>
      <c r="C145" s="4" t="s">
        <v>140</v>
      </c>
      <c r="D145" s="4" t="s">
        <v>138</v>
      </c>
      <c r="E145" s="4">
        <v>16</v>
      </c>
      <c r="F145" s="80">
        <v>2626.1950000000002</v>
      </c>
      <c r="G145" s="4">
        <v>1678</v>
      </c>
      <c r="H145" s="4" t="s">
        <v>54</v>
      </c>
      <c r="I145" s="4" t="s">
        <v>54</v>
      </c>
      <c r="J145" s="4" t="s">
        <v>65</v>
      </c>
      <c r="K145" s="4" t="s">
        <v>251</v>
      </c>
      <c r="L145" s="57" t="s">
        <v>51</v>
      </c>
      <c r="M145" s="4" t="s">
        <v>230</v>
      </c>
      <c r="N145" s="4" t="s">
        <v>46</v>
      </c>
      <c r="O145" s="80">
        <v>35.5</v>
      </c>
      <c r="P145" s="6">
        <f t="shared" si="15"/>
        <v>7.0902729999999998</v>
      </c>
      <c r="Q145" s="6">
        <v>191000</v>
      </c>
      <c r="R145" s="6">
        <f t="shared" si="16"/>
        <v>956310.144898511</v>
      </c>
      <c r="S145" s="57">
        <f t="shared" si="14"/>
        <v>364.14285492833204</v>
      </c>
      <c r="T145" s="6">
        <f>Table1[[#This Row],[Volume in Units]]*Table1[[#This Row],[Price SDG/Unit]]</f>
        <v>6780500</v>
      </c>
      <c r="U145" s="57">
        <f>Table1[[#This Row],[Volume MT/Head]]*Table1[[#This Row],[Price USD/(MT/Head)]]</f>
        <v>2581.8722524412697</v>
      </c>
      <c r="V145" s="80">
        <v>3000</v>
      </c>
      <c r="W145" s="28">
        <f>Table1[[#This Row],[Commission SDG/MT]]*Table1[[#This Row],[Volume in Units]]</f>
        <v>106500</v>
      </c>
      <c r="X145" s="80">
        <v>118925</v>
      </c>
      <c r="Y145" s="28">
        <f t="shared" si="17"/>
        <v>7005925</v>
      </c>
      <c r="Z145" s="6">
        <f>IFERROR((Table1[[#This Row],[Total Cost SDG]]/Table1[[#This Row],[Volume MT/Head]]),0)</f>
        <v>988103.70207183843</v>
      </c>
      <c r="AA145" s="57">
        <f t="shared" si="18"/>
        <v>2667.7093665931125</v>
      </c>
      <c r="AB145" s="57">
        <f>IFERROR((Table1[[#This Row],[Total Cost USD]]/Table1[[#This Row],[Volume MT/Head]]),0)</f>
        <v>376.24917497437866</v>
      </c>
      <c r="AC145" s="80">
        <v>7.0902729999999998</v>
      </c>
      <c r="AD145" s="6">
        <f>Table1[[#This Row],[Volume MT/Head]]-Table1[[#This Row],[Delivered MT]]</f>
        <v>0</v>
      </c>
      <c r="AE145" s="6">
        <f>Table1[[#This Row],[Delivered MT]]*Table1[[#This Row],[Average Cost SDG/MT]]</f>
        <v>7005925</v>
      </c>
      <c r="AF145" s="4" t="s">
        <v>152</v>
      </c>
    </row>
    <row r="146" spans="1:32" hidden="1" x14ac:dyDescent="0.2">
      <c r="A146" s="1">
        <v>149</v>
      </c>
      <c r="B146" s="4">
        <v>2025</v>
      </c>
      <c r="C146" s="4" t="s">
        <v>140</v>
      </c>
      <c r="D146" s="4" t="s">
        <v>138</v>
      </c>
      <c r="E146" s="4">
        <v>16</v>
      </c>
      <c r="F146" s="80">
        <v>2626.1950000000002</v>
      </c>
      <c r="G146" s="4">
        <v>1678</v>
      </c>
      <c r="H146" s="4" t="s">
        <v>54</v>
      </c>
      <c r="I146" s="4" t="s">
        <v>54</v>
      </c>
      <c r="J146" s="4" t="s">
        <v>65</v>
      </c>
      <c r="K146" s="4" t="s">
        <v>251</v>
      </c>
      <c r="L146" s="57" t="s">
        <v>51</v>
      </c>
      <c r="M146" s="4" t="s">
        <v>230</v>
      </c>
      <c r="N146" s="4" t="s">
        <v>46</v>
      </c>
      <c r="O146" s="80">
        <v>57.5</v>
      </c>
      <c r="P146" s="6">
        <f t="shared" si="15"/>
        <v>11.484245000000001</v>
      </c>
      <c r="Q146" s="6">
        <v>191000</v>
      </c>
      <c r="R146" s="6">
        <f t="shared" si="16"/>
        <v>956310.144898511</v>
      </c>
      <c r="S146" s="57">
        <f t="shared" si="14"/>
        <v>364.14285492833204</v>
      </c>
      <c r="T146" s="6">
        <f>Table1[[#This Row],[Volume in Units]]*Table1[[#This Row],[Price SDG/Unit]]</f>
        <v>10982500</v>
      </c>
      <c r="U146" s="57">
        <f>Table1[[#This Row],[Volume MT/Head]]*Table1[[#This Row],[Price USD/(MT/Head)]]</f>
        <v>4181.9057609964229</v>
      </c>
      <c r="V146" s="80">
        <v>3000</v>
      </c>
      <c r="W146" s="28">
        <f>Table1[[#This Row],[Commission SDG/MT]]*Table1[[#This Row],[Volume in Units]]</f>
        <v>172500</v>
      </c>
      <c r="X146" s="80">
        <v>192625</v>
      </c>
      <c r="Y146" s="28">
        <f t="shared" si="17"/>
        <v>11347625</v>
      </c>
      <c r="Z146" s="6">
        <f>IFERROR((Table1[[#This Row],[Total Cost SDG]]/Table1[[#This Row],[Volume MT/Head]]),0)</f>
        <v>988103.70207183831</v>
      </c>
      <c r="AA146" s="57">
        <f t="shared" si="18"/>
        <v>4320.9377064536329</v>
      </c>
      <c r="AB146" s="57">
        <f>IFERROR((Table1[[#This Row],[Total Cost USD]]/Table1[[#This Row],[Volume MT/Head]]),0)</f>
        <v>376.2491749743786</v>
      </c>
      <c r="AC146" s="80">
        <v>11.484245000000001</v>
      </c>
      <c r="AD146" s="6">
        <f>Table1[[#This Row],[Volume MT/Head]]-Table1[[#This Row],[Delivered MT]]</f>
        <v>0</v>
      </c>
      <c r="AE146" s="6">
        <f>Table1[[#This Row],[Delivered MT]]*Table1[[#This Row],[Average Cost SDG/MT]]</f>
        <v>11347625</v>
      </c>
      <c r="AF146" s="4" t="s">
        <v>152</v>
      </c>
    </row>
    <row r="147" spans="1:32" hidden="1" x14ac:dyDescent="0.2">
      <c r="A147" s="1">
        <v>150</v>
      </c>
      <c r="B147" s="4">
        <v>2025</v>
      </c>
      <c r="C147" s="4" t="s">
        <v>140</v>
      </c>
      <c r="D147" s="4" t="s">
        <v>138</v>
      </c>
      <c r="E147" s="4">
        <v>16</v>
      </c>
      <c r="F147" s="80">
        <v>2626.1950000000002</v>
      </c>
      <c r="G147" s="4">
        <v>1678</v>
      </c>
      <c r="H147" s="4" t="s">
        <v>54</v>
      </c>
      <c r="I147" s="4" t="s">
        <v>54</v>
      </c>
      <c r="J147" s="4" t="s">
        <v>65</v>
      </c>
      <c r="K147" s="4" t="s">
        <v>251</v>
      </c>
      <c r="L147" s="57" t="s">
        <v>51</v>
      </c>
      <c r="M147" s="4" t="s">
        <v>230</v>
      </c>
      <c r="N147" s="4" t="s">
        <v>46</v>
      </c>
      <c r="O147" s="80">
        <v>40</v>
      </c>
      <c r="P147" s="6">
        <f t="shared" si="15"/>
        <v>7.9890400000000001</v>
      </c>
      <c r="Q147" s="6">
        <v>194000</v>
      </c>
      <c r="R147" s="6">
        <f t="shared" si="16"/>
        <v>971330.7230906341</v>
      </c>
      <c r="S147" s="57">
        <f t="shared" si="14"/>
        <v>369.86237620992881</v>
      </c>
      <c r="T147" s="6">
        <f>Table1[[#This Row],[Volume in Units]]*Table1[[#This Row],[Price SDG/Unit]]</f>
        <v>7760000</v>
      </c>
      <c r="U147" s="57">
        <f>Table1[[#This Row],[Volume MT/Head]]*Table1[[#This Row],[Price USD/(MT/Head)]]</f>
        <v>2954.8453180361698</v>
      </c>
      <c r="V147" s="80">
        <v>3000</v>
      </c>
      <c r="W147" s="28">
        <f>Table1[[#This Row],[Commission SDG/MT]]*Table1[[#This Row],[Volume in Units]]</f>
        <v>120000</v>
      </c>
      <c r="X147" s="80">
        <v>134000</v>
      </c>
      <c r="Y147" s="28">
        <f t="shared" si="17"/>
        <v>8014000</v>
      </c>
      <c r="Z147" s="6">
        <f>IFERROR((Table1[[#This Row],[Total Cost SDG]]/Table1[[#This Row],[Volume MT/Head]]),0)</f>
        <v>1003124.2802639616</v>
      </c>
      <c r="AA147" s="57">
        <f t="shared" si="18"/>
        <v>3051.5631931368384</v>
      </c>
      <c r="AB147" s="57">
        <f>IFERROR((Table1[[#This Row],[Total Cost USD]]/Table1[[#This Row],[Volume MT/Head]]),0)</f>
        <v>381.96869625597549</v>
      </c>
      <c r="AC147" s="80">
        <v>7.9890400000000001</v>
      </c>
      <c r="AD147" s="6">
        <f>Table1[[#This Row],[Volume MT/Head]]-Table1[[#This Row],[Delivered MT]]</f>
        <v>0</v>
      </c>
      <c r="AE147" s="6">
        <f>Table1[[#This Row],[Delivered MT]]*Table1[[#This Row],[Average Cost SDG/MT]]</f>
        <v>8014000</v>
      </c>
      <c r="AF147" s="4" t="s">
        <v>152</v>
      </c>
    </row>
    <row r="148" spans="1:32" hidden="1" x14ac:dyDescent="0.2">
      <c r="A148" s="1">
        <v>151</v>
      </c>
      <c r="B148" s="4">
        <v>2025</v>
      </c>
      <c r="C148" s="4" t="s">
        <v>140</v>
      </c>
      <c r="D148" s="4" t="s">
        <v>138</v>
      </c>
      <c r="E148" s="4">
        <v>18</v>
      </c>
      <c r="F148" s="80">
        <v>2626.1950000000002</v>
      </c>
      <c r="G148" s="4">
        <v>1678</v>
      </c>
      <c r="H148" s="4" t="s">
        <v>54</v>
      </c>
      <c r="I148" s="4" t="s">
        <v>54</v>
      </c>
      <c r="J148" s="4" t="s">
        <v>65</v>
      </c>
      <c r="K148" s="4" t="s">
        <v>251</v>
      </c>
      <c r="L148" s="57" t="s">
        <v>51</v>
      </c>
      <c r="M148" s="4" t="s">
        <v>230</v>
      </c>
      <c r="N148" s="4" t="s">
        <v>46</v>
      </c>
      <c r="O148" s="80">
        <v>40</v>
      </c>
      <c r="P148" s="6">
        <f t="shared" si="15"/>
        <v>7.9890400000000001</v>
      </c>
      <c r="Q148" s="6">
        <v>191000</v>
      </c>
      <c r="R148" s="6">
        <f t="shared" si="16"/>
        <v>956310.144898511</v>
      </c>
      <c r="S148" s="57">
        <f t="shared" si="14"/>
        <v>364.14285492833204</v>
      </c>
      <c r="T148" s="6">
        <f>Table1[[#This Row],[Volume in Units]]*Table1[[#This Row],[Price SDG/Unit]]</f>
        <v>7640000</v>
      </c>
      <c r="U148" s="57">
        <f>Table1[[#This Row],[Volume MT/Head]]*Table1[[#This Row],[Price USD/(MT/Head)]]</f>
        <v>2909.1518337366419</v>
      </c>
      <c r="V148" s="80">
        <v>3000</v>
      </c>
      <c r="W148" s="28">
        <f>Table1[[#This Row],[Commission SDG/MT]]*Table1[[#This Row],[Volume in Units]]</f>
        <v>120000</v>
      </c>
      <c r="X148" s="80">
        <v>134000</v>
      </c>
      <c r="Y148" s="28">
        <f t="shared" si="17"/>
        <v>7894000</v>
      </c>
      <c r="Z148" s="6">
        <f>IFERROR((Table1[[#This Row],[Total Cost SDG]]/Table1[[#This Row],[Volume MT/Head]]),0)</f>
        <v>988103.70207183843</v>
      </c>
      <c r="AA148" s="57">
        <f t="shared" si="18"/>
        <v>3005.8697088373101</v>
      </c>
      <c r="AB148" s="57">
        <f>IFERROR((Table1[[#This Row],[Total Cost USD]]/Table1[[#This Row],[Volume MT/Head]]),0)</f>
        <v>376.24917497437866</v>
      </c>
      <c r="AC148" s="80">
        <v>7.9890400000000001</v>
      </c>
      <c r="AD148" s="6">
        <f>Table1[[#This Row],[Volume MT/Head]]-Table1[[#This Row],[Delivered MT]]</f>
        <v>0</v>
      </c>
      <c r="AE148" s="6">
        <f>Table1[[#This Row],[Delivered MT]]*Table1[[#This Row],[Average Cost SDG/MT]]</f>
        <v>7894000</v>
      </c>
      <c r="AF148" s="4" t="s">
        <v>152</v>
      </c>
    </row>
    <row r="149" spans="1:32" hidden="1" x14ac:dyDescent="0.2">
      <c r="A149" s="1">
        <v>152</v>
      </c>
      <c r="B149" s="4">
        <v>2025</v>
      </c>
      <c r="C149" s="4" t="s">
        <v>140</v>
      </c>
      <c r="D149" s="4" t="s">
        <v>138</v>
      </c>
      <c r="E149" s="4">
        <v>18</v>
      </c>
      <c r="F149" s="80">
        <v>2626.1950000000002</v>
      </c>
      <c r="G149" s="4">
        <v>1678</v>
      </c>
      <c r="H149" s="4" t="s">
        <v>54</v>
      </c>
      <c r="I149" s="4" t="s">
        <v>54</v>
      </c>
      <c r="J149" s="4" t="s">
        <v>65</v>
      </c>
      <c r="K149" s="4" t="s">
        <v>251</v>
      </c>
      <c r="L149" s="57" t="s">
        <v>51</v>
      </c>
      <c r="M149" s="4" t="s">
        <v>230</v>
      </c>
      <c r="N149" s="4" t="s">
        <v>46</v>
      </c>
      <c r="O149" s="80">
        <v>195.5</v>
      </c>
      <c r="P149" s="6">
        <f t="shared" si="15"/>
        <v>39.046433</v>
      </c>
      <c r="Q149" s="6">
        <v>196000</v>
      </c>
      <c r="R149" s="6">
        <f t="shared" si="16"/>
        <v>981344.44188538298</v>
      </c>
      <c r="S149" s="57">
        <f t="shared" si="14"/>
        <v>373.67539039766007</v>
      </c>
      <c r="T149" s="6">
        <f>Table1[[#This Row],[Volume in Units]]*Table1[[#This Row],[Price SDG/Unit]]</f>
        <v>38318000</v>
      </c>
      <c r="U149" s="57">
        <f>Table1[[#This Row],[Volume MT/Head]]*Table1[[#This Row],[Price USD/(MT/Head)]]</f>
        <v>14590.691094911077</v>
      </c>
      <c r="V149" s="80">
        <v>3000</v>
      </c>
      <c r="W149" s="28">
        <f>Table1[[#This Row],[Commission SDG/MT]]*Table1[[#This Row],[Volume in Units]]</f>
        <v>586500</v>
      </c>
      <c r="X149" s="80">
        <v>654925</v>
      </c>
      <c r="Y149" s="28">
        <f t="shared" si="17"/>
        <v>39559425</v>
      </c>
      <c r="Z149" s="6">
        <f>IFERROR((Table1[[#This Row],[Total Cost SDG]]/Table1[[#This Row],[Volume MT/Head]]),0)</f>
        <v>1013137.9990587104</v>
      </c>
      <c r="AA149" s="57">
        <f t="shared" si="18"/>
        <v>15063.399709465595</v>
      </c>
      <c r="AB149" s="57">
        <f>IFERROR((Table1[[#This Row],[Total Cost USD]]/Table1[[#This Row],[Volume MT/Head]]),0)</f>
        <v>385.78171044370674</v>
      </c>
      <c r="AC149" s="80">
        <v>39.046433</v>
      </c>
      <c r="AD149" s="6">
        <f>Table1[[#This Row],[Volume MT/Head]]-Table1[[#This Row],[Delivered MT]]</f>
        <v>0</v>
      </c>
      <c r="AE149" s="6">
        <f>Table1[[#This Row],[Delivered MT]]*Table1[[#This Row],[Average Cost SDG/MT]]</f>
        <v>39559425</v>
      </c>
      <c r="AF149" s="4" t="s">
        <v>152</v>
      </c>
    </row>
    <row r="150" spans="1:32" hidden="1" x14ac:dyDescent="0.2">
      <c r="A150" s="1">
        <v>153</v>
      </c>
      <c r="B150" s="4">
        <v>2025</v>
      </c>
      <c r="C150" s="4" t="s">
        <v>140</v>
      </c>
      <c r="D150" s="4" t="s">
        <v>138</v>
      </c>
      <c r="E150" s="4">
        <v>18</v>
      </c>
      <c r="F150" s="80">
        <v>2626.1950000000002</v>
      </c>
      <c r="G150" s="4">
        <v>1678</v>
      </c>
      <c r="H150" s="4" t="s">
        <v>54</v>
      </c>
      <c r="I150" s="4" t="s">
        <v>54</v>
      </c>
      <c r="J150" s="4" t="s">
        <v>65</v>
      </c>
      <c r="K150" s="4" t="s">
        <v>251</v>
      </c>
      <c r="L150" s="57" t="s">
        <v>51</v>
      </c>
      <c r="M150" s="4" t="s">
        <v>230</v>
      </c>
      <c r="N150" s="4" t="s">
        <v>46</v>
      </c>
      <c r="O150" s="80">
        <v>80.5</v>
      </c>
      <c r="P150" s="6">
        <f t="shared" si="15"/>
        <v>16.077942999999998</v>
      </c>
      <c r="Q150" s="6">
        <v>196000</v>
      </c>
      <c r="R150" s="6">
        <f t="shared" si="16"/>
        <v>981344.44188538298</v>
      </c>
      <c r="S150" s="57">
        <f t="shared" si="14"/>
        <v>373.67539039766007</v>
      </c>
      <c r="T150" s="6">
        <f>Table1[[#This Row],[Volume in Units]]*Table1[[#This Row],[Price SDG/Unit]]</f>
        <v>15778000</v>
      </c>
      <c r="U150" s="57">
        <f>Table1[[#This Row],[Volume MT/Head]]*Table1[[#This Row],[Price USD/(MT/Head)]]</f>
        <v>6007.9316273163249</v>
      </c>
      <c r="V150" s="80">
        <v>3000</v>
      </c>
      <c r="W150" s="28">
        <f>Table1[[#This Row],[Commission SDG/MT]]*Table1[[#This Row],[Volume in Units]]</f>
        <v>241500</v>
      </c>
      <c r="X150" s="80">
        <v>269675</v>
      </c>
      <c r="Y150" s="28">
        <f t="shared" si="17"/>
        <v>16289175</v>
      </c>
      <c r="Z150" s="6">
        <f>IFERROR((Table1[[#This Row],[Total Cost SDG]]/Table1[[#This Row],[Volume MT/Head]]),0)</f>
        <v>1013137.9990587105</v>
      </c>
      <c r="AA150" s="57">
        <f t="shared" si="18"/>
        <v>6202.5763509564213</v>
      </c>
      <c r="AB150" s="57">
        <f>IFERROR((Table1[[#This Row],[Total Cost USD]]/Table1[[#This Row],[Volume MT/Head]]),0)</f>
        <v>385.78171044370674</v>
      </c>
      <c r="AC150" s="80">
        <v>16.077942999999998</v>
      </c>
      <c r="AD150" s="6">
        <f>Table1[[#This Row],[Volume MT/Head]]-Table1[[#This Row],[Delivered MT]]</f>
        <v>0</v>
      </c>
      <c r="AE150" s="6">
        <f>Table1[[#This Row],[Delivered MT]]*Table1[[#This Row],[Average Cost SDG/MT]]</f>
        <v>16289175</v>
      </c>
      <c r="AF150" s="4" t="s">
        <v>152</v>
      </c>
    </row>
    <row r="151" spans="1:32" hidden="1" x14ac:dyDescent="0.2">
      <c r="A151" s="1">
        <v>154</v>
      </c>
      <c r="B151" s="4">
        <v>2025</v>
      </c>
      <c r="C151" s="4" t="s">
        <v>140</v>
      </c>
      <c r="D151" s="4" t="s">
        <v>138</v>
      </c>
      <c r="E151" s="4">
        <v>18</v>
      </c>
      <c r="F151" s="80">
        <v>2626.1950000000002</v>
      </c>
      <c r="G151" s="4">
        <v>1678</v>
      </c>
      <c r="H151" s="4" t="s">
        <v>54</v>
      </c>
      <c r="I151" s="4" t="s">
        <v>54</v>
      </c>
      <c r="J151" s="4" t="s">
        <v>65</v>
      </c>
      <c r="K151" s="4" t="s">
        <v>251</v>
      </c>
      <c r="L151" s="57" t="s">
        <v>51</v>
      </c>
      <c r="M151" s="4" t="s">
        <v>230</v>
      </c>
      <c r="N151" s="4" t="s">
        <v>46</v>
      </c>
      <c r="O151" s="115">
        <v>110.5</v>
      </c>
      <c r="P151" s="6">
        <f t="shared" si="15"/>
        <v>22.069723</v>
      </c>
      <c r="Q151" s="6">
        <v>191000</v>
      </c>
      <c r="R151" s="6">
        <f t="shared" si="16"/>
        <v>956310.144898511</v>
      </c>
      <c r="S151" s="57">
        <f t="shared" si="14"/>
        <v>364.14285492833204</v>
      </c>
      <c r="T151" s="6">
        <f>Table1[[#This Row],[Volume in Units]]*Table1[[#This Row],[Price SDG/Unit]]</f>
        <v>21105500</v>
      </c>
      <c r="U151" s="57">
        <f>Table1[[#This Row],[Volume MT/Head]]*Table1[[#This Row],[Price USD/(MT/Head)]]</f>
        <v>8036.5319406974731</v>
      </c>
      <c r="V151" s="80">
        <v>3000</v>
      </c>
      <c r="W151" s="28">
        <f>Table1[[#This Row],[Commission SDG/MT]]*Table1[[#This Row],[Volume in Units]]</f>
        <v>331500</v>
      </c>
      <c r="X151" s="80">
        <v>370175</v>
      </c>
      <c r="Y151" s="28">
        <f t="shared" si="17"/>
        <v>21807175</v>
      </c>
      <c r="Z151" s="6">
        <f>IFERROR((Table1[[#This Row],[Total Cost SDG]]/Table1[[#This Row],[Volume MT/Head]]),0)</f>
        <v>988103.70207183843</v>
      </c>
      <c r="AA151" s="57">
        <f t="shared" si="18"/>
        <v>8303.7150706630691</v>
      </c>
      <c r="AB151" s="57">
        <f>IFERROR((Table1[[#This Row],[Total Cost USD]]/Table1[[#This Row],[Volume MT/Head]]),0)</f>
        <v>376.24917497437866</v>
      </c>
      <c r="AC151" s="80">
        <v>22.069723</v>
      </c>
      <c r="AD151" s="6">
        <f>Table1[[#This Row],[Volume MT/Head]]-Table1[[#This Row],[Delivered MT]]</f>
        <v>0</v>
      </c>
      <c r="AE151" s="6">
        <f>Table1[[#This Row],[Delivered MT]]*Table1[[#This Row],[Average Cost SDG/MT]]</f>
        <v>21807175</v>
      </c>
      <c r="AF151" s="4" t="s">
        <v>152</v>
      </c>
    </row>
    <row r="152" spans="1:32" hidden="1" x14ac:dyDescent="0.2">
      <c r="A152" s="1">
        <v>155</v>
      </c>
      <c r="B152" s="4">
        <v>2025</v>
      </c>
      <c r="C152" s="4" t="s">
        <v>140</v>
      </c>
      <c r="D152" s="4" t="s">
        <v>138</v>
      </c>
      <c r="E152" s="4">
        <v>18</v>
      </c>
      <c r="F152" s="80">
        <v>2626.1950000000002</v>
      </c>
      <c r="G152" s="4">
        <v>1678</v>
      </c>
      <c r="H152" s="4" t="s">
        <v>54</v>
      </c>
      <c r="I152" s="4" t="s">
        <v>54</v>
      </c>
      <c r="J152" s="4" t="s">
        <v>65</v>
      </c>
      <c r="K152" s="4" t="s">
        <v>251</v>
      </c>
      <c r="L152" s="57" t="s">
        <v>51</v>
      </c>
      <c r="M152" s="4" t="s">
        <v>230</v>
      </c>
      <c r="N152" s="4" t="s">
        <v>46</v>
      </c>
      <c r="O152" s="115">
        <v>75</v>
      </c>
      <c r="P152" s="6">
        <f t="shared" si="15"/>
        <v>14.97945</v>
      </c>
      <c r="Q152" s="6">
        <v>191000</v>
      </c>
      <c r="R152" s="6">
        <f t="shared" si="16"/>
        <v>956310.144898511</v>
      </c>
      <c r="S152" s="57">
        <f t="shared" si="14"/>
        <v>364.14285492833204</v>
      </c>
      <c r="T152" s="6">
        <f>Table1[[#This Row],[Volume in Units]]*Table1[[#This Row],[Price SDG/Unit]]</f>
        <v>14325000</v>
      </c>
      <c r="U152" s="57">
        <f>Table1[[#This Row],[Volume MT/Head]]*Table1[[#This Row],[Price USD/(MT/Head)]]</f>
        <v>5454.6596882562035</v>
      </c>
      <c r="V152" s="80">
        <v>3000</v>
      </c>
      <c r="W152" s="28">
        <f>Table1[[#This Row],[Commission SDG/MT]]*Table1[[#This Row],[Volume in Units]]</f>
        <v>225000</v>
      </c>
      <c r="X152" s="80">
        <v>251250</v>
      </c>
      <c r="Y152" s="28">
        <f t="shared" si="17"/>
        <v>14801250</v>
      </c>
      <c r="Z152" s="6">
        <f>IFERROR((Table1[[#This Row],[Total Cost SDG]]/Table1[[#This Row],[Volume MT/Head]]),0)</f>
        <v>988103.70207183843</v>
      </c>
      <c r="AA152" s="57">
        <f t="shared" si="18"/>
        <v>5636.0057040699567</v>
      </c>
      <c r="AB152" s="57">
        <f>IFERROR((Table1[[#This Row],[Total Cost USD]]/Table1[[#This Row],[Volume MT/Head]]),0)</f>
        <v>376.24917497437866</v>
      </c>
      <c r="AC152" s="80">
        <v>14.97945</v>
      </c>
      <c r="AD152" s="6">
        <f>Table1[[#This Row],[Volume MT/Head]]-Table1[[#This Row],[Delivered MT]]</f>
        <v>0</v>
      </c>
      <c r="AE152" s="6">
        <f>Table1[[#This Row],[Delivered MT]]*Table1[[#This Row],[Average Cost SDG/MT]]</f>
        <v>14801250</v>
      </c>
      <c r="AF152" s="4" t="s">
        <v>152</v>
      </c>
    </row>
    <row r="153" spans="1:32" hidden="1" x14ac:dyDescent="0.2">
      <c r="A153" s="1">
        <v>156</v>
      </c>
      <c r="B153" s="4">
        <v>2025</v>
      </c>
      <c r="C153" s="4" t="s">
        <v>140</v>
      </c>
      <c r="D153" s="4" t="s">
        <v>138</v>
      </c>
      <c r="E153" s="4">
        <v>18</v>
      </c>
      <c r="F153" s="80">
        <v>2626.1950000000002</v>
      </c>
      <c r="G153" s="4">
        <v>1678</v>
      </c>
      <c r="H153" s="4" t="s">
        <v>54</v>
      </c>
      <c r="I153" s="4" t="s">
        <v>54</v>
      </c>
      <c r="J153" s="4" t="s">
        <v>65</v>
      </c>
      <c r="K153" s="4" t="s">
        <v>251</v>
      </c>
      <c r="L153" s="57" t="s">
        <v>51</v>
      </c>
      <c r="M153" s="4" t="s">
        <v>230</v>
      </c>
      <c r="N153" s="4" t="s">
        <v>46</v>
      </c>
      <c r="O153" s="115">
        <v>34.5</v>
      </c>
      <c r="P153" s="6">
        <f t="shared" si="15"/>
        <v>6.8905469999999998</v>
      </c>
      <c r="Q153" s="6">
        <v>191000</v>
      </c>
      <c r="R153" s="6">
        <f t="shared" si="16"/>
        <v>956310.144898511</v>
      </c>
      <c r="S153" s="57">
        <f t="shared" si="14"/>
        <v>364.14285492833204</v>
      </c>
      <c r="T153" s="6">
        <f>Table1[[#This Row],[Volume in Units]]*Table1[[#This Row],[Price SDG/Unit]]</f>
        <v>6589500</v>
      </c>
      <c r="U153" s="57">
        <f>Table1[[#This Row],[Volume MT/Head]]*Table1[[#This Row],[Price USD/(MT/Head)]]</f>
        <v>2509.1434565978534</v>
      </c>
      <c r="V153" s="80">
        <v>3000</v>
      </c>
      <c r="W153" s="28">
        <f>Table1[[#This Row],[Commission SDG/MT]]*Table1[[#This Row],[Volume in Units]]</f>
        <v>103500</v>
      </c>
      <c r="X153" s="80">
        <v>115575</v>
      </c>
      <c r="Y153" s="28">
        <f t="shared" si="17"/>
        <v>6808575</v>
      </c>
      <c r="Z153" s="6">
        <f>IFERROR((Table1[[#This Row],[Total Cost SDG]]/Table1[[#This Row],[Volume MT/Head]]),0)</f>
        <v>988103.70207183843</v>
      </c>
      <c r="AA153" s="57">
        <f t="shared" si="18"/>
        <v>2592.5626238721798</v>
      </c>
      <c r="AB153" s="57">
        <f>IFERROR((Table1[[#This Row],[Total Cost USD]]/Table1[[#This Row],[Volume MT/Head]]),0)</f>
        <v>376.24917497437866</v>
      </c>
      <c r="AC153" s="80">
        <v>6.8905469999999998</v>
      </c>
      <c r="AD153" s="6">
        <f>Table1[[#This Row],[Volume MT/Head]]-Table1[[#This Row],[Delivered MT]]</f>
        <v>0</v>
      </c>
      <c r="AE153" s="6">
        <f>Table1[[#This Row],[Delivered MT]]*Table1[[#This Row],[Average Cost SDG/MT]]</f>
        <v>6808575</v>
      </c>
      <c r="AF153" s="4" t="s">
        <v>152</v>
      </c>
    </row>
    <row r="154" spans="1:32" hidden="1" x14ac:dyDescent="0.2">
      <c r="A154" s="1">
        <v>157</v>
      </c>
      <c r="B154" s="4">
        <v>2025</v>
      </c>
      <c r="C154" s="4" t="s">
        <v>140</v>
      </c>
      <c r="D154" s="4" t="s">
        <v>138</v>
      </c>
      <c r="E154" s="4">
        <v>18</v>
      </c>
      <c r="F154" s="80">
        <v>2626.1950000000002</v>
      </c>
      <c r="G154" s="4">
        <v>1678</v>
      </c>
      <c r="H154" s="4" t="s">
        <v>54</v>
      </c>
      <c r="I154" s="4" t="s">
        <v>54</v>
      </c>
      <c r="J154" s="4" t="s">
        <v>65</v>
      </c>
      <c r="K154" s="4" t="s">
        <v>251</v>
      </c>
      <c r="L154" s="57" t="s">
        <v>51</v>
      </c>
      <c r="M154" s="4" t="s">
        <v>230</v>
      </c>
      <c r="N154" s="4" t="s">
        <v>46</v>
      </c>
      <c r="O154" s="115">
        <v>34.5</v>
      </c>
      <c r="P154" s="6">
        <f t="shared" si="15"/>
        <v>6.8905469999999998</v>
      </c>
      <c r="Q154" s="6">
        <v>191000</v>
      </c>
      <c r="R154" s="6">
        <f t="shared" si="16"/>
        <v>956310.144898511</v>
      </c>
      <c r="S154" s="57">
        <f t="shared" si="14"/>
        <v>364.14285492833204</v>
      </c>
      <c r="T154" s="6">
        <f>Table1[[#This Row],[Volume in Units]]*Table1[[#This Row],[Price SDG/Unit]]</f>
        <v>6589500</v>
      </c>
      <c r="U154" s="57">
        <f>Table1[[#This Row],[Volume MT/Head]]*Table1[[#This Row],[Price USD/(MT/Head)]]</f>
        <v>2509.1434565978534</v>
      </c>
      <c r="V154" s="80">
        <v>3000</v>
      </c>
      <c r="W154" s="28">
        <f>Table1[[#This Row],[Commission SDG/MT]]*Table1[[#This Row],[Volume in Units]]</f>
        <v>103500</v>
      </c>
      <c r="X154" s="80">
        <v>115575</v>
      </c>
      <c r="Y154" s="28">
        <f t="shared" si="17"/>
        <v>6808575</v>
      </c>
      <c r="Z154" s="6">
        <f>IFERROR((Table1[[#This Row],[Total Cost SDG]]/Table1[[#This Row],[Volume MT/Head]]),0)</f>
        <v>988103.70207183843</v>
      </c>
      <c r="AA154" s="57">
        <f t="shared" si="18"/>
        <v>2592.5626238721798</v>
      </c>
      <c r="AB154" s="57">
        <f>IFERROR((Table1[[#This Row],[Total Cost USD]]/Table1[[#This Row],[Volume MT/Head]]),0)</f>
        <v>376.24917497437866</v>
      </c>
      <c r="AC154" s="80">
        <v>6.8905469999999998</v>
      </c>
      <c r="AD154" s="6">
        <f>Table1[[#This Row],[Volume MT/Head]]-Table1[[#This Row],[Delivered MT]]</f>
        <v>0</v>
      </c>
      <c r="AE154" s="6">
        <f>Table1[[#This Row],[Delivered MT]]*Table1[[#This Row],[Average Cost SDG/MT]]</f>
        <v>6808575</v>
      </c>
      <c r="AF154" s="4" t="s">
        <v>152</v>
      </c>
    </row>
    <row r="155" spans="1:32" hidden="1" x14ac:dyDescent="0.2">
      <c r="A155" s="1">
        <v>158</v>
      </c>
      <c r="B155" s="4">
        <v>2025</v>
      </c>
      <c r="C155" s="4" t="s">
        <v>140</v>
      </c>
      <c r="D155" s="4" t="s">
        <v>138</v>
      </c>
      <c r="E155" s="4">
        <v>18</v>
      </c>
      <c r="F155" s="80">
        <v>2626.1950000000002</v>
      </c>
      <c r="G155" s="4">
        <v>1678</v>
      </c>
      <c r="H155" s="4" t="s">
        <v>54</v>
      </c>
      <c r="I155" s="4" t="s">
        <v>54</v>
      </c>
      <c r="J155" s="4" t="s">
        <v>65</v>
      </c>
      <c r="K155" s="4" t="s">
        <v>251</v>
      </c>
      <c r="L155" s="57" t="s">
        <v>51</v>
      </c>
      <c r="M155" s="4" t="s">
        <v>230</v>
      </c>
      <c r="N155" s="4" t="s">
        <v>46</v>
      </c>
      <c r="O155" s="115">
        <v>74.5</v>
      </c>
      <c r="P155" s="6">
        <f t="shared" si="15"/>
        <v>14.879586999999999</v>
      </c>
      <c r="Q155" s="6">
        <v>191000</v>
      </c>
      <c r="R155" s="6">
        <f t="shared" si="16"/>
        <v>956310.144898511</v>
      </c>
      <c r="S155" s="57">
        <f t="shared" si="14"/>
        <v>364.14285492833204</v>
      </c>
      <c r="T155" s="6">
        <f>Table1[[#This Row],[Volume in Units]]*Table1[[#This Row],[Price SDG/Unit]]</f>
        <v>14229500</v>
      </c>
      <c r="U155" s="57">
        <f>Table1[[#This Row],[Volume MT/Head]]*Table1[[#This Row],[Price USD/(MT/Head)]]</f>
        <v>5418.2952903344949</v>
      </c>
      <c r="V155" s="80">
        <v>3000</v>
      </c>
      <c r="W155" s="28">
        <f>Table1[[#This Row],[Commission SDG/MT]]*Table1[[#This Row],[Volume in Units]]</f>
        <v>223500</v>
      </c>
      <c r="X155" s="80">
        <v>249575</v>
      </c>
      <c r="Y155" s="28">
        <f t="shared" si="17"/>
        <v>14702575</v>
      </c>
      <c r="Z155" s="6">
        <f>IFERROR((Table1[[#This Row],[Total Cost SDG]]/Table1[[#This Row],[Volume MT/Head]]),0)</f>
        <v>988103.70207183843</v>
      </c>
      <c r="AA155" s="57">
        <f t="shared" si="18"/>
        <v>5598.4323327094899</v>
      </c>
      <c r="AB155" s="57">
        <f>IFERROR((Table1[[#This Row],[Total Cost USD]]/Table1[[#This Row],[Volume MT/Head]]),0)</f>
        <v>376.24917497437866</v>
      </c>
      <c r="AC155" s="80">
        <v>14.879586999999999</v>
      </c>
      <c r="AD155" s="6">
        <f>Table1[[#This Row],[Volume MT/Head]]-Table1[[#This Row],[Delivered MT]]</f>
        <v>0</v>
      </c>
      <c r="AE155" s="6">
        <f>Table1[[#This Row],[Delivered MT]]*Table1[[#This Row],[Average Cost SDG/MT]]</f>
        <v>14702575</v>
      </c>
      <c r="AF155" s="4" t="s">
        <v>152</v>
      </c>
    </row>
    <row r="156" spans="1:32" hidden="1" x14ac:dyDescent="0.2">
      <c r="A156" s="1">
        <v>159</v>
      </c>
      <c r="B156" s="4">
        <v>2025</v>
      </c>
      <c r="C156" s="4" t="s">
        <v>140</v>
      </c>
      <c r="D156" s="4" t="s">
        <v>138</v>
      </c>
      <c r="E156" s="4">
        <v>18</v>
      </c>
      <c r="F156" s="80">
        <v>2626.1950000000002</v>
      </c>
      <c r="G156" s="4">
        <v>1678</v>
      </c>
      <c r="H156" s="4" t="s">
        <v>54</v>
      </c>
      <c r="I156" s="4" t="s">
        <v>54</v>
      </c>
      <c r="J156" s="4" t="s">
        <v>65</v>
      </c>
      <c r="K156" s="4" t="s">
        <v>251</v>
      </c>
      <c r="L156" s="57" t="s">
        <v>51</v>
      </c>
      <c r="M156" s="4" t="s">
        <v>230</v>
      </c>
      <c r="N156" s="4" t="s">
        <v>46</v>
      </c>
      <c r="O156" s="115">
        <v>175</v>
      </c>
      <c r="P156" s="6">
        <f t="shared" si="15"/>
        <v>34.95205</v>
      </c>
      <c r="Q156" s="6">
        <v>191000</v>
      </c>
      <c r="R156" s="6">
        <f t="shared" si="16"/>
        <v>956310.144898511</v>
      </c>
      <c r="S156" s="57">
        <f t="shared" si="14"/>
        <v>364.14285492833204</v>
      </c>
      <c r="T156" s="6">
        <f>Table1[[#This Row],[Volume in Units]]*Table1[[#This Row],[Price SDG/Unit]]</f>
        <v>33425000</v>
      </c>
      <c r="U156" s="57">
        <f>Table1[[#This Row],[Volume MT/Head]]*Table1[[#This Row],[Price USD/(MT/Head)]]</f>
        <v>12727.539272597807</v>
      </c>
      <c r="V156" s="80">
        <v>3000</v>
      </c>
      <c r="W156" s="28">
        <f>Table1[[#This Row],[Commission SDG/MT]]*Table1[[#This Row],[Volume in Units]]</f>
        <v>525000</v>
      </c>
      <c r="X156" s="80">
        <v>586250</v>
      </c>
      <c r="Y156" s="28">
        <f t="shared" si="17"/>
        <v>34536250</v>
      </c>
      <c r="Z156" s="6">
        <f>IFERROR((Table1[[#This Row],[Total Cost SDG]]/Table1[[#This Row],[Volume MT/Head]]),0)</f>
        <v>988103.70207183843</v>
      </c>
      <c r="AA156" s="57">
        <f t="shared" si="18"/>
        <v>13150.679976163232</v>
      </c>
      <c r="AB156" s="57">
        <f>IFERROR((Table1[[#This Row],[Total Cost USD]]/Table1[[#This Row],[Volume MT/Head]]),0)</f>
        <v>376.24917497437866</v>
      </c>
      <c r="AC156" s="80">
        <v>34.95205</v>
      </c>
      <c r="AD156" s="6">
        <f>Table1[[#This Row],[Volume MT/Head]]-Table1[[#This Row],[Delivered MT]]</f>
        <v>0</v>
      </c>
      <c r="AE156" s="6">
        <f>Table1[[#This Row],[Delivered MT]]*Table1[[#This Row],[Average Cost SDG/MT]]</f>
        <v>34536250</v>
      </c>
      <c r="AF156" s="4" t="s">
        <v>152</v>
      </c>
    </row>
    <row r="157" spans="1:32" hidden="1" x14ac:dyDescent="0.2">
      <c r="A157" s="1">
        <v>160</v>
      </c>
      <c r="B157" s="4">
        <v>2025</v>
      </c>
      <c r="C157" s="4" t="s">
        <v>140</v>
      </c>
      <c r="D157" s="4" t="s">
        <v>138</v>
      </c>
      <c r="E157" s="4">
        <v>18</v>
      </c>
      <c r="F157" s="80">
        <v>2626.1950000000002</v>
      </c>
      <c r="G157" s="4">
        <v>1678</v>
      </c>
      <c r="H157" s="4" t="s">
        <v>54</v>
      </c>
      <c r="I157" s="4" t="s">
        <v>54</v>
      </c>
      <c r="J157" s="4" t="s">
        <v>65</v>
      </c>
      <c r="K157" s="4" t="s">
        <v>251</v>
      </c>
      <c r="L157" s="57" t="s">
        <v>51</v>
      </c>
      <c r="M157" s="4" t="s">
        <v>230</v>
      </c>
      <c r="N157" s="4" t="s">
        <v>46</v>
      </c>
      <c r="O157" s="115">
        <v>115</v>
      </c>
      <c r="P157" s="6">
        <f t="shared" si="15"/>
        <v>22.968490000000003</v>
      </c>
      <c r="Q157" s="6">
        <v>189000</v>
      </c>
      <c r="R157" s="6">
        <f t="shared" si="16"/>
        <v>946296.42610376223</v>
      </c>
      <c r="S157" s="57">
        <f t="shared" si="14"/>
        <v>360.32984074060084</v>
      </c>
      <c r="T157" s="6">
        <f>Table1[[#This Row],[Volume in Units]]*Table1[[#This Row],[Price SDG/Unit]]</f>
        <v>21735000</v>
      </c>
      <c r="U157" s="57">
        <f>Table1[[#This Row],[Volume MT/Head]]*Table1[[#This Row],[Price USD/(MT/Head)]]</f>
        <v>8276.2323437520845</v>
      </c>
      <c r="V157" s="80">
        <v>3000</v>
      </c>
      <c r="W157" s="28">
        <f>Table1[[#This Row],[Commission SDG/MT]]*Table1[[#This Row],[Volume in Units]]</f>
        <v>345000</v>
      </c>
      <c r="X157" s="80">
        <v>385250</v>
      </c>
      <c r="Y157" s="28">
        <f t="shared" si="17"/>
        <v>22465250</v>
      </c>
      <c r="Z157" s="6">
        <f>IFERROR((Table1[[#This Row],[Total Cost SDG]]/Table1[[#This Row],[Volume MT/Head]]),0)</f>
        <v>978089.98327708954</v>
      </c>
      <c r="AA157" s="57">
        <f t="shared" si="18"/>
        <v>8554.2962346665045</v>
      </c>
      <c r="AB157" s="57">
        <f>IFERROR((Table1[[#This Row],[Total Cost USD]]/Table1[[#This Row],[Volume MT/Head]]),0)</f>
        <v>372.43616078664741</v>
      </c>
      <c r="AC157" s="80">
        <v>22.968490000000003</v>
      </c>
      <c r="AD157" s="6">
        <f>Table1[[#This Row],[Volume MT/Head]]-Table1[[#This Row],[Delivered MT]]</f>
        <v>0</v>
      </c>
      <c r="AE157" s="6">
        <f>Table1[[#This Row],[Delivered MT]]*Table1[[#This Row],[Average Cost SDG/MT]]</f>
        <v>22465250</v>
      </c>
      <c r="AF157" s="4" t="s">
        <v>152</v>
      </c>
    </row>
    <row r="158" spans="1:32" hidden="1" x14ac:dyDescent="0.2">
      <c r="A158" s="1">
        <v>161</v>
      </c>
      <c r="B158" s="4">
        <v>2025</v>
      </c>
      <c r="C158" s="4" t="s">
        <v>140</v>
      </c>
      <c r="D158" s="4" t="s">
        <v>138</v>
      </c>
      <c r="E158" s="4">
        <v>19</v>
      </c>
      <c r="F158" s="80">
        <v>2626.1950000000002</v>
      </c>
      <c r="G158" s="4">
        <v>1678</v>
      </c>
      <c r="H158" s="4" t="s">
        <v>54</v>
      </c>
      <c r="I158" s="4" t="s">
        <v>54</v>
      </c>
      <c r="J158" s="4" t="s">
        <v>65</v>
      </c>
      <c r="K158" s="4" t="s">
        <v>251</v>
      </c>
      <c r="L158" s="57" t="s">
        <v>51</v>
      </c>
      <c r="M158" s="4" t="s">
        <v>230</v>
      </c>
      <c r="N158" s="4" t="s">
        <v>46</v>
      </c>
      <c r="O158" s="115">
        <v>66</v>
      </c>
      <c r="P158" s="6">
        <f t="shared" si="15"/>
        <v>13.181915999999999</v>
      </c>
      <c r="Q158" s="6">
        <v>189000</v>
      </c>
      <c r="R158" s="6">
        <f t="shared" si="16"/>
        <v>946296.42610376223</v>
      </c>
      <c r="S158" s="57">
        <f t="shared" si="14"/>
        <v>360.32984074060084</v>
      </c>
      <c r="T158" s="6">
        <f>Table1[[#This Row],[Volume in Units]]*Table1[[#This Row],[Price SDG/Unit]]</f>
        <v>12474000</v>
      </c>
      <c r="U158" s="57">
        <f>Table1[[#This Row],[Volume MT/Head]]*Table1[[#This Row],[Price USD/(MT/Head)]]</f>
        <v>4749.8376929359774</v>
      </c>
      <c r="V158" s="80">
        <v>3000</v>
      </c>
      <c r="W158" s="28">
        <f>Table1[[#This Row],[Commission SDG/MT]]*Table1[[#This Row],[Volume in Units]]</f>
        <v>198000</v>
      </c>
      <c r="X158" s="80">
        <v>221100</v>
      </c>
      <c r="Y158" s="28">
        <f t="shared" si="17"/>
        <v>12893100</v>
      </c>
      <c r="Z158" s="6">
        <f>IFERROR((Table1[[#This Row],[Total Cost SDG]]/Table1[[#This Row],[Volume MT/Head]]),0)</f>
        <v>978089.98327708966</v>
      </c>
      <c r="AA158" s="57">
        <f t="shared" si="18"/>
        <v>4909.4221868520808</v>
      </c>
      <c r="AB158" s="57">
        <f>IFERROR((Table1[[#This Row],[Total Cost USD]]/Table1[[#This Row],[Volume MT/Head]]),0)</f>
        <v>372.43616078664746</v>
      </c>
      <c r="AC158" s="80">
        <v>13.181915999999999</v>
      </c>
      <c r="AD158" s="6">
        <f>Table1[[#This Row],[Volume MT/Head]]-Table1[[#This Row],[Delivered MT]]</f>
        <v>0</v>
      </c>
      <c r="AE158" s="6">
        <f>Table1[[#This Row],[Delivered MT]]*Table1[[#This Row],[Average Cost SDG/MT]]</f>
        <v>12893100</v>
      </c>
      <c r="AF158" s="4" t="s">
        <v>152</v>
      </c>
    </row>
    <row r="159" spans="1:32" hidden="1" x14ac:dyDescent="0.2">
      <c r="A159" s="1">
        <v>162</v>
      </c>
      <c r="B159" s="4">
        <v>2025</v>
      </c>
      <c r="C159" s="4" t="s">
        <v>140</v>
      </c>
      <c r="D159" s="4" t="s">
        <v>138</v>
      </c>
      <c r="E159" s="4">
        <v>19</v>
      </c>
      <c r="F159" s="80">
        <v>2626.1950000000002</v>
      </c>
      <c r="G159" s="4">
        <v>1678</v>
      </c>
      <c r="H159" s="4" t="s">
        <v>54</v>
      </c>
      <c r="I159" s="4" t="s">
        <v>54</v>
      </c>
      <c r="J159" s="4" t="s">
        <v>65</v>
      </c>
      <c r="K159" s="4" t="s">
        <v>251</v>
      </c>
      <c r="L159" s="57" t="s">
        <v>51</v>
      </c>
      <c r="M159" s="4" t="s">
        <v>230</v>
      </c>
      <c r="N159" s="4" t="s">
        <v>46</v>
      </c>
      <c r="O159" s="115">
        <v>84</v>
      </c>
      <c r="P159" s="6">
        <f t="shared" si="15"/>
        <v>16.776983999999999</v>
      </c>
      <c r="Q159" s="6">
        <v>191000</v>
      </c>
      <c r="R159" s="6">
        <f t="shared" si="16"/>
        <v>956310.144898511</v>
      </c>
      <c r="S159" s="57">
        <f t="shared" si="14"/>
        <v>364.14285492833204</v>
      </c>
      <c r="T159" s="6">
        <f>Table1[[#This Row],[Volume in Units]]*Table1[[#This Row],[Price SDG/Unit]]</f>
        <v>16044000</v>
      </c>
      <c r="U159" s="57">
        <f>Table1[[#This Row],[Volume MT/Head]]*Table1[[#This Row],[Price USD/(MT/Head)]]</f>
        <v>6109.2188508469471</v>
      </c>
      <c r="V159" s="80">
        <v>3000</v>
      </c>
      <c r="W159" s="28">
        <f>Table1[[#This Row],[Commission SDG/MT]]*Table1[[#This Row],[Volume in Units]]</f>
        <v>252000</v>
      </c>
      <c r="X159" s="80">
        <v>281400</v>
      </c>
      <c r="Y159" s="28">
        <f t="shared" si="17"/>
        <v>16577400</v>
      </c>
      <c r="Z159" s="6">
        <f>IFERROR((Table1[[#This Row],[Total Cost SDG]]/Table1[[#This Row],[Volume MT/Head]]),0)</f>
        <v>988103.70207183855</v>
      </c>
      <c r="AA159" s="57">
        <f t="shared" si="18"/>
        <v>6312.326388558351</v>
      </c>
      <c r="AB159" s="57">
        <f>IFERROR((Table1[[#This Row],[Total Cost USD]]/Table1[[#This Row],[Volume MT/Head]]),0)</f>
        <v>376.24917497437866</v>
      </c>
      <c r="AC159" s="80">
        <v>16.776983999999999</v>
      </c>
      <c r="AD159" s="6">
        <f>Table1[[#This Row],[Volume MT/Head]]-Table1[[#This Row],[Delivered MT]]</f>
        <v>0</v>
      </c>
      <c r="AE159" s="6">
        <f>Table1[[#This Row],[Delivered MT]]*Table1[[#This Row],[Average Cost SDG/MT]]</f>
        <v>16577400.000000002</v>
      </c>
      <c r="AF159" s="4" t="s">
        <v>152</v>
      </c>
    </row>
    <row r="160" spans="1:32" hidden="1" x14ac:dyDescent="0.2">
      <c r="A160" s="1">
        <v>163</v>
      </c>
      <c r="B160" s="4">
        <v>2025</v>
      </c>
      <c r="C160" s="4" t="s">
        <v>140</v>
      </c>
      <c r="D160" s="4" t="s">
        <v>138</v>
      </c>
      <c r="E160" s="4">
        <v>19</v>
      </c>
      <c r="F160" s="80">
        <v>2626.1950000000002</v>
      </c>
      <c r="G160" s="4">
        <v>1678</v>
      </c>
      <c r="H160" s="4" t="s">
        <v>54</v>
      </c>
      <c r="I160" s="4" t="s">
        <v>54</v>
      </c>
      <c r="J160" s="4" t="s">
        <v>65</v>
      </c>
      <c r="K160" s="4" t="s">
        <v>251</v>
      </c>
      <c r="L160" s="57" t="s">
        <v>51</v>
      </c>
      <c r="M160" s="4" t="s">
        <v>230</v>
      </c>
      <c r="N160" s="4" t="s">
        <v>46</v>
      </c>
      <c r="O160" s="115">
        <v>35</v>
      </c>
      <c r="P160" s="6">
        <f t="shared" si="15"/>
        <v>6.9904099999999998</v>
      </c>
      <c r="Q160" s="6">
        <v>189000</v>
      </c>
      <c r="R160" s="6">
        <f t="shared" si="16"/>
        <v>946296.42610376223</v>
      </c>
      <c r="S160" s="57">
        <f t="shared" si="14"/>
        <v>360.32984074060084</v>
      </c>
      <c r="T160" s="6">
        <f>Table1[[#This Row],[Volume in Units]]*Table1[[#This Row],[Price SDG/Unit]]</f>
        <v>6615000</v>
      </c>
      <c r="U160" s="57">
        <f>Table1[[#This Row],[Volume MT/Head]]*Table1[[#This Row],[Price USD/(MT/Head)]]</f>
        <v>2518.8533220115037</v>
      </c>
      <c r="V160" s="80">
        <v>3000</v>
      </c>
      <c r="W160" s="28">
        <f>Table1[[#This Row],[Commission SDG/MT]]*Table1[[#This Row],[Volume in Units]]</f>
        <v>105000</v>
      </c>
      <c r="X160" s="80">
        <v>117250</v>
      </c>
      <c r="Y160" s="28">
        <f t="shared" si="17"/>
        <v>6837250</v>
      </c>
      <c r="Z160" s="6">
        <f>IFERROR((Table1[[#This Row],[Total Cost SDG]]/Table1[[#This Row],[Volume MT/Head]]),0)</f>
        <v>978089.98327708966</v>
      </c>
      <c r="AA160" s="57">
        <f t="shared" si="18"/>
        <v>2603.4814627245883</v>
      </c>
      <c r="AB160" s="57">
        <f>IFERROR((Table1[[#This Row],[Total Cost USD]]/Table1[[#This Row],[Volume MT/Head]]),0)</f>
        <v>372.43616078664746</v>
      </c>
      <c r="AC160" s="80">
        <v>6.9904099999999998</v>
      </c>
      <c r="AD160" s="6">
        <f>Table1[[#This Row],[Volume MT/Head]]-Table1[[#This Row],[Delivered MT]]</f>
        <v>0</v>
      </c>
      <c r="AE160" s="6">
        <f>Table1[[#This Row],[Delivered MT]]*Table1[[#This Row],[Average Cost SDG/MT]]</f>
        <v>6837250</v>
      </c>
      <c r="AF160" s="4" t="s">
        <v>152</v>
      </c>
    </row>
    <row r="161" spans="1:34" hidden="1" x14ac:dyDescent="0.2">
      <c r="A161" s="1">
        <v>164</v>
      </c>
      <c r="B161" s="4">
        <v>2025</v>
      </c>
      <c r="C161" s="4" t="s">
        <v>140</v>
      </c>
      <c r="D161" s="4" t="s">
        <v>138</v>
      </c>
      <c r="E161" s="4">
        <v>19</v>
      </c>
      <c r="F161" s="80">
        <v>2626.1950000000002</v>
      </c>
      <c r="G161" s="4">
        <v>1678</v>
      </c>
      <c r="H161" s="4" t="s">
        <v>54</v>
      </c>
      <c r="I161" s="4" t="s">
        <v>54</v>
      </c>
      <c r="J161" s="4" t="s">
        <v>65</v>
      </c>
      <c r="K161" s="4" t="s">
        <v>251</v>
      </c>
      <c r="L161" s="57" t="s">
        <v>51</v>
      </c>
      <c r="M161" s="4" t="s">
        <v>230</v>
      </c>
      <c r="N161" s="4" t="s">
        <v>46</v>
      </c>
      <c r="O161" s="115">
        <v>68.5</v>
      </c>
      <c r="P161" s="6">
        <f t="shared" si="15"/>
        <v>13.681231</v>
      </c>
      <c r="Q161" s="6">
        <v>191000</v>
      </c>
      <c r="R161" s="6">
        <f t="shared" si="16"/>
        <v>956310.144898511</v>
      </c>
      <c r="S161" s="57">
        <f t="shared" si="14"/>
        <v>364.14285492833204</v>
      </c>
      <c r="T161" s="6">
        <f>Table1[[#This Row],[Volume in Units]]*Table1[[#This Row],[Price SDG/Unit]]</f>
        <v>13083500</v>
      </c>
      <c r="U161" s="57">
        <f>Table1[[#This Row],[Volume MT/Head]]*Table1[[#This Row],[Price USD/(MT/Head)]]</f>
        <v>4981.9225152739991</v>
      </c>
      <c r="V161" s="80">
        <v>3000</v>
      </c>
      <c r="W161" s="28">
        <f>Table1[[#This Row],[Commission SDG/MT]]*Table1[[#This Row],[Volume in Units]]</f>
        <v>205500</v>
      </c>
      <c r="X161" s="80">
        <v>229475</v>
      </c>
      <c r="Y161" s="28">
        <f t="shared" si="17"/>
        <v>13518475</v>
      </c>
      <c r="Z161" s="6">
        <f>IFERROR((Table1[[#This Row],[Total Cost SDG]]/Table1[[#This Row],[Volume MT/Head]]),0)</f>
        <v>988103.70207183843</v>
      </c>
      <c r="AA161" s="57">
        <f t="shared" si="18"/>
        <v>5147.5518763838936</v>
      </c>
      <c r="AB161" s="57">
        <f>IFERROR((Table1[[#This Row],[Total Cost USD]]/Table1[[#This Row],[Volume MT/Head]]),0)</f>
        <v>376.24917497437866</v>
      </c>
      <c r="AC161" s="80">
        <v>13.681231</v>
      </c>
      <c r="AD161" s="6">
        <f>Table1[[#This Row],[Volume MT/Head]]-Table1[[#This Row],[Delivered MT]]</f>
        <v>0</v>
      </c>
      <c r="AE161" s="6">
        <f>Table1[[#This Row],[Delivered MT]]*Table1[[#This Row],[Average Cost SDG/MT]]</f>
        <v>13518475</v>
      </c>
      <c r="AF161" s="4" t="s">
        <v>152</v>
      </c>
    </row>
    <row r="162" spans="1:34" hidden="1" x14ac:dyDescent="0.2">
      <c r="A162" s="1">
        <v>165</v>
      </c>
      <c r="B162" s="4">
        <v>2025</v>
      </c>
      <c r="C162" s="4" t="s">
        <v>140</v>
      </c>
      <c r="D162" s="4" t="s">
        <v>138</v>
      </c>
      <c r="E162" s="4">
        <v>19</v>
      </c>
      <c r="F162" s="80">
        <v>2626.1950000000002</v>
      </c>
      <c r="G162" s="4">
        <v>1678</v>
      </c>
      <c r="H162" s="4" t="s">
        <v>54</v>
      </c>
      <c r="I162" s="4" t="s">
        <v>54</v>
      </c>
      <c r="J162" s="4" t="s">
        <v>65</v>
      </c>
      <c r="K162" s="4" t="s">
        <v>251</v>
      </c>
      <c r="L162" s="57" t="s">
        <v>51</v>
      </c>
      <c r="M162" s="4" t="s">
        <v>230</v>
      </c>
      <c r="N162" s="4" t="s">
        <v>46</v>
      </c>
      <c r="O162" s="115">
        <v>74.5</v>
      </c>
      <c r="P162" s="6">
        <f t="shared" si="15"/>
        <v>14.879586999999999</v>
      </c>
      <c r="Q162" s="6">
        <v>191000</v>
      </c>
      <c r="R162" s="6">
        <f t="shared" si="16"/>
        <v>956310.144898511</v>
      </c>
      <c r="S162" s="57">
        <f t="shared" si="14"/>
        <v>364.14285492833204</v>
      </c>
      <c r="T162" s="6">
        <f>Table1[[#This Row],[Volume in Units]]*Table1[[#This Row],[Price SDG/Unit]]</f>
        <v>14229500</v>
      </c>
      <c r="U162" s="57">
        <f>Table1[[#This Row],[Volume MT/Head]]*Table1[[#This Row],[Price USD/(MT/Head)]]</f>
        <v>5418.2952903344949</v>
      </c>
      <c r="V162" s="80">
        <v>3000</v>
      </c>
      <c r="W162" s="28">
        <f>Table1[[#This Row],[Commission SDG/MT]]*Table1[[#This Row],[Volume in Units]]</f>
        <v>223500</v>
      </c>
      <c r="X162" s="80">
        <v>249575</v>
      </c>
      <c r="Y162" s="28">
        <f t="shared" si="17"/>
        <v>14702575</v>
      </c>
      <c r="Z162" s="6">
        <f>IFERROR((Table1[[#This Row],[Total Cost SDG]]/Table1[[#This Row],[Volume MT/Head]]),0)</f>
        <v>988103.70207183843</v>
      </c>
      <c r="AA162" s="57">
        <f t="shared" si="18"/>
        <v>5598.4323327094899</v>
      </c>
      <c r="AB162" s="57">
        <f>IFERROR((Table1[[#This Row],[Total Cost USD]]/Table1[[#This Row],[Volume MT/Head]]),0)</f>
        <v>376.24917497437866</v>
      </c>
      <c r="AC162" s="80">
        <v>14.879586999999999</v>
      </c>
      <c r="AD162" s="6">
        <f>Table1[[#This Row],[Volume MT/Head]]-Table1[[#This Row],[Delivered MT]]</f>
        <v>0</v>
      </c>
      <c r="AE162" s="6">
        <f>Table1[[#This Row],[Delivered MT]]*Table1[[#This Row],[Average Cost SDG/MT]]</f>
        <v>14702575</v>
      </c>
      <c r="AF162" s="4" t="s">
        <v>152</v>
      </c>
    </row>
    <row r="163" spans="1:34" hidden="1" x14ac:dyDescent="0.2">
      <c r="A163" s="1">
        <v>166</v>
      </c>
      <c r="B163" s="4">
        <v>2025</v>
      </c>
      <c r="C163" s="4" t="s">
        <v>140</v>
      </c>
      <c r="D163" s="4" t="s">
        <v>138</v>
      </c>
      <c r="E163" s="4">
        <v>19</v>
      </c>
      <c r="F163" s="80">
        <v>2626.1950000000002</v>
      </c>
      <c r="G163" s="4">
        <v>1678</v>
      </c>
      <c r="H163" s="4" t="s">
        <v>54</v>
      </c>
      <c r="I163" s="4" t="s">
        <v>54</v>
      </c>
      <c r="J163" s="4" t="s">
        <v>65</v>
      </c>
      <c r="K163" s="4" t="s">
        <v>251</v>
      </c>
      <c r="L163" s="57" t="s">
        <v>51</v>
      </c>
      <c r="M163" s="4" t="s">
        <v>230</v>
      </c>
      <c r="N163" s="4" t="s">
        <v>46</v>
      </c>
      <c r="O163" s="115">
        <v>35</v>
      </c>
      <c r="P163" s="6">
        <f t="shared" si="15"/>
        <v>6.9904099999999998</v>
      </c>
      <c r="Q163" s="6">
        <v>186000</v>
      </c>
      <c r="R163" s="6">
        <f t="shared" si="16"/>
        <v>931275.84791163891</v>
      </c>
      <c r="S163" s="57">
        <f t="shared" si="14"/>
        <v>354.61031945900396</v>
      </c>
      <c r="T163" s="6">
        <f>Table1[[#This Row],[Volume in Units]]*Table1[[#This Row],[Price SDG/Unit]]</f>
        <v>6510000</v>
      </c>
      <c r="U163" s="57">
        <f>Table1[[#This Row],[Volume MT/Head]]*Table1[[#This Row],[Price USD/(MT/Head)]]</f>
        <v>2478.871523249416</v>
      </c>
      <c r="V163" s="80">
        <v>3000</v>
      </c>
      <c r="W163" s="28">
        <f>Table1[[#This Row],[Commission SDG/MT]]*Table1[[#This Row],[Volume in Units]]</f>
        <v>105000</v>
      </c>
      <c r="X163" s="80">
        <v>117250</v>
      </c>
      <c r="Y163" s="28">
        <f t="shared" si="17"/>
        <v>6732250</v>
      </c>
      <c r="Z163" s="6">
        <f>IFERROR((Table1[[#This Row],[Total Cost SDG]]/Table1[[#This Row],[Volume MT/Head]]),0)</f>
        <v>963069.40508496645</v>
      </c>
      <c r="AA163" s="57">
        <f t="shared" si="18"/>
        <v>2563.4996639625006</v>
      </c>
      <c r="AB163" s="57">
        <f>IFERROR((Table1[[#This Row],[Total Cost USD]]/Table1[[#This Row],[Volume MT/Head]]),0)</f>
        <v>366.71663950505058</v>
      </c>
      <c r="AC163" s="80">
        <v>6.9904099999999998</v>
      </c>
      <c r="AD163" s="6">
        <f>Table1[[#This Row],[Volume MT/Head]]-Table1[[#This Row],[Delivered MT]]</f>
        <v>0</v>
      </c>
      <c r="AE163" s="6">
        <f>Table1[[#This Row],[Delivered MT]]*Table1[[#This Row],[Average Cost SDG/MT]]</f>
        <v>6732250</v>
      </c>
      <c r="AF163" s="4" t="s">
        <v>152</v>
      </c>
    </row>
    <row r="164" spans="1:34" hidden="1" x14ac:dyDescent="0.2">
      <c r="A164" s="1">
        <v>167</v>
      </c>
      <c r="B164" s="4">
        <v>2025</v>
      </c>
      <c r="C164" s="4" t="s">
        <v>140</v>
      </c>
      <c r="D164" s="4" t="s">
        <v>138</v>
      </c>
      <c r="E164" s="4">
        <v>19</v>
      </c>
      <c r="F164" s="80">
        <v>2626.1950000000002</v>
      </c>
      <c r="G164" s="4">
        <v>1678</v>
      </c>
      <c r="H164" s="4" t="s">
        <v>54</v>
      </c>
      <c r="I164" s="4" t="s">
        <v>54</v>
      </c>
      <c r="J164" s="4" t="s">
        <v>65</v>
      </c>
      <c r="K164" s="4" t="s">
        <v>251</v>
      </c>
      <c r="L164" s="57" t="s">
        <v>51</v>
      </c>
      <c r="M164" s="4" t="s">
        <v>230</v>
      </c>
      <c r="N164" s="4" t="s">
        <v>46</v>
      </c>
      <c r="O164" s="80">
        <v>34.5</v>
      </c>
      <c r="P164" s="6">
        <f t="shared" si="15"/>
        <v>6.8905469999999998</v>
      </c>
      <c r="Q164" s="6">
        <v>191000</v>
      </c>
      <c r="R164" s="6">
        <f t="shared" si="16"/>
        <v>956310.144898511</v>
      </c>
      <c r="S164" s="57">
        <f t="shared" si="14"/>
        <v>364.14285492833204</v>
      </c>
      <c r="T164" s="6">
        <f>Table1[[#This Row],[Volume in Units]]*Table1[[#This Row],[Price SDG/Unit]]</f>
        <v>6589500</v>
      </c>
      <c r="U164" s="57">
        <f>Table1[[#This Row],[Volume MT/Head]]*Table1[[#This Row],[Price USD/(MT/Head)]]</f>
        <v>2509.1434565978534</v>
      </c>
      <c r="V164" s="80">
        <v>3000</v>
      </c>
      <c r="W164" s="28">
        <f>Table1[[#This Row],[Commission SDG/MT]]*Table1[[#This Row],[Volume in Units]]</f>
        <v>103500</v>
      </c>
      <c r="X164" s="80">
        <v>115575</v>
      </c>
      <c r="Y164" s="28">
        <f t="shared" si="17"/>
        <v>6808575</v>
      </c>
      <c r="Z164" s="6">
        <f>IFERROR((Table1[[#This Row],[Total Cost SDG]]/Table1[[#This Row],[Volume MT/Head]]),0)</f>
        <v>988103.70207183843</v>
      </c>
      <c r="AA164" s="57">
        <f t="shared" si="18"/>
        <v>2592.5626238721798</v>
      </c>
      <c r="AB164" s="57">
        <f>IFERROR((Table1[[#This Row],[Total Cost USD]]/Table1[[#This Row],[Volume MT/Head]]),0)</f>
        <v>376.24917497437866</v>
      </c>
      <c r="AC164" s="80">
        <v>6.8905469999999998</v>
      </c>
      <c r="AD164" s="6">
        <f>Table1[[#This Row],[Volume MT/Head]]-Table1[[#This Row],[Delivered MT]]</f>
        <v>0</v>
      </c>
      <c r="AE164" s="6">
        <f>Table1[[#This Row],[Delivered MT]]*Table1[[#This Row],[Average Cost SDG/MT]]</f>
        <v>6808575</v>
      </c>
      <c r="AF164" s="4" t="s">
        <v>152</v>
      </c>
    </row>
    <row r="165" spans="1:34" hidden="1" x14ac:dyDescent="0.2">
      <c r="A165" s="1">
        <v>168</v>
      </c>
      <c r="B165" s="4">
        <v>2025</v>
      </c>
      <c r="C165" s="4" t="s">
        <v>140</v>
      </c>
      <c r="D165" s="4" t="s">
        <v>138</v>
      </c>
      <c r="E165" s="4">
        <v>19</v>
      </c>
      <c r="F165" s="80">
        <v>2626.1950000000002</v>
      </c>
      <c r="G165" s="4">
        <v>1678</v>
      </c>
      <c r="H165" s="4" t="s">
        <v>54</v>
      </c>
      <c r="I165" s="4" t="s">
        <v>54</v>
      </c>
      <c r="J165" s="4" t="s">
        <v>65</v>
      </c>
      <c r="K165" s="4" t="s">
        <v>251</v>
      </c>
      <c r="L165" s="57" t="s">
        <v>51</v>
      </c>
      <c r="M165" s="4" t="s">
        <v>230</v>
      </c>
      <c r="N165" s="4" t="s">
        <v>46</v>
      </c>
      <c r="O165" s="80">
        <v>75</v>
      </c>
      <c r="P165" s="6">
        <f t="shared" si="15"/>
        <v>14.97945</v>
      </c>
      <c r="Q165" s="6">
        <v>189000</v>
      </c>
      <c r="R165" s="6">
        <f t="shared" si="16"/>
        <v>946296.42610376223</v>
      </c>
      <c r="S165" s="57">
        <f t="shared" si="14"/>
        <v>360.32984074060084</v>
      </c>
      <c r="T165" s="6">
        <f>Table1[[#This Row],[Volume in Units]]*Table1[[#This Row],[Price SDG/Unit]]</f>
        <v>14175000</v>
      </c>
      <c r="U165" s="57">
        <f>Table1[[#This Row],[Volume MT/Head]]*Table1[[#This Row],[Price USD/(MT/Head)]]</f>
        <v>5397.5428328817934</v>
      </c>
      <c r="V165" s="80">
        <v>3000</v>
      </c>
      <c r="W165" s="28">
        <f>Table1[[#This Row],[Commission SDG/MT]]*Table1[[#This Row],[Volume in Units]]</f>
        <v>225000</v>
      </c>
      <c r="X165" s="80">
        <v>251250</v>
      </c>
      <c r="Y165" s="28">
        <f t="shared" si="17"/>
        <v>14651250</v>
      </c>
      <c r="Z165" s="6">
        <f>IFERROR((Table1[[#This Row],[Total Cost SDG]]/Table1[[#This Row],[Volume MT/Head]]),0)</f>
        <v>978089.98327708966</v>
      </c>
      <c r="AA165" s="57">
        <f t="shared" si="18"/>
        <v>5578.8888486955457</v>
      </c>
      <c r="AB165" s="57">
        <f>IFERROR((Table1[[#This Row],[Total Cost USD]]/Table1[[#This Row],[Volume MT/Head]]),0)</f>
        <v>372.43616078664741</v>
      </c>
      <c r="AC165" s="80">
        <v>14.97945</v>
      </c>
      <c r="AD165" s="6">
        <f>Table1[[#This Row],[Volume MT/Head]]-Table1[[#This Row],[Delivered MT]]</f>
        <v>0</v>
      </c>
      <c r="AE165" s="6">
        <f>Table1[[#This Row],[Delivered MT]]*Table1[[#This Row],[Average Cost SDG/MT]]</f>
        <v>14651250</v>
      </c>
      <c r="AF165" s="4" t="s">
        <v>152</v>
      </c>
    </row>
    <row r="166" spans="1:34" hidden="1" x14ac:dyDescent="0.2">
      <c r="A166" s="1">
        <v>169</v>
      </c>
      <c r="B166" s="4">
        <v>2025</v>
      </c>
      <c r="C166" s="4" t="s">
        <v>140</v>
      </c>
      <c r="D166" s="4" t="s">
        <v>138</v>
      </c>
      <c r="E166" s="4">
        <v>19</v>
      </c>
      <c r="F166" s="80">
        <v>2626.1950000000002</v>
      </c>
      <c r="G166" s="4">
        <v>1678</v>
      </c>
      <c r="H166" s="4" t="s">
        <v>54</v>
      </c>
      <c r="I166" s="4" t="s">
        <v>54</v>
      </c>
      <c r="J166" s="4" t="s">
        <v>65</v>
      </c>
      <c r="K166" s="4" t="s">
        <v>251</v>
      </c>
      <c r="L166" s="57" t="s">
        <v>51</v>
      </c>
      <c r="M166" s="4" t="s">
        <v>230</v>
      </c>
      <c r="N166" s="4" t="s">
        <v>46</v>
      </c>
      <c r="O166" s="80">
        <v>34.5</v>
      </c>
      <c r="P166" s="6">
        <f t="shared" si="15"/>
        <v>6.8905469999999998</v>
      </c>
      <c r="Q166" s="6">
        <v>189000</v>
      </c>
      <c r="R166" s="6">
        <f t="shared" si="16"/>
        <v>946296.42610376223</v>
      </c>
      <c r="S166" s="57">
        <f t="shared" si="14"/>
        <v>360.32984074060084</v>
      </c>
      <c r="T166" s="6">
        <f>Table1[[#This Row],[Volume in Units]]*Table1[[#This Row],[Price SDG/Unit]]</f>
        <v>6520500</v>
      </c>
      <c r="U166" s="57">
        <f>Table1[[#This Row],[Volume MT/Head]]*Table1[[#This Row],[Price USD/(MT/Head)]]</f>
        <v>2482.8697031256247</v>
      </c>
      <c r="V166" s="80">
        <v>3000</v>
      </c>
      <c r="W166" s="28">
        <f>Table1[[#This Row],[Commission SDG/MT]]*Table1[[#This Row],[Volume in Units]]</f>
        <v>103500</v>
      </c>
      <c r="X166" s="80">
        <v>115575</v>
      </c>
      <c r="Y166" s="28">
        <f t="shared" si="17"/>
        <v>6739575</v>
      </c>
      <c r="Z166" s="6">
        <f>IFERROR((Table1[[#This Row],[Total Cost SDG]]/Table1[[#This Row],[Volume MT/Head]]),0)</f>
        <v>978089.98327708966</v>
      </c>
      <c r="AA166" s="57">
        <f t="shared" si="18"/>
        <v>2566.2888703999511</v>
      </c>
      <c r="AB166" s="57">
        <f>IFERROR((Table1[[#This Row],[Total Cost USD]]/Table1[[#This Row],[Volume MT/Head]]),0)</f>
        <v>372.43616078664746</v>
      </c>
      <c r="AC166" s="80">
        <v>6.8905469999999998</v>
      </c>
      <c r="AD166" s="6">
        <f>Table1[[#This Row],[Volume MT/Head]]-Table1[[#This Row],[Delivered MT]]</f>
        <v>0</v>
      </c>
      <c r="AE166" s="6">
        <f>Table1[[#This Row],[Delivered MT]]*Table1[[#This Row],[Average Cost SDG/MT]]</f>
        <v>6739575</v>
      </c>
      <c r="AF166" s="4" t="s">
        <v>152</v>
      </c>
    </row>
    <row r="167" spans="1:34" hidden="1" x14ac:dyDescent="0.2">
      <c r="A167" s="1">
        <v>170</v>
      </c>
      <c r="B167" s="4">
        <v>2025</v>
      </c>
      <c r="C167" s="4" t="s">
        <v>140</v>
      </c>
      <c r="D167" s="4" t="s">
        <v>138</v>
      </c>
      <c r="E167" s="4">
        <v>20</v>
      </c>
      <c r="F167" s="80">
        <v>2626.1950000000002</v>
      </c>
      <c r="G167" s="4">
        <v>1678</v>
      </c>
      <c r="H167" s="4" t="s">
        <v>54</v>
      </c>
      <c r="I167" s="4" t="s">
        <v>54</v>
      </c>
      <c r="J167" s="4" t="s">
        <v>65</v>
      </c>
      <c r="K167" s="4" t="s">
        <v>251</v>
      </c>
      <c r="L167" s="57" t="s">
        <v>51</v>
      </c>
      <c r="M167" s="4" t="s">
        <v>230</v>
      </c>
      <c r="N167" s="4" t="s">
        <v>46</v>
      </c>
      <c r="O167" s="80">
        <v>34.5</v>
      </c>
      <c r="P167" s="6">
        <f t="shared" si="15"/>
        <v>6.8905469999999998</v>
      </c>
      <c r="Q167" s="6">
        <v>189000</v>
      </c>
      <c r="R167" s="6">
        <f t="shared" si="16"/>
        <v>946296.42610376223</v>
      </c>
      <c r="S167" s="57">
        <f t="shared" si="14"/>
        <v>360.32984074060084</v>
      </c>
      <c r="T167" s="6">
        <f>Table1[[#This Row],[Volume in Units]]*Table1[[#This Row],[Price SDG/Unit]]</f>
        <v>6520500</v>
      </c>
      <c r="U167" s="57">
        <f>Table1[[#This Row],[Volume MT/Head]]*Table1[[#This Row],[Price USD/(MT/Head)]]</f>
        <v>2482.8697031256247</v>
      </c>
      <c r="V167" s="80">
        <v>3000</v>
      </c>
      <c r="W167" s="28">
        <f>Table1[[#This Row],[Commission SDG/MT]]*Table1[[#This Row],[Volume in Units]]</f>
        <v>103500</v>
      </c>
      <c r="X167" s="80">
        <v>115575</v>
      </c>
      <c r="Y167" s="28">
        <f t="shared" si="17"/>
        <v>6739575</v>
      </c>
      <c r="Z167" s="6">
        <f>IFERROR((Table1[[#This Row],[Total Cost SDG]]/Table1[[#This Row],[Volume MT/Head]]),0)</f>
        <v>978089.98327708966</v>
      </c>
      <c r="AA167" s="57">
        <f t="shared" si="18"/>
        <v>2566.2888703999511</v>
      </c>
      <c r="AB167" s="57">
        <f>IFERROR((Table1[[#This Row],[Total Cost USD]]/Table1[[#This Row],[Volume MT/Head]]),0)</f>
        <v>372.43616078664746</v>
      </c>
      <c r="AC167" s="80">
        <v>6.8905469999999998</v>
      </c>
      <c r="AD167" s="6">
        <f>Table1[[#This Row],[Volume MT/Head]]-Table1[[#This Row],[Delivered MT]]</f>
        <v>0</v>
      </c>
      <c r="AE167" s="6">
        <f>Table1[[#This Row],[Delivered MT]]*Table1[[#This Row],[Average Cost SDG/MT]]</f>
        <v>6739575</v>
      </c>
      <c r="AF167" s="4" t="s">
        <v>152</v>
      </c>
    </row>
    <row r="168" spans="1:34" hidden="1" x14ac:dyDescent="0.2">
      <c r="A168" s="1">
        <v>171</v>
      </c>
      <c r="B168" s="4">
        <v>2025</v>
      </c>
      <c r="C168" s="4" t="s">
        <v>140</v>
      </c>
      <c r="D168" s="4" t="s">
        <v>138</v>
      </c>
      <c r="E168" s="4">
        <v>20</v>
      </c>
      <c r="F168" s="80">
        <v>2626.1950000000002</v>
      </c>
      <c r="G168" s="4">
        <v>1678</v>
      </c>
      <c r="H168" s="4" t="s">
        <v>54</v>
      </c>
      <c r="I168" s="4" t="s">
        <v>54</v>
      </c>
      <c r="J168" s="4" t="s">
        <v>65</v>
      </c>
      <c r="K168" s="4" t="s">
        <v>251</v>
      </c>
      <c r="L168" s="57" t="s">
        <v>51</v>
      </c>
      <c r="M168" s="4" t="s">
        <v>230</v>
      </c>
      <c r="N168" s="4" t="s">
        <v>46</v>
      </c>
      <c r="O168" s="80">
        <v>80</v>
      </c>
      <c r="P168" s="6">
        <f t="shared" si="15"/>
        <v>15.97808</v>
      </c>
      <c r="Q168" s="6">
        <v>191000</v>
      </c>
      <c r="R168" s="6">
        <f t="shared" si="16"/>
        <v>956310.144898511</v>
      </c>
      <c r="S168" s="57">
        <f t="shared" si="14"/>
        <v>364.14285492833204</v>
      </c>
      <c r="T168" s="6">
        <f>Table1[[#This Row],[Volume in Units]]*Table1[[#This Row],[Price SDG/Unit]]</f>
        <v>15280000</v>
      </c>
      <c r="U168" s="57">
        <f>Table1[[#This Row],[Volume MT/Head]]*Table1[[#This Row],[Price USD/(MT/Head)]]</f>
        <v>5818.3036674732839</v>
      </c>
      <c r="V168" s="80">
        <v>3000</v>
      </c>
      <c r="W168" s="28">
        <f>Table1[[#This Row],[Commission SDG/MT]]*Table1[[#This Row],[Volume in Units]]</f>
        <v>240000</v>
      </c>
      <c r="X168" s="80">
        <v>268000</v>
      </c>
      <c r="Y168" s="28">
        <f t="shared" si="17"/>
        <v>15788000</v>
      </c>
      <c r="Z168" s="6">
        <f>IFERROR((Table1[[#This Row],[Total Cost SDG]]/Table1[[#This Row],[Volume MT/Head]]),0)</f>
        <v>988103.70207183843</v>
      </c>
      <c r="AA168" s="57">
        <f t="shared" si="18"/>
        <v>6011.7394176746202</v>
      </c>
      <c r="AB168" s="57">
        <f>IFERROR((Table1[[#This Row],[Total Cost USD]]/Table1[[#This Row],[Volume MT/Head]]),0)</f>
        <v>376.24917497437866</v>
      </c>
      <c r="AC168" s="80">
        <v>15.97808</v>
      </c>
      <c r="AD168" s="6">
        <f>Table1[[#This Row],[Volume MT/Head]]-Table1[[#This Row],[Delivered MT]]</f>
        <v>0</v>
      </c>
      <c r="AE168" s="6">
        <f>Table1[[#This Row],[Delivered MT]]*Table1[[#This Row],[Average Cost SDG/MT]]</f>
        <v>15788000</v>
      </c>
      <c r="AF168" s="4" t="s">
        <v>152</v>
      </c>
    </row>
    <row r="169" spans="1:34" hidden="1" x14ac:dyDescent="0.2">
      <c r="A169" s="1">
        <v>172</v>
      </c>
      <c r="B169" s="4">
        <v>2025</v>
      </c>
      <c r="C169" s="4" t="s">
        <v>140</v>
      </c>
      <c r="D169" s="4" t="s">
        <v>138</v>
      </c>
      <c r="E169" s="4">
        <v>20</v>
      </c>
      <c r="F169" s="80">
        <v>2626.1950000000002</v>
      </c>
      <c r="G169" s="4">
        <v>1678</v>
      </c>
      <c r="H169" s="4" t="s">
        <v>54</v>
      </c>
      <c r="I169" s="4" t="s">
        <v>54</v>
      </c>
      <c r="J169" s="4" t="s">
        <v>65</v>
      </c>
      <c r="K169" s="4" t="s">
        <v>251</v>
      </c>
      <c r="L169" s="57" t="s">
        <v>51</v>
      </c>
      <c r="M169" s="4" t="s">
        <v>230</v>
      </c>
      <c r="N169" s="4" t="s">
        <v>46</v>
      </c>
      <c r="O169" s="80">
        <v>37.5</v>
      </c>
      <c r="P169" s="6">
        <f t="shared" si="15"/>
        <v>7.489725</v>
      </c>
      <c r="Q169" s="6">
        <v>191000</v>
      </c>
      <c r="R169" s="6">
        <f t="shared" si="16"/>
        <v>956310.144898511</v>
      </c>
      <c r="S169" s="57">
        <f t="shared" si="14"/>
        <v>364.14285492833204</v>
      </c>
      <c r="T169" s="6">
        <f>Table1[[#This Row],[Volume in Units]]*Table1[[#This Row],[Price SDG/Unit]]</f>
        <v>7162500</v>
      </c>
      <c r="U169" s="57">
        <f>Table1[[#This Row],[Volume MT/Head]]*Table1[[#This Row],[Price USD/(MT/Head)]]</f>
        <v>2727.3298441281017</v>
      </c>
      <c r="V169" s="80">
        <v>3000</v>
      </c>
      <c r="W169" s="28">
        <f>Table1[[#This Row],[Commission SDG/MT]]*Table1[[#This Row],[Volume in Units]]</f>
        <v>112500</v>
      </c>
      <c r="X169" s="80">
        <v>125625</v>
      </c>
      <c r="Y169" s="28">
        <f t="shared" si="17"/>
        <v>7400625</v>
      </c>
      <c r="Z169" s="6">
        <f>IFERROR((Table1[[#This Row],[Total Cost SDG]]/Table1[[#This Row],[Volume MT/Head]]),0)</f>
        <v>988103.70207183843</v>
      </c>
      <c r="AA169" s="57">
        <f t="shared" si="18"/>
        <v>2818.0028520349783</v>
      </c>
      <c r="AB169" s="57">
        <f>IFERROR((Table1[[#This Row],[Total Cost USD]]/Table1[[#This Row],[Volume MT/Head]]),0)</f>
        <v>376.24917497437866</v>
      </c>
      <c r="AC169" s="80">
        <v>7.489725</v>
      </c>
      <c r="AD169" s="6">
        <f>Table1[[#This Row],[Volume MT/Head]]-Table1[[#This Row],[Delivered MT]]</f>
        <v>0</v>
      </c>
      <c r="AE169" s="6">
        <f>Table1[[#This Row],[Delivered MT]]*Table1[[#This Row],[Average Cost SDG/MT]]</f>
        <v>7400625</v>
      </c>
      <c r="AF169" s="4" t="s">
        <v>152</v>
      </c>
    </row>
    <row r="170" spans="1:34" hidden="1" x14ac:dyDescent="0.2">
      <c r="A170" s="1">
        <v>173</v>
      </c>
      <c r="B170" s="4">
        <v>2025</v>
      </c>
      <c r="C170" s="4" t="s">
        <v>140</v>
      </c>
      <c r="D170" s="4" t="s">
        <v>138</v>
      </c>
      <c r="E170" s="4">
        <v>20</v>
      </c>
      <c r="F170" s="80">
        <v>2626.1950000000002</v>
      </c>
      <c r="G170" s="4">
        <v>1678</v>
      </c>
      <c r="H170" s="4" t="s">
        <v>54</v>
      </c>
      <c r="I170" s="4" t="s">
        <v>54</v>
      </c>
      <c r="J170" s="4" t="s">
        <v>65</v>
      </c>
      <c r="K170" s="4" t="s">
        <v>251</v>
      </c>
      <c r="L170" s="57" t="s">
        <v>51</v>
      </c>
      <c r="M170" s="4" t="s">
        <v>230</v>
      </c>
      <c r="N170" s="4" t="s">
        <v>46</v>
      </c>
      <c r="O170" s="80">
        <v>74.5</v>
      </c>
      <c r="P170" s="6">
        <f t="shared" si="15"/>
        <v>14.879586999999999</v>
      </c>
      <c r="Q170" s="6">
        <v>191000</v>
      </c>
      <c r="R170" s="6">
        <f t="shared" si="16"/>
        <v>956310.144898511</v>
      </c>
      <c r="S170" s="57">
        <f t="shared" si="14"/>
        <v>364.14285492833204</v>
      </c>
      <c r="T170" s="6">
        <f>Table1[[#This Row],[Volume in Units]]*Table1[[#This Row],[Price SDG/Unit]]</f>
        <v>14229500</v>
      </c>
      <c r="U170" s="57">
        <f>Table1[[#This Row],[Volume MT/Head]]*Table1[[#This Row],[Price USD/(MT/Head)]]</f>
        <v>5418.2952903344949</v>
      </c>
      <c r="V170" s="80">
        <v>3000</v>
      </c>
      <c r="W170" s="28">
        <f>Table1[[#This Row],[Commission SDG/MT]]*Table1[[#This Row],[Volume in Units]]</f>
        <v>223500</v>
      </c>
      <c r="X170" s="80">
        <v>249575</v>
      </c>
      <c r="Y170" s="28">
        <f t="shared" si="17"/>
        <v>14702575</v>
      </c>
      <c r="Z170" s="6">
        <f>IFERROR((Table1[[#This Row],[Total Cost SDG]]/Table1[[#This Row],[Volume MT/Head]]),0)</f>
        <v>988103.70207183843</v>
      </c>
      <c r="AA170" s="57">
        <f t="shared" si="18"/>
        <v>5598.4323327094899</v>
      </c>
      <c r="AB170" s="57">
        <f>IFERROR((Table1[[#This Row],[Total Cost USD]]/Table1[[#This Row],[Volume MT/Head]]),0)</f>
        <v>376.24917497437866</v>
      </c>
      <c r="AC170" s="80">
        <v>14.879586999999999</v>
      </c>
      <c r="AD170" s="6">
        <f>Table1[[#This Row],[Volume MT/Head]]-Table1[[#This Row],[Delivered MT]]</f>
        <v>0</v>
      </c>
      <c r="AE170" s="6">
        <f>Table1[[#This Row],[Delivered MT]]*Table1[[#This Row],[Average Cost SDG/MT]]</f>
        <v>14702575</v>
      </c>
      <c r="AF170" s="4" t="s">
        <v>152</v>
      </c>
    </row>
    <row r="171" spans="1:34" hidden="1" x14ac:dyDescent="0.2">
      <c r="A171" s="1">
        <v>174</v>
      </c>
      <c r="B171" s="4">
        <v>2025</v>
      </c>
      <c r="C171" s="4" t="s">
        <v>140</v>
      </c>
      <c r="D171" s="4" t="s">
        <v>138</v>
      </c>
      <c r="E171" s="4">
        <v>20</v>
      </c>
      <c r="F171" s="80">
        <v>2626.1950000000002</v>
      </c>
      <c r="G171" s="4">
        <v>1678</v>
      </c>
      <c r="H171" s="4" t="s">
        <v>54</v>
      </c>
      <c r="I171" s="4" t="s">
        <v>54</v>
      </c>
      <c r="J171" s="4" t="s">
        <v>65</v>
      </c>
      <c r="K171" s="4" t="s">
        <v>251</v>
      </c>
      <c r="L171" s="57" t="s">
        <v>51</v>
      </c>
      <c r="M171" s="4" t="s">
        <v>230</v>
      </c>
      <c r="N171" s="4" t="s">
        <v>46</v>
      </c>
      <c r="O171" s="80">
        <v>75</v>
      </c>
      <c r="P171" s="6">
        <f t="shared" si="15"/>
        <v>14.97945</v>
      </c>
      <c r="Q171" s="6">
        <v>189000</v>
      </c>
      <c r="R171" s="6">
        <f t="shared" si="16"/>
        <v>946296.42610376223</v>
      </c>
      <c r="S171" s="57">
        <f t="shared" si="14"/>
        <v>360.32984074060084</v>
      </c>
      <c r="T171" s="6">
        <f>Table1[[#This Row],[Volume in Units]]*Table1[[#This Row],[Price SDG/Unit]]</f>
        <v>14175000</v>
      </c>
      <c r="U171" s="57">
        <f>Table1[[#This Row],[Volume MT/Head]]*Table1[[#This Row],[Price USD/(MT/Head)]]</f>
        <v>5397.5428328817934</v>
      </c>
      <c r="V171" s="80">
        <v>3000</v>
      </c>
      <c r="W171" s="28">
        <f>Table1[[#This Row],[Commission SDG/MT]]*Table1[[#This Row],[Volume in Units]]</f>
        <v>225000</v>
      </c>
      <c r="X171" s="80">
        <v>251250</v>
      </c>
      <c r="Y171" s="28">
        <f t="shared" si="17"/>
        <v>14651250</v>
      </c>
      <c r="Z171" s="6">
        <f>IFERROR((Table1[[#This Row],[Total Cost SDG]]/Table1[[#This Row],[Volume MT/Head]]),0)</f>
        <v>978089.98327708966</v>
      </c>
      <c r="AA171" s="57">
        <f t="shared" si="18"/>
        <v>5578.8888486955457</v>
      </c>
      <c r="AB171" s="57">
        <f>IFERROR((Table1[[#This Row],[Total Cost USD]]/Table1[[#This Row],[Volume MT/Head]]),0)</f>
        <v>372.43616078664741</v>
      </c>
      <c r="AC171" s="80">
        <v>14.97945</v>
      </c>
      <c r="AD171" s="6">
        <f>Table1[[#This Row],[Volume MT/Head]]-Table1[[#This Row],[Delivered MT]]</f>
        <v>0</v>
      </c>
      <c r="AE171" s="6">
        <f>Table1[[#This Row],[Delivered MT]]*Table1[[#This Row],[Average Cost SDG/MT]]</f>
        <v>14651250</v>
      </c>
      <c r="AF171" s="4" t="s">
        <v>152</v>
      </c>
    </row>
    <row r="172" spans="1:34" hidden="1" x14ac:dyDescent="0.2">
      <c r="A172" s="1">
        <v>175</v>
      </c>
      <c r="B172" s="4">
        <v>2025</v>
      </c>
      <c r="C172" s="4" t="s">
        <v>140</v>
      </c>
      <c r="D172" s="4" t="s">
        <v>138</v>
      </c>
      <c r="E172" s="4">
        <v>20</v>
      </c>
      <c r="F172" s="80">
        <v>2626.1950000000002</v>
      </c>
      <c r="G172" s="4">
        <v>1678</v>
      </c>
      <c r="H172" s="4" t="s">
        <v>54</v>
      </c>
      <c r="I172" s="4" t="s">
        <v>54</v>
      </c>
      <c r="J172" s="4" t="s">
        <v>65</v>
      </c>
      <c r="K172" s="4" t="s">
        <v>251</v>
      </c>
      <c r="L172" s="57" t="s">
        <v>51</v>
      </c>
      <c r="M172" s="4" t="s">
        <v>230</v>
      </c>
      <c r="N172" s="4" t="s">
        <v>46</v>
      </c>
      <c r="O172" s="80">
        <v>60</v>
      </c>
      <c r="P172" s="6">
        <f t="shared" si="15"/>
        <v>11.983559999999999</v>
      </c>
      <c r="Q172" s="6">
        <v>191000</v>
      </c>
      <c r="R172" s="6">
        <f t="shared" si="16"/>
        <v>956310.144898511</v>
      </c>
      <c r="S172" s="57">
        <f t="shared" si="14"/>
        <v>364.14285492833204</v>
      </c>
      <c r="T172" s="6">
        <f>Table1[[#This Row],[Volume in Units]]*Table1[[#This Row],[Price SDG/Unit]]</f>
        <v>11460000</v>
      </c>
      <c r="U172" s="57">
        <f>Table1[[#This Row],[Volume MT/Head]]*Table1[[#This Row],[Price USD/(MT/Head)]]</f>
        <v>4363.7277506049622</v>
      </c>
      <c r="V172" s="80">
        <v>3000</v>
      </c>
      <c r="W172" s="28">
        <f>Table1[[#This Row],[Commission SDG/MT]]*Table1[[#This Row],[Volume in Units]]</f>
        <v>180000</v>
      </c>
      <c r="X172" s="80">
        <v>201000</v>
      </c>
      <c r="Y172" s="28">
        <f t="shared" si="17"/>
        <v>11841000</v>
      </c>
      <c r="Z172" s="6">
        <f>IFERROR((Table1[[#This Row],[Total Cost SDG]]/Table1[[#This Row],[Volume MT/Head]]),0)</f>
        <v>988103.70207183855</v>
      </c>
      <c r="AA172" s="57">
        <f t="shared" si="18"/>
        <v>4508.8045632559651</v>
      </c>
      <c r="AB172" s="57">
        <f>IFERROR((Table1[[#This Row],[Total Cost USD]]/Table1[[#This Row],[Volume MT/Head]]),0)</f>
        <v>376.24917497437872</v>
      </c>
      <c r="AC172" s="80">
        <v>11.983559999999999</v>
      </c>
      <c r="AD172" s="6">
        <f>Table1[[#This Row],[Volume MT/Head]]-Table1[[#This Row],[Delivered MT]]</f>
        <v>0</v>
      </c>
      <c r="AE172" s="6">
        <f>Table1[[#This Row],[Delivered MT]]*Table1[[#This Row],[Average Cost SDG/MT]]</f>
        <v>11841000</v>
      </c>
      <c r="AF172" s="4" t="s">
        <v>152</v>
      </c>
      <c r="AG172" s="78"/>
    </row>
    <row r="173" spans="1:34" hidden="1" x14ac:dyDescent="0.2">
      <c r="A173" s="1">
        <v>176</v>
      </c>
      <c r="B173" s="4">
        <v>2025</v>
      </c>
      <c r="C173" s="4" t="s">
        <v>140</v>
      </c>
      <c r="D173" s="4" t="s">
        <v>138</v>
      </c>
      <c r="E173" s="4">
        <v>20</v>
      </c>
      <c r="F173" s="80">
        <v>2626.1950000000002</v>
      </c>
      <c r="G173" s="4">
        <v>1678</v>
      </c>
      <c r="H173" s="4" t="s">
        <v>54</v>
      </c>
      <c r="I173" s="4" t="s">
        <v>54</v>
      </c>
      <c r="J173" s="4" t="s">
        <v>65</v>
      </c>
      <c r="K173" s="4" t="s">
        <v>251</v>
      </c>
      <c r="L173" s="57" t="s">
        <v>51</v>
      </c>
      <c r="M173" s="4" t="s">
        <v>230</v>
      </c>
      <c r="N173" s="4" t="s">
        <v>46</v>
      </c>
      <c r="O173" s="80">
        <v>75</v>
      </c>
      <c r="P173" s="6">
        <f t="shared" si="15"/>
        <v>14.97945</v>
      </c>
      <c r="Q173" s="6">
        <v>191000</v>
      </c>
      <c r="R173" s="6">
        <f t="shared" si="16"/>
        <v>956310.144898511</v>
      </c>
      <c r="S173" s="57">
        <f t="shared" si="14"/>
        <v>364.14285492833204</v>
      </c>
      <c r="T173" s="6">
        <f>Table1[[#This Row],[Volume in Units]]*Table1[[#This Row],[Price SDG/Unit]]</f>
        <v>14325000</v>
      </c>
      <c r="U173" s="57">
        <f>Table1[[#This Row],[Volume MT/Head]]*Table1[[#This Row],[Price USD/(MT/Head)]]</f>
        <v>5454.6596882562035</v>
      </c>
      <c r="V173" s="80">
        <v>3000</v>
      </c>
      <c r="W173" s="28">
        <f>Table1[[#This Row],[Commission SDG/MT]]*Table1[[#This Row],[Volume in Units]]</f>
        <v>225000</v>
      </c>
      <c r="X173" s="80">
        <v>251250</v>
      </c>
      <c r="Y173" s="28">
        <f t="shared" si="17"/>
        <v>14801250</v>
      </c>
      <c r="Z173" s="6">
        <f>IFERROR((Table1[[#This Row],[Total Cost SDG]]/Table1[[#This Row],[Volume MT/Head]]),0)</f>
        <v>988103.70207183843</v>
      </c>
      <c r="AA173" s="57">
        <f t="shared" si="18"/>
        <v>5636.0057040699567</v>
      </c>
      <c r="AB173" s="57">
        <f>IFERROR((Table1[[#This Row],[Total Cost USD]]/Table1[[#This Row],[Volume MT/Head]]),0)</f>
        <v>376.24917497437866</v>
      </c>
      <c r="AC173" s="80">
        <v>14.97945</v>
      </c>
      <c r="AD173" s="6">
        <f>Table1[[#This Row],[Volume MT/Head]]-Table1[[#This Row],[Delivered MT]]</f>
        <v>0</v>
      </c>
      <c r="AE173" s="6">
        <f>Table1[[#This Row],[Delivered MT]]*Table1[[#This Row],[Average Cost SDG/MT]]</f>
        <v>14801250</v>
      </c>
      <c r="AF173" s="4" t="s">
        <v>152</v>
      </c>
      <c r="AG173" s="69"/>
      <c r="AH173" s="69"/>
    </row>
    <row r="174" spans="1:34" hidden="1" x14ac:dyDescent="0.2">
      <c r="A174" s="1">
        <v>177</v>
      </c>
      <c r="B174" s="4">
        <v>2025</v>
      </c>
      <c r="C174" s="4" t="s">
        <v>140</v>
      </c>
      <c r="D174" s="4" t="s">
        <v>138</v>
      </c>
      <c r="E174" s="4">
        <v>20</v>
      </c>
      <c r="F174" s="80">
        <v>2626.1950000000002</v>
      </c>
      <c r="G174" s="4">
        <v>1678</v>
      </c>
      <c r="H174" s="4" t="s">
        <v>54</v>
      </c>
      <c r="I174" s="4" t="s">
        <v>54</v>
      </c>
      <c r="J174" s="4" t="s">
        <v>65</v>
      </c>
      <c r="K174" s="4" t="s">
        <v>251</v>
      </c>
      <c r="L174" s="57" t="s">
        <v>51</v>
      </c>
      <c r="M174" s="4" t="s">
        <v>230</v>
      </c>
      <c r="N174" s="4" t="s">
        <v>46</v>
      </c>
      <c r="O174" s="80">
        <v>75</v>
      </c>
      <c r="P174" s="6">
        <f t="shared" si="15"/>
        <v>14.97945</v>
      </c>
      <c r="Q174" s="6">
        <v>191000</v>
      </c>
      <c r="R174" s="6">
        <f t="shared" si="16"/>
        <v>956310.144898511</v>
      </c>
      <c r="S174" s="57">
        <f t="shared" si="14"/>
        <v>364.14285492833204</v>
      </c>
      <c r="T174" s="6">
        <f>Table1[[#This Row],[Volume in Units]]*Table1[[#This Row],[Price SDG/Unit]]</f>
        <v>14325000</v>
      </c>
      <c r="U174" s="57">
        <f>Table1[[#This Row],[Volume MT/Head]]*Table1[[#This Row],[Price USD/(MT/Head)]]</f>
        <v>5454.6596882562035</v>
      </c>
      <c r="V174" s="80">
        <v>3000</v>
      </c>
      <c r="W174" s="28">
        <f>Table1[[#This Row],[Commission SDG/MT]]*Table1[[#This Row],[Volume in Units]]</f>
        <v>225000</v>
      </c>
      <c r="X174" s="80">
        <v>251250</v>
      </c>
      <c r="Y174" s="28">
        <f t="shared" si="17"/>
        <v>14801250</v>
      </c>
      <c r="Z174" s="6">
        <f>IFERROR((Table1[[#This Row],[Total Cost SDG]]/Table1[[#This Row],[Volume MT/Head]]),0)</f>
        <v>988103.70207183843</v>
      </c>
      <c r="AA174" s="57">
        <f t="shared" si="18"/>
        <v>5636.0057040699567</v>
      </c>
      <c r="AB174" s="57">
        <f>IFERROR((Table1[[#This Row],[Total Cost USD]]/Table1[[#This Row],[Volume MT/Head]]),0)</f>
        <v>376.24917497437866</v>
      </c>
      <c r="AC174" s="80">
        <v>14.97945</v>
      </c>
      <c r="AD174" s="6">
        <f>Table1[[#This Row],[Volume MT/Head]]-Table1[[#This Row],[Delivered MT]]</f>
        <v>0</v>
      </c>
      <c r="AE174" s="6">
        <f>Table1[[#This Row],[Delivered MT]]*Table1[[#This Row],[Average Cost SDG/MT]]</f>
        <v>14801250</v>
      </c>
      <c r="AF174" s="4" t="s">
        <v>152</v>
      </c>
    </row>
    <row r="175" spans="1:34" hidden="1" x14ac:dyDescent="0.2">
      <c r="A175" s="1">
        <v>178</v>
      </c>
      <c r="B175" s="4">
        <v>2025</v>
      </c>
      <c r="C175" s="4" t="s">
        <v>140</v>
      </c>
      <c r="D175" s="4" t="s">
        <v>138</v>
      </c>
      <c r="E175" s="4">
        <v>21</v>
      </c>
      <c r="F175" s="80">
        <v>2626.1950000000002</v>
      </c>
      <c r="G175" s="4">
        <v>1678</v>
      </c>
      <c r="H175" s="4" t="s">
        <v>54</v>
      </c>
      <c r="I175" s="4" t="s">
        <v>54</v>
      </c>
      <c r="J175" s="4" t="s">
        <v>65</v>
      </c>
      <c r="K175" s="4" t="s">
        <v>251</v>
      </c>
      <c r="L175" s="57" t="s">
        <v>51</v>
      </c>
      <c r="M175" s="4" t="s">
        <v>230</v>
      </c>
      <c r="N175" s="4" t="s">
        <v>46</v>
      </c>
      <c r="O175" s="80">
        <v>150</v>
      </c>
      <c r="P175" s="6">
        <f t="shared" si="15"/>
        <v>29.9589</v>
      </c>
      <c r="Q175" s="6">
        <v>190000</v>
      </c>
      <c r="R175" s="6">
        <f t="shared" si="16"/>
        <v>951303.28550113656</v>
      </c>
      <c r="S175" s="57">
        <f t="shared" si="14"/>
        <v>362.23634783446641</v>
      </c>
      <c r="T175" s="6">
        <f>Table1[[#This Row],[Volume in Units]]*Table1[[#This Row],[Price SDG/Unit]]</f>
        <v>28500000</v>
      </c>
      <c r="U175" s="57">
        <f>Table1[[#This Row],[Volume MT/Head]]*Table1[[#This Row],[Price USD/(MT/Head)]]</f>
        <v>10852.202521137995</v>
      </c>
      <c r="V175" s="80">
        <v>3000</v>
      </c>
      <c r="W175" s="28">
        <f>Table1[[#This Row],[Commission SDG/MT]]*Table1[[#This Row],[Volume in Units]]</f>
        <v>450000</v>
      </c>
      <c r="X175" s="80">
        <v>502500</v>
      </c>
      <c r="Y175" s="28">
        <f t="shared" si="17"/>
        <v>29452500</v>
      </c>
      <c r="Z175" s="6">
        <f>IFERROR((Table1[[#This Row],[Total Cost SDG]]/Table1[[#This Row],[Volume MT/Head]]),0)</f>
        <v>983096.84267446399</v>
      </c>
      <c r="AA175" s="57">
        <f t="shared" si="18"/>
        <v>11214.894552765501</v>
      </c>
      <c r="AB175" s="57">
        <f>IFERROR((Table1[[#This Row],[Total Cost USD]]/Table1[[#This Row],[Volume MT/Head]]),0)</f>
        <v>374.34266788051303</v>
      </c>
      <c r="AC175" s="80">
        <v>29.9589</v>
      </c>
      <c r="AD175" s="6">
        <f>Table1[[#This Row],[Volume MT/Head]]-Table1[[#This Row],[Delivered MT]]</f>
        <v>0</v>
      </c>
      <c r="AE175" s="6">
        <f>Table1[[#This Row],[Delivered MT]]*Table1[[#This Row],[Average Cost SDG/MT]]</f>
        <v>29452500</v>
      </c>
      <c r="AF175" s="4" t="s">
        <v>152</v>
      </c>
    </row>
    <row r="176" spans="1:34" hidden="1" x14ac:dyDescent="0.2">
      <c r="A176" s="1">
        <v>179</v>
      </c>
      <c r="B176" s="4">
        <v>2025</v>
      </c>
      <c r="C176" s="4" t="s">
        <v>140</v>
      </c>
      <c r="D176" s="4" t="s">
        <v>138</v>
      </c>
      <c r="E176" s="4">
        <v>21</v>
      </c>
      <c r="F176" s="80">
        <v>2626.1950000000002</v>
      </c>
      <c r="G176" s="4">
        <v>1678</v>
      </c>
      <c r="H176" s="4" t="s">
        <v>54</v>
      </c>
      <c r="I176" s="4" t="s">
        <v>54</v>
      </c>
      <c r="J176" s="4" t="s">
        <v>65</v>
      </c>
      <c r="K176" s="4" t="s">
        <v>251</v>
      </c>
      <c r="L176" s="57" t="s">
        <v>51</v>
      </c>
      <c r="M176" s="4" t="s">
        <v>230</v>
      </c>
      <c r="N176" s="4" t="s">
        <v>46</v>
      </c>
      <c r="O176" s="80">
        <v>75</v>
      </c>
      <c r="P176" s="6">
        <f t="shared" si="15"/>
        <v>14.97945</v>
      </c>
      <c r="Q176" s="6">
        <v>190000</v>
      </c>
      <c r="R176" s="6">
        <f t="shared" si="16"/>
        <v>951303.28550113656</v>
      </c>
      <c r="S176" s="57">
        <f t="shared" si="14"/>
        <v>362.23634783446641</v>
      </c>
      <c r="T176" s="6">
        <f>Table1[[#This Row],[Volume in Units]]*Table1[[#This Row],[Price SDG/Unit]]</f>
        <v>14250000</v>
      </c>
      <c r="U176" s="57">
        <f>Table1[[#This Row],[Volume MT/Head]]*Table1[[#This Row],[Price USD/(MT/Head)]]</f>
        <v>5426.1012605689975</v>
      </c>
      <c r="V176" s="80">
        <v>3000</v>
      </c>
      <c r="W176" s="28">
        <f>Table1[[#This Row],[Commission SDG/MT]]*Table1[[#This Row],[Volume in Units]]</f>
        <v>225000</v>
      </c>
      <c r="X176" s="80">
        <v>251250</v>
      </c>
      <c r="Y176" s="28">
        <f t="shared" si="17"/>
        <v>14726250</v>
      </c>
      <c r="Z176" s="6">
        <f>IFERROR((Table1[[#This Row],[Total Cost SDG]]/Table1[[#This Row],[Volume MT/Head]]),0)</f>
        <v>983096.84267446399</v>
      </c>
      <c r="AA176" s="57">
        <f t="shared" si="18"/>
        <v>5607.4472763827507</v>
      </c>
      <c r="AB176" s="57">
        <f>IFERROR((Table1[[#This Row],[Total Cost USD]]/Table1[[#This Row],[Volume MT/Head]]),0)</f>
        <v>374.34266788051303</v>
      </c>
      <c r="AC176" s="80">
        <v>14.97945</v>
      </c>
      <c r="AD176" s="6">
        <f>Table1[[#This Row],[Volume MT/Head]]-Table1[[#This Row],[Delivered MT]]</f>
        <v>0</v>
      </c>
      <c r="AE176" s="6">
        <f>Table1[[#This Row],[Delivered MT]]*Table1[[#This Row],[Average Cost SDG/MT]]</f>
        <v>14726250</v>
      </c>
      <c r="AF176" s="4" t="s">
        <v>152</v>
      </c>
    </row>
    <row r="177" spans="1:33" hidden="1" x14ac:dyDescent="0.2">
      <c r="A177" s="1">
        <v>180</v>
      </c>
      <c r="B177" s="4">
        <v>2025</v>
      </c>
      <c r="C177" s="4" t="s">
        <v>140</v>
      </c>
      <c r="D177" s="4" t="s">
        <v>138</v>
      </c>
      <c r="E177" s="4">
        <v>21</v>
      </c>
      <c r="F177" s="80">
        <v>2626.1950000000002</v>
      </c>
      <c r="G177" s="4">
        <v>1678</v>
      </c>
      <c r="H177" s="4" t="s">
        <v>54</v>
      </c>
      <c r="I177" s="4" t="s">
        <v>54</v>
      </c>
      <c r="J177" s="4" t="s">
        <v>65</v>
      </c>
      <c r="K177" s="4" t="s">
        <v>251</v>
      </c>
      <c r="L177" s="57" t="s">
        <v>51</v>
      </c>
      <c r="M177" s="4" t="s">
        <v>230</v>
      </c>
      <c r="N177" s="4" t="s">
        <v>46</v>
      </c>
      <c r="O177" s="80">
        <v>34.5</v>
      </c>
      <c r="P177" s="6">
        <f t="shared" si="15"/>
        <v>6.8905469999999998</v>
      </c>
      <c r="Q177" s="6">
        <v>190000</v>
      </c>
      <c r="R177" s="6">
        <f t="shared" si="16"/>
        <v>951303.28550113656</v>
      </c>
      <c r="S177" s="57">
        <f t="shared" si="14"/>
        <v>362.23634783446641</v>
      </c>
      <c r="T177" s="6">
        <f>Table1[[#This Row],[Volume in Units]]*Table1[[#This Row],[Price SDG/Unit]]</f>
        <v>6555000</v>
      </c>
      <c r="U177" s="57">
        <f>Table1[[#This Row],[Volume MT/Head]]*Table1[[#This Row],[Price USD/(MT/Head)]]</f>
        <v>2496.0065798617388</v>
      </c>
      <c r="V177" s="80">
        <v>3000</v>
      </c>
      <c r="W177" s="28">
        <f>Table1[[#This Row],[Commission SDG/MT]]*Table1[[#This Row],[Volume in Units]]</f>
        <v>103500</v>
      </c>
      <c r="X177" s="80">
        <v>115575</v>
      </c>
      <c r="Y177" s="28">
        <f t="shared" si="17"/>
        <v>6774075</v>
      </c>
      <c r="Z177" s="6">
        <f>IFERROR((Table1[[#This Row],[Total Cost SDG]]/Table1[[#This Row],[Volume MT/Head]]),0)</f>
        <v>983096.8426744641</v>
      </c>
      <c r="AA177" s="57">
        <f t="shared" si="18"/>
        <v>2579.4257471360656</v>
      </c>
      <c r="AB177" s="57">
        <f>IFERROR((Table1[[#This Row],[Total Cost USD]]/Table1[[#This Row],[Volume MT/Head]]),0)</f>
        <v>374.34266788051309</v>
      </c>
      <c r="AC177" s="80">
        <v>6.8905469999999998</v>
      </c>
      <c r="AD177" s="6">
        <f>Table1[[#This Row],[Volume MT/Head]]-Table1[[#This Row],[Delivered MT]]</f>
        <v>0</v>
      </c>
      <c r="AE177" s="6">
        <f>Table1[[#This Row],[Delivered MT]]*Table1[[#This Row],[Average Cost SDG/MT]]</f>
        <v>6774075</v>
      </c>
      <c r="AF177" s="4" t="s">
        <v>152</v>
      </c>
    </row>
    <row r="178" spans="1:33" hidden="1" x14ac:dyDescent="0.2">
      <c r="A178" s="1">
        <v>181</v>
      </c>
      <c r="B178" s="4">
        <v>2025</v>
      </c>
      <c r="C178" s="4" t="s">
        <v>140</v>
      </c>
      <c r="D178" s="4" t="s">
        <v>138</v>
      </c>
      <c r="E178" s="4">
        <v>21</v>
      </c>
      <c r="F178" s="80">
        <v>2626.1950000000002</v>
      </c>
      <c r="G178" s="4">
        <v>1678</v>
      </c>
      <c r="H178" s="4" t="s">
        <v>54</v>
      </c>
      <c r="I178" s="4" t="s">
        <v>54</v>
      </c>
      <c r="J178" s="4" t="s">
        <v>65</v>
      </c>
      <c r="K178" s="4" t="s">
        <v>251</v>
      </c>
      <c r="L178" s="57" t="s">
        <v>51</v>
      </c>
      <c r="M178" s="4" t="s">
        <v>230</v>
      </c>
      <c r="N178" s="4" t="s">
        <v>46</v>
      </c>
      <c r="O178" s="80">
        <v>110.5</v>
      </c>
      <c r="P178" s="6">
        <f t="shared" si="15"/>
        <v>22.069723</v>
      </c>
      <c r="Q178" s="6">
        <v>192000</v>
      </c>
      <c r="R178" s="6">
        <f t="shared" si="16"/>
        <v>961317.00429588533</v>
      </c>
      <c r="S178" s="57">
        <f t="shared" si="14"/>
        <v>366.04936202219761</v>
      </c>
      <c r="T178" s="6">
        <f>Table1[[#This Row],[Volume in Units]]*Table1[[#This Row],[Price SDG/Unit]]</f>
        <v>21216000</v>
      </c>
      <c r="U178" s="57">
        <f>Table1[[#This Row],[Volume MT/Head]]*Table1[[#This Row],[Price USD/(MT/Head)]]</f>
        <v>8078.6080241566215</v>
      </c>
      <c r="V178" s="80">
        <v>3000</v>
      </c>
      <c r="W178" s="28">
        <f>Table1[[#This Row],[Commission SDG/MT]]*Table1[[#This Row],[Volume in Units]]</f>
        <v>331500</v>
      </c>
      <c r="X178" s="80">
        <v>370175</v>
      </c>
      <c r="Y178" s="28">
        <f t="shared" si="17"/>
        <v>21917675</v>
      </c>
      <c r="Z178" s="6">
        <f>IFERROR((Table1[[#This Row],[Total Cost SDG]]/Table1[[#This Row],[Volume MT/Head]]),0)</f>
        <v>993110.56146921287</v>
      </c>
      <c r="AA178" s="57">
        <f t="shared" si="18"/>
        <v>8345.7911541222184</v>
      </c>
      <c r="AB178" s="57">
        <f>IFERROR((Table1[[#This Row],[Total Cost USD]]/Table1[[#This Row],[Volume MT/Head]]),0)</f>
        <v>378.15568206824429</v>
      </c>
      <c r="AC178" s="80">
        <v>22.069723</v>
      </c>
      <c r="AD178" s="6">
        <f>Table1[[#This Row],[Volume MT/Head]]-Table1[[#This Row],[Delivered MT]]</f>
        <v>0</v>
      </c>
      <c r="AE178" s="6">
        <f>Table1[[#This Row],[Delivered MT]]*Table1[[#This Row],[Average Cost SDG/MT]]</f>
        <v>21917675</v>
      </c>
      <c r="AF178" s="4" t="s">
        <v>152</v>
      </c>
    </row>
    <row r="179" spans="1:33" hidden="1" x14ac:dyDescent="0.2">
      <c r="A179" s="1">
        <v>182</v>
      </c>
      <c r="B179" s="4">
        <v>2025</v>
      </c>
      <c r="C179" s="4" t="s">
        <v>140</v>
      </c>
      <c r="D179" s="4" t="s">
        <v>138</v>
      </c>
      <c r="E179" s="4">
        <v>21</v>
      </c>
      <c r="F179" s="80">
        <v>2626.1950000000002</v>
      </c>
      <c r="G179" s="4">
        <v>1678</v>
      </c>
      <c r="H179" s="4" t="s">
        <v>54</v>
      </c>
      <c r="I179" s="4" t="s">
        <v>54</v>
      </c>
      <c r="J179" s="4" t="s">
        <v>65</v>
      </c>
      <c r="K179" s="4" t="s">
        <v>251</v>
      </c>
      <c r="L179" s="57" t="s">
        <v>51</v>
      </c>
      <c r="M179" s="4" t="s">
        <v>230</v>
      </c>
      <c r="N179" s="4" t="s">
        <v>46</v>
      </c>
      <c r="O179" s="80">
        <v>75</v>
      </c>
      <c r="P179" s="6">
        <f t="shared" si="15"/>
        <v>14.97945</v>
      </c>
      <c r="Q179" s="6">
        <v>191000</v>
      </c>
      <c r="R179" s="6">
        <f t="shared" si="16"/>
        <v>956310.144898511</v>
      </c>
      <c r="S179" s="57">
        <f t="shared" si="14"/>
        <v>364.14285492833204</v>
      </c>
      <c r="T179" s="6">
        <f>Table1[[#This Row],[Volume in Units]]*Table1[[#This Row],[Price SDG/Unit]]</f>
        <v>14325000</v>
      </c>
      <c r="U179" s="57">
        <f>Table1[[#This Row],[Volume MT/Head]]*Table1[[#This Row],[Price USD/(MT/Head)]]</f>
        <v>5454.6596882562035</v>
      </c>
      <c r="V179" s="80">
        <v>3000</v>
      </c>
      <c r="W179" s="28">
        <f>Table1[[#This Row],[Commission SDG/MT]]*Table1[[#This Row],[Volume in Units]]</f>
        <v>225000</v>
      </c>
      <c r="X179" s="80">
        <v>251250</v>
      </c>
      <c r="Y179" s="28">
        <f t="shared" si="17"/>
        <v>14801250</v>
      </c>
      <c r="Z179" s="6">
        <f>IFERROR((Table1[[#This Row],[Total Cost SDG]]/Table1[[#This Row],[Volume MT/Head]]),0)</f>
        <v>988103.70207183843</v>
      </c>
      <c r="AA179" s="57">
        <f t="shared" si="18"/>
        <v>5636.0057040699567</v>
      </c>
      <c r="AB179" s="57">
        <f>IFERROR((Table1[[#This Row],[Total Cost USD]]/Table1[[#This Row],[Volume MT/Head]]),0)</f>
        <v>376.24917497437866</v>
      </c>
      <c r="AC179" s="80">
        <v>14.97945</v>
      </c>
      <c r="AD179" s="6">
        <f>Table1[[#This Row],[Volume MT/Head]]-Table1[[#This Row],[Delivered MT]]</f>
        <v>0</v>
      </c>
      <c r="AE179" s="6">
        <f>Table1[[#This Row],[Delivered MT]]*Table1[[#This Row],[Average Cost SDG/MT]]</f>
        <v>14801250</v>
      </c>
      <c r="AF179" s="4" t="s">
        <v>152</v>
      </c>
    </row>
    <row r="180" spans="1:33" hidden="1" x14ac:dyDescent="0.2">
      <c r="A180" s="1">
        <v>183</v>
      </c>
      <c r="B180" s="4">
        <v>2025</v>
      </c>
      <c r="C180" s="4" t="s">
        <v>140</v>
      </c>
      <c r="D180" s="4" t="s">
        <v>138</v>
      </c>
      <c r="E180" s="4">
        <v>21</v>
      </c>
      <c r="F180" s="80">
        <v>2626.1950000000002</v>
      </c>
      <c r="G180" s="4">
        <v>1678</v>
      </c>
      <c r="H180" s="4" t="s">
        <v>54</v>
      </c>
      <c r="I180" s="4" t="s">
        <v>54</v>
      </c>
      <c r="J180" s="4" t="s">
        <v>65</v>
      </c>
      <c r="K180" s="4" t="s">
        <v>251</v>
      </c>
      <c r="L180" s="57" t="s">
        <v>51</v>
      </c>
      <c r="M180" s="4" t="s">
        <v>230</v>
      </c>
      <c r="N180" s="4" t="s">
        <v>46</v>
      </c>
      <c r="O180" s="80">
        <v>40</v>
      </c>
      <c r="P180" s="6">
        <f t="shared" si="15"/>
        <v>7.9890400000000001</v>
      </c>
      <c r="Q180" s="6">
        <v>189000</v>
      </c>
      <c r="R180" s="6">
        <f t="shared" si="16"/>
        <v>946296.42610376223</v>
      </c>
      <c r="S180" s="57">
        <f t="shared" si="14"/>
        <v>360.32984074060084</v>
      </c>
      <c r="T180" s="6">
        <f>Table1[[#This Row],[Volume in Units]]*Table1[[#This Row],[Price SDG/Unit]]</f>
        <v>7560000</v>
      </c>
      <c r="U180" s="57">
        <f>Table1[[#This Row],[Volume MT/Head]]*Table1[[#This Row],[Price USD/(MT/Head)]]</f>
        <v>2878.6895108702897</v>
      </c>
      <c r="V180" s="80">
        <v>3000</v>
      </c>
      <c r="W180" s="28">
        <f>Table1[[#This Row],[Commission SDG/MT]]*Table1[[#This Row],[Volume in Units]]</f>
        <v>120000</v>
      </c>
      <c r="X180" s="80">
        <v>134000</v>
      </c>
      <c r="Y180" s="28">
        <f t="shared" si="17"/>
        <v>7814000</v>
      </c>
      <c r="Z180" s="6">
        <f>IFERROR((Table1[[#This Row],[Total Cost SDG]]/Table1[[#This Row],[Volume MT/Head]]),0)</f>
        <v>978089.98327708954</v>
      </c>
      <c r="AA180" s="57">
        <f t="shared" si="18"/>
        <v>2975.4073859709579</v>
      </c>
      <c r="AB180" s="57">
        <f>IFERROR((Table1[[#This Row],[Total Cost USD]]/Table1[[#This Row],[Volume MT/Head]]),0)</f>
        <v>372.43616078664746</v>
      </c>
      <c r="AC180" s="80">
        <v>7.9890400000000001</v>
      </c>
      <c r="AD180" s="6">
        <f>Table1[[#This Row],[Volume MT/Head]]-Table1[[#This Row],[Delivered MT]]</f>
        <v>0</v>
      </c>
      <c r="AE180" s="6">
        <f>Table1[[#This Row],[Delivered MT]]*Table1[[#This Row],[Average Cost SDG/MT]]</f>
        <v>7814000</v>
      </c>
      <c r="AF180" s="4" t="s">
        <v>152</v>
      </c>
    </row>
    <row r="181" spans="1:33" hidden="1" x14ac:dyDescent="0.2">
      <c r="A181" s="1">
        <v>184</v>
      </c>
      <c r="B181" s="4">
        <v>2025</v>
      </c>
      <c r="C181" s="4" t="s">
        <v>140</v>
      </c>
      <c r="D181" s="4" t="s">
        <v>138</v>
      </c>
      <c r="E181" s="4">
        <v>21</v>
      </c>
      <c r="F181" s="80">
        <v>2626.1950000000002</v>
      </c>
      <c r="G181" s="4">
        <v>1678</v>
      </c>
      <c r="H181" s="4" t="s">
        <v>54</v>
      </c>
      <c r="I181" s="4" t="s">
        <v>54</v>
      </c>
      <c r="J181" s="4" t="s">
        <v>65</v>
      </c>
      <c r="K181" s="4" t="s">
        <v>251</v>
      </c>
      <c r="L181" s="57" t="s">
        <v>51</v>
      </c>
      <c r="M181" s="4" t="s">
        <v>230</v>
      </c>
      <c r="N181" s="4" t="s">
        <v>46</v>
      </c>
      <c r="O181" s="80">
        <v>34</v>
      </c>
      <c r="P181" s="6">
        <f t="shared" si="15"/>
        <v>6.7906840000000006</v>
      </c>
      <c r="Q181" s="6">
        <v>191000</v>
      </c>
      <c r="R181" s="6">
        <f t="shared" si="16"/>
        <v>956310.144898511</v>
      </c>
      <c r="S181" s="57">
        <f t="shared" si="14"/>
        <v>364.14285492833204</v>
      </c>
      <c r="T181" s="6">
        <f>Table1[[#This Row],[Volume in Units]]*Table1[[#This Row],[Price SDG/Unit]]</f>
        <v>6494000</v>
      </c>
      <c r="U181" s="57">
        <f>Table1[[#This Row],[Volume MT/Head]]*Table1[[#This Row],[Price USD/(MT/Head)]]</f>
        <v>2472.7790586761457</v>
      </c>
      <c r="V181" s="80">
        <v>3000</v>
      </c>
      <c r="W181" s="28">
        <f>Table1[[#This Row],[Commission SDG/MT]]*Table1[[#This Row],[Volume in Units]]</f>
        <v>102000</v>
      </c>
      <c r="X181" s="80">
        <v>113900</v>
      </c>
      <c r="Y181" s="28">
        <f t="shared" si="17"/>
        <v>6709900</v>
      </c>
      <c r="Z181" s="6">
        <f>IFERROR((Table1[[#This Row],[Total Cost SDG]]/Table1[[#This Row],[Volume MT/Head]]),0)</f>
        <v>988103.70207183831</v>
      </c>
      <c r="AA181" s="57">
        <f t="shared" si="18"/>
        <v>2554.9892525117134</v>
      </c>
      <c r="AB181" s="57">
        <f>IFERROR((Table1[[#This Row],[Total Cost USD]]/Table1[[#This Row],[Volume MT/Head]]),0)</f>
        <v>376.2491749743786</v>
      </c>
      <c r="AC181" s="80">
        <v>6.7906840000000006</v>
      </c>
      <c r="AD181" s="6">
        <f>Table1[[#This Row],[Volume MT/Head]]-Table1[[#This Row],[Delivered MT]]</f>
        <v>0</v>
      </c>
      <c r="AE181" s="6">
        <f>Table1[[#This Row],[Delivered MT]]*Table1[[#This Row],[Average Cost SDG/MT]]</f>
        <v>6709900</v>
      </c>
      <c r="AF181" s="4" t="s">
        <v>152</v>
      </c>
      <c r="AG181" s="69"/>
    </row>
    <row r="182" spans="1:33" hidden="1" x14ac:dyDescent="0.2">
      <c r="A182" s="1">
        <v>185</v>
      </c>
      <c r="B182" s="4">
        <v>2025</v>
      </c>
      <c r="C182" s="4" t="s">
        <v>140</v>
      </c>
      <c r="D182" s="4" t="s">
        <v>138</v>
      </c>
      <c r="E182" s="4">
        <v>21</v>
      </c>
      <c r="F182" s="80">
        <v>2626.1950000000002</v>
      </c>
      <c r="G182" s="4">
        <v>1678</v>
      </c>
      <c r="H182" s="4" t="s">
        <v>54</v>
      </c>
      <c r="I182" s="4" t="s">
        <v>54</v>
      </c>
      <c r="J182" s="4" t="s">
        <v>65</v>
      </c>
      <c r="K182" s="4" t="s">
        <v>251</v>
      </c>
      <c r="L182" s="57" t="s">
        <v>51</v>
      </c>
      <c r="M182" s="4" t="s">
        <v>230</v>
      </c>
      <c r="N182" s="4" t="s">
        <v>46</v>
      </c>
      <c r="O182" s="80">
        <v>35</v>
      </c>
      <c r="P182" s="6">
        <f t="shared" si="15"/>
        <v>6.9904099999999998</v>
      </c>
      <c r="Q182" s="6">
        <v>191000</v>
      </c>
      <c r="R182" s="6">
        <f t="shared" si="16"/>
        <v>956310.144898511</v>
      </c>
      <c r="S182" s="57">
        <f t="shared" si="14"/>
        <v>364.14285492833204</v>
      </c>
      <c r="T182" s="6">
        <f>Table1[[#This Row],[Volume in Units]]*Table1[[#This Row],[Price SDG/Unit]]</f>
        <v>6685000</v>
      </c>
      <c r="U182" s="57">
        <f>Table1[[#This Row],[Volume MT/Head]]*Table1[[#This Row],[Price USD/(MT/Head)]]</f>
        <v>2545.5078545195615</v>
      </c>
      <c r="V182" s="80">
        <v>3000</v>
      </c>
      <c r="W182" s="28">
        <f>Table1[[#This Row],[Commission SDG/MT]]*Table1[[#This Row],[Volume in Units]]</f>
        <v>105000</v>
      </c>
      <c r="X182" s="80">
        <v>117250</v>
      </c>
      <c r="Y182" s="28">
        <f t="shared" si="17"/>
        <v>6907250</v>
      </c>
      <c r="Z182" s="6">
        <f>IFERROR((Table1[[#This Row],[Total Cost SDG]]/Table1[[#This Row],[Volume MT/Head]]),0)</f>
        <v>988103.70207183843</v>
      </c>
      <c r="AA182" s="57">
        <f t="shared" si="18"/>
        <v>2630.1359952326461</v>
      </c>
      <c r="AB182" s="57">
        <f>IFERROR((Table1[[#This Row],[Total Cost USD]]/Table1[[#This Row],[Volume MT/Head]]),0)</f>
        <v>376.24917497437866</v>
      </c>
      <c r="AC182" s="80">
        <v>6.9904099999999998</v>
      </c>
      <c r="AD182" s="6">
        <f>Table1[[#This Row],[Volume MT/Head]]-Table1[[#This Row],[Delivered MT]]</f>
        <v>0</v>
      </c>
      <c r="AE182" s="6">
        <f>Table1[[#This Row],[Delivered MT]]*Table1[[#This Row],[Average Cost SDG/MT]]</f>
        <v>6907250</v>
      </c>
      <c r="AF182" s="4" t="s">
        <v>152</v>
      </c>
    </row>
    <row r="183" spans="1:33" hidden="1" x14ac:dyDescent="0.2">
      <c r="A183" s="1">
        <v>186</v>
      </c>
      <c r="B183" s="4">
        <v>2025</v>
      </c>
      <c r="C183" s="4" t="s">
        <v>140</v>
      </c>
      <c r="D183" s="4" t="s">
        <v>138</v>
      </c>
      <c r="E183" s="4">
        <v>21</v>
      </c>
      <c r="F183" s="80">
        <v>2626.1950000000002</v>
      </c>
      <c r="G183" s="4">
        <v>1678</v>
      </c>
      <c r="H183" s="4" t="s">
        <v>54</v>
      </c>
      <c r="I183" s="4" t="s">
        <v>54</v>
      </c>
      <c r="J183" s="4" t="s">
        <v>65</v>
      </c>
      <c r="K183" s="4" t="s">
        <v>251</v>
      </c>
      <c r="L183" s="57" t="s">
        <v>51</v>
      </c>
      <c r="M183" s="4" t="s">
        <v>230</v>
      </c>
      <c r="N183" s="4" t="s">
        <v>46</v>
      </c>
      <c r="O183" s="80">
        <v>36</v>
      </c>
      <c r="P183" s="6">
        <f t="shared" si="15"/>
        <v>7.1901360000000007</v>
      </c>
      <c r="Q183" s="6">
        <v>189000</v>
      </c>
      <c r="R183" s="6">
        <f t="shared" si="16"/>
        <v>946296.42610376223</v>
      </c>
      <c r="S183" s="57">
        <f t="shared" si="14"/>
        <v>360.32984074060084</v>
      </c>
      <c r="T183" s="6">
        <f>Table1[[#This Row],[Volume in Units]]*Table1[[#This Row],[Price SDG/Unit]]</f>
        <v>6804000</v>
      </c>
      <c r="U183" s="57">
        <f>Table1[[#This Row],[Volume MT/Head]]*Table1[[#This Row],[Price USD/(MT/Head)]]</f>
        <v>2590.8205597832612</v>
      </c>
      <c r="V183" s="80">
        <v>3000</v>
      </c>
      <c r="W183" s="28">
        <f>Table1[[#This Row],[Commission SDG/MT]]*Table1[[#This Row],[Volume in Units]]</f>
        <v>108000</v>
      </c>
      <c r="X183" s="80">
        <v>120600</v>
      </c>
      <c r="Y183" s="28">
        <f t="shared" si="17"/>
        <v>7032600</v>
      </c>
      <c r="Z183" s="6">
        <f>IFERROR((Table1[[#This Row],[Total Cost SDG]]/Table1[[#This Row],[Volume MT/Head]]),0)</f>
        <v>978089.98327708954</v>
      </c>
      <c r="AA183" s="57">
        <f t="shared" si="18"/>
        <v>2677.8666473738622</v>
      </c>
      <c r="AB183" s="57">
        <f>IFERROR((Table1[[#This Row],[Total Cost USD]]/Table1[[#This Row],[Volume MT/Head]]),0)</f>
        <v>372.43616078664741</v>
      </c>
      <c r="AC183" s="80">
        <v>7.1901360000000007</v>
      </c>
      <c r="AD183" s="6">
        <f>Table1[[#This Row],[Volume MT/Head]]-Table1[[#This Row],[Delivered MT]]</f>
        <v>0</v>
      </c>
      <c r="AE183" s="6">
        <f>Table1[[#This Row],[Delivered MT]]*Table1[[#This Row],[Average Cost SDG/MT]]</f>
        <v>7032600</v>
      </c>
      <c r="AF183" s="4" t="s">
        <v>152</v>
      </c>
    </row>
    <row r="184" spans="1:33" hidden="1" x14ac:dyDescent="0.2">
      <c r="A184" s="1">
        <v>187</v>
      </c>
      <c r="B184" s="4">
        <v>2025</v>
      </c>
      <c r="C184" s="4" t="s">
        <v>140</v>
      </c>
      <c r="D184" s="4" t="s">
        <v>139</v>
      </c>
      <c r="E184" s="4">
        <v>22</v>
      </c>
      <c r="F184" s="80">
        <f t="shared" ref="F184:F201" si="19">720*3.673</f>
        <v>2644.56</v>
      </c>
      <c r="G184" s="4">
        <v>1678</v>
      </c>
      <c r="H184" s="4" t="s">
        <v>54</v>
      </c>
      <c r="I184" s="4" t="s">
        <v>54</v>
      </c>
      <c r="J184" s="4" t="s">
        <v>65</v>
      </c>
      <c r="K184" s="4" t="s">
        <v>251</v>
      </c>
      <c r="L184" s="57" t="s">
        <v>51</v>
      </c>
      <c r="M184" s="4" t="s">
        <v>230</v>
      </c>
      <c r="N184" s="4" t="s">
        <v>46</v>
      </c>
      <c r="O184" s="80">
        <v>29.5</v>
      </c>
      <c r="P184" s="6">
        <f t="shared" si="15"/>
        <v>5.8919170000000003</v>
      </c>
      <c r="Q184" s="6">
        <v>191000</v>
      </c>
      <c r="R184" s="6">
        <f t="shared" si="16"/>
        <v>956310.144898511</v>
      </c>
      <c r="S184" s="57">
        <f t="shared" si="14"/>
        <v>361.61408510244087</v>
      </c>
      <c r="T184" s="6">
        <f>Table1[[#This Row],[Volume in Units]]*Table1[[#This Row],[Price SDG/Unit]]</f>
        <v>5634500</v>
      </c>
      <c r="U184" s="57">
        <f>Table1[[#This Row],[Volume MT/Head]]*Table1[[#This Row],[Price USD/(MT/Head)]]</f>
        <v>2130.6001754545182</v>
      </c>
      <c r="V184" s="80">
        <v>3000</v>
      </c>
      <c r="W184" s="28">
        <f>Table1[[#This Row],[Commission SDG/MT]]*Table1[[#This Row],[Volume in Units]]</f>
        <v>88500</v>
      </c>
      <c r="X184" s="80">
        <v>98825</v>
      </c>
      <c r="Y184" s="28">
        <f t="shared" si="17"/>
        <v>5821825</v>
      </c>
      <c r="Z184" s="6">
        <f>IFERROR((Table1[[#This Row],[Total Cost SDG]]/Table1[[#This Row],[Volume MT/Head]]),0)</f>
        <v>988103.70207183831</v>
      </c>
      <c r="AA184" s="57">
        <f t="shared" si="18"/>
        <v>2201.4342650573253</v>
      </c>
      <c r="AB184" s="57">
        <f>IFERROR((Table1[[#This Row],[Total Cost USD]]/Table1[[#This Row],[Volume MT/Head]]),0)</f>
        <v>373.63633348150103</v>
      </c>
      <c r="AC184" s="80">
        <v>5.8919170000000003</v>
      </c>
      <c r="AD184" s="6">
        <f>Table1[[#This Row],[Volume MT/Head]]-Table1[[#This Row],[Delivered MT]]</f>
        <v>0</v>
      </c>
      <c r="AE184" s="6">
        <f>Table1[[#This Row],[Delivered MT]]*Table1[[#This Row],[Average Cost SDG/MT]]</f>
        <v>5821825</v>
      </c>
      <c r="AF184" s="4" t="s">
        <v>152</v>
      </c>
    </row>
    <row r="185" spans="1:33" hidden="1" x14ac:dyDescent="0.2">
      <c r="A185" s="1">
        <v>188</v>
      </c>
      <c r="B185" s="4">
        <v>2025</v>
      </c>
      <c r="C185" s="4" t="s">
        <v>140</v>
      </c>
      <c r="D185" s="4" t="s">
        <v>139</v>
      </c>
      <c r="E185" s="4">
        <v>22</v>
      </c>
      <c r="F185" s="80">
        <f t="shared" si="19"/>
        <v>2644.56</v>
      </c>
      <c r="G185" s="4">
        <v>1678</v>
      </c>
      <c r="H185" s="4" t="s">
        <v>54</v>
      </c>
      <c r="I185" s="4" t="s">
        <v>54</v>
      </c>
      <c r="J185" s="4" t="s">
        <v>65</v>
      </c>
      <c r="K185" s="4" t="s">
        <v>251</v>
      </c>
      <c r="L185" s="57" t="s">
        <v>51</v>
      </c>
      <c r="M185" s="4" t="s">
        <v>230</v>
      </c>
      <c r="N185" s="4" t="s">
        <v>46</v>
      </c>
      <c r="O185" s="80">
        <v>40</v>
      </c>
      <c r="P185" s="6">
        <f t="shared" si="15"/>
        <v>7.9890400000000001</v>
      </c>
      <c r="Q185" s="6">
        <v>191000</v>
      </c>
      <c r="R185" s="6">
        <f t="shared" si="16"/>
        <v>956310.144898511</v>
      </c>
      <c r="S185" s="57">
        <f t="shared" si="14"/>
        <v>361.61408510244087</v>
      </c>
      <c r="T185" s="6">
        <f>Table1[[#This Row],[Volume in Units]]*Table1[[#This Row],[Price SDG/Unit]]</f>
        <v>7640000</v>
      </c>
      <c r="U185" s="57">
        <f>Table1[[#This Row],[Volume MT/Head]]*Table1[[#This Row],[Price USD/(MT/Head)]]</f>
        <v>2888.949390446804</v>
      </c>
      <c r="V185" s="80">
        <v>3000</v>
      </c>
      <c r="W185" s="28">
        <f>Table1[[#This Row],[Commission SDG/MT]]*Table1[[#This Row],[Volume in Units]]</f>
        <v>120000</v>
      </c>
      <c r="X185" s="80">
        <v>134000</v>
      </c>
      <c r="Y185" s="28">
        <f t="shared" si="17"/>
        <v>7894000</v>
      </c>
      <c r="Z185" s="6">
        <f>IFERROR((Table1[[#This Row],[Total Cost SDG]]/Table1[[#This Row],[Volume MT/Head]]),0)</f>
        <v>988103.70207183843</v>
      </c>
      <c r="AA185" s="57">
        <f t="shared" si="18"/>
        <v>2984.9956136370511</v>
      </c>
      <c r="AB185" s="57">
        <f>IFERROR((Table1[[#This Row],[Total Cost USD]]/Table1[[#This Row],[Volume MT/Head]]),0)</f>
        <v>373.63633348150103</v>
      </c>
      <c r="AC185" s="80">
        <v>7.9890400000000001</v>
      </c>
      <c r="AD185" s="6">
        <f>Table1[[#This Row],[Volume MT/Head]]-Table1[[#This Row],[Delivered MT]]</f>
        <v>0</v>
      </c>
      <c r="AE185" s="6">
        <f>Table1[[#This Row],[Delivered MT]]*Table1[[#This Row],[Average Cost SDG/MT]]</f>
        <v>7894000</v>
      </c>
      <c r="AF185" s="4" t="s">
        <v>152</v>
      </c>
    </row>
    <row r="186" spans="1:33" hidden="1" x14ac:dyDescent="0.2">
      <c r="A186" s="1">
        <v>189</v>
      </c>
      <c r="B186" s="4">
        <v>2025</v>
      </c>
      <c r="C186" s="4" t="s">
        <v>140</v>
      </c>
      <c r="D186" s="4" t="s">
        <v>139</v>
      </c>
      <c r="E186" s="4">
        <v>22</v>
      </c>
      <c r="F186" s="80">
        <f t="shared" si="19"/>
        <v>2644.56</v>
      </c>
      <c r="G186" s="4">
        <v>1678</v>
      </c>
      <c r="H186" s="4" t="s">
        <v>54</v>
      </c>
      <c r="I186" s="4" t="s">
        <v>54</v>
      </c>
      <c r="J186" s="4" t="s">
        <v>65</v>
      </c>
      <c r="K186" s="4" t="s">
        <v>251</v>
      </c>
      <c r="L186" s="57" t="s">
        <v>51</v>
      </c>
      <c r="M186" s="4" t="s">
        <v>230</v>
      </c>
      <c r="N186" s="4" t="s">
        <v>46</v>
      </c>
      <c r="O186" s="80">
        <v>75</v>
      </c>
      <c r="P186" s="6">
        <f t="shared" si="15"/>
        <v>14.97945</v>
      </c>
      <c r="Q186" s="6">
        <v>191000</v>
      </c>
      <c r="R186" s="6">
        <f t="shared" si="16"/>
        <v>956310.144898511</v>
      </c>
      <c r="S186" s="57">
        <f t="shared" si="14"/>
        <v>361.61408510244087</v>
      </c>
      <c r="T186" s="6">
        <f>Table1[[#This Row],[Volume in Units]]*Table1[[#This Row],[Price SDG/Unit]]</f>
        <v>14325000</v>
      </c>
      <c r="U186" s="57">
        <f>Table1[[#This Row],[Volume MT/Head]]*Table1[[#This Row],[Price USD/(MT/Head)]]</f>
        <v>5416.7801070877576</v>
      </c>
      <c r="V186" s="80">
        <v>3000</v>
      </c>
      <c r="W186" s="28">
        <f>Table1[[#This Row],[Commission SDG/MT]]*Table1[[#This Row],[Volume in Units]]</f>
        <v>225000</v>
      </c>
      <c r="X186" s="80">
        <v>251250</v>
      </c>
      <c r="Y186" s="28">
        <f t="shared" si="17"/>
        <v>14801250</v>
      </c>
      <c r="Z186" s="6">
        <f>IFERROR((Table1[[#This Row],[Total Cost SDG]]/Table1[[#This Row],[Volume MT/Head]]),0)</f>
        <v>988103.70207183843</v>
      </c>
      <c r="AA186" s="57">
        <f t="shared" si="18"/>
        <v>5596.8667755694714</v>
      </c>
      <c r="AB186" s="57">
        <f>IFERROR((Table1[[#This Row],[Total Cost USD]]/Table1[[#This Row],[Volume MT/Head]]),0)</f>
        <v>373.63633348150108</v>
      </c>
      <c r="AC186" s="80">
        <v>14.97945</v>
      </c>
      <c r="AD186" s="6">
        <f>Table1[[#This Row],[Volume MT/Head]]-Table1[[#This Row],[Delivered MT]]</f>
        <v>0</v>
      </c>
      <c r="AE186" s="6">
        <f>Table1[[#This Row],[Delivered MT]]*Table1[[#This Row],[Average Cost SDG/MT]]</f>
        <v>14801250</v>
      </c>
      <c r="AF186" s="4" t="s">
        <v>152</v>
      </c>
    </row>
    <row r="187" spans="1:33" hidden="1" x14ac:dyDescent="0.2">
      <c r="A187" s="1">
        <v>190</v>
      </c>
      <c r="B187" s="4">
        <v>2025</v>
      </c>
      <c r="C187" s="4" t="s">
        <v>140</v>
      </c>
      <c r="D187" s="4" t="s">
        <v>139</v>
      </c>
      <c r="E187" s="4">
        <v>22</v>
      </c>
      <c r="F187" s="80">
        <f t="shared" si="19"/>
        <v>2644.56</v>
      </c>
      <c r="G187" s="4">
        <v>1678</v>
      </c>
      <c r="H187" s="4" t="s">
        <v>54</v>
      </c>
      <c r="I187" s="4" t="s">
        <v>54</v>
      </c>
      <c r="J187" s="4" t="s">
        <v>65</v>
      </c>
      <c r="K187" s="4" t="s">
        <v>251</v>
      </c>
      <c r="L187" s="57" t="s">
        <v>51</v>
      </c>
      <c r="M187" s="4" t="s">
        <v>230</v>
      </c>
      <c r="N187" s="4" t="s">
        <v>46</v>
      </c>
      <c r="O187" s="80">
        <v>80</v>
      </c>
      <c r="P187" s="6">
        <f t="shared" si="15"/>
        <v>15.97808</v>
      </c>
      <c r="Q187" s="6">
        <v>191000</v>
      </c>
      <c r="R187" s="6">
        <f t="shared" si="16"/>
        <v>956310.144898511</v>
      </c>
      <c r="S187" s="57">
        <f t="shared" si="14"/>
        <v>361.61408510244087</v>
      </c>
      <c r="T187" s="6">
        <f>Table1[[#This Row],[Volume in Units]]*Table1[[#This Row],[Price SDG/Unit]]</f>
        <v>15280000</v>
      </c>
      <c r="U187" s="57">
        <f>Table1[[#This Row],[Volume MT/Head]]*Table1[[#This Row],[Price USD/(MT/Head)]]</f>
        <v>5777.8987808936081</v>
      </c>
      <c r="V187" s="80">
        <v>3000</v>
      </c>
      <c r="W187" s="28">
        <f>Table1[[#This Row],[Commission SDG/MT]]*Table1[[#This Row],[Volume in Units]]</f>
        <v>240000</v>
      </c>
      <c r="X187" s="80">
        <v>268000</v>
      </c>
      <c r="Y187" s="28">
        <f t="shared" si="17"/>
        <v>15788000</v>
      </c>
      <c r="Z187" s="6">
        <f>IFERROR((Table1[[#This Row],[Total Cost SDG]]/Table1[[#This Row],[Volume MT/Head]]),0)</f>
        <v>988103.70207183843</v>
      </c>
      <c r="AA187" s="57">
        <f t="shared" si="18"/>
        <v>5969.9912272741021</v>
      </c>
      <c r="AB187" s="57">
        <f>IFERROR((Table1[[#This Row],[Total Cost USD]]/Table1[[#This Row],[Volume MT/Head]]),0)</f>
        <v>373.63633348150103</v>
      </c>
      <c r="AC187" s="80">
        <v>15.97808</v>
      </c>
      <c r="AD187" s="6">
        <f>Table1[[#This Row],[Volume MT/Head]]-Table1[[#This Row],[Delivered MT]]</f>
        <v>0</v>
      </c>
      <c r="AE187" s="6">
        <f>Table1[[#This Row],[Delivered MT]]*Table1[[#This Row],[Average Cost SDG/MT]]</f>
        <v>15788000</v>
      </c>
      <c r="AF187" s="4" t="s">
        <v>152</v>
      </c>
    </row>
    <row r="188" spans="1:33" hidden="1" x14ac:dyDescent="0.2">
      <c r="A188" s="1">
        <v>191</v>
      </c>
      <c r="B188" s="4">
        <v>2025</v>
      </c>
      <c r="C188" s="4" t="s">
        <v>140</v>
      </c>
      <c r="D188" s="4" t="s">
        <v>139</v>
      </c>
      <c r="E188" s="4">
        <v>22</v>
      </c>
      <c r="F188" s="80">
        <f t="shared" si="19"/>
        <v>2644.56</v>
      </c>
      <c r="G188" s="4">
        <v>1678</v>
      </c>
      <c r="H188" s="4" t="s">
        <v>54</v>
      </c>
      <c r="I188" s="4" t="s">
        <v>54</v>
      </c>
      <c r="J188" s="4" t="s">
        <v>65</v>
      </c>
      <c r="K188" s="4" t="s">
        <v>251</v>
      </c>
      <c r="L188" s="57" t="s">
        <v>51</v>
      </c>
      <c r="M188" s="4" t="s">
        <v>230</v>
      </c>
      <c r="N188" s="4" t="s">
        <v>46</v>
      </c>
      <c r="O188" s="80">
        <v>75</v>
      </c>
      <c r="P188" s="6">
        <f t="shared" si="15"/>
        <v>14.97945</v>
      </c>
      <c r="Q188" s="6">
        <v>191000</v>
      </c>
      <c r="R188" s="6">
        <f t="shared" si="16"/>
        <v>956310.144898511</v>
      </c>
      <c r="S188" s="57">
        <f t="shared" si="14"/>
        <v>361.61408510244087</v>
      </c>
      <c r="T188" s="6">
        <f>Table1[[#This Row],[Volume in Units]]*Table1[[#This Row],[Price SDG/Unit]]</f>
        <v>14325000</v>
      </c>
      <c r="U188" s="57">
        <f>Table1[[#This Row],[Volume MT/Head]]*Table1[[#This Row],[Price USD/(MT/Head)]]</f>
        <v>5416.7801070877576</v>
      </c>
      <c r="V188" s="80">
        <v>3000</v>
      </c>
      <c r="W188" s="28">
        <f>Table1[[#This Row],[Commission SDG/MT]]*Table1[[#This Row],[Volume in Units]]</f>
        <v>225000</v>
      </c>
      <c r="X188" s="80">
        <v>251250</v>
      </c>
      <c r="Y188" s="28">
        <f t="shared" si="17"/>
        <v>14801250</v>
      </c>
      <c r="Z188" s="6">
        <f>IFERROR((Table1[[#This Row],[Total Cost SDG]]/Table1[[#This Row],[Volume MT/Head]]),0)</f>
        <v>988103.70207183843</v>
      </c>
      <c r="AA188" s="57">
        <f t="shared" si="18"/>
        <v>5596.8667755694714</v>
      </c>
      <c r="AB188" s="57">
        <f>IFERROR((Table1[[#This Row],[Total Cost USD]]/Table1[[#This Row],[Volume MT/Head]]),0)</f>
        <v>373.63633348150108</v>
      </c>
      <c r="AC188" s="80">
        <v>14.97945</v>
      </c>
      <c r="AD188" s="6">
        <f>Table1[[#This Row],[Volume MT/Head]]-Table1[[#This Row],[Delivered MT]]</f>
        <v>0</v>
      </c>
      <c r="AE188" s="6">
        <f>Table1[[#This Row],[Delivered MT]]*Table1[[#This Row],[Average Cost SDG/MT]]</f>
        <v>14801250</v>
      </c>
      <c r="AF188" s="4" t="s">
        <v>152</v>
      </c>
    </row>
    <row r="189" spans="1:33" hidden="1" x14ac:dyDescent="0.2">
      <c r="A189" s="1">
        <v>192</v>
      </c>
      <c r="B189" s="4">
        <v>2025</v>
      </c>
      <c r="C189" s="4" t="s">
        <v>140</v>
      </c>
      <c r="D189" s="4" t="s">
        <v>139</v>
      </c>
      <c r="E189" s="4">
        <v>22</v>
      </c>
      <c r="F189" s="80">
        <f t="shared" si="19"/>
        <v>2644.56</v>
      </c>
      <c r="G189" s="4">
        <v>1678</v>
      </c>
      <c r="H189" s="4" t="s">
        <v>54</v>
      </c>
      <c r="I189" s="4" t="s">
        <v>54</v>
      </c>
      <c r="J189" s="4" t="s">
        <v>65</v>
      </c>
      <c r="K189" s="4" t="s">
        <v>251</v>
      </c>
      <c r="L189" s="57" t="s">
        <v>51</v>
      </c>
      <c r="M189" s="4" t="s">
        <v>230</v>
      </c>
      <c r="N189" s="4" t="s">
        <v>46</v>
      </c>
      <c r="O189" s="80">
        <v>40</v>
      </c>
      <c r="P189" s="6">
        <f t="shared" si="15"/>
        <v>7.9890400000000001</v>
      </c>
      <c r="Q189" s="6">
        <v>189000</v>
      </c>
      <c r="R189" s="6">
        <f t="shared" si="16"/>
        <v>946296.42610376223</v>
      </c>
      <c r="S189" s="57">
        <f t="shared" si="14"/>
        <v>357.82755017990223</v>
      </c>
      <c r="T189" s="6">
        <f>Table1[[#This Row],[Volume in Units]]*Table1[[#This Row],[Price SDG/Unit]]</f>
        <v>7560000</v>
      </c>
      <c r="U189" s="57">
        <f>Table1[[#This Row],[Volume MT/Head]]*Table1[[#This Row],[Price USD/(MT/Head)]]</f>
        <v>2858.6986114892461</v>
      </c>
      <c r="V189" s="80">
        <v>3000</v>
      </c>
      <c r="W189" s="28">
        <f>Table1[[#This Row],[Commission SDG/MT]]*Table1[[#This Row],[Volume in Units]]</f>
        <v>120000</v>
      </c>
      <c r="X189" s="80">
        <v>134000</v>
      </c>
      <c r="Y189" s="28">
        <f t="shared" si="17"/>
        <v>7814000</v>
      </c>
      <c r="Z189" s="6">
        <f>IFERROR((Table1[[#This Row],[Total Cost SDG]]/Table1[[#This Row],[Volume MT/Head]]),0)</f>
        <v>978089.98327708954</v>
      </c>
      <c r="AA189" s="57">
        <f t="shared" si="18"/>
        <v>2954.7448346794931</v>
      </c>
      <c r="AB189" s="57">
        <f>IFERROR((Table1[[#This Row],[Total Cost USD]]/Table1[[#This Row],[Volume MT/Head]]),0)</f>
        <v>369.84979855896239</v>
      </c>
      <c r="AC189" s="80">
        <v>7.9890400000000001</v>
      </c>
      <c r="AD189" s="6">
        <f>Table1[[#This Row],[Volume MT/Head]]-Table1[[#This Row],[Delivered MT]]</f>
        <v>0</v>
      </c>
      <c r="AE189" s="6">
        <f>Table1[[#This Row],[Delivered MT]]*Table1[[#This Row],[Average Cost SDG/MT]]</f>
        <v>7814000</v>
      </c>
      <c r="AF189" s="4" t="s">
        <v>152</v>
      </c>
    </row>
    <row r="190" spans="1:33" hidden="1" x14ac:dyDescent="0.2">
      <c r="A190" s="1">
        <v>193</v>
      </c>
      <c r="B190" s="4">
        <v>2025</v>
      </c>
      <c r="C190" s="4" t="s">
        <v>140</v>
      </c>
      <c r="D190" s="4" t="s">
        <v>139</v>
      </c>
      <c r="E190" s="4">
        <v>22</v>
      </c>
      <c r="F190" s="80">
        <f t="shared" si="19"/>
        <v>2644.56</v>
      </c>
      <c r="G190" s="4">
        <v>1678</v>
      </c>
      <c r="H190" s="4" t="s">
        <v>54</v>
      </c>
      <c r="I190" s="4" t="s">
        <v>54</v>
      </c>
      <c r="J190" s="4" t="s">
        <v>65</v>
      </c>
      <c r="K190" s="4" t="s">
        <v>251</v>
      </c>
      <c r="L190" s="57" t="s">
        <v>51</v>
      </c>
      <c r="M190" s="4" t="s">
        <v>230</v>
      </c>
      <c r="N190" s="4" t="s">
        <v>46</v>
      </c>
      <c r="O190" s="80">
        <v>40</v>
      </c>
      <c r="P190" s="6">
        <f t="shared" si="15"/>
        <v>7.9890400000000001</v>
      </c>
      <c r="Q190" s="6">
        <v>191000</v>
      </c>
      <c r="R190" s="6">
        <f t="shared" si="16"/>
        <v>956310.144898511</v>
      </c>
      <c r="S190" s="57">
        <f t="shared" ref="S190:S253" si="20">IFERROR((R190/F190),0)</f>
        <v>361.61408510244087</v>
      </c>
      <c r="T190" s="6">
        <f>Table1[[#This Row],[Volume in Units]]*Table1[[#This Row],[Price SDG/Unit]]</f>
        <v>7640000</v>
      </c>
      <c r="U190" s="57">
        <f>Table1[[#This Row],[Volume MT/Head]]*Table1[[#This Row],[Price USD/(MT/Head)]]</f>
        <v>2888.949390446804</v>
      </c>
      <c r="V190" s="80">
        <v>3000</v>
      </c>
      <c r="W190" s="28">
        <f>Table1[[#This Row],[Commission SDG/MT]]*Table1[[#This Row],[Volume in Units]]</f>
        <v>120000</v>
      </c>
      <c r="X190" s="80">
        <v>134000</v>
      </c>
      <c r="Y190" s="28">
        <f t="shared" si="17"/>
        <v>7894000</v>
      </c>
      <c r="Z190" s="6">
        <f>IFERROR((Table1[[#This Row],[Total Cost SDG]]/Table1[[#This Row],[Volume MT/Head]]),0)</f>
        <v>988103.70207183843</v>
      </c>
      <c r="AA190" s="57">
        <f t="shared" si="18"/>
        <v>2984.9956136370511</v>
      </c>
      <c r="AB190" s="57">
        <f>IFERROR((Table1[[#This Row],[Total Cost USD]]/Table1[[#This Row],[Volume MT/Head]]),0)</f>
        <v>373.63633348150103</v>
      </c>
      <c r="AC190" s="80">
        <v>7.9890400000000001</v>
      </c>
      <c r="AD190" s="6">
        <f>Table1[[#This Row],[Volume MT/Head]]-Table1[[#This Row],[Delivered MT]]</f>
        <v>0</v>
      </c>
      <c r="AE190" s="6">
        <f>Table1[[#This Row],[Delivered MT]]*Table1[[#This Row],[Average Cost SDG/MT]]</f>
        <v>7894000</v>
      </c>
      <c r="AF190" s="4" t="s">
        <v>152</v>
      </c>
    </row>
    <row r="191" spans="1:33" hidden="1" x14ac:dyDescent="0.2">
      <c r="A191" s="1">
        <v>194</v>
      </c>
      <c r="B191" s="4">
        <v>2025</v>
      </c>
      <c r="C191" s="4" t="s">
        <v>140</v>
      </c>
      <c r="D191" s="4" t="s">
        <v>139</v>
      </c>
      <c r="E191" s="4">
        <v>22</v>
      </c>
      <c r="F191" s="80">
        <f t="shared" si="19"/>
        <v>2644.56</v>
      </c>
      <c r="G191" s="4">
        <v>1678</v>
      </c>
      <c r="H191" s="4" t="s">
        <v>54</v>
      </c>
      <c r="I191" s="4" t="s">
        <v>54</v>
      </c>
      <c r="J191" s="4" t="s">
        <v>65</v>
      </c>
      <c r="K191" s="4" t="s">
        <v>251</v>
      </c>
      <c r="L191" s="57" t="s">
        <v>51</v>
      </c>
      <c r="M191" s="4" t="s">
        <v>230</v>
      </c>
      <c r="N191" s="4" t="s">
        <v>46</v>
      </c>
      <c r="O191" s="80">
        <v>75</v>
      </c>
      <c r="P191" s="6">
        <f t="shared" si="15"/>
        <v>14.97945</v>
      </c>
      <c r="Q191" s="6">
        <v>191000</v>
      </c>
      <c r="R191" s="6">
        <f t="shared" si="16"/>
        <v>956310.144898511</v>
      </c>
      <c r="S191" s="57">
        <f t="shared" si="20"/>
        <v>361.61408510244087</v>
      </c>
      <c r="T191" s="6">
        <f>Table1[[#This Row],[Volume in Units]]*Table1[[#This Row],[Price SDG/Unit]]</f>
        <v>14325000</v>
      </c>
      <c r="U191" s="57">
        <f>Table1[[#This Row],[Volume MT/Head]]*Table1[[#This Row],[Price USD/(MT/Head)]]</f>
        <v>5416.7801070877576</v>
      </c>
      <c r="V191" s="80">
        <v>3000</v>
      </c>
      <c r="W191" s="28">
        <f>Table1[[#This Row],[Commission SDG/MT]]*Table1[[#This Row],[Volume in Units]]</f>
        <v>225000</v>
      </c>
      <c r="X191" s="80">
        <v>251250</v>
      </c>
      <c r="Y191" s="28">
        <f t="shared" si="17"/>
        <v>14801250</v>
      </c>
      <c r="Z191" s="6">
        <f>IFERROR((Table1[[#This Row],[Total Cost SDG]]/Table1[[#This Row],[Volume MT/Head]]),0)</f>
        <v>988103.70207183843</v>
      </c>
      <c r="AA191" s="57">
        <f t="shared" si="18"/>
        <v>5596.8667755694714</v>
      </c>
      <c r="AB191" s="57">
        <f>IFERROR((Table1[[#This Row],[Total Cost USD]]/Table1[[#This Row],[Volume MT/Head]]),0)</f>
        <v>373.63633348150108</v>
      </c>
      <c r="AC191" s="80">
        <v>14.97945</v>
      </c>
      <c r="AD191" s="6">
        <f>Table1[[#This Row],[Volume MT/Head]]-Table1[[#This Row],[Delivered MT]]</f>
        <v>0</v>
      </c>
      <c r="AE191" s="6">
        <f>Table1[[#This Row],[Delivered MT]]*Table1[[#This Row],[Average Cost SDG/MT]]</f>
        <v>14801250</v>
      </c>
      <c r="AF191" s="4" t="s">
        <v>152</v>
      </c>
    </row>
    <row r="192" spans="1:33" hidden="1" x14ac:dyDescent="0.2">
      <c r="A192" s="1">
        <v>195</v>
      </c>
      <c r="B192" s="4">
        <v>2025</v>
      </c>
      <c r="C192" s="4" t="s">
        <v>140</v>
      </c>
      <c r="D192" s="4" t="s">
        <v>139</v>
      </c>
      <c r="E192" s="4">
        <v>22</v>
      </c>
      <c r="F192" s="80">
        <f t="shared" si="19"/>
        <v>2644.56</v>
      </c>
      <c r="G192" s="4">
        <v>1678</v>
      </c>
      <c r="H192" s="4" t="s">
        <v>54</v>
      </c>
      <c r="I192" s="4" t="s">
        <v>54</v>
      </c>
      <c r="J192" s="4" t="s">
        <v>65</v>
      </c>
      <c r="K192" s="4" t="s">
        <v>251</v>
      </c>
      <c r="L192" s="57" t="s">
        <v>51</v>
      </c>
      <c r="M192" s="4" t="s">
        <v>230</v>
      </c>
      <c r="N192" s="4" t="s">
        <v>46</v>
      </c>
      <c r="O192" s="80">
        <v>75</v>
      </c>
      <c r="P192" s="6">
        <f t="shared" si="15"/>
        <v>14.97945</v>
      </c>
      <c r="Q192" s="6">
        <v>191000</v>
      </c>
      <c r="R192" s="6">
        <f t="shared" si="16"/>
        <v>956310.144898511</v>
      </c>
      <c r="S192" s="57">
        <f t="shared" si="20"/>
        <v>361.61408510244087</v>
      </c>
      <c r="T192" s="6">
        <f>Table1[[#This Row],[Volume in Units]]*Table1[[#This Row],[Price SDG/Unit]]</f>
        <v>14325000</v>
      </c>
      <c r="U192" s="57">
        <f>Table1[[#This Row],[Volume MT/Head]]*Table1[[#This Row],[Price USD/(MT/Head)]]</f>
        <v>5416.7801070877576</v>
      </c>
      <c r="V192" s="80">
        <v>3000</v>
      </c>
      <c r="W192" s="28">
        <f>Table1[[#This Row],[Commission SDG/MT]]*Table1[[#This Row],[Volume in Units]]</f>
        <v>225000</v>
      </c>
      <c r="X192" s="80">
        <v>251250</v>
      </c>
      <c r="Y192" s="28">
        <f t="shared" si="17"/>
        <v>14801250</v>
      </c>
      <c r="Z192" s="6">
        <f>IFERROR((Table1[[#This Row],[Total Cost SDG]]/Table1[[#This Row],[Volume MT/Head]]),0)</f>
        <v>988103.70207183843</v>
      </c>
      <c r="AA192" s="57">
        <f t="shared" si="18"/>
        <v>5596.8667755694714</v>
      </c>
      <c r="AB192" s="57">
        <f>IFERROR((Table1[[#This Row],[Total Cost USD]]/Table1[[#This Row],[Volume MT/Head]]),0)</f>
        <v>373.63633348150108</v>
      </c>
      <c r="AC192" s="80">
        <v>14.97945</v>
      </c>
      <c r="AD192" s="6">
        <f>Table1[[#This Row],[Volume MT/Head]]-Table1[[#This Row],[Delivered MT]]</f>
        <v>0</v>
      </c>
      <c r="AE192" s="6">
        <f>Table1[[#This Row],[Delivered MT]]*Table1[[#This Row],[Average Cost SDG/MT]]</f>
        <v>14801250</v>
      </c>
      <c r="AF192" s="4" t="s">
        <v>152</v>
      </c>
    </row>
    <row r="193" spans="1:33" hidden="1" x14ac:dyDescent="0.2">
      <c r="A193" s="1">
        <v>196</v>
      </c>
      <c r="B193" s="4">
        <v>2025</v>
      </c>
      <c r="C193" s="4" t="s">
        <v>140</v>
      </c>
      <c r="D193" s="4" t="s">
        <v>139</v>
      </c>
      <c r="E193" s="4">
        <v>22</v>
      </c>
      <c r="F193" s="80">
        <f t="shared" si="19"/>
        <v>2644.56</v>
      </c>
      <c r="G193" s="4">
        <v>1678</v>
      </c>
      <c r="H193" s="4" t="s">
        <v>54</v>
      </c>
      <c r="I193" s="4" t="s">
        <v>54</v>
      </c>
      <c r="J193" s="4" t="s">
        <v>65</v>
      </c>
      <c r="K193" s="4" t="s">
        <v>251</v>
      </c>
      <c r="L193" s="57" t="s">
        <v>51</v>
      </c>
      <c r="M193" s="4" t="s">
        <v>230</v>
      </c>
      <c r="N193" s="4" t="s">
        <v>46</v>
      </c>
      <c r="O193" s="80">
        <v>40</v>
      </c>
      <c r="P193" s="6">
        <f t="shared" si="15"/>
        <v>7.9890400000000001</v>
      </c>
      <c r="Q193" s="6">
        <v>189000</v>
      </c>
      <c r="R193" s="6">
        <f t="shared" si="16"/>
        <v>946296.42610376223</v>
      </c>
      <c r="S193" s="57">
        <f t="shared" si="20"/>
        <v>357.82755017990223</v>
      </c>
      <c r="T193" s="6">
        <f>Table1[[#This Row],[Volume in Units]]*Table1[[#This Row],[Price SDG/Unit]]</f>
        <v>7560000</v>
      </c>
      <c r="U193" s="57">
        <f>Table1[[#This Row],[Volume MT/Head]]*Table1[[#This Row],[Price USD/(MT/Head)]]</f>
        <v>2858.6986114892461</v>
      </c>
      <c r="V193" s="80">
        <v>3000</v>
      </c>
      <c r="W193" s="28">
        <f>Table1[[#This Row],[Commission SDG/MT]]*Table1[[#This Row],[Volume in Units]]</f>
        <v>120000</v>
      </c>
      <c r="X193" s="80">
        <v>134000</v>
      </c>
      <c r="Y193" s="28">
        <f t="shared" si="17"/>
        <v>7814000</v>
      </c>
      <c r="Z193" s="6">
        <f>IFERROR((Table1[[#This Row],[Total Cost SDG]]/Table1[[#This Row],[Volume MT/Head]]),0)</f>
        <v>978089.98327708954</v>
      </c>
      <c r="AA193" s="57">
        <f t="shared" si="18"/>
        <v>2954.7448346794931</v>
      </c>
      <c r="AB193" s="57">
        <f>IFERROR((Table1[[#This Row],[Total Cost USD]]/Table1[[#This Row],[Volume MT/Head]]),0)</f>
        <v>369.84979855896239</v>
      </c>
      <c r="AC193" s="80">
        <v>7.9890400000000001</v>
      </c>
      <c r="AD193" s="6">
        <f>Table1[[#This Row],[Volume MT/Head]]-Table1[[#This Row],[Delivered MT]]</f>
        <v>0</v>
      </c>
      <c r="AE193" s="6">
        <f>Table1[[#This Row],[Delivered MT]]*Table1[[#This Row],[Average Cost SDG/MT]]</f>
        <v>7814000</v>
      </c>
      <c r="AF193" s="4" t="s">
        <v>152</v>
      </c>
      <c r="AG193" s="69"/>
    </row>
    <row r="194" spans="1:33" hidden="1" x14ac:dyDescent="0.2">
      <c r="A194" s="1">
        <v>197</v>
      </c>
      <c r="B194" s="4">
        <v>2025</v>
      </c>
      <c r="C194" s="4" t="s">
        <v>140</v>
      </c>
      <c r="D194" s="4" t="s">
        <v>139</v>
      </c>
      <c r="E194" s="4">
        <v>22</v>
      </c>
      <c r="F194" s="80">
        <f t="shared" si="19"/>
        <v>2644.56</v>
      </c>
      <c r="G194" s="4">
        <v>1678</v>
      </c>
      <c r="H194" s="4" t="s">
        <v>54</v>
      </c>
      <c r="I194" s="4" t="s">
        <v>54</v>
      </c>
      <c r="J194" s="4" t="s">
        <v>65</v>
      </c>
      <c r="K194" s="4" t="s">
        <v>251</v>
      </c>
      <c r="L194" s="57" t="s">
        <v>51</v>
      </c>
      <c r="M194" s="4" t="s">
        <v>230</v>
      </c>
      <c r="N194" s="4" t="s">
        <v>46</v>
      </c>
      <c r="O194" s="80">
        <v>75</v>
      </c>
      <c r="P194" s="6">
        <f t="shared" ref="P194:P257" si="21">IF(N194="KG",(O194/1000),IF(N194="Head",(O194*1),IF(N194="Kantar 100lb",(O194/22.25),IF(N194="Kantar 315lb",(O194*315/2204.6),IF(N194="MT",(O194*1),IF(N194="Ardab",(O194*199.726/1000),IF(N194="104 Bag",(O194*104/1000),IF(N194="101 Bag",(O194*101/1000),IF(N194=0,0)))))))))</f>
        <v>14.97945</v>
      </c>
      <c r="Q194" s="6">
        <v>191000</v>
      </c>
      <c r="R194" s="6">
        <f t="shared" ref="R194:R257" si="22">IF(N194="KG",(Q194*1000),IF(N194="Head",(Q194*1),IF(N194="Kantar 100lb",(Q194*22.25),IF(N194="Kantar 315lb",(Q194/315*2204.6),IF(N194="MT",(Q194*1),IF(N194="Ardab",(Q194/199.726*1000),IF(N194="104 Bag",(Q194/104*1000),IF(N194="101 Bag",(Q194/101*1000),IF(N194=0,0)))))))))</f>
        <v>956310.144898511</v>
      </c>
      <c r="S194" s="57">
        <f t="shared" si="20"/>
        <v>361.61408510244087</v>
      </c>
      <c r="T194" s="6">
        <f>Table1[[#This Row],[Volume in Units]]*Table1[[#This Row],[Price SDG/Unit]]</f>
        <v>14325000</v>
      </c>
      <c r="U194" s="57">
        <f>Table1[[#This Row],[Volume MT/Head]]*Table1[[#This Row],[Price USD/(MT/Head)]]</f>
        <v>5416.7801070877576</v>
      </c>
      <c r="V194" s="80">
        <v>3000</v>
      </c>
      <c r="W194" s="28">
        <f>Table1[[#This Row],[Commission SDG/MT]]*Table1[[#This Row],[Volume in Units]]</f>
        <v>225000</v>
      </c>
      <c r="X194" s="80">
        <v>251250</v>
      </c>
      <c r="Y194" s="28">
        <f t="shared" ref="Y194:Y257" si="23">T194+W194+X194</f>
        <v>14801250</v>
      </c>
      <c r="Z194" s="6">
        <f>IFERROR((Table1[[#This Row],[Total Cost SDG]]/Table1[[#This Row],[Volume MT/Head]]),0)</f>
        <v>988103.70207183843</v>
      </c>
      <c r="AA194" s="57">
        <f t="shared" ref="AA194:AA257" si="24">Y194/F194</f>
        <v>5596.8667755694714</v>
      </c>
      <c r="AB194" s="57">
        <f>IFERROR((Table1[[#This Row],[Total Cost USD]]/Table1[[#This Row],[Volume MT/Head]]),0)</f>
        <v>373.63633348150108</v>
      </c>
      <c r="AC194" s="80">
        <v>14.97945</v>
      </c>
      <c r="AD194" s="6">
        <f>Table1[[#This Row],[Volume MT/Head]]-Table1[[#This Row],[Delivered MT]]</f>
        <v>0</v>
      </c>
      <c r="AE194" s="6">
        <f>Table1[[#This Row],[Delivered MT]]*Table1[[#This Row],[Average Cost SDG/MT]]</f>
        <v>14801250</v>
      </c>
      <c r="AF194" s="4" t="s">
        <v>152</v>
      </c>
    </row>
    <row r="195" spans="1:33" hidden="1" x14ac:dyDescent="0.2">
      <c r="A195" s="1">
        <v>198</v>
      </c>
      <c r="B195" s="4">
        <v>2025</v>
      </c>
      <c r="C195" s="4" t="s">
        <v>140</v>
      </c>
      <c r="D195" s="4" t="s">
        <v>139</v>
      </c>
      <c r="E195" s="4">
        <v>22</v>
      </c>
      <c r="F195" s="80">
        <f t="shared" si="19"/>
        <v>2644.56</v>
      </c>
      <c r="G195" s="4">
        <v>1678</v>
      </c>
      <c r="H195" s="4" t="s">
        <v>54</v>
      </c>
      <c r="I195" s="4" t="s">
        <v>54</v>
      </c>
      <c r="J195" s="4" t="s">
        <v>65</v>
      </c>
      <c r="K195" s="4" t="s">
        <v>251</v>
      </c>
      <c r="L195" s="57" t="s">
        <v>51</v>
      </c>
      <c r="M195" s="4" t="s">
        <v>230</v>
      </c>
      <c r="N195" s="4" t="s">
        <v>46</v>
      </c>
      <c r="O195" s="80">
        <v>34.5</v>
      </c>
      <c r="P195" s="6">
        <f t="shared" si="21"/>
        <v>6.8905469999999998</v>
      </c>
      <c r="Q195" s="6">
        <v>191000</v>
      </c>
      <c r="R195" s="6">
        <f t="shared" si="22"/>
        <v>956310.144898511</v>
      </c>
      <c r="S195" s="57">
        <f t="shared" si="20"/>
        <v>361.61408510244087</v>
      </c>
      <c r="T195" s="6">
        <f>Table1[[#This Row],[Volume in Units]]*Table1[[#This Row],[Price SDG/Unit]]</f>
        <v>6589500</v>
      </c>
      <c r="U195" s="57">
        <f>Table1[[#This Row],[Volume MT/Head]]*Table1[[#This Row],[Price USD/(MT/Head)]]</f>
        <v>2491.7188492603686</v>
      </c>
      <c r="V195" s="80">
        <v>3000</v>
      </c>
      <c r="W195" s="28">
        <f>Table1[[#This Row],[Commission SDG/MT]]*Table1[[#This Row],[Volume in Units]]</f>
        <v>103500</v>
      </c>
      <c r="X195" s="80">
        <v>115575</v>
      </c>
      <c r="Y195" s="28">
        <f t="shared" si="23"/>
        <v>6808575</v>
      </c>
      <c r="Z195" s="6">
        <f>IFERROR((Table1[[#This Row],[Total Cost SDG]]/Table1[[#This Row],[Volume MT/Head]]),0)</f>
        <v>988103.70207183843</v>
      </c>
      <c r="AA195" s="57">
        <f t="shared" si="24"/>
        <v>2574.5587167619565</v>
      </c>
      <c r="AB195" s="57">
        <f>IFERROR((Table1[[#This Row],[Total Cost USD]]/Table1[[#This Row],[Volume MT/Head]]),0)</f>
        <v>373.63633348150103</v>
      </c>
      <c r="AC195" s="80">
        <v>6.8905469999999998</v>
      </c>
      <c r="AD195" s="6">
        <f>Table1[[#This Row],[Volume MT/Head]]-Table1[[#This Row],[Delivered MT]]</f>
        <v>0</v>
      </c>
      <c r="AE195" s="6">
        <f>Table1[[#This Row],[Delivered MT]]*Table1[[#This Row],[Average Cost SDG/MT]]</f>
        <v>6808575</v>
      </c>
      <c r="AF195" s="4" t="s">
        <v>152</v>
      </c>
    </row>
    <row r="196" spans="1:33" x14ac:dyDescent="0.2">
      <c r="A196" s="1">
        <v>199</v>
      </c>
      <c r="B196" s="4">
        <v>2025</v>
      </c>
      <c r="C196" s="4" t="s">
        <v>140</v>
      </c>
      <c r="D196" s="4" t="s">
        <v>139</v>
      </c>
      <c r="E196" s="4">
        <v>22</v>
      </c>
      <c r="F196" s="80">
        <f t="shared" si="19"/>
        <v>2644.56</v>
      </c>
      <c r="G196" s="4">
        <v>1659</v>
      </c>
      <c r="H196" s="4" t="s">
        <v>156</v>
      </c>
      <c r="I196" s="4" t="s">
        <v>186</v>
      </c>
      <c r="J196" s="4" t="s">
        <v>65</v>
      </c>
      <c r="K196" s="4" t="s">
        <v>251</v>
      </c>
      <c r="L196" s="57" t="s">
        <v>51</v>
      </c>
      <c r="M196" s="4" t="s">
        <v>230</v>
      </c>
      <c r="N196" s="4" t="s">
        <v>29</v>
      </c>
      <c r="O196" s="80">
        <v>1465.2</v>
      </c>
      <c r="P196" s="6">
        <f t="shared" si="21"/>
        <v>65.851685393258435</v>
      </c>
      <c r="Q196" s="6">
        <v>173000</v>
      </c>
      <c r="R196" s="6">
        <f t="shared" si="22"/>
        <v>3849250</v>
      </c>
      <c r="S196" s="57">
        <f t="shared" si="20"/>
        <v>1455.5351362797592</v>
      </c>
      <c r="T196" s="6">
        <f>Table1[[#This Row],[Volume in Units]]*Table1[[#This Row],[Price SDG/Unit]]</f>
        <v>253479600</v>
      </c>
      <c r="U196" s="57">
        <f>Table1[[#This Row],[Volume MT/Head]]*Table1[[#This Row],[Price USD/(MT/Head)]]</f>
        <v>95849.441873128249</v>
      </c>
      <c r="V196" s="80">
        <v>2250</v>
      </c>
      <c r="W196" s="28">
        <f>Table1[[#This Row],[Commission SDG/MT]]*Table1[[#This Row],[Volume in Units]]</f>
        <v>3296700</v>
      </c>
      <c r="X196" s="80">
        <v>14036950</v>
      </c>
      <c r="Y196" s="28">
        <f t="shared" si="23"/>
        <v>270813250</v>
      </c>
      <c r="Z196" s="6">
        <f>IFERROR((Table1[[#This Row],[Total Cost SDG]]/Table1[[#This Row],[Volume MT/Head]]),0)</f>
        <v>4112472.5720038214</v>
      </c>
      <c r="AA196" s="57">
        <f t="shared" si="24"/>
        <v>102403.89705659921</v>
      </c>
      <c r="AB196" s="57">
        <f>IFERROR((Table1[[#This Row],[Total Cost USD]]/Table1[[#This Row],[Volume MT/Head]]),0)</f>
        <v>1555.0687343088534</v>
      </c>
      <c r="AC196" s="80">
        <v>65.851685393258435</v>
      </c>
      <c r="AD196" s="6">
        <f>Table1[[#This Row],[Volume MT/Head]]-Table1[[#This Row],[Delivered MT]]</f>
        <v>0</v>
      </c>
      <c r="AE196" s="6">
        <f>Table1[[#This Row],[Delivered MT]]*Table1[[#This Row],[Average Cost SDG/MT]]</f>
        <v>270813250</v>
      </c>
      <c r="AF196" s="4" t="s">
        <v>152</v>
      </c>
    </row>
    <row r="197" spans="1:33" hidden="1" x14ac:dyDescent="0.2">
      <c r="A197" s="1">
        <v>200</v>
      </c>
      <c r="B197" s="4">
        <v>2025</v>
      </c>
      <c r="C197" s="4" t="s">
        <v>140</v>
      </c>
      <c r="D197" s="4" t="s">
        <v>139</v>
      </c>
      <c r="E197" s="4">
        <v>22</v>
      </c>
      <c r="F197" s="80">
        <f t="shared" si="19"/>
        <v>2644.56</v>
      </c>
      <c r="G197" s="4">
        <v>1666</v>
      </c>
      <c r="H197" s="4" t="s">
        <v>156</v>
      </c>
      <c r="I197" s="4" t="s">
        <v>186</v>
      </c>
      <c r="J197" s="4" t="s">
        <v>65</v>
      </c>
      <c r="K197" s="4" t="s">
        <v>251</v>
      </c>
      <c r="L197" s="57" t="s">
        <v>51</v>
      </c>
      <c r="M197" s="4" t="s">
        <v>230</v>
      </c>
      <c r="N197" s="4" t="s">
        <v>29</v>
      </c>
      <c r="O197" s="80">
        <v>468.73</v>
      </c>
      <c r="P197" s="6">
        <f t="shared" si="21"/>
        <v>21.066516853932583</v>
      </c>
      <c r="Q197" s="6">
        <v>165500</v>
      </c>
      <c r="R197" s="6">
        <f t="shared" si="22"/>
        <v>3682375</v>
      </c>
      <c r="S197" s="57">
        <f t="shared" si="20"/>
        <v>1392.4339020479777</v>
      </c>
      <c r="T197" s="6">
        <f>Table1[[#This Row],[Volume in Units]]*Table1[[#This Row],[Price SDG/Unit]]</f>
        <v>77574815</v>
      </c>
      <c r="U197" s="57">
        <f>Table1[[#This Row],[Volume MT/Head]]*Table1[[#This Row],[Price USD/(MT/Head)]]</f>
        <v>29333.732265480834</v>
      </c>
      <c r="V197" s="80">
        <v>2250</v>
      </c>
      <c r="W197" s="28">
        <f>Table1[[#This Row],[Commission SDG/MT]]*Table1[[#This Row],[Volume in Units]]</f>
        <v>1054642.5</v>
      </c>
      <c r="X197" s="80">
        <v>4526275</v>
      </c>
      <c r="Y197" s="28">
        <f t="shared" si="23"/>
        <v>83155732.5</v>
      </c>
      <c r="Z197" s="6">
        <f>IFERROR((Table1[[#This Row],[Total Cost SDG]]/Table1[[#This Row],[Volume MT/Head]]),0)</f>
        <v>3947293.8538710987</v>
      </c>
      <c r="AA197" s="57">
        <f t="shared" si="24"/>
        <v>31444.071036391688</v>
      </c>
      <c r="AB197" s="57">
        <f>IFERROR((Table1[[#This Row],[Total Cost USD]]/Table1[[#This Row],[Volume MT/Head]]),0)</f>
        <v>1492.608923174781</v>
      </c>
      <c r="AC197" s="80">
        <v>21.066516853932583</v>
      </c>
      <c r="AD197" s="6">
        <f>Table1[[#This Row],[Volume MT/Head]]-Table1[[#This Row],[Delivered MT]]</f>
        <v>0</v>
      </c>
      <c r="AE197" s="6">
        <f>Table1[[#This Row],[Delivered MT]]*Table1[[#This Row],[Average Cost SDG/MT]]</f>
        <v>83155732.5</v>
      </c>
      <c r="AF197" s="4" t="s">
        <v>152</v>
      </c>
    </row>
    <row r="198" spans="1:33" x14ac:dyDescent="0.2">
      <c r="A198" s="1">
        <v>201</v>
      </c>
      <c r="B198" s="4">
        <v>2025</v>
      </c>
      <c r="C198" s="4" t="s">
        <v>140</v>
      </c>
      <c r="D198" s="4" t="s">
        <v>139</v>
      </c>
      <c r="E198" s="4">
        <v>22</v>
      </c>
      <c r="F198" s="80">
        <f t="shared" si="19"/>
        <v>2644.56</v>
      </c>
      <c r="G198" s="4">
        <v>1659</v>
      </c>
      <c r="H198" s="4" t="s">
        <v>156</v>
      </c>
      <c r="I198" s="4" t="s">
        <v>186</v>
      </c>
      <c r="J198" s="4" t="s">
        <v>65</v>
      </c>
      <c r="K198" s="4" t="s">
        <v>251</v>
      </c>
      <c r="L198" s="57" t="s">
        <v>51</v>
      </c>
      <c r="M198" s="4" t="s">
        <v>230</v>
      </c>
      <c r="N198" s="4" t="s">
        <v>29</v>
      </c>
      <c r="O198" s="80">
        <v>134.75</v>
      </c>
      <c r="P198" s="6">
        <f t="shared" si="21"/>
        <v>6.0561797752808992</v>
      </c>
      <c r="Q198" s="6">
        <v>173000</v>
      </c>
      <c r="R198" s="6">
        <f t="shared" si="22"/>
        <v>3849250</v>
      </c>
      <c r="S198" s="57">
        <f t="shared" si="20"/>
        <v>1455.5351362797592</v>
      </c>
      <c r="T198" s="6">
        <f>Table1[[#This Row],[Volume in Units]]*Table1[[#This Row],[Price SDG/Unit]]</f>
        <v>23311750</v>
      </c>
      <c r="U198" s="57">
        <f>Table1[[#This Row],[Volume MT/Head]]*Table1[[#This Row],[Price USD/(MT/Head)]]</f>
        <v>8814.9824545482043</v>
      </c>
      <c r="V198" s="80">
        <v>2250</v>
      </c>
      <c r="W198" s="28">
        <f>Table1[[#This Row],[Commission SDG/MT]]*Table1[[#This Row],[Volume in Units]]</f>
        <v>303187.5</v>
      </c>
      <c r="X198" s="80">
        <v>1282750</v>
      </c>
      <c r="Y198" s="28">
        <f t="shared" si="23"/>
        <v>24897687.5</v>
      </c>
      <c r="Z198" s="6">
        <f>IFERROR((Table1[[#This Row],[Total Cost SDG]]/Table1[[#This Row],[Volume MT/Head]]),0)</f>
        <v>4111120.9415584411</v>
      </c>
      <c r="AA198" s="57">
        <f t="shared" si="24"/>
        <v>9414.680513960735</v>
      </c>
      <c r="AB198" s="57">
        <f>IFERROR((Table1[[#This Row],[Total Cost USD]]/Table1[[#This Row],[Volume MT/Head]]),0)</f>
        <v>1554.5576358859098</v>
      </c>
      <c r="AC198" s="80">
        <v>6.0561797752808992</v>
      </c>
      <c r="AD198" s="6">
        <f>Table1[[#This Row],[Volume MT/Head]]-Table1[[#This Row],[Delivered MT]]</f>
        <v>0</v>
      </c>
      <c r="AE198" s="6">
        <f>Table1[[#This Row],[Delivered MT]]*Table1[[#This Row],[Average Cost SDG/MT]]</f>
        <v>24897687.5</v>
      </c>
      <c r="AF198" s="4" t="s">
        <v>152</v>
      </c>
    </row>
    <row r="199" spans="1:33" x14ac:dyDescent="0.2">
      <c r="A199" s="1">
        <v>202</v>
      </c>
      <c r="B199" s="4">
        <v>2025</v>
      </c>
      <c r="C199" s="4" t="s">
        <v>140</v>
      </c>
      <c r="D199" s="4" t="s">
        <v>139</v>
      </c>
      <c r="E199" s="4">
        <v>23</v>
      </c>
      <c r="F199" s="80">
        <f t="shared" si="19"/>
        <v>2644.56</v>
      </c>
      <c r="G199" s="4">
        <v>1659</v>
      </c>
      <c r="H199" s="4" t="s">
        <v>156</v>
      </c>
      <c r="I199" s="4" t="s">
        <v>186</v>
      </c>
      <c r="J199" s="4" t="s">
        <v>65</v>
      </c>
      <c r="K199" s="4" t="s">
        <v>251</v>
      </c>
      <c r="L199" s="57" t="s">
        <v>51</v>
      </c>
      <c r="M199" s="4" t="s">
        <v>230</v>
      </c>
      <c r="N199" s="4" t="s">
        <v>29</v>
      </c>
      <c r="O199" s="80">
        <v>2261.77</v>
      </c>
      <c r="P199" s="6">
        <f t="shared" si="21"/>
        <v>101.65258426966292</v>
      </c>
      <c r="Q199" s="6">
        <v>184500</v>
      </c>
      <c r="R199" s="6">
        <f t="shared" si="22"/>
        <v>4105125</v>
      </c>
      <c r="S199" s="57">
        <f t="shared" si="20"/>
        <v>1552.2903621018243</v>
      </c>
      <c r="T199" s="6">
        <f>Table1[[#This Row],[Volume in Units]]*Table1[[#This Row],[Price SDG/Unit]]</f>
        <v>417296565</v>
      </c>
      <c r="U199" s="57">
        <f>Table1[[#This Row],[Volume MT/Head]]*Table1[[#This Row],[Price USD/(MT/Head)]]</f>
        <v>157794.32684454127</v>
      </c>
      <c r="V199" s="80">
        <v>2250</v>
      </c>
      <c r="W199" s="28">
        <f>Table1[[#This Row],[Commission SDG/MT]]*Table1[[#This Row],[Volume in Units]]</f>
        <v>5088982.5</v>
      </c>
      <c r="X199" s="80"/>
      <c r="Y199" s="28">
        <f t="shared" si="23"/>
        <v>422385547.5</v>
      </c>
      <c r="Z199" s="6">
        <f>IFERROR((Table1[[#This Row],[Total Cost SDG]]/Table1[[#This Row],[Volume MT/Head]]),0)</f>
        <v>4155187.5</v>
      </c>
      <c r="AA199" s="57">
        <f t="shared" si="24"/>
        <v>159718.64790362102</v>
      </c>
      <c r="AB199" s="57">
        <f>IFERROR((Table1[[#This Row],[Total Cost USD]]/Table1[[#This Row],[Volume MT/Head]]),0)</f>
        <v>1571.2207323713585</v>
      </c>
      <c r="AC199" s="80">
        <v>101.65258426966292</v>
      </c>
      <c r="AD199" s="6">
        <f>Table1[[#This Row],[Volume MT/Head]]-Table1[[#This Row],[Delivered MT]]</f>
        <v>0</v>
      </c>
      <c r="AE199" s="6">
        <f>Table1[[#This Row],[Delivered MT]]*Table1[[#This Row],[Average Cost SDG/MT]]</f>
        <v>422385547.5</v>
      </c>
      <c r="AF199" s="4" t="s">
        <v>152</v>
      </c>
    </row>
    <row r="200" spans="1:33" x14ac:dyDescent="0.2">
      <c r="A200" s="1">
        <v>203</v>
      </c>
      <c r="B200" s="4">
        <v>2025</v>
      </c>
      <c r="C200" s="4" t="s">
        <v>140</v>
      </c>
      <c r="D200" s="4" t="s">
        <v>139</v>
      </c>
      <c r="E200" s="4">
        <v>23</v>
      </c>
      <c r="F200" s="80">
        <f t="shared" si="19"/>
        <v>2644.56</v>
      </c>
      <c r="G200" s="4">
        <v>1659</v>
      </c>
      <c r="H200" s="4" t="s">
        <v>156</v>
      </c>
      <c r="I200" s="4" t="s">
        <v>186</v>
      </c>
      <c r="J200" s="4" t="s">
        <v>65</v>
      </c>
      <c r="K200" s="4" t="s">
        <v>251</v>
      </c>
      <c r="L200" s="57" t="s">
        <v>51</v>
      </c>
      <c r="M200" s="4" t="s">
        <v>230</v>
      </c>
      <c r="N200" s="4" t="s">
        <v>29</v>
      </c>
      <c r="O200" s="80">
        <v>1666.66</v>
      </c>
      <c r="P200" s="6">
        <f t="shared" si="21"/>
        <v>74.906067415730334</v>
      </c>
      <c r="Q200" s="6">
        <v>185000</v>
      </c>
      <c r="R200" s="6">
        <f t="shared" si="22"/>
        <v>4116250</v>
      </c>
      <c r="S200" s="57">
        <f t="shared" si="20"/>
        <v>1556.4971110506096</v>
      </c>
      <c r="T200" s="6">
        <f>Table1[[#This Row],[Volume in Units]]*Table1[[#This Row],[Price SDG/Unit]]</f>
        <v>308332100</v>
      </c>
      <c r="U200" s="57">
        <f>Table1[[#This Row],[Volume MT/Head]]*Table1[[#This Row],[Price USD/(MT/Head)]]</f>
        <v>116591.07753274647</v>
      </c>
      <c r="V200" s="80">
        <v>2250</v>
      </c>
      <c r="W200" s="28">
        <f>Table1[[#This Row],[Commission SDG/MT]]*Table1[[#This Row],[Volume in Units]]</f>
        <v>3749985</v>
      </c>
      <c r="X200" s="80"/>
      <c r="Y200" s="28">
        <f t="shared" si="23"/>
        <v>312082085</v>
      </c>
      <c r="Z200" s="6">
        <f>IFERROR((Table1[[#This Row],[Total Cost SDG]]/Table1[[#This Row],[Volume MT/Head]]),0)</f>
        <v>4166312.5</v>
      </c>
      <c r="AA200" s="57">
        <f t="shared" si="24"/>
        <v>118009.07712436095</v>
      </c>
      <c r="AB200" s="57">
        <f>IFERROR((Table1[[#This Row],[Total Cost USD]]/Table1[[#This Row],[Volume MT/Head]]),0)</f>
        <v>1575.4274813201441</v>
      </c>
      <c r="AC200" s="80">
        <v>74.906067415730334</v>
      </c>
      <c r="AD200" s="6">
        <f>Table1[[#This Row],[Volume MT/Head]]-Table1[[#This Row],[Delivered MT]]</f>
        <v>0</v>
      </c>
      <c r="AE200" s="6">
        <f>Table1[[#This Row],[Delivered MT]]*Table1[[#This Row],[Average Cost SDG/MT]]</f>
        <v>312082085</v>
      </c>
      <c r="AF200" s="4" t="s">
        <v>152</v>
      </c>
    </row>
    <row r="201" spans="1:33" hidden="1" x14ac:dyDescent="0.2">
      <c r="A201" s="1">
        <v>204</v>
      </c>
      <c r="B201" s="4">
        <v>2025</v>
      </c>
      <c r="C201" s="4" t="s">
        <v>140</v>
      </c>
      <c r="D201" s="4" t="s">
        <v>139</v>
      </c>
      <c r="E201" s="4">
        <v>23</v>
      </c>
      <c r="F201" s="80">
        <f t="shared" si="19"/>
        <v>2644.56</v>
      </c>
      <c r="G201" s="4">
        <v>1666</v>
      </c>
      <c r="H201" s="4" t="s">
        <v>156</v>
      </c>
      <c r="I201" s="4" t="s">
        <v>186</v>
      </c>
      <c r="J201" s="4" t="s">
        <v>65</v>
      </c>
      <c r="K201" s="4" t="s">
        <v>251</v>
      </c>
      <c r="L201" s="57" t="s">
        <v>51</v>
      </c>
      <c r="M201" s="4" t="s">
        <v>230</v>
      </c>
      <c r="N201" s="4" t="s">
        <v>29</v>
      </c>
      <c r="O201" s="80">
        <v>580.58000000000004</v>
      </c>
      <c r="P201" s="6">
        <f t="shared" si="21"/>
        <v>26.093483146067417</v>
      </c>
      <c r="Q201" s="6">
        <v>177000</v>
      </c>
      <c r="R201" s="6">
        <f t="shared" si="22"/>
        <v>3938250</v>
      </c>
      <c r="S201" s="57">
        <f t="shared" si="20"/>
        <v>1489.1891278700427</v>
      </c>
      <c r="T201" s="6">
        <f>Table1[[#This Row],[Volume in Units]]*Table1[[#This Row],[Price SDG/Unit]]</f>
        <v>102762660</v>
      </c>
      <c r="U201" s="57">
        <f>Table1[[#This Row],[Volume MT/Head]]*Table1[[#This Row],[Price USD/(MT/Head)]]</f>
        <v>38858.131409383794</v>
      </c>
      <c r="V201" s="80">
        <v>2250</v>
      </c>
      <c r="W201" s="28">
        <f>Table1[[#This Row],[Commission SDG/MT]]*Table1[[#This Row],[Volume in Units]]</f>
        <v>1306305</v>
      </c>
      <c r="X201" s="80"/>
      <c r="Y201" s="28">
        <f t="shared" si="23"/>
        <v>104068965</v>
      </c>
      <c r="Z201" s="6">
        <f>IFERROR((Table1[[#This Row],[Total Cost SDG]]/Table1[[#This Row],[Volume MT/Head]]),0)</f>
        <v>3988312.5</v>
      </c>
      <c r="AA201" s="57">
        <f t="shared" si="24"/>
        <v>39352.090706960706</v>
      </c>
      <c r="AB201" s="57">
        <f>IFERROR((Table1[[#This Row],[Total Cost USD]]/Table1[[#This Row],[Volume MT/Head]]),0)</f>
        <v>1508.119498139577</v>
      </c>
      <c r="AC201" s="80">
        <v>26.093483146067417</v>
      </c>
      <c r="AD201" s="6">
        <f>Table1[[#This Row],[Volume MT/Head]]-Table1[[#This Row],[Delivered MT]]</f>
        <v>0</v>
      </c>
      <c r="AE201" s="6">
        <f>Table1[[#This Row],[Delivered MT]]*Table1[[#This Row],[Average Cost SDG/MT]]</f>
        <v>104068965</v>
      </c>
      <c r="AF201" s="4" t="s">
        <v>152</v>
      </c>
    </row>
    <row r="202" spans="1:33" hidden="1" x14ac:dyDescent="0.2">
      <c r="A202" s="1">
        <v>205</v>
      </c>
      <c r="B202" s="4">
        <v>2025</v>
      </c>
      <c r="C202" s="4" t="s">
        <v>140</v>
      </c>
      <c r="D202" s="4" t="s">
        <v>139</v>
      </c>
      <c r="E202" s="4">
        <v>25</v>
      </c>
      <c r="F202" s="80">
        <v>2626.1950000000002</v>
      </c>
      <c r="G202" s="4">
        <v>1666</v>
      </c>
      <c r="H202" s="4" t="s">
        <v>156</v>
      </c>
      <c r="I202" s="4" t="s">
        <v>186</v>
      </c>
      <c r="J202" s="4" t="s">
        <v>65</v>
      </c>
      <c r="K202" s="4" t="s">
        <v>251</v>
      </c>
      <c r="L202" s="57" t="s">
        <v>51</v>
      </c>
      <c r="M202" s="4" t="s">
        <v>230</v>
      </c>
      <c r="N202" s="4" t="s">
        <v>29</v>
      </c>
      <c r="O202" s="80">
        <v>877.17</v>
      </c>
      <c r="P202" s="6">
        <f t="shared" si="21"/>
        <v>39.423370786516855</v>
      </c>
      <c r="Q202" s="6">
        <v>165500</v>
      </c>
      <c r="R202" s="6">
        <f t="shared" si="22"/>
        <v>3682375</v>
      </c>
      <c r="S202" s="57">
        <f t="shared" si="20"/>
        <v>1402.1712020622992</v>
      </c>
      <c r="T202" s="6">
        <f>Table1[[#This Row],[Volume in Units]]*Table1[[#This Row],[Price SDG/Unit]]</f>
        <v>145171635</v>
      </c>
      <c r="U202" s="57">
        <f>Table1[[#This Row],[Volume MT/Head]]*Table1[[#This Row],[Price USD/(MT/Head)]]</f>
        <v>55278.31520507807</v>
      </c>
      <c r="V202" s="80">
        <v>2250</v>
      </c>
      <c r="W202" s="28">
        <f>Table1[[#This Row],[Commission SDG/MT]]*Table1[[#This Row],[Volume in Units]]</f>
        <v>1973632.5</v>
      </c>
      <c r="X202" s="80">
        <v>8101170</v>
      </c>
      <c r="Y202" s="28">
        <f t="shared" si="23"/>
        <v>155246437.5</v>
      </c>
      <c r="Z202" s="6">
        <f>IFERROR((Table1[[#This Row],[Total Cost SDG]]/Table1[[#This Row],[Volume MT/Head]]),0)</f>
        <v>3937929.0609288961</v>
      </c>
      <c r="AA202" s="57">
        <f t="shared" si="24"/>
        <v>59114.588787199726</v>
      </c>
      <c r="AB202" s="57">
        <f>IFERROR((Table1[[#This Row],[Total Cost USD]]/Table1[[#This Row],[Volume MT/Head]]),0)</f>
        <v>1499.4808309850928</v>
      </c>
      <c r="AC202" s="80">
        <v>39.423370786516855</v>
      </c>
      <c r="AD202" s="6">
        <f>Table1[[#This Row],[Volume MT/Head]]-Table1[[#This Row],[Delivered MT]]</f>
        <v>0</v>
      </c>
      <c r="AE202" s="6">
        <f>Table1[[#This Row],[Delivered MT]]*Table1[[#This Row],[Average Cost SDG/MT]]</f>
        <v>155246437.5</v>
      </c>
      <c r="AF202" s="4" t="s">
        <v>152</v>
      </c>
    </row>
    <row r="203" spans="1:33" x14ac:dyDescent="0.2">
      <c r="A203" s="1">
        <v>206</v>
      </c>
      <c r="B203" s="4">
        <v>2025</v>
      </c>
      <c r="C203" s="4" t="s">
        <v>140</v>
      </c>
      <c r="D203" s="4" t="s">
        <v>139</v>
      </c>
      <c r="E203" s="4">
        <v>26</v>
      </c>
      <c r="F203" s="80">
        <v>2626.1950000000002</v>
      </c>
      <c r="G203" s="4">
        <v>1659</v>
      </c>
      <c r="H203" s="4" t="s">
        <v>156</v>
      </c>
      <c r="I203" s="4" t="s">
        <v>186</v>
      </c>
      <c r="J203" s="4" t="s">
        <v>65</v>
      </c>
      <c r="K203" s="4" t="s">
        <v>251</v>
      </c>
      <c r="L203" s="57" t="s">
        <v>51</v>
      </c>
      <c r="M203" s="4" t="s">
        <v>230</v>
      </c>
      <c r="N203" s="4" t="s">
        <v>29</v>
      </c>
      <c r="O203" s="80">
        <v>1820</v>
      </c>
      <c r="P203" s="6">
        <f t="shared" si="21"/>
        <v>81.797752808988761</v>
      </c>
      <c r="Q203" s="6">
        <v>184000</v>
      </c>
      <c r="R203" s="6">
        <f t="shared" si="22"/>
        <v>4094000</v>
      </c>
      <c r="S203" s="57">
        <f t="shared" si="20"/>
        <v>1558.9093726855774</v>
      </c>
      <c r="T203" s="6">
        <f>Table1[[#This Row],[Volume in Units]]*Table1[[#This Row],[Price SDG/Unit]]</f>
        <v>334880000</v>
      </c>
      <c r="U203" s="57">
        <f>Table1[[#This Row],[Volume MT/Head]]*Table1[[#This Row],[Price USD/(MT/Head)]]</f>
        <v>127515.2835185506</v>
      </c>
      <c r="V203" s="80">
        <v>2250</v>
      </c>
      <c r="W203" s="28">
        <f>Table1[[#This Row],[Commission SDG/MT]]*Table1[[#This Row],[Volume in Units]]</f>
        <v>4095000</v>
      </c>
      <c r="X203" s="80"/>
      <c r="Y203" s="28">
        <f t="shared" si="23"/>
        <v>338975000</v>
      </c>
      <c r="Z203" s="6">
        <f>IFERROR((Table1[[#This Row],[Total Cost SDG]]/Table1[[#This Row],[Volume MT/Head]]),0)</f>
        <v>4144062.5</v>
      </c>
      <c r="AA203" s="57">
        <f t="shared" si="24"/>
        <v>129074.573670272</v>
      </c>
      <c r="AB203" s="57">
        <f>IFERROR((Table1[[#This Row],[Total Cost USD]]/Table1[[#This Row],[Volume MT/Head]]),0)</f>
        <v>1577.9721231667868</v>
      </c>
      <c r="AC203" s="80">
        <v>81.797752808988761</v>
      </c>
      <c r="AD203" s="6">
        <f>Table1[[#This Row],[Volume MT/Head]]-Table1[[#This Row],[Delivered MT]]</f>
        <v>0</v>
      </c>
      <c r="AE203" s="6">
        <f>Table1[[#This Row],[Delivered MT]]*Table1[[#This Row],[Average Cost SDG/MT]]</f>
        <v>338975000</v>
      </c>
      <c r="AF203" s="4" t="s">
        <v>152</v>
      </c>
    </row>
    <row r="204" spans="1:33" hidden="1" x14ac:dyDescent="0.2">
      <c r="A204" s="1">
        <v>207</v>
      </c>
      <c r="B204" s="4">
        <v>2025</v>
      </c>
      <c r="C204" s="4" t="s">
        <v>140</v>
      </c>
      <c r="D204" s="4" t="s">
        <v>139</v>
      </c>
      <c r="E204" s="4">
        <v>26</v>
      </c>
      <c r="F204" s="80">
        <v>2626.1950000000002</v>
      </c>
      <c r="G204" s="4">
        <v>1666</v>
      </c>
      <c r="H204" s="4" t="s">
        <v>156</v>
      </c>
      <c r="I204" s="4" t="s">
        <v>186</v>
      </c>
      <c r="J204" s="4" t="s">
        <v>65</v>
      </c>
      <c r="K204" s="4" t="s">
        <v>251</v>
      </c>
      <c r="L204" s="57" t="s">
        <v>51</v>
      </c>
      <c r="M204" s="4" t="s">
        <v>230</v>
      </c>
      <c r="N204" s="4" t="s">
        <v>29</v>
      </c>
      <c r="O204" s="80">
        <v>1048.26</v>
      </c>
      <c r="P204" s="6">
        <f t="shared" si="21"/>
        <v>47.112808988764044</v>
      </c>
      <c r="Q204" s="6">
        <v>176000</v>
      </c>
      <c r="R204" s="6">
        <f t="shared" si="22"/>
        <v>3916000</v>
      </c>
      <c r="S204" s="57">
        <f t="shared" si="20"/>
        <v>1491.1307043079435</v>
      </c>
      <c r="T204" s="6">
        <f>Table1[[#This Row],[Volume in Units]]*Table1[[#This Row],[Price SDG/Unit]]</f>
        <v>184493760</v>
      </c>
      <c r="U204" s="57">
        <f>Table1[[#This Row],[Volume MT/Head]]*Table1[[#This Row],[Price USD/(MT/Head)]]</f>
        <v>70251.356049341339</v>
      </c>
      <c r="V204" s="80">
        <v>2250</v>
      </c>
      <c r="W204" s="28">
        <f>Table1[[#This Row],[Commission SDG/MT]]*Table1[[#This Row],[Volume in Units]]</f>
        <v>2358585</v>
      </c>
      <c r="X204" s="80"/>
      <c r="Y204" s="28">
        <f t="shared" si="23"/>
        <v>186852345</v>
      </c>
      <c r="Z204" s="6">
        <f>IFERROR((Table1[[#This Row],[Total Cost SDG]]/Table1[[#This Row],[Volume MT/Head]]),0)</f>
        <v>3966062.5</v>
      </c>
      <c r="AA204" s="57">
        <f t="shared" si="24"/>
        <v>71149.455771563036</v>
      </c>
      <c r="AB204" s="57">
        <f>IFERROR((Table1[[#This Row],[Total Cost USD]]/Table1[[#This Row],[Volume MT/Head]]),0)</f>
        <v>1510.1934547891531</v>
      </c>
      <c r="AC204" s="80">
        <v>47.112808988764044</v>
      </c>
      <c r="AD204" s="6">
        <f>Table1[[#This Row],[Volume MT/Head]]-Table1[[#This Row],[Delivered MT]]</f>
        <v>0</v>
      </c>
      <c r="AE204" s="6">
        <f>Table1[[#This Row],[Delivered MT]]*Table1[[#This Row],[Average Cost SDG/MT]]</f>
        <v>186852345</v>
      </c>
      <c r="AF204" s="4" t="s">
        <v>152</v>
      </c>
    </row>
    <row r="205" spans="1:33" x14ac:dyDescent="0.2">
      <c r="A205" s="1">
        <v>208</v>
      </c>
      <c r="B205" s="4">
        <v>2025</v>
      </c>
      <c r="C205" s="4" t="s">
        <v>140</v>
      </c>
      <c r="D205" s="4" t="s">
        <v>139</v>
      </c>
      <c r="E205" s="4">
        <v>29</v>
      </c>
      <c r="F205" s="80">
        <f t="shared" ref="F205:F224" si="25">720*3.673</f>
        <v>2644.56</v>
      </c>
      <c r="G205" s="4">
        <v>1659</v>
      </c>
      <c r="H205" s="4" t="s">
        <v>156</v>
      </c>
      <c r="I205" s="4" t="s">
        <v>186</v>
      </c>
      <c r="J205" s="4" t="s">
        <v>65</v>
      </c>
      <c r="K205" s="4" t="s">
        <v>251</v>
      </c>
      <c r="L205" s="57" t="s">
        <v>51</v>
      </c>
      <c r="M205" s="4" t="s">
        <v>230</v>
      </c>
      <c r="N205" s="4" t="s">
        <v>29</v>
      </c>
      <c r="O205" s="117">
        <v>4574.66</v>
      </c>
      <c r="P205" s="6">
        <f t="shared" si="21"/>
        <v>205.60269662921348</v>
      </c>
      <c r="Q205" s="6">
        <v>180557</v>
      </c>
      <c r="R205" s="6">
        <f t="shared" si="22"/>
        <v>4017393.25</v>
      </c>
      <c r="S205" s="57">
        <f t="shared" si="20"/>
        <v>1519.1159398917023</v>
      </c>
      <c r="T205" s="6">
        <f>Table1[[#This Row],[Volume in Units]]*Table1[[#This Row],[Price SDG/Unit]]</f>
        <v>825986885.62</v>
      </c>
      <c r="U205" s="57">
        <f>Table1[[#This Row],[Volume MT/Head]]*Table1[[#This Row],[Price USD/(MT/Head)]]</f>
        <v>312334.33373415616</v>
      </c>
      <c r="V205" s="80">
        <v>2250</v>
      </c>
      <c r="W205" s="28">
        <f>Table1[[#This Row],[Commission SDG/MT]]*Table1[[#This Row],[Volume in Units]]</f>
        <v>10292985</v>
      </c>
      <c r="X205" s="80"/>
      <c r="Y205" s="28">
        <f t="shared" si="23"/>
        <v>836279870.62</v>
      </c>
      <c r="Z205" s="6">
        <f>IFERROR((Table1[[#This Row],[Total Cost SDG]]/Table1[[#This Row],[Volume MT/Head]]),0)</f>
        <v>4067455.75</v>
      </c>
      <c r="AA205" s="57">
        <f t="shared" si="24"/>
        <v>316226.46890976193</v>
      </c>
      <c r="AB205" s="57">
        <f>IFERROR((Table1[[#This Row],[Total Cost USD]]/Table1[[#This Row],[Volume MT/Head]]),0)</f>
        <v>1538.0463101612368</v>
      </c>
      <c r="AC205" s="80">
        <v>205.60269662921348</v>
      </c>
      <c r="AD205" s="6">
        <f>Table1[[#This Row],[Volume MT/Head]]-Table1[[#This Row],[Delivered MT]]</f>
        <v>0</v>
      </c>
      <c r="AE205" s="6">
        <f>Table1[[#This Row],[Delivered MT]]*Table1[[#This Row],[Average Cost SDG/MT]]</f>
        <v>836279870.62</v>
      </c>
      <c r="AF205" s="4" t="s">
        <v>152</v>
      </c>
    </row>
    <row r="206" spans="1:33" x14ac:dyDescent="0.2">
      <c r="A206" s="1">
        <v>209</v>
      </c>
      <c r="B206" s="4">
        <v>2025</v>
      </c>
      <c r="C206" s="4" t="s">
        <v>140</v>
      </c>
      <c r="D206" s="4" t="s">
        <v>139</v>
      </c>
      <c r="E206" s="4">
        <v>29</v>
      </c>
      <c r="F206" s="80">
        <f t="shared" si="25"/>
        <v>2644.56</v>
      </c>
      <c r="G206" s="4">
        <v>1659</v>
      </c>
      <c r="H206" s="4" t="s">
        <v>156</v>
      </c>
      <c r="I206" s="4" t="s">
        <v>186</v>
      </c>
      <c r="J206" s="4" t="s">
        <v>65</v>
      </c>
      <c r="K206" s="4" t="s">
        <v>251</v>
      </c>
      <c r="L206" s="57" t="s">
        <v>51</v>
      </c>
      <c r="M206" s="4" t="s">
        <v>230</v>
      </c>
      <c r="N206" s="4" t="s">
        <v>29</v>
      </c>
      <c r="O206" s="80">
        <v>1989.22</v>
      </c>
      <c r="P206" s="6">
        <f t="shared" si="21"/>
        <v>89.403146067415733</v>
      </c>
      <c r="Q206" s="6">
        <v>170000</v>
      </c>
      <c r="R206" s="6">
        <f t="shared" si="22"/>
        <v>3782500</v>
      </c>
      <c r="S206" s="57">
        <f t="shared" si="20"/>
        <v>1430.2946425870466</v>
      </c>
      <c r="T206" s="6">
        <f>Table1[[#This Row],[Volume in Units]]*Table1[[#This Row],[Price SDG/Unit]]</f>
        <v>338167400</v>
      </c>
      <c r="U206" s="57">
        <f>Table1[[#This Row],[Volume MT/Head]]*Table1[[#This Row],[Price USD/(MT/Head)]]</f>
        <v>127872.8408506519</v>
      </c>
      <c r="V206" s="80">
        <v>2250</v>
      </c>
      <c r="W206" s="28">
        <f>Table1[[#This Row],[Commission SDG/MT]]*Table1[[#This Row],[Volume in Units]]</f>
        <v>4475745</v>
      </c>
      <c r="X206" s="80">
        <v>19490570</v>
      </c>
      <c r="Y206" s="28">
        <f t="shared" si="23"/>
        <v>362133715</v>
      </c>
      <c r="Z206" s="6">
        <f>IFERROR((Table1[[#This Row],[Total Cost SDG]]/Table1[[#This Row],[Volume MT/Head]]),0)</f>
        <v>4050570.1524969586</v>
      </c>
      <c r="AA206" s="57">
        <f t="shared" si="24"/>
        <v>136935.33706930454</v>
      </c>
      <c r="AB206" s="57">
        <f>IFERROR((Table1[[#This Row],[Total Cost USD]]/Table1[[#This Row],[Volume MT/Head]]),0)</f>
        <v>1531.6612791908517</v>
      </c>
      <c r="AC206" s="80">
        <v>89.403146067415733</v>
      </c>
      <c r="AD206" s="6">
        <f>Table1[[#This Row],[Volume MT/Head]]-Table1[[#This Row],[Delivered MT]]</f>
        <v>0</v>
      </c>
      <c r="AE206" s="6">
        <f>Table1[[#This Row],[Delivered MT]]*Table1[[#This Row],[Average Cost SDG/MT]]</f>
        <v>362133715</v>
      </c>
      <c r="AF206" s="4" t="s">
        <v>152</v>
      </c>
    </row>
    <row r="207" spans="1:33" hidden="1" x14ac:dyDescent="0.2">
      <c r="A207" s="1">
        <v>210</v>
      </c>
      <c r="B207" s="4">
        <v>2025</v>
      </c>
      <c r="C207" s="4" t="s">
        <v>140</v>
      </c>
      <c r="D207" s="4" t="s">
        <v>139</v>
      </c>
      <c r="E207" s="4">
        <v>29</v>
      </c>
      <c r="F207" s="80">
        <f t="shared" si="25"/>
        <v>2644.56</v>
      </c>
      <c r="G207" s="4">
        <v>1666</v>
      </c>
      <c r="H207" s="4" t="s">
        <v>156</v>
      </c>
      <c r="I207" s="4" t="s">
        <v>186</v>
      </c>
      <c r="J207" s="4" t="s">
        <v>65</v>
      </c>
      <c r="K207" s="4" t="s">
        <v>251</v>
      </c>
      <c r="L207" s="57" t="s">
        <v>51</v>
      </c>
      <c r="M207" s="4" t="s">
        <v>230</v>
      </c>
      <c r="N207" s="4" t="s">
        <v>29</v>
      </c>
      <c r="O207" s="80">
        <v>1641.79</v>
      </c>
      <c r="P207" s="6">
        <f t="shared" si="21"/>
        <v>73.788314606741565</v>
      </c>
      <c r="Q207" s="6">
        <v>160500</v>
      </c>
      <c r="R207" s="6">
        <f t="shared" si="22"/>
        <v>3571125</v>
      </c>
      <c r="S207" s="57">
        <f t="shared" si="20"/>
        <v>1350.3664125601235</v>
      </c>
      <c r="T207" s="6">
        <f>Table1[[#This Row],[Volume in Units]]*Table1[[#This Row],[Price SDG/Unit]]</f>
        <v>263507295</v>
      </c>
      <c r="U207" s="57">
        <f>Table1[[#This Row],[Volume MT/Head]]*Table1[[#This Row],[Price USD/(MT/Head)]]</f>
        <v>99641.261684363373</v>
      </c>
      <c r="V207" s="80">
        <v>2250</v>
      </c>
      <c r="W207" s="28">
        <f>Table1[[#This Row],[Commission SDG/MT]]*Table1[[#This Row],[Volume in Units]]</f>
        <v>3694027.5</v>
      </c>
      <c r="X207" s="80">
        <v>15724720</v>
      </c>
      <c r="Y207" s="28">
        <f t="shared" si="23"/>
        <v>282926042.5</v>
      </c>
      <c r="Z207" s="6">
        <f>IFERROR((Table1[[#This Row],[Total Cost SDG]]/Table1[[#This Row],[Volume MT/Head]]),0)</f>
        <v>3834293.3296128009</v>
      </c>
      <c r="AA207" s="57">
        <f t="shared" si="24"/>
        <v>106984.16466255256</v>
      </c>
      <c r="AB207" s="57">
        <f>IFERROR((Table1[[#This Row],[Total Cost USD]]/Table1[[#This Row],[Volume MT/Head]]),0)</f>
        <v>1449.8794996569566</v>
      </c>
      <c r="AC207" s="80">
        <v>73.788314606741565</v>
      </c>
      <c r="AD207" s="6">
        <f>Table1[[#This Row],[Volume MT/Head]]-Table1[[#This Row],[Delivered MT]]</f>
        <v>0</v>
      </c>
      <c r="AE207" s="6">
        <f>Table1[[#This Row],[Delivered MT]]*Table1[[#This Row],[Average Cost SDG/MT]]</f>
        <v>282926042.5</v>
      </c>
      <c r="AF207" s="4" t="s">
        <v>152</v>
      </c>
    </row>
    <row r="208" spans="1:33" hidden="1" x14ac:dyDescent="0.2">
      <c r="A208" s="1">
        <v>211</v>
      </c>
      <c r="B208" s="4">
        <v>2025</v>
      </c>
      <c r="C208" s="4" t="s">
        <v>140</v>
      </c>
      <c r="D208" s="4" t="s">
        <v>139</v>
      </c>
      <c r="E208" s="4">
        <v>23</v>
      </c>
      <c r="F208" s="80">
        <f t="shared" si="25"/>
        <v>2644.56</v>
      </c>
      <c r="G208" s="4">
        <v>1678</v>
      </c>
      <c r="H208" s="4" t="s">
        <v>54</v>
      </c>
      <c r="I208" s="4" t="s">
        <v>54</v>
      </c>
      <c r="J208" s="4" t="s">
        <v>65</v>
      </c>
      <c r="K208" s="4" t="s">
        <v>251</v>
      </c>
      <c r="L208" s="57" t="s">
        <v>51</v>
      </c>
      <c r="M208" s="4" t="s">
        <v>230</v>
      </c>
      <c r="N208" s="4" t="s">
        <v>46</v>
      </c>
      <c r="O208" s="80">
        <v>75</v>
      </c>
      <c r="P208" s="6">
        <f t="shared" si="21"/>
        <v>14.97945</v>
      </c>
      <c r="Q208" s="6">
        <v>191000</v>
      </c>
      <c r="R208" s="6">
        <f t="shared" si="22"/>
        <v>956310.144898511</v>
      </c>
      <c r="S208" s="57">
        <f t="shared" si="20"/>
        <v>361.61408510244087</v>
      </c>
      <c r="T208" s="6">
        <f>Table1[[#This Row],[Volume in Units]]*Table1[[#This Row],[Price SDG/Unit]]</f>
        <v>14325000</v>
      </c>
      <c r="U208" s="57">
        <f>Table1[[#This Row],[Volume MT/Head]]*Table1[[#This Row],[Price USD/(MT/Head)]]</f>
        <v>5416.7801070877576</v>
      </c>
      <c r="V208" s="80">
        <v>3000</v>
      </c>
      <c r="W208" s="28">
        <f>Table1[[#This Row],[Commission SDG/MT]]*Table1[[#This Row],[Volume in Units]]</f>
        <v>225000</v>
      </c>
      <c r="X208" s="80">
        <v>251250</v>
      </c>
      <c r="Y208" s="28">
        <f t="shared" si="23"/>
        <v>14801250</v>
      </c>
      <c r="Z208" s="6">
        <f>IFERROR((Table1[[#This Row],[Total Cost SDG]]/Table1[[#This Row],[Volume MT/Head]]),0)</f>
        <v>988103.70207183843</v>
      </c>
      <c r="AA208" s="57">
        <f t="shared" si="24"/>
        <v>5596.8667755694714</v>
      </c>
      <c r="AB208" s="57">
        <f>IFERROR((Table1[[#This Row],[Total Cost USD]]/Table1[[#This Row],[Volume MT/Head]]),0)</f>
        <v>373.63633348150108</v>
      </c>
      <c r="AC208" s="80">
        <v>14.97945</v>
      </c>
      <c r="AD208" s="6">
        <f>Table1[[#This Row],[Volume MT/Head]]-Table1[[#This Row],[Delivered MT]]</f>
        <v>0</v>
      </c>
      <c r="AE208" s="6">
        <f>Table1[[#This Row],[Delivered MT]]*Table1[[#This Row],[Average Cost SDG/MT]]</f>
        <v>14801250</v>
      </c>
      <c r="AF208" s="4" t="s">
        <v>152</v>
      </c>
    </row>
    <row r="209" spans="1:33" hidden="1" x14ac:dyDescent="0.2">
      <c r="A209" s="1">
        <v>212</v>
      </c>
      <c r="B209" s="4">
        <v>2025</v>
      </c>
      <c r="C209" s="4" t="s">
        <v>140</v>
      </c>
      <c r="D209" s="4" t="s">
        <v>139</v>
      </c>
      <c r="E209" s="4">
        <v>23</v>
      </c>
      <c r="F209" s="80">
        <f t="shared" si="25"/>
        <v>2644.56</v>
      </c>
      <c r="G209" s="4">
        <v>1678</v>
      </c>
      <c r="H209" s="4" t="s">
        <v>54</v>
      </c>
      <c r="I209" s="4" t="s">
        <v>54</v>
      </c>
      <c r="J209" s="4" t="s">
        <v>65</v>
      </c>
      <c r="K209" s="4" t="s">
        <v>251</v>
      </c>
      <c r="L209" s="57" t="s">
        <v>51</v>
      </c>
      <c r="M209" s="4" t="s">
        <v>230</v>
      </c>
      <c r="N209" s="4" t="s">
        <v>46</v>
      </c>
      <c r="O209" s="80">
        <v>69</v>
      </c>
      <c r="P209" s="6">
        <f t="shared" si="21"/>
        <v>13.781094</v>
      </c>
      <c r="Q209" s="6">
        <v>191000</v>
      </c>
      <c r="R209" s="6">
        <f t="shared" si="22"/>
        <v>956310.144898511</v>
      </c>
      <c r="S209" s="57">
        <f t="shared" si="20"/>
        <v>361.61408510244087</v>
      </c>
      <c r="T209" s="6">
        <f>Table1[[#This Row],[Volume in Units]]*Table1[[#This Row],[Price SDG/Unit]]</f>
        <v>13179000</v>
      </c>
      <c r="U209" s="57">
        <f>Table1[[#This Row],[Volume MT/Head]]*Table1[[#This Row],[Price USD/(MT/Head)]]</f>
        <v>4983.4376985207373</v>
      </c>
      <c r="V209" s="80">
        <v>3000</v>
      </c>
      <c r="W209" s="28">
        <f>Table1[[#This Row],[Commission SDG/MT]]*Table1[[#This Row],[Volume in Units]]</f>
        <v>207000</v>
      </c>
      <c r="X209" s="80">
        <v>231250</v>
      </c>
      <c r="Y209" s="28">
        <f t="shared" si="23"/>
        <v>13617250</v>
      </c>
      <c r="Z209" s="6">
        <f>IFERROR((Table1[[#This Row],[Total Cost SDG]]/Table1[[#This Row],[Volume MT/Head]]),0)</f>
        <v>988110.95838980563</v>
      </c>
      <c r="AA209" s="57">
        <f t="shared" si="24"/>
        <v>5149.1552469976104</v>
      </c>
      <c r="AB209" s="57">
        <f>IFERROR((Table1[[#This Row],[Total Cost USD]]/Table1[[#This Row],[Volume MT/Head]]),0)</f>
        <v>373.639077347387</v>
      </c>
      <c r="AC209" s="80">
        <v>13.781094</v>
      </c>
      <c r="AD209" s="6">
        <f>Table1[[#This Row],[Volume MT/Head]]-Table1[[#This Row],[Delivered MT]]</f>
        <v>0</v>
      </c>
      <c r="AE209" s="6">
        <f>Table1[[#This Row],[Delivered MT]]*Table1[[#This Row],[Average Cost SDG/MT]]</f>
        <v>13617250</v>
      </c>
      <c r="AF209" s="4" t="s">
        <v>152</v>
      </c>
    </row>
    <row r="210" spans="1:33" hidden="1" x14ac:dyDescent="0.2">
      <c r="A210" s="1">
        <v>213</v>
      </c>
      <c r="B210" s="4">
        <v>2025</v>
      </c>
      <c r="C210" s="4" t="s">
        <v>140</v>
      </c>
      <c r="D210" s="4" t="s">
        <v>139</v>
      </c>
      <c r="E210" s="4">
        <v>23</v>
      </c>
      <c r="F210" s="80">
        <f t="shared" si="25"/>
        <v>2644.56</v>
      </c>
      <c r="G210" s="4">
        <v>1678</v>
      </c>
      <c r="H210" s="4" t="s">
        <v>54</v>
      </c>
      <c r="I210" s="4" t="s">
        <v>54</v>
      </c>
      <c r="J210" s="4" t="s">
        <v>65</v>
      </c>
      <c r="K210" s="4" t="s">
        <v>251</v>
      </c>
      <c r="L210" s="57" t="s">
        <v>51</v>
      </c>
      <c r="M210" s="4" t="s">
        <v>230</v>
      </c>
      <c r="N210" s="4" t="s">
        <v>46</v>
      </c>
      <c r="O210" s="80">
        <v>69</v>
      </c>
      <c r="P210" s="6">
        <f t="shared" si="21"/>
        <v>13.781094</v>
      </c>
      <c r="Q210" s="6">
        <v>191000</v>
      </c>
      <c r="R210" s="6">
        <f t="shared" si="22"/>
        <v>956310.144898511</v>
      </c>
      <c r="S210" s="57">
        <f t="shared" si="20"/>
        <v>361.61408510244087</v>
      </c>
      <c r="T210" s="6">
        <f>Table1[[#This Row],[Volume in Units]]*Table1[[#This Row],[Price SDG/Unit]]</f>
        <v>13179000</v>
      </c>
      <c r="U210" s="57">
        <f>Table1[[#This Row],[Volume MT/Head]]*Table1[[#This Row],[Price USD/(MT/Head)]]</f>
        <v>4983.4376985207373</v>
      </c>
      <c r="V210" s="80">
        <v>3000</v>
      </c>
      <c r="W210" s="28">
        <f>Table1[[#This Row],[Commission SDG/MT]]*Table1[[#This Row],[Volume in Units]]</f>
        <v>207000</v>
      </c>
      <c r="X210" s="80">
        <v>231250</v>
      </c>
      <c r="Y210" s="28">
        <f t="shared" si="23"/>
        <v>13617250</v>
      </c>
      <c r="Z210" s="6">
        <f>IFERROR((Table1[[#This Row],[Total Cost SDG]]/Table1[[#This Row],[Volume MT/Head]]),0)</f>
        <v>988110.95838980563</v>
      </c>
      <c r="AA210" s="57">
        <f t="shared" si="24"/>
        <v>5149.1552469976104</v>
      </c>
      <c r="AB210" s="57">
        <f>IFERROR((Table1[[#This Row],[Total Cost USD]]/Table1[[#This Row],[Volume MT/Head]]),0)</f>
        <v>373.639077347387</v>
      </c>
      <c r="AC210" s="80">
        <v>13.781094</v>
      </c>
      <c r="AD210" s="6">
        <f>Table1[[#This Row],[Volume MT/Head]]-Table1[[#This Row],[Delivered MT]]</f>
        <v>0</v>
      </c>
      <c r="AE210" s="6">
        <f>Table1[[#This Row],[Delivered MT]]*Table1[[#This Row],[Average Cost SDG/MT]]</f>
        <v>13617250</v>
      </c>
      <c r="AF210" s="4" t="s">
        <v>152</v>
      </c>
    </row>
    <row r="211" spans="1:33" hidden="1" x14ac:dyDescent="0.2">
      <c r="A211" s="1">
        <v>214</v>
      </c>
      <c r="B211" s="4">
        <v>2025</v>
      </c>
      <c r="C211" s="4" t="s">
        <v>140</v>
      </c>
      <c r="D211" s="4" t="s">
        <v>139</v>
      </c>
      <c r="E211" s="4">
        <v>23</v>
      </c>
      <c r="F211" s="80">
        <f t="shared" si="25"/>
        <v>2644.56</v>
      </c>
      <c r="G211" s="4">
        <v>1678</v>
      </c>
      <c r="H211" s="4" t="s">
        <v>54</v>
      </c>
      <c r="I211" s="4" t="s">
        <v>54</v>
      </c>
      <c r="J211" s="4" t="s">
        <v>65</v>
      </c>
      <c r="K211" s="4" t="s">
        <v>251</v>
      </c>
      <c r="L211" s="57" t="s">
        <v>51</v>
      </c>
      <c r="M211" s="4" t="s">
        <v>230</v>
      </c>
      <c r="N211" s="4" t="s">
        <v>46</v>
      </c>
      <c r="O211" s="80">
        <v>75.5</v>
      </c>
      <c r="P211" s="6">
        <f t="shared" si="21"/>
        <v>15.079313000000001</v>
      </c>
      <c r="Q211" s="6">
        <v>191000</v>
      </c>
      <c r="R211" s="6">
        <f t="shared" si="22"/>
        <v>956310.144898511</v>
      </c>
      <c r="S211" s="57">
        <f t="shared" si="20"/>
        <v>361.61408510244087</v>
      </c>
      <c r="T211" s="6">
        <f>Table1[[#This Row],[Volume in Units]]*Table1[[#This Row],[Price SDG/Unit]]</f>
        <v>14420500</v>
      </c>
      <c r="U211" s="57">
        <f>Table1[[#This Row],[Volume MT/Head]]*Table1[[#This Row],[Price USD/(MT/Head)]]</f>
        <v>5452.8919744683435</v>
      </c>
      <c r="V211" s="80">
        <v>3000</v>
      </c>
      <c r="W211" s="28">
        <f>Table1[[#This Row],[Commission SDG/MT]]*Table1[[#This Row],[Volume in Units]]</f>
        <v>226500</v>
      </c>
      <c r="X211" s="80">
        <v>252925</v>
      </c>
      <c r="Y211" s="28">
        <f t="shared" si="23"/>
        <v>14899925</v>
      </c>
      <c r="Z211" s="6">
        <f>IFERROR((Table1[[#This Row],[Total Cost SDG]]/Table1[[#This Row],[Volume MT/Head]]),0)</f>
        <v>988103.70207183831</v>
      </c>
      <c r="AA211" s="57">
        <f t="shared" si="24"/>
        <v>5634.179220739934</v>
      </c>
      <c r="AB211" s="57">
        <f>IFERROR((Table1[[#This Row],[Total Cost USD]]/Table1[[#This Row],[Volume MT/Head]]),0)</f>
        <v>373.63633348150103</v>
      </c>
      <c r="AC211" s="80">
        <v>15.079313000000001</v>
      </c>
      <c r="AD211" s="6">
        <f>Table1[[#This Row],[Volume MT/Head]]-Table1[[#This Row],[Delivered MT]]</f>
        <v>0</v>
      </c>
      <c r="AE211" s="6">
        <f>Table1[[#This Row],[Delivered MT]]*Table1[[#This Row],[Average Cost SDG/MT]]</f>
        <v>14899925</v>
      </c>
      <c r="AF211" s="4" t="s">
        <v>152</v>
      </c>
    </row>
    <row r="212" spans="1:33" hidden="1" x14ac:dyDescent="0.2">
      <c r="A212" s="1">
        <v>215</v>
      </c>
      <c r="B212" s="4">
        <v>2025</v>
      </c>
      <c r="C212" s="4" t="s">
        <v>140</v>
      </c>
      <c r="D212" s="4" t="s">
        <v>139</v>
      </c>
      <c r="E212" s="4">
        <v>23</v>
      </c>
      <c r="F212" s="80">
        <f t="shared" si="25"/>
        <v>2644.56</v>
      </c>
      <c r="G212" s="4">
        <v>1678</v>
      </c>
      <c r="H212" s="4" t="s">
        <v>54</v>
      </c>
      <c r="I212" s="4" t="s">
        <v>54</v>
      </c>
      <c r="J212" s="4" t="s">
        <v>65</v>
      </c>
      <c r="K212" s="4" t="s">
        <v>251</v>
      </c>
      <c r="L212" s="57" t="s">
        <v>51</v>
      </c>
      <c r="M212" s="4" t="s">
        <v>230</v>
      </c>
      <c r="N212" s="4" t="s">
        <v>46</v>
      </c>
      <c r="O212" s="80">
        <v>75</v>
      </c>
      <c r="P212" s="6">
        <f t="shared" si="21"/>
        <v>14.97945</v>
      </c>
      <c r="Q212" s="6">
        <v>191000</v>
      </c>
      <c r="R212" s="6">
        <f t="shared" si="22"/>
        <v>956310.144898511</v>
      </c>
      <c r="S212" s="57">
        <f t="shared" si="20"/>
        <v>361.61408510244087</v>
      </c>
      <c r="T212" s="6">
        <f>Table1[[#This Row],[Volume in Units]]*Table1[[#This Row],[Price SDG/Unit]]</f>
        <v>14325000</v>
      </c>
      <c r="U212" s="57">
        <f>Table1[[#This Row],[Volume MT/Head]]*Table1[[#This Row],[Price USD/(MT/Head)]]</f>
        <v>5416.7801070877576</v>
      </c>
      <c r="V212" s="80">
        <v>3000</v>
      </c>
      <c r="W212" s="28">
        <f>Table1[[#This Row],[Commission SDG/MT]]*Table1[[#This Row],[Volume in Units]]</f>
        <v>225000</v>
      </c>
      <c r="X212" s="80">
        <v>251250</v>
      </c>
      <c r="Y212" s="28">
        <f t="shared" si="23"/>
        <v>14801250</v>
      </c>
      <c r="Z212" s="6">
        <f>IFERROR((Table1[[#This Row],[Total Cost SDG]]/Table1[[#This Row],[Volume MT/Head]]),0)</f>
        <v>988103.70207183843</v>
      </c>
      <c r="AA212" s="57">
        <f t="shared" si="24"/>
        <v>5596.8667755694714</v>
      </c>
      <c r="AB212" s="57">
        <f>IFERROR((Table1[[#This Row],[Total Cost USD]]/Table1[[#This Row],[Volume MT/Head]]),0)</f>
        <v>373.63633348150108</v>
      </c>
      <c r="AC212" s="80">
        <v>14.97945</v>
      </c>
      <c r="AD212" s="6">
        <f>Table1[[#This Row],[Volume MT/Head]]-Table1[[#This Row],[Delivered MT]]</f>
        <v>0</v>
      </c>
      <c r="AE212" s="6">
        <f>Table1[[#This Row],[Delivered MT]]*Table1[[#This Row],[Average Cost SDG/MT]]</f>
        <v>14801250</v>
      </c>
      <c r="AF212" s="4" t="s">
        <v>152</v>
      </c>
    </row>
    <row r="213" spans="1:33" hidden="1" x14ac:dyDescent="0.2">
      <c r="A213" s="1">
        <v>216</v>
      </c>
      <c r="B213" s="4">
        <v>2025</v>
      </c>
      <c r="C213" s="4" t="s">
        <v>140</v>
      </c>
      <c r="D213" s="4" t="s">
        <v>139</v>
      </c>
      <c r="E213" s="4">
        <v>23</v>
      </c>
      <c r="F213" s="80">
        <f t="shared" si="25"/>
        <v>2644.56</v>
      </c>
      <c r="G213" s="4">
        <v>1678</v>
      </c>
      <c r="H213" s="4" t="s">
        <v>54</v>
      </c>
      <c r="I213" s="4" t="s">
        <v>54</v>
      </c>
      <c r="J213" s="4" t="s">
        <v>65</v>
      </c>
      <c r="K213" s="4" t="s">
        <v>251</v>
      </c>
      <c r="L213" s="57" t="s">
        <v>51</v>
      </c>
      <c r="M213" s="4" t="s">
        <v>230</v>
      </c>
      <c r="N213" s="4" t="s">
        <v>46</v>
      </c>
      <c r="O213" s="80">
        <v>75</v>
      </c>
      <c r="P213" s="6">
        <f t="shared" si="21"/>
        <v>14.97945</v>
      </c>
      <c r="Q213" s="6">
        <v>191000</v>
      </c>
      <c r="R213" s="6">
        <f t="shared" si="22"/>
        <v>956310.144898511</v>
      </c>
      <c r="S213" s="57">
        <f t="shared" si="20"/>
        <v>361.61408510244087</v>
      </c>
      <c r="T213" s="6">
        <f>Table1[[#This Row],[Volume in Units]]*Table1[[#This Row],[Price SDG/Unit]]</f>
        <v>14325000</v>
      </c>
      <c r="U213" s="57">
        <f>Table1[[#This Row],[Volume MT/Head]]*Table1[[#This Row],[Price USD/(MT/Head)]]</f>
        <v>5416.7801070877576</v>
      </c>
      <c r="V213" s="80">
        <v>3000</v>
      </c>
      <c r="W213" s="28">
        <f>Table1[[#This Row],[Commission SDG/MT]]*Table1[[#This Row],[Volume in Units]]</f>
        <v>225000</v>
      </c>
      <c r="X213" s="80">
        <v>251250</v>
      </c>
      <c r="Y213" s="28">
        <f t="shared" si="23"/>
        <v>14801250</v>
      </c>
      <c r="Z213" s="6">
        <f>IFERROR((Table1[[#This Row],[Total Cost SDG]]/Table1[[#This Row],[Volume MT/Head]]),0)</f>
        <v>988103.70207183843</v>
      </c>
      <c r="AA213" s="57">
        <f t="shared" si="24"/>
        <v>5596.8667755694714</v>
      </c>
      <c r="AB213" s="57">
        <f>IFERROR((Table1[[#This Row],[Total Cost USD]]/Table1[[#This Row],[Volume MT/Head]]),0)</f>
        <v>373.63633348150108</v>
      </c>
      <c r="AC213" s="80">
        <v>14.97945</v>
      </c>
      <c r="AD213" s="6">
        <f>Table1[[#This Row],[Volume MT/Head]]-Table1[[#This Row],[Delivered MT]]</f>
        <v>0</v>
      </c>
      <c r="AE213" s="6">
        <f>Table1[[#This Row],[Delivered MT]]*Table1[[#This Row],[Average Cost SDG/MT]]</f>
        <v>14801250</v>
      </c>
      <c r="AF213" s="4" t="s">
        <v>152</v>
      </c>
    </row>
    <row r="214" spans="1:33" hidden="1" x14ac:dyDescent="0.2">
      <c r="A214" s="1">
        <v>217</v>
      </c>
      <c r="B214" s="4">
        <v>2025</v>
      </c>
      <c r="C214" s="4" t="s">
        <v>140</v>
      </c>
      <c r="D214" s="4" t="s">
        <v>139</v>
      </c>
      <c r="E214" s="4">
        <v>23</v>
      </c>
      <c r="F214" s="80">
        <f t="shared" si="25"/>
        <v>2644.56</v>
      </c>
      <c r="G214" s="4">
        <v>1678</v>
      </c>
      <c r="H214" s="4" t="s">
        <v>54</v>
      </c>
      <c r="I214" s="4" t="s">
        <v>54</v>
      </c>
      <c r="J214" s="4" t="s">
        <v>65</v>
      </c>
      <c r="K214" s="4" t="s">
        <v>251</v>
      </c>
      <c r="L214" s="57" t="s">
        <v>51</v>
      </c>
      <c r="M214" s="4" t="s">
        <v>230</v>
      </c>
      <c r="N214" s="4" t="s">
        <v>46</v>
      </c>
      <c r="O214" s="80">
        <v>74</v>
      </c>
      <c r="P214" s="6">
        <f t="shared" si="21"/>
        <v>14.779724</v>
      </c>
      <c r="Q214" s="6">
        <v>191000</v>
      </c>
      <c r="R214" s="6">
        <f t="shared" si="22"/>
        <v>956310.144898511</v>
      </c>
      <c r="S214" s="57">
        <f t="shared" si="20"/>
        <v>361.61408510244087</v>
      </c>
      <c r="T214" s="6">
        <f>Table1[[#This Row],[Volume in Units]]*Table1[[#This Row],[Price SDG/Unit]]</f>
        <v>14134000</v>
      </c>
      <c r="U214" s="57">
        <f>Table1[[#This Row],[Volume MT/Head]]*Table1[[#This Row],[Price USD/(MT/Head)]]</f>
        <v>5344.5563723265877</v>
      </c>
      <c r="V214" s="80">
        <v>3000</v>
      </c>
      <c r="W214" s="28">
        <f>Table1[[#This Row],[Commission SDG/MT]]*Table1[[#This Row],[Volume in Units]]</f>
        <v>222000</v>
      </c>
      <c r="X214" s="80">
        <v>247900</v>
      </c>
      <c r="Y214" s="28">
        <f t="shared" si="23"/>
        <v>14603900</v>
      </c>
      <c r="Z214" s="6">
        <f>IFERROR((Table1[[#This Row],[Total Cost SDG]]/Table1[[#This Row],[Volume MT/Head]]),0)</f>
        <v>988103.70207183843</v>
      </c>
      <c r="AA214" s="57">
        <f t="shared" si="24"/>
        <v>5522.2418852285446</v>
      </c>
      <c r="AB214" s="57">
        <f>IFERROR((Table1[[#This Row],[Total Cost USD]]/Table1[[#This Row],[Volume MT/Head]]),0)</f>
        <v>373.63633348150103</v>
      </c>
      <c r="AC214" s="80">
        <v>14.779724</v>
      </c>
      <c r="AD214" s="6">
        <f>Table1[[#This Row],[Volume MT/Head]]-Table1[[#This Row],[Delivered MT]]</f>
        <v>0</v>
      </c>
      <c r="AE214" s="6">
        <f>Table1[[#This Row],[Delivered MT]]*Table1[[#This Row],[Average Cost SDG/MT]]</f>
        <v>14603900</v>
      </c>
      <c r="AF214" s="4" t="s">
        <v>152</v>
      </c>
    </row>
    <row r="215" spans="1:33" hidden="1" x14ac:dyDescent="0.2">
      <c r="A215" s="1">
        <v>218</v>
      </c>
      <c r="B215" s="4">
        <v>2025</v>
      </c>
      <c r="C215" s="4" t="s">
        <v>140</v>
      </c>
      <c r="D215" s="4" t="s">
        <v>139</v>
      </c>
      <c r="E215" s="4">
        <v>23</v>
      </c>
      <c r="F215" s="80">
        <f t="shared" si="25"/>
        <v>2644.56</v>
      </c>
      <c r="G215" s="4">
        <v>1678</v>
      </c>
      <c r="H215" s="4" t="s">
        <v>54</v>
      </c>
      <c r="I215" s="4" t="s">
        <v>54</v>
      </c>
      <c r="J215" s="4" t="s">
        <v>65</v>
      </c>
      <c r="K215" s="4" t="s">
        <v>251</v>
      </c>
      <c r="L215" s="57" t="s">
        <v>51</v>
      </c>
      <c r="M215" s="4" t="s">
        <v>230</v>
      </c>
      <c r="N215" s="4" t="s">
        <v>46</v>
      </c>
      <c r="O215" s="80">
        <v>75</v>
      </c>
      <c r="P215" s="6">
        <f t="shared" si="21"/>
        <v>14.97945</v>
      </c>
      <c r="Q215" s="6">
        <v>191000</v>
      </c>
      <c r="R215" s="6">
        <f t="shared" si="22"/>
        <v>956310.144898511</v>
      </c>
      <c r="S215" s="57">
        <f t="shared" si="20"/>
        <v>361.61408510244087</v>
      </c>
      <c r="T215" s="6">
        <f>Table1[[#This Row],[Volume in Units]]*Table1[[#This Row],[Price SDG/Unit]]</f>
        <v>14325000</v>
      </c>
      <c r="U215" s="57">
        <f>Table1[[#This Row],[Volume MT/Head]]*Table1[[#This Row],[Price USD/(MT/Head)]]</f>
        <v>5416.7801070877576</v>
      </c>
      <c r="V215" s="80">
        <v>3000</v>
      </c>
      <c r="W215" s="28">
        <f>Table1[[#This Row],[Commission SDG/MT]]*Table1[[#This Row],[Volume in Units]]</f>
        <v>225000</v>
      </c>
      <c r="X215" s="80">
        <v>251250</v>
      </c>
      <c r="Y215" s="28">
        <f t="shared" si="23"/>
        <v>14801250</v>
      </c>
      <c r="Z215" s="6">
        <f>IFERROR((Table1[[#This Row],[Total Cost SDG]]/Table1[[#This Row],[Volume MT/Head]]),0)</f>
        <v>988103.70207183843</v>
      </c>
      <c r="AA215" s="57">
        <f t="shared" si="24"/>
        <v>5596.8667755694714</v>
      </c>
      <c r="AB215" s="57">
        <f>IFERROR((Table1[[#This Row],[Total Cost USD]]/Table1[[#This Row],[Volume MT/Head]]),0)</f>
        <v>373.63633348150108</v>
      </c>
      <c r="AC215" s="80">
        <v>14.97945</v>
      </c>
      <c r="AD215" s="6">
        <f>Table1[[#This Row],[Volume MT/Head]]-Table1[[#This Row],[Delivered MT]]</f>
        <v>0</v>
      </c>
      <c r="AE215" s="6">
        <f>Table1[[#This Row],[Delivered MT]]*Table1[[#This Row],[Average Cost SDG/MT]]</f>
        <v>14801250</v>
      </c>
      <c r="AF215" s="4" t="s">
        <v>152</v>
      </c>
    </row>
    <row r="216" spans="1:33" hidden="1" x14ac:dyDescent="0.2">
      <c r="A216" s="1">
        <v>219</v>
      </c>
      <c r="B216" s="4">
        <v>2025</v>
      </c>
      <c r="C216" s="4" t="s">
        <v>140</v>
      </c>
      <c r="D216" s="4" t="s">
        <v>139</v>
      </c>
      <c r="E216" s="4">
        <v>23</v>
      </c>
      <c r="F216" s="80">
        <f t="shared" si="25"/>
        <v>2644.56</v>
      </c>
      <c r="G216" s="4">
        <v>1678</v>
      </c>
      <c r="H216" s="4" t="s">
        <v>54</v>
      </c>
      <c r="I216" s="4" t="s">
        <v>54</v>
      </c>
      <c r="J216" s="4" t="s">
        <v>65</v>
      </c>
      <c r="K216" s="4" t="s">
        <v>251</v>
      </c>
      <c r="L216" s="57" t="s">
        <v>51</v>
      </c>
      <c r="M216" s="4" t="s">
        <v>230</v>
      </c>
      <c r="N216" s="4" t="s">
        <v>46</v>
      </c>
      <c r="O216" s="80">
        <v>30</v>
      </c>
      <c r="P216" s="6">
        <f t="shared" si="21"/>
        <v>5.9917799999999994</v>
      </c>
      <c r="Q216" s="6">
        <v>191000</v>
      </c>
      <c r="R216" s="6">
        <f t="shared" si="22"/>
        <v>956310.144898511</v>
      </c>
      <c r="S216" s="57">
        <f t="shared" si="20"/>
        <v>361.61408510244087</v>
      </c>
      <c r="T216" s="6">
        <f>Table1[[#This Row],[Volume in Units]]*Table1[[#This Row],[Price SDG/Unit]]</f>
        <v>5730000</v>
      </c>
      <c r="U216" s="57">
        <f>Table1[[#This Row],[Volume MT/Head]]*Table1[[#This Row],[Price USD/(MT/Head)]]</f>
        <v>2166.7120428351031</v>
      </c>
      <c r="V216" s="80">
        <v>3000</v>
      </c>
      <c r="W216" s="28">
        <f>Table1[[#This Row],[Commission SDG/MT]]*Table1[[#This Row],[Volume in Units]]</f>
        <v>90000</v>
      </c>
      <c r="X216" s="80">
        <v>100500</v>
      </c>
      <c r="Y216" s="28">
        <f t="shared" si="23"/>
        <v>5920500</v>
      </c>
      <c r="Z216" s="6">
        <f>IFERROR((Table1[[#This Row],[Total Cost SDG]]/Table1[[#This Row],[Volume MT/Head]]),0)</f>
        <v>988103.70207183855</v>
      </c>
      <c r="AA216" s="57">
        <f t="shared" si="24"/>
        <v>2238.7467102277883</v>
      </c>
      <c r="AB216" s="57">
        <f>IFERROR((Table1[[#This Row],[Total Cost USD]]/Table1[[#This Row],[Volume MT/Head]]),0)</f>
        <v>373.63633348150108</v>
      </c>
      <c r="AC216" s="80">
        <v>5.9917799999999994</v>
      </c>
      <c r="AD216" s="6">
        <f>Table1[[#This Row],[Volume MT/Head]]-Table1[[#This Row],[Delivered MT]]</f>
        <v>0</v>
      </c>
      <c r="AE216" s="6">
        <f>Table1[[#This Row],[Delivered MT]]*Table1[[#This Row],[Average Cost SDG/MT]]</f>
        <v>5920500</v>
      </c>
      <c r="AF216" s="4" t="s">
        <v>152</v>
      </c>
    </row>
    <row r="217" spans="1:33" hidden="1" x14ac:dyDescent="0.2">
      <c r="A217" s="1">
        <v>220</v>
      </c>
      <c r="B217" s="4">
        <v>2025</v>
      </c>
      <c r="C217" s="4" t="s">
        <v>140</v>
      </c>
      <c r="D217" s="4" t="s">
        <v>139</v>
      </c>
      <c r="E217" s="4">
        <v>23</v>
      </c>
      <c r="F217" s="80">
        <f t="shared" si="25"/>
        <v>2644.56</v>
      </c>
      <c r="G217" s="4">
        <v>1678</v>
      </c>
      <c r="H217" s="4" t="s">
        <v>54</v>
      </c>
      <c r="I217" s="4" t="s">
        <v>54</v>
      </c>
      <c r="J217" s="4" t="s">
        <v>65</v>
      </c>
      <c r="K217" s="4" t="s">
        <v>251</v>
      </c>
      <c r="L217" s="57" t="s">
        <v>51</v>
      </c>
      <c r="M217" s="4" t="s">
        <v>230</v>
      </c>
      <c r="N217" s="4" t="s">
        <v>46</v>
      </c>
      <c r="O217" s="80">
        <v>31.5</v>
      </c>
      <c r="P217" s="6">
        <f t="shared" si="21"/>
        <v>6.2913689999999995</v>
      </c>
      <c r="Q217" s="6">
        <v>191000</v>
      </c>
      <c r="R217" s="6">
        <f t="shared" si="22"/>
        <v>956310.144898511</v>
      </c>
      <c r="S217" s="57">
        <f t="shared" si="20"/>
        <v>361.61408510244087</v>
      </c>
      <c r="T217" s="6">
        <f>Table1[[#This Row],[Volume in Units]]*Table1[[#This Row],[Price SDG/Unit]]</f>
        <v>6016500</v>
      </c>
      <c r="U217" s="57">
        <f>Table1[[#This Row],[Volume MT/Head]]*Table1[[#This Row],[Price USD/(MT/Head)]]</f>
        <v>2275.047644976858</v>
      </c>
      <c r="V217" s="80">
        <v>3000</v>
      </c>
      <c r="W217" s="28">
        <f>Table1[[#This Row],[Commission SDG/MT]]*Table1[[#This Row],[Volume in Units]]</f>
        <v>94500</v>
      </c>
      <c r="X217" s="80">
        <v>105525</v>
      </c>
      <c r="Y217" s="28">
        <f t="shared" si="23"/>
        <v>6216525</v>
      </c>
      <c r="Z217" s="6">
        <f>IFERROR((Table1[[#This Row],[Total Cost SDG]]/Table1[[#This Row],[Volume MT/Head]]),0)</f>
        <v>988103.70207183855</v>
      </c>
      <c r="AA217" s="57">
        <f t="shared" si="24"/>
        <v>2350.6840457391777</v>
      </c>
      <c r="AB217" s="57">
        <f>IFERROR((Table1[[#This Row],[Total Cost USD]]/Table1[[#This Row],[Volume MT/Head]]),0)</f>
        <v>373.63633348150108</v>
      </c>
      <c r="AC217" s="80">
        <v>6.2913689999999995</v>
      </c>
      <c r="AD217" s="6">
        <f>Table1[[#This Row],[Volume MT/Head]]-Table1[[#This Row],[Delivered MT]]</f>
        <v>0</v>
      </c>
      <c r="AE217" s="6">
        <f>Table1[[#This Row],[Delivered MT]]*Table1[[#This Row],[Average Cost SDG/MT]]</f>
        <v>6216525</v>
      </c>
      <c r="AF217" s="4" t="s">
        <v>152</v>
      </c>
    </row>
    <row r="218" spans="1:33" hidden="1" x14ac:dyDescent="0.2">
      <c r="A218" s="1">
        <v>221</v>
      </c>
      <c r="B218" s="4">
        <v>2025</v>
      </c>
      <c r="C218" s="4" t="s">
        <v>140</v>
      </c>
      <c r="D218" s="4" t="s">
        <v>139</v>
      </c>
      <c r="E218" s="4">
        <v>23</v>
      </c>
      <c r="F218" s="80">
        <f t="shared" si="25"/>
        <v>2644.56</v>
      </c>
      <c r="G218" s="4">
        <v>1678</v>
      </c>
      <c r="H218" s="4" t="s">
        <v>54</v>
      </c>
      <c r="I218" s="4" t="s">
        <v>54</v>
      </c>
      <c r="J218" s="4" t="s">
        <v>65</v>
      </c>
      <c r="K218" s="4" t="s">
        <v>251</v>
      </c>
      <c r="L218" s="57" t="s">
        <v>51</v>
      </c>
      <c r="M218" s="4" t="s">
        <v>230</v>
      </c>
      <c r="N218" s="4" t="s">
        <v>46</v>
      </c>
      <c r="O218" s="80">
        <v>40</v>
      </c>
      <c r="P218" s="6">
        <f t="shared" si="21"/>
        <v>7.9890400000000001</v>
      </c>
      <c r="Q218" s="6">
        <v>191000</v>
      </c>
      <c r="R218" s="6">
        <f t="shared" si="22"/>
        <v>956310.144898511</v>
      </c>
      <c r="S218" s="57">
        <f t="shared" si="20"/>
        <v>361.61408510244087</v>
      </c>
      <c r="T218" s="6">
        <f>Table1[[#This Row],[Volume in Units]]*Table1[[#This Row],[Price SDG/Unit]]</f>
        <v>7640000</v>
      </c>
      <c r="U218" s="57">
        <f>Table1[[#This Row],[Volume MT/Head]]*Table1[[#This Row],[Price USD/(MT/Head)]]</f>
        <v>2888.949390446804</v>
      </c>
      <c r="V218" s="80">
        <v>3000</v>
      </c>
      <c r="W218" s="28">
        <f>Table1[[#This Row],[Commission SDG/MT]]*Table1[[#This Row],[Volume in Units]]</f>
        <v>120000</v>
      </c>
      <c r="X218" s="80">
        <v>134000</v>
      </c>
      <c r="Y218" s="28">
        <f t="shared" si="23"/>
        <v>7894000</v>
      </c>
      <c r="Z218" s="6">
        <f>IFERROR((Table1[[#This Row],[Total Cost SDG]]/Table1[[#This Row],[Volume MT/Head]]),0)</f>
        <v>988103.70207183843</v>
      </c>
      <c r="AA218" s="57">
        <f t="shared" si="24"/>
        <v>2984.9956136370511</v>
      </c>
      <c r="AB218" s="57">
        <f>IFERROR((Table1[[#This Row],[Total Cost USD]]/Table1[[#This Row],[Volume MT/Head]]),0)</f>
        <v>373.63633348150103</v>
      </c>
      <c r="AC218" s="80">
        <v>7.9890400000000001</v>
      </c>
      <c r="AD218" s="6">
        <f>Table1[[#This Row],[Volume MT/Head]]-Table1[[#This Row],[Delivered MT]]</f>
        <v>0</v>
      </c>
      <c r="AE218" s="6">
        <f>Table1[[#This Row],[Delivered MT]]*Table1[[#This Row],[Average Cost SDG/MT]]</f>
        <v>7894000</v>
      </c>
      <c r="AF218" s="4" t="s">
        <v>152</v>
      </c>
    </row>
    <row r="219" spans="1:33" hidden="1" x14ac:dyDescent="0.2">
      <c r="A219" s="1">
        <v>222</v>
      </c>
      <c r="B219" s="4">
        <v>2025</v>
      </c>
      <c r="C219" s="4" t="s">
        <v>140</v>
      </c>
      <c r="D219" s="4" t="s">
        <v>139</v>
      </c>
      <c r="E219" s="4">
        <v>23</v>
      </c>
      <c r="F219" s="80">
        <f t="shared" si="25"/>
        <v>2644.56</v>
      </c>
      <c r="G219" s="4">
        <v>1678</v>
      </c>
      <c r="H219" s="4" t="s">
        <v>54</v>
      </c>
      <c r="I219" s="4" t="s">
        <v>54</v>
      </c>
      <c r="J219" s="4" t="s">
        <v>65</v>
      </c>
      <c r="K219" s="4" t="s">
        <v>251</v>
      </c>
      <c r="L219" s="57" t="s">
        <v>51</v>
      </c>
      <c r="M219" s="4" t="s">
        <v>230</v>
      </c>
      <c r="N219" s="4" t="s">
        <v>46</v>
      </c>
      <c r="O219" s="80">
        <v>75</v>
      </c>
      <c r="P219" s="6">
        <f t="shared" si="21"/>
        <v>14.97945</v>
      </c>
      <c r="Q219" s="6">
        <v>191000</v>
      </c>
      <c r="R219" s="6">
        <f t="shared" si="22"/>
        <v>956310.144898511</v>
      </c>
      <c r="S219" s="57">
        <f t="shared" si="20"/>
        <v>361.61408510244087</v>
      </c>
      <c r="T219" s="6">
        <f>Table1[[#This Row],[Volume in Units]]*Table1[[#This Row],[Price SDG/Unit]]</f>
        <v>14325000</v>
      </c>
      <c r="U219" s="57">
        <f>Table1[[#This Row],[Volume MT/Head]]*Table1[[#This Row],[Price USD/(MT/Head)]]</f>
        <v>5416.7801070877576</v>
      </c>
      <c r="V219" s="80">
        <v>3000</v>
      </c>
      <c r="W219" s="28">
        <f>Table1[[#This Row],[Commission SDG/MT]]*Table1[[#This Row],[Volume in Units]]</f>
        <v>225000</v>
      </c>
      <c r="X219" s="80">
        <v>251250</v>
      </c>
      <c r="Y219" s="28">
        <f t="shared" si="23"/>
        <v>14801250</v>
      </c>
      <c r="Z219" s="6">
        <f>IFERROR((Table1[[#This Row],[Total Cost SDG]]/Table1[[#This Row],[Volume MT/Head]]),0)</f>
        <v>988103.70207183843</v>
      </c>
      <c r="AA219" s="57">
        <f t="shared" si="24"/>
        <v>5596.8667755694714</v>
      </c>
      <c r="AB219" s="57">
        <f>IFERROR((Table1[[#This Row],[Total Cost USD]]/Table1[[#This Row],[Volume MT/Head]]),0)</f>
        <v>373.63633348150108</v>
      </c>
      <c r="AC219" s="80">
        <v>14.97945</v>
      </c>
      <c r="AD219" s="6">
        <f>Table1[[#This Row],[Volume MT/Head]]-Table1[[#This Row],[Delivered MT]]</f>
        <v>0</v>
      </c>
      <c r="AE219" s="6">
        <f>Table1[[#This Row],[Delivered MT]]*Table1[[#This Row],[Average Cost SDG/MT]]</f>
        <v>14801250</v>
      </c>
      <c r="AF219" s="4" t="s">
        <v>152</v>
      </c>
    </row>
    <row r="220" spans="1:33" hidden="1" x14ac:dyDescent="0.2">
      <c r="A220" s="1">
        <v>223</v>
      </c>
      <c r="B220" s="4">
        <v>2025</v>
      </c>
      <c r="C220" s="4" t="s">
        <v>140</v>
      </c>
      <c r="D220" s="4" t="s">
        <v>139</v>
      </c>
      <c r="E220" s="4">
        <v>23</v>
      </c>
      <c r="F220" s="80">
        <f t="shared" si="25"/>
        <v>2644.56</v>
      </c>
      <c r="G220" s="4">
        <v>1678</v>
      </c>
      <c r="H220" s="4" t="s">
        <v>54</v>
      </c>
      <c r="I220" s="4" t="s">
        <v>54</v>
      </c>
      <c r="J220" s="4" t="s">
        <v>65</v>
      </c>
      <c r="K220" s="4" t="s">
        <v>251</v>
      </c>
      <c r="L220" s="57" t="s">
        <v>51</v>
      </c>
      <c r="M220" s="4" t="s">
        <v>230</v>
      </c>
      <c r="N220" s="4" t="s">
        <v>46</v>
      </c>
      <c r="O220" s="80">
        <v>75</v>
      </c>
      <c r="P220" s="6">
        <f t="shared" si="21"/>
        <v>14.97945</v>
      </c>
      <c r="Q220" s="6">
        <v>191000</v>
      </c>
      <c r="R220" s="6">
        <f t="shared" si="22"/>
        <v>956310.144898511</v>
      </c>
      <c r="S220" s="57">
        <f t="shared" si="20"/>
        <v>361.61408510244087</v>
      </c>
      <c r="T220" s="6">
        <f>Table1[[#This Row],[Volume in Units]]*Table1[[#This Row],[Price SDG/Unit]]</f>
        <v>14325000</v>
      </c>
      <c r="U220" s="57">
        <f>Table1[[#This Row],[Volume MT/Head]]*Table1[[#This Row],[Price USD/(MT/Head)]]</f>
        <v>5416.7801070877576</v>
      </c>
      <c r="V220" s="80">
        <v>3000</v>
      </c>
      <c r="W220" s="28">
        <f>Table1[[#This Row],[Commission SDG/MT]]*Table1[[#This Row],[Volume in Units]]</f>
        <v>225000</v>
      </c>
      <c r="X220" s="80">
        <v>251250</v>
      </c>
      <c r="Y220" s="28">
        <f t="shared" si="23"/>
        <v>14801250</v>
      </c>
      <c r="Z220" s="6">
        <f>IFERROR((Table1[[#This Row],[Total Cost SDG]]/Table1[[#This Row],[Volume MT/Head]]),0)</f>
        <v>988103.70207183843</v>
      </c>
      <c r="AA220" s="57">
        <f t="shared" si="24"/>
        <v>5596.8667755694714</v>
      </c>
      <c r="AB220" s="57">
        <f>IFERROR((Table1[[#This Row],[Total Cost USD]]/Table1[[#This Row],[Volume MT/Head]]),0)</f>
        <v>373.63633348150108</v>
      </c>
      <c r="AC220" s="80">
        <v>14.97945</v>
      </c>
      <c r="AD220" s="6">
        <f>Table1[[#This Row],[Volume MT/Head]]-Table1[[#This Row],[Delivered MT]]</f>
        <v>0</v>
      </c>
      <c r="AE220" s="6">
        <f>Table1[[#This Row],[Delivered MT]]*Table1[[#This Row],[Average Cost SDG/MT]]</f>
        <v>14801250</v>
      </c>
      <c r="AF220" s="4" t="s">
        <v>152</v>
      </c>
    </row>
    <row r="221" spans="1:33" hidden="1" x14ac:dyDescent="0.2">
      <c r="A221" s="1">
        <v>224</v>
      </c>
      <c r="B221" s="4">
        <v>2025</v>
      </c>
      <c r="C221" s="4" t="s">
        <v>140</v>
      </c>
      <c r="D221" s="4" t="s">
        <v>139</v>
      </c>
      <c r="E221" s="4">
        <v>23</v>
      </c>
      <c r="F221" s="80">
        <f t="shared" si="25"/>
        <v>2644.56</v>
      </c>
      <c r="G221" s="4">
        <v>1678</v>
      </c>
      <c r="H221" s="4" t="s">
        <v>54</v>
      </c>
      <c r="I221" s="4" t="s">
        <v>54</v>
      </c>
      <c r="J221" s="4" t="s">
        <v>65</v>
      </c>
      <c r="K221" s="4" t="s">
        <v>251</v>
      </c>
      <c r="L221" s="57" t="s">
        <v>51</v>
      </c>
      <c r="M221" s="4" t="s">
        <v>230</v>
      </c>
      <c r="N221" s="4" t="s">
        <v>46</v>
      </c>
      <c r="O221" s="80">
        <v>40</v>
      </c>
      <c r="P221" s="6">
        <f t="shared" si="21"/>
        <v>7.9890400000000001</v>
      </c>
      <c r="Q221" s="6">
        <v>189000</v>
      </c>
      <c r="R221" s="6">
        <f t="shared" si="22"/>
        <v>946296.42610376223</v>
      </c>
      <c r="S221" s="57">
        <f t="shared" si="20"/>
        <v>357.82755017990223</v>
      </c>
      <c r="T221" s="6">
        <f>Table1[[#This Row],[Volume in Units]]*Table1[[#This Row],[Price SDG/Unit]]</f>
        <v>7560000</v>
      </c>
      <c r="U221" s="57">
        <f>Table1[[#This Row],[Volume MT/Head]]*Table1[[#This Row],[Price USD/(MT/Head)]]</f>
        <v>2858.6986114892461</v>
      </c>
      <c r="V221" s="80">
        <v>3000</v>
      </c>
      <c r="W221" s="28">
        <f>Table1[[#This Row],[Commission SDG/MT]]*Table1[[#This Row],[Volume in Units]]</f>
        <v>120000</v>
      </c>
      <c r="X221" s="80">
        <v>134000</v>
      </c>
      <c r="Y221" s="28">
        <f t="shared" si="23"/>
        <v>7814000</v>
      </c>
      <c r="Z221" s="6">
        <f>IFERROR((Table1[[#This Row],[Total Cost SDG]]/Table1[[#This Row],[Volume MT/Head]]),0)</f>
        <v>978089.98327708954</v>
      </c>
      <c r="AA221" s="57">
        <f t="shared" si="24"/>
        <v>2954.7448346794931</v>
      </c>
      <c r="AB221" s="57">
        <f>IFERROR((Table1[[#This Row],[Total Cost USD]]/Table1[[#This Row],[Volume MT/Head]]),0)</f>
        <v>369.84979855896239</v>
      </c>
      <c r="AC221" s="80">
        <v>7.9890400000000001</v>
      </c>
      <c r="AD221" s="6">
        <f>Table1[[#This Row],[Volume MT/Head]]-Table1[[#This Row],[Delivered MT]]</f>
        <v>0</v>
      </c>
      <c r="AE221" s="6">
        <f>Table1[[#This Row],[Delivered MT]]*Table1[[#This Row],[Average Cost SDG/MT]]</f>
        <v>7814000</v>
      </c>
      <c r="AF221" s="4" t="s">
        <v>152</v>
      </c>
    </row>
    <row r="222" spans="1:33" hidden="1" x14ac:dyDescent="0.2">
      <c r="A222" s="1">
        <v>225</v>
      </c>
      <c r="B222" s="4">
        <v>2025</v>
      </c>
      <c r="C222" s="4" t="s">
        <v>140</v>
      </c>
      <c r="D222" s="4" t="s">
        <v>139</v>
      </c>
      <c r="E222" s="4">
        <v>23</v>
      </c>
      <c r="F222" s="80">
        <f t="shared" si="25"/>
        <v>2644.56</v>
      </c>
      <c r="G222" s="4">
        <v>1678</v>
      </c>
      <c r="H222" s="4" t="s">
        <v>54</v>
      </c>
      <c r="I222" s="4" t="s">
        <v>54</v>
      </c>
      <c r="J222" s="4" t="s">
        <v>65</v>
      </c>
      <c r="K222" s="4" t="s">
        <v>251</v>
      </c>
      <c r="L222" s="57" t="s">
        <v>51</v>
      </c>
      <c r="M222" s="4" t="s">
        <v>230</v>
      </c>
      <c r="N222" s="4" t="s">
        <v>46</v>
      </c>
      <c r="O222" s="80">
        <v>40</v>
      </c>
      <c r="P222" s="6">
        <f t="shared" si="21"/>
        <v>7.9890400000000001</v>
      </c>
      <c r="Q222" s="6">
        <v>191000</v>
      </c>
      <c r="R222" s="6">
        <f t="shared" si="22"/>
        <v>956310.144898511</v>
      </c>
      <c r="S222" s="57">
        <f t="shared" si="20"/>
        <v>361.61408510244087</v>
      </c>
      <c r="T222" s="6">
        <f>Table1[[#This Row],[Volume in Units]]*Table1[[#This Row],[Price SDG/Unit]]</f>
        <v>7640000</v>
      </c>
      <c r="U222" s="57">
        <f>Table1[[#This Row],[Volume MT/Head]]*Table1[[#This Row],[Price USD/(MT/Head)]]</f>
        <v>2888.949390446804</v>
      </c>
      <c r="V222" s="80">
        <v>3000</v>
      </c>
      <c r="W222" s="28">
        <f>Table1[[#This Row],[Commission SDG/MT]]*Table1[[#This Row],[Volume in Units]]</f>
        <v>120000</v>
      </c>
      <c r="X222" s="80">
        <v>134000</v>
      </c>
      <c r="Y222" s="28">
        <f t="shared" si="23"/>
        <v>7894000</v>
      </c>
      <c r="Z222" s="6">
        <f>IFERROR((Table1[[#This Row],[Total Cost SDG]]/Table1[[#This Row],[Volume MT/Head]]),0)</f>
        <v>988103.70207183843</v>
      </c>
      <c r="AA222" s="57">
        <f t="shared" si="24"/>
        <v>2984.9956136370511</v>
      </c>
      <c r="AB222" s="57">
        <f>IFERROR((Table1[[#This Row],[Total Cost USD]]/Table1[[#This Row],[Volume MT/Head]]),0)</f>
        <v>373.63633348150103</v>
      </c>
      <c r="AC222" s="80">
        <v>7.9890400000000001</v>
      </c>
      <c r="AD222" s="6">
        <f>Table1[[#This Row],[Volume MT/Head]]-Table1[[#This Row],[Delivered MT]]</f>
        <v>0</v>
      </c>
      <c r="AE222" s="6">
        <f>Table1[[#This Row],[Delivered MT]]*Table1[[#This Row],[Average Cost SDG/MT]]</f>
        <v>7894000</v>
      </c>
      <c r="AF222" s="4" t="s">
        <v>152</v>
      </c>
      <c r="AG222" s="69"/>
    </row>
    <row r="223" spans="1:33" hidden="1" x14ac:dyDescent="0.2">
      <c r="A223" s="1">
        <v>226</v>
      </c>
      <c r="B223" s="4">
        <v>2025</v>
      </c>
      <c r="C223" s="4" t="s">
        <v>140</v>
      </c>
      <c r="D223" s="4" t="s">
        <v>139</v>
      </c>
      <c r="E223" s="4">
        <v>23</v>
      </c>
      <c r="F223" s="80">
        <f t="shared" si="25"/>
        <v>2644.56</v>
      </c>
      <c r="G223" s="4">
        <v>1678</v>
      </c>
      <c r="H223" s="4" t="s">
        <v>54</v>
      </c>
      <c r="I223" s="4" t="s">
        <v>54</v>
      </c>
      <c r="J223" s="4" t="s">
        <v>65</v>
      </c>
      <c r="K223" s="4" t="s">
        <v>251</v>
      </c>
      <c r="L223" s="57" t="s">
        <v>51</v>
      </c>
      <c r="M223" s="4" t="s">
        <v>230</v>
      </c>
      <c r="N223" s="4" t="s">
        <v>46</v>
      </c>
      <c r="O223" s="80">
        <v>75</v>
      </c>
      <c r="P223" s="6">
        <f t="shared" si="21"/>
        <v>14.97945</v>
      </c>
      <c r="Q223" s="6">
        <v>191000</v>
      </c>
      <c r="R223" s="6">
        <f t="shared" si="22"/>
        <v>956310.144898511</v>
      </c>
      <c r="S223" s="57">
        <f t="shared" si="20"/>
        <v>361.61408510244087</v>
      </c>
      <c r="T223" s="6">
        <f>Table1[[#This Row],[Volume in Units]]*Table1[[#This Row],[Price SDG/Unit]]</f>
        <v>14325000</v>
      </c>
      <c r="U223" s="57">
        <f>Table1[[#This Row],[Volume MT/Head]]*Table1[[#This Row],[Price USD/(MT/Head)]]</f>
        <v>5416.7801070877576</v>
      </c>
      <c r="V223" s="80">
        <v>3000</v>
      </c>
      <c r="W223" s="28">
        <f>Table1[[#This Row],[Commission SDG/MT]]*Table1[[#This Row],[Volume in Units]]</f>
        <v>225000</v>
      </c>
      <c r="X223" s="80">
        <v>251250</v>
      </c>
      <c r="Y223" s="28">
        <f t="shared" si="23"/>
        <v>14801250</v>
      </c>
      <c r="Z223" s="6">
        <f>IFERROR((Table1[[#This Row],[Total Cost SDG]]/Table1[[#This Row],[Volume MT/Head]]),0)</f>
        <v>988103.70207183843</v>
      </c>
      <c r="AA223" s="57">
        <f t="shared" si="24"/>
        <v>5596.8667755694714</v>
      </c>
      <c r="AB223" s="57">
        <f>IFERROR((Table1[[#This Row],[Total Cost USD]]/Table1[[#This Row],[Volume MT/Head]]),0)</f>
        <v>373.63633348150108</v>
      </c>
      <c r="AC223" s="80">
        <v>14.97945</v>
      </c>
      <c r="AD223" s="6">
        <f>Table1[[#This Row],[Volume MT/Head]]-Table1[[#This Row],[Delivered MT]]</f>
        <v>0</v>
      </c>
      <c r="AE223" s="6">
        <f>Table1[[#This Row],[Delivered MT]]*Table1[[#This Row],[Average Cost SDG/MT]]</f>
        <v>14801250</v>
      </c>
      <c r="AF223" s="4" t="s">
        <v>152</v>
      </c>
    </row>
    <row r="224" spans="1:33" hidden="1" x14ac:dyDescent="0.2">
      <c r="A224" s="1">
        <v>227</v>
      </c>
      <c r="B224" s="4">
        <v>2025</v>
      </c>
      <c r="C224" s="4" t="s">
        <v>140</v>
      </c>
      <c r="D224" s="4" t="s">
        <v>139</v>
      </c>
      <c r="E224" s="4">
        <v>23</v>
      </c>
      <c r="F224" s="80">
        <f t="shared" si="25"/>
        <v>2644.56</v>
      </c>
      <c r="G224" s="4">
        <v>1678</v>
      </c>
      <c r="H224" s="4" t="s">
        <v>54</v>
      </c>
      <c r="I224" s="4" t="s">
        <v>54</v>
      </c>
      <c r="J224" s="4" t="s">
        <v>65</v>
      </c>
      <c r="K224" s="4" t="s">
        <v>251</v>
      </c>
      <c r="L224" s="57" t="s">
        <v>51</v>
      </c>
      <c r="M224" s="4" t="s">
        <v>230</v>
      </c>
      <c r="N224" s="4" t="s">
        <v>46</v>
      </c>
      <c r="O224" s="80">
        <v>34.5</v>
      </c>
      <c r="P224" s="6">
        <f t="shared" si="21"/>
        <v>6.8905469999999998</v>
      </c>
      <c r="Q224" s="6">
        <v>191000</v>
      </c>
      <c r="R224" s="6">
        <f t="shared" si="22"/>
        <v>956310.144898511</v>
      </c>
      <c r="S224" s="57">
        <f t="shared" si="20"/>
        <v>361.61408510244087</v>
      </c>
      <c r="T224" s="6">
        <f>Table1[[#This Row],[Volume in Units]]*Table1[[#This Row],[Price SDG/Unit]]</f>
        <v>6589500</v>
      </c>
      <c r="U224" s="57">
        <f>Table1[[#This Row],[Volume MT/Head]]*Table1[[#This Row],[Price USD/(MT/Head)]]</f>
        <v>2491.7188492603686</v>
      </c>
      <c r="V224" s="80">
        <v>3000</v>
      </c>
      <c r="W224" s="28">
        <f>Table1[[#This Row],[Commission SDG/MT]]*Table1[[#This Row],[Volume in Units]]</f>
        <v>103500</v>
      </c>
      <c r="X224" s="80">
        <v>115575</v>
      </c>
      <c r="Y224" s="28">
        <f t="shared" si="23"/>
        <v>6808575</v>
      </c>
      <c r="Z224" s="6">
        <f>IFERROR((Table1[[#This Row],[Total Cost SDG]]/Table1[[#This Row],[Volume MT/Head]]),0)</f>
        <v>988103.70207183843</v>
      </c>
      <c r="AA224" s="57">
        <f t="shared" si="24"/>
        <v>2574.5587167619565</v>
      </c>
      <c r="AB224" s="57">
        <f>IFERROR((Table1[[#This Row],[Total Cost USD]]/Table1[[#This Row],[Volume MT/Head]]),0)</f>
        <v>373.63633348150103</v>
      </c>
      <c r="AC224" s="80">
        <v>6.8905469999999998</v>
      </c>
      <c r="AD224" s="6">
        <f>Table1[[#This Row],[Volume MT/Head]]-Table1[[#This Row],[Delivered MT]]</f>
        <v>0</v>
      </c>
      <c r="AE224" s="6">
        <f>Table1[[#This Row],[Delivered MT]]*Table1[[#This Row],[Average Cost SDG/MT]]</f>
        <v>6808575</v>
      </c>
      <c r="AF224" s="4" t="s">
        <v>152</v>
      </c>
    </row>
    <row r="225" spans="1:32" hidden="1" x14ac:dyDescent="0.2">
      <c r="A225" s="1">
        <v>228</v>
      </c>
      <c r="B225" s="4">
        <v>2025</v>
      </c>
      <c r="C225" s="4" t="s">
        <v>140</v>
      </c>
      <c r="D225" s="4" t="s">
        <v>139</v>
      </c>
      <c r="E225" s="4">
        <v>25</v>
      </c>
      <c r="F225" s="80">
        <v>2626.1950000000002</v>
      </c>
      <c r="G225" s="4">
        <v>1678</v>
      </c>
      <c r="H225" s="4" t="s">
        <v>54</v>
      </c>
      <c r="I225" s="4" t="s">
        <v>54</v>
      </c>
      <c r="J225" s="4" t="s">
        <v>65</v>
      </c>
      <c r="K225" s="4" t="s">
        <v>251</v>
      </c>
      <c r="L225" s="57" t="s">
        <v>51</v>
      </c>
      <c r="M225" s="4" t="s">
        <v>230</v>
      </c>
      <c r="N225" s="4" t="s">
        <v>46</v>
      </c>
      <c r="O225" s="80">
        <v>69</v>
      </c>
      <c r="P225" s="6">
        <f t="shared" si="21"/>
        <v>13.781094</v>
      </c>
      <c r="Q225" s="6">
        <v>189000</v>
      </c>
      <c r="R225" s="6">
        <f t="shared" si="22"/>
        <v>946296.42610376223</v>
      </c>
      <c r="S225" s="57">
        <f t="shared" si="20"/>
        <v>360.32984074060084</v>
      </c>
      <c r="T225" s="6">
        <f>Table1[[#This Row],[Volume in Units]]*Table1[[#This Row],[Price SDG/Unit]]</f>
        <v>13041000</v>
      </c>
      <c r="U225" s="57">
        <f>Table1[[#This Row],[Volume MT/Head]]*Table1[[#This Row],[Price USD/(MT/Head)]]</f>
        <v>4965.7394062512494</v>
      </c>
      <c r="V225" s="80">
        <v>3000</v>
      </c>
      <c r="W225" s="28">
        <f>Table1[[#This Row],[Commission SDG/MT]]*Table1[[#This Row],[Volume in Units]]</f>
        <v>207000</v>
      </c>
      <c r="X225" s="80">
        <v>238050</v>
      </c>
      <c r="Y225" s="28">
        <f t="shared" si="23"/>
        <v>13486050</v>
      </c>
      <c r="Z225" s="6">
        <f>IFERROR((Table1[[#This Row],[Total Cost SDG]]/Table1[[#This Row],[Volume MT/Head]]),0)</f>
        <v>978590.66921682714</v>
      </c>
      <c r="AA225" s="57">
        <f t="shared" si="24"/>
        <v>5135.2051161471254</v>
      </c>
      <c r="AB225" s="57">
        <f>IFERROR((Table1[[#This Row],[Total Cost USD]]/Table1[[#This Row],[Volume MT/Head]]),0)</f>
        <v>372.62681149603401</v>
      </c>
      <c r="AC225" s="80">
        <v>13.781094</v>
      </c>
      <c r="AD225" s="6">
        <f>Table1[[#This Row],[Volume MT/Head]]-Table1[[#This Row],[Delivered MT]]</f>
        <v>0</v>
      </c>
      <c r="AE225" s="6">
        <f>Table1[[#This Row],[Delivered MT]]*Table1[[#This Row],[Average Cost SDG/MT]]</f>
        <v>13486050</v>
      </c>
      <c r="AF225" s="4" t="s">
        <v>152</v>
      </c>
    </row>
    <row r="226" spans="1:32" hidden="1" x14ac:dyDescent="0.2">
      <c r="A226" s="1">
        <v>229</v>
      </c>
      <c r="B226" s="4">
        <v>2025</v>
      </c>
      <c r="C226" s="4" t="s">
        <v>140</v>
      </c>
      <c r="D226" s="4" t="s">
        <v>139</v>
      </c>
      <c r="E226" s="4">
        <v>25</v>
      </c>
      <c r="F226" s="80">
        <v>2626.1950000000002</v>
      </c>
      <c r="G226" s="4">
        <v>1678</v>
      </c>
      <c r="H226" s="4" t="s">
        <v>54</v>
      </c>
      <c r="I226" s="4" t="s">
        <v>54</v>
      </c>
      <c r="J226" s="4" t="s">
        <v>65</v>
      </c>
      <c r="K226" s="4" t="s">
        <v>251</v>
      </c>
      <c r="L226" s="57" t="s">
        <v>51</v>
      </c>
      <c r="M226" s="4" t="s">
        <v>230</v>
      </c>
      <c r="N226" s="4" t="s">
        <v>46</v>
      </c>
      <c r="O226" s="80">
        <v>36.5</v>
      </c>
      <c r="P226" s="6">
        <f t="shared" si="21"/>
        <v>7.2899989999999999</v>
      </c>
      <c r="Q226" s="6">
        <v>189000</v>
      </c>
      <c r="R226" s="6">
        <f t="shared" si="22"/>
        <v>946296.42610376223</v>
      </c>
      <c r="S226" s="57">
        <f t="shared" si="20"/>
        <v>360.32984074060084</v>
      </c>
      <c r="T226" s="6">
        <f>Table1[[#This Row],[Volume in Units]]*Table1[[#This Row],[Price SDG/Unit]]</f>
        <v>6898500</v>
      </c>
      <c r="U226" s="57">
        <f>Table1[[#This Row],[Volume MT/Head]]*Table1[[#This Row],[Price USD/(MT/Head)]]</f>
        <v>2626.8041786691392</v>
      </c>
      <c r="V226" s="80">
        <v>3000</v>
      </c>
      <c r="W226" s="28">
        <f>Table1[[#This Row],[Commission SDG/MT]]*Table1[[#This Row],[Volume in Units]]</f>
        <v>109500</v>
      </c>
      <c r="X226" s="80">
        <v>125925</v>
      </c>
      <c r="Y226" s="28">
        <f t="shared" si="23"/>
        <v>7133925</v>
      </c>
      <c r="Z226" s="6">
        <f>IFERROR((Table1[[#This Row],[Total Cost SDG]]/Table1[[#This Row],[Volume MT/Head]]),0)</f>
        <v>978590.66921682702</v>
      </c>
      <c r="AA226" s="57">
        <f t="shared" si="24"/>
        <v>2716.4490831792764</v>
      </c>
      <c r="AB226" s="57">
        <f>IFERROR((Table1[[#This Row],[Total Cost USD]]/Table1[[#This Row],[Volume MT/Head]]),0)</f>
        <v>372.62681149603401</v>
      </c>
      <c r="AC226" s="80">
        <v>7.2899989999999999</v>
      </c>
      <c r="AD226" s="6">
        <f>Table1[[#This Row],[Volume MT/Head]]-Table1[[#This Row],[Delivered MT]]</f>
        <v>0</v>
      </c>
      <c r="AE226" s="6">
        <f>Table1[[#This Row],[Delivered MT]]*Table1[[#This Row],[Average Cost SDG/MT]]</f>
        <v>7133925</v>
      </c>
      <c r="AF226" s="4" t="s">
        <v>152</v>
      </c>
    </row>
    <row r="227" spans="1:32" hidden="1" x14ac:dyDescent="0.2">
      <c r="A227" s="1">
        <v>230</v>
      </c>
      <c r="B227" s="4">
        <v>2025</v>
      </c>
      <c r="C227" s="4" t="s">
        <v>140</v>
      </c>
      <c r="D227" s="4" t="s">
        <v>139</v>
      </c>
      <c r="E227" s="4">
        <v>25</v>
      </c>
      <c r="F227" s="80">
        <v>2626.1950000000002</v>
      </c>
      <c r="G227" s="4">
        <v>1678</v>
      </c>
      <c r="H227" s="4" t="s">
        <v>54</v>
      </c>
      <c r="I227" s="4" t="s">
        <v>54</v>
      </c>
      <c r="J227" s="4" t="s">
        <v>65</v>
      </c>
      <c r="K227" s="4" t="s">
        <v>251</v>
      </c>
      <c r="L227" s="57" t="s">
        <v>51</v>
      </c>
      <c r="M227" s="4" t="s">
        <v>230</v>
      </c>
      <c r="N227" s="4" t="s">
        <v>46</v>
      </c>
      <c r="O227" s="80">
        <v>75</v>
      </c>
      <c r="P227" s="6">
        <f t="shared" si="21"/>
        <v>14.97945</v>
      </c>
      <c r="Q227" s="6">
        <v>189000</v>
      </c>
      <c r="R227" s="6">
        <f t="shared" si="22"/>
        <v>946296.42610376223</v>
      </c>
      <c r="S227" s="57">
        <f t="shared" si="20"/>
        <v>360.32984074060084</v>
      </c>
      <c r="T227" s="6">
        <f>Table1[[#This Row],[Volume in Units]]*Table1[[#This Row],[Price SDG/Unit]]</f>
        <v>14175000</v>
      </c>
      <c r="U227" s="57">
        <f>Table1[[#This Row],[Volume MT/Head]]*Table1[[#This Row],[Price USD/(MT/Head)]]</f>
        <v>5397.5428328817934</v>
      </c>
      <c r="V227" s="80">
        <v>3000</v>
      </c>
      <c r="W227" s="28">
        <f>Table1[[#This Row],[Commission SDG/MT]]*Table1[[#This Row],[Volume in Units]]</f>
        <v>225000</v>
      </c>
      <c r="X227" s="80">
        <v>258750</v>
      </c>
      <c r="Y227" s="28">
        <f t="shared" si="23"/>
        <v>14658750</v>
      </c>
      <c r="Z227" s="6">
        <f>IFERROR((Table1[[#This Row],[Total Cost SDG]]/Table1[[#This Row],[Volume MT/Head]]),0)</f>
        <v>978590.66921682702</v>
      </c>
      <c r="AA227" s="57">
        <f t="shared" si="24"/>
        <v>5581.744691464266</v>
      </c>
      <c r="AB227" s="57">
        <f>IFERROR((Table1[[#This Row],[Total Cost USD]]/Table1[[#This Row],[Volume MT/Head]]),0)</f>
        <v>372.62681149603395</v>
      </c>
      <c r="AC227" s="80">
        <v>14.97945</v>
      </c>
      <c r="AD227" s="6">
        <f>Table1[[#This Row],[Volume MT/Head]]-Table1[[#This Row],[Delivered MT]]</f>
        <v>0</v>
      </c>
      <c r="AE227" s="6">
        <f>Table1[[#This Row],[Delivered MT]]*Table1[[#This Row],[Average Cost SDG/MT]]</f>
        <v>14658750</v>
      </c>
      <c r="AF227" s="4" t="s">
        <v>152</v>
      </c>
    </row>
    <row r="228" spans="1:32" hidden="1" x14ac:dyDescent="0.2">
      <c r="A228" s="1">
        <v>231</v>
      </c>
      <c r="B228" s="4">
        <v>2025</v>
      </c>
      <c r="C228" s="4" t="s">
        <v>140</v>
      </c>
      <c r="D228" s="4" t="s">
        <v>139</v>
      </c>
      <c r="E228" s="4">
        <v>25</v>
      </c>
      <c r="F228" s="80">
        <v>2626.1950000000002</v>
      </c>
      <c r="G228" s="4">
        <v>1678</v>
      </c>
      <c r="H228" s="4" t="s">
        <v>54</v>
      </c>
      <c r="I228" s="4" t="s">
        <v>54</v>
      </c>
      <c r="J228" s="4" t="s">
        <v>65</v>
      </c>
      <c r="K228" s="4" t="s">
        <v>251</v>
      </c>
      <c r="L228" s="57" t="s">
        <v>51</v>
      </c>
      <c r="M228" s="4" t="s">
        <v>230</v>
      </c>
      <c r="N228" s="4" t="s">
        <v>46</v>
      </c>
      <c r="O228" s="80">
        <v>200</v>
      </c>
      <c r="P228" s="6">
        <f t="shared" si="21"/>
        <v>39.9452</v>
      </c>
      <c r="Q228" s="6">
        <v>191000</v>
      </c>
      <c r="R228" s="6">
        <f t="shared" si="22"/>
        <v>956310.144898511</v>
      </c>
      <c r="S228" s="57">
        <f t="shared" si="20"/>
        <v>364.14285492833204</v>
      </c>
      <c r="T228" s="6">
        <f>Table1[[#This Row],[Volume in Units]]*Table1[[#This Row],[Price SDG/Unit]]</f>
        <v>38200000</v>
      </c>
      <c r="U228" s="57">
        <f>Table1[[#This Row],[Volume MT/Head]]*Table1[[#This Row],[Price USD/(MT/Head)]]</f>
        <v>14545.759168683209</v>
      </c>
      <c r="V228" s="80">
        <v>3000</v>
      </c>
      <c r="W228" s="28">
        <f>Table1[[#This Row],[Commission SDG/MT]]*Table1[[#This Row],[Volume in Units]]</f>
        <v>600000</v>
      </c>
      <c r="X228" s="80">
        <v>690000</v>
      </c>
      <c r="Y228" s="28">
        <f t="shared" si="23"/>
        <v>39490000</v>
      </c>
      <c r="Z228" s="6">
        <f>IFERROR((Table1[[#This Row],[Total Cost SDG]]/Table1[[#This Row],[Volume MT/Head]]),0)</f>
        <v>988604.38801157591</v>
      </c>
      <c r="AA228" s="57">
        <f t="shared" si="24"/>
        <v>15036.964124903139</v>
      </c>
      <c r="AB228" s="57">
        <f>IFERROR((Table1[[#This Row],[Total Cost USD]]/Table1[[#This Row],[Volume MT/Head]]),0)</f>
        <v>376.43982568376526</v>
      </c>
      <c r="AC228" s="80">
        <v>39.9452</v>
      </c>
      <c r="AD228" s="6">
        <f>Table1[[#This Row],[Volume MT/Head]]-Table1[[#This Row],[Delivered MT]]</f>
        <v>0</v>
      </c>
      <c r="AE228" s="6">
        <f>Table1[[#This Row],[Delivered MT]]*Table1[[#This Row],[Average Cost SDG/MT]]</f>
        <v>39490000</v>
      </c>
      <c r="AF228" s="4" t="s">
        <v>152</v>
      </c>
    </row>
    <row r="229" spans="1:32" hidden="1" x14ac:dyDescent="0.2">
      <c r="A229" s="1">
        <v>232</v>
      </c>
      <c r="B229" s="4">
        <v>2025</v>
      </c>
      <c r="C229" s="4" t="s">
        <v>140</v>
      </c>
      <c r="D229" s="4" t="s">
        <v>139</v>
      </c>
      <c r="E229" s="4">
        <v>25</v>
      </c>
      <c r="F229" s="80">
        <v>2626.1950000000002</v>
      </c>
      <c r="G229" s="4">
        <v>1678</v>
      </c>
      <c r="H229" s="4" t="s">
        <v>54</v>
      </c>
      <c r="I229" s="4" t="s">
        <v>54</v>
      </c>
      <c r="J229" s="4" t="s">
        <v>65</v>
      </c>
      <c r="K229" s="4" t="s">
        <v>251</v>
      </c>
      <c r="L229" s="57" t="s">
        <v>51</v>
      </c>
      <c r="M229" s="4" t="s">
        <v>230</v>
      </c>
      <c r="N229" s="4" t="s">
        <v>46</v>
      </c>
      <c r="O229" s="80">
        <v>80.5</v>
      </c>
      <c r="P229" s="6">
        <f t="shared" si="21"/>
        <v>16.077942999999998</v>
      </c>
      <c r="Q229" s="6">
        <v>189000</v>
      </c>
      <c r="R229" s="6">
        <f t="shared" si="22"/>
        <v>946296.42610376223</v>
      </c>
      <c r="S229" s="57">
        <f t="shared" si="20"/>
        <v>360.32984074060084</v>
      </c>
      <c r="T229" s="6">
        <f>Table1[[#This Row],[Volume in Units]]*Table1[[#This Row],[Price SDG/Unit]]</f>
        <v>15214500</v>
      </c>
      <c r="U229" s="57">
        <f>Table1[[#This Row],[Volume MT/Head]]*Table1[[#This Row],[Price USD/(MT/Head)]]</f>
        <v>5793.3626406264575</v>
      </c>
      <c r="V229" s="80">
        <v>3000</v>
      </c>
      <c r="W229" s="28">
        <f>Table1[[#This Row],[Commission SDG/MT]]*Table1[[#This Row],[Volume in Units]]</f>
        <v>241500</v>
      </c>
      <c r="X229" s="80">
        <v>277725</v>
      </c>
      <c r="Y229" s="28">
        <f t="shared" si="23"/>
        <v>15733725</v>
      </c>
      <c r="Z229" s="6">
        <f>IFERROR((Table1[[#This Row],[Total Cost SDG]]/Table1[[#This Row],[Volume MT/Head]]),0)</f>
        <v>978590.66921682714</v>
      </c>
      <c r="AA229" s="57">
        <f t="shared" si="24"/>
        <v>5991.0726355049792</v>
      </c>
      <c r="AB229" s="57">
        <f>IFERROR((Table1[[#This Row],[Total Cost USD]]/Table1[[#This Row],[Volume MT/Head]]),0)</f>
        <v>372.62681149603407</v>
      </c>
      <c r="AC229" s="80">
        <v>16.077942999999998</v>
      </c>
      <c r="AD229" s="6">
        <f>Table1[[#This Row],[Volume MT/Head]]-Table1[[#This Row],[Delivered MT]]</f>
        <v>0</v>
      </c>
      <c r="AE229" s="6">
        <f>Table1[[#This Row],[Delivered MT]]*Table1[[#This Row],[Average Cost SDG/MT]]</f>
        <v>15733725</v>
      </c>
      <c r="AF229" s="4" t="s">
        <v>152</v>
      </c>
    </row>
    <row r="230" spans="1:32" hidden="1" x14ac:dyDescent="0.2">
      <c r="A230" s="1">
        <v>233</v>
      </c>
      <c r="B230" s="4">
        <v>2025</v>
      </c>
      <c r="C230" s="4" t="s">
        <v>140</v>
      </c>
      <c r="D230" s="4" t="s">
        <v>139</v>
      </c>
      <c r="E230" s="4">
        <v>25</v>
      </c>
      <c r="F230" s="80">
        <v>2626.1950000000002</v>
      </c>
      <c r="G230" s="4">
        <v>1678</v>
      </c>
      <c r="H230" s="4" t="s">
        <v>54</v>
      </c>
      <c r="I230" s="4" t="s">
        <v>54</v>
      </c>
      <c r="J230" s="4" t="s">
        <v>65</v>
      </c>
      <c r="K230" s="4" t="s">
        <v>251</v>
      </c>
      <c r="L230" s="57" t="s">
        <v>51</v>
      </c>
      <c r="M230" s="4" t="s">
        <v>230</v>
      </c>
      <c r="N230" s="4" t="s">
        <v>46</v>
      </c>
      <c r="O230" s="80">
        <v>161</v>
      </c>
      <c r="P230" s="6">
        <f t="shared" si="21"/>
        <v>32.155885999999995</v>
      </c>
      <c r="Q230" s="6">
        <v>189000</v>
      </c>
      <c r="R230" s="6">
        <f t="shared" si="22"/>
        <v>946296.42610376223</v>
      </c>
      <c r="S230" s="57">
        <f t="shared" si="20"/>
        <v>360.32984074060084</v>
      </c>
      <c r="T230" s="6">
        <f>Table1[[#This Row],[Volume in Units]]*Table1[[#This Row],[Price SDG/Unit]]</f>
        <v>30429000</v>
      </c>
      <c r="U230" s="57">
        <f>Table1[[#This Row],[Volume MT/Head]]*Table1[[#This Row],[Price USD/(MT/Head)]]</f>
        <v>11586.725281252915</v>
      </c>
      <c r="V230" s="80">
        <v>3000</v>
      </c>
      <c r="W230" s="28">
        <f>Table1[[#This Row],[Commission SDG/MT]]*Table1[[#This Row],[Volume in Units]]</f>
        <v>483000</v>
      </c>
      <c r="X230" s="80">
        <v>552000</v>
      </c>
      <c r="Y230" s="28">
        <f t="shared" si="23"/>
        <v>31464000</v>
      </c>
      <c r="Z230" s="6">
        <f>IFERROR((Table1[[#This Row],[Total Cost SDG]]/Table1[[#This Row],[Volume MT/Head]]),0)</f>
        <v>978483.37937259779</v>
      </c>
      <c r="AA230" s="57">
        <f t="shared" si="24"/>
        <v>11980.831583336347</v>
      </c>
      <c r="AB230" s="57">
        <f>IFERROR((Table1[[#This Row],[Total Cost USD]]/Table1[[#This Row],[Volume MT/Head]]),0)</f>
        <v>372.58595777259404</v>
      </c>
      <c r="AC230" s="80">
        <v>32.155885999999995</v>
      </c>
      <c r="AD230" s="6">
        <f>Table1[[#This Row],[Volume MT/Head]]-Table1[[#This Row],[Delivered MT]]</f>
        <v>0</v>
      </c>
      <c r="AE230" s="6">
        <f>Table1[[#This Row],[Delivered MT]]*Table1[[#This Row],[Average Cost SDG/MT]]</f>
        <v>31464000</v>
      </c>
      <c r="AF230" s="4" t="s">
        <v>152</v>
      </c>
    </row>
    <row r="231" spans="1:32" hidden="1" x14ac:dyDescent="0.2">
      <c r="A231" s="1">
        <v>234</v>
      </c>
      <c r="B231" s="4">
        <v>2025</v>
      </c>
      <c r="C231" s="4" t="s">
        <v>140</v>
      </c>
      <c r="D231" s="4" t="s">
        <v>139</v>
      </c>
      <c r="E231" s="4">
        <v>25</v>
      </c>
      <c r="F231" s="80">
        <v>2626.1950000000002</v>
      </c>
      <c r="G231" s="4">
        <v>1678</v>
      </c>
      <c r="H231" s="4" t="s">
        <v>54</v>
      </c>
      <c r="I231" s="4" t="s">
        <v>54</v>
      </c>
      <c r="J231" s="4" t="s">
        <v>65</v>
      </c>
      <c r="K231" s="4" t="s">
        <v>251</v>
      </c>
      <c r="L231" s="57" t="s">
        <v>51</v>
      </c>
      <c r="M231" s="4" t="s">
        <v>230</v>
      </c>
      <c r="N231" s="4" t="s">
        <v>46</v>
      </c>
      <c r="O231" s="80">
        <v>40</v>
      </c>
      <c r="P231" s="6">
        <f t="shared" si="21"/>
        <v>7.9890400000000001</v>
      </c>
      <c r="Q231" s="6">
        <v>189000</v>
      </c>
      <c r="R231" s="6">
        <f t="shared" si="22"/>
        <v>946296.42610376223</v>
      </c>
      <c r="S231" s="57">
        <f t="shared" si="20"/>
        <v>360.32984074060084</v>
      </c>
      <c r="T231" s="6">
        <f>Table1[[#This Row],[Volume in Units]]*Table1[[#This Row],[Price SDG/Unit]]</f>
        <v>7560000</v>
      </c>
      <c r="U231" s="57">
        <f>Table1[[#This Row],[Volume MT/Head]]*Table1[[#This Row],[Price USD/(MT/Head)]]</f>
        <v>2878.6895108702897</v>
      </c>
      <c r="V231" s="80">
        <v>3000</v>
      </c>
      <c r="W231" s="28">
        <f>Table1[[#This Row],[Commission SDG/MT]]*Table1[[#This Row],[Volume in Units]]</f>
        <v>120000</v>
      </c>
      <c r="X231" s="80">
        <v>138000</v>
      </c>
      <c r="Y231" s="28">
        <f t="shared" si="23"/>
        <v>7818000</v>
      </c>
      <c r="Z231" s="6">
        <f>IFERROR((Table1[[#This Row],[Total Cost SDG]]/Table1[[#This Row],[Volume MT/Head]]),0)</f>
        <v>978590.66921682702</v>
      </c>
      <c r="AA231" s="57">
        <f t="shared" si="24"/>
        <v>2976.9305021142754</v>
      </c>
      <c r="AB231" s="57">
        <f>IFERROR((Table1[[#This Row],[Total Cost USD]]/Table1[[#This Row],[Volume MT/Head]]),0)</f>
        <v>372.62681149603401</v>
      </c>
      <c r="AC231" s="80">
        <v>7.9890400000000001</v>
      </c>
      <c r="AD231" s="6">
        <f>Table1[[#This Row],[Volume MT/Head]]-Table1[[#This Row],[Delivered MT]]</f>
        <v>0</v>
      </c>
      <c r="AE231" s="6">
        <f>Table1[[#This Row],[Delivered MT]]*Table1[[#This Row],[Average Cost SDG/MT]]</f>
        <v>7818000</v>
      </c>
      <c r="AF231" s="4" t="s">
        <v>152</v>
      </c>
    </row>
    <row r="232" spans="1:32" hidden="1" x14ac:dyDescent="0.2">
      <c r="A232" s="1">
        <v>235</v>
      </c>
      <c r="B232" s="4">
        <v>2025</v>
      </c>
      <c r="C232" s="4" t="s">
        <v>140</v>
      </c>
      <c r="D232" s="4" t="s">
        <v>139</v>
      </c>
      <c r="E232" s="4">
        <v>25</v>
      </c>
      <c r="F232" s="80">
        <v>2626.1950000000002</v>
      </c>
      <c r="G232" s="4">
        <v>1678</v>
      </c>
      <c r="H232" s="4" t="s">
        <v>54</v>
      </c>
      <c r="I232" s="4" t="s">
        <v>54</v>
      </c>
      <c r="J232" s="4" t="s">
        <v>65</v>
      </c>
      <c r="K232" s="4" t="s">
        <v>251</v>
      </c>
      <c r="L232" s="57" t="s">
        <v>51</v>
      </c>
      <c r="M232" s="4" t="s">
        <v>230</v>
      </c>
      <c r="N232" s="4" t="s">
        <v>46</v>
      </c>
      <c r="O232" s="80">
        <v>116.5</v>
      </c>
      <c r="P232" s="6">
        <f t="shared" si="21"/>
        <v>23.268079</v>
      </c>
      <c r="Q232" s="6">
        <v>188000</v>
      </c>
      <c r="R232" s="6">
        <f t="shared" si="22"/>
        <v>941289.56670638779</v>
      </c>
      <c r="S232" s="57">
        <f t="shared" si="20"/>
        <v>358.42333364673522</v>
      </c>
      <c r="T232" s="6">
        <f>Table1[[#This Row],[Volume in Units]]*Table1[[#This Row],[Price SDG/Unit]]</f>
        <v>21902000</v>
      </c>
      <c r="U232" s="57">
        <f>Table1[[#This Row],[Volume MT/Head]]*Table1[[#This Row],[Price USD/(MT/Head)]]</f>
        <v>8339.8224427355926</v>
      </c>
      <c r="V232" s="80">
        <v>3000</v>
      </c>
      <c r="W232" s="28">
        <f>Table1[[#This Row],[Commission SDG/MT]]*Table1[[#This Row],[Volume in Units]]</f>
        <v>349500</v>
      </c>
      <c r="X232" s="80">
        <v>401925</v>
      </c>
      <c r="Y232" s="28">
        <f t="shared" si="23"/>
        <v>22653425</v>
      </c>
      <c r="Z232" s="6">
        <f>IFERROR((Table1[[#This Row],[Total Cost SDG]]/Table1[[#This Row],[Volume MT/Head]]),0)</f>
        <v>973583.8098194527</v>
      </c>
      <c r="AA232" s="57">
        <f t="shared" si="24"/>
        <v>8625.9493297337012</v>
      </c>
      <c r="AB232" s="57">
        <f>IFERROR((Table1[[#This Row],[Total Cost USD]]/Table1[[#This Row],[Volume MT/Head]]),0)</f>
        <v>370.72030440216838</v>
      </c>
      <c r="AC232" s="80">
        <v>23.268079</v>
      </c>
      <c r="AD232" s="6">
        <f>Table1[[#This Row],[Volume MT/Head]]-Table1[[#This Row],[Delivered MT]]</f>
        <v>0</v>
      </c>
      <c r="AE232" s="6">
        <f>Table1[[#This Row],[Delivered MT]]*Table1[[#This Row],[Average Cost SDG/MT]]</f>
        <v>22653425</v>
      </c>
      <c r="AF232" s="4" t="s">
        <v>152</v>
      </c>
    </row>
    <row r="233" spans="1:32" hidden="1" x14ac:dyDescent="0.2">
      <c r="A233" s="1">
        <v>236</v>
      </c>
      <c r="B233" s="4">
        <v>2025</v>
      </c>
      <c r="C233" s="4" t="s">
        <v>140</v>
      </c>
      <c r="D233" s="4" t="s">
        <v>139</v>
      </c>
      <c r="E233" s="4">
        <v>25</v>
      </c>
      <c r="F233" s="80">
        <v>2626.1950000000002</v>
      </c>
      <c r="G233" s="4">
        <v>1678</v>
      </c>
      <c r="H233" s="4" t="s">
        <v>54</v>
      </c>
      <c r="I233" s="4" t="s">
        <v>54</v>
      </c>
      <c r="J233" s="4" t="s">
        <v>65</v>
      </c>
      <c r="K233" s="4" t="s">
        <v>251</v>
      </c>
      <c r="L233" s="57" t="s">
        <v>51</v>
      </c>
      <c r="M233" s="4" t="s">
        <v>230</v>
      </c>
      <c r="N233" s="4" t="s">
        <v>46</v>
      </c>
      <c r="O233" s="80">
        <v>17</v>
      </c>
      <c r="P233" s="6">
        <f t="shared" si="21"/>
        <v>3.3953420000000003</v>
      </c>
      <c r="Q233" s="6">
        <v>186000</v>
      </c>
      <c r="R233" s="6">
        <f t="shared" si="22"/>
        <v>931275.84791163891</v>
      </c>
      <c r="S233" s="57">
        <f t="shared" si="20"/>
        <v>354.61031945900396</v>
      </c>
      <c r="T233" s="6">
        <f>Table1[[#This Row],[Volume in Units]]*Table1[[#This Row],[Price SDG/Unit]]</f>
        <v>3162000</v>
      </c>
      <c r="U233" s="57">
        <f>Table1[[#This Row],[Volume MT/Head]]*Table1[[#This Row],[Price USD/(MT/Head)]]</f>
        <v>1204.0233112925735</v>
      </c>
      <c r="V233" s="80">
        <v>3000</v>
      </c>
      <c r="W233" s="28">
        <f>Table1[[#This Row],[Commission SDG/MT]]*Table1[[#This Row],[Volume in Units]]</f>
        <v>51000</v>
      </c>
      <c r="X233" s="80">
        <v>58650</v>
      </c>
      <c r="Y233" s="28">
        <f t="shared" si="23"/>
        <v>3271650</v>
      </c>
      <c r="Z233" s="6">
        <f>IFERROR((Table1[[#This Row],[Total Cost SDG]]/Table1[[#This Row],[Volume MT/Head]]),0)</f>
        <v>963570.09102470381</v>
      </c>
      <c r="AA233" s="57">
        <f t="shared" si="24"/>
        <v>1245.7757325712676</v>
      </c>
      <c r="AB233" s="57">
        <f>IFERROR((Table1[[#This Row],[Total Cost USD]]/Table1[[#This Row],[Volume MT/Head]]),0)</f>
        <v>366.90729021443713</v>
      </c>
      <c r="AC233" s="80">
        <v>3.3953420000000003</v>
      </c>
      <c r="AD233" s="6">
        <f>Table1[[#This Row],[Volume MT/Head]]-Table1[[#This Row],[Delivered MT]]</f>
        <v>0</v>
      </c>
      <c r="AE233" s="6">
        <f>Table1[[#This Row],[Delivered MT]]*Table1[[#This Row],[Average Cost SDG/MT]]</f>
        <v>3271650</v>
      </c>
      <c r="AF233" s="4" t="s">
        <v>152</v>
      </c>
    </row>
    <row r="234" spans="1:32" hidden="1" x14ac:dyDescent="0.2">
      <c r="A234" s="1">
        <v>237</v>
      </c>
      <c r="B234" s="4">
        <v>2025</v>
      </c>
      <c r="C234" s="4" t="s">
        <v>140</v>
      </c>
      <c r="D234" s="4" t="s">
        <v>139</v>
      </c>
      <c r="E234" s="4">
        <v>26</v>
      </c>
      <c r="F234" s="80">
        <v>2626.1950000000002</v>
      </c>
      <c r="G234" s="4">
        <v>1678</v>
      </c>
      <c r="H234" s="4" t="s">
        <v>54</v>
      </c>
      <c r="I234" s="4" t="s">
        <v>54</v>
      </c>
      <c r="J234" s="4" t="s">
        <v>65</v>
      </c>
      <c r="K234" s="4" t="s">
        <v>251</v>
      </c>
      <c r="L234" s="57" t="s">
        <v>51</v>
      </c>
      <c r="M234" s="4" t="s">
        <v>230</v>
      </c>
      <c r="N234" s="4" t="s">
        <v>46</v>
      </c>
      <c r="O234" s="80">
        <v>75</v>
      </c>
      <c r="P234" s="6">
        <f t="shared" si="21"/>
        <v>14.97945</v>
      </c>
      <c r="Q234" s="6">
        <v>191000</v>
      </c>
      <c r="R234" s="6">
        <f t="shared" si="22"/>
        <v>956310.144898511</v>
      </c>
      <c r="S234" s="57">
        <f t="shared" si="20"/>
        <v>364.14285492833204</v>
      </c>
      <c r="T234" s="6">
        <f>Table1[[#This Row],[Volume in Units]]*Table1[[#This Row],[Price SDG/Unit]]</f>
        <v>14325000</v>
      </c>
      <c r="U234" s="57">
        <f>Table1[[#This Row],[Volume MT/Head]]*Table1[[#This Row],[Price USD/(MT/Head)]]</f>
        <v>5454.6596882562035</v>
      </c>
      <c r="V234" s="80">
        <v>3000</v>
      </c>
      <c r="W234" s="28">
        <f>Table1[[#This Row],[Commission SDG/MT]]*Table1[[#This Row],[Volume in Units]]</f>
        <v>225000</v>
      </c>
      <c r="X234" s="80">
        <v>258750</v>
      </c>
      <c r="Y234" s="28">
        <f t="shared" si="23"/>
        <v>14808750</v>
      </c>
      <c r="Z234" s="6">
        <f>IFERROR((Table1[[#This Row],[Total Cost SDG]]/Table1[[#This Row],[Volume MT/Head]]),0)</f>
        <v>988604.38801157591</v>
      </c>
      <c r="AA234" s="57">
        <f t="shared" si="24"/>
        <v>5638.861546838677</v>
      </c>
      <c r="AB234" s="57">
        <f>IFERROR((Table1[[#This Row],[Total Cost USD]]/Table1[[#This Row],[Volume MT/Head]]),0)</f>
        <v>376.43982568376521</v>
      </c>
      <c r="AC234" s="80">
        <v>14.97945</v>
      </c>
      <c r="AD234" s="6">
        <f>Table1[[#This Row],[Volume MT/Head]]-Table1[[#This Row],[Delivered MT]]</f>
        <v>0</v>
      </c>
      <c r="AE234" s="6">
        <f>Table1[[#This Row],[Delivered MT]]*Table1[[#This Row],[Average Cost SDG/MT]]</f>
        <v>14808750</v>
      </c>
      <c r="AF234" s="4" t="s">
        <v>152</v>
      </c>
    </row>
    <row r="235" spans="1:32" hidden="1" x14ac:dyDescent="0.2">
      <c r="A235" s="1">
        <v>238</v>
      </c>
      <c r="B235" s="4">
        <v>2025</v>
      </c>
      <c r="C235" s="4" t="s">
        <v>140</v>
      </c>
      <c r="D235" s="4" t="s">
        <v>139</v>
      </c>
      <c r="E235" s="4">
        <v>26</v>
      </c>
      <c r="F235" s="80">
        <v>2626.1950000000002</v>
      </c>
      <c r="G235" s="4">
        <v>1678</v>
      </c>
      <c r="H235" s="4" t="s">
        <v>54</v>
      </c>
      <c r="I235" s="4" t="s">
        <v>54</v>
      </c>
      <c r="J235" s="4" t="s">
        <v>65</v>
      </c>
      <c r="K235" s="4" t="s">
        <v>251</v>
      </c>
      <c r="L235" s="57" t="s">
        <v>51</v>
      </c>
      <c r="M235" s="4" t="s">
        <v>230</v>
      </c>
      <c r="N235" s="4" t="s">
        <v>46</v>
      </c>
      <c r="O235" s="80">
        <v>75</v>
      </c>
      <c r="P235" s="6">
        <f t="shared" si="21"/>
        <v>14.97945</v>
      </c>
      <c r="Q235" s="6">
        <v>189000</v>
      </c>
      <c r="R235" s="6">
        <f t="shared" si="22"/>
        <v>946296.42610376223</v>
      </c>
      <c r="S235" s="57">
        <f t="shared" si="20"/>
        <v>360.32984074060084</v>
      </c>
      <c r="T235" s="6">
        <f>Table1[[#This Row],[Volume in Units]]*Table1[[#This Row],[Price SDG/Unit]]</f>
        <v>14175000</v>
      </c>
      <c r="U235" s="57">
        <f>Table1[[#This Row],[Volume MT/Head]]*Table1[[#This Row],[Price USD/(MT/Head)]]</f>
        <v>5397.5428328817934</v>
      </c>
      <c r="V235" s="80">
        <v>3000</v>
      </c>
      <c r="W235" s="28">
        <f>Table1[[#This Row],[Commission SDG/MT]]*Table1[[#This Row],[Volume in Units]]</f>
        <v>225000</v>
      </c>
      <c r="X235" s="80">
        <v>258750</v>
      </c>
      <c r="Y235" s="28">
        <f t="shared" si="23"/>
        <v>14658750</v>
      </c>
      <c r="Z235" s="6">
        <f>IFERROR((Table1[[#This Row],[Total Cost SDG]]/Table1[[#This Row],[Volume MT/Head]]),0)</f>
        <v>978590.66921682702</v>
      </c>
      <c r="AA235" s="57">
        <f t="shared" si="24"/>
        <v>5581.744691464266</v>
      </c>
      <c r="AB235" s="57">
        <f>IFERROR((Table1[[#This Row],[Total Cost USD]]/Table1[[#This Row],[Volume MT/Head]]),0)</f>
        <v>372.62681149603395</v>
      </c>
      <c r="AC235" s="80">
        <v>14.97945</v>
      </c>
      <c r="AD235" s="6">
        <f>Table1[[#This Row],[Volume MT/Head]]-Table1[[#This Row],[Delivered MT]]</f>
        <v>0</v>
      </c>
      <c r="AE235" s="6">
        <f>Table1[[#This Row],[Delivered MT]]*Table1[[#This Row],[Average Cost SDG/MT]]</f>
        <v>14658750</v>
      </c>
      <c r="AF235" s="4" t="s">
        <v>152</v>
      </c>
    </row>
    <row r="236" spans="1:32" hidden="1" x14ac:dyDescent="0.2">
      <c r="A236" s="1">
        <v>239</v>
      </c>
      <c r="B236" s="4">
        <v>2025</v>
      </c>
      <c r="C236" s="4" t="s">
        <v>140</v>
      </c>
      <c r="D236" s="4" t="s">
        <v>139</v>
      </c>
      <c r="E236" s="4">
        <v>26</v>
      </c>
      <c r="F236" s="80">
        <v>2626.1950000000002</v>
      </c>
      <c r="G236" s="4">
        <v>1678</v>
      </c>
      <c r="H236" s="4" t="s">
        <v>54</v>
      </c>
      <c r="I236" s="4" t="s">
        <v>54</v>
      </c>
      <c r="J236" s="4" t="s">
        <v>65</v>
      </c>
      <c r="K236" s="4" t="s">
        <v>251</v>
      </c>
      <c r="L236" s="57" t="s">
        <v>51</v>
      </c>
      <c r="M236" s="4" t="s">
        <v>230</v>
      </c>
      <c r="N236" s="4" t="s">
        <v>46</v>
      </c>
      <c r="O236" s="80">
        <v>65</v>
      </c>
      <c r="P236" s="6">
        <f t="shared" si="21"/>
        <v>12.982190000000001</v>
      </c>
      <c r="Q236" s="6">
        <v>191000</v>
      </c>
      <c r="R236" s="6">
        <f t="shared" si="22"/>
        <v>956310.144898511</v>
      </c>
      <c r="S236" s="57">
        <f t="shared" si="20"/>
        <v>364.14285492833204</v>
      </c>
      <c r="T236" s="6">
        <f>Table1[[#This Row],[Volume in Units]]*Table1[[#This Row],[Price SDG/Unit]]</f>
        <v>12415000</v>
      </c>
      <c r="U236" s="57">
        <f>Table1[[#This Row],[Volume MT/Head]]*Table1[[#This Row],[Price USD/(MT/Head)]]</f>
        <v>4727.3717298220436</v>
      </c>
      <c r="V236" s="80">
        <v>3000</v>
      </c>
      <c r="W236" s="28">
        <f>Table1[[#This Row],[Commission SDG/MT]]*Table1[[#This Row],[Volume in Units]]</f>
        <v>195000</v>
      </c>
      <c r="X236" s="80">
        <v>224250</v>
      </c>
      <c r="Y236" s="28">
        <f t="shared" si="23"/>
        <v>12834250</v>
      </c>
      <c r="Z236" s="6">
        <f>IFERROR((Table1[[#This Row],[Total Cost SDG]]/Table1[[#This Row],[Volume MT/Head]]),0)</f>
        <v>988604.38801157579</v>
      </c>
      <c r="AA236" s="57">
        <f t="shared" si="24"/>
        <v>4887.0133405935203</v>
      </c>
      <c r="AB236" s="57">
        <f>IFERROR((Table1[[#This Row],[Total Cost USD]]/Table1[[#This Row],[Volume MT/Head]]),0)</f>
        <v>376.43982568376521</v>
      </c>
      <c r="AC236" s="80">
        <v>12.982190000000001</v>
      </c>
      <c r="AD236" s="6">
        <f>Table1[[#This Row],[Volume MT/Head]]-Table1[[#This Row],[Delivered MT]]</f>
        <v>0</v>
      </c>
      <c r="AE236" s="6">
        <f>Table1[[#This Row],[Delivered MT]]*Table1[[#This Row],[Average Cost SDG/MT]]</f>
        <v>12834250</v>
      </c>
      <c r="AF236" s="4" t="s">
        <v>152</v>
      </c>
    </row>
    <row r="237" spans="1:32" hidden="1" x14ac:dyDescent="0.2">
      <c r="A237" s="1">
        <v>240</v>
      </c>
      <c r="B237" s="4">
        <v>2025</v>
      </c>
      <c r="C237" s="4" t="s">
        <v>140</v>
      </c>
      <c r="D237" s="4" t="s">
        <v>139</v>
      </c>
      <c r="E237" s="4">
        <v>26</v>
      </c>
      <c r="F237" s="80">
        <v>2626.1950000000002</v>
      </c>
      <c r="G237" s="4">
        <v>1678</v>
      </c>
      <c r="H237" s="4" t="s">
        <v>54</v>
      </c>
      <c r="I237" s="4" t="s">
        <v>54</v>
      </c>
      <c r="J237" s="4" t="s">
        <v>65</v>
      </c>
      <c r="K237" s="4" t="s">
        <v>251</v>
      </c>
      <c r="L237" s="57" t="s">
        <v>51</v>
      </c>
      <c r="M237" s="4" t="s">
        <v>230</v>
      </c>
      <c r="N237" s="4" t="s">
        <v>46</v>
      </c>
      <c r="O237" s="80">
        <v>36.5</v>
      </c>
      <c r="P237" s="6">
        <f t="shared" si="21"/>
        <v>7.2899989999999999</v>
      </c>
      <c r="Q237" s="6">
        <v>191000</v>
      </c>
      <c r="R237" s="6">
        <f t="shared" si="22"/>
        <v>956310.144898511</v>
      </c>
      <c r="S237" s="57">
        <f t="shared" si="20"/>
        <v>364.14285492833204</v>
      </c>
      <c r="T237" s="6">
        <f>Table1[[#This Row],[Volume in Units]]*Table1[[#This Row],[Price SDG/Unit]]</f>
        <v>6971500</v>
      </c>
      <c r="U237" s="57">
        <f>Table1[[#This Row],[Volume MT/Head]]*Table1[[#This Row],[Price USD/(MT/Head)]]</f>
        <v>2654.6010482846855</v>
      </c>
      <c r="V237" s="80">
        <v>3000</v>
      </c>
      <c r="W237" s="28">
        <f>Table1[[#This Row],[Commission SDG/MT]]*Table1[[#This Row],[Volume in Units]]</f>
        <v>109500</v>
      </c>
      <c r="X237" s="80">
        <v>125925</v>
      </c>
      <c r="Y237" s="28">
        <f t="shared" si="23"/>
        <v>7206925</v>
      </c>
      <c r="Z237" s="6">
        <f>IFERROR((Table1[[#This Row],[Total Cost SDG]]/Table1[[#This Row],[Volume MT/Head]]),0)</f>
        <v>988604.38801157591</v>
      </c>
      <c r="AA237" s="57">
        <f t="shared" si="24"/>
        <v>2744.2459527948226</v>
      </c>
      <c r="AB237" s="57">
        <f>IFERROR((Table1[[#This Row],[Total Cost USD]]/Table1[[#This Row],[Volume MT/Head]]),0)</f>
        <v>376.43982568376521</v>
      </c>
      <c r="AC237" s="80">
        <v>7.2899989999999999</v>
      </c>
      <c r="AD237" s="6">
        <f>Table1[[#This Row],[Volume MT/Head]]-Table1[[#This Row],[Delivered MT]]</f>
        <v>0</v>
      </c>
      <c r="AE237" s="6">
        <f>Table1[[#This Row],[Delivered MT]]*Table1[[#This Row],[Average Cost SDG/MT]]</f>
        <v>7206925</v>
      </c>
      <c r="AF237" s="4" t="s">
        <v>152</v>
      </c>
    </row>
    <row r="238" spans="1:32" hidden="1" x14ac:dyDescent="0.2">
      <c r="A238" s="1">
        <v>241</v>
      </c>
      <c r="B238" s="4">
        <v>2025</v>
      </c>
      <c r="C238" s="4" t="s">
        <v>140</v>
      </c>
      <c r="D238" s="4" t="s">
        <v>139</v>
      </c>
      <c r="E238" s="4">
        <v>26</v>
      </c>
      <c r="F238" s="80">
        <v>2626.1950000000002</v>
      </c>
      <c r="G238" s="4">
        <v>1678</v>
      </c>
      <c r="H238" s="4" t="s">
        <v>54</v>
      </c>
      <c r="I238" s="4" t="s">
        <v>54</v>
      </c>
      <c r="J238" s="4" t="s">
        <v>65</v>
      </c>
      <c r="K238" s="4" t="s">
        <v>251</v>
      </c>
      <c r="L238" s="57" t="s">
        <v>51</v>
      </c>
      <c r="M238" s="4" t="s">
        <v>230</v>
      </c>
      <c r="N238" s="4" t="s">
        <v>46</v>
      </c>
      <c r="O238" s="80">
        <v>39.5</v>
      </c>
      <c r="P238" s="6">
        <f t="shared" si="21"/>
        <v>7.8891770000000001</v>
      </c>
      <c r="Q238" s="6">
        <v>191000</v>
      </c>
      <c r="R238" s="6">
        <f t="shared" si="22"/>
        <v>956310.144898511</v>
      </c>
      <c r="S238" s="57">
        <f t="shared" si="20"/>
        <v>364.14285492833204</v>
      </c>
      <c r="T238" s="6">
        <f>Table1[[#This Row],[Volume in Units]]*Table1[[#This Row],[Price SDG/Unit]]</f>
        <v>7544500</v>
      </c>
      <c r="U238" s="57">
        <f>Table1[[#This Row],[Volume MT/Head]]*Table1[[#This Row],[Price USD/(MT/Head)]]</f>
        <v>2872.7874358149338</v>
      </c>
      <c r="V238" s="80">
        <v>3000</v>
      </c>
      <c r="W238" s="28">
        <f>Table1[[#This Row],[Commission SDG/MT]]*Table1[[#This Row],[Volume in Units]]</f>
        <v>118500</v>
      </c>
      <c r="X238" s="80">
        <v>136275</v>
      </c>
      <c r="Y238" s="28">
        <f t="shared" si="23"/>
        <v>7799275</v>
      </c>
      <c r="Z238" s="6">
        <f>IFERROR((Table1[[#This Row],[Total Cost SDG]]/Table1[[#This Row],[Volume MT/Head]]),0)</f>
        <v>988604.38801157579</v>
      </c>
      <c r="AA238" s="57">
        <f t="shared" si="24"/>
        <v>2969.8004146683697</v>
      </c>
      <c r="AB238" s="57">
        <f>IFERROR((Table1[[#This Row],[Total Cost USD]]/Table1[[#This Row],[Volume MT/Head]]),0)</f>
        <v>376.43982568376521</v>
      </c>
      <c r="AC238" s="80">
        <v>7.8891770000000001</v>
      </c>
      <c r="AD238" s="6">
        <f>Table1[[#This Row],[Volume MT/Head]]-Table1[[#This Row],[Delivered MT]]</f>
        <v>0</v>
      </c>
      <c r="AE238" s="6">
        <f>Table1[[#This Row],[Delivered MT]]*Table1[[#This Row],[Average Cost SDG/MT]]</f>
        <v>7799275</v>
      </c>
      <c r="AF238" s="4" t="s">
        <v>152</v>
      </c>
    </row>
    <row r="239" spans="1:32" hidden="1" x14ac:dyDescent="0.2">
      <c r="A239" s="1">
        <v>242</v>
      </c>
      <c r="B239" s="4">
        <v>2025</v>
      </c>
      <c r="C239" s="4" t="s">
        <v>140</v>
      </c>
      <c r="D239" s="4" t="s">
        <v>139</v>
      </c>
      <c r="E239" s="4">
        <v>26</v>
      </c>
      <c r="F239" s="80">
        <v>2626.1950000000002</v>
      </c>
      <c r="G239" s="4">
        <v>1678</v>
      </c>
      <c r="H239" s="4" t="s">
        <v>54</v>
      </c>
      <c r="I239" s="4" t="s">
        <v>54</v>
      </c>
      <c r="J239" s="4" t="s">
        <v>65</v>
      </c>
      <c r="K239" s="4" t="s">
        <v>251</v>
      </c>
      <c r="L239" s="57" t="s">
        <v>51</v>
      </c>
      <c r="M239" s="4" t="s">
        <v>230</v>
      </c>
      <c r="N239" s="4" t="s">
        <v>46</v>
      </c>
      <c r="O239" s="80">
        <v>39</v>
      </c>
      <c r="P239" s="6">
        <f t="shared" si="21"/>
        <v>7.7893140000000001</v>
      </c>
      <c r="Q239" s="6">
        <v>188000</v>
      </c>
      <c r="R239" s="6">
        <f t="shared" si="22"/>
        <v>941289.56670638779</v>
      </c>
      <c r="S239" s="57">
        <f t="shared" si="20"/>
        <v>358.42333364673522</v>
      </c>
      <c r="T239" s="6">
        <f>Table1[[#This Row],[Volume in Units]]*Table1[[#This Row],[Price SDG/Unit]]</f>
        <v>7332000</v>
      </c>
      <c r="U239" s="57">
        <f>Table1[[#This Row],[Volume MT/Head]]*Table1[[#This Row],[Price USD/(MT/Head)]]</f>
        <v>2791.8718907011857</v>
      </c>
      <c r="V239" s="80">
        <v>3000</v>
      </c>
      <c r="W239" s="28">
        <f>Table1[[#This Row],[Commission SDG/MT]]*Table1[[#This Row],[Volume in Units]]</f>
        <v>117000</v>
      </c>
      <c r="X239" s="80">
        <v>134550</v>
      </c>
      <c r="Y239" s="28">
        <f t="shared" si="23"/>
        <v>7583550</v>
      </c>
      <c r="Z239" s="6">
        <f>IFERROR((Table1[[#This Row],[Total Cost SDG]]/Table1[[#This Row],[Volume MT/Head]]),0)</f>
        <v>973583.8098194527</v>
      </c>
      <c r="AA239" s="57">
        <f t="shared" si="24"/>
        <v>2887.6568571640719</v>
      </c>
      <c r="AB239" s="57">
        <f>IFERROR((Table1[[#This Row],[Total Cost USD]]/Table1[[#This Row],[Volume MT/Head]]),0)</f>
        <v>370.72030440216838</v>
      </c>
      <c r="AC239" s="80">
        <v>7.7893140000000001</v>
      </c>
      <c r="AD239" s="6">
        <f>Table1[[#This Row],[Volume MT/Head]]-Table1[[#This Row],[Delivered MT]]</f>
        <v>0</v>
      </c>
      <c r="AE239" s="6">
        <f>Table1[[#This Row],[Delivered MT]]*Table1[[#This Row],[Average Cost SDG/MT]]</f>
        <v>7583550</v>
      </c>
      <c r="AF239" s="4" t="s">
        <v>152</v>
      </c>
    </row>
    <row r="240" spans="1:32" hidden="1" x14ac:dyDescent="0.2">
      <c r="A240" s="1">
        <v>243</v>
      </c>
      <c r="B240" s="4">
        <v>2025</v>
      </c>
      <c r="C240" s="4" t="s">
        <v>140</v>
      </c>
      <c r="D240" s="4" t="s">
        <v>139</v>
      </c>
      <c r="E240" s="4">
        <v>26</v>
      </c>
      <c r="F240" s="80">
        <v>2626.1950000000002</v>
      </c>
      <c r="G240" s="4">
        <v>1678</v>
      </c>
      <c r="H240" s="4" t="s">
        <v>54</v>
      </c>
      <c r="I240" s="4" t="s">
        <v>54</v>
      </c>
      <c r="J240" s="4" t="s">
        <v>65</v>
      </c>
      <c r="K240" s="4" t="s">
        <v>251</v>
      </c>
      <c r="L240" s="57" t="s">
        <v>51</v>
      </c>
      <c r="M240" s="4" t="s">
        <v>230</v>
      </c>
      <c r="N240" s="4" t="s">
        <v>46</v>
      </c>
      <c r="O240" s="80">
        <v>75</v>
      </c>
      <c r="P240" s="6">
        <f t="shared" si="21"/>
        <v>14.97945</v>
      </c>
      <c r="Q240" s="6">
        <v>191000</v>
      </c>
      <c r="R240" s="6">
        <f t="shared" si="22"/>
        <v>956310.144898511</v>
      </c>
      <c r="S240" s="57">
        <f t="shared" si="20"/>
        <v>364.14285492833204</v>
      </c>
      <c r="T240" s="6">
        <f>Table1[[#This Row],[Volume in Units]]*Table1[[#This Row],[Price SDG/Unit]]</f>
        <v>14325000</v>
      </c>
      <c r="U240" s="57">
        <f>Table1[[#This Row],[Volume MT/Head]]*Table1[[#This Row],[Price USD/(MT/Head)]]</f>
        <v>5454.6596882562035</v>
      </c>
      <c r="V240" s="80">
        <v>3000</v>
      </c>
      <c r="W240" s="28">
        <f>Table1[[#This Row],[Commission SDG/MT]]*Table1[[#This Row],[Volume in Units]]</f>
        <v>225000</v>
      </c>
      <c r="X240" s="80">
        <v>258750</v>
      </c>
      <c r="Y240" s="28">
        <f t="shared" si="23"/>
        <v>14808750</v>
      </c>
      <c r="Z240" s="6">
        <f>IFERROR((Table1[[#This Row],[Total Cost SDG]]/Table1[[#This Row],[Volume MT/Head]]),0)</f>
        <v>988604.38801157591</v>
      </c>
      <c r="AA240" s="57">
        <f t="shared" si="24"/>
        <v>5638.861546838677</v>
      </c>
      <c r="AB240" s="57">
        <f>IFERROR((Table1[[#This Row],[Total Cost USD]]/Table1[[#This Row],[Volume MT/Head]]),0)</f>
        <v>376.43982568376521</v>
      </c>
      <c r="AC240" s="80">
        <v>14.97945</v>
      </c>
      <c r="AD240" s="6">
        <f>Table1[[#This Row],[Volume MT/Head]]-Table1[[#This Row],[Delivered MT]]</f>
        <v>0</v>
      </c>
      <c r="AE240" s="6">
        <f>Table1[[#This Row],[Delivered MT]]*Table1[[#This Row],[Average Cost SDG/MT]]</f>
        <v>14808750</v>
      </c>
      <c r="AF240" s="4" t="s">
        <v>152</v>
      </c>
    </row>
    <row r="241" spans="1:32" hidden="1" x14ac:dyDescent="0.2">
      <c r="A241" s="1">
        <v>244</v>
      </c>
      <c r="B241" s="4">
        <v>2025</v>
      </c>
      <c r="C241" s="4" t="s">
        <v>140</v>
      </c>
      <c r="D241" s="4" t="s">
        <v>139</v>
      </c>
      <c r="E241" s="4">
        <v>26</v>
      </c>
      <c r="F241" s="80">
        <v>2626.1950000000002</v>
      </c>
      <c r="G241" s="4">
        <v>1678</v>
      </c>
      <c r="H241" s="4" t="s">
        <v>54</v>
      </c>
      <c r="I241" s="4" t="s">
        <v>54</v>
      </c>
      <c r="J241" s="4" t="s">
        <v>65</v>
      </c>
      <c r="K241" s="4" t="s">
        <v>251</v>
      </c>
      <c r="L241" s="57" t="s">
        <v>51</v>
      </c>
      <c r="M241" s="4" t="s">
        <v>230</v>
      </c>
      <c r="N241" s="4" t="s">
        <v>46</v>
      </c>
      <c r="O241" s="80">
        <v>14.5</v>
      </c>
      <c r="P241" s="6">
        <f t="shared" si="21"/>
        <v>2.8960270000000001</v>
      </c>
      <c r="Q241" s="6">
        <v>186000</v>
      </c>
      <c r="R241" s="6">
        <f t="shared" si="22"/>
        <v>931275.84791163891</v>
      </c>
      <c r="S241" s="57">
        <f t="shared" si="20"/>
        <v>354.61031945900396</v>
      </c>
      <c r="T241" s="6">
        <f>Table1[[#This Row],[Volume in Units]]*Table1[[#This Row],[Price SDG/Unit]]</f>
        <v>2697000</v>
      </c>
      <c r="U241" s="57">
        <f>Table1[[#This Row],[Volume MT/Head]]*Table1[[#This Row],[Price USD/(MT/Head)]]</f>
        <v>1026.961059631901</v>
      </c>
      <c r="V241" s="80">
        <v>3000</v>
      </c>
      <c r="W241" s="28">
        <f>Table1[[#This Row],[Commission SDG/MT]]*Table1[[#This Row],[Volume in Units]]</f>
        <v>43500</v>
      </c>
      <c r="X241" s="80">
        <v>50025</v>
      </c>
      <c r="Y241" s="28">
        <f t="shared" si="23"/>
        <v>2790525</v>
      </c>
      <c r="Z241" s="6">
        <f>IFERROR((Table1[[#This Row],[Total Cost SDG]]/Table1[[#This Row],[Volume MT/Head]]),0)</f>
        <v>963570.09102470381</v>
      </c>
      <c r="AA241" s="57">
        <f t="shared" si="24"/>
        <v>1062.5734189578459</v>
      </c>
      <c r="AB241" s="57">
        <f>IFERROR((Table1[[#This Row],[Total Cost USD]]/Table1[[#This Row],[Volume MT/Head]]),0)</f>
        <v>366.90729021443718</v>
      </c>
      <c r="AC241" s="80">
        <v>2.8960270000000001</v>
      </c>
      <c r="AD241" s="6">
        <f>Table1[[#This Row],[Volume MT/Head]]-Table1[[#This Row],[Delivered MT]]</f>
        <v>0</v>
      </c>
      <c r="AE241" s="6">
        <f>Table1[[#This Row],[Delivered MT]]*Table1[[#This Row],[Average Cost SDG/MT]]</f>
        <v>2790525</v>
      </c>
      <c r="AF241" s="4" t="s">
        <v>152</v>
      </c>
    </row>
    <row r="242" spans="1:32" hidden="1" x14ac:dyDescent="0.2">
      <c r="A242" s="1">
        <v>245</v>
      </c>
      <c r="B242" s="4">
        <v>2025</v>
      </c>
      <c r="C242" s="4" t="s">
        <v>140</v>
      </c>
      <c r="D242" s="4" t="s">
        <v>139</v>
      </c>
      <c r="E242" s="4">
        <v>26</v>
      </c>
      <c r="F242" s="80">
        <v>2626.1950000000002</v>
      </c>
      <c r="G242" s="4">
        <v>1678</v>
      </c>
      <c r="H242" s="4" t="s">
        <v>54</v>
      </c>
      <c r="I242" s="4" t="s">
        <v>54</v>
      </c>
      <c r="J242" s="4" t="s">
        <v>65</v>
      </c>
      <c r="K242" s="4" t="s">
        <v>251</v>
      </c>
      <c r="L242" s="57" t="s">
        <v>51</v>
      </c>
      <c r="M242" s="4" t="s">
        <v>230</v>
      </c>
      <c r="N242" s="4" t="s">
        <v>46</v>
      </c>
      <c r="O242" s="80">
        <v>80</v>
      </c>
      <c r="P242" s="6">
        <f t="shared" si="21"/>
        <v>15.97808</v>
      </c>
      <c r="Q242" s="6">
        <v>191000</v>
      </c>
      <c r="R242" s="6">
        <f t="shared" si="22"/>
        <v>956310.144898511</v>
      </c>
      <c r="S242" s="57">
        <f t="shared" si="20"/>
        <v>364.14285492833204</v>
      </c>
      <c r="T242" s="6">
        <f>Table1[[#This Row],[Volume in Units]]*Table1[[#This Row],[Price SDG/Unit]]</f>
        <v>15280000</v>
      </c>
      <c r="U242" s="57">
        <f>Table1[[#This Row],[Volume MT/Head]]*Table1[[#This Row],[Price USD/(MT/Head)]]</f>
        <v>5818.3036674732839</v>
      </c>
      <c r="V242" s="80">
        <v>3000</v>
      </c>
      <c r="W242" s="28">
        <f>Table1[[#This Row],[Commission SDG/MT]]*Table1[[#This Row],[Volume in Units]]</f>
        <v>240000</v>
      </c>
      <c r="X242" s="80">
        <v>276000</v>
      </c>
      <c r="Y242" s="28">
        <f t="shared" si="23"/>
        <v>15796000</v>
      </c>
      <c r="Z242" s="6">
        <f>IFERROR((Table1[[#This Row],[Total Cost SDG]]/Table1[[#This Row],[Volume MT/Head]]),0)</f>
        <v>988604.38801157579</v>
      </c>
      <c r="AA242" s="57">
        <f t="shared" si="24"/>
        <v>6014.7856499612553</v>
      </c>
      <c r="AB242" s="57">
        <f>IFERROR((Table1[[#This Row],[Total Cost USD]]/Table1[[#This Row],[Volume MT/Head]]),0)</f>
        <v>376.43982568376521</v>
      </c>
      <c r="AC242" s="80">
        <v>15.97808</v>
      </c>
      <c r="AD242" s="6">
        <f>Table1[[#This Row],[Volume MT/Head]]-Table1[[#This Row],[Delivered MT]]</f>
        <v>0</v>
      </c>
      <c r="AE242" s="6">
        <f>Table1[[#This Row],[Delivered MT]]*Table1[[#This Row],[Average Cost SDG/MT]]</f>
        <v>15796000</v>
      </c>
      <c r="AF242" s="4" t="s">
        <v>152</v>
      </c>
    </row>
    <row r="243" spans="1:32" hidden="1" x14ac:dyDescent="0.2">
      <c r="A243" s="1">
        <v>246</v>
      </c>
      <c r="B243" s="4">
        <v>2025</v>
      </c>
      <c r="C243" s="4" t="s">
        <v>140</v>
      </c>
      <c r="D243" s="4" t="s">
        <v>139</v>
      </c>
      <c r="E243" s="4">
        <v>27</v>
      </c>
      <c r="F243" s="80">
        <f>717*3.673</f>
        <v>2633.5410000000002</v>
      </c>
      <c r="G243" s="4">
        <v>1678</v>
      </c>
      <c r="H243" s="4" t="s">
        <v>54</v>
      </c>
      <c r="I243" s="4" t="s">
        <v>54</v>
      </c>
      <c r="J243" s="4" t="s">
        <v>65</v>
      </c>
      <c r="K243" s="4" t="s">
        <v>251</v>
      </c>
      <c r="L243" s="57" t="s">
        <v>51</v>
      </c>
      <c r="M243" s="4" t="s">
        <v>230</v>
      </c>
      <c r="N243" s="4" t="s">
        <v>46</v>
      </c>
      <c r="O243" s="80">
        <v>30</v>
      </c>
      <c r="P243" s="6">
        <f t="shared" si="21"/>
        <v>5.9917799999999994</v>
      </c>
      <c r="Q243" s="6">
        <v>191000</v>
      </c>
      <c r="R243" s="6">
        <f t="shared" si="22"/>
        <v>956310.144898511</v>
      </c>
      <c r="S243" s="57">
        <f t="shared" si="20"/>
        <v>363.1271147472209</v>
      </c>
      <c r="T243" s="6">
        <f>Table1[[#This Row],[Volume in Units]]*Table1[[#This Row],[Price SDG/Unit]]</f>
        <v>5730000</v>
      </c>
      <c r="U243" s="57">
        <f>Table1[[#This Row],[Volume MT/Head]]*Table1[[#This Row],[Price USD/(MT/Head)]]</f>
        <v>2175.7777836001032</v>
      </c>
      <c r="V243" s="80">
        <v>3000</v>
      </c>
      <c r="W243" s="28">
        <f>Table1[[#This Row],[Commission SDG/MT]]*Table1[[#This Row],[Volume in Units]]</f>
        <v>90000</v>
      </c>
      <c r="X243" s="80">
        <v>103500</v>
      </c>
      <c r="Y243" s="28">
        <f t="shared" si="23"/>
        <v>5923500</v>
      </c>
      <c r="Z243" s="6">
        <f>IFERROR((Table1[[#This Row],[Total Cost SDG]]/Table1[[#This Row],[Volume MT/Head]]),0)</f>
        <v>988604.38801157591</v>
      </c>
      <c r="AA243" s="57">
        <f t="shared" si="24"/>
        <v>2249.2530019468086</v>
      </c>
      <c r="AB243" s="57">
        <f>IFERROR((Table1[[#This Row],[Total Cost USD]]/Table1[[#This Row],[Volume MT/Head]]),0)</f>
        <v>375.38978432899887</v>
      </c>
      <c r="AC243" s="80">
        <v>5.9917799999999994</v>
      </c>
      <c r="AD243" s="6">
        <f>Table1[[#This Row],[Volume MT/Head]]-Table1[[#This Row],[Delivered MT]]</f>
        <v>0</v>
      </c>
      <c r="AE243" s="6">
        <f>Table1[[#This Row],[Delivered MT]]*Table1[[#This Row],[Average Cost SDG/MT]]</f>
        <v>5923500</v>
      </c>
      <c r="AF243" s="4" t="s">
        <v>152</v>
      </c>
    </row>
    <row r="244" spans="1:32" hidden="1" x14ac:dyDescent="0.2">
      <c r="A244" s="1">
        <v>247</v>
      </c>
      <c r="B244" s="4">
        <v>2025</v>
      </c>
      <c r="C244" s="4" t="s">
        <v>140</v>
      </c>
      <c r="D244" s="4" t="s">
        <v>139</v>
      </c>
      <c r="E244" s="4">
        <v>27</v>
      </c>
      <c r="F244" s="80">
        <f t="shared" ref="F244:F258" si="26">717*3.673</f>
        <v>2633.5410000000002</v>
      </c>
      <c r="G244" s="4">
        <v>1678</v>
      </c>
      <c r="H244" s="4" t="s">
        <v>54</v>
      </c>
      <c r="I244" s="4" t="s">
        <v>54</v>
      </c>
      <c r="J244" s="4" t="s">
        <v>65</v>
      </c>
      <c r="K244" s="4" t="s">
        <v>251</v>
      </c>
      <c r="L244" s="57" t="s">
        <v>51</v>
      </c>
      <c r="M244" s="4" t="s">
        <v>230</v>
      </c>
      <c r="N244" s="4" t="s">
        <v>46</v>
      </c>
      <c r="O244" s="80">
        <v>30</v>
      </c>
      <c r="P244" s="6">
        <f t="shared" si="21"/>
        <v>5.9917799999999994</v>
      </c>
      <c r="Q244" s="6">
        <v>191000</v>
      </c>
      <c r="R244" s="6">
        <f t="shared" si="22"/>
        <v>956310.144898511</v>
      </c>
      <c r="S244" s="57">
        <f t="shared" si="20"/>
        <v>363.1271147472209</v>
      </c>
      <c r="T244" s="6">
        <f>Table1[[#This Row],[Volume in Units]]*Table1[[#This Row],[Price SDG/Unit]]</f>
        <v>5730000</v>
      </c>
      <c r="U244" s="57">
        <f>Table1[[#This Row],[Volume MT/Head]]*Table1[[#This Row],[Price USD/(MT/Head)]]</f>
        <v>2175.7777836001032</v>
      </c>
      <c r="V244" s="80">
        <v>3000</v>
      </c>
      <c r="W244" s="28">
        <f>Table1[[#This Row],[Commission SDG/MT]]*Table1[[#This Row],[Volume in Units]]</f>
        <v>90000</v>
      </c>
      <c r="X244" s="80">
        <v>103500</v>
      </c>
      <c r="Y244" s="28">
        <f t="shared" si="23"/>
        <v>5923500</v>
      </c>
      <c r="Z244" s="6">
        <f>IFERROR((Table1[[#This Row],[Total Cost SDG]]/Table1[[#This Row],[Volume MT/Head]]),0)</f>
        <v>988604.38801157591</v>
      </c>
      <c r="AA244" s="57">
        <f t="shared" si="24"/>
        <v>2249.2530019468086</v>
      </c>
      <c r="AB244" s="57">
        <f>IFERROR((Table1[[#This Row],[Total Cost USD]]/Table1[[#This Row],[Volume MT/Head]]),0)</f>
        <v>375.38978432899887</v>
      </c>
      <c r="AC244" s="80">
        <v>5.9917799999999994</v>
      </c>
      <c r="AD244" s="6">
        <f>Table1[[#This Row],[Volume MT/Head]]-Table1[[#This Row],[Delivered MT]]</f>
        <v>0</v>
      </c>
      <c r="AE244" s="6">
        <f>Table1[[#This Row],[Delivered MT]]*Table1[[#This Row],[Average Cost SDG/MT]]</f>
        <v>5923500</v>
      </c>
      <c r="AF244" s="4" t="s">
        <v>152</v>
      </c>
    </row>
    <row r="245" spans="1:32" hidden="1" x14ac:dyDescent="0.2">
      <c r="A245" s="1">
        <v>248</v>
      </c>
      <c r="B245" s="4">
        <v>2025</v>
      </c>
      <c r="C245" s="4" t="s">
        <v>140</v>
      </c>
      <c r="D245" s="4" t="s">
        <v>139</v>
      </c>
      <c r="E245" s="4">
        <v>27</v>
      </c>
      <c r="F245" s="80">
        <f t="shared" si="26"/>
        <v>2633.5410000000002</v>
      </c>
      <c r="G245" s="4">
        <v>1678</v>
      </c>
      <c r="H245" s="4" t="s">
        <v>54</v>
      </c>
      <c r="I245" s="4" t="s">
        <v>54</v>
      </c>
      <c r="J245" s="4" t="s">
        <v>65</v>
      </c>
      <c r="K245" s="4" t="s">
        <v>251</v>
      </c>
      <c r="L245" s="57" t="s">
        <v>51</v>
      </c>
      <c r="M245" s="4" t="s">
        <v>230</v>
      </c>
      <c r="N245" s="4" t="s">
        <v>46</v>
      </c>
      <c r="O245" s="80">
        <v>40</v>
      </c>
      <c r="P245" s="6">
        <f t="shared" si="21"/>
        <v>7.9890400000000001</v>
      </c>
      <c r="Q245" s="6">
        <v>191000</v>
      </c>
      <c r="R245" s="6">
        <f t="shared" si="22"/>
        <v>956310.144898511</v>
      </c>
      <c r="S245" s="57">
        <f t="shared" si="20"/>
        <v>363.1271147472209</v>
      </c>
      <c r="T245" s="6">
        <f>Table1[[#This Row],[Volume in Units]]*Table1[[#This Row],[Price SDG/Unit]]</f>
        <v>7640000</v>
      </c>
      <c r="U245" s="57">
        <f>Table1[[#This Row],[Volume MT/Head]]*Table1[[#This Row],[Price USD/(MT/Head)]]</f>
        <v>2901.0370448001377</v>
      </c>
      <c r="V245" s="80">
        <v>3000</v>
      </c>
      <c r="W245" s="28">
        <f>Table1[[#This Row],[Commission SDG/MT]]*Table1[[#This Row],[Volume in Units]]</f>
        <v>120000</v>
      </c>
      <c r="X245" s="80">
        <v>138000</v>
      </c>
      <c r="Y245" s="28">
        <f t="shared" si="23"/>
        <v>7898000</v>
      </c>
      <c r="Z245" s="6">
        <f>IFERROR((Table1[[#This Row],[Total Cost SDG]]/Table1[[#This Row],[Volume MT/Head]]),0)</f>
        <v>988604.38801157579</v>
      </c>
      <c r="AA245" s="57">
        <f t="shared" si="24"/>
        <v>2999.0040025957446</v>
      </c>
      <c r="AB245" s="57">
        <f>IFERROR((Table1[[#This Row],[Total Cost USD]]/Table1[[#This Row],[Volume MT/Head]]),0)</f>
        <v>375.38978432899881</v>
      </c>
      <c r="AC245" s="80">
        <v>7.9890400000000001</v>
      </c>
      <c r="AD245" s="6">
        <f>Table1[[#This Row],[Volume MT/Head]]-Table1[[#This Row],[Delivered MT]]</f>
        <v>0</v>
      </c>
      <c r="AE245" s="6">
        <f>Table1[[#This Row],[Delivered MT]]*Table1[[#This Row],[Average Cost SDG/MT]]</f>
        <v>7898000</v>
      </c>
      <c r="AF245" s="4" t="s">
        <v>152</v>
      </c>
    </row>
    <row r="246" spans="1:32" hidden="1" x14ac:dyDescent="0.2">
      <c r="A246" s="1">
        <v>249</v>
      </c>
      <c r="B246" s="4">
        <v>2025</v>
      </c>
      <c r="C246" s="4" t="s">
        <v>140</v>
      </c>
      <c r="D246" s="4" t="s">
        <v>139</v>
      </c>
      <c r="E246" s="4">
        <v>27</v>
      </c>
      <c r="F246" s="80">
        <f t="shared" si="26"/>
        <v>2633.5410000000002</v>
      </c>
      <c r="G246" s="4">
        <v>1678</v>
      </c>
      <c r="H246" s="4" t="s">
        <v>54</v>
      </c>
      <c r="I246" s="4" t="s">
        <v>54</v>
      </c>
      <c r="J246" s="4" t="s">
        <v>65</v>
      </c>
      <c r="K246" s="4" t="s">
        <v>251</v>
      </c>
      <c r="L246" s="57" t="s">
        <v>51</v>
      </c>
      <c r="M246" s="4" t="s">
        <v>230</v>
      </c>
      <c r="N246" s="4" t="s">
        <v>46</v>
      </c>
      <c r="O246" s="80">
        <v>30</v>
      </c>
      <c r="P246" s="6">
        <f t="shared" si="21"/>
        <v>5.9917799999999994</v>
      </c>
      <c r="Q246" s="6">
        <v>191000</v>
      </c>
      <c r="R246" s="6">
        <f t="shared" si="22"/>
        <v>956310.144898511</v>
      </c>
      <c r="S246" s="57">
        <f t="shared" si="20"/>
        <v>363.1271147472209</v>
      </c>
      <c r="T246" s="6">
        <f>Table1[[#This Row],[Volume in Units]]*Table1[[#This Row],[Price SDG/Unit]]</f>
        <v>5730000</v>
      </c>
      <c r="U246" s="57">
        <f>Table1[[#This Row],[Volume MT/Head]]*Table1[[#This Row],[Price USD/(MT/Head)]]</f>
        <v>2175.7777836001032</v>
      </c>
      <c r="V246" s="80">
        <v>3000</v>
      </c>
      <c r="W246" s="28">
        <f>Table1[[#This Row],[Commission SDG/MT]]*Table1[[#This Row],[Volume in Units]]</f>
        <v>90000</v>
      </c>
      <c r="X246" s="80">
        <v>103500</v>
      </c>
      <c r="Y246" s="28">
        <f t="shared" si="23"/>
        <v>5923500</v>
      </c>
      <c r="Z246" s="6">
        <f>IFERROR((Table1[[#This Row],[Total Cost SDG]]/Table1[[#This Row],[Volume MT/Head]]),0)</f>
        <v>988604.38801157591</v>
      </c>
      <c r="AA246" s="57">
        <f t="shared" si="24"/>
        <v>2249.2530019468086</v>
      </c>
      <c r="AB246" s="57">
        <f>IFERROR((Table1[[#This Row],[Total Cost USD]]/Table1[[#This Row],[Volume MT/Head]]),0)</f>
        <v>375.38978432899887</v>
      </c>
      <c r="AC246" s="80">
        <v>5.9917799999999994</v>
      </c>
      <c r="AD246" s="6">
        <f>Table1[[#This Row],[Volume MT/Head]]-Table1[[#This Row],[Delivered MT]]</f>
        <v>0</v>
      </c>
      <c r="AE246" s="6">
        <f>Table1[[#This Row],[Delivered MT]]*Table1[[#This Row],[Average Cost SDG/MT]]</f>
        <v>5923500</v>
      </c>
      <c r="AF246" s="4" t="s">
        <v>152</v>
      </c>
    </row>
    <row r="247" spans="1:32" hidden="1" x14ac:dyDescent="0.2">
      <c r="A247" s="1">
        <v>250</v>
      </c>
      <c r="B247" s="4">
        <v>2025</v>
      </c>
      <c r="C247" s="4" t="s">
        <v>140</v>
      </c>
      <c r="D247" s="4" t="s">
        <v>139</v>
      </c>
      <c r="E247" s="4">
        <v>27</v>
      </c>
      <c r="F247" s="80">
        <f t="shared" si="26"/>
        <v>2633.5410000000002</v>
      </c>
      <c r="G247" s="4">
        <v>1678</v>
      </c>
      <c r="H247" s="4" t="s">
        <v>54</v>
      </c>
      <c r="I247" s="4" t="s">
        <v>54</v>
      </c>
      <c r="J247" s="4" t="s">
        <v>65</v>
      </c>
      <c r="K247" s="4" t="s">
        <v>251</v>
      </c>
      <c r="L247" s="57" t="s">
        <v>51</v>
      </c>
      <c r="M247" s="4" t="s">
        <v>230</v>
      </c>
      <c r="N247" s="4" t="s">
        <v>46</v>
      </c>
      <c r="O247" s="80">
        <v>75</v>
      </c>
      <c r="P247" s="6">
        <f t="shared" si="21"/>
        <v>14.97945</v>
      </c>
      <c r="Q247" s="6">
        <v>191000</v>
      </c>
      <c r="R247" s="6">
        <f t="shared" si="22"/>
        <v>956310.144898511</v>
      </c>
      <c r="S247" s="57">
        <f t="shared" si="20"/>
        <v>363.1271147472209</v>
      </c>
      <c r="T247" s="6">
        <f>Table1[[#This Row],[Volume in Units]]*Table1[[#This Row],[Price SDG/Unit]]</f>
        <v>14325000</v>
      </c>
      <c r="U247" s="57">
        <f>Table1[[#This Row],[Volume MT/Head]]*Table1[[#This Row],[Price USD/(MT/Head)]]</f>
        <v>5439.4444590002577</v>
      </c>
      <c r="V247" s="80">
        <v>3000</v>
      </c>
      <c r="W247" s="28">
        <f>Table1[[#This Row],[Commission SDG/MT]]*Table1[[#This Row],[Volume in Units]]</f>
        <v>225000</v>
      </c>
      <c r="X247" s="80">
        <v>258750</v>
      </c>
      <c r="Y247" s="28">
        <f t="shared" si="23"/>
        <v>14808750</v>
      </c>
      <c r="Z247" s="6">
        <f>IFERROR((Table1[[#This Row],[Total Cost SDG]]/Table1[[#This Row],[Volume MT/Head]]),0)</f>
        <v>988604.38801157591</v>
      </c>
      <c r="AA247" s="57">
        <f t="shared" si="24"/>
        <v>5623.1325048670205</v>
      </c>
      <c r="AB247" s="57">
        <f>IFERROR((Table1[[#This Row],[Total Cost USD]]/Table1[[#This Row],[Volume MT/Head]]),0)</f>
        <v>375.38978432899876</v>
      </c>
      <c r="AC247" s="80">
        <v>14.97945</v>
      </c>
      <c r="AD247" s="6">
        <f>Table1[[#This Row],[Volume MT/Head]]-Table1[[#This Row],[Delivered MT]]</f>
        <v>0</v>
      </c>
      <c r="AE247" s="6">
        <f>Table1[[#This Row],[Delivered MT]]*Table1[[#This Row],[Average Cost SDG/MT]]</f>
        <v>14808750</v>
      </c>
      <c r="AF247" s="4" t="s">
        <v>152</v>
      </c>
    </row>
    <row r="248" spans="1:32" hidden="1" x14ac:dyDescent="0.2">
      <c r="A248" s="1">
        <v>251</v>
      </c>
      <c r="B248" s="4">
        <v>2025</v>
      </c>
      <c r="C248" s="4" t="s">
        <v>140</v>
      </c>
      <c r="D248" s="4" t="s">
        <v>139</v>
      </c>
      <c r="E248" s="4">
        <v>27</v>
      </c>
      <c r="F248" s="80">
        <f t="shared" si="26"/>
        <v>2633.5410000000002</v>
      </c>
      <c r="G248" s="4">
        <v>1678</v>
      </c>
      <c r="H248" s="4" t="s">
        <v>54</v>
      </c>
      <c r="I248" s="4" t="s">
        <v>54</v>
      </c>
      <c r="J248" s="4" t="s">
        <v>65</v>
      </c>
      <c r="K248" s="4" t="s">
        <v>251</v>
      </c>
      <c r="L248" s="57" t="s">
        <v>51</v>
      </c>
      <c r="M248" s="4" t="s">
        <v>230</v>
      </c>
      <c r="N248" s="4" t="s">
        <v>46</v>
      </c>
      <c r="O248" s="80">
        <v>30</v>
      </c>
      <c r="P248" s="6">
        <f t="shared" si="21"/>
        <v>5.9917799999999994</v>
      </c>
      <c r="Q248" s="6">
        <v>191000</v>
      </c>
      <c r="R248" s="6">
        <f t="shared" si="22"/>
        <v>956310.144898511</v>
      </c>
      <c r="S248" s="57">
        <f t="shared" si="20"/>
        <v>363.1271147472209</v>
      </c>
      <c r="T248" s="6">
        <f>Table1[[#This Row],[Volume in Units]]*Table1[[#This Row],[Price SDG/Unit]]</f>
        <v>5730000</v>
      </c>
      <c r="U248" s="57">
        <f>Table1[[#This Row],[Volume MT/Head]]*Table1[[#This Row],[Price USD/(MT/Head)]]</f>
        <v>2175.7777836001032</v>
      </c>
      <c r="V248" s="80">
        <v>3000</v>
      </c>
      <c r="W248" s="28">
        <f>Table1[[#This Row],[Commission SDG/MT]]*Table1[[#This Row],[Volume in Units]]</f>
        <v>90000</v>
      </c>
      <c r="X248" s="80">
        <v>103500</v>
      </c>
      <c r="Y248" s="28">
        <f t="shared" si="23"/>
        <v>5923500</v>
      </c>
      <c r="Z248" s="6">
        <f>IFERROR((Table1[[#This Row],[Total Cost SDG]]/Table1[[#This Row],[Volume MT/Head]]),0)</f>
        <v>988604.38801157591</v>
      </c>
      <c r="AA248" s="57">
        <f t="shared" si="24"/>
        <v>2249.2530019468086</v>
      </c>
      <c r="AB248" s="57">
        <f>IFERROR((Table1[[#This Row],[Total Cost USD]]/Table1[[#This Row],[Volume MT/Head]]),0)</f>
        <v>375.38978432899887</v>
      </c>
      <c r="AC248" s="80">
        <v>5.9917799999999994</v>
      </c>
      <c r="AD248" s="6">
        <f>Table1[[#This Row],[Volume MT/Head]]-Table1[[#This Row],[Delivered MT]]</f>
        <v>0</v>
      </c>
      <c r="AE248" s="6">
        <f>Table1[[#This Row],[Delivered MT]]*Table1[[#This Row],[Average Cost SDG/MT]]</f>
        <v>5923500</v>
      </c>
      <c r="AF248" s="4" t="s">
        <v>152</v>
      </c>
    </row>
    <row r="249" spans="1:32" hidden="1" x14ac:dyDescent="0.2">
      <c r="A249" s="1">
        <v>252</v>
      </c>
      <c r="B249" s="4">
        <v>2025</v>
      </c>
      <c r="C249" s="4" t="s">
        <v>140</v>
      </c>
      <c r="D249" s="4" t="s">
        <v>139</v>
      </c>
      <c r="E249" s="4">
        <v>28</v>
      </c>
      <c r="F249" s="80">
        <f t="shared" si="26"/>
        <v>2633.5410000000002</v>
      </c>
      <c r="G249" s="4">
        <v>1678</v>
      </c>
      <c r="H249" s="4" t="s">
        <v>54</v>
      </c>
      <c r="I249" s="4" t="s">
        <v>54</v>
      </c>
      <c r="J249" s="4" t="s">
        <v>65</v>
      </c>
      <c r="K249" s="4" t="s">
        <v>251</v>
      </c>
      <c r="L249" s="57" t="s">
        <v>51</v>
      </c>
      <c r="M249" s="4" t="s">
        <v>230</v>
      </c>
      <c r="N249" s="4" t="s">
        <v>46</v>
      </c>
      <c r="O249" s="80">
        <v>40</v>
      </c>
      <c r="P249" s="6">
        <f t="shared" si="21"/>
        <v>7.9890400000000001</v>
      </c>
      <c r="Q249" s="6">
        <v>192000</v>
      </c>
      <c r="R249" s="6">
        <f t="shared" si="22"/>
        <v>961317.00429588533</v>
      </c>
      <c r="S249" s="57">
        <f t="shared" si="20"/>
        <v>365.0283038296671</v>
      </c>
      <c r="T249" s="6">
        <f>Table1[[#This Row],[Volume in Units]]*Table1[[#This Row],[Price SDG/Unit]]</f>
        <v>7680000</v>
      </c>
      <c r="U249" s="57">
        <f>Table1[[#This Row],[Volume MT/Head]]*Table1[[#This Row],[Price USD/(MT/Head)]]</f>
        <v>2916.2257204273637</v>
      </c>
      <c r="V249" s="80">
        <v>3000</v>
      </c>
      <c r="W249" s="28">
        <f>Table1[[#This Row],[Commission SDG/MT]]*Table1[[#This Row],[Volume in Units]]</f>
        <v>120000</v>
      </c>
      <c r="X249" s="80">
        <v>140960</v>
      </c>
      <c r="Y249" s="28">
        <f t="shared" si="23"/>
        <v>7940960</v>
      </c>
      <c r="Z249" s="6">
        <f>IFERROR((Table1[[#This Row],[Total Cost SDG]]/Table1[[#This Row],[Volume MT/Head]]),0)</f>
        <v>993981.75500435592</v>
      </c>
      <c r="AA249" s="57">
        <f t="shared" si="24"/>
        <v>3015.3166402193851</v>
      </c>
      <c r="AB249" s="57">
        <f>IFERROR((Table1[[#This Row],[Total Cost USD]]/Table1[[#This Row],[Volume MT/Head]]),0)</f>
        <v>377.431661403546</v>
      </c>
      <c r="AC249" s="80">
        <v>7.9890400000000001</v>
      </c>
      <c r="AD249" s="6">
        <f>Table1[[#This Row],[Volume MT/Head]]-Table1[[#This Row],[Delivered MT]]</f>
        <v>0</v>
      </c>
      <c r="AE249" s="6">
        <f>Table1[[#This Row],[Delivered MT]]*Table1[[#This Row],[Average Cost SDG/MT]]</f>
        <v>7940960</v>
      </c>
      <c r="AF249" s="4" t="s">
        <v>152</v>
      </c>
    </row>
    <row r="250" spans="1:32" hidden="1" x14ac:dyDescent="0.2">
      <c r="A250" s="1">
        <v>253</v>
      </c>
      <c r="B250" s="4">
        <v>2025</v>
      </c>
      <c r="C250" s="4" t="s">
        <v>140</v>
      </c>
      <c r="D250" s="4" t="s">
        <v>139</v>
      </c>
      <c r="E250" s="4">
        <v>28</v>
      </c>
      <c r="F250" s="80">
        <f t="shared" si="26"/>
        <v>2633.5410000000002</v>
      </c>
      <c r="G250" s="4">
        <v>1678</v>
      </c>
      <c r="H250" s="4" t="s">
        <v>54</v>
      </c>
      <c r="I250" s="4" t="s">
        <v>54</v>
      </c>
      <c r="J250" s="4" t="s">
        <v>65</v>
      </c>
      <c r="K250" s="4" t="s">
        <v>251</v>
      </c>
      <c r="L250" s="57" t="s">
        <v>51</v>
      </c>
      <c r="M250" s="4" t="s">
        <v>230</v>
      </c>
      <c r="N250" s="4" t="s">
        <v>46</v>
      </c>
      <c r="O250" s="80">
        <v>75</v>
      </c>
      <c r="P250" s="6">
        <f t="shared" si="21"/>
        <v>14.97945</v>
      </c>
      <c r="Q250" s="6">
        <v>192000</v>
      </c>
      <c r="R250" s="6">
        <f t="shared" si="22"/>
        <v>961317.00429588533</v>
      </c>
      <c r="S250" s="57">
        <f t="shared" si="20"/>
        <v>365.0283038296671</v>
      </c>
      <c r="T250" s="6">
        <f>Table1[[#This Row],[Volume in Units]]*Table1[[#This Row],[Price SDG/Unit]]</f>
        <v>14400000</v>
      </c>
      <c r="U250" s="57">
        <f>Table1[[#This Row],[Volume MT/Head]]*Table1[[#This Row],[Price USD/(MT/Head)]]</f>
        <v>5467.9232258013071</v>
      </c>
      <c r="V250" s="80">
        <v>3000</v>
      </c>
      <c r="W250" s="28">
        <f>Table1[[#This Row],[Commission SDG/MT]]*Table1[[#This Row],[Volume in Units]]</f>
        <v>225000</v>
      </c>
      <c r="X250" s="80">
        <v>264300</v>
      </c>
      <c r="Y250" s="28">
        <f t="shared" si="23"/>
        <v>14889300</v>
      </c>
      <c r="Z250" s="6">
        <f>IFERROR((Table1[[#This Row],[Total Cost SDG]]/Table1[[#This Row],[Volume MT/Head]]),0)</f>
        <v>993981.75500435592</v>
      </c>
      <c r="AA250" s="57">
        <f t="shared" si="24"/>
        <v>5653.7187004113466</v>
      </c>
      <c r="AB250" s="57">
        <f>IFERROR((Table1[[#This Row],[Total Cost USD]]/Table1[[#This Row],[Volume MT/Head]]),0)</f>
        <v>377.43166140354595</v>
      </c>
      <c r="AC250" s="80">
        <v>14.97945</v>
      </c>
      <c r="AD250" s="6">
        <f>Table1[[#This Row],[Volume MT/Head]]-Table1[[#This Row],[Delivered MT]]</f>
        <v>0</v>
      </c>
      <c r="AE250" s="6">
        <f>Table1[[#This Row],[Delivered MT]]*Table1[[#This Row],[Average Cost SDG/MT]]</f>
        <v>14889300</v>
      </c>
      <c r="AF250" s="4" t="s">
        <v>152</v>
      </c>
    </row>
    <row r="251" spans="1:32" hidden="1" x14ac:dyDescent="0.2">
      <c r="A251" s="1">
        <v>254</v>
      </c>
      <c r="B251" s="4">
        <v>2025</v>
      </c>
      <c r="C251" s="4" t="s">
        <v>140</v>
      </c>
      <c r="D251" s="4" t="s">
        <v>139</v>
      </c>
      <c r="E251" s="4">
        <v>28</v>
      </c>
      <c r="F251" s="80">
        <f t="shared" si="26"/>
        <v>2633.5410000000002</v>
      </c>
      <c r="G251" s="4">
        <v>1678</v>
      </c>
      <c r="H251" s="4" t="s">
        <v>54</v>
      </c>
      <c r="I251" s="4" t="s">
        <v>54</v>
      </c>
      <c r="J251" s="4" t="s">
        <v>65</v>
      </c>
      <c r="K251" s="4" t="s">
        <v>251</v>
      </c>
      <c r="L251" s="57" t="s">
        <v>51</v>
      </c>
      <c r="M251" s="4" t="s">
        <v>230</v>
      </c>
      <c r="N251" s="4" t="s">
        <v>46</v>
      </c>
      <c r="O251" s="80">
        <v>30</v>
      </c>
      <c r="P251" s="6">
        <f t="shared" si="21"/>
        <v>5.9917799999999994</v>
      </c>
      <c r="Q251" s="6">
        <v>192000</v>
      </c>
      <c r="R251" s="6">
        <f t="shared" si="22"/>
        <v>961317.00429588533</v>
      </c>
      <c r="S251" s="57">
        <f t="shared" si="20"/>
        <v>365.0283038296671</v>
      </c>
      <c r="T251" s="6">
        <f>Table1[[#This Row],[Volume in Units]]*Table1[[#This Row],[Price SDG/Unit]]</f>
        <v>5760000</v>
      </c>
      <c r="U251" s="57">
        <f>Table1[[#This Row],[Volume MT/Head]]*Table1[[#This Row],[Price USD/(MT/Head)]]</f>
        <v>2187.1692903205226</v>
      </c>
      <c r="V251" s="80">
        <v>3000</v>
      </c>
      <c r="W251" s="28">
        <f>Table1[[#This Row],[Commission SDG/MT]]*Table1[[#This Row],[Volume in Units]]</f>
        <v>90000</v>
      </c>
      <c r="X251" s="80">
        <v>105720</v>
      </c>
      <c r="Y251" s="28">
        <f t="shared" si="23"/>
        <v>5955720</v>
      </c>
      <c r="Z251" s="6">
        <f>IFERROR((Table1[[#This Row],[Total Cost SDG]]/Table1[[#This Row],[Volume MT/Head]]),0)</f>
        <v>993981.75500435603</v>
      </c>
      <c r="AA251" s="57">
        <f t="shared" si="24"/>
        <v>2261.4874801645387</v>
      </c>
      <c r="AB251" s="57">
        <f>IFERROR((Table1[[#This Row],[Total Cost USD]]/Table1[[#This Row],[Volume MT/Head]]),0)</f>
        <v>377.431661403546</v>
      </c>
      <c r="AC251" s="80">
        <v>5.9917799999999994</v>
      </c>
      <c r="AD251" s="6">
        <f>Table1[[#This Row],[Volume MT/Head]]-Table1[[#This Row],[Delivered MT]]</f>
        <v>0</v>
      </c>
      <c r="AE251" s="6">
        <f>Table1[[#This Row],[Delivered MT]]*Table1[[#This Row],[Average Cost SDG/MT]]</f>
        <v>5955720</v>
      </c>
      <c r="AF251" s="4" t="s">
        <v>152</v>
      </c>
    </row>
    <row r="252" spans="1:32" hidden="1" x14ac:dyDescent="0.2">
      <c r="A252" s="1">
        <v>255</v>
      </c>
      <c r="B252" s="4">
        <v>2025</v>
      </c>
      <c r="C252" s="4" t="s">
        <v>140</v>
      </c>
      <c r="D252" s="4" t="s">
        <v>139</v>
      </c>
      <c r="E252" s="4">
        <v>28</v>
      </c>
      <c r="F252" s="80">
        <f t="shared" si="26"/>
        <v>2633.5410000000002</v>
      </c>
      <c r="G252" s="4">
        <v>1678</v>
      </c>
      <c r="H252" s="4" t="s">
        <v>54</v>
      </c>
      <c r="I252" s="4" t="s">
        <v>54</v>
      </c>
      <c r="J252" s="4" t="s">
        <v>65</v>
      </c>
      <c r="K252" s="4" t="s">
        <v>251</v>
      </c>
      <c r="L252" s="57" t="s">
        <v>51</v>
      </c>
      <c r="M252" s="4" t="s">
        <v>230</v>
      </c>
      <c r="N252" s="4" t="s">
        <v>46</v>
      </c>
      <c r="O252" s="80">
        <v>35</v>
      </c>
      <c r="P252" s="6">
        <f t="shared" si="21"/>
        <v>6.9904099999999998</v>
      </c>
      <c r="Q252" s="6">
        <v>192000</v>
      </c>
      <c r="R252" s="6">
        <f t="shared" si="22"/>
        <v>961317.00429588533</v>
      </c>
      <c r="S252" s="57">
        <f t="shared" si="20"/>
        <v>365.0283038296671</v>
      </c>
      <c r="T252" s="6">
        <f>Table1[[#This Row],[Volume in Units]]*Table1[[#This Row],[Price SDG/Unit]]</f>
        <v>6720000</v>
      </c>
      <c r="U252" s="57">
        <f>Table1[[#This Row],[Volume MT/Head]]*Table1[[#This Row],[Price USD/(MT/Head)]]</f>
        <v>2551.6975053739429</v>
      </c>
      <c r="V252" s="80">
        <v>3000</v>
      </c>
      <c r="W252" s="28">
        <f>Table1[[#This Row],[Commission SDG/MT]]*Table1[[#This Row],[Volume in Units]]</f>
        <v>105000</v>
      </c>
      <c r="X252" s="80">
        <v>123340</v>
      </c>
      <c r="Y252" s="28">
        <f t="shared" si="23"/>
        <v>6948340</v>
      </c>
      <c r="Z252" s="6">
        <f>IFERROR((Table1[[#This Row],[Total Cost SDG]]/Table1[[#This Row],[Volume MT/Head]]),0)</f>
        <v>993981.75500435603</v>
      </c>
      <c r="AA252" s="57">
        <f t="shared" si="24"/>
        <v>2638.4020601919619</v>
      </c>
      <c r="AB252" s="57">
        <f>IFERROR((Table1[[#This Row],[Total Cost USD]]/Table1[[#This Row],[Volume MT/Head]]),0)</f>
        <v>377.431661403546</v>
      </c>
      <c r="AC252" s="80">
        <v>6.9904099999999998</v>
      </c>
      <c r="AD252" s="6">
        <f>Table1[[#This Row],[Volume MT/Head]]-Table1[[#This Row],[Delivered MT]]</f>
        <v>0</v>
      </c>
      <c r="AE252" s="6">
        <f>Table1[[#This Row],[Delivered MT]]*Table1[[#This Row],[Average Cost SDG/MT]]</f>
        <v>6948340</v>
      </c>
      <c r="AF252" s="4" t="s">
        <v>152</v>
      </c>
    </row>
    <row r="253" spans="1:32" hidden="1" x14ac:dyDescent="0.2">
      <c r="A253" s="1">
        <v>256</v>
      </c>
      <c r="B253" s="4">
        <v>2025</v>
      </c>
      <c r="C253" s="4" t="s">
        <v>140</v>
      </c>
      <c r="D253" s="4" t="s">
        <v>139</v>
      </c>
      <c r="E253" s="4">
        <v>28</v>
      </c>
      <c r="F253" s="80">
        <f t="shared" si="26"/>
        <v>2633.5410000000002</v>
      </c>
      <c r="G253" s="4">
        <v>1678</v>
      </c>
      <c r="H253" s="4" t="s">
        <v>54</v>
      </c>
      <c r="I253" s="4" t="s">
        <v>54</v>
      </c>
      <c r="J253" s="4" t="s">
        <v>65</v>
      </c>
      <c r="K253" s="4" t="s">
        <v>251</v>
      </c>
      <c r="L253" s="57" t="s">
        <v>51</v>
      </c>
      <c r="M253" s="4" t="s">
        <v>230</v>
      </c>
      <c r="N253" s="4" t="s">
        <v>46</v>
      </c>
      <c r="O253" s="80">
        <v>37</v>
      </c>
      <c r="P253" s="6">
        <f t="shared" si="21"/>
        <v>7.3898619999999999</v>
      </c>
      <c r="Q253" s="6">
        <v>192000</v>
      </c>
      <c r="R253" s="6">
        <f t="shared" si="22"/>
        <v>961317.00429588533</v>
      </c>
      <c r="S253" s="57">
        <f t="shared" si="20"/>
        <v>365.0283038296671</v>
      </c>
      <c r="T253" s="6">
        <f>Table1[[#This Row],[Volume in Units]]*Table1[[#This Row],[Price SDG/Unit]]</f>
        <v>7104000</v>
      </c>
      <c r="U253" s="57">
        <f>Table1[[#This Row],[Volume MT/Head]]*Table1[[#This Row],[Price USD/(MT/Head)]]</f>
        <v>2697.5087913953112</v>
      </c>
      <c r="V253" s="80">
        <v>3000</v>
      </c>
      <c r="W253" s="28">
        <f>Table1[[#This Row],[Commission SDG/MT]]*Table1[[#This Row],[Volume in Units]]</f>
        <v>111000</v>
      </c>
      <c r="X253" s="80">
        <v>130388</v>
      </c>
      <c r="Y253" s="28">
        <f t="shared" si="23"/>
        <v>7345388</v>
      </c>
      <c r="Z253" s="6">
        <f>IFERROR((Table1[[#This Row],[Total Cost SDG]]/Table1[[#This Row],[Volume MT/Head]]),0)</f>
        <v>993981.75500435603</v>
      </c>
      <c r="AA253" s="57">
        <f t="shared" si="24"/>
        <v>2789.1678922029309</v>
      </c>
      <c r="AB253" s="57">
        <f>IFERROR((Table1[[#This Row],[Total Cost USD]]/Table1[[#This Row],[Volume MT/Head]]),0)</f>
        <v>377.43166140354595</v>
      </c>
      <c r="AC253" s="80">
        <v>7.3898619999999999</v>
      </c>
      <c r="AD253" s="6">
        <f>Table1[[#This Row],[Volume MT/Head]]-Table1[[#This Row],[Delivered MT]]</f>
        <v>0</v>
      </c>
      <c r="AE253" s="6">
        <f>Table1[[#This Row],[Delivered MT]]*Table1[[#This Row],[Average Cost SDG/MT]]</f>
        <v>7345388</v>
      </c>
      <c r="AF253" s="4" t="s">
        <v>152</v>
      </c>
    </row>
    <row r="254" spans="1:32" hidden="1" x14ac:dyDescent="0.2">
      <c r="A254" s="1">
        <v>257</v>
      </c>
      <c r="B254" s="4">
        <v>2025</v>
      </c>
      <c r="C254" s="4" t="s">
        <v>140</v>
      </c>
      <c r="D254" s="4" t="s">
        <v>139</v>
      </c>
      <c r="E254" s="4">
        <v>28</v>
      </c>
      <c r="F254" s="80">
        <f t="shared" si="26"/>
        <v>2633.5410000000002</v>
      </c>
      <c r="G254" s="4">
        <v>1678</v>
      </c>
      <c r="H254" s="4" t="s">
        <v>54</v>
      </c>
      <c r="I254" s="4" t="s">
        <v>54</v>
      </c>
      <c r="J254" s="4" t="s">
        <v>65</v>
      </c>
      <c r="K254" s="4" t="s">
        <v>251</v>
      </c>
      <c r="L254" s="57" t="s">
        <v>51</v>
      </c>
      <c r="M254" s="4" t="s">
        <v>230</v>
      </c>
      <c r="N254" s="4" t="s">
        <v>46</v>
      </c>
      <c r="O254" s="80">
        <v>34.5</v>
      </c>
      <c r="P254" s="6">
        <f t="shared" si="21"/>
        <v>6.8905469999999998</v>
      </c>
      <c r="Q254" s="6">
        <v>191000</v>
      </c>
      <c r="R254" s="6">
        <f t="shared" si="22"/>
        <v>956310.144898511</v>
      </c>
      <c r="S254" s="57">
        <f t="shared" ref="S254:S317" si="27">IFERROR((R254/F254),0)</f>
        <v>363.1271147472209</v>
      </c>
      <c r="T254" s="6">
        <f>Table1[[#This Row],[Volume in Units]]*Table1[[#This Row],[Price SDG/Unit]]</f>
        <v>6589500</v>
      </c>
      <c r="U254" s="57">
        <f>Table1[[#This Row],[Volume MT/Head]]*Table1[[#This Row],[Price USD/(MT/Head)]]</f>
        <v>2502.1444511401187</v>
      </c>
      <c r="V254" s="80">
        <v>3000</v>
      </c>
      <c r="W254" s="28">
        <f>Table1[[#This Row],[Commission SDG/MT]]*Table1[[#This Row],[Volume in Units]]</f>
        <v>103500</v>
      </c>
      <c r="X254" s="80">
        <v>121578</v>
      </c>
      <c r="Y254" s="28">
        <f t="shared" si="23"/>
        <v>6814578</v>
      </c>
      <c r="Z254" s="6">
        <f>IFERROR((Table1[[#This Row],[Total Cost SDG]]/Table1[[#This Row],[Volume MT/Head]]),0)</f>
        <v>988974.89560698159</v>
      </c>
      <c r="AA254" s="57">
        <f t="shared" si="24"/>
        <v>2587.6103694607373</v>
      </c>
      <c r="AB254" s="57">
        <f>IFERROR((Table1[[#This Row],[Total Cost USD]]/Table1[[#This Row],[Volume MT/Head]]),0)</f>
        <v>375.53047232109981</v>
      </c>
      <c r="AC254" s="80">
        <v>6.8905469999999998</v>
      </c>
      <c r="AD254" s="6">
        <f>Table1[[#This Row],[Volume MT/Head]]-Table1[[#This Row],[Delivered MT]]</f>
        <v>0</v>
      </c>
      <c r="AE254" s="6">
        <f>Table1[[#This Row],[Delivered MT]]*Table1[[#This Row],[Average Cost SDG/MT]]</f>
        <v>6814578</v>
      </c>
      <c r="AF254" s="4" t="s">
        <v>152</v>
      </c>
    </row>
    <row r="255" spans="1:32" hidden="1" x14ac:dyDescent="0.2">
      <c r="A255" s="1">
        <v>258</v>
      </c>
      <c r="B255" s="4">
        <v>2025</v>
      </c>
      <c r="C255" s="4" t="s">
        <v>140</v>
      </c>
      <c r="D255" s="4" t="s">
        <v>139</v>
      </c>
      <c r="E255" s="4">
        <v>28</v>
      </c>
      <c r="F255" s="80">
        <f t="shared" si="26"/>
        <v>2633.5410000000002</v>
      </c>
      <c r="G255" s="4">
        <v>1678</v>
      </c>
      <c r="H255" s="4" t="s">
        <v>54</v>
      </c>
      <c r="I255" s="4" t="s">
        <v>54</v>
      </c>
      <c r="J255" s="4" t="s">
        <v>65</v>
      </c>
      <c r="K255" s="4" t="s">
        <v>251</v>
      </c>
      <c r="L255" s="57" t="s">
        <v>51</v>
      </c>
      <c r="M255" s="4" t="s">
        <v>230</v>
      </c>
      <c r="N255" s="4" t="s">
        <v>46</v>
      </c>
      <c r="O255" s="80">
        <v>69</v>
      </c>
      <c r="P255" s="6">
        <f t="shared" si="21"/>
        <v>13.781094</v>
      </c>
      <c r="Q255" s="6">
        <v>192000</v>
      </c>
      <c r="R255" s="6">
        <f t="shared" si="22"/>
        <v>961317.00429588533</v>
      </c>
      <c r="S255" s="57">
        <f t="shared" si="27"/>
        <v>365.0283038296671</v>
      </c>
      <c r="T255" s="6">
        <f>Table1[[#This Row],[Volume in Units]]*Table1[[#This Row],[Price SDG/Unit]]</f>
        <v>13248000</v>
      </c>
      <c r="U255" s="57">
        <f>Table1[[#This Row],[Volume MT/Head]]*Table1[[#This Row],[Price USD/(MT/Head)]]</f>
        <v>5030.489367737202</v>
      </c>
      <c r="V255" s="80">
        <v>3000</v>
      </c>
      <c r="W255" s="28">
        <f>Table1[[#This Row],[Commission SDG/MT]]*Table1[[#This Row],[Volume in Units]]</f>
        <v>207000</v>
      </c>
      <c r="X255" s="80">
        <v>243156</v>
      </c>
      <c r="Y255" s="28">
        <f t="shared" si="23"/>
        <v>13698156</v>
      </c>
      <c r="Z255" s="6">
        <f>IFERROR((Table1[[#This Row],[Total Cost SDG]]/Table1[[#This Row],[Volume MT/Head]]),0)</f>
        <v>993981.75500435603</v>
      </c>
      <c r="AA255" s="57">
        <f t="shared" si="24"/>
        <v>5201.4212043784391</v>
      </c>
      <c r="AB255" s="57">
        <f>IFERROR((Table1[[#This Row],[Total Cost USD]]/Table1[[#This Row],[Volume MT/Head]]),0)</f>
        <v>377.431661403546</v>
      </c>
      <c r="AC255" s="80">
        <v>13.781094</v>
      </c>
      <c r="AD255" s="6">
        <f>Table1[[#This Row],[Volume MT/Head]]-Table1[[#This Row],[Delivered MT]]</f>
        <v>0</v>
      </c>
      <c r="AE255" s="6">
        <f>Table1[[#This Row],[Delivered MT]]*Table1[[#This Row],[Average Cost SDG/MT]]</f>
        <v>13698156</v>
      </c>
      <c r="AF255" s="4" t="s">
        <v>152</v>
      </c>
    </row>
    <row r="256" spans="1:32" hidden="1" x14ac:dyDescent="0.2">
      <c r="A256" s="1">
        <v>259</v>
      </c>
      <c r="B256" s="4">
        <v>2025</v>
      </c>
      <c r="C256" s="4" t="s">
        <v>140</v>
      </c>
      <c r="D256" s="4" t="s">
        <v>139</v>
      </c>
      <c r="E256" s="4">
        <v>28</v>
      </c>
      <c r="F256" s="80">
        <f t="shared" si="26"/>
        <v>2633.5410000000002</v>
      </c>
      <c r="G256" s="4">
        <v>1678</v>
      </c>
      <c r="H256" s="4" t="s">
        <v>54</v>
      </c>
      <c r="I256" s="4" t="s">
        <v>54</v>
      </c>
      <c r="J256" s="4" t="s">
        <v>65</v>
      </c>
      <c r="K256" s="4" t="s">
        <v>251</v>
      </c>
      <c r="L256" s="57" t="s">
        <v>51</v>
      </c>
      <c r="M256" s="4" t="s">
        <v>230</v>
      </c>
      <c r="N256" s="4" t="s">
        <v>46</v>
      </c>
      <c r="O256" s="80">
        <v>55</v>
      </c>
      <c r="P256" s="6">
        <f t="shared" si="21"/>
        <v>10.98493</v>
      </c>
      <c r="Q256" s="6">
        <v>191000</v>
      </c>
      <c r="R256" s="6">
        <f t="shared" si="22"/>
        <v>956310.144898511</v>
      </c>
      <c r="S256" s="57">
        <f t="shared" si="27"/>
        <v>363.1271147472209</v>
      </c>
      <c r="T256" s="6">
        <f>Table1[[#This Row],[Volume in Units]]*Table1[[#This Row],[Price SDG/Unit]]</f>
        <v>10505000</v>
      </c>
      <c r="U256" s="57">
        <f>Table1[[#This Row],[Volume MT/Head]]*Table1[[#This Row],[Price USD/(MT/Head)]]</f>
        <v>3988.9259366001893</v>
      </c>
      <c r="V256" s="80">
        <v>3000</v>
      </c>
      <c r="W256" s="28">
        <f>Table1[[#This Row],[Commission SDG/MT]]*Table1[[#This Row],[Volume in Units]]</f>
        <v>165000</v>
      </c>
      <c r="X256" s="80">
        <v>193820</v>
      </c>
      <c r="Y256" s="28">
        <f t="shared" si="23"/>
        <v>10863820</v>
      </c>
      <c r="Z256" s="6">
        <f>IFERROR((Table1[[#This Row],[Total Cost SDG]]/Table1[[#This Row],[Volume MT/Head]]),0)</f>
        <v>988974.89560698159</v>
      </c>
      <c r="AA256" s="57">
        <f t="shared" si="24"/>
        <v>4125.1759513142188</v>
      </c>
      <c r="AB256" s="57">
        <f>IFERROR((Table1[[#This Row],[Total Cost USD]]/Table1[[#This Row],[Volume MT/Head]]),0)</f>
        <v>375.53047232109981</v>
      </c>
      <c r="AC256" s="80">
        <v>10.98493</v>
      </c>
      <c r="AD256" s="6">
        <f>Table1[[#This Row],[Volume MT/Head]]-Table1[[#This Row],[Delivered MT]]</f>
        <v>0</v>
      </c>
      <c r="AE256" s="6">
        <f>Table1[[#This Row],[Delivered MT]]*Table1[[#This Row],[Average Cost SDG/MT]]</f>
        <v>10863820</v>
      </c>
      <c r="AF256" s="4" t="s">
        <v>152</v>
      </c>
    </row>
    <row r="257" spans="1:32" hidden="1" x14ac:dyDescent="0.2">
      <c r="A257" s="1">
        <v>260</v>
      </c>
      <c r="B257" s="4">
        <v>2025</v>
      </c>
      <c r="C257" s="4" t="s">
        <v>140</v>
      </c>
      <c r="D257" s="4" t="s">
        <v>139</v>
      </c>
      <c r="E257" s="4">
        <v>28</v>
      </c>
      <c r="F257" s="80">
        <f t="shared" si="26"/>
        <v>2633.5410000000002</v>
      </c>
      <c r="G257" s="4">
        <v>1678</v>
      </c>
      <c r="H257" s="4" t="s">
        <v>54</v>
      </c>
      <c r="I257" s="4" t="s">
        <v>54</v>
      </c>
      <c r="J257" s="4" t="s">
        <v>65</v>
      </c>
      <c r="K257" s="4" t="s">
        <v>251</v>
      </c>
      <c r="L257" s="57" t="s">
        <v>51</v>
      </c>
      <c r="M257" s="4" t="s">
        <v>230</v>
      </c>
      <c r="N257" s="4" t="s">
        <v>46</v>
      </c>
      <c r="O257" s="80">
        <v>75</v>
      </c>
      <c r="P257" s="6">
        <f t="shared" si="21"/>
        <v>14.97945</v>
      </c>
      <c r="Q257" s="6">
        <v>193000</v>
      </c>
      <c r="R257" s="6">
        <f t="shared" si="22"/>
        <v>966323.86369325977</v>
      </c>
      <c r="S257" s="57">
        <f t="shared" si="27"/>
        <v>366.92949291211329</v>
      </c>
      <c r="T257" s="6">
        <f>Table1[[#This Row],[Volume in Units]]*Table1[[#This Row],[Price SDG/Unit]]</f>
        <v>14475000</v>
      </c>
      <c r="U257" s="57">
        <f>Table1[[#This Row],[Volume MT/Head]]*Table1[[#This Row],[Price USD/(MT/Head)]]</f>
        <v>5496.4019926023557</v>
      </c>
      <c r="V257" s="80">
        <v>3000</v>
      </c>
      <c r="W257" s="28">
        <f>Table1[[#This Row],[Commission SDG/MT]]*Table1[[#This Row],[Volume in Units]]</f>
        <v>225000</v>
      </c>
      <c r="X257" s="80">
        <v>264300</v>
      </c>
      <c r="Y257" s="28">
        <f t="shared" si="23"/>
        <v>14964300</v>
      </c>
      <c r="Z257" s="6">
        <f>IFERROR((Table1[[#This Row],[Total Cost SDG]]/Table1[[#This Row],[Volume MT/Head]]),0)</f>
        <v>998988.61440173036</v>
      </c>
      <c r="AA257" s="57">
        <f t="shared" si="24"/>
        <v>5682.1974672123952</v>
      </c>
      <c r="AB257" s="57">
        <f>IFERROR((Table1[[#This Row],[Total Cost USD]]/Table1[[#This Row],[Volume MT/Head]]),0)</f>
        <v>379.33285048599214</v>
      </c>
      <c r="AC257" s="80">
        <v>14.97945</v>
      </c>
      <c r="AD257" s="6">
        <f>Table1[[#This Row],[Volume MT/Head]]-Table1[[#This Row],[Delivered MT]]</f>
        <v>0</v>
      </c>
      <c r="AE257" s="6">
        <f>Table1[[#This Row],[Delivered MT]]*Table1[[#This Row],[Average Cost SDG/MT]]</f>
        <v>14964300</v>
      </c>
      <c r="AF257" s="4" t="s">
        <v>152</v>
      </c>
    </row>
    <row r="258" spans="1:32" hidden="1" x14ac:dyDescent="0.2">
      <c r="A258" s="1">
        <v>261</v>
      </c>
      <c r="B258" s="4">
        <v>2025</v>
      </c>
      <c r="C258" s="4" t="s">
        <v>140</v>
      </c>
      <c r="D258" s="4" t="s">
        <v>139</v>
      </c>
      <c r="E258" s="4">
        <v>28</v>
      </c>
      <c r="F258" s="80">
        <f t="shared" si="26"/>
        <v>2633.5410000000002</v>
      </c>
      <c r="G258" s="4">
        <v>1678</v>
      </c>
      <c r="H258" s="4" t="s">
        <v>54</v>
      </c>
      <c r="I258" s="4" t="s">
        <v>54</v>
      </c>
      <c r="J258" s="4" t="s">
        <v>65</v>
      </c>
      <c r="K258" s="4" t="s">
        <v>251</v>
      </c>
      <c r="L258" s="57" t="s">
        <v>51</v>
      </c>
      <c r="M258" s="4" t="s">
        <v>230</v>
      </c>
      <c r="N258" s="4" t="s">
        <v>46</v>
      </c>
      <c r="O258" s="80">
        <v>75</v>
      </c>
      <c r="P258" s="6">
        <f t="shared" ref="P258:P321" si="28">IF(N258="KG",(O258/1000),IF(N258="Head",(O258*1),IF(N258="Kantar 100lb",(O258/22.25),IF(N258="Kantar 315lb",(O258*315/2204.6),IF(N258="MT",(O258*1),IF(N258="Ardab",(O258*199.726/1000),IF(N258="104 Bag",(O258*104/1000),IF(N258="101 Bag",(O258*101/1000),IF(N258=0,0)))))))))</f>
        <v>14.97945</v>
      </c>
      <c r="Q258" s="6">
        <v>193000</v>
      </c>
      <c r="R258" s="6">
        <f t="shared" ref="R258:R321" si="29">IF(N258="KG",(Q258*1000),IF(N258="Head",(Q258*1),IF(N258="Kantar 100lb",(Q258*22.25),IF(N258="Kantar 315lb",(Q258/315*2204.6),IF(N258="MT",(Q258*1),IF(N258="Ardab",(Q258/199.726*1000),IF(N258="104 Bag",(Q258/104*1000),IF(N258="101 Bag",(Q258/101*1000),IF(N258=0,0)))))))))</f>
        <v>966323.86369325977</v>
      </c>
      <c r="S258" s="57">
        <f t="shared" si="27"/>
        <v>366.92949291211329</v>
      </c>
      <c r="T258" s="6">
        <f>Table1[[#This Row],[Volume in Units]]*Table1[[#This Row],[Price SDG/Unit]]</f>
        <v>14475000</v>
      </c>
      <c r="U258" s="57">
        <f>Table1[[#This Row],[Volume MT/Head]]*Table1[[#This Row],[Price USD/(MT/Head)]]</f>
        <v>5496.4019926023557</v>
      </c>
      <c r="V258" s="80">
        <v>3000</v>
      </c>
      <c r="W258" s="28">
        <f>Table1[[#This Row],[Commission SDG/MT]]*Table1[[#This Row],[Volume in Units]]</f>
        <v>225000</v>
      </c>
      <c r="X258" s="80">
        <v>264300</v>
      </c>
      <c r="Y258" s="28">
        <f t="shared" ref="Y258:Y321" si="30">T258+W258+X258</f>
        <v>14964300</v>
      </c>
      <c r="Z258" s="6">
        <f>IFERROR((Table1[[#This Row],[Total Cost SDG]]/Table1[[#This Row],[Volume MT/Head]]),0)</f>
        <v>998988.61440173036</v>
      </c>
      <c r="AA258" s="57">
        <f t="shared" ref="AA258:AA321" si="31">Y258/F258</f>
        <v>5682.1974672123952</v>
      </c>
      <c r="AB258" s="57">
        <f>IFERROR((Table1[[#This Row],[Total Cost USD]]/Table1[[#This Row],[Volume MT/Head]]),0)</f>
        <v>379.33285048599214</v>
      </c>
      <c r="AC258" s="80">
        <v>14.97945</v>
      </c>
      <c r="AD258" s="6">
        <f>Table1[[#This Row],[Volume MT/Head]]-Table1[[#This Row],[Delivered MT]]</f>
        <v>0</v>
      </c>
      <c r="AE258" s="6">
        <f>Table1[[#This Row],[Delivered MT]]*Table1[[#This Row],[Average Cost SDG/MT]]</f>
        <v>14964300</v>
      </c>
      <c r="AF258" s="4" t="s">
        <v>152</v>
      </c>
    </row>
    <row r="259" spans="1:32" hidden="1" x14ac:dyDescent="0.2">
      <c r="A259" s="1">
        <v>262</v>
      </c>
      <c r="B259" s="4">
        <v>2025</v>
      </c>
      <c r="C259" s="4" t="s">
        <v>140</v>
      </c>
      <c r="D259" s="4" t="s">
        <v>139</v>
      </c>
      <c r="E259" s="4">
        <v>29</v>
      </c>
      <c r="F259" s="80">
        <f>720*3.673</f>
        <v>2644.56</v>
      </c>
      <c r="G259" s="4">
        <v>1678</v>
      </c>
      <c r="H259" s="4" t="s">
        <v>54</v>
      </c>
      <c r="I259" s="4" t="s">
        <v>54</v>
      </c>
      <c r="J259" s="4" t="s">
        <v>65</v>
      </c>
      <c r="K259" s="4" t="s">
        <v>251</v>
      </c>
      <c r="L259" s="57" t="s">
        <v>51</v>
      </c>
      <c r="M259" s="4" t="s">
        <v>230</v>
      </c>
      <c r="N259" s="4" t="s">
        <v>46</v>
      </c>
      <c r="O259" s="80">
        <v>80.5</v>
      </c>
      <c r="P259" s="6">
        <f t="shared" si="28"/>
        <v>16.077942999999998</v>
      </c>
      <c r="Q259" s="6">
        <v>192000</v>
      </c>
      <c r="R259" s="6">
        <f t="shared" si="29"/>
        <v>961317.00429588533</v>
      </c>
      <c r="S259" s="57">
        <f t="shared" si="27"/>
        <v>363.50735256371019</v>
      </c>
      <c r="T259" s="6">
        <f>Table1[[#This Row],[Volume in Units]]*Table1[[#This Row],[Price SDG/Unit]]</f>
        <v>15456000</v>
      </c>
      <c r="U259" s="57">
        <f>Table1[[#This Row],[Volume MT/Head]]*Table1[[#This Row],[Price USD/(MT/Head)]]</f>
        <v>5844.4504946002353</v>
      </c>
      <c r="V259" s="80">
        <v>3000</v>
      </c>
      <c r="W259" s="28">
        <f>Table1[[#This Row],[Commission SDG/MT]]*Table1[[#This Row],[Volume in Units]]</f>
        <v>241500</v>
      </c>
      <c r="X259" s="80">
        <v>283682</v>
      </c>
      <c r="Y259" s="28">
        <f t="shared" si="30"/>
        <v>15981182</v>
      </c>
      <c r="Z259" s="6">
        <f>IFERROR((Table1[[#This Row],[Total Cost SDG]]/Table1[[#This Row],[Volume MT/Head]]),0)</f>
        <v>993981.75500435615</v>
      </c>
      <c r="AA259" s="57">
        <f t="shared" si="31"/>
        <v>6043.0400520313397</v>
      </c>
      <c r="AB259" s="57">
        <f>IFERROR((Table1[[#This Row],[Total Cost USD]]/Table1[[#This Row],[Volume MT/Head]]),0)</f>
        <v>375.85902948103126</v>
      </c>
      <c r="AC259" s="80">
        <v>16.077942999999998</v>
      </c>
      <c r="AD259" s="6">
        <f>Table1[[#This Row],[Volume MT/Head]]-Table1[[#This Row],[Delivered MT]]</f>
        <v>0</v>
      </c>
      <c r="AE259" s="6">
        <f>Table1[[#This Row],[Delivered MT]]*Table1[[#This Row],[Average Cost SDG/MT]]</f>
        <v>15981182</v>
      </c>
      <c r="AF259" s="4" t="s">
        <v>152</v>
      </c>
    </row>
    <row r="260" spans="1:32" hidden="1" x14ac:dyDescent="0.2">
      <c r="A260" s="1">
        <v>263</v>
      </c>
      <c r="B260" s="4">
        <v>2025</v>
      </c>
      <c r="C260" s="4" t="s">
        <v>140</v>
      </c>
      <c r="D260" s="4" t="s">
        <v>139</v>
      </c>
      <c r="E260" s="4">
        <v>29</v>
      </c>
      <c r="F260" s="80">
        <f t="shared" ref="F260:F274" si="32">720*3.673</f>
        <v>2644.56</v>
      </c>
      <c r="G260" s="4">
        <v>1678</v>
      </c>
      <c r="H260" s="4" t="s">
        <v>54</v>
      </c>
      <c r="I260" s="4" t="s">
        <v>54</v>
      </c>
      <c r="J260" s="4" t="s">
        <v>65</v>
      </c>
      <c r="K260" s="4" t="s">
        <v>251</v>
      </c>
      <c r="L260" s="57" t="s">
        <v>51</v>
      </c>
      <c r="M260" s="4" t="s">
        <v>230</v>
      </c>
      <c r="N260" s="4" t="s">
        <v>46</v>
      </c>
      <c r="O260" s="80">
        <v>34.5</v>
      </c>
      <c r="P260" s="6">
        <f t="shared" si="28"/>
        <v>6.8905469999999998</v>
      </c>
      <c r="Q260" s="6">
        <v>191000</v>
      </c>
      <c r="R260" s="6">
        <f t="shared" si="29"/>
        <v>956310.144898511</v>
      </c>
      <c r="S260" s="57">
        <f t="shared" si="27"/>
        <v>361.61408510244087</v>
      </c>
      <c r="T260" s="6">
        <f>Table1[[#This Row],[Volume in Units]]*Table1[[#This Row],[Price SDG/Unit]]</f>
        <v>6589500</v>
      </c>
      <c r="U260" s="57">
        <f>Table1[[#This Row],[Volume MT/Head]]*Table1[[#This Row],[Price USD/(MT/Head)]]</f>
        <v>2491.7188492603686</v>
      </c>
      <c r="V260" s="80">
        <v>3000</v>
      </c>
      <c r="W260" s="28">
        <f>Table1[[#This Row],[Commission SDG/MT]]*Table1[[#This Row],[Volume in Units]]</f>
        <v>103500</v>
      </c>
      <c r="X260" s="80">
        <v>121578</v>
      </c>
      <c r="Y260" s="28">
        <f t="shared" si="30"/>
        <v>6814578</v>
      </c>
      <c r="Z260" s="6">
        <f>IFERROR((Table1[[#This Row],[Total Cost SDG]]/Table1[[#This Row],[Volume MT/Head]]),0)</f>
        <v>988974.89560698159</v>
      </c>
      <c r="AA260" s="57">
        <f t="shared" si="31"/>
        <v>2576.8286595879845</v>
      </c>
      <c r="AB260" s="57">
        <f>IFERROR((Table1[[#This Row],[Total Cost USD]]/Table1[[#This Row],[Volume MT/Head]]),0)</f>
        <v>373.96576201976194</v>
      </c>
      <c r="AC260" s="80">
        <v>6.8905469999999998</v>
      </c>
      <c r="AD260" s="6">
        <f>Table1[[#This Row],[Volume MT/Head]]-Table1[[#This Row],[Delivered MT]]</f>
        <v>0</v>
      </c>
      <c r="AE260" s="6">
        <f>Table1[[#This Row],[Delivered MT]]*Table1[[#This Row],[Average Cost SDG/MT]]</f>
        <v>6814578</v>
      </c>
      <c r="AF260" s="4" t="s">
        <v>152</v>
      </c>
    </row>
    <row r="261" spans="1:32" hidden="1" x14ac:dyDescent="0.2">
      <c r="A261" s="1">
        <v>264</v>
      </c>
      <c r="B261" s="4">
        <v>2025</v>
      </c>
      <c r="C261" s="4" t="s">
        <v>140</v>
      </c>
      <c r="D261" s="4" t="s">
        <v>139</v>
      </c>
      <c r="E261" s="4">
        <v>29</v>
      </c>
      <c r="F261" s="80">
        <f t="shared" si="32"/>
        <v>2644.56</v>
      </c>
      <c r="G261" s="4">
        <v>1678</v>
      </c>
      <c r="H261" s="4" t="s">
        <v>54</v>
      </c>
      <c r="I261" s="4" t="s">
        <v>54</v>
      </c>
      <c r="J261" s="4" t="s">
        <v>65</v>
      </c>
      <c r="K261" s="4" t="s">
        <v>251</v>
      </c>
      <c r="L261" s="57" t="s">
        <v>51</v>
      </c>
      <c r="M261" s="4" t="s">
        <v>230</v>
      </c>
      <c r="N261" s="4" t="s">
        <v>46</v>
      </c>
      <c r="O261" s="80">
        <v>74.5</v>
      </c>
      <c r="P261" s="6">
        <f t="shared" si="28"/>
        <v>14.879586999999999</v>
      </c>
      <c r="Q261" s="6">
        <v>191000</v>
      </c>
      <c r="R261" s="6">
        <f t="shared" si="29"/>
        <v>956310.144898511</v>
      </c>
      <c r="S261" s="57">
        <f t="shared" si="27"/>
        <v>361.61408510244087</v>
      </c>
      <c r="T261" s="6">
        <f>Table1[[#This Row],[Volume in Units]]*Table1[[#This Row],[Price SDG/Unit]]</f>
        <v>14229500</v>
      </c>
      <c r="U261" s="57">
        <f>Table1[[#This Row],[Volume MT/Head]]*Table1[[#This Row],[Price USD/(MT/Head)]]</f>
        <v>5380.6682397071727</v>
      </c>
      <c r="V261" s="80">
        <v>3000</v>
      </c>
      <c r="W261" s="28">
        <f>Table1[[#This Row],[Commission SDG/MT]]*Table1[[#This Row],[Volume in Units]]</f>
        <v>223500</v>
      </c>
      <c r="X261" s="80">
        <v>262538</v>
      </c>
      <c r="Y261" s="28">
        <f t="shared" si="30"/>
        <v>14715538</v>
      </c>
      <c r="Z261" s="6">
        <f>IFERROR((Table1[[#This Row],[Total Cost SDG]]/Table1[[#This Row],[Volume MT/Head]]),0)</f>
        <v>988974.89560698159</v>
      </c>
      <c r="AA261" s="57">
        <f t="shared" si="31"/>
        <v>5564.456090994343</v>
      </c>
      <c r="AB261" s="57">
        <f>IFERROR((Table1[[#This Row],[Total Cost USD]]/Table1[[#This Row],[Volume MT/Head]]),0)</f>
        <v>373.96576201976194</v>
      </c>
      <c r="AC261" s="80">
        <v>14.879586999999999</v>
      </c>
      <c r="AD261" s="6">
        <f>Table1[[#This Row],[Volume MT/Head]]-Table1[[#This Row],[Delivered MT]]</f>
        <v>0</v>
      </c>
      <c r="AE261" s="6">
        <f>Table1[[#This Row],[Delivered MT]]*Table1[[#This Row],[Average Cost SDG/MT]]</f>
        <v>14715538</v>
      </c>
      <c r="AF261" s="4" t="s">
        <v>152</v>
      </c>
    </row>
    <row r="262" spans="1:32" hidden="1" x14ac:dyDescent="0.2">
      <c r="A262" s="1">
        <v>265</v>
      </c>
      <c r="B262" s="4">
        <v>2025</v>
      </c>
      <c r="C262" s="4" t="s">
        <v>140</v>
      </c>
      <c r="D262" s="4" t="s">
        <v>139</v>
      </c>
      <c r="E262" s="4">
        <v>29</v>
      </c>
      <c r="F262" s="80">
        <f t="shared" si="32"/>
        <v>2644.56</v>
      </c>
      <c r="G262" s="4">
        <v>1678</v>
      </c>
      <c r="H262" s="4" t="s">
        <v>54</v>
      </c>
      <c r="I262" s="4" t="s">
        <v>54</v>
      </c>
      <c r="J262" s="4" t="s">
        <v>65</v>
      </c>
      <c r="K262" s="4" t="s">
        <v>251</v>
      </c>
      <c r="L262" s="57" t="s">
        <v>51</v>
      </c>
      <c r="M262" s="4" t="s">
        <v>230</v>
      </c>
      <c r="N262" s="4" t="s">
        <v>46</v>
      </c>
      <c r="O262" s="80">
        <v>69</v>
      </c>
      <c r="P262" s="6">
        <f t="shared" si="28"/>
        <v>13.781094</v>
      </c>
      <c r="Q262" s="6">
        <v>194000</v>
      </c>
      <c r="R262" s="6">
        <f t="shared" si="29"/>
        <v>971330.7230906341</v>
      </c>
      <c r="S262" s="57">
        <f t="shared" si="27"/>
        <v>367.29388748624882</v>
      </c>
      <c r="T262" s="6">
        <f>Table1[[#This Row],[Volume in Units]]*Table1[[#This Row],[Price SDG/Unit]]</f>
        <v>13386000</v>
      </c>
      <c r="U262" s="57">
        <f>Table1[[#This Row],[Volume MT/Head]]*Table1[[#This Row],[Price USD/(MT/Head)]]</f>
        <v>5061.7115890734185</v>
      </c>
      <c r="V262" s="80">
        <v>3000</v>
      </c>
      <c r="W262" s="28">
        <f>Table1[[#This Row],[Commission SDG/MT]]*Table1[[#This Row],[Volume in Units]]</f>
        <v>207000</v>
      </c>
      <c r="X262" s="80">
        <v>243156</v>
      </c>
      <c r="Y262" s="28">
        <f t="shared" si="30"/>
        <v>13836156</v>
      </c>
      <c r="Z262" s="6">
        <f>IFERROR((Table1[[#This Row],[Total Cost SDG]]/Table1[[#This Row],[Volume MT/Head]]),0)</f>
        <v>1003995.4737991048</v>
      </c>
      <c r="AA262" s="57">
        <f t="shared" si="31"/>
        <v>5231.9312097286502</v>
      </c>
      <c r="AB262" s="57">
        <f>IFERROR((Table1[[#This Row],[Total Cost USD]]/Table1[[#This Row],[Volume MT/Head]]),0)</f>
        <v>379.64556440356989</v>
      </c>
      <c r="AC262" s="80">
        <v>13.781094</v>
      </c>
      <c r="AD262" s="6">
        <f>Table1[[#This Row],[Volume MT/Head]]-Table1[[#This Row],[Delivered MT]]</f>
        <v>0</v>
      </c>
      <c r="AE262" s="6">
        <f>Table1[[#This Row],[Delivered MT]]*Table1[[#This Row],[Average Cost SDG/MT]]</f>
        <v>13836156</v>
      </c>
      <c r="AF262" s="4" t="s">
        <v>152</v>
      </c>
    </row>
    <row r="263" spans="1:32" hidden="1" x14ac:dyDescent="0.2">
      <c r="A263" s="1">
        <v>266</v>
      </c>
      <c r="B263" s="4">
        <v>2025</v>
      </c>
      <c r="C263" s="4" t="s">
        <v>140</v>
      </c>
      <c r="D263" s="4" t="s">
        <v>139</v>
      </c>
      <c r="E263" s="4">
        <v>29</v>
      </c>
      <c r="F263" s="80">
        <f t="shared" si="32"/>
        <v>2644.56</v>
      </c>
      <c r="G263" s="4">
        <v>1678</v>
      </c>
      <c r="H263" s="4" t="s">
        <v>54</v>
      </c>
      <c r="I263" s="4" t="s">
        <v>54</v>
      </c>
      <c r="J263" s="4" t="s">
        <v>65</v>
      </c>
      <c r="K263" s="4" t="s">
        <v>251</v>
      </c>
      <c r="L263" s="57" t="s">
        <v>51</v>
      </c>
      <c r="M263" s="4" t="s">
        <v>230</v>
      </c>
      <c r="N263" s="4" t="s">
        <v>46</v>
      </c>
      <c r="O263" s="80">
        <v>34.5</v>
      </c>
      <c r="P263" s="6">
        <f t="shared" si="28"/>
        <v>6.8905469999999998</v>
      </c>
      <c r="Q263" s="6">
        <v>193000</v>
      </c>
      <c r="R263" s="6">
        <f t="shared" si="29"/>
        <v>966323.86369325977</v>
      </c>
      <c r="S263" s="57">
        <f t="shared" si="27"/>
        <v>365.4006200249795</v>
      </c>
      <c r="T263" s="6">
        <f>Table1[[#This Row],[Volume in Units]]*Table1[[#This Row],[Price SDG/Unit]]</f>
        <v>6658500</v>
      </c>
      <c r="U263" s="57">
        <f>Table1[[#This Row],[Volume MT/Head]]*Table1[[#This Row],[Price USD/(MT/Head)]]</f>
        <v>2517.8101461112624</v>
      </c>
      <c r="V263" s="80">
        <v>3000</v>
      </c>
      <c r="W263" s="28">
        <f>Table1[[#This Row],[Commission SDG/MT]]*Table1[[#This Row],[Volume in Units]]</f>
        <v>103500</v>
      </c>
      <c r="X263" s="80">
        <v>121578</v>
      </c>
      <c r="Y263" s="28">
        <f t="shared" si="30"/>
        <v>6883578</v>
      </c>
      <c r="Z263" s="6">
        <f>IFERROR((Table1[[#This Row],[Total Cost SDG]]/Table1[[#This Row],[Volume MT/Head]]),0)</f>
        <v>998988.61440173036</v>
      </c>
      <c r="AA263" s="57">
        <f t="shared" si="31"/>
        <v>2602.9199564388782</v>
      </c>
      <c r="AB263" s="57">
        <f>IFERROR((Table1[[#This Row],[Total Cost USD]]/Table1[[#This Row],[Volume MT/Head]]),0)</f>
        <v>377.75229694230057</v>
      </c>
      <c r="AC263" s="80">
        <v>6.8905469999999998</v>
      </c>
      <c r="AD263" s="6">
        <f>Table1[[#This Row],[Volume MT/Head]]-Table1[[#This Row],[Delivered MT]]</f>
        <v>0</v>
      </c>
      <c r="AE263" s="6">
        <f>Table1[[#This Row],[Delivered MT]]*Table1[[#This Row],[Average Cost SDG/MT]]</f>
        <v>6883578</v>
      </c>
      <c r="AF263" s="4" t="s">
        <v>152</v>
      </c>
    </row>
    <row r="264" spans="1:32" hidden="1" x14ac:dyDescent="0.2">
      <c r="A264" s="1">
        <v>267</v>
      </c>
      <c r="B264" s="4">
        <v>2025</v>
      </c>
      <c r="C264" s="4" t="s">
        <v>140</v>
      </c>
      <c r="D264" s="4" t="s">
        <v>139</v>
      </c>
      <c r="E264" s="4">
        <v>29</v>
      </c>
      <c r="F264" s="80">
        <f t="shared" si="32"/>
        <v>2644.56</v>
      </c>
      <c r="G264" s="4">
        <v>1678</v>
      </c>
      <c r="H264" s="4" t="s">
        <v>54</v>
      </c>
      <c r="I264" s="4" t="s">
        <v>54</v>
      </c>
      <c r="J264" s="4" t="s">
        <v>65</v>
      </c>
      <c r="K264" s="4" t="s">
        <v>251</v>
      </c>
      <c r="L264" s="57" t="s">
        <v>51</v>
      </c>
      <c r="M264" s="4" t="s">
        <v>230</v>
      </c>
      <c r="N264" s="4" t="s">
        <v>46</v>
      </c>
      <c r="O264" s="80">
        <v>75</v>
      </c>
      <c r="P264" s="6">
        <f t="shared" si="28"/>
        <v>14.97945</v>
      </c>
      <c r="Q264" s="6">
        <v>193000</v>
      </c>
      <c r="R264" s="6">
        <f t="shared" si="29"/>
        <v>966323.86369325977</v>
      </c>
      <c r="S264" s="57">
        <f t="shared" si="27"/>
        <v>365.4006200249795</v>
      </c>
      <c r="T264" s="6">
        <f>Table1[[#This Row],[Volume in Units]]*Table1[[#This Row],[Price SDG/Unit]]</f>
        <v>14475000</v>
      </c>
      <c r="U264" s="57">
        <f>Table1[[#This Row],[Volume MT/Head]]*Table1[[#This Row],[Price USD/(MT/Head)]]</f>
        <v>5473.5003176331793</v>
      </c>
      <c r="V264" s="80">
        <v>3000</v>
      </c>
      <c r="W264" s="28">
        <f>Table1[[#This Row],[Commission SDG/MT]]*Table1[[#This Row],[Volume in Units]]</f>
        <v>225000</v>
      </c>
      <c r="X264" s="80">
        <v>264300</v>
      </c>
      <c r="Y264" s="28">
        <f t="shared" si="30"/>
        <v>14964300</v>
      </c>
      <c r="Z264" s="6">
        <f>IFERROR((Table1[[#This Row],[Total Cost SDG]]/Table1[[#This Row],[Volume MT/Head]]),0)</f>
        <v>998988.61440173036</v>
      </c>
      <c r="AA264" s="57">
        <f t="shared" si="31"/>
        <v>5658.5216444323441</v>
      </c>
      <c r="AB264" s="57">
        <f>IFERROR((Table1[[#This Row],[Total Cost USD]]/Table1[[#This Row],[Volume MT/Head]]),0)</f>
        <v>377.75229694230057</v>
      </c>
      <c r="AC264" s="80">
        <v>14.97945</v>
      </c>
      <c r="AD264" s="6">
        <f>Table1[[#This Row],[Volume MT/Head]]-Table1[[#This Row],[Delivered MT]]</f>
        <v>0</v>
      </c>
      <c r="AE264" s="6">
        <f>Table1[[#This Row],[Delivered MT]]*Table1[[#This Row],[Average Cost SDG/MT]]</f>
        <v>14964300</v>
      </c>
      <c r="AF264" s="4" t="s">
        <v>152</v>
      </c>
    </row>
    <row r="265" spans="1:32" hidden="1" x14ac:dyDescent="0.2">
      <c r="A265" s="1">
        <v>268</v>
      </c>
      <c r="B265" s="4">
        <v>2025</v>
      </c>
      <c r="C265" s="4" t="s">
        <v>140</v>
      </c>
      <c r="D265" s="4" t="s">
        <v>139</v>
      </c>
      <c r="E265" s="4">
        <v>29</v>
      </c>
      <c r="F265" s="80">
        <f t="shared" si="32"/>
        <v>2644.56</v>
      </c>
      <c r="G265" s="4">
        <v>1678</v>
      </c>
      <c r="H265" s="4" t="s">
        <v>54</v>
      </c>
      <c r="I265" s="4" t="s">
        <v>54</v>
      </c>
      <c r="J265" s="4" t="s">
        <v>65</v>
      </c>
      <c r="K265" s="4" t="s">
        <v>251</v>
      </c>
      <c r="L265" s="57" t="s">
        <v>51</v>
      </c>
      <c r="M265" s="4" t="s">
        <v>230</v>
      </c>
      <c r="N265" s="4" t="s">
        <v>46</v>
      </c>
      <c r="O265" s="80">
        <v>41</v>
      </c>
      <c r="P265" s="6">
        <f t="shared" si="28"/>
        <v>8.1887659999999993</v>
      </c>
      <c r="Q265" s="6">
        <v>194000</v>
      </c>
      <c r="R265" s="6">
        <f t="shared" si="29"/>
        <v>971330.7230906341</v>
      </c>
      <c r="S265" s="57">
        <f t="shared" si="27"/>
        <v>367.29388748624882</v>
      </c>
      <c r="T265" s="6">
        <f>Table1[[#This Row],[Volume in Units]]*Table1[[#This Row],[Price SDG/Unit]]</f>
        <v>7954000</v>
      </c>
      <c r="U265" s="57">
        <f>Table1[[#This Row],[Volume MT/Head]]*Table1[[#This Row],[Price USD/(MT/Head)]]</f>
        <v>3007.6836978552196</v>
      </c>
      <c r="V265" s="80">
        <v>3000</v>
      </c>
      <c r="W265" s="28">
        <f>Table1[[#This Row],[Commission SDG/MT]]*Table1[[#This Row],[Volume in Units]]</f>
        <v>123000</v>
      </c>
      <c r="X265" s="80">
        <v>144484</v>
      </c>
      <c r="Y265" s="28">
        <f t="shared" si="30"/>
        <v>8221484</v>
      </c>
      <c r="Z265" s="6">
        <f>IFERROR((Table1[[#This Row],[Total Cost SDG]]/Table1[[#This Row],[Volume MT/Head]]),0)</f>
        <v>1003995.4737991048</v>
      </c>
      <c r="AA265" s="57">
        <f t="shared" si="31"/>
        <v>3108.8286898387632</v>
      </c>
      <c r="AB265" s="57">
        <f>IFERROR((Table1[[#This Row],[Total Cost USD]]/Table1[[#This Row],[Volume MT/Head]]),0)</f>
        <v>379.64556440356989</v>
      </c>
      <c r="AC265" s="80">
        <v>8.1887659999999993</v>
      </c>
      <c r="AD265" s="6">
        <f>Table1[[#This Row],[Volume MT/Head]]-Table1[[#This Row],[Delivered MT]]</f>
        <v>0</v>
      </c>
      <c r="AE265" s="6">
        <f>Table1[[#This Row],[Delivered MT]]*Table1[[#This Row],[Average Cost SDG/MT]]</f>
        <v>8221484</v>
      </c>
      <c r="AF265" s="4" t="s">
        <v>152</v>
      </c>
    </row>
    <row r="266" spans="1:32" hidden="1" x14ac:dyDescent="0.2">
      <c r="A266" s="1">
        <v>269</v>
      </c>
      <c r="B266" s="4">
        <v>2025</v>
      </c>
      <c r="C266" s="4" t="s">
        <v>140</v>
      </c>
      <c r="D266" s="4" t="s">
        <v>139</v>
      </c>
      <c r="E266" s="4">
        <v>29</v>
      </c>
      <c r="F266" s="80">
        <f t="shared" si="32"/>
        <v>2644.56</v>
      </c>
      <c r="G266" s="4">
        <v>1678</v>
      </c>
      <c r="H266" s="4" t="s">
        <v>54</v>
      </c>
      <c r="I266" s="4" t="s">
        <v>54</v>
      </c>
      <c r="J266" s="4" t="s">
        <v>65</v>
      </c>
      <c r="K266" s="4" t="s">
        <v>251</v>
      </c>
      <c r="L266" s="57" t="s">
        <v>51</v>
      </c>
      <c r="M266" s="4" t="s">
        <v>230</v>
      </c>
      <c r="N266" s="4" t="s">
        <v>46</v>
      </c>
      <c r="O266" s="80">
        <v>40</v>
      </c>
      <c r="P266" s="6">
        <f t="shared" si="28"/>
        <v>7.9890400000000001</v>
      </c>
      <c r="Q266" s="6">
        <v>194000</v>
      </c>
      <c r="R266" s="6">
        <f t="shared" si="29"/>
        <v>971330.7230906341</v>
      </c>
      <c r="S266" s="57">
        <f t="shared" si="27"/>
        <v>367.29388748624882</v>
      </c>
      <c r="T266" s="6">
        <f>Table1[[#This Row],[Volume in Units]]*Table1[[#This Row],[Price SDG/Unit]]</f>
        <v>7760000</v>
      </c>
      <c r="U266" s="57">
        <f>Table1[[#This Row],[Volume MT/Head]]*Table1[[#This Row],[Price USD/(MT/Head)]]</f>
        <v>2934.3255588831412</v>
      </c>
      <c r="V266" s="80">
        <v>3000</v>
      </c>
      <c r="W266" s="28">
        <f>Table1[[#This Row],[Commission SDG/MT]]*Table1[[#This Row],[Volume in Units]]</f>
        <v>120000</v>
      </c>
      <c r="X266" s="80">
        <v>140960</v>
      </c>
      <c r="Y266" s="28">
        <f t="shared" si="30"/>
        <v>8020960</v>
      </c>
      <c r="Z266" s="6">
        <f>IFERROR((Table1[[#This Row],[Total Cost SDG]]/Table1[[#This Row],[Volume MT/Head]]),0)</f>
        <v>1003995.4737991048</v>
      </c>
      <c r="AA266" s="57">
        <f t="shared" si="31"/>
        <v>3033.0035998426961</v>
      </c>
      <c r="AB266" s="57">
        <f>IFERROR((Table1[[#This Row],[Total Cost USD]]/Table1[[#This Row],[Volume MT/Head]]),0)</f>
        <v>379.64556440356989</v>
      </c>
      <c r="AC266" s="80">
        <v>7.9890400000000001</v>
      </c>
      <c r="AD266" s="6">
        <f>Table1[[#This Row],[Volume MT/Head]]-Table1[[#This Row],[Delivered MT]]</f>
        <v>0</v>
      </c>
      <c r="AE266" s="6">
        <f>Table1[[#This Row],[Delivered MT]]*Table1[[#This Row],[Average Cost SDG/MT]]</f>
        <v>8020960</v>
      </c>
      <c r="AF266" s="4" t="s">
        <v>152</v>
      </c>
    </row>
    <row r="267" spans="1:32" hidden="1" x14ac:dyDescent="0.2">
      <c r="A267" s="1">
        <v>270</v>
      </c>
      <c r="B267" s="4">
        <v>2025</v>
      </c>
      <c r="C267" s="4" t="s">
        <v>140</v>
      </c>
      <c r="D267" s="4" t="s">
        <v>139</v>
      </c>
      <c r="E267" s="4">
        <v>29</v>
      </c>
      <c r="F267" s="80">
        <f t="shared" si="32"/>
        <v>2644.56</v>
      </c>
      <c r="G267" s="4">
        <v>1678</v>
      </c>
      <c r="H267" s="4" t="s">
        <v>54</v>
      </c>
      <c r="I267" s="4" t="s">
        <v>54</v>
      </c>
      <c r="J267" s="4" t="s">
        <v>65</v>
      </c>
      <c r="K267" s="4" t="s">
        <v>251</v>
      </c>
      <c r="L267" s="57" t="s">
        <v>51</v>
      </c>
      <c r="M267" s="4" t="s">
        <v>230</v>
      </c>
      <c r="N267" s="4" t="s">
        <v>46</v>
      </c>
      <c r="O267" s="80">
        <v>75</v>
      </c>
      <c r="P267" s="6">
        <f t="shared" si="28"/>
        <v>14.97945</v>
      </c>
      <c r="Q267" s="6">
        <v>193000</v>
      </c>
      <c r="R267" s="6">
        <f t="shared" si="29"/>
        <v>966323.86369325977</v>
      </c>
      <c r="S267" s="57">
        <f t="shared" si="27"/>
        <v>365.4006200249795</v>
      </c>
      <c r="T267" s="6">
        <f>Table1[[#This Row],[Volume in Units]]*Table1[[#This Row],[Price SDG/Unit]]</f>
        <v>14475000</v>
      </c>
      <c r="U267" s="57">
        <f>Table1[[#This Row],[Volume MT/Head]]*Table1[[#This Row],[Price USD/(MT/Head)]]</f>
        <v>5473.5003176331793</v>
      </c>
      <c r="V267" s="80">
        <v>3000</v>
      </c>
      <c r="W267" s="28">
        <f>Table1[[#This Row],[Commission SDG/MT]]*Table1[[#This Row],[Volume in Units]]</f>
        <v>225000</v>
      </c>
      <c r="X267" s="80">
        <v>264300</v>
      </c>
      <c r="Y267" s="28">
        <f t="shared" si="30"/>
        <v>14964300</v>
      </c>
      <c r="Z267" s="6">
        <f>IFERROR((Table1[[#This Row],[Total Cost SDG]]/Table1[[#This Row],[Volume MT/Head]]),0)</f>
        <v>998988.61440173036</v>
      </c>
      <c r="AA267" s="57">
        <f t="shared" si="31"/>
        <v>5658.5216444323441</v>
      </c>
      <c r="AB267" s="57">
        <f>IFERROR((Table1[[#This Row],[Total Cost USD]]/Table1[[#This Row],[Volume MT/Head]]),0)</f>
        <v>377.75229694230057</v>
      </c>
      <c r="AC267" s="80">
        <v>14.97945</v>
      </c>
      <c r="AD267" s="6">
        <f>Table1[[#This Row],[Volume MT/Head]]-Table1[[#This Row],[Delivered MT]]</f>
        <v>0</v>
      </c>
      <c r="AE267" s="6">
        <f>Table1[[#This Row],[Delivered MT]]*Table1[[#This Row],[Average Cost SDG/MT]]</f>
        <v>14964300</v>
      </c>
      <c r="AF267" s="4" t="s">
        <v>152</v>
      </c>
    </row>
    <row r="268" spans="1:32" hidden="1" x14ac:dyDescent="0.2">
      <c r="A268" s="1">
        <v>271</v>
      </c>
      <c r="B268" s="4">
        <v>2025</v>
      </c>
      <c r="C268" s="4" t="s">
        <v>140</v>
      </c>
      <c r="D268" s="4" t="s">
        <v>139</v>
      </c>
      <c r="E268" s="4">
        <v>29</v>
      </c>
      <c r="F268" s="80">
        <f t="shared" si="32"/>
        <v>2644.56</v>
      </c>
      <c r="G268" s="4">
        <v>1678</v>
      </c>
      <c r="H268" s="4" t="s">
        <v>54</v>
      </c>
      <c r="I268" s="4" t="s">
        <v>54</v>
      </c>
      <c r="J268" s="4" t="s">
        <v>65</v>
      </c>
      <c r="K268" s="4" t="s">
        <v>251</v>
      </c>
      <c r="L268" s="57" t="s">
        <v>51</v>
      </c>
      <c r="M268" s="4" t="s">
        <v>230</v>
      </c>
      <c r="N268" s="4" t="s">
        <v>46</v>
      </c>
      <c r="O268" s="80">
        <v>34.5</v>
      </c>
      <c r="P268" s="6">
        <f t="shared" si="28"/>
        <v>6.8905469999999998</v>
      </c>
      <c r="Q268" s="6">
        <v>193000</v>
      </c>
      <c r="R268" s="6">
        <f t="shared" si="29"/>
        <v>966323.86369325977</v>
      </c>
      <c r="S268" s="57">
        <f t="shared" si="27"/>
        <v>365.4006200249795</v>
      </c>
      <c r="T268" s="6">
        <f>Table1[[#This Row],[Volume in Units]]*Table1[[#This Row],[Price SDG/Unit]]</f>
        <v>6658500</v>
      </c>
      <c r="U268" s="57">
        <f>Table1[[#This Row],[Volume MT/Head]]*Table1[[#This Row],[Price USD/(MT/Head)]]</f>
        <v>2517.8101461112624</v>
      </c>
      <c r="V268" s="80">
        <v>3000</v>
      </c>
      <c r="W268" s="28">
        <f>Table1[[#This Row],[Commission SDG/MT]]*Table1[[#This Row],[Volume in Units]]</f>
        <v>103500</v>
      </c>
      <c r="X268" s="80">
        <v>121578</v>
      </c>
      <c r="Y268" s="28">
        <f t="shared" si="30"/>
        <v>6883578</v>
      </c>
      <c r="Z268" s="6">
        <f>IFERROR((Table1[[#This Row],[Total Cost SDG]]/Table1[[#This Row],[Volume MT/Head]]),0)</f>
        <v>998988.61440173036</v>
      </c>
      <c r="AA268" s="57">
        <f t="shared" si="31"/>
        <v>2602.9199564388782</v>
      </c>
      <c r="AB268" s="57">
        <f>IFERROR((Table1[[#This Row],[Total Cost USD]]/Table1[[#This Row],[Volume MT/Head]]),0)</f>
        <v>377.75229694230057</v>
      </c>
      <c r="AC268" s="80">
        <v>6.8905469999999998</v>
      </c>
      <c r="AD268" s="6">
        <f>Table1[[#This Row],[Volume MT/Head]]-Table1[[#This Row],[Delivered MT]]</f>
        <v>0</v>
      </c>
      <c r="AE268" s="6">
        <f>Table1[[#This Row],[Delivered MT]]*Table1[[#This Row],[Average Cost SDG/MT]]</f>
        <v>6883578</v>
      </c>
      <c r="AF268" s="4" t="s">
        <v>152</v>
      </c>
    </row>
    <row r="269" spans="1:32" hidden="1" x14ac:dyDescent="0.2">
      <c r="A269" s="1">
        <v>272</v>
      </c>
      <c r="B269" s="4">
        <v>2025</v>
      </c>
      <c r="C269" s="4" t="s">
        <v>140</v>
      </c>
      <c r="D269" s="4" t="s">
        <v>139</v>
      </c>
      <c r="E269" s="4">
        <v>29</v>
      </c>
      <c r="F269" s="80">
        <f t="shared" si="32"/>
        <v>2644.56</v>
      </c>
      <c r="G269" s="4">
        <v>1678</v>
      </c>
      <c r="H269" s="4" t="s">
        <v>54</v>
      </c>
      <c r="I269" s="4" t="s">
        <v>54</v>
      </c>
      <c r="J269" s="4" t="s">
        <v>65</v>
      </c>
      <c r="K269" s="4" t="s">
        <v>251</v>
      </c>
      <c r="L269" s="57" t="s">
        <v>51</v>
      </c>
      <c r="M269" s="4" t="s">
        <v>230</v>
      </c>
      <c r="N269" s="4" t="s">
        <v>46</v>
      </c>
      <c r="O269" s="80">
        <v>63</v>
      </c>
      <c r="P269" s="6">
        <f t="shared" si="28"/>
        <v>12.582737999999999</v>
      </c>
      <c r="Q269" s="6">
        <v>194000</v>
      </c>
      <c r="R269" s="6">
        <f t="shared" si="29"/>
        <v>971330.7230906341</v>
      </c>
      <c r="S269" s="57">
        <f t="shared" si="27"/>
        <v>367.29388748624882</v>
      </c>
      <c r="T269" s="6">
        <f>Table1[[#This Row],[Volume in Units]]*Table1[[#This Row],[Price SDG/Unit]]</f>
        <v>12222000</v>
      </c>
      <c r="U269" s="57">
        <f>Table1[[#This Row],[Volume MT/Head]]*Table1[[#This Row],[Price USD/(MT/Head)]]</f>
        <v>4621.5627552409469</v>
      </c>
      <c r="V269" s="80">
        <v>3000</v>
      </c>
      <c r="W269" s="28">
        <f>Table1[[#This Row],[Commission SDG/MT]]*Table1[[#This Row],[Volume in Units]]</f>
        <v>189000</v>
      </c>
      <c r="X269" s="80">
        <v>222012</v>
      </c>
      <c r="Y269" s="28">
        <f t="shared" si="30"/>
        <v>12633012</v>
      </c>
      <c r="Z269" s="6">
        <f>IFERROR((Table1[[#This Row],[Total Cost SDG]]/Table1[[#This Row],[Volume MT/Head]]),0)</f>
        <v>1003995.4737991048</v>
      </c>
      <c r="AA269" s="57">
        <f t="shared" si="31"/>
        <v>4776.9806697522463</v>
      </c>
      <c r="AB269" s="57">
        <f>IFERROR((Table1[[#This Row],[Total Cost USD]]/Table1[[#This Row],[Volume MT/Head]]),0)</f>
        <v>379.64556440356995</v>
      </c>
      <c r="AC269" s="80">
        <v>12.582737999999999</v>
      </c>
      <c r="AD269" s="6">
        <f>Table1[[#This Row],[Volume MT/Head]]-Table1[[#This Row],[Delivered MT]]</f>
        <v>0</v>
      </c>
      <c r="AE269" s="6">
        <f>Table1[[#This Row],[Delivered MT]]*Table1[[#This Row],[Average Cost SDG/MT]]</f>
        <v>12633012</v>
      </c>
      <c r="AF269" s="4" t="s">
        <v>152</v>
      </c>
    </row>
    <row r="270" spans="1:32" hidden="1" x14ac:dyDescent="0.2">
      <c r="A270" s="1">
        <v>273</v>
      </c>
      <c r="B270" s="4">
        <v>2025</v>
      </c>
      <c r="C270" s="4" t="s">
        <v>140</v>
      </c>
      <c r="D270" s="4" t="s">
        <v>139</v>
      </c>
      <c r="E270" s="4">
        <v>29</v>
      </c>
      <c r="F270" s="80">
        <f t="shared" si="32"/>
        <v>2644.56</v>
      </c>
      <c r="G270" s="4">
        <v>1678</v>
      </c>
      <c r="H270" s="4" t="s">
        <v>54</v>
      </c>
      <c r="I270" s="4" t="s">
        <v>54</v>
      </c>
      <c r="J270" s="4" t="s">
        <v>65</v>
      </c>
      <c r="K270" s="4" t="s">
        <v>251</v>
      </c>
      <c r="L270" s="57" t="s">
        <v>51</v>
      </c>
      <c r="M270" s="4" t="s">
        <v>230</v>
      </c>
      <c r="N270" s="4" t="s">
        <v>46</v>
      </c>
      <c r="O270" s="80">
        <v>34.5</v>
      </c>
      <c r="P270" s="6">
        <f t="shared" si="28"/>
        <v>6.8905469999999998</v>
      </c>
      <c r="Q270" s="6">
        <v>193000</v>
      </c>
      <c r="R270" s="6">
        <f t="shared" si="29"/>
        <v>966323.86369325977</v>
      </c>
      <c r="S270" s="57">
        <f t="shared" si="27"/>
        <v>365.4006200249795</v>
      </c>
      <c r="T270" s="6">
        <f>Table1[[#This Row],[Volume in Units]]*Table1[[#This Row],[Price SDG/Unit]]</f>
        <v>6658500</v>
      </c>
      <c r="U270" s="57">
        <f>Table1[[#This Row],[Volume MT/Head]]*Table1[[#This Row],[Price USD/(MT/Head)]]</f>
        <v>2517.8101461112624</v>
      </c>
      <c r="V270" s="80">
        <v>3000</v>
      </c>
      <c r="W270" s="28">
        <f>Table1[[#This Row],[Commission SDG/MT]]*Table1[[#This Row],[Volume in Units]]</f>
        <v>103500</v>
      </c>
      <c r="X270" s="80">
        <v>121578</v>
      </c>
      <c r="Y270" s="28">
        <f t="shared" si="30"/>
        <v>6883578</v>
      </c>
      <c r="Z270" s="6">
        <f>IFERROR((Table1[[#This Row],[Total Cost SDG]]/Table1[[#This Row],[Volume MT/Head]]),0)</f>
        <v>998988.61440173036</v>
      </c>
      <c r="AA270" s="57">
        <f t="shared" si="31"/>
        <v>2602.9199564388782</v>
      </c>
      <c r="AB270" s="57">
        <f>IFERROR((Table1[[#This Row],[Total Cost USD]]/Table1[[#This Row],[Volume MT/Head]]),0)</f>
        <v>377.75229694230057</v>
      </c>
      <c r="AC270" s="80">
        <v>6.8905469999999998</v>
      </c>
      <c r="AD270" s="6">
        <f>Table1[[#This Row],[Volume MT/Head]]-Table1[[#This Row],[Delivered MT]]</f>
        <v>0</v>
      </c>
      <c r="AE270" s="6">
        <f>Table1[[#This Row],[Delivered MT]]*Table1[[#This Row],[Average Cost SDG/MT]]</f>
        <v>6883578</v>
      </c>
      <c r="AF270" s="4" t="s">
        <v>152</v>
      </c>
    </row>
    <row r="271" spans="1:32" hidden="1" x14ac:dyDescent="0.2">
      <c r="A271" s="1">
        <v>274</v>
      </c>
      <c r="B271" s="4">
        <v>2025</v>
      </c>
      <c r="C271" s="4" t="s">
        <v>140</v>
      </c>
      <c r="D271" s="4" t="s">
        <v>139</v>
      </c>
      <c r="E271" s="4">
        <v>29</v>
      </c>
      <c r="F271" s="80">
        <f t="shared" si="32"/>
        <v>2644.56</v>
      </c>
      <c r="G271" s="4">
        <v>1678</v>
      </c>
      <c r="H271" s="4" t="s">
        <v>54</v>
      </c>
      <c r="I271" s="4" t="s">
        <v>54</v>
      </c>
      <c r="J271" s="4" t="s">
        <v>65</v>
      </c>
      <c r="K271" s="4" t="s">
        <v>251</v>
      </c>
      <c r="L271" s="57" t="s">
        <v>51</v>
      </c>
      <c r="M271" s="4" t="s">
        <v>230</v>
      </c>
      <c r="N271" s="4" t="s">
        <v>46</v>
      </c>
      <c r="O271" s="80">
        <v>35</v>
      </c>
      <c r="P271" s="6">
        <f t="shared" si="28"/>
        <v>6.9904099999999998</v>
      </c>
      <c r="Q271" s="6">
        <v>193000</v>
      </c>
      <c r="R271" s="6">
        <f t="shared" si="29"/>
        <v>966323.86369325977</v>
      </c>
      <c r="S271" s="57">
        <f t="shared" si="27"/>
        <v>365.4006200249795</v>
      </c>
      <c r="T271" s="6">
        <f>Table1[[#This Row],[Volume in Units]]*Table1[[#This Row],[Price SDG/Unit]]</f>
        <v>6755000</v>
      </c>
      <c r="U271" s="57">
        <f>Table1[[#This Row],[Volume MT/Head]]*Table1[[#This Row],[Price USD/(MT/Head)]]</f>
        <v>2554.3001482288169</v>
      </c>
      <c r="V271" s="80">
        <v>3000</v>
      </c>
      <c r="W271" s="28">
        <f>Table1[[#This Row],[Commission SDG/MT]]*Table1[[#This Row],[Volume in Units]]</f>
        <v>105000</v>
      </c>
      <c r="X271" s="80">
        <v>123340</v>
      </c>
      <c r="Y271" s="28">
        <f t="shared" si="30"/>
        <v>6983340</v>
      </c>
      <c r="Z271" s="6">
        <f>IFERROR((Table1[[#This Row],[Total Cost SDG]]/Table1[[#This Row],[Volume MT/Head]]),0)</f>
        <v>998988.61440173036</v>
      </c>
      <c r="AA271" s="57">
        <f t="shared" si="31"/>
        <v>2640.6434340684273</v>
      </c>
      <c r="AB271" s="57">
        <f>IFERROR((Table1[[#This Row],[Total Cost USD]]/Table1[[#This Row],[Volume MT/Head]]),0)</f>
        <v>377.75229694230057</v>
      </c>
      <c r="AC271" s="80">
        <v>6.9904099999999998</v>
      </c>
      <c r="AD271" s="6">
        <f>Table1[[#This Row],[Volume MT/Head]]-Table1[[#This Row],[Delivered MT]]</f>
        <v>0</v>
      </c>
      <c r="AE271" s="6">
        <f>Table1[[#This Row],[Delivered MT]]*Table1[[#This Row],[Average Cost SDG/MT]]</f>
        <v>6983340</v>
      </c>
      <c r="AF271" s="4" t="s">
        <v>152</v>
      </c>
    </row>
    <row r="272" spans="1:32" hidden="1" x14ac:dyDescent="0.2">
      <c r="A272" s="1">
        <v>275</v>
      </c>
      <c r="B272" s="4">
        <v>2025</v>
      </c>
      <c r="C272" s="4" t="s">
        <v>140</v>
      </c>
      <c r="D272" s="4" t="s">
        <v>139</v>
      </c>
      <c r="E272" s="4">
        <v>29</v>
      </c>
      <c r="F272" s="80">
        <f t="shared" si="32"/>
        <v>2644.56</v>
      </c>
      <c r="G272" s="4">
        <v>1678</v>
      </c>
      <c r="H272" s="4" t="s">
        <v>54</v>
      </c>
      <c r="I272" s="4" t="s">
        <v>54</v>
      </c>
      <c r="J272" s="4" t="s">
        <v>65</v>
      </c>
      <c r="K272" s="4" t="s">
        <v>251</v>
      </c>
      <c r="L272" s="57" t="s">
        <v>51</v>
      </c>
      <c r="M272" s="4" t="s">
        <v>230</v>
      </c>
      <c r="N272" s="4" t="s">
        <v>46</v>
      </c>
      <c r="O272" s="80">
        <v>80.5</v>
      </c>
      <c r="P272" s="6">
        <f t="shared" si="28"/>
        <v>16.077942999999998</v>
      </c>
      <c r="Q272" s="6">
        <v>193000</v>
      </c>
      <c r="R272" s="6">
        <f t="shared" si="29"/>
        <v>966323.86369325977</v>
      </c>
      <c r="S272" s="57">
        <f t="shared" si="27"/>
        <v>365.4006200249795</v>
      </c>
      <c r="T272" s="6">
        <f>Table1[[#This Row],[Volume in Units]]*Table1[[#This Row],[Price SDG/Unit]]</f>
        <v>15536500</v>
      </c>
      <c r="U272" s="57">
        <f>Table1[[#This Row],[Volume MT/Head]]*Table1[[#This Row],[Price USD/(MT/Head)]]</f>
        <v>5874.8903409262784</v>
      </c>
      <c r="V272" s="80">
        <v>3000</v>
      </c>
      <c r="W272" s="28">
        <f>Table1[[#This Row],[Commission SDG/MT]]*Table1[[#This Row],[Volume in Units]]</f>
        <v>241500</v>
      </c>
      <c r="X272" s="80">
        <v>283682</v>
      </c>
      <c r="Y272" s="28">
        <f t="shared" si="30"/>
        <v>16061682</v>
      </c>
      <c r="Z272" s="6">
        <f>IFERROR((Table1[[#This Row],[Total Cost SDG]]/Table1[[#This Row],[Volume MT/Head]]),0)</f>
        <v>998988.61440173048</v>
      </c>
      <c r="AA272" s="57">
        <f t="shared" si="31"/>
        <v>6073.4798983573828</v>
      </c>
      <c r="AB272" s="57">
        <f>IFERROR((Table1[[#This Row],[Total Cost USD]]/Table1[[#This Row],[Volume MT/Head]]),0)</f>
        <v>377.75229694230063</v>
      </c>
      <c r="AC272" s="80">
        <v>16.077942999999998</v>
      </c>
      <c r="AD272" s="6">
        <f>Table1[[#This Row],[Volume MT/Head]]-Table1[[#This Row],[Delivered MT]]</f>
        <v>0</v>
      </c>
      <c r="AE272" s="6">
        <f>Table1[[#This Row],[Delivered MT]]*Table1[[#This Row],[Average Cost SDG/MT]]</f>
        <v>16061682</v>
      </c>
      <c r="AF272" s="4" t="s">
        <v>152</v>
      </c>
    </row>
    <row r="273" spans="1:32" hidden="1" x14ac:dyDescent="0.2">
      <c r="A273" s="1">
        <v>276</v>
      </c>
      <c r="B273" s="4">
        <v>2025</v>
      </c>
      <c r="C273" s="4" t="s">
        <v>140</v>
      </c>
      <c r="D273" s="4" t="s">
        <v>139</v>
      </c>
      <c r="E273" s="4">
        <v>29</v>
      </c>
      <c r="F273" s="80">
        <f t="shared" si="32"/>
        <v>2644.56</v>
      </c>
      <c r="G273" s="4">
        <v>1666</v>
      </c>
      <c r="H273" s="4" t="s">
        <v>156</v>
      </c>
      <c r="I273" s="4" t="s">
        <v>186</v>
      </c>
      <c r="J273" s="4" t="s">
        <v>65</v>
      </c>
      <c r="K273" s="4" t="s">
        <v>251</v>
      </c>
      <c r="L273" s="57" t="s">
        <v>51</v>
      </c>
      <c r="M273" s="4" t="s">
        <v>230</v>
      </c>
      <c r="N273" s="4" t="s">
        <v>29</v>
      </c>
      <c r="O273" s="80">
        <v>82.62</v>
      </c>
      <c r="P273" s="6">
        <f t="shared" si="28"/>
        <v>3.7132584269662923</v>
      </c>
      <c r="Q273" s="6">
        <v>171000</v>
      </c>
      <c r="R273" s="6">
        <f t="shared" si="29"/>
        <v>3804750</v>
      </c>
      <c r="S273" s="57">
        <f t="shared" si="27"/>
        <v>1438.7081404846176</v>
      </c>
      <c r="T273" s="6">
        <f>Table1[[#This Row],[Volume in Units]]*Table1[[#This Row],[Price SDG/Unit]]</f>
        <v>14128020</v>
      </c>
      <c r="U273" s="57">
        <f>Table1[[#This Row],[Volume MT/Head]]*Table1[[#This Row],[Price USD/(MT/Head)]]</f>
        <v>5342.2951265995107</v>
      </c>
      <c r="V273" s="80">
        <v>2250</v>
      </c>
      <c r="W273" s="28">
        <f>Table1[[#This Row],[Commission SDG/MT]]*Table1[[#This Row],[Volume in Units]]</f>
        <v>185895</v>
      </c>
      <c r="X273" s="80"/>
      <c r="Y273" s="28">
        <f t="shared" si="30"/>
        <v>14313915</v>
      </c>
      <c r="Z273" s="6">
        <f>IFERROR((Table1[[#This Row],[Total Cost SDG]]/Table1[[#This Row],[Volume MT/Head]]),0)</f>
        <v>3854812.5</v>
      </c>
      <c r="AA273" s="57">
        <f t="shared" si="31"/>
        <v>5412.5884835284505</v>
      </c>
      <c r="AB273" s="57">
        <f>IFERROR((Table1[[#This Row],[Total Cost USD]]/Table1[[#This Row],[Volume MT/Head]]),0)</f>
        <v>1457.6385107541519</v>
      </c>
      <c r="AC273" s="80">
        <v>3.7132584269662923</v>
      </c>
      <c r="AD273" s="6">
        <f>Table1[[#This Row],[Volume MT/Head]]-Table1[[#This Row],[Delivered MT]]</f>
        <v>0</v>
      </c>
      <c r="AE273" s="6">
        <f>Table1[[#This Row],[Delivered MT]]*Table1[[#This Row],[Average Cost SDG/MT]]</f>
        <v>14313915</v>
      </c>
      <c r="AF273" s="4" t="s">
        <v>152</v>
      </c>
    </row>
    <row r="274" spans="1:32" hidden="1" x14ac:dyDescent="0.2">
      <c r="A274" s="1">
        <v>277</v>
      </c>
      <c r="B274" s="4">
        <v>2025</v>
      </c>
      <c r="C274" s="4" t="s">
        <v>140</v>
      </c>
      <c r="D274" s="4" t="s">
        <v>139</v>
      </c>
      <c r="E274" s="4">
        <v>29</v>
      </c>
      <c r="F274" s="80">
        <f t="shared" si="32"/>
        <v>2644.56</v>
      </c>
      <c r="G274" s="4">
        <v>1666</v>
      </c>
      <c r="H274" s="4" t="s">
        <v>156</v>
      </c>
      <c r="I274" s="4" t="s">
        <v>186</v>
      </c>
      <c r="J274" s="4" t="s">
        <v>65</v>
      </c>
      <c r="K274" s="4" t="s">
        <v>251</v>
      </c>
      <c r="L274" s="57" t="s">
        <v>51</v>
      </c>
      <c r="M274" s="4" t="s">
        <v>230</v>
      </c>
      <c r="N274" s="4" t="s">
        <v>29</v>
      </c>
      <c r="O274" s="80">
        <v>1131.33</v>
      </c>
      <c r="P274" s="6">
        <f t="shared" si="28"/>
        <v>50.846292134831458</v>
      </c>
      <c r="Q274" s="6">
        <v>171541</v>
      </c>
      <c r="R274" s="6">
        <f t="shared" si="29"/>
        <v>3816787.25</v>
      </c>
      <c r="S274" s="57">
        <f t="shared" si="27"/>
        <v>1443.2598428472033</v>
      </c>
      <c r="T274" s="6">
        <f>Table1[[#This Row],[Volume in Units]]*Table1[[#This Row],[Price SDG/Unit]]</f>
        <v>194069479.53</v>
      </c>
      <c r="U274" s="57">
        <f>Table1[[#This Row],[Volume MT/Head]]*Table1[[#This Row],[Price USD/(MT/Head)]]</f>
        <v>73384.411595879836</v>
      </c>
      <c r="V274" s="80">
        <v>2250</v>
      </c>
      <c r="W274" s="28">
        <f>Table1[[#This Row],[Commission SDG/MT]]*Table1[[#This Row],[Volume in Units]]</f>
        <v>2545492.5</v>
      </c>
      <c r="X274" s="80"/>
      <c r="Y274" s="28">
        <f t="shared" si="30"/>
        <v>196614972.03</v>
      </c>
      <c r="Z274" s="6">
        <f>IFERROR((Table1[[#This Row],[Total Cost SDG]]/Table1[[#This Row],[Volume MT/Head]]),0)</f>
        <v>3866849.75</v>
      </c>
      <c r="AA274" s="57">
        <f t="shared" si="31"/>
        <v>74346.95073282512</v>
      </c>
      <c r="AB274" s="57">
        <f>IFERROR((Table1[[#This Row],[Total Cost USD]]/Table1[[#This Row],[Volume MT/Head]]),0)</f>
        <v>1462.1902131167378</v>
      </c>
      <c r="AC274" s="80">
        <v>50.846292134831458</v>
      </c>
      <c r="AD274" s="6">
        <f>Table1[[#This Row],[Volume MT/Head]]-Table1[[#This Row],[Delivered MT]]</f>
        <v>0</v>
      </c>
      <c r="AE274" s="6">
        <f>Table1[[#This Row],[Delivered MT]]*Table1[[#This Row],[Average Cost SDG/MT]]</f>
        <v>196614972.03</v>
      </c>
      <c r="AF274" s="4" t="s">
        <v>152</v>
      </c>
    </row>
    <row r="275" spans="1:32" x14ac:dyDescent="0.2">
      <c r="A275" s="1">
        <v>278</v>
      </c>
      <c r="B275" s="4">
        <v>2025</v>
      </c>
      <c r="C275" s="4" t="s">
        <v>140</v>
      </c>
      <c r="D275" s="4" t="s">
        <v>139</v>
      </c>
      <c r="E275" s="4">
        <v>30</v>
      </c>
      <c r="F275" s="80">
        <f>717*3.673</f>
        <v>2633.5410000000002</v>
      </c>
      <c r="G275" s="4">
        <v>1659</v>
      </c>
      <c r="H275" s="4" t="s">
        <v>156</v>
      </c>
      <c r="I275" s="4" t="s">
        <v>186</v>
      </c>
      <c r="J275" s="4" t="s">
        <v>65</v>
      </c>
      <c r="K275" s="4" t="s">
        <v>251</v>
      </c>
      <c r="L275" s="57" t="s">
        <v>51</v>
      </c>
      <c r="M275" s="4" t="s">
        <v>230</v>
      </c>
      <c r="N275" s="4" t="s">
        <v>29</v>
      </c>
      <c r="O275" s="80">
        <v>2083.11</v>
      </c>
      <c r="P275" s="6">
        <f t="shared" si="28"/>
        <v>93.622921348314605</v>
      </c>
      <c r="Q275" s="6">
        <v>182500</v>
      </c>
      <c r="R275" s="6">
        <f t="shared" si="29"/>
        <v>4060625</v>
      </c>
      <c r="S275" s="57">
        <f t="shared" si="27"/>
        <v>1541.8878992200994</v>
      </c>
      <c r="T275" s="6">
        <f>Table1[[#This Row],[Volume in Units]]*Table1[[#This Row],[Price SDG/Unit]]</f>
        <v>380167575</v>
      </c>
      <c r="U275" s="57">
        <f>Table1[[#This Row],[Volume MT/Head]]*Table1[[#This Row],[Price USD/(MT/Head)]]</f>
        <v>144356.0495166014</v>
      </c>
      <c r="V275" s="80">
        <v>2250</v>
      </c>
      <c r="W275" s="28">
        <f>Table1[[#This Row],[Commission SDG/MT]]*Table1[[#This Row],[Volume in Units]]</f>
        <v>4686997.5</v>
      </c>
      <c r="X275" s="80"/>
      <c r="Y275" s="28">
        <f t="shared" si="30"/>
        <v>384854572.5</v>
      </c>
      <c r="Z275" s="6">
        <f>IFERROR((Table1[[#This Row],[Total Cost SDG]]/Table1[[#This Row],[Volume MT/Head]]),0)</f>
        <v>4110687.5</v>
      </c>
      <c r="AA275" s="57">
        <f t="shared" si="31"/>
        <v>146135.78163392938</v>
      </c>
      <c r="AB275" s="57">
        <f>IFERROR((Table1[[#This Row],[Total Cost USD]]/Table1[[#This Row],[Volume MT/Head]]),0)</f>
        <v>1560.8974760597994</v>
      </c>
      <c r="AC275" s="80">
        <v>93.622921348314605</v>
      </c>
      <c r="AD275" s="6">
        <f>Table1[[#This Row],[Volume MT/Head]]-Table1[[#This Row],[Delivered MT]]</f>
        <v>0</v>
      </c>
      <c r="AE275" s="6">
        <f>Table1[[#This Row],[Delivered MT]]*Table1[[#This Row],[Average Cost SDG/MT]]</f>
        <v>384854572.5</v>
      </c>
      <c r="AF275" s="4" t="s">
        <v>152</v>
      </c>
    </row>
    <row r="276" spans="1:32" x14ac:dyDescent="0.2">
      <c r="A276" s="1">
        <v>279</v>
      </c>
      <c r="B276" s="4">
        <v>2025</v>
      </c>
      <c r="C276" s="4" t="s">
        <v>140</v>
      </c>
      <c r="D276" s="4" t="s">
        <v>139</v>
      </c>
      <c r="E276" s="4">
        <v>31</v>
      </c>
      <c r="F276" s="80">
        <f t="shared" ref="F276:F296" si="33">717*3.673</f>
        <v>2633.5410000000002</v>
      </c>
      <c r="G276" s="4">
        <v>1659</v>
      </c>
      <c r="H276" s="4" t="s">
        <v>156</v>
      </c>
      <c r="I276" s="4" t="s">
        <v>186</v>
      </c>
      <c r="J276" s="4" t="s">
        <v>65</v>
      </c>
      <c r="K276" s="4" t="s">
        <v>251</v>
      </c>
      <c r="L276" s="57" t="s">
        <v>51</v>
      </c>
      <c r="M276" s="4" t="s">
        <v>230</v>
      </c>
      <c r="N276" s="4" t="s">
        <v>29</v>
      </c>
      <c r="O276" s="80">
        <v>2322.66</v>
      </c>
      <c r="P276" s="6">
        <f t="shared" si="28"/>
        <v>104.38921348314607</v>
      </c>
      <c r="Q276" s="6">
        <v>180579</v>
      </c>
      <c r="R276" s="6">
        <f t="shared" si="29"/>
        <v>4017882.75</v>
      </c>
      <c r="S276" s="57">
        <f t="shared" si="27"/>
        <v>1525.6579449494045</v>
      </c>
      <c r="T276" s="6">
        <f>Table1[[#This Row],[Volume in Units]]*Table1[[#This Row],[Price SDG/Unit]]</f>
        <v>419423620.13999999</v>
      </c>
      <c r="U276" s="57">
        <f>Table1[[#This Row],[Volume MT/Head]]*Table1[[#This Row],[Price USD/(MT/Head)]]</f>
        <v>159262.23291758131</v>
      </c>
      <c r="V276" s="80">
        <v>2250</v>
      </c>
      <c r="W276" s="28">
        <f>Table1[[#This Row],[Commission SDG/MT]]*Table1[[#This Row],[Volume in Units]]</f>
        <v>5225985</v>
      </c>
      <c r="X276" s="80"/>
      <c r="Y276" s="28">
        <f t="shared" si="30"/>
        <v>424649605.13999999</v>
      </c>
      <c r="Z276" s="6">
        <f>IFERROR((Table1[[#This Row],[Total Cost SDG]]/Table1[[#This Row],[Volume MT/Head]]),0)</f>
        <v>4067945.25</v>
      </c>
      <c r="AA276" s="57">
        <f t="shared" si="31"/>
        <v>161246.62769252498</v>
      </c>
      <c r="AB276" s="57">
        <f>IFERROR((Table1[[#This Row],[Total Cost USD]]/Table1[[#This Row],[Volume MT/Head]]),0)</f>
        <v>1544.6675217891043</v>
      </c>
      <c r="AC276" s="80">
        <v>104.38921348314607</v>
      </c>
      <c r="AD276" s="6">
        <f>Table1[[#This Row],[Volume MT/Head]]-Table1[[#This Row],[Delivered MT]]</f>
        <v>0</v>
      </c>
      <c r="AE276" s="6">
        <f>Table1[[#This Row],[Delivered MT]]*Table1[[#This Row],[Average Cost SDG/MT]]</f>
        <v>424649605.13999999</v>
      </c>
      <c r="AF276" s="4" t="s">
        <v>152</v>
      </c>
    </row>
    <row r="277" spans="1:32" x14ac:dyDescent="0.2">
      <c r="A277" s="1">
        <v>280</v>
      </c>
      <c r="B277" s="4">
        <v>2025</v>
      </c>
      <c r="C277" s="4" t="s">
        <v>140</v>
      </c>
      <c r="D277" s="4" t="s">
        <v>139</v>
      </c>
      <c r="E277" s="4">
        <v>31</v>
      </c>
      <c r="F277" s="80">
        <f t="shared" si="33"/>
        <v>2633.5410000000002</v>
      </c>
      <c r="G277" s="120">
        <v>1659</v>
      </c>
      <c r="H277" s="4" t="s">
        <v>156</v>
      </c>
      <c r="I277" s="4" t="s">
        <v>186</v>
      </c>
      <c r="J277" s="4" t="s">
        <v>65</v>
      </c>
      <c r="K277" s="4" t="s">
        <v>251</v>
      </c>
      <c r="L277" s="57" t="s">
        <v>51</v>
      </c>
      <c r="M277" s="4" t="s">
        <v>230</v>
      </c>
      <c r="N277" s="4" t="s">
        <v>29</v>
      </c>
      <c r="O277" s="117">
        <v>2963.54</v>
      </c>
      <c r="P277" s="6">
        <f t="shared" si="28"/>
        <v>133.19280898876406</v>
      </c>
      <c r="Q277" s="6">
        <v>165000</v>
      </c>
      <c r="R277" s="6">
        <f t="shared" si="29"/>
        <v>3671250</v>
      </c>
      <c r="S277" s="57">
        <f t="shared" si="27"/>
        <v>1394.0356349113226</v>
      </c>
      <c r="T277" s="6">
        <f>Table1[[#This Row],[Volume in Units]]*Table1[[#This Row],[Price SDG/Unit]]</f>
        <v>488984100</v>
      </c>
      <c r="U277" s="57">
        <f>Table1[[#This Row],[Volume MT/Head]]*Table1[[#This Row],[Price USD/(MT/Head)]]</f>
        <v>185675.52204427423</v>
      </c>
      <c r="V277" s="80">
        <v>2250</v>
      </c>
      <c r="W277" s="28">
        <f>Table1[[#This Row],[Commission SDG/MT]]*Table1[[#This Row],[Volume in Units]]</f>
        <v>6667965</v>
      </c>
      <c r="X277" s="117">
        <v>28050000</v>
      </c>
      <c r="Y277" s="28">
        <f t="shared" si="30"/>
        <v>523702065</v>
      </c>
      <c r="Z277" s="6">
        <f>IFERROR((Table1[[#This Row],[Total Cost SDG]]/Table1[[#This Row],[Volume MT/Head]]),0)</f>
        <v>3931909.4549930147</v>
      </c>
      <c r="AA277" s="57">
        <f t="shared" si="31"/>
        <v>198858.51976483373</v>
      </c>
      <c r="AB277" s="57">
        <f>IFERROR((Table1[[#This Row],[Total Cost USD]]/Table1[[#This Row],[Volume MT/Head]]),0)</f>
        <v>1493.0124326877822</v>
      </c>
      <c r="AC277" s="80">
        <v>133.19280898876406</v>
      </c>
      <c r="AD277" s="6">
        <f>Table1[[#This Row],[Volume MT/Head]]-Table1[[#This Row],[Delivered MT]]</f>
        <v>0</v>
      </c>
      <c r="AE277" s="6">
        <f>Table1[[#This Row],[Delivered MT]]*Table1[[#This Row],[Average Cost SDG/MT]]</f>
        <v>523702065</v>
      </c>
      <c r="AF277" s="4" t="s">
        <v>152</v>
      </c>
    </row>
    <row r="278" spans="1:32" hidden="1" x14ac:dyDescent="0.2">
      <c r="A278" s="1">
        <v>281</v>
      </c>
      <c r="B278" s="4">
        <v>2025</v>
      </c>
      <c r="C278" s="4" t="s">
        <v>140</v>
      </c>
      <c r="D278" s="4" t="s">
        <v>139</v>
      </c>
      <c r="E278" s="4">
        <v>30</v>
      </c>
      <c r="F278" s="80">
        <f t="shared" si="33"/>
        <v>2633.5410000000002</v>
      </c>
      <c r="G278" s="4">
        <v>1678</v>
      </c>
      <c r="H278" s="4" t="s">
        <v>54</v>
      </c>
      <c r="I278" s="4" t="s">
        <v>54</v>
      </c>
      <c r="J278" s="4" t="s">
        <v>65</v>
      </c>
      <c r="K278" s="4" t="s">
        <v>251</v>
      </c>
      <c r="L278" s="57" t="s">
        <v>51</v>
      </c>
      <c r="M278" s="4" t="s">
        <v>230</v>
      </c>
      <c r="N278" s="4" t="s">
        <v>46</v>
      </c>
      <c r="O278" s="80">
        <v>32.5</v>
      </c>
      <c r="P278" s="6">
        <f t="shared" si="28"/>
        <v>6.4910950000000005</v>
      </c>
      <c r="Q278" s="6">
        <v>193000</v>
      </c>
      <c r="R278" s="6">
        <f t="shared" si="29"/>
        <v>966323.86369325977</v>
      </c>
      <c r="S278" s="57">
        <f t="shared" si="27"/>
        <v>366.92949291211329</v>
      </c>
      <c r="T278" s="6">
        <f>Table1[[#This Row],[Volume in Units]]*Table1[[#This Row],[Price SDG/Unit]]</f>
        <v>6272500</v>
      </c>
      <c r="U278" s="57">
        <f>Table1[[#This Row],[Volume MT/Head]]*Table1[[#This Row],[Price USD/(MT/Head)]]</f>
        <v>2381.7741967943543</v>
      </c>
      <c r="V278" s="80">
        <v>3000</v>
      </c>
      <c r="W278" s="28">
        <f>Table1[[#This Row],[Commission SDG/MT]]*Table1[[#This Row],[Volume in Units]]</f>
        <v>97500</v>
      </c>
      <c r="X278" s="80">
        <v>114530</v>
      </c>
      <c r="Y278" s="28">
        <f t="shared" si="30"/>
        <v>6484530</v>
      </c>
      <c r="Z278" s="6">
        <f>IFERROR((Table1[[#This Row],[Total Cost SDG]]/Table1[[#This Row],[Volume MT/Head]]),0)</f>
        <v>998988.61440173024</v>
      </c>
      <c r="AA278" s="57">
        <f t="shared" si="31"/>
        <v>2462.2855691253712</v>
      </c>
      <c r="AB278" s="57">
        <f>IFERROR((Table1[[#This Row],[Total Cost USD]]/Table1[[#This Row],[Volume MT/Head]]),0)</f>
        <v>379.33285048599214</v>
      </c>
      <c r="AC278" s="80">
        <v>6.4910950000000005</v>
      </c>
      <c r="AD278" s="6">
        <f>Table1[[#This Row],[Volume MT/Head]]-Table1[[#This Row],[Delivered MT]]</f>
        <v>0</v>
      </c>
      <c r="AE278" s="6">
        <f>Table1[[#This Row],[Delivered MT]]*Table1[[#This Row],[Average Cost SDG/MT]]</f>
        <v>6484530</v>
      </c>
      <c r="AF278" s="4" t="s">
        <v>152</v>
      </c>
    </row>
    <row r="279" spans="1:32" hidden="1" x14ac:dyDescent="0.2">
      <c r="A279" s="1">
        <v>282</v>
      </c>
      <c r="B279" s="4">
        <v>2025</v>
      </c>
      <c r="C279" s="4" t="s">
        <v>140</v>
      </c>
      <c r="D279" s="4" t="s">
        <v>139</v>
      </c>
      <c r="E279" s="4">
        <v>30</v>
      </c>
      <c r="F279" s="80">
        <f t="shared" si="33"/>
        <v>2633.5410000000002</v>
      </c>
      <c r="G279" s="4">
        <v>1678</v>
      </c>
      <c r="H279" s="4" t="s">
        <v>54</v>
      </c>
      <c r="I279" s="4" t="s">
        <v>54</v>
      </c>
      <c r="J279" s="4" t="s">
        <v>65</v>
      </c>
      <c r="K279" s="4" t="s">
        <v>251</v>
      </c>
      <c r="L279" s="57" t="s">
        <v>51</v>
      </c>
      <c r="M279" s="4" t="s">
        <v>230</v>
      </c>
      <c r="N279" s="4" t="s">
        <v>46</v>
      </c>
      <c r="O279" s="80">
        <v>28.5</v>
      </c>
      <c r="P279" s="6">
        <f t="shared" si="28"/>
        <v>5.6921910000000002</v>
      </c>
      <c r="Q279" s="6">
        <v>193000</v>
      </c>
      <c r="R279" s="6">
        <f t="shared" si="29"/>
        <v>966323.86369325977</v>
      </c>
      <c r="S279" s="57">
        <f t="shared" si="27"/>
        <v>366.92949291211329</v>
      </c>
      <c r="T279" s="6">
        <f>Table1[[#This Row],[Volume in Units]]*Table1[[#This Row],[Price SDG/Unit]]</f>
        <v>5500500</v>
      </c>
      <c r="U279" s="57">
        <f>Table1[[#This Row],[Volume MT/Head]]*Table1[[#This Row],[Price USD/(MT/Head)]]</f>
        <v>2088.6327571888951</v>
      </c>
      <c r="V279" s="80">
        <v>3000</v>
      </c>
      <c r="W279" s="28">
        <f>Table1[[#This Row],[Commission SDG/MT]]*Table1[[#This Row],[Volume in Units]]</f>
        <v>85500</v>
      </c>
      <c r="X279" s="80">
        <v>100434</v>
      </c>
      <c r="Y279" s="28">
        <f t="shared" si="30"/>
        <v>5686434</v>
      </c>
      <c r="Z279" s="6">
        <f>IFERROR((Table1[[#This Row],[Total Cost SDG]]/Table1[[#This Row],[Volume MT/Head]]),0)</f>
        <v>998988.61440173036</v>
      </c>
      <c r="AA279" s="57">
        <f t="shared" si="31"/>
        <v>2159.2350375407104</v>
      </c>
      <c r="AB279" s="57">
        <f>IFERROR((Table1[[#This Row],[Total Cost USD]]/Table1[[#This Row],[Volume MT/Head]]),0)</f>
        <v>379.3328504859922</v>
      </c>
      <c r="AC279" s="80">
        <v>5.6921910000000002</v>
      </c>
      <c r="AD279" s="6">
        <f>Table1[[#This Row],[Volume MT/Head]]-Table1[[#This Row],[Delivered MT]]</f>
        <v>0</v>
      </c>
      <c r="AE279" s="6">
        <f>Table1[[#This Row],[Delivered MT]]*Table1[[#This Row],[Average Cost SDG/MT]]</f>
        <v>5686434</v>
      </c>
      <c r="AF279" s="4" t="s">
        <v>152</v>
      </c>
    </row>
    <row r="280" spans="1:32" hidden="1" x14ac:dyDescent="0.2">
      <c r="A280" s="1">
        <v>283</v>
      </c>
      <c r="B280" s="4">
        <v>2025</v>
      </c>
      <c r="C280" s="4" t="s">
        <v>140</v>
      </c>
      <c r="D280" s="4" t="s">
        <v>139</v>
      </c>
      <c r="E280" s="4">
        <v>30</v>
      </c>
      <c r="F280" s="80">
        <f t="shared" si="33"/>
        <v>2633.5410000000002</v>
      </c>
      <c r="G280" s="4">
        <v>1678</v>
      </c>
      <c r="H280" s="4" t="s">
        <v>54</v>
      </c>
      <c r="I280" s="4" t="s">
        <v>54</v>
      </c>
      <c r="J280" s="4" t="s">
        <v>65</v>
      </c>
      <c r="K280" s="4" t="s">
        <v>251</v>
      </c>
      <c r="L280" s="57" t="s">
        <v>51</v>
      </c>
      <c r="M280" s="4" t="s">
        <v>230</v>
      </c>
      <c r="N280" s="4" t="s">
        <v>46</v>
      </c>
      <c r="O280" s="80">
        <v>75</v>
      </c>
      <c r="P280" s="6">
        <f t="shared" si="28"/>
        <v>14.97945</v>
      </c>
      <c r="Q280" s="6">
        <v>193000</v>
      </c>
      <c r="R280" s="6">
        <f t="shared" si="29"/>
        <v>966323.86369325977</v>
      </c>
      <c r="S280" s="57">
        <f t="shared" si="27"/>
        <v>366.92949291211329</v>
      </c>
      <c r="T280" s="6">
        <f>Table1[[#This Row],[Volume in Units]]*Table1[[#This Row],[Price SDG/Unit]]</f>
        <v>14475000</v>
      </c>
      <c r="U280" s="57">
        <f>Table1[[#This Row],[Volume MT/Head]]*Table1[[#This Row],[Price USD/(MT/Head)]]</f>
        <v>5496.4019926023557</v>
      </c>
      <c r="V280" s="80">
        <v>3000</v>
      </c>
      <c r="W280" s="28">
        <f>Table1[[#This Row],[Commission SDG/MT]]*Table1[[#This Row],[Volume in Units]]</f>
        <v>225000</v>
      </c>
      <c r="X280" s="80">
        <v>264300</v>
      </c>
      <c r="Y280" s="28">
        <f t="shared" si="30"/>
        <v>14964300</v>
      </c>
      <c r="Z280" s="6">
        <f>IFERROR((Table1[[#This Row],[Total Cost SDG]]/Table1[[#This Row],[Volume MT/Head]]),0)</f>
        <v>998988.61440173036</v>
      </c>
      <c r="AA280" s="57">
        <f t="shared" si="31"/>
        <v>5682.1974672123952</v>
      </c>
      <c r="AB280" s="57">
        <f>IFERROR((Table1[[#This Row],[Total Cost USD]]/Table1[[#This Row],[Volume MT/Head]]),0)</f>
        <v>379.33285048599214</v>
      </c>
      <c r="AC280" s="80">
        <v>14.97945</v>
      </c>
      <c r="AD280" s="6">
        <f>Table1[[#This Row],[Volume MT/Head]]-Table1[[#This Row],[Delivered MT]]</f>
        <v>0</v>
      </c>
      <c r="AE280" s="6">
        <f>Table1[[#This Row],[Delivered MT]]*Table1[[#This Row],[Average Cost SDG/MT]]</f>
        <v>14964300</v>
      </c>
      <c r="AF280" s="4" t="s">
        <v>152</v>
      </c>
    </row>
    <row r="281" spans="1:32" hidden="1" x14ac:dyDescent="0.2">
      <c r="A281" s="1">
        <v>284</v>
      </c>
      <c r="B281" s="4">
        <v>2025</v>
      </c>
      <c r="C281" s="4" t="s">
        <v>140</v>
      </c>
      <c r="D281" s="4" t="s">
        <v>139</v>
      </c>
      <c r="E281" s="4">
        <v>30</v>
      </c>
      <c r="F281" s="80">
        <f t="shared" si="33"/>
        <v>2633.5410000000002</v>
      </c>
      <c r="G281" s="4">
        <v>1678</v>
      </c>
      <c r="H281" s="4" t="s">
        <v>54</v>
      </c>
      <c r="I281" s="4" t="s">
        <v>54</v>
      </c>
      <c r="J281" s="4" t="s">
        <v>65</v>
      </c>
      <c r="K281" s="4" t="s">
        <v>251</v>
      </c>
      <c r="L281" s="57" t="s">
        <v>51</v>
      </c>
      <c r="M281" s="4" t="s">
        <v>230</v>
      </c>
      <c r="N281" s="4" t="s">
        <v>46</v>
      </c>
      <c r="O281" s="80">
        <v>72.5</v>
      </c>
      <c r="P281" s="6">
        <f t="shared" si="28"/>
        <v>14.480135000000001</v>
      </c>
      <c r="Q281" s="6">
        <v>192000</v>
      </c>
      <c r="R281" s="6">
        <f t="shared" si="29"/>
        <v>961317.00429588533</v>
      </c>
      <c r="S281" s="57">
        <f t="shared" si="27"/>
        <v>365.0283038296671</v>
      </c>
      <c r="T281" s="6">
        <f>Table1[[#This Row],[Volume in Units]]*Table1[[#This Row],[Price SDG/Unit]]</f>
        <v>13920000</v>
      </c>
      <c r="U281" s="57">
        <f>Table1[[#This Row],[Volume MT/Head]]*Table1[[#This Row],[Price USD/(MT/Head)]]</f>
        <v>5285.6591182745969</v>
      </c>
      <c r="V281" s="80">
        <v>3000</v>
      </c>
      <c r="W281" s="28">
        <f>Table1[[#This Row],[Commission SDG/MT]]*Table1[[#This Row],[Volume in Units]]</f>
        <v>217500</v>
      </c>
      <c r="X281" s="80">
        <v>255490</v>
      </c>
      <c r="Y281" s="28">
        <f t="shared" si="30"/>
        <v>14392990</v>
      </c>
      <c r="Z281" s="6">
        <f>IFERROR((Table1[[#This Row],[Total Cost SDG]]/Table1[[#This Row],[Volume MT/Head]]),0)</f>
        <v>993981.75500435592</v>
      </c>
      <c r="AA281" s="57">
        <f t="shared" si="31"/>
        <v>5465.2614103976357</v>
      </c>
      <c r="AB281" s="57">
        <f>IFERROR((Table1[[#This Row],[Total Cost USD]]/Table1[[#This Row],[Volume MT/Head]]),0)</f>
        <v>377.431661403546</v>
      </c>
      <c r="AC281" s="80">
        <v>14.480135000000001</v>
      </c>
      <c r="AD281" s="6">
        <f>Table1[[#This Row],[Volume MT/Head]]-Table1[[#This Row],[Delivered MT]]</f>
        <v>0</v>
      </c>
      <c r="AE281" s="6">
        <f>Table1[[#This Row],[Delivered MT]]*Table1[[#This Row],[Average Cost SDG/MT]]</f>
        <v>14392990</v>
      </c>
      <c r="AF281" s="4" t="s">
        <v>152</v>
      </c>
    </row>
    <row r="282" spans="1:32" hidden="1" x14ac:dyDescent="0.2">
      <c r="A282" s="1">
        <v>285</v>
      </c>
      <c r="B282" s="4">
        <v>2025</v>
      </c>
      <c r="C282" s="4" t="s">
        <v>140</v>
      </c>
      <c r="D282" s="4" t="s">
        <v>139</v>
      </c>
      <c r="E282" s="4">
        <v>30</v>
      </c>
      <c r="F282" s="80">
        <f t="shared" si="33"/>
        <v>2633.5410000000002</v>
      </c>
      <c r="G282" s="4">
        <v>1678</v>
      </c>
      <c r="H282" s="4" t="s">
        <v>54</v>
      </c>
      <c r="I282" s="4" t="s">
        <v>54</v>
      </c>
      <c r="J282" s="4" t="s">
        <v>65</v>
      </c>
      <c r="K282" s="4" t="s">
        <v>251</v>
      </c>
      <c r="L282" s="57" t="s">
        <v>51</v>
      </c>
      <c r="M282" s="4" t="s">
        <v>230</v>
      </c>
      <c r="N282" s="4" t="s">
        <v>46</v>
      </c>
      <c r="O282" s="80">
        <v>75</v>
      </c>
      <c r="P282" s="6">
        <f t="shared" si="28"/>
        <v>14.97945</v>
      </c>
      <c r="Q282" s="6">
        <v>192000</v>
      </c>
      <c r="R282" s="6">
        <f t="shared" si="29"/>
        <v>961317.00429588533</v>
      </c>
      <c r="S282" s="57">
        <f t="shared" si="27"/>
        <v>365.0283038296671</v>
      </c>
      <c r="T282" s="6">
        <f>Table1[[#This Row],[Volume in Units]]*Table1[[#This Row],[Price SDG/Unit]]</f>
        <v>14400000</v>
      </c>
      <c r="U282" s="57">
        <f>Table1[[#This Row],[Volume MT/Head]]*Table1[[#This Row],[Price USD/(MT/Head)]]</f>
        <v>5467.9232258013071</v>
      </c>
      <c r="V282" s="80">
        <v>3000</v>
      </c>
      <c r="W282" s="28">
        <f>Table1[[#This Row],[Commission SDG/MT]]*Table1[[#This Row],[Volume in Units]]</f>
        <v>225000</v>
      </c>
      <c r="X282" s="80">
        <v>264300</v>
      </c>
      <c r="Y282" s="28">
        <f t="shared" si="30"/>
        <v>14889300</v>
      </c>
      <c r="Z282" s="6">
        <f>IFERROR((Table1[[#This Row],[Total Cost SDG]]/Table1[[#This Row],[Volume MT/Head]]),0)</f>
        <v>993981.75500435592</v>
      </c>
      <c r="AA282" s="57">
        <f t="shared" si="31"/>
        <v>5653.7187004113466</v>
      </c>
      <c r="AB282" s="57">
        <f>IFERROR((Table1[[#This Row],[Total Cost USD]]/Table1[[#This Row],[Volume MT/Head]]),0)</f>
        <v>377.43166140354595</v>
      </c>
      <c r="AC282" s="80">
        <v>14.97945</v>
      </c>
      <c r="AD282" s="6">
        <f>Table1[[#This Row],[Volume MT/Head]]-Table1[[#This Row],[Delivered MT]]</f>
        <v>0</v>
      </c>
      <c r="AE282" s="6">
        <f>Table1[[#This Row],[Delivered MT]]*Table1[[#This Row],[Average Cost SDG/MT]]</f>
        <v>14889300</v>
      </c>
      <c r="AF282" s="4" t="s">
        <v>152</v>
      </c>
    </row>
    <row r="283" spans="1:32" hidden="1" x14ac:dyDescent="0.2">
      <c r="A283" s="1">
        <v>286</v>
      </c>
      <c r="B283" s="4">
        <v>2025</v>
      </c>
      <c r="C283" s="4" t="s">
        <v>140</v>
      </c>
      <c r="D283" s="4" t="s">
        <v>139</v>
      </c>
      <c r="E283" s="4">
        <v>30</v>
      </c>
      <c r="F283" s="80">
        <f t="shared" si="33"/>
        <v>2633.5410000000002</v>
      </c>
      <c r="G283" s="4">
        <v>1678</v>
      </c>
      <c r="H283" s="4" t="s">
        <v>54</v>
      </c>
      <c r="I283" s="4" t="s">
        <v>54</v>
      </c>
      <c r="J283" s="4" t="s">
        <v>65</v>
      </c>
      <c r="K283" s="4" t="s">
        <v>251</v>
      </c>
      <c r="L283" s="57" t="s">
        <v>51</v>
      </c>
      <c r="M283" s="4" t="s">
        <v>230</v>
      </c>
      <c r="N283" s="4" t="s">
        <v>46</v>
      </c>
      <c r="O283" s="80">
        <v>36.5</v>
      </c>
      <c r="P283" s="6">
        <f t="shared" si="28"/>
        <v>7.2899989999999999</v>
      </c>
      <c r="Q283" s="6">
        <v>192000</v>
      </c>
      <c r="R283" s="6">
        <f t="shared" si="29"/>
        <v>961317.00429588533</v>
      </c>
      <c r="S283" s="57">
        <f t="shared" si="27"/>
        <v>365.0283038296671</v>
      </c>
      <c r="T283" s="6">
        <f>Table1[[#This Row],[Volume in Units]]*Table1[[#This Row],[Price SDG/Unit]]</f>
        <v>7008000</v>
      </c>
      <c r="U283" s="57">
        <f>Table1[[#This Row],[Volume MT/Head]]*Table1[[#This Row],[Price USD/(MT/Head)]]</f>
        <v>2661.0559698899692</v>
      </c>
      <c r="V283" s="80">
        <v>3000</v>
      </c>
      <c r="W283" s="28">
        <f>Table1[[#This Row],[Commission SDG/MT]]*Table1[[#This Row],[Volume in Units]]</f>
        <v>109500</v>
      </c>
      <c r="X283" s="80">
        <v>128626</v>
      </c>
      <c r="Y283" s="28">
        <f t="shared" si="30"/>
        <v>7246126</v>
      </c>
      <c r="Z283" s="6">
        <f>IFERROR((Table1[[#This Row],[Total Cost SDG]]/Table1[[#This Row],[Volume MT/Head]]),0)</f>
        <v>993981.75500435603</v>
      </c>
      <c r="AA283" s="57">
        <f t="shared" si="31"/>
        <v>2751.476434200189</v>
      </c>
      <c r="AB283" s="57">
        <f>IFERROR((Table1[[#This Row],[Total Cost USD]]/Table1[[#This Row],[Volume MT/Head]]),0)</f>
        <v>377.431661403546</v>
      </c>
      <c r="AC283" s="80">
        <v>7.2899989999999999</v>
      </c>
      <c r="AD283" s="6">
        <f>Table1[[#This Row],[Volume MT/Head]]-Table1[[#This Row],[Delivered MT]]</f>
        <v>0</v>
      </c>
      <c r="AE283" s="6">
        <f>Table1[[#This Row],[Delivered MT]]*Table1[[#This Row],[Average Cost SDG/MT]]</f>
        <v>7246126</v>
      </c>
      <c r="AF283" s="4" t="s">
        <v>152</v>
      </c>
    </row>
    <row r="284" spans="1:32" hidden="1" x14ac:dyDescent="0.2">
      <c r="A284" s="1">
        <v>287</v>
      </c>
      <c r="B284" s="4">
        <v>2025</v>
      </c>
      <c r="C284" s="4" t="s">
        <v>140</v>
      </c>
      <c r="D284" s="4" t="s">
        <v>139</v>
      </c>
      <c r="E284" s="4">
        <v>30</v>
      </c>
      <c r="F284" s="80">
        <f t="shared" si="33"/>
        <v>2633.5410000000002</v>
      </c>
      <c r="G284" s="4">
        <v>1678</v>
      </c>
      <c r="H284" s="4" t="s">
        <v>54</v>
      </c>
      <c r="I284" s="4" t="s">
        <v>54</v>
      </c>
      <c r="J284" s="4" t="s">
        <v>65</v>
      </c>
      <c r="K284" s="4" t="s">
        <v>251</v>
      </c>
      <c r="L284" s="57" t="s">
        <v>51</v>
      </c>
      <c r="M284" s="4" t="s">
        <v>230</v>
      </c>
      <c r="N284" s="4" t="s">
        <v>46</v>
      </c>
      <c r="O284" s="80">
        <v>74.5</v>
      </c>
      <c r="P284" s="6">
        <f t="shared" si="28"/>
        <v>14.879586999999999</v>
      </c>
      <c r="Q284" s="6">
        <v>193000</v>
      </c>
      <c r="R284" s="6">
        <f t="shared" si="29"/>
        <v>966323.86369325977</v>
      </c>
      <c r="S284" s="57">
        <f t="shared" si="27"/>
        <v>366.92949291211329</v>
      </c>
      <c r="T284" s="6">
        <f>Table1[[#This Row],[Volume in Units]]*Table1[[#This Row],[Price SDG/Unit]]</f>
        <v>14378500</v>
      </c>
      <c r="U284" s="57">
        <f>Table1[[#This Row],[Volume MT/Head]]*Table1[[#This Row],[Price USD/(MT/Head)]]</f>
        <v>5459.7593126516731</v>
      </c>
      <c r="V284" s="80">
        <v>3000</v>
      </c>
      <c r="W284" s="28">
        <f>Table1[[#This Row],[Commission SDG/MT]]*Table1[[#This Row],[Volume in Units]]</f>
        <v>223500</v>
      </c>
      <c r="X284" s="80">
        <v>262538</v>
      </c>
      <c r="Y284" s="28">
        <f t="shared" si="30"/>
        <v>14864538</v>
      </c>
      <c r="Z284" s="6">
        <f>IFERROR((Table1[[#This Row],[Total Cost SDG]]/Table1[[#This Row],[Volume MT/Head]]),0)</f>
        <v>998988.61440173048</v>
      </c>
      <c r="AA284" s="57">
        <f t="shared" si="31"/>
        <v>5644.3161507643126</v>
      </c>
      <c r="AB284" s="57">
        <f>IFERROR((Table1[[#This Row],[Total Cost USD]]/Table1[[#This Row],[Volume MT/Head]]),0)</f>
        <v>379.3328504859922</v>
      </c>
      <c r="AC284" s="80">
        <v>14.879586999999999</v>
      </c>
      <c r="AD284" s="6">
        <f>Table1[[#This Row],[Volume MT/Head]]-Table1[[#This Row],[Delivered MT]]</f>
        <v>0</v>
      </c>
      <c r="AE284" s="6">
        <f>Table1[[#This Row],[Delivered MT]]*Table1[[#This Row],[Average Cost SDG/MT]]</f>
        <v>14864538</v>
      </c>
      <c r="AF284" s="4" t="s">
        <v>152</v>
      </c>
    </row>
    <row r="285" spans="1:32" hidden="1" x14ac:dyDescent="0.2">
      <c r="A285" s="1">
        <v>288</v>
      </c>
      <c r="B285" s="4">
        <v>2025</v>
      </c>
      <c r="C285" s="4" t="s">
        <v>140</v>
      </c>
      <c r="D285" s="4" t="s">
        <v>139</v>
      </c>
      <c r="E285" s="4">
        <v>30</v>
      </c>
      <c r="F285" s="80">
        <f t="shared" si="33"/>
        <v>2633.5410000000002</v>
      </c>
      <c r="G285" s="4">
        <v>1678</v>
      </c>
      <c r="H285" s="4" t="s">
        <v>54</v>
      </c>
      <c r="I285" s="4" t="s">
        <v>54</v>
      </c>
      <c r="J285" s="4" t="s">
        <v>65</v>
      </c>
      <c r="K285" s="4" t="s">
        <v>251</v>
      </c>
      <c r="L285" s="57" t="s">
        <v>51</v>
      </c>
      <c r="M285" s="4" t="s">
        <v>230</v>
      </c>
      <c r="N285" s="4" t="s">
        <v>46</v>
      </c>
      <c r="O285" s="80">
        <v>115</v>
      </c>
      <c r="P285" s="6">
        <f t="shared" si="28"/>
        <v>22.968490000000003</v>
      </c>
      <c r="Q285" s="6">
        <v>194000</v>
      </c>
      <c r="R285" s="6">
        <f t="shared" si="29"/>
        <v>971330.7230906341</v>
      </c>
      <c r="S285" s="57">
        <f t="shared" si="27"/>
        <v>368.83068199455943</v>
      </c>
      <c r="T285" s="6">
        <f>Table1[[#This Row],[Volume in Units]]*Table1[[#This Row],[Price SDG/Unit]]</f>
        <v>22310000</v>
      </c>
      <c r="U285" s="57">
        <f>Table1[[#This Row],[Volume MT/Head]]*Table1[[#This Row],[Price USD/(MT/Head)]]</f>
        <v>8471.4838310852192</v>
      </c>
      <c r="V285" s="80">
        <v>3000</v>
      </c>
      <c r="W285" s="28">
        <f>Table1[[#This Row],[Commission SDG/MT]]*Table1[[#This Row],[Volume in Units]]</f>
        <v>345000</v>
      </c>
      <c r="X285" s="80">
        <v>405260</v>
      </c>
      <c r="Y285" s="28">
        <f t="shared" si="30"/>
        <v>23060260</v>
      </c>
      <c r="Z285" s="6">
        <f>IFERROR((Table1[[#This Row],[Total Cost SDG]]/Table1[[#This Row],[Volume MT/Head]]),0)</f>
        <v>1003995.4737991047</v>
      </c>
      <c r="AA285" s="57">
        <f t="shared" si="31"/>
        <v>8756.3702254872805</v>
      </c>
      <c r="AB285" s="57">
        <f>IFERROR((Table1[[#This Row],[Total Cost USD]]/Table1[[#This Row],[Volume MT/Head]]),0)</f>
        <v>381.23403956843828</v>
      </c>
      <c r="AC285" s="80">
        <v>22.968490000000003</v>
      </c>
      <c r="AD285" s="6">
        <f>Table1[[#This Row],[Volume MT/Head]]-Table1[[#This Row],[Delivered MT]]</f>
        <v>0</v>
      </c>
      <c r="AE285" s="6">
        <f>Table1[[#This Row],[Delivered MT]]*Table1[[#This Row],[Average Cost SDG/MT]]</f>
        <v>23060260</v>
      </c>
      <c r="AF285" s="4" t="s">
        <v>152</v>
      </c>
    </row>
    <row r="286" spans="1:32" hidden="1" x14ac:dyDescent="0.2">
      <c r="A286" s="1">
        <v>289</v>
      </c>
      <c r="B286" s="4">
        <v>2025</v>
      </c>
      <c r="C286" s="4" t="s">
        <v>140</v>
      </c>
      <c r="D286" s="4" t="s">
        <v>139</v>
      </c>
      <c r="E286" s="4">
        <v>30</v>
      </c>
      <c r="F286" s="80">
        <f t="shared" si="33"/>
        <v>2633.5410000000002</v>
      </c>
      <c r="G286" s="4">
        <v>1678</v>
      </c>
      <c r="H286" s="4" t="s">
        <v>54</v>
      </c>
      <c r="I286" s="4" t="s">
        <v>54</v>
      </c>
      <c r="J286" s="4" t="s">
        <v>65</v>
      </c>
      <c r="K286" s="4" t="s">
        <v>251</v>
      </c>
      <c r="L286" s="57" t="s">
        <v>51</v>
      </c>
      <c r="M286" s="4" t="s">
        <v>230</v>
      </c>
      <c r="N286" s="4" t="s">
        <v>46</v>
      </c>
      <c r="O286" s="80">
        <v>115</v>
      </c>
      <c r="P286" s="6">
        <f t="shared" si="28"/>
        <v>22.968490000000003</v>
      </c>
      <c r="Q286" s="6">
        <v>194000</v>
      </c>
      <c r="R286" s="6">
        <f t="shared" si="29"/>
        <v>971330.7230906341</v>
      </c>
      <c r="S286" s="57">
        <f t="shared" si="27"/>
        <v>368.83068199455943</v>
      </c>
      <c r="T286" s="6">
        <f>Table1[[#This Row],[Volume in Units]]*Table1[[#This Row],[Price SDG/Unit]]</f>
        <v>22310000</v>
      </c>
      <c r="U286" s="57">
        <f>Table1[[#This Row],[Volume MT/Head]]*Table1[[#This Row],[Price USD/(MT/Head)]]</f>
        <v>8471.4838310852192</v>
      </c>
      <c r="V286" s="80">
        <v>3000</v>
      </c>
      <c r="W286" s="28">
        <f>Table1[[#This Row],[Commission SDG/MT]]*Table1[[#This Row],[Volume in Units]]</f>
        <v>345000</v>
      </c>
      <c r="X286" s="80">
        <v>405260</v>
      </c>
      <c r="Y286" s="28">
        <f t="shared" si="30"/>
        <v>23060260</v>
      </c>
      <c r="Z286" s="6">
        <f>IFERROR((Table1[[#This Row],[Total Cost SDG]]/Table1[[#This Row],[Volume MT/Head]]),0)</f>
        <v>1003995.4737991047</v>
      </c>
      <c r="AA286" s="57">
        <f t="shared" si="31"/>
        <v>8756.3702254872805</v>
      </c>
      <c r="AB286" s="57">
        <f>IFERROR((Table1[[#This Row],[Total Cost USD]]/Table1[[#This Row],[Volume MT/Head]]),0)</f>
        <v>381.23403956843828</v>
      </c>
      <c r="AC286" s="80">
        <v>22.968490000000003</v>
      </c>
      <c r="AD286" s="6">
        <f>Table1[[#This Row],[Volume MT/Head]]-Table1[[#This Row],[Delivered MT]]</f>
        <v>0</v>
      </c>
      <c r="AE286" s="6">
        <f>Table1[[#This Row],[Delivered MT]]*Table1[[#This Row],[Average Cost SDG/MT]]</f>
        <v>23060260</v>
      </c>
      <c r="AF286" s="4" t="s">
        <v>152</v>
      </c>
    </row>
    <row r="287" spans="1:32" hidden="1" x14ac:dyDescent="0.2">
      <c r="A287" s="1">
        <v>290</v>
      </c>
      <c r="B287" s="4">
        <v>2025</v>
      </c>
      <c r="C287" s="4" t="s">
        <v>140</v>
      </c>
      <c r="D287" s="4" t="s">
        <v>139</v>
      </c>
      <c r="E287" s="4">
        <v>30</v>
      </c>
      <c r="F287" s="80">
        <f t="shared" si="33"/>
        <v>2633.5410000000002</v>
      </c>
      <c r="G287" s="4">
        <v>1678</v>
      </c>
      <c r="H287" s="4" t="s">
        <v>54</v>
      </c>
      <c r="I287" s="4" t="s">
        <v>54</v>
      </c>
      <c r="J287" s="4" t="s">
        <v>65</v>
      </c>
      <c r="K287" s="4" t="s">
        <v>251</v>
      </c>
      <c r="L287" s="57" t="s">
        <v>51</v>
      </c>
      <c r="M287" s="4" t="s">
        <v>230</v>
      </c>
      <c r="N287" s="4" t="s">
        <v>46</v>
      </c>
      <c r="O287" s="80">
        <v>34.5</v>
      </c>
      <c r="P287" s="6">
        <f t="shared" si="28"/>
        <v>6.8905469999999998</v>
      </c>
      <c r="Q287" s="6">
        <v>193000</v>
      </c>
      <c r="R287" s="6">
        <f t="shared" si="29"/>
        <v>966323.86369325977</v>
      </c>
      <c r="S287" s="57">
        <f t="shared" si="27"/>
        <v>366.92949291211329</v>
      </c>
      <c r="T287" s="6">
        <f>Table1[[#This Row],[Volume in Units]]*Table1[[#This Row],[Price SDG/Unit]]</f>
        <v>6658500</v>
      </c>
      <c r="U287" s="57">
        <f>Table1[[#This Row],[Volume MT/Head]]*Table1[[#This Row],[Price USD/(MT/Head)]]</f>
        <v>2528.3449165970833</v>
      </c>
      <c r="V287" s="80">
        <v>3000</v>
      </c>
      <c r="W287" s="28">
        <f>Table1[[#This Row],[Commission SDG/MT]]*Table1[[#This Row],[Volume in Units]]</f>
        <v>103500</v>
      </c>
      <c r="X287" s="80">
        <v>121578</v>
      </c>
      <c r="Y287" s="28">
        <f t="shared" si="30"/>
        <v>6883578</v>
      </c>
      <c r="Z287" s="6">
        <f>IFERROR((Table1[[#This Row],[Total Cost SDG]]/Table1[[#This Row],[Volume MT/Head]]),0)</f>
        <v>998988.61440173036</v>
      </c>
      <c r="AA287" s="57">
        <f t="shared" si="31"/>
        <v>2613.8108349177019</v>
      </c>
      <c r="AB287" s="57">
        <f>IFERROR((Table1[[#This Row],[Total Cost USD]]/Table1[[#This Row],[Volume MT/Head]]),0)</f>
        <v>379.3328504859922</v>
      </c>
      <c r="AC287" s="80">
        <v>6.8905469999999998</v>
      </c>
      <c r="AD287" s="6">
        <f>Table1[[#This Row],[Volume MT/Head]]-Table1[[#This Row],[Delivered MT]]</f>
        <v>0</v>
      </c>
      <c r="AE287" s="6">
        <f>Table1[[#This Row],[Delivered MT]]*Table1[[#This Row],[Average Cost SDG/MT]]</f>
        <v>6883578</v>
      </c>
      <c r="AF287" s="4" t="s">
        <v>152</v>
      </c>
    </row>
    <row r="288" spans="1:32" hidden="1" x14ac:dyDescent="0.2">
      <c r="A288" s="1">
        <v>291</v>
      </c>
      <c r="B288" s="4">
        <v>2025</v>
      </c>
      <c r="C288" s="4" t="s">
        <v>140</v>
      </c>
      <c r="D288" s="4" t="s">
        <v>139</v>
      </c>
      <c r="E288" s="4">
        <v>30</v>
      </c>
      <c r="F288" s="80">
        <f t="shared" si="33"/>
        <v>2633.5410000000002</v>
      </c>
      <c r="G288" s="4">
        <v>1678</v>
      </c>
      <c r="H288" s="4" t="s">
        <v>54</v>
      </c>
      <c r="I288" s="4" t="s">
        <v>54</v>
      </c>
      <c r="J288" s="4" t="s">
        <v>65</v>
      </c>
      <c r="K288" s="4" t="s">
        <v>251</v>
      </c>
      <c r="L288" s="57" t="s">
        <v>51</v>
      </c>
      <c r="M288" s="4" t="s">
        <v>230</v>
      </c>
      <c r="N288" s="4" t="s">
        <v>46</v>
      </c>
      <c r="O288" s="80">
        <v>75</v>
      </c>
      <c r="P288" s="6">
        <f t="shared" si="28"/>
        <v>14.97945</v>
      </c>
      <c r="Q288" s="6">
        <v>193000</v>
      </c>
      <c r="R288" s="6">
        <f t="shared" si="29"/>
        <v>966323.86369325977</v>
      </c>
      <c r="S288" s="57">
        <f t="shared" si="27"/>
        <v>366.92949291211329</v>
      </c>
      <c r="T288" s="6">
        <f>Table1[[#This Row],[Volume in Units]]*Table1[[#This Row],[Price SDG/Unit]]</f>
        <v>14475000</v>
      </c>
      <c r="U288" s="57">
        <f>Table1[[#This Row],[Volume MT/Head]]*Table1[[#This Row],[Price USD/(MT/Head)]]</f>
        <v>5496.4019926023557</v>
      </c>
      <c r="V288" s="80">
        <v>3000</v>
      </c>
      <c r="W288" s="28">
        <f>Table1[[#This Row],[Commission SDG/MT]]*Table1[[#This Row],[Volume in Units]]</f>
        <v>225000</v>
      </c>
      <c r="X288" s="80">
        <v>264300</v>
      </c>
      <c r="Y288" s="28">
        <f t="shared" si="30"/>
        <v>14964300</v>
      </c>
      <c r="Z288" s="6">
        <f>IFERROR((Table1[[#This Row],[Total Cost SDG]]/Table1[[#This Row],[Volume MT/Head]]),0)</f>
        <v>998988.61440173036</v>
      </c>
      <c r="AA288" s="57">
        <f t="shared" si="31"/>
        <v>5682.1974672123952</v>
      </c>
      <c r="AB288" s="57">
        <f>IFERROR((Table1[[#This Row],[Total Cost USD]]/Table1[[#This Row],[Volume MT/Head]]),0)</f>
        <v>379.33285048599214</v>
      </c>
      <c r="AC288" s="80">
        <v>14.97945</v>
      </c>
      <c r="AD288" s="6">
        <f>Table1[[#This Row],[Volume MT/Head]]-Table1[[#This Row],[Delivered MT]]</f>
        <v>0</v>
      </c>
      <c r="AE288" s="6">
        <f>Table1[[#This Row],[Delivered MT]]*Table1[[#This Row],[Average Cost SDG/MT]]</f>
        <v>14964300</v>
      </c>
      <c r="AF288" s="4" t="s">
        <v>152</v>
      </c>
    </row>
    <row r="289" spans="1:32" hidden="1" x14ac:dyDescent="0.2">
      <c r="A289" s="1">
        <v>292</v>
      </c>
      <c r="B289" s="4">
        <v>2025</v>
      </c>
      <c r="C289" s="4" t="s">
        <v>140</v>
      </c>
      <c r="D289" s="4" t="s">
        <v>139</v>
      </c>
      <c r="E289" s="4">
        <v>30</v>
      </c>
      <c r="F289" s="80">
        <f t="shared" si="33"/>
        <v>2633.5410000000002</v>
      </c>
      <c r="G289" s="4">
        <v>1678</v>
      </c>
      <c r="H289" s="4" t="s">
        <v>54</v>
      </c>
      <c r="I289" s="4" t="s">
        <v>54</v>
      </c>
      <c r="J289" s="4" t="s">
        <v>65</v>
      </c>
      <c r="K289" s="4" t="s">
        <v>251</v>
      </c>
      <c r="L289" s="57" t="s">
        <v>51</v>
      </c>
      <c r="M289" s="4" t="s">
        <v>230</v>
      </c>
      <c r="N289" s="4" t="s">
        <v>46</v>
      </c>
      <c r="O289" s="80">
        <v>75</v>
      </c>
      <c r="P289" s="6">
        <f t="shared" si="28"/>
        <v>14.97945</v>
      </c>
      <c r="Q289" s="6">
        <v>193000</v>
      </c>
      <c r="R289" s="6">
        <f t="shared" si="29"/>
        <v>966323.86369325977</v>
      </c>
      <c r="S289" s="57">
        <f t="shared" si="27"/>
        <v>366.92949291211329</v>
      </c>
      <c r="T289" s="6">
        <f>Table1[[#This Row],[Volume in Units]]*Table1[[#This Row],[Price SDG/Unit]]</f>
        <v>14475000</v>
      </c>
      <c r="U289" s="57">
        <f>Table1[[#This Row],[Volume MT/Head]]*Table1[[#This Row],[Price USD/(MT/Head)]]</f>
        <v>5496.4019926023557</v>
      </c>
      <c r="V289" s="80">
        <v>3000</v>
      </c>
      <c r="W289" s="28">
        <f>Table1[[#This Row],[Commission SDG/MT]]*Table1[[#This Row],[Volume in Units]]</f>
        <v>225000</v>
      </c>
      <c r="X289" s="80">
        <v>264300</v>
      </c>
      <c r="Y289" s="28">
        <f t="shared" si="30"/>
        <v>14964300</v>
      </c>
      <c r="Z289" s="6">
        <f>IFERROR((Table1[[#This Row],[Total Cost SDG]]/Table1[[#This Row],[Volume MT/Head]]),0)</f>
        <v>998988.61440173036</v>
      </c>
      <c r="AA289" s="57">
        <f t="shared" si="31"/>
        <v>5682.1974672123952</v>
      </c>
      <c r="AB289" s="57">
        <f>IFERROR((Table1[[#This Row],[Total Cost USD]]/Table1[[#This Row],[Volume MT/Head]]),0)</f>
        <v>379.33285048599214</v>
      </c>
      <c r="AC289" s="80">
        <v>14.97945</v>
      </c>
      <c r="AD289" s="6">
        <f>Table1[[#This Row],[Volume MT/Head]]-Table1[[#This Row],[Delivered MT]]</f>
        <v>0</v>
      </c>
      <c r="AE289" s="6">
        <f>Table1[[#This Row],[Delivered MT]]*Table1[[#This Row],[Average Cost SDG/MT]]</f>
        <v>14964300</v>
      </c>
      <c r="AF289" s="4" t="s">
        <v>152</v>
      </c>
    </row>
    <row r="290" spans="1:32" hidden="1" x14ac:dyDescent="0.2">
      <c r="A290" s="1">
        <v>293</v>
      </c>
      <c r="B290" s="4">
        <v>2025</v>
      </c>
      <c r="C290" s="4" t="s">
        <v>140</v>
      </c>
      <c r="D290" s="4" t="s">
        <v>139</v>
      </c>
      <c r="E290" s="4">
        <v>30</v>
      </c>
      <c r="F290" s="80">
        <f t="shared" si="33"/>
        <v>2633.5410000000002</v>
      </c>
      <c r="G290" s="4">
        <v>1678</v>
      </c>
      <c r="H290" s="4" t="s">
        <v>54</v>
      </c>
      <c r="I290" s="4" t="s">
        <v>54</v>
      </c>
      <c r="J290" s="4" t="s">
        <v>65</v>
      </c>
      <c r="K290" s="4" t="s">
        <v>251</v>
      </c>
      <c r="L290" s="57" t="s">
        <v>51</v>
      </c>
      <c r="M290" s="4" t="s">
        <v>230</v>
      </c>
      <c r="N290" s="4" t="s">
        <v>46</v>
      </c>
      <c r="O290" s="80">
        <v>40</v>
      </c>
      <c r="P290" s="6">
        <f t="shared" si="28"/>
        <v>7.9890400000000001</v>
      </c>
      <c r="Q290" s="6">
        <v>193000</v>
      </c>
      <c r="R290" s="6">
        <f t="shared" si="29"/>
        <v>966323.86369325977</v>
      </c>
      <c r="S290" s="57">
        <f t="shared" si="27"/>
        <v>366.92949291211329</v>
      </c>
      <c r="T290" s="6">
        <f>Table1[[#This Row],[Volume in Units]]*Table1[[#This Row],[Price SDG/Unit]]</f>
        <v>7720000</v>
      </c>
      <c r="U290" s="57">
        <f>Table1[[#This Row],[Volume MT/Head]]*Table1[[#This Row],[Price USD/(MT/Head)]]</f>
        <v>2931.4143960545898</v>
      </c>
      <c r="V290" s="80">
        <v>3000</v>
      </c>
      <c r="W290" s="28">
        <f>Table1[[#This Row],[Commission SDG/MT]]*Table1[[#This Row],[Volume in Units]]</f>
        <v>120000</v>
      </c>
      <c r="X290" s="80">
        <v>140960</v>
      </c>
      <c r="Y290" s="28">
        <f t="shared" si="30"/>
        <v>7980960</v>
      </c>
      <c r="Z290" s="6">
        <f>IFERROR((Table1[[#This Row],[Total Cost SDG]]/Table1[[#This Row],[Volume MT/Head]]),0)</f>
        <v>998988.61440173036</v>
      </c>
      <c r="AA290" s="57">
        <f t="shared" si="31"/>
        <v>3030.5053158466108</v>
      </c>
      <c r="AB290" s="57">
        <f>IFERROR((Table1[[#This Row],[Total Cost USD]]/Table1[[#This Row],[Volume MT/Head]]),0)</f>
        <v>379.33285048599214</v>
      </c>
      <c r="AC290" s="80">
        <v>7.9890400000000001</v>
      </c>
      <c r="AD290" s="6">
        <f>Table1[[#This Row],[Volume MT/Head]]-Table1[[#This Row],[Delivered MT]]</f>
        <v>0</v>
      </c>
      <c r="AE290" s="6">
        <f>Table1[[#This Row],[Delivered MT]]*Table1[[#This Row],[Average Cost SDG/MT]]</f>
        <v>7980960</v>
      </c>
      <c r="AF290" s="4" t="s">
        <v>152</v>
      </c>
    </row>
    <row r="291" spans="1:32" hidden="1" x14ac:dyDescent="0.2">
      <c r="A291" s="1">
        <v>294</v>
      </c>
      <c r="B291" s="4">
        <v>2025</v>
      </c>
      <c r="C291" s="4" t="s">
        <v>140</v>
      </c>
      <c r="D291" s="4" t="s">
        <v>139</v>
      </c>
      <c r="E291" s="4">
        <v>30</v>
      </c>
      <c r="F291" s="80">
        <f t="shared" si="33"/>
        <v>2633.5410000000002</v>
      </c>
      <c r="G291" s="4">
        <v>1678</v>
      </c>
      <c r="H291" s="4" t="s">
        <v>54</v>
      </c>
      <c r="I291" s="4" t="s">
        <v>54</v>
      </c>
      <c r="J291" s="4" t="s">
        <v>65</v>
      </c>
      <c r="K291" s="4" t="s">
        <v>251</v>
      </c>
      <c r="L291" s="57" t="s">
        <v>51</v>
      </c>
      <c r="M291" s="4" t="s">
        <v>230</v>
      </c>
      <c r="N291" s="4" t="s">
        <v>46</v>
      </c>
      <c r="O291" s="80">
        <v>75</v>
      </c>
      <c r="P291" s="6">
        <f t="shared" si="28"/>
        <v>14.97945</v>
      </c>
      <c r="Q291" s="6">
        <v>192000</v>
      </c>
      <c r="R291" s="6">
        <f t="shared" si="29"/>
        <v>961317.00429588533</v>
      </c>
      <c r="S291" s="57">
        <f t="shared" si="27"/>
        <v>365.0283038296671</v>
      </c>
      <c r="T291" s="6">
        <f>Table1[[#This Row],[Volume in Units]]*Table1[[#This Row],[Price SDG/Unit]]</f>
        <v>14400000</v>
      </c>
      <c r="U291" s="57">
        <f>Table1[[#This Row],[Volume MT/Head]]*Table1[[#This Row],[Price USD/(MT/Head)]]</f>
        <v>5467.9232258013071</v>
      </c>
      <c r="V291" s="80">
        <v>3000</v>
      </c>
      <c r="W291" s="28">
        <f>Table1[[#This Row],[Commission SDG/MT]]*Table1[[#This Row],[Volume in Units]]</f>
        <v>225000</v>
      </c>
      <c r="X291" s="80">
        <v>264300</v>
      </c>
      <c r="Y291" s="28">
        <f t="shared" si="30"/>
        <v>14889300</v>
      </c>
      <c r="Z291" s="6">
        <f>IFERROR((Table1[[#This Row],[Total Cost SDG]]/Table1[[#This Row],[Volume MT/Head]]),0)</f>
        <v>993981.75500435592</v>
      </c>
      <c r="AA291" s="57">
        <f t="shared" si="31"/>
        <v>5653.7187004113466</v>
      </c>
      <c r="AB291" s="57">
        <f>IFERROR((Table1[[#This Row],[Total Cost USD]]/Table1[[#This Row],[Volume MT/Head]]),0)</f>
        <v>377.43166140354595</v>
      </c>
      <c r="AC291" s="80">
        <v>14.97945</v>
      </c>
      <c r="AD291" s="6">
        <f>Table1[[#This Row],[Volume MT/Head]]-Table1[[#This Row],[Delivered MT]]</f>
        <v>0</v>
      </c>
      <c r="AE291" s="6">
        <f>Table1[[#This Row],[Delivered MT]]*Table1[[#This Row],[Average Cost SDG/MT]]</f>
        <v>14889300</v>
      </c>
      <c r="AF291" s="4" t="s">
        <v>152</v>
      </c>
    </row>
    <row r="292" spans="1:32" hidden="1" x14ac:dyDescent="0.2">
      <c r="A292" s="1">
        <v>295</v>
      </c>
      <c r="B292" s="4">
        <v>2025</v>
      </c>
      <c r="C292" s="4" t="s">
        <v>140</v>
      </c>
      <c r="D292" s="4" t="s">
        <v>139</v>
      </c>
      <c r="E292" s="4">
        <v>30</v>
      </c>
      <c r="F292" s="80">
        <f t="shared" si="33"/>
        <v>2633.5410000000002</v>
      </c>
      <c r="G292" s="4">
        <v>1678</v>
      </c>
      <c r="H292" s="4" t="s">
        <v>54</v>
      </c>
      <c r="I292" s="4" t="s">
        <v>54</v>
      </c>
      <c r="J292" s="4" t="s">
        <v>65</v>
      </c>
      <c r="K292" s="4" t="s">
        <v>251</v>
      </c>
      <c r="L292" s="57" t="s">
        <v>51</v>
      </c>
      <c r="M292" s="4" t="s">
        <v>230</v>
      </c>
      <c r="N292" s="4" t="s">
        <v>46</v>
      </c>
      <c r="O292" s="80">
        <v>75</v>
      </c>
      <c r="P292" s="6">
        <f t="shared" si="28"/>
        <v>14.97945</v>
      </c>
      <c r="Q292" s="6">
        <v>192000</v>
      </c>
      <c r="R292" s="6">
        <f t="shared" si="29"/>
        <v>961317.00429588533</v>
      </c>
      <c r="S292" s="57">
        <f t="shared" si="27"/>
        <v>365.0283038296671</v>
      </c>
      <c r="T292" s="6">
        <f>Table1[[#This Row],[Volume in Units]]*Table1[[#This Row],[Price SDG/Unit]]</f>
        <v>14400000</v>
      </c>
      <c r="U292" s="57">
        <f>Table1[[#This Row],[Volume MT/Head]]*Table1[[#This Row],[Price USD/(MT/Head)]]</f>
        <v>5467.9232258013071</v>
      </c>
      <c r="V292" s="80">
        <v>3000</v>
      </c>
      <c r="W292" s="28">
        <f>Table1[[#This Row],[Commission SDG/MT]]*Table1[[#This Row],[Volume in Units]]</f>
        <v>225000</v>
      </c>
      <c r="X292" s="80">
        <v>264300</v>
      </c>
      <c r="Y292" s="28">
        <f t="shared" si="30"/>
        <v>14889300</v>
      </c>
      <c r="Z292" s="6">
        <f>IFERROR((Table1[[#This Row],[Total Cost SDG]]/Table1[[#This Row],[Volume MT/Head]]),0)</f>
        <v>993981.75500435592</v>
      </c>
      <c r="AA292" s="57">
        <f t="shared" si="31"/>
        <v>5653.7187004113466</v>
      </c>
      <c r="AB292" s="57">
        <f>IFERROR((Table1[[#This Row],[Total Cost USD]]/Table1[[#This Row],[Volume MT/Head]]),0)</f>
        <v>377.43166140354595</v>
      </c>
      <c r="AC292" s="80">
        <v>14.97945</v>
      </c>
      <c r="AD292" s="6">
        <f>Table1[[#This Row],[Volume MT/Head]]-Table1[[#This Row],[Delivered MT]]</f>
        <v>0</v>
      </c>
      <c r="AE292" s="6">
        <f>Table1[[#This Row],[Delivered MT]]*Table1[[#This Row],[Average Cost SDG/MT]]</f>
        <v>14889300</v>
      </c>
      <c r="AF292" s="4" t="s">
        <v>152</v>
      </c>
    </row>
    <row r="293" spans="1:32" hidden="1" x14ac:dyDescent="0.2">
      <c r="A293" s="1">
        <v>296</v>
      </c>
      <c r="B293" s="4">
        <v>2025</v>
      </c>
      <c r="C293" s="4" t="s">
        <v>140</v>
      </c>
      <c r="D293" s="4" t="s">
        <v>139</v>
      </c>
      <c r="E293" s="4">
        <v>30</v>
      </c>
      <c r="F293" s="80">
        <f t="shared" si="33"/>
        <v>2633.5410000000002</v>
      </c>
      <c r="G293" s="4">
        <v>1678</v>
      </c>
      <c r="H293" s="4" t="s">
        <v>54</v>
      </c>
      <c r="I293" s="4" t="s">
        <v>54</v>
      </c>
      <c r="J293" s="4" t="s">
        <v>65</v>
      </c>
      <c r="K293" s="4" t="s">
        <v>251</v>
      </c>
      <c r="L293" s="57" t="s">
        <v>51</v>
      </c>
      <c r="M293" s="4" t="s">
        <v>230</v>
      </c>
      <c r="N293" s="4" t="s">
        <v>46</v>
      </c>
      <c r="O293" s="80">
        <v>76</v>
      </c>
      <c r="P293" s="6">
        <f t="shared" si="28"/>
        <v>15.179176</v>
      </c>
      <c r="Q293" s="6">
        <v>192000</v>
      </c>
      <c r="R293" s="6">
        <f t="shared" si="29"/>
        <v>961317.00429588533</v>
      </c>
      <c r="S293" s="57">
        <f t="shared" si="27"/>
        <v>365.0283038296671</v>
      </c>
      <c r="T293" s="6">
        <f>Table1[[#This Row],[Volume in Units]]*Table1[[#This Row],[Price SDG/Unit]]</f>
        <v>14592000</v>
      </c>
      <c r="U293" s="57">
        <f>Table1[[#This Row],[Volume MT/Head]]*Table1[[#This Row],[Price USD/(MT/Head)]]</f>
        <v>5540.828868811991</v>
      </c>
      <c r="V293" s="80">
        <v>3000</v>
      </c>
      <c r="W293" s="28">
        <f>Table1[[#This Row],[Commission SDG/MT]]*Table1[[#This Row],[Volume in Units]]</f>
        <v>228000</v>
      </c>
      <c r="X293" s="80">
        <v>267824</v>
      </c>
      <c r="Y293" s="28">
        <f t="shared" si="30"/>
        <v>15087824</v>
      </c>
      <c r="Z293" s="6">
        <f>IFERROR((Table1[[#This Row],[Total Cost SDG]]/Table1[[#This Row],[Volume MT/Head]]),0)</f>
        <v>993981.75500435592</v>
      </c>
      <c r="AA293" s="57">
        <f t="shared" si="31"/>
        <v>5729.1016164168313</v>
      </c>
      <c r="AB293" s="57">
        <f>IFERROR((Table1[[#This Row],[Total Cost USD]]/Table1[[#This Row],[Volume MT/Head]]),0)</f>
        <v>377.43166140354595</v>
      </c>
      <c r="AC293" s="80">
        <v>15.179176</v>
      </c>
      <c r="AD293" s="6">
        <f>Table1[[#This Row],[Volume MT/Head]]-Table1[[#This Row],[Delivered MT]]</f>
        <v>0</v>
      </c>
      <c r="AE293" s="6">
        <f>Table1[[#This Row],[Delivered MT]]*Table1[[#This Row],[Average Cost SDG/MT]]</f>
        <v>15087824</v>
      </c>
      <c r="AF293" s="4" t="s">
        <v>152</v>
      </c>
    </row>
    <row r="294" spans="1:32" hidden="1" x14ac:dyDescent="0.2">
      <c r="A294" s="1">
        <v>297</v>
      </c>
      <c r="B294" s="4">
        <v>2025</v>
      </c>
      <c r="C294" s="4" t="s">
        <v>140</v>
      </c>
      <c r="D294" s="4" t="s">
        <v>139</v>
      </c>
      <c r="E294" s="4">
        <v>30</v>
      </c>
      <c r="F294" s="80">
        <f t="shared" si="33"/>
        <v>2633.5410000000002</v>
      </c>
      <c r="G294" s="4">
        <v>1678</v>
      </c>
      <c r="H294" s="4" t="s">
        <v>54</v>
      </c>
      <c r="I294" s="4" t="s">
        <v>54</v>
      </c>
      <c r="J294" s="4" t="s">
        <v>65</v>
      </c>
      <c r="K294" s="4" t="s">
        <v>251</v>
      </c>
      <c r="L294" s="57" t="s">
        <v>51</v>
      </c>
      <c r="M294" s="4" t="s">
        <v>230</v>
      </c>
      <c r="N294" s="4" t="s">
        <v>46</v>
      </c>
      <c r="O294" s="80">
        <v>40</v>
      </c>
      <c r="P294" s="6">
        <f t="shared" si="28"/>
        <v>7.9890400000000001</v>
      </c>
      <c r="Q294" s="6">
        <v>194000</v>
      </c>
      <c r="R294" s="6">
        <f t="shared" si="29"/>
        <v>971330.7230906341</v>
      </c>
      <c r="S294" s="57">
        <f t="shared" si="27"/>
        <v>368.83068199455943</v>
      </c>
      <c r="T294" s="6">
        <f>Table1[[#This Row],[Volume in Units]]*Table1[[#This Row],[Price SDG/Unit]]</f>
        <v>7760000</v>
      </c>
      <c r="U294" s="57">
        <f>Table1[[#This Row],[Volume MT/Head]]*Table1[[#This Row],[Price USD/(MT/Head)]]</f>
        <v>2946.603071681815</v>
      </c>
      <c r="V294" s="80">
        <v>3000</v>
      </c>
      <c r="W294" s="28">
        <f>Table1[[#This Row],[Commission SDG/MT]]*Table1[[#This Row],[Volume in Units]]</f>
        <v>120000</v>
      </c>
      <c r="X294" s="80">
        <v>140960</v>
      </c>
      <c r="Y294" s="28">
        <f t="shared" si="30"/>
        <v>8020960</v>
      </c>
      <c r="Z294" s="6">
        <f>IFERROR((Table1[[#This Row],[Total Cost SDG]]/Table1[[#This Row],[Volume MT/Head]]),0)</f>
        <v>1003995.4737991048</v>
      </c>
      <c r="AA294" s="57">
        <f t="shared" si="31"/>
        <v>3045.6939914738368</v>
      </c>
      <c r="AB294" s="57">
        <f>IFERROR((Table1[[#This Row],[Total Cost USD]]/Table1[[#This Row],[Volume MT/Head]]),0)</f>
        <v>381.23403956843833</v>
      </c>
      <c r="AC294" s="80">
        <v>7.9890400000000001</v>
      </c>
      <c r="AD294" s="6">
        <f>Table1[[#This Row],[Volume MT/Head]]-Table1[[#This Row],[Delivered MT]]</f>
        <v>0</v>
      </c>
      <c r="AE294" s="6">
        <f>Table1[[#This Row],[Delivered MT]]*Table1[[#This Row],[Average Cost SDG/MT]]</f>
        <v>8020960</v>
      </c>
      <c r="AF294" s="4" t="s">
        <v>152</v>
      </c>
    </row>
    <row r="295" spans="1:32" hidden="1" x14ac:dyDescent="0.2">
      <c r="A295" s="1">
        <v>298</v>
      </c>
      <c r="B295" s="4">
        <v>2025</v>
      </c>
      <c r="C295" s="4" t="s">
        <v>141</v>
      </c>
      <c r="D295" s="4" t="s">
        <v>136</v>
      </c>
      <c r="E295" s="4">
        <v>1</v>
      </c>
      <c r="F295" s="80">
        <f t="shared" si="33"/>
        <v>2633.5410000000002</v>
      </c>
      <c r="G295" s="4">
        <v>1678</v>
      </c>
      <c r="H295" s="4" t="s">
        <v>54</v>
      </c>
      <c r="I295" s="4" t="s">
        <v>54</v>
      </c>
      <c r="J295" s="4" t="s">
        <v>65</v>
      </c>
      <c r="K295" s="4" t="s">
        <v>251</v>
      </c>
      <c r="L295" s="57" t="s">
        <v>51</v>
      </c>
      <c r="M295" s="4" t="s">
        <v>230</v>
      </c>
      <c r="N295" s="4" t="s">
        <v>46</v>
      </c>
      <c r="O295" s="80">
        <v>1535</v>
      </c>
      <c r="P295" s="6">
        <f t="shared" si="28"/>
        <v>306.57941</v>
      </c>
      <c r="Q295" s="6">
        <v>179936</v>
      </c>
      <c r="R295" s="6">
        <f t="shared" si="29"/>
        <v>900914.25252596056</v>
      </c>
      <c r="S295" s="57">
        <f t="shared" si="27"/>
        <v>342.09235873903634</v>
      </c>
      <c r="T295" s="6">
        <f>Table1[[#This Row],[Volume in Units]]*Table1[[#This Row],[Price SDG/Unit]]</f>
        <v>276201760</v>
      </c>
      <c r="U295" s="57">
        <f>Table1[[#This Row],[Volume MT/Head]]*Table1[[#This Row],[Price USD/(MT/Head)]]</f>
        <v>104878.4735077221</v>
      </c>
      <c r="V295" s="80">
        <v>3000</v>
      </c>
      <c r="W295" s="28">
        <f>Table1[[#This Row],[Commission SDG/MT]]*Table1[[#This Row],[Volume in Units]]</f>
        <v>4605000</v>
      </c>
      <c r="X295" s="80">
        <v>5409340</v>
      </c>
      <c r="Y295" s="28">
        <f t="shared" si="30"/>
        <v>286216100</v>
      </c>
      <c r="Z295" s="6">
        <f>IFERROR((Table1[[#This Row],[Total Cost SDG]]/Table1[[#This Row],[Volume MT/Head]]),0)</f>
        <v>933579.00323443115</v>
      </c>
      <c r="AA295" s="57">
        <f t="shared" si="31"/>
        <v>108681.08755474092</v>
      </c>
      <c r="AB295" s="57">
        <f>IFERROR((Table1[[#This Row],[Total Cost USD]]/Table1[[#This Row],[Volume MT/Head]]),0)</f>
        <v>354.49571631291525</v>
      </c>
      <c r="AC295" s="80">
        <v>306.57941</v>
      </c>
      <c r="AD295" s="6">
        <f>Table1[[#This Row],[Volume MT/Head]]-Table1[[#This Row],[Delivered MT]]</f>
        <v>0</v>
      </c>
      <c r="AE295" s="6">
        <f>Table1[[#This Row],[Delivered MT]]*Table1[[#This Row],[Average Cost SDG/MT]]</f>
        <v>286216100</v>
      </c>
      <c r="AF295" s="4" t="s">
        <v>152</v>
      </c>
    </row>
    <row r="296" spans="1:32" hidden="1" x14ac:dyDescent="0.2">
      <c r="A296" s="1">
        <v>299</v>
      </c>
      <c r="B296" s="4">
        <v>2025</v>
      </c>
      <c r="C296" s="4" t="s">
        <v>141</v>
      </c>
      <c r="D296" s="4" t="s">
        <v>136</v>
      </c>
      <c r="E296" s="4">
        <v>1</v>
      </c>
      <c r="F296" s="80">
        <f t="shared" si="33"/>
        <v>2633.5410000000002</v>
      </c>
      <c r="G296" s="4">
        <v>1678</v>
      </c>
      <c r="H296" s="4" t="s">
        <v>54</v>
      </c>
      <c r="I296" s="4" t="s">
        <v>54</v>
      </c>
      <c r="J296" s="4" t="s">
        <v>65</v>
      </c>
      <c r="K296" s="4" t="s">
        <v>251</v>
      </c>
      <c r="L296" s="57" t="s">
        <v>51</v>
      </c>
      <c r="M296" s="4" t="s">
        <v>230</v>
      </c>
      <c r="N296" s="4" t="s">
        <v>46</v>
      </c>
      <c r="O296" s="80">
        <v>2198.5</v>
      </c>
      <c r="P296" s="6">
        <f t="shared" si="28"/>
        <v>439.09761099999997</v>
      </c>
      <c r="Q296" s="6">
        <v>190553</v>
      </c>
      <c r="R296" s="6">
        <f t="shared" si="29"/>
        <v>954072.0787478846</v>
      </c>
      <c r="S296" s="57">
        <f t="shared" si="27"/>
        <v>362.27728322736749</v>
      </c>
      <c r="T296" s="6">
        <f>Table1[[#This Row],[Volume in Units]]*Table1[[#This Row],[Price SDG/Unit]]</f>
        <v>418930770.5</v>
      </c>
      <c r="U296" s="57">
        <f>Table1[[#This Row],[Volume MT/Head]]*Table1[[#This Row],[Price USD/(MT/Head)]]</f>
        <v>159075.08958470743</v>
      </c>
      <c r="V296" s="80">
        <v>3000</v>
      </c>
      <c r="W296" s="28">
        <f>Table1[[#This Row],[Commission SDG/MT]]*Table1[[#This Row],[Volume in Units]]</f>
        <v>6595500</v>
      </c>
      <c r="X296" s="80">
        <v>7747514</v>
      </c>
      <c r="Y296" s="28">
        <f t="shared" si="30"/>
        <v>433273784.5</v>
      </c>
      <c r="Z296" s="6">
        <f>IFERROR((Table1[[#This Row],[Total Cost SDG]]/Table1[[#This Row],[Volume MT/Head]]),0)</f>
        <v>986736.82945635531</v>
      </c>
      <c r="AA296" s="57">
        <f t="shared" si="31"/>
        <v>164521.37426377641</v>
      </c>
      <c r="AB296" s="57">
        <f>IFERROR((Table1[[#This Row],[Total Cost USD]]/Table1[[#This Row],[Volume MT/Head]]),0)</f>
        <v>374.6806408012464</v>
      </c>
      <c r="AC296" s="80">
        <v>439.09761099999997</v>
      </c>
      <c r="AD296" s="6">
        <f>Table1[[#This Row],[Volume MT/Head]]-Table1[[#This Row],[Delivered MT]]</f>
        <v>0</v>
      </c>
      <c r="AE296" s="6">
        <f>Table1[[#This Row],[Delivered MT]]*Table1[[#This Row],[Average Cost SDG/MT]]</f>
        <v>433273784.5</v>
      </c>
      <c r="AF296" s="4" t="s">
        <v>152</v>
      </c>
    </row>
    <row r="297" spans="1:32" hidden="1" x14ac:dyDescent="0.2">
      <c r="A297" s="1">
        <v>300</v>
      </c>
      <c r="B297" s="4">
        <v>2025</v>
      </c>
      <c r="C297" s="4" t="s">
        <v>141</v>
      </c>
      <c r="D297" s="4" t="s">
        <v>136</v>
      </c>
      <c r="E297" s="4">
        <v>2</v>
      </c>
      <c r="F297" s="80">
        <f>710*3.67</f>
        <v>2605.6999999999998</v>
      </c>
      <c r="G297" s="4">
        <v>1678</v>
      </c>
      <c r="H297" s="4" t="s">
        <v>54</v>
      </c>
      <c r="I297" s="4" t="s">
        <v>54</v>
      </c>
      <c r="J297" s="4" t="s">
        <v>65</v>
      </c>
      <c r="K297" s="4" t="s">
        <v>251</v>
      </c>
      <c r="L297" s="57" t="s">
        <v>51</v>
      </c>
      <c r="M297" s="4" t="s">
        <v>230</v>
      </c>
      <c r="N297" s="4" t="s">
        <v>46</v>
      </c>
      <c r="O297" s="80">
        <v>1641</v>
      </c>
      <c r="P297" s="6">
        <f t="shared" si="28"/>
        <v>327.75036599999999</v>
      </c>
      <c r="Q297" s="6">
        <v>186000</v>
      </c>
      <c r="R297" s="6">
        <f t="shared" si="29"/>
        <v>931275.84791163891</v>
      </c>
      <c r="S297" s="57">
        <f t="shared" si="27"/>
        <v>357.39948877907625</v>
      </c>
      <c r="T297" s="6">
        <f>Table1[[#This Row],[Volume in Units]]*Table1[[#This Row],[Price SDG/Unit]]</f>
        <v>305226000</v>
      </c>
      <c r="U297" s="57">
        <f>Table1[[#This Row],[Volume MT/Head]]*Table1[[#This Row],[Price USD/(MT/Head)]]</f>
        <v>117137.81325555513</v>
      </c>
      <c r="V297" s="80">
        <v>3000</v>
      </c>
      <c r="W297" s="28">
        <f>Table1[[#This Row],[Commission SDG/MT]]*Table1[[#This Row],[Volume in Units]]</f>
        <v>4923000</v>
      </c>
      <c r="X297" s="80">
        <v>5782884</v>
      </c>
      <c r="Y297" s="28">
        <f t="shared" si="30"/>
        <v>315931884</v>
      </c>
      <c r="Z297" s="6">
        <f>IFERROR((Table1[[#This Row],[Total Cost SDG]]/Table1[[#This Row],[Volume MT/Head]]),0)</f>
        <v>963940.59862010961</v>
      </c>
      <c r="AA297" s="57">
        <f t="shared" si="31"/>
        <v>121246.45354415321</v>
      </c>
      <c r="AB297" s="57">
        <f>IFERROR((Table1[[#This Row],[Total Cost USD]]/Table1[[#This Row],[Volume MT/Head]]),0)</f>
        <v>369.93537192313374</v>
      </c>
      <c r="AC297" s="80">
        <v>327.75036599999999</v>
      </c>
      <c r="AD297" s="6">
        <f>Table1[[#This Row],[Volume MT/Head]]-Table1[[#This Row],[Delivered MT]]</f>
        <v>0</v>
      </c>
      <c r="AE297" s="6">
        <f>Table1[[#This Row],[Delivered MT]]*Table1[[#This Row],[Average Cost SDG/MT]]</f>
        <v>315931884</v>
      </c>
      <c r="AF297" s="4" t="s">
        <v>152</v>
      </c>
    </row>
    <row r="298" spans="1:32" hidden="1" x14ac:dyDescent="0.2">
      <c r="A298" s="1">
        <v>301</v>
      </c>
      <c r="B298" s="4">
        <v>2025</v>
      </c>
      <c r="C298" s="4" t="s">
        <v>141</v>
      </c>
      <c r="D298" s="4" t="s">
        <v>136</v>
      </c>
      <c r="E298" s="4">
        <v>2</v>
      </c>
      <c r="F298" s="80">
        <f>710*3.67</f>
        <v>2605.6999999999998</v>
      </c>
      <c r="G298" s="4">
        <v>1678</v>
      </c>
      <c r="H298" s="4" t="s">
        <v>54</v>
      </c>
      <c r="I298" s="4" t="s">
        <v>54</v>
      </c>
      <c r="J298" s="4" t="s">
        <v>65</v>
      </c>
      <c r="K298" s="4" t="s">
        <v>251</v>
      </c>
      <c r="L298" s="57" t="s">
        <v>51</v>
      </c>
      <c r="M298" s="4" t="s">
        <v>230</v>
      </c>
      <c r="N298" s="4" t="s">
        <v>46</v>
      </c>
      <c r="O298" s="80">
        <v>936</v>
      </c>
      <c r="P298" s="6">
        <f t="shared" si="28"/>
        <v>186.94353599999999</v>
      </c>
      <c r="Q298" s="6">
        <v>171400</v>
      </c>
      <c r="R298" s="6">
        <f t="shared" si="29"/>
        <v>858175.70070997276</v>
      </c>
      <c r="S298" s="57">
        <f t="shared" si="27"/>
        <v>329.34555041254663</v>
      </c>
      <c r="T298" s="6">
        <f>Table1[[#This Row],[Volume in Units]]*Table1[[#This Row],[Price SDG/Unit]]</f>
        <v>160430400</v>
      </c>
      <c r="U298" s="57">
        <f>Table1[[#This Row],[Volume MT/Head]]*Table1[[#This Row],[Price USD/(MT/Head)]]</f>
        <v>61569.021759987721</v>
      </c>
      <c r="V298" s="80">
        <v>3000</v>
      </c>
      <c r="W298" s="28">
        <f>Table1[[#This Row],[Commission SDG/MT]]*Table1[[#This Row],[Volume in Units]]</f>
        <v>2808000</v>
      </c>
      <c r="X298" s="80">
        <v>3298464</v>
      </c>
      <c r="Y298" s="28">
        <f t="shared" si="30"/>
        <v>166536864</v>
      </c>
      <c r="Z298" s="6">
        <f>IFERROR((Table1[[#This Row],[Total Cost SDG]]/Table1[[#This Row],[Volume MT/Head]]),0)</f>
        <v>890840.45141844335</v>
      </c>
      <c r="AA298" s="57">
        <f t="shared" si="31"/>
        <v>63912.524081820629</v>
      </c>
      <c r="AB298" s="57">
        <f>IFERROR((Table1[[#This Row],[Total Cost USD]]/Table1[[#This Row],[Volume MT/Head]]),0)</f>
        <v>341.88143355660412</v>
      </c>
      <c r="AC298" s="80">
        <v>186.94353599999999</v>
      </c>
      <c r="AD298" s="6">
        <f>Table1[[#This Row],[Volume MT/Head]]-Table1[[#This Row],[Delivered MT]]</f>
        <v>0</v>
      </c>
      <c r="AE298" s="6">
        <f>Table1[[#This Row],[Delivered MT]]*Table1[[#This Row],[Average Cost SDG/MT]]</f>
        <v>166536864</v>
      </c>
      <c r="AF298" s="4" t="s">
        <v>152</v>
      </c>
    </row>
    <row r="299" spans="1:32" hidden="1" x14ac:dyDescent="0.2">
      <c r="A299" s="1">
        <v>302</v>
      </c>
      <c r="B299" s="4">
        <v>2025</v>
      </c>
      <c r="C299" s="4" t="s">
        <v>141</v>
      </c>
      <c r="D299" s="4" t="s">
        <v>136</v>
      </c>
      <c r="E299" s="4">
        <v>3</v>
      </c>
      <c r="F299" s="80">
        <f t="shared" ref="F299:F304" si="34">710*3.67</f>
        <v>2605.6999999999998</v>
      </c>
      <c r="G299" s="4">
        <v>1678</v>
      </c>
      <c r="H299" s="4" t="s">
        <v>54</v>
      </c>
      <c r="I299" s="4" t="s">
        <v>54</v>
      </c>
      <c r="J299" s="4" t="s">
        <v>65</v>
      </c>
      <c r="K299" s="4" t="s">
        <v>251</v>
      </c>
      <c r="L299" s="57" t="s">
        <v>51</v>
      </c>
      <c r="M299" s="4" t="s">
        <v>230</v>
      </c>
      <c r="N299" s="4" t="s">
        <v>46</v>
      </c>
      <c r="O299" s="80">
        <v>1017</v>
      </c>
      <c r="P299" s="6">
        <f t="shared" si="28"/>
        <v>203.121342</v>
      </c>
      <c r="Q299" s="6">
        <v>185775</v>
      </c>
      <c r="R299" s="6">
        <f t="shared" si="29"/>
        <v>930149.30454722967</v>
      </c>
      <c r="S299" s="57">
        <f t="shared" si="27"/>
        <v>356.96715068781123</v>
      </c>
      <c r="T299" s="6">
        <f>Table1[[#This Row],[Volume in Units]]*Table1[[#This Row],[Price SDG/Unit]]</f>
        <v>188933175</v>
      </c>
      <c r="U299" s="57">
        <f>Table1[[#This Row],[Volume MT/Head]]*Table1[[#This Row],[Price USD/(MT/Head)]]</f>
        <v>72507.646697624441</v>
      </c>
      <c r="V299" s="80">
        <v>3000</v>
      </c>
      <c r="W299" s="28">
        <f>Table1[[#This Row],[Commission SDG/MT]]*Table1[[#This Row],[Volume in Units]]</f>
        <v>3051000</v>
      </c>
      <c r="X299" s="80">
        <v>3583908</v>
      </c>
      <c r="Y299" s="28">
        <f t="shared" si="30"/>
        <v>195568083</v>
      </c>
      <c r="Z299" s="6">
        <f>IFERROR((Table1[[#This Row],[Total Cost SDG]]/Table1[[#This Row],[Volume MT/Head]]),0)</f>
        <v>962814.05525570037</v>
      </c>
      <c r="AA299" s="57">
        <f t="shared" si="31"/>
        <v>75053.952105000586</v>
      </c>
      <c r="AB299" s="57">
        <f>IFERROR((Table1[[#This Row],[Total Cost USD]]/Table1[[#This Row],[Volume MT/Head]]),0)</f>
        <v>369.50303383186878</v>
      </c>
      <c r="AC299" s="80">
        <v>203.121342</v>
      </c>
      <c r="AD299" s="6">
        <f>Table1[[#This Row],[Volume MT/Head]]-Table1[[#This Row],[Delivered MT]]</f>
        <v>0</v>
      </c>
      <c r="AE299" s="6">
        <f>Table1[[#This Row],[Delivered MT]]*Table1[[#This Row],[Average Cost SDG/MT]]</f>
        <v>195568083</v>
      </c>
      <c r="AF299" s="4" t="s">
        <v>152</v>
      </c>
    </row>
    <row r="300" spans="1:32" hidden="1" x14ac:dyDescent="0.2">
      <c r="A300" s="1">
        <v>303</v>
      </c>
      <c r="B300" s="4">
        <v>2025</v>
      </c>
      <c r="C300" s="4" t="s">
        <v>141</v>
      </c>
      <c r="D300" s="4" t="s">
        <v>136</v>
      </c>
      <c r="E300" s="4">
        <v>3</v>
      </c>
      <c r="F300" s="80">
        <f t="shared" si="34"/>
        <v>2605.6999999999998</v>
      </c>
      <c r="G300" s="4">
        <v>1678</v>
      </c>
      <c r="H300" s="4" t="s">
        <v>54</v>
      </c>
      <c r="I300" s="4" t="s">
        <v>54</v>
      </c>
      <c r="J300" s="4" t="s">
        <v>65</v>
      </c>
      <c r="K300" s="4" t="s">
        <v>251</v>
      </c>
      <c r="L300" s="57" t="s">
        <v>51</v>
      </c>
      <c r="M300" s="4" t="s">
        <v>230</v>
      </c>
      <c r="N300" s="4" t="s">
        <v>46</v>
      </c>
      <c r="O300" s="80">
        <v>1384.5</v>
      </c>
      <c r="P300" s="6">
        <f t="shared" si="28"/>
        <v>276.520647</v>
      </c>
      <c r="Q300" s="6">
        <v>172672</v>
      </c>
      <c r="R300" s="6">
        <f t="shared" si="29"/>
        <v>864544.42586343293</v>
      </c>
      <c r="S300" s="57">
        <f t="shared" si="27"/>
        <v>331.78970175516486</v>
      </c>
      <c r="T300" s="6">
        <f>Table1[[#This Row],[Volume in Units]]*Table1[[#This Row],[Price SDG/Unit]]</f>
        <v>239064384</v>
      </c>
      <c r="U300" s="57">
        <f>Table1[[#This Row],[Volume MT/Head]]*Table1[[#This Row],[Price USD/(MT/Head)]]</f>
        <v>91746.702997275221</v>
      </c>
      <c r="V300" s="80">
        <v>3000</v>
      </c>
      <c r="W300" s="28">
        <f>Table1[[#This Row],[Commission SDG/MT]]*Table1[[#This Row],[Volume in Units]]</f>
        <v>4153500</v>
      </c>
      <c r="X300" s="80">
        <v>4878978</v>
      </c>
      <c r="Y300" s="28">
        <f t="shared" si="30"/>
        <v>248096862</v>
      </c>
      <c r="Z300" s="6">
        <f>IFERROR((Table1[[#This Row],[Total Cost SDG]]/Table1[[#This Row],[Volume MT/Head]]),0)</f>
        <v>897209.17657190352</v>
      </c>
      <c r="AA300" s="57">
        <f t="shared" si="31"/>
        <v>95213.133514986388</v>
      </c>
      <c r="AB300" s="57">
        <f>IFERROR((Table1[[#This Row],[Total Cost USD]]/Table1[[#This Row],[Volume MT/Head]]),0)</f>
        <v>344.32558489922235</v>
      </c>
      <c r="AC300" s="80">
        <v>276.520647</v>
      </c>
      <c r="AD300" s="6">
        <f>Table1[[#This Row],[Volume MT/Head]]-Table1[[#This Row],[Delivered MT]]</f>
        <v>0</v>
      </c>
      <c r="AE300" s="6">
        <f>Table1[[#This Row],[Delivered MT]]*Table1[[#This Row],[Average Cost SDG/MT]]</f>
        <v>248096862</v>
      </c>
      <c r="AF300" s="4" t="s">
        <v>152</v>
      </c>
    </row>
    <row r="301" spans="1:32" hidden="1" x14ac:dyDescent="0.2">
      <c r="A301" s="1">
        <v>304</v>
      </c>
      <c r="B301" s="4">
        <v>2025</v>
      </c>
      <c r="C301" s="4" t="s">
        <v>141</v>
      </c>
      <c r="D301" s="4" t="s">
        <v>136</v>
      </c>
      <c r="E301" s="4">
        <v>4</v>
      </c>
      <c r="F301" s="80">
        <f t="shared" si="34"/>
        <v>2605.6999999999998</v>
      </c>
      <c r="G301" s="4">
        <v>1678</v>
      </c>
      <c r="H301" s="4" t="s">
        <v>54</v>
      </c>
      <c r="I301" s="4" t="s">
        <v>54</v>
      </c>
      <c r="J301" s="4" t="s">
        <v>65</v>
      </c>
      <c r="K301" s="4" t="s">
        <v>251</v>
      </c>
      <c r="L301" s="57" t="s">
        <v>51</v>
      </c>
      <c r="M301" s="4" t="s">
        <v>230</v>
      </c>
      <c r="N301" s="4" t="s">
        <v>46</v>
      </c>
      <c r="O301" s="80">
        <v>1090</v>
      </c>
      <c r="P301" s="6">
        <f t="shared" si="28"/>
        <v>217.70133999999999</v>
      </c>
      <c r="Q301" s="6">
        <v>186211</v>
      </c>
      <c r="R301" s="6">
        <f t="shared" si="29"/>
        <v>932332.29524448491</v>
      </c>
      <c r="S301" s="57">
        <f t="shared" si="27"/>
        <v>357.80492583355141</v>
      </c>
      <c r="T301" s="6">
        <f>Table1[[#This Row],[Volume in Units]]*Table1[[#This Row],[Price SDG/Unit]]</f>
        <v>202969990</v>
      </c>
      <c r="U301" s="57">
        <f>Table1[[#This Row],[Volume MT/Head]]*Table1[[#This Row],[Price USD/(MT/Head)]]</f>
        <v>77894.611812564748</v>
      </c>
      <c r="V301" s="80">
        <v>3000</v>
      </c>
      <c r="W301" s="28">
        <f>Table1[[#This Row],[Commission SDG/MT]]*Table1[[#This Row],[Volume in Units]]</f>
        <v>3270000</v>
      </c>
      <c r="X301" s="80">
        <v>3841160</v>
      </c>
      <c r="Y301" s="28">
        <f t="shared" si="30"/>
        <v>210081150</v>
      </c>
      <c r="Z301" s="6">
        <f>IFERROR((Table1[[#This Row],[Total Cost SDG]]/Table1[[#This Row],[Volume MT/Head]]),0)</f>
        <v>964997.04595295561</v>
      </c>
      <c r="AA301" s="57">
        <f t="shared" si="31"/>
        <v>80623.690371109493</v>
      </c>
      <c r="AB301" s="57">
        <f>IFERROR((Table1[[#This Row],[Total Cost USD]]/Table1[[#This Row],[Volume MT/Head]]),0)</f>
        <v>370.34080897760896</v>
      </c>
      <c r="AC301" s="80">
        <v>217.70133999999999</v>
      </c>
      <c r="AD301" s="6">
        <f>Table1[[#This Row],[Volume MT/Head]]-Table1[[#This Row],[Delivered MT]]</f>
        <v>0</v>
      </c>
      <c r="AE301" s="6">
        <f>Table1[[#This Row],[Delivered MT]]*Table1[[#This Row],[Average Cost SDG/MT]]</f>
        <v>210081150</v>
      </c>
      <c r="AF301" s="4" t="s">
        <v>152</v>
      </c>
    </row>
    <row r="302" spans="1:32" hidden="1" x14ac:dyDescent="0.2">
      <c r="A302" s="1">
        <v>305</v>
      </c>
      <c r="B302" s="4">
        <v>2025</v>
      </c>
      <c r="C302" s="4" t="s">
        <v>141</v>
      </c>
      <c r="D302" s="4" t="s">
        <v>136</v>
      </c>
      <c r="E302" s="4">
        <v>4</v>
      </c>
      <c r="F302" s="80">
        <f t="shared" si="34"/>
        <v>2605.6999999999998</v>
      </c>
      <c r="G302" s="4">
        <v>1678</v>
      </c>
      <c r="H302" s="4" t="s">
        <v>54</v>
      </c>
      <c r="I302" s="4" t="s">
        <v>54</v>
      </c>
      <c r="J302" s="4" t="s">
        <v>65</v>
      </c>
      <c r="K302" s="4" t="s">
        <v>251</v>
      </c>
      <c r="L302" s="57" t="s">
        <v>51</v>
      </c>
      <c r="M302" s="4" t="s">
        <v>230</v>
      </c>
      <c r="N302" s="4" t="s">
        <v>46</v>
      </c>
      <c r="O302" s="80">
        <v>1332.5</v>
      </c>
      <c r="P302" s="6">
        <f t="shared" si="28"/>
        <v>266.13489500000003</v>
      </c>
      <c r="Q302" s="6">
        <v>172118.5</v>
      </c>
      <c r="R302" s="6">
        <f t="shared" si="29"/>
        <v>861773.12918698613</v>
      </c>
      <c r="S302" s="57">
        <f t="shared" si="27"/>
        <v>330.72615005065285</v>
      </c>
      <c r="T302" s="6">
        <f>Table1[[#This Row],[Volume in Units]]*Table1[[#This Row],[Price SDG/Unit]]</f>
        <v>229347901.25</v>
      </c>
      <c r="U302" s="57">
        <f>Table1[[#This Row],[Volume MT/Head]]*Table1[[#This Row],[Price USD/(MT/Head)]]</f>
        <v>88017.769217484747</v>
      </c>
      <c r="V302" s="80">
        <v>3000</v>
      </c>
      <c r="W302" s="28">
        <f>Table1[[#This Row],[Commission SDG/MT]]*Table1[[#This Row],[Volume in Units]]</f>
        <v>3997500</v>
      </c>
      <c r="X302" s="80">
        <v>4695730</v>
      </c>
      <c r="Y302" s="28">
        <f t="shared" si="30"/>
        <v>238041131.25</v>
      </c>
      <c r="Z302" s="6">
        <f>IFERROR((Table1[[#This Row],[Total Cost SDG]]/Table1[[#This Row],[Volume MT/Head]]),0)</f>
        <v>894437.87989545672</v>
      </c>
      <c r="AA302" s="57">
        <f t="shared" si="31"/>
        <v>91354.005161760768</v>
      </c>
      <c r="AB302" s="57">
        <f>IFERROR((Table1[[#This Row],[Total Cost USD]]/Table1[[#This Row],[Volume MT/Head]]),0)</f>
        <v>343.26203319471034</v>
      </c>
      <c r="AC302" s="80">
        <v>266.13489500000003</v>
      </c>
      <c r="AD302" s="6">
        <f>Table1[[#This Row],[Volume MT/Head]]-Table1[[#This Row],[Delivered MT]]</f>
        <v>0</v>
      </c>
      <c r="AE302" s="6">
        <f>Table1[[#This Row],[Delivered MT]]*Table1[[#This Row],[Average Cost SDG/MT]]</f>
        <v>238041131.25</v>
      </c>
      <c r="AF302" s="4" t="s">
        <v>152</v>
      </c>
    </row>
    <row r="303" spans="1:32" hidden="1" x14ac:dyDescent="0.2">
      <c r="A303" s="1">
        <v>306</v>
      </c>
      <c r="B303" s="4">
        <v>2025</v>
      </c>
      <c r="C303" s="4" t="s">
        <v>141</v>
      </c>
      <c r="D303" s="4" t="s">
        <v>136</v>
      </c>
      <c r="E303" s="4">
        <v>5</v>
      </c>
      <c r="F303" s="80">
        <f t="shared" si="34"/>
        <v>2605.6999999999998</v>
      </c>
      <c r="G303" s="4">
        <v>1678</v>
      </c>
      <c r="H303" s="4" t="s">
        <v>54</v>
      </c>
      <c r="I303" s="4" t="s">
        <v>54</v>
      </c>
      <c r="J303" s="4" t="s">
        <v>65</v>
      </c>
      <c r="K303" s="4" t="s">
        <v>251</v>
      </c>
      <c r="L303" s="57" t="s">
        <v>51</v>
      </c>
      <c r="M303" s="4" t="s">
        <v>230</v>
      </c>
      <c r="N303" s="4" t="s">
        <v>46</v>
      </c>
      <c r="O303" s="80">
        <v>903</v>
      </c>
      <c r="P303" s="6">
        <f t="shared" si="28"/>
        <v>180.35257800000002</v>
      </c>
      <c r="Q303" s="6">
        <v>186018</v>
      </c>
      <c r="R303" s="6">
        <f t="shared" si="29"/>
        <v>931365.97138079174</v>
      </c>
      <c r="S303" s="57">
        <f t="shared" si="27"/>
        <v>357.43407582637747</v>
      </c>
      <c r="T303" s="6">
        <f>Table1[[#This Row],[Volume in Units]]*Table1[[#This Row],[Price SDG/Unit]]</f>
        <v>167974254</v>
      </c>
      <c r="U303" s="57">
        <f>Table1[[#This Row],[Volume MT/Head]]*Table1[[#This Row],[Price USD/(MT/Head)]]</f>
        <v>64464.157040334663</v>
      </c>
      <c r="V303" s="80">
        <v>3000</v>
      </c>
      <c r="W303" s="28">
        <f>Table1[[#This Row],[Commission SDG/MT]]*Table1[[#This Row],[Volume in Units]]</f>
        <v>2709000</v>
      </c>
      <c r="X303" s="80">
        <v>3182172</v>
      </c>
      <c r="Y303" s="28">
        <f t="shared" si="30"/>
        <v>173865426</v>
      </c>
      <c r="Z303" s="6">
        <f>IFERROR((Table1[[#This Row],[Total Cost SDG]]/Table1[[#This Row],[Volume MT/Head]]),0)</f>
        <v>964030.72208926221</v>
      </c>
      <c r="AA303" s="57">
        <f t="shared" si="31"/>
        <v>66725.035882872166</v>
      </c>
      <c r="AB303" s="57">
        <f>IFERROR((Table1[[#This Row],[Total Cost USD]]/Table1[[#This Row],[Volume MT/Head]]),0)</f>
        <v>369.9699589704349</v>
      </c>
      <c r="AC303" s="80">
        <v>180.35257800000002</v>
      </c>
      <c r="AD303" s="6">
        <f>Table1[[#This Row],[Volume MT/Head]]-Table1[[#This Row],[Delivered MT]]</f>
        <v>0</v>
      </c>
      <c r="AE303" s="6">
        <f>Table1[[#This Row],[Delivered MT]]*Table1[[#This Row],[Average Cost SDG/MT]]</f>
        <v>173865426</v>
      </c>
      <c r="AF303" s="4" t="s">
        <v>152</v>
      </c>
    </row>
    <row r="304" spans="1:32" hidden="1" x14ac:dyDescent="0.2">
      <c r="A304" s="1">
        <v>307</v>
      </c>
      <c r="B304" s="4">
        <v>2025</v>
      </c>
      <c r="C304" s="4" t="s">
        <v>141</v>
      </c>
      <c r="D304" s="4" t="s">
        <v>136</v>
      </c>
      <c r="E304" s="4">
        <v>5</v>
      </c>
      <c r="F304" s="80">
        <f t="shared" si="34"/>
        <v>2605.6999999999998</v>
      </c>
      <c r="G304" s="4">
        <v>1678</v>
      </c>
      <c r="H304" s="4" t="s">
        <v>54</v>
      </c>
      <c r="I304" s="4" t="s">
        <v>54</v>
      </c>
      <c r="J304" s="4" t="s">
        <v>65</v>
      </c>
      <c r="K304" s="4" t="s">
        <v>251</v>
      </c>
      <c r="L304" s="57" t="s">
        <v>51</v>
      </c>
      <c r="M304" s="4" t="s">
        <v>230</v>
      </c>
      <c r="N304" s="4" t="s">
        <v>46</v>
      </c>
      <c r="O304" s="80">
        <v>1181.5</v>
      </c>
      <c r="P304" s="6">
        <f t="shared" si="28"/>
        <v>235.976269</v>
      </c>
      <c r="Q304" s="6">
        <v>171818</v>
      </c>
      <c r="R304" s="6">
        <f t="shared" si="29"/>
        <v>860268.56793807517</v>
      </c>
      <c r="S304" s="57">
        <f t="shared" si="27"/>
        <v>330.14873851098559</v>
      </c>
      <c r="T304" s="6">
        <f>Table1[[#This Row],[Volume in Units]]*Table1[[#This Row],[Price SDG/Unit]]</f>
        <v>203002967</v>
      </c>
      <c r="U304" s="57">
        <f>Table1[[#This Row],[Volume MT/Head]]*Table1[[#This Row],[Price USD/(MT/Head)]]</f>
        <v>77907.267528878991</v>
      </c>
      <c r="V304" s="80">
        <v>3000</v>
      </c>
      <c r="W304" s="28">
        <f>Table1[[#This Row],[Commission SDG/MT]]*Table1[[#This Row],[Volume in Units]]</f>
        <v>3544500</v>
      </c>
      <c r="X304" s="80">
        <v>4163606</v>
      </c>
      <c r="Y304" s="28">
        <f t="shared" si="30"/>
        <v>210711073</v>
      </c>
      <c r="Z304" s="6">
        <f>IFERROR((Table1[[#This Row],[Total Cost SDG]]/Table1[[#This Row],[Volume MT/Head]]),0)</f>
        <v>892933.31864654575</v>
      </c>
      <c r="AA304" s="57">
        <f t="shared" si="31"/>
        <v>80865.438461833677</v>
      </c>
      <c r="AB304" s="57">
        <f>IFERROR((Table1[[#This Row],[Total Cost USD]]/Table1[[#This Row],[Volume MT/Head]]),0)</f>
        <v>342.68462165504309</v>
      </c>
      <c r="AC304" s="80">
        <v>235.976269</v>
      </c>
      <c r="AD304" s="6">
        <f>Table1[[#This Row],[Volume MT/Head]]-Table1[[#This Row],[Delivered MT]]</f>
        <v>0</v>
      </c>
      <c r="AE304" s="6">
        <f>Table1[[#This Row],[Delivered MT]]*Table1[[#This Row],[Average Cost SDG/MT]]</f>
        <v>210711073</v>
      </c>
      <c r="AF304" s="4" t="s">
        <v>152</v>
      </c>
    </row>
    <row r="305" spans="1:32" hidden="1" x14ac:dyDescent="0.2">
      <c r="A305" s="1">
        <v>308</v>
      </c>
      <c r="B305" s="4">
        <v>2025</v>
      </c>
      <c r="C305" s="4" t="s">
        <v>140</v>
      </c>
      <c r="D305" s="4" t="s">
        <v>139</v>
      </c>
      <c r="E305" s="4">
        <v>31</v>
      </c>
      <c r="F305" s="80">
        <f>717*3.673</f>
        <v>2633.5410000000002</v>
      </c>
      <c r="G305" s="120">
        <v>1666</v>
      </c>
      <c r="H305" s="4" t="s">
        <v>156</v>
      </c>
      <c r="I305" s="4" t="s">
        <v>186</v>
      </c>
      <c r="J305" s="4" t="s">
        <v>65</v>
      </c>
      <c r="K305" s="4" t="s">
        <v>251</v>
      </c>
      <c r="L305" s="57" t="s">
        <v>51</v>
      </c>
      <c r="M305" s="4" t="s">
        <v>230</v>
      </c>
      <c r="N305" s="4" t="s">
        <v>29</v>
      </c>
      <c r="O305" s="117">
        <v>2354.77</v>
      </c>
      <c r="P305" s="6">
        <f t="shared" si="28"/>
        <v>105.83235955056179</v>
      </c>
      <c r="Q305" s="6">
        <v>165000</v>
      </c>
      <c r="R305" s="6">
        <f t="shared" si="29"/>
        <v>3671250</v>
      </c>
      <c r="S305" s="57">
        <f t="shared" si="27"/>
        <v>1394.0356349113226</v>
      </c>
      <c r="T305" s="6">
        <f>Table1[[#This Row],[Volume in Units]]*Table1[[#This Row],[Price SDG/Unit]]</f>
        <v>388537050</v>
      </c>
      <c r="U305" s="57">
        <f>Table1[[#This Row],[Volume MT/Head]]*Table1[[#This Row],[Price USD/(MT/Head)]]</f>
        <v>147534.08054023079</v>
      </c>
      <c r="V305" s="80">
        <v>2250</v>
      </c>
      <c r="W305" s="28">
        <f>Table1[[#This Row],[Commission SDG/MT]]*Table1[[#This Row],[Volume in Units]]</f>
        <v>5298232.5</v>
      </c>
      <c r="X305" s="117">
        <v>23500000</v>
      </c>
      <c r="Y305" s="28">
        <f t="shared" si="30"/>
        <v>417335282.5</v>
      </c>
      <c r="Z305" s="6">
        <f>IFERROR((Table1[[#This Row],[Total Cost SDG]]/Table1[[#This Row],[Volume MT/Head]]),0)</f>
        <v>3943361.7871915307</v>
      </c>
      <c r="AA305" s="57">
        <f t="shared" si="31"/>
        <v>158469.25584222915</v>
      </c>
      <c r="AB305" s="57">
        <f>IFERROR((Table1[[#This Row],[Total Cost USD]]/Table1[[#This Row],[Volume MT/Head]]),0)</f>
        <v>1497.3610766612446</v>
      </c>
      <c r="AC305" s="80">
        <v>105.83235955056179</v>
      </c>
      <c r="AD305" s="6">
        <f>Table1[[#This Row],[Volume MT/Head]]-Table1[[#This Row],[Delivered MT]]</f>
        <v>0</v>
      </c>
      <c r="AE305" s="6">
        <f>Table1[[#This Row],[Delivered MT]]*Table1[[#This Row],[Average Cost SDG/MT]]</f>
        <v>417335282.5</v>
      </c>
      <c r="AF305" s="4" t="s">
        <v>152</v>
      </c>
    </row>
    <row r="306" spans="1:32" hidden="1" x14ac:dyDescent="0.2">
      <c r="A306" s="1">
        <v>309</v>
      </c>
      <c r="B306" s="4">
        <v>2025</v>
      </c>
      <c r="C306" s="4" t="s">
        <v>141</v>
      </c>
      <c r="D306" s="4" t="s">
        <v>136</v>
      </c>
      <c r="E306" s="4">
        <v>6</v>
      </c>
      <c r="F306" s="80">
        <f>705*3.673</f>
        <v>2589.4650000000001</v>
      </c>
      <c r="G306" s="4">
        <v>1666</v>
      </c>
      <c r="H306" s="4" t="s">
        <v>156</v>
      </c>
      <c r="I306" s="4" t="s">
        <v>186</v>
      </c>
      <c r="J306" s="4" t="s">
        <v>65</v>
      </c>
      <c r="K306" s="4" t="s">
        <v>251</v>
      </c>
      <c r="L306" s="57" t="s">
        <v>51</v>
      </c>
      <c r="M306" s="4" t="s">
        <v>230</v>
      </c>
      <c r="N306" s="4" t="s">
        <v>29</v>
      </c>
      <c r="O306" s="80">
        <v>1155.48</v>
      </c>
      <c r="P306" s="6">
        <f t="shared" si="28"/>
        <v>51.931685393258427</v>
      </c>
      <c r="Q306" s="6">
        <v>161500</v>
      </c>
      <c r="R306" s="6">
        <f t="shared" si="29"/>
        <v>3593375</v>
      </c>
      <c r="S306" s="57">
        <f t="shared" si="27"/>
        <v>1387.6901213184963</v>
      </c>
      <c r="T306" s="6">
        <f>Table1[[#This Row],[Volume in Units]]*Table1[[#This Row],[Price SDG/Unit]]</f>
        <v>186610020</v>
      </c>
      <c r="U306" s="57">
        <f>Table1[[#This Row],[Volume MT/Head]]*Table1[[#This Row],[Price USD/(MT/Head)]]</f>
        <v>72065.086803644765</v>
      </c>
      <c r="V306" s="80">
        <v>2250</v>
      </c>
      <c r="W306" s="28">
        <f>Table1[[#This Row],[Commission SDG/MT]]*Table1[[#This Row],[Volume in Units]]</f>
        <v>2599830</v>
      </c>
      <c r="X306" s="80"/>
      <c r="Y306" s="28">
        <f t="shared" si="30"/>
        <v>189209850</v>
      </c>
      <c r="Z306" s="6">
        <f>IFERROR((Table1[[#This Row],[Total Cost SDG]]/Table1[[#This Row],[Volume MT/Head]]),0)</f>
        <v>3643437.5</v>
      </c>
      <c r="AA306" s="57">
        <f t="shared" si="31"/>
        <v>73069.089560971086</v>
      </c>
      <c r="AB306" s="57">
        <f>IFERROR((Table1[[#This Row],[Total Cost USD]]/Table1[[#This Row],[Volume MT/Head]]),0)</f>
        <v>1407.0232654235526</v>
      </c>
      <c r="AC306" s="80">
        <v>51.931685393258427</v>
      </c>
      <c r="AD306" s="6">
        <f>Table1[[#This Row],[Volume MT/Head]]-Table1[[#This Row],[Delivered MT]]</f>
        <v>0</v>
      </c>
      <c r="AE306" s="6">
        <f>Table1[[#This Row],[Delivered MT]]*Table1[[#This Row],[Average Cost SDG/MT]]</f>
        <v>189209850</v>
      </c>
      <c r="AF306" s="4" t="s">
        <v>152</v>
      </c>
    </row>
    <row r="307" spans="1:32" x14ac:dyDescent="0.2">
      <c r="A307" s="1">
        <v>310</v>
      </c>
      <c r="B307" s="4">
        <v>2025</v>
      </c>
      <c r="C307" s="4" t="s">
        <v>141</v>
      </c>
      <c r="D307" s="4" t="s">
        <v>136</v>
      </c>
      <c r="E307" s="4">
        <v>6</v>
      </c>
      <c r="F307" s="80">
        <v>2589.4650000000001</v>
      </c>
      <c r="G307" s="4">
        <v>1659</v>
      </c>
      <c r="H307" s="4" t="s">
        <v>156</v>
      </c>
      <c r="I307" s="4" t="s">
        <v>186</v>
      </c>
      <c r="J307" s="4" t="s">
        <v>65</v>
      </c>
      <c r="K307" s="4" t="s">
        <v>251</v>
      </c>
      <c r="L307" s="57" t="s">
        <v>51</v>
      </c>
      <c r="M307" s="4" t="s">
        <v>230</v>
      </c>
      <c r="N307" s="4" t="s">
        <v>29</v>
      </c>
      <c r="O307" s="80">
        <v>982.1</v>
      </c>
      <c r="P307" s="6">
        <f t="shared" si="28"/>
        <v>44.139325842696628</v>
      </c>
      <c r="Q307" s="6">
        <v>171500</v>
      </c>
      <c r="R307" s="6">
        <f t="shared" si="29"/>
        <v>3815875</v>
      </c>
      <c r="S307" s="57">
        <f t="shared" si="27"/>
        <v>1473.6152062298581</v>
      </c>
      <c r="T307" s="6">
        <f>Table1[[#This Row],[Volume in Units]]*Table1[[#This Row],[Price SDG/Unit]]</f>
        <v>168430150</v>
      </c>
      <c r="U307" s="57">
        <f>Table1[[#This Row],[Volume MT/Head]]*Table1[[#This Row],[Price USD/(MT/Head)]]</f>
        <v>65044.381754532296</v>
      </c>
      <c r="V307" s="80">
        <v>2250</v>
      </c>
      <c r="W307" s="28">
        <f>Table1[[#This Row],[Commission SDG/MT]]*Table1[[#This Row],[Volume in Units]]</f>
        <v>2209725</v>
      </c>
      <c r="X307" s="80"/>
      <c r="Y307" s="28">
        <f t="shared" si="30"/>
        <v>170639875</v>
      </c>
      <c r="Z307" s="6">
        <f>IFERROR((Table1[[#This Row],[Total Cost SDG]]/Table1[[#This Row],[Volume MT/Head]]),0)</f>
        <v>3865937.5</v>
      </c>
      <c r="AA307" s="57">
        <f t="shared" si="31"/>
        <v>65897.733701749195</v>
      </c>
      <c r="AB307" s="57">
        <f>IFERROR((Table1[[#This Row],[Total Cost USD]]/Table1[[#This Row],[Volume MT/Head]]),0)</f>
        <v>1492.9483503349145</v>
      </c>
      <c r="AC307" s="80">
        <v>44.139325842696628</v>
      </c>
      <c r="AD307" s="6">
        <f>Table1[[#This Row],[Volume MT/Head]]-Table1[[#This Row],[Delivered MT]]</f>
        <v>0</v>
      </c>
      <c r="AE307" s="6">
        <f>Table1[[#This Row],[Delivered MT]]*Table1[[#This Row],[Average Cost SDG/MT]]</f>
        <v>170639875</v>
      </c>
      <c r="AF307" s="4" t="s">
        <v>152</v>
      </c>
    </row>
    <row r="308" spans="1:32" x14ac:dyDescent="0.2">
      <c r="A308" s="1">
        <v>311</v>
      </c>
      <c r="B308" s="4">
        <v>2025</v>
      </c>
      <c r="C308" s="4" t="s">
        <v>141</v>
      </c>
      <c r="D308" s="4" t="s">
        <v>137</v>
      </c>
      <c r="E308" s="4">
        <v>10</v>
      </c>
      <c r="F308" s="80">
        <f>702*3.673</f>
        <v>2578.4459999999999</v>
      </c>
      <c r="G308" s="4">
        <v>1659</v>
      </c>
      <c r="H308" s="4" t="s">
        <v>156</v>
      </c>
      <c r="I308" s="4" t="s">
        <v>186</v>
      </c>
      <c r="J308" s="4" t="s">
        <v>65</v>
      </c>
      <c r="K308" s="4" t="s">
        <v>251</v>
      </c>
      <c r="L308" s="57" t="s">
        <v>51</v>
      </c>
      <c r="M308" s="4" t="s">
        <v>230</v>
      </c>
      <c r="N308" s="4" t="s">
        <v>29</v>
      </c>
      <c r="O308" s="80">
        <v>580.80999999999995</v>
      </c>
      <c r="P308" s="6">
        <f t="shared" si="28"/>
        <v>26.103820224719097</v>
      </c>
      <c r="Q308" s="6">
        <v>169903</v>
      </c>
      <c r="R308" s="6">
        <f t="shared" si="29"/>
        <v>3780341.75</v>
      </c>
      <c r="S308" s="57">
        <f t="shared" si="27"/>
        <v>1466.1318290163922</v>
      </c>
      <c r="T308" s="6">
        <f>Table1[[#This Row],[Volume in Units]]*Table1[[#This Row],[Price SDG/Unit]]</f>
        <v>98681361.429999992</v>
      </c>
      <c r="U308" s="57">
        <f>Table1[[#This Row],[Volume MT/Head]]*Table1[[#This Row],[Price USD/(MT/Head)]]</f>
        <v>38271.641690382501</v>
      </c>
      <c r="V308" s="80">
        <v>2250</v>
      </c>
      <c r="W308" s="28">
        <f>Table1[[#This Row],[Commission SDG/MT]]*Table1[[#This Row],[Volume in Units]]</f>
        <v>1306822.4999999998</v>
      </c>
      <c r="X308" s="80"/>
      <c r="Y308" s="28">
        <f t="shared" si="30"/>
        <v>99988183.929999992</v>
      </c>
      <c r="Z308" s="6">
        <f>IFERROR((Table1[[#This Row],[Total Cost SDG]]/Table1[[#This Row],[Volume MT/Head]]),0)</f>
        <v>3830404.2500000005</v>
      </c>
      <c r="AA308" s="57">
        <f t="shared" si="31"/>
        <v>38778.467313257672</v>
      </c>
      <c r="AB308" s="57">
        <f>IFERROR((Table1[[#This Row],[Total Cost USD]]/Table1[[#This Row],[Volume MT/Head]]),0)</f>
        <v>1485.5475933954017</v>
      </c>
      <c r="AC308" s="80">
        <v>26.103820224719097</v>
      </c>
      <c r="AD308" s="6">
        <f>Table1[[#This Row],[Volume MT/Head]]-Table1[[#This Row],[Delivered MT]]</f>
        <v>0</v>
      </c>
      <c r="AE308" s="6">
        <f>Table1[[#This Row],[Delivered MT]]*Table1[[#This Row],[Average Cost SDG/MT]]</f>
        <v>99988183.929999992</v>
      </c>
      <c r="AF308" s="4" t="s">
        <v>152</v>
      </c>
    </row>
    <row r="309" spans="1:32" hidden="1" x14ac:dyDescent="0.2">
      <c r="A309" s="1">
        <v>312</v>
      </c>
      <c r="B309" s="4">
        <v>2025</v>
      </c>
      <c r="C309" s="4" t="s">
        <v>141</v>
      </c>
      <c r="D309" s="4" t="s">
        <v>137</v>
      </c>
      <c r="E309" s="4">
        <v>10</v>
      </c>
      <c r="F309" s="80">
        <f>702*3.673</f>
        <v>2578.4459999999999</v>
      </c>
      <c r="G309" s="4">
        <v>1666</v>
      </c>
      <c r="H309" s="4" t="s">
        <v>156</v>
      </c>
      <c r="I309" s="4" t="s">
        <v>186</v>
      </c>
      <c r="J309" s="4" t="s">
        <v>65</v>
      </c>
      <c r="K309" s="4" t="s">
        <v>251</v>
      </c>
      <c r="L309" s="57" t="s">
        <v>51</v>
      </c>
      <c r="M309" s="4" t="s">
        <v>230</v>
      </c>
      <c r="N309" s="4" t="s">
        <v>29</v>
      </c>
      <c r="O309" s="80">
        <v>303.70999999999998</v>
      </c>
      <c r="P309" s="6">
        <f t="shared" si="28"/>
        <v>13.649887640449437</v>
      </c>
      <c r="Q309" s="6">
        <v>160008</v>
      </c>
      <c r="R309" s="6">
        <f t="shared" si="29"/>
        <v>3560178</v>
      </c>
      <c r="S309" s="57">
        <f t="shared" si="27"/>
        <v>1380.745611891814</v>
      </c>
      <c r="T309" s="6">
        <f>Table1[[#This Row],[Volume in Units]]*Table1[[#This Row],[Price SDG/Unit]]</f>
        <v>48596029.68</v>
      </c>
      <c r="U309" s="57">
        <f>Table1[[#This Row],[Volume MT/Head]]*Table1[[#This Row],[Price USD/(MT/Head)]]</f>
        <v>18847.022462366866</v>
      </c>
      <c r="V309" s="80">
        <v>2250</v>
      </c>
      <c r="W309" s="28">
        <f>Table1[[#This Row],[Commission SDG/MT]]*Table1[[#This Row],[Volume in Units]]</f>
        <v>683347.5</v>
      </c>
      <c r="X309" s="80"/>
      <c r="Y309" s="28">
        <f t="shared" si="30"/>
        <v>49279377.18</v>
      </c>
      <c r="Z309" s="6">
        <f>IFERROR((Table1[[#This Row],[Total Cost SDG]]/Table1[[#This Row],[Volume MT/Head]]),0)</f>
        <v>3610240.5000000005</v>
      </c>
      <c r="AA309" s="57">
        <f t="shared" si="31"/>
        <v>19112.04546459379</v>
      </c>
      <c r="AB309" s="57">
        <f>IFERROR((Table1[[#This Row],[Total Cost USD]]/Table1[[#This Row],[Volume MT/Head]]),0)</f>
        <v>1400.1613762708237</v>
      </c>
      <c r="AC309" s="80">
        <v>0.83</v>
      </c>
      <c r="AD309" s="6">
        <f>Table1[[#This Row],[Volume MT/Head]]-Table1[[#This Row],[Delivered MT]]</f>
        <v>12.819887640449437</v>
      </c>
      <c r="AE309" s="6">
        <f>Table1[[#This Row],[Delivered MT]]*Table1[[#This Row],[Average Cost SDG/MT]]</f>
        <v>2996499.6150000002</v>
      </c>
      <c r="AF309" s="4" t="s">
        <v>152</v>
      </c>
    </row>
    <row r="310" spans="1:32" x14ac:dyDescent="0.2">
      <c r="A310" s="1">
        <v>313</v>
      </c>
      <c r="B310" s="4">
        <v>2025</v>
      </c>
      <c r="C310" s="4" t="s">
        <v>141</v>
      </c>
      <c r="D310" s="4" t="s">
        <v>137</v>
      </c>
      <c r="E310" s="4">
        <v>10</v>
      </c>
      <c r="F310" s="80">
        <f>702*3.673</f>
        <v>2578.4459999999999</v>
      </c>
      <c r="G310" s="4">
        <v>1659</v>
      </c>
      <c r="H310" s="4" t="s">
        <v>156</v>
      </c>
      <c r="I310" s="4" t="s">
        <v>186</v>
      </c>
      <c r="J310" s="4" t="s">
        <v>65</v>
      </c>
      <c r="K310" s="4" t="s">
        <v>251</v>
      </c>
      <c r="L310" s="57" t="s">
        <v>51</v>
      </c>
      <c r="M310" s="4" t="s">
        <v>230</v>
      </c>
      <c r="N310" s="4" t="s">
        <v>29</v>
      </c>
      <c r="O310" s="80">
        <v>2269.33</v>
      </c>
      <c r="P310" s="6">
        <f t="shared" si="28"/>
        <v>101.9923595505618</v>
      </c>
      <c r="Q310" s="6">
        <v>171045</v>
      </c>
      <c r="R310" s="6">
        <f t="shared" si="29"/>
        <v>3805751.25</v>
      </c>
      <c r="S310" s="57">
        <f t="shared" si="27"/>
        <v>1475.9864080923162</v>
      </c>
      <c r="T310" s="6">
        <f>Table1[[#This Row],[Volume in Units]]*Table1[[#This Row],[Price SDG/Unit]]</f>
        <v>388157549.84999996</v>
      </c>
      <c r="U310" s="57">
        <f>Table1[[#This Row],[Volume MT/Head]]*Table1[[#This Row],[Price USD/(MT/Head)]]</f>
        <v>150539.33642589377</v>
      </c>
      <c r="V310" s="80">
        <v>2250</v>
      </c>
      <c r="W310" s="28">
        <f>Table1[[#This Row],[Commission SDG/MT]]*Table1[[#This Row],[Volume in Units]]</f>
        <v>5105992.5</v>
      </c>
      <c r="X310" s="80"/>
      <c r="Y310" s="28">
        <f t="shared" si="30"/>
        <v>393263542.34999996</v>
      </c>
      <c r="Z310" s="6">
        <f>IFERROR((Table1[[#This Row],[Total Cost SDG]]/Table1[[#This Row],[Volume MT/Head]]),0)</f>
        <v>3855813.7499999995</v>
      </c>
      <c r="AA310" s="57">
        <f t="shared" si="31"/>
        <v>152519.59604738667</v>
      </c>
      <c r="AB310" s="57">
        <f>IFERROR((Table1[[#This Row],[Total Cost USD]]/Table1[[#This Row],[Volume MT/Head]]),0)</f>
        <v>1495.4021724713257</v>
      </c>
      <c r="AC310" s="80">
        <v>101.9923595505618</v>
      </c>
      <c r="AD310" s="6">
        <f>Table1[[#This Row],[Volume MT/Head]]-Table1[[#This Row],[Delivered MT]]</f>
        <v>0</v>
      </c>
      <c r="AE310" s="6">
        <f>Table1[[#This Row],[Delivered MT]]*Table1[[#This Row],[Average Cost SDG/MT]]</f>
        <v>393263542.34999996</v>
      </c>
      <c r="AF310" s="4" t="s">
        <v>152</v>
      </c>
    </row>
    <row r="311" spans="1:32" x14ac:dyDescent="0.2">
      <c r="A311" s="1">
        <v>314</v>
      </c>
      <c r="B311" s="4">
        <v>2025</v>
      </c>
      <c r="C311" s="4" t="s">
        <v>141</v>
      </c>
      <c r="D311" s="4" t="s">
        <v>137</v>
      </c>
      <c r="E311" s="4">
        <v>10</v>
      </c>
      <c r="F311" s="80">
        <f>702*3.673</f>
        <v>2578.4459999999999</v>
      </c>
      <c r="G311" s="4">
        <v>1659</v>
      </c>
      <c r="H311" s="4" t="s">
        <v>156</v>
      </c>
      <c r="I311" s="4" t="s">
        <v>186</v>
      </c>
      <c r="J311" s="4" t="s">
        <v>65</v>
      </c>
      <c r="K311" s="4" t="s">
        <v>251</v>
      </c>
      <c r="L311" s="57" t="s">
        <v>51</v>
      </c>
      <c r="M311" s="4" t="s">
        <v>230</v>
      </c>
      <c r="N311" s="4" t="s">
        <v>29</v>
      </c>
      <c r="O311" s="80">
        <v>192.17</v>
      </c>
      <c r="P311" s="6">
        <f t="shared" si="28"/>
        <v>8.6368539325842697</v>
      </c>
      <c r="Q311" s="6">
        <v>171000</v>
      </c>
      <c r="R311" s="6">
        <f t="shared" si="29"/>
        <v>3804750</v>
      </c>
      <c r="S311" s="57">
        <f t="shared" si="27"/>
        <v>1475.5980928047359</v>
      </c>
      <c r="T311" s="6">
        <f>Table1[[#This Row],[Volume in Units]]*Table1[[#This Row],[Price SDG/Unit]]</f>
        <v>32861069.999999996</v>
      </c>
      <c r="U311" s="57">
        <f>Table1[[#This Row],[Volume MT/Head]]*Table1[[#This Row],[Price USD/(MT/Head)]]</f>
        <v>12744.525190754432</v>
      </c>
      <c r="V311" s="80">
        <v>2250</v>
      </c>
      <c r="W311" s="28">
        <f>Table1[[#This Row],[Commission SDG/MT]]*Table1[[#This Row],[Volume in Units]]</f>
        <v>432382.5</v>
      </c>
      <c r="X311" s="80"/>
      <c r="Y311" s="28">
        <f t="shared" si="30"/>
        <v>33293452.499999996</v>
      </c>
      <c r="Z311" s="6">
        <f>IFERROR((Table1[[#This Row],[Total Cost SDG]]/Table1[[#This Row],[Volume MT/Head]]),0)</f>
        <v>3854812.4999999995</v>
      </c>
      <c r="AA311" s="57">
        <f t="shared" si="31"/>
        <v>12912.21631168541</v>
      </c>
      <c r="AB311" s="57">
        <f>IFERROR((Table1[[#This Row],[Total Cost USD]]/Table1[[#This Row],[Volume MT/Head]]),0)</f>
        <v>1495.0138571837456</v>
      </c>
      <c r="AC311" s="80">
        <v>8.6368539325842697</v>
      </c>
      <c r="AD311" s="6">
        <f>Table1[[#This Row],[Volume MT/Head]]-Table1[[#This Row],[Delivered MT]]</f>
        <v>0</v>
      </c>
      <c r="AE311" s="6">
        <f>Table1[[#This Row],[Delivered MT]]*Table1[[#This Row],[Average Cost SDG/MT]]</f>
        <v>33293452.499999996</v>
      </c>
      <c r="AF311" s="4" t="s">
        <v>152</v>
      </c>
    </row>
    <row r="312" spans="1:32" hidden="1" x14ac:dyDescent="0.2">
      <c r="A312" s="1">
        <v>315</v>
      </c>
      <c r="B312" s="4">
        <v>2025</v>
      </c>
      <c r="C312" s="4" t="s">
        <v>141</v>
      </c>
      <c r="D312" s="4" t="s">
        <v>136</v>
      </c>
      <c r="E312" s="4">
        <v>6</v>
      </c>
      <c r="F312" s="80">
        <f t="shared" ref="F312:F332" si="35">705*3.673</f>
        <v>2589.4650000000001</v>
      </c>
      <c r="G312" s="4">
        <v>1675</v>
      </c>
      <c r="H312" s="4" t="s">
        <v>48</v>
      </c>
      <c r="I312" s="4" t="s">
        <v>199</v>
      </c>
      <c r="J312" s="4" t="s">
        <v>65</v>
      </c>
      <c r="K312" s="4" t="s">
        <v>251</v>
      </c>
      <c r="L312" s="57" t="s">
        <v>51</v>
      </c>
      <c r="M312" s="4" t="s">
        <v>230</v>
      </c>
      <c r="N312" s="4" t="s">
        <v>41</v>
      </c>
      <c r="O312" s="80">
        <v>6.9180000000000001</v>
      </c>
      <c r="P312" s="6">
        <f t="shared" si="28"/>
        <v>6.9180000000000001</v>
      </c>
      <c r="Q312" s="6">
        <v>2520000</v>
      </c>
      <c r="R312" s="6">
        <f t="shared" si="29"/>
        <v>2520000</v>
      </c>
      <c r="S312" s="57">
        <f t="shared" si="27"/>
        <v>973.17399540059432</v>
      </c>
      <c r="T312" s="6">
        <f>Table1[[#This Row],[Volume in Units]]*Table1[[#This Row],[Price SDG/Unit]]</f>
        <v>17433360</v>
      </c>
      <c r="U312" s="57">
        <f>Table1[[#This Row],[Volume MT/Head]]*Table1[[#This Row],[Price USD/(MT/Head)]]</f>
        <v>6732.4177001813114</v>
      </c>
      <c r="V312" s="80">
        <v>30000</v>
      </c>
      <c r="W312" s="28">
        <f>Table1[[#This Row],[Commission SDG/MT]]*Table1[[#This Row],[Volume in Units]]</f>
        <v>207540</v>
      </c>
      <c r="X312" s="80"/>
      <c r="Y312" s="28">
        <f t="shared" si="30"/>
        <v>17640900</v>
      </c>
      <c r="Z312" s="6">
        <f>IFERROR((Table1[[#This Row],[Total Cost SDG]]/Table1[[#This Row],[Volume MT/Head]]),0)</f>
        <v>2550000</v>
      </c>
      <c r="AA312" s="57">
        <f>Y312/F312</f>
        <v>6812.5655299453747</v>
      </c>
      <c r="AB312" s="57">
        <f>IFERROR((Table1[[#This Row],[Total Cost USD]]/Table1[[#This Row],[Volume MT/Head]]),0)</f>
        <v>984.75940010774423</v>
      </c>
      <c r="AC312" s="80">
        <v>6.9180000000000001</v>
      </c>
      <c r="AD312" s="6">
        <f>Table1[[#This Row],[Volume MT/Head]]-Table1[[#This Row],[Delivered MT]]</f>
        <v>0</v>
      </c>
      <c r="AE312" s="6">
        <f>Table1[[#This Row],[Delivered MT]]*Table1[[#This Row],[Average Cost SDG/MT]]</f>
        <v>17640900</v>
      </c>
      <c r="AF312" s="4" t="s">
        <v>152</v>
      </c>
    </row>
    <row r="313" spans="1:32" hidden="1" x14ac:dyDescent="0.2">
      <c r="A313" s="1">
        <v>316</v>
      </c>
      <c r="B313" s="4">
        <v>2025</v>
      </c>
      <c r="C313" s="4" t="s">
        <v>141</v>
      </c>
      <c r="D313" s="4" t="s">
        <v>136</v>
      </c>
      <c r="E313" s="4">
        <v>6</v>
      </c>
      <c r="F313" s="80">
        <f t="shared" si="35"/>
        <v>2589.4650000000001</v>
      </c>
      <c r="G313" s="4">
        <v>1675</v>
      </c>
      <c r="H313" s="4" t="s">
        <v>48</v>
      </c>
      <c r="I313" s="4" t="s">
        <v>199</v>
      </c>
      <c r="J313" s="4" t="s">
        <v>65</v>
      </c>
      <c r="K313" s="4" t="s">
        <v>251</v>
      </c>
      <c r="L313" s="57" t="s">
        <v>51</v>
      </c>
      <c r="M313" s="4" t="s">
        <v>230</v>
      </c>
      <c r="N313" s="4" t="s">
        <v>41</v>
      </c>
      <c r="O313" s="80">
        <v>12.542</v>
      </c>
      <c r="P313" s="6">
        <f t="shared" si="28"/>
        <v>12.542</v>
      </c>
      <c r="Q313" s="6">
        <v>2470000</v>
      </c>
      <c r="R313" s="6">
        <f t="shared" si="29"/>
        <v>2470000</v>
      </c>
      <c r="S313" s="57">
        <f t="shared" si="27"/>
        <v>953.86498755534444</v>
      </c>
      <c r="T313" s="6">
        <f>Table1[[#This Row],[Volume in Units]]*Table1[[#This Row],[Price SDG/Unit]]</f>
        <v>30978740</v>
      </c>
      <c r="U313" s="57">
        <f>Table1[[#This Row],[Volume MT/Head]]*Table1[[#This Row],[Price USD/(MT/Head)]]</f>
        <v>11963.37467391913</v>
      </c>
      <c r="V313" s="80">
        <v>30000</v>
      </c>
      <c r="W313" s="28">
        <f>Table1[[#This Row],[Commission SDG/MT]]*Table1[[#This Row],[Volume in Units]]</f>
        <v>376260</v>
      </c>
      <c r="X313" s="80"/>
      <c r="Y313" s="28">
        <f t="shared" si="30"/>
        <v>31355000</v>
      </c>
      <c r="Z313" s="6">
        <f>IFERROR((Table1[[#This Row],[Total Cost SDG]]/Table1[[#This Row],[Volume MT/Head]]),0)</f>
        <v>2500000</v>
      </c>
      <c r="AA313" s="57">
        <f t="shared" si="31"/>
        <v>12108.678819756204</v>
      </c>
      <c r="AB313" s="57">
        <f>IFERROR((Table1[[#This Row],[Total Cost USD]]/Table1[[#This Row],[Volume MT/Head]]),0)</f>
        <v>965.45039226249435</v>
      </c>
      <c r="AC313" s="80">
        <v>12.542</v>
      </c>
      <c r="AD313" s="6">
        <f>Table1[[#This Row],[Volume MT/Head]]-Table1[[#This Row],[Delivered MT]]</f>
        <v>0</v>
      </c>
      <c r="AE313" s="6">
        <f>Table1[[#This Row],[Delivered MT]]*Table1[[#This Row],[Average Cost SDG/MT]]</f>
        <v>31355000</v>
      </c>
      <c r="AF313" s="4" t="s">
        <v>152</v>
      </c>
    </row>
    <row r="314" spans="1:32" hidden="1" x14ac:dyDescent="0.2">
      <c r="A314" s="1">
        <v>317</v>
      </c>
      <c r="B314" s="4">
        <v>2025</v>
      </c>
      <c r="C314" s="4" t="s">
        <v>141</v>
      </c>
      <c r="D314" s="4" t="s">
        <v>136</v>
      </c>
      <c r="E314" s="4">
        <v>6</v>
      </c>
      <c r="F314" s="80">
        <f t="shared" si="35"/>
        <v>2589.4650000000001</v>
      </c>
      <c r="G314" s="4">
        <v>1675</v>
      </c>
      <c r="H314" s="4" t="s">
        <v>48</v>
      </c>
      <c r="I314" s="4" t="s">
        <v>199</v>
      </c>
      <c r="J314" s="4" t="s">
        <v>65</v>
      </c>
      <c r="K314" s="4" t="s">
        <v>251</v>
      </c>
      <c r="L314" s="57" t="s">
        <v>51</v>
      </c>
      <c r="M314" s="4" t="s">
        <v>230</v>
      </c>
      <c r="N314" s="4" t="s">
        <v>41</v>
      </c>
      <c r="O314" s="80">
        <v>4.7850000000000001</v>
      </c>
      <c r="P314" s="6">
        <f t="shared" si="28"/>
        <v>4.7850000000000001</v>
      </c>
      <c r="Q314" s="6">
        <v>2490000</v>
      </c>
      <c r="R314" s="6">
        <f t="shared" si="29"/>
        <v>2490000</v>
      </c>
      <c r="S314" s="57">
        <f t="shared" si="27"/>
        <v>961.5885906934443</v>
      </c>
      <c r="T314" s="6">
        <f>Table1[[#This Row],[Volume in Units]]*Table1[[#This Row],[Price SDG/Unit]]</f>
        <v>11914650</v>
      </c>
      <c r="U314" s="57">
        <f>Table1[[#This Row],[Volume MT/Head]]*Table1[[#This Row],[Price USD/(MT/Head)]]</f>
        <v>4601.2014064681307</v>
      </c>
      <c r="V314" s="80">
        <v>30000</v>
      </c>
      <c r="W314" s="28">
        <f>Table1[[#This Row],[Commission SDG/MT]]*Table1[[#This Row],[Volume in Units]]</f>
        <v>143550</v>
      </c>
      <c r="X314" s="80"/>
      <c r="Y314" s="28">
        <f t="shared" si="30"/>
        <v>12058200</v>
      </c>
      <c r="Z314" s="6">
        <f>IFERROR((Table1[[#This Row],[Total Cost SDG]]/Table1[[#This Row],[Volume MT/Head]]),0)</f>
        <v>2520000</v>
      </c>
      <c r="AA314" s="57">
        <f t="shared" si="31"/>
        <v>4656.6375679918438</v>
      </c>
      <c r="AB314" s="57">
        <f>IFERROR((Table1[[#This Row],[Total Cost USD]]/Table1[[#This Row],[Volume MT/Head]]),0)</f>
        <v>973.17399540059432</v>
      </c>
      <c r="AC314" s="80">
        <v>4.7850000000000001</v>
      </c>
      <c r="AD314" s="6">
        <f>Table1[[#This Row],[Volume MT/Head]]-Table1[[#This Row],[Delivered MT]]</f>
        <v>0</v>
      </c>
      <c r="AE314" s="6">
        <f>Table1[[#This Row],[Delivered MT]]*Table1[[#This Row],[Average Cost SDG/MT]]</f>
        <v>12058200</v>
      </c>
      <c r="AF314" s="4" t="s">
        <v>152</v>
      </c>
    </row>
    <row r="315" spans="1:32" hidden="1" x14ac:dyDescent="0.2">
      <c r="A315" s="1">
        <v>318</v>
      </c>
      <c r="B315" s="4">
        <v>2025</v>
      </c>
      <c r="C315" s="4" t="s">
        <v>141</v>
      </c>
      <c r="D315" s="4" t="s">
        <v>136</v>
      </c>
      <c r="E315" s="4">
        <v>6</v>
      </c>
      <c r="F315" s="80">
        <f t="shared" si="35"/>
        <v>2589.4650000000001</v>
      </c>
      <c r="G315" s="4">
        <v>1675</v>
      </c>
      <c r="H315" s="4" t="s">
        <v>48</v>
      </c>
      <c r="I315" s="4" t="s">
        <v>199</v>
      </c>
      <c r="J315" s="4" t="s">
        <v>65</v>
      </c>
      <c r="K315" s="4" t="s">
        <v>251</v>
      </c>
      <c r="L315" s="57" t="s">
        <v>51</v>
      </c>
      <c r="M315" s="4" t="s">
        <v>230</v>
      </c>
      <c r="N315" s="4" t="s">
        <v>41</v>
      </c>
      <c r="O315" s="80">
        <v>7.3579999999999997</v>
      </c>
      <c r="P315" s="6">
        <f t="shared" si="28"/>
        <v>7.3579999999999997</v>
      </c>
      <c r="Q315" s="6">
        <v>2490000</v>
      </c>
      <c r="R315" s="6">
        <f t="shared" si="29"/>
        <v>2490000</v>
      </c>
      <c r="S315" s="57">
        <f t="shared" si="27"/>
        <v>961.5885906934443</v>
      </c>
      <c r="T315" s="6">
        <f>Table1[[#This Row],[Volume in Units]]*Table1[[#This Row],[Price SDG/Unit]]</f>
        <v>18321420</v>
      </c>
      <c r="U315" s="57">
        <f>Table1[[#This Row],[Volume MT/Head]]*Table1[[#This Row],[Price USD/(MT/Head)]]</f>
        <v>7075.368850322363</v>
      </c>
      <c r="V315" s="80">
        <v>30000</v>
      </c>
      <c r="W315" s="28">
        <f>Table1[[#This Row],[Commission SDG/MT]]*Table1[[#This Row],[Volume in Units]]</f>
        <v>220740</v>
      </c>
      <c r="X315" s="80"/>
      <c r="Y315" s="28">
        <f t="shared" si="30"/>
        <v>18542160</v>
      </c>
      <c r="Z315" s="6">
        <f>IFERROR((Table1[[#This Row],[Total Cost SDG]]/Table1[[#This Row],[Volume MT/Head]]),0)</f>
        <v>2520000</v>
      </c>
      <c r="AA315" s="57">
        <f t="shared" si="31"/>
        <v>7160.6142581575723</v>
      </c>
      <c r="AB315" s="57">
        <f>IFERROR((Table1[[#This Row],[Total Cost USD]]/Table1[[#This Row],[Volume MT/Head]]),0)</f>
        <v>973.17399540059432</v>
      </c>
      <c r="AC315" s="80">
        <v>7.3579999999999997</v>
      </c>
      <c r="AD315" s="6">
        <f>Table1[[#This Row],[Volume MT/Head]]-Table1[[#This Row],[Delivered MT]]</f>
        <v>0</v>
      </c>
      <c r="AE315" s="6">
        <f>Table1[[#This Row],[Delivered MT]]*Table1[[#This Row],[Average Cost SDG/MT]]</f>
        <v>18542160</v>
      </c>
      <c r="AF315" s="4" t="s">
        <v>152</v>
      </c>
    </row>
    <row r="316" spans="1:32" hidden="1" x14ac:dyDescent="0.2">
      <c r="A316" s="1">
        <v>319</v>
      </c>
      <c r="B316" s="4">
        <v>2025</v>
      </c>
      <c r="C316" s="4" t="s">
        <v>141</v>
      </c>
      <c r="D316" s="4" t="s">
        <v>136</v>
      </c>
      <c r="E316" s="4">
        <v>6</v>
      </c>
      <c r="F316" s="80">
        <f t="shared" si="35"/>
        <v>2589.4650000000001</v>
      </c>
      <c r="G316" s="4">
        <v>1675</v>
      </c>
      <c r="H316" s="4" t="s">
        <v>48</v>
      </c>
      <c r="I316" s="4" t="s">
        <v>199</v>
      </c>
      <c r="J316" s="4" t="s">
        <v>65</v>
      </c>
      <c r="K316" s="4" t="s">
        <v>251</v>
      </c>
      <c r="L316" s="57" t="s">
        <v>51</v>
      </c>
      <c r="M316" s="4" t="s">
        <v>230</v>
      </c>
      <c r="N316" s="4" t="s">
        <v>41</v>
      </c>
      <c r="O316" s="80">
        <v>7.2939999999999996</v>
      </c>
      <c r="P316" s="6">
        <f t="shared" si="28"/>
        <v>7.2939999999999996</v>
      </c>
      <c r="Q316" s="6">
        <v>2470000</v>
      </c>
      <c r="R316" s="6">
        <f t="shared" si="29"/>
        <v>2470000</v>
      </c>
      <c r="S316" s="57">
        <f t="shared" si="27"/>
        <v>953.86498755534444</v>
      </c>
      <c r="T316" s="6">
        <f>Table1[[#This Row],[Volume in Units]]*Table1[[#This Row],[Price SDG/Unit]]</f>
        <v>18016180</v>
      </c>
      <c r="U316" s="57">
        <f>Table1[[#This Row],[Volume MT/Head]]*Table1[[#This Row],[Price USD/(MT/Head)]]</f>
        <v>6957.491219228682</v>
      </c>
      <c r="V316" s="80">
        <v>30000</v>
      </c>
      <c r="W316" s="28">
        <f>Table1[[#This Row],[Commission SDG/MT]]*Table1[[#This Row],[Volume in Units]]</f>
        <v>218820</v>
      </c>
      <c r="X316" s="80"/>
      <c r="Y316" s="28">
        <f t="shared" si="30"/>
        <v>18235000</v>
      </c>
      <c r="Z316" s="6">
        <f>IFERROR((Table1[[#This Row],[Total Cost SDG]]/Table1[[#This Row],[Volume MT/Head]]),0)</f>
        <v>2500000</v>
      </c>
      <c r="AA316" s="57">
        <f t="shared" si="31"/>
        <v>7041.9951611626338</v>
      </c>
      <c r="AB316" s="57">
        <f>IFERROR((Table1[[#This Row],[Total Cost USD]]/Table1[[#This Row],[Volume MT/Head]]),0)</f>
        <v>965.45039226249446</v>
      </c>
      <c r="AC316" s="80">
        <v>7.2939999999999996</v>
      </c>
      <c r="AD316" s="6">
        <f>Table1[[#This Row],[Volume MT/Head]]-Table1[[#This Row],[Delivered MT]]</f>
        <v>0</v>
      </c>
      <c r="AE316" s="6">
        <f>Table1[[#This Row],[Delivered MT]]*Table1[[#This Row],[Average Cost SDG/MT]]</f>
        <v>18235000</v>
      </c>
      <c r="AF316" s="4" t="s">
        <v>152</v>
      </c>
    </row>
    <row r="317" spans="1:32" hidden="1" x14ac:dyDescent="0.2">
      <c r="A317" s="1">
        <v>320</v>
      </c>
      <c r="B317" s="4">
        <v>2025</v>
      </c>
      <c r="C317" s="4" t="s">
        <v>141</v>
      </c>
      <c r="D317" s="4" t="s">
        <v>136</v>
      </c>
      <c r="E317" s="4">
        <v>6</v>
      </c>
      <c r="F317" s="80">
        <f t="shared" si="35"/>
        <v>2589.4650000000001</v>
      </c>
      <c r="G317" s="4">
        <v>1675</v>
      </c>
      <c r="H317" s="4" t="s">
        <v>48</v>
      </c>
      <c r="I317" s="4" t="s">
        <v>199</v>
      </c>
      <c r="J317" s="4" t="s">
        <v>65</v>
      </c>
      <c r="K317" s="4" t="s">
        <v>251</v>
      </c>
      <c r="L317" s="57" t="s">
        <v>51</v>
      </c>
      <c r="M317" s="4" t="s">
        <v>230</v>
      </c>
      <c r="N317" s="4" t="s">
        <v>41</v>
      </c>
      <c r="O317" s="80">
        <v>6.7720000000000002</v>
      </c>
      <c r="P317" s="6">
        <f t="shared" si="28"/>
        <v>6.7720000000000002</v>
      </c>
      <c r="Q317" s="6">
        <v>2530000</v>
      </c>
      <c r="R317" s="6">
        <f t="shared" si="29"/>
        <v>2530000</v>
      </c>
      <c r="S317" s="57">
        <f t="shared" si="27"/>
        <v>977.03579696964425</v>
      </c>
      <c r="T317" s="6">
        <f>Table1[[#This Row],[Volume in Units]]*Table1[[#This Row],[Price SDG/Unit]]</f>
        <v>17133160</v>
      </c>
      <c r="U317" s="57">
        <f>Table1[[#This Row],[Volume MT/Head]]*Table1[[#This Row],[Price USD/(MT/Head)]]</f>
        <v>6616.4864170784313</v>
      </c>
      <c r="V317" s="80">
        <v>30000</v>
      </c>
      <c r="W317" s="28">
        <f>Table1[[#This Row],[Commission SDG/MT]]*Table1[[#This Row],[Volume in Units]]</f>
        <v>203160</v>
      </c>
      <c r="X317" s="80"/>
      <c r="Y317" s="28">
        <f t="shared" si="30"/>
        <v>17336320</v>
      </c>
      <c r="Z317" s="6">
        <f>IFERROR((Table1[[#This Row],[Total Cost SDG]]/Table1[[#This Row],[Volume MT/Head]]),0)</f>
        <v>2560000</v>
      </c>
      <c r="AA317" s="57">
        <f t="shared" si="31"/>
        <v>6694.9427777552501</v>
      </c>
      <c r="AB317" s="57">
        <f>IFERROR((Table1[[#This Row],[Total Cost USD]]/Table1[[#This Row],[Volume MT/Head]]),0)</f>
        <v>988.62120167679416</v>
      </c>
      <c r="AC317" s="80">
        <v>6.7720000000000002</v>
      </c>
      <c r="AD317" s="6">
        <f>Table1[[#This Row],[Volume MT/Head]]-Table1[[#This Row],[Delivered MT]]</f>
        <v>0</v>
      </c>
      <c r="AE317" s="6">
        <f>Table1[[#This Row],[Delivered MT]]*Table1[[#This Row],[Average Cost SDG/MT]]</f>
        <v>17336320</v>
      </c>
      <c r="AF317" s="4" t="s">
        <v>152</v>
      </c>
    </row>
    <row r="318" spans="1:32" hidden="1" x14ac:dyDescent="0.2">
      <c r="A318" s="1">
        <v>321</v>
      </c>
      <c r="B318" s="4">
        <v>2025</v>
      </c>
      <c r="C318" s="4" t="s">
        <v>141</v>
      </c>
      <c r="D318" s="4" t="s">
        <v>136</v>
      </c>
      <c r="E318" s="4">
        <v>6</v>
      </c>
      <c r="F318" s="80">
        <f t="shared" si="35"/>
        <v>2589.4650000000001</v>
      </c>
      <c r="G318" s="4">
        <v>1675</v>
      </c>
      <c r="H318" s="4" t="s">
        <v>48</v>
      </c>
      <c r="I318" s="4" t="s">
        <v>199</v>
      </c>
      <c r="J318" s="4" t="s">
        <v>65</v>
      </c>
      <c r="K318" s="4" t="s">
        <v>251</v>
      </c>
      <c r="L318" s="57" t="s">
        <v>51</v>
      </c>
      <c r="M318" s="4" t="s">
        <v>230</v>
      </c>
      <c r="N318" s="4" t="s">
        <v>41</v>
      </c>
      <c r="O318" s="80">
        <v>8.3369999999999997</v>
      </c>
      <c r="P318" s="6">
        <f t="shared" si="28"/>
        <v>8.3369999999999997</v>
      </c>
      <c r="Q318" s="6">
        <v>2470000</v>
      </c>
      <c r="R318" s="6">
        <f t="shared" si="29"/>
        <v>2470000</v>
      </c>
      <c r="S318" s="57">
        <f t="shared" ref="S318:S360" si="36">IFERROR((R318/F318),0)</f>
        <v>953.86498755534444</v>
      </c>
      <c r="T318" s="6">
        <f>Table1[[#This Row],[Volume in Units]]*Table1[[#This Row],[Price SDG/Unit]]</f>
        <v>20592390</v>
      </c>
      <c r="U318" s="57">
        <f>Table1[[#This Row],[Volume MT/Head]]*Table1[[#This Row],[Price USD/(MT/Head)]]</f>
        <v>7952.3724012489065</v>
      </c>
      <c r="V318" s="80">
        <v>30000</v>
      </c>
      <c r="W318" s="28">
        <f>Table1[[#This Row],[Commission SDG/MT]]*Table1[[#This Row],[Volume in Units]]</f>
        <v>250110</v>
      </c>
      <c r="X318" s="80"/>
      <c r="Y318" s="28">
        <f t="shared" si="30"/>
        <v>20842500</v>
      </c>
      <c r="Z318" s="6">
        <f>IFERROR((Table1[[#This Row],[Total Cost SDG]]/Table1[[#This Row],[Volume MT/Head]]),0)</f>
        <v>2500000</v>
      </c>
      <c r="AA318" s="57">
        <f t="shared" si="31"/>
        <v>8048.9599202924155</v>
      </c>
      <c r="AB318" s="57">
        <f>IFERROR((Table1[[#This Row],[Total Cost USD]]/Table1[[#This Row],[Volume MT/Head]]),0)</f>
        <v>965.45039226249435</v>
      </c>
      <c r="AC318" s="80">
        <v>8.3369999999999997</v>
      </c>
      <c r="AD318" s="6">
        <f>Table1[[#This Row],[Volume MT/Head]]-Table1[[#This Row],[Delivered MT]]</f>
        <v>0</v>
      </c>
      <c r="AE318" s="6">
        <f>Table1[[#This Row],[Delivered MT]]*Table1[[#This Row],[Average Cost SDG/MT]]</f>
        <v>20842500</v>
      </c>
      <c r="AF318" s="4" t="s">
        <v>152</v>
      </c>
    </row>
    <row r="319" spans="1:32" hidden="1" x14ac:dyDescent="0.2">
      <c r="A319" s="1">
        <v>322</v>
      </c>
      <c r="B319" s="4">
        <v>2025</v>
      </c>
      <c r="C319" s="4" t="s">
        <v>141</v>
      </c>
      <c r="D319" s="4" t="s">
        <v>136</v>
      </c>
      <c r="E319" s="4">
        <v>6</v>
      </c>
      <c r="F319" s="80">
        <f t="shared" si="35"/>
        <v>2589.4650000000001</v>
      </c>
      <c r="G319" s="4">
        <v>1675</v>
      </c>
      <c r="H319" s="4" t="s">
        <v>48</v>
      </c>
      <c r="I319" s="4" t="s">
        <v>199</v>
      </c>
      <c r="J319" s="4" t="s">
        <v>65</v>
      </c>
      <c r="K319" s="4" t="s">
        <v>251</v>
      </c>
      <c r="L319" s="57" t="s">
        <v>51</v>
      </c>
      <c r="M319" s="4" t="s">
        <v>230</v>
      </c>
      <c r="N319" s="4" t="s">
        <v>41</v>
      </c>
      <c r="O319" s="80">
        <v>19.486999999999998</v>
      </c>
      <c r="P319" s="6">
        <f t="shared" si="28"/>
        <v>19.486999999999998</v>
      </c>
      <c r="Q319" s="6">
        <v>2480000</v>
      </c>
      <c r="R319" s="6">
        <f t="shared" si="29"/>
        <v>2480000</v>
      </c>
      <c r="S319" s="57">
        <f t="shared" si="36"/>
        <v>957.72678912439437</v>
      </c>
      <c r="T319" s="6">
        <f>Table1[[#This Row],[Volume in Units]]*Table1[[#This Row],[Price SDG/Unit]]</f>
        <v>48327759.999999993</v>
      </c>
      <c r="U319" s="57">
        <f>Table1[[#This Row],[Volume MT/Head]]*Table1[[#This Row],[Price USD/(MT/Head)]]</f>
        <v>18663.22193966707</v>
      </c>
      <c r="V319" s="80">
        <v>30000</v>
      </c>
      <c r="W319" s="28">
        <f>Table1[[#This Row],[Commission SDG/MT]]*Table1[[#This Row],[Volume in Units]]</f>
        <v>584610</v>
      </c>
      <c r="X319" s="80"/>
      <c r="Y319" s="28">
        <f t="shared" si="30"/>
        <v>48912369.999999993</v>
      </c>
      <c r="Z319" s="6">
        <f>IFERROR((Table1[[#This Row],[Total Cost SDG]]/Table1[[#This Row],[Volume MT/Head]]),0)</f>
        <v>2510000</v>
      </c>
      <c r="AA319" s="57">
        <f t="shared" si="31"/>
        <v>18888.986721195302</v>
      </c>
      <c r="AB319" s="57">
        <f>IFERROR((Table1[[#This Row],[Total Cost USD]]/Table1[[#This Row],[Volume MT/Head]]),0)</f>
        <v>969.31219383154428</v>
      </c>
      <c r="AC319" s="80">
        <v>19.486999999999998</v>
      </c>
      <c r="AD319" s="6">
        <f>Table1[[#This Row],[Volume MT/Head]]-Table1[[#This Row],[Delivered MT]]</f>
        <v>0</v>
      </c>
      <c r="AE319" s="6">
        <f>Table1[[#This Row],[Delivered MT]]*Table1[[#This Row],[Average Cost SDG/MT]]</f>
        <v>48912369.999999993</v>
      </c>
      <c r="AF319" s="4" t="s">
        <v>152</v>
      </c>
    </row>
    <row r="320" spans="1:32" hidden="1" x14ac:dyDescent="0.2">
      <c r="A320" s="1">
        <v>323</v>
      </c>
      <c r="B320" s="4">
        <v>2025</v>
      </c>
      <c r="C320" s="4" t="s">
        <v>141</v>
      </c>
      <c r="D320" s="4" t="s">
        <v>136</v>
      </c>
      <c r="E320" s="4">
        <v>6</v>
      </c>
      <c r="F320" s="80">
        <f t="shared" si="35"/>
        <v>2589.4650000000001</v>
      </c>
      <c r="G320" s="4">
        <v>1675</v>
      </c>
      <c r="H320" s="4" t="s">
        <v>48</v>
      </c>
      <c r="I320" s="4" t="s">
        <v>199</v>
      </c>
      <c r="J320" s="4" t="s">
        <v>65</v>
      </c>
      <c r="K320" s="4" t="s">
        <v>251</v>
      </c>
      <c r="L320" s="57" t="s">
        <v>51</v>
      </c>
      <c r="M320" s="4" t="s">
        <v>230</v>
      </c>
      <c r="N320" s="4" t="s">
        <v>41</v>
      </c>
      <c r="O320" s="80">
        <v>20.053000000000001</v>
      </c>
      <c r="P320" s="6">
        <f t="shared" si="28"/>
        <v>20.053000000000001</v>
      </c>
      <c r="Q320" s="6">
        <v>2500000</v>
      </c>
      <c r="R320" s="6">
        <f t="shared" si="29"/>
        <v>2500000</v>
      </c>
      <c r="S320" s="57">
        <f t="shared" si="36"/>
        <v>965.45039226249435</v>
      </c>
      <c r="T320" s="6">
        <f>Table1[[#This Row],[Volume in Units]]*Table1[[#This Row],[Price SDG/Unit]]</f>
        <v>50132500</v>
      </c>
      <c r="U320" s="57">
        <f>Table1[[#This Row],[Volume MT/Head]]*Table1[[#This Row],[Price USD/(MT/Head)]]</f>
        <v>19360.176716039801</v>
      </c>
      <c r="V320" s="80">
        <v>30000</v>
      </c>
      <c r="W320" s="28">
        <f>Table1[[#This Row],[Commission SDG/MT]]*Table1[[#This Row],[Volume in Units]]</f>
        <v>601590</v>
      </c>
      <c r="X320" s="80"/>
      <c r="Y320" s="28">
        <f t="shared" si="30"/>
        <v>50734090</v>
      </c>
      <c r="Z320" s="6">
        <f>IFERROR((Table1[[#This Row],[Total Cost SDG]]/Table1[[#This Row],[Volume MT/Head]]),0)</f>
        <v>2530000</v>
      </c>
      <c r="AA320" s="57">
        <f t="shared" si="31"/>
        <v>19592.498836632276</v>
      </c>
      <c r="AB320" s="57">
        <f>IFERROR((Table1[[#This Row],[Total Cost USD]]/Table1[[#This Row],[Volume MT/Head]]),0)</f>
        <v>977.03579696964425</v>
      </c>
      <c r="AC320" s="80">
        <v>20.053000000000001</v>
      </c>
      <c r="AD320" s="6">
        <f>Table1[[#This Row],[Volume MT/Head]]-Table1[[#This Row],[Delivered MT]]</f>
        <v>0</v>
      </c>
      <c r="AE320" s="6">
        <f>Table1[[#This Row],[Delivered MT]]*Table1[[#This Row],[Average Cost SDG/MT]]</f>
        <v>50734090</v>
      </c>
      <c r="AF320" s="4" t="s">
        <v>152</v>
      </c>
    </row>
    <row r="321" spans="1:32" hidden="1" x14ac:dyDescent="0.2">
      <c r="A321" s="1">
        <v>324</v>
      </c>
      <c r="B321" s="4">
        <v>2025</v>
      </c>
      <c r="C321" s="4" t="s">
        <v>141</v>
      </c>
      <c r="D321" s="4" t="s">
        <v>137</v>
      </c>
      <c r="E321" s="4">
        <v>8</v>
      </c>
      <c r="F321" s="80">
        <f t="shared" si="35"/>
        <v>2589.4650000000001</v>
      </c>
      <c r="G321" s="4">
        <v>1675</v>
      </c>
      <c r="H321" s="4" t="s">
        <v>48</v>
      </c>
      <c r="I321" s="4" t="s">
        <v>199</v>
      </c>
      <c r="J321" s="4" t="s">
        <v>65</v>
      </c>
      <c r="K321" s="4" t="s">
        <v>251</v>
      </c>
      <c r="L321" s="57" t="s">
        <v>51</v>
      </c>
      <c r="M321" s="4" t="s">
        <v>230</v>
      </c>
      <c r="N321" s="4" t="s">
        <v>41</v>
      </c>
      <c r="O321" s="80">
        <v>5.33</v>
      </c>
      <c r="P321" s="6">
        <f t="shared" si="28"/>
        <v>5.33</v>
      </c>
      <c r="Q321" s="6">
        <v>2500000</v>
      </c>
      <c r="R321" s="6">
        <f t="shared" si="29"/>
        <v>2500000</v>
      </c>
      <c r="S321" s="57">
        <f t="shared" si="36"/>
        <v>965.45039226249435</v>
      </c>
      <c r="T321" s="6">
        <f>Table1[[#This Row],[Volume in Units]]*Table1[[#This Row],[Price SDG/Unit]]</f>
        <v>13325000</v>
      </c>
      <c r="U321" s="57">
        <f>Table1[[#This Row],[Volume MT/Head]]*Table1[[#This Row],[Price USD/(MT/Head)]]</f>
        <v>5145.8505907590952</v>
      </c>
      <c r="V321" s="80">
        <v>30000</v>
      </c>
      <c r="W321" s="28">
        <f>Table1[[#This Row],[Commission SDG/MT]]*Table1[[#This Row],[Volume in Units]]</f>
        <v>159900</v>
      </c>
      <c r="X321" s="80"/>
      <c r="Y321" s="28">
        <f t="shared" si="30"/>
        <v>13484900</v>
      </c>
      <c r="Z321" s="6">
        <f>IFERROR((Table1[[#This Row],[Total Cost SDG]]/Table1[[#This Row],[Volume MT/Head]]),0)</f>
        <v>2530000</v>
      </c>
      <c r="AA321" s="57">
        <f t="shared" si="31"/>
        <v>5207.6007978482039</v>
      </c>
      <c r="AB321" s="57">
        <f>IFERROR((Table1[[#This Row],[Total Cost USD]]/Table1[[#This Row],[Volume MT/Head]]),0)</f>
        <v>977.03579696964425</v>
      </c>
      <c r="AC321" s="80">
        <v>5.33</v>
      </c>
      <c r="AD321" s="6">
        <f>Table1[[#This Row],[Volume MT/Head]]-Table1[[#This Row],[Delivered MT]]</f>
        <v>0</v>
      </c>
      <c r="AE321" s="6">
        <f>Table1[[#This Row],[Delivered MT]]*Table1[[#This Row],[Average Cost SDG/MT]]</f>
        <v>13484900</v>
      </c>
      <c r="AF321" s="4" t="s">
        <v>152</v>
      </c>
    </row>
    <row r="322" spans="1:32" hidden="1" x14ac:dyDescent="0.2">
      <c r="A322" s="1">
        <v>325</v>
      </c>
      <c r="B322" s="4">
        <v>2025</v>
      </c>
      <c r="C322" s="4" t="s">
        <v>141</v>
      </c>
      <c r="D322" s="4" t="s">
        <v>137</v>
      </c>
      <c r="E322" s="4">
        <v>8</v>
      </c>
      <c r="F322" s="80">
        <f t="shared" si="35"/>
        <v>2589.4650000000001</v>
      </c>
      <c r="G322" s="4">
        <v>1675</v>
      </c>
      <c r="H322" s="4" t="s">
        <v>48</v>
      </c>
      <c r="I322" s="4" t="s">
        <v>199</v>
      </c>
      <c r="J322" s="4" t="s">
        <v>65</v>
      </c>
      <c r="K322" s="4" t="s">
        <v>251</v>
      </c>
      <c r="L322" s="57" t="s">
        <v>51</v>
      </c>
      <c r="M322" s="4" t="s">
        <v>230</v>
      </c>
      <c r="N322" s="4" t="s">
        <v>41</v>
      </c>
      <c r="O322" s="80">
        <v>8.9749999999999996</v>
      </c>
      <c r="P322" s="6">
        <f t="shared" ref="P322:P385" si="37">IF(N322="KG",(O322/1000),IF(N322="Head",(O322*1),IF(N322="Kantar 100lb",(O322/22.25),IF(N322="Kantar 315lb",(O322*315/2204.6),IF(N322="MT",(O322*1),IF(N322="Ardab",(O322*199.726/1000),IF(N322="104 Bag",(O322*104/1000),IF(N322="101 Bag",(O322*101/1000),IF(N322=0,0)))))))))</f>
        <v>8.9749999999999996</v>
      </c>
      <c r="Q322" s="6">
        <v>2470000</v>
      </c>
      <c r="R322" s="6">
        <f t="shared" ref="R322:R385" si="38">IF(N322="KG",(Q322*1000),IF(N322="Head",(Q322*1),IF(N322="Kantar 100lb",(Q322*22.25),IF(N322="Kantar 315lb",(Q322/315*2204.6),IF(N322="MT",(Q322*1),IF(N322="Ardab",(Q322/199.726*1000),IF(N322="104 Bag",(Q322/104*1000),IF(N322="101 Bag",(Q322/101*1000),IF(N322=0,0)))))))))</f>
        <v>2470000</v>
      </c>
      <c r="S322" s="57">
        <f t="shared" si="36"/>
        <v>953.86498755534444</v>
      </c>
      <c r="T322" s="6">
        <f>Table1[[#This Row],[Volume in Units]]*Table1[[#This Row],[Price SDG/Unit]]</f>
        <v>22168250</v>
      </c>
      <c r="U322" s="57">
        <f>Table1[[#This Row],[Volume MT/Head]]*Table1[[#This Row],[Price USD/(MT/Head)]]</f>
        <v>8560.9382633092155</v>
      </c>
      <c r="V322" s="80">
        <v>30000</v>
      </c>
      <c r="W322" s="28">
        <f>Table1[[#This Row],[Commission SDG/MT]]*Table1[[#This Row],[Volume in Units]]</f>
        <v>269250</v>
      </c>
      <c r="X322" s="80"/>
      <c r="Y322" s="28">
        <f t="shared" ref="Y322:Y385" si="39">T322+W322+X322</f>
        <v>22437500</v>
      </c>
      <c r="Z322" s="6">
        <f>IFERROR((Table1[[#This Row],[Total Cost SDG]]/Table1[[#This Row],[Volume MT/Head]]),0)</f>
        <v>2500000</v>
      </c>
      <c r="AA322" s="57">
        <f t="shared" ref="AA322:AA385" si="40">Y322/F322</f>
        <v>8664.9172705558867</v>
      </c>
      <c r="AB322" s="57">
        <f>IFERROR((Table1[[#This Row],[Total Cost USD]]/Table1[[#This Row],[Volume MT/Head]]),0)</f>
        <v>965.45039226249435</v>
      </c>
      <c r="AC322" s="80">
        <v>8.9749999999999996</v>
      </c>
      <c r="AD322" s="6">
        <f>Table1[[#This Row],[Volume MT/Head]]-Table1[[#This Row],[Delivered MT]]</f>
        <v>0</v>
      </c>
      <c r="AE322" s="6">
        <f>Table1[[#This Row],[Delivered MT]]*Table1[[#This Row],[Average Cost SDG/MT]]</f>
        <v>22437500</v>
      </c>
      <c r="AF322" s="4" t="s">
        <v>152</v>
      </c>
    </row>
    <row r="323" spans="1:32" hidden="1" x14ac:dyDescent="0.2">
      <c r="A323" s="1">
        <v>326</v>
      </c>
      <c r="B323" s="4">
        <v>2025</v>
      </c>
      <c r="C323" s="4" t="s">
        <v>141</v>
      </c>
      <c r="D323" s="4" t="s">
        <v>137</v>
      </c>
      <c r="E323" s="4">
        <v>8</v>
      </c>
      <c r="F323" s="80">
        <f t="shared" si="35"/>
        <v>2589.4650000000001</v>
      </c>
      <c r="G323" s="4">
        <v>1675</v>
      </c>
      <c r="H323" s="4" t="s">
        <v>48</v>
      </c>
      <c r="I323" s="4" t="s">
        <v>199</v>
      </c>
      <c r="J323" s="4" t="s">
        <v>65</v>
      </c>
      <c r="K323" s="4" t="s">
        <v>251</v>
      </c>
      <c r="L323" s="57" t="s">
        <v>51</v>
      </c>
      <c r="M323" s="4" t="s">
        <v>230</v>
      </c>
      <c r="N323" s="4" t="s">
        <v>41</v>
      </c>
      <c r="O323" s="80">
        <v>14.196</v>
      </c>
      <c r="P323" s="6">
        <f t="shared" si="37"/>
        <v>14.196</v>
      </c>
      <c r="Q323" s="6">
        <v>2480000</v>
      </c>
      <c r="R323" s="6">
        <f t="shared" si="38"/>
        <v>2480000</v>
      </c>
      <c r="S323" s="57">
        <f t="shared" si="36"/>
        <v>957.72678912439437</v>
      </c>
      <c r="T323" s="6">
        <f>Table1[[#This Row],[Volume in Units]]*Table1[[#This Row],[Price SDG/Unit]]</f>
        <v>35206080</v>
      </c>
      <c r="U323" s="57">
        <f>Table1[[#This Row],[Volume MT/Head]]*Table1[[#This Row],[Price USD/(MT/Head)]]</f>
        <v>13595.889498409902</v>
      </c>
      <c r="V323" s="80">
        <v>30000</v>
      </c>
      <c r="W323" s="28">
        <f>Table1[[#This Row],[Commission SDG/MT]]*Table1[[#This Row],[Volume in Units]]</f>
        <v>425880</v>
      </c>
      <c r="X323" s="80"/>
      <c r="Y323" s="28">
        <f t="shared" si="39"/>
        <v>35631960</v>
      </c>
      <c r="Z323" s="6">
        <f>IFERROR((Table1[[#This Row],[Total Cost SDG]]/Table1[[#This Row],[Volume MT/Head]]),0)</f>
        <v>2510000</v>
      </c>
      <c r="AA323" s="57">
        <f t="shared" si="40"/>
        <v>13760.355903632602</v>
      </c>
      <c r="AB323" s="57">
        <f>IFERROR((Table1[[#This Row],[Total Cost USD]]/Table1[[#This Row],[Volume MT/Head]]),0)</f>
        <v>969.31219383154428</v>
      </c>
      <c r="AC323" s="80">
        <v>14.196</v>
      </c>
      <c r="AD323" s="6">
        <f>Table1[[#This Row],[Volume MT/Head]]-Table1[[#This Row],[Delivered MT]]</f>
        <v>0</v>
      </c>
      <c r="AE323" s="6">
        <f>Table1[[#This Row],[Delivered MT]]*Table1[[#This Row],[Average Cost SDG/MT]]</f>
        <v>35631960</v>
      </c>
      <c r="AF323" s="4" t="s">
        <v>152</v>
      </c>
    </row>
    <row r="324" spans="1:32" hidden="1" x14ac:dyDescent="0.2">
      <c r="A324" s="1">
        <v>327</v>
      </c>
      <c r="B324" s="4">
        <v>2025</v>
      </c>
      <c r="C324" s="4" t="s">
        <v>141</v>
      </c>
      <c r="D324" s="4" t="s">
        <v>137</v>
      </c>
      <c r="E324" s="4">
        <v>8</v>
      </c>
      <c r="F324" s="80">
        <f t="shared" si="35"/>
        <v>2589.4650000000001</v>
      </c>
      <c r="G324" s="4">
        <v>1675</v>
      </c>
      <c r="H324" s="4" t="s">
        <v>48</v>
      </c>
      <c r="I324" s="4" t="s">
        <v>199</v>
      </c>
      <c r="J324" s="4" t="s">
        <v>65</v>
      </c>
      <c r="K324" s="4" t="s">
        <v>251</v>
      </c>
      <c r="L324" s="57" t="s">
        <v>51</v>
      </c>
      <c r="M324" s="4" t="s">
        <v>230</v>
      </c>
      <c r="N324" s="4" t="s">
        <v>41</v>
      </c>
      <c r="O324" s="80">
        <v>5.2140000000000004</v>
      </c>
      <c r="P324" s="6">
        <f t="shared" si="37"/>
        <v>5.2140000000000004</v>
      </c>
      <c r="Q324" s="6">
        <v>2480000</v>
      </c>
      <c r="R324" s="6">
        <f t="shared" si="38"/>
        <v>2480000</v>
      </c>
      <c r="S324" s="57">
        <f t="shared" si="36"/>
        <v>957.72678912439437</v>
      </c>
      <c r="T324" s="6">
        <f>Table1[[#This Row],[Volume in Units]]*Table1[[#This Row],[Price SDG/Unit]]</f>
        <v>12930720.000000002</v>
      </c>
      <c r="U324" s="57">
        <f>Table1[[#This Row],[Volume MT/Head]]*Table1[[#This Row],[Price USD/(MT/Head)]]</f>
        <v>4993.5874784945927</v>
      </c>
      <c r="V324" s="80">
        <v>30000</v>
      </c>
      <c r="W324" s="28">
        <f>Table1[[#This Row],[Commission SDG/MT]]*Table1[[#This Row],[Volume in Units]]</f>
        <v>156420</v>
      </c>
      <c r="X324" s="80"/>
      <c r="Y324" s="28">
        <f t="shared" si="39"/>
        <v>13087140.000000002</v>
      </c>
      <c r="Z324" s="6">
        <f>IFERROR((Table1[[#This Row],[Total Cost SDG]]/Table1[[#This Row],[Volume MT/Head]]),0)</f>
        <v>2510000</v>
      </c>
      <c r="AA324" s="57">
        <f t="shared" si="40"/>
        <v>5053.9937786376731</v>
      </c>
      <c r="AB324" s="57">
        <f>IFERROR((Table1[[#This Row],[Total Cost USD]]/Table1[[#This Row],[Volume MT/Head]]),0)</f>
        <v>969.31219383154439</v>
      </c>
      <c r="AC324" s="80">
        <v>5.2140000000000004</v>
      </c>
      <c r="AD324" s="6">
        <f>Table1[[#This Row],[Volume MT/Head]]-Table1[[#This Row],[Delivered MT]]</f>
        <v>0</v>
      </c>
      <c r="AE324" s="6">
        <f>Table1[[#This Row],[Delivered MT]]*Table1[[#This Row],[Average Cost SDG/MT]]</f>
        <v>13087140.000000002</v>
      </c>
      <c r="AF324" s="4" t="s">
        <v>152</v>
      </c>
    </row>
    <row r="325" spans="1:32" hidden="1" x14ac:dyDescent="0.2">
      <c r="A325" s="1">
        <v>328</v>
      </c>
      <c r="B325" s="4">
        <v>2025</v>
      </c>
      <c r="C325" s="4" t="s">
        <v>141</v>
      </c>
      <c r="D325" s="4" t="s">
        <v>137</v>
      </c>
      <c r="E325" s="4">
        <v>8</v>
      </c>
      <c r="F325" s="80">
        <f t="shared" si="35"/>
        <v>2589.4650000000001</v>
      </c>
      <c r="G325" s="4">
        <v>1675</v>
      </c>
      <c r="H325" s="4" t="s">
        <v>48</v>
      </c>
      <c r="I325" s="4" t="s">
        <v>199</v>
      </c>
      <c r="J325" s="4" t="s">
        <v>65</v>
      </c>
      <c r="K325" s="4" t="s">
        <v>251</v>
      </c>
      <c r="L325" s="57" t="s">
        <v>51</v>
      </c>
      <c r="M325" s="4" t="s">
        <v>230</v>
      </c>
      <c r="N325" s="4" t="s">
        <v>41</v>
      </c>
      <c r="O325" s="80">
        <v>7.149</v>
      </c>
      <c r="P325" s="6">
        <f t="shared" si="37"/>
        <v>7.149</v>
      </c>
      <c r="Q325" s="6">
        <v>2480000</v>
      </c>
      <c r="R325" s="6">
        <f t="shared" si="38"/>
        <v>2480000</v>
      </c>
      <c r="S325" s="57">
        <f t="shared" si="36"/>
        <v>957.72678912439437</v>
      </c>
      <c r="T325" s="6">
        <f>Table1[[#This Row],[Volume in Units]]*Table1[[#This Row],[Price SDG/Unit]]</f>
        <v>17729520</v>
      </c>
      <c r="U325" s="57">
        <f>Table1[[#This Row],[Volume MT/Head]]*Table1[[#This Row],[Price USD/(MT/Head)]]</f>
        <v>6846.7888154502953</v>
      </c>
      <c r="V325" s="80">
        <v>30000</v>
      </c>
      <c r="W325" s="28">
        <f>Table1[[#This Row],[Commission SDG/MT]]*Table1[[#This Row],[Volume in Units]]</f>
        <v>214470</v>
      </c>
      <c r="X325" s="80"/>
      <c r="Y325" s="28">
        <f t="shared" si="39"/>
        <v>17943990</v>
      </c>
      <c r="Z325" s="6">
        <f>IFERROR((Table1[[#This Row],[Total Cost SDG]]/Table1[[#This Row],[Volume MT/Head]]),0)</f>
        <v>2510000</v>
      </c>
      <c r="AA325" s="57">
        <f t="shared" si="40"/>
        <v>6929.6128737017098</v>
      </c>
      <c r="AB325" s="57">
        <f>IFERROR((Table1[[#This Row],[Total Cost USD]]/Table1[[#This Row],[Volume MT/Head]]),0)</f>
        <v>969.31219383154428</v>
      </c>
      <c r="AC325" s="80">
        <v>7.149</v>
      </c>
      <c r="AD325" s="6">
        <f>Table1[[#This Row],[Volume MT/Head]]-Table1[[#This Row],[Delivered MT]]</f>
        <v>0</v>
      </c>
      <c r="AE325" s="6">
        <f>Table1[[#This Row],[Delivered MT]]*Table1[[#This Row],[Average Cost SDG/MT]]</f>
        <v>17943990</v>
      </c>
      <c r="AF325" s="4" t="s">
        <v>152</v>
      </c>
    </row>
    <row r="326" spans="1:32" hidden="1" x14ac:dyDescent="0.2">
      <c r="A326" s="1">
        <v>329</v>
      </c>
      <c r="B326" s="4">
        <v>2025</v>
      </c>
      <c r="C326" s="4" t="s">
        <v>141</v>
      </c>
      <c r="D326" s="4" t="s">
        <v>137</v>
      </c>
      <c r="E326" s="4">
        <v>8</v>
      </c>
      <c r="F326" s="80">
        <f t="shared" si="35"/>
        <v>2589.4650000000001</v>
      </c>
      <c r="G326" s="4">
        <v>1675</v>
      </c>
      <c r="H326" s="4" t="s">
        <v>48</v>
      </c>
      <c r="I326" s="4" t="s">
        <v>199</v>
      </c>
      <c r="J326" s="4" t="s">
        <v>65</v>
      </c>
      <c r="K326" s="4" t="s">
        <v>251</v>
      </c>
      <c r="L326" s="57" t="s">
        <v>51</v>
      </c>
      <c r="M326" s="4" t="s">
        <v>230</v>
      </c>
      <c r="N326" s="4" t="s">
        <v>41</v>
      </c>
      <c r="O326" s="80">
        <v>7.056</v>
      </c>
      <c r="P326" s="6">
        <f t="shared" si="37"/>
        <v>7.056</v>
      </c>
      <c r="Q326" s="6">
        <v>2480000</v>
      </c>
      <c r="R326" s="6">
        <f t="shared" si="38"/>
        <v>2480000</v>
      </c>
      <c r="S326" s="57">
        <f t="shared" si="36"/>
        <v>957.72678912439437</v>
      </c>
      <c r="T326" s="6">
        <f>Table1[[#This Row],[Volume in Units]]*Table1[[#This Row],[Price SDG/Unit]]</f>
        <v>17498880</v>
      </c>
      <c r="U326" s="57">
        <f>Table1[[#This Row],[Volume MT/Head]]*Table1[[#This Row],[Price USD/(MT/Head)]]</f>
        <v>6757.7202240617271</v>
      </c>
      <c r="V326" s="80">
        <v>30000</v>
      </c>
      <c r="W326" s="28">
        <f>Table1[[#This Row],[Commission SDG/MT]]*Table1[[#This Row],[Volume in Units]]</f>
        <v>211680</v>
      </c>
      <c r="X326" s="80"/>
      <c r="Y326" s="28">
        <f t="shared" si="39"/>
        <v>17710560</v>
      </c>
      <c r="Z326" s="6">
        <f>IFERROR((Table1[[#This Row],[Total Cost SDG]]/Table1[[#This Row],[Volume MT/Head]]),0)</f>
        <v>2510000</v>
      </c>
      <c r="AA326" s="57">
        <f t="shared" si="40"/>
        <v>6839.4668396753768</v>
      </c>
      <c r="AB326" s="57">
        <f>IFERROR((Table1[[#This Row],[Total Cost USD]]/Table1[[#This Row],[Volume MT/Head]]),0)</f>
        <v>969.31219383154428</v>
      </c>
      <c r="AC326" s="80">
        <v>7.056</v>
      </c>
      <c r="AD326" s="6">
        <f>Table1[[#This Row],[Volume MT/Head]]-Table1[[#This Row],[Delivered MT]]</f>
        <v>0</v>
      </c>
      <c r="AE326" s="6">
        <f>Table1[[#This Row],[Delivered MT]]*Table1[[#This Row],[Average Cost SDG/MT]]</f>
        <v>17710560</v>
      </c>
      <c r="AF326" s="4" t="s">
        <v>152</v>
      </c>
    </row>
    <row r="327" spans="1:32" hidden="1" x14ac:dyDescent="0.2">
      <c r="A327" s="1">
        <v>330</v>
      </c>
      <c r="B327" s="4">
        <v>2025</v>
      </c>
      <c r="C327" s="4" t="s">
        <v>141</v>
      </c>
      <c r="D327" s="4" t="s">
        <v>137</v>
      </c>
      <c r="E327" s="4">
        <v>8</v>
      </c>
      <c r="F327" s="80">
        <f t="shared" si="35"/>
        <v>2589.4650000000001</v>
      </c>
      <c r="G327" s="4">
        <v>1675</v>
      </c>
      <c r="H327" s="4" t="s">
        <v>48</v>
      </c>
      <c r="I327" s="4" t="s">
        <v>199</v>
      </c>
      <c r="J327" s="4" t="s">
        <v>65</v>
      </c>
      <c r="K327" s="4" t="s">
        <v>251</v>
      </c>
      <c r="L327" s="57" t="s">
        <v>51</v>
      </c>
      <c r="M327" s="4" t="s">
        <v>230</v>
      </c>
      <c r="N327" s="4" t="s">
        <v>41</v>
      </c>
      <c r="O327" s="80">
        <v>4.3339999999999996</v>
      </c>
      <c r="P327" s="6">
        <f t="shared" si="37"/>
        <v>4.3339999999999996</v>
      </c>
      <c r="Q327" s="6">
        <v>2470000</v>
      </c>
      <c r="R327" s="6">
        <f t="shared" si="38"/>
        <v>2470000</v>
      </c>
      <c r="S327" s="57">
        <f t="shared" si="36"/>
        <v>953.86498755534444</v>
      </c>
      <c r="T327" s="6">
        <f>Table1[[#This Row],[Volume in Units]]*Table1[[#This Row],[Price SDG/Unit]]</f>
        <v>10704980</v>
      </c>
      <c r="U327" s="57">
        <f>Table1[[#This Row],[Volume MT/Head]]*Table1[[#This Row],[Price USD/(MT/Head)]]</f>
        <v>4134.0508560648623</v>
      </c>
      <c r="V327" s="80">
        <v>30000</v>
      </c>
      <c r="W327" s="28">
        <f>Table1[[#This Row],[Commission SDG/MT]]*Table1[[#This Row],[Volume in Units]]</f>
        <v>130019.99999999999</v>
      </c>
      <c r="X327" s="80"/>
      <c r="Y327" s="28">
        <f t="shared" si="39"/>
        <v>10835000</v>
      </c>
      <c r="Z327" s="6">
        <f>IFERROR((Table1[[#This Row],[Total Cost SDG]]/Table1[[#This Row],[Volume MT/Head]]),0)</f>
        <v>2500000</v>
      </c>
      <c r="AA327" s="57">
        <f t="shared" si="40"/>
        <v>4184.2620000656507</v>
      </c>
      <c r="AB327" s="57">
        <f>IFERROR((Table1[[#This Row],[Total Cost USD]]/Table1[[#This Row],[Volume MT/Head]]),0)</f>
        <v>965.45039226249446</v>
      </c>
      <c r="AC327" s="80">
        <v>4.3339999999999996</v>
      </c>
      <c r="AD327" s="6">
        <f>Table1[[#This Row],[Volume MT/Head]]-Table1[[#This Row],[Delivered MT]]</f>
        <v>0</v>
      </c>
      <c r="AE327" s="6">
        <f>Table1[[#This Row],[Delivered MT]]*Table1[[#This Row],[Average Cost SDG/MT]]</f>
        <v>10835000</v>
      </c>
      <c r="AF327" s="4" t="s">
        <v>152</v>
      </c>
    </row>
    <row r="328" spans="1:32" hidden="1" x14ac:dyDescent="0.2">
      <c r="A328" s="1">
        <v>331</v>
      </c>
      <c r="B328" s="4">
        <v>2025</v>
      </c>
      <c r="C328" s="4" t="s">
        <v>141</v>
      </c>
      <c r="D328" s="4" t="s">
        <v>137</v>
      </c>
      <c r="E328" s="4">
        <v>8</v>
      </c>
      <c r="F328" s="80">
        <f t="shared" si="35"/>
        <v>2589.4650000000001</v>
      </c>
      <c r="G328" s="4">
        <v>1675</v>
      </c>
      <c r="H328" s="4" t="s">
        <v>48</v>
      </c>
      <c r="I328" s="4" t="s">
        <v>199</v>
      </c>
      <c r="J328" s="4" t="s">
        <v>65</v>
      </c>
      <c r="K328" s="4" t="s">
        <v>251</v>
      </c>
      <c r="L328" s="57" t="s">
        <v>51</v>
      </c>
      <c r="M328" s="4" t="s">
        <v>230</v>
      </c>
      <c r="N328" s="4" t="s">
        <v>41</v>
      </c>
      <c r="O328" s="80">
        <v>14.484</v>
      </c>
      <c r="P328" s="6">
        <f t="shared" si="37"/>
        <v>14.484</v>
      </c>
      <c r="Q328" s="6">
        <v>2500000</v>
      </c>
      <c r="R328" s="6">
        <f t="shared" si="38"/>
        <v>2500000</v>
      </c>
      <c r="S328" s="57">
        <f t="shared" si="36"/>
        <v>965.45039226249435</v>
      </c>
      <c r="T328" s="6">
        <f>Table1[[#This Row],[Volume in Units]]*Table1[[#This Row],[Price SDG/Unit]]</f>
        <v>36210000</v>
      </c>
      <c r="U328" s="57">
        <f>Table1[[#This Row],[Volume MT/Head]]*Table1[[#This Row],[Price USD/(MT/Head)]]</f>
        <v>13983.583481529968</v>
      </c>
      <c r="V328" s="80">
        <v>30000</v>
      </c>
      <c r="W328" s="28">
        <f>Table1[[#This Row],[Commission SDG/MT]]*Table1[[#This Row],[Volume in Units]]</f>
        <v>434520</v>
      </c>
      <c r="X328" s="80"/>
      <c r="Y328" s="28">
        <f t="shared" si="39"/>
        <v>36644520</v>
      </c>
      <c r="Z328" s="6">
        <f>IFERROR((Table1[[#This Row],[Total Cost SDG]]/Table1[[#This Row],[Volume MT/Head]]),0)</f>
        <v>2530000</v>
      </c>
      <c r="AA328" s="57">
        <f t="shared" si="40"/>
        <v>14151.386483308328</v>
      </c>
      <c r="AB328" s="57">
        <f>IFERROR((Table1[[#This Row],[Total Cost USD]]/Table1[[#This Row],[Volume MT/Head]]),0)</f>
        <v>977.03579696964425</v>
      </c>
      <c r="AC328" s="80">
        <v>14.484</v>
      </c>
      <c r="AD328" s="6">
        <f>Table1[[#This Row],[Volume MT/Head]]-Table1[[#This Row],[Delivered MT]]</f>
        <v>0</v>
      </c>
      <c r="AE328" s="6">
        <f>Table1[[#This Row],[Delivered MT]]*Table1[[#This Row],[Average Cost SDG/MT]]</f>
        <v>36644520</v>
      </c>
      <c r="AF328" s="4" t="s">
        <v>152</v>
      </c>
    </row>
    <row r="329" spans="1:32" hidden="1" x14ac:dyDescent="0.2">
      <c r="A329" s="1">
        <v>332</v>
      </c>
      <c r="B329" s="4">
        <v>2025</v>
      </c>
      <c r="C329" s="4" t="s">
        <v>141</v>
      </c>
      <c r="D329" s="4" t="s">
        <v>137</v>
      </c>
      <c r="E329" s="4">
        <v>8</v>
      </c>
      <c r="F329" s="80">
        <f t="shared" si="35"/>
        <v>2589.4650000000001</v>
      </c>
      <c r="G329" s="4">
        <v>1675</v>
      </c>
      <c r="H329" s="4" t="s">
        <v>48</v>
      </c>
      <c r="I329" s="4" t="s">
        <v>199</v>
      </c>
      <c r="J329" s="4" t="s">
        <v>65</v>
      </c>
      <c r="K329" s="4" t="s">
        <v>251</v>
      </c>
      <c r="L329" s="57" t="s">
        <v>51</v>
      </c>
      <c r="M329" s="4" t="s">
        <v>230</v>
      </c>
      <c r="N329" s="4" t="s">
        <v>41</v>
      </c>
      <c r="O329" s="80">
        <v>14.504</v>
      </c>
      <c r="P329" s="6">
        <f t="shared" si="37"/>
        <v>14.504</v>
      </c>
      <c r="Q329" s="6">
        <v>2520000</v>
      </c>
      <c r="R329" s="6">
        <f t="shared" si="38"/>
        <v>2520000</v>
      </c>
      <c r="S329" s="57">
        <f t="shared" si="36"/>
        <v>973.17399540059432</v>
      </c>
      <c r="T329" s="6">
        <f>Table1[[#This Row],[Volume in Units]]*Table1[[#This Row],[Price SDG/Unit]]</f>
        <v>36550080</v>
      </c>
      <c r="U329" s="57">
        <f>Table1[[#This Row],[Volume MT/Head]]*Table1[[#This Row],[Price USD/(MT/Head)]]</f>
        <v>14114.915629290219</v>
      </c>
      <c r="V329" s="80">
        <v>30000</v>
      </c>
      <c r="W329" s="28">
        <f>Table1[[#This Row],[Commission SDG/MT]]*Table1[[#This Row],[Volume in Units]]</f>
        <v>435120</v>
      </c>
      <c r="X329" s="80"/>
      <c r="Y329" s="28">
        <f t="shared" si="39"/>
        <v>36985200</v>
      </c>
      <c r="Z329" s="6">
        <f>IFERROR((Table1[[#This Row],[Total Cost SDG]]/Table1[[#This Row],[Volume MT/Head]]),0)</f>
        <v>2550000</v>
      </c>
      <c r="AA329" s="57">
        <f t="shared" si="40"/>
        <v>14282.950339162722</v>
      </c>
      <c r="AB329" s="57">
        <f>IFERROR((Table1[[#This Row],[Total Cost USD]]/Table1[[#This Row],[Volume MT/Head]]),0)</f>
        <v>984.75940010774423</v>
      </c>
      <c r="AC329" s="80">
        <v>14.504</v>
      </c>
      <c r="AD329" s="6">
        <f>Table1[[#This Row],[Volume MT/Head]]-Table1[[#This Row],[Delivered MT]]</f>
        <v>0</v>
      </c>
      <c r="AE329" s="6">
        <f>Table1[[#This Row],[Delivered MT]]*Table1[[#This Row],[Average Cost SDG/MT]]</f>
        <v>36985200</v>
      </c>
      <c r="AF329" s="4" t="s">
        <v>152</v>
      </c>
    </row>
    <row r="330" spans="1:32" hidden="1" x14ac:dyDescent="0.2">
      <c r="A330" s="1">
        <v>333</v>
      </c>
      <c r="B330" s="4">
        <v>2025</v>
      </c>
      <c r="C330" s="4" t="s">
        <v>141</v>
      </c>
      <c r="D330" s="4" t="s">
        <v>137</v>
      </c>
      <c r="E330" s="4">
        <v>8</v>
      </c>
      <c r="F330" s="80">
        <f t="shared" si="35"/>
        <v>2589.4650000000001</v>
      </c>
      <c r="G330" s="4">
        <v>1675</v>
      </c>
      <c r="H330" s="4" t="s">
        <v>48</v>
      </c>
      <c r="I330" s="4" t="s">
        <v>199</v>
      </c>
      <c r="J330" s="4" t="s">
        <v>65</v>
      </c>
      <c r="K330" s="4" t="s">
        <v>251</v>
      </c>
      <c r="L330" s="57" t="s">
        <v>51</v>
      </c>
      <c r="M330" s="4" t="s">
        <v>230</v>
      </c>
      <c r="N330" s="4" t="s">
        <v>41</v>
      </c>
      <c r="O330" s="80">
        <v>4.5289999999999999</v>
      </c>
      <c r="P330" s="6">
        <f t="shared" si="37"/>
        <v>4.5289999999999999</v>
      </c>
      <c r="Q330" s="6">
        <v>2480000</v>
      </c>
      <c r="R330" s="6">
        <f t="shared" si="38"/>
        <v>2480000</v>
      </c>
      <c r="S330" s="57">
        <f t="shared" si="36"/>
        <v>957.72678912439437</v>
      </c>
      <c r="T330" s="6">
        <f>Table1[[#This Row],[Volume in Units]]*Table1[[#This Row],[Price SDG/Unit]]</f>
        <v>11231920</v>
      </c>
      <c r="U330" s="57">
        <f>Table1[[#This Row],[Volume MT/Head]]*Table1[[#This Row],[Price USD/(MT/Head)]]</f>
        <v>4337.5446279443822</v>
      </c>
      <c r="V330" s="80">
        <v>30000</v>
      </c>
      <c r="W330" s="28">
        <f>Table1[[#This Row],[Commission SDG/MT]]*Table1[[#This Row],[Volume in Units]]</f>
        <v>135870</v>
      </c>
      <c r="X330" s="80"/>
      <c r="Y330" s="28">
        <f t="shared" si="39"/>
        <v>11367790</v>
      </c>
      <c r="Z330" s="6">
        <f>IFERROR((Table1[[#This Row],[Total Cost SDG]]/Table1[[#This Row],[Volume MT/Head]]),0)</f>
        <v>2510000</v>
      </c>
      <c r="AA330" s="57">
        <f t="shared" si="40"/>
        <v>4390.0149258630645</v>
      </c>
      <c r="AB330" s="57">
        <f>IFERROR((Table1[[#This Row],[Total Cost USD]]/Table1[[#This Row],[Volume MT/Head]]),0)</f>
        <v>969.31219383154439</v>
      </c>
      <c r="AC330" s="80">
        <v>4.5289999999999999</v>
      </c>
      <c r="AD330" s="6">
        <f>Table1[[#This Row],[Volume MT/Head]]-Table1[[#This Row],[Delivered MT]]</f>
        <v>0</v>
      </c>
      <c r="AE330" s="6">
        <f>Table1[[#This Row],[Delivered MT]]*Table1[[#This Row],[Average Cost SDG/MT]]</f>
        <v>11367790</v>
      </c>
      <c r="AF330" s="4" t="s">
        <v>152</v>
      </c>
    </row>
    <row r="331" spans="1:32" hidden="1" x14ac:dyDescent="0.2">
      <c r="A331" s="1">
        <v>334</v>
      </c>
      <c r="B331" s="4">
        <v>2025</v>
      </c>
      <c r="C331" s="4" t="s">
        <v>141</v>
      </c>
      <c r="D331" s="4" t="s">
        <v>137</v>
      </c>
      <c r="E331" s="4">
        <v>8</v>
      </c>
      <c r="F331" s="80">
        <f t="shared" si="35"/>
        <v>2589.4650000000001</v>
      </c>
      <c r="G331" s="4">
        <v>1675</v>
      </c>
      <c r="H331" s="4" t="s">
        <v>48</v>
      </c>
      <c r="I331" s="4" t="s">
        <v>199</v>
      </c>
      <c r="J331" s="4" t="s">
        <v>65</v>
      </c>
      <c r="K331" s="4" t="s">
        <v>251</v>
      </c>
      <c r="L331" s="57" t="s">
        <v>51</v>
      </c>
      <c r="M331" s="4" t="s">
        <v>230</v>
      </c>
      <c r="N331" s="4" t="s">
        <v>41</v>
      </c>
      <c r="O331" s="80">
        <v>7.66</v>
      </c>
      <c r="P331" s="6">
        <f t="shared" si="37"/>
        <v>7.66</v>
      </c>
      <c r="Q331" s="6">
        <v>2470000</v>
      </c>
      <c r="R331" s="6">
        <f t="shared" si="38"/>
        <v>2470000</v>
      </c>
      <c r="S331" s="57">
        <f t="shared" si="36"/>
        <v>953.86498755534444</v>
      </c>
      <c r="T331" s="6">
        <f>Table1[[#This Row],[Volume in Units]]*Table1[[#This Row],[Price SDG/Unit]]</f>
        <v>18920200</v>
      </c>
      <c r="U331" s="57">
        <f>Table1[[#This Row],[Volume MT/Head]]*Table1[[#This Row],[Price USD/(MT/Head)]]</f>
        <v>7306.6058046739381</v>
      </c>
      <c r="V331" s="80">
        <v>30000</v>
      </c>
      <c r="W331" s="28">
        <f>Table1[[#This Row],[Commission SDG/MT]]*Table1[[#This Row],[Volume in Units]]</f>
        <v>229800</v>
      </c>
      <c r="X331" s="80"/>
      <c r="Y331" s="28">
        <f t="shared" si="39"/>
        <v>19150000</v>
      </c>
      <c r="Z331" s="6">
        <f>IFERROR((Table1[[#This Row],[Total Cost SDG]]/Table1[[#This Row],[Volume MT/Head]]),0)</f>
        <v>2500000</v>
      </c>
      <c r="AA331" s="57">
        <f t="shared" si="40"/>
        <v>7395.3500047307061</v>
      </c>
      <c r="AB331" s="57">
        <f>IFERROR((Table1[[#This Row],[Total Cost USD]]/Table1[[#This Row],[Volume MT/Head]]),0)</f>
        <v>965.45039226249423</v>
      </c>
      <c r="AC331" s="80">
        <v>7.66</v>
      </c>
      <c r="AD331" s="6">
        <f>Table1[[#This Row],[Volume MT/Head]]-Table1[[#This Row],[Delivered MT]]</f>
        <v>0</v>
      </c>
      <c r="AE331" s="6">
        <f>Table1[[#This Row],[Delivered MT]]*Table1[[#This Row],[Average Cost SDG/MT]]</f>
        <v>19150000</v>
      </c>
      <c r="AF331" s="4" t="s">
        <v>152</v>
      </c>
    </row>
    <row r="332" spans="1:32" hidden="1" x14ac:dyDescent="0.2">
      <c r="A332" s="1">
        <v>335</v>
      </c>
      <c r="B332" s="4">
        <v>2025</v>
      </c>
      <c r="C332" s="4" t="s">
        <v>141</v>
      </c>
      <c r="D332" s="4" t="s">
        <v>137</v>
      </c>
      <c r="E332" s="4">
        <v>8</v>
      </c>
      <c r="F332" s="80">
        <f t="shared" si="35"/>
        <v>2589.4650000000001</v>
      </c>
      <c r="G332" s="4">
        <v>1675</v>
      </c>
      <c r="H332" s="4" t="s">
        <v>48</v>
      </c>
      <c r="I332" s="4" t="s">
        <v>199</v>
      </c>
      <c r="J332" s="4" t="s">
        <v>65</v>
      </c>
      <c r="K332" s="4" t="s">
        <v>251</v>
      </c>
      <c r="L332" s="57" t="s">
        <v>51</v>
      </c>
      <c r="M332" s="4" t="s">
        <v>230</v>
      </c>
      <c r="N332" s="4" t="s">
        <v>41</v>
      </c>
      <c r="O332" s="80">
        <v>7.2590000000000003</v>
      </c>
      <c r="P332" s="6">
        <f t="shared" si="37"/>
        <v>7.2590000000000003</v>
      </c>
      <c r="Q332" s="6">
        <v>2480000</v>
      </c>
      <c r="R332" s="6">
        <f t="shared" si="38"/>
        <v>2480000</v>
      </c>
      <c r="S332" s="57">
        <f t="shared" si="36"/>
        <v>957.72678912439437</v>
      </c>
      <c r="T332" s="6">
        <f>Table1[[#This Row],[Volume in Units]]*Table1[[#This Row],[Price SDG/Unit]]</f>
        <v>18002320</v>
      </c>
      <c r="U332" s="57">
        <f>Table1[[#This Row],[Volume MT/Head]]*Table1[[#This Row],[Price USD/(MT/Head)]]</f>
        <v>6952.1387622539787</v>
      </c>
      <c r="V332" s="80">
        <v>30000</v>
      </c>
      <c r="W332" s="28">
        <f>Table1[[#This Row],[Commission SDG/MT]]*Table1[[#This Row],[Volume in Units]]</f>
        <v>217770</v>
      </c>
      <c r="X332" s="80"/>
      <c r="Y332" s="28">
        <f t="shared" si="39"/>
        <v>18220090</v>
      </c>
      <c r="Z332" s="6">
        <f>IFERROR((Table1[[#This Row],[Total Cost SDG]]/Table1[[#This Row],[Volume MT/Head]]),0)</f>
        <v>2510000</v>
      </c>
      <c r="AA332" s="57">
        <f t="shared" si="40"/>
        <v>7036.2372150231804</v>
      </c>
      <c r="AB332" s="57">
        <f>IFERROR((Table1[[#This Row],[Total Cost USD]]/Table1[[#This Row],[Volume MT/Head]]),0)</f>
        <v>969.31219383154428</v>
      </c>
      <c r="AC332" s="80">
        <v>7.2590000000000003</v>
      </c>
      <c r="AD332" s="6">
        <f>Table1[[#This Row],[Volume MT/Head]]-Table1[[#This Row],[Delivered MT]]</f>
        <v>0</v>
      </c>
      <c r="AE332" s="6">
        <f>Table1[[#This Row],[Delivered MT]]*Table1[[#This Row],[Average Cost SDG/MT]]</f>
        <v>18220090</v>
      </c>
      <c r="AF332" s="4" t="s">
        <v>152</v>
      </c>
    </row>
    <row r="333" spans="1:32" hidden="1" x14ac:dyDescent="0.2">
      <c r="A333" s="1">
        <v>336</v>
      </c>
      <c r="B333" s="4">
        <v>2025</v>
      </c>
      <c r="C333" s="4" t="s">
        <v>141</v>
      </c>
      <c r="D333" s="4" t="s">
        <v>137</v>
      </c>
      <c r="E333" s="4">
        <v>9</v>
      </c>
      <c r="F333" s="80">
        <f>702*3.673</f>
        <v>2578.4459999999999</v>
      </c>
      <c r="G333" s="4">
        <v>1675</v>
      </c>
      <c r="H333" s="4" t="s">
        <v>48</v>
      </c>
      <c r="I333" s="4" t="s">
        <v>199</v>
      </c>
      <c r="J333" s="4" t="s">
        <v>65</v>
      </c>
      <c r="K333" s="4" t="s">
        <v>251</v>
      </c>
      <c r="L333" s="57" t="s">
        <v>51</v>
      </c>
      <c r="M333" s="4" t="s">
        <v>230</v>
      </c>
      <c r="N333" s="4" t="s">
        <v>41</v>
      </c>
      <c r="O333" s="80">
        <v>7.3650000000000002</v>
      </c>
      <c r="P333" s="6">
        <f t="shared" si="37"/>
        <v>7.3650000000000002</v>
      </c>
      <c r="Q333" s="6">
        <v>2430000</v>
      </c>
      <c r="R333" s="6">
        <f t="shared" si="38"/>
        <v>2430000</v>
      </c>
      <c r="S333" s="57">
        <f t="shared" si="36"/>
        <v>942.42811367777335</v>
      </c>
      <c r="T333" s="6">
        <f>Table1[[#This Row],[Volume in Units]]*Table1[[#This Row],[Price SDG/Unit]]</f>
        <v>17896950</v>
      </c>
      <c r="U333" s="57">
        <f>Table1[[#This Row],[Volume MT/Head]]*Table1[[#This Row],[Price USD/(MT/Head)]]</f>
        <v>6940.983057236801</v>
      </c>
      <c r="V333" s="80">
        <v>30000</v>
      </c>
      <c r="W333" s="28">
        <f>Table1[[#This Row],[Commission SDG/MT]]*Table1[[#This Row],[Volume in Units]]</f>
        <v>220950</v>
      </c>
      <c r="X333" s="80"/>
      <c r="Y333" s="28">
        <f t="shared" si="39"/>
        <v>18117900</v>
      </c>
      <c r="Z333" s="6">
        <f>IFERROR((Table1[[#This Row],[Total Cost SDG]]/Table1[[#This Row],[Volume MT/Head]]),0)</f>
        <v>2460000</v>
      </c>
      <c r="AA333" s="57">
        <f t="shared" si="40"/>
        <v>7026.6742060915767</v>
      </c>
      <c r="AB333" s="57">
        <f>IFERROR((Table1[[#This Row],[Total Cost USD]]/Table1[[#This Row],[Volume MT/Head]]),0)</f>
        <v>954.06302866144961</v>
      </c>
      <c r="AC333" s="80">
        <v>7.3650000000000002</v>
      </c>
      <c r="AD333" s="6">
        <f>Table1[[#This Row],[Volume MT/Head]]-Table1[[#This Row],[Delivered MT]]</f>
        <v>0</v>
      </c>
      <c r="AE333" s="6">
        <f>Table1[[#This Row],[Delivered MT]]*Table1[[#This Row],[Average Cost SDG/MT]]</f>
        <v>18117900</v>
      </c>
      <c r="AF333" s="4" t="s">
        <v>152</v>
      </c>
    </row>
    <row r="334" spans="1:32" hidden="1" x14ac:dyDescent="0.2">
      <c r="A334" s="1">
        <v>337</v>
      </c>
      <c r="B334" s="4">
        <v>2025</v>
      </c>
      <c r="C334" s="4" t="s">
        <v>141</v>
      </c>
      <c r="D334" s="4" t="s">
        <v>137</v>
      </c>
      <c r="E334" s="4">
        <v>9</v>
      </c>
      <c r="F334" s="80">
        <f t="shared" ref="F334:F362" si="41">702*3.673</f>
        <v>2578.4459999999999</v>
      </c>
      <c r="G334" s="4">
        <v>1675</v>
      </c>
      <c r="H334" s="4" t="s">
        <v>48</v>
      </c>
      <c r="I334" s="4" t="s">
        <v>199</v>
      </c>
      <c r="J334" s="4" t="s">
        <v>65</v>
      </c>
      <c r="K334" s="4" t="s">
        <v>251</v>
      </c>
      <c r="L334" s="57" t="s">
        <v>51</v>
      </c>
      <c r="M334" s="4" t="s">
        <v>230</v>
      </c>
      <c r="N334" s="4" t="s">
        <v>41</v>
      </c>
      <c r="O334" s="80">
        <v>7.3840000000000003</v>
      </c>
      <c r="P334" s="6">
        <f t="shared" si="37"/>
        <v>7.3840000000000003</v>
      </c>
      <c r="Q334" s="6">
        <v>2430000</v>
      </c>
      <c r="R334" s="6">
        <f t="shared" si="38"/>
        <v>2430000</v>
      </c>
      <c r="S334" s="57">
        <f t="shared" si="36"/>
        <v>942.42811367777335</v>
      </c>
      <c r="T334" s="6">
        <f>Table1[[#This Row],[Volume in Units]]*Table1[[#This Row],[Price SDG/Unit]]</f>
        <v>17943120</v>
      </c>
      <c r="U334" s="57">
        <f>Table1[[#This Row],[Volume MT/Head]]*Table1[[#This Row],[Price USD/(MT/Head)]]</f>
        <v>6958.8891913966791</v>
      </c>
      <c r="V334" s="80">
        <v>30000</v>
      </c>
      <c r="W334" s="28">
        <f>Table1[[#This Row],[Commission SDG/MT]]*Table1[[#This Row],[Volume in Units]]</f>
        <v>221520</v>
      </c>
      <c r="X334" s="80"/>
      <c r="Y334" s="28">
        <f t="shared" si="39"/>
        <v>18164640</v>
      </c>
      <c r="Z334" s="6">
        <f>IFERROR((Table1[[#This Row],[Total Cost SDG]]/Table1[[#This Row],[Volume MT/Head]]),0)</f>
        <v>2460000</v>
      </c>
      <c r="AA334" s="57">
        <f t="shared" si="40"/>
        <v>7044.8014036361437</v>
      </c>
      <c r="AB334" s="57">
        <f>IFERROR((Table1[[#This Row],[Total Cost USD]]/Table1[[#This Row],[Volume MT/Head]]),0)</f>
        <v>954.06302866144949</v>
      </c>
      <c r="AC334" s="80">
        <v>7.3840000000000003</v>
      </c>
      <c r="AD334" s="6">
        <f>Table1[[#This Row],[Volume MT/Head]]-Table1[[#This Row],[Delivered MT]]</f>
        <v>0</v>
      </c>
      <c r="AE334" s="6">
        <f>Table1[[#This Row],[Delivered MT]]*Table1[[#This Row],[Average Cost SDG/MT]]</f>
        <v>18164640</v>
      </c>
      <c r="AF334" s="4" t="s">
        <v>152</v>
      </c>
    </row>
    <row r="335" spans="1:32" hidden="1" x14ac:dyDescent="0.2">
      <c r="A335" s="1">
        <v>338</v>
      </c>
      <c r="B335" s="4">
        <v>2025</v>
      </c>
      <c r="C335" s="4" t="s">
        <v>141</v>
      </c>
      <c r="D335" s="4" t="s">
        <v>137</v>
      </c>
      <c r="E335" s="4">
        <v>9</v>
      </c>
      <c r="F335" s="80">
        <f t="shared" si="41"/>
        <v>2578.4459999999999</v>
      </c>
      <c r="G335" s="4">
        <v>1675</v>
      </c>
      <c r="H335" s="4" t="s">
        <v>48</v>
      </c>
      <c r="I335" s="4" t="s">
        <v>199</v>
      </c>
      <c r="J335" s="4" t="s">
        <v>65</v>
      </c>
      <c r="K335" s="4" t="s">
        <v>251</v>
      </c>
      <c r="L335" s="57" t="s">
        <v>51</v>
      </c>
      <c r="M335" s="4" t="s">
        <v>230</v>
      </c>
      <c r="N335" s="4" t="s">
        <v>41</v>
      </c>
      <c r="O335" s="80">
        <v>7.2720000000000002</v>
      </c>
      <c r="P335" s="6">
        <f t="shared" si="37"/>
        <v>7.2720000000000002</v>
      </c>
      <c r="Q335" s="6">
        <v>2420000</v>
      </c>
      <c r="R335" s="6">
        <f t="shared" si="38"/>
        <v>2420000</v>
      </c>
      <c r="S335" s="57">
        <f t="shared" si="36"/>
        <v>938.54980868321468</v>
      </c>
      <c r="T335" s="6">
        <f>Table1[[#This Row],[Volume in Units]]*Table1[[#This Row],[Price SDG/Unit]]</f>
        <v>17598240</v>
      </c>
      <c r="U335" s="57">
        <f>Table1[[#This Row],[Volume MT/Head]]*Table1[[#This Row],[Price USD/(MT/Head)]]</f>
        <v>6825.1342087443372</v>
      </c>
      <c r="V335" s="80">
        <v>30000</v>
      </c>
      <c r="W335" s="28">
        <f>Table1[[#This Row],[Commission SDG/MT]]*Table1[[#This Row],[Volume in Units]]</f>
        <v>218160</v>
      </c>
      <c r="X335" s="80"/>
      <c r="Y335" s="28">
        <f t="shared" si="39"/>
        <v>17816400</v>
      </c>
      <c r="Z335" s="6">
        <f>IFERROR((Table1[[#This Row],[Total Cost SDG]]/Table1[[#This Row],[Volume MT/Head]]),0)</f>
        <v>2450000</v>
      </c>
      <c r="AA335" s="57">
        <f t="shared" si="40"/>
        <v>6909.7433105056307</v>
      </c>
      <c r="AB335" s="57">
        <f>IFERROR((Table1[[#This Row],[Total Cost USD]]/Table1[[#This Row],[Volume MT/Head]]),0)</f>
        <v>950.18472366689093</v>
      </c>
      <c r="AC335" s="80">
        <v>7.2720000000000002</v>
      </c>
      <c r="AD335" s="6">
        <f>Table1[[#This Row],[Volume MT/Head]]-Table1[[#This Row],[Delivered MT]]</f>
        <v>0</v>
      </c>
      <c r="AE335" s="6">
        <f>Table1[[#This Row],[Delivered MT]]*Table1[[#This Row],[Average Cost SDG/MT]]</f>
        <v>17816400</v>
      </c>
      <c r="AF335" s="4" t="s">
        <v>152</v>
      </c>
    </row>
    <row r="336" spans="1:32" hidden="1" x14ac:dyDescent="0.2">
      <c r="A336" s="1">
        <v>339</v>
      </c>
      <c r="B336" s="4">
        <v>2025</v>
      </c>
      <c r="C336" s="4" t="s">
        <v>141</v>
      </c>
      <c r="D336" s="4" t="s">
        <v>137</v>
      </c>
      <c r="E336" s="4">
        <v>9</v>
      </c>
      <c r="F336" s="80">
        <f t="shared" si="41"/>
        <v>2578.4459999999999</v>
      </c>
      <c r="G336" s="4">
        <v>1675</v>
      </c>
      <c r="H336" s="4" t="s">
        <v>48</v>
      </c>
      <c r="I336" s="4" t="s">
        <v>199</v>
      </c>
      <c r="J336" s="4" t="s">
        <v>65</v>
      </c>
      <c r="K336" s="4" t="s">
        <v>251</v>
      </c>
      <c r="L336" s="57" t="s">
        <v>51</v>
      </c>
      <c r="M336" s="4" t="s">
        <v>230</v>
      </c>
      <c r="N336" s="4" t="s">
        <v>41</v>
      </c>
      <c r="O336" s="80">
        <v>7.0460000000000003</v>
      </c>
      <c r="P336" s="6">
        <f t="shared" si="37"/>
        <v>7.0460000000000003</v>
      </c>
      <c r="Q336" s="6">
        <v>2430000</v>
      </c>
      <c r="R336" s="6">
        <f t="shared" si="38"/>
        <v>2430000</v>
      </c>
      <c r="S336" s="57">
        <f t="shared" si="36"/>
        <v>942.42811367777335</v>
      </c>
      <c r="T336" s="6">
        <f>Table1[[#This Row],[Volume in Units]]*Table1[[#This Row],[Price SDG/Unit]]</f>
        <v>17121780</v>
      </c>
      <c r="U336" s="57">
        <f>Table1[[#This Row],[Volume MT/Head]]*Table1[[#This Row],[Price USD/(MT/Head)]]</f>
        <v>6640.348488973591</v>
      </c>
      <c r="V336" s="80">
        <v>30000</v>
      </c>
      <c r="W336" s="28">
        <f>Table1[[#This Row],[Commission SDG/MT]]*Table1[[#This Row],[Volume in Units]]</f>
        <v>211380</v>
      </c>
      <c r="X336" s="80"/>
      <c r="Y336" s="28">
        <f t="shared" si="39"/>
        <v>17333160</v>
      </c>
      <c r="Z336" s="6">
        <f>IFERROR((Table1[[#This Row],[Total Cost SDG]]/Table1[[#This Row],[Volume MT/Head]]),0)</f>
        <v>2460000</v>
      </c>
      <c r="AA336" s="57">
        <f t="shared" si="40"/>
        <v>6722.3280999485742</v>
      </c>
      <c r="AB336" s="57">
        <f>IFERROR((Table1[[#This Row],[Total Cost USD]]/Table1[[#This Row],[Volume MT/Head]]),0)</f>
        <v>954.06302866144961</v>
      </c>
      <c r="AC336" s="80">
        <v>7.0460000000000003</v>
      </c>
      <c r="AD336" s="6">
        <f>Table1[[#This Row],[Volume MT/Head]]-Table1[[#This Row],[Delivered MT]]</f>
        <v>0</v>
      </c>
      <c r="AE336" s="6">
        <f>Table1[[#This Row],[Delivered MT]]*Table1[[#This Row],[Average Cost SDG/MT]]</f>
        <v>17333160</v>
      </c>
      <c r="AF336" s="4" t="s">
        <v>152</v>
      </c>
    </row>
    <row r="337" spans="1:32" hidden="1" x14ac:dyDescent="0.2">
      <c r="A337" s="1">
        <v>340</v>
      </c>
      <c r="B337" s="4">
        <v>2025</v>
      </c>
      <c r="C337" s="4" t="s">
        <v>141</v>
      </c>
      <c r="D337" s="4" t="s">
        <v>137</v>
      </c>
      <c r="E337" s="4">
        <v>9</v>
      </c>
      <c r="F337" s="80">
        <f t="shared" si="41"/>
        <v>2578.4459999999999</v>
      </c>
      <c r="G337" s="4">
        <v>1675</v>
      </c>
      <c r="H337" s="4" t="s">
        <v>48</v>
      </c>
      <c r="I337" s="4" t="s">
        <v>199</v>
      </c>
      <c r="J337" s="4" t="s">
        <v>65</v>
      </c>
      <c r="K337" s="4" t="s">
        <v>251</v>
      </c>
      <c r="L337" s="57" t="s">
        <v>51</v>
      </c>
      <c r="M337" s="4" t="s">
        <v>230</v>
      </c>
      <c r="N337" s="4" t="s">
        <v>41</v>
      </c>
      <c r="O337" s="80">
        <v>7.0960000000000001</v>
      </c>
      <c r="P337" s="6">
        <f t="shared" si="37"/>
        <v>7.0960000000000001</v>
      </c>
      <c r="Q337" s="6">
        <v>2430000</v>
      </c>
      <c r="R337" s="6">
        <f t="shared" si="38"/>
        <v>2430000</v>
      </c>
      <c r="S337" s="57">
        <f t="shared" si="36"/>
        <v>942.42811367777335</v>
      </c>
      <c r="T337" s="6">
        <f>Table1[[#This Row],[Volume in Units]]*Table1[[#This Row],[Price SDG/Unit]]</f>
        <v>17243280</v>
      </c>
      <c r="U337" s="57">
        <f>Table1[[#This Row],[Volume MT/Head]]*Table1[[#This Row],[Price USD/(MT/Head)]]</f>
        <v>6687.4698946574799</v>
      </c>
      <c r="V337" s="80">
        <v>30000</v>
      </c>
      <c r="W337" s="28">
        <f>Table1[[#This Row],[Commission SDG/MT]]*Table1[[#This Row],[Volume in Units]]</f>
        <v>212880</v>
      </c>
      <c r="X337" s="80"/>
      <c r="Y337" s="28">
        <f t="shared" si="39"/>
        <v>17456160</v>
      </c>
      <c r="Z337" s="6">
        <f>IFERROR((Table1[[#This Row],[Total Cost SDG]]/Table1[[#This Row],[Volume MT/Head]]),0)</f>
        <v>2460000</v>
      </c>
      <c r="AA337" s="57">
        <f t="shared" si="40"/>
        <v>6770.0312513816461</v>
      </c>
      <c r="AB337" s="57">
        <f>IFERROR((Table1[[#This Row],[Total Cost USD]]/Table1[[#This Row],[Volume MT/Head]]),0)</f>
        <v>954.06302866144961</v>
      </c>
      <c r="AC337" s="80">
        <v>7.0960000000000001</v>
      </c>
      <c r="AD337" s="6">
        <f>Table1[[#This Row],[Volume MT/Head]]-Table1[[#This Row],[Delivered MT]]</f>
        <v>0</v>
      </c>
      <c r="AE337" s="6">
        <f>Table1[[#This Row],[Delivered MT]]*Table1[[#This Row],[Average Cost SDG/MT]]</f>
        <v>17456160</v>
      </c>
      <c r="AF337" s="4" t="s">
        <v>152</v>
      </c>
    </row>
    <row r="338" spans="1:32" hidden="1" x14ac:dyDescent="0.2">
      <c r="A338" s="1">
        <v>341</v>
      </c>
      <c r="B338" s="4">
        <v>2025</v>
      </c>
      <c r="C338" s="4" t="s">
        <v>141</v>
      </c>
      <c r="D338" s="4" t="s">
        <v>137</v>
      </c>
      <c r="E338" s="4">
        <v>9</v>
      </c>
      <c r="F338" s="80">
        <f t="shared" si="41"/>
        <v>2578.4459999999999</v>
      </c>
      <c r="G338" s="4">
        <v>1675</v>
      </c>
      <c r="H338" s="4" t="s">
        <v>48</v>
      </c>
      <c r="I338" s="4" t="s">
        <v>199</v>
      </c>
      <c r="J338" s="4" t="s">
        <v>65</v>
      </c>
      <c r="K338" s="4" t="s">
        <v>251</v>
      </c>
      <c r="L338" s="57" t="s">
        <v>51</v>
      </c>
      <c r="M338" s="4" t="s">
        <v>230</v>
      </c>
      <c r="N338" s="4" t="s">
        <v>41</v>
      </c>
      <c r="O338" s="80">
        <v>13.124000000000001</v>
      </c>
      <c r="P338" s="6">
        <f t="shared" si="37"/>
        <v>13.124000000000001</v>
      </c>
      <c r="Q338" s="6">
        <v>2420000</v>
      </c>
      <c r="R338" s="6">
        <f t="shared" si="38"/>
        <v>2420000</v>
      </c>
      <c r="S338" s="57">
        <f t="shared" si="36"/>
        <v>938.54980868321468</v>
      </c>
      <c r="T338" s="6">
        <f>Table1[[#This Row],[Volume in Units]]*Table1[[#This Row],[Price SDG/Unit]]</f>
        <v>31760080</v>
      </c>
      <c r="U338" s="57">
        <f>Table1[[#This Row],[Volume MT/Head]]*Table1[[#This Row],[Price USD/(MT/Head)]]</f>
        <v>12317.527689158511</v>
      </c>
      <c r="V338" s="80">
        <v>30000</v>
      </c>
      <c r="W338" s="28">
        <f>Table1[[#This Row],[Commission SDG/MT]]*Table1[[#This Row],[Volume in Units]]</f>
        <v>393720</v>
      </c>
      <c r="X338" s="80"/>
      <c r="Y338" s="28">
        <f t="shared" si="39"/>
        <v>32153800</v>
      </c>
      <c r="Z338" s="6">
        <f>IFERROR((Table1[[#This Row],[Total Cost SDG]]/Table1[[#This Row],[Volume MT/Head]]),0)</f>
        <v>2450000</v>
      </c>
      <c r="AA338" s="57">
        <f t="shared" si="40"/>
        <v>12470.224313404276</v>
      </c>
      <c r="AB338" s="57">
        <f>IFERROR((Table1[[#This Row],[Total Cost USD]]/Table1[[#This Row],[Volume MT/Head]]),0)</f>
        <v>950.18472366689093</v>
      </c>
      <c r="AC338" s="80">
        <v>13.124000000000001</v>
      </c>
      <c r="AD338" s="6">
        <f>Table1[[#This Row],[Volume MT/Head]]-Table1[[#This Row],[Delivered MT]]</f>
        <v>0</v>
      </c>
      <c r="AE338" s="6">
        <f>Table1[[#This Row],[Delivered MT]]*Table1[[#This Row],[Average Cost SDG/MT]]</f>
        <v>32153800</v>
      </c>
      <c r="AF338" s="4" t="s">
        <v>152</v>
      </c>
    </row>
    <row r="339" spans="1:32" hidden="1" x14ac:dyDescent="0.2">
      <c r="A339" s="1">
        <v>342</v>
      </c>
      <c r="B339" s="4">
        <v>2025</v>
      </c>
      <c r="C339" s="4" t="s">
        <v>141</v>
      </c>
      <c r="D339" s="4" t="s">
        <v>137</v>
      </c>
      <c r="E339" s="4">
        <v>9</v>
      </c>
      <c r="F339" s="80">
        <f t="shared" si="41"/>
        <v>2578.4459999999999</v>
      </c>
      <c r="G339" s="4">
        <v>1675</v>
      </c>
      <c r="H339" s="4" t="s">
        <v>48</v>
      </c>
      <c r="I339" s="4" t="s">
        <v>199</v>
      </c>
      <c r="J339" s="4" t="s">
        <v>65</v>
      </c>
      <c r="K339" s="4" t="s">
        <v>251</v>
      </c>
      <c r="L339" s="57" t="s">
        <v>51</v>
      </c>
      <c r="M339" s="4" t="s">
        <v>230</v>
      </c>
      <c r="N339" s="4" t="s">
        <v>41</v>
      </c>
      <c r="O339" s="80">
        <v>7.7489999999999997</v>
      </c>
      <c r="P339" s="6">
        <f t="shared" si="37"/>
        <v>7.7489999999999997</v>
      </c>
      <c r="Q339" s="6">
        <v>2430000</v>
      </c>
      <c r="R339" s="6">
        <f t="shared" si="38"/>
        <v>2430000</v>
      </c>
      <c r="S339" s="57">
        <f t="shared" si="36"/>
        <v>942.42811367777335</v>
      </c>
      <c r="T339" s="6">
        <f>Table1[[#This Row],[Volume in Units]]*Table1[[#This Row],[Price SDG/Unit]]</f>
        <v>18830070</v>
      </c>
      <c r="U339" s="57">
        <f>Table1[[#This Row],[Volume MT/Head]]*Table1[[#This Row],[Price USD/(MT/Head)]]</f>
        <v>7302.8754528890659</v>
      </c>
      <c r="V339" s="80">
        <v>30000</v>
      </c>
      <c r="W339" s="28">
        <f>Table1[[#This Row],[Commission SDG/MT]]*Table1[[#This Row],[Volume in Units]]</f>
        <v>232470</v>
      </c>
      <c r="X339" s="80"/>
      <c r="Y339" s="28">
        <f t="shared" si="39"/>
        <v>19062540</v>
      </c>
      <c r="Z339" s="6">
        <f>IFERROR((Table1[[#This Row],[Total Cost SDG]]/Table1[[#This Row],[Volume MT/Head]]),0)</f>
        <v>2460000</v>
      </c>
      <c r="AA339" s="57">
        <f t="shared" si="40"/>
        <v>7393.0344090975732</v>
      </c>
      <c r="AB339" s="57">
        <f>IFERROR((Table1[[#This Row],[Total Cost USD]]/Table1[[#This Row],[Volume MT/Head]]),0)</f>
        <v>954.06302866144972</v>
      </c>
      <c r="AC339" s="80">
        <v>7.7489999999999997</v>
      </c>
      <c r="AD339" s="6">
        <f>Table1[[#This Row],[Volume MT/Head]]-Table1[[#This Row],[Delivered MT]]</f>
        <v>0</v>
      </c>
      <c r="AE339" s="6">
        <f>Table1[[#This Row],[Delivered MT]]*Table1[[#This Row],[Average Cost SDG/MT]]</f>
        <v>19062540</v>
      </c>
      <c r="AF339" s="4" t="s">
        <v>152</v>
      </c>
    </row>
    <row r="340" spans="1:32" hidden="1" x14ac:dyDescent="0.2">
      <c r="A340" s="1">
        <v>343</v>
      </c>
      <c r="B340" s="4">
        <v>2025</v>
      </c>
      <c r="C340" s="4" t="s">
        <v>141</v>
      </c>
      <c r="D340" s="4" t="s">
        <v>137</v>
      </c>
      <c r="E340" s="4">
        <v>9</v>
      </c>
      <c r="F340" s="80">
        <f t="shared" si="41"/>
        <v>2578.4459999999999</v>
      </c>
      <c r="G340" s="4">
        <v>1675</v>
      </c>
      <c r="H340" s="4" t="s">
        <v>48</v>
      </c>
      <c r="I340" s="4" t="s">
        <v>199</v>
      </c>
      <c r="J340" s="4" t="s">
        <v>65</v>
      </c>
      <c r="K340" s="4" t="s">
        <v>251</v>
      </c>
      <c r="L340" s="57" t="s">
        <v>51</v>
      </c>
      <c r="M340" s="4" t="s">
        <v>230</v>
      </c>
      <c r="N340" s="4" t="s">
        <v>41</v>
      </c>
      <c r="O340" s="80">
        <v>4.7089999999999996</v>
      </c>
      <c r="P340" s="6">
        <f t="shared" si="37"/>
        <v>4.7089999999999996</v>
      </c>
      <c r="Q340" s="6">
        <v>2430000</v>
      </c>
      <c r="R340" s="6">
        <f t="shared" si="38"/>
        <v>2430000</v>
      </c>
      <c r="S340" s="57">
        <f t="shared" si="36"/>
        <v>942.42811367777335</v>
      </c>
      <c r="T340" s="6">
        <f>Table1[[#This Row],[Volume in Units]]*Table1[[#This Row],[Price SDG/Unit]]</f>
        <v>11442870</v>
      </c>
      <c r="U340" s="57">
        <f>Table1[[#This Row],[Volume MT/Head]]*Table1[[#This Row],[Price USD/(MT/Head)]]</f>
        <v>4437.8939873086347</v>
      </c>
      <c r="V340" s="80">
        <v>30000</v>
      </c>
      <c r="W340" s="28">
        <f>Table1[[#This Row],[Commission SDG/MT]]*Table1[[#This Row],[Volume in Units]]</f>
        <v>141270</v>
      </c>
      <c r="X340" s="80"/>
      <c r="Y340" s="28">
        <f t="shared" si="39"/>
        <v>11584140</v>
      </c>
      <c r="Z340" s="6">
        <f>IFERROR((Table1[[#This Row],[Total Cost SDG]]/Table1[[#This Row],[Volume MT/Head]]),0)</f>
        <v>2460000</v>
      </c>
      <c r="AA340" s="57">
        <f t="shared" si="40"/>
        <v>4492.6828019667664</v>
      </c>
      <c r="AB340" s="57">
        <f>IFERROR((Table1[[#This Row],[Total Cost USD]]/Table1[[#This Row],[Volume MT/Head]]),0)</f>
        <v>954.06302866144972</v>
      </c>
      <c r="AC340" s="80">
        <v>4.7089999999999996</v>
      </c>
      <c r="AD340" s="6">
        <f>Table1[[#This Row],[Volume MT/Head]]-Table1[[#This Row],[Delivered MT]]</f>
        <v>0</v>
      </c>
      <c r="AE340" s="6">
        <f>Table1[[#This Row],[Delivered MT]]*Table1[[#This Row],[Average Cost SDG/MT]]</f>
        <v>11584140</v>
      </c>
      <c r="AF340" s="4" t="s">
        <v>152</v>
      </c>
    </row>
    <row r="341" spans="1:32" hidden="1" x14ac:dyDescent="0.2">
      <c r="A341" s="1">
        <v>344</v>
      </c>
      <c r="B341" s="4">
        <v>2025</v>
      </c>
      <c r="C341" s="4" t="s">
        <v>141</v>
      </c>
      <c r="D341" s="4" t="s">
        <v>137</v>
      </c>
      <c r="E341" s="4">
        <v>9</v>
      </c>
      <c r="F341" s="80">
        <f t="shared" si="41"/>
        <v>2578.4459999999999</v>
      </c>
      <c r="G341" s="4">
        <v>1675</v>
      </c>
      <c r="H341" s="4" t="s">
        <v>48</v>
      </c>
      <c r="I341" s="4" t="s">
        <v>199</v>
      </c>
      <c r="J341" s="4" t="s">
        <v>65</v>
      </c>
      <c r="K341" s="4" t="s">
        <v>251</v>
      </c>
      <c r="L341" s="57" t="s">
        <v>51</v>
      </c>
      <c r="M341" s="4" t="s">
        <v>230</v>
      </c>
      <c r="N341" s="4" t="s">
        <v>41</v>
      </c>
      <c r="O341" s="80">
        <v>14.19</v>
      </c>
      <c r="P341" s="6">
        <f t="shared" si="37"/>
        <v>14.19</v>
      </c>
      <c r="Q341" s="6">
        <v>2430000</v>
      </c>
      <c r="R341" s="6">
        <f t="shared" si="38"/>
        <v>2430000</v>
      </c>
      <c r="S341" s="57">
        <f t="shared" si="36"/>
        <v>942.42811367777335</v>
      </c>
      <c r="T341" s="6">
        <f>Table1[[#This Row],[Volume in Units]]*Table1[[#This Row],[Price SDG/Unit]]</f>
        <v>34481700</v>
      </c>
      <c r="U341" s="57">
        <f>Table1[[#This Row],[Volume MT/Head]]*Table1[[#This Row],[Price USD/(MT/Head)]]</f>
        <v>13373.054933087604</v>
      </c>
      <c r="V341" s="80">
        <v>30000</v>
      </c>
      <c r="W341" s="28">
        <f>Table1[[#This Row],[Commission SDG/MT]]*Table1[[#This Row],[Volume in Units]]</f>
        <v>425700</v>
      </c>
      <c r="X341" s="80"/>
      <c r="Y341" s="28">
        <f t="shared" si="39"/>
        <v>34907400</v>
      </c>
      <c r="Z341" s="6">
        <f>IFERROR((Table1[[#This Row],[Total Cost SDG]]/Table1[[#This Row],[Volume MT/Head]]),0)</f>
        <v>2460000</v>
      </c>
      <c r="AA341" s="57">
        <f t="shared" si="40"/>
        <v>13538.15437670597</v>
      </c>
      <c r="AB341" s="57">
        <f>IFERROR((Table1[[#This Row],[Total Cost USD]]/Table1[[#This Row],[Volume MT/Head]]),0)</f>
        <v>954.06302866144961</v>
      </c>
      <c r="AC341" s="80">
        <v>14.19</v>
      </c>
      <c r="AD341" s="6">
        <f>Table1[[#This Row],[Volume MT/Head]]-Table1[[#This Row],[Delivered MT]]</f>
        <v>0</v>
      </c>
      <c r="AE341" s="6">
        <f>Table1[[#This Row],[Delivered MT]]*Table1[[#This Row],[Average Cost SDG/MT]]</f>
        <v>34907400</v>
      </c>
      <c r="AF341" s="4" t="s">
        <v>152</v>
      </c>
    </row>
    <row r="342" spans="1:32" hidden="1" x14ac:dyDescent="0.2">
      <c r="A342" s="1">
        <v>345</v>
      </c>
      <c r="B342" s="4">
        <v>2025</v>
      </c>
      <c r="C342" s="4" t="s">
        <v>141</v>
      </c>
      <c r="D342" s="4" t="s">
        <v>137</v>
      </c>
      <c r="E342" s="4">
        <v>9</v>
      </c>
      <c r="F342" s="80">
        <f t="shared" si="41"/>
        <v>2578.4459999999999</v>
      </c>
      <c r="G342" s="4">
        <v>1675</v>
      </c>
      <c r="H342" s="4" t="s">
        <v>48</v>
      </c>
      <c r="I342" s="4" t="s">
        <v>199</v>
      </c>
      <c r="J342" s="4" t="s">
        <v>65</v>
      </c>
      <c r="K342" s="4" t="s">
        <v>251</v>
      </c>
      <c r="L342" s="57" t="s">
        <v>51</v>
      </c>
      <c r="M342" s="4" t="s">
        <v>230</v>
      </c>
      <c r="N342" s="4" t="s">
        <v>41</v>
      </c>
      <c r="O342" s="80">
        <v>31.286000000000001</v>
      </c>
      <c r="P342" s="6">
        <f t="shared" si="37"/>
        <v>31.286000000000001</v>
      </c>
      <c r="Q342" s="6">
        <v>2430000</v>
      </c>
      <c r="R342" s="6">
        <f t="shared" si="38"/>
        <v>2430000</v>
      </c>
      <c r="S342" s="57">
        <f t="shared" si="36"/>
        <v>942.42811367777335</v>
      </c>
      <c r="T342" s="6">
        <f>Table1[[#This Row],[Volume in Units]]*Table1[[#This Row],[Price SDG/Unit]]</f>
        <v>76024980</v>
      </c>
      <c r="U342" s="57">
        <f>Table1[[#This Row],[Volume MT/Head]]*Table1[[#This Row],[Price USD/(MT/Head)]]</f>
        <v>29484.805964522817</v>
      </c>
      <c r="V342" s="80">
        <v>30000</v>
      </c>
      <c r="W342" s="28">
        <f>Table1[[#This Row],[Commission SDG/MT]]*Table1[[#This Row],[Volume in Units]]</f>
        <v>938580</v>
      </c>
      <c r="X342" s="80"/>
      <c r="Y342" s="28">
        <f t="shared" si="39"/>
        <v>76963560</v>
      </c>
      <c r="Z342" s="6">
        <f>IFERROR((Table1[[#This Row],[Total Cost SDG]]/Table1[[#This Row],[Volume MT/Head]]),0)</f>
        <v>2460000</v>
      </c>
      <c r="AA342" s="57">
        <f t="shared" si="40"/>
        <v>29848.815914702111</v>
      </c>
      <c r="AB342" s="57">
        <f>IFERROR((Table1[[#This Row],[Total Cost USD]]/Table1[[#This Row],[Volume MT/Head]]),0)</f>
        <v>954.06302866144949</v>
      </c>
      <c r="AC342" s="80">
        <v>31.286000000000001</v>
      </c>
      <c r="AD342" s="6">
        <f>Table1[[#This Row],[Volume MT/Head]]-Table1[[#This Row],[Delivered MT]]</f>
        <v>0</v>
      </c>
      <c r="AE342" s="6">
        <f>Table1[[#This Row],[Delivered MT]]*Table1[[#This Row],[Average Cost SDG/MT]]</f>
        <v>76963560</v>
      </c>
      <c r="AF342" s="4" t="s">
        <v>152</v>
      </c>
    </row>
    <row r="343" spans="1:32" hidden="1" x14ac:dyDescent="0.2">
      <c r="A343" s="1">
        <v>346</v>
      </c>
      <c r="B343" s="4">
        <v>2025</v>
      </c>
      <c r="C343" s="4" t="s">
        <v>141</v>
      </c>
      <c r="D343" s="4" t="s">
        <v>137</v>
      </c>
      <c r="E343" s="4">
        <v>9</v>
      </c>
      <c r="F343" s="80">
        <f t="shared" si="41"/>
        <v>2578.4459999999999</v>
      </c>
      <c r="G343" s="4">
        <v>1675</v>
      </c>
      <c r="H343" s="4" t="s">
        <v>48</v>
      </c>
      <c r="I343" s="4" t="s">
        <v>199</v>
      </c>
      <c r="J343" s="4" t="s">
        <v>65</v>
      </c>
      <c r="K343" s="4" t="s">
        <v>251</v>
      </c>
      <c r="L343" s="57" t="s">
        <v>51</v>
      </c>
      <c r="M343" s="4" t="s">
        <v>230</v>
      </c>
      <c r="N343" s="4" t="s">
        <v>41</v>
      </c>
      <c r="O343" s="80">
        <v>13.262</v>
      </c>
      <c r="P343" s="6">
        <f t="shared" si="37"/>
        <v>13.262</v>
      </c>
      <c r="Q343" s="6">
        <v>2420000</v>
      </c>
      <c r="R343" s="6">
        <f t="shared" si="38"/>
        <v>2420000</v>
      </c>
      <c r="S343" s="57">
        <f t="shared" si="36"/>
        <v>938.54980868321468</v>
      </c>
      <c r="T343" s="6">
        <f>Table1[[#This Row],[Volume in Units]]*Table1[[#This Row],[Price SDG/Unit]]</f>
        <v>32094040</v>
      </c>
      <c r="U343" s="57">
        <f>Table1[[#This Row],[Volume MT/Head]]*Table1[[#This Row],[Price USD/(MT/Head)]]</f>
        <v>12447.047562756794</v>
      </c>
      <c r="V343" s="80">
        <v>30000</v>
      </c>
      <c r="W343" s="28">
        <f>Table1[[#This Row],[Commission SDG/MT]]*Table1[[#This Row],[Volume in Units]]</f>
        <v>397860</v>
      </c>
      <c r="X343" s="80"/>
      <c r="Y343" s="28">
        <f t="shared" si="39"/>
        <v>32491900</v>
      </c>
      <c r="Z343" s="6">
        <f>IFERROR((Table1[[#This Row],[Total Cost SDG]]/Table1[[#This Row],[Volume MT/Head]]),0)</f>
        <v>2450000</v>
      </c>
      <c r="AA343" s="57">
        <f t="shared" si="40"/>
        <v>12601.349805270307</v>
      </c>
      <c r="AB343" s="57">
        <f>IFERROR((Table1[[#This Row],[Total Cost USD]]/Table1[[#This Row],[Volume MT/Head]]),0)</f>
        <v>950.18472366689082</v>
      </c>
      <c r="AC343" s="80">
        <v>13.262</v>
      </c>
      <c r="AD343" s="6">
        <f>Table1[[#This Row],[Volume MT/Head]]-Table1[[#This Row],[Delivered MT]]</f>
        <v>0</v>
      </c>
      <c r="AE343" s="6">
        <f>Table1[[#This Row],[Delivered MT]]*Table1[[#This Row],[Average Cost SDG/MT]]</f>
        <v>32491900</v>
      </c>
      <c r="AF343" s="4" t="s">
        <v>152</v>
      </c>
    </row>
    <row r="344" spans="1:32" hidden="1" x14ac:dyDescent="0.2">
      <c r="A344" s="1">
        <v>347</v>
      </c>
      <c r="B344" s="4">
        <v>2025</v>
      </c>
      <c r="C344" s="4" t="s">
        <v>141</v>
      </c>
      <c r="D344" s="4" t="s">
        <v>137</v>
      </c>
      <c r="E344" s="4">
        <v>9</v>
      </c>
      <c r="F344" s="80">
        <f t="shared" si="41"/>
        <v>2578.4459999999999</v>
      </c>
      <c r="G344" s="4">
        <v>1675</v>
      </c>
      <c r="H344" s="4" t="s">
        <v>48</v>
      </c>
      <c r="I344" s="4" t="s">
        <v>199</v>
      </c>
      <c r="J344" s="4" t="s">
        <v>65</v>
      </c>
      <c r="K344" s="4" t="s">
        <v>251</v>
      </c>
      <c r="L344" s="57" t="s">
        <v>51</v>
      </c>
      <c r="M344" s="4" t="s">
        <v>230</v>
      </c>
      <c r="N344" s="4" t="s">
        <v>41</v>
      </c>
      <c r="O344" s="80">
        <v>7.6440000000000001</v>
      </c>
      <c r="P344" s="6">
        <f t="shared" si="37"/>
        <v>7.6440000000000001</v>
      </c>
      <c r="Q344" s="6">
        <v>2430000</v>
      </c>
      <c r="R344" s="6">
        <f t="shared" si="38"/>
        <v>2430000</v>
      </c>
      <c r="S344" s="57">
        <f t="shared" si="36"/>
        <v>942.42811367777335</v>
      </c>
      <c r="T344" s="6">
        <f>Table1[[#This Row],[Volume in Units]]*Table1[[#This Row],[Price SDG/Unit]]</f>
        <v>18574920</v>
      </c>
      <c r="U344" s="57">
        <f>Table1[[#This Row],[Volume MT/Head]]*Table1[[#This Row],[Price USD/(MT/Head)]]</f>
        <v>7203.9205009528996</v>
      </c>
      <c r="V344" s="80">
        <v>30000</v>
      </c>
      <c r="W344" s="28">
        <f>Table1[[#This Row],[Commission SDG/MT]]*Table1[[#This Row],[Volume in Units]]</f>
        <v>229320</v>
      </c>
      <c r="X344" s="80"/>
      <c r="Y344" s="28">
        <f t="shared" si="39"/>
        <v>18804240</v>
      </c>
      <c r="Z344" s="6">
        <f>IFERROR((Table1[[#This Row],[Total Cost SDG]]/Table1[[#This Row],[Volume MT/Head]]),0)</f>
        <v>2460000</v>
      </c>
      <c r="AA344" s="57">
        <f t="shared" si="40"/>
        <v>7292.8577910881204</v>
      </c>
      <c r="AB344" s="57">
        <f>IFERROR((Table1[[#This Row],[Total Cost USD]]/Table1[[#This Row],[Volume MT/Head]]),0)</f>
        <v>954.06302866144949</v>
      </c>
      <c r="AC344" s="80">
        <v>7.6440000000000001</v>
      </c>
      <c r="AD344" s="6">
        <f>Table1[[#This Row],[Volume MT/Head]]-Table1[[#This Row],[Delivered MT]]</f>
        <v>0</v>
      </c>
      <c r="AE344" s="6">
        <f>Table1[[#This Row],[Delivered MT]]*Table1[[#This Row],[Average Cost SDG/MT]]</f>
        <v>18804240</v>
      </c>
      <c r="AF344" s="4" t="s">
        <v>152</v>
      </c>
    </row>
    <row r="345" spans="1:32" hidden="1" x14ac:dyDescent="0.2">
      <c r="A345" s="1">
        <v>348</v>
      </c>
      <c r="B345" s="4">
        <v>2025</v>
      </c>
      <c r="C345" s="4" t="s">
        <v>141</v>
      </c>
      <c r="D345" s="4" t="s">
        <v>137</v>
      </c>
      <c r="E345" s="4">
        <v>9</v>
      </c>
      <c r="F345" s="80">
        <f t="shared" si="41"/>
        <v>2578.4459999999999</v>
      </c>
      <c r="G345" s="4">
        <v>1675</v>
      </c>
      <c r="H345" s="4" t="s">
        <v>48</v>
      </c>
      <c r="I345" s="4" t="s">
        <v>199</v>
      </c>
      <c r="J345" s="4" t="s">
        <v>65</v>
      </c>
      <c r="K345" s="4" t="s">
        <v>251</v>
      </c>
      <c r="L345" s="57" t="s">
        <v>51</v>
      </c>
      <c r="M345" s="4" t="s">
        <v>230</v>
      </c>
      <c r="N345" s="4" t="s">
        <v>41</v>
      </c>
      <c r="O345" s="80">
        <v>5.8520000000000003</v>
      </c>
      <c r="P345" s="6">
        <f t="shared" si="37"/>
        <v>5.8520000000000003</v>
      </c>
      <c r="Q345" s="6">
        <v>2420000</v>
      </c>
      <c r="R345" s="6">
        <f t="shared" si="38"/>
        <v>2420000</v>
      </c>
      <c r="S345" s="57">
        <f t="shared" si="36"/>
        <v>938.54980868321468</v>
      </c>
      <c r="T345" s="6">
        <f>Table1[[#This Row],[Volume in Units]]*Table1[[#This Row],[Price SDG/Unit]]</f>
        <v>14161840</v>
      </c>
      <c r="U345" s="57">
        <f>Table1[[#This Row],[Volume MT/Head]]*Table1[[#This Row],[Price USD/(MT/Head)]]</f>
        <v>5492.3934804141727</v>
      </c>
      <c r="V345" s="80">
        <v>30000</v>
      </c>
      <c r="W345" s="28">
        <f>Table1[[#This Row],[Commission SDG/MT]]*Table1[[#This Row],[Volume in Units]]</f>
        <v>175560</v>
      </c>
      <c r="X345" s="80"/>
      <c r="Y345" s="28">
        <f t="shared" si="39"/>
        <v>14337400</v>
      </c>
      <c r="Z345" s="6">
        <f>IFERROR((Table1[[#This Row],[Total Cost SDG]]/Table1[[#This Row],[Volume MT/Head]]),0)</f>
        <v>2450000</v>
      </c>
      <c r="AA345" s="57">
        <f t="shared" si="40"/>
        <v>5560.4810028986458</v>
      </c>
      <c r="AB345" s="57">
        <f>IFERROR((Table1[[#This Row],[Total Cost USD]]/Table1[[#This Row],[Volume MT/Head]]),0)</f>
        <v>950.18472366689093</v>
      </c>
      <c r="AC345" s="80">
        <v>5.8520000000000003</v>
      </c>
      <c r="AD345" s="6">
        <f>Table1[[#This Row],[Volume MT/Head]]-Table1[[#This Row],[Delivered MT]]</f>
        <v>0</v>
      </c>
      <c r="AE345" s="6">
        <f>Table1[[#This Row],[Delivered MT]]*Table1[[#This Row],[Average Cost SDG/MT]]</f>
        <v>14337400</v>
      </c>
      <c r="AF345" s="4" t="s">
        <v>152</v>
      </c>
    </row>
    <row r="346" spans="1:32" hidden="1" x14ac:dyDescent="0.2">
      <c r="A346" s="1">
        <v>349</v>
      </c>
      <c r="B346" s="4">
        <v>2025</v>
      </c>
      <c r="C346" s="4" t="s">
        <v>141</v>
      </c>
      <c r="D346" s="4" t="s">
        <v>137</v>
      </c>
      <c r="E346" s="4">
        <v>9</v>
      </c>
      <c r="F346" s="80">
        <f t="shared" si="41"/>
        <v>2578.4459999999999</v>
      </c>
      <c r="G346" s="4">
        <v>1675</v>
      </c>
      <c r="H346" s="4" t="s">
        <v>48</v>
      </c>
      <c r="I346" s="4" t="s">
        <v>199</v>
      </c>
      <c r="J346" s="4" t="s">
        <v>65</v>
      </c>
      <c r="K346" s="4" t="s">
        <v>251</v>
      </c>
      <c r="L346" s="57" t="s">
        <v>51</v>
      </c>
      <c r="M346" s="4" t="s">
        <v>230</v>
      </c>
      <c r="N346" s="4" t="s">
        <v>41</v>
      </c>
      <c r="O346" s="80">
        <v>15.29</v>
      </c>
      <c r="P346" s="6">
        <f t="shared" si="37"/>
        <v>15.29</v>
      </c>
      <c r="Q346" s="6">
        <v>2430000</v>
      </c>
      <c r="R346" s="6">
        <f t="shared" si="38"/>
        <v>2430000</v>
      </c>
      <c r="S346" s="57">
        <f t="shared" si="36"/>
        <v>942.42811367777335</v>
      </c>
      <c r="T346" s="6">
        <f>Table1[[#This Row],[Volume in Units]]*Table1[[#This Row],[Price SDG/Unit]]</f>
        <v>37154700</v>
      </c>
      <c r="U346" s="57">
        <f>Table1[[#This Row],[Volume MT/Head]]*Table1[[#This Row],[Price USD/(MT/Head)]]</f>
        <v>14409.725858133153</v>
      </c>
      <c r="V346" s="80">
        <v>30000</v>
      </c>
      <c r="W346" s="28">
        <f>Table1[[#This Row],[Commission SDG/MT]]*Table1[[#This Row],[Volume in Units]]</f>
        <v>458700</v>
      </c>
      <c r="X346" s="80"/>
      <c r="Y346" s="28">
        <f t="shared" si="39"/>
        <v>37613400</v>
      </c>
      <c r="Z346" s="6">
        <f>IFERROR((Table1[[#This Row],[Total Cost SDG]]/Table1[[#This Row],[Volume MT/Head]]),0)</f>
        <v>2460000</v>
      </c>
      <c r="AA346" s="57">
        <f t="shared" si="40"/>
        <v>14587.623708233565</v>
      </c>
      <c r="AB346" s="57">
        <f>IFERROR((Table1[[#This Row],[Total Cost USD]]/Table1[[#This Row],[Volume MT/Head]]),0)</f>
        <v>954.06302866144972</v>
      </c>
      <c r="AC346" s="80">
        <v>15.29</v>
      </c>
      <c r="AD346" s="6">
        <f>Table1[[#This Row],[Volume MT/Head]]-Table1[[#This Row],[Delivered MT]]</f>
        <v>0</v>
      </c>
      <c r="AE346" s="6">
        <f>Table1[[#This Row],[Delivered MT]]*Table1[[#This Row],[Average Cost SDG/MT]]</f>
        <v>37613400</v>
      </c>
      <c r="AF346" s="4" t="s">
        <v>152</v>
      </c>
    </row>
    <row r="347" spans="1:32" hidden="1" x14ac:dyDescent="0.2">
      <c r="A347" s="1">
        <v>350</v>
      </c>
      <c r="B347" s="4">
        <v>2025</v>
      </c>
      <c r="C347" s="4" t="s">
        <v>141</v>
      </c>
      <c r="D347" s="4" t="s">
        <v>137</v>
      </c>
      <c r="E347" s="4">
        <v>10</v>
      </c>
      <c r="F347" s="80">
        <f t="shared" si="41"/>
        <v>2578.4459999999999</v>
      </c>
      <c r="G347" s="4">
        <v>1675</v>
      </c>
      <c r="H347" s="4" t="s">
        <v>48</v>
      </c>
      <c r="I347" s="4" t="s">
        <v>199</v>
      </c>
      <c r="J347" s="4" t="s">
        <v>65</v>
      </c>
      <c r="K347" s="4" t="s">
        <v>251</v>
      </c>
      <c r="L347" s="57" t="s">
        <v>51</v>
      </c>
      <c r="M347" s="4" t="s">
        <v>230</v>
      </c>
      <c r="N347" s="4" t="s">
        <v>41</v>
      </c>
      <c r="O347" s="80">
        <v>15.458</v>
      </c>
      <c r="P347" s="6">
        <f t="shared" si="37"/>
        <v>15.458</v>
      </c>
      <c r="Q347" s="6">
        <v>2430000</v>
      </c>
      <c r="R347" s="6">
        <f t="shared" si="38"/>
        <v>2430000</v>
      </c>
      <c r="S347" s="57">
        <f t="shared" si="36"/>
        <v>942.42811367777335</v>
      </c>
      <c r="T347" s="6">
        <f>Table1[[#This Row],[Volume in Units]]*Table1[[#This Row],[Price SDG/Unit]]</f>
        <v>37562940</v>
      </c>
      <c r="U347" s="57">
        <f>Table1[[#This Row],[Volume MT/Head]]*Table1[[#This Row],[Price USD/(MT/Head)]]</f>
        <v>14568.053781231021</v>
      </c>
      <c r="V347" s="80">
        <v>30000</v>
      </c>
      <c r="W347" s="28">
        <f>Table1[[#This Row],[Commission SDG/MT]]*Table1[[#This Row],[Volume in Units]]</f>
        <v>463740</v>
      </c>
      <c r="X347" s="80"/>
      <c r="Y347" s="28">
        <f t="shared" si="39"/>
        <v>38026680</v>
      </c>
      <c r="Z347" s="6">
        <f>IFERROR((Table1[[#This Row],[Total Cost SDG]]/Table1[[#This Row],[Volume MT/Head]]),0)</f>
        <v>2460000</v>
      </c>
      <c r="AA347" s="57">
        <f t="shared" si="40"/>
        <v>14747.906297048688</v>
      </c>
      <c r="AB347" s="57">
        <f>IFERROR((Table1[[#This Row],[Total Cost USD]]/Table1[[#This Row],[Volume MT/Head]]),0)</f>
        <v>954.06302866144961</v>
      </c>
      <c r="AC347" s="80">
        <v>15.458</v>
      </c>
      <c r="AD347" s="6">
        <f>Table1[[#This Row],[Volume MT/Head]]-Table1[[#This Row],[Delivered MT]]</f>
        <v>0</v>
      </c>
      <c r="AE347" s="6">
        <f>Table1[[#This Row],[Delivered MT]]*Table1[[#This Row],[Average Cost SDG/MT]]</f>
        <v>38026680</v>
      </c>
      <c r="AF347" s="4" t="s">
        <v>152</v>
      </c>
    </row>
    <row r="348" spans="1:32" hidden="1" x14ac:dyDescent="0.2">
      <c r="A348" s="1">
        <v>351</v>
      </c>
      <c r="B348" s="4">
        <v>2025</v>
      </c>
      <c r="C348" s="4" t="s">
        <v>141</v>
      </c>
      <c r="D348" s="4" t="s">
        <v>137</v>
      </c>
      <c r="E348" s="4">
        <v>10</v>
      </c>
      <c r="F348" s="80">
        <f t="shared" si="41"/>
        <v>2578.4459999999999</v>
      </c>
      <c r="G348" s="4">
        <v>1675</v>
      </c>
      <c r="H348" s="4" t="s">
        <v>48</v>
      </c>
      <c r="I348" s="4" t="s">
        <v>199</v>
      </c>
      <c r="J348" s="4" t="s">
        <v>65</v>
      </c>
      <c r="K348" s="4" t="s">
        <v>251</v>
      </c>
      <c r="L348" s="57" t="s">
        <v>51</v>
      </c>
      <c r="M348" s="4" t="s">
        <v>230</v>
      </c>
      <c r="N348" s="4" t="s">
        <v>41</v>
      </c>
      <c r="O348" s="80">
        <v>12.249000000000001</v>
      </c>
      <c r="P348" s="6">
        <f t="shared" si="37"/>
        <v>12.249000000000001</v>
      </c>
      <c r="Q348" s="6">
        <v>2420000</v>
      </c>
      <c r="R348" s="6">
        <f t="shared" si="38"/>
        <v>2420000</v>
      </c>
      <c r="S348" s="57">
        <f t="shared" si="36"/>
        <v>938.54980868321468</v>
      </c>
      <c r="T348" s="6">
        <f>Table1[[#This Row],[Volume in Units]]*Table1[[#This Row],[Price SDG/Unit]]</f>
        <v>29642580</v>
      </c>
      <c r="U348" s="57">
        <f>Table1[[#This Row],[Volume MT/Head]]*Table1[[#This Row],[Price USD/(MT/Head)]]</f>
        <v>11496.296606560698</v>
      </c>
      <c r="V348" s="80">
        <v>30000</v>
      </c>
      <c r="W348" s="28">
        <f>Table1[[#This Row],[Commission SDG/MT]]*Table1[[#This Row],[Volume in Units]]</f>
        <v>367470</v>
      </c>
      <c r="X348" s="80"/>
      <c r="Y348" s="28">
        <f t="shared" si="39"/>
        <v>30010050</v>
      </c>
      <c r="Z348" s="6">
        <f>IFERROR((Table1[[#This Row],[Total Cost SDG]]/Table1[[#This Row],[Volume MT/Head]]),0)</f>
        <v>2450000</v>
      </c>
      <c r="AA348" s="57">
        <f t="shared" si="40"/>
        <v>11638.812680195746</v>
      </c>
      <c r="AB348" s="57">
        <f>IFERROR((Table1[[#This Row],[Total Cost USD]]/Table1[[#This Row],[Volume MT/Head]]),0)</f>
        <v>950.18472366689082</v>
      </c>
      <c r="AC348" s="80">
        <v>12.249000000000001</v>
      </c>
      <c r="AD348" s="6">
        <f>Table1[[#This Row],[Volume MT/Head]]-Table1[[#This Row],[Delivered MT]]</f>
        <v>0</v>
      </c>
      <c r="AE348" s="6">
        <f>Table1[[#This Row],[Delivered MT]]*Table1[[#This Row],[Average Cost SDG/MT]]</f>
        <v>30010050</v>
      </c>
      <c r="AF348" s="4" t="s">
        <v>152</v>
      </c>
    </row>
    <row r="349" spans="1:32" hidden="1" x14ac:dyDescent="0.2">
      <c r="A349" s="1">
        <v>352</v>
      </c>
      <c r="B349" s="4">
        <v>2025</v>
      </c>
      <c r="C349" s="4" t="s">
        <v>141</v>
      </c>
      <c r="D349" s="4" t="s">
        <v>137</v>
      </c>
      <c r="E349" s="4">
        <v>10</v>
      </c>
      <c r="F349" s="80">
        <f t="shared" si="41"/>
        <v>2578.4459999999999</v>
      </c>
      <c r="G349" s="4">
        <v>1675</v>
      </c>
      <c r="H349" s="4" t="s">
        <v>48</v>
      </c>
      <c r="I349" s="4" t="s">
        <v>199</v>
      </c>
      <c r="J349" s="4" t="s">
        <v>65</v>
      </c>
      <c r="K349" s="4" t="s">
        <v>251</v>
      </c>
      <c r="L349" s="57" t="s">
        <v>51</v>
      </c>
      <c r="M349" s="4" t="s">
        <v>230</v>
      </c>
      <c r="N349" s="4" t="s">
        <v>41</v>
      </c>
      <c r="O349" s="80">
        <v>7.484</v>
      </c>
      <c r="P349" s="6">
        <f t="shared" si="37"/>
        <v>7.484</v>
      </c>
      <c r="Q349" s="6">
        <v>2420000</v>
      </c>
      <c r="R349" s="6">
        <f t="shared" si="38"/>
        <v>2420000</v>
      </c>
      <c r="S349" s="57">
        <f t="shared" si="36"/>
        <v>938.54980868321468</v>
      </c>
      <c r="T349" s="6">
        <f>Table1[[#This Row],[Volume in Units]]*Table1[[#This Row],[Price SDG/Unit]]</f>
        <v>18111280</v>
      </c>
      <c r="U349" s="57">
        <f>Table1[[#This Row],[Volume MT/Head]]*Table1[[#This Row],[Price USD/(MT/Head)]]</f>
        <v>7024.1067681851782</v>
      </c>
      <c r="V349" s="80">
        <v>30000</v>
      </c>
      <c r="W349" s="28">
        <f>Table1[[#This Row],[Commission SDG/MT]]*Table1[[#This Row],[Volume in Units]]</f>
        <v>224520</v>
      </c>
      <c r="X349" s="80"/>
      <c r="Y349" s="28">
        <f t="shared" si="39"/>
        <v>18335800</v>
      </c>
      <c r="Z349" s="6">
        <f>IFERROR((Table1[[#This Row],[Total Cost SDG]]/Table1[[#This Row],[Volume MT/Head]]),0)</f>
        <v>2450000</v>
      </c>
      <c r="AA349" s="57">
        <f t="shared" si="40"/>
        <v>7111.1824719230108</v>
      </c>
      <c r="AB349" s="57">
        <f>IFERROR((Table1[[#This Row],[Total Cost USD]]/Table1[[#This Row],[Volume MT/Head]]),0)</f>
        <v>950.18472366689082</v>
      </c>
      <c r="AC349" s="80">
        <v>7.484</v>
      </c>
      <c r="AD349" s="6">
        <f>Table1[[#This Row],[Volume MT/Head]]-Table1[[#This Row],[Delivered MT]]</f>
        <v>0</v>
      </c>
      <c r="AE349" s="6">
        <f>Table1[[#This Row],[Delivered MT]]*Table1[[#This Row],[Average Cost SDG/MT]]</f>
        <v>18335800</v>
      </c>
      <c r="AF349" s="4" t="s">
        <v>152</v>
      </c>
    </row>
    <row r="350" spans="1:32" hidden="1" x14ac:dyDescent="0.2">
      <c r="A350" s="1">
        <v>353</v>
      </c>
      <c r="B350" s="4">
        <v>2025</v>
      </c>
      <c r="C350" s="4" t="s">
        <v>141</v>
      </c>
      <c r="D350" s="4" t="s">
        <v>137</v>
      </c>
      <c r="E350" s="4">
        <v>10</v>
      </c>
      <c r="F350" s="80">
        <f t="shared" si="41"/>
        <v>2578.4459999999999</v>
      </c>
      <c r="G350" s="4">
        <v>1675</v>
      </c>
      <c r="H350" s="4" t="s">
        <v>48</v>
      </c>
      <c r="I350" s="4" t="s">
        <v>199</v>
      </c>
      <c r="J350" s="4" t="s">
        <v>65</v>
      </c>
      <c r="K350" s="4" t="s">
        <v>251</v>
      </c>
      <c r="L350" s="57" t="s">
        <v>51</v>
      </c>
      <c r="M350" s="4" t="s">
        <v>230</v>
      </c>
      <c r="N350" s="4" t="s">
        <v>41</v>
      </c>
      <c r="O350" s="80">
        <v>7.468</v>
      </c>
      <c r="P350" s="6">
        <f t="shared" si="37"/>
        <v>7.468</v>
      </c>
      <c r="Q350" s="6">
        <v>2420000</v>
      </c>
      <c r="R350" s="6">
        <f t="shared" si="38"/>
        <v>2420000</v>
      </c>
      <c r="S350" s="57">
        <f t="shared" si="36"/>
        <v>938.54980868321468</v>
      </c>
      <c r="T350" s="6">
        <f>Table1[[#This Row],[Volume in Units]]*Table1[[#This Row],[Price SDG/Unit]]</f>
        <v>18072560</v>
      </c>
      <c r="U350" s="57">
        <f>Table1[[#This Row],[Volume MT/Head]]*Table1[[#This Row],[Price USD/(MT/Head)]]</f>
        <v>7009.0899712462469</v>
      </c>
      <c r="V350" s="80">
        <v>30000</v>
      </c>
      <c r="W350" s="28">
        <f>Table1[[#This Row],[Commission SDG/MT]]*Table1[[#This Row],[Volume in Units]]</f>
        <v>224040</v>
      </c>
      <c r="X350" s="80"/>
      <c r="Y350" s="28">
        <f t="shared" si="39"/>
        <v>18296600</v>
      </c>
      <c r="Z350" s="6">
        <f>IFERROR((Table1[[#This Row],[Total Cost SDG]]/Table1[[#This Row],[Volume MT/Head]]),0)</f>
        <v>2450000</v>
      </c>
      <c r="AA350" s="57">
        <f t="shared" si="40"/>
        <v>7095.9795163443414</v>
      </c>
      <c r="AB350" s="57">
        <f>IFERROR((Table1[[#This Row],[Total Cost USD]]/Table1[[#This Row],[Volume MT/Head]]),0)</f>
        <v>950.18472366689093</v>
      </c>
      <c r="AC350" s="80">
        <v>7.468</v>
      </c>
      <c r="AD350" s="6">
        <f>Table1[[#This Row],[Volume MT/Head]]-Table1[[#This Row],[Delivered MT]]</f>
        <v>0</v>
      </c>
      <c r="AE350" s="6">
        <f>Table1[[#This Row],[Delivered MT]]*Table1[[#This Row],[Average Cost SDG/MT]]</f>
        <v>18296600</v>
      </c>
      <c r="AF350" s="4" t="s">
        <v>152</v>
      </c>
    </row>
    <row r="351" spans="1:32" hidden="1" x14ac:dyDescent="0.2">
      <c r="A351" s="1">
        <v>354</v>
      </c>
      <c r="B351" s="4">
        <v>2025</v>
      </c>
      <c r="C351" s="4" t="s">
        <v>141</v>
      </c>
      <c r="D351" s="4" t="s">
        <v>137</v>
      </c>
      <c r="E351" s="4">
        <v>10</v>
      </c>
      <c r="F351" s="80">
        <f t="shared" si="41"/>
        <v>2578.4459999999999</v>
      </c>
      <c r="G351" s="4">
        <v>1675</v>
      </c>
      <c r="H351" s="4" t="s">
        <v>48</v>
      </c>
      <c r="I351" s="4" t="s">
        <v>199</v>
      </c>
      <c r="J351" s="4" t="s">
        <v>65</v>
      </c>
      <c r="K351" s="4" t="s">
        <v>251</v>
      </c>
      <c r="L351" s="57" t="s">
        <v>51</v>
      </c>
      <c r="M351" s="4" t="s">
        <v>230</v>
      </c>
      <c r="N351" s="4" t="s">
        <v>41</v>
      </c>
      <c r="O351" s="80">
        <v>33.735999999999997</v>
      </c>
      <c r="P351" s="6">
        <f t="shared" si="37"/>
        <v>33.735999999999997</v>
      </c>
      <c r="Q351" s="6">
        <v>2420000</v>
      </c>
      <c r="R351" s="6">
        <f t="shared" si="38"/>
        <v>2420000</v>
      </c>
      <c r="S351" s="57">
        <f t="shared" si="36"/>
        <v>938.54980868321468</v>
      </c>
      <c r="T351" s="6">
        <f>Table1[[#This Row],[Volume in Units]]*Table1[[#This Row],[Price SDG/Unit]]</f>
        <v>81641120</v>
      </c>
      <c r="U351" s="57">
        <f>Table1[[#This Row],[Volume MT/Head]]*Table1[[#This Row],[Price USD/(MT/Head)]]</f>
        <v>31662.916345736929</v>
      </c>
      <c r="V351" s="80">
        <v>30000</v>
      </c>
      <c r="W351" s="28">
        <f>Table1[[#This Row],[Commission SDG/MT]]*Table1[[#This Row],[Volume in Units]]</f>
        <v>1012079.9999999999</v>
      </c>
      <c r="X351" s="80"/>
      <c r="Y351" s="28">
        <f t="shared" si="39"/>
        <v>82653200</v>
      </c>
      <c r="Z351" s="6">
        <f>IFERROR((Table1[[#This Row],[Total Cost SDG]]/Table1[[#This Row],[Volume MT/Head]]),0)</f>
        <v>2450000</v>
      </c>
      <c r="AA351" s="57">
        <f t="shared" si="40"/>
        <v>32055.431837626231</v>
      </c>
      <c r="AB351" s="57">
        <f>IFERROR((Table1[[#This Row],[Total Cost USD]]/Table1[[#This Row],[Volume MT/Head]]),0)</f>
        <v>950.18472366689093</v>
      </c>
      <c r="AC351" s="80">
        <v>33.735999999999997</v>
      </c>
      <c r="AD351" s="6">
        <f>Table1[[#This Row],[Volume MT/Head]]-Table1[[#This Row],[Delivered MT]]</f>
        <v>0</v>
      </c>
      <c r="AE351" s="6">
        <f>Table1[[#This Row],[Delivered MT]]*Table1[[#This Row],[Average Cost SDG/MT]]</f>
        <v>82653200</v>
      </c>
      <c r="AF351" s="4" t="s">
        <v>152</v>
      </c>
    </row>
    <row r="352" spans="1:32" hidden="1" x14ac:dyDescent="0.2">
      <c r="A352" s="1">
        <v>355</v>
      </c>
      <c r="B352" s="4">
        <v>2025</v>
      </c>
      <c r="C352" s="4" t="s">
        <v>141</v>
      </c>
      <c r="D352" s="4" t="s">
        <v>137</v>
      </c>
      <c r="E352" s="4">
        <v>10</v>
      </c>
      <c r="F352" s="80">
        <f t="shared" si="41"/>
        <v>2578.4459999999999</v>
      </c>
      <c r="G352" s="4">
        <v>1675</v>
      </c>
      <c r="H352" s="4" t="s">
        <v>48</v>
      </c>
      <c r="I352" s="4" t="s">
        <v>199</v>
      </c>
      <c r="J352" s="4" t="s">
        <v>65</v>
      </c>
      <c r="K352" s="4" t="s">
        <v>251</v>
      </c>
      <c r="L352" s="57" t="s">
        <v>51</v>
      </c>
      <c r="M352" s="4" t="s">
        <v>230</v>
      </c>
      <c r="N352" s="4" t="s">
        <v>41</v>
      </c>
      <c r="O352" s="80">
        <v>6.9359999999999999</v>
      </c>
      <c r="P352" s="6">
        <f t="shared" si="37"/>
        <v>6.9359999999999999</v>
      </c>
      <c r="Q352" s="6">
        <v>2420000</v>
      </c>
      <c r="R352" s="6">
        <f t="shared" si="38"/>
        <v>2420000</v>
      </c>
      <c r="S352" s="57">
        <f t="shared" si="36"/>
        <v>938.54980868321468</v>
      </c>
      <c r="T352" s="6">
        <f>Table1[[#This Row],[Volume in Units]]*Table1[[#This Row],[Price SDG/Unit]]</f>
        <v>16785120</v>
      </c>
      <c r="U352" s="57">
        <f>Table1[[#This Row],[Volume MT/Head]]*Table1[[#This Row],[Price USD/(MT/Head)]]</f>
        <v>6509.7814730267773</v>
      </c>
      <c r="V352" s="80">
        <v>30000</v>
      </c>
      <c r="W352" s="28">
        <f>Table1[[#This Row],[Commission SDG/MT]]*Table1[[#This Row],[Volume in Units]]</f>
        <v>208080</v>
      </c>
      <c r="X352" s="80"/>
      <c r="Y352" s="119">
        <f>T352+W352+X352</f>
        <v>16993200</v>
      </c>
      <c r="Z352" s="6">
        <f>IFERROR((Table1[[#This Row],[Total Cost SDG]]/Table1[[#This Row],[Volume MT/Head]]),0)</f>
        <v>2450000</v>
      </c>
      <c r="AA352" s="57">
        <f t="shared" si="40"/>
        <v>6590.4812433535553</v>
      </c>
      <c r="AB352" s="57">
        <f>IFERROR((Table1[[#This Row],[Total Cost USD]]/Table1[[#This Row],[Volume MT/Head]]),0)</f>
        <v>950.18472366689093</v>
      </c>
      <c r="AC352" s="80">
        <v>6.9359999999999999</v>
      </c>
      <c r="AD352" s="6">
        <f>Table1[[#This Row],[Volume MT/Head]]-Table1[[#This Row],[Delivered MT]]</f>
        <v>0</v>
      </c>
      <c r="AE352" s="6">
        <f>Table1[[#This Row],[Delivered MT]]*Table1[[#This Row],[Average Cost SDG/MT]]</f>
        <v>16993200</v>
      </c>
      <c r="AF352" s="4" t="s">
        <v>152</v>
      </c>
    </row>
    <row r="353" spans="1:32" hidden="1" x14ac:dyDescent="0.2">
      <c r="A353" s="1">
        <v>356</v>
      </c>
      <c r="B353" s="4">
        <v>2025</v>
      </c>
      <c r="C353" s="4" t="s">
        <v>141</v>
      </c>
      <c r="D353" s="4" t="s">
        <v>137</v>
      </c>
      <c r="E353" s="4">
        <v>10</v>
      </c>
      <c r="F353" s="80">
        <f t="shared" si="41"/>
        <v>2578.4459999999999</v>
      </c>
      <c r="G353" s="4">
        <v>1675</v>
      </c>
      <c r="H353" s="4" t="s">
        <v>48</v>
      </c>
      <c r="I353" s="4" t="s">
        <v>199</v>
      </c>
      <c r="J353" s="4" t="s">
        <v>65</v>
      </c>
      <c r="K353" s="4" t="s">
        <v>251</v>
      </c>
      <c r="L353" s="57" t="s">
        <v>51</v>
      </c>
      <c r="M353" s="4" t="s">
        <v>230</v>
      </c>
      <c r="N353" s="4" t="s">
        <v>41</v>
      </c>
      <c r="O353" s="80">
        <v>7.1580000000000004</v>
      </c>
      <c r="P353" s="6">
        <f t="shared" si="37"/>
        <v>7.1580000000000004</v>
      </c>
      <c r="Q353" s="6">
        <v>2430000</v>
      </c>
      <c r="R353" s="6">
        <f t="shared" si="38"/>
        <v>2430000</v>
      </c>
      <c r="S353" s="57">
        <f t="shared" si="36"/>
        <v>942.42811367777335</v>
      </c>
      <c r="T353" s="6">
        <f>Table1[[#This Row],[Volume in Units]]*Table1[[#This Row],[Price SDG/Unit]]</f>
        <v>17393940</v>
      </c>
      <c r="U353" s="57">
        <f>Table1[[#This Row],[Volume MT/Head]]*Table1[[#This Row],[Price USD/(MT/Head)]]</f>
        <v>6745.9004377055016</v>
      </c>
      <c r="V353" s="80">
        <v>30000</v>
      </c>
      <c r="W353" s="28">
        <f>Table1[[#This Row],[Commission SDG/MT]]*Table1[[#This Row],[Volume in Units]]</f>
        <v>214740</v>
      </c>
      <c r="X353" s="80"/>
      <c r="Y353" s="28">
        <f t="shared" si="39"/>
        <v>17608680</v>
      </c>
      <c r="Z353" s="6">
        <f>IFERROR((Table1[[#This Row],[Total Cost SDG]]/Table1[[#This Row],[Volume MT/Head]]),0)</f>
        <v>2460000</v>
      </c>
      <c r="AA353" s="57">
        <f t="shared" si="40"/>
        <v>6829.1831591586561</v>
      </c>
      <c r="AB353" s="57">
        <f>IFERROR((Table1[[#This Row],[Total Cost USD]]/Table1[[#This Row],[Volume MT/Head]]),0)</f>
        <v>954.06302866144949</v>
      </c>
      <c r="AC353" s="80">
        <v>7.1580000000000004</v>
      </c>
      <c r="AD353" s="6">
        <f>Table1[[#This Row],[Volume MT/Head]]-Table1[[#This Row],[Delivered MT]]</f>
        <v>0</v>
      </c>
      <c r="AE353" s="6">
        <f>Table1[[#This Row],[Delivered MT]]*Table1[[#This Row],[Average Cost SDG/MT]]</f>
        <v>17608680</v>
      </c>
      <c r="AF353" s="4" t="s">
        <v>152</v>
      </c>
    </row>
    <row r="354" spans="1:32" hidden="1" x14ac:dyDescent="0.2">
      <c r="A354" s="1">
        <v>357</v>
      </c>
      <c r="B354" s="4">
        <v>2025</v>
      </c>
      <c r="C354" s="4" t="s">
        <v>141</v>
      </c>
      <c r="D354" s="4" t="s">
        <v>137</v>
      </c>
      <c r="E354" s="4">
        <v>10</v>
      </c>
      <c r="F354" s="80">
        <f t="shared" si="41"/>
        <v>2578.4459999999999</v>
      </c>
      <c r="G354" s="4">
        <v>1675</v>
      </c>
      <c r="H354" s="4" t="s">
        <v>48</v>
      </c>
      <c r="I354" s="4" t="s">
        <v>199</v>
      </c>
      <c r="J354" s="4" t="s">
        <v>65</v>
      </c>
      <c r="K354" s="4" t="s">
        <v>251</v>
      </c>
      <c r="L354" s="57" t="s">
        <v>51</v>
      </c>
      <c r="M354" s="4" t="s">
        <v>230</v>
      </c>
      <c r="N354" s="4" t="s">
        <v>41</v>
      </c>
      <c r="O354" s="80">
        <v>3.7109999999999999</v>
      </c>
      <c r="P354" s="6">
        <f t="shared" si="37"/>
        <v>3.7109999999999999</v>
      </c>
      <c r="Q354" s="6">
        <v>2430000</v>
      </c>
      <c r="R354" s="6">
        <f t="shared" si="38"/>
        <v>2430000</v>
      </c>
      <c r="S354" s="57">
        <f t="shared" si="36"/>
        <v>942.42811367777335</v>
      </c>
      <c r="T354" s="6">
        <f>Table1[[#This Row],[Volume in Units]]*Table1[[#This Row],[Price SDG/Unit]]</f>
        <v>9017730</v>
      </c>
      <c r="U354" s="57">
        <f>Table1[[#This Row],[Volume MT/Head]]*Table1[[#This Row],[Price USD/(MT/Head)]]</f>
        <v>3497.3507298582167</v>
      </c>
      <c r="V354" s="80">
        <v>30000</v>
      </c>
      <c r="W354" s="28">
        <f>Table1[[#This Row],[Commission SDG/MT]]*Table1[[#This Row],[Volume in Units]]</f>
        <v>111330</v>
      </c>
      <c r="X354" s="80"/>
      <c r="Y354" s="28">
        <f t="shared" si="39"/>
        <v>9129060</v>
      </c>
      <c r="Z354" s="6">
        <f>IFERROR((Table1[[#This Row],[Total Cost SDG]]/Table1[[#This Row],[Volume MT/Head]]),0)</f>
        <v>2460000</v>
      </c>
      <c r="AA354" s="57">
        <f t="shared" si="40"/>
        <v>3540.5278993626393</v>
      </c>
      <c r="AB354" s="57">
        <f>IFERROR((Table1[[#This Row],[Total Cost USD]]/Table1[[#This Row],[Volume MT/Head]]),0)</f>
        <v>954.06302866144961</v>
      </c>
      <c r="AC354" s="80">
        <v>3.7109999999999999</v>
      </c>
      <c r="AD354" s="6">
        <f>Table1[[#This Row],[Volume MT/Head]]-Table1[[#This Row],[Delivered MT]]</f>
        <v>0</v>
      </c>
      <c r="AE354" s="6">
        <f>Table1[[#This Row],[Delivered MT]]*Table1[[#This Row],[Average Cost SDG/MT]]</f>
        <v>9129060</v>
      </c>
      <c r="AF354" s="4" t="s">
        <v>152</v>
      </c>
    </row>
    <row r="355" spans="1:32" hidden="1" x14ac:dyDescent="0.2">
      <c r="A355" s="1">
        <v>358</v>
      </c>
      <c r="B355" s="4">
        <v>2025</v>
      </c>
      <c r="C355" s="4" t="s">
        <v>141</v>
      </c>
      <c r="D355" s="4" t="s">
        <v>137</v>
      </c>
      <c r="E355" s="4">
        <v>11</v>
      </c>
      <c r="F355" s="80">
        <f t="shared" si="41"/>
        <v>2578.4459999999999</v>
      </c>
      <c r="G355" s="4">
        <v>1675</v>
      </c>
      <c r="H355" s="4" t="s">
        <v>48</v>
      </c>
      <c r="I355" s="4" t="s">
        <v>199</v>
      </c>
      <c r="J355" s="4" t="s">
        <v>65</v>
      </c>
      <c r="K355" s="4" t="s">
        <v>251</v>
      </c>
      <c r="L355" s="57" t="s">
        <v>51</v>
      </c>
      <c r="M355" s="4" t="s">
        <v>230</v>
      </c>
      <c r="N355" s="4" t="s">
        <v>41</v>
      </c>
      <c r="O355" s="80">
        <v>5.3680000000000003</v>
      </c>
      <c r="P355" s="6">
        <f t="shared" si="37"/>
        <v>5.3680000000000003</v>
      </c>
      <c r="Q355" s="6">
        <v>2370000</v>
      </c>
      <c r="R355" s="6">
        <f t="shared" si="38"/>
        <v>2370000</v>
      </c>
      <c r="S355" s="57">
        <f t="shared" si="36"/>
        <v>919.15828371042096</v>
      </c>
      <c r="T355" s="6">
        <f>Table1[[#This Row],[Volume in Units]]*Table1[[#This Row],[Price SDG/Unit]]</f>
        <v>12722160</v>
      </c>
      <c r="U355" s="57">
        <f>Table1[[#This Row],[Volume MT/Head]]*Table1[[#This Row],[Price USD/(MT/Head)]]</f>
        <v>4934.0416669575397</v>
      </c>
      <c r="V355" s="80">
        <v>30000</v>
      </c>
      <c r="W355" s="28">
        <f>Table1[[#This Row],[Commission SDG/MT]]*Table1[[#This Row],[Volume in Units]]</f>
        <v>161040</v>
      </c>
      <c r="X355" s="80"/>
      <c r="Y355" s="28">
        <f t="shared" si="39"/>
        <v>12883200</v>
      </c>
      <c r="Z355" s="6">
        <f>IFERROR((Table1[[#This Row],[Total Cost SDG]]/Table1[[#This Row],[Volume MT/Head]]),0)</f>
        <v>2400000</v>
      </c>
      <c r="AA355" s="57">
        <f t="shared" si="40"/>
        <v>4996.4978905899134</v>
      </c>
      <c r="AB355" s="57">
        <f>IFERROR((Table1[[#This Row],[Total Cost USD]]/Table1[[#This Row],[Volume MT/Head]]),0)</f>
        <v>930.7931986940971</v>
      </c>
      <c r="AC355" s="80">
        <v>5.3680000000000003</v>
      </c>
      <c r="AD355" s="6">
        <f>Table1[[#This Row],[Volume MT/Head]]-Table1[[#This Row],[Delivered MT]]</f>
        <v>0</v>
      </c>
      <c r="AE355" s="6">
        <f>Table1[[#This Row],[Delivered MT]]*Table1[[#This Row],[Average Cost SDG/MT]]</f>
        <v>12883200</v>
      </c>
      <c r="AF355" s="4" t="s">
        <v>152</v>
      </c>
    </row>
    <row r="356" spans="1:32" hidden="1" x14ac:dyDescent="0.2">
      <c r="A356" s="1">
        <v>359</v>
      </c>
      <c r="B356" s="4">
        <v>2025</v>
      </c>
      <c r="C356" s="4" t="s">
        <v>141</v>
      </c>
      <c r="D356" s="4" t="s">
        <v>137</v>
      </c>
      <c r="E356" s="4">
        <v>11</v>
      </c>
      <c r="F356" s="80">
        <f t="shared" si="41"/>
        <v>2578.4459999999999</v>
      </c>
      <c r="G356" s="4">
        <v>1675</v>
      </c>
      <c r="H356" s="4" t="s">
        <v>48</v>
      </c>
      <c r="I356" s="4" t="s">
        <v>199</v>
      </c>
      <c r="J356" s="4" t="s">
        <v>65</v>
      </c>
      <c r="K356" s="4" t="s">
        <v>251</v>
      </c>
      <c r="L356" s="57" t="s">
        <v>51</v>
      </c>
      <c r="M356" s="4" t="s">
        <v>230</v>
      </c>
      <c r="N356" s="4" t="s">
        <v>41</v>
      </c>
      <c r="O356" s="80">
        <v>6.3959999999999999</v>
      </c>
      <c r="P356" s="6">
        <f t="shared" si="37"/>
        <v>6.3959999999999999</v>
      </c>
      <c r="Q356" s="6">
        <v>2370000</v>
      </c>
      <c r="R356" s="6">
        <f t="shared" si="38"/>
        <v>2370000</v>
      </c>
      <c r="S356" s="57">
        <f t="shared" si="36"/>
        <v>919.15828371042096</v>
      </c>
      <c r="T356" s="6">
        <f>Table1[[#This Row],[Volume in Units]]*Table1[[#This Row],[Price SDG/Unit]]</f>
        <v>15158520</v>
      </c>
      <c r="U356" s="57">
        <f>Table1[[#This Row],[Volume MT/Head]]*Table1[[#This Row],[Price USD/(MT/Head)]]</f>
        <v>5878.9363826118524</v>
      </c>
      <c r="V356" s="80">
        <v>30000</v>
      </c>
      <c r="W356" s="28">
        <f>Table1[[#This Row],[Commission SDG/MT]]*Table1[[#This Row],[Volume in Units]]</f>
        <v>191880</v>
      </c>
      <c r="X356" s="80"/>
      <c r="Y356" s="28">
        <f t="shared" si="39"/>
        <v>15350400</v>
      </c>
      <c r="Z356" s="6">
        <f>IFERROR((Table1[[#This Row],[Total Cost SDG]]/Table1[[#This Row],[Volume MT/Head]]),0)</f>
        <v>2400000</v>
      </c>
      <c r="AA356" s="57">
        <f t="shared" si="40"/>
        <v>5953.3532988474453</v>
      </c>
      <c r="AB356" s="57">
        <f>IFERROR((Table1[[#This Row],[Total Cost USD]]/Table1[[#This Row],[Volume MT/Head]]),0)</f>
        <v>930.79319869409721</v>
      </c>
      <c r="AC356" s="80">
        <v>6.3959999999999999</v>
      </c>
      <c r="AD356" s="6">
        <f>Table1[[#This Row],[Volume MT/Head]]-Table1[[#This Row],[Delivered MT]]</f>
        <v>0</v>
      </c>
      <c r="AE356" s="6">
        <f>Table1[[#This Row],[Delivered MT]]*Table1[[#This Row],[Average Cost SDG/MT]]</f>
        <v>15350400</v>
      </c>
      <c r="AF356" s="4" t="s">
        <v>152</v>
      </c>
    </row>
    <row r="357" spans="1:32" hidden="1" x14ac:dyDescent="0.2">
      <c r="A357" s="1">
        <v>360</v>
      </c>
      <c r="B357" s="4">
        <v>2025</v>
      </c>
      <c r="C357" s="4" t="s">
        <v>141</v>
      </c>
      <c r="D357" s="4" t="s">
        <v>137</v>
      </c>
      <c r="E357" s="4">
        <v>11</v>
      </c>
      <c r="F357" s="80">
        <f t="shared" si="41"/>
        <v>2578.4459999999999</v>
      </c>
      <c r="G357" s="4">
        <v>1675</v>
      </c>
      <c r="H357" s="4" t="s">
        <v>48</v>
      </c>
      <c r="I357" s="4" t="s">
        <v>199</v>
      </c>
      <c r="J357" s="4" t="s">
        <v>65</v>
      </c>
      <c r="K357" s="4" t="s">
        <v>251</v>
      </c>
      <c r="L357" s="57" t="s">
        <v>51</v>
      </c>
      <c r="M357" s="4" t="s">
        <v>230</v>
      </c>
      <c r="N357" s="4" t="s">
        <v>41</v>
      </c>
      <c r="O357" s="80">
        <v>6.7439999999999998</v>
      </c>
      <c r="P357" s="6">
        <f t="shared" si="37"/>
        <v>6.7439999999999998</v>
      </c>
      <c r="Q357" s="6">
        <v>2370000</v>
      </c>
      <c r="R357" s="6">
        <f t="shared" si="38"/>
        <v>2370000</v>
      </c>
      <c r="S357" s="57">
        <f t="shared" si="36"/>
        <v>919.15828371042096</v>
      </c>
      <c r="T357" s="6">
        <f>Table1[[#This Row],[Volume in Units]]*Table1[[#This Row],[Price SDG/Unit]]</f>
        <v>15983280</v>
      </c>
      <c r="U357" s="57">
        <f>Table1[[#This Row],[Volume MT/Head]]*Table1[[#This Row],[Price USD/(MT/Head)]]</f>
        <v>6198.8034653430786</v>
      </c>
      <c r="V357" s="80">
        <v>30000</v>
      </c>
      <c r="W357" s="28">
        <f>Table1[[#This Row],[Commission SDG/MT]]*Table1[[#This Row],[Volume in Units]]</f>
        <v>202320</v>
      </c>
      <c r="X357" s="80"/>
      <c r="Y357" s="28">
        <f t="shared" si="39"/>
        <v>16185600</v>
      </c>
      <c r="Z357" s="6">
        <f>IFERROR((Table1[[#This Row],[Total Cost SDG]]/Table1[[#This Row],[Volume MT/Head]]),0)</f>
        <v>2400000</v>
      </c>
      <c r="AA357" s="57">
        <f t="shared" si="40"/>
        <v>6277.2693319929913</v>
      </c>
      <c r="AB357" s="57">
        <f>IFERROR((Table1[[#This Row],[Total Cost USD]]/Table1[[#This Row],[Volume MT/Head]]),0)</f>
        <v>930.79319869409721</v>
      </c>
      <c r="AC357" s="80">
        <v>6.7439999999999998</v>
      </c>
      <c r="AD357" s="6">
        <f>Table1[[#This Row],[Volume MT/Head]]-Table1[[#This Row],[Delivered MT]]</f>
        <v>0</v>
      </c>
      <c r="AE357" s="6">
        <f>Table1[[#This Row],[Delivered MT]]*Table1[[#This Row],[Average Cost SDG/MT]]</f>
        <v>16185600</v>
      </c>
      <c r="AF357" s="4" t="s">
        <v>152</v>
      </c>
    </row>
    <row r="358" spans="1:32" hidden="1" x14ac:dyDescent="0.2">
      <c r="A358" s="1">
        <v>361</v>
      </c>
      <c r="B358" s="4">
        <v>2025</v>
      </c>
      <c r="C358" s="4" t="s">
        <v>141</v>
      </c>
      <c r="D358" s="4" t="s">
        <v>137</v>
      </c>
      <c r="E358" s="4">
        <v>11</v>
      </c>
      <c r="F358" s="80">
        <f t="shared" si="41"/>
        <v>2578.4459999999999</v>
      </c>
      <c r="G358" s="4">
        <v>1675</v>
      </c>
      <c r="H358" s="4" t="s">
        <v>48</v>
      </c>
      <c r="I358" s="4" t="s">
        <v>199</v>
      </c>
      <c r="J358" s="4" t="s">
        <v>65</v>
      </c>
      <c r="K358" s="4" t="s">
        <v>251</v>
      </c>
      <c r="L358" s="57" t="s">
        <v>51</v>
      </c>
      <c r="M358" s="4" t="s">
        <v>230</v>
      </c>
      <c r="N358" s="4" t="s">
        <v>41</v>
      </c>
      <c r="O358" s="80">
        <v>16.100999999999999</v>
      </c>
      <c r="P358" s="6">
        <f t="shared" si="37"/>
        <v>16.100999999999999</v>
      </c>
      <c r="Q358" s="6">
        <v>2380000</v>
      </c>
      <c r="R358" s="6">
        <f t="shared" si="38"/>
        <v>2380000</v>
      </c>
      <c r="S358" s="57">
        <f t="shared" si="36"/>
        <v>923.03658870497975</v>
      </c>
      <c r="T358" s="6">
        <f>Table1[[#This Row],[Volume in Units]]*Table1[[#This Row],[Price SDG/Unit]]</f>
        <v>38320380</v>
      </c>
      <c r="U358" s="57">
        <f>Table1[[#This Row],[Volume MT/Head]]*Table1[[#This Row],[Price USD/(MT/Head)]]</f>
        <v>14861.812114738877</v>
      </c>
      <c r="V358" s="80">
        <v>30000</v>
      </c>
      <c r="W358" s="28">
        <f>Table1[[#This Row],[Commission SDG/MT]]*Table1[[#This Row],[Volume in Units]]</f>
        <v>483030</v>
      </c>
      <c r="X358" s="80"/>
      <c r="Y358" s="28">
        <f t="shared" si="39"/>
        <v>38803410</v>
      </c>
      <c r="Z358" s="6">
        <f>IFERROR((Table1[[#This Row],[Total Cost SDG]]/Table1[[#This Row],[Volume MT/Head]]),0)</f>
        <v>2410000</v>
      </c>
      <c r="AA358" s="57">
        <f t="shared" si="40"/>
        <v>15049.145880891048</v>
      </c>
      <c r="AB358" s="57">
        <f>IFERROR((Table1[[#This Row],[Total Cost USD]]/Table1[[#This Row],[Volume MT/Head]]),0)</f>
        <v>934.67150368865589</v>
      </c>
      <c r="AC358" s="80">
        <v>16.100999999999999</v>
      </c>
      <c r="AD358" s="6">
        <f>Table1[[#This Row],[Volume MT/Head]]-Table1[[#This Row],[Delivered MT]]</f>
        <v>0</v>
      </c>
      <c r="AE358" s="6">
        <f>Table1[[#This Row],[Delivered MT]]*Table1[[#This Row],[Average Cost SDG/MT]]</f>
        <v>38803410</v>
      </c>
      <c r="AF358" s="4" t="s">
        <v>152</v>
      </c>
    </row>
    <row r="359" spans="1:32" hidden="1" x14ac:dyDescent="0.2">
      <c r="A359" s="1">
        <v>362</v>
      </c>
      <c r="B359" s="4">
        <v>2025</v>
      </c>
      <c r="C359" s="4" t="s">
        <v>141</v>
      </c>
      <c r="D359" s="4" t="s">
        <v>137</v>
      </c>
      <c r="E359" s="4">
        <v>11</v>
      </c>
      <c r="F359" s="80">
        <f t="shared" si="41"/>
        <v>2578.4459999999999</v>
      </c>
      <c r="G359" s="4">
        <v>1675</v>
      </c>
      <c r="H359" s="4" t="s">
        <v>48</v>
      </c>
      <c r="I359" s="4" t="s">
        <v>199</v>
      </c>
      <c r="J359" s="4" t="s">
        <v>65</v>
      </c>
      <c r="K359" s="4" t="s">
        <v>251</v>
      </c>
      <c r="L359" s="57" t="s">
        <v>51</v>
      </c>
      <c r="M359" s="4" t="s">
        <v>230</v>
      </c>
      <c r="N359" s="4" t="s">
        <v>41</v>
      </c>
      <c r="O359" s="80">
        <v>15.37</v>
      </c>
      <c r="P359" s="6">
        <f t="shared" si="37"/>
        <v>15.37</v>
      </c>
      <c r="Q359" s="6">
        <v>2380000</v>
      </c>
      <c r="R359" s="6">
        <f t="shared" si="38"/>
        <v>2380000</v>
      </c>
      <c r="S359" s="57">
        <f t="shared" si="36"/>
        <v>923.03658870497975</v>
      </c>
      <c r="T359" s="6">
        <f>Table1[[#This Row],[Volume in Units]]*Table1[[#This Row],[Price SDG/Unit]]</f>
        <v>36580600</v>
      </c>
      <c r="U359" s="57">
        <f>Table1[[#This Row],[Volume MT/Head]]*Table1[[#This Row],[Price USD/(MT/Head)]]</f>
        <v>14187.072368395538</v>
      </c>
      <c r="V359" s="80">
        <v>30000</v>
      </c>
      <c r="W359" s="28">
        <f>Table1[[#This Row],[Commission SDG/MT]]*Table1[[#This Row],[Volume in Units]]</f>
        <v>461100</v>
      </c>
      <c r="X359" s="80"/>
      <c r="Y359" s="28">
        <f t="shared" si="39"/>
        <v>37041700</v>
      </c>
      <c r="Z359" s="6">
        <f>IFERROR((Table1[[#This Row],[Total Cost SDG]]/Table1[[#This Row],[Volume MT/Head]]),0)</f>
        <v>2410000</v>
      </c>
      <c r="AA359" s="57">
        <f t="shared" si="40"/>
        <v>14365.901011694641</v>
      </c>
      <c r="AB359" s="57">
        <f>IFERROR((Table1[[#This Row],[Total Cost USD]]/Table1[[#This Row],[Volume MT/Head]]),0)</f>
        <v>934.67150368865589</v>
      </c>
      <c r="AC359" s="80">
        <v>15.37</v>
      </c>
      <c r="AD359" s="6">
        <f>Table1[[#This Row],[Volume MT/Head]]-Table1[[#This Row],[Delivered MT]]</f>
        <v>0</v>
      </c>
      <c r="AE359" s="6">
        <f>Table1[[#This Row],[Delivered MT]]*Table1[[#This Row],[Average Cost SDG/MT]]</f>
        <v>37041700</v>
      </c>
      <c r="AF359" s="4" t="s">
        <v>152</v>
      </c>
    </row>
    <row r="360" spans="1:32" hidden="1" x14ac:dyDescent="0.2">
      <c r="A360" s="1">
        <v>363</v>
      </c>
      <c r="B360" s="4">
        <v>2025</v>
      </c>
      <c r="C360" s="4" t="s">
        <v>141</v>
      </c>
      <c r="D360" s="4" t="s">
        <v>137</v>
      </c>
      <c r="E360" s="4">
        <v>11</v>
      </c>
      <c r="F360" s="80">
        <f t="shared" si="41"/>
        <v>2578.4459999999999</v>
      </c>
      <c r="G360" s="4">
        <v>1675</v>
      </c>
      <c r="H360" s="4" t="s">
        <v>48</v>
      </c>
      <c r="I360" s="4" t="s">
        <v>199</v>
      </c>
      <c r="J360" s="4" t="s">
        <v>65</v>
      </c>
      <c r="K360" s="4" t="s">
        <v>251</v>
      </c>
      <c r="L360" s="57" t="s">
        <v>51</v>
      </c>
      <c r="M360" s="4" t="s">
        <v>230</v>
      </c>
      <c r="N360" s="4" t="s">
        <v>41</v>
      </c>
      <c r="O360" s="80">
        <v>15.757999999999999</v>
      </c>
      <c r="P360" s="6">
        <f t="shared" si="37"/>
        <v>15.757999999999999</v>
      </c>
      <c r="Q360" s="6">
        <v>2370000</v>
      </c>
      <c r="R360" s="6">
        <f t="shared" si="38"/>
        <v>2370000</v>
      </c>
      <c r="S360" s="57">
        <f t="shared" si="36"/>
        <v>919.15828371042096</v>
      </c>
      <c r="T360" s="6">
        <f>Table1[[#This Row],[Volume in Units]]*Table1[[#This Row],[Price SDG/Unit]]</f>
        <v>37346460</v>
      </c>
      <c r="U360" s="57">
        <f>Table1[[#This Row],[Volume MT/Head]]*Table1[[#This Row],[Price USD/(MT/Head)]]</f>
        <v>14484.096234708813</v>
      </c>
      <c r="V360" s="80">
        <v>30000</v>
      </c>
      <c r="W360" s="28">
        <f>Table1[[#This Row],[Commission SDG/MT]]*Table1[[#This Row],[Volume in Units]]</f>
        <v>472740</v>
      </c>
      <c r="X360" s="80"/>
      <c r="Y360" s="28">
        <f t="shared" si="39"/>
        <v>37819200</v>
      </c>
      <c r="Z360" s="6">
        <f>IFERROR((Table1[[#This Row],[Total Cost SDG]]/Table1[[#This Row],[Volume MT/Head]]),0)</f>
        <v>2400000</v>
      </c>
      <c r="AA360" s="57">
        <f t="shared" si="40"/>
        <v>14667.439225021582</v>
      </c>
      <c r="AB360" s="57">
        <f>IFERROR((Table1[[#This Row],[Total Cost USD]]/Table1[[#This Row],[Volume MT/Head]]),0)</f>
        <v>930.79319869409721</v>
      </c>
      <c r="AC360" s="80">
        <v>15.757999999999999</v>
      </c>
      <c r="AD360" s="6">
        <f>Table1[[#This Row],[Volume MT/Head]]-Table1[[#This Row],[Delivered MT]]</f>
        <v>0</v>
      </c>
      <c r="AE360" s="6">
        <f>Table1[[#This Row],[Delivered MT]]*Table1[[#This Row],[Average Cost SDG/MT]]</f>
        <v>37819200</v>
      </c>
      <c r="AF360" s="4" t="s">
        <v>152</v>
      </c>
    </row>
    <row r="361" spans="1:32" hidden="1" x14ac:dyDescent="0.2">
      <c r="A361" s="1">
        <v>364</v>
      </c>
      <c r="B361" s="4">
        <v>2025</v>
      </c>
      <c r="C361" s="4" t="s">
        <v>141</v>
      </c>
      <c r="D361" s="4" t="s">
        <v>137</v>
      </c>
      <c r="E361" s="4">
        <v>11</v>
      </c>
      <c r="F361" s="80">
        <f t="shared" si="41"/>
        <v>2578.4459999999999</v>
      </c>
      <c r="G361" s="4">
        <v>1675</v>
      </c>
      <c r="H361" s="4" t="s">
        <v>48</v>
      </c>
      <c r="I361" s="4" t="s">
        <v>199</v>
      </c>
      <c r="J361" s="4" t="s">
        <v>65</v>
      </c>
      <c r="K361" s="4" t="s">
        <v>251</v>
      </c>
      <c r="L361" s="57" t="s">
        <v>51</v>
      </c>
      <c r="M361" s="4" t="s">
        <v>230</v>
      </c>
      <c r="N361" s="4" t="s">
        <v>41</v>
      </c>
      <c r="O361" s="80">
        <v>7.6740000000000004</v>
      </c>
      <c r="P361" s="6">
        <f t="shared" si="37"/>
        <v>7.6740000000000004</v>
      </c>
      <c r="Q361" s="6">
        <v>2380000</v>
      </c>
      <c r="R361" s="6">
        <f t="shared" si="38"/>
        <v>2380000</v>
      </c>
      <c r="S361" s="57">
        <f t="shared" ref="S361:S391" si="42">IFERROR((R361/F361),0)</f>
        <v>923.03658870497975</v>
      </c>
      <c r="T361" s="6">
        <f>Table1[[#This Row],[Volume in Units]]*Table1[[#This Row],[Price SDG/Unit]]</f>
        <v>18264120</v>
      </c>
      <c r="U361" s="57">
        <f>Table1[[#This Row],[Volume MT/Head]]*Table1[[#This Row],[Price USD/(MT/Head)]]</f>
        <v>7083.3827817220154</v>
      </c>
      <c r="V361" s="80">
        <v>30000</v>
      </c>
      <c r="W361" s="28">
        <f>Table1[[#This Row],[Commission SDG/MT]]*Table1[[#This Row],[Volume in Units]]</f>
        <v>230220</v>
      </c>
      <c r="X361" s="80"/>
      <c r="Y361" s="28">
        <f t="shared" si="39"/>
        <v>18494340</v>
      </c>
      <c r="Z361" s="6">
        <f>IFERROR((Table1[[#This Row],[Total Cost SDG]]/Table1[[#This Row],[Volume MT/Head]]),0)</f>
        <v>2410000</v>
      </c>
      <c r="AA361" s="57">
        <f t="shared" si="40"/>
        <v>7172.6691193067454</v>
      </c>
      <c r="AB361" s="57">
        <f>IFERROR((Table1[[#This Row],[Total Cost USD]]/Table1[[#This Row],[Volume MT/Head]]),0)</f>
        <v>934.67150368865589</v>
      </c>
      <c r="AC361" s="80">
        <v>7.6740000000000004</v>
      </c>
      <c r="AD361" s="6">
        <f>Table1[[#This Row],[Volume MT/Head]]-Table1[[#This Row],[Delivered MT]]</f>
        <v>0</v>
      </c>
      <c r="AE361" s="6">
        <f>Table1[[#This Row],[Delivered MT]]*Table1[[#This Row],[Average Cost SDG/MT]]</f>
        <v>18494340</v>
      </c>
      <c r="AF361" s="4" t="s">
        <v>152</v>
      </c>
    </row>
    <row r="362" spans="1:32" hidden="1" x14ac:dyDescent="0.2">
      <c r="A362" s="1">
        <v>365</v>
      </c>
      <c r="B362" s="4">
        <v>2025</v>
      </c>
      <c r="C362" s="4" t="s">
        <v>141</v>
      </c>
      <c r="D362" s="4" t="s">
        <v>137</v>
      </c>
      <c r="E362" s="4">
        <v>11</v>
      </c>
      <c r="F362" s="80">
        <f t="shared" si="41"/>
        <v>2578.4459999999999</v>
      </c>
      <c r="G362" s="4">
        <v>1675</v>
      </c>
      <c r="H362" s="4" t="s">
        <v>48</v>
      </c>
      <c r="I362" s="4" t="s">
        <v>199</v>
      </c>
      <c r="J362" s="4" t="s">
        <v>65</v>
      </c>
      <c r="K362" s="4" t="s">
        <v>251</v>
      </c>
      <c r="L362" s="57" t="s">
        <v>51</v>
      </c>
      <c r="M362" s="4" t="s">
        <v>230</v>
      </c>
      <c r="N362" s="4" t="s">
        <v>41</v>
      </c>
      <c r="O362" s="80">
        <v>32.048000000000002</v>
      </c>
      <c r="P362" s="6">
        <f t="shared" si="37"/>
        <v>32.048000000000002</v>
      </c>
      <c r="Q362" s="6">
        <v>2405000</v>
      </c>
      <c r="R362" s="6">
        <f t="shared" si="38"/>
        <v>2405000</v>
      </c>
      <c r="S362" s="57">
        <f t="shared" si="42"/>
        <v>932.73235119137655</v>
      </c>
      <c r="T362" s="6">
        <f>Table1[[#This Row],[Volume in Units]]*Table1[[#This Row],[Price SDG/Unit]]</f>
        <v>77075440</v>
      </c>
      <c r="U362" s="57">
        <f>Table1[[#This Row],[Volume MT/Head]]*Table1[[#This Row],[Price USD/(MT/Head)]]</f>
        <v>29892.206390981239</v>
      </c>
      <c r="V362" s="80">
        <v>30000</v>
      </c>
      <c r="W362" s="28">
        <f>Table1[[#This Row],[Commission SDG/MT]]*Table1[[#This Row],[Volume in Units]]</f>
        <v>961440</v>
      </c>
      <c r="X362" s="80"/>
      <c r="Y362" s="28">
        <f t="shared" si="39"/>
        <v>78036880</v>
      </c>
      <c r="Z362" s="6">
        <f>IFERROR((Table1[[#This Row],[Total Cost SDG]]/Table1[[#This Row],[Volume MT/Head]]),0)</f>
        <v>2435000</v>
      </c>
      <c r="AA362" s="57">
        <f t="shared" si="40"/>
        <v>30265.082146378092</v>
      </c>
      <c r="AB362" s="57">
        <f>IFERROR((Table1[[#This Row],[Total Cost USD]]/Table1[[#This Row],[Volume MT/Head]]),0)</f>
        <v>944.36726617505269</v>
      </c>
      <c r="AC362" s="80">
        <v>32.048000000000002</v>
      </c>
      <c r="AD362" s="6">
        <f>Table1[[#This Row],[Volume MT/Head]]-Table1[[#This Row],[Delivered MT]]</f>
        <v>0</v>
      </c>
      <c r="AE362" s="6">
        <f>Table1[[#This Row],[Delivered MT]]*Table1[[#This Row],[Average Cost SDG/MT]]</f>
        <v>78036880</v>
      </c>
      <c r="AF362" s="4" t="s">
        <v>152</v>
      </c>
    </row>
    <row r="363" spans="1:32" hidden="1" x14ac:dyDescent="0.2">
      <c r="A363" s="1">
        <v>366</v>
      </c>
      <c r="B363" s="4">
        <v>2025</v>
      </c>
      <c r="C363" s="4" t="s">
        <v>141</v>
      </c>
      <c r="D363" s="4" t="s">
        <v>136</v>
      </c>
      <c r="E363" s="4">
        <v>6</v>
      </c>
      <c r="F363" s="80">
        <f t="shared" ref="F363:F369" si="43">705*3.673</f>
        <v>2589.4650000000001</v>
      </c>
      <c r="G363" s="4">
        <v>1678</v>
      </c>
      <c r="H363" s="4" t="s">
        <v>54</v>
      </c>
      <c r="I363" s="4" t="s">
        <v>54</v>
      </c>
      <c r="J363" s="4" t="s">
        <v>65</v>
      </c>
      <c r="K363" s="4" t="s">
        <v>251</v>
      </c>
      <c r="L363" s="57" t="s">
        <v>51</v>
      </c>
      <c r="M363" s="4" t="s">
        <v>230</v>
      </c>
      <c r="N363" s="4" t="s">
        <v>46</v>
      </c>
      <c r="O363" s="80">
        <v>930</v>
      </c>
      <c r="P363" s="6">
        <f t="shared" si="37"/>
        <v>185.74518</v>
      </c>
      <c r="Q363" s="6">
        <v>185690</v>
      </c>
      <c r="R363" s="6">
        <f t="shared" si="38"/>
        <v>929723.72149845283</v>
      </c>
      <c r="S363" s="57">
        <f t="shared" si="42"/>
        <v>359.0408526465709</v>
      </c>
      <c r="T363" s="6">
        <f>Table1[[#This Row],[Volume in Units]]*Table1[[#This Row],[Price SDG/Unit]]</f>
        <v>172691700</v>
      </c>
      <c r="U363" s="57">
        <f>Table1[[#This Row],[Volume MT/Head]]*Table1[[#This Row],[Price USD/(MT/Head)]]</f>
        <v>66690.107802190789</v>
      </c>
      <c r="V363" s="80">
        <v>3000</v>
      </c>
      <c r="W363" s="28">
        <f>Table1[[#This Row],[Commission SDG/MT]]*Table1[[#This Row],[Volume in Units]]</f>
        <v>2790000</v>
      </c>
      <c r="X363" s="80">
        <v>3277320</v>
      </c>
      <c r="Y363" s="28">
        <f t="shared" si="39"/>
        <v>178759020</v>
      </c>
      <c r="Z363" s="6">
        <f>IFERROR((Table1[[#This Row],[Total Cost SDG]]/Table1[[#This Row],[Volume MT/Head]]),0)</f>
        <v>962388.47220692341</v>
      </c>
      <c r="AA363" s="57">
        <f t="shared" si="40"/>
        <v>69033.186391783631</v>
      </c>
      <c r="AB363" s="57">
        <f>IFERROR((Table1[[#This Row],[Total Cost USD]]/Table1[[#This Row],[Volume MT/Head]]),0)</f>
        <v>371.65533120043079</v>
      </c>
      <c r="AC363" s="80">
        <v>185.74518</v>
      </c>
      <c r="AD363" s="6">
        <f>Table1[[#This Row],[Volume MT/Head]]-Table1[[#This Row],[Delivered MT]]</f>
        <v>0</v>
      </c>
      <c r="AE363" s="6">
        <f>Table1[[#This Row],[Delivered MT]]*Table1[[#This Row],[Average Cost SDG/MT]]</f>
        <v>178759020</v>
      </c>
      <c r="AF363" s="4" t="s">
        <v>152</v>
      </c>
    </row>
    <row r="364" spans="1:32" hidden="1" x14ac:dyDescent="0.2">
      <c r="A364" s="1">
        <v>367</v>
      </c>
      <c r="B364" s="4">
        <v>2025</v>
      </c>
      <c r="C364" s="4" t="s">
        <v>141</v>
      </c>
      <c r="D364" s="4" t="s">
        <v>136</v>
      </c>
      <c r="E364" s="4">
        <v>6</v>
      </c>
      <c r="F364" s="80">
        <f t="shared" si="43"/>
        <v>2589.4650000000001</v>
      </c>
      <c r="G364" s="4">
        <v>1678</v>
      </c>
      <c r="H364" s="4" t="s">
        <v>54</v>
      </c>
      <c r="I364" s="4" t="s">
        <v>54</v>
      </c>
      <c r="J364" s="4" t="s">
        <v>65</v>
      </c>
      <c r="K364" s="4" t="s">
        <v>251</v>
      </c>
      <c r="L364" s="57" t="s">
        <v>51</v>
      </c>
      <c r="M364" s="4" t="s">
        <v>230</v>
      </c>
      <c r="N364" s="4" t="s">
        <v>46</v>
      </c>
      <c r="O364" s="80">
        <v>1676</v>
      </c>
      <c r="P364" s="6">
        <f t="shared" si="37"/>
        <v>334.74077600000004</v>
      </c>
      <c r="Q364" s="6">
        <v>174895</v>
      </c>
      <c r="R364" s="6">
        <f t="shared" si="38"/>
        <v>875674.67430379626</v>
      </c>
      <c r="S364" s="57">
        <f t="shared" si="42"/>
        <v>338.16818312037282</v>
      </c>
      <c r="T364" s="6">
        <f>Table1[[#This Row],[Volume in Units]]*Table1[[#This Row],[Price SDG/Unit]]</f>
        <v>293124020</v>
      </c>
      <c r="U364" s="57">
        <f>Table1[[#This Row],[Volume MT/Head]]*Table1[[#This Row],[Price USD/(MT/Head)]]</f>
        <v>113198.68003622371</v>
      </c>
      <c r="V364" s="80">
        <v>3000</v>
      </c>
      <c r="W364" s="28">
        <f>Table1[[#This Row],[Commission SDG/MT]]*Table1[[#This Row],[Volume in Units]]</f>
        <v>5028000</v>
      </c>
      <c r="X364" s="80">
        <v>5906224</v>
      </c>
      <c r="Y364" s="28">
        <f t="shared" si="39"/>
        <v>304058244</v>
      </c>
      <c r="Z364" s="6">
        <f>IFERROR((Table1[[#This Row],[Total Cost SDG]]/Table1[[#This Row],[Volume MT/Head]]),0)</f>
        <v>908339.42501226673</v>
      </c>
      <c r="AA364" s="57">
        <f t="shared" si="40"/>
        <v>117421.26037617808</v>
      </c>
      <c r="AB364" s="57">
        <f>IFERROR((Table1[[#This Row],[Total Cost USD]]/Table1[[#This Row],[Volume MT/Head]]),0)</f>
        <v>350.78266167423254</v>
      </c>
      <c r="AC364" s="80">
        <v>334.74077600000004</v>
      </c>
      <c r="AD364" s="6">
        <f>Table1[[#This Row],[Volume MT/Head]]-Table1[[#This Row],[Delivered MT]]</f>
        <v>0</v>
      </c>
      <c r="AE364" s="6">
        <f>Table1[[#This Row],[Delivered MT]]*Table1[[#This Row],[Average Cost SDG/MT]]</f>
        <v>304058244</v>
      </c>
      <c r="AF364" s="4" t="s">
        <v>152</v>
      </c>
    </row>
    <row r="365" spans="1:32" hidden="1" x14ac:dyDescent="0.2">
      <c r="A365" s="1">
        <v>368</v>
      </c>
      <c r="B365" s="4">
        <v>2025</v>
      </c>
      <c r="C365" s="4" t="s">
        <v>141</v>
      </c>
      <c r="D365" s="4" t="s">
        <v>136</v>
      </c>
      <c r="E365" s="4">
        <v>6</v>
      </c>
      <c r="F365" s="80">
        <f t="shared" si="43"/>
        <v>2589.4650000000001</v>
      </c>
      <c r="G365" s="4">
        <v>1678</v>
      </c>
      <c r="H365" s="4" t="s">
        <v>54</v>
      </c>
      <c r="I365" s="4" t="s">
        <v>54</v>
      </c>
      <c r="J365" s="4" t="s">
        <v>65</v>
      </c>
      <c r="K365" s="4" t="s">
        <v>251</v>
      </c>
      <c r="L365" s="57" t="s">
        <v>51</v>
      </c>
      <c r="M365" s="4" t="s">
        <v>230</v>
      </c>
      <c r="N365" s="4" t="s">
        <v>46</v>
      </c>
      <c r="O365" s="80">
        <v>138</v>
      </c>
      <c r="P365" s="6">
        <f t="shared" si="37"/>
        <v>27.562187999999999</v>
      </c>
      <c r="Q365" s="6">
        <v>176000</v>
      </c>
      <c r="R365" s="6">
        <f t="shared" si="38"/>
        <v>881207.25393789494</v>
      </c>
      <c r="S365" s="57">
        <f t="shared" si="42"/>
        <v>340.30475559155843</v>
      </c>
      <c r="T365" s="6">
        <f>Table1[[#This Row],[Volume in Units]]*Table1[[#This Row],[Price SDG/Unit]]</f>
        <v>24288000</v>
      </c>
      <c r="U365" s="57">
        <f>Table1[[#This Row],[Volume MT/Head]]*Table1[[#This Row],[Price USD/(MT/Head)]]</f>
        <v>9379.5436509085848</v>
      </c>
      <c r="V365" s="80">
        <v>2000</v>
      </c>
      <c r="W365" s="28">
        <f>Table1[[#This Row],[Commission SDG/MT]]*Table1[[#This Row],[Volume in Units]]</f>
        <v>276000</v>
      </c>
      <c r="X365" s="80"/>
      <c r="Y365" s="28">
        <f t="shared" si="39"/>
        <v>24564000</v>
      </c>
      <c r="Z365" s="6">
        <f>IFERROR((Table1[[#This Row],[Total Cost SDG]]/Table1[[#This Row],[Volume MT/Head]]),0)</f>
        <v>891220.97273264371</v>
      </c>
      <c r="AA365" s="57">
        <f t="shared" si="40"/>
        <v>9486.1293742143644</v>
      </c>
      <c r="AB365" s="57">
        <f>IFERROR((Table1[[#This Row],[Total Cost USD]]/Table1[[#This Row],[Volume MT/Head]]),0)</f>
        <v>344.17185508691705</v>
      </c>
      <c r="AC365" s="80">
        <v>27.562187999999999</v>
      </c>
      <c r="AD365" s="6">
        <f>Table1[[#This Row],[Volume MT/Head]]-Table1[[#This Row],[Delivered MT]]</f>
        <v>0</v>
      </c>
      <c r="AE365" s="6">
        <f>Table1[[#This Row],[Delivered MT]]*Table1[[#This Row],[Average Cost SDG/MT]]</f>
        <v>24564000</v>
      </c>
      <c r="AF365" s="4" t="s">
        <v>152</v>
      </c>
    </row>
    <row r="366" spans="1:32" hidden="1" x14ac:dyDescent="0.2">
      <c r="A366" s="1">
        <v>369</v>
      </c>
      <c r="B366" s="4">
        <v>2025</v>
      </c>
      <c r="C366" s="4" t="s">
        <v>141</v>
      </c>
      <c r="D366" s="4" t="s">
        <v>136</v>
      </c>
      <c r="E366" s="4">
        <v>7</v>
      </c>
      <c r="F366" s="80">
        <f t="shared" si="43"/>
        <v>2589.4650000000001</v>
      </c>
      <c r="G366" s="4">
        <v>1678</v>
      </c>
      <c r="H366" s="4" t="s">
        <v>54</v>
      </c>
      <c r="I366" s="4" t="s">
        <v>54</v>
      </c>
      <c r="J366" s="4" t="s">
        <v>65</v>
      </c>
      <c r="K366" s="4" t="s">
        <v>251</v>
      </c>
      <c r="L366" s="57" t="s">
        <v>51</v>
      </c>
      <c r="M366" s="4" t="s">
        <v>230</v>
      </c>
      <c r="N366" s="4" t="s">
        <v>46</v>
      </c>
      <c r="O366" s="80">
        <v>144</v>
      </c>
      <c r="P366" s="6">
        <f t="shared" si="37"/>
        <v>28.760544000000003</v>
      </c>
      <c r="Q366" s="6">
        <v>186000</v>
      </c>
      <c r="R366" s="6">
        <f t="shared" si="38"/>
        <v>931275.84791163891</v>
      </c>
      <c r="S366" s="57">
        <f t="shared" si="42"/>
        <v>359.64025306835151</v>
      </c>
      <c r="T366" s="6">
        <f>Table1[[#This Row],[Volume in Units]]*Table1[[#This Row],[Price SDG/Unit]]</f>
        <v>26784000</v>
      </c>
      <c r="U366" s="57">
        <f>Table1[[#This Row],[Volume MT/Head]]*Table1[[#This Row],[Price USD/(MT/Head)]]</f>
        <v>10343.44932254346</v>
      </c>
      <c r="V366" s="80">
        <v>3000</v>
      </c>
      <c r="W366" s="28">
        <f>Table1[[#This Row],[Commission SDG/MT]]*Table1[[#This Row],[Volume in Units]]</f>
        <v>432000</v>
      </c>
      <c r="X366" s="80">
        <v>507000</v>
      </c>
      <c r="Y366" s="28">
        <f t="shared" si="39"/>
        <v>27723000</v>
      </c>
      <c r="Z366" s="6">
        <f>IFERROR((Table1[[#This Row],[Total Cost SDG]]/Table1[[#This Row],[Volume MT/Head]]),0)</f>
        <v>963924.74356535112</v>
      </c>
      <c r="AA366" s="57">
        <f t="shared" si="40"/>
        <v>10706.072489877251</v>
      </c>
      <c r="AB366" s="57">
        <f>IFERROR((Table1[[#This Row],[Total Cost USD]]/Table1[[#This Row],[Volume MT/Head]]),0)</f>
        <v>372.24860871467695</v>
      </c>
      <c r="AC366" s="80">
        <v>28.760544000000003</v>
      </c>
      <c r="AD366" s="6">
        <f>Table1[[#This Row],[Volume MT/Head]]-Table1[[#This Row],[Delivered MT]]</f>
        <v>0</v>
      </c>
      <c r="AE366" s="6">
        <f>Table1[[#This Row],[Delivered MT]]*Table1[[#This Row],[Average Cost SDG/MT]]</f>
        <v>27723000</v>
      </c>
      <c r="AF366" s="4" t="s">
        <v>152</v>
      </c>
    </row>
    <row r="367" spans="1:32" hidden="1" x14ac:dyDescent="0.2">
      <c r="A367" s="1">
        <v>370</v>
      </c>
      <c r="B367" s="4">
        <v>2025</v>
      </c>
      <c r="C367" s="4" t="s">
        <v>141</v>
      </c>
      <c r="D367" s="4" t="s">
        <v>136</v>
      </c>
      <c r="E367" s="4">
        <v>7</v>
      </c>
      <c r="F367" s="80">
        <f t="shared" si="43"/>
        <v>2589.4650000000001</v>
      </c>
      <c r="G367" s="4">
        <v>1678</v>
      </c>
      <c r="H367" s="4" t="s">
        <v>54</v>
      </c>
      <c r="I367" s="4" t="s">
        <v>54</v>
      </c>
      <c r="J367" s="4" t="s">
        <v>65</v>
      </c>
      <c r="K367" s="4" t="s">
        <v>251</v>
      </c>
      <c r="L367" s="57" t="s">
        <v>51</v>
      </c>
      <c r="M367" s="4" t="s">
        <v>230</v>
      </c>
      <c r="N367" s="4" t="s">
        <v>46</v>
      </c>
      <c r="O367" s="80">
        <v>199</v>
      </c>
      <c r="P367" s="6">
        <f t="shared" si="37"/>
        <v>39.745474000000002</v>
      </c>
      <c r="Q367" s="6">
        <v>172733</v>
      </c>
      <c r="R367" s="6">
        <f t="shared" si="38"/>
        <v>864849.84428667265</v>
      </c>
      <c r="S367" s="57">
        <f t="shared" si="42"/>
        <v>333.98784856589009</v>
      </c>
      <c r="T367" s="6">
        <f>Table1[[#This Row],[Volume in Units]]*Table1[[#This Row],[Price SDG/Unit]]</f>
        <v>34373867</v>
      </c>
      <c r="U367" s="57">
        <f>Table1[[#This Row],[Volume MT/Head]]*Table1[[#This Row],[Price USD/(MT/Head)]]</f>
        <v>13274.505351491522</v>
      </c>
      <c r="V367" s="80">
        <v>3000</v>
      </c>
      <c r="W367" s="28">
        <f>Table1[[#This Row],[Commission SDG/MT]]*Table1[[#This Row],[Volume in Units]]</f>
        <v>597000</v>
      </c>
      <c r="X367" s="80">
        <v>701276</v>
      </c>
      <c r="Y367" s="28">
        <f t="shared" si="39"/>
        <v>35672143</v>
      </c>
      <c r="Z367" s="6">
        <f>IFERROR((Table1[[#This Row],[Total Cost SDG]]/Table1[[#This Row],[Volume MT/Head]]),0)</f>
        <v>897514.59499514336</v>
      </c>
      <c r="AA367" s="57">
        <f t="shared" si="40"/>
        <v>13775.873780877517</v>
      </c>
      <c r="AB367" s="57">
        <f>IFERROR((Table1[[#This Row],[Total Cost USD]]/Table1[[#This Row],[Volume MT/Head]]),0)</f>
        <v>346.60232711974993</v>
      </c>
      <c r="AC367" s="80">
        <v>39.745474000000002</v>
      </c>
      <c r="AD367" s="6">
        <f>Table1[[#This Row],[Volume MT/Head]]-Table1[[#This Row],[Delivered MT]]</f>
        <v>0</v>
      </c>
      <c r="AE367" s="6">
        <f>Table1[[#This Row],[Delivered MT]]*Table1[[#This Row],[Average Cost SDG/MT]]</f>
        <v>35672143</v>
      </c>
      <c r="AF367" s="4" t="s">
        <v>152</v>
      </c>
    </row>
    <row r="368" spans="1:32" hidden="1" x14ac:dyDescent="0.2">
      <c r="A368" s="1">
        <v>371</v>
      </c>
      <c r="B368" s="4">
        <v>2025</v>
      </c>
      <c r="C368" s="4" t="s">
        <v>141</v>
      </c>
      <c r="D368" s="4" t="s">
        <v>137</v>
      </c>
      <c r="E368" s="4">
        <v>8</v>
      </c>
      <c r="F368" s="80">
        <f t="shared" si="43"/>
        <v>2589.4650000000001</v>
      </c>
      <c r="G368" s="4">
        <v>1678</v>
      </c>
      <c r="H368" s="4" t="s">
        <v>54</v>
      </c>
      <c r="I368" s="4" t="s">
        <v>54</v>
      </c>
      <c r="J368" s="4" t="s">
        <v>65</v>
      </c>
      <c r="K368" s="4" t="s">
        <v>251</v>
      </c>
      <c r="L368" s="57" t="s">
        <v>51</v>
      </c>
      <c r="M368" s="4" t="s">
        <v>230</v>
      </c>
      <c r="N368" s="4" t="s">
        <v>46</v>
      </c>
      <c r="O368" s="80">
        <v>1863.5</v>
      </c>
      <c r="P368" s="6">
        <f t="shared" si="37"/>
        <v>372.18940100000003</v>
      </c>
      <c r="Q368" s="6">
        <v>173713</v>
      </c>
      <c r="R368" s="6">
        <f t="shared" si="38"/>
        <v>869756.56649609969</v>
      </c>
      <c r="S368" s="57">
        <f t="shared" si="42"/>
        <v>335.88272731861588</v>
      </c>
      <c r="T368" s="6">
        <f>Table1[[#This Row],[Volume in Units]]*Table1[[#This Row],[Price SDG/Unit]]</f>
        <v>323714175.5</v>
      </c>
      <c r="U368" s="57">
        <f>Table1[[#This Row],[Volume MT/Head]]*Table1[[#This Row],[Price USD/(MT/Head)]]</f>
        <v>125011.99108696199</v>
      </c>
      <c r="V368" s="80">
        <v>3000</v>
      </c>
      <c r="W368" s="28">
        <f>Table1[[#This Row],[Commission SDG/MT]]*Table1[[#This Row],[Volume in Units]]</f>
        <v>5590500</v>
      </c>
      <c r="X368" s="80">
        <v>6566974</v>
      </c>
      <c r="Y368" s="28">
        <f t="shared" si="39"/>
        <v>335871649.5</v>
      </c>
      <c r="Z368" s="6">
        <f>IFERROR((Table1[[#This Row],[Total Cost SDG]]/Table1[[#This Row],[Volume MT/Head]]),0)</f>
        <v>902421.31720457016</v>
      </c>
      <c r="AA368" s="57">
        <f t="shared" si="40"/>
        <v>129706.96630385041</v>
      </c>
      <c r="AB368" s="57">
        <f>IFERROR((Table1[[#This Row],[Total Cost USD]]/Table1[[#This Row],[Volume MT/Head]]),0)</f>
        <v>348.49720587247566</v>
      </c>
      <c r="AC368" s="80">
        <v>372.18940100000003</v>
      </c>
      <c r="AD368" s="6">
        <f>Table1[[#This Row],[Volume MT/Head]]-Table1[[#This Row],[Delivered MT]]</f>
        <v>0</v>
      </c>
      <c r="AE368" s="6">
        <f>Table1[[#This Row],[Delivered MT]]*Table1[[#This Row],[Average Cost SDG/MT]]</f>
        <v>335871649.5</v>
      </c>
      <c r="AF368" s="4" t="s">
        <v>152</v>
      </c>
    </row>
    <row r="369" spans="1:32" hidden="1" x14ac:dyDescent="0.2">
      <c r="A369" s="1">
        <v>372</v>
      </c>
      <c r="B369" s="4">
        <v>2025</v>
      </c>
      <c r="C369" s="4" t="s">
        <v>141</v>
      </c>
      <c r="D369" s="4" t="s">
        <v>137</v>
      </c>
      <c r="E369" s="4">
        <v>8</v>
      </c>
      <c r="F369" s="80">
        <f t="shared" si="43"/>
        <v>2589.4650000000001</v>
      </c>
      <c r="G369" s="4">
        <v>1678</v>
      </c>
      <c r="H369" s="4" t="s">
        <v>54</v>
      </c>
      <c r="I369" s="4" t="s">
        <v>54</v>
      </c>
      <c r="J369" s="4" t="s">
        <v>65</v>
      </c>
      <c r="K369" s="4" t="s">
        <v>251</v>
      </c>
      <c r="L369" s="57" t="s">
        <v>51</v>
      </c>
      <c r="M369" s="4" t="s">
        <v>230</v>
      </c>
      <c r="N369" s="4" t="s">
        <v>46</v>
      </c>
      <c r="O369" s="80">
        <v>2278</v>
      </c>
      <c r="P369" s="6">
        <f t="shared" si="37"/>
        <v>454.97582799999998</v>
      </c>
      <c r="Q369" s="6">
        <v>186000</v>
      </c>
      <c r="R369" s="6">
        <f t="shared" si="38"/>
        <v>931275.84791163891</v>
      </c>
      <c r="S369" s="57">
        <f t="shared" si="42"/>
        <v>359.64025306835151</v>
      </c>
      <c r="T369" s="6">
        <f>Table1[[#This Row],[Volume in Units]]*Table1[[#This Row],[Price SDG/Unit]]</f>
        <v>423708000</v>
      </c>
      <c r="U369" s="57">
        <f>Table1[[#This Row],[Volume MT/Head]]*Table1[[#This Row],[Price USD/(MT/Head)]]</f>
        <v>163627.62192190276</v>
      </c>
      <c r="V369" s="80">
        <v>3000</v>
      </c>
      <c r="W369" s="28">
        <f>Table1[[#This Row],[Commission SDG/MT]]*Table1[[#This Row],[Volume in Units]]</f>
        <v>6834000</v>
      </c>
      <c r="X369" s="80">
        <v>8027672</v>
      </c>
      <c r="Y369" s="28">
        <f t="shared" si="39"/>
        <v>438569672</v>
      </c>
      <c r="Z369" s="6">
        <f>IFERROR((Table1[[#This Row],[Total Cost SDG]]/Table1[[#This Row],[Volume MT/Head]]),0)</f>
        <v>963940.59862010961</v>
      </c>
      <c r="AA369" s="57">
        <f t="shared" si="40"/>
        <v>169366.9047467334</v>
      </c>
      <c r="AB369" s="57">
        <f>IFERROR((Table1[[#This Row],[Total Cost USD]]/Table1[[#This Row],[Volume MT/Head]]),0)</f>
        <v>372.25473162221141</v>
      </c>
      <c r="AC369" s="80">
        <v>454.97582799999998</v>
      </c>
      <c r="AD369" s="6">
        <f>Table1[[#This Row],[Volume MT/Head]]-Table1[[#This Row],[Delivered MT]]</f>
        <v>0</v>
      </c>
      <c r="AE369" s="6">
        <f>Table1[[#This Row],[Delivered MT]]*Table1[[#This Row],[Average Cost SDG/MT]]</f>
        <v>438569672</v>
      </c>
      <c r="AF369" s="4" t="s">
        <v>152</v>
      </c>
    </row>
    <row r="370" spans="1:32" hidden="1" x14ac:dyDescent="0.2">
      <c r="A370" s="1">
        <v>373</v>
      </c>
      <c r="B370" s="4">
        <v>2025</v>
      </c>
      <c r="C370" s="4" t="s">
        <v>141</v>
      </c>
      <c r="D370" s="4" t="s">
        <v>137</v>
      </c>
      <c r="E370" s="4">
        <v>9</v>
      </c>
      <c r="F370" s="80">
        <f t="shared" ref="F370:F379" si="44">702*3.673</f>
        <v>2578.4459999999999</v>
      </c>
      <c r="G370" s="4">
        <v>1678</v>
      </c>
      <c r="H370" s="4" t="s">
        <v>54</v>
      </c>
      <c r="I370" s="4" t="s">
        <v>54</v>
      </c>
      <c r="J370" s="4" t="s">
        <v>65</v>
      </c>
      <c r="K370" s="4" t="s">
        <v>251</v>
      </c>
      <c r="L370" s="57" t="s">
        <v>51</v>
      </c>
      <c r="M370" s="4" t="s">
        <v>230</v>
      </c>
      <c r="N370" s="4" t="s">
        <v>46</v>
      </c>
      <c r="O370" s="80">
        <v>1394</v>
      </c>
      <c r="P370" s="6">
        <f t="shared" si="37"/>
        <v>278.41804400000001</v>
      </c>
      <c r="Q370" s="6">
        <v>185972</v>
      </c>
      <c r="R370" s="6">
        <f t="shared" si="38"/>
        <v>931135.65584851243</v>
      </c>
      <c r="S370" s="57">
        <f t="shared" si="42"/>
        <v>361.12280646890122</v>
      </c>
      <c r="T370" s="6">
        <f>Table1[[#This Row],[Volume in Units]]*Table1[[#This Row],[Price SDG/Unit]]</f>
        <v>259244968</v>
      </c>
      <c r="U370" s="57">
        <f>Table1[[#This Row],[Volume MT/Head]]*Table1[[#This Row],[Price USD/(MT/Head)]]</f>
        <v>100543.10542086203</v>
      </c>
      <c r="V370" s="80">
        <v>3000</v>
      </c>
      <c r="W370" s="28">
        <f>Table1[[#This Row],[Commission SDG/MT]]*Table1[[#This Row],[Volume in Units]]</f>
        <v>4182000</v>
      </c>
      <c r="X370" s="80">
        <v>4912456</v>
      </c>
      <c r="Y370" s="28">
        <f t="shared" si="39"/>
        <v>268339424</v>
      </c>
      <c r="Z370" s="6">
        <f>IFERROR((Table1[[#This Row],[Total Cost SDG]]/Table1[[#This Row],[Volume MT/Head]]),0)</f>
        <v>963800.40655698301</v>
      </c>
      <c r="AA370" s="57">
        <f t="shared" si="40"/>
        <v>104070.2128336215</v>
      </c>
      <c r="AB370" s="57">
        <f>IFERROR((Table1[[#This Row],[Total Cost USD]]/Table1[[#This Row],[Volume MT/Head]]),0)</f>
        <v>373.79119305076898</v>
      </c>
      <c r="AC370" s="80">
        <v>278.41804400000001</v>
      </c>
      <c r="AD370" s="6">
        <f>Table1[[#This Row],[Volume MT/Head]]-Table1[[#This Row],[Delivered MT]]</f>
        <v>0</v>
      </c>
      <c r="AE370" s="6">
        <f>Table1[[#This Row],[Delivered MT]]*Table1[[#This Row],[Average Cost SDG/MT]]</f>
        <v>268339424</v>
      </c>
      <c r="AF370" s="4" t="s">
        <v>152</v>
      </c>
    </row>
    <row r="371" spans="1:32" hidden="1" x14ac:dyDescent="0.2">
      <c r="A371" s="1">
        <v>381</v>
      </c>
      <c r="B371" s="4">
        <v>2025</v>
      </c>
      <c r="C371" s="4" t="s">
        <v>141</v>
      </c>
      <c r="D371" s="4" t="s">
        <v>137</v>
      </c>
      <c r="E371" s="4">
        <v>9</v>
      </c>
      <c r="F371" s="80">
        <f t="shared" si="44"/>
        <v>2578.4459999999999</v>
      </c>
      <c r="G371" s="4">
        <v>1678</v>
      </c>
      <c r="H371" s="4" t="s">
        <v>54</v>
      </c>
      <c r="I371" s="4" t="s">
        <v>54</v>
      </c>
      <c r="J371" s="4" t="s">
        <v>65</v>
      </c>
      <c r="K371" s="4" t="s">
        <v>251</v>
      </c>
      <c r="L371" s="57" t="s">
        <v>51</v>
      </c>
      <c r="M371" s="4" t="s">
        <v>230</v>
      </c>
      <c r="N371" s="4" t="s">
        <v>46</v>
      </c>
      <c r="O371" s="80">
        <v>2343.5</v>
      </c>
      <c r="P371" s="6">
        <f t="shared" si="37"/>
        <v>468.05788100000001</v>
      </c>
      <c r="Q371" s="6">
        <v>174839</v>
      </c>
      <c r="R371" s="6">
        <f t="shared" si="38"/>
        <v>875394.29017754318</v>
      </c>
      <c r="S371" s="57">
        <f t="shared" si="42"/>
        <v>339.50460478037672</v>
      </c>
      <c r="T371" s="6">
        <f>Table1[[#This Row],[Volume in Units]]*Table1[[#This Row],[Price SDG/Unit]]</f>
        <v>409735196.5</v>
      </c>
      <c r="U371" s="57">
        <f>Table1[[#This Row],[Volume MT/Head]]*Table1[[#This Row],[Price USD/(MT/Head)]]</f>
        <v>158907.80590324561</v>
      </c>
      <c r="V371" s="80">
        <v>3000</v>
      </c>
      <c r="W371" s="28">
        <f>Table1[[#This Row],[Commission SDG/MT]]*Table1[[#This Row],[Volume in Units]]</f>
        <v>7030500</v>
      </c>
      <c r="X371" s="80">
        <v>8258494</v>
      </c>
      <c r="Y371" s="28">
        <f t="shared" si="39"/>
        <v>425024190.5</v>
      </c>
      <c r="Z371" s="6">
        <f>IFERROR((Table1[[#This Row],[Total Cost SDG]]/Table1[[#This Row],[Volume MT/Head]]),0)</f>
        <v>908059.04088601377</v>
      </c>
      <c r="AA371" s="57">
        <f t="shared" si="40"/>
        <v>164837.34408244345</v>
      </c>
      <c r="AB371" s="57">
        <f>IFERROR((Table1[[#This Row],[Total Cost USD]]/Table1[[#This Row],[Volume MT/Head]]),0)</f>
        <v>352.17299136224449</v>
      </c>
      <c r="AC371" s="80">
        <v>468.05788100000001</v>
      </c>
      <c r="AD371" s="6">
        <f>Table1[[#This Row],[Volume MT/Head]]-Table1[[#This Row],[Delivered MT]]</f>
        <v>0</v>
      </c>
      <c r="AE371" s="6">
        <f>Table1[[#This Row],[Delivered MT]]*Table1[[#This Row],[Average Cost SDG/MT]]</f>
        <v>425024190.5</v>
      </c>
      <c r="AF371" s="4" t="s">
        <v>152</v>
      </c>
    </row>
    <row r="372" spans="1:32" hidden="1" x14ac:dyDescent="0.2">
      <c r="A372" s="1">
        <v>383</v>
      </c>
      <c r="B372" s="4">
        <v>2025</v>
      </c>
      <c r="C372" s="4" t="s">
        <v>141</v>
      </c>
      <c r="D372" s="4" t="s">
        <v>137</v>
      </c>
      <c r="E372" s="4">
        <v>10</v>
      </c>
      <c r="F372" s="80">
        <f t="shared" si="44"/>
        <v>2578.4459999999999</v>
      </c>
      <c r="G372" s="4">
        <v>1678</v>
      </c>
      <c r="H372" s="4" t="s">
        <v>54</v>
      </c>
      <c r="I372" s="4" t="s">
        <v>54</v>
      </c>
      <c r="J372" s="4" t="s">
        <v>65</v>
      </c>
      <c r="K372" s="4" t="s">
        <v>251</v>
      </c>
      <c r="L372" s="57" t="s">
        <v>51</v>
      </c>
      <c r="M372" s="4" t="s">
        <v>230</v>
      </c>
      <c r="N372" s="4" t="s">
        <v>46</v>
      </c>
      <c r="O372" s="80">
        <v>1000</v>
      </c>
      <c r="P372" s="6">
        <f t="shared" si="37"/>
        <v>199.726</v>
      </c>
      <c r="Q372" s="6">
        <v>176000</v>
      </c>
      <c r="R372" s="6">
        <f t="shared" si="38"/>
        <v>881207.25393789494</v>
      </c>
      <c r="S372" s="57">
        <f t="shared" si="42"/>
        <v>341.75904941887285</v>
      </c>
      <c r="T372" s="6">
        <f>Table1[[#This Row],[Volume in Units]]*Table1[[#This Row],[Price SDG/Unit]]</f>
        <v>176000000</v>
      </c>
      <c r="U372" s="57">
        <f>Table1[[#This Row],[Volume MT/Head]]*Table1[[#This Row],[Price USD/(MT/Head)]]</f>
        <v>68258.167904233793</v>
      </c>
      <c r="V372" s="80">
        <v>2000</v>
      </c>
      <c r="W372" s="28">
        <f>Table1[[#This Row],[Commission SDG/MT]]*Table1[[#This Row],[Volume in Units]]</f>
        <v>2000000</v>
      </c>
      <c r="X372" s="80"/>
      <c r="Y372" s="28">
        <f t="shared" si="39"/>
        <v>178000000</v>
      </c>
      <c r="Z372" s="6">
        <f>IFERROR((Table1[[#This Row],[Total Cost SDG]]/Table1[[#This Row],[Volume MT/Head]]),0)</f>
        <v>891220.97273264371</v>
      </c>
      <c r="AA372" s="57">
        <f t="shared" si="40"/>
        <v>69033.828903145535</v>
      </c>
      <c r="AB372" s="57">
        <f>IFERROR((Table1[[#This Row],[Total Cost USD]]/Table1[[#This Row],[Volume MT/Head]]),0)</f>
        <v>345.64267498045092</v>
      </c>
      <c r="AC372" s="80">
        <v>199.726</v>
      </c>
      <c r="AD372" s="6">
        <f>Table1[[#This Row],[Volume MT/Head]]-Table1[[#This Row],[Delivered MT]]</f>
        <v>0</v>
      </c>
      <c r="AE372" s="6">
        <f>Table1[[#This Row],[Delivered MT]]*Table1[[#This Row],[Average Cost SDG/MT]]</f>
        <v>178000000</v>
      </c>
      <c r="AF372" s="4" t="s">
        <v>152</v>
      </c>
    </row>
    <row r="373" spans="1:32" hidden="1" x14ac:dyDescent="0.2">
      <c r="A373" s="1">
        <v>384</v>
      </c>
      <c r="B373" s="4">
        <v>2025</v>
      </c>
      <c r="C373" s="4" t="s">
        <v>141</v>
      </c>
      <c r="D373" s="4" t="s">
        <v>137</v>
      </c>
      <c r="E373" s="4">
        <v>10</v>
      </c>
      <c r="F373" s="80">
        <f t="shared" si="44"/>
        <v>2578.4459999999999</v>
      </c>
      <c r="G373" s="4">
        <v>1678</v>
      </c>
      <c r="H373" s="4" t="s">
        <v>54</v>
      </c>
      <c r="I373" s="4" t="s">
        <v>54</v>
      </c>
      <c r="J373" s="4" t="s">
        <v>65</v>
      </c>
      <c r="K373" s="4" t="s">
        <v>251</v>
      </c>
      <c r="L373" s="57" t="s">
        <v>51</v>
      </c>
      <c r="M373" s="4" t="s">
        <v>230</v>
      </c>
      <c r="N373" s="4" t="s">
        <v>46</v>
      </c>
      <c r="O373" s="80">
        <v>671.5</v>
      </c>
      <c r="P373" s="6">
        <f t="shared" si="37"/>
        <v>134.11600899999999</v>
      </c>
      <c r="Q373" s="6">
        <v>178000</v>
      </c>
      <c r="R373" s="6">
        <f t="shared" si="38"/>
        <v>891220.97273264371</v>
      </c>
      <c r="S373" s="57">
        <f t="shared" si="42"/>
        <v>345.64267498045092</v>
      </c>
      <c r="T373" s="6">
        <f>Table1[[#This Row],[Volume in Units]]*Table1[[#This Row],[Price SDG/Unit]]</f>
        <v>119527000</v>
      </c>
      <c r="U373" s="57">
        <f>Table1[[#This Row],[Volume MT/Head]]*Table1[[#This Row],[Price USD/(MT/Head)]]</f>
        <v>46356.216108462228</v>
      </c>
      <c r="V373" s="80">
        <v>2000</v>
      </c>
      <c r="W373" s="28">
        <f>Table1[[#This Row],[Commission SDG/MT]]*Table1[[#This Row],[Volume in Units]]</f>
        <v>1343000</v>
      </c>
      <c r="X373" s="80"/>
      <c r="Y373" s="28">
        <f t="shared" si="39"/>
        <v>120870000</v>
      </c>
      <c r="Z373" s="6">
        <f>IFERROR((Table1[[#This Row],[Total Cost SDG]]/Table1[[#This Row],[Volume MT/Head]]),0)</f>
        <v>901234.6915273926</v>
      </c>
      <c r="AA373" s="57">
        <f t="shared" si="40"/>
        <v>46877.072469231469</v>
      </c>
      <c r="AB373" s="57">
        <f>IFERROR((Table1[[#This Row],[Total Cost USD]]/Table1[[#This Row],[Volume MT/Head]]),0)</f>
        <v>349.52630054202905</v>
      </c>
      <c r="AC373" s="80">
        <v>134.11600899999999</v>
      </c>
      <c r="AD373" s="6">
        <f>Table1[[#This Row],[Volume MT/Head]]-Table1[[#This Row],[Delivered MT]]</f>
        <v>0</v>
      </c>
      <c r="AE373" s="6">
        <f>Table1[[#This Row],[Delivered MT]]*Table1[[#This Row],[Average Cost SDG/MT]]</f>
        <v>120870000</v>
      </c>
      <c r="AF373" s="4" t="s">
        <v>152</v>
      </c>
    </row>
    <row r="374" spans="1:32" hidden="1" x14ac:dyDescent="0.2">
      <c r="A374" s="1">
        <v>385</v>
      </c>
      <c r="B374" s="4">
        <v>2025</v>
      </c>
      <c r="C374" s="4" t="s">
        <v>141</v>
      </c>
      <c r="D374" s="4" t="s">
        <v>137</v>
      </c>
      <c r="E374" s="4">
        <v>10</v>
      </c>
      <c r="F374" s="80">
        <f t="shared" si="44"/>
        <v>2578.4459999999999</v>
      </c>
      <c r="G374" s="4">
        <v>1678</v>
      </c>
      <c r="H374" s="4" t="s">
        <v>54</v>
      </c>
      <c r="I374" s="4" t="s">
        <v>54</v>
      </c>
      <c r="J374" s="4" t="s">
        <v>65</v>
      </c>
      <c r="K374" s="4" t="s">
        <v>251</v>
      </c>
      <c r="L374" s="57" t="s">
        <v>51</v>
      </c>
      <c r="M374" s="4" t="s">
        <v>230</v>
      </c>
      <c r="N374" s="4" t="s">
        <v>46</v>
      </c>
      <c r="O374" s="80">
        <v>1863.5</v>
      </c>
      <c r="P374" s="6">
        <f t="shared" si="37"/>
        <v>372.18940100000003</v>
      </c>
      <c r="Q374" s="6">
        <v>185631</v>
      </c>
      <c r="R374" s="6">
        <f t="shared" si="38"/>
        <v>929428.31679400778</v>
      </c>
      <c r="S374" s="57">
        <f t="shared" si="42"/>
        <v>360.46064831065218</v>
      </c>
      <c r="T374" s="6">
        <f>Table1[[#This Row],[Volume in Units]]*Table1[[#This Row],[Price SDG/Unit]]</f>
        <v>345923368.5</v>
      </c>
      <c r="U374" s="57">
        <f>Table1[[#This Row],[Volume MT/Head]]*Table1[[#This Row],[Price USD/(MT/Head)]]</f>
        <v>134159.63277881331</v>
      </c>
      <c r="V374" s="80">
        <v>3000</v>
      </c>
      <c r="W374" s="28">
        <f>Table1[[#This Row],[Commission SDG/MT]]*Table1[[#This Row],[Volume in Units]]</f>
        <v>5590500</v>
      </c>
      <c r="X374" s="80">
        <v>6566974</v>
      </c>
      <c r="Y374" s="28">
        <f t="shared" si="39"/>
        <v>358080842.5</v>
      </c>
      <c r="Z374" s="6">
        <f>IFERROR((Table1[[#This Row],[Total Cost SDG]]/Table1[[#This Row],[Volume MT/Head]]),0)</f>
        <v>962093.06750247837</v>
      </c>
      <c r="AA374" s="57">
        <f t="shared" si="40"/>
        <v>138874.67199235508</v>
      </c>
      <c r="AB374" s="57">
        <f>IFERROR((Table1[[#This Row],[Total Cost USD]]/Table1[[#This Row],[Volume MT/Head]]),0)</f>
        <v>373.12903489251988</v>
      </c>
      <c r="AC374" s="80">
        <v>372.18940100000003</v>
      </c>
      <c r="AD374" s="6">
        <f>Table1[[#This Row],[Volume MT/Head]]-Table1[[#This Row],[Delivered MT]]</f>
        <v>0</v>
      </c>
      <c r="AE374" s="6">
        <f>Table1[[#This Row],[Delivered MT]]*Table1[[#This Row],[Average Cost SDG/MT]]</f>
        <v>358080842.5</v>
      </c>
      <c r="AF374" s="4" t="s">
        <v>152</v>
      </c>
    </row>
    <row r="375" spans="1:32" hidden="1" x14ac:dyDescent="0.2">
      <c r="A375" s="1">
        <v>386</v>
      </c>
      <c r="B375" s="4">
        <v>2025</v>
      </c>
      <c r="C375" s="4" t="s">
        <v>141</v>
      </c>
      <c r="D375" s="4" t="s">
        <v>137</v>
      </c>
      <c r="E375" s="4">
        <v>10</v>
      </c>
      <c r="F375" s="80">
        <f t="shared" si="44"/>
        <v>2578.4459999999999</v>
      </c>
      <c r="G375" s="4">
        <v>1678</v>
      </c>
      <c r="H375" s="4" t="s">
        <v>54</v>
      </c>
      <c r="I375" s="4" t="s">
        <v>54</v>
      </c>
      <c r="J375" s="4" t="s">
        <v>65</v>
      </c>
      <c r="K375" s="4" t="s">
        <v>251</v>
      </c>
      <c r="L375" s="57" t="s">
        <v>51</v>
      </c>
      <c r="M375" s="4" t="s">
        <v>230</v>
      </c>
      <c r="N375" s="4" t="s">
        <v>46</v>
      </c>
      <c r="O375" s="80">
        <v>1232</v>
      </c>
      <c r="P375" s="6">
        <f t="shared" si="37"/>
        <v>246.062432</v>
      </c>
      <c r="Q375" s="6">
        <v>172144</v>
      </c>
      <c r="R375" s="6">
        <f t="shared" si="38"/>
        <v>861900.80410161917</v>
      </c>
      <c r="S375" s="57">
        <f t="shared" si="42"/>
        <v>334.27141933615025</v>
      </c>
      <c r="T375" s="6">
        <f>Table1[[#This Row],[Volume in Units]]*Table1[[#This Row],[Price SDG/Unit]]</f>
        <v>212081408</v>
      </c>
      <c r="U375" s="57">
        <f>Table1[[#This Row],[Volume MT/Head]]*Table1[[#This Row],[Price USD/(MT/Head)]]</f>
        <v>82251.638389944957</v>
      </c>
      <c r="V375" s="80">
        <v>3000</v>
      </c>
      <c r="W375" s="28">
        <f>Table1[[#This Row],[Commission SDG/MT]]*Table1[[#This Row],[Volume in Units]]</f>
        <v>3696000</v>
      </c>
      <c r="X375" s="80">
        <v>4341568</v>
      </c>
      <c r="Y375" s="28">
        <f t="shared" si="39"/>
        <v>220118976</v>
      </c>
      <c r="Z375" s="6">
        <f>IFERROR((Table1[[#This Row],[Total Cost SDG]]/Table1[[#This Row],[Volume MT/Head]]),0)</f>
        <v>894565.55481008987</v>
      </c>
      <c r="AA375" s="57">
        <f t="shared" si="40"/>
        <v>85368.852401795506</v>
      </c>
      <c r="AB375" s="57">
        <f>IFERROR((Table1[[#This Row],[Total Cost USD]]/Table1[[#This Row],[Volume MT/Head]]),0)</f>
        <v>346.93980591801801</v>
      </c>
      <c r="AC375" s="80">
        <v>246.062432</v>
      </c>
      <c r="AD375" s="6">
        <f>Table1[[#This Row],[Volume MT/Head]]-Table1[[#This Row],[Delivered MT]]</f>
        <v>0</v>
      </c>
      <c r="AE375" s="6">
        <f>Table1[[#This Row],[Delivered MT]]*Table1[[#This Row],[Average Cost SDG/MT]]</f>
        <v>220118976</v>
      </c>
      <c r="AF375" s="4" t="s">
        <v>152</v>
      </c>
    </row>
    <row r="376" spans="1:32" hidden="1" x14ac:dyDescent="0.2">
      <c r="A376" s="1">
        <v>387</v>
      </c>
      <c r="B376" s="4">
        <v>2025</v>
      </c>
      <c r="C376" s="4" t="s">
        <v>141</v>
      </c>
      <c r="D376" s="4" t="s">
        <v>137</v>
      </c>
      <c r="E376" s="4">
        <v>11</v>
      </c>
      <c r="F376" s="80">
        <f t="shared" si="44"/>
        <v>2578.4459999999999</v>
      </c>
      <c r="G376" s="4">
        <v>1678</v>
      </c>
      <c r="H376" s="4" t="s">
        <v>54</v>
      </c>
      <c r="I376" s="4" t="s">
        <v>54</v>
      </c>
      <c r="J376" s="4" t="s">
        <v>65</v>
      </c>
      <c r="K376" s="4" t="s">
        <v>251</v>
      </c>
      <c r="L376" s="57" t="s">
        <v>51</v>
      </c>
      <c r="M376" s="4" t="s">
        <v>230</v>
      </c>
      <c r="N376" s="4" t="s">
        <v>46</v>
      </c>
      <c r="O376" s="80">
        <v>1535.5</v>
      </c>
      <c r="P376" s="6">
        <f t="shared" si="37"/>
        <v>306.67927299999997</v>
      </c>
      <c r="Q376" s="6">
        <v>173777</v>
      </c>
      <c r="R376" s="6">
        <f t="shared" si="38"/>
        <v>870077.00549753162</v>
      </c>
      <c r="S376" s="57">
        <f t="shared" si="42"/>
        <v>337.44239960717874</v>
      </c>
      <c r="T376" s="6">
        <f>Table1[[#This Row],[Volume in Units]]*Table1[[#This Row],[Price SDG/Unit]]</f>
        <v>266834583.5</v>
      </c>
      <c r="U376" s="57">
        <f>Table1[[#This Row],[Volume MT/Head]]*Table1[[#This Row],[Price USD/(MT/Head)]]</f>
        <v>103486.58979090505</v>
      </c>
      <c r="V376" s="80">
        <v>3000</v>
      </c>
      <c r="W376" s="28">
        <f>Table1[[#This Row],[Commission SDG/MT]]*Table1[[#This Row],[Volume in Units]]</f>
        <v>4606500</v>
      </c>
      <c r="X376" s="80">
        <v>5411102</v>
      </c>
      <c r="Y376" s="28">
        <f t="shared" si="39"/>
        <v>276852185.5</v>
      </c>
      <c r="Z376" s="6">
        <f>IFERROR((Table1[[#This Row],[Total Cost SDG]]/Table1[[#This Row],[Volume MT/Head]]),0)</f>
        <v>902741.75620600232</v>
      </c>
      <c r="AA376" s="57">
        <f t="shared" si="40"/>
        <v>107371.72137791522</v>
      </c>
      <c r="AB376" s="57">
        <f>IFERROR((Table1[[#This Row],[Total Cost USD]]/Table1[[#This Row],[Volume MT/Head]]),0)</f>
        <v>350.11078618904656</v>
      </c>
      <c r="AC376" s="80">
        <v>306.67927299999997</v>
      </c>
      <c r="AD376" s="6">
        <f>Table1[[#This Row],[Volume MT/Head]]-Table1[[#This Row],[Delivered MT]]</f>
        <v>0</v>
      </c>
      <c r="AE376" s="6">
        <f>Table1[[#This Row],[Delivered MT]]*Table1[[#This Row],[Average Cost SDG/MT]]</f>
        <v>276852185.5</v>
      </c>
      <c r="AF376" s="4" t="s">
        <v>152</v>
      </c>
    </row>
    <row r="377" spans="1:32" hidden="1" x14ac:dyDescent="0.2">
      <c r="A377" s="1">
        <v>388</v>
      </c>
      <c r="B377" s="4">
        <v>2025</v>
      </c>
      <c r="C377" s="4" t="s">
        <v>141</v>
      </c>
      <c r="D377" s="4" t="s">
        <v>137</v>
      </c>
      <c r="E377" s="4">
        <v>11</v>
      </c>
      <c r="F377" s="80">
        <f t="shared" si="44"/>
        <v>2578.4459999999999</v>
      </c>
      <c r="G377" s="4">
        <v>1678</v>
      </c>
      <c r="H377" s="4" t="s">
        <v>54</v>
      </c>
      <c r="I377" s="4" t="s">
        <v>54</v>
      </c>
      <c r="J377" s="4" t="s">
        <v>65</v>
      </c>
      <c r="K377" s="4" t="s">
        <v>251</v>
      </c>
      <c r="L377" s="57" t="s">
        <v>51</v>
      </c>
      <c r="M377" s="4" t="s">
        <v>230</v>
      </c>
      <c r="N377" s="4" t="s">
        <v>46</v>
      </c>
      <c r="O377" s="80">
        <v>1189</v>
      </c>
      <c r="P377" s="6">
        <f t="shared" si="37"/>
        <v>237.47421400000002</v>
      </c>
      <c r="Q377" s="6">
        <v>185516</v>
      </c>
      <c r="R377" s="6">
        <f t="shared" si="38"/>
        <v>928852.52796330978</v>
      </c>
      <c r="S377" s="57">
        <f t="shared" si="42"/>
        <v>360.23733984086147</v>
      </c>
      <c r="T377" s="6">
        <f>Table1[[#This Row],[Volume in Units]]*Table1[[#This Row],[Price SDG/Unit]]</f>
        <v>220578524</v>
      </c>
      <c r="U377" s="57">
        <f>Table1[[#This Row],[Volume MT/Head]]*Table1[[#This Row],[Price USD/(MT/Head)]]</f>
        <v>85547.079132159473</v>
      </c>
      <c r="V377" s="80">
        <v>3000</v>
      </c>
      <c r="W377" s="28">
        <f>Table1[[#This Row],[Commission SDG/MT]]*Table1[[#This Row],[Volume in Units]]</f>
        <v>3567000</v>
      </c>
      <c r="X377" s="80">
        <v>4190036</v>
      </c>
      <c r="Y377" s="28">
        <f t="shared" si="39"/>
        <v>228335560</v>
      </c>
      <c r="Z377" s="6">
        <f>IFERROR((Table1[[#This Row],[Total Cost SDG]]/Table1[[#This Row],[Volume MT/Head]]),0)</f>
        <v>961517.27867178025</v>
      </c>
      <c r="AA377" s="57">
        <f t="shared" si="40"/>
        <v>88555.494278336642</v>
      </c>
      <c r="AB377" s="57">
        <f>IFERROR((Table1[[#This Row],[Total Cost USD]]/Table1[[#This Row],[Volume MT/Head]]),0)</f>
        <v>372.90572642272917</v>
      </c>
      <c r="AC377" s="80">
        <v>237.47421400000002</v>
      </c>
      <c r="AD377" s="6">
        <f>Table1[[#This Row],[Volume MT/Head]]-Table1[[#This Row],[Delivered MT]]</f>
        <v>0</v>
      </c>
      <c r="AE377" s="6">
        <f>Table1[[#This Row],[Delivered MT]]*Table1[[#This Row],[Average Cost SDG/MT]]</f>
        <v>228335560</v>
      </c>
      <c r="AF377" s="4" t="s">
        <v>152</v>
      </c>
    </row>
    <row r="378" spans="1:32" hidden="1" x14ac:dyDescent="0.2">
      <c r="A378" s="1">
        <v>389</v>
      </c>
      <c r="B378" s="4">
        <v>2025</v>
      </c>
      <c r="C378" s="4" t="s">
        <v>141</v>
      </c>
      <c r="D378" s="4" t="s">
        <v>137</v>
      </c>
      <c r="E378" s="4">
        <v>11</v>
      </c>
      <c r="F378" s="80">
        <f t="shared" si="44"/>
        <v>2578.4459999999999</v>
      </c>
      <c r="G378" s="4">
        <v>1678</v>
      </c>
      <c r="H378" s="4" t="s">
        <v>54</v>
      </c>
      <c r="I378" s="4" t="s">
        <v>54</v>
      </c>
      <c r="J378" s="4" t="s">
        <v>65</v>
      </c>
      <c r="K378" s="4" t="s">
        <v>251</v>
      </c>
      <c r="L378" s="57" t="s">
        <v>51</v>
      </c>
      <c r="M378" s="4" t="s">
        <v>230</v>
      </c>
      <c r="N378" s="4" t="s">
        <v>46</v>
      </c>
      <c r="O378" s="80">
        <v>203</v>
      </c>
      <c r="P378" s="6">
        <f t="shared" si="37"/>
        <v>40.544377999999995</v>
      </c>
      <c r="Q378" s="6">
        <v>185000</v>
      </c>
      <c r="R378" s="6">
        <f t="shared" si="38"/>
        <v>926268.98851426446</v>
      </c>
      <c r="S378" s="57">
        <f t="shared" si="42"/>
        <v>359.23536444597426</v>
      </c>
      <c r="T378" s="6">
        <f>Table1[[#This Row],[Volume in Units]]*Table1[[#This Row],[Price SDG/Unit]]</f>
        <v>37555000</v>
      </c>
      <c r="U378" s="57">
        <f>Table1[[#This Row],[Volume MT/Head]]*Table1[[#This Row],[Price USD/(MT/Head)]]</f>
        <v>14564.97440706534</v>
      </c>
      <c r="V378" s="80">
        <v>2000</v>
      </c>
      <c r="W378" s="28">
        <f>Table1[[#This Row],[Commission SDG/MT]]*Table1[[#This Row],[Volume in Units]]</f>
        <v>406000</v>
      </c>
      <c r="X378" s="80"/>
      <c r="Y378" s="28">
        <f t="shared" si="39"/>
        <v>37961000</v>
      </c>
      <c r="Z378" s="6">
        <f>IFERROR((Table1[[#This Row],[Total Cost SDG]]/Table1[[#This Row],[Volume MT/Head]]),0)</f>
        <v>936282.70730901347</v>
      </c>
      <c r="AA378" s="57">
        <f t="shared" si="40"/>
        <v>14722.433589844426</v>
      </c>
      <c r="AB378" s="57">
        <f>IFERROR((Table1[[#This Row],[Total Cost USD]]/Table1[[#This Row],[Volume MT/Head]]),0)</f>
        <v>363.11899000755244</v>
      </c>
      <c r="AC378" s="80">
        <v>40.544377999999995</v>
      </c>
      <c r="AD378" s="6">
        <f>Table1[[#This Row],[Volume MT/Head]]-Table1[[#This Row],[Delivered MT]]</f>
        <v>0</v>
      </c>
      <c r="AE378" s="6">
        <f>Table1[[#This Row],[Delivered MT]]*Table1[[#This Row],[Average Cost SDG/MT]]</f>
        <v>37961000</v>
      </c>
      <c r="AF378" s="4" t="s">
        <v>152</v>
      </c>
    </row>
    <row r="379" spans="1:32" hidden="1" x14ac:dyDescent="0.2">
      <c r="A379" s="1">
        <v>390</v>
      </c>
      <c r="B379" s="4">
        <v>2025</v>
      </c>
      <c r="C379" s="4" t="s">
        <v>141</v>
      </c>
      <c r="D379" s="4" t="s">
        <v>137</v>
      </c>
      <c r="E379" s="4">
        <v>11</v>
      </c>
      <c r="F379" s="80">
        <f t="shared" si="44"/>
        <v>2578.4459999999999</v>
      </c>
      <c r="G379" s="4">
        <v>1678</v>
      </c>
      <c r="H379" s="4" t="s">
        <v>54</v>
      </c>
      <c r="I379" s="4" t="s">
        <v>54</v>
      </c>
      <c r="J379" s="4" t="s">
        <v>65</v>
      </c>
      <c r="K379" s="4" t="s">
        <v>251</v>
      </c>
      <c r="L379" s="57" t="s">
        <v>51</v>
      </c>
      <c r="M379" s="4" t="s">
        <v>230</v>
      </c>
      <c r="N379" s="4" t="s">
        <v>46</v>
      </c>
      <c r="O379" s="80">
        <v>1227.5</v>
      </c>
      <c r="P379" s="6">
        <f t="shared" si="37"/>
        <v>245.16366500000001</v>
      </c>
      <c r="Q379" s="6">
        <v>188500</v>
      </c>
      <c r="R379" s="6">
        <f t="shared" si="38"/>
        <v>943792.99640507495</v>
      </c>
      <c r="S379" s="57">
        <f t="shared" si="42"/>
        <v>366.03170917873592</v>
      </c>
      <c r="T379" s="6">
        <f>Table1[[#This Row],[Volume in Units]]*Table1[[#This Row],[Price SDG/Unit]]</f>
        <v>231383750</v>
      </c>
      <c r="U379" s="57">
        <f>Table1[[#This Row],[Volume MT/Head]]*Table1[[#This Row],[Price USD/(MT/Head)]]</f>
        <v>89737.675328473037</v>
      </c>
      <c r="V379" s="80">
        <v>2000</v>
      </c>
      <c r="W379" s="28">
        <f>Table1[[#This Row],[Commission SDG/MT]]*Table1[[#This Row],[Volume in Units]]</f>
        <v>2455000</v>
      </c>
      <c r="X379" s="80"/>
      <c r="Y379" s="28">
        <f t="shared" si="39"/>
        <v>233838750</v>
      </c>
      <c r="Z379" s="6">
        <f>IFERROR((Table1[[#This Row],[Total Cost SDG]]/Table1[[#This Row],[Volume MT/Head]]),0)</f>
        <v>953806.71519982372</v>
      </c>
      <c r="AA379" s="57">
        <f t="shared" si="40"/>
        <v>90689.799204637209</v>
      </c>
      <c r="AB379" s="57">
        <f>IFERROR((Table1[[#This Row],[Total Cost USD]]/Table1[[#This Row],[Volume MT/Head]]),0)</f>
        <v>369.91533474031399</v>
      </c>
      <c r="AC379" s="80">
        <v>245.16366500000001</v>
      </c>
      <c r="AD379" s="6">
        <f>Table1[[#This Row],[Volume MT/Head]]-Table1[[#This Row],[Delivered MT]]</f>
        <v>0</v>
      </c>
      <c r="AE379" s="6">
        <f>Table1[[#This Row],[Delivered MT]]*Table1[[#This Row],[Average Cost SDG/MT]]</f>
        <v>233838750</v>
      </c>
      <c r="AF379" s="4" t="s">
        <v>152</v>
      </c>
    </row>
    <row r="380" spans="1:32" hidden="1" x14ac:dyDescent="0.2">
      <c r="A380" s="1">
        <v>391</v>
      </c>
      <c r="B380" s="4">
        <v>2025</v>
      </c>
      <c r="C380" s="4" t="s">
        <v>141</v>
      </c>
      <c r="D380" s="4" t="s">
        <v>137</v>
      </c>
      <c r="E380" s="4">
        <v>12</v>
      </c>
      <c r="F380" s="80">
        <f>693*3.673</f>
        <v>2545.3890000000001</v>
      </c>
      <c r="G380" s="4">
        <v>1678</v>
      </c>
      <c r="H380" s="4" t="s">
        <v>54</v>
      </c>
      <c r="I380" s="4" t="s">
        <v>54</v>
      </c>
      <c r="J380" s="4" t="s">
        <v>65</v>
      </c>
      <c r="K380" s="4" t="s">
        <v>251</v>
      </c>
      <c r="L380" s="57" t="s">
        <v>51</v>
      </c>
      <c r="M380" s="4" t="s">
        <v>230</v>
      </c>
      <c r="N380" s="4" t="s">
        <v>46</v>
      </c>
      <c r="O380" s="80">
        <v>1842.5</v>
      </c>
      <c r="P380" s="6">
        <f t="shared" si="37"/>
        <v>367.99515499999995</v>
      </c>
      <c r="Q380" s="6">
        <v>185405</v>
      </c>
      <c r="R380" s="6">
        <f t="shared" si="38"/>
        <v>928296.76657020114</v>
      </c>
      <c r="S380" s="57">
        <f t="shared" si="42"/>
        <v>364.69740639650797</v>
      </c>
      <c r="T380" s="6">
        <f>Table1[[#This Row],[Volume in Units]]*Table1[[#This Row],[Price SDG/Unit]]</f>
        <v>341608712.5</v>
      </c>
      <c r="U380" s="57">
        <f>Table1[[#This Row],[Volume MT/Head]]*Table1[[#This Row],[Price USD/(MT/Head)]]</f>
        <v>134206.87859498092</v>
      </c>
      <c r="V380" s="80">
        <v>3000</v>
      </c>
      <c r="W380" s="28">
        <f>Table1[[#This Row],[Commission SDG/MT]]*Table1[[#This Row],[Volume in Units]]</f>
        <v>5527500</v>
      </c>
      <c r="X380" s="80">
        <v>6492970</v>
      </c>
      <c r="Y380" s="28">
        <f t="shared" si="39"/>
        <v>353629182.5</v>
      </c>
      <c r="Z380" s="6">
        <f>IFERROR((Table1[[#This Row],[Total Cost SDG]]/Table1[[#This Row],[Volume MT/Head]]),0)</f>
        <v>960961.51727867185</v>
      </c>
      <c r="AA380" s="57">
        <f t="shared" si="40"/>
        <v>138929.32769804535</v>
      </c>
      <c r="AB380" s="57">
        <f>IFERROR((Table1[[#This Row],[Total Cost USD]]/Table1[[#This Row],[Volume MT/Head]]),0)</f>
        <v>377.53031747943902</v>
      </c>
      <c r="AC380" s="80">
        <v>367.99515499999995</v>
      </c>
      <c r="AD380" s="6">
        <f>Table1[[#This Row],[Volume MT/Head]]-Table1[[#This Row],[Delivered MT]]</f>
        <v>0</v>
      </c>
      <c r="AE380" s="6">
        <f>Table1[[#This Row],[Delivered MT]]*Table1[[#This Row],[Average Cost SDG/MT]]</f>
        <v>353629182.5</v>
      </c>
      <c r="AF380" s="4" t="s">
        <v>152</v>
      </c>
    </row>
    <row r="381" spans="1:32" hidden="1" x14ac:dyDescent="0.2">
      <c r="A381" s="1">
        <v>392</v>
      </c>
      <c r="B381" s="4">
        <v>2025</v>
      </c>
      <c r="C381" s="4" t="s">
        <v>141</v>
      </c>
      <c r="D381" s="4" t="s">
        <v>137</v>
      </c>
      <c r="E381" s="4">
        <v>12</v>
      </c>
      <c r="F381" s="80">
        <f>693*3.673</f>
        <v>2545.3890000000001</v>
      </c>
      <c r="G381" s="4">
        <v>1678</v>
      </c>
      <c r="H381" s="4" t="s">
        <v>54</v>
      </c>
      <c r="I381" s="4" t="s">
        <v>54</v>
      </c>
      <c r="J381" s="4" t="s">
        <v>65</v>
      </c>
      <c r="K381" s="4" t="s">
        <v>251</v>
      </c>
      <c r="L381" s="57" t="s">
        <v>51</v>
      </c>
      <c r="M381" s="4" t="s">
        <v>230</v>
      </c>
      <c r="N381" s="4" t="s">
        <v>46</v>
      </c>
      <c r="O381" s="80">
        <v>2319.5</v>
      </c>
      <c r="P381" s="6">
        <f t="shared" si="37"/>
        <v>463.26445699999999</v>
      </c>
      <c r="Q381" s="6">
        <v>175013</v>
      </c>
      <c r="R381" s="6">
        <f t="shared" si="38"/>
        <v>876265.48371268646</v>
      </c>
      <c r="S381" s="57">
        <f t="shared" si="42"/>
        <v>344.25601890818513</v>
      </c>
      <c r="T381" s="6">
        <f>Table1[[#This Row],[Volume in Units]]*Table1[[#This Row],[Price SDG/Unit]]</f>
        <v>405942653.5</v>
      </c>
      <c r="U381" s="57">
        <f>Table1[[#This Row],[Volume MT/Head]]*Table1[[#This Row],[Price USD/(MT/Head)]]</f>
        <v>159481.57766848212</v>
      </c>
      <c r="V381" s="80">
        <v>3000</v>
      </c>
      <c r="W381" s="28">
        <f>Table1[[#This Row],[Commission SDG/MT]]*Table1[[#This Row],[Volume in Units]]</f>
        <v>6958500</v>
      </c>
      <c r="X381" s="80">
        <v>8173918</v>
      </c>
      <c r="Y381" s="28">
        <f t="shared" si="39"/>
        <v>421075071.5</v>
      </c>
      <c r="Z381" s="6">
        <f>IFERROR((Table1[[#This Row],[Total Cost SDG]]/Table1[[#This Row],[Volume MT/Head]]),0)</f>
        <v>908930.23442115705</v>
      </c>
      <c r="AA381" s="57">
        <f t="shared" si="40"/>
        <v>165426.6092530454</v>
      </c>
      <c r="AB381" s="57">
        <f>IFERROR((Table1[[#This Row],[Total Cost USD]]/Table1[[#This Row],[Volume MT/Head]]),0)</f>
        <v>357.08892999111606</v>
      </c>
      <c r="AC381" s="80">
        <v>463.26445699999999</v>
      </c>
      <c r="AD381" s="6">
        <f>Table1[[#This Row],[Volume MT/Head]]-Table1[[#This Row],[Delivered MT]]</f>
        <v>0</v>
      </c>
      <c r="AE381" s="6">
        <f>Table1[[#This Row],[Delivered MT]]*Table1[[#This Row],[Average Cost SDG/MT]]</f>
        <v>421075071.5</v>
      </c>
      <c r="AF381" s="4" t="s">
        <v>152</v>
      </c>
    </row>
    <row r="382" spans="1:32" hidden="1" x14ac:dyDescent="0.2">
      <c r="A382" s="1">
        <v>393</v>
      </c>
      <c r="B382" s="4">
        <v>2025</v>
      </c>
      <c r="C382" s="4" t="s">
        <v>141</v>
      </c>
      <c r="D382" s="4" t="s">
        <v>137</v>
      </c>
      <c r="E382" s="4">
        <v>12</v>
      </c>
      <c r="F382" s="80">
        <f>693*3.673</f>
        <v>2545.3890000000001</v>
      </c>
      <c r="G382" s="4">
        <v>1678</v>
      </c>
      <c r="H382" s="4" t="s">
        <v>54</v>
      </c>
      <c r="I382" s="4" t="s">
        <v>54</v>
      </c>
      <c r="J382" s="4" t="s">
        <v>65</v>
      </c>
      <c r="K382" s="4" t="s">
        <v>251</v>
      </c>
      <c r="L382" s="57" t="s">
        <v>51</v>
      </c>
      <c r="M382" s="4" t="s">
        <v>230</v>
      </c>
      <c r="N382" s="4" t="s">
        <v>46</v>
      </c>
      <c r="O382" s="80">
        <v>153</v>
      </c>
      <c r="P382" s="6">
        <f t="shared" si="37"/>
        <v>30.558078000000002</v>
      </c>
      <c r="Q382" s="6">
        <v>178000</v>
      </c>
      <c r="R382" s="6">
        <f t="shared" si="38"/>
        <v>891220.97273264371</v>
      </c>
      <c r="S382" s="57">
        <f t="shared" si="42"/>
        <v>350.13154088928792</v>
      </c>
      <c r="T382" s="6">
        <f>Table1[[#This Row],[Volume in Units]]*Table1[[#This Row],[Price SDG/Unit]]</f>
        <v>27234000</v>
      </c>
      <c r="U382" s="57">
        <f>Table1[[#This Row],[Volume MT/Head]]*Table1[[#This Row],[Price USD/(MT/Head)]]</f>
        <v>10699.34693675505</v>
      </c>
      <c r="V382" s="80">
        <v>2000</v>
      </c>
      <c r="W382" s="28">
        <f>Table1[[#This Row],[Commission SDG/MT]]*Table1[[#This Row],[Volume in Units]]</f>
        <v>306000</v>
      </c>
      <c r="X382" s="80"/>
      <c r="Y382" s="28">
        <f t="shared" si="39"/>
        <v>27540000</v>
      </c>
      <c r="Z382" s="6">
        <f>IFERROR((Table1[[#This Row],[Total Cost SDG]]/Table1[[#This Row],[Volume MT/Head]]),0)</f>
        <v>901234.69152739248</v>
      </c>
      <c r="AA382" s="57">
        <f t="shared" si="40"/>
        <v>10819.564318066905</v>
      </c>
      <c r="AB382" s="57">
        <f>IFERROR((Table1[[#This Row],[Total Cost USD]]/Table1[[#This Row],[Volume MT/Head]]),0)</f>
        <v>354.06560314647095</v>
      </c>
      <c r="AC382" s="80">
        <v>30.558078000000002</v>
      </c>
      <c r="AD382" s="6">
        <f>Table1[[#This Row],[Volume MT/Head]]-Table1[[#This Row],[Delivered MT]]</f>
        <v>0</v>
      </c>
      <c r="AE382" s="6">
        <f>Table1[[#This Row],[Delivered MT]]*Table1[[#This Row],[Average Cost SDG/MT]]</f>
        <v>27540000</v>
      </c>
      <c r="AF382" s="4" t="s">
        <v>152</v>
      </c>
    </row>
    <row r="383" spans="1:32" x14ac:dyDescent="0.2">
      <c r="A383" s="1">
        <v>394</v>
      </c>
      <c r="B383" s="4">
        <v>2025</v>
      </c>
      <c r="C383" s="4" t="s">
        <v>141</v>
      </c>
      <c r="D383" s="4" t="s">
        <v>137</v>
      </c>
      <c r="E383" s="4">
        <v>10</v>
      </c>
      <c r="F383" s="80">
        <v>2578.4459999999999</v>
      </c>
      <c r="G383" s="4">
        <v>1659</v>
      </c>
      <c r="H383" s="4" t="s">
        <v>156</v>
      </c>
      <c r="I383" s="4" t="s">
        <v>186</v>
      </c>
      <c r="J383" s="4" t="s">
        <v>65</v>
      </c>
      <c r="K383" s="4" t="s">
        <v>251</v>
      </c>
      <c r="L383" s="57" t="s">
        <v>51</v>
      </c>
      <c r="M383" s="4" t="s">
        <v>230</v>
      </c>
      <c r="N383" s="4" t="s">
        <v>29</v>
      </c>
      <c r="O383" s="80">
        <v>1146.42</v>
      </c>
      <c r="P383" s="6">
        <f t="shared" si="37"/>
        <v>51.524494382022475</v>
      </c>
      <c r="Q383" s="6">
        <v>171063</v>
      </c>
      <c r="R383" s="6">
        <f t="shared" si="38"/>
        <v>3806151.75</v>
      </c>
      <c r="S383" s="57">
        <f t="shared" si="42"/>
        <v>1476.1417342073482</v>
      </c>
      <c r="T383" s="6">
        <f>Table1[[#This Row],[Volume in Units]]*Table1[[#This Row],[Price SDG/Unit]]</f>
        <v>196110044.46000001</v>
      </c>
      <c r="U383" s="57">
        <f>Table1[[#This Row],[Volume MT/Head]]*Table1[[#This Row],[Price USD/(MT/Head)]]</f>
        <v>76057.456491235425</v>
      </c>
      <c r="V383" s="80">
        <v>2250</v>
      </c>
      <c r="W383" s="28">
        <f>Table1[[#This Row],[Commission SDG/MT]]*Table1[[#This Row],[Volume in Units]]</f>
        <v>2579445</v>
      </c>
      <c r="X383" s="80"/>
      <c r="Y383" s="28">
        <f t="shared" si="39"/>
        <v>198689489.46000001</v>
      </c>
      <c r="Z383" s="6">
        <f>IFERROR((Table1[[#This Row],[Total Cost SDG]]/Table1[[#This Row],[Volume MT/Head]]),0)</f>
        <v>3856214.25</v>
      </c>
      <c r="AA383" s="57">
        <f t="shared" si="40"/>
        <v>77057.843933904383</v>
      </c>
      <c r="AB383" s="57">
        <f>IFERROR((Table1[[#This Row],[Total Cost USD]]/Table1[[#This Row],[Volume MT/Head]]),0)</f>
        <v>1495.557498586358</v>
      </c>
      <c r="AC383" s="80">
        <v>51.524494382022475</v>
      </c>
      <c r="AD383" s="6">
        <f>Table1[[#This Row],[Volume MT/Head]]-Table1[[#This Row],[Delivered MT]]</f>
        <v>0</v>
      </c>
      <c r="AE383" s="6">
        <f>Table1[[#This Row],[Delivered MT]]*Table1[[#This Row],[Average Cost SDG/MT]]</f>
        <v>198689489.46000001</v>
      </c>
      <c r="AF383" s="4" t="s">
        <v>152</v>
      </c>
    </row>
    <row r="384" spans="1:32" x14ac:dyDescent="0.2">
      <c r="A384" s="1">
        <v>395</v>
      </c>
      <c r="B384" s="4">
        <v>2025</v>
      </c>
      <c r="C384" s="4" t="s">
        <v>141</v>
      </c>
      <c r="D384" s="4" t="s">
        <v>138</v>
      </c>
      <c r="E384" s="4">
        <v>16</v>
      </c>
      <c r="F384" s="80">
        <f>700*3.673</f>
        <v>2571.1</v>
      </c>
      <c r="G384" s="4">
        <v>1659</v>
      </c>
      <c r="H384" s="4" t="s">
        <v>156</v>
      </c>
      <c r="I384" s="4" t="s">
        <v>186</v>
      </c>
      <c r="J384" s="4" t="s">
        <v>65</v>
      </c>
      <c r="K384" s="4" t="s">
        <v>251</v>
      </c>
      <c r="L384" s="57" t="s">
        <v>51</v>
      </c>
      <c r="M384" s="4" t="s">
        <v>230</v>
      </c>
      <c r="N384" s="4" t="s">
        <v>29</v>
      </c>
      <c r="O384" s="80">
        <v>2300.88</v>
      </c>
      <c r="P384" s="6">
        <f t="shared" si="37"/>
        <v>103.41033707865169</v>
      </c>
      <c r="Q384" s="6">
        <v>168565.7</v>
      </c>
      <c r="R384" s="6">
        <f t="shared" si="38"/>
        <v>3750586.8250000002</v>
      </c>
      <c r="S384" s="57">
        <f t="shared" si="42"/>
        <v>1458.7479386254911</v>
      </c>
      <c r="T384" s="6">
        <f>Table1[[#This Row],[Volume in Units]]*Table1[[#This Row],[Price SDG/Unit]]</f>
        <v>387849447.81600004</v>
      </c>
      <c r="U384" s="57">
        <f>Table1[[#This Row],[Volume MT/Head]]*Table1[[#This Row],[Price USD/(MT/Head)]]</f>
        <v>150849.61604605036</v>
      </c>
      <c r="V384" s="80">
        <v>2250</v>
      </c>
      <c r="W384" s="28">
        <f>Table1[[#This Row],[Commission SDG/MT]]*Table1[[#This Row],[Volume in Units]]</f>
        <v>5176980</v>
      </c>
      <c r="X384" s="80"/>
      <c r="Y384" s="28">
        <f t="shared" si="39"/>
        <v>393026427.81600004</v>
      </c>
      <c r="Z384" s="6">
        <f>IFERROR((Table1[[#This Row],[Total Cost SDG]]/Table1[[#This Row],[Volume MT/Head]]),0)</f>
        <v>3800649.3250000002</v>
      </c>
      <c r="AA384" s="57">
        <f t="shared" si="40"/>
        <v>152863.14333009219</v>
      </c>
      <c r="AB384" s="57">
        <f>IFERROR((Table1[[#This Row],[Total Cost USD]]/Table1[[#This Row],[Volume MT/Head]]),0)</f>
        <v>1478.2191766170122</v>
      </c>
      <c r="AC384" s="80">
        <v>103.41033707865169</v>
      </c>
      <c r="AD384" s="6">
        <f>Table1[[#This Row],[Volume MT/Head]]-Table1[[#This Row],[Delivered MT]]</f>
        <v>0</v>
      </c>
      <c r="AE384" s="6">
        <f>Table1[[#This Row],[Delivered MT]]*Table1[[#This Row],[Average Cost SDG/MT]]</f>
        <v>393026427.81600004</v>
      </c>
      <c r="AF384" s="4" t="s">
        <v>152</v>
      </c>
    </row>
    <row r="385" spans="1:32" x14ac:dyDescent="0.2">
      <c r="A385" s="1">
        <v>396</v>
      </c>
      <c r="B385" s="4">
        <v>2025</v>
      </c>
      <c r="C385" s="4" t="s">
        <v>141</v>
      </c>
      <c r="D385" s="4" t="s">
        <v>138</v>
      </c>
      <c r="E385" s="4">
        <v>16</v>
      </c>
      <c r="F385" s="80">
        <f>700*3.673</f>
        <v>2571.1</v>
      </c>
      <c r="G385" s="4">
        <v>1659</v>
      </c>
      <c r="H385" s="4" t="s">
        <v>156</v>
      </c>
      <c r="I385" s="4" t="s">
        <v>186</v>
      </c>
      <c r="J385" s="4" t="s">
        <v>65</v>
      </c>
      <c r="K385" s="4" t="s">
        <v>251</v>
      </c>
      <c r="L385" s="57" t="s">
        <v>51</v>
      </c>
      <c r="M385" s="4" t="s">
        <v>230</v>
      </c>
      <c r="N385" s="4" t="s">
        <v>29</v>
      </c>
      <c r="O385" s="80">
        <v>1032.55</v>
      </c>
      <c r="P385" s="6">
        <f t="shared" si="37"/>
        <v>46.406741573033706</v>
      </c>
      <c r="Q385" s="6">
        <v>168439.7</v>
      </c>
      <c r="R385" s="6">
        <f t="shared" si="38"/>
        <v>3747783.3250000002</v>
      </c>
      <c r="S385" s="57">
        <f t="shared" si="42"/>
        <v>1457.6575492979659</v>
      </c>
      <c r="T385" s="6">
        <f>Table1[[#This Row],[Volume in Units]]*Table1[[#This Row],[Price SDG/Unit]]</f>
        <v>173922412.23500001</v>
      </c>
      <c r="U385" s="57">
        <f>Table1[[#This Row],[Volume MT/Head]]*Table1[[#This Row],[Price USD/(MT/Head)]]</f>
        <v>67645.137192252339</v>
      </c>
      <c r="V385" s="80">
        <v>2250</v>
      </c>
      <c r="W385" s="28">
        <f>Table1[[#This Row],[Commission SDG/MT]]*Table1[[#This Row],[Volume in Units]]</f>
        <v>2323237.5</v>
      </c>
      <c r="X385" s="80"/>
      <c r="Y385" s="28">
        <f t="shared" si="39"/>
        <v>176245649.73500001</v>
      </c>
      <c r="Z385" s="6">
        <f>IFERROR((Table1[[#This Row],[Total Cost SDG]]/Table1[[#This Row],[Volume MT/Head]]),0)</f>
        <v>3797845.8250000007</v>
      </c>
      <c r="AA385" s="57">
        <f t="shared" si="40"/>
        <v>68548.733901831903</v>
      </c>
      <c r="AB385" s="57">
        <f>IFERROR((Table1[[#This Row],[Total Cost USD]]/Table1[[#This Row],[Volume MT/Head]]),0)</f>
        <v>1477.128787289487</v>
      </c>
      <c r="AC385" s="80">
        <v>46.406741573033706</v>
      </c>
      <c r="AD385" s="6">
        <f>Table1[[#This Row],[Volume MT/Head]]-Table1[[#This Row],[Delivered MT]]</f>
        <v>0</v>
      </c>
      <c r="AE385" s="6">
        <f>Table1[[#This Row],[Delivered MT]]*Table1[[#This Row],[Average Cost SDG/MT]]</f>
        <v>176245649.73500001</v>
      </c>
      <c r="AF385" s="4" t="s">
        <v>152</v>
      </c>
    </row>
    <row r="386" spans="1:32" x14ac:dyDescent="0.2">
      <c r="A386" s="1">
        <v>397</v>
      </c>
      <c r="B386" s="4">
        <v>2025</v>
      </c>
      <c r="C386" s="4" t="s">
        <v>141</v>
      </c>
      <c r="D386" s="4" t="s">
        <v>138</v>
      </c>
      <c r="E386" s="4">
        <v>18</v>
      </c>
      <c r="F386" s="80">
        <v>2582</v>
      </c>
      <c r="G386" s="4">
        <v>1659</v>
      </c>
      <c r="H386" s="4" t="s">
        <v>156</v>
      </c>
      <c r="I386" s="4" t="s">
        <v>186</v>
      </c>
      <c r="J386" s="4" t="s">
        <v>65</v>
      </c>
      <c r="K386" s="4" t="s">
        <v>251</v>
      </c>
      <c r="L386" s="57" t="s">
        <v>51</v>
      </c>
      <c r="M386" s="4" t="s">
        <v>230</v>
      </c>
      <c r="N386" s="4" t="s">
        <v>29</v>
      </c>
      <c r="O386" s="80">
        <v>168.62</v>
      </c>
      <c r="P386" s="6">
        <f t="shared" ref="P386:P449" si="45">IF(N386="KG",(O386/1000),IF(N386="Head",(O386*1),IF(N386="Kantar 100lb",(O386/22.25),IF(N386="Kantar 315lb",(O386*315/2204.6),IF(N386="MT",(O386*1),IF(N386="Ardab",(O386*199.726/1000),IF(N386="104 Bag",(O386*104/1000),IF(N386="101 Bag",(O386*101/1000),IF(N386=0,0)))))))))</f>
        <v>7.5784269662921346</v>
      </c>
      <c r="Q386" s="6">
        <v>168363</v>
      </c>
      <c r="R386" s="6">
        <f t="shared" ref="R386:R449" si="46">IF(N386="KG",(Q386*1000),IF(N386="Head",(Q386*1),IF(N386="Kantar 100lb",(Q386*22.25),IF(N386="Kantar 315lb",(Q386/315*2204.6),IF(N386="MT",(Q386*1),IF(N386="Ardab",(Q386/199.726*1000),IF(N386="104 Bag",(Q386/104*1000),IF(N386="101 Bag",(Q386/101*1000),IF(N386=0,0)))))))))</f>
        <v>3746076.75</v>
      </c>
      <c r="S386" s="57">
        <f t="shared" si="42"/>
        <v>1450.8430480247871</v>
      </c>
      <c r="T386" s="6">
        <f>Table1[[#This Row],[Volume in Units]]*Table1[[#This Row],[Price SDG/Unit]]</f>
        <v>28389369.060000002</v>
      </c>
      <c r="U386" s="57">
        <f>Table1[[#This Row],[Volume MT/Head]]*Table1[[#This Row],[Price USD/(MT/Head)]]</f>
        <v>10995.108079008522</v>
      </c>
      <c r="V386" s="80">
        <v>2250</v>
      </c>
      <c r="W386" s="28">
        <f>Table1[[#This Row],[Commission SDG/MT]]*Table1[[#This Row],[Volume in Units]]</f>
        <v>379395</v>
      </c>
      <c r="X386" s="80"/>
      <c r="Y386" s="28">
        <f t="shared" ref="Y386:Y449" si="47">T386+W386+X386</f>
        <v>28768764.060000002</v>
      </c>
      <c r="Z386" s="6">
        <f>IFERROR((Table1[[#This Row],[Total Cost SDG]]/Table1[[#This Row],[Volume MT/Head]]),0)</f>
        <v>3796139.2500000005</v>
      </c>
      <c r="AA386" s="57">
        <f t="shared" ref="AA386:AA449" si="48">Y386/F386</f>
        <v>11142.046498838112</v>
      </c>
      <c r="AB386" s="57">
        <f>IFERROR((Table1[[#This Row],[Total Cost USD]]/Table1[[#This Row],[Volume MT/Head]]),0)</f>
        <v>1470.2320875290475</v>
      </c>
      <c r="AC386" s="80">
        <v>7.5784269662921346</v>
      </c>
      <c r="AD386" s="6">
        <f>Table1[[#This Row],[Volume MT/Head]]-Table1[[#This Row],[Delivered MT]]</f>
        <v>0</v>
      </c>
      <c r="AE386" s="6">
        <f>Table1[[#This Row],[Delivered MT]]*Table1[[#This Row],[Average Cost SDG/MT]]</f>
        <v>28768764.060000002</v>
      </c>
      <c r="AF386" s="4" t="s">
        <v>152</v>
      </c>
    </row>
    <row r="387" spans="1:32" x14ac:dyDescent="0.2">
      <c r="A387" s="1">
        <v>398</v>
      </c>
      <c r="B387" s="4">
        <v>2025</v>
      </c>
      <c r="C387" s="4" t="s">
        <v>141</v>
      </c>
      <c r="D387" s="4" t="s">
        <v>138</v>
      </c>
      <c r="E387" s="4">
        <v>18</v>
      </c>
      <c r="F387" s="80">
        <v>2582</v>
      </c>
      <c r="G387" s="4">
        <v>1659</v>
      </c>
      <c r="H387" s="4" t="s">
        <v>156</v>
      </c>
      <c r="I387" s="4" t="s">
        <v>186</v>
      </c>
      <c r="J387" s="4" t="s">
        <v>65</v>
      </c>
      <c r="K387" s="4" t="s">
        <v>251</v>
      </c>
      <c r="L387" s="57" t="s">
        <v>51</v>
      </c>
      <c r="M387" s="4" t="s">
        <v>230</v>
      </c>
      <c r="N387" s="4" t="s">
        <v>29</v>
      </c>
      <c r="O387" s="80">
        <v>759.41</v>
      </c>
      <c r="P387" s="6">
        <f t="shared" si="45"/>
        <v>34.130786516853931</v>
      </c>
      <c r="Q387" s="6">
        <v>168459</v>
      </c>
      <c r="R387" s="6">
        <f t="shared" si="46"/>
        <v>3748212.75</v>
      </c>
      <c r="S387" s="57">
        <f t="shared" si="42"/>
        <v>1451.670313710302</v>
      </c>
      <c r="T387" s="6">
        <f>Table1[[#This Row],[Volume in Units]]*Table1[[#This Row],[Price SDG/Unit]]</f>
        <v>127929449.19</v>
      </c>
      <c r="U387" s="57">
        <f>Table1[[#This Row],[Volume MT/Head]]*Table1[[#This Row],[Price USD/(MT/Head)]]</f>
        <v>49546.649570100693</v>
      </c>
      <c r="V387" s="80">
        <v>2250</v>
      </c>
      <c r="W387" s="28">
        <f>Table1[[#This Row],[Commission SDG/MT]]*Table1[[#This Row],[Volume in Units]]</f>
        <v>1708672.5</v>
      </c>
      <c r="X387" s="80"/>
      <c r="Y387" s="28">
        <f t="shared" si="47"/>
        <v>129638121.69</v>
      </c>
      <c r="Z387" s="6">
        <f>IFERROR((Table1[[#This Row],[Total Cost SDG]]/Table1[[#This Row],[Volume MT/Head]]),0)</f>
        <v>3798275.25</v>
      </c>
      <c r="AA387" s="57">
        <f t="shared" si="48"/>
        <v>50208.41273818745</v>
      </c>
      <c r="AB387" s="57">
        <f>IFERROR((Table1[[#This Row],[Total Cost USD]]/Table1[[#This Row],[Volume MT/Head]]),0)</f>
        <v>1471.0593532145624</v>
      </c>
      <c r="AC387" s="80">
        <v>34.130786516853931</v>
      </c>
      <c r="AD387" s="6">
        <f>Table1[[#This Row],[Volume MT/Head]]-Table1[[#This Row],[Delivered MT]]</f>
        <v>0</v>
      </c>
      <c r="AE387" s="6">
        <f>Table1[[#This Row],[Delivered MT]]*Table1[[#This Row],[Average Cost SDG/MT]]</f>
        <v>129638121.69</v>
      </c>
      <c r="AF387" s="4" t="s">
        <v>152</v>
      </c>
    </row>
    <row r="388" spans="1:32" hidden="1" x14ac:dyDescent="0.2">
      <c r="A388" s="1">
        <v>399</v>
      </c>
      <c r="B388" s="4">
        <v>2025</v>
      </c>
      <c r="C388" s="4" t="s">
        <v>141</v>
      </c>
      <c r="D388" s="4" t="s">
        <v>138</v>
      </c>
      <c r="E388" s="4">
        <v>16</v>
      </c>
      <c r="F388" s="80">
        <f>700*3.673</f>
        <v>2571.1</v>
      </c>
      <c r="G388" s="4">
        <v>1678</v>
      </c>
      <c r="H388" s="4" t="s">
        <v>54</v>
      </c>
      <c r="I388" s="4" t="s">
        <v>54</v>
      </c>
      <c r="J388" s="4" t="s">
        <v>65</v>
      </c>
      <c r="K388" s="4" t="s">
        <v>251</v>
      </c>
      <c r="L388" s="57" t="s">
        <v>51</v>
      </c>
      <c r="M388" s="4" t="s">
        <v>230</v>
      </c>
      <c r="N388" s="4" t="s">
        <v>46</v>
      </c>
      <c r="O388" s="80">
        <v>1221.5</v>
      </c>
      <c r="P388" s="6">
        <f t="shared" si="45"/>
        <v>243.96530900000002</v>
      </c>
      <c r="Q388" s="6">
        <v>171000</v>
      </c>
      <c r="R388" s="6">
        <f t="shared" si="46"/>
        <v>856172.95695102296</v>
      </c>
      <c r="S388" s="57">
        <f t="shared" si="42"/>
        <v>332.99869975925594</v>
      </c>
      <c r="T388" s="6">
        <f>Table1[[#This Row],[Volume in Units]]*Table1[[#This Row],[Price SDG/Unit]]</f>
        <v>208876500</v>
      </c>
      <c r="U388" s="57">
        <f>Table1[[#This Row],[Volume MT/Head]]*Table1[[#This Row],[Price USD/(MT/Head)]]</f>
        <v>81240.130683365103</v>
      </c>
      <c r="V388" s="80">
        <v>3000</v>
      </c>
      <c r="W388" s="28">
        <f>Table1[[#This Row],[Commission SDG/MT]]*Table1[[#This Row],[Volume in Units]]</f>
        <v>3664500</v>
      </c>
      <c r="X388" s="80">
        <v>4304566</v>
      </c>
      <c r="Y388" s="28">
        <f t="shared" si="47"/>
        <v>216845566</v>
      </c>
      <c r="Z388" s="6">
        <f>IFERROR((Table1[[#This Row],[Total Cost SDG]]/Table1[[#This Row],[Volume MT/Head]]),0)</f>
        <v>888837.70765949343</v>
      </c>
      <c r="AA388" s="57">
        <f t="shared" si="48"/>
        <v>84339.607949904719</v>
      </c>
      <c r="AB388" s="57">
        <f>IFERROR((Table1[[#This Row],[Total Cost USD]]/Table1[[#This Row],[Volume MT/Head]]),0)</f>
        <v>345.70328173135761</v>
      </c>
      <c r="AC388" s="80">
        <v>243.96530900000002</v>
      </c>
      <c r="AD388" s="6">
        <f>Table1[[#This Row],[Volume MT/Head]]-Table1[[#This Row],[Delivered MT]]</f>
        <v>0</v>
      </c>
      <c r="AE388" s="6">
        <f>Table1[[#This Row],[Delivered MT]]*Table1[[#This Row],[Average Cost SDG/MT]]</f>
        <v>216845566</v>
      </c>
      <c r="AF388" s="4" t="s">
        <v>152</v>
      </c>
    </row>
    <row r="389" spans="1:32" hidden="1" x14ac:dyDescent="0.2">
      <c r="A389" s="1">
        <v>400</v>
      </c>
      <c r="B389" s="4">
        <v>2025</v>
      </c>
      <c r="C389" s="4" t="s">
        <v>141</v>
      </c>
      <c r="D389" s="4" t="s">
        <v>138</v>
      </c>
      <c r="E389" s="4">
        <v>16</v>
      </c>
      <c r="F389" s="80">
        <f>700*3.673</f>
        <v>2571.1</v>
      </c>
      <c r="G389" s="4">
        <v>1678</v>
      </c>
      <c r="H389" s="4" t="s">
        <v>54</v>
      </c>
      <c r="I389" s="4" t="s">
        <v>54</v>
      </c>
      <c r="J389" s="4" t="s">
        <v>65</v>
      </c>
      <c r="K389" s="4" t="s">
        <v>251</v>
      </c>
      <c r="L389" s="57" t="s">
        <v>51</v>
      </c>
      <c r="M389" s="4" t="s">
        <v>230</v>
      </c>
      <c r="N389" s="4" t="s">
        <v>46</v>
      </c>
      <c r="O389" s="80">
        <v>1451.5</v>
      </c>
      <c r="P389" s="6">
        <f t="shared" si="45"/>
        <v>289.902289</v>
      </c>
      <c r="Q389" s="6">
        <v>161000</v>
      </c>
      <c r="R389" s="6">
        <f t="shared" si="46"/>
        <v>806104.36297727888</v>
      </c>
      <c r="S389" s="57">
        <f t="shared" si="42"/>
        <v>313.52509158620006</v>
      </c>
      <c r="T389" s="6">
        <f>Table1[[#This Row],[Volume in Units]]*Table1[[#This Row],[Price SDG/Unit]]</f>
        <v>233691500</v>
      </c>
      <c r="U389" s="57">
        <f>Table1[[#This Row],[Volume MT/Head]]*Table1[[#This Row],[Price USD/(MT/Head)]]</f>
        <v>90891.641709774034</v>
      </c>
      <c r="V389" s="80">
        <v>3000</v>
      </c>
      <c r="W389" s="28">
        <f>Table1[[#This Row],[Commission SDG/MT]]*Table1[[#This Row],[Volume in Units]]</f>
        <v>4354500</v>
      </c>
      <c r="X389" s="80">
        <v>5115086</v>
      </c>
      <c r="Y389" s="28">
        <f t="shared" si="47"/>
        <v>243161086</v>
      </c>
      <c r="Z389" s="6">
        <f>IFERROR((Table1[[#This Row],[Total Cost SDG]]/Table1[[#This Row],[Volume MT/Head]]),0)</f>
        <v>838769.11368574947</v>
      </c>
      <c r="AA389" s="57">
        <f t="shared" si="48"/>
        <v>94574.729104274433</v>
      </c>
      <c r="AB389" s="57">
        <f>IFERROR((Table1[[#This Row],[Total Cost USD]]/Table1[[#This Row],[Volume MT/Head]]),0)</f>
        <v>326.22967355830167</v>
      </c>
      <c r="AC389" s="80">
        <v>289.902289</v>
      </c>
      <c r="AD389" s="6">
        <f>Table1[[#This Row],[Volume MT/Head]]-Table1[[#This Row],[Delivered MT]]</f>
        <v>0</v>
      </c>
      <c r="AE389" s="6">
        <f>Table1[[#This Row],[Delivered MT]]*Table1[[#This Row],[Average Cost SDG/MT]]</f>
        <v>243161086</v>
      </c>
      <c r="AF389" s="4" t="s">
        <v>152</v>
      </c>
    </row>
    <row r="390" spans="1:32" hidden="1" x14ac:dyDescent="0.2">
      <c r="A390" s="1">
        <v>401</v>
      </c>
      <c r="B390" s="4">
        <v>2025</v>
      </c>
      <c r="C390" s="4" t="s">
        <v>141</v>
      </c>
      <c r="D390" s="4" t="s">
        <v>138</v>
      </c>
      <c r="E390" s="4">
        <v>17</v>
      </c>
      <c r="F390" s="80">
        <v>2582</v>
      </c>
      <c r="G390" s="4">
        <v>1678</v>
      </c>
      <c r="H390" s="4" t="s">
        <v>54</v>
      </c>
      <c r="I390" s="4" t="s">
        <v>54</v>
      </c>
      <c r="J390" s="4" t="s">
        <v>65</v>
      </c>
      <c r="K390" s="4" t="s">
        <v>251</v>
      </c>
      <c r="L390" s="57" t="s">
        <v>51</v>
      </c>
      <c r="M390" s="4" t="s">
        <v>230</v>
      </c>
      <c r="N390" s="4" t="s">
        <v>46</v>
      </c>
      <c r="O390" s="80">
        <v>685</v>
      </c>
      <c r="P390" s="6">
        <f t="shared" si="45"/>
        <v>136.81231</v>
      </c>
      <c r="Q390" s="6">
        <v>171000</v>
      </c>
      <c r="R390" s="6">
        <f t="shared" si="46"/>
        <v>856172.95695102296</v>
      </c>
      <c r="S390" s="57">
        <f t="shared" si="42"/>
        <v>331.59293452789427</v>
      </c>
      <c r="T390" s="6">
        <f>Table1[[#This Row],[Volume in Units]]*Table1[[#This Row],[Price SDG/Unit]]</f>
        <v>117135000</v>
      </c>
      <c r="U390" s="57">
        <f>Table1[[#This Row],[Volume MT/Head]]*Table1[[#This Row],[Price USD/(MT/Head)]]</f>
        <v>45365.995352439975</v>
      </c>
      <c r="V390" s="80">
        <v>3000</v>
      </c>
      <c r="W390" s="28">
        <f>Table1[[#This Row],[Commission SDG/MT]]*Table1[[#This Row],[Volume in Units]]</f>
        <v>2055000</v>
      </c>
      <c r="X390" s="80">
        <v>2413940</v>
      </c>
      <c r="Y390" s="28">
        <f t="shared" si="47"/>
        <v>121603940</v>
      </c>
      <c r="Z390" s="6">
        <f>IFERROR((Table1[[#This Row],[Total Cost SDG]]/Table1[[#This Row],[Volume MT/Head]]),0)</f>
        <v>888837.70765949355</v>
      </c>
      <c r="AA390" s="57">
        <f t="shared" si="48"/>
        <v>47096.800929512006</v>
      </c>
      <c r="AB390" s="57">
        <f>IFERROR((Table1[[#This Row],[Total Cost USD]]/Table1[[#This Row],[Volume MT/Head]]),0)</f>
        <v>344.24388367912218</v>
      </c>
      <c r="AC390" s="80">
        <v>136.81231</v>
      </c>
      <c r="AD390" s="6">
        <f>Table1[[#This Row],[Volume MT/Head]]-Table1[[#This Row],[Delivered MT]]</f>
        <v>0</v>
      </c>
      <c r="AE390" s="6">
        <f>Table1[[#This Row],[Delivered MT]]*Table1[[#This Row],[Average Cost SDG/MT]]</f>
        <v>121603940</v>
      </c>
      <c r="AF390" s="4" t="s">
        <v>152</v>
      </c>
    </row>
    <row r="391" spans="1:32" hidden="1" x14ac:dyDescent="0.2">
      <c r="A391" s="1">
        <v>402</v>
      </c>
      <c r="B391" s="4">
        <v>2025</v>
      </c>
      <c r="C391" s="4" t="s">
        <v>141</v>
      </c>
      <c r="D391" s="4" t="s">
        <v>138</v>
      </c>
      <c r="E391" s="4">
        <v>17</v>
      </c>
      <c r="F391" s="80">
        <v>2582</v>
      </c>
      <c r="G391" s="4">
        <v>1678</v>
      </c>
      <c r="H391" s="4" t="s">
        <v>54</v>
      </c>
      <c r="I391" s="4" t="s">
        <v>54</v>
      </c>
      <c r="J391" s="4" t="s">
        <v>65</v>
      </c>
      <c r="K391" s="4" t="s">
        <v>251</v>
      </c>
      <c r="L391" s="57" t="s">
        <v>51</v>
      </c>
      <c r="M391" s="4" t="s">
        <v>230</v>
      </c>
      <c r="N391" s="4" t="s">
        <v>46</v>
      </c>
      <c r="O391" s="80">
        <v>535</v>
      </c>
      <c r="P391" s="6">
        <f t="shared" si="45"/>
        <v>106.85341</v>
      </c>
      <c r="Q391" s="6">
        <v>161000</v>
      </c>
      <c r="R391" s="6">
        <f t="shared" si="46"/>
        <v>806104.36297727888</v>
      </c>
      <c r="S391" s="57">
        <f t="shared" si="42"/>
        <v>312.2015348479004</v>
      </c>
      <c r="T391" s="6">
        <f>Table1[[#This Row],[Volume in Units]]*Table1[[#This Row],[Price SDG/Unit]]</f>
        <v>86135000</v>
      </c>
      <c r="U391" s="57">
        <f>Table1[[#This Row],[Volume MT/Head]]*Table1[[#This Row],[Price USD/(MT/Head)]]</f>
        <v>33359.798605731987</v>
      </c>
      <c r="V391" s="80">
        <v>3000</v>
      </c>
      <c r="W391" s="28">
        <f>Table1[[#This Row],[Commission SDG/MT]]*Table1[[#This Row],[Volume in Units]]</f>
        <v>1605000</v>
      </c>
      <c r="X391" s="80">
        <v>1885340</v>
      </c>
      <c r="Y391" s="28">
        <f t="shared" si="47"/>
        <v>89625340</v>
      </c>
      <c r="Z391" s="6">
        <f>IFERROR((Table1[[#This Row],[Total Cost SDG]]/Table1[[#This Row],[Volume MT/Head]]),0)</f>
        <v>838769.11368574947</v>
      </c>
      <c r="AA391" s="57">
        <f t="shared" si="48"/>
        <v>34711.595662277301</v>
      </c>
      <c r="AB391" s="57">
        <f>IFERROR((Table1[[#This Row],[Total Cost USD]]/Table1[[#This Row],[Volume MT/Head]]),0)</f>
        <v>324.85248399912837</v>
      </c>
      <c r="AC391" s="80">
        <v>106.85341</v>
      </c>
      <c r="AD391" s="6">
        <f>Table1[[#This Row],[Volume MT/Head]]-Table1[[#This Row],[Delivered MT]]</f>
        <v>0</v>
      </c>
      <c r="AE391" s="6">
        <f>Table1[[#This Row],[Delivered MT]]*Table1[[#This Row],[Average Cost SDG/MT]]</f>
        <v>89625340</v>
      </c>
      <c r="AF391" s="4" t="s">
        <v>152</v>
      </c>
    </row>
    <row r="392" spans="1:32" hidden="1" x14ac:dyDescent="0.2">
      <c r="A392" s="1">
        <v>403</v>
      </c>
      <c r="B392" s="4">
        <v>2025</v>
      </c>
      <c r="C392" s="4" t="s">
        <v>141</v>
      </c>
      <c r="D392" s="4" t="s">
        <v>138</v>
      </c>
      <c r="E392" s="4">
        <v>18</v>
      </c>
      <c r="F392" s="80">
        <v>2582</v>
      </c>
      <c r="G392" s="4">
        <v>1678</v>
      </c>
      <c r="H392" s="4" t="s">
        <v>54</v>
      </c>
      <c r="I392" s="4" t="s">
        <v>54</v>
      </c>
      <c r="J392" s="4" t="s">
        <v>65</v>
      </c>
      <c r="K392" s="4" t="s">
        <v>251</v>
      </c>
      <c r="L392" s="57" t="s">
        <v>51</v>
      </c>
      <c r="M392" s="4" t="s">
        <v>230</v>
      </c>
      <c r="N392" s="4" t="s">
        <v>46</v>
      </c>
      <c r="O392" s="80">
        <v>822</v>
      </c>
      <c r="P392" s="6">
        <f t="shared" si="45"/>
        <v>164.17477199999999</v>
      </c>
      <c r="Q392" s="6">
        <v>161520.6</v>
      </c>
      <c r="R392" s="6">
        <f t="shared" si="46"/>
        <v>808710.93397955201</v>
      </c>
      <c r="S392" s="57">
        <f t="shared" ref="S392:S423" si="49">IFERROR((R392/F392),0)</f>
        <v>313.21105111524088</v>
      </c>
      <c r="T392" s="6">
        <f>Table1[[#This Row],[Volume in Units]]*Table1[[#This Row],[Price SDG/Unit]]</f>
        <v>132769933.2</v>
      </c>
      <c r="U392" s="57">
        <f>Table1[[#This Row],[Volume MT/Head]]*Table1[[#This Row],[Price USD/(MT/Head)]]</f>
        <v>51421.352904725012</v>
      </c>
      <c r="V392" s="80">
        <v>3000</v>
      </c>
      <c r="W392" s="28">
        <f>Table1[[#This Row],[Commission SDG/MT]]*Table1[[#This Row],[Volume in Units]]</f>
        <v>2466000</v>
      </c>
      <c r="X392" s="80">
        <v>2896728</v>
      </c>
      <c r="Y392" s="28">
        <f t="shared" si="47"/>
        <v>138132661.19999999</v>
      </c>
      <c r="Z392" s="6">
        <f>IFERROR((Table1[[#This Row],[Total Cost SDG]]/Table1[[#This Row],[Volume MT/Head]]),0)</f>
        <v>841375.68468802259</v>
      </c>
      <c r="AA392" s="57">
        <f t="shared" si="48"/>
        <v>53498.319597211463</v>
      </c>
      <c r="AB392" s="57">
        <f>IFERROR((Table1[[#This Row],[Total Cost USD]]/Table1[[#This Row],[Volume MT/Head]]),0)</f>
        <v>325.8620002664689</v>
      </c>
      <c r="AC392" s="80">
        <v>164.17477199999999</v>
      </c>
      <c r="AD392" s="6">
        <f>Table1[[#This Row],[Volume MT/Head]]-Table1[[#This Row],[Delivered MT]]</f>
        <v>0</v>
      </c>
      <c r="AE392" s="6">
        <f>Table1[[#This Row],[Delivered MT]]*Table1[[#This Row],[Average Cost SDG/MT]]</f>
        <v>138132661.19999999</v>
      </c>
      <c r="AF392" s="4" t="s">
        <v>152</v>
      </c>
    </row>
    <row r="393" spans="1:32" hidden="1" x14ac:dyDescent="0.2">
      <c r="A393" s="1">
        <v>404</v>
      </c>
      <c r="B393" s="4">
        <v>2025</v>
      </c>
      <c r="C393" s="4" t="s">
        <v>141</v>
      </c>
      <c r="D393" s="4" t="s">
        <v>138</v>
      </c>
      <c r="E393" s="4">
        <v>18</v>
      </c>
      <c r="F393" s="80">
        <v>2582</v>
      </c>
      <c r="G393" s="4">
        <v>1678</v>
      </c>
      <c r="H393" s="4" t="s">
        <v>54</v>
      </c>
      <c r="I393" s="4" t="s">
        <v>54</v>
      </c>
      <c r="J393" s="4" t="s">
        <v>65</v>
      </c>
      <c r="K393" s="4" t="s">
        <v>251</v>
      </c>
      <c r="L393" s="57" t="s">
        <v>51</v>
      </c>
      <c r="M393" s="4" t="s">
        <v>230</v>
      </c>
      <c r="N393" s="4" t="s">
        <v>46</v>
      </c>
      <c r="O393" s="80">
        <v>775</v>
      </c>
      <c r="P393" s="6">
        <f t="shared" si="45"/>
        <v>154.78764999999999</v>
      </c>
      <c r="Q393" s="6">
        <v>172087.7</v>
      </c>
      <c r="R393" s="6">
        <f t="shared" si="46"/>
        <v>861618.91791754717</v>
      </c>
      <c r="S393" s="57">
        <f t="shared" si="49"/>
        <v>333.70213707108718</v>
      </c>
      <c r="T393" s="6">
        <f>Table1[[#This Row],[Volume in Units]]*Table1[[#This Row],[Price SDG/Unit]]</f>
        <v>133367967.50000001</v>
      </c>
      <c r="U393" s="57">
        <f>Table1[[#This Row],[Volume MT/Head]]*Table1[[#This Row],[Price USD/(MT/Head)]]</f>
        <v>51652.969597211464</v>
      </c>
      <c r="V393" s="80">
        <v>3000</v>
      </c>
      <c r="W393" s="28">
        <f>Table1[[#This Row],[Commission SDG/MT]]*Table1[[#This Row],[Volume in Units]]</f>
        <v>2325000</v>
      </c>
      <c r="X393" s="80">
        <v>2731100</v>
      </c>
      <c r="Y393" s="28">
        <f t="shared" si="47"/>
        <v>138424067.5</v>
      </c>
      <c r="Z393" s="6">
        <f>IFERROR((Table1[[#This Row],[Total Cost SDG]]/Table1[[#This Row],[Volume MT/Head]]),0)</f>
        <v>894283.66862601775</v>
      </c>
      <c r="AA393" s="57">
        <f t="shared" si="48"/>
        <v>53611.180286599534</v>
      </c>
      <c r="AB393" s="57">
        <f>IFERROR((Table1[[#This Row],[Total Cost USD]]/Table1[[#This Row],[Volume MT/Head]]),0)</f>
        <v>346.35308622231514</v>
      </c>
      <c r="AC393" s="80">
        <v>154.78764999999999</v>
      </c>
      <c r="AD393" s="6">
        <f>Table1[[#This Row],[Volume MT/Head]]-Table1[[#This Row],[Delivered MT]]</f>
        <v>0</v>
      </c>
      <c r="AE393" s="6">
        <f>Table1[[#This Row],[Delivered MT]]*Table1[[#This Row],[Average Cost SDG/MT]]</f>
        <v>138424067.5</v>
      </c>
      <c r="AF393" s="4" t="s">
        <v>152</v>
      </c>
    </row>
    <row r="394" spans="1:32" hidden="1" x14ac:dyDescent="0.2">
      <c r="A394" s="1">
        <v>405</v>
      </c>
      <c r="B394" s="4">
        <v>2025</v>
      </c>
      <c r="C394" s="4" t="s">
        <v>141</v>
      </c>
      <c r="D394" s="4" t="s">
        <v>138</v>
      </c>
      <c r="E394" s="4">
        <v>19</v>
      </c>
      <c r="F394" s="80">
        <f>705*3.673</f>
        <v>2589.4650000000001</v>
      </c>
      <c r="G394" s="4">
        <v>1678</v>
      </c>
      <c r="H394" s="4" t="s">
        <v>54</v>
      </c>
      <c r="I394" s="4" t="s">
        <v>54</v>
      </c>
      <c r="J394" s="4" t="s">
        <v>65</v>
      </c>
      <c r="K394" s="4" t="s">
        <v>251</v>
      </c>
      <c r="L394" s="57" t="s">
        <v>51</v>
      </c>
      <c r="M394" s="4" t="s">
        <v>230</v>
      </c>
      <c r="N394" s="4" t="s">
        <v>46</v>
      </c>
      <c r="O394" s="80">
        <v>504.5</v>
      </c>
      <c r="P394" s="6">
        <f t="shared" si="45"/>
        <v>100.76176699999999</v>
      </c>
      <c r="Q394" s="6">
        <v>174461.8</v>
      </c>
      <c r="R394" s="6">
        <f t="shared" si="46"/>
        <v>873505.7028128535</v>
      </c>
      <c r="S394" s="57">
        <f t="shared" si="49"/>
        <v>337.33056936967807</v>
      </c>
      <c r="T394" s="6">
        <f>Table1[[#This Row],[Volume in Units]]*Table1[[#This Row],[Price SDG/Unit]]</f>
        <v>88015978.099999994</v>
      </c>
      <c r="U394" s="57">
        <f>Table1[[#This Row],[Volume MT/Head]]*Table1[[#This Row],[Price USD/(MT/Head)]]</f>
        <v>33990.024232804833</v>
      </c>
      <c r="V394" s="80">
        <v>3000</v>
      </c>
      <c r="W394" s="28">
        <f>Table1[[#This Row],[Commission SDG/MT]]*Table1[[#This Row],[Volume in Units]]</f>
        <v>1513500</v>
      </c>
      <c r="X394" s="80">
        <v>1777858</v>
      </c>
      <c r="Y394" s="28">
        <f t="shared" si="47"/>
        <v>91307336.099999994</v>
      </c>
      <c r="Z394" s="6">
        <f>IFERROR((Table1[[#This Row],[Total Cost SDG]]/Table1[[#This Row],[Volume MT/Head]]),0)</f>
        <v>906170.45352132421</v>
      </c>
      <c r="AA394" s="57">
        <f t="shared" si="48"/>
        <v>35261.081381675358</v>
      </c>
      <c r="AB394" s="57">
        <f>IFERROR((Table1[[#This Row],[Total Cost USD]]/Table1[[#This Row],[Volume MT/Head]]),0)</f>
        <v>349.94504792353791</v>
      </c>
      <c r="AC394" s="80">
        <v>100.76176699999999</v>
      </c>
      <c r="AD394" s="6">
        <f>Table1[[#This Row],[Volume MT/Head]]-Table1[[#This Row],[Delivered MT]]</f>
        <v>0</v>
      </c>
      <c r="AE394" s="6">
        <f>Table1[[#This Row],[Delivered MT]]*Table1[[#This Row],[Average Cost SDG/MT]]</f>
        <v>91307336.099999994</v>
      </c>
      <c r="AF394" s="4" t="s">
        <v>152</v>
      </c>
    </row>
    <row r="395" spans="1:32" hidden="1" x14ac:dyDescent="0.2">
      <c r="A395" s="1">
        <v>406</v>
      </c>
      <c r="B395" s="4">
        <v>2025</v>
      </c>
      <c r="C395" s="4" t="s">
        <v>141</v>
      </c>
      <c r="D395" s="4" t="s">
        <v>138</v>
      </c>
      <c r="E395" s="4">
        <v>19</v>
      </c>
      <c r="F395" s="80">
        <f>705*3.673</f>
        <v>2589.4650000000001</v>
      </c>
      <c r="G395" s="4">
        <v>1678</v>
      </c>
      <c r="H395" s="4" t="s">
        <v>54</v>
      </c>
      <c r="I395" s="4" t="s">
        <v>54</v>
      </c>
      <c r="J395" s="4" t="s">
        <v>65</v>
      </c>
      <c r="K395" s="4" t="s">
        <v>251</v>
      </c>
      <c r="L395" s="57" t="s">
        <v>51</v>
      </c>
      <c r="M395" s="4" t="s">
        <v>230</v>
      </c>
      <c r="N395" s="4" t="s">
        <v>46</v>
      </c>
      <c r="O395" s="80">
        <v>477.5</v>
      </c>
      <c r="P395" s="6">
        <f t="shared" si="45"/>
        <v>95.369164999999995</v>
      </c>
      <c r="Q395" s="6">
        <v>166153.9</v>
      </c>
      <c r="R395" s="6">
        <f t="shared" si="46"/>
        <v>831909.21562540682</v>
      </c>
      <c r="S395" s="57">
        <f t="shared" si="49"/>
        <v>321.26683142093322</v>
      </c>
      <c r="T395" s="6">
        <f>Table1[[#This Row],[Volume in Units]]*Table1[[#This Row],[Price SDG/Unit]]</f>
        <v>79338487.25</v>
      </c>
      <c r="U395" s="57">
        <f>Table1[[#This Row],[Volume MT/Head]]*Table1[[#This Row],[Price USD/(MT/Head)]]</f>
        <v>30638.949454810161</v>
      </c>
      <c r="V395" s="80">
        <v>3000</v>
      </c>
      <c r="W395" s="28">
        <f>Table1[[#This Row],[Commission SDG/MT]]*Table1[[#This Row],[Volume in Units]]</f>
        <v>1432500</v>
      </c>
      <c r="X395" s="80">
        <v>1682710</v>
      </c>
      <c r="Y395" s="28">
        <f t="shared" si="47"/>
        <v>82453697.25</v>
      </c>
      <c r="Z395" s="6">
        <f>IFERROR((Table1[[#This Row],[Total Cost SDG]]/Table1[[#This Row],[Volume MT/Head]]),0)</f>
        <v>864573.96633387741</v>
      </c>
      <c r="AA395" s="57">
        <f t="shared" si="48"/>
        <v>31841.981741402178</v>
      </c>
      <c r="AB395" s="57">
        <f>IFERROR((Table1[[#This Row],[Total Cost USD]]/Table1[[#This Row],[Volume MT/Head]]),0)</f>
        <v>333.881309974793</v>
      </c>
      <c r="AC395" s="80">
        <v>95.369164999999995</v>
      </c>
      <c r="AD395" s="6">
        <f>Table1[[#This Row],[Volume MT/Head]]-Table1[[#This Row],[Delivered MT]]</f>
        <v>0</v>
      </c>
      <c r="AE395" s="6">
        <f>Table1[[#This Row],[Delivered MT]]*Table1[[#This Row],[Average Cost SDG/MT]]</f>
        <v>82453697.25</v>
      </c>
      <c r="AF395" s="4" t="s">
        <v>152</v>
      </c>
    </row>
    <row r="396" spans="1:32" hidden="1" x14ac:dyDescent="0.2">
      <c r="A396" s="1">
        <v>407</v>
      </c>
      <c r="B396" s="4">
        <v>2025</v>
      </c>
      <c r="C396" s="4" t="s">
        <v>141</v>
      </c>
      <c r="D396" s="4" t="s">
        <v>138</v>
      </c>
      <c r="E396" s="4">
        <v>19</v>
      </c>
      <c r="F396" s="80">
        <f>705*3.673</f>
        <v>2589.4650000000001</v>
      </c>
      <c r="G396" s="4">
        <v>1678</v>
      </c>
      <c r="H396" s="4" t="s">
        <v>54</v>
      </c>
      <c r="I396" s="4" t="s">
        <v>54</v>
      </c>
      <c r="J396" s="4" t="s">
        <v>65</v>
      </c>
      <c r="K396" s="4" t="s">
        <v>251</v>
      </c>
      <c r="L396" s="57" t="s">
        <v>51</v>
      </c>
      <c r="M396" s="4" t="s">
        <v>230</v>
      </c>
      <c r="N396" s="4" t="s">
        <v>46</v>
      </c>
      <c r="O396" s="80">
        <v>93</v>
      </c>
      <c r="P396" s="6">
        <f t="shared" si="45"/>
        <v>18.574518000000001</v>
      </c>
      <c r="Q396" s="6">
        <v>161000</v>
      </c>
      <c r="R396" s="6">
        <f t="shared" si="46"/>
        <v>806104.36297727888</v>
      </c>
      <c r="S396" s="57">
        <f t="shared" si="49"/>
        <v>311.30150937636881</v>
      </c>
      <c r="T396" s="6">
        <f>Table1[[#This Row],[Volume in Units]]*Table1[[#This Row],[Price SDG/Unit]]</f>
        <v>14973000</v>
      </c>
      <c r="U396" s="57">
        <f>Table1[[#This Row],[Volume MT/Head]]*Table1[[#This Row],[Price USD/(MT/Head)]]</f>
        <v>5782.2754893385318</v>
      </c>
      <c r="V396" s="80">
        <v>2000</v>
      </c>
      <c r="W396" s="28">
        <f>Table1[[#This Row],[Commission SDG/MT]]*Table1[[#This Row],[Volume in Units]]</f>
        <v>186000</v>
      </c>
      <c r="X396" s="80"/>
      <c r="Y396" s="28">
        <f t="shared" si="47"/>
        <v>15159000</v>
      </c>
      <c r="Z396" s="6">
        <f>IFERROR((Table1[[#This Row],[Total Cost SDG]]/Table1[[#This Row],[Volume MT/Head]]),0)</f>
        <v>816118.08177202765</v>
      </c>
      <c r="AA396" s="57">
        <f t="shared" si="48"/>
        <v>5854.104998522861</v>
      </c>
      <c r="AB396" s="57">
        <f>IFERROR((Table1[[#This Row],[Total Cost USD]]/Table1[[#This Row],[Volume MT/Head]]),0)</f>
        <v>315.16860887172743</v>
      </c>
      <c r="AC396" s="80">
        <v>18.574518000000001</v>
      </c>
      <c r="AD396" s="6">
        <f>Table1[[#This Row],[Volume MT/Head]]-Table1[[#This Row],[Delivered MT]]</f>
        <v>0</v>
      </c>
      <c r="AE396" s="6">
        <f>Table1[[#This Row],[Delivered MT]]*Table1[[#This Row],[Average Cost SDG/MT]]</f>
        <v>15159000</v>
      </c>
      <c r="AF396" s="4" t="s">
        <v>152</v>
      </c>
    </row>
    <row r="397" spans="1:32" hidden="1" x14ac:dyDescent="0.2">
      <c r="A397" s="1">
        <v>408</v>
      </c>
      <c r="B397" s="4">
        <v>2025</v>
      </c>
      <c r="C397" s="4" t="s">
        <v>141</v>
      </c>
      <c r="D397" s="4" t="s">
        <v>138</v>
      </c>
      <c r="E397" s="4">
        <v>17</v>
      </c>
      <c r="F397" s="80">
        <v>2582</v>
      </c>
      <c r="G397" s="4">
        <v>1675</v>
      </c>
      <c r="H397" s="4" t="s">
        <v>48</v>
      </c>
      <c r="I397" s="4" t="s">
        <v>199</v>
      </c>
      <c r="J397" s="4" t="s">
        <v>65</v>
      </c>
      <c r="K397" s="4" t="s">
        <v>251</v>
      </c>
      <c r="L397" s="57" t="s">
        <v>51</v>
      </c>
      <c r="M397" s="4" t="s">
        <v>230</v>
      </c>
      <c r="N397" s="4" t="s">
        <v>41</v>
      </c>
      <c r="O397" s="80">
        <v>4.875</v>
      </c>
      <c r="P397" s="6">
        <f t="shared" si="45"/>
        <v>4.875</v>
      </c>
      <c r="Q397" s="6">
        <v>2370000</v>
      </c>
      <c r="R397" s="6">
        <f t="shared" si="46"/>
        <v>2370000</v>
      </c>
      <c r="S397" s="57">
        <f t="shared" si="49"/>
        <v>917.89310611928738</v>
      </c>
      <c r="T397" s="6">
        <f>Table1[[#This Row],[Volume in Units]]*Table1[[#This Row],[Price SDG/Unit]]</f>
        <v>11553750</v>
      </c>
      <c r="U397" s="57">
        <f>Table1[[#This Row],[Volume MT/Head]]*Table1[[#This Row],[Price USD/(MT/Head)]]</f>
        <v>4474.7288923315264</v>
      </c>
      <c r="V397" s="80">
        <v>30000</v>
      </c>
      <c r="W397" s="28">
        <f>Table1[[#This Row],[Commission SDG/MT]]*Table1[[#This Row],[Volume in Units]]</f>
        <v>146250</v>
      </c>
      <c r="X397" s="80"/>
      <c r="Y397" s="28">
        <f t="shared" si="47"/>
        <v>11700000</v>
      </c>
      <c r="Z397" s="6">
        <f>IFERROR((Table1[[#This Row],[Total Cost SDG]]/Table1[[#This Row],[Volume MT/Head]]),0)</f>
        <v>2400000</v>
      </c>
      <c r="AA397" s="57">
        <f t="shared" si="48"/>
        <v>4531.3710302091404</v>
      </c>
      <c r="AB397" s="57">
        <f>IFERROR((Table1[[#This Row],[Total Cost USD]]/Table1[[#This Row],[Volume MT/Head]]),0)</f>
        <v>929.51200619674671</v>
      </c>
      <c r="AC397" s="80">
        <v>4.875</v>
      </c>
      <c r="AD397" s="6">
        <f>Table1[[#This Row],[Volume MT/Head]]-Table1[[#This Row],[Delivered MT]]</f>
        <v>0</v>
      </c>
      <c r="AE397" s="6">
        <f>Table1[[#This Row],[Delivered MT]]*Table1[[#This Row],[Average Cost SDG/MT]]</f>
        <v>11700000</v>
      </c>
      <c r="AF397" s="4" t="s">
        <v>152</v>
      </c>
    </row>
    <row r="398" spans="1:32" hidden="1" x14ac:dyDescent="0.2">
      <c r="A398" s="1">
        <v>409</v>
      </c>
      <c r="B398" s="4">
        <v>2025</v>
      </c>
      <c r="C398" s="4" t="s">
        <v>141</v>
      </c>
      <c r="D398" s="4" t="s">
        <v>138</v>
      </c>
      <c r="E398" s="4">
        <v>17</v>
      </c>
      <c r="F398" s="80">
        <v>2582</v>
      </c>
      <c r="G398" s="4">
        <v>1675</v>
      </c>
      <c r="H398" s="4" t="s">
        <v>48</v>
      </c>
      <c r="I398" s="4" t="s">
        <v>199</v>
      </c>
      <c r="J398" s="4" t="s">
        <v>65</v>
      </c>
      <c r="K398" s="4" t="s">
        <v>251</v>
      </c>
      <c r="L398" s="57" t="s">
        <v>51</v>
      </c>
      <c r="M398" s="4" t="s">
        <v>230</v>
      </c>
      <c r="N398" s="4" t="s">
        <v>41</v>
      </c>
      <c r="O398" s="80">
        <v>34.01</v>
      </c>
      <c r="P398" s="6">
        <f t="shared" si="45"/>
        <v>34.01</v>
      </c>
      <c r="Q398" s="6">
        <v>2420000</v>
      </c>
      <c r="R398" s="6">
        <f t="shared" si="46"/>
        <v>2420000</v>
      </c>
      <c r="S398" s="57">
        <f t="shared" si="49"/>
        <v>937.2579395817196</v>
      </c>
      <c r="T398" s="6">
        <f>Table1[[#This Row],[Volume in Units]]*Table1[[#This Row],[Price SDG/Unit]]</f>
        <v>82304200</v>
      </c>
      <c r="U398" s="57">
        <f>Table1[[#This Row],[Volume MT/Head]]*Table1[[#This Row],[Price USD/(MT/Head)]]</f>
        <v>31876.14252517428</v>
      </c>
      <c r="V398" s="80">
        <v>30000</v>
      </c>
      <c r="W398" s="28">
        <f>Table1[[#This Row],[Commission SDG/MT]]*Table1[[#This Row],[Volume in Units]]</f>
        <v>1020299.9999999999</v>
      </c>
      <c r="X398" s="80"/>
      <c r="Y398" s="28">
        <f t="shared" si="47"/>
        <v>83324500</v>
      </c>
      <c r="Z398" s="6">
        <f>IFERROR((Table1[[#This Row],[Total Cost SDG]]/Table1[[#This Row],[Volume MT/Head]]),0)</f>
        <v>2450000</v>
      </c>
      <c r="AA398" s="57">
        <f t="shared" si="48"/>
        <v>32271.301316808676</v>
      </c>
      <c r="AB398" s="57">
        <f>IFERROR((Table1[[#This Row],[Total Cost USD]]/Table1[[#This Row],[Volume MT/Head]]),0)</f>
        <v>948.87683965917904</v>
      </c>
      <c r="AC398" s="80">
        <v>34.01</v>
      </c>
      <c r="AD398" s="6">
        <f>Table1[[#This Row],[Volume MT/Head]]-Table1[[#This Row],[Delivered MT]]</f>
        <v>0</v>
      </c>
      <c r="AE398" s="6">
        <f>Table1[[#This Row],[Delivered MT]]*Table1[[#This Row],[Average Cost SDG/MT]]</f>
        <v>83324500</v>
      </c>
      <c r="AF398" s="4" t="s">
        <v>152</v>
      </c>
    </row>
    <row r="399" spans="1:32" hidden="1" x14ac:dyDescent="0.2">
      <c r="A399" s="1">
        <v>410</v>
      </c>
      <c r="B399" s="4">
        <v>2025</v>
      </c>
      <c r="C399" s="4" t="s">
        <v>141</v>
      </c>
      <c r="D399" s="4" t="s">
        <v>138</v>
      </c>
      <c r="E399" s="4">
        <v>17</v>
      </c>
      <c r="F399" s="80">
        <v>2582</v>
      </c>
      <c r="G399" s="4">
        <v>1675</v>
      </c>
      <c r="H399" s="4" t="s">
        <v>48</v>
      </c>
      <c r="I399" s="4" t="s">
        <v>199</v>
      </c>
      <c r="J399" s="4" t="s">
        <v>65</v>
      </c>
      <c r="K399" s="4" t="s">
        <v>251</v>
      </c>
      <c r="L399" s="57" t="s">
        <v>51</v>
      </c>
      <c r="M399" s="4" t="s">
        <v>230</v>
      </c>
      <c r="N399" s="4" t="s">
        <v>41</v>
      </c>
      <c r="O399" s="80">
        <v>7.35</v>
      </c>
      <c r="P399" s="6">
        <f t="shared" si="45"/>
        <v>7.35</v>
      </c>
      <c r="Q399" s="6">
        <v>2370000</v>
      </c>
      <c r="R399" s="6">
        <f t="shared" si="46"/>
        <v>2370000</v>
      </c>
      <c r="S399" s="57">
        <f t="shared" si="49"/>
        <v>917.89310611928738</v>
      </c>
      <c r="T399" s="6">
        <f>Table1[[#This Row],[Volume in Units]]*Table1[[#This Row],[Price SDG/Unit]]</f>
        <v>17419500</v>
      </c>
      <c r="U399" s="57">
        <f>Table1[[#This Row],[Volume MT/Head]]*Table1[[#This Row],[Price USD/(MT/Head)]]</f>
        <v>6746.5143299767615</v>
      </c>
      <c r="V399" s="80">
        <v>30000</v>
      </c>
      <c r="W399" s="28">
        <f>Table1[[#This Row],[Commission SDG/MT]]*Table1[[#This Row],[Volume in Units]]</f>
        <v>220500</v>
      </c>
      <c r="X399" s="80"/>
      <c r="Y399" s="28">
        <f t="shared" si="47"/>
        <v>17640000</v>
      </c>
      <c r="Z399" s="6">
        <f>IFERROR((Table1[[#This Row],[Total Cost SDG]]/Table1[[#This Row],[Volume MT/Head]]),0)</f>
        <v>2400000</v>
      </c>
      <c r="AA399" s="57">
        <f t="shared" si="48"/>
        <v>6831.9132455460885</v>
      </c>
      <c r="AB399" s="57">
        <f>IFERROR((Table1[[#This Row],[Total Cost USD]]/Table1[[#This Row],[Volume MT/Head]]),0)</f>
        <v>929.51200619674682</v>
      </c>
      <c r="AC399" s="80">
        <v>7.35</v>
      </c>
      <c r="AD399" s="6">
        <f>Table1[[#This Row],[Volume MT/Head]]-Table1[[#This Row],[Delivered MT]]</f>
        <v>0</v>
      </c>
      <c r="AE399" s="6">
        <f>Table1[[#This Row],[Delivered MT]]*Table1[[#This Row],[Average Cost SDG/MT]]</f>
        <v>17640000</v>
      </c>
      <c r="AF399" s="4" t="s">
        <v>152</v>
      </c>
    </row>
    <row r="400" spans="1:32" hidden="1" x14ac:dyDescent="0.2">
      <c r="A400" s="1">
        <v>411</v>
      </c>
      <c r="B400" s="4">
        <v>2025</v>
      </c>
      <c r="C400" s="4" t="s">
        <v>141</v>
      </c>
      <c r="D400" s="4" t="s">
        <v>138</v>
      </c>
      <c r="E400" s="4">
        <v>17</v>
      </c>
      <c r="F400" s="80">
        <v>2582</v>
      </c>
      <c r="G400" s="4">
        <v>1675</v>
      </c>
      <c r="H400" s="4" t="s">
        <v>48</v>
      </c>
      <c r="I400" s="4" t="s">
        <v>199</v>
      </c>
      <c r="J400" s="4" t="s">
        <v>65</v>
      </c>
      <c r="K400" s="4" t="s">
        <v>251</v>
      </c>
      <c r="L400" s="57" t="s">
        <v>51</v>
      </c>
      <c r="M400" s="4" t="s">
        <v>230</v>
      </c>
      <c r="N400" s="4" t="s">
        <v>41</v>
      </c>
      <c r="O400" s="80">
        <v>10.936</v>
      </c>
      <c r="P400" s="6">
        <f t="shared" si="45"/>
        <v>10.936</v>
      </c>
      <c r="Q400" s="6">
        <v>2420000</v>
      </c>
      <c r="R400" s="6">
        <f t="shared" si="46"/>
        <v>2420000</v>
      </c>
      <c r="S400" s="57">
        <f t="shared" si="49"/>
        <v>937.2579395817196</v>
      </c>
      <c r="T400" s="6">
        <f>Table1[[#This Row],[Volume in Units]]*Table1[[#This Row],[Price SDG/Unit]]</f>
        <v>26465120</v>
      </c>
      <c r="U400" s="57">
        <f>Table1[[#This Row],[Volume MT/Head]]*Table1[[#This Row],[Price USD/(MT/Head)]]</f>
        <v>10249.852827265686</v>
      </c>
      <c r="V400" s="80">
        <v>30000</v>
      </c>
      <c r="W400" s="28">
        <f>Table1[[#This Row],[Commission SDG/MT]]*Table1[[#This Row],[Volume in Units]]</f>
        <v>328080</v>
      </c>
      <c r="X400" s="80"/>
      <c r="Y400" s="28">
        <f t="shared" si="47"/>
        <v>26793200</v>
      </c>
      <c r="Z400" s="6">
        <f>IFERROR((Table1[[#This Row],[Total Cost SDG]]/Table1[[#This Row],[Volume MT/Head]]),0)</f>
        <v>2450000</v>
      </c>
      <c r="AA400" s="57">
        <f t="shared" si="48"/>
        <v>10376.917118512782</v>
      </c>
      <c r="AB400" s="57">
        <f>IFERROR((Table1[[#This Row],[Total Cost USD]]/Table1[[#This Row],[Volume MT/Head]]),0)</f>
        <v>948.87683965917904</v>
      </c>
      <c r="AC400" s="80">
        <v>10.936</v>
      </c>
      <c r="AD400" s="6">
        <f>Table1[[#This Row],[Volume MT/Head]]-Table1[[#This Row],[Delivered MT]]</f>
        <v>0</v>
      </c>
      <c r="AE400" s="6">
        <f>Table1[[#This Row],[Delivered MT]]*Table1[[#This Row],[Average Cost SDG/MT]]</f>
        <v>26793200</v>
      </c>
      <c r="AF400" s="4" t="s">
        <v>152</v>
      </c>
    </row>
    <row r="401" spans="1:32" hidden="1" x14ac:dyDescent="0.2">
      <c r="A401" s="1">
        <v>412</v>
      </c>
      <c r="B401" s="4">
        <v>2025</v>
      </c>
      <c r="C401" s="4" t="s">
        <v>141</v>
      </c>
      <c r="D401" s="4" t="s">
        <v>138</v>
      </c>
      <c r="E401" s="4">
        <v>17</v>
      </c>
      <c r="F401" s="80">
        <v>2582</v>
      </c>
      <c r="G401" s="4">
        <v>1675</v>
      </c>
      <c r="H401" s="4" t="s">
        <v>48</v>
      </c>
      <c r="I401" s="4" t="s">
        <v>199</v>
      </c>
      <c r="J401" s="4" t="s">
        <v>65</v>
      </c>
      <c r="K401" s="4" t="s">
        <v>251</v>
      </c>
      <c r="L401" s="57" t="s">
        <v>51</v>
      </c>
      <c r="M401" s="4" t="s">
        <v>230</v>
      </c>
      <c r="N401" s="4" t="s">
        <v>41</v>
      </c>
      <c r="O401" s="80">
        <v>35.01</v>
      </c>
      <c r="P401" s="6">
        <f t="shared" si="45"/>
        <v>35.01</v>
      </c>
      <c r="Q401" s="6">
        <v>2420000</v>
      </c>
      <c r="R401" s="6">
        <f t="shared" si="46"/>
        <v>2420000</v>
      </c>
      <c r="S401" s="57">
        <f t="shared" si="49"/>
        <v>937.2579395817196</v>
      </c>
      <c r="T401" s="6">
        <f>Table1[[#This Row],[Volume in Units]]*Table1[[#This Row],[Price SDG/Unit]]</f>
        <v>84724200</v>
      </c>
      <c r="U401" s="57">
        <f>Table1[[#This Row],[Volume MT/Head]]*Table1[[#This Row],[Price USD/(MT/Head)]]</f>
        <v>32813.400464756</v>
      </c>
      <c r="V401" s="80">
        <v>30000</v>
      </c>
      <c r="W401" s="28">
        <f>Table1[[#This Row],[Commission SDG/MT]]*Table1[[#This Row],[Volume in Units]]</f>
        <v>1050300</v>
      </c>
      <c r="X401" s="80"/>
      <c r="Y401" s="28">
        <f t="shared" si="47"/>
        <v>85774500</v>
      </c>
      <c r="Z401" s="6">
        <f>IFERROR((Table1[[#This Row],[Total Cost SDG]]/Table1[[#This Row],[Volume MT/Head]]),0)</f>
        <v>2450000</v>
      </c>
      <c r="AA401" s="57">
        <f t="shared" si="48"/>
        <v>33220.178156467853</v>
      </c>
      <c r="AB401" s="57">
        <f>IFERROR((Table1[[#This Row],[Total Cost USD]]/Table1[[#This Row],[Volume MT/Head]]),0)</f>
        <v>948.87683965917893</v>
      </c>
      <c r="AC401" s="80">
        <v>35.01</v>
      </c>
      <c r="AD401" s="6">
        <f>Table1[[#This Row],[Volume MT/Head]]-Table1[[#This Row],[Delivered MT]]</f>
        <v>0</v>
      </c>
      <c r="AE401" s="6">
        <f>Table1[[#This Row],[Delivered MT]]*Table1[[#This Row],[Average Cost SDG/MT]]</f>
        <v>85774500</v>
      </c>
      <c r="AF401" s="4" t="s">
        <v>152</v>
      </c>
    </row>
    <row r="402" spans="1:32" hidden="1" x14ac:dyDescent="0.2">
      <c r="A402" s="1">
        <v>413</v>
      </c>
      <c r="B402" s="4">
        <v>2025</v>
      </c>
      <c r="C402" s="4" t="s">
        <v>141</v>
      </c>
      <c r="D402" s="4" t="s">
        <v>138</v>
      </c>
      <c r="E402" s="4">
        <v>18</v>
      </c>
      <c r="F402" s="80">
        <v>2582</v>
      </c>
      <c r="G402" s="4">
        <v>1675</v>
      </c>
      <c r="H402" s="4" t="s">
        <v>48</v>
      </c>
      <c r="I402" s="4" t="s">
        <v>199</v>
      </c>
      <c r="J402" s="4" t="s">
        <v>65</v>
      </c>
      <c r="K402" s="4" t="s">
        <v>251</v>
      </c>
      <c r="L402" s="57" t="s">
        <v>51</v>
      </c>
      <c r="M402" s="4" t="s">
        <v>230</v>
      </c>
      <c r="N402" s="4" t="s">
        <v>41</v>
      </c>
      <c r="O402" s="80">
        <v>13.2</v>
      </c>
      <c r="P402" s="6">
        <f t="shared" si="45"/>
        <v>13.2</v>
      </c>
      <c r="Q402" s="6">
        <v>2420000</v>
      </c>
      <c r="R402" s="6">
        <f t="shared" si="46"/>
        <v>2420000</v>
      </c>
      <c r="S402" s="57">
        <f t="shared" si="49"/>
        <v>937.2579395817196</v>
      </c>
      <c r="T402" s="6">
        <f>Table1[[#This Row],[Volume in Units]]*Table1[[#This Row],[Price SDG/Unit]]</f>
        <v>31944000</v>
      </c>
      <c r="U402" s="57">
        <f>Table1[[#This Row],[Volume MT/Head]]*Table1[[#This Row],[Price USD/(MT/Head)]]</f>
        <v>12371.804802478699</v>
      </c>
      <c r="V402" s="80">
        <v>30000</v>
      </c>
      <c r="W402" s="28">
        <f>Table1[[#This Row],[Commission SDG/MT]]*Table1[[#This Row],[Volume in Units]]</f>
        <v>396000</v>
      </c>
      <c r="X402" s="80"/>
      <c r="Y402" s="28">
        <f t="shared" si="47"/>
        <v>32340000</v>
      </c>
      <c r="Z402" s="6">
        <f>IFERROR((Table1[[#This Row],[Total Cost SDG]]/Table1[[#This Row],[Volume MT/Head]]),0)</f>
        <v>2450000</v>
      </c>
      <c r="AA402" s="57">
        <f t="shared" si="48"/>
        <v>12525.174283501163</v>
      </c>
      <c r="AB402" s="57">
        <f>IFERROR((Table1[[#This Row],[Total Cost USD]]/Table1[[#This Row],[Volume MT/Head]]),0)</f>
        <v>948.87683965917904</v>
      </c>
      <c r="AC402" s="80">
        <v>13.2</v>
      </c>
      <c r="AD402" s="6">
        <f>Table1[[#This Row],[Volume MT/Head]]-Table1[[#This Row],[Delivered MT]]</f>
        <v>0</v>
      </c>
      <c r="AE402" s="6">
        <f>Table1[[#This Row],[Delivered MT]]*Table1[[#This Row],[Average Cost SDG/MT]]</f>
        <v>32340000</v>
      </c>
      <c r="AF402" s="4" t="s">
        <v>152</v>
      </c>
    </row>
    <row r="403" spans="1:32" hidden="1" x14ac:dyDescent="0.2">
      <c r="A403" s="1">
        <v>414</v>
      </c>
      <c r="B403" s="4">
        <v>2025</v>
      </c>
      <c r="C403" s="4" t="s">
        <v>141</v>
      </c>
      <c r="D403" s="4" t="s">
        <v>138</v>
      </c>
      <c r="E403" s="4">
        <v>19</v>
      </c>
      <c r="F403" s="80">
        <f t="shared" ref="F403:F410" si="50">705*3.673</f>
        <v>2589.4650000000001</v>
      </c>
      <c r="G403" s="4">
        <v>1675</v>
      </c>
      <c r="H403" s="4" t="s">
        <v>48</v>
      </c>
      <c r="I403" s="4" t="s">
        <v>199</v>
      </c>
      <c r="J403" s="4" t="s">
        <v>65</v>
      </c>
      <c r="K403" s="4" t="s">
        <v>251</v>
      </c>
      <c r="L403" s="57" t="s">
        <v>51</v>
      </c>
      <c r="M403" s="4" t="s">
        <v>230</v>
      </c>
      <c r="N403" s="4" t="s">
        <v>41</v>
      </c>
      <c r="O403" s="80">
        <v>5.6429999999999998</v>
      </c>
      <c r="P403" s="6">
        <f t="shared" si="45"/>
        <v>5.6429999999999998</v>
      </c>
      <c r="Q403" s="6">
        <v>2420000</v>
      </c>
      <c r="R403" s="6">
        <f t="shared" si="46"/>
        <v>2420000</v>
      </c>
      <c r="S403" s="57">
        <f t="shared" si="49"/>
        <v>934.55597971009445</v>
      </c>
      <c r="T403" s="6">
        <f>Table1[[#This Row],[Volume in Units]]*Table1[[#This Row],[Price SDG/Unit]]</f>
        <v>13656060</v>
      </c>
      <c r="U403" s="57">
        <f>Table1[[#This Row],[Volume MT/Head]]*Table1[[#This Row],[Price USD/(MT/Head)]]</f>
        <v>5273.6993935040628</v>
      </c>
      <c r="V403" s="80">
        <v>30000</v>
      </c>
      <c r="W403" s="28">
        <f>Table1[[#This Row],[Commission SDG/MT]]*Table1[[#This Row],[Volume in Units]]</f>
        <v>169290</v>
      </c>
      <c r="X403" s="80"/>
      <c r="Y403" s="28">
        <f t="shared" si="47"/>
        <v>13825350</v>
      </c>
      <c r="Z403" s="6">
        <f>IFERROR((Table1[[#This Row],[Total Cost SDG]]/Table1[[#This Row],[Volume MT/Head]]),0)</f>
        <v>2450000</v>
      </c>
      <c r="AA403" s="57">
        <f t="shared" si="48"/>
        <v>5339.0758322665106</v>
      </c>
      <c r="AB403" s="57">
        <f>IFERROR((Table1[[#This Row],[Total Cost USD]]/Table1[[#This Row],[Volume MT/Head]]),0)</f>
        <v>946.14138441724447</v>
      </c>
      <c r="AC403" s="80">
        <v>5.6429999999999998</v>
      </c>
      <c r="AD403" s="6">
        <f>Table1[[#This Row],[Volume MT/Head]]-Table1[[#This Row],[Delivered MT]]</f>
        <v>0</v>
      </c>
      <c r="AE403" s="6">
        <f>Table1[[#This Row],[Delivered MT]]*Table1[[#This Row],[Average Cost SDG/MT]]</f>
        <v>13825350</v>
      </c>
      <c r="AF403" s="4" t="s">
        <v>152</v>
      </c>
    </row>
    <row r="404" spans="1:32" hidden="1" x14ac:dyDescent="0.2">
      <c r="A404" s="1">
        <v>415</v>
      </c>
      <c r="B404" s="4">
        <v>2025</v>
      </c>
      <c r="C404" s="4" t="s">
        <v>141</v>
      </c>
      <c r="D404" s="4" t="s">
        <v>138</v>
      </c>
      <c r="E404" s="4">
        <v>19</v>
      </c>
      <c r="F404" s="80">
        <f t="shared" si="50"/>
        <v>2589.4650000000001</v>
      </c>
      <c r="G404" s="4">
        <v>1675</v>
      </c>
      <c r="H404" s="4" t="s">
        <v>48</v>
      </c>
      <c r="I404" s="4" t="s">
        <v>199</v>
      </c>
      <c r="J404" s="4" t="s">
        <v>65</v>
      </c>
      <c r="K404" s="4" t="s">
        <v>251</v>
      </c>
      <c r="L404" s="57" t="s">
        <v>51</v>
      </c>
      <c r="M404" s="4" t="s">
        <v>230</v>
      </c>
      <c r="N404" s="4" t="s">
        <v>41</v>
      </c>
      <c r="O404" s="80">
        <v>6.1269999999999998</v>
      </c>
      <c r="P404" s="6">
        <f t="shared" si="45"/>
        <v>6.1269999999999998</v>
      </c>
      <c r="Q404" s="6">
        <v>2400000</v>
      </c>
      <c r="R404" s="6">
        <f t="shared" si="46"/>
        <v>2400000</v>
      </c>
      <c r="S404" s="57">
        <f t="shared" si="49"/>
        <v>926.83237657199459</v>
      </c>
      <c r="T404" s="6">
        <f>Table1[[#This Row],[Volume in Units]]*Table1[[#This Row],[Price SDG/Unit]]</f>
        <v>14704800</v>
      </c>
      <c r="U404" s="57">
        <f>Table1[[#This Row],[Volume MT/Head]]*Table1[[#This Row],[Price USD/(MT/Head)]]</f>
        <v>5678.7019712566107</v>
      </c>
      <c r="V404" s="80">
        <v>30000</v>
      </c>
      <c r="W404" s="28">
        <f>Table1[[#This Row],[Commission SDG/MT]]*Table1[[#This Row],[Volume in Units]]</f>
        <v>183810</v>
      </c>
      <c r="X404" s="80"/>
      <c r="Y404" s="28">
        <f t="shared" si="47"/>
        <v>14888610</v>
      </c>
      <c r="Z404" s="6">
        <f>IFERROR((Table1[[#This Row],[Total Cost SDG]]/Table1[[#This Row],[Volume MT/Head]]),0)</f>
        <v>2430000</v>
      </c>
      <c r="AA404" s="57">
        <f t="shared" si="48"/>
        <v>5749.6857458973182</v>
      </c>
      <c r="AB404" s="57">
        <f>IFERROR((Table1[[#This Row],[Total Cost USD]]/Table1[[#This Row],[Volume MT/Head]]),0)</f>
        <v>938.41778127914449</v>
      </c>
      <c r="AC404" s="80">
        <v>6.1269999999999998</v>
      </c>
      <c r="AD404" s="6">
        <f>Table1[[#This Row],[Volume MT/Head]]-Table1[[#This Row],[Delivered MT]]</f>
        <v>0</v>
      </c>
      <c r="AE404" s="6">
        <f>Table1[[#This Row],[Delivered MT]]*Table1[[#This Row],[Average Cost SDG/MT]]</f>
        <v>14888610</v>
      </c>
      <c r="AF404" s="4" t="s">
        <v>152</v>
      </c>
    </row>
    <row r="405" spans="1:32" ht="10.95" hidden="1" customHeight="1" x14ac:dyDescent="0.2">
      <c r="A405" s="1">
        <v>416</v>
      </c>
      <c r="B405" s="4">
        <v>2025</v>
      </c>
      <c r="C405" s="4" t="s">
        <v>141</v>
      </c>
      <c r="D405" s="4" t="s">
        <v>138</v>
      </c>
      <c r="E405" s="4">
        <v>19</v>
      </c>
      <c r="F405" s="80">
        <f t="shared" si="50"/>
        <v>2589.4650000000001</v>
      </c>
      <c r="G405" s="4">
        <v>1675</v>
      </c>
      <c r="H405" s="4" t="s">
        <v>48</v>
      </c>
      <c r="I405" s="4" t="s">
        <v>199</v>
      </c>
      <c r="J405" s="4" t="s">
        <v>65</v>
      </c>
      <c r="K405" s="4" t="s">
        <v>251</v>
      </c>
      <c r="L405" s="57" t="s">
        <v>51</v>
      </c>
      <c r="M405" s="4" t="s">
        <v>230</v>
      </c>
      <c r="N405" s="4" t="s">
        <v>41</v>
      </c>
      <c r="O405" s="80">
        <v>5.32</v>
      </c>
      <c r="P405" s="6">
        <f t="shared" si="45"/>
        <v>5.32</v>
      </c>
      <c r="Q405" s="6">
        <v>2420000</v>
      </c>
      <c r="R405" s="6">
        <f t="shared" si="46"/>
        <v>2420000</v>
      </c>
      <c r="S405" s="57">
        <f t="shared" si="49"/>
        <v>934.55597971009445</v>
      </c>
      <c r="T405" s="6">
        <f>Table1[[#This Row],[Volume in Units]]*Table1[[#This Row],[Price SDG/Unit]]</f>
        <v>12874400</v>
      </c>
      <c r="U405" s="57">
        <f>Table1[[#This Row],[Volume MT/Head]]*Table1[[#This Row],[Price USD/(MT/Head)]]</f>
        <v>4971.8378120577026</v>
      </c>
      <c r="V405" s="80">
        <v>30000</v>
      </c>
      <c r="W405" s="28">
        <f>Table1[[#This Row],[Commission SDG/MT]]*Table1[[#This Row],[Volume in Units]]</f>
        <v>159600</v>
      </c>
      <c r="X405" s="80"/>
      <c r="Y405" s="28">
        <f t="shared" si="47"/>
        <v>13034000</v>
      </c>
      <c r="Z405" s="6">
        <f>IFERROR((Table1[[#This Row],[Total Cost SDG]]/Table1[[#This Row],[Volume MT/Head]]),0)</f>
        <v>2450000</v>
      </c>
      <c r="AA405" s="57">
        <f t="shared" si="48"/>
        <v>5033.4721650997408</v>
      </c>
      <c r="AB405" s="57">
        <f>IFERROR((Table1[[#This Row],[Total Cost USD]]/Table1[[#This Row],[Volume MT/Head]]),0)</f>
        <v>946.14138441724447</v>
      </c>
      <c r="AC405" s="80">
        <v>5.32</v>
      </c>
      <c r="AD405" s="6">
        <f>Table1[[#This Row],[Volume MT/Head]]-Table1[[#This Row],[Delivered MT]]</f>
        <v>0</v>
      </c>
      <c r="AE405" s="6">
        <f>Table1[[#This Row],[Delivered MT]]*Table1[[#This Row],[Average Cost SDG/MT]]</f>
        <v>13034000</v>
      </c>
      <c r="AF405" s="4" t="s">
        <v>152</v>
      </c>
    </row>
    <row r="406" spans="1:32" hidden="1" x14ac:dyDescent="0.2">
      <c r="A406" s="1">
        <v>417</v>
      </c>
      <c r="B406" s="4">
        <v>2025</v>
      </c>
      <c r="C406" s="4" t="s">
        <v>141</v>
      </c>
      <c r="D406" s="4" t="s">
        <v>138</v>
      </c>
      <c r="E406" s="4">
        <v>19</v>
      </c>
      <c r="F406" s="80">
        <f t="shared" si="50"/>
        <v>2589.4650000000001</v>
      </c>
      <c r="G406" s="4">
        <v>1675</v>
      </c>
      <c r="H406" s="4" t="s">
        <v>48</v>
      </c>
      <c r="I406" s="4" t="s">
        <v>199</v>
      </c>
      <c r="J406" s="4" t="s">
        <v>65</v>
      </c>
      <c r="K406" s="4" t="s">
        <v>251</v>
      </c>
      <c r="L406" s="57" t="s">
        <v>51</v>
      </c>
      <c r="M406" s="4" t="s">
        <v>230</v>
      </c>
      <c r="N406" s="4" t="s">
        <v>41</v>
      </c>
      <c r="O406" s="80">
        <v>4.5659999999999998</v>
      </c>
      <c r="P406" s="6">
        <f t="shared" si="45"/>
        <v>4.5659999999999998</v>
      </c>
      <c r="Q406" s="6">
        <v>2420000</v>
      </c>
      <c r="R406" s="6">
        <f t="shared" si="46"/>
        <v>2420000</v>
      </c>
      <c r="S406" s="57">
        <f t="shared" si="49"/>
        <v>934.55597971009445</v>
      </c>
      <c r="T406" s="6">
        <f>Table1[[#This Row],[Volume in Units]]*Table1[[#This Row],[Price SDG/Unit]]</f>
        <v>11049720</v>
      </c>
      <c r="U406" s="57">
        <f>Table1[[#This Row],[Volume MT/Head]]*Table1[[#This Row],[Price USD/(MT/Head)]]</f>
        <v>4267.1826033562911</v>
      </c>
      <c r="V406" s="80">
        <v>30000</v>
      </c>
      <c r="W406" s="28">
        <f>Table1[[#This Row],[Commission SDG/MT]]*Table1[[#This Row],[Volume in Units]]</f>
        <v>136980</v>
      </c>
      <c r="X406" s="80"/>
      <c r="Y406" s="28">
        <f t="shared" si="47"/>
        <v>11186700</v>
      </c>
      <c r="Z406" s="6">
        <f>IFERROR((Table1[[#This Row],[Total Cost SDG]]/Table1[[#This Row],[Volume MT/Head]]),0)</f>
        <v>2450000</v>
      </c>
      <c r="AA406" s="57">
        <f t="shared" si="48"/>
        <v>4320.0815612491378</v>
      </c>
      <c r="AB406" s="57">
        <f>IFERROR((Table1[[#This Row],[Total Cost USD]]/Table1[[#This Row],[Volume MT/Head]]),0)</f>
        <v>946.14138441724447</v>
      </c>
      <c r="AC406" s="80">
        <v>4.5659999999999998</v>
      </c>
      <c r="AD406" s="6">
        <f>Table1[[#This Row],[Volume MT/Head]]-Table1[[#This Row],[Delivered MT]]</f>
        <v>0</v>
      </c>
      <c r="AE406" s="6">
        <f>Table1[[#This Row],[Delivered MT]]*Table1[[#This Row],[Average Cost SDG/MT]]</f>
        <v>11186700</v>
      </c>
      <c r="AF406" s="4" t="s">
        <v>152</v>
      </c>
    </row>
    <row r="407" spans="1:32" hidden="1" x14ac:dyDescent="0.2">
      <c r="A407" s="1">
        <v>418</v>
      </c>
      <c r="B407" s="4">
        <v>2025</v>
      </c>
      <c r="C407" s="4" t="s">
        <v>141</v>
      </c>
      <c r="D407" s="4" t="s">
        <v>138</v>
      </c>
      <c r="E407" s="4">
        <v>19</v>
      </c>
      <c r="F407" s="80">
        <f t="shared" si="50"/>
        <v>2589.4650000000001</v>
      </c>
      <c r="G407" s="4">
        <v>1675</v>
      </c>
      <c r="H407" s="4" t="s">
        <v>48</v>
      </c>
      <c r="I407" s="4" t="s">
        <v>199</v>
      </c>
      <c r="J407" s="4" t="s">
        <v>65</v>
      </c>
      <c r="K407" s="4" t="s">
        <v>251</v>
      </c>
      <c r="L407" s="57" t="s">
        <v>51</v>
      </c>
      <c r="M407" s="4" t="s">
        <v>230</v>
      </c>
      <c r="N407" s="4" t="s">
        <v>41</v>
      </c>
      <c r="O407" s="80">
        <v>18.399999999999999</v>
      </c>
      <c r="P407" s="6">
        <f t="shared" si="45"/>
        <v>18.399999999999999</v>
      </c>
      <c r="Q407" s="6">
        <v>2430000</v>
      </c>
      <c r="R407" s="6">
        <f t="shared" si="46"/>
        <v>2430000</v>
      </c>
      <c r="S407" s="57">
        <f t="shared" si="49"/>
        <v>938.41778127914449</v>
      </c>
      <c r="T407" s="6">
        <f>Table1[[#This Row],[Volume in Units]]*Table1[[#This Row],[Price SDG/Unit]]</f>
        <v>44712000</v>
      </c>
      <c r="U407" s="57">
        <f>Table1[[#This Row],[Volume MT/Head]]*Table1[[#This Row],[Price USD/(MT/Head)]]</f>
        <v>17266.887175536256</v>
      </c>
      <c r="V407" s="80">
        <v>30000</v>
      </c>
      <c r="W407" s="28">
        <f>Table1[[#This Row],[Commission SDG/MT]]*Table1[[#This Row],[Volume in Units]]</f>
        <v>552000</v>
      </c>
      <c r="X407" s="80"/>
      <c r="Y407" s="28">
        <f t="shared" si="47"/>
        <v>45264000</v>
      </c>
      <c r="Z407" s="6">
        <f>IFERROR((Table1[[#This Row],[Total Cost SDG]]/Table1[[#This Row],[Volume MT/Head]]),0)</f>
        <v>2460000</v>
      </c>
      <c r="AA407" s="57">
        <f t="shared" si="48"/>
        <v>17480.058622147819</v>
      </c>
      <c r="AB407" s="57">
        <f>IFERROR((Table1[[#This Row],[Total Cost USD]]/Table1[[#This Row],[Volume MT/Head]]),0)</f>
        <v>950.00318598629462</v>
      </c>
      <c r="AC407" s="80">
        <v>18.399999999999999</v>
      </c>
      <c r="AD407" s="6">
        <f>Table1[[#This Row],[Volume MT/Head]]-Table1[[#This Row],[Delivered MT]]</f>
        <v>0</v>
      </c>
      <c r="AE407" s="6">
        <f>Table1[[#This Row],[Delivered MT]]*Table1[[#This Row],[Average Cost SDG/MT]]</f>
        <v>45264000</v>
      </c>
      <c r="AF407" s="4" t="s">
        <v>152</v>
      </c>
    </row>
    <row r="408" spans="1:32" hidden="1" x14ac:dyDescent="0.2">
      <c r="A408" s="1">
        <v>419</v>
      </c>
      <c r="B408" s="4">
        <v>2025</v>
      </c>
      <c r="C408" s="4" t="s">
        <v>141</v>
      </c>
      <c r="D408" s="4" t="s">
        <v>138</v>
      </c>
      <c r="E408" s="4">
        <v>19</v>
      </c>
      <c r="F408" s="80">
        <f t="shared" si="50"/>
        <v>2589.4650000000001</v>
      </c>
      <c r="G408" s="4">
        <v>1675</v>
      </c>
      <c r="H408" s="4" t="s">
        <v>48</v>
      </c>
      <c r="I408" s="4" t="s">
        <v>199</v>
      </c>
      <c r="J408" s="4" t="s">
        <v>65</v>
      </c>
      <c r="K408" s="4" t="s">
        <v>251</v>
      </c>
      <c r="L408" s="57" t="s">
        <v>51</v>
      </c>
      <c r="M408" s="4" t="s">
        <v>230</v>
      </c>
      <c r="N408" s="4" t="s">
        <v>41</v>
      </c>
      <c r="O408" s="80">
        <v>5.31</v>
      </c>
      <c r="P408" s="6">
        <f t="shared" si="45"/>
        <v>5.31</v>
      </c>
      <c r="Q408" s="6">
        <v>2420000</v>
      </c>
      <c r="R408" s="6">
        <f t="shared" si="46"/>
        <v>2420000</v>
      </c>
      <c r="S408" s="57">
        <f t="shared" si="49"/>
        <v>934.55597971009445</v>
      </c>
      <c r="T408" s="6">
        <f>Table1[[#This Row],[Volume in Units]]*Table1[[#This Row],[Price SDG/Unit]]</f>
        <v>12850199.999999998</v>
      </c>
      <c r="U408" s="57">
        <f>Table1[[#This Row],[Volume MT/Head]]*Table1[[#This Row],[Price USD/(MT/Head)]]</f>
        <v>4962.4922522606012</v>
      </c>
      <c r="V408" s="80">
        <v>30000</v>
      </c>
      <c r="W408" s="28">
        <f>Table1[[#This Row],[Commission SDG/MT]]*Table1[[#This Row],[Volume in Units]]</f>
        <v>159300</v>
      </c>
      <c r="X408" s="80"/>
      <c r="Y408" s="28">
        <f t="shared" si="47"/>
        <v>13009499.999999998</v>
      </c>
      <c r="Z408" s="6">
        <f>IFERROR((Table1[[#This Row],[Total Cost SDG]]/Table1[[#This Row],[Volume MT/Head]]),0)</f>
        <v>2450000</v>
      </c>
      <c r="AA408" s="57">
        <f t="shared" si="48"/>
        <v>5024.0107512555669</v>
      </c>
      <c r="AB408" s="57">
        <f>IFERROR((Table1[[#This Row],[Total Cost USD]]/Table1[[#This Row],[Volume MT/Head]]),0)</f>
        <v>946.14138441724435</v>
      </c>
      <c r="AC408" s="80">
        <v>5.31</v>
      </c>
      <c r="AD408" s="6">
        <f>Table1[[#This Row],[Volume MT/Head]]-Table1[[#This Row],[Delivered MT]]</f>
        <v>0</v>
      </c>
      <c r="AE408" s="6">
        <f>Table1[[#This Row],[Delivered MT]]*Table1[[#This Row],[Average Cost SDG/MT]]</f>
        <v>13009499.999999998</v>
      </c>
      <c r="AF408" s="4" t="s">
        <v>152</v>
      </c>
    </row>
    <row r="409" spans="1:32" x14ac:dyDescent="0.2">
      <c r="A409" s="1">
        <v>420</v>
      </c>
      <c r="B409" s="4">
        <v>2025</v>
      </c>
      <c r="C409" s="4" t="s">
        <v>141</v>
      </c>
      <c r="D409" s="4" t="s">
        <v>138</v>
      </c>
      <c r="E409" s="4">
        <v>19</v>
      </c>
      <c r="F409" s="80">
        <f t="shared" si="50"/>
        <v>2589.4650000000001</v>
      </c>
      <c r="G409" s="4">
        <v>1659</v>
      </c>
      <c r="H409" s="4" t="s">
        <v>156</v>
      </c>
      <c r="I409" s="4" t="s">
        <v>186</v>
      </c>
      <c r="J409" s="4" t="s">
        <v>65</v>
      </c>
      <c r="K409" s="4" t="s">
        <v>251</v>
      </c>
      <c r="L409" s="57" t="s">
        <v>51</v>
      </c>
      <c r="M409" s="4" t="s">
        <v>230</v>
      </c>
      <c r="N409" s="4" t="s">
        <v>29</v>
      </c>
      <c r="O409" s="80">
        <v>2291.11</v>
      </c>
      <c r="P409" s="6">
        <f t="shared" si="45"/>
        <v>102.97123595505619</v>
      </c>
      <c r="Q409" s="6">
        <v>168559</v>
      </c>
      <c r="R409" s="6">
        <f t="shared" si="46"/>
        <v>3750437.75</v>
      </c>
      <c r="S409" s="57">
        <f t="shared" si="49"/>
        <v>1448.3446387574265</v>
      </c>
      <c r="T409" s="6">
        <f>Table1[[#This Row],[Volume in Units]]*Table1[[#This Row],[Price SDG/Unit]]</f>
        <v>386187210.49000001</v>
      </c>
      <c r="U409" s="57">
        <f>Table1[[#This Row],[Volume MT/Head]]*Table1[[#This Row],[Price USD/(MT/Head)]]</f>
        <v>149137.8375417316</v>
      </c>
      <c r="V409" s="80">
        <v>2250</v>
      </c>
      <c r="W409" s="28">
        <f>Table1[[#This Row],[Commission SDG/MT]]*Table1[[#This Row],[Volume in Units]]</f>
        <v>5154997.5</v>
      </c>
      <c r="X409" s="80"/>
      <c r="Y409" s="28">
        <f t="shared" si="47"/>
        <v>391342207.99000001</v>
      </c>
      <c r="Z409" s="6">
        <f>IFERROR((Table1[[#This Row],[Total Cost SDG]]/Table1[[#This Row],[Volume MT/Head]]),0)</f>
        <v>3800500.25</v>
      </c>
      <c r="AA409" s="57">
        <f t="shared" si="48"/>
        <v>151128.59528512647</v>
      </c>
      <c r="AB409" s="57">
        <f>IFERROR((Table1[[#This Row],[Total Cost USD]]/Table1[[#This Row],[Volume MT/Head]]),0)</f>
        <v>1467.6777828624831</v>
      </c>
      <c r="AC409" s="80">
        <v>102.97123595505619</v>
      </c>
      <c r="AD409" s="6">
        <f>Table1[[#This Row],[Volume MT/Head]]-Table1[[#This Row],[Delivered MT]]</f>
        <v>0</v>
      </c>
      <c r="AE409" s="6">
        <f>Table1[[#This Row],[Delivered MT]]*Table1[[#This Row],[Average Cost SDG/MT]]</f>
        <v>391342207.99000001</v>
      </c>
      <c r="AF409" s="4" t="s">
        <v>152</v>
      </c>
    </row>
    <row r="410" spans="1:32" hidden="1" x14ac:dyDescent="0.2">
      <c r="A410" s="1">
        <v>421</v>
      </c>
      <c r="B410" s="4">
        <v>2025</v>
      </c>
      <c r="C410" s="4" t="s">
        <v>141</v>
      </c>
      <c r="D410" s="4" t="s">
        <v>138</v>
      </c>
      <c r="E410" s="4">
        <v>20</v>
      </c>
      <c r="F410" s="80">
        <f t="shared" si="50"/>
        <v>2589.4650000000001</v>
      </c>
      <c r="G410" s="4">
        <v>1678</v>
      </c>
      <c r="H410" s="4" t="s">
        <v>54</v>
      </c>
      <c r="I410" s="4" t="s">
        <v>54</v>
      </c>
      <c r="J410" s="4" t="s">
        <v>65</v>
      </c>
      <c r="K410" s="4" t="s">
        <v>251</v>
      </c>
      <c r="L410" s="57" t="s">
        <v>51</v>
      </c>
      <c r="M410" s="4" t="s">
        <v>230</v>
      </c>
      <c r="N410" s="4" t="s">
        <v>46</v>
      </c>
      <c r="O410" s="80">
        <v>1817.5</v>
      </c>
      <c r="P410" s="6">
        <f t="shared" si="45"/>
        <v>363.002005</v>
      </c>
      <c r="Q410" s="6">
        <v>177908.3</v>
      </c>
      <c r="R410" s="6">
        <f t="shared" si="46"/>
        <v>890761.84372590447</v>
      </c>
      <c r="S410" s="57">
        <f t="shared" si="49"/>
        <v>343.99454857505486</v>
      </c>
      <c r="T410" s="6">
        <f>Table1[[#This Row],[Volume in Units]]*Table1[[#This Row],[Price SDG/Unit]]</f>
        <v>323348335.25</v>
      </c>
      <c r="U410" s="57">
        <f>Table1[[#This Row],[Volume MT/Head]]*Table1[[#This Row],[Price USD/(MT/Head)]]</f>
        <v>124870.71084181481</v>
      </c>
      <c r="V410" s="80">
        <v>3000</v>
      </c>
      <c r="W410" s="28">
        <f>Table1[[#This Row],[Commission SDG/MT]]*Table1[[#This Row],[Volume in Units]]</f>
        <v>5452500</v>
      </c>
      <c r="X410" s="80">
        <f>6404870+9720000+3669000</f>
        <v>19793870</v>
      </c>
      <c r="Y410" s="28">
        <f t="shared" si="47"/>
        <v>348594705.25</v>
      </c>
      <c r="Z410" s="6">
        <f>IFERROR((Table1[[#This Row],[Total Cost SDG]]/Table1[[#This Row],[Volume MT/Head]]),0)</f>
        <v>960310.68822884327</v>
      </c>
      <c r="AA410" s="57">
        <f t="shared" si="48"/>
        <v>134620.35796969643</v>
      </c>
      <c r="AB410" s="57">
        <f>IFERROR((Table1[[#This Row],[Total Cost USD]]/Table1[[#This Row],[Volume MT/Head]]),0)</f>
        <v>370.85293225776104</v>
      </c>
      <c r="AC410" s="80">
        <v>363.002005</v>
      </c>
      <c r="AD410" s="6">
        <f>Table1[[#This Row],[Volume MT/Head]]-Table1[[#This Row],[Delivered MT]]</f>
        <v>0</v>
      </c>
      <c r="AE410" s="6">
        <f>Table1[[#This Row],[Delivered MT]]*Table1[[#This Row],[Average Cost SDG/MT]]</f>
        <v>348594705.25</v>
      </c>
      <c r="AF410" s="4" t="s">
        <v>152</v>
      </c>
    </row>
    <row r="411" spans="1:32" x14ac:dyDescent="0.2">
      <c r="A411" s="1">
        <v>422</v>
      </c>
      <c r="B411" s="4">
        <v>2025</v>
      </c>
      <c r="C411" s="4" t="s">
        <v>142</v>
      </c>
      <c r="D411" s="4" t="s">
        <v>136</v>
      </c>
      <c r="E411" s="4">
        <v>6</v>
      </c>
      <c r="F411" s="80">
        <f>700*3.673</f>
        <v>2571.1</v>
      </c>
      <c r="G411" s="4">
        <v>1659</v>
      </c>
      <c r="H411" s="4" t="s">
        <v>156</v>
      </c>
      <c r="I411" s="4" t="s">
        <v>186</v>
      </c>
      <c r="J411" s="4" t="s">
        <v>65</v>
      </c>
      <c r="K411" s="4" t="s">
        <v>251</v>
      </c>
      <c r="L411" s="57" t="s">
        <v>51</v>
      </c>
      <c r="M411" s="4" t="s">
        <v>230</v>
      </c>
      <c r="N411" s="4" t="s">
        <v>29</v>
      </c>
      <c r="O411" s="80">
        <v>2274.66</v>
      </c>
      <c r="P411" s="6">
        <f t="shared" si="45"/>
        <v>102.23191011235954</v>
      </c>
      <c r="Q411" s="6">
        <v>168549</v>
      </c>
      <c r="R411" s="6">
        <f t="shared" si="46"/>
        <v>3750215.25</v>
      </c>
      <c r="S411" s="57">
        <f t="shared" si="49"/>
        <v>1458.6034187701762</v>
      </c>
      <c r="T411" s="6">
        <f>Table1[[#This Row],[Volume in Units]]*Table1[[#This Row],[Price SDG/Unit]]</f>
        <v>383391668.33999997</v>
      </c>
      <c r="U411" s="57">
        <f>Table1[[#This Row],[Volume MT/Head]]*Table1[[#This Row],[Price USD/(MT/Head)]]</f>
        <v>149115.81359729299</v>
      </c>
      <c r="V411" s="80">
        <v>2250</v>
      </c>
      <c r="W411" s="28">
        <f>Table1[[#This Row],[Commission SDG/MT]]*Table1[[#This Row],[Volume in Units]]</f>
        <v>5117985</v>
      </c>
      <c r="X411" s="80"/>
      <c r="Y411" s="28">
        <f t="shared" si="47"/>
        <v>388509653.33999997</v>
      </c>
      <c r="Z411" s="6">
        <f>IFERROR((Table1[[#This Row],[Total Cost SDG]]/Table1[[#This Row],[Volume MT/Head]]),0)</f>
        <v>3800277.75</v>
      </c>
      <c r="AA411" s="57">
        <f t="shared" si="48"/>
        <v>151106.39544941855</v>
      </c>
      <c r="AB411" s="57">
        <f>IFERROR((Table1[[#This Row],[Total Cost USD]]/Table1[[#This Row],[Volume MT/Head]]),0)</f>
        <v>1478.0746567616975</v>
      </c>
      <c r="AC411" s="80">
        <v>102.23191011235954</v>
      </c>
      <c r="AD411" s="6">
        <f>Table1[[#This Row],[Volume MT/Head]]-Table1[[#This Row],[Delivered MT]]</f>
        <v>0</v>
      </c>
      <c r="AE411" s="6">
        <f>Table1[[#This Row],[Delivered MT]]*Table1[[#This Row],[Average Cost SDG/MT]]</f>
        <v>388509653.33999997</v>
      </c>
      <c r="AF411" s="4" t="s">
        <v>152</v>
      </c>
    </row>
    <row r="412" spans="1:32" x14ac:dyDescent="0.2">
      <c r="A412" s="1">
        <v>423</v>
      </c>
      <c r="B412" s="4">
        <v>2025</v>
      </c>
      <c r="C412" s="4" t="s">
        <v>142</v>
      </c>
      <c r="D412" s="4" t="s">
        <v>136</v>
      </c>
      <c r="E412" s="4">
        <v>6</v>
      </c>
      <c r="F412" s="80">
        <f t="shared" ref="F412:F426" si="51">700*3.673</f>
        <v>2571.1</v>
      </c>
      <c r="G412" s="4">
        <v>1659</v>
      </c>
      <c r="H412" s="4" t="s">
        <v>156</v>
      </c>
      <c r="I412" s="4" t="s">
        <v>186</v>
      </c>
      <c r="J412" s="4" t="s">
        <v>65</v>
      </c>
      <c r="K412" s="4" t="s">
        <v>251</v>
      </c>
      <c r="L412" s="57" t="s">
        <v>51</v>
      </c>
      <c r="M412" s="4" t="s">
        <v>230</v>
      </c>
      <c r="N412" s="4" t="s">
        <v>29</v>
      </c>
      <c r="O412" s="80">
        <v>290.97000000000003</v>
      </c>
      <c r="P412" s="6">
        <f t="shared" si="45"/>
        <v>13.077303370786518</v>
      </c>
      <c r="Q412" s="6">
        <v>168453.4</v>
      </c>
      <c r="R412" s="6">
        <f t="shared" si="46"/>
        <v>3748088.15</v>
      </c>
      <c r="S412" s="57">
        <f t="shared" si="49"/>
        <v>1457.7761075026253</v>
      </c>
      <c r="T412" s="6">
        <f>Table1[[#This Row],[Volume in Units]]*Table1[[#This Row],[Price SDG/Unit]]</f>
        <v>49014885.798</v>
      </c>
      <c r="U412" s="57">
        <f>Table1[[#This Row],[Volume MT/Head]]*Table1[[#This Row],[Price USD/(MT/Head)]]</f>
        <v>19063.780404496134</v>
      </c>
      <c r="V412" s="80">
        <v>2250</v>
      </c>
      <c r="W412" s="28">
        <f>Table1[[#This Row],[Commission SDG/MT]]*Table1[[#This Row],[Volume in Units]]</f>
        <v>654682.50000000012</v>
      </c>
      <c r="X412" s="80"/>
      <c r="Y412" s="28">
        <f t="shared" si="47"/>
        <v>49669568.298</v>
      </c>
      <c r="Z412" s="6">
        <f>IFERROR((Table1[[#This Row],[Total Cost SDG]]/Table1[[#This Row],[Volume MT/Head]]),0)</f>
        <v>3798150.6499999994</v>
      </c>
      <c r="AA412" s="57">
        <f t="shared" si="48"/>
        <v>19318.411690716035</v>
      </c>
      <c r="AB412" s="57">
        <f>IFERROR((Table1[[#This Row],[Total Cost USD]]/Table1[[#This Row],[Volume MT/Head]]),0)</f>
        <v>1477.2473454941462</v>
      </c>
      <c r="AC412" s="80">
        <v>13.077303370786518</v>
      </c>
      <c r="AD412" s="6">
        <f>Table1[[#This Row],[Volume MT/Head]]-Table1[[#This Row],[Delivered MT]]</f>
        <v>0</v>
      </c>
      <c r="AE412" s="6">
        <f>Table1[[#This Row],[Delivered MT]]*Table1[[#This Row],[Average Cost SDG/MT]]</f>
        <v>49669568.298</v>
      </c>
      <c r="AF412" s="4" t="s">
        <v>152</v>
      </c>
    </row>
    <row r="413" spans="1:32" x14ac:dyDescent="0.2">
      <c r="A413" s="1">
        <v>424</v>
      </c>
      <c r="B413" s="4">
        <v>2025</v>
      </c>
      <c r="C413" s="4" t="s">
        <v>142</v>
      </c>
      <c r="D413" s="4" t="s">
        <v>136</v>
      </c>
      <c r="E413" s="4">
        <v>6</v>
      </c>
      <c r="F413" s="80">
        <f t="shared" si="51"/>
        <v>2571.1</v>
      </c>
      <c r="G413" s="4">
        <v>1659</v>
      </c>
      <c r="H413" s="4" t="s">
        <v>156</v>
      </c>
      <c r="I413" s="4" t="s">
        <v>186</v>
      </c>
      <c r="J413" s="4" t="s">
        <v>65</v>
      </c>
      <c r="K413" s="4" t="s">
        <v>251</v>
      </c>
      <c r="L413" s="57" t="s">
        <v>51</v>
      </c>
      <c r="M413" s="4" t="s">
        <v>230</v>
      </c>
      <c r="N413" s="4" t="s">
        <v>29</v>
      </c>
      <c r="O413" s="80">
        <v>1260.31</v>
      </c>
      <c r="P413" s="6">
        <f t="shared" si="45"/>
        <v>56.643146067415728</v>
      </c>
      <c r="Q413" s="6">
        <v>171000</v>
      </c>
      <c r="R413" s="6">
        <f t="shared" si="46"/>
        <v>3804750</v>
      </c>
      <c r="S413" s="57">
        <f t="shared" si="49"/>
        <v>1479.8140873556065</v>
      </c>
      <c r="T413" s="6">
        <f>Table1[[#This Row],[Volume in Units]]*Table1[[#This Row],[Price SDG/Unit]]</f>
        <v>215513010</v>
      </c>
      <c r="U413" s="57">
        <f>Table1[[#This Row],[Volume MT/Head]]*Table1[[#This Row],[Price USD/(MT/Head)]]</f>
        <v>83821.325502703112</v>
      </c>
      <c r="V413" s="80">
        <v>2250</v>
      </c>
      <c r="W413" s="28">
        <f>Table1[[#This Row],[Commission SDG/MT]]*Table1[[#This Row],[Volume in Units]]</f>
        <v>2835697.5</v>
      </c>
      <c r="X413" s="80"/>
      <c r="Y413" s="28">
        <f t="shared" si="47"/>
        <v>218348707.5</v>
      </c>
      <c r="Z413" s="6">
        <f>IFERROR((Table1[[#This Row],[Total Cost SDG]]/Table1[[#This Row],[Volume MT/Head]]),0)</f>
        <v>3854812.5</v>
      </c>
      <c r="AA413" s="57">
        <f t="shared" si="48"/>
        <v>84924.237680370279</v>
      </c>
      <c r="AB413" s="57">
        <f>IFERROR((Table1[[#This Row],[Total Cost USD]]/Table1[[#This Row],[Volume MT/Head]]),0)</f>
        <v>1499.2853253471278</v>
      </c>
      <c r="AC413" s="80">
        <v>56.643146067415728</v>
      </c>
      <c r="AD413" s="6">
        <f>Table1[[#This Row],[Volume MT/Head]]-Table1[[#This Row],[Delivered MT]]</f>
        <v>0</v>
      </c>
      <c r="AE413" s="6">
        <f>Table1[[#This Row],[Delivered MT]]*Table1[[#This Row],[Average Cost SDG/MT]]</f>
        <v>218348707.5</v>
      </c>
      <c r="AF413" s="4" t="s">
        <v>152</v>
      </c>
    </row>
    <row r="414" spans="1:32" hidden="1" x14ac:dyDescent="0.2">
      <c r="A414" s="1">
        <v>425</v>
      </c>
      <c r="B414" s="4">
        <v>2025</v>
      </c>
      <c r="C414" s="4" t="s">
        <v>142</v>
      </c>
      <c r="D414" s="4" t="s">
        <v>136</v>
      </c>
      <c r="E414" s="4">
        <v>5</v>
      </c>
      <c r="F414" s="80">
        <f t="shared" si="51"/>
        <v>2571.1</v>
      </c>
      <c r="G414" s="4">
        <v>1675</v>
      </c>
      <c r="H414" s="4" t="s">
        <v>48</v>
      </c>
      <c r="I414" s="4" t="s">
        <v>199</v>
      </c>
      <c r="J414" s="4" t="s">
        <v>65</v>
      </c>
      <c r="K414" s="4" t="s">
        <v>251</v>
      </c>
      <c r="L414" s="57" t="s">
        <v>51</v>
      </c>
      <c r="M414" s="4" t="s">
        <v>230</v>
      </c>
      <c r="N414" s="4" t="s">
        <v>41</v>
      </c>
      <c r="O414" s="80">
        <v>12.818</v>
      </c>
      <c r="P414" s="6">
        <f t="shared" si="45"/>
        <v>12.818</v>
      </c>
      <c r="Q414" s="6">
        <v>2420000</v>
      </c>
      <c r="R414" s="6">
        <f t="shared" si="46"/>
        <v>2420000</v>
      </c>
      <c r="S414" s="57">
        <f t="shared" si="49"/>
        <v>941.23137956516666</v>
      </c>
      <c r="T414" s="6">
        <f>Table1[[#This Row],[Volume in Units]]*Table1[[#This Row],[Price SDG/Unit]]</f>
        <v>31019560</v>
      </c>
      <c r="U414" s="57">
        <f>Table1[[#This Row],[Volume MT/Head]]*Table1[[#This Row],[Price USD/(MT/Head)]]</f>
        <v>12064.703823266305</v>
      </c>
      <c r="V414" s="80">
        <v>30000</v>
      </c>
      <c r="W414" s="28">
        <f>Table1[[#This Row],[Commission SDG/MT]]*Table1[[#This Row],[Volume in Units]]</f>
        <v>384540</v>
      </c>
      <c r="X414" s="80"/>
      <c r="Y414" s="28">
        <f t="shared" si="47"/>
        <v>31404100</v>
      </c>
      <c r="Z414" s="6">
        <f>IFERROR((Table1[[#This Row],[Total Cost SDG]]/Table1[[#This Row],[Volume MT/Head]]),0)</f>
        <v>2450000</v>
      </c>
      <c r="AA414" s="57">
        <f t="shared" si="48"/>
        <v>12214.266267356385</v>
      </c>
      <c r="AB414" s="57">
        <f>IFERROR((Table1[[#This Row],[Total Cost USD]]/Table1[[#This Row],[Volume MT/Head]]),0)</f>
        <v>952.89953716308196</v>
      </c>
      <c r="AC414" s="80">
        <v>12.818</v>
      </c>
      <c r="AD414" s="6">
        <f>Table1[[#This Row],[Volume MT/Head]]-Table1[[#This Row],[Delivered MT]]</f>
        <v>0</v>
      </c>
      <c r="AE414" s="6">
        <f>Table1[[#This Row],[Delivered MT]]*Table1[[#This Row],[Average Cost SDG/MT]]</f>
        <v>31404100</v>
      </c>
      <c r="AF414" s="4" t="s">
        <v>152</v>
      </c>
    </row>
    <row r="415" spans="1:32" hidden="1" x14ac:dyDescent="0.2">
      <c r="A415" s="1">
        <v>426</v>
      </c>
      <c r="B415" s="4">
        <v>2025</v>
      </c>
      <c r="C415" s="4" t="s">
        <v>142</v>
      </c>
      <c r="D415" s="4" t="s">
        <v>136</v>
      </c>
      <c r="E415" s="4">
        <v>5</v>
      </c>
      <c r="F415" s="80">
        <f t="shared" si="51"/>
        <v>2571.1</v>
      </c>
      <c r="G415" s="4">
        <v>1675</v>
      </c>
      <c r="H415" s="4" t="s">
        <v>48</v>
      </c>
      <c r="I415" s="4" t="s">
        <v>199</v>
      </c>
      <c r="J415" s="4" t="s">
        <v>65</v>
      </c>
      <c r="K415" s="4" t="s">
        <v>251</v>
      </c>
      <c r="L415" s="57" t="s">
        <v>51</v>
      </c>
      <c r="M415" s="4" t="s">
        <v>230</v>
      </c>
      <c r="N415" s="4" t="s">
        <v>41</v>
      </c>
      <c r="O415" s="80">
        <v>7.1079999999999997</v>
      </c>
      <c r="P415" s="6">
        <f t="shared" si="45"/>
        <v>7.1079999999999997</v>
      </c>
      <c r="Q415" s="6">
        <v>2370000</v>
      </c>
      <c r="R415" s="6">
        <f t="shared" si="46"/>
        <v>2370000</v>
      </c>
      <c r="S415" s="57">
        <f t="shared" si="49"/>
        <v>921.78445023530787</v>
      </c>
      <c r="T415" s="6">
        <f>Table1[[#This Row],[Volume in Units]]*Table1[[#This Row],[Price SDG/Unit]]</f>
        <v>16845960</v>
      </c>
      <c r="U415" s="57">
        <f>Table1[[#This Row],[Volume MT/Head]]*Table1[[#This Row],[Price USD/(MT/Head)]]</f>
        <v>6552.0438722725685</v>
      </c>
      <c r="V415" s="80">
        <v>30000</v>
      </c>
      <c r="W415" s="28">
        <f>Table1[[#This Row],[Commission SDG/MT]]*Table1[[#This Row],[Volume in Units]]</f>
        <v>213240</v>
      </c>
      <c r="X415" s="80"/>
      <c r="Y415" s="28">
        <f t="shared" si="47"/>
        <v>17059200</v>
      </c>
      <c r="Z415" s="6">
        <f>IFERROR((Table1[[#This Row],[Total Cost SDG]]/Table1[[#This Row],[Volume MT/Head]]),0)</f>
        <v>2400000</v>
      </c>
      <c r="AA415" s="57">
        <f t="shared" si="48"/>
        <v>6634.9811364785501</v>
      </c>
      <c r="AB415" s="57">
        <f>IFERROR((Table1[[#This Row],[Total Cost USD]]/Table1[[#This Row],[Volume MT/Head]]),0)</f>
        <v>933.45260783322317</v>
      </c>
      <c r="AC415" s="80">
        <v>7.1079999999999997</v>
      </c>
      <c r="AD415" s="6">
        <f>Table1[[#This Row],[Volume MT/Head]]-Table1[[#This Row],[Delivered MT]]</f>
        <v>0</v>
      </c>
      <c r="AE415" s="6">
        <f>Table1[[#This Row],[Delivered MT]]*Table1[[#This Row],[Average Cost SDG/MT]]</f>
        <v>17059200</v>
      </c>
      <c r="AF415" s="4" t="s">
        <v>152</v>
      </c>
    </row>
    <row r="416" spans="1:32" hidden="1" x14ac:dyDescent="0.2">
      <c r="A416" s="1">
        <v>427</v>
      </c>
      <c r="B416" s="4">
        <v>2025</v>
      </c>
      <c r="C416" s="4" t="s">
        <v>142</v>
      </c>
      <c r="D416" s="4" t="s">
        <v>136</v>
      </c>
      <c r="E416" s="4">
        <v>5</v>
      </c>
      <c r="F416" s="80">
        <f t="shared" si="51"/>
        <v>2571.1</v>
      </c>
      <c r="G416" s="4">
        <v>1675</v>
      </c>
      <c r="H416" s="4" t="s">
        <v>48</v>
      </c>
      <c r="I416" s="4" t="s">
        <v>199</v>
      </c>
      <c r="J416" s="4" t="s">
        <v>65</v>
      </c>
      <c r="K416" s="4" t="s">
        <v>251</v>
      </c>
      <c r="L416" s="57" t="s">
        <v>51</v>
      </c>
      <c r="M416" s="4" t="s">
        <v>230</v>
      </c>
      <c r="N416" s="4" t="s">
        <v>41</v>
      </c>
      <c r="O416" s="80">
        <v>6.6630000000000003</v>
      </c>
      <c r="P416" s="6">
        <f t="shared" si="45"/>
        <v>6.6630000000000003</v>
      </c>
      <c r="Q416" s="6">
        <v>2370000</v>
      </c>
      <c r="R416" s="6">
        <f t="shared" si="46"/>
        <v>2370000</v>
      </c>
      <c r="S416" s="57">
        <f t="shared" si="49"/>
        <v>921.78445023530787</v>
      </c>
      <c r="T416" s="6">
        <f>Table1[[#This Row],[Volume in Units]]*Table1[[#This Row],[Price SDG/Unit]]</f>
        <v>15791310</v>
      </c>
      <c r="U416" s="57">
        <f>Table1[[#This Row],[Volume MT/Head]]*Table1[[#This Row],[Price USD/(MT/Head)]]</f>
        <v>6141.8497919178562</v>
      </c>
      <c r="V416" s="80">
        <v>30000</v>
      </c>
      <c r="W416" s="28">
        <f>Table1[[#This Row],[Commission SDG/MT]]*Table1[[#This Row],[Volume in Units]]</f>
        <v>199890</v>
      </c>
      <c r="X416" s="80"/>
      <c r="Y416" s="28">
        <f t="shared" si="47"/>
        <v>15991200</v>
      </c>
      <c r="Z416" s="6">
        <f>IFERROR((Table1[[#This Row],[Total Cost SDG]]/Table1[[#This Row],[Volume MT/Head]]),0)</f>
        <v>2400000</v>
      </c>
      <c r="AA416" s="57">
        <f t="shared" si="48"/>
        <v>6219.5947259927661</v>
      </c>
      <c r="AB416" s="57">
        <f>IFERROR((Table1[[#This Row],[Total Cost USD]]/Table1[[#This Row],[Volume MT/Head]]),0)</f>
        <v>933.45260783322317</v>
      </c>
      <c r="AC416" s="80">
        <v>6.6630000000000003</v>
      </c>
      <c r="AD416" s="6">
        <f>Table1[[#This Row],[Volume MT/Head]]-Table1[[#This Row],[Delivered MT]]</f>
        <v>0</v>
      </c>
      <c r="AE416" s="6">
        <f>Table1[[#This Row],[Delivered MT]]*Table1[[#This Row],[Average Cost SDG/MT]]</f>
        <v>15991200</v>
      </c>
      <c r="AF416" s="4" t="s">
        <v>152</v>
      </c>
    </row>
    <row r="417" spans="1:32" hidden="1" x14ac:dyDescent="0.2">
      <c r="A417" s="1">
        <v>428</v>
      </c>
      <c r="B417" s="4">
        <v>2025</v>
      </c>
      <c r="C417" s="4" t="s">
        <v>142</v>
      </c>
      <c r="D417" s="4" t="s">
        <v>136</v>
      </c>
      <c r="E417" s="4">
        <v>5</v>
      </c>
      <c r="F417" s="80">
        <f t="shared" si="51"/>
        <v>2571.1</v>
      </c>
      <c r="G417" s="4">
        <v>1675</v>
      </c>
      <c r="H417" s="4" t="s">
        <v>48</v>
      </c>
      <c r="I417" s="4" t="s">
        <v>199</v>
      </c>
      <c r="J417" s="4" t="s">
        <v>65</v>
      </c>
      <c r="K417" s="4" t="s">
        <v>251</v>
      </c>
      <c r="L417" s="57" t="s">
        <v>51</v>
      </c>
      <c r="M417" s="4" t="s">
        <v>230</v>
      </c>
      <c r="N417" s="4" t="s">
        <v>41</v>
      </c>
      <c r="O417" s="80">
        <v>7.6669999999999998</v>
      </c>
      <c r="P417" s="6">
        <f t="shared" si="45"/>
        <v>7.6669999999999998</v>
      </c>
      <c r="Q417" s="6">
        <v>2370000</v>
      </c>
      <c r="R417" s="6">
        <f t="shared" si="46"/>
        <v>2370000</v>
      </c>
      <c r="S417" s="57">
        <f t="shared" si="49"/>
        <v>921.78445023530787</v>
      </c>
      <c r="T417" s="6">
        <f>Table1[[#This Row],[Volume in Units]]*Table1[[#This Row],[Price SDG/Unit]]</f>
        <v>18170790</v>
      </c>
      <c r="U417" s="57">
        <f>Table1[[#This Row],[Volume MT/Head]]*Table1[[#This Row],[Price USD/(MT/Head)]]</f>
        <v>7067.3213799541054</v>
      </c>
      <c r="V417" s="80">
        <v>30000</v>
      </c>
      <c r="W417" s="28">
        <f>Table1[[#This Row],[Commission SDG/MT]]*Table1[[#This Row],[Volume in Units]]</f>
        <v>230010</v>
      </c>
      <c r="X417" s="80"/>
      <c r="Y417" s="28">
        <f t="shared" si="47"/>
        <v>18400800</v>
      </c>
      <c r="Z417" s="6">
        <f>IFERROR((Table1[[#This Row],[Total Cost SDG]]/Table1[[#This Row],[Volume MT/Head]]),0)</f>
        <v>2400000</v>
      </c>
      <c r="AA417" s="57">
        <f t="shared" si="48"/>
        <v>7156.781144257322</v>
      </c>
      <c r="AB417" s="57">
        <f>IFERROR((Table1[[#This Row],[Total Cost USD]]/Table1[[#This Row],[Volume MT/Head]]),0)</f>
        <v>933.45260783322317</v>
      </c>
      <c r="AC417" s="80">
        <v>7.6669999999999998</v>
      </c>
      <c r="AD417" s="6">
        <f>Table1[[#This Row],[Volume MT/Head]]-Table1[[#This Row],[Delivered MT]]</f>
        <v>0</v>
      </c>
      <c r="AE417" s="6">
        <f>Table1[[#This Row],[Delivered MT]]*Table1[[#This Row],[Average Cost SDG/MT]]</f>
        <v>18400800</v>
      </c>
      <c r="AF417" s="4" t="s">
        <v>152</v>
      </c>
    </row>
    <row r="418" spans="1:32" hidden="1" x14ac:dyDescent="0.2">
      <c r="A418" s="1">
        <v>429</v>
      </c>
      <c r="B418" s="4">
        <v>2025</v>
      </c>
      <c r="C418" s="4" t="s">
        <v>142</v>
      </c>
      <c r="D418" s="4" t="s">
        <v>136</v>
      </c>
      <c r="E418" s="4">
        <v>5</v>
      </c>
      <c r="F418" s="80">
        <f t="shared" si="51"/>
        <v>2571.1</v>
      </c>
      <c r="G418" s="4">
        <v>1675</v>
      </c>
      <c r="H418" s="4" t="s">
        <v>48</v>
      </c>
      <c r="I418" s="4" t="s">
        <v>199</v>
      </c>
      <c r="J418" s="4" t="s">
        <v>65</v>
      </c>
      <c r="K418" s="4" t="s">
        <v>251</v>
      </c>
      <c r="L418" s="57" t="s">
        <v>51</v>
      </c>
      <c r="M418" s="4" t="s">
        <v>230</v>
      </c>
      <c r="N418" s="4" t="s">
        <v>41</v>
      </c>
      <c r="O418" s="80">
        <v>14.372</v>
      </c>
      <c r="P418" s="6">
        <f t="shared" si="45"/>
        <v>14.372</v>
      </c>
      <c r="Q418" s="6">
        <v>2420000</v>
      </c>
      <c r="R418" s="6">
        <f t="shared" si="46"/>
        <v>2420000</v>
      </c>
      <c r="S418" s="57">
        <f t="shared" si="49"/>
        <v>941.23137956516666</v>
      </c>
      <c r="T418" s="6">
        <f>Table1[[#This Row],[Volume in Units]]*Table1[[#This Row],[Price SDG/Unit]]</f>
        <v>34780240</v>
      </c>
      <c r="U418" s="57">
        <f>Table1[[#This Row],[Volume MT/Head]]*Table1[[#This Row],[Price USD/(MT/Head)]]</f>
        <v>13527.377387110575</v>
      </c>
      <c r="V418" s="80">
        <v>30000</v>
      </c>
      <c r="W418" s="28">
        <f>Table1[[#This Row],[Commission SDG/MT]]*Table1[[#This Row],[Volume in Units]]</f>
        <v>431160</v>
      </c>
      <c r="X418" s="80"/>
      <c r="Y418" s="28">
        <f t="shared" si="47"/>
        <v>35211400</v>
      </c>
      <c r="Z418" s="6">
        <f>IFERROR((Table1[[#This Row],[Total Cost SDG]]/Table1[[#This Row],[Volume MT/Head]]),0)</f>
        <v>2450000</v>
      </c>
      <c r="AA418" s="57">
        <f t="shared" si="48"/>
        <v>13695.072148107814</v>
      </c>
      <c r="AB418" s="57">
        <f>IFERROR((Table1[[#This Row],[Total Cost USD]]/Table1[[#This Row],[Volume MT/Head]]),0)</f>
        <v>952.89953716308196</v>
      </c>
      <c r="AC418" s="80">
        <v>14.372</v>
      </c>
      <c r="AD418" s="6">
        <f>Table1[[#This Row],[Volume MT/Head]]-Table1[[#This Row],[Delivered MT]]</f>
        <v>0</v>
      </c>
      <c r="AE418" s="6">
        <f>Table1[[#This Row],[Delivered MT]]*Table1[[#This Row],[Average Cost SDG/MT]]</f>
        <v>35211400</v>
      </c>
      <c r="AF418" s="4" t="s">
        <v>152</v>
      </c>
    </row>
    <row r="419" spans="1:32" hidden="1" x14ac:dyDescent="0.2">
      <c r="A419" s="1">
        <v>430</v>
      </c>
      <c r="B419" s="4">
        <v>2025</v>
      </c>
      <c r="C419" s="4" t="s">
        <v>142</v>
      </c>
      <c r="D419" s="4" t="s">
        <v>136</v>
      </c>
      <c r="E419" s="4">
        <v>5</v>
      </c>
      <c r="F419" s="80">
        <f t="shared" si="51"/>
        <v>2571.1</v>
      </c>
      <c r="G419" s="4">
        <v>1675</v>
      </c>
      <c r="H419" s="4" t="s">
        <v>48</v>
      </c>
      <c r="I419" s="4" t="s">
        <v>199</v>
      </c>
      <c r="J419" s="4" t="s">
        <v>65</v>
      </c>
      <c r="K419" s="4" t="s">
        <v>251</v>
      </c>
      <c r="L419" s="57" t="s">
        <v>51</v>
      </c>
      <c r="M419" s="4" t="s">
        <v>230</v>
      </c>
      <c r="N419" s="4" t="s">
        <v>41</v>
      </c>
      <c r="O419" s="80">
        <v>9.4260000000000002</v>
      </c>
      <c r="P419" s="6">
        <f t="shared" si="45"/>
        <v>9.4260000000000002</v>
      </c>
      <c r="Q419" s="6">
        <v>2420000</v>
      </c>
      <c r="R419" s="6">
        <f t="shared" si="46"/>
        <v>2420000</v>
      </c>
      <c r="S419" s="57">
        <f t="shared" si="49"/>
        <v>941.23137956516666</v>
      </c>
      <c r="T419" s="6">
        <f>Table1[[#This Row],[Volume in Units]]*Table1[[#This Row],[Price SDG/Unit]]</f>
        <v>22810920</v>
      </c>
      <c r="U419" s="57">
        <f>Table1[[#This Row],[Volume MT/Head]]*Table1[[#This Row],[Price USD/(MT/Head)]]</f>
        <v>8872.0469837812616</v>
      </c>
      <c r="V419" s="80">
        <v>30000</v>
      </c>
      <c r="W419" s="28">
        <f>Table1[[#This Row],[Commission SDG/MT]]*Table1[[#This Row],[Volume in Units]]</f>
        <v>282780</v>
      </c>
      <c r="X419" s="80"/>
      <c r="Y419" s="28">
        <f t="shared" si="47"/>
        <v>23093700</v>
      </c>
      <c r="Z419" s="6">
        <f>IFERROR((Table1[[#This Row],[Total Cost SDG]]/Table1[[#This Row],[Volume MT/Head]]),0)</f>
        <v>2450000</v>
      </c>
      <c r="AA419" s="57">
        <f t="shared" si="48"/>
        <v>8982.0310372992117</v>
      </c>
      <c r="AB419" s="57">
        <f>IFERROR((Table1[[#This Row],[Total Cost USD]]/Table1[[#This Row],[Volume MT/Head]]),0)</f>
        <v>952.89953716308207</v>
      </c>
      <c r="AC419" s="80">
        <v>9.4260000000000002</v>
      </c>
      <c r="AD419" s="6">
        <f>Table1[[#This Row],[Volume MT/Head]]-Table1[[#This Row],[Delivered MT]]</f>
        <v>0</v>
      </c>
      <c r="AE419" s="6">
        <f>Table1[[#This Row],[Delivered MT]]*Table1[[#This Row],[Average Cost SDG/MT]]</f>
        <v>23093700</v>
      </c>
      <c r="AF419" s="4" t="s">
        <v>152</v>
      </c>
    </row>
    <row r="420" spans="1:32" hidden="1" x14ac:dyDescent="0.2">
      <c r="A420" s="1">
        <v>431</v>
      </c>
      <c r="B420" s="4">
        <v>2025</v>
      </c>
      <c r="C420" s="4" t="s">
        <v>142</v>
      </c>
      <c r="D420" s="4" t="s">
        <v>136</v>
      </c>
      <c r="E420" s="4">
        <v>5</v>
      </c>
      <c r="F420" s="80">
        <f t="shared" si="51"/>
        <v>2571.1</v>
      </c>
      <c r="G420" s="4">
        <v>1675</v>
      </c>
      <c r="H420" s="4" t="s">
        <v>48</v>
      </c>
      <c r="I420" s="4" t="s">
        <v>199</v>
      </c>
      <c r="J420" s="4" t="s">
        <v>65</v>
      </c>
      <c r="K420" s="4" t="s">
        <v>251</v>
      </c>
      <c r="L420" s="57" t="s">
        <v>51</v>
      </c>
      <c r="M420" s="4" t="s">
        <v>230</v>
      </c>
      <c r="N420" s="4" t="s">
        <v>41</v>
      </c>
      <c r="O420" s="80">
        <v>14.891999999999999</v>
      </c>
      <c r="P420" s="6">
        <f t="shared" si="45"/>
        <v>14.891999999999999</v>
      </c>
      <c r="Q420" s="6">
        <v>2420000</v>
      </c>
      <c r="R420" s="6">
        <f t="shared" si="46"/>
        <v>2420000</v>
      </c>
      <c r="S420" s="57">
        <f t="shared" si="49"/>
        <v>941.23137956516666</v>
      </c>
      <c r="T420" s="6">
        <f>Table1[[#This Row],[Volume in Units]]*Table1[[#This Row],[Price SDG/Unit]]</f>
        <v>36038640</v>
      </c>
      <c r="U420" s="57">
        <f>Table1[[#This Row],[Volume MT/Head]]*Table1[[#This Row],[Price USD/(MT/Head)]]</f>
        <v>14016.817704484462</v>
      </c>
      <c r="V420" s="80">
        <v>30000</v>
      </c>
      <c r="W420" s="28">
        <f>Table1[[#This Row],[Commission SDG/MT]]*Table1[[#This Row],[Volume in Units]]</f>
        <v>446760</v>
      </c>
      <c r="X420" s="80"/>
      <c r="Y420" s="28">
        <f t="shared" si="47"/>
        <v>36485400</v>
      </c>
      <c r="Z420" s="6">
        <f>IFERROR((Table1[[#This Row],[Total Cost SDG]]/Table1[[#This Row],[Volume MT/Head]]),0)</f>
        <v>2450000</v>
      </c>
      <c r="AA420" s="57">
        <f t="shared" si="48"/>
        <v>14190.579907432617</v>
      </c>
      <c r="AB420" s="57">
        <f>IFERROR((Table1[[#This Row],[Total Cost USD]]/Table1[[#This Row],[Volume MT/Head]]),0)</f>
        <v>952.89953716308207</v>
      </c>
      <c r="AC420" s="80">
        <v>14.891999999999999</v>
      </c>
      <c r="AD420" s="6">
        <f>Table1[[#This Row],[Volume MT/Head]]-Table1[[#This Row],[Delivered MT]]</f>
        <v>0</v>
      </c>
      <c r="AE420" s="6">
        <f>Table1[[#This Row],[Delivered MT]]*Table1[[#This Row],[Average Cost SDG/MT]]</f>
        <v>36485400</v>
      </c>
      <c r="AF420" s="4" t="s">
        <v>152</v>
      </c>
    </row>
    <row r="421" spans="1:32" hidden="1" x14ac:dyDescent="0.2">
      <c r="A421" s="1">
        <v>432</v>
      </c>
      <c r="B421" s="4">
        <v>2025</v>
      </c>
      <c r="C421" s="4" t="s">
        <v>142</v>
      </c>
      <c r="D421" s="4" t="s">
        <v>136</v>
      </c>
      <c r="E421" s="4">
        <v>5</v>
      </c>
      <c r="F421" s="80">
        <f t="shared" si="51"/>
        <v>2571.1</v>
      </c>
      <c r="G421" s="4">
        <v>1675</v>
      </c>
      <c r="H421" s="4" t="s">
        <v>48</v>
      </c>
      <c r="I421" s="4" t="s">
        <v>199</v>
      </c>
      <c r="J421" s="4" t="s">
        <v>65</v>
      </c>
      <c r="K421" s="4" t="s">
        <v>251</v>
      </c>
      <c r="L421" s="57" t="s">
        <v>51</v>
      </c>
      <c r="M421" s="4" t="s">
        <v>230</v>
      </c>
      <c r="N421" s="4" t="s">
        <v>41</v>
      </c>
      <c r="O421" s="80">
        <v>4.5529999999999999</v>
      </c>
      <c r="P421" s="6">
        <f t="shared" si="45"/>
        <v>4.5529999999999999</v>
      </c>
      <c r="Q421" s="6">
        <v>2380000</v>
      </c>
      <c r="R421" s="6">
        <f t="shared" si="46"/>
        <v>2380000</v>
      </c>
      <c r="S421" s="57">
        <f t="shared" si="49"/>
        <v>925.67383610127968</v>
      </c>
      <c r="T421" s="6">
        <f>Table1[[#This Row],[Volume in Units]]*Table1[[#This Row],[Price SDG/Unit]]</f>
        <v>10836140</v>
      </c>
      <c r="U421" s="57">
        <f>Table1[[#This Row],[Volume MT/Head]]*Table1[[#This Row],[Price USD/(MT/Head)]]</f>
        <v>4214.5929757691265</v>
      </c>
      <c r="V421" s="80">
        <v>30000</v>
      </c>
      <c r="W421" s="28">
        <f>Table1[[#This Row],[Commission SDG/MT]]*Table1[[#This Row],[Volume in Units]]</f>
        <v>136590</v>
      </c>
      <c r="X421" s="80"/>
      <c r="Y421" s="28">
        <f t="shared" si="47"/>
        <v>10972730</v>
      </c>
      <c r="Z421" s="6">
        <f>IFERROR((Table1[[#This Row],[Total Cost SDG]]/Table1[[#This Row],[Volume MT/Head]]),0)</f>
        <v>2410000</v>
      </c>
      <c r="AA421" s="57">
        <f t="shared" si="48"/>
        <v>4267.7180973124341</v>
      </c>
      <c r="AB421" s="57">
        <f>IFERROR((Table1[[#This Row],[Total Cost USD]]/Table1[[#This Row],[Volume MT/Head]]),0)</f>
        <v>937.34199369919486</v>
      </c>
      <c r="AC421" s="80">
        <v>4.5529999999999999</v>
      </c>
      <c r="AD421" s="6">
        <f>Table1[[#This Row],[Volume MT/Head]]-Table1[[#This Row],[Delivered MT]]</f>
        <v>0</v>
      </c>
      <c r="AE421" s="6">
        <f>Table1[[#This Row],[Delivered MT]]*Table1[[#This Row],[Average Cost SDG/MT]]</f>
        <v>10972730</v>
      </c>
      <c r="AF421" s="4" t="s">
        <v>152</v>
      </c>
    </row>
    <row r="422" spans="1:32" hidden="1" x14ac:dyDescent="0.2">
      <c r="A422" s="1">
        <v>433</v>
      </c>
      <c r="B422" s="4">
        <v>2025</v>
      </c>
      <c r="C422" s="4" t="s">
        <v>142</v>
      </c>
      <c r="D422" s="4" t="s">
        <v>136</v>
      </c>
      <c r="E422" s="4">
        <v>5</v>
      </c>
      <c r="F422" s="80">
        <f t="shared" si="51"/>
        <v>2571.1</v>
      </c>
      <c r="G422" s="4">
        <v>1675</v>
      </c>
      <c r="H422" s="4" t="s">
        <v>48</v>
      </c>
      <c r="I422" s="4" t="s">
        <v>199</v>
      </c>
      <c r="J422" s="4" t="s">
        <v>65</v>
      </c>
      <c r="K422" s="4" t="s">
        <v>251</v>
      </c>
      <c r="L422" s="57" t="s">
        <v>51</v>
      </c>
      <c r="M422" s="4" t="s">
        <v>230</v>
      </c>
      <c r="N422" s="4" t="s">
        <v>41</v>
      </c>
      <c r="O422" s="80">
        <v>33.902000000000001</v>
      </c>
      <c r="P422" s="6">
        <f t="shared" si="45"/>
        <v>33.902000000000001</v>
      </c>
      <c r="Q422" s="6">
        <v>2420000</v>
      </c>
      <c r="R422" s="6">
        <f t="shared" si="46"/>
        <v>2420000</v>
      </c>
      <c r="S422" s="57">
        <f t="shared" si="49"/>
        <v>941.23137956516666</v>
      </c>
      <c r="T422" s="6">
        <f>Table1[[#This Row],[Volume in Units]]*Table1[[#This Row],[Price SDG/Unit]]</f>
        <v>82042840</v>
      </c>
      <c r="U422" s="57">
        <f>Table1[[#This Row],[Volume MT/Head]]*Table1[[#This Row],[Price USD/(MT/Head)]]</f>
        <v>31909.626230018283</v>
      </c>
      <c r="V422" s="80">
        <v>30000</v>
      </c>
      <c r="W422" s="28">
        <f>Table1[[#This Row],[Commission SDG/MT]]*Table1[[#This Row],[Volume in Units]]</f>
        <v>1017060</v>
      </c>
      <c r="X422" s="80"/>
      <c r="Y422" s="28">
        <f t="shared" si="47"/>
        <v>83059900</v>
      </c>
      <c r="Z422" s="6">
        <f>IFERROR((Table1[[#This Row],[Total Cost SDG]]/Table1[[#This Row],[Volume MT/Head]]),0)</f>
        <v>2450000</v>
      </c>
      <c r="AA422" s="57">
        <f t="shared" si="48"/>
        <v>32305.200108902805</v>
      </c>
      <c r="AB422" s="57">
        <f>IFERROR((Table1[[#This Row],[Total Cost USD]]/Table1[[#This Row],[Volume MT/Head]]),0)</f>
        <v>952.89953716308196</v>
      </c>
      <c r="AC422" s="80">
        <v>33.902000000000001</v>
      </c>
      <c r="AD422" s="6">
        <f>Table1[[#This Row],[Volume MT/Head]]-Table1[[#This Row],[Delivered MT]]</f>
        <v>0</v>
      </c>
      <c r="AE422" s="6">
        <f>Table1[[#This Row],[Delivered MT]]*Table1[[#This Row],[Average Cost SDG/MT]]</f>
        <v>83059900</v>
      </c>
      <c r="AF422" s="4" t="s">
        <v>152</v>
      </c>
    </row>
    <row r="423" spans="1:32" hidden="1" x14ac:dyDescent="0.2">
      <c r="A423" s="1">
        <v>434</v>
      </c>
      <c r="B423" s="4">
        <v>2025</v>
      </c>
      <c r="C423" s="4" t="s">
        <v>142</v>
      </c>
      <c r="D423" s="4" t="s">
        <v>136</v>
      </c>
      <c r="E423" s="4">
        <v>5</v>
      </c>
      <c r="F423" s="80">
        <f t="shared" si="51"/>
        <v>2571.1</v>
      </c>
      <c r="G423" s="4">
        <v>1675</v>
      </c>
      <c r="H423" s="4" t="s">
        <v>48</v>
      </c>
      <c r="I423" s="4" t="s">
        <v>199</v>
      </c>
      <c r="J423" s="4" t="s">
        <v>65</v>
      </c>
      <c r="K423" s="4" t="s">
        <v>251</v>
      </c>
      <c r="L423" s="57" t="s">
        <v>51</v>
      </c>
      <c r="M423" s="4" t="s">
        <v>230</v>
      </c>
      <c r="N423" s="4" t="s">
        <v>41</v>
      </c>
      <c r="O423" s="80">
        <v>37.353000000000002</v>
      </c>
      <c r="P423" s="6">
        <f t="shared" si="45"/>
        <v>37.353000000000002</v>
      </c>
      <c r="Q423" s="6">
        <v>2420000</v>
      </c>
      <c r="R423" s="6">
        <f t="shared" si="46"/>
        <v>2420000</v>
      </c>
      <c r="S423" s="57">
        <f t="shared" si="49"/>
        <v>941.23137956516666</v>
      </c>
      <c r="T423" s="6">
        <f>Table1[[#This Row],[Volume in Units]]*Table1[[#This Row],[Price SDG/Unit]]</f>
        <v>90394260</v>
      </c>
      <c r="U423" s="57">
        <f>Table1[[#This Row],[Volume MT/Head]]*Table1[[#This Row],[Price USD/(MT/Head)]]</f>
        <v>35157.81572089767</v>
      </c>
      <c r="V423" s="80">
        <v>30000</v>
      </c>
      <c r="W423" s="28">
        <f>Table1[[#This Row],[Commission SDG/MT]]*Table1[[#This Row],[Volume in Units]]</f>
        <v>1120590</v>
      </c>
      <c r="X423" s="80"/>
      <c r="Y423" s="28">
        <f t="shared" si="47"/>
        <v>91514850</v>
      </c>
      <c r="Z423" s="6">
        <f>IFERROR((Table1[[#This Row],[Total Cost SDG]]/Table1[[#This Row],[Volume MT/Head]]),0)</f>
        <v>2450000</v>
      </c>
      <c r="AA423" s="57">
        <f t="shared" si="48"/>
        <v>35593.656411652599</v>
      </c>
      <c r="AB423" s="57">
        <f>IFERROR((Table1[[#This Row],[Total Cost USD]]/Table1[[#This Row],[Volume MT/Head]]),0)</f>
        <v>952.89953716308185</v>
      </c>
      <c r="AC423" s="80">
        <v>37.353000000000002</v>
      </c>
      <c r="AD423" s="6">
        <f>Table1[[#This Row],[Volume MT/Head]]-Table1[[#This Row],[Delivered MT]]</f>
        <v>0</v>
      </c>
      <c r="AE423" s="6">
        <f>Table1[[#This Row],[Delivered MT]]*Table1[[#This Row],[Average Cost SDG/MT]]</f>
        <v>91514850</v>
      </c>
      <c r="AF423" s="4" t="s">
        <v>152</v>
      </c>
    </row>
    <row r="424" spans="1:32" hidden="1" x14ac:dyDescent="0.2">
      <c r="A424" s="1">
        <v>435</v>
      </c>
      <c r="B424" s="4">
        <v>2025</v>
      </c>
      <c r="C424" s="4" t="s">
        <v>142</v>
      </c>
      <c r="D424" s="4" t="s">
        <v>136</v>
      </c>
      <c r="E424" s="4">
        <v>5</v>
      </c>
      <c r="F424" s="80">
        <f t="shared" si="51"/>
        <v>2571.1</v>
      </c>
      <c r="G424" s="4">
        <v>1675</v>
      </c>
      <c r="H424" s="4" t="s">
        <v>48</v>
      </c>
      <c r="I424" s="4" t="s">
        <v>199</v>
      </c>
      <c r="J424" s="4" t="s">
        <v>65</v>
      </c>
      <c r="K424" s="4" t="s">
        <v>251</v>
      </c>
      <c r="L424" s="57" t="s">
        <v>51</v>
      </c>
      <c r="M424" s="4" t="s">
        <v>230</v>
      </c>
      <c r="N424" s="4" t="s">
        <v>41</v>
      </c>
      <c r="O424" s="80">
        <v>6.5170000000000003</v>
      </c>
      <c r="P424" s="6">
        <f t="shared" si="45"/>
        <v>6.5170000000000003</v>
      </c>
      <c r="Q424" s="6">
        <v>2370000</v>
      </c>
      <c r="R424" s="6">
        <f t="shared" si="46"/>
        <v>2370000</v>
      </c>
      <c r="S424" s="57">
        <f t="shared" ref="S424:S455" si="52">IFERROR((R424/F424),0)</f>
        <v>921.78445023530787</v>
      </c>
      <c r="T424" s="6">
        <f>Table1[[#This Row],[Volume in Units]]*Table1[[#This Row],[Price SDG/Unit]]</f>
        <v>15445290</v>
      </c>
      <c r="U424" s="57">
        <f>Table1[[#This Row],[Volume MT/Head]]*Table1[[#This Row],[Price USD/(MT/Head)]]</f>
        <v>6007.2692621835022</v>
      </c>
      <c r="V424" s="80">
        <v>30000</v>
      </c>
      <c r="W424" s="28">
        <f>Table1[[#This Row],[Commission SDG/MT]]*Table1[[#This Row],[Volume in Units]]</f>
        <v>195510</v>
      </c>
      <c r="X424" s="80"/>
      <c r="Y424" s="28">
        <f t="shared" si="47"/>
        <v>15640800</v>
      </c>
      <c r="Z424" s="6">
        <f>IFERROR((Table1[[#This Row],[Total Cost SDG]]/Table1[[#This Row],[Volume MT/Head]]),0)</f>
        <v>2400000</v>
      </c>
      <c r="AA424" s="57">
        <f t="shared" si="48"/>
        <v>6083.3106452491156</v>
      </c>
      <c r="AB424" s="57">
        <f>IFERROR((Table1[[#This Row],[Total Cost USD]]/Table1[[#This Row],[Volume MT/Head]]),0)</f>
        <v>933.45260783322317</v>
      </c>
      <c r="AC424" s="80">
        <v>6.5170000000000003</v>
      </c>
      <c r="AD424" s="6">
        <f>Table1[[#This Row],[Volume MT/Head]]-Table1[[#This Row],[Delivered MT]]</f>
        <v>0</v>
      </c>
      <c r="AE424" s="6">
        <f>Table1[[#This Row],[Delivered MT]]*Table1[[#This Row],[Average Cost SDG/MT]]</f>
        <v>15640800</v>
      </c>
      <c r="AF424" s="4" t="s">
        <v>152</v>
      </c>
    </row>
    <row r="425" spans="1:32" hidden="1" x14ac:dyDescent="0.2">
      <c r="A425" s="1">
        <v>436</v>
      </c>
      <c r="B425" s="4">
        <v>2025</v>
      </c>
      <c r="C425" s="4" t="s">
        <v>142</v>
      </c>
      <c r="D425" s="4" t="s">
        <v>136</v>
      </c>
      <c r="E425" s="4">
        <v>6</v>
      </c>
      <c r="F425" s="80">
        <f t="shared" si="51"/>
        <v>2571.1</v>
      </c>
      <c r="G425" s="4">
        <v>1675</v>
      </c>
      <c r="H425" s="4" t="s">
        <v>48</v>
      </c>
      <c r="I425" s="4" t="s">
        <v>199</v>
      </c>
      <c r="J425" s="4" t="s">
        <v>65</v>
      </c>
      <c r="K425" s="4" t="s">
        <v>251</v>
      </c>
      <c r="L425" s="57" t="s">
        <v>51</v>
      </c>
      <c r="M425" s="4" t="s">
        <v>230</v>
      </c>
      <c r="N425" s="4" t="s">
        <v>41</v>
      </c>
      <c r="O425" s="80">
        <v>7.49</v>
      </c>
      <c r="P425" s="6">
        <f t="shared" si="45"/>
        <v>7.49</v>
      </c>
      <c r="Q425" s="6">
        <v>2380000</v>
      </c>
      <c r="R425" s="6">
        <f t="shared" si="46"/>
        <v>2380000</v>
      </c>
      <c r="S425" s="57">
        <f t="shared" si="52"/>
        <v>925.67383610127968</v>
      </c>
      <c r="T425" s="6">
        <f>Table1[[#This Row],[Volume in Units]]*Table1[[#This Row],[Price SDG/Unit]]</f>
        <v>17826200</v>
      </c>
      <c r="U425" s="57">
        <f>Table1[[#This Row],[Volume MT/Head]]*Table1[[#This Row],[Price USD/(MT/Head)]]</f>
        <v>6933.2970323985846</v>
      </c>
      <c r="V425" s="80">
        <v>30000</v>
      </c>
      <c r="W425" s="28">
        <f>Table1[[#This Row],[Commission SDG/MT]]*Table1[[#This Row],[Volume in Units]]</f>
        <v>224700</v>
      </c>
      <c r="X425" s="80"/>
      <c r="Y425" s="28">
        <f t="shared" si="47"/>
        <v>18050900</v>
      </c>
      <c r="Z425" s="6">
        <f>IFERROR((Table1[[#This Row],[Total Cost SDG]]/Table1[[#This Row],[Volume MT/Head]]),0)</f>
        <v>2410000</v>
      </c>
      <c r="AA425" s="57">
        <f t="shared" si="48"/>
        <v>7020.6915328069699</v>
      </c>
      <c r="AB425" s="57">
        <f>IFERROR((Table1[[#This Row],[Total Cost USD]]/Table1[[#This Row],[Volume MT/Head]]),0)</f>
        <v>937.34199369919486</v>
      </c>
      <c r="AC425" s="80">
        <v>7.49</v>
      </c>
      <c r="AD425" s="6">
        <f>Table1[[#This Row],[Volume MT/Head]]-Table1[[#This Row],[Delivered MT]]</f>
        <v>0</v>
      </c>
      <c r="AE425" s="6">
        <f>Table1[[#This Row],[Delivered MT]]*Table1[[#This Row],[Average Cost SDG/MT]]</f>
        <v>18050900</v>
      </c>
      <c r="AF425" s="4" t="s">
        <v>152</v>
      </c>
    </row>
    <row r="426" spans="1:32" hidden="1" x14ac:dyDescent="0.2">
      <c r="A426" s="1">
        <v>437</v>
      </c>
      <c r="B426" s="4">
        <v>2025</v>
      </c>
      <c r="C426" s="4" t="s">
        <v>142</v>
      </c>
      <c r="D426" s="4" t="s">
        <v>136</v>
      </c>
      <c r="E426" s="4">
        <v>6</v>
      </c>
      <c r="F426" s="80">
        <f t="shared" si="51"/>
        <v>2571.1</v>
      </c>
      <c r="G426" s="4">
        <v>1675</v>
      </c>
      <c r="H426" s="4" t="s">
        <v>48</v>
      </c>
      <c r="I426" s="4" t="s">
        <v>199</v>
      </c>
      <c r="J426" s="4" t="s">
        <v>65</v>
      </c>
      <c r="K426" s="4" t="s">
        <v>251</v>
      </c>
      <c r="L426" s="57" t="s">
        <v>51</v>
      </c>
      <c r="M426" s="4" t="s">
        <v>230</v>
      </c>
      <c r="N426" s="4" t="s">
        <v>41</v>
      </c>
      <c r="O426" s="80">
        <v>10.718</v>
      </c>
      <c r="P426" s="6">
        <f t="shared" si="45"/>
        <v>10.718</v>
      </c>
      <c r="Q426" s="6">
        <v>2350000</v>
      </c>
      <c r="R426" s="6">
        <f t="shared" si="46"/>
        <v>2350000</v>
      </c>
      <c r="S426" s="57">
        <f t="shared" si="52"/>
        <v>914.00567850336438</v>
      </c>
      <c r="T426" s="6">
        <f>Table1[[#This Row],[Volume in Units]]*Table1[[#This Row],[Price SDG/Unit]]</f>
        <v>25187300</v>
      </c>
      <c r="U426" s="57">
        <f>Table1[[#This Row],[Volume MT/Head]]*Table1[[#This Row],[Price USD/(MT/Head)]]</f>
        <v>9796.31286219906</v>
      </c>
      <c r="V426" s="80">
        <v>30000</v>
      </c>
      <c r="W426" s="28">
        <f>Table1[[#This Row],[Commission SDG/MT]]*Table1[[#This Row],[Volume in Units]]</f>
        <v>321540</v>
      </c>
      <c r="X426" s="80"/>
      <c r="Y426" s="28">
        <f t="shared" si="47"/>
        <v>25508840</v>
      </c>
      <c r="Z426" s="6">
        <f>IFERROR((Table1[[#This Row],[Total Cost SDG]]/Table1[[#This Row],[Volume MT/Head]]),0)</f>
        <v>2380000</v>
      </c>
      <c r="AA426" s="57">
        <f t="shared" si="48"/>
        <v>9921.3721753335158</v>
      </c>
      <c r="AB426" s="57">
        <f>IFERROR((Table1[[#This Row],[Total Cost USD]]/Table1[[#This Row],[Volume MT/Head]]),0)</f>
        <v>925.67383610127968</v>
      </c>
      <c r="AC426" s="80">
        <v>10.718</v>
      </c>
      <c r="AD426" s="6">
        <f>Table1[[#This Row],[Volume MT/Head]]-Table1[[#This Row],[Delivered MT]]</f>
        <v>0</v>
      </c>
      <c r="AE426" s="6">
        <f>Table1[[#This Row],[Delivered MT]]*Table1[[#This Row],[Average Cost SDG/MT]]</f>
        <v>25508840</v>
      </c>
      <c r="AF426" s="4" t="s">
        <v>152</v>
      </c>
    </row>
    <row r="427" spans="1:32" x14ac:dyDescent="0.2">
      <c r="A427" s="1">
        <v>438</v>
      </c>
      <c r="B427" s="4">
        <v>2025</v>
      </c>
      <c r="C427" s="4" t="s">
        <v>142</v>
      </c>
      <c r="D427" s="4" t="s">
        <v>137</v>
      </c>
      <c r="E427" s="4">
        <v>8</v>
      </c>
      <c r="F427" s="80">
        <v>2571</v>
      </c>
      <c r="G427" s="4">
        <v>1659</v>
      </c>
      <c r="H427" s="4" t="s">
        <v>156</v>
      </c>
      <c r="I427" s="4" t="s">
        <v>186</v>
      </c>
      <c r="J427" s="4" t="s">
        <v>65</v>
      </c>
      <c r="K427" s="4" t="s">
        <v>251</v>
      </c>
      <c r="L427" s="57" t="s">
        <v>51</v>
      </c>
      <c r="M427" s="4" t="s">
        <v>230</v>
      </c>
      <c r="N427" s="4" t="s">
        <v>29</v>
      </c>
      <c r="O427" s="80">
        <v>586</v>
      </c>
      <c r="P427" s="6">
        <f t="shared" si="45"/>
        <v>26.337078651685392</v>
      </c>
      <c r="Q427" s="6">
        <v>168412</v>
      </c>
      <c r="R427" s="6">
        <f t="shared" si="46"/>
        <v>3747167</v>
      </c>
      <c r="S427" s="57">
        <f t="shared" si="52"/>
        <v>1457.4745235316998</v>
      </c>
      <c r="T427" s="6">
        <f>Table1[[#This Row],[Volume in Units]]*Table1[[#This Row],[Price SDG/Unit]]</f>
        <v>98689432</v>
      </c>
      <c r="U427" s="57">
        <f>Table1[[#This Row],[Volume MT/Head]]*Table1[[#This Row],[Price USD/(MT/Head)]]</f>
        <v>38385.621159082068</v>
      </c>
      <c r="V427" s="80">
        <v>2250</v>
      </c>
      <c r="W427" s="28">
        <f>Table1[[#This Row],[Commission SDG/MT]]*Table1[[#This Row],[Volume in Units]]</f>
        <v>1318500</v>
      </c>
      <c r="X427" s="80"/>
      <c r="Y427" s="28">
        <f t="shared" si="47"/>
        <v>100007932</v>
      </c>
      <c r="Z427" s="6">
        <f>IFERROR((Table1[[#This Row],[Total Cost SDG]]/Table1[[#This Row],[Volume MT/Head]]),0)</f>
        <v>3797229.5</v>
      </c>
      <c r="AA427" s="57">
        <f t="shared" si="48"/>
        <v>38898.456631660832</v>
      </c>
      <c r="AB427" s="57">
        <f>IFERROR((Table1[[#This Row],[Total Cost USD]]/Table1[[#This Row],[Volume MT/Head]]),0)</f>
        <v>1476.9465188642553</v>
      </c>
      <c r="AC427" s="80">
        <v>26.337078651685392</v>
      </c>
      <c r="AD427" s="6">
        <f>Table1[[#This Row],[Volume MT/Head]]-Table1[[#This Row],[Delivered MT]]</f>
        <v>0</v>
      </c>
      <c r="AE427" s="6">
        <f>Table1[[#This Row],[Delivered MT]]*Table1[[#This Row],[Average Cost SDG/MT]]</f>
        <v>100007932</v>
      </c>
      <c r="AF427" s="4" t="s">
        <v>152</v>
      </c>
    </row>
    <row r="428" spans="1:32" x14ac:dyDescent="0.2">
      <c r="A428" s="1">
        <v>439</v>
      </c>
      <c r="B428" s="4">
        <v>2025</v>
      </c>
      <c r="C428" s="4" t="s">
        <v>142</v>
      </c>
      <c r="D428" s="4" t="s">
        <v>137</v>
      </c>
      <c r="E428" s="4">
        <v>9</v>
      </c>
      <c r="F428" s="80">
        <v>2571</v>
      </c>
      <c r="G428" s="4">
        <v>1659</v>
      </c>
      <c r="H428" s="4" t="s">
        <v>156</v>
      </c>
      <c r="I428" s="4" t="s">
        <v>186</v>
      </c>
      <c r="J428" s="4" t="s">
        <v>65</v>
      </c>
      <c r="K428" s="4" t="s">
        <v>251</v>
      </c>
      <c r="L428" s="57" t="s">
        <v>51</v>
      </c>
      <c r="M428" s="4" t="s">
        <v>230</v>
      </c>
      <c r="N428" s="4" t="s">
        <v>29</v>
      </c>
      <c r="O428" s="80">
        <v>1130.7</v>
      </c>
      <c r="P428" s="6">
        <f t="shared" si="45"/>
        <v>50.817977528089891</v>
      </c>
      <c r="Q428" s="6">
        <v>168405</v>
      </c>
      <c r="R428" s="6">
        <f t="shared" si="46"/>
        <v>3747011.25</v>
      </c>
      <c r="S428" s="57">
        <f t="shared" si="52"/>
        <v>1457.4139439906651</v>
      </c>
      <c r="T428" s="6">
        <f>Table1[[#This Row],[Volume in Units]]*Table1[[#This Row],[Price SDG/Unit]]</f>
        <v>190415533.5</v>
      </c>
      <c r="U428" s="57">
        <f>Table1[[#This Row],[Volume MT/Head]]*Table1[[#This Row],[Price USD/(MT/Head)]]</f>
        <v>74062.82905484247</v>
      </c>
      <c r="V428" s="80">
        <v>2250</v>
      </c>
      <c r="W428" s="28">
        <f>Table1[[#This Row],[Commission SDG/MT]]*Table1[[#This Row],[Volume in Units]]</f>
        <v>2544075</v>
      </c>
      <c r="X428" s="80"/>
      <c r="Y428" s="28">
        <f t="shared" si="47"/>
        <v>192959608.5</v>
      </c>
      <c r="Z428" s="6">
        <f>IFERROR((Table1[[#This Row],[Total Cost SDG]]/Table1[[#This Row],[Volume MT/Head]]),0)</f>
        <v>3797073.7499999995</v>
      </c>
      <c r="AA428" s="57">
        <f t="shared" si="48"/>
        <v>75052.356476079352</v>
      </c>
      <c r="AB428" s="57">
        <f>IFERROR((Table1[[#This Row],[Total Cost USD]]/Table1[[#This Row],[Volume MT/Head]]),0)</f>
        <v>1476.8859393232206</v>
      </c>
      <c r="AC428" s="80">
        <v>50.817977528089891</v>
      </c>
      <c r="AD428" s="6">
        <f>Table1[[#This Row],[Volume MT/Head]]-Table1[[#This Row],[Delivered MT]]</f>
        <v>0</v>
      </c>
      <c r="AE428" s="6">
        <f>Table1[[#This Row],[Delivered MT]]*Table1[[#This Row],[Average Cost SDG/MT]]</f>
        <v>192959608.5</v>
      </c>
      <c r="AF428" s="4" t="s">
        <v>152</v>
      </c>
    </row>
    <row r="429" spans="1:32" x14ac:dyDescent="0.2">
      <c r="A429" s="1">
        <v>440</v>
      </c>
      <c r="B429" s="4">
        <v>2025</v>
      </c>
      <c r="C429" s="4" t="s">
        <v>142</v>
      </c>
      <c r="D429" s="4" t="s">
        <v>137</v>
      </c>
      <c r="E429" s="4">
        <v>9</v>
      </c>
      <c r="F429" s="80">
        <v>2571</v>
      </c>
      <c r="G429" s="4">
        <v>1659</v>
      </c>
      <c r="H429" s="4" t="s">
        <v>156</v>
      </c>
      <c r="I429" s="4" t="s">
        <v>186</v>
      </c>
      <c r="J429" s="4" t="s">
        <v>65</v>
      </c>
      <c r="K429" s="4" t="s">
        <v>251</v>
      </c>
      <c r="L429" s="57" t="s">
        <v>51</v>
      </c>
      <c r="M429" s="4" t="s">
        <v>230</v>
      </c>
      <c r="N429" s="4" t="s">
        <v>29</v>
      </c>
      <c r="O429" s="80">
        <v>2101.0700000000002</v>
      </c>
      <c r="P429" s="6">
        <f t="shared" si="45"/>
        <v>94.430112359550563</v>
      </c>
      <c r="Q429" s="6">
        <v>170000</v>
      </c>
      <c r="R429" s="6">
        <f t="shared" si="46"/>
        <v>3782500</v>
      </c>
      <c r="S429" s="57">
        <f t="shared" si="52"/>
        <v>1471.21742512641</v>
      </c>
      <c r="T429" s="6">
        <f>Table1[[#This Row],[Volume in Units]]*Table1[[#This Row],[Price SDG/Unit]]</f>
        <v>357181900</v>
      </c>
      <c r="U429" s="57">
        <f>Table1[[#This Row],[Volume MT/Head]]*Table1[[#This Row],[Price USD/(MT/Head)]]</f>
        <v>138927.22676001556</v>
      </c>
      <c r="V429" s="80">
        <v>2250</v>
      </c>
      <c r="W429" s="28">
        <f>Table1[[#This Row],[Commission SDG/MT]]*Table1[[#This Row],[Volume in Units]]</f>
        <v>4727407.5</v>
      </c>
      <c r="X429" s="80"/>
      <c r="Y429" s="28">
        <f t="shared" si="47"/>
        <v>361909307.5</v>
      </c>
      <c r="Z429" s="6">
        <f>IFERROR((Table1[[#This Row],[Total Cost SDG]]/Table1[[#This Row],[Volume MT/Head]]),0)</f>
        <v>3832562.5</v>
      </c>
      <c r="AA429" s="57">
        <f t="shared" si="48"/>
        <v>140765.9694671334</v>
      </c>
      <c r="AB429" s="57">
        <f>IFERROR((Table1[[#This Row],[Total Cost USD]]/Table1[[#This Row],[Volume MT/Head]]),0)</f>
        <v>1490.6894204589653</v>
      </c>
      <c r="AC429" s="80">
        <v>94.430112359550563</v>
      </c>
      <c r="AD429" s="6">
        <f>Table1[[#This Row],[Volume MT/Head]]-Table1[[#This Row],[Delivered MT]]</f>
        <v>0</v>
      </c>
      <c r="AE429" s="6">
        <f>Table1[[#This Row],[Delivered MT]]*Table1[[#This Row],[Average Cost SDG/MT]]</f>
        <v>361909307.5</v>
      </c>
      <c r="AF429" s="4" t="s">
        <v>152</v>
      </c>
    </row>
    <row r="430" spans="1:32" x14ac:dyDescent="0.2">
      <c r="A430" s="1">
        <v>441</v>
      </c>
      <c r="B430" s="4">
        <v>2025</v>
      </c>
      <c r="C430" s="4" t="s">
        <v>142</v>
      </c>
      <c r="D430" s="4" t="s">
        <v>137</v>
      </c>
      <c r="E430" s="4">
        <v>10</v>
      </c>
      <c r="F430" s="80">
        <v>2571</v>
      </c>
      <c r="G430" s="4">
        <v>1659</v>
      </c>
      <c r="H430" s="4" t="s">
        <v>156</v>
      </c>
      <c r="I430" s="4" t="s">
        <v>186</v>
      </c>
      <c r="J430" s="4" t="s">
        <v>65</v>
      </c>
      <c r="K430" s="4" t="s">
        <v>251</v>
      </c>
      <c r="L430" s="57" t="s">
        <v>51</v>
      </c>
      <c r="M430" s="4" t="s">
        <v>230</v>
      </c>
      <c r="N430" s="4" t="s">
        <v>29</v>
      </c>
      <c r="O430" s="80">
        <v>936.66</v>
      </c>
      <c r="P430" s="6">
        <f t="shared" si="45"/>
        <v>42.097078651685393</v>
      </c>
      <c r="Q430" s="6">
        <v>171500</v>
      </c>
      <c r="R430" s="6">
        <f t="shared" si="46"/>
        <v>3815875</v>
      </c>
      <c r="S430" s="57">
        <f t="shared" si="52"/>
        <v>1484.1987553481135</v>
      </c>
      <c r="T430" s="6">
        <f>Table1[[#This Row],[Volume in Units]]*Table1[[#This Row],[Price SDG/Unit]]</f>
        <v>160637190</v>
      </c>
      <c r="U430" s="57">
        <f>Table1[[#This Row],[Volume MT/Head]]*Table1[[#This Row],[Price USD/(MT/Head)]]</f>
        <v>62480.431738623105</v>
      </c>
      <c r="V430" s="80">
        <v>2250</v>
      </c>
      <c r="W430" s="28">
        <f>Table1[[#This Row],[Commission SDG/MT]]*Table1[[#This Row],[Volume in Units]]</f>
        <v>2107485</v>
      </c>
      <c r="X430" s="80">
        <v>500000</v>
      </c>
      <c r="Y430" s="28">
        <f t="shared" si="47"/>
        <v>163244675</v>
      </c>
      <c r="Z430" s="6">
        <f>IFERROR((Table1[[#This Row],[Total Cost SDG]]/Table1[[#This Row],[Volume MT/Head]]),0)</f>
        <v>3877814.8087352933</v>
      </c>
      <c r="AA430" s="57">
        <f t="shared" si="48"/>
        <v>63494.622714896926</v>
      </c>
      <c r="AB430" s="57">
        <f>IFERROR((Table1[[#This Row],[Total Cost USD]]/Table1[[#This Row],[Volume MT/Head]]),0)</f>
        <v>1508.2904740316194</v>
      </c>
      <c r="AC430" s="80">
        <v>42.097078651685393</v>
      </c>
      <c r="AD430" s="6">
        <f>Table1[[#This Row],[Volume MT/Head]]-Table1[[#This Row],[Delivered MT]]</f>
        <v>0</v>
      </c>
      <c r="AE430" s="6">
        <f>Table1[[#This Row],[Delivered MT]]*Table1[[#This Row],[Average Cost SDG/MT]]</f>
        <v>163244675</v>
      </c>
      <c r="AF430" s="4" t="s">
        <v>152</v>
      </c>
    </row>
    <row r="431" spans="1:32" x14ac:dyDescent="0.2">
      <c r="A431" s="1">
        <v>442</v>
      </c>
      <c r="B431" s="4">
        <v>2025</v>
      </c>
      <c r="C431" s="4" t="s">
        <v>142</v>
      </c>
      <c r="D431" s="4" t="s">
        <v>137</v>
      </c>
      <c r="E431" s="4">
        <v>11</v>
      </c>
      <c r="F431" s="80">
        <v>2585</v>
      </c>
      <c r="G431" s="4">
        <v>1659</v>
      </c>
      <c r="H431" s="4" t="s">
        <v>156</v>
      </c>
      <c r="I431" s="4" t="s">
        <v>186</v>
      </c>
      <c r="J431" s="4" t="s">
        <v>65</v>
      </c>
      <c r="K431" s="4" t="s">
        <v>251</v>
      </c>
      <c r="L431" s="57" t="s">
        <v>51</v>
      </c>
      <c r="M431" s="4" t="s">
        <v>230</v>
      </c>
      <c r="N431" s="4" t="s">
        <v>29</v>
      </c>
      <c r="O431" s="80">
        <v>569.86</v>
      </c>
      <c r="P431" s="6">
        <f t="shared" si="45"/>
        <v>25.611685393258426</v>
      </c>
      <c r="Q431" s="6">
        <v>168431</v>
      </c>
      <c r="R431" s="6">
        <f t="shared" si="46"/>
        <v>3747589.75</v>
      </c>
      <c r="S431" s="57">
        <f t="shared" si="52"/>
        <v>1449.744584139265</v>
      </c>
      <c r="T431" s="6">
        <f>Table1[[#This Row],[Volume in Units]]*Table1[[#This Row],[Price SDG/Unit]]</f>
        <v>95982089.659999996</v>
      </c>
      <c r="U431" s="57">
        <f>Table1[[#This Row],[Volume MT/Head]]*Table1[[#This Row],[Price USD/(MT/Head)]]</f>
        <v>37130.402189555127</v>
      </c>
      <c r="V431" s="80">
        <v>2250</v>
      </c>
      <c r="W431" s="28">
        <f>Table1[[#This Row],[Commission SDG/MT]]*Table1[[#This Row],[Volume in Units]]</f>
        <v>1282185</v>
      </c>
      <c r="X431" s="80"/>
      <c r="Y431" s="28">
        <f t="shared" si="47"/>
        <v>97264274.659999996</v>
      </c>
      <c r="Z431" s="6">
        <f>IFERROR((Table1[[#This Row],[Total Cost SDG]]/Table1[[#This Row],[Volume MT/Head]]),0)</f>
        <v>3797652.25</v>
      </c>
      <c r="AA431" s="57">
        <f t="shared" si="48"/>
        <v>37626.41186073501</v>
      </c>
      <c r="AB431" s="57">
        <f>IFERROR((Table1[[#This Row],[Total Cost USD]]/Table1[[#This Row],[Volume MT/Head]]),0)</f>
        <v>1469.1111218568667</v>
      </c>
      <c r="AC431" s="80">
        <v>25.611685393258426</v>
      </c>
      <c r="AD431" s="6">
        <f>Table1[[#This Row],[Volume MT/Head]]-Table1[[#This Row],[Delivered MT]]</f>
        <v>0</v>
      </c>
      <c r="AE431" s="6">
        <f>Table1[[#This Row],[Delivered MT]]*Table1[[#This Row],[Average Cost SDG/MT]]</f>
        <v>97264274.659999996</v>
      </c>
      <c r="AF431" s="4" t="s">
        <v>152</v>
      </c>
    </row>
    <row r="432" spans="1:32" x14ac:dyDescent="0.2">
      <c r="A432" s="1">
        <v>443</v>
      </c>
      <c r="B432" s="4">
        <v>2025</v>
      </c>
      <c r="C432" s="4" t="s">
        <v>142</v>
      </c>
      <c r="D432" s="4" t="s">
        <v>137</v>
      </c>
      <c r="E432" s="4">
        <v>11</v>
      </c>
      <c r="F432" s="80">
        <v>2585</v>
      </c>
      <c r="G432" s="4">
        <v>1659</v>
      </c>
      <c r="H432" s="4" t="s">
        <v>156</v>
      </c>
      <c r="I432" s="4" t="s">
        <v>186</v>
      </c>
      <c r="J432" s="4" t="s">
        <v>65</v>
      </c>
      <c r="K432" s="4" t="s">
        <v>251</v>
      </c>
      <c r="L432" s="57" t="s">
        <v>51</v>
      </c>
      <c r="M432" s="4" t="s">
        <v>230</v>
      </c>
      <c r="N432" s="4" t="s">
        <v>29</v>
      </c>
      <c r="O432" s="80">
        <v>4104.4399999999996</v>
      </c>
      <c r="P432" s="6">
        <f t="shared" si="45"/>
        <v>184.46921348314606</v>
      </c>
      <c r="Q432" s="6">
        <v>168538</v>
      </c>
      <c r="R432" s="6">
        <f t="shared" si="46"/>
        <v>3749970.5</v>
      </c>
      <c r="S432" s="57">
        <f t="shared" si="52"/>
        <v>1450.6655705996131</v>
      </c>
      <c r="T432" s="6">
        <f>Table1[[#This Row],[Volume in Units]]*Table1[[#This Row],[Price SDG/Unit]]</f>
        <v>691754108.71999991</v>
      </c>
      <c r="U432" s="57">
        <f>Table1[[#This Row],[Volume MT/Head]]*Table1[[#This Row],[Price USD/(MT/Head)]]</f>
        <v>267603.13683558995</v>
      </c>
      <c r="V432" s="80">
        <v>2250</v>
      </c>
      <c r="W432" s="28">
        <f>Table1[[#This Row],[Commission SDG/MT]]*Table1[[#This Row],[Volume in Units]]</f>
        <v>9234990</v>
      </c>
      <c r="X432" s="80"/>
      <c r="Y432" s="28">
        <f t="shared" si="47"/>
        <v>700989098.71999991</v>
      </c>
      <c r="Z432" s="6">
        <f>IFERROR((Table1[[#This Row],[Total Cost SDG]]/Table1[[#This Row],[Volume MT/Head]]),0)</f>
        <v>3800032.9999999995</v>
      </c>
      <c r="AA432" s="57">
        <f t="shared" si="48"/>
        <v>271175.66681624757</v>
      </c>
      <c r="AB432" s="57">
        <f>IFERROR((Table1[[#This Row],[Total Cost USD]]/Table1[[#This Row],[Volume MT/Head]]),0)</f>
        <v>1470.0321083172146</v>
      </c>
      <c r="AC432" s="80">
        <v>184.46921348314606</v>
      </c>
      <c r="AD432" s="6">
        <f>Table1[[#This Row],[Volume MT/Head]]-Table1[[#This Row],[Delivered MT]]</f>
        <v>0</v>
      </c>
      <c r="AE432" s="6">
        <f>Table1[[#This Row],[Delivered MT]]*Table1[[#This Row],[Average Cost SDG/MT]]</f>
        <v>700989098.71999991</v>
      </c>
      <c r="AF432" s="4" t="s">
        <v>152</v>
      </c>
    </row>
    <row r="433" spans="1:32" x14ac:dyDescent="0.2">
      <c r="A433" s="1">
        <v>444</v>
      </c>
      <c r="B433" s="4">
        <v>2025</v>
      </c>
      <c r="C433" s="4" t="s">
        <v>142</v>
      </c>
      <c r="D433" s="4" t="s">
        <v>137</v>
      </c>
      <c r="E433" s="4">
        <v>12</v>
      </c>
      <c r="F433" s="80">
        <v>2590</v>
      </c>
      <c r="G433" s="4">
        <v>1659</v>
      </c>
      <c r="H433" s="4" t="s">
        <v>156</v>
      </c>
      <c r="I433" s="4" t="s">
        <v>186</v>
      </c>
      <c r="J433" s="4" t="s">
        <v>65</v>
      </c>
      <c r="K433" s="4" t="s">
        <v>251</v>
      </c>
      <c r="L433" s="57" t="s">
        <v>51</v>
      </c>
      <c r="M433" s="4" t="s">
        <v>230</v>
      </c>
      <c r="N433" s="4" t="s">
        <v>29</v>
      </c>
      <c r="O433" s="80">
        <v>312.62</v>
      </c>
      <c r="P433" s="6">
        <f t="shared" si="45"/>
        <v>14.050337078651685</v>
      </c>
      <c r="Q433" s="6">
        <v>169000</v>
      </c>
      <c r="R433" s="6">
        <f t="shared" si="46"/>
        <v>3760250</v>
      </c>
      <c r="S433" s="57">
        <f t="shared" si="52"/>
        <v>1451.8339768339767</v>
      </c>
      <c r="T433" s="6">
        <f>Table1[[#This Row],[Volume in Units]]*Table1[[#This Row],[Price SDG/Unit]]</f>
        <v>52832780</v>
      </c>
      <c r="U433" s="57">
        <f>Table1[[#This Row],[Volume MT/Head]]*Table1[[#This Row],[Price USD/(MT/Head)]]</f>
        <v>20398.756756756757</v>
      </c>
      <c r="V433" s="80">
        <v>2250</v>
      </c>
      <c r="W433" s="28">
        <f>Table1[[#This Row],[Commission SDG/MT]]*Table1[[#This Row],[Volume in Units]]</f>
        <v>703395</v>
      </c>
      <c r="X433" s="80"/>
      <c r="Y433" s="28">
        <f t="shared" si="47"/>
        <v>53536175</v>
      </c>
      <c r="Z433" s="6">
        <f>IFERROR((Table1[[#This Row],[Total Cost SDG]]/Table1[[#This Row],[Volume MT/Head]]),0)</f>
        <v>3810312.5</v>
      </c>
      <c r="AA433" s="57">
        <f t="shared" si="48"/>
        <v>20670.337837837837</v>
      </c>
      <c r="AB433" s="57">
        <f>IFERROR((Table1[[#This Row],[Total Cost USD]]/Table1[[#This Row],[Volume MT/Head]]),0)</f>
        <v>1471.1631274131273</v>
      </c>
      <c r="AC433" s="80">
        <v>14.050337078651685</v>
      </c>
      <c r="AD433" s="6">
        <f>Table1[[#This Row],[Volume MT/Head]]-Table1[[#This Row],[Delivered MT]]</f>
        <v>0</v>
      </c>
      <c r="AE433" s="6">
        <f>Table1[[#This Row],[Delivered MT]]*Table1[[#This Row],[Average Cost SDG/MT]]</f>
        <v>53536175</v>
      </c>
      <c r="AF433" s="4" t="s">
        <v>152</v>
      </c>
    </row>
    <row r="434" spans="1:32" hidden="1" x14ac:dyDescent="0.2">
      <c r="A434" s="1">
        <v>445</v>
      </c>
      <c r="B434" s="4">
        <v>2025</v>
      </c>
      <c r="C434" s="4" t="s">
        <v>142</v>
      </c>
      <c r="D434" s="4" t="s">
        <v>137</v>
      </c>
      <c r="E434" s="4">
        <v>9</v>
      </c>
      <c r="F434" s="80">
        <v>2571</v>
      </c>
      <c r="G434" s="4">
        <v>1675</v>
      </c>
      <c r="H434" s="4" t="s">
        <v>48</v>
      </c>
      <c r="I434" s="4" t="s">
        <v>199</v>
      </c>
      <c r="J434" s="4" t="s">
        <v>65</v>
      </c>
      <c r="K434" s="4" t="s">
        <v>251</v>
      </c>
      <c r="L434" s="57" t="s">
        <v>51</v>
      </c>
      <c r="M434" s="4" t="s">
        <v>230</v>
      </c>
      <c r="N434" s="4" t="s">
        <v>41</v>
      </c>
      <c r="O434" s="80">
        <v>6.6180000000000003</v>
      </c>
      <c r="P434" s="6">
        <f t="shared" si="45"/>
        <v>6.6180000000000003</v>
      </c>
      <c r="Q434" s="6">
        <v>2400000</v>
      </c>
      <c r="R434" s="6">
        <f t="shared" si="46"/>
        <v>2400000</v>
      </c>
      <c r="S434" s="57">
        <f t="shared" si="52"/>
        <v>933.48891481913654</v>
      </c>
      <c r="T434" s="6">
        <f>Table1[[#This Row],[Volume in Units]]*Table1[[#This Row],[Price SDG/Unit]]</f>
        <v>15883200</v>
      </c>
      <c r="U434" s="57">
        <f>Table1[[#This Row],[Volume MT/Head]]*Table1[[#This Row],[Price USD/(MT/Head)]]</f>
        <v>6177.8296382730459</v>
      </c>
      <c r="V434" s="80">
        <v>30000</v>
      </c>
      <c r="W434" s="28">
        <f>Table1[[#This Row],[Commission SDG/MT]]*Table1[[#This Row],[Volume in Units]]</f>
        <v>198540</v>
      </c>
      <c r="X434" s="80"/>
      <c r="Y434" s="28">
        <f t="shared" si="47"/>
        <v>16081740</v>
      </c>
      <c r="Z434" s="6">
        <f>IFERROR((Table1[[#This Row],[Total Cost SDG]]/Table1[[#This Row],[Volume MT/Head]]),0)</f>
        <v>2430000</v>
      </c>
      <c r="AA434" s="57">
        <f t="shared" si="48"/>
        <v>6255.0525087514588</v>
      </c>
      <c r="AB434" s="57">
        <f>IFERROR((Table1[[#This Row],[Total Cost USD]]/Table1[[#This Row],[Volume MT/Head]]),0)</f>
        <v>945.15752625437574</v>
      </c>
      <c r="AC434" s="80">
        <v>6.6180000000000003</v>
      </c>
      <c r="AD434" s="6">
        <f>Table1[[#This Row],[Volume MT/Head]]-Table1[[#This Row],[Delivered MT]]</f>
        <v>0</v>
      </c>
      <c r="AE434" s="6">
        <f>Table1[[#This Row],[Delivered MT]]*Table1[[#This Row],[Average Cost SDG/MT]]</f>
        <v>16081740</v>
      </c>
      <c r="AF434" s="4" t="s">
        <v>152</v>
      </c>
    </row>
    <row r="435" spans="1:32" hidden="1" x14ac:dyDescent="0.2">
      <c r="A435" s="1">
        <v>446</v>
      </c>
      <c r="B435" s="4">
        <v>2025</v>
      </c>
      <c r="C435" s="4" t="s">
        <v>142</v>
      </c>
      <c r="D435" s="4" t="s">
        <v>137</v>
      </c>
      <c r="E435" s="4">
        <v>9</v>
      </c>
      <c r="F435" s="80">
        <v>2571</v>
      </c>
      <c r="G435" s="4">
        <v>1675</v>
      </c>
      <c r="H435" s="4" t="s">
        <v>48</v>
      </c>
      <c r="I435" s="4" t="s">
        <v>199</v>
      </c>
      <c r="J435" s="4" t="s">
        <v>65</v>
      </c>
      <c r="K435" s="4" t="s">
        <v>251</v>
      </c>
      <c r="L435" s="57" t="s">
        <v>51</v>
      </c>
      <c r="M435" s="4" t="s">
        <v>230</v>
      </c>
      <c r="N435" s="4" t="s">
        <v>41</v>
      </c>
      <c r="O435" s="80">
        <v>6.69</v>
      </c>
      <c r="P435" s="6">
        <f t="shared" si="45"/>
        <v>6.69</v>
      </c>
      <c r="Q435" s="6">
        <v>2420000</v>
      </c>
      <c r="R435" s="6">
        <f t="shared" si="46"/>
        <v>2420000</v>
      </c>
      <c r="S435" s="57">
        <f t="shared" si="52"/>
        <v>941.26798910929597</v>
      </c>
      <c r="T435" s="6">
        <f>Table1[[#This Row],[Volume in Units]]*Table1[[#This Row],[Price SDG/Unit]]</f>
        <v>16189800.000000002</v>
      </c>
      <c r="U435" s="57">
        <f>Table1[[#This Row],[Volume MT/Head]]*Table1[[#This Row],[Price USD/(MT/Head)]]</f>
        <v>6297.0828471411905</v>
      </c>
      <c r="V435" s="80">
        <v>30000</v>
      </c>
      <c r="W435" s="28">
        <f>Table1[[#This Row],[Commission SDG/MT]]*Table1[[#This Row],[Volume in Units]]</f>
        <v>200700</v>
      </c>
      <c r="X435" s="80"/>
      <c r="Y435" s="28">
        <f t="shared" si="47"/>
        <v>16390500.000000002</v>
      </c>
      <c r="Z435" s="6">
        <f>IFERROR((Table1[[#This Row],[Total Cost SDG]]/Table1[[#This Row],[Volume MT/Head]]),0)</f>
        <v>2450000</v>
      </c>
      <c r="AA435" s="57">
        <f t="shared" si="48"/>
        <v>6375.1458576429413</v>
      </c>
      <c r="AB435" s="57">
        <f>IFERROR((Table1[[#This Row],[Total Cost USD]]/Table1[[#This Row],[Volume MT/Head]]),0)</f>
        <v>952.93660054453528</v>
      </c>
      <c r="AC435" s="80">
        <v>6.69</v>
      </c>
      <c r="AD435" s="6">
        <f>Table1[[#This Row],[Volume MT/Head]]-Table1[[#This Row],[Delivered MT]]</f>
        <v>0</v>
      </c>
      <c r="AE435" s="6">
        <f>Table1[[#This Row],[Delivered MT]]*Table1[[#This Row],[Average Cost SDG/MT]]</f>
        <v>16390500.000000002</v>
      </c>
      <c r="AF435" s="4" t="s">
        <v>152</v>
      </c>
    </row>
    <row r="436" spans="1:32" hidden="1" x14ac:dyDescent="0.2">
      <c r="A436" s="1">
        <v>447</v>
      </c>
      <c r="B436" s="4">
        <v>2025</v>
      </c>
      <c r="C436" s="4" t="s">
        <v>142</v>
      </c>
      <c r="D436" s="4" t="s">
        <v>137</v>
      </c>
      <c r="E436" s="4">
        <v>9</v>
      </c>
      <c r="F436" s="80">
        <v>2571</v>
      </c>
      <c r="G436" s="4">
        <v>1675</v>
      </c>
      <c r="H436" s="4" t="s">
        <v>48</v>
      </c>
      <c r="I436" s="4" t="s">
        <v>199</v>
      </c>
      <c r="J436" s="4" t="s">
        <v>65</v>
      </c>
      <c r="K436" s="4" t="s">
        <v>251</v>
      </c>
      <c r="L436" s="57" t="s">
        <v>51</v>
      </c>
      <c r="M436" s="4" t="s">
        <v>230</v>
      </c>
      <c r="N436" s="4" t="s">
        <v>41</v>
      </c>
      <c r="O436" s="80">
        <v>6.4050000000000002</v>
      </c>
      <c r="P436" s="6">
        <f t="shared" si="45"/>
        <v>6.4050000000000002</v>
      </c>
      <c r="Q436" s="6">
        <v>2420000</v>
      </c>
      <c r="R436" s="6">
        <f t="shared" si="46"/>
        <v>2420000</v>
      </c>
      <c r="S436" s="57">
        <f t="shared" si="52"/>
        <v>941.26798910929597</v>
      </c>
      <c r="T436" s="6">
        <f>Table1[[#This Row],[Volume in Units]]*Table1[[#This Row],[Price SDG/Unit]]</f>
        <v>15500100</v>
      </c>
      <c r="U436" s="57">
        <f>Table1[[#This Row],[Volume MT/Head]]*Table1[[#This Row],[Price USD/(MT/Head)]]</f>
        <v>6028.8214702450405</v>
      </c>
      <c r="V436" s="80">
        <v>30000</v>
      </c>
      <c r="W436" s="28">
        <f>Table1[[#This Row],[Commission SDG/MT]]*Table1[[#This Row],[Volume in Units]]</f>
        <v>192150</v>
      </c>
      <c r="X436" s="80"/>
      <c r="Y436" s="28">
        <f t="shared" si="47"/>
        <v>15692250</v>
      </c>
      <c r="Z436" s="6">
        <f>IFERROR((Table1[[#This Row],[Total Cost SDG]]/Table1[[#This Row],[Volume MT/Head]]),0)</f>
        <v>2450000</v>
      </c>
      <c r="AA436" s="57">
        <f t="shared" si="48"/>
        <v>6103.5589264877481</v>
      </c>
      <c r="AB436" s="57">
        <f>IFERROR((Table1[[#This Row],[Total Cost USD]]/Table1[[#This Row],[Volume MT/Head]]),0)</f>
        <v>952.93660054453517</v>
      </c>
      <c r="AC436" s="80">
        <v>6.4050000000000002</v>
      </c>
      <c r="AD436" s="6">
        <f>Table1[[#This Row],[Volume MT/Head]]-Table1[[#This Row],[Delivered MT]]</f>
        <v>0</v>
      </c>
      <c r="AE436" s="6">
        <f>Table1[[#This Row],[Delivered MT]]*Table1[[#This Row],[Average Cost SDG/MT]]</f>
        <v>15692250</v>
      </c>
      <c r="AF436" s="4" t="s">
        <v>152</v>
      </c>
    </row>
    <row r="437" spans="1:32" hidden="1" x14ac:dyDescent="0.2">
      <c r="A437" s="1">
        <v>448</v>
      </c>
      <c r="B437" s="4">
        <v>2025</v>
      </c>
      <c r="C437" s="4" t="s">
        <v>142</v>
      </c>
      <c r="D437" s="4" t="s">
        <v>137</v>
      </c>
      <c r="E437" s="4">
        <v>9</v>
      </c>
      <c r="F437" s="80">
        <v>2571</v>
      </c>
      <c r="G437" s="4">
        <v>1675</v>
      </c>
      <c r="H437" s="4" t="s">
        <v>48</v>
      </c>
      <c r="I437" s="4" t="s">
        <v>199</v>
      </c>
      <c r="J437" s="4" t="s">
        <v>65</v>
      </c>
      <c r="K437" s="4" t="s">
        <v>251</v>
      </c>
      <c r="L437" s="57" t="s">
        <v>51</v>
      </c>
      <c r="M437" s="4" t="s">
        <v>230</v>
      </c>
      <c r="N437" s="4" t="s">
        <v>41</v>
      </c>
      <c r="O437" s="80">
        <v>7.3760000000000003</v>
      </c>
      <c r="P437" s="6">
        <f t="shared" si="45"/>
        <v>7.3760000000000003</v>
      </c>
      <c r="Q437" s="6">
        <v>2420000</v>
      </c>
      <c r="R437" s="6">
        <f t="shared" si="46"/>
        <v>2420000</v>
      </c>
      <c r="S437" s="57">
        <f t="shared" si="52"/>
        <v>941.26798910929597</v>
      </c>
      <c r="T437" s="6">
        <f>Table1[[#This Row],[Volume in Units]]*Table1[[#This Row],[Price SDG/Unit]]</f>
        <v>17849920</v>
      </c>
      <c r="U437" s="57">
        <f>Table1[[#This Row],[Volume MT/Head]]*Table1[[#This Row],[Price USD/(MT/Head)]]</f>
        <v>6942.7926876701677</v>
      </c>
      <c r="V437" s="80">
        <v>30000</v>
      </c>
      <c r="W437" s="28">
        <f>Table1[[#This Row],[Commission SDG/MT]]*Table1[[#This Row],[Volume in Units]]</f>
        <v>221280</v>
      </c>
      <c r="X437" s="80"/>
      <c r="Y437" s="28">
        <f t="shared" si="47"/>
        <v>18071200</v>
      </c>
      <c r="Z437" s="6">
        <f>IFERROR((Table1[[#This Row],[Total Cost SDG]]/Table1[[#This Row],[Volume MT/Head]]),0)</f>
        <v>2450000</v>
      </c>
      <c r="AA437" s="57">
        <f t="shared" si="48"/>
        <v>7028.8603656164914</v>
      </c>
      <c r="AB437" s="57">
        <f>IFERROR((Table1[[#This Row],[Total Cost USD]]/Table1[[#This Row],[Volume MT/Head]]),0)</f>
        <v>952.93660054453517</v>
      </c>
      <c r="AC437" s="80">
        <v>7.3760000000000003</v>
      </c>
      <c r="AD437" s="6">
        <f>Table1[[#This Row],[Volume MT/Head]]-Table1[[#This Row],[Delivered MT]]</f>
        <v>0</v>
      </c>
      <c r="AE437" s="6">
        <f>Table1[[#This Row],[Delivered MT]]*Table1[[#This Row],[Average Cost SDG/MT]]</f>
        <v>18071200</v>
      </c>
      <c r="AF437" s="4" t="s">
        <v>152</v>
      </c>
    </row>
    <row r="438" spans="1:32" hidden="1" x14ac:dyDescent="0.2">
      <c r="A438" s="1">
        <v>449</v>
      </c>
      <c r="B438" s="4">
        <v>2025</v>
      </c>
      <c r="C438" s="4" t="s">
        <v>142</v>
      </c>
      <c r="D438" s="4" t="s">
        <v>137</v>
      </c>
      <c r="E438" s="4">
        <v>9</v>
      </c>
      <c r="F438" s="80">
        <v>2571</v>
      </c>
      <c r="G438" s="4">
        <v>1675</v>
      </c>
      <c r="H438" s="4" t="s">
        <v>48</v>
      </c>
      <c r="I438" s="4" t="s">
        <v>199</v>
      </c>
      <c r="J438" s="4" t="s">
        <v>65</v>
      </c>
      <c r="K438" s="4" t="s">
        <v>251</v>
      </c>
      <c r="L438" s="57" t="s">
        <v>51</v>
      </c>
      <c r="M438" s="4" t="s">
        <v>230</v>
      </c>
      <c r="N438" s="4" t="s">
        <v>41</v>
      </c>
      <c r="O438" s="80">
        <v>14.805999999999999</v>
      </c>
      <c r="P438" s="6">
        <f t="shared" si="45"/>
        <v>14.805999999999999</v>
      </c>
      <c r="Q438" s="6">
        <v>2420000</v>
      </c>
      <c r="R438" s="6">
        <f t="shared" si="46"/>
        <v>2420000</v>
      </c>
      <c r="S438" s="57">
        <f t="shared" si="52"/>
        <v>941.26798910929597</v>
      </c>
      <c r="T438" s="6">
        <f>Table1[[#This Row],[Volume in Units]]*Table1[[#This Row],[Price SDG/Unit]]</f>
        <v>35830520</v>
      </c>
      <c r="U438" s="57">
        <f>Table1[[#This Row],[Volume MT/Head]]*Table1[[#This Row],[Price USD/(MT/Head)]]</f>
        <v>13936.413846752235</v>
      </c>
      <c r="V438" s="80">
        <v>30000</v>
      </c>
      <c r="W438" s="28">
        <f>Table1[[#This Row],[Commission SDG/MT]]*Table1[[#This Row],[Volume in Units]]</f>
        <v>444180</v>
      </c>
      <c r="X438" s="80"/>
      <c r="Y438" s="28">
        <f t="shared" si="47"/>
        <v>36274700</v>
      </c>
      <c r="Z438" s="6">
        <f>IFERROR((Table1[[#This Row],[Total Cost SDG]]/Table1[[#This Row],[Volume MT/Head]]),0)</f>
        <v>2450000</v>
      </c>
      <c r="AA438" s="57">
        <f t="shared" si="48"/>
        <v>14109.179307662389</v>
      </c>
      <c r="AB438" s="57">
        <f>IFERROR((Table1[[#This Row],[Total Cost USD]]/Table1[[#This Row],[Volume MT/Head]]),0)</f>
        <v>952.93660054453528</v>
      </c>
      <c r="AC438" s="80">
        <v>14.805999999999999</v>
      </c>
      <c r="AD438" s="6">
        <f>Table1[[#This Row],[Volume MT/Head]]-Table1[[#This Row],[Delivered MT]]</f>
        <v>0</v>
      </c>
      <c r="AE438" s="6">
        <f>Table1[[#This Row],[Delivered MT]]*Table1[[#This Row],[Average Cost SDG/MT]]</f>
        <v>36274700</v>
      </c>
      <c r="AF438" s="4" t="s">
        <v>152</v>
      </c>
    </row>
    <row r="439" spans="1:32" hidden="1" x14ac:dyDescent="0.2">
      <c r="A439" s="1">
        <v>450</v>
      </c>
      <c r="B439" s="4">
        <v>2025</v>
      </c>
      <c r="C439" s="4" t="s">
        <v>142</v>
      </c>
      <c r="D439" s="4" t="s">
        <v>137</v>
      </c>
      <c r="E439" s="4">
        <v>9</v>
      </c>
      <c r="F439" s="80">
        <v>2571</v>
      </c>
      <c r="G439" s="4">
        <v>1675</v>
      </c>
      <c r="H439" s="4" t="s">
        <v>48</v>
      </c>
      <c r="I439" s="4" t="s">
        <v>199</v>
      </c>
      <c r="J439" s="4" t="s">
        <v>65</v>
      </c>
      <c r="K439" s="4" t="s">
        <v>251</v>
      </c>
      <c r="L439" s="57" t="s">
        <v>51</v>
      </c>
      <c r="M439" s="4" t="s">
        <v>230</v>
      </c>
      <c r="N439" s="4" t="s">
        <v>41</v>
      </c>
      <c r="O439" s="80">
        <v>6.7990000000000004</v>
      </c>
      <c r="P439" s="6">
        <f t="shared" si="45"/>
        <v>6.7990000000000004</v>
      </c>
      <c r="Q439" s="6">
        <v>2390000</v>
      </c>
      <c r="R439" s="6">
        <f t="shared" si="46"/>
        <v>2390000</v>
      </c>
      <c r="S439" s="57">
        <f t="shared" si="52"/>
        <v>929.59937767405677</v>
      </c>
      <c r="T439" s="6">
        <f>Table1[[#This Row],[Volume in Units]]*Table1[[#This Row],[Price SDG/Unit]]</f>
        <v>16249610</v>
      </c>
      <c r="U439" s="57">
        <f>Table1[[#This Row],[Volume MT/Head]]*Table1[[#This Row],[Price USD/(MT/Head)]]</f>
        <v>6320.3461688059124</v>
      </c>
      <c r="V439" s="80">
        <v>30000</v>
      </c>
      <c r="W439" s="28">
        <f>Table1[[#This Row],[Commission SDG/MT]]*Table1[[#This Row],[Volume in Units]]</f>
        <v>203970</v>
      </c>
      <c r="X439" s="80"/>
      <c r="Y439" s="28">
        <f t="shared" si="47"/>
        <v>16453580</v>
      </c>
      <c r="Z439" s="6">
        <f>IFERROR((Table1[[#This Row],[Total Cost SDG]]/Table1[[#This Row],[Volume MT/Head]]),0)</f>
        <v>2420000</v>
      </c>
      <c r="AA439" s="57">
        <f t="shared" si="48"/>
        <v>6399.6810579541034</v>
      </c>
      <c r="AB439" s="57">
        <f>IFERROR((Table1[[#This Row],[Total Cost USD]]/Table1[[#This Row],[Volume MT/Head]]),0)</f>
        <v>941.26798910929597</v>
      </c>
      <c r="AC439" s="80">
        <v>6.7990000000000004</v>
      </c>
      <c r="AD439" s="6">
        <f>Table1[[#This Row],[Volume MT/Head]]-Table1[[#This Row],[Delivered MT]]</f>
        <v>0</v>
      </c>
      <c r="AE439" s="6">
        <f>Table1[[#This Row],[Delivered MT]]*Table1[[#This Row],[Average Cost SDG/MT]]</f>
        <v>16453580</v>
      </c>
      <c r="AF439" s="4" t="s">
        <v>152</v>
      </c>
    </row>
    <row r="440" spans="1:32" hidden="1" x14ac:dyDescent="0.2">
      <c r="A440" s="1">
        <v>451</v>
      </c>
      <c r="B440" s="4">
        <v>2025</v>
      </c>
      <c r="C440" s="4" t="s">
        <v>142</v>
      </c>
      <c r="D440" s="4" t="s">
        <v>137</v>
      </c>
      <c r="E440" s="4">
        <v>9</v>
      </c>
      <c r="F440" s="80">
        <v>2571</v>
      </c>
      <c r="G440" s="4">
        <v>1675</v>
      </c>
      <c r="H440" s="4" t="s">
        <v>48</v>
      </c>
      <c r="I440" s="4" t="s">
        <v>199</v>
      </c>
      <c r="J440" s="4" t="s">
        <v>65</v>
      </c>
      <c r="K440" s="4" t="s">
        <v>251</v>
      </c>
      <c r="L440" s="57" t="s">
        <v>51</v>
      </c>
      <c r="M440" s="4" t="s">
        <v>230</v>
      </c>
      <c r="N440" s="4" t="s">
        <v>41</v>
      </c>
      <c r="O440" s="80">
        <v>5.0369999999999999</v>
      </c>
      <c r="P440" s="6">
        <f t="shared" si="45"/>
        <v>5.0369999999999999</v>
      </c>
      <c r="Q440" s="6">
        <v>2420000</v>
      </c>
      <c r="R440" s="6">
        <f t="shared" si="46"/>
        <v>2420000</v>
      </c>
      <c r="S440" s="57">
        <f t="shared" si="52"/>
        <v>941.26798910929597</v>
      </c>
      <c r="T440" s="6">
        <f>Table1[[#This Row],[Volume in Units]]*Table1[[#This Row],[Price SDG/Unit]]</f>
        <v>12189540</v>
      </c>
      <c r="U440" s="57">
        <f>Table1[[#This Row],[Volume MT/Head]]*Table1[[#This Row],[Price USD/(MT/Head)]]</f>
        <v>4741.1668611435234</v>
      </c>
      <c r="V440" s="80">
        <v>30000</v>
      </c>
      <c r="W440" s="28">
        <f>Table1[[#This Row],[Commission SDG/MT]]*Table1[[#This Row],[Volume in Units]]</f>
        <v>151110</v>
      </c>
      <c r="X440" s="80"/>
      <c r="Y440" s="28">
        <f t="shared" si="47"/>
        <v>12340650</v>
      </c>
      <c r="Z440" s="6">
        <f>IFERROR((Table1[[#This Row],[Total Cost SDG]]/Table1[[#This Row],[Volume MT/Head]]),0)</f>
        <v>2450000</v>
      </c>
      <c r="AA440" s="57">
        <f t="shared" si="48"/>
        <v>4799.941656942824</v>
      </c>
      <c r="AB440" s="57">
        <f>IFERROR((Table1[[#This Row],[Total Cost USD]]/Table1[[#This Row],[Volume MT/Head]]),0)</f>
        <v>952.93660054453528</v>
      </c>
      <c r="AC440" s="80">
        <v>5.0369999999999999</v>
      </c>
      <c r="AD440" s="6">
        <f>Table1[[#This Row],[Volume MT/Head]]-Table1[[#This Row],[Delivered MT]]</f>
        <v>0</v>
      </c>
      <c r="AE440" s="6">
        <f>Table1[[#This Row],[Delivered MT]]*Table1[[#This Row],[Average Cost SDG/MT]]</f>
        <v>12340650</v>
      </c>
      <c r="AF440" s="4" t="s">
        <v>152</v>
      </c>
    </row>
    <row r="441" spans="1:32" hidden="1" x14ac:dyDescent="0.2">
      <c r="A441" s="1">
        <v>452</v>
      </c>
      <c r="B441" s="4">
        <v>2025</v>
      </c>
      <c r="C441" s="4" t="s">
        <v>142</v>
      </c>
      <c r="D441" s="4" t="s">
        <v>137</v>
      </c>
      <c r="E441" s="4">
        <v>10</v>
      </c>
      <c r="F441" s="80">
        <v>2571</v>
      </c>
      <c r="G441" s="4">
        <v>1675</v>
      </c>
      <c r="H441" s="4" t="s">
        <v>48</v>
      </c>
      <c r="I441" s="4" t="s">
        <v>199</v>
      </c>
      <c r="J441" s="4" t="s">
        <v>65</v>
      </c>
      <c r="K441" s="4" t="s">
        <v>251</v>
      </c>
      <c r="L441" s="57" t="s">
        <v>51</v>
      </c>
      <c r="M441" s="4" t="s">
        <v>230</v>
      </c>
      <c r="N441" s="4" t="s">
        <v>41</v>
      </c>
      <c r="O441" s="80">
        <v>4.75</v>
      </c>
      <c r="P441" s="6">
        <f t="shared" si="45"/>
        <v>4.75</v>
      </c>
      <c r="Q441" s="6">
        <v>2390000</v>
      </c>
      <c r="R441" s="6">
        <f t="shared" si="46"/>
        <v>2390000</v>
      </c>
      <c r="S441" s="57">
        <f t="shared" si="52"/>
        <v>929.59937767405677</v>
      </c>
      <c r="T441" s="6">
        <f>Table1[[#This Row],[Volume in Units]]*Table1[[#This Row],[Price SDG/Unit]]</f>
        <v>11352500</v>
      </c>
      <c r="U441" s="57">
        <f>Table1[[#This Row],[Volume MT/Head]]*Table1[[#This Row],[Price USD/(MT/Head)]]</f>
        <v>4415.5970439517696</v>
      </c>
      <c r="V441" s="80">
        <v>30000</v>
      </c>
      <c r="W441" s="28">
        <f>Table1[[#This Row],[Commission SDG/MT]]*Table1[[#This Row],[Volume in Units]]</f>
        <v>142500</v>
      </c>
      <c r="X441" s="80"/>
      <c r="Y441" s="28">
        <f t="shared" si="47"/>
        <v>11495000</v>
      </c>
      <c r="Z441" s="6">
        <f>IFERROR((Table1[[#This Row],[Total Cost SDG]]/Table1[[#This Row],[Volume MT/Head]]),0)</f>
        <v>2420000</v>
      </c>
      <c r="AA441" s="57">
        <f t="shared" si="48"/>
        <v>4471.0229482691557</v>
      </c>
      <c r="AB441" s="57">
        <f>IFERROR((Table1[[#This Row],[Total Cost USD]]/Table1[[#This Row],[Volume MT/Head]]),0)</f>
        <v>941.26798910929597</v>
      </c>
      <c r="AC441" s="80">
        <v>4.75</v>
      </c>
      <c r="AD441" s="6">
        <f>Table1[[#This Row],[Volume MT/Head]]-Table1[[#This Row],[Delivered MT]]</f>
        <v>0</v>
      </c>
      <c r="AE441" s="6">
        <f>Table1[[#This Row],[Delivered MT]]*Table1[[#This Row],[Average Cost SDG/MT]]</f>
        <v>11495000</v>
      </c>
      <c r="AF441" s="4" t="s">
        <v>152</v>
      </c>
    </row>
    <row r="442" spans="1:32" hidden="1" x14ac:dyDescent="0.2">
      <c r="A442" s="1">
        <v>453</v>
      </c>
      <c r="B442" s="4">
        <v>2025</v>
      </c>
      <c r="C442" s="4" t="s">
        <v>142</v>
      </c>
      <c r="D442" s="4" t="s">
        <v>137</v>
      </c>
      <c r="E442" s="4">
        <v>10</v>
      </c>
      <c r="F442" s="80">
        <v>2571</v>
      </c>
      <c r="G442" s="4">
        <v>1675</v>
      </c>
      <c r="H442" s="4" t="s">
        <v>48</v>
      </c>
      <c r="I442" s="4" t="s">
        <v>199</v>
      </c>
      <c r="J442" s="4" t="s">
        <v>65</v>
      </c>
      <c r="K442" s="4" t="s">
        <v>251</v>
      </c>
      <c r="L442" s="57" t="s">
        <v>51</v>
      </c>
      <c r="M442" s="4" t="s">
        <v>230</v>
      </c>
      <c r="N442" s="4" t="s">
        <v>41</v>
      </c>
      <c r="O442" s="80">
        <v>8.218</v>
      </c>
      <c r="P442" s="6">
        <f t="shared" si="45"/>
        <v>8.218</v>
      </c>
      <c r="Q442" s="6">
        <v>2410000</v>
      </c>
      <c r="R442" s="6">
        <f t="shared" si="46"/>
        <v>2410000</v>
      </c>
      <c r="S442" s="57">
        <f t="shared" si="52"/>
        <v>937.37845196421631</v>
      </c>
      <c r="T442" s="6">
        <f>Table1[[#This Row],[Volume in Units]]*Table1[[#This Row],[Price SDG/Unit]]</f>
        <v>19805380</v>
      </c>
      <c r="U442" s="57">
        <f>Table1[[#This Row],[Volume MT/Head]]*Table1[[#This Row],[Price USD/(MT/Head)]]</f>
        <v>7703.3761182419294</v>
      </c>
      <c r="V442" s="80">
        <v>30000</v>
      </c>
      <c r="W442" s="28">
        <f>Table1[[#This Row],[Commission SDG/MT]]*Table1[[#This Row],[Volume in Units]]</f>
        <v>246540</v>
      </c>
      <c r="X442" s="80"/>
      <c r="Y442" s="28">
        <f t="shared" si="47"/>
        <v>20051920</v>
      </c>
      <c r="Z442" s="6">
        <f>IFERROR((Table1[[#This Row],[Total Cost SDG]]/Table1[[#This Row],[Volume MT/Head]]),0)</f>
        <v>2440000</v>
      </c>
      <c r="AA442" s="57">
        <f t="shared" si="48"/>
        <v>7799.2687670167252</v>
      </c>
      <c r="AB442" s="57">
        <f>IFERROR((Table1[[#This Row],[Total Cost USD]]/Table1[[#This Row],[Volume MT/Head]]),0)</f>
        <v>949.04706339945551</v>
      </c>
      <c r="AC442" s="80">
        <v>8.218</v>
      </c>
      <c r="AD442" s="6">
        <f>Table1[[#This Row],[Volume MT/Head]]-Table1[[#This Row],[Delivered MT]]</f>
        <v>0</v>
      </c>
      <c r="AE442" s="6">
        <f>Table1[[#This Row],[Delivered MT]]*Table1[[#This Row],[Average Cost SDG/MT]]</f>
        <v>20051920</v>
      </c>
      <c r="AF442" s="4" t="s">
        <v>152</v>
      </c>
    </row>
    <row r="443" spans="1:32" hidden="1" x14ac:dyDescent="0.2">
      <c r="A443" s="1">
        <v>454</v>
      </c>
      <c r="B443" s="4">
        <v>2025</v>
      </c>
      <c r="C443" s="4" t="s">
        <v>142</v>
      </c>
      <c r="D443" s="4" t="s">
        <v>137</v>
      </c>
      <c r="E443" s="4">
        <v>10</v>
      </c>
      <c r="F443" s="80">
        <v>2571</v>
      </c>
      <c r="G443" s="4">
        <v>1675</v>
      </c>
      <c r="H443" s="4" t="s">
        <v>48</v>
      </c>
      <c r="I443" s="4" t="s">
        <v>199</v>
      </c>
      <c r="J443" s="4" t="s">
        <v>65</v>
      </c>
      <c r="K443" s="4" t="s">
        <v>251</v>
      </c>
      <c r="L443" s="57" t="s">
        <v>51</v>
      </c>
      <c r="M443" s="4" t="s">
        <v>230</v>
      </c>
      <c r="N443" s="4" t="s">
        <v>41</v>
      </c>
      <c r="O443" s="80">
        <v>7.867</v>
      </c>
      <c r="P443" s="6">
        <f t="shared" si="45"/>
        <v>7.867</v>
      </c>
      <c r="Q443" s="6">
        <v>2420000</v>
      </c>
      <c r="R443" s="6">
        <f t="shared" si="46"/>
        <v>2420000</v>
      </c>
      <c r="S443" s="57">
        <f t="shared" si="52"/>
        <v>941.26798910929597</v>
      </c>
      <c r="T443" s="6">
        <f>Table1[[#This Row],[Volume in Units]]*Table1[[#This Row],[Price SDG/Unit]]</f>
        <v>19038140</v>
      </c>
      <c r="U443" s="57">
        <f>Table1[[#This Row],[Volume MT/Head]]*Table1[[#This Row],[Price USD/(MT/Head)]]</f>
        <v>7404.955270322831</v>
      </c>
      <c r="V443" s="80">
        <v>30000</v>
      </c>
      <c r="W443" s="28">
        <f>Table1[[#This Row],[Commission SDG/MT]]*Table1[[#This Row],[Volume in Units]]</f>
        <v>236010</v>
      </c>
      <c r="X443" s="80"/>
      <c r="Y443" s="28">
        <f t="shared" si="47"/>
        <v>19274150</v>
      </c>
      <c r="Z443" s="6">
        <f>IFERROR((Table1[[#This Row],[Total Cost SDG]]/Table1[[#This Row],[Volume MT/Head]]),0)</f>
        <v>2450000</v>
      </c>
      <c r="AA443" s="57">
        <f t="shared" si="48"/>
        <v>7496.7522364838587</v>
      </c>
      <c r="AB443" s="57">
        <f>IFERROR((Table1[[#This Row],[Total Cost USD]]/Table1[[#This Row],[Volume MT/Head]]),0)</f>
        <v>952.93660054453528</v>
      </c>
      <c r="AC443" s="80">
        <v>7.867</v>
      </c>
      <c r="AD443" s="6">
        <f>Table1[[#This Row],[Volume MT/Head]]-Table1[[#This Row],[Delivered MT]]</f>
        <v>0</v>
      </c>
      <c r="AE443" s="6">
        <f>Table1[[#This Row],[Delivered MT]]*Table1[[#This Row],[Average Cost SDG/MT]]</f>
        <v>19274150</v>
      </c>
      <c r="AF443" s="4" t="s">
        <v>152</v>
      </c>
    </row>
    <row r="444" spans="1:32" hidden="1" x14ac:dyDescent="0.2">
      <c r="A444" s="1">
        <v>455</v>
      </c>
      <c r="B444" s="4">
        <v>2025</v>
      </c>
      <c r="C444" s="4" t="s">
        <v>142</v>
      </c>
      <c r="D444" s="4" t="s">
        <v>137</v>
      </c>
      <c r="E444" s="4">
        <v>10</v>
      </c>
      <c r="F444" s="80">
        <v>2571</v>
      </c>
      <c r="G444" s="4">
        <v>1675</v>
      </c>
      <c r="H444" s="4" t="s">
        <v>48</v>
      </c>
      <c r="I444" s="4" t="s">
        <v>199</v>
      </c>
      <c r="J444" s="4" t="s">
        <v>65</v>
      </c>
      <c r="K444" s="4" t="s">
        <v>251</v>
      </c>
      <c r="L444" s="57" t="s">
        <v>51</v>
      </c>
      <c r="M444" s="4" t="s">
        <v>230</v>
      </c>
      <c r="N444" s="4" t="s">
        <v>41</v>
      </c>
      <c r="O444" s="80">
        <v>7.26</v>
      </c>
      <c r="P444" s="6">
        <f t="shared" si="45"/>
        <v>7.26</v>
      </c>
      <c r="Q444" s="6">
        <v>2420000</v>
      </c>
      <c r="R444" s="6">
        <f t="shared" si="46"/>
        <v>2420000</v>
      </c>
      <c r="S444" s="57">
        <f t="shared" si="52"/>
        <v>941.26798910929597</v>
      </c>
      <c r="T444" s="6">
        <f>Table1[[#This Row],[Volume in Units]]*Table1[[#This Row],[Price SDG/Unit]]</f>
        <v>17569200</v>
      </c>
      <c r="U444" s="57">
        <f>Table1[[#This Row],[Volume MT/Head]]*Table1[[#This Row],[Price USD/(MT/Head)]]</f>
        <v>6833.6056009334889</v>
      </c>
      <c r="V444" s="80">
        <v>30000</v>
      </c>
      <c r="W444" s="28">
        <f>Table1[[#This Row],[Commission SDG/MT]]*Table1[[#This Row],[Volume in Units]]</f>
        <v>217800</v>
      </c>
      <c r="X444" s="80"/>
      <c r="Y444" s="28">
        <f t="shared" si="47"/>
        <v>17787000</v>
      </c>
      <c r="Z444" s="6">
        <f>IFERROR((Table1[[#This Row],[Total Cost SDG]]/Table1[[#This Row],[Volume MT/Head]]),0)</f>
        <v>2450000</v>
      </c>
      <c r="AA444" s="57">
        <f t="shared" si="48"/>
        <v>6918.3197199533251</v>
      </c>
      <c r="AB444" s="57">
        <f>IFERROR((Table1[[#This Row],[Total Cost USD]]/Table1[[#This Row],[Volume MT/Head]]),0)</f>
        <v>952.93660054453517</v>
      </c>
      <c r="AC444" s="80">
        <v>7.26</v>
      </c>
      <c r="AD444" s="6">
        <f>Table1[[#This Row],[Volume MT/Head]]-Table1[[#This Row],[Delivered MT]]</f>
        <v>0</v>
      </c>
      <c r="AE444" s="6">
        <f>Table1[[#This Row],[Delivered MT]]*Table1[[#This Row],[Average Cost SDG/MT]]</f>
        <v>17787000</v>
      </c>
      <c r="AF444" s="4" t="s">
        <v>152</v>
      </c>
    </row>
    <row r="445" spans="1:32" hidden="1" x14ac:dyDescent="0.2">
      <c r="A445" s="1">
        <v>456</v>
      </c>
      <c r="B445" s="4">
        <v>2025</v>
      </c>
      <c r="C445" s="4" t="s">
        <v>142</v>
      </c>
      <c r="D445" s="4" t="s">
        <v>137</v>
      </c>
      <c r="E445" s="4">
        <v>10</v>
      </c>
      <c r="F445" s="80">
        <v>2571</v>
      </c>
      <c r="G445" s="4">
        <v>1675</v>
      </c>
      <c r="H445" s="4" t="s">
        <v>48</v>
      </c>
      <c r="I445" s="4" t="s">
        <v>199</v>
      </c>
      <c r="J445" s="4" t="s">
        <v>65</v>
      </c>
      <c r="K445" s="4" t="s">
        <v>251</v>
      </c>
      <c r="L445" s="57" t="s">
        <v>51</v>
      </c>
      <c r="M445" s="4" t="s">
        <v>230</v>
      </c>
      <c r="N445" s="4" t="s">
        <v>41</v>
      </c>
      <c r="O445" s="80">
        <v>7.9660000000000002</v>
      </c>
      <c r="P445" s="6">
        <f t="shared" si="45"/>
        <v>7.9660000000000002</v>
      </c>
      <c r="Q445" s="6">
        <v>2420000</v>
      </c>
      <c r="R445" s="6">
        <f t="shared" si="46"/>
        <v>2420000</v>
      </c>
      <c r="S445" s="57">
        <f t="shared" si="52"/>
        <v>941.26798910929597</v>
      </c>
      <c r="T445" s="6">
        <f>Table1[[#This Row],[Volume in Units]]*Table1[[#This Row],[Price SDG/Unit]]</f>
        <v>19277720</v>
      </c>
      <c r="U445" s="57">
        <f>Table1[[#This Row],[Volume MT/Head]]*Table1[[#This Row],[Price USD/(MT/Head)]]</f>
        <v>7498.1408012446518</v>
      </c>
      <c r="V445" s="80">
        <v>30000</v>
      </c>
      <c r="W445" s="28">
        <f>Table1[[#This Row],[Commission SDG/MT]]*Table1[[#This Row],[Volume in Units]]</f>
        <v>238980</v>
      </c>
      <c r="X445" s="80"/>
      <c r="Y445" s="28">
        <f t="shared" si="47"/>
        <v>19516700</v>
      </c>
      <c r="Z445" s="6">
        <f>IFERROR((Table1[[#This Row],[Total Cost SDG]]/Table1[[#This Row],[Volume MT/Head]]),0)</f>
        <v>2450000</v>
      </c>
      <c r="AA445" s="57">
        <f t="shared" si="48"/>
        <v>7591.0929599377678</v>
      </c>
      <c r="AB445" s="57">
        <f>IFERROR((Table1[[#This Row],[Total Cost USD]]/Table1[[#This Row],[Volume MT/Head]]),0)</f>
        <v>952.93660054453517</v>
      </c>
      <c r="AC445" s="80">
        <v>7.9660000000000002</v>
      </c>
      <c r="AD445" s="6">
        <f>Table1[[#This Row],[Volume MT/Head]]-Table1[[#This Row],[Delivered MT]]</f>
        <v>0</v>
      </c>
      <c r="AE445" s="6">
        <f>Table1[[#This Row],[Delivered MT]]*Table1[[#This Row],[Average Cost SDG/MT]]</f>
        <v>19516700</v>
      </c>
      <c r="AF445" s="4" t="s">
        <v>152</v>
      </c>
    </row>
    <row r="446" spans="1:32" hidden="1" x14ac:dyDescent="0.2">
      <c r="A446" s="1">
        <v>457</v>
      </c>
      <c r="B446" s="4">
        <v>2025</v>
      </c>
      <c r="C446" s="4" t="s">
        <v>142</v>
      </c>
      <c r="D446" s="4" t="s">
        <v>137</v>
      </c>
      <c r="E446" s="4">
        <v>11</v>
      </c>
      <c r="F446" s="80">
        <v>2585</v>
      </c>
      <c r="G446" s="4">
        <v>1675</v>
      </c>
      <c r="H446" s="4" t="s">
        <v>48</v>
      </c>
      <c r="I446" s="4" t="s">
        <v>199</v>
      </c>
      <c r="J446" s="4" t="s">
        <v>65</v>
      </c>
      <c r="K446" s="4" t="s">
        <v>251</v>
      </c>
      <c r="L446" s="57" t="s">
        <v>51</v>
      </c>
      <c r="M446" s="4" t="s">
        <v>230</v>
      </c>
      <c r="N446" s="4" t="s">
        <v>41</v>
      </c>
      <c r="O446" s="80">
        <v>14.746</v>
      </c>
      <c r="P446" s="6">
        <f t="shared" si="45"/>
        <v>14.746</v>
      </c>
      <c r="Q446" s="6">
        <v>2420000</v>
      </c>
      <c r="R446" s="6">
        <f t="shared" si="46"/>
        <v>2420000</v>
      </c>
      <c r="S446" s="57">
        <f t="shared" si="52"/>
        <v>936.17021276595744</v>
      </c>
      <c r="T446" s="6">
        <f>Table1[[#This Row],[Volume in Units]]*Table1[[#This Row],[Price SDG/Unit]]</f>
        <v>35685320</v>
      </c>
      <c r="U446" s="57">
        <f>Table1[[#This Row],[Volume MT/Head]]*Table1[[#This Row],[Price USD/(MT/Head)]]</f>
        <v>13804.765957446809</v>
      </c>
      <c r="V446" s="80">
        <v>30000</v>
      </c>
      <c r="W446" s="28">
        <f>Table1[[#This Row],[Commission SDG/MT]]*Table1[[#This Row],[Volume in Units]]</f>
        <v>442380</v>
      </c>
      <c r="X446" s="80"/>
      <c r="Y446" s="28">
        <f t="shared" si="47"/>
        <v>36127700</v>
      </c>
      <c r="Z446" s="6">
        <f>IFERROR((Table1[[#This Row],[Total Cost SDG]]/Table1[[#This Row],[Volume MT/Head]]),0)</f>
        <v>2450000</v>
      </c>
      <c r="AA446" s="57">
        <f t="shared" si="48"/>
        <v>13975.899419729207</v>
      </c>
      <c r="AB446" s="57">
        <f>IFERROR((Table1[[#This Row],[Total Cost USD]]/Table1[[#This Row],[Volume MT/Head]]),0)</f>
        <v>947.77562862669242</v>
      </c>
      <c r="AC446" s="80">
        <v>14.746</v>
      </c>
      <c r="AD446" s="6">
        <f>Table1[[#This Row],[Volume MT/Head]]-Table1[[#This Row],[Delivered MT]]</f>
        <v>0</v>
      </c>
      <c r="AE446" s="6">
        <f>Table1[[#This Row],[Delivered MT]]*Table1[[#This Row],[Average Cost SDG/MT]]</f>
        <v>36127700</v>
      </c>
      <c r="AF446" s="4" t="s">
        <v>152</v>
      </c>
    </row>
    <row r="447" spans="1:32" hidden="1" x14ac:dyDescent="0.2">
      <c r="A447" s="1">
        <v>458</v>
      </c>
      <c r="B447" s="4">
        <v>2025</v>
      </c>
      <c r="C447" s="4" t="s">
        <v>142</v>
      </c>
      <c r="D447" s="4" t="s">
        <v>137</v>
      </c>
      <c r="E447" s="4">
        <v>12</v>
      </c>
      <c r="F447" s="80">
        <v>2590</v>
      </c>
      <c r="G447" s="4">
        <v>1675</v>
      </c>
      <c r="H447" s="4" t="s">
        <v>48</v>
      </c>
      <c r="I447" s="4" t="s">
        <v>199</v>
      </c>
      <c r="J447" s="4" t="s">
        <v>65</v>
      </c>
      <c r="K447" s="4" t="s">
        <v>251</v>
      </c>
      <c r="L447" s="57" t="s">
        <v>51</v>
      </c>
      <c r="M447" s="4" t="s">
        <v>230</v>
      </c>
      <c r="N447" s="4" t="s">
        <v>41</v>
      </c>
      <c r="O447" s="80">
        <v>4.9409999999999998</v>
      </c>
      <c r="P447" s="6">
        <f t="shared" si="45"/>
        <v>4.9409999999999998</v>
      </c>
      <c r="Q447" s="6">
        <v>2470000</v>
      </c>
      <c r="R447" s="6">
        <f t="shared" si="46"/>
        <v>2470000</v>
      </c>
      <c r="S447" s="57">
        <f t="shared" si="52"/>
        <v>953.66795366795361</v>
      </c>
      <c r="T447" s="6">
        <f>Table1[[#This Row],[Volume in Units]]*Table1[[#This Row],[Price SDG/Unit]]</f>
        <v>12204270</v>
      </c>
      <c r="U447" s="57">
        <f>Table1[[#This Row],[Volume MT/Head]]*Table1[[#This Row],[Price USD/(MT/Head)]]</f>
        <v>4712.0733590733589</v>
      </c>
      <c r="V447" s="80">
        <v>30000</v>
      </c>
      <c r="W447" s="28">
        <f>Table1[[#This Row],[Commission SDG/MT]]*Table1[[#This Row],[Volume in Units]]</f>
        <v>148230</v>
      </c>
      <c r="X447" s="80"/>
      <c r="Y447" s="28">
        <f t="shared" si="47"/>
        <v>12352500</v>
      </c>
      <c r="Z447" s="6">
        <f>IFERROR((Table1[[#This Row],[Total Cost SDG]]/Table1[[#This Row],[Volume MT/Head]]),0)</f>
        <v>2500000</v>
      </c>
      <c r="AA447" s="57">
        <f t="shared" si="48"/>
        <v>4769.3050193050194</v>
      </c>
      <c r="AB447" s="57">
        <f>IFERROR((Table1[[#This Row],[Total Cost USD]]/Table1[[#This Row],[Volume MT/Head]]),0)</f>
        <v>965.25096525096535</v>
      </c>
      <c r="AC447" s="80">
        <v>4.9409999999999998</v>
      </c>
      <c r="AD447" s="6">
        <f>Table1[[#This Row],[Volume MT/Head]]-Table1[[#This Row],[Delivered MT]]</f>
        <v>0</v>
      </c>
      <c r="AE447" s="6">
        <f>Table1[[#This Row],[Delivered MT]]*Table1[[#This Row],[Average Cost SDG/MT]]</f>
        <v>12352500</v>
      </c>
      <c r="AF447" s="4" t="s">
        <v>152</v>
      </c>
    </row>
    <row r="448" spans="1:32" hidden="1" x14ac:dyDescent="0.2">
      <c r="A448" s="1">
        <v>459</v>
      </c>
      <c r="B448" s="4">
        <v>2025</v>
      </c>
      <c r="C448" s="4" t="s">
        <v>142</v>
      </c>
      <c r="D448" s="4" t="s">
        <v>137</v>
      </c>
      <c r="E448" s="4">
        <v>12</v>
      </c>
      <c r="F448" s="80">
        <v>2590</v>
      </c>
      <c r="G448" s="4">
        <v>1675</v>
      </c>
      <c r="H448" s="4" t="s">
        <v>48</v>
      </c>
      <c r="I448" s="4" t="s">
        <v>199</v>
      </c>
      <c r="J448" s="4" t="s">
        <v>65</v>
      </c>
      <c r="K448" s="4" t="s">
        <v>251</v>
      </c>
      <c r="L448" s="57" t="s">
        <v>51</v>
      </c>
      <c r="M448" s="4" t="s">
        <v>230</v>
      </c>
      <c r="N448" s="4" t="s">
        <v>41</v>
      </c>
      <c r="O448" s="80">
        <v>3.5830000000000002</v>
      </c>
      <c r="P448" s="6">
        <f t="shared" si="45"/>
        <v>3.5830000000000002</v>
      </c>
      <c r="Q448" s="6">
        <v>2440000</v>
      </c>
      <c r="R448" s="6">
        <f t="shared" si="46"/>
        <v>2440000</v>
      </c>
      <c r="S448" s="57">
        <f t="shared" si="52"/>
        <v>942.0849420849421</v>
      </c>
      <c r="T448" s="6">
        <f>Table1[[#This Row],[Volume in Units]]*Table1[[#This Row],[Price SDG/Unit]]</f>
        <v>8742520</v>
      </c>
      <c r="U448" s="57">
        <f>Table1[[#This Row],[Volume MT/Head]]*Table1[[#This Row],[Price USD/(MT/Head)]]</f>
        <v>3375.4903474903476</v>
      </c>
      <c r="V448" s="80">
        <v>30000</v>
      </c>
      <c r="W448" s="28">
        <f>Table1[[#This Row],[Commission SDG/MT]]*Table1[[#This Row],[Volume in Units]]</f>
        <v>107490</v>
      </c>
      <c r="X448" s="80"/>
      <c r="Y448" s="28">
        <f t="shared" si="47"/>
        <v>8850010</v>
      </c>
      <c r="Z448" s="6">
        <f>IFERROR((Table1[[#This Row],[Total Cost SDG]]/Table1[[#This Row],[Volume MT/Head]]),0)</f>
        <v>2470000</v>
      </c>
      <c r="AA448" s="57">
        <f t="shared" si="48"/>
        <v>3416.9922779922781</v>
      </c>
      <c r="AB448" s="57">
        <f>IFERROR((Table1[[#This Row],[Total Cost USD]]/Table1[[#This Row],[Volume MT/Head]]),0)</f>
        <v>953.66795366795361</v>
      </c>
      <c r="AC448" s="80">
        <v>3.5830000000000002</v>
      </c>
      <c r="AD448" s="6">
        <f>Table1[[#This Row],[Volume MT/Head]]-Table1[[#This Row],[Delivered MT]]</f>
        <v>0</v>
      </c>
      <c r="AE448" s="6">
        <f>Table1[[#This Row],[Delivered MT]]*Table1[[#This Row],[Average Cost SDG/MT]]</f>
        <v>8850010</v>
      </c>
      <c r="AF448" s="4" t="s">
        <v>152</v>
      </c>
    </row>
    <row r="449" spans="1:32" hidden="1" x14ac:dyDescent="0.2">
      <c r="A449" s="1">
        <v>460</v>
      </c>
      <c r="B449" s="4">
        <v>2025</v>
      </c>
      <c r="C449" s="4" t="s">
        <v>142</v>
      </c>
      <c r="D449" s="4" t="s">
        <v>137</v>
      </c>
      <c r="E449" s="4">
        <v>12</v>
      </c>
      <c r="F449" s="80">
        <v>2590</v>
      </c>
      <c r="G449" s="4">
        <v>1675</v>
      </c>
      <c r="H449" s="4" t="s">
        <v>48</v>
      </c>
      <c r="I449" s="4" t="s">
        <v>199</v>
      </c>
      <c r="J449" s="4" t="s">
        <v>65</v>
      </c>
      <c r="K449" s="4" t="s">
        <v>251</v>
      </c>
      <c r="L449" s="57" t="s">
        <v>51</v>
      </c>
      <c r="M449" s="4" t="s">
        <v>230</v>
      </c>
      <c r="N449" s="4" t="s">
        <v>41</v>
      </c>
      <c r="O449" s="80">
        <v>14.853999999999999</v>
      </c>
      <c r="P449" s="6">
        <f t="shared" si="45"/>
        <v>14.853999999999999</v>
      </c>
      <c r="Q449" s="6">
        <v>2480000</v>
      </c>
      <c r="R449" s="6">
        <f t="shared" si="46"/>
        <v>2480000</v>
      </c>
      <c r="S449" s="57">
        <f t="shared" si="52"/>
        <v>957.52895752895756</v>
      </c>
      <c r="T449" s="6">
        <f>Table1[[#This Row],[Volume in Units]]*Table1[[#This Row],[Price SDG/Unit]]</f>
        <v>36837920</v>
      </c>
      <c r="U449" s="57">
        <f>Table1[[#This Row],[Volume MT/Head]]*Table1[[#This Row],[Price USD/(MT/Head)]]</f>
        <v>14223.135135135135</v>
      </c>
      <c r="V449" s="80">
        <v>30000</v>
      </c>
      <c r="W449" s="28">
        <f>Table1[[#This Row],[Commission SDG/MT]]*Table1[[#This Row],[Volume in Units]]</f>
        <v>445620</v>
      </c>
      <c r="X449" s="80"/>
      <c r="Y449" s="28">
        <f t="shared" si="47"/>
        <v>37283540</v>
      </c>
      <c r="Z449" s="6">
        <f>IFERROR((Table1[[#This Row],[Total Cost SDG]]/Table1[[#This Row],[Volume MT/Head]]),0)</f>
        <v>2510000</v>
      </c>
      <c r="AA449" s="57">
        <f t="shared" si="48"/>
        <v>14395.18918918919</v>
      </c>
      <c r="AB449" s="57">
        <f>IFERROR((Table1[[#This Row],[Total Cost USD]]/Table1[[#This Row],[Volume MT/Head]]),0)</f>
        <v>969.11196911196919</v>
      </c>
      <c r="AC449" s="80">
        <v>14.853999999999999</v>
      </c>
      <c r="AD449" s="6">
        <f>Table1[[#This Row],[Volume MT/Head]]-Table1[[#This Row],[Delivered MT]]</f>
        <v>0</v>
      </c>
      <c r="AE449" s="6">
        <f>Table1[[#This Row],[Delivered MT]]*Table1[[#This Row],[Average Cost SDG/MT]]</f>
        <v>37283540</v>
      </c>
      <c r="AF449" s="4" t="s">
        <v>152</v>
      </c>
    </row>
    <row r="450" spans="1:32" hidden="1" x14ac:dyDescent="0.2">
      <c r="A450" s="1">
        <v>461</v>
      </c>
      <c r="B450" s="4">
        <v>2025</v>
      </c>
      <c r="C450" s="4" t="s">
        <v>142</v>
      </c>
      <c r="D450" s="4" t="s">
        <v>137</v>
      </c>
      <c r="E450" s="4">
        <v>12</v>
      </c>
      <c r="F450" s="80">
        <v>2590</v>
      </c>
      <c r="G450" s="4">
        <v>1675</v>
      </c>
      <c r="H450" s="4" t="s">
        <v>48</v>
      </c>
      <c r="I450" s="4" t="s">
        <v>199</v>
      </c>
      <c r="J450" s="4" t="s">
        <v>65</v>
      </c>
      <c r="K450" s="4" t="s">
        <v>251</v>
      </c>
      <c r="L450" s="57" t="s">
        <v>51</v>
      </c>
      <c r="M450" s="4" t="s">
        <v>230</v>
      </c>
      <c r="N450" s="4" t="s">
        <v>41</v>
      </c>
      <c r="O450" s="80">
        <v>7.2480000000000002</v>
      </c>
      <c r="P450" s="6">
        <f t="shared" ref="P450:P513" si="53">IF(N450="KG",(O450/1000),IF(N450="Head",(O450*1),IF(N450="Kantar 100lb",(O450/22.25),IF(N450="Kantar 315lb",(O450*315/2204.6),IF(N450="MT",(O450*1),IF(N450="Ardab",(O450*199.726/1000),IF(N450="104 Bag",(O450*104/1000),IF(N450="101 Bag",(O450*101/1000),IF(N450=0,0)))))))))</f>
        <v>7.2480000000000002</v>
      </c>
      <c r="Q450" s="6">
        <v>2450000</v>
      </c>
      <c r="R450" s="6">
        <f t="shared" ref="R450:R513" si="54">IF(N450="KG",(Q450*1000),IF(N450="Head",(Q450*1),IF(N450="Kantar 100lb",(Q450*22.25),IF(N450="Kantar 315lb",(Q450/315*2204.6),IF(N450="MT",(Q450*1),IF(N450="Ardab",(Q450/199.726*1000),IF(N450="104 Bag",(Q450/104*1000),IF(N450="101 Bag",(Q450/101*1000),IF(N450=0,0)))))))))</f>
        <v>2450000</v>
      </c>
      <c r="S450" s="57">
        <f t="shared" si="52"/>
        <v>945.94594594594594</v>
      </c>
      <c r="T450" s="6">
        <f>Table1[[#This Row],[Volume in Units]]*Table1[[#This Row],[Price SDG/Unit]]</f>
        <v>17757600</v>
      </c>
      <c r="U450" s="57">
        <f>Table1[[#This Row],[Volume MT/Head]]*Table1[[#This Row],[Price USD/(MT/Head)]]</f>
        <v>6856.2162162162167</v>
      </c>
      <c r="V450" s="80">
        <v>30000</v>
      </c>
      <c r="W450" s="28">
        <f>Table1[[#This Row],[Commission SDG/MT]]*Table1[[#This Row],[Volume in Units]]</f>
        <v>217440</v>
      </c>
      <c r="X450" s="80"/>
      <c r="Y450" s="28">
        <f t="shared" ref="Y450:Y513" si="55">T450+W450+X450</f>
        <v>17975040</v>
      </c>
      <c r="Z450" s="6">
        <f>IFERROR((Table1[[#This Row],[Total Cost SDG]]/Table1[[#This Row],[Volume MT/Head]]),0)</f>
        <v>2480000</v>
      </c>
      <c r="AA450" s="57">
        <f t="shared" ref="AA450:AA513" si="56">Y450/F450</f>
        <v>6940.1698841698844</v>
      </c>
      <c r="AB450" s="57">
        <f>IFERROR((Table1[[#This Row],[Total Cost USD]]/Table1[[#This Row],[Volume MT/Head]]),0)</f>
        <v>957.52895752895756</v>
      </c>
      <c r="AC450" s="80">
        <v>7.2480000000000002</v>
      </c>
      <c r="AD450" s="6">
        <f>Table1[[#This Row],[Volume MT/Head]]-Table1[[#This Row],[Delivered MT]]</f>
        <v>0</v>
      </c>
      <c r="AE450" s="6">
        <f>Table1[[#This Row],[Delivered MT]]*Table1[[#This Row],[Average Cost SDG/MT]]</f>
        <v>17975040</v>
      </c>
      <c r="AF450" s="4" t="s">
        <v>152</v>
      </c>
    </row>
    <row r="451" spans="1:32" hidden="1" x14ac:dyDescent="0.2">
      <c r="A451" s="1">
        <v>462</v>
      </c>
      <c r="B451" s="4">
        <v>2025</v>
      </c>
      <c r="C451" s="4" t="s">
        <v>142</v>
      </c>
      <c r="D451" s="4" t="s">
        <v>137</v>
      </c>
      <c r="E451" s="4">
        <v>12</v>
      </c>
      <c r="F451" s="80">
        <v>2590</v>
      </c>
      <c r="G451" s="4">
        <v>1675</v>
      </c>
      <c r="H451" s="4" t="s">
        <v>48</v>
      </c>
      <c r="I451" s="4" t="s">
        <v>199</v>
      </c>
      <c r="J451" s="4" t="s">
        <v>65</v>
      </c>
      <c r="K451" s="4" t="s">
        <v>251</v>
      </c>
      <c r="L451" s="57" t="s">
        <v>51</v>
      </c>
      <c r="M451" s="4" t="s">
        <v>230</v>
      </c>
      <c r="N451" s="4" t="s">
        <v>41</v>
      </c>
      <c r="O451" s="80">
        <v>19.734000000000002</v>
      </c>
      <c r="P451" s="6">
        <f t="shared" si="53"/>
        <v>19.734000000000002</v>
      </c>
      <c r="Q451" s="6">
        <v>2440000</v>
      </c>
      <c r="R451" s="6">
        <f t="shared" si="54"/>
        <v>2440000</v>
      </c>
      <c r="S451" s="57">
        <f t="shared" si="52"/>
        <v>942.0849420849421</v>
      </c>
      <c r="T451" s="6">
        <f>Table1[[#This Row],[Volume in Units]]*Table1[[#This Row],[Price SDG/Unit]]</f>
        <v>48150960.000000007</v>
      </c>
      <c r="U451" s="57">
        <f>Table1[[#This Row],[Volume MT/Head]]*Table1[[#This Row],[Price USD/(MT/Head)]]</f>
        <v>18591.104247104249</v>
      </c>
      <c r="V451" s="80">
        <v>30000</v>
      </c>
      <c r="W451" s="28">
        <f>Table1[[#This Row],[Commission SDG/MT]]*Table1[[#This Row],[Volume in Units]]</f>
        <v>592020</v>
      </c>
      <c r="X451" s="80"/>
      <c r="Y451" s="28">
        <f t="shared" si="55"/>
        <v>48742980.000000007</v>
      </c>
      <c r="Z451" s="6">
        <f>IFERROR((Table1[[#This Row],[Total Cost SDG]]/Table1[[#This Row],[Volume MT/Head]]),0)</f>
        <v>2470000</v>
      </c>
      <c r="AA451" s="57">
        <f t="shared" si="56"/>
        <v>18819.683397683402</v>
      </c>
      <c r="AB451" s="57">
        <f>IFERROR((Table1[[#This Row],[Total Cost USD]]/Table1[[#This Row],[Volume MT/Head]]),0)</f>
        <v>953.66795366795384</v>
      </c>
      <c r="AC451" s="80">
        <v>19.734000000000002</v>
      </c>
      <c r="AD451" s="6">
        <f>Table1[[#This Row],[Volume MT/Head]]-Table1[[#This Row],[Delivered MT]]</f>
        <v>0</v>
      </c>
      <c r="AE451" s="6">
        <f>Table1[[#This Row],[Delivered MT]]*Table1[[#This Row],[Average Cost SDG/MT]]</f>
        <v>48742980.000000007</v>
      </c>
      <c r="AF451" s="4" t="s">
        <v>152</v>
      </c>
    </row>
    <row r="452" spans="1:32" hidden="1" x14ac:dyDescent="0.2">
      <c r="A452" s="1">
        <v>463</v>
      </c>
      <c r="B452" s="4">
        <v>2025</v>
      </c>
      <c r="C452" s="4" t="s">
        <v>142</v>
      </c>
      <c r="D452" s="4" t="s">
        <v>137</v>
      </c>
      <c r="E452" s="4">
        <v>12</v>
      </c>
      <c r="F452" s="80">
        <v>2590</v>
      </c>
      <c r="G452" s="4">
        <v>1675</v>
      </c>
      <c r="H452" s="4" t="s">
        <v>48</v>
      </c>
      <c r="I452" s="4" t="s">
        <v>199</v>
      </c>
      <c r="J452" s="4" t="s">
        <v>65</v>
      </c>
      <c r="K452" s="4" t="s">
        <v>251</v>
      </c>
      <c r="L452" s="57" t="s">
        <v>51</v>
      </c>
      <c r="M452" s="4" t="s">
        <v>230</v>
      </c>
      <c r="N452" s="4" t="s">
        <v>41</v>
      </c>
      <c r="O452" s="80">
        <v>15.358000000000001</v>
      </c>
      <c r="P452" s="6">
        <f t="shared" si="53"/>
        <v>15.358000000000001</v>
      </c>
      <c r="Q452" s="6">
        <v>2480000</v>
      </c>
      <c r="R452" s="6">
        <f t="shared" si="54"/>
        <v>2480000</v>
      </c>
      <c r="S452" s="57">
        <f t="shared" si="52"/>
        <v>957.52895752895756</v>
      </c>
      <c r="T452" s="6">
        <f>Table1[[#This Row],[Volume in Units]]*Table1[[#This Row],[Price SDG/Unit]]</f>
        <v>38087840</v>
      </c>
      <c r="U452" s="57">
        <f>Table1[[#This Row],[Volume MT/Head]]*Table1[[#This Row],[Price USD/(MT/Head)]]</f>
        <v>14705.72972972973</v>
      </c>
      <c r="V452" s="80">
        <v>30000</v>
      </c>
      <c r="W452" s="28">
        <f>Table1[[#This Row],[Commission SDG/MT]]*Table1[[#This Row],[Volume in Units]]</f>
        <v>460740</v>
      </c>
      <c r="X452" s="80"/>
      <c r="Y452" s="28">
        <f t="shared" si="55"/>
        <v>38548580</v>
      </c>
      <c r="Z452" s="6">
        <f>IFERROR((Table1[[#This Row],[Total Cost SDG]]/Table1[[#This Row],[Volume MT/Head]]),0)</f>
        <v>2510000</v>
      </c>
      <c r="AA452" s="57">
        <f t="shared" si="56"/>
        <v>14883.621621621622</v>
      </c>
      <c r="AB452" s="57">
        <f>IFERROR((Table1[[#This Row],[Total Cost USD]]/Table1[[#This Row],[Volume MT/Head]]),0)</f>
        <v>969.11196911196907</v>
      </c>
      <c r="AC452" s="80">
        <v>15.358000000000001</v>
      </c>
      <c r="AD452" s="6">
        <f>Table1[[#This Row],[Volume MT/Head]]-Table1[[#This Row],[Delivered MT]]</f>
        <v>0</v>
      </c>
      <c r="AE452" s="6">
        <f>Table1[[#This Row],[Delivered MT]]*Table1[[#This Row],[Average Cost SDG/MT]]</f>
        <v>38548580</v>
      </c>
      <c r="AF452" s="4" t="s">
        <v>152</v>
      </c>
    </row>
    <row r="453" spans="1:32" hidden="1" x14ac:dyDescent="0.2">
      <c r="A453" s="1">
        <v>464</v>
      </c>
      <c r="B453" s="4">
        <v>2025</v>
      </c>
      <c r="C453" s="4" t="s">
        <v>142</v>
      </c>
      <c r="D453" s="4" t="s">
        <v>137</v>
      </c>
      <c r="E453" s="4">
        <v>12</v>
      </c>
      <c r="F453" s="80">
        <v>2590</v>
      </c>
      <c r="G453" s="4">
        <v>1675</v>
      </c>
      <c r="H453" s="4" t="s">
        <v>48</v>
      </c>
      <c r="I453" s="4" t="s">
        <v>199</v>
      </c>
      <c r="J453" s="4" t="s">
        <v>65</v>
      </c>
      <c r="K453" s="4" t="s">
        <v>251</v>
      </c>
      <c r="L453" s="57" t="s">
        <v>51</v>
      </c>
      <c r="M453" s="4" t="s">
        <v>230</v>
      </c>
      <c r="N453" s="4" t="s">
        <v>41</v>
      </c>
      <c r="O453" s="80">
        <v>8.6010000000000009</v>
      </c>
      <c r="P453" s="6">
        <f t="shared" si="53"/>
        <v>8.6010000000000009</v>
      </c>
      <c r="Q453" s="6">
        <v>2450000</v>
      </c>
      <c r="R453" s="6">
        <f t="shared" si="54"/>
        <v>2450000</v>
      </c>
      <c r="S453" s="57">
        <f t="shared" si="52"/>
        <v>945.94594594594594</v>
      </c>
      <c r="T453" s="6">
        <f>Table1[[#This Row],[Volume in Units]]*Table1[[#This Row],[Price SDG/Unit]]</f>
        <v>21072450.000000004</v>
      </c>
      <c r="U453" s="57">
        <f>Table1[[#This Row],[Volume MT/Head]]*Table1[[#This Row],[Price USD/(MT/Head)]]</f>
        <v>8136.0810810810817</v>
      </c>
      <c r="V453" s="80">
        <v>30000</v>
      </c>
      <c r="W453" s="28">
        <f>Table1[[#This Row],[Commission SDG/MT]]*Table1[[#This Row],[Volume in Units]]</f>
        <v>258030.00000000003</v>
      </c>
      <c r="X453" s="80"/>
      <c r="Y453" s="28">
        <f t="shared" si="55"/>
        <v>21330480.000000004</v>
      </c>
      <c r="Z453" s="6">
        <f>IFERROR((Table1[[#This Row],[Total Cost SDG]]/Table1[[#This Row],[Volume MT/Head]]),0)</f>
        <v>2480000</v>
      </c>
      <c r="AA453" s="57">
        <f t="shared" si="56"/>
        <v>8235.7065637065643</v>
      </c>
      <c r="AB453" s="57">
        <f>IFERROR((Table1[[#This Row],[Total Cost USD]]/Table1[[#This Row],[Volume MT/Head]]),0)</f>
        <v>957.52895752895756</v>
      </c>
      <c r="AC453" s="80">
        <v>8.6010000000000009</v>
      </c>
      <c r="AD453" s="6">
        <f>Table1[[#This Row],[Volume MT/Head]]-Table1[[#This Row],[Delivered MT]]</f>
        <v>0</v>
      </c>
      <c r="AE453" s="6">
        <f>Table1[[#This Row],[Delivered MT]]*Table1[[#This Row],[Average Cost SDG/MT]]</f>
        <v>21330480.000000004</v>
      </c>
      <c r="AF453" s="4" t="s">
        <v>152</v>
      </c>
    </row>
    <row r="454" spans="1:32" hidden="1" x14ac:dyDescent="0.2">
      <c r="A454" s="1">
        <v>465</v>
      </c>
      <c r="B454" s="4">
        <v>2025</v>
      </c>
      <c r="C454" s="4" t="s">
        <v>142</v>
      </c>
      <c r="D454" s="4" t="s">
        <v>137</v>
      </c>
      <c r="E454" s="4">
        <v>12</v>
      </c>
      <c r="F454" s="80">
        <v>2590</v>
      </c>
      <c r="G454" s="4">
        <v>1675</v>
      </c>
      <c r="H454" s="4" t="s">
        <v>48</v>
      </c>
      <c r="I454" s="4" t="s">
        <v>199</v>
      </c>
      <c r="J454" s="4" t="s">
        <v>65</v>
      </c>
      <c r="K454" s="4" t="s">
        <v>251</v>
      </c>
      <c r="L454" s="57" t="s">
        <v>51</v>
      </c>
      <c r="M454" s="4" t="s">
        <v>230</v>
      </c>
      <c r="N454" s="4" t="s">
        <v>41</v>
      </c>
      <c r="O454" s="80">
        <v>7.7889999999999997</v>
      </c>
      <c r="P454" s="6">
        <f t="shared" si="53"/>
        <v>7.7889999999999997</v>
      </c>
      <c r="Q454" s="6">
        <v>2460000</v>
      </c>
      <c r="R454" s="6">
        <f t="shared" si="54"/>
        <v>2460000</v>
      </c>
      <c r="S454" s="57">
        <f t="shared" si="52"/>
        <v>949.80694980694977</v>
      </c>
      <c r="T454" s="6">
        <f>Table1[[#This Row],[Volume in Units]]*Table1[[#This Row],[Price SDG/Unit]]</f>
        <v>19160940</v>
      </c>
      <c r="U454" s="57">
        <f>Table1[[#This Row],[Volume MT/Head]]*Table1[[#This Row],[Price USD/(MT/Head)]]</f>
        <v>7398.0463320463314</v>
      </c>
      <c r="V454" s="80">
        <v>30000</v>
      </c>
      <c r="W454" s="28">
        <f>Table1[[#This Row],[Commission SDG/MT]]*Table1[[#This Row],[Volume in Units]]</f>
        <v>233670</v>
      </c>
      <c r="X454" s="80"/>
      <c r="Y454" s="28">
        <f t="shared" si="55"/>
        <v>19394610</v>
      </c>
      <c r="Z454" s="6">
        <f>IFERROR((Table1[[#This Row],[Total Cost SDG]]/Table1[[#This Row],[Volume MT/Head]]),0)</f>
        <v>2490000</v>
      </c>
      <c r="AA454" s="57">
        <f t="shared" si="56"/>
        <v>7488.266409266409</v>
      </c>
      <c r="AB454" s="57">
        <f>IFERROR((Table1[[#This Row],[Total Cost USD]]/Table1[[#This Row],[Volume MT/Head]]),0)</f>
        <v>961.3899613899614</v>
      </c>
      <c r="AC454" s="80">
        <v>7.7889999999999997</v>
      </c>
      <c r="AD454" s="6">
        <f>Table1[[#This Row],[Volume MT/Head]]-Table1[[#This Row],[Delivered MT]]</f>
        <v>0</v>
      </c>
      <c r="AE454" s="6">
        <f>Table1[[#This Row],[Delivered MT]]*Table1[[#This Row],[Average Cost SDG/MT]]</f>
        <v>19394610</v>
      </c>
      <c r="AF454" s="4" t="s">
        <v>152</v>
      </c>
    </row>
    <row r="455" spans="1:32" x14ac:dyDescent="0.2">
      <c r="A455" s="1">
        <v>466</v>
      </c>
      <c r="B455" s="4">
        <v>2025</v>
      </c>
      <c r="C455" s="4" t="s">
        <v>142</v>
      </c>
      <c r="D455" s="4" t="s">
        <v>137</v>
      </c>
      <c r="E455" s="4">
        <v>13</v>
      </c>
      <c r="F455" s="80">
        <v>2590</v>
      </c>
      <c r="G455" s="4">
        <v>1659</v>
      </c>
      <c r="H455" s="4" t="s">
        <v>156</v>
      </c>
      <c r="I455" s="4" t="s">
        <v>186</v>
      </c>
      <c r="J455" s="4" t="s">
        <v>65</v>
      </c>
      <c r="K455" s="4" t="s">
        <v>251</v>
      </c>
      <c r="L455" s="57" t="s">
        <v>51</v>
      </c>
      <c r="M455" s="4" t="s">
        <v>230</v>
      </c>
      <c r="N455" s="4" t="s">
        <v>29</v>
      </c>
      <c r="O455" s="80">
        <v>131.77000000000001</v>
      </c>
      <c r="P455" s="6">
        <f t="shared" si="53"/>
        <v>5.9222471910112366</v>
      </c>
      <c r="Q455" s="6">
        <v>167429</v>
      </c>
      <c r="R455" s="6">
        <f t="shared" si="54"/>
        <v>3725295.25</v>
      </c>
      <c r="S455" s="57">
        <f t="shared" si="52"/>
        <v>1438.3379343629344</v>
      </c>
      <c r="T455" s="6">
        <f>Table1[[#This Row],[Volume in Units]]*Table1[[#This Row],[Price SDG/Unit]]</f>
        <v>22062119.330000002</v>
      </c>
      <c r="U455" s="57">
        <f>Table1[[#This Row],[Volume MT/Head]]*Table1[[#This Row],[Price USD/(MT/Head)]]</f>
        <v>8518.1927915057931</v>
      </c>
      <c r="V455" s="80">
        <v>2250</v>
      </c>
      <c r="W455" s="28">
        <f>Table1[[#This Row],[Commission SDG/MT]]*Table1[[#This Row],[Volume in Units]]</f>
        <v>296482.5</v>
      </c>
      <c r="X455" s="80"/>
      <c r="Y455" s="28">
        <f t="shared" si="55"/>
        <v>22358601.830000002</v>
      </c>
      <c r="Z455" s="6">
        <f>IFERROR((Table1[[#This Row],[Total Cost SDG]]/Table1[[#This Row],[Volume MT/Head]]),0)</f>
        <v>3775357.75</v>
      </c>
      <c r="AA455" s="57">
        <f t="shared" si="56"/>
        <v>8632.6647992277994</v>
      </c>
      <c r="AB455" s="57">
        <f>IFERROR((Table1[[#This Row],[Total Cost USD]]/Table1[[#This Row],[Volume MT/Head]]),0)</f>
        <v>1457.6670849420848</v>
      </c>
      <c r="AC455" s="80">
        <v>5.9222471910112366</v>
      </c>
      <c r="AD455" s="6">
        <f>Table1[[#This Row],[Volume MT/Head]]-Table1[[#This Row],[Delivered MT]]</f>
        <v>0</v>
      </c>
      <c r="AE455" s="6">
        <f>Table1[[#This Row],[Delivered MT]]*Table1[[#This Row],[Average Cost SDG/MT]]</f>
        <v>22358601.830000002</v>
      </c>
      <c r="AF455" s="4" t="s">
        <v>152</v>
      </c>
    </row>
    <row r="456" spans="1:32" x14ac:dyDescent="0.2">
      <c r="A456" s="1">
        <v>467</v>
      </c>
      <c r="B456" s="4">
        <v>2025</v>
      </c>
      <c r="C456" s="4" t="s">
        <v>142</v>
      </c>
      <c r="D456" s="4" t="s">
        <v>137</v>
      </c>
      <c r="E456" s="4">
        <v>13</v>
      </c>
      <c r="F456" s="80">
        <v>2590</v>
      </c>
      <c r="G456" s="4">
        <v>1659</v>
      </c>
      <c r="H456" s="4" t="s">
        <v>156</v>
      </c>
      <c r="I456" s="4" t="s">
        <v>186</v>
      </c>
      <c r="J456" s="4" t="s">
        <v>65</v>
      </c>
      <c r="K456" s="4" t="s">
        <v>251</v>
      </c>
      <c r="L456" s="57" t="s">
        <v>51</v>
      </c>
      <c r="M456" s="4" t="s">
        <v>230</v>
      </c>
      <c r="N456" s="4" t="s">
        <v>29</v>
      </c>
      <c r="O456" s="80">
        <v>839.11</v>
      </c>
      <c r="P456" s="6">
        <f t="shared" si="53"/>
        <v>37.712808988764046</v>
      </c>
      <c r="Q456" s="6">
        <v>169000</v>
      </c>
      <c r="R456" s="6">
        <f t="shared" si="54"/>
        <v>3760250</v>
      </c>
      <c r="S456" s="57">
        <f t="shared" ref="S456:S487" si="57">IFERROR((R456/F456),0)</f>
        <v>1451.8339768339767</v>
      </c>
      <c r="T456" s="6">
        <f>Table1[[#This Row],[Volume in Units]]*Table1[[#This Row],[Price SDG/Unit]]</f>
        <v>141809590</v>
      </c>
      <c r="U456" s="57">
        <f>Table1[[#This Row],[Volume MT/Head]]*Table1[[#This Row],[Price USD/(MT/Head)]]</f>
        <v>54752.737451737448</v>
      </c>
      <c r="V456" s="80">
        <v>2250</v>
      </c>
      <c r="W456" s="28">
        <f>Table1[[#This Row],[Commission SDG/MT]]*Table1[[#This Row],[Volume in Units]]</f>
        <v>1887997.5</v>
      </c>
      <c r="X456" s="80"/>
      <c r="Y456" s="28">
        <f t="shared" si="55"/>
        <v>143697587.5</v>
      </c>
      <c r="Z456" s="6">
        <f>IFERROR((Table1[[#This Row],[Total Cost SDG]]/Table1[[#This Row],[Volume MT/Head]]),0)</f>
        <v>3810312.5</v>
      </c>
      <c r="AA456" s="57">
        <f t="shared" si="56"/>
        <v>55481.694015444016</v>
      </c>
      <c r="AB456" s="57">
        <f>IFERROR((Table1[[#This Row],[Total Cost USD]]/Table1[[#This Row],[Volume MT/Head]]),0)</f>
        <v>1471.1631274131273</v>
      </c>
      <c r="AC456" s="80">
        <v>37.712808988764046</v>
      </c>
      <c r="AD456" s="6">
        <f>Table1[[#This Row],[Volume MT/Head]]-Table1[[#This Row],[Delivered MT]]</f>
        <v>0</v>
      </c>
      <c r="AE456" s="6">
        <f>Table1[[#This Row],[Delivered MT]]*Table1[[#This Row],[Average Cost SDG/MT]]</f>
        <v>143697587.5</v>
      </c>
      <c r="AF456" s="4" t="s">
        <v>152</v>
      </c>
    </row>
    <row r="457" spans="1:32" x14ac:dyDescent="0.2">
      <c r="A457" s="1">
        <v>468</v>
      </c>
      <c r="B457" s="4">
        <v>2025</v>
      </c>
      <c r="C457" s="4" t="s">
        <v>142</v>
      </c>
      <c r="D457" s="4" t="s">
        <v>137</v>
      </c>
      <c r="E457" s="4">
        <v>13</v>
      </c>
      <c r="F457" s="80">
        <v>2590</v>
      </c>
      <c r="G457" s="4">
        <v>1659</v>
      </c>
      <c r="H457" s="4" t="s">
        <v>156</v>
      </c>
      <c r="I457" s="4" t="s">
        <v>186</v>
      </c>
      <c r="J457" s="4" t="s">
        <v>65</v>
      </c>
      <c r="K457" s="4" t="s">
        <v>251</v>
      </c>
      <c r="L457" s="57" t="s">
        <v>51</v>
      </c>
      <c r="M457" s="4" t="s">
        <v>230</v>
      </c>
      <c r="N457" s="4" t="s">
        <v>29</v>
      </c>
      <c r="O457" s="80">
        <v>2155.3000000000002</v>
      </c>
      <c r="P457" s="6">
        <f t="shared" si="53"/>
        <v>96.867415730337086</v>
      </c>
      <c r="Q457" s="6">
        <v>169000</v>
      </c>
      <c r="R457" s="6">
        <f t="shared" si="54"/>
        <v>3760250</v>
      </c>
      <c r="S457" s="57">
        <f t="shared" si="57"/>
        <v>1451.8339768339767</v>
      </c>
      <c r="T457" s="6">
        <f>Table1[[#This Row],[Volume in Units]]*Table1[[#This Row],[Price SDG/Unit]]</f>
        <v>364245700.00000006</v>
      </c>
      <c r="U457" s="57">
        <f>Table1[[#This Row],[Volume MT/Head]]*Table1[[#This Row],[Price USD/(MT/Head)]]</f>
        <v>140635.40540540541</v>
      </c>
      <c r="V457" s="80">
        <v>2250</v>
      </c>
      <c r="W457" s="28">
        <f>Table1[[#This Row],[Commission SDG/MT]]*Table1[[#This Row],[Volume in Units]]</f>
        <v>4849425</v>
      </c>
      <c r="X457" s="80"/>
      <c r="Y457" s="28">
        <f t="shared" si="55"/>
        <v>369095125.00000006</v>
      </c>
      <c r="Z457" s="6">
        <f>IFERROR((Table1[[#This Row],[Total Cost SDG]]/Table1[[#This Row],[Volume MT/Head]]),0)</f>
        <v>3810312.5000000005</v>
      </c>
      <c r="AA457" s="57">
        <f t="shared" si="56"/>
        <v>142507.7702702703</v>
      </c>
      <c r="AB457" s="57">
        <f>IFERROR((Table1[[#This Row],[Total Cost USD]]/Table1[[#This Row],[Volume MT/Head]]),0)</f>
        <v>1471.1631274131275</v>
      </c>
      <c r="AC457" s="80">
        <v>96.867415730337086</v>
      </c>
      <c r="AD457" s="6">
        <f>Table1[[#This Row],[Volume MT/Head]]-Table1[[#This Row],[Delivered MT]]</f>
        <v>0</v>
      </c>
      <c r="AE457" s="6">
        <f>Table1[[#This Row],[Delivered MT]]*Table1[[#This Row],[Average Cost SDG/MT]]</f>
        <v>369095125.00000006</v>
      </c>
      <c r="AF457" s="4" t="s">
        <v>152</v>
      </c>
    </row>
    <row r="458" spans="1:32" x14ac:dyDescent="0.2">
      <c r="A458" s="1">
        <v>469</v>
      </c>
      <c r="B458" s="4">
        <v>2025</v>
      </c>
      <c r="C458" s="4" t="s">
        <v>142</v>
      </c>
      <c r="D458" s="4" t="s">
        <v>137</v>
      </c>
      <c r="E458" s="4">
        <v>13</v>
      </c>
      <c r="F458" s="80">
        <v>2590</v>
      </c>
      <c r="G458" s="4">
        <v>1659</v>
      </c>
      <c r="H458" s="4" t="s">
        <v>156</v>
      </c>
      <c r="I458" s="4" t="s">
        <v>186</v>
      </c>
      <c r="J458" s="4" t="s">
        <v>65</v>
      </c>
      <c r="K458" s="4" t="s">
        <v>251</v>
      </c>
      <c r="L458" s="57" t="s">
        <v>51</v>
      </c>
      <c r="M458" s="4" t="s">
        <v>230</v>
      </c>
      <c r="N458" s="4" t="s">
        <v>29</v>
      </c>
      <c r="O458" s="80">
        <v>2523.91</v>
      </c>
      <c r="P458" s="6">
        <f t="shared" si="53"/>
        <v>113.43415730337078</v>
      </c>
      <c r="Q458" s="6">
        <v>167537</v>
      </c>
      <c r="R458" s="6">
        <f t="shared" si="54"/>
        <v>3727698.25</v>
      </c>
      <c r="S458" s="57">
        <f t="shared" si="57"/>
        <v>1439.2657335907336</v>
      </c>
      <c r="T458" s="6">
        <f>Table1[[#This Row],[Volume in Units]]*Table1[[#This Row],[Price SDG/Unit]]</f>
        <v>422848309.66999996</v>
      </c>
      <c r="U458" s="57">
        <f>Table1[[#This Row],[Volume MT/Head]]*Table1[[#This Row],[Price USD/(MT/Head)]]</f>
        <v>163261.8956254826</v>
      </c>
      <c r="V458" s="80">
        <v>2250</v>
      </c>
      <c r="W458" s="28">
        <f>Table1[[#This Row],[Commission SDG/MT]]*Table1[[#This Row],[Volume in Units]]</f>
        <v>5678797.5</v>
      </c>
      <c r="X458" s="80"/>
      <c r="Y458" s="28">
        <f t="shared" si="55"/>
        <v>428527107.16999996</v>
      </c>
      <c r="Z458" s="6">
        <f>IFERROR((Table1[[#This Row],[Total Cost SDG]]/Table1[[#This Row],[Volume MT/Head]]),0)</f>
        <v>3777760.75</v>
      </c>
      <c r="AA458" s="57">
        <f t="shared" si="56"/>
        <v>165454.48153281852</v>
      </c>
      <c r="AB458" s="57">
        <f>IFERROR((Table1[[#This Row],[Total Cost USD]]/Table1[[#This Row],[Volume MT/Head]]),0)</f>
        <v>1458.5948841698842</v>
      </c>
      <c r="AC458" s="80">
        <v>113.43415730337078</v>
      </c>
      <c r="AD458" s="6">
        <f>Table1[[#This Row],[Volume MT/Head]]-Table1[[#This Row],[Delivered MT]]</f>
        <v>0</v>
      </c>
      <c r="AE458" s="6">
        <f>Table1[[#This Row],[Delivered MT]]*Table1[[#This Row],[Average Cost SDG/MT]]</f>
        <v>428527107.16999996</v>
      </c>
      <c r="AF458" s="4" t="s">
        <v>152</v>
      </c>
    </row>
    <row r="459" spans="1:32" x14ac:dyDescent="0.2">
      <c r="A459" s="1">
        <v>470</v>
      </c>
      <c r="B459" s="4">
        <v>2025</v>
      </c>
      <c r="C459" s="4" t="s">
        <v>142</v>
      </c>
      <c r="D459" s="4" t="s">
        <v>138</v>
      </c>
      <c r="E459" s="4">
        <v>16</v>
      </c>
      <c r="F459" s="80">
        <v>2575</v>
      </c>
      <c r="G459" s="4">
        <v>1659</v>
      </c>
      <c r="H459" s="4" t="s">
        <v>156</v>
      </c>
      <c r="I459" s="4" t="s">
        <v>186</v>
      </c>
      <c r="J459" s="4" t="s">
        <v>65</v>
      </c>
      <c r="K459" s="4" t="s">
        <v>251</v>
      </c>
      <c r="L459" s="57" t="s">
        <v>51</v>
      </c>
      <c r="M459" s="4" t="s">
        <v>230</v>
      </c>
      <c r="N459" s="4" t="s">
        <v>29</v>
      </c>
      <c r="O459" s="80">
        <v>108.53</v>
      </c>
      <c r="P459" s="6">
        <f t="shared" si="53"/>
        <v>4.8777528089887641</v>
      </c>
      <c r="Q459" s="6">
        <v>169000</v>
      </c>
      <c r="R459" s="6">
        <f t="shared" si="54"/>
        <v>3760250</v>
      </c>
      <c r="S459" s="57">
        <f t="shared" si="57"/>
        <v>1460.2912621359224</v>
      </c>
      <c r="T459" s="6">
        <f>Table1[[#This Row],[Volume in Units]]*Table1[[#This Row],[Price SDG/Unit]]</f>
        <v>18341570</v>
      </c>
      <c r="U459" s="57">
        <f>Table1[[#This Row],[Volume MT/Head]]*Table1[[#This Row],[Price USD/(MT/Head)]]</f>
        <v>7122.9398058252427</v>
      </c>
      <c r="V459" s="80">
        <v>2250</v>
      </c>
      <c r="W459" s="28">
        <f>Table1[[#This Row],[Commission SDG/MT]]*Table1[[#This Row],[Volume in Units]]</f>
        <v>244192.5</v>
      </c>
      <c r="X459" s="80"/>
      <c r="Y459" s="28">
        <f t="shared" si="55"/>
        <v>18585762.5</v>
      </c>
      <c r="Z459" s="6">
        <f>IFERROR((Table1[[#This Row],[Total Cost SDG]]/Table1[[#This Row],[Volume MT/Head]]),0)</f>
        <v>3810312.5</v>
      </c>
      <c r="AA459" s="57">
        <f t="shared" si="56"/>
        <v>7217.7718446601939</v>
      </c>
      <c r="AB459" s="57">
        <f>IFERROR((Table1[[#This Row],[Total Cost USD]]/Table1[[#This Row],[Volume MT/Head]]),0)</f>
        <v>1479.7330097087379</v>
      </c>
      <c r="AC459" s="80">
        <v>4.8777528089887641</v>
      </c>
      <c r="AD459" s="6">
        <f>Table1[[#This Row],[Volume MT/Head]]-Table1[[#This Row],[Delivered MT]]</f>
        <v>0</v>
      </c>
      <c r="AE459" s="6">
        <f>Table1[[#This Row],[Delivered MT]]*Table1[[#This Row],[Average Cost SDG/MT]]</f>
        <v>18585762.5</v>
      </c>
      <c r="AF459" s="4" t="s">
        <v>152</v>
      </c>
    </row>
    <row r="460" spans="1:32" x14ac:dyDescent="0.2">
      <c r="A460" s="1">
        <v>471</v>
      </c>
      <c r="B460" s="4">
        <v>2025</v>
      </c>
      <c r="C460" s="4" t="s">
        <v>142</v>
      </c>
      <c r="D460" s="4" t="s">
        <v>138</v>
      </c>
      <c r="E460" s="4">
        <v>16</v>
      </c>
      <c r="F460" s="80">
        <v>2575</v>
      </c>
      <c r="G460" s="4">
        <v>1659</v>
      </c>
      <c r="H460" s="4" t="s">
        <v>156</v>
      </c>
      <c r="I460" s="4" t="s">
        <v>186</v>
      </c>
      <c r="J460" s="4" t="s">
        <v>65</v>
      </c>
      <c r="K460" s="4" t="s">
        <v>251</v>
      </c>
      <c r="L460" s="57" t="s">
        <v>51</v>
      </c>
      <c r="M460" s="4" t="s">
        <v>230</v>
      </c>
      <c r="N460" s="4" t="s">
        <v>29</v>
      </c>
      <c r="O460" s="80">
        <v>2325.21</v>
      </c>
      <c r="P460" s="6">
        <f t="shared" si="53"/>
        <v>104.50382022471911</v>
      </c>
      <c r="Q460" s="6">
        <v>167485</v>
      </c>
      <c r="R460" s="6">
        <f t="shared" si="54"/>
        <v>3726541.25</v>
      </c>
      <c r="S460" s="57">
        <f t="shared" si="57"/>
        <v>1447.2004854368931</v>
      </c>
      <c r="T460" s="6">
        <f>Table1[[#This Row],[Volume in Units]]*Table1[[#This Row],[Price SDG/Unit]]</f>
        <v>389437796.85000002</v>
      </c>
      <c r="U460" s="57">
        <f>Table1[[#This Row],[Volume MT/Head]]*Table1[[#This Row],[Price USD/(MT/Head)]]</f>
        <v>151237.9793592233</v>
      </c>
      <c r="V460" s="80">
        <v>2250</v>
      </c>
      <c r="W460" s="28">
        <f>Table1[[#This Row],[Commission SDG/MT]]*Table1[[#This Row],[Volume in Units]]</f>
        <v>5231722.5</v>
      </c>
      <c r="X460" s="80"/>
      <c r="Y460" s="28">
        <f t="shared" si="55"/>
        <v>394669519.35000002</v>
      </c>
      <c r="Z460" s="6">
        <f>IFERROR((Table1[[#This Row],[Total Cost SDG]]/Table1[[#This Row],[Volume MT/Head]]),0)</f>
        <v>3776603.75</v>
      </c>
      <c r="AA460" s="57">
        <f t="shared" si="56"/>
        <v>153269.7162524272</v>
      </c>
      <c r="AB460" s="57">
        <f>IFERROR((Table1[[#This Row],[Total Cost USD]]/Table1[[#This Row],[Volume MT/Head]]),0)</f>
        <v>1466.6422330097089</v>
      </c>
      <c r="AC460" s="80">
        <v>104.50382022471911</v>
      </c>
      <c r="AD460" s="6">
        <f>Table1[[#This Row],[Volume MT/Head]]-Table1[[#This Row],[Delivered MT]]</f>
        <v>0</v>
      </c>
      <c r="AE460" s="6">
        <f>Table1[[#This Row],[Delivered MT]]*Table1[[#This Row],[Average Cost SDG/MT]]</f>
        <v>394669519.35000002</v>
      </c>
      <c r="AF460" s="4" t="s">
        <v>152</v>
      </c>
    </row>
    <row r="461" spans="1:32" x14ac:dyDescent="0.2">
      <c r="A461" s="1">
        <v>472</v>
      </c>
      <c r="B461" s="4">
        <v>2025</v>
      </c>
      <c r="C461" s="4" t="s">
        <v>142</v>
      </c>
      <c r="D461" s="4" t="s">
        <v>138</v>
      </c>
      <c r="E461" s="4">
        <v>17</v>
      </c>
      <c r="F461" s="80">
        <v>2575</v>
      </c>
      <c r="G461" s="4">
        <v>1659</v>
      </c>
      <c r="H461" s="4" t="s">
        <v>156</v>
      </c>
      <c r="I461" s="4" t="s">
        <v>186</v>
      </c>
      <c r="J461" s="4" t="s">
        <v>65</v>
      </c>
      <c r="K461" s="4" t="s">
        <v>251</v>
      </c>
      <c r="L461" s="57" t="s">
        <v>51</v>
      </c>
      <c r="M461" s="4" t="s">
        <v>230</v>
      </c>
      <c r="N461" s="4" t="s">
        <v>29</v>
      </c>
      <c r="O461" s="80">
        <v>389.13</v>
      </c>
      <c r="P461" s="6">
        <f t="shared" si="53"/>
        <v>17.488988764044944</v>
      </c>
      <c r="Q461" s="6">
        <v>169000</v>
      </c>
      <c r="R461" s="6">
        <f t="shared" si="54"/>
        <v>3760250</v>
      </c>
      <c r="S461" s="57">
        <f t="shared" si="57"/>
        <v>1460.2912621359224</v>
      </c>
      <c r="T461" s="6">
        <f>Table1[[#This Row],[Volume in Units]]*Table1[[#This Row],[Price SDG/Unit]]</f>
        <v>65762970</v>
      </c>
      <c r="U461" s="57">
        <f>Table1[[#This Row],[Volume MT/Head]]*Table1[[#This Row],[Price USD/(MT/Head)]]</f>
        <v>25539.017475728157</v>
      </c>
      <c r="V461" s="80">
        <v>2250</v>
      </c>
      <c r="W461" s="28">
        <f>Table1[[#This Row],[Commission SDG/MT]]*Table1[[#This Row],[Volume in Units]]</f>
        <v>875542.5</v>
      </c>
      <c r="X461" s="80"/>
      <c r="Y461" s="28">
        <f t="shared" si="55"/>
        <v>66638512.5</v>
      </c>
      <c r="Z461" s="6">
        <f>IFERROR((Table1[[#This Row],[Total Cost SDG]]/Table1[[#This Row],[Volume MT/Head]]),0)</f>
        <v>3810312.5</v>
      </c>
      <c r="AA461" s="57">
        <f t="shared" si="56"/>
        <v>25879.033980582524</v>
      </c>
      <c r="AB461" s="57">
        <f>IFERROR((Table1[[#This Row],[Total Cost USD]]/Table1[[#This Row],[Volume MT/Head]]),0)</f>
        <v>1479.7330097087379</v>
      </c>
      <c r="AC461" s="80">
        <v>17.488988764044944</v>
      </c>
      <c r="AD461" s="6">
        <f>Table1[[#This Row],[Volume MT/Head]]-Table1[[#This Row],[Delivered MT]]</f>
        <v>0</v>
      </c>
      <c r="AE461" s="6">
        <f>Table1[[#This Row],[Delivered MT]]*Table1[[#This Row],[Average Cost SDG/MT]]</f>
        <v>66638512.5</v>
      </c>
      <c r="AF461" s="4" t="s">
        <v>152</v>
      </c>
    </row>
    <row r="462" spans="1:32" x14ac:dyDescent="0.2">
      <c r="A462" s="1">
        <v>473</v>
      </c>
      <c r="B462" s="4">
        <v>2025</v>
      </c>
      <c r="C462" s="4" t="s">
        <v>142</v>
      </c>
      <c r="D462" s="4" t="s">
        <v>138</v>
      </c>
      <c r="E462" s="4">
        <v>17</v>
      </c>
      <c r="F462" s="80">
        <v>2575</v>
      </c>
      <c r="G462" s="4">
        <v>1659</v>
      </c>
      <c r="H462" s="4" t="s">
        <v>156</v>
      </c>
      <c r="I462" s="4" t="s">
        <v>186</v>
      </c>
      <c r="J462" s="4" t="s">
        <v>65</v>
      </c>
      <c r="K462" s="4" t="s">
        <v>251</v>
      </c>
      <c r="L462" s="57" t="s">
        <v>51</v>
      </c>
      <c r="M462" s="4" t="s">
        <v>230</v>
      </c>
      <c r="N462" s="4" t="s">
        <v>29</v>
      </c>
      <c r="O462" s="80">
        <v>264.31</v>
      </c>
      <c r="P462" s="6">
        <f t="shared" si="53"/>
        <v>11.879101123595506</v>
      </c>
      <c r="Q462" s="6">
        <v>169000</v>
      </c>
      <c r="R462" s="6">
        <f t="shared" si="54"/>
        <v>3760250</v>
      </c>
      <c r="S462" s="57">
        <f t="shared" si="57"/>
        <v>1460.2912621359224</v>
      </c>
      <c r="T462" s="6">
        <f>Table1[[#This Row],[Volume in Units]]*Table1[[#This Row],[Price SDG/Unit]]</f>
        <v>44668390</v>
      </c>
      <c r="U462" s="57">
        <f>Table1[[#This Row],[Volume MT/Head]]*Table1[[#This Row],[Price USD/(MT/Head)]]</f>
        <v>17346.947572815534</v>
      </c>
      <c r="V462" s="80">
        <v>2250</v>
      </c>
      <c r="W462" s="28">
        <f>Table1[[#This Row],[Commission SDG/MT]]*Table1[[#This Row],[Volume in Units]]</f>
        <v>594697.5</v>
      </c>
      <c r="X462" s="80"/>
      <c r="Y462" s="28">
        <f t="shared" si="55"/>
        <v>45263087.5</v>
      </c>
      <c r="Z462" s="6">
        <f>IFERROR((Table1[[#This Row],[Total Cost SDG]]/Table1[[#This Row],[Volume MT/Head]]),0)</f>
        <v>3810312.5</v>
      </c>
      <c r="AA462" s="57">
        <f t="shared" si="56"/>
        <v>17577.898058252427</v>
      </c>
      <c r="AB462" s="57">
        <f>IFERROR((Table1[[#This Row],[Total Cost USD]]/Table1[[#This Row],[Volume MT/Head]]),0)</f>
        <v>1479.7330097087379</v>
      </c>
      <c r="AC462" s="80">
        <v>11.879101123595506</v>
      </c>
      <c r="AD462" s="6">
        <f>Table1[[#This Row],[Volume MT/Head]]-Table1[[#This Row],[Delivered MT]]</f>
        <v>0</v>
      </c>
      <c r="AE462" s="6">
        <f>Table1[[#This Row],[Delivered MT]]*Table1[[#This Row],[Average Cost SDG/MT]]</f>
        <v>45263087.5</v>
      </c>
      <c r="AF462" s="4" t="s">
        <v>152</v>
      </c>
    </row>
    <row r="463" spans="1:32" x14ac:dyDescent="0.2">
      <c r="A463" s="1">
        <v>474</v>
      </c>
      <c r="B463" s="4">
        <v>2025</v>
      </c>
      <c r="C463" s="4" t="s">
        <v>142</v>
      </c>
      <c r="D463" s="4" t="s">
        <v>138</v>
      </c>
      <c r="E463" s="4">
        <v>17</v>
      </c>
      <c r="F463" s="80">
        <v>2575</v>
      </c>
      <c r="G463" s="4">
        <v>1659</v>
      </c>
      <c r="H463" s="4" t="s">
        <v>156</v>
      </c>
      <c r="I463" s="4" t="s">
        <v>186</v>
      </c>
      <c r="J463" s="4" t="s">
        <v>65</v>
      </c>
      <c r="K463" s="4" t="s">
        <v>251</v>
      </c>
      <c r="L463" s="57" t="s">
        <v>51</v>
      </c>
      <c r="M463" s="4" t="s">
        <v>230</v>
      </c>
      <c r="N463" s="4" t="s">
        <v>29</v>
      </c>
      <c r="O463" s="80">
        <v>4079.11</v>
      </c>
      <c r="P463" s="6">
        <f t="shared" si="53"/>
        <v>183.33078651685395</v>
      </c>
      <c r="Q463" s="6">
        <v>167529</v>
      </c>
      <c r="R463" s="6">
        <f t="shared" si="54"/>
        <v>3727520.25</v>
      </c>
      <c r="S463" s="57">
        <f t="shared" si="57"/>
        <v>1447.5806796116506</v>
      </c>
      <c r="T463" s="6">
        <f>Table1[[#This Row],[Volume in Units]]*Table1[[#This Row],[Price SDG/Unit]]</f>
        <v>683369219.19000006</v>
      </c>
      <c r="U463" s="57">
        <f>Table1[[#This Row],[Volume MT/Head]]*Table1[[#This Row],[Price USD/(MT/Head)]]</f>
        <v>265386.10453980585</v>
      </c>
      <c r="V463" s="80">
        <v>2250</v>
      </c>
      <c r="W463" s="28">
        <f>Table1[[#This Row],[Commission SDG/MT]]*Table1[[#This Row],[Volume in Units]]</f>
        <v>9177997.5</v>
      </c>
      <c r="X463" s="80"/>
      <c r="Y463" s="28">
        <f t="shared" si="55"/>
        <v>692547216.69000006</v>
      </c>
      <c r="Z463" s="6">
        <f>IFERROR((Table1[[#This Row],[Total Cost SDG]]/Table1[[#This Row],[Volume MT/Head]]),0)</f>
        <v>3777582.75</v>
      </c>
      <c r="AA463" s="57">
        <f t="shared" si="56"/>
        <v>268950.37541359226</v>
      </c>
      <c r="AB463" s="57">
        <f>IFERROR((Table1[[#This Row],[Total Cost USD]]/Table1[[#This Row],[Volume MT/Head]]),0)</f>
        <v>1467.0224271844661</v>
      </c>
      <c r="AC463" s="80">
        <v>183.33078651685395</v>
      </c>
      <c r="AD463" s="6">
        <f>Table1[[#This Row],[Volume MT/Head]]-Table1[[#This Row],[Delivered MT]]</f>
        <v>0</v>
      </c>
      <c r="AE463" s="6">
        <f>Table1[[#This Row],[Delivered MT]]*Table1[[#This Row],[Average Cost SDG/MT]]</f>
        <v>692547216.69000006</v>
      </c>
      <c r="AF463" s="4" t="s">
        <v>152</v>
      </c>
    </row>
    <row r="464" spans="1:32" x14ac:dyDescent="0.2">
      <c r="A464" s="1">
        <v>475</v>
      </c>
      <c r="B464" s="4">
        <v>2025</v>
      </c>
      <c r="C464" s="4" t="s">
        <v>142</v>
      </c>
      <c r="D464" s="4" t="s">
        <v>138</v>
      </c>
      <c r="E464" s="4">
        <v>19</v>
      </c>
      <c r="F464" s="80">
        <v>2596</v>
      </c>
      <c r="G464" s="4">
        <v>1659</v>
      </c>
      <c r="H464" s="4" t="s">
        <v>156</v>
      </c>
      <c r="I464" s="4" t="s">
        <v>186</v>
      </c>
      <c r="J464" s="4" t="s">
        <v>65</v>
      </c>
      <c r="K464" s="4" t="s">
        <v>251</v>
      </c>
      <c r="L464" s="57" t="s">
        <v>51</v>
      </c>
      <c r="M464" s="4" t="s">
        <v>230</v>
      </c>
      <c r="N464" s="4" t="s">
        <v>29</v>
      </c>
      <c r="O464" s="80">
        <v>627.86</v>
      </c>
      <c r="P464" s="6">
        <f t="shared" si="53"/>
        <v>28.218426966292135</v>
      </c>
      <c r="Q464" s="6">
        <v>167442</v>
      </c>
      <c r="R464" s="6">
        <f t="shared" si="54"/>
        <v>3725584.5</v>
      </c>
      <c r="S464" s="57">
        <f t="shared" si="57"/>
        <v>1435.125</v>
      </c>
      <c r="T464" s="6">
        <f>Table1[[#This Row],[Volume in Units]]*Table1[[#This Row],[Price SDG/Unit]]</f>
        <v>105130134.12</v>
      </c>
      <c r="U464" s="57">
        <f>Table1[[#This Row],[Volume MT/Head]]*Table1[[#This Row],[Price USD/(MT/Head)]]</f>
        <v>40496.97</v>
      </c>
      <c r="V464" s="80">
        <v>2250</v>
      </c>
      <c r="W464" s="28">
        <f>Table1[[#This Row],[Commission SDG/MT]]*Table1[[#This Row],[Volume in Units]]</f>
        <v>1412685</v>
      </c>
      <c r="X464" s="80"/>
      <c r="Y464" s="28">
        <f t="shared" si="55"/>
        <v>106542819.12</v>
      </c>
      <c r="Z464" s="6">
        <f>IFERROR((Table1[[#This Row],[Total Cost SDG]]/Table1[[#This Row],[Volume MT/Head]]),0)</f>
        <v>3775647</v>
      </c>
      <c r="AA464" s="57">
        <f t="shared" si="56"/>
        <v>41041.147580893681</v>
      </c>
      <c r="AB464" s="57">
        <f>IFERROR((Table1[[#This Row],[Total Cost USD]]/Table1[[#This Row],[Volume MT/Head]]),0)</f>
        <v>1454.4094761171032</v>
      </c>
      <c r="AC464" s="80">
        <v>28.218426966292135</v>
      </c>
      <c r="AD464" s="6">
        <f>Table1[[#This Row],[Volume MT/Head]]-Table1[[#This Row],[Delivered MT]]</f>
        <v>0</v>
      </c>
      <c r="AE464" s="6">
        <f>Table1[[#This Row],[Delivered MT]]*Table1[[#This Row],[Average Cost SDG/MT]]</f>
        <v>106542819.12</v>
      </c>
      <c r="AF464" s="4" t="s">
        <v>152</v>
      </c>
    </row>
    <row r="465" spans="1:32" x14ac:dyDescent="0.2">
      <c r="A465" s="1">
        <v>476</v>
      </c>
      <c r="B465" s="4">
        <v>2025</v>
      </c>
      <c r="C465" s="4" t="s">
        <v>142</v>
      </c>
      <c r="D465" s="4" t="s">
        <v>138</v>
      </c>
      <c r="E465" s="4">
        <v>20</v>
      </c>
      <c r="F465" s="80">
        <v>2596</v>
      </c>
      <c r="G465" s="4">
        <v>1659</v>
      </c>
      <c r="H465" s="4" t="s">
        <v>156</v>
      </c>
      <c r="I465" s="4" t="s">
        <v>186</v>
      </c>
      <c r="J465" s="4" t="s">
        <v>65</v>
      </c>
      <c r="K465" s="4" t="s">
        <v>251</v>
      </c>
      <c r="L465" s="57" t="s">
        <v>51</v>
      </c>
      <c r="M465" s="4" t="s">
        <v>230</v>
      </c>
      <c r="N465" s="4" t="s">
        <v>29</v>
      </c>
      <c r="O465" s="80">
        <v>173.57</v>
      </c>
      <c r="P465" s="6">
        <f t="shared" si="53"/>
        <v>7.800898876404494</v>
      </c>
      <c r="Q465" s="6">
        <v>167479</v>
      </c>
      <c r="R465" s="6">
        <f t="shared" si="54"/>
        <v>3726407.75</v>
      </c>
      <c r="S465" s="57">
        <f t="shared" si="57"/>
        <v>1435.4421224961479</v>
      </c>
      <c r="T465" s="6">
        <f>Table1[[#This Row],[Volume in Units]]*Table1[[#This Row],[Price SDG/Unit]]</f>
        <v>29069330.029999997</v>
      </c>
      <c r="U465" s="57">
        <f>Table1[[#This Row],[Volume MT/Head]]*Table1[[#This Row],[Price USD/(MT/Head)]]</f>
        <v>11197.738840523882</v>
      </c>
      <c r="V465" s="80">
        <v>2250</v>
      </c>
      <c r="W465" s="28">
        <f>Table1[[#This Row],[Commission SDG/MT]]*Table1[[#This Row],[Volume in Units]]</f>
        <v>390532.5</v>
      </c>
      <c r="X465" s="80"/>
      <c r="Y465" s="28">
        <f t="shared" si="55"/>
        <v>29459862.529999997</v>
      </c>
      <c r="Z465" s="6">
        <f>IFERROR((Table1[[#This Row],[Total Cost SDG]]/Table1[[#This Row],[Volume MT/Head]]),0)</f>
        <v>3776470.25</v>
      </c>
      <c r="AA465" s="57">
        <f t="shared" si="56"/>
        <v>11348.175088597842</v>
      </c>
      <c r="AB465" s="57">
        <f>IFERROR((Table1[[#This Row],[Total Cost USD]]/Table1[[#This Row],[Volume MT/Head]]),0)</f>
        <v>1454.7265986132511</v>
      </c>
      <c r="AC465" s="80">
        <v>7.800898876404494</v>
      </c>
      <c r="AD465" s="6">
        <f>Table1[[#This Row],[Volume MT/Head]]-Table1[[#This Row],[Delivered MT]]</f>
        <v>0</v>
      </c>
      <c r="AE465" s="6">
        <f>Table1[[#This Row],[Delivered MT]]*Table1[[#This Row],[Average Cost SDG/MT]]</f>
        <v>29459862.529999997</v>
      </c>
      <c r="AF465" s="4" t="s">
        <v>152</v>
      </c>
    </row>
    <row r="466" spans="1:32" x14ac:dyDescent="0.2">
      <c r="A466" s="1">
        <v>477</v>
      </c>
      <c r="B466" s="4">
        <v>2025</v>
      </c>
      <c r="C466" s="4" t="s">
        <v>142</v>
      </c>
      <c r="D466" s="4" t="s">
        <v>138</v>
      </c>
      <c r="E466" s="4">
        <v>20</v>
      </c>
      <c r="F466" s="80">
        <v>2596</v>
      </c>
      <c r="G466" s="4">
        <v>1659</v>
      </c>
      <c r="H466" s="4" t="s">
        <v>156</v>
      </c>
      <c r="I466" s="4" t="s">
        <v>186</v>
      </c>
      <c r="J466" s="4" t="s">
        <v>65</v>
      </c>
      <c r="K466" s="4" t="s">
        <v>251</v>
      </c>
      <c r="L466" s="57" t="s">
        <v>51</v>
      </c>
      <c r="M466" s="4" t="s">
        <v>230</v>
      </c>
      <c r="N466" s="4" t="s">
        <v>29</v>
      </c>
      <c r="O466" s="80">
        <v>2872.22</v>
      </c>
      <c r="P466" s="6">
        <f t="shared" si="53"/>
        <v>129.08853932584267</v>
      </c>
      <c r="Q466" s="6">
        <v>169000</v>
      </c>
      <c r="R466" s="6">
        <f t="shared" si="54"/>
        <v>3760250</v>
      </c>
      <c r="S466" s="57">
        <f t="shared" si="57"/>
        <v>1448.4784283513097</v>
      </c>
      <c r="T466" s="6">
        <f>Table1[[#This Row],[Volume in Units]]*Table1[[#This Row],[Price SDG/Unit]]</f>
        <v>485405179.99999994</v>
      </c>
      <c r="U466" s="57">
        <f>Table1[[#This Row],[Volume MT/Head]]*Table1[[#This Row],[Price USD/(MT/Head)]]</f>
        <v>186981.96456086283</v>
      </c>
      <c r="V466" s="80">
        <v>2250</v>
      </c>
      <c r="W466" s="28">
        <f>Table1[[#This Row],[Commission SDG/MT]]*Table1[[#This Row],[Volume in Units]]</f>
        <v>6462495</v>
      </c>
      <c r="X466" s="80"/>
      <c r="Y466" s="28">
        <f t="shared" si="55"/>
        <v>491867674.99999994</v>
      </c>
      <c r="Z466" s="6">
        <f>IFERROR((Table1[[#This Row],[Total Cost SDG]]/Table1[[#This Row],[Volume MT/Head]]),0)</f>
        <v>3810312.5</v>
      </c>
      <c r="AA466" s="57">
        <f t="shared" si="56"/>
        <v>189471.36941448381</v>
      </c>
      <c r="AB466" s="57">
        <f>IFERROR((Table1[[#This Row],[Total Cost USD]]/Table1[[#This Row],[Volume MT/Head]]),0)</f>
        <v>1467.7629044684131</v>
      </c>
      <c r="AC466" s="80">
        <v>129.08853932584267</v>
      </c>
      <c r="AD466" s="6">
        <f>Table1[[#This Row],[Volume MT/Head]]-Table1[[#This Row],[Delivered MT]]</f>
        <v>0</v>
      </c>
      <c r="AE466" s="6">
        <f>Table1[[#This Row],[Delivered MT]]*Table1[[#This Row],[Average Cost SDG/MT]]</f>
        <v>491867674.99999994</v>
      </c>
      <c r="AF466" s="4" t="s">
        <v>152</v>
      </c>
    </row>
    <row r="467" spans="1:32" x14ac:dyDescent="0.2">
      <c r="A467" s="1">
        <v>478</v>
      </c>
      <c r="B467" s="4">
        <v>2025</v>
      </c>
      <c r="C467" s="4" t="s">
        <v>142</v>
      </c>
      <c r="D467" s="4" t="s">
        <v>138</v>
      </c>
      <c r="E467" s="4">
        <v>20</v>
      </c>
      <c r="F467" s="80">
        <v>2596</v>
      </c>
      <c r="G467" s="4">
        <v>1659</v>
      </c>
      <c r="H467" s="4" t="s">
        <v>156</v>
      </c>
      <c r="I467" s="4" t="s">
        <v>186</v>
      </c>
      <c r="J467" s="4" t="s">
        <v>65</v>
      </c>
      <c r="K467" s="4" t="s">
        <v>251</v>
      </c>
      <c r="L467" s="57" t="s">
        <v>51</v>
      </c>
      <c r="M467" s="4" t="s">
        <v>230</v>
      </c>
      <c r="N467" s="4" t="s">
        <v>29</v>
      </c>
      <c r="O467" s="80">
        <v>1182.1400000000001</v>
      </c>
      <c r="P467" s="6">
        <f t="shared" si="53"/>
        <v>53.129887640449439</v>
      </c>
      <c r="Q467" s="6">
        <v>167401</v>
      </c>
      <c r="R467" s="6">
        <f t="shared" si="54"/>
        <v>3724672.25</v>
      </c>
      <c r="S467" s="57">
        <f t="shared" si="57"/>
        <v>1434.773593990755</v>
      </c>
      <c r="T467" s="6">
        <f>Table1[[#This Row],[Volume in Units]]*Table1[[#This Row],[Price SDG/Unit]]</f>
        <v>197891418.14000002</v>
      </c>
      <c r="U467" s="57">
        <f>Table1[[#This Row],[Volume MT/Head]]*Table1[[#This Row],[Price USD/(MT/Head)]]</f>
        <v>76229.359838212637</v>
      </c>
      <c r="V467" s="80">
        <v>2250</v>
      </c>
      <c r="W467" s="28">
        <f>Table1[[#This Row],[Commission SDG/MT]]*Table1[[#This Row],[Volume in Units]]</f>
        <v>2659815</v>
      </c>
      <c r="X467" s="80"/>
      <c r="Y467" s="28">
        <f t="shared" si="55"/>
        <v>200551233.14000002</v>
      </c>
      <c r="Z467" s="6">
        <f>IFERROR((Table1[[#This Row],[Total Cost SDG]]/Table1[[#This Row],[Volume MT/Head]]),0)</f>
        <v>3774734.75</v>
      </c>
      <c r="AA467" s="57">
        <f>Y467/F467</f>
        <v>77253.941887519264</v>
      </c>
      <c r="AB467" s="57">
        <f>IFERROR((Table1[[#This Row],[Total Cost USD]]/Table1[[#This Row],[Volume MT/Head]]),0)</f>
        <v>1454.0580701078584</v>
      </c>
      <c r="AC467" s="80">
        <v>53.129887640449439</v>
      </c>
      <c r="AD467" s="6">
        <f>Table1[[#This Row],[Volume MT/Head]]-Table1[[#This Row],[Delivered MT]]</f>
        <v>0</v>
      </c>
      <c r="AE467" s="6">
        <f>Table1[[#This Row],[Delivered MT]]*Table1[[#This Row],[Average Cost SDG/MT]]</f>
        <v>200551233.14000002</v>
      </c>
      <c r="AF467" s="4" t="s">
        <v>152</v>
      </c>
    </row>
    <row r="468" spans="1:32" x14ac:dyDescent="0.2">
      <c r="A468" s="1">
        <v>479</v>
      </c>
      <c r="B468" s="4">
        <v>2025</v>
      </c>
      <c r="C468" s="4" t="s">
        <v>142</v>
      </c>
      <c r="D468" s="4" t="s">
        <v>138</v>
      </c>
      <c r="E468" s="4">
        <v>20</v>
      </c>
      <c r="F468" s="80">
        <v>2596</v>
      </c>
      <c r="G468" s="4">
        <v>1659</v>
      </c>
      <c r="H468" s="4" t="s">
        <v>156</v>
      </c>
      <c r="I468" s="4" t="s">
        <v>186</v>
      </c>
      <c r="J468" s="4" t="s">
        <v>65</v>
      </c>
      <c r="K468" s="4" t="s">
        <v>251</v>
      </c>
      <c r="L468" s="57" t="s">
        <v>51</v>
      </c>
      <c r="M468" s="4" t="s">
        <v>230</v>
      </c>
      <c r="N468" s="4" t="s">
        <v>29</v>
      </c>
      <c r="O468" s="80">
        <v>1949.28</v>
      </c>
      <c r="P468" s="6">
        <f t="shared" si="53"/>
        <v>87.608089887640446</v>
      </c>
      <c r="Q468" s="6">
        <v>167522</v>
      </c>
      <c r="R468" s="6">
        <f t="shared" si="54"/>
        <v>3727364.5</v>
      </c>
      <c r="S468" s="57">
        <f t="shared" si="57"/>
        <v>1435.8106702619414</v>
      </c>
      <c r="T468" s="6">
        <f>Table1[[#This Row],[Volume in Units]]*Table1[[#This Row],[Price SDG/Unit]]</f>
        <v>326547284.15999997</v>
      </c>
      <c r="U468" s="57">
        <f>Table1[[#This Row],[Volume MT/Head]]*Table1[[#This Row],[Price USD/(MT/Head)]]</f>
        <v>125788.63026194143</v>
      </c>
      <c r="V468" s="80">
        <v>2250</v>
      </c>
      <c r="W468" s="28">
        <f>Table1[[#This Row],[Commission SDG/MT]]*Table1[[#This Row],[Volume in Units]]</f>
        <v>4385880</v>
      </c>
      <c r="X468" s="80"/>
      <c r="Y468" s="28">
        <f t="shared" si="55"/>
        <v>330933164.15999997</v>
      </c>
      <c r="Z468" s="6">
        <f>IFERROR((Table1[[#This Row],[Total Cost SDG]]/Table1[[#This Row],[Volume MT/Head]]),0)</f>
        <v>3777426.9999999995</v>
      </c>
      <c r="AA468" s="57">
        <f t="shared" si="56"/>
        <v>127478.10637904466</v>
      </c>
      <c r="AB468" s="57">
        <f>IFERROR((Table1[[#This Row],[Total Cost USD]]/Table1[[#This Row],[Volume MT/Head]]),0)</f>
        <v>1455.0951463790445</v>
      </c>
      <c r="AC468" s="80">
        <v>87.608089887640446</v>
      </c>
      <c r="AD468" s="6">
        <f>Table1[[#This Row],[Volume MT/Head]]-Table1[[#This Row],[Delivered MT]]</f>
        <v>0</v>
      </c>
      <c r="AE468" s="6">
        <f>Table1[[#This Row],[Delivered MT]]*Table1[[#This Row],[Average Cost SDG/MT]]</f>
        <v>330933164.15999997</v>
      </c>
      <c r="AF468" s="4" t="s">
        <v>152</v>
      </c>
    </row>
    <row r="469" spans="1:32" hidden="1" x14ac:dyDescent="0.2">
      <c r="A469" s="1">
        <v>480</v>
      </c>
      <c r="B469" s="4">
        <v>2025</v>
      </c>
      <c r="C469" s="4" t="s">
        <v>142</v>
      </c>
      <c r="D469" s="4" t="s">
        <v>137</v>
      </c>
      <c r="E469" s="4">
        <v>13</v>
      </c>
      <c r="F469" s="80">
        <v>2590</v>
      </c>
      <c r="G469" s="4">
        <v>1675</v>
      </c>
      <c r="H469" s="4" t="s">
        <v>48</v>
      </c>
      <c r="I469" s="4" t="s">
        <v>199</v>
      </c>
      <c r="J469" s="4" t="s">
        <v>65</v>
      </c>
      <c r="K469" s="4" t="s">
        <v>251</v>
      </c>
      <c r="L469" s="57" t="s">
        <v>51</v>
      </c>
      <c r="M469" s="4" t="s">
        <v>230</v>
      </c>
      <c r="N469" s="4" t="s">
        <v>41</v>
      </c>
      <c r="O469" s="80">
        <v>4.6500000000000004</v>
      </c>
      <c r="P469" s="6">
        <f t="shared" si="53"/>
        <v>4.6500000000000004</v>
      </c>
      <c r="Q469" s="6">
        <v>2470000</v>
      </c>
      <c r="R469" s="6">
        <f t="shared" si="54"/>
        <v>2470000</v>
      </c>
      <c r="S469" s="57">
        <f t="shared" si="57"/>
        <v>953.66795366795361</v>
      </c>
      <c r="T469" s="6">
        <f>Table1[[#This Row],[Volume in Units]]*Table1[[#This Row],[Price SDG/Unit]]</f>
        <v>11485500</v>
      </c>
      <c r="U469" s="57">
        <f>Table1[[#This Row],[Volume MT/Head]]*Table1[[#This Row],[Price USD/(MT/Head)]]</f>
        <v>4434.5559845559847</v>
      </c>
      <c r="V469" s="80">
        <v>30000</v>
      </c>
      <c r="W469" s="28">
        <f>Table1[[#This Row],[Commission SDG/MT]]*Table1[[#This Row],[Volume in Units]]</f>
        <v>139500</v>
      </c>
      <c r="X469" s="80"/>
      <c r="Y469" s="28">
        <f t="shared" si="55"/>
        <v>11625000</v>
      </c>
      <c r="Z469" s="6">
        <f>IFERROR((Table1[[#This Row],[Total Cost SDG]]/Table1[[#This Row],[Volume MT/Head]]),0)</f>
        <v>2500000</v>
      </c>
      <c r="AA469" s="57">
        <f t="shared" si="56"/>
        <v>4488.4169884169887</v>
      </c>
      <c r="AB469" s="57">
        <f>IFERROR((Table1[[#This Row],[Total Cost USD]]/Table1[[#This Row],[Volume MT/Head]]),0)</f>
        <v>965.25096525096524</v>
      </c>
      <c r="AC469" s="80">
        <v>4.6500000000000004</v>
      </c>
      <c r="AD469" s="6">
        <f>Table1[[#This Row],[Volume MT/Head]]-Table1[[#This Row],[Delivered MT]]</f>
        <v>0</v>
      </c>
      <c r="AE469" s="6">
        <f>Table1[[#This Row],[Delivered MT]]*Table1[[#This Row],[Average Cost SDG/MT]]</f>
        <v>11625000</v>
      </c>
      <c r="AF469" s="4" t="s">
        <v>152</v>
      </c>
    </row>
    <row r="470" spans="1:32" hidden="1" x14ac:dyDescent="0.2">
      <c r="A470" s="1">
        <v>481</v>
      </c>
      <c r="B470" s="4">
        <v>2025</v>
      </c>
      <c r="C470" s="4" t="s">
        <v>142</v>
      </c>
      <c r="D470" s="4" t="s">
        <v>137</v>
      </c>
      <c r="E470" s="4">
        <v>13</v>
      </c>
      <c r="F470" s="80">
        <v>2590</v>
      </c>
      <c r="G470" s="4">
        <v>1675</v>
      </c>
      <c r="H470" s="4" t="s">
        <v>48</v>
      </c>
      <c r="I470" s="4" t="s">
        <v>199</v>
      </c>
      <c r="J470" s="4" t="s">
        <v>65</v>
      </c>
      <c r="K470" s="4" t="s">
        <v>251</v>
      </c>
      <c r="L470" s="57" t="s">
        <v>51</v>
      </c>
      <c r="M470" s="4" t="s">
        <v>230</v>
      </c>
      <c r="N470" s="4" t="s">
        <v>41</v>
      </c>
      <c r="O470" s="80">
        <v>7.3019999999999996</v>
      </c>
      <c r="P470" s="6">
        <f t="shared" si="53"/>
        <v>7.3019999999999996</v>
      </c>
      <c r="Q470" s="6">
        <v>2470000</v>
      </c>
      <c r="R470" s="6">
        <f t="shared" si="54"/>
        <v>2470000</v>
      </c>
      <c r="S470" s="57">
        <f t="shared" si="57"/>
        <v>953.66795366795361</v>
      </c>
      <c r="T470" s="6">
        <f>Table1[[#This Row],[Volume in Units]]*Table1[[#This Row],[Price SDG/Unit]]</f>
        <v>18035940</v>
      </c>
      <c r="U470" s="57">
        <f>Table1[[#This Row],[Volume MT/Head]]*Table1[[#This Row],[Price USD/(MT/Head)]]</f>
        <v>6963.6833976833968</v>
      </c>
      <c r="V470" s="80">
        <v>30000</v>
      </c>
      <c r="W470" s="28">
        <f>Table1[[#This Row],[Commission SDG/MT]]*Table1[[#This Row],[Volume in Units]]</f>
        <v>219060</v>
      </c>
      <c r="X470" s="80"/>
      <c r="Y470" s="28">
        <f t="shared" si="55"/>
        <v>18255000</v>
      </c>
      <c r="Z470" s="6">
        <f>IFERROR((Table1[[#This Row],[Total Cost SDG]]/Table1[[#This Row],[Volume MT/Head]]),0)</f>
        <v>2500000</v>
      </c>
      <c r="AA470" s="57">
        <f t="shared" si="56"/>
        <v>7048.2625482625481</v>
      </c>
      <c r="AB470" s="57">
        <f>IFERROR((Table1[[#This Row],[Total Cost USD]]/Table1[[#This Row],[Volume MT/Head]]),0)</f>
        <v>965.25096525096524</v>
      </c>
      <c r="AC470" s="80">
        <v>7.3019999999999996</v>
      </c>
      <c r="AD470" s="6">
        <f>Table1[[#This Row],[Volume MT/Head]]-Table1[[#This Row],[Delivered MT]]</f>
        <v>0</v>
      </c>
      <c r="AE470" s="6">
        <f>Table1[[#This Row],[Delivered MT]]*Table1[[#This Row],[Average Cost SDG/MT]]</f>
        <v>18255000</v>
      </c>
      <c r="AF470" s="4" t="s">
        <v>152</v>
      </c>
    </row>
    <row r="471" spans="1:32" hidden="1" x14ac:dyDescent="0.2">
      <c r="A471" s="1">
        <v>482</v>
      </c>
      <c r="B471" s="4">
        <v>2025</v>
      </c>
      <c r="C471" s="4" t="s">
        <v>142</v>
      </c>
      <c r="D471" s="4" t="s">
        <v>137</v>
      </c>
      <c r="E471" s="4">
        <v>13</v>
      </c>
      <c r="F471" s="80">
        <v>2590</v>
      </c>
      <c r="G471" s="4">
        <v>1675</v>
      </c>
      <c r="H471" s="4" t="s">
        <v>48</v>
      </c>
      <c r="I471" s="4" t="s">
        <v>199</v>
      </c>
      <c r="J471" s="4" t="s">
        <v>65</v>
      </c>
      <c r="K471" s="4" t="s">
        <v>251</v>
      </c>
      <c r="L471" s="57" t="s">
        <v>51</v>
      </c>
      <c r="M471" s="4" t="s">
        <v>230</v>
      </c>
      <c r="N471" s="4" t="s">
        <v>41</v>
      </c>
      <c r="O471" s="80">
        <v>30.513999999999999</v>
      </c>
      <c r="P471" s="6">
        <f t="shared" si="53"/>
        <v>30.513999999999999</v>
      </c>
      <c r="Q471" s="6">
        <v>2450000</v>
      </c>
      <c r="R471" s="6">
        <f t="shared" si="54"/>
        <v>2450000</v>
      </c>
      <c r="S471" s="57">
        <f t="shared" si="57"/>
        <v>945.94594594594594</v>
      </c>
      <c r="T471" s="6">
        <f>Table1[[#This Row],[Volume in Units]]*Table1[[#This Row],[Price SDG/Unit]]</f>
        <v>74759300</v>
      </c>
      <c r="U471" s="57">
        <f>Table1[[#This Row],[Volume MT/Head]]*Table1[[#This Row],[Price USD/(MT/Head)]]</f>
        <v>28864.594594594593</v>
      </c>
      <c r="V471" s="80">
        <v>30000</v>
      </c>
      <c r="W471" s="28">
        <f>Table1[[#This Row],[Commission SDG/MT]]*Table1[[#This Row],[Volume in Units]]</f>
        <v>915420</v>
      </c>
      <c r="X471" s="80"/>
      <c r="Y471" s="28">
        <f t="shared" si="55"/>
        <v>75674720</v>
      </c>
      <c r="Z471" s="6">
        <f>IFERROR((Table1[[#This Row],[Total Cost SDG]]/Table1[[#This Row],[Volume MT/Head]]),0)</f>
        <v>2480000</v>
      </c>
      <c r="AA471" s="57">
        <f t="shared" si="56"/>
        <v>29218.038610038609</v>
      </c>
      <c r="AB471" s="57">
        <f>IFERROR((Table1[[#This Row],[Total Cost USD]]/Table1[[#This Row],[Volume MT/Head]]),0)</f>
        <v>957.52895752895756</v>
      </c>
      <c r="AC471" s="80">
        <v>30.513999999999999</v>
      </c>
      <c r="AD471" s="6">
        <f>Table1[[#This Row],[Volume MT/Head]]-Table1[[#This Row],[Delivered MT]]</f>
        <v>0</v>
      </c>
      <c r="AE471" s="6">
        <f>Table1[[#This Row],[Delivered MT]]*Table1[[#This Row],[Average Cost SDG/MT]]</f>
        <v>75674720</v>
      </c>
      <c r="AF471" s="4" t="s">
        <v>152</v>
      </c>
    </row>
    <row r="472" spans="1:32" hidden="1" x14ac:dyDescent="0.2">
      <c r="A472" s="1">
        <v>483</v>
      </c>
      <c r="B472" s="4">
        <v>2025</v>
      </c>
      <c r="C472" s="4" t="s">
        <v>142</v>
      </c>
      <c r="D472" s="4" t="s">
        <v>137</v>
      </c>
      <c r="E472" s="4">
        <v>15</v>
      </c>
      <c r="F472" s="80">
        <v>2590</v>
      </c>
      <c r="G472" s="4">
        <v>1675</v>
      </c>
      <c r="H472" s="4" t="s">
        <v>48</v>
      </c>
      <c r="I472" s="4" t="s">
        <v>199</v>
      </c>
      <c r="J472" s="4" t="s">
        <v>65</v>
      </c>
      <c r="K472" s="4" t="s">
        <v>251</v>
      </c>
      <c r="L472" s="57" t="s">
        <v>51</v>
      </c>
      <c r="M472" s="4" t="s">
        <v>230</v>
      </c>
      <c r="N472" s="4" t="s">
        <v>41</v>
      </c>
      <c r="O472" s="80">
        <v>13.35</v>
      </c>
      <c r="P472" s="6">
        <f t="shared" si="53"/>
        <v>13.35</v>
      </c>
      <c r="Q472" s="6">
        <v>2480000</v>
      </c>
      <c r="R472" s="6">
        <f t="shared" si="54"/>
        <v>2480000</v>
      </c>
      <c r="S472" s="57">
        <f t="shared" si="57"/>
        <v>957.52895752895756</v>
      </c>
      <c r="T472" s="6">
        <f>Table1[[#This Row],[Volume in Units]]*Table1[[#This Row],[Price SDG/Unit]]</f>
        <v>33108000</v>
      </c>
      <c r="U472" s="57">
        <f>Table1[[#This Row],[Volume MT/Head]]*Table1[[#This Row],[Price USD/(MT/Head)]]</f>
        <v>12783.011583011583</v>
      </c>
      <c r="V472" s="80">
        <v>30000</v>
      </c>
      <c r="W472" s="28">
        <f>Table1[[#This Row],[Commission SDG/MT]]*Table1[[#This Row],[Volume in Units]]</f>
        <v>400500</v>
      </c>
      <c r="X472" s="80"/>
      <c r="Y472" s="28">
        <f t="shared" si="55"/>
        <v>33508500</v>
      </c>
      <c r="Z472" s="6">
        <f>IFERROR((Table1[[#This Row],[Total Cost SDG]]/Table1[[#This Row],[Volume MT/Head]]),0)</f>
        <v>2510000</v>
      </c>
      <c r="AA472" s="57">
        <f t="shared" si="56"/>
        <v>12937.644787644787</v>
      </c>
      <c r="AB472" s="57">
        <f>IFERROR((Table1[[#This Row],[Total Cost USD]]/Table1[[#This Row],[Volume MT/Head]]),0)</f>
        <v>969.11196911196907</v>
      </c>
      <c r="AC472" s="80">
        <v>13.35</v>
      </c>
      <c r="AD472" s="6">
        <f>Table1[[#This Row],[Volume MT/Head]]-Table1[[#This Row],[Delivered MT]]</f>
        <v>0</v>
      </c>
      <c r="AE472" s="6">
        <f>Table1[[#This Row],[Delivered MT]]*Table1[[#This Row],[Average Cost SDG/MT]]</f>
        <v>33508500</v>
      </c>
      <c r="AF472" s="4" t="s">
        <v>152</v>
      </c>
    </row>
    <row r="473" spans="1:32" hidden="1" x14ac:dyDescent="0.2">
      <c r="A473" s="1">
        <v>484</v>
      </c>
      <c r="B473" s="4">
        <v>2025</v>
      </c>
      <c r="C473" s="4" t="s">
        <v>142</v>
      </c>
      <c r="D473" s="4" t="s">
        <v>138</v>
      </c>
      <c r="E473" s="4">
        <v>16</v>
      </c>
      <c r="F473" s="80">
        <v>2575</v>
      </c>
      <c r="G473" s="4">
        <v>1675</v>
      </c>
      <c r="H473" s="4" t="s">
        <v>48</v>
      </c>
      <c r="I473" s="4" t="s">
        <v>199</v>
      </c>
      <c r="J473" s="4" t="s">
        <v>65</v>
      </c>
      <c r="K473" s="4" t="s">
        <v>251</v>
      </c>
      <c r="L473" s="57" t="s">
        <v>51</v>
      </c>
      <c r="M473" s="4" t="s">
        <v>230</v>
      </c>
      <c r="N473" s="4" t="s">
        <v>41</v>
      </c>
      <c r="O473" s="80">
        <v>10.439</v>
      </c>
      <c r="P473" s="6">
        <f t="shared" si="53"/>
        <v>10.439</v>
      </c>
      <c r="Q473" s="6">
        <v>2530000</v>
      </c>
      <c r="R473" s="6">
        <f t="shared" si="54"/>
        <v>2530000</v>
      </c>
      <c r="S473" s="57">
        <f t="shared" si="57"/>
        <v>982.52427184466023</v>
      </c>
      <c r="T473" s="6">
        <f>Table1[[#This Row],[Volume in Units]]*Table1[[#This Row],[Price SDG/Unit]]</f>
        <v>26410670</v>
      </c>
      <c r="U473" s="57">
        <f>Table1[[#This Row],[Volume MT/Head]]*Table1[[#This Row],[Price USD/(MT/Head)]]</f>
        <v>10256.570873786408</v>
      </c>
      <c r="V473" s="80">
        <v>30000</v>
      </c>
      <c r="W473" s="28">
        <f>Table1[[#This Row],[Commission SDG/MT]]*Table1[[#This Row],[Volume in Units]]</f>
        <v>313170</v>
      </c>
      <c r="X473" s="80"/>
      <c r="Y473" s="28">
        <f t="shared" si="55"/>
        <v>26723840</v>
      </c>
      <c r="Z473" s="6">
        <f>IFERROR((Table1[[#This Row],[Total Cost SDG]]/Table1[[#This Row],[Volume MT/Head]]),0)</f>
        <v>2560000</v>
      </c>
      <c r="AA473" s="57">
        <f t="shared" si="56"/>
        <v>10378.190291262135</v>
      </c>
      <c r="AB473" s="57">
        <f>IFERROR((Table1[[#This Row],[Total Cost USD]]/Table1[[#This Row],[Volume MT/Head]]),0)</f>
        <v>994.1747572815533</v>
      </c>
      <c r="AC473" s="80">
        <v>10.439</v>
      </c>
      <c r="AD473" s="6">
        <f>Table1[[#This Row],[Volume MT/Head]]-Table1[[#This Row],[Delivered MT]]</f>
        <v>0</v>
      </c>
      <c r="AE473" s="6">
        <f>Table1[[#This Row],[Delivered MT]]*Table1[[#This Row],[Average Cost SDG/MT]]</f>
        <v>26723840</v>
      </c>
      <c r="AF473" s="4" t="s">
        <v>152</v>
      </c>
    </row>
    <row r="474" spans="1:32" hidden="1" x14ac:dyDescent="0.2">
      <c r="A474" s="1">
        <v>485</v>
      </c>
      <c r="B474" s="4">
        <v>2025</v>
      </c>
      <c r="C474" s="4" t="s">
        <v>142</v>
      </c>
      <c r="D474" s="4" t="s">
        <v>138</v>
      </c>
      <c r="E474" s="4">
        <v>16</v>
      </c>
      <c r="F474" s="80">
        <v>2575</v>
      </c>
      <c r="G474" s="4">
        <v>1675</v>
      </c>
      <c r="H474" s="4" t="s">
        <v>48</v>
      </c>
      <c r="I474" s="4" t="s">
        <v>199</v>
      </c>
      <c r="J474" s="4" t="s">
        <v>65</v>
      </c>
      <c r="K474" s="4" t="s">
        <v>251</v>
      </c>
      <c r="L474" s="57" t="s">
        <v>51</v>
      </c>
      <c r="M474" s="4" t="s">
        <v>230</v>
      </c>
      <c r="N474" s="4" t="s">
        <v>41</v>
      </c>
      <c r="O474" s="80">
        <v>14.132999999999999</v>
      </c>
      <c r="P474" s="6">
        <f t="shared" si="53"/>
        <v>14.132999999999999</v>
      </c>
      <c r="Q474" s="6">
        <v>2570000</v>
      </c>
      <c r="R474" s="6">
        <f t="shared" si="54"/>
        <v>2570000</v>
      </c>
      <c r="S474" s="57">
        <f t="shared" si="57"/>
        <v>998.05825242718447</v>
      </c>
      <c r="T474" s="6">
        <f>Table1[[#This Row],[Volume in Units]]*Table1[[#This Row],[Price SDG/Unit]]</f>
        <v>36321810</v>
      </c>
      <c r="U474" s="57">
        <f>Table1[[#This Row],[Volume MT/Head]]*Table1[[#This Row],[Price USD/(MT/Head)]]</f>
        <v>14105.557281553398</v>
      </c>
      <c r="V474" s="80">
        <v>30000</v>
      </c>
      <c r="W474" s="28">
        <f>Table1[[#This Row],[Commission SDG/MT]]*Table1[[#This Row],[Volume in Units]]</f>
        <v>423990</v>
      </c>
      <c r="X474" s="80"/>
      <c r="Y474" s="28">
        <f t="shared" si="55"/>
        <v>36745800</v>
      </c>
      <c r="Z474" s="6">
        <f>IFERROR((Table1[[#This Row],[Total Cost SDG]]/Table1[[#This Row],[Volume MT/Head]]),0)</f>
        <v>2600000</v>
      </c>
      <c r="AA474" s="57">
        <f t="shared" si="56"/>
        <v>14270.213592233009</v>
      </c>
      <c r="AB474" s="57">
        <f>IFERROR((Table1[[#This Row],[Total Cost USD]]/Table1[[#This Row],[Volume MT/Head]]),0)</f>
        <v>1009.7087378640776</v>
      </c>
      <c r="AC474" s="80">
        <v>14.132999999999999</v>
      </c>
      <c r="AD474" s="6">
        <f>Table1[[#This Row],[Volume MT/Head]]-Table1[[#This Row],[Delivered MT]]</f>
        <v>0</v>
      </c>
      <c r="AE474" s="6">
        <f>Table1[[#This Row],[Delivered MT]]*Table1[[#This Row],[Average Cost SDG/MT]]</f>
        <v>36745800</v>
      </c>
      <c r="AF474" s="4" t="s">
        <v>152</v>
      </c>
    </row>
    <row r="475" spans="1:32" hidden="1" x14ac:dyDescent="0.2">
      <c r="A475" s="1">
        <v>486</v>
      </c>
      <c r="B475" s="4">
        <v>2025</v>
      </c>
      <c r="C475" s="4" t="s">
        <v>142</v>
      </c>
      <c r="D475" s="4" t="s">
        <v>138</v>
      </c>
      <c r="E475" s="4">
        <v>16</v>
      </c>
      <c r="F475" s="80">
        <v>2575</v>
      </c>
      <c r="G475" s="4">
        <v>1675</v>
      </c>
      <c r="H475" s="4" t="s">
        <v>48</v>
      </c>
      <c r="I475" s="4" t="s">
        <v>199</v>
      </c>
      <c r="J475" s="4" t="s">
        <v>65</v>
      </c>
      <c r="K475" s="4" t="s">
        <v>251</v>
      </c>
      <c r="L475" s="57" t="s">
        <v>51</v>
      </c>
      <c r="M475" s="4" t="s">
        <v>230</v>
      </c>
      <c r="N475" s="4" t="s">
        <v>41</v>
      </c>
      <c r="O475" s="80">
        <v>14.138</v>
      </c>
      <c r="P475" s="6">
        <f t="shared" si="53"/>
        <v>14.138</v>
      </c>
      <c r="Q475" s="6">
        <v>2550000</v>
      </c>
      <c r="R475" s="6">
        <f t="shared" si="54"/>
        <v>2550000</v>
      </c>
      <c r="S475" s="57">
        <f t="shared" si="57"/>
        <v>990.29126213592235</v>
      </c>
      <c r="T475" s="6">
        <f>Table1[[#This Row],[Volume in Units]]*Table1[[#This Row],[Price SDG/Unit]]</f>
        <v>36051900</v>
      </c>
      <c r="U475" s="57">
        <f>Table1[[#This Row],[Volume MT/Head]]*Table1[[#This Row],[Price USD/(MT/Head)]]</f>
        <v>14000.73786407767</v>
      </c>
      <c r="V475" s="80">
        <v>30000</v>
      </c>
      <c r="W475" s="28">
        <f>Table1[[#This Row],[Commission SDG/MT]]*Table1[[#This Row],[Volume in Units]]</f>
        <v>424140</v>
      </c>
      <c r="X475" s="80"/>
      <c r="Y475" s="28">
        <f t="shared" si="55"/>
        <v>36476040</v>
      </c>
      <c r="Z475" s="6">
        <f>IFERROR((Table1[[#This Row],[Total Cost SDG]]/Table1[[#This Row],[Volume MT/Head]]),0)</f>
        <v>2580000</v>
      </c>
      <c r="AA475" s="57">
        <f t="shared" si="56"/>
        <v>14165.452427184466</v>
      </c>
      <c r="AB475" s="57">
        <f>IFERROR((Table1[[#This Row],[Total Cost USD]]/Table1[[#This Row],[Volume MT/Head]]),0)</f>
        <v>1001.9417475728155</v>
      </c>
      <c r="AC475" s="80">
        <v>14.138</v>
      </c>
      <c r="AD475" s="6">
        <f>Table1[[#This Row],[Volume MT/Head]]-Table1[[#This Row],[Delivered MT]]</f>
        <v>0</v>
      </c>
      <c r="AE475" s="6">
        <f>Table1[[#This Row],[Delivered MT]]*Table1[[#This Row],[Average Cost SDG/MT]]</f>
        <v>36476040</v>
      </c>
      <c r="AF475" s="4" t="s">
        <v>152</v>
      </c>
    </row>
    <row r="476" spans="1:32" hidden="1" x14ac:dyDescent="0.2">
      <c r="A476" s="1">
        <v>487</v>
      </c>
      <c r="B476" s="4">
        <v>2025</v>
      </c>
      <c r="C476" s="4" t="s">
        <v>142</v>
      </c>
      <c r="D476" s="4" t="s">
        <v>138</v>
      </c>
      <c r="E476" s="4">
        <v>16</v>
      </c>
      <c r="F476" s="80">
        <v>2575</v>
      </c>
      <c r="G476" s="4">
        <v>1675</v>
      </c>
      <c r="H476" s="4" t="s">
        <v>48</v>
      </c>
      <c r="I476" s="4" t="s">
        <v>199</v>
      </c>
      <c r="J476" s="4" t="s">
        <v>65</v>
      </c>
      <c r="K476" s="4" t="s">
        <v>251</v>
      </c>
      <c r="L476" s="57" t="s">
        <v>51</v>
      </c>
      <c r="M476" s="4" t="s">
        <v>230</v>
      </c>
      <c r="N476" s="4" t="s">
        <v>41</v>
      </c>
      <c r="O476" s="80">
        <v>15.236000000000001</v>
      </c>
      <c r="P476" s="6">
        <f t="shared" si="53"/>
        <v>15.236000000000001</v>
      </c>
      <c r="Q476" s="6">
        <v>2570000</v>
      </c>
      <c r="R476" s="6">
        <f t="shared" si="54"/>
        <v>2570000</v>
      </c>
      <c r="S476" s="57">
        <f t="shared" si="57"/>
        <v>998.05825242718447</v>
      </c>
      <c r="T476" s="6">
        <f>Table1[[#This Row],[Volume in Units]]*Table1[[#This Row],[Price SDG/Unit]]</f>
        <v>39156520</v>
      </c>
      <c r="U476" s="57">
        <f>Table1[[#This Row],[Volume MT/Head]]*Table1[[#This Row],[Price USD/(MT/Head)]]</f>
        <v>15206.415533980584</v>
      </c>
      <c r="V476" s="80">
        <v>30000</v>
      </c>
      <c r="W476" s="28">
        <f>Table1[[#This Row],[Commission SDG/MT]]*Table1[[#This Row],[Volume in Units]]</f>
        <v>457080</v>
      </c>
      <c r="X476" s="80"/>
      <c r="Y476" s="28">
        <f t="shared" si="55"/>
        <v>39613600</v>
      </c>
      <c r="Z476" s="6">
        <f>IFERROR((Table1[[#This Row],[Total Cost SDG]]/Table1[[#This Row],[Volume MT/Head]]),0)</f>
        <v>2600000</v>
      </c>
      <c r="AA476" s="57">
        <f t="shared" si="56"/>
        <v>15383.922330097088</v>
      </c>
      <c r="AB476" s="57">
        <f>IFERROR((Table1[[#This Row],[Total Cost USD]]/Table1[[#This Row],[Volume MT/Head]]),0)</f>
        <v>1009.7087378640776</v>
      </c>
      <c r="AC476" s="80">
        <v>15.236000000000001</v>
      </c>
      <c r="AD476" s="6">
        <f>Table1[[#This Row],[Volume MT/Head]]-Table1[[#This Row],[Delivered MT]]</f>
        <v>0</v>
      </c>
      <c r="AE476" s="6">
        <f>Table1[[#This Row],[Delivered MT]]*Table1[[#This Row],[Average Cost SDG/MT]]</f>
        <v>39613600</v>
      </c>
      <c r="AF476" s="4" t="s">
        <v>152</v>
      </c>
    </row>
    <row r="477" spans="1:32" hidden="1" x14ac:dyDescent="0.2">
      <c r="A477" s="1">
        <v>488</v>
      </c>
      <c r="B477" s="4">
        <v>2025</v>
      </c>
      <c r="C477" s="4" t="s">
        <v>142</v>
      </c>
      <c r="D477" s="4" t="s">
        <v>138</v>
      </c>
      <c r="E477" s="4">
        <v>17</v>
      </c>
      <c r="F477" s="80">
        <v>2575</v>
      </c>
      <c r="G477" s="4">
        <v>1675</v>
      </c>
      <c r="H477" s="4" t="s">
        <v>48</v>
      </c>
      <c r="I477" s="4" t="s">
        <v>199</v>
      </c>
      <c r="J477" s="4" t="s">
        <v>65</v>
      </c>
      <c r="K477" s="4" t="s">
        <v>251</v>
      </c>
      <c r="L477" s="57" t="s">
        <v>51</v>
      </c>
      <c r="M477" s="4" t="s">
        <v>230</v>
      </c>
      <c r="N477" s="4" t="s">
        <v>41</v>
      </c>
      <c r="O477" s="80">
        <v>6.6420000000000003</v>
      </c>
      <c r="P477" s="6">
        <f t="shared" si="53"/>
        <v>6.6420000000000003</v>
      </c>
      <c r="Q477" s="6">
        <v>2550000</v>
      </c>
      <c r="R477" s="6">
        <f t="shared" si="54"/>
        <v>2550000</v>
      </c>
      <c r="S477" s="57">
        <f t="shared" si="57"/>
        <v>990.29126213592235</v>
      </c>
      <c r="T477" s="6">
        <f>Table1[[#This Row],[Volume in Units]]*Table1[[#This Row],[Price SDG/Unit]]</f>
        <v>16937100</v>
      </c>
      <c r="U477" s="57">
        <f>Table1[[#This Row],[Volume MT/Head]]*Table1[[#This Row],[Price USD/(MT/Head)]]</f>
        <v>6577.5145631067962</v>
      </c>
      <c r="V477" s="80">
        <v>30000</v>
      </c>
      <c r="W477" s="28">
        <f>Table1[[#This Row],[Commission SDG/MT]]*Table1[[#This Row],[Volume in Units]]</f>
        <v>199260</v>
      </c>
      <c r="X477" s="80"/>
      <c r="Y477" s="28">
        <f t="shared" si="55"/>
        <v>17136360</v>
      </c>
      <c r="Z477" s="6">
        <f>IFERROR((Table1[[#This Row],[Total Cost SDG]]/Table1[[#This Row],[Volume MT/Head]]),0)</f>
        <v>2580000</v>
      </c>
      <c r="AA477" s="57">
        <f t="shared" si="56"/>
        <v>6654.8970873786411</v>
      </c>
      <c r="AB477" s="57">
        <f>IFERROR((Table1[[#This Row],[Total Cost USD]]/Table1[[#This Row],[Volume MT/Head]]),0)</f>
        <v>1001.9417475728155</v>
      </c>
      <c r="AC477" s="80">
        <v>6.6420000000000003</v>
      </c>
      <c r="AD477" s="6">
        <f>Table1[[#This Row],[Volume MT/Head]]-Table1[[#This Row],[Delivered MT]]</f>
        <v>0</v>
      </c>
      <c r="AE477" s="6">
        <f>Table1[[#This Row],[Delivered MT]]*Table1[[#This Row],[Average Cost SDG/MT]]</f>
        <v>17136360</v>
      </c>
      <c r="AF477" s="4" t="s">
        <v>152</v>
      </c>
    </row>
    <row r="478" spans="1:32" hidden="1" x14ac:dyDescent="0.2">
      <c r="A478" s="1">
        <v>489</v>
      </c>
      <c r="B478" s="4">
        <v>2025</v>
      </c>
      <c r="C478" s="4" t="s">
        <v>142</v>
      </c>
      <c r="D478" s="4" t="s">
        <v>138</v>
      </c>
      <c r="E478" s="4">
        <v>17</v>
      </c>
      <c r="F478" s="80">
        <v>2575</v>
      </c>
      <c r="G478" s="4">
        <v>1675</v>
      </c>
      <c r="H478" s="4" t="s">
        <v>48</v>
      </c>
      <c r="I478" s="4" t="s">
        <v>199</v>
      </c>
      <c r="J478" s="4" t="s">
        <v>65</v>
      </c>
      <c r="K478" s="4" t="s">
        <v>251</v>
      </c>
      <c r="L478" s="57" t="s">
        <v>51</v>
      </c>
      <c r="M478" s="4" t="s">
        <v>230</v>
      </c>
      <c r="N478" s="4" t="s">
        <v>41</v>
      </c>
      <c r="O478" s="80">
        <v>13.358000000000001</v>
      </c>
      <c r="P478" s="6">
        <f t="shared" si="53"/>
        <v>13.358000000000001</v>
      </c>
      <c r="Q478" s="6">
        <v>2550000</v>
      </c>
      <c r="R478" s="6">
        <f t="shared" si="54"/>
        <v>2550000</v>
      </c>
      <c r="S478" s="57">
        <f t="shared" si="57"/>
        <v>990.29126213592235</v>
      </c>
      <c r="T478" s="6">
        <f>Table1[[#This Row],[Volume in Units]]*Table1[[#This Row],[Price SDG/Unit]]</f>
        <v>34062900</v>
      </c>
      <c r="U478" s="57">
        <f>Table1[[#This Row],[Volume MT/Head]]*Table1[[#This Row],[Price USD/(MT/Head)]]</f>
        <v>13228.310679611652</v>
      </c>
      <c r="V478" s="80">
        <v>30000</v>
      </c>
      <c r="W478" s="28">
        <f>Table1[[#This Row],[Commission SDG/MT]]*Table1[[#This Row],[Volume in Units]]</f>
        <v>400740</v>
      </c>
      <c r="X478" s="80"/>
      <c r="Y478" s="28">
        <f t="shared" si="55"/>
        <v>34463640</v>
      </c>
      <c r="Z478" s="6">
        <f>IFERROR((Table1[[#This Row],[Total Cost SDG]]/Table1[[#This Row],[Volume MT/Head]]),0)</f>
        <v>2580000</v>
      </c>
      <c r="AA478" s="57">
        <f t="shared" si="56"/>
        <v>13383.93786407767</v>
      </c>
      <c r="AB478" s="57">
        <f>IFERROR((Table1[[#This Row],[Total Cost USD]]/Table1[[#This Row],[Volume MT/Head]]),0)</f>
        <v>1001.9417475728155</v>
      </c>
      <c r="AC478" s="80">
        <v>13.358000000000001</v>
      </c>
      <c r="AD478" s="6">
        <f>Table1[[#This Row],[Volume MT/Head]]-Table1[[#This Row],[Delivered MT]]</f>
        <v>0</v>
      </c>
      <c r="AE478" s="6">
        <f>Table1[[#This Row],[Delivered MT]]*Table1[[#This Row],[Average Cost SDG/MT]]</f>
        <v>34463640</v>
      </c>
      <c r="AF478" s="4" t="s">
        <v>152</v>
      </c>
    </row>
    <row r="479" spans="1:32" hidden="1" x14ac:dyDescent="0.2">
      <c r="A479" s="1">
        <v>490</v>
      </c>
      <c r="B479" s="4">
        <v>2025</v>
      </c>
      <c r="C479" s="4" t="s">
        <v>142</v>
      </c>
      <c r="D479" s="4" t="s">
        <v>138</v>
      </c>
      <c r="E479" s="4">
        <v>17</v>
      </c>
      <c r="F479" s="80">
        <v>2575</v>
      </c>
      <c r="G479" s="4">
        <v>1675</v>
      </c>
      <c r="H479" s="4" t="s">
        <v>48</v>
      </c>
      <c r="I479" s="4" t="s">
        <v>199</v>
      </c>
      <c r="J479" s="4" t="s">
        <v>65</v>
      </c>
      <c r="K479" s="4" t="s">
        <v>251</v>
      </c>
      <c r="L479" s="57" t="s">
        <v>51</v>
      </c>
      <c r="M479" s="4" t="s">
        <v>230</v>
      </c>
      <c r="N479" s="4" t="s">
        <v>41</v>
      </c>
      <c r="O479" s="80">
        <v>7.6020000000000003</v>
      </c>
      <c r="P479" s="6">
        <f t="shared" si="53"/>
        <v>7.6020000000000003</v>
      </c>
      <c r="Q479" s="6">
        <v>2530000</v>
      </c>
      <c r="R479" s="6">
        <f t="shared" si="54"/>
        <v>2530000</v>
      </c>
      <c r="S479" s="57">
        <f t="shared" si="57"/>
        <v>982.52427184466023</v>
      </c>
      <c r="T479" s="6">
        <f>Table1[[#This Row],[Volume in Units]]*Table1[[#This Row],[Price SDG/Unit]]</f>
        <v>19233060</v>
      </c>
      <c r="U479" s="57">
        <f>Table1[[#This Row],[Volume MT/Head]]*Table1[[#This Row],[Price USD/(MT/Head)]]</f>
        <v>7469.149514563107</v>
      </c>
      <c r="V479" s="80">
        <v>30000</v>
      </c>
      <c r="W479" s="28">
        <f>Table1[[#This Row],[Commission SDG/MT]]*Table1[[#This Row],[Volume in Units]]</f>
        <v>228060</v>
      </c>
      <c r="X479" s="80"/>
      <c r="Y479" s="28">
        <f t="shared" si="55"/>
        <v>19461120</v>
      </c>
      <c r="Z479" s="6">
        <f>IFERROR((Table1[[#This Row],[Total Cost SDG]]/Table1[[#This Row],[Volume MT/Head]]),0)</f>
        <v>2560000</v>
      </c>
      <c r="AA479" s="57">
        <f t="shared" si="56"/>
        <v>7557.7165048543693</v>
      </c>
      <c r="AB479" s="57">
        <f>IFERROR((Table1[[#This Row],[Total Cost USD]]/Table1[[#This Row],[Volume MT/Head]]),0)</f>
        <v>994.17475728155341</v>
      </c>
      <c r="AC479" s="80">
        <v>7.6020000000000003</v>
      </c>
      <c r="AD479" s="6">
        <f>Table1[[#This Row],[Volume MT/Head]]-Table1[[#This Row],[Delivered MT]]</f>
        <v>0</v>
      </c>
      <c r="AE479" s="6">
        <f>Table1[[#This Row],[Delivered MT]]*Table1[[#This Row],[Average Cost SDG/MT]]</f>
        <v>19461120</v>
      </c>
      <c r="AF479" s="4" t="s">
        <v>152</v>
      </c>
    </row>
    <row r="480" spans="1:32" hidden="1" x14ac:dyDescent="0.2">
      <c r="A480" s="1">
        <v>491</v>
      </c>
      <c r="B480" s="4">
        <v>2025</v>
      </c>
      <c r="C480" s="4" t="s">
        <v>142</v>
      </c>
      <c r="D480" s="4" t="s">
        <v>138</v>
      </c>
      <c r="E480" s="4">
        <v>17</v>
      </c>
      <c r="F480" s="80">
        <v>2575</v>
      </c>
      <c r="G480" s="4">
        <v>1675</v>
      </c>
      <c r="H480" s="4" t="s">
        <v>48</v>
      </c>
      <c r="I480" s="4" t="s">
        <v>199</v>
      </c>
      <c r="J480" s="4" t="s">
        <v>65</v>
      </c>
      <c r="K480" s="4" t="s">
        <v>251</v>
      </c>
      <c r="L480" s="57" t="s">
        <v>51</v>
      </c>
      <c r="M480" s="4" t="s">
        <v>230</v>
      </c>
      <c r="N480" s="4" t="s">
        <v>41</v>
      </c>
      <c r="O480" s="80">
        <v>15.414</v>
      </c>
      <c r="P480" s="6">
        <f t="shared" si="53"/>
        <v>15.414</v>
      </c>
      <c r="Q480" s="6">
        <v>2570000</v>
      </c>
      <c r="R480" s="6">
        <f t="shared" si="54"/>
        <v>2570000</v>
      </c>
      <c r="S480" s="57">
        <f t="shared" si="57"/>
        <v>998.05825242718447</v>
      </c>
      <c r="T480" s="6">
        <f>Table1[[#This Row],[Volume in Units]]*Table1[[#This Row],[Price SDG/Unit]]</f>
        <v>39613980</v>
      </c>
      <c r="U480" s="57">
        <f>Table1[[#This Row],[Volume MT/Head]]*Table1[[#This Row],[Price USD/(MT/Head)]]</f>
        <v>15384.069902912621</v>
      </c>
      <c r="V480" s="80">
        <v>30000</v>
      </c>
      <c r="W480" s="28">
        <f>Table1[[#This Row],[Commission SDG/MT]]*Table1[[#This Row],[Volume in Units]]</f>
        <v>462420</v>
      </c>
      <c r="X480" s="80"/>
      <c r="Y480" s="28">
        <f t="shared" si="55"/>
        <v>40076400</v>
      </c>
      <c r="Z480" s="6">
        <f>IFERROR((Table1[[#This Row],[Total Cost SDG]]/Table1[[#This Row],[Volume MT/Head]]),0)</f>
        <v>2600000</v>
      </c>
      <c r="AA480" s="57">
        <f t="shared" si="56"/>
        <v>15563.650485436894</v>
      </c>
      <c r="AB480" s="57">
        <f>IFERROR((Table1[[#This Row],[Total Cost USD]]/Table1[[#This Row],[Volume MT/Head]]),0)</f>
        <v>1009.7087378640778</v>
      </c>
      <c r="AC480" s="80">
        <v>15.414</v>
      </c>
      <c r="AD480" s="6">
        <f>Table1[[#This Row],[Volume MT/Head]]-Table1[[#This Row],[Delivered MT]]</f>
        <v>0</v>
      </c>
      <c r="AE480" s="6">
        <f>Table1[[#This Row],[Delivered MT]]*Table1[[#This Row],[Average Cost SDG/MT]]</f>
        <v>40076400</v>
      </c>
      <c r="AF480" s="4" t="s">
        <v>152</v>
      </c>
    </row>
    <row r="481" spans="1:32" hidden="1" x14ac:dyDescent="0.2">
      <c r="A481" s="1">
        <v>492</v>
      </c>
      <c r="B481" s="4">
        <v>2025</v>
      </c>
      <c r="C481" s="4" t="s">
        <v>142</v>
      </c>
      <c r="D481" s="4" t="s">
        <v>138</v>
      </c>
      <c r="E481" s="4">
        <v>17</v>
      </c>
      <c r="F481" s="80">
        <v>2575</v>
      </c>
      <c r="G481" s="4">
        <v>1675</v>
      </c>
      <c r="H481" s="4" t="s">
        <v>48</v>
      </c>
      <c r="I481" s="4" t="s">
        <v>199</v>
      </c>
      <c r="J481" s="4" t="s">
        <v>65</v>
      </c>
      <c r="K481" s="4" t="s">
        <v>251</v>
      </c>
      <c r="L481" s="57" t="s">
        <v>51</v>
      </c>
      <c r="M481" s="4" t="s">
        <v>230</v>
      </c>
      <c r="N481" s="4" t="s">
        <v>41</v>
      </c>
      <c r="O481" s="80">
        <v>14.516</v>
      </c>
      <c r="P481" s="6">
        <f t="shared" si="53"/>
        <v>14.516</v>
      </c>
      <c r="Q481" s="6">
        <v>2570000</v>
      </c>
      <c r="R481" s="6">
        <f t="shared" si="54"/>
        <v>2570000</v>
      </c>
      <c r="S481" s="57">
        <f t="shared" si="57"/>
        <v>998.05825242718447</v>
      </c>
      <c r="T481" s="6">
        <f>Table1[[#This Row],[Volume in Units]]*Table1[[#This Row],[Price SDG/Unit]]</f>
        <v>37306120</v>
      </c>
      <c r="U481" s="57">
        <f>Table1[[#This Row],[Volume MT/Head]]*Table1[[#This Row],[Price USD/(MT/Head)]]</f>
        <v>14487.813592233009</v>
      </c>
      <c r="V481" s="80">
        <v>30000</v>
      </c>
      <c r="W481" s="28">
        <f>Table1[[#This Row],[Commission SDG/MT]]*Table1[[#This Row],[Volume in Units]]</f>
        <v>435480</v>
      </c>
      <c r="X481" s="80"/>
      <c r="Y481" s="28">
        <f t="shared" si="55"/>
        <v>37741600</v>
      </c>
      <c r="Z481" s="6">
        <f>IFERROR((Table1[[#This Row],[Total Cost SDG]]/Table1[[#This Row],[Volume MT/Head]]),0)</f>
        <v>2600000</v>
      </c>
      <c r="AA481" s="57">
        <f t="shared" si="56"/>
        <v>14656.932038834952</v>
      </c>
      <c r="AB481" s="57">
        <f>IFERROR((Table1[[#This Row],[Total Cost USD]]/Table1[[#This Row],[Volume MT/Head]]),0)</f>
        <v>1009.7087378640776</v>
      </c>
      <c r="AC481" s="80">
        <v>14.516</v>
      </c>
      <c r="AD481" s="6">
        <f>Table1[[#This Row],[Volume MT/Head]]-Table1[[#This Row],[Delivered MT]]</f>
        <v>0</v>
      </c>
      <c r="AE481" s="6">
        <f>Table1[[#This Row],[Delivered MT]]*Table1[[#This Row],[Average Cost SDG/MT]]</f>
        <v>37741600</v>
      </c>
      <c r="AF481" s="4" t="s">
        <v>152</v>
      </c>
    </row>
    <row r="482" spans="1:32" hidden="1" x14ac:dyDescent="0.2">
      <c r="A482" s="1">
        <v>493</v>
      </c>
      <c r="B482" s="4">
        <v>2025</v>
      </c>
      <c r="C482" s="4" t="s">
        <v>142</v>
      </c>
      <c r="D482" s="4" t="s">
        <v>138</v>
      </c>
      <c r="E482" s="4">
        <v>17</v>
      </c>
      <c r="F482" s="80">
        <v>2575</v>
      </c>
      <c r="G482" s="4">
        <v>1675</v>
      </c>
      <c r="H482" s="4" t="s">
        <v>48</v>
      </c>
      <c r="I482" s="4" t="s">
        <v>199</v>
      </c>
      <c r="J482" s="4" t="s">
        <v>65</v>
      </c>
      <c r="K482" s="4" t="s">
        <v>251</v>
      </c>
      <c r="L482" s="57" t="s">
        <v>51</v>
      </c>
      <c r="M482" s="4" t="s">
        <v>230</v>
      </c>
      <c r="N482" s="4" t="s">
        <v>41</v>
      </c>
      <c r="O482" s="80">
        <v>14.134</v>
      </c>
      <c r="P482" s="6">
        <f t="shared" si="53"/>
        <v>14.134</v>
      </c>
      <c r="Q482" s="6">
        <v>2570000</v>
      </c>
      <c r="R482" s="6">
        <f t="shared" si="54"/>
        <v>2570000</v>
      </c>
      <c r="S482" s="57">
        <f t="shared" si="57"/>
        <v>998.05825242718447</v>
      </c>
      <c r="T482" s="6">
        <f>Table1[[#This Row],[Volume in Units]]*Table1[[#This Row],[Price SDG/Unit]]</f>
        <v>36324380</v>
      </c>
      <c r="U482" s="57">
        <f>Table1[[#This Row],[Volume MT/Head]]*Table1[[#This Row],[Price USD/(MT/Head)]]</f>
        <v>14106.555339805825</v>
      </c>
      <c r="V482" s="80">
        <v>30000</v>
      </c>
      <c r="W482" s="28">
        <f>Table1[[#This Row],[Commission SDG/MT]]*Table1[[#This Row],[Volume in Units]]</f>
        <v>424020</v>
      </c>
      <c r="X482" s="80"/>
      <c r="Y482" s="28">
        <f t="shared" si="55"/>
        <v>36748400</v>
      </c>
      <c r="Z482" s="6">
        <f>IFERROR((Table1[[#This Row],[Total Cost SDG]]/Table1[[#This Row],[Volume MT/Head]]),0)</f>
        <v>2600000</v>
      </c>
      <c r="AA482" s="57">
        <f t="shared" si="56"/>
        <v>14271.223300970874</v>
      </c>
      <c r="AB482" s="57">
        <f>IFERROR((Table1[[#This Row],[Total Cost USD]]/Table1[[#This Row],[Volume MT/Head]]),0)</f>
        <v>1009.7087378640776</v>
      </c>
      <c r="AC482" s="80">
        <v>14.134</v>
      </c>
      <c r="AD482" s="6">
        <f>Table1[[#This Row],[Volume MT/Head]]-Table1[[#This Row],[Delivered MT]]</f>
        <v>0</v>
      </c>
      <c r="AE482" s="6">
        <f>Table1[[#This Row],[Delivered MT]]*Table1[[#This Row],[Average Cost SDG/MT]]</f>
        <v>36748400</v>
      </c>
      <c r="AF482" s="4" t="s">
        <v>152</v>
      </c>
    </row>
    <row r="483" spans="1:32" hidden="1" x14ac:dyDescent="0.2">
      <c r="A483" s="1">
        <v>494</v>
      </c>
      <c r="B483" s="4">
        <v>2025</v>
      </c>
      <c r="C483" s="4" t="s">
        <v>142</v>
      </c>
      <c r="D483" s="4" t="s">
        <v>138</v>
      </c>
      <c r="E483" s="4">
        <v>17</v>
      </c>
      <c r="F483" s="80">
        <v>2575</v>
      </c>
      <c r="G483" s="4">
        <v>1675</v>
      </c>
      <c r="H483" s="4" t="s">
        <v>48</v>
      </c>
      <c r="I483" s="4" t="s">
        <v>199</v>
      </c>
      <c r="J483" s="4" t="s">
        <v>65</v>
      </c>
      <c r="K483" s="4" t="s">
        <v>251</v>
      </c>
      <c r="L483" s="57" t="s">
        <v>51</v>
      </c>
      <c r="M483" s="4" t="s">
        <v>230</v>
      </c>
      <c r="N483" s="4" t="s">
        <v>41</v>
      </c>
      <c r="O483" s="80">
        <v>13.988</v>
      </c>
      <c r="P483" s="6">
        <f t="shared" si="53"/>
        <v>13.988</v>
      </c>
      <c r="Q483" s="6">
        <v>2570000</v>
      </c>
      <c r="R483" s="6">
        <f t="shared" si="54"/>
        <v>2570000</v>
      </c>
      <c r="S483" s="57">
        <f t="shared" si="57"/>
        <v>998.05825242718447</v>
      </c>
      <c r="T483" s="6">
        <f>Table1[[#This Row],[Volume in Units]]*Table1[[#This Row],[Price SDG/Unit]]</f>
        <v>35949160</v>
      </c>
      <c r="U483" s="57">
        <f>Table1[[#This Row],[Volume MT/Head]]*Table1[[#This Row],[Price USD/(MT/Head)]]</f>
        <v>13960.838834951455</v>
      </c>
      <c r="V483" s="80">
        <v>30000</v>
      </c>
      <c r="W483" s="28">
        <f>Table1[[#This Row],[Commission SDG/MT]]*Table1[[#This Row],[Volume in Units]]</f>
        <v>419640</v>
      </c>
      <c r="X483" s="80"/>
      <c r="Y483" s="28">
        <f t="shared" si="55"/>
        <v>36368800</v>
      </c>
      <c r="Z483" s="6">
        <f>IFERROR((Table1[[#This Row],[Total Cost SDG]]/Table1[[#This Row],[Volume MT/Head]]),0)</f>
        <v>2600000</v>
      </c>
      <c r="AA483" s="57">
        <f t="shared" si="56"/>
        <v>14123.805825242718</v>
      </c>
      <c r="AB483" s="57">
        <f>IFERROR((Table1[[#This Row],[Total Cost USD]]/Table1[[#This Row],[Volume MT/Head]]),0)</f>
        <v>1009.7087378640776</v>
      </c>
      <c r="AC483" s="80">
        <v>13.988</v>
      </c>
      <c r="AD483" s="6">
        <f>Table1[[#This Row],[Volume MT/Head]]-Table1[[#This Row],[Delivered MT]]</f>
        <v>0</v>
      </c>
      <c r="AE483" s="6">
        <f>Table1[[#This Row],[Delivered MT]]*Table1[[#This Row],[Average Cost SDG/MT]]</f>
        <v>36368800</v>
      </c>
      <c r="AF483" s="4" t="s">
        <v>152</v>
      </c>
    </row>
    <row r="484" spans="1:32" hidden="1" x14ac:dyDescent="0.2">
      <c r="A484" s="1">
        <v>495</v>
      </c>
      <c r="B484" s="4">
        <v>2025</v>
      </c>
      <c r="C484" s="4" t="s">
        <v>142</v>
      </c>
      <c r="D484" s="4" t="s">
        <v>138</v>
      </c>
      <c r="E484" s="4">
        <v>17</v>
      </c>
      <c r="F484" s="80">
        <v>2575</v>
      </c>
      <c r="G484" s="4">
        <v>1675</v>
      </c>
      <c r="H484" s="4" t="s">
        <v>48</v>
      </c>
      <c r="I484" s="4" t="s">
        <v>199</v>
      </c>
      <c r="J484" s="4" t="s">
        <v>65</v>
      </c>
      <c r="K484" s="4" t="s">
        <v>251</v>
      </c>
      <c r="L484" s="57" t="s">
        <v>51</v>
      </c>
      <c r="M484" s="4" t="s">
        <v>230</v>
      </c>
      <c r="N484" s="4" t="s">
        <v>41</v>
      </c>
      <c r="O484" s="80">
        <v>36.956000000000003</v>
      </c>
      <c r="P484" s="6">
        <f t="shared" si="53"/>
        <v>36.956000000000003</v>
      </c>
      <c r="Q484" s="6">
        <v>2580000</v>
      </c>
      <c r="R484" s="6">
        <f t="shared" si="54"/>
        <v>2580000</v>
      </c>
      <c r="S484" s="57">
        <f t="shared" si="57"/>
        <v>1001.9417475728155</v>
      </c>
      <c r="T484" s="6">
        <f>Table1[[#This Row],[Volume in Units]]*Table1[[#This Row],[Price SDG/Unit]]</f>
        <v>95346480.000000015</v>
      </c>
      <c r="U484" s="57">
        <f>Table1[[#This Row],[Volume MT/Head]]*Table1[[#This Row],[Price USD/(MT/Head)]]</f>
        <v>37027.759223300971</v>
      </c>
      <c r="V484" s="80">
        <v>30000</v>
      </c>
      <c r="W484" s="28">
        <f>Table1[[#This Row],[Commission SDG/MT]]*Table1[[#This Row],[Volume in Units]]</f>
        <v>1108680</v>
      </c>
      <c r="X484" s="80"/>
      <c r="Y484" s="28">
        <f t="shared" si="55"/>
        <v>96455160.000000015</v>
      </c>
      <c r="Z484" s="6">
        <f>IFERROR((Table1[[#This Row],[Total Cost SDG]]/Table1[[#This Row],[Volume MT/Head]]),0)</f>
        <v>2610000</v>
      </c>
      <c r="AA484" s="57">
        <f t="shared" si="56"/>
        <v>37458.314563106804</v>
      </c>
      <c r="AB484" s="57">
        <f>IFERROR((Table1[[#This Row],[Total Cost USD]]/Table1[[#This Row],[Volume MT/Head]]),0)</f>
        <v>1013.5922330097088</v>
      </c>
      <c r="AC484" s="80">
        <v>36.956000000000003</v>
      </c>
      <c r="AD484" s="6">
        <f>Table1[[#This Row],[Volume MT/Head]]-Table1[[#This Row],[Delivered MT]]</f>
        <v>0</v>
      </c>
      <c r="AE484" s="6">
        <f>Table1[[#This Row],[Delivered MT]]*Table1[[#This Row],[Average Cost SDG/MT]]</f>
        <v>96455160.000000015</v>
      </c>
      <c r="AF484" s="4" t="s">
        <v>152</v>
      </c>
    </row>
    <row r="485" spans="1:32" hidden="1" x14ac:dyDescent="0.2">
      <c r="A485" s="1">
        <v>496</v>
      </c>
      <c r="B485" s="4">
        <v>2025</v>
      </c>
      <c r="C485" s="4" t="s">
        <v>142</v>
      </c>
      <c r="D485" s="4" t="s">
        <v>138</v>
      </c>
      <c r="E485" s="4">
        <v>18</v>
      </c>
      <c r="F485" s="80">
        <v>2575</v>
      </c>
      <c r="G485" s="4">
        <v>1675</v>
      </c>
      <c r="H485" s="4" t="s">
        <v>48</v>
      </c>
      <c r="I485" s="4" t="s">
        <v>199</v>
      </c>
      <c r="J485" s="4" t="s">
        <v>65</v>
      </c>
      <c r="K485" s="4" t="s">
        <v>251</v>
      </c>
      <c r="L485" s="57" t="s">
        <v>51</v>
      </c>
      <c r="M485" s="4" t="s">
        <v>230</v>
      </c>
      <c r="N485" s="4" t="s">
        <v>41</v>
      </c>
      <c r="O485" s="80">
        <v>4.79</v>
      </c>
      <c r="P485" s="6">
        <f t="shared" si="53"/>
        <v>4.79</v>
      </c>
      <c r="Q485" s="6">
        <v>2570000</v>
      </c>
      <c r="R485" s="6">
        <f t="shared" si="54"/>
        <v>2570000</v>
      </c>
      <c r="S485" s="57">
        <f t="shared" si="57"/>
        <v>998.05825242718447</v>
      </c>
      <c r="T485" s="6">
        <f>Table1[[#This Row],[Volume in Units]]*Table1[[#This Row],[Price SDG/Unit]]</f>
        <v>12310300</v>
      </c>
      <c r="U485" s="57">
        <f>Table1[[#This Row],[Volume MT/Head]]*Table1[[#This Row],[Price USD/(MT/Head)]]</f>
        <v>4780.6990291262136</v>
      </c>
      <c r="V485" s="80">
        <v>30000</v>
      </c>
      <c r="W485" s="28">
        <f>Table1[[#This Row],[Commission SDG/MT]]*Table1[[#This Row],[Volume in Units]]</f>
        <v>143700</v>
      </c>
      <c r="X485" s="80"/>
      <c r="Y485" s="28">
        <f t="shared" si="55"/>
        <v>12454000</v>
      </c>
      <c r="Z485" s="6">
        <f>IFERROR((Table1[[#This Row],[Total Cost SDG]]/Table1[[#This Row],[Volume MT/Head]]),0)</f>
        <v>2600000</v>
      </c>
      <c r="AA485" s="57">
        <f t="shared" si="56"/>
        <v>4836.5048543689318</v>
      </c>
      <c r="AB485" s="57">
        <f>IFERROR((Table1[[#This Row],[Total Cost USD]]/Table1[[#This Row],[Volume MT/Head]]),0)</f>
        <v>1009.7087378640776</v>
      </c>
      <c r="AC485" s="80">
        <v>4.79</v>
      </c>
      <c r="AD485" s="6">
        <f>Table1[[#This Row],[Volume MT/Head]]-Table1[[#This Row],[Delivered MT]]</f>
        <v>0</v>
      </c>
      <c r="AE485" s="6">
        <f>Table1[[#This Row],[Delivered MT]]*Table1[[#This Row],[Average Cost SDG/MT]]</f>
        <v>12454000</v>
      </c>
      <c r="AF485" s="4" t="s">
        <v>152</v>
      </c>
    </row>
    <row r="486" spans="1:32" hidden="1" x14ac:dyDescent="0.2">
      <c r="A486" s="1">
        <v>497</v>
      </c>
      <c r="B486" s="4">
        <v>2025</v>
      </c>
      <c r="C486" s="4" t="s">
        <v>142</v>
      </c>
      <c r="D486" s="4" t="s">
        <v>138</v>
      </c>
      <c r="E486" s="4">
        <v>18</v>
      </c>
      <c r="F486" s="80">
        <v>2575</v>
      </c>
      <c r="G486" s="4">
        <v>1675</v>
      </c>
      <c r="H486" s="4" t="s">
        <v>48</v>
      </c>
      <c r="I486" s="4" t="s">
        <v>199</v>
      </c>
      <c r="J486" s="4" t="s">
        <v>65</v>
      </c>
      <c r="K486" s="4" t="s">
        <v>251</v>
      </c>
      <c r="L486" s="57" t="s">
        <v>51</v>
      </c>
      <c r="M486" s="4" t="s">
        <v>230</v>
      </c>
      <c r="N486" s="4" t="s">
        <v>41</v>
      </c>
      <c r="O486" s="80">
        <v>7.133</v>
      </c>
      <c r="P486" s="6">
        <f t="shared" si="53"/>
        <v>7.133</v>
      </c>
      <c r="Q486" s="6">
        <v>2550000</v>
      </c>
      <c r="R486" s="6">
        <f t="shared" si="54"/>
        <v>2550000</v>
      </c>
      <c r="S486" s="57">
        <f t="shared" si="57"/>
        <v>990.29126213592235</v>
      </c>
      <c r="T486" s="6">
        <f>Table1[[#This Row],[Volume in Units]]*Table1[[#This Row],[Price SDG/Unit]]</f>
        <v>18189150</v>
      </c>
      <c r="U486" s="57">
        <f>Table1[[#This Row],[Volume MT/Head]]*Table1[[#This Row],[Price USD/(MT/Head)]]</f>
        <v>7063.7475728155341</v>
      </c>
      <c r="V486" s="80">
        <v>30000</v>
      </c>
      <c r="W486" s="28">
        <f>Table1[[#This Row],[Commission SDG/MT]]*Table1[[#This Row],[Volume in Units]]</f>
        <v>213990</v>
      </c>
      <c r="X486" s="80"/>
      <c r="Y486" s="28">
        <f t="shared" si="55"/>
        <v>18403140</v>
      </c>
      <c r="Z486" s="6">
        <f>IFERROR((Table1[[#This Row],[Total Cost SDG]]/Table1[[#This Row],[Volume MT/Head]]),0)</f>
        <v>2580000</v>
      </c>
      <c r="AA486" s="57">
        <f t="shared" si="56"/>
        <v>7146.850485436893</v>
      </c>
      <c r="AB486" s="57">
        <f>IFERROR((Table1[[#This Row],[Total Cost USD]]/Table1[[#This Row],[Volume MT/Head]]),0)</f>
        <v>1001.9417475728155</v>
      </c>
      <c r="AC486" s="80">
        <v>7.133</v>
      </c>
      <c r="AD486" s="6">
        <f>Table1[[#This Row],[Volume MT/Head]]-Table1[[#This Row],[Delivered MT]]</f>
        <v>0</v>
      </c>
      <c r="AE486" s="6">
        <f>Table1[[#This Row],[Delivered MT]]*Table1[[#This Row],[Average Cost SDG/MT]]</f>
        <v>18403140</v>
      </c>
      <c r="AF486" s="4" t="s">
        <v>152</v>
      </c>
    </row>
    <row r="487" spans="1:32" hidden="1" x14ac:dyDescent="0.2">
      <c r="A487" s="1">
        <v>498</v>
      </c>
      <c r="B487" s="4">
        <v>2025</v>
      </c>
      <c r="C487" s="4" t="s">
        <v>142</v>
      </c>
      <c r="D487" s="4" t="s">
        <v>138</v>
      </c>
      <c r="E487" s="4">
        <v>18</v>
      </c>
      <c r="F487" s="80">
        <v>2575</v>
      </c>
      <c r="G487" s="4">
        <v>1675</v>
      </c>
      <c r="H487" s="4" t="s">
        <v>48</v>
      </c>
      <c r="I487" s="4" t="s">
        <v>199</v>
      </c>
      <c r="J487" s="4" t="s">
        <v>65</v>
      </c>
      <c r="K487" s="4" t="s">
        <v>251</v>
      </c>
      <c r="L487" s="57" t="s">
        <v>51</v>
      </c>
      <c r="M487" s="4" t="s">
        <v>230</v>
      </c>
      <c r="N487" s="4" t="s">
        <v>41</v>
      </c>
      <c r="O487" s="80">
        <v>5.4889999999999999</v>
      </c>
      <c r="P487" s="6">
        <f t="shared" si="53"/>
        <v>5.4889999999999999</v>
      </c>
      <c r="Q487" s="6">
        <v>2550000</v>
      </c>
      <c r="R487" s="6">
        <f t="shared" si="54"/>
        <v>2550000</v>
      </c>
      <c r="S487" s="57">
        <f t="shared" si="57"/>
        <v>990.29126213592235</v>
      </c>
      <c r="T487" s="6">
        <f>Table1[[#This Row],[Volume in Units]]*Table1[[#This Row],[Price SDG/Unit]]</f>
        <v>13996950</v>
      </c>
      <c r="U487" s="57">
        <f>Table1[[#This Row],[Volume MT/Head]]*Table1[[#This Row],[Price USD/(MT/Head)]]</f>
        <v>5435.7087378640781</v>
      </c>
      <c r="V487" s="80">
        <v>30000</v>
      </c>
      <c r="W487" s="28">
        <f>Table1[[#This Row],[Commission SDG/MT]]*Table1[[#This Row],[Volume in Units]]</f>
        <v>164670</v>
      </c>
      <c r="X487" s="80"/>
      <c r="Y487" s="28">
        <f t="shared" si="55"/>
        <v>14161620</v>
      </c>
      <c r="Z487" s="6">
        <f>IFERROR((Table1[[#This Row],[Total Cost SDG]]/Table1[[#This Row],[Volume MT/Head]]),0)</f>
        <v>2580000</v>
      </c>
      <c r="AA487" s="57">
        <f t="shared" si="56"/>
        <v>5499.6582524271844</v>
      </c>
      <c r="AB487" s="57">
        <f>IFERROR((Table1[[#This Row],[Total Cost USD]]/Table1[[#This Row],[Volume MT/Head]]),0)</f>
        <v>1001.9417475728155</v>
      </c>
      <c r="AC487" s="80">
        <v>5.4889999999999999</v>
      </c>
      <c r="AD487" s="6">
        <f>Table1[[#This Row],[Volume MT/Head]]-Table1[[#This Row],[Delivered MT]]</f>
        <v>0</v>
      </c>
      <c r="AE487" s="6">
        <f>Table1[[#This Row],[Delivered MT]]*Table1[[#This Row],[Average Cost SDG/MT]]</f>
        <v>14161620</v>
      </c>
      <c r="AF487" s="4" t="s">
        <v>152</v>
      </c>
    </row>
    <row r="488" spans="1:32" hidden="1" x14ac:dyDescent="0.2">
      <c r="A488" s="1">
        <v>499</v>
      </c>
      <c r="B488" s="4">
        <v>2025</v>
      </c>
      <c r="C488" s="4" t="s">
        <v>142</v>
      </c>
      <c r="D488" s="4" t="s">
        <v>138</v>
      </c>
      <c r="E488" s="4">
        <v>18</v>
      </c>
      <c r="F488" s="80">
        <v>2575</v>
      </c>
      <c r="G488" s="4">
        <v>1675</v>
      </c>
      <c r="H488" s="4" t="s">
        <v>48</v>
      </c>
      <c r="I488" s="4" t="s">
        <v>199</v>
      </c>
      <c r="J488" s="4" t="s">
        <v>65</v>
      </c>
      <c r="K488" s="4" t="s">
        <v>251</v>
      </c>
      <c r="L488" s="57" t="s">
        <v>51</v>
      </c>
      <c r="M488" s="4" t="s">
        <v>230</v>
      </c>
      <c r="N488" s="4" t="s">
        <v>41</v>
      </c>
      <c r="O488" s="80">
        <v>5.3609999999999998</v>
      </c>
      <c r="P488" s="6">
        <f t="shared" si="53"/>
        <v>5.3609999999999998</v>
      </c>
      <c r="Q488" s="6">
        <v>2570000</v>
      </c>
      <c r="R488" s="6">
        <f t="shared" si="54"/>
        <v>2570000</v>
      </c>
      <c r="S488" s="57">
        <f t="shared" ref="S488:S520" si="58">IFERROR((R488/F488),0)</f>
        <v>998.05825242718447</v>
      </c>
      <c r="T488" s="6">
        <f>Table1[[#This Row],[Volume in Units]]*Table1[[#This Row],[Price SDG/Unit]]</f>
        <v>13777770</v>
      </c>
      <c r="U488" s="57">
        <f>Table1[[#This Row],[Volume MT/Head]]*Table1[[#This Row],[Price USD/(MT/Head)]]</f>
        <v>5350.5902912621359</v>
      </c>
      <c r="V488" s="80">
        <v>30000</v>
      </c>
      <c r="W488" s="28">
        <f>Table1[[#This Row],[Commission SDG/MT]]*Table1[[#This Row],[Volume in Units]]</f>
        <v>160830</v>
      </c>
      <c r="X488" s="80"/>
      <c r="Y488" s="28">
        <f t="shared" si="55"/>
        <v>13938600</v>
      </c>
      <c r="Z488" s="6">
        <f>IFERROR((Table1[[#This Row],[Total Cost SDG]]/Table1[[#This Row],[Volume MT/Head]]),0)</f>
        <v>2600000</v>
      </c>
      <c r="AA488" s="57">
        <f t="shared" si="56"/>
        <v>5413.0485436893205</v>
      </c>
      <c r="AB488" s="57">
        <f>IFERROR((Table1[[#This Row],[Total Cost USD]]/Table1[[#This Row],[Volume MT/Head]]),0)</f>
        <v>1009.7087378640778</v>
      </c>
      <c r="AC488" s="80">
        <v>5.3609999999999998</v>
      </c>
      <c r="AD488" s="6">
        <f>Table1[[#This Row],[Volume MT/Head]]-Table1[[#This Row],[Delivered MT]]</f>
        <v>0</v>
      </c>
      <c r="AE488" s="6">
        <f>Table1[[#This Row],[Delivered MT]]*Table1[[#This Row],[Average Cost SDG/MT]]</f>
        <v>13938600</v>
      </c>
      <c r="AF488" s="4" t="s">
        <v>152</v>
      </c>
    </row>
    <row r="489" spans="1:32" hidden="1" x14ac:dyDescent="0.2">
      <c r="A489" s="1">
        <v>500</v>
      </c>
      <c r="B489" s="4">
        <v>2025</v>
      </c>
      <c r="C489" s="4" t="s">
        <v>142</v>
      </c>
      <c r="D489" s="4" t="s">
        <v>138</v>
      </c>
      <c r="E489" s="4">
        <v>18</v>
      </c>
      <c r="F489" s="80">
        <v>2575</v>
      </c>
      <c r="G489" s="4">
        <v>1675</v>
      </c>
      <c r="H489" s="4" t="s">
        <v>48</v>
      </c>
      <c r="I489" s="4" t="s">
        <v>199</v>
      </c>
      <c r="J489" s="4" t="s">
        <v>65</v>
      </c>
      <c r="K489" s="4" t="s">
        <v>251</v>
      </c>
      <c r="L489" s="57" t="s">
        <v>51</v>
      </c>
      <c r="M489" s="4" t="s">
        <v>230</v>
      </c>
      <c r="N489" s="4" t="s">
        <v>41</v>
      </c>
      <c r="O489" s="80">
        <v>3.044</v>
      </c>
      <c r="P489" s="6">
        <f t="shared" si="53"/>
        <v>3.044</v>
      </c>
      <c r="Q489" s="6">
        <v>2550000</v>
      </c>
      <c r="R489" s="6">
        <f t="shared" si="54"/>
        <v>2550000</v>
      </c>
      <c r="S489" s="57">
        <f t="shared" si="58"/>
        <v>990.29126213592235</v>
      </c>
      <c r="T489" s="6">
        <f>Table1[[#This Row],[Volume in Units]]*Table1[[#This Row],[Price SDG/Unit]]</f>
        <v>7762200</v>
      </c>
      <c r="U489" s="57">
        <f>Table1[[#This Row],[Volume MT/Head]]*Table1[[#This Row],[Price USD/(MT/Head)]]</f>
        <v>3014.4466019417478</v>
      </c>
      <c r="V489" s="80">
        <v>30000</v>
      </c>
      <c r="W489" s="28">
        <f>Table1[[#This Row],[Commission SDG/MT]]*Table1[[#This Row],[Volume in Units]]</f>
        <v>91320</v>
      </c>
      <c r="X489" s="80"/>
      <c r="Y489" s="28">
        <f t="shared" si="55"/>
        <v>7853520</v>
      </c>
      <c r="Z489" s="6">
        <f>IFERROR((Table1[[#This Row],[Total Cost SDG]]/Table1[[#This Row],[Volume MT/Head]]),0)</f>
        <v>2580000</v>
      </c>
      <c r="AA489" s="57">
        <f t="shared" si="56"/>
        <v>3049.9106796116503</v>
      </c>
      <c r="AB489" s="57">
        <f>IFERROR((Table1[[#This Row],[Total Cost USD]]/Table1[[#This Row],[Volume MT/Head]]),0)</f>
        <v>1001.9417475728154</v>
      </c>
      <c r="AC489" s="80">
        <v>3.044</v>
      </c>
      <c r="AD489" s="6">
        <f>Table1[[#This Row],[Volume MT/Head]]-Table1[[#This Row],[Delivered MT]]</f>
        <v>0</v>
      </c>
      <c r="AE489" s="6">
        <f>Table1[[#This Row],[Delivered MT]]*Table1[[#This Row],[Average Cost SDG/MT]]</f>
        <v>7853520</v>
      </c>
      <c r="AF489" s="4" t="s">
        <v>152</v>
      </c>
    </row>
    <row r="490" spans="1:32" hidden="1" x14ac:dyDescent="0.2">
      <c r="A490" s="1">
        <v>501</v>
      </c>
      <c r="B490" s="4">
        <v>2025</v>
      </c>
      <c r="C490" s="4" t="s">
        <v>142</v>
      </c>
      <c r="D490" s="4" t="s">
        <v>138</v>
      </c>
      <c r="E490" s="4">
        <v>18</v>
      </c>
      <c r="F490" s="80">
        <v>2575</v>
      </c>
      <c r="G490" s="4">
        <v>1675</v>
      </c>
      <c r="H490" s="4" t="s">
        <v>48</v>
      </c>
      <c r="I490" s="4" t="s">
        <v>199</v>
      </c>
      <c r="J490" s="4" t="s">
        <v>65</v>
      </c>
      <c r="K490" s="4" t="s">
        <v>251</v>
      </c>
      <c r="L490" s="57" t="s">
        <v>51</v>
      </c>
      <c r="M490" s="4" t="s">
        <v>230</v>
      </c>
      <c r="N490" s="4" t="s">
        <v>41</v>
      </c>
      <c r="O490" s="80">
        <v>7.05</v>
      </c>
      <c r="P490" s="6">
        <f t="shared" si="53"/>
        <v>7.05</v>
      </c>
      <c r="Q490" s="6">
        <v>2560000</v>
      </c>
      <c r="R490" s="6">
        <f t="shared" si="54"/>
        <v>2560000</v>
      </c>
      <c r="S490" s="57">
        <f t="shared" si="58"/>
        <v>994.17475728155341</v>
      </c>
      <c r="T490" s="6">
        <f>Table1[[#This Row],[Volume in Units]]*Table1[[#This Row],[Price SDG/Unit]]</f>
        <v>18048000</v>
      </c>
      <c r="U490" s="57">
        <f>Table1[[#This Row],[Volume MT/Head]]*Table1[[#This Row],[Price USD/(MT/Head)]]</f>
        <v>7008.9320388349515</v>
      </c>
      <c r="V490" s="80">
        <v>30000</v>
      </c>
      <c r="W490" s="28">
        <f>Table1[[#This Row],[Commission SDG/MT]]*Table1[[#This Row],[Volume in Units]]</f>
        <v>211500</v>
      </c>
      <c r="X490" s="80"/>
      <c r="Y490" s="28">
        <f t="shared" si="55"/>
        <v>18259500</v>
      </c>
      <c r="Z490" s="6">
        <f>IFERROR((Table1[[#This Row],[Total Cost SDG]]/Table1[[#This Row],[Volume MT/Head]]),0)</f>
        <v>2590000</v>
      </c>
      <c r="AA490" s="57">
        <f t="shared" si="56"/>
        <v>7091.0679611650485</v>
      </c>
      <c r="AB490" s="57">
        <f>IFERROR((Table1[[#This Row],[Total Cost USD]]/Table1[[#This Row],[Volume MT/Head]]),0)</f>
        <v>1005.8252427184466</v>
      </c>
      <c r="AC490" s="80">
        <v>7.05</v>
      </c>
      <c r="AD490" s="6">
        <f>Table1[[#This Row],[Volume MT/Head]]-Table1[[#This Row],[Delivered MT]]</f>
        <v>0</v>
      </c>
      <c r="AE490" s="6">
        <f>Table1[[#This Row],[Delivered MT]]*Table1[[#This Row],[Average Cost SDG/MT]]</f>
        <v>18259500</v>
      </c>
      <c r="AF490" s="4" t="s">
        <v>152</v>
      </c>
    </row>
    <row r="491" spans="1:32" hidden="1" x14ac:dyDescent="0.2">
      <c r="A491" s="1">
        <v>502</v>
      </c>
      <c r="B491" s="4">
        <v>2025</v>
      </c>
      <c r="C491" s="4" t="s">
        <v>142</v>
      </c>
      <c r="D491" s="4" t="s">
        <v>138</v>
      </c>
      <c r="E491" s="4">
        <v>18</v>
      </c>
      <c r="F491" s="80">
        <v>2575</v>
      </c>
      <c r="G491" s="4">
        <v>1675</v>
      </c>
      <c r="H491" s="4" t="s">
        <v>48</v>
      </c>
      <c r="I491" s="4" t="s">
        <v>199</v>
      </c>
      <c r="J491" s="4" t="s">
        <v>65</v>
      </c>
      <c r="K491" s="4" t="s">
        <v>251</v>
      </c>
      <c r="L491" s="57" t="s">
        <v>51</v>
      </c>
      <c r="M491" s="4" t="s">
        <v>230</v>
      </c>
      <c r="N491" s="4" t="s">
        <v>41</v>
      </c>
      <c r="O491" s="80">
        <v>15.866</v>
      </c>
      <c r="P491" s="6">
        <f t="shared" si="53"/>
        <v>15.866</v>
      </c>
      <c r="Q491" s="6">
        <v>2580000</v>
      </c>
      <c r="R491" s="6">
        <f t="shared" si="54"/>
        <v>2580000</v>
      </c>
      <c r="S491" s="57">
        <f t="shared" si="58"/>
        <v>1001.9417475728155</v>
      </c>
      <c r="T491" s="6">
        <f>Table1[[#This Row],[Volume in Units]]*Table1[[#This Row],[Price SDG/Unit]]</f>
        <v>40934280</v>
      </c>
      <c r="U491" s="57">
        <f>Table1[[#This Row],[Volume MT/Head]]*Table1[[#This Row],[Price USD/(MT/Head)]]</f>
        <v>15896.80776699029</v>
      </c>
      <c r="V491" s="80">
        <v>30000</v>
      </c>
      <c r="W491" s="28">
        <f>Table1[[#This Row],[Commission SDG/MT]]*Table1[[#This Row],[Volume in Units]]</f>
        <v>475980</v>
      </c>
      <c r="X491" s="80"/>
      <c r="Y491" s="28">
        <f t="shared" si="55"/>
        <v>41410260</v>
      </c>
      <c r="Z491" s="6">
        <f>IFERROR((Table1[[#This Row],[Total Cost SDG]]/Table1[[#This Row],[Volume MT/Head]]),0)</f>
        <v>2610000</v>
      </c>
      <c r="AA491" s="57">
        <f t="shared" si="56"/>
        <v>16081.654368932039</v>
      </c>
      <c r="AB491" s="57">
        <f>IFERROR((Table1[[#This Row],[Total Cost USD]]/Table1[[#This Row],[Volume MT/Head]]),0)</f>
        <v>1013.5922330097087</v>
      </c>
      <c r="AC491" s="80">
        <v>15.866</v>
      </c>
      <c r="AD491" s="6">
        <f>Table1[[#This Row],[Volume MT/Head]]-Table1[[#This Row],[Delivered MT]]</f>
        <v>0</v>
      </c>
      <c r="AE491" s="6">
        <f>Table1[[#This Row],[Delivered MT]]*Table1[[#This Row],[Average Cost SDG/MT]]</f>
        <v>41410260</v>
      </c>
      <c r="AF491" s="4" t="s">
        <v>152</v>
      </c>
    </row>
    <row r="492" spans="1:32" hidden="1" x14ac:dyDescent="0.2">
      <c r="A492" s="1">
        <v>503</v>
      </c>
      <c r="B492" s="4">
        <v>2025</v>
      </c>
      <c r="C492" s="4" t="s">
        <v>142</v>
      </c>
      <c r="D492" s="4" t="s">
        <v>138</v>
      </c>
      <c r="E492" s="4">
        <v>18</v>
      </c>
      <c r="F492" s="80">
        <v>2575</v>
      </c>
      <c r="G492" s="4">
        <v>1675</v>
      </c>
      <c r="H492" s="4" t="s">
        <v>48</v>
      </c>
      <c r="I492" s="4" t="s">
        <v>199</v>
      </c>
      <c r="J492" s="4" t="s">
        <v>65</v>
      </c>
      <c r="K492" s="4" t="s">
        <v>251</v>
      </c>
      <c r="L492" s="57" t="s">
        <v>51</v>
      </c>
      <c r="M492" s="4" t="s">
        <v>230</v>
      </c>
      <c r="N492" s="4" t="s">
        <v>41</v>
      </c>
      <c r="O492" s="80">
        <v>13.678000000000001</v>
      </c>
      <c r="P492" s="6">
        <f t="shared" si="53"/>
        <v>13.678000000000001</v>
      </c>
      <c r="Q492" s="6">
        <v>2560000</v>
      </c>
      <c r="R492" s="6">
        <f t="shared" si="54"/>
        <v>2560000</v>
      </c>
      <c r="S492" s="57">
        <f t="shared" si="58"/>
        <v>994.17475728155341</v>
      </c>
      <c r="T492" s="6">
        <f>Table1[[#This Row],[Volume in Units]]*Table1[[#This Row],[Price SDG/Unit]]</f>
        <v>35015680</v>
      </c>
      <c r="U492" s="57">
        <f>Table1[[#This Row],[Volume MT/Head]]*Table1[[#This Row],[Price USD/(MT/Head)]]</f>
        <v>13598.322330097088</v>
      </c>
      <c r="V492" s="80">
        <v>30000</v>
      </c>
      <c r="W492" s="28">
        <f>Table1[[#This Row],[Commission SDG/MT]]*Table1[[#This Row],[Volume in Units]]</f>
        <v>410340</v>
      </c>
      <c r="X492" s="80"/>
      <c r="Y492" s="28">
        <f t="shared" si="55"/>
        <v>35426020</v>
      </c>
      <c r="Z492" s="6">
        <f>IFERROR((Table1[[#This Row],[Total Cost SDG]]/Table1[[#This Row],[Volume MT/Head]]),0)</f>
        <v>2590000</v>
      </c>
      <c r="AA492" s="57">
        <f t="shared" si="56"/>
        <v>13757.677669902912</v>
      </c>
      <c r="AB492" s="57">
        <f>IFERROR((Table1[[#This Row],[Total Cost USD]]/Table1[[#This Row],[Volume MT/Head]]),0)</f>
        <v>1005.8252427184465</v>
      </c>
      <c r="AC492" s="80">
        <v>13.678000000000001</v>
      </c>
      <c r="AD492" s="6">
        <f>Table1[[#This Row],[Volume MT/Head]]-Table1[[#This Row],[Delivered MT]]</f>
        <v>0</v>
      </c>
      <c r="AE492" s="6">
        <f>Table1[[#This Row],[Delivered MT]]*Table1[[#This Row],[Average Cost SDG/MT]]</f>
        <v>35426020</v>
      </c>
      <c r="AF492" s="4" t="s">
        <v>152</v>
      </c>
    </row>
    <row r="493" spans="1:32" hidden="1" x14ac:dyDescent="0.2">
      <c r="A493" s="1">
        <v>504</v>
      </c>
      <c r="B493" s="4">
        <v>2025</v>
      </c>
      <c r="C493" s="4" t="s">
        <v>142</v>
      </c>
      <c r="D493" s="4" t="s">
        <v>138</v>
      </c>
      <c r="E493" s="4">
        <v>19</v>
      </c>
      <c r="F493" s="80">
        <v>2596</v>
      </c>
      <c r="G493" s="4">
        <v>1675</v>
      </c>
      <c r="H493" s="4" t="s">
        <v>48</v>
      </c>
      <c r="I493" s="4" t="s">
        <v>199</v>
      </c>
      <c r="J493" s="4" t="s">
        <v>65</v>
      </c>
      <c r="K493" s="4" t="s">
        <v>251</v>
      </c>
      <c r="L493" s="57" t="s">
        <v>51</v>
      </c>
      <c r="M493" s="4" t="s">
        <v>230</v>
      </c>
      <c r="N493" s="4" t="s">
        <v>41</v>
      </c>
      <c r="O493" s="80">
        <v>13.311999999999999</v>
      </c>
      <c r="P493" s="6">
        <f t="shared" si="53"/>
        <v>13.311999999999999</v>
      </c>
      <c r="Q493" s="6">
        <v>2560000</v>
      </c>
      <c r="R493" s="6">
        <f t="shared" si="54"/>
        <v>2560000</v>
      </c>
      <c r="S493" s="57">
        <f t="shared" si="58"/>
        <v>986.13251155624039</v>
      </c>
      <c r="T493" s="6">
        <f>Table1[[#This Row],[Volume in Units]]*Table1[[#This Row],[Price SDG/Unit]]</f>
        <v>34078720</v>
      </c>
      <c r="U493" s="57">
        <f>Table1[[#This Row],[Volume MT/Head]]*Table1[[#This Row],[Price USD/(MT/Head)]]</f>
        <v>13127.395993836672</v>
      </c>
      <c r="V493" s="80">
        <v>30000</v>
      </c>
      <c r="W493" s="28">
        <f>Table1[[#This Row],[Commission SDG/MT]]*Table1[[#This Row],[Volume in Units]]</f>
        <v>399360</v>
      </c>
      <c r="X493" s="80"/>
      <c r="Y493" s="28">
        <f t="shared" si="55"/>
        <v>34478080</v>
      </c>
      <c r="Z493" s="6">
        <f>IFERROR((Table1[[#This Row],[Total Cost SDG]]/Table1[[#This Row],[Volume MT/Head]]),0)</f>
        <v>2590000</v>
      </c>
      <c r="AA493" s="57">
        <f t="shared" si="56"/>
        <v>13281.232665639445</v>
      </c>
      <c r="AB493" s="57">
        <f>IFERROR((Table1[[#This Row],[Total Cost USD]]/Table1[[#This Row],[Volume MT/Head]]),0)</f>
        <v>997.68875192604014</v>
      </c>
      <c r="AC493" s="80">
        <v>13.311999999999999</v>
      </c>
      <c r="AD493" s="6">
        <f>Table1[[#This Row],[Volume MT/Head]]-Table1[[#This Row],[Delivered MT]]</f>
        <v>0</v>
      </c>
      <c r="AE493" s="6">
        <f>Table1[[#This Row],[Delivered MT]]*Table1[[#This Row],[Average Cost SDG/MT]]</f>
        <v>34478080</v>
      </c>
      <c r="AF493" s="4" t="s">
        <v>152</v>
      </c>
    </row>
    <row r="494" spans="1:32" hidden="1" x14ac:dyDescent="0.2">
      <c r="A494" s="1">
        <v>505</v>
      </c>
      <c r="B494" s="4">
        <v>2025</v>
      </c>
      <c r="C494" s="4" t="s">
        <v>142</v>
      </c>
      <c r="D494" s="4" t="s">
        <v>138</v>
      </c>
      <c r="E494" s="4">
        <v>19</v>
      </c>
      <c r="F494" s="80">
        <v>2596</v>
      </c>
      <c r="G494" s="4">
        <v>1675</v>
      </c>
      <c r="H494" s="4" t="s">
        <v>48</v>
      </c>
      <c r="I494" s="4" t="s">
        <v>199</v>
      </c>
      <c r="J494" s="4" t="s">
        <v>65</v>
      </c>
      <c r="K494" s="4" t="s">
        <v>251</v>
      </c>
      <c r="L494" s="57" t="s">
        <v>51</v>
      </c>
      <c r="M494" s="4" t="s">
        <v>230</v>
      </c>
      <c r="N494" s="4" t="s">
        <v>41</v>
      </c>
      <c r="O494" s="80">
        <v>7.274</v>
      </c>
      <c r="P494" s="6">
        <f t="shared" si="53"/>
        <v>7.274</v>
      </c>
      <c r="Q494" s="6">
        <v>2540000</v>
      </c>
      <c r="R494" s="6">
        <f t="shared" si="54"/>
        <v>2540000</v>
      </c>
      <c r="S494" s="57">
        <f t="shared" si="58"/>
        <v>978.4283513097073</v>
      </c>
      <c r="T494" s="6">
        <f>Table1[[#This Row],[Volume in Units]]*Table1[[#This Row],[Price SDG/Unit]]</f>
        <v>18475960</v>
      </c>
      <c r="U494" s="57">
        <f>Table1[[#This Row],[Volume MT/Head]]*Table1[[#This Row],[Price USD/(MT/Head)]]</f>
        <v>7117.0878274268107</v>
      </c>
      <c r="V494" s="80">
        <v>30000</v>
      </c>
      <c r="W494" s="28">
        <f>Table1[[#This Row],[Commission SDG/MT]]*Table1[[#This Row],[Volume in Units]]</f>
        <v>218220</v>
      </c>
      <c r="X494" s="80"/>
      <c r="Y494" s="28">
        <f t="shared" si="55"/>
        <v>18694180</v>
      </c>
      <c r="Z494" s="6">
        <f>IFERROR((Table1[[#This Row],[Total Cost SDG]]/Table1[[#This Row],[Volume MT/Head]]),0)</f>
        <v>2570000</v>
      </c>
      <c r="AA494" s="57">
        <f t="shared" si="56"/>
        <v>7201.1479198767338</v>
      </c>
      <c r="AB494" s="57">
        <f>IFERROR((Table1[[#This Row],[Total Cost USD]]/Table1[[#This Row],[Volume MT/Head]]),0)</f>
        <v>989.98459167950693</v>
      </c>
      <c r="AC494" s="80">
        <v>7.274</v>
      </c>
      <c r="AD494" s="6">
        <f>Table1[[#This Row],[Volume MT/Head]]-Table1[[#This Row],[Delivered MT]]</f>
        <v>0</v>
      </c>
      <c r="AE494" s="6">
        <f>Table1[[#This Row],[Delivered MT]]*Table1[[#This Row],[Average Cost SDG/MT]]</f>
        <v>18694180</v>
      </c>
      <c r="AF494" s="4" t="s">
        <v>152</v>
      </c>
    </row>
    <row r="495" spans="1:32" hidden="1" x14ac:dyDescent="0.2">
      <c r="A495" s="1">
        <v>506</v>
      </c>
      <c r="B495" s="4">
        <v>2025</v>
      </c>
      <c r="C495" s="4" t="s">
        <v>142</v>
      </c>
      <c r="D495" s="4" t="s">
        <v>138</v>
      </c>
      <c r="E495" s="4">
        <v>19</v>
      </c>
      <c r="F495" s="80">
        <v>2596</v>
      </c>
      <c r="G495" s="4">
        <v>1675</v>
      </c>
      <c r="H495" s="4" t="s">
        <v>48</v>
      </c>
      <c r="I495" s="4" t="s">
        <v>199</v>
      </c>
      <c r="J495" s="4" t="s">
        <v>65</v>
      </c>
      <c r="K495" s="4" t="s">
        <v>251</v>
      </c>
      <c r="L495" s="57" t="s">
        <v>51</v>
      </c>
      <c r="M495" s="4" t="s">
        <v>230</v>
      </c>
      <c r="N495" s="4" t="s">
        <v>41</v>
      </c>
      <c r="O495" s="80">
        <v>14.114000000000001</v>
      </c>
      <c r="P495" s="6">
        <f t="shared" si="53"/>
        <v>14.114000000000001</v>
      </c>
      <c r="Q495" s="6">
        <v>2550000</v>
      </c>
      <c r="R495" s="6">
        <f t="shared" si="54"/>
        <v>2550000</v>
      </c>
      <c r="S495" s="57">
        <f t="shared" si="58"/>
        <v>982.28043143297384</v>
      </c>
      <c r="T495" s="6">
        <f>Table1[[#This Row],[Volume in Units]]*Table1[[#This Row],[Price SDG/Unit]]</f>
        <v>35990700</v>
      </c>
      <c r="U495" s="57">
        <f>Table1[[#This Row],[Volume MT/Head]]*Table1[[#This Row],[Price USD/(MT/Head)]]</f>
        <v>13863.906009244993</v>
      </c>
      <c r="V495" s="80">
        <v>30000</v>
      </c>
      <c r="W495" s="28">
        <f>Table1[[#This Row],[Commission SDG/MT]]*Table1[[#This Row],[Volume in Units]]</f>
        <v>423420</v>
      </c>
      <c r="X495" s="80"/>
      <c r="Y495" s="28">
        <f t="shared" si="55"/>
        <v>36414120</v>
      </c>
      <c r="Z495" s="6">
        <f>IFERROR((Table1[[#This Row],[Total Cost SDG]]/Table1[[#This Row],[Volume MT/Head]]),0)</f>
        <v>2580000</v>
      </c>
      <c r="AA495" s="57">
        <f t="shared" si="56"/>
        <v>14027.010785824345</v>
      </c>
      <c r="AB495" s="57">
        <f>IFERROR((Table1[[#This Row],[Total Cost USD]]/Table1[[#This Row],[Volume MT/Head]]),0)</f>
        <v>993.83667180277337</v>
      </c>
      <c r="AC495" s="80">
        <v>14.114000000000001</v>
      </c>
      <c r="AD495" s="6">
        <f>Table1[[#This Row],[Volume MT/Head]]-Table1[[#This Row],[Delivered MT]]</f>
        <v>0</v>
      </c>
      <c r="AE495" s="6">
        <f>Table1[[#This Row],[Delivered MT]]*Table1[[#This Row],[Average Cost SDG/MT]]</f>
        <v>36414120</v>
      </c>
      <c r="AF495" s="4" t="s">
        <v>152</v>
      </c>
    </row>
    <row r="496" spans="1:32" hidden="1" x14ac:dyDescent="0.2">
      <c r="A496" s="1">
        <v>507</v>
      </c>
      <c r="B496" s="4">
        <v>2025</v>
      </c>
      <c r="C496" s="4" t="s">
        <v>142</v>
      </c>
      <c r="D496" s="4" t="s">
        <v>138</v>
      </c>
      <c r="E496" s="4">
        <v>19</v>
      </c>
      <c r="F496" s="80">
        <v>2596</v>
      </c>
      <c r="G496" s="4">
        <v>1675</v>
      </c>
      <c r="H496" s="4" t="s">
        <v>48</v>
      </c>
      <c r="I496" s="4" t="s">
        <v>199</v>
      </c>
      <c r="J496" s="4" t="s">
        <v>65</v>
      </c>
      <c r="K496" s="4" t="s">
        <v>251</v>
      </c>
      <c r="L496" s="57" t="s">
        <v>51</v>
      </c>
      <c r="M496" s="4" t="s">
        <v>230</v>
      </c>
      <c r="N496" s="4" t="s">
        <v>41</v>
      </c>
      <c r="O496" s="80">
        <v>7.9160000000000004</v>
      </c>
      <c r="P496" s="6">
        <f t="shared" si="53"/>
        <v>7.9160000000000004</v>
      </c>
      <c r="Q496" s="6">
        <v>2550000</v>
      </c>
      <c r="R496" s="6">
        <f t="shared" si="54"/>
        <v>2550000</v>
      </c>
      <c r="S496" s="57">
        <f>IFERROR((R496/F496),0)</f>
        <v>982.28043143297384</v>
      </c>
      <c r="T496" s="6">
        <f>Table1[[#This Row],[Volume in Units]]*Table1[[#This Row],[Price SDG/Unit]]</f>
        <v>20185800</v>
      </c>
      <c r="U496" s="57">
        <f>Table1[[#This Row],[Volume MT/Head]]*Table1[[#This Row],[Price USD/(MT/Head)]]</f>
        <v>7775.7318952234209</v>
      </c>
      <c r="V496" s="80">
        <v>30000</v>
      </c>
      <c r="W496" s="28">
        <f>Table1[[#This Row],[Commission SDG/MT]]*Table1[[#This Row],[Volume in Units]]</f>
        <v>237480</v>
      </c>
      <c r="X496" s="80"/>
      <c r="Y496" s="28">
        <f t="shared" si="55"/>
        <v>20423280</v>
      </c>
      <c r="Z496" s="6">
        <f>IFERROR((Table1[[#This Row],[Total Cost SDG]]/Table1[[#This Row],[Volume MT/Head]]),0)</f>
        <v>2580000</v>
      </c>
      <c r="AA496" s="57">
        <f t="shared" si="56"/>
        <v>7867.2110939907552</v>
      </c>
      <c r="AB496" s="57">
        <f>IFERROR((Table1[[#This Row],[Total Cost USD]]/Table1[[#This Row],[Volume MT/Head]]),0)</f>
        <v>993.83667180277348</v>
      </c>
      <c r="AC496" s="80">
        <v>7.9160000000000004</v>
      </c>
      <c r="AD496" s="6">
        <f>Table1[[#This Row],[Volume MT/Head]]-Table1[[#This Row],[Delivered MT]]</f>
        <v>0</v>
      </c>
      <c r="AE496" s="6">
        <f>Table1[[#This Row],[Delivered MT]]*Table1[[#This Row],[Average Cost SDG/MT]]</f>
        <v>20423280</v>
      </c>
      <c r="AF496" s="4" t="s">
        <v>152</v>
      </c>
    </row>
    <row r="497" spans="1:32" hidden="1" x14ac:dyDescent="0.2">
      <c r="A497" s="1">
        <v>508</v>
      </c>
      <c r="B497" s="4">
        <v>2025</v>
      </c>
      <c r="C497" s="4" t="s">
        <v>142</v>
      </c>
      <c r="D497" s="4" t="s">
        <v>138</v>
      </c>
      <c r="E497" s="4">
        <v>19</v>
      </c>
      <c r="F497" s="80">
        <v>2596</v>
      </c>
      <c r="G497" s="4">
        <v>1675</v>
      </c>
      <c r="H497" s="4" t="s">
        <v>48</v>
      </c>
      <c r="I497" s="4" t="s">
        <v>199</v>
      </c>
      <c r="J497" s="4" t="s">
        <v>65</v>
      </c>
      <c r="K497" s="4" t="s">
        <v>251</v>
      </c>
      <c r="L497" s="57" t="s">
        <v>51</v>
      </c>
      <c r="M497" s="4" t="s">
        <v>230</v>
      </c>
      <c r="N497" s="4" t="s">
        <v>41</v>
      </c>
      <c r="O497" s="80">
        <v>6.4809999999999999</v>
      </c>
      <c r="P497" s="6">
        <f t="shared" si="53"/>
        <v>6.4809999999999999</v>
      </c>
      <c r="Q497" s="6">
        <v>2570000</v>
      </c>
      <c r="R497" s="6">
        <f t="shared" si="54"/>
        <v>2570000</v>
      </c>
      <c r="S497" s="57">
        <f t="shared" si="58"/>
        <v>989.98459167950693</v>
      </c>
      <c r="T497" s="6">
        <f>Table1[[#This Row],[Volume in Units]]*Table1[[#This Row],[Price SDG/Unit]]</f>
        <v>16656170</v>
      </c>
      <c r="U497" s="57">
        <f>Table1[[#This Row],[Volume MT/Head]]*Table1[[#This Row],[Price USD/(MT/Head)]]</f>
        <v>6416.0901386748847</v>
      </c>
      <c r="V497" s="80">
        <v>30000</v>
      </c>
      <c r="W497" s="28">
        <f>Table1[[#This Row],[Commission SDG/MT]]*Table1[[#This Row],[Volume in Units]]</f>
        <v>194430</v>
      </c>
      <c r="X497" s="80"/>
      <c r="Y497" s="28">
        <f t="shared" si="55"/>
        <v>16850600</v>
      </c>
      <c r="Z497" s="6">
        <f>IFERROR((Table1[[#This Row],[Total Cost SDG]]/Table1[[#This Row],[Volume MT/Head]]),0)</f>
        <v>2600000</v>
      </c>
      <c r="AA497" s="57">
        <f t="shared" si="56"/>
        <v>6490.9861325115562</v>
      </c>
      <c r="AB497" s="57">
        <f>IFERROR((Table1[[#This Row],[Total Cost USD]]/Table1[[#This Row],[Volume MT/Head]]),0)</f>
        <v>1001.5408320493067</v>
      </c>
      <c r="AC497" s="80">
        <v>6.4809999999999999</v>
      </c>
      <c r="AD497" s="6">
        <f>Table1[[#This Row],[Volume MT/Head]]-Table1[[#This Row],[Delivered MT]]</f>
        <v>0</v>
      </c>
      <c r="AE497" s="6">
        <f>Table1[[#This Row],[Delivered MT]]*Table1[[#This Row],[Average Cost SDG/MT]]</f>
        <v>16850600</v>
      </c>
      <c r="AF497" s="4" t="s">
        <v>152</v>
      </c>
    </row>
    <row r="498" spans="1:32" hidden="1" x14ac:dyDescent="0.2">
      <c r="A498" s="1">
        <v>509</v>
      </c>
      <c r="B498" s="4">
        <v>2025</v>
      </c>
      <c r="C498" s="4" t="s">
        <v>142</v>
      </c>
      <c r="D498" s="4" t="s">
        <v>138</v>
      </c>
      <c r="E498" s="4">
        <v>19</v>
      </c>
      <c r="F498" s="80">
        <v>2596</v>
      </c>
      <c r="G498" s="4">
        <v>1675</v>
      </c>
      <c r="H498" s="4" t="s">
        <v>48</v>
      </c>
      <c r="I498" s="4" t="s">
        <v>199</v>
      </c>
      <c r="J498" s="4" t="s">
        <v>65</v>
      </c>
      <c r="K498" s="4" t="s">
        <v>251</v>
      </c>
      <c r="L498" s="57" t="s">
        <v>51</v>
      </c>
      <c r="M498" s="4" t="s">
        <v>230</v>
      </c>
      <c r="N498" s="4" t="s">
        <v>41</v>
      </c>
      <c r="O498" s="80">
        <v>13.938000000000001</v>
      </c>
      <c r="P498" s="6">
        <f t="shared" si="53"/>
        <v>13.938000000000001</v>
      </c>
      <c r="Q498" s="6">
        <v>2570000</v>
      </c>
      <c r="R498" s="6">
        <f t="shared" si="54"/>
        <v>2570000</v>
      </c>
      <c r="S498" s="57">
        <f t="shared" si="58"/>
        <v>989.98459167950693</v>
      </c>
      <c r="T498" s="6">
        <f>Table1[[#This Row],[Volume in Units]]*Table1[[#This Row],[Price SDG/Unit]]</f>
        <v>35820660</v>
      </c>
      <c r="U498" s="57">
        <f>Table1[[#This Row],[Volume MT/Head]]*Table1[[#This Row],[Price USD/(MT/Head)]]</f>
        <v>13798.405238828967</v>
      </c>
      <c r="V498" s="80">
        <v>30000</v>
      </c>
      <c r="W498" s="28">
        <f>Table1[[#This Row],[Commission SDG/MT]]*Table1[[#This Row],[Volume in Units]]</f>
        <v>418140</v>
      </c>
      <c r="X498" s="80"/>
      <c r="Y498" s="28">
        <f t="shared" si="55"/>
        <v>36238800</v>
      </c>
      <c r="Z498" s="6">
        <f>IFERROR((Table1[[#This Row],[Total Cost SDG]]/Table1[[#This Row],[Volume MT/Head]]),0)</f>
        <v>2600000</v>
      </c>
      <c r="AA498" s="57">
        <f t="shared" si="56"/>
        <v>13959.476117103235</v>
      </c>
      <c r="AB498" s="57">
        <f>IFERROR((Table1[[#This Row],[Total Cost USD]]/Table1[[#This Row],[Volume MT/Head]]),0)</f>
        <v>1001.5408320493066</v>
      </c>
      <c r="AC498" s="80">
        <v>13.938000000000001</v>
      </c>
      <c r="AD498" s="6">
        <f>Table1[[#This Row],[Volume MT/Head]]-Table1[[#This Row],[Delivered MT]]</f>
        <v>0</v>
      </c>
      <c r="AE498" s="6">
        <f>Table1[[#This Row],[Delivered MT]]*Table1[[#This Row],[Average Cost SDG/MT]]</f>
        <v>36238800</v>
      </c>
      <c r="AF498" s="4" t="s">
        <v>152</v>
      </c>
    </row>
    <row r="499" spans="1:32" hidden="1" x14ac:dyDescent="0.2">
      <c r="A499" s="1">
        <v>510</v>
      </c>
      <c r="B499" s="4">
        <v>2025</v>
      </c>
      <c r="C499" s="4" t="s">
        <v>142</v>
      </c>
      <c r="D499" s="4" t="s">
        <v>138</v>
      </c>
      <c r="E499" s="4">
        <v>19</v>
      </c>
      <c r="F499" s="80">
        <v>2596</v>
      </c>
      <c r="G499" s="4">
        <v>1675</v>
      </c>
      <c r="H499" s="4" t="s">
        <v>48</v>
      </c>
      <c r="I499" s="4" t="s">
        <v>199</v>
      </c>
      <c r="J499" s="4" t="s">
        <v>65</v>
      </c>
      <c r="K499" s="4" t="s">
        <v>251</v>
      </c>
      <c r="L499" s="57" t="s">
        <v>51</v>
      </c>
      <c r="M499" s="4" t="s">
        <v>230</v>
      </c>
      <c r="N499" s="4" t="s">
        <v>41</v>
      </c>
      <c r="O499" s="80">
        <v>13.96</v>
      </c>
      <c r="P499" s="6">
        <f t="shared" si="53"/>
        <v>13.96</v>
      </c>
      <c r="Q499" s="6">
        <v>2570000</v>
      </c>
      <c r="R499" s="6">
        <f t="shared" si="54"/>
        <v>2570000</v>
      </c>
      <c r="S499" s="57">
        <f t="shared" si="58"/>
        <v>989.98459167950693</v>
      </c>
      <c r="T499" s="6">
        <f>Table1[[#This Row],[Volume in Units]]*Table1[[#This Row],[Price SDG/Unit]]</f>
        <v>35877200</v>
      </c>
      <c r="U499" s="57">
        <f>Table1[[#This Row],[Volume MT/Head]]*Table1[[#This Row],[Price USD/(MT/Head)]]</f>
        <v>13820.184899845917</v>
      </c>
      <c r="V499" s="80">
        <v>30000</v>
      </c>
      <c r="W499" s="28">
        <f>Table1[[#This Row],[Commission SDG/MT]]*Table1[[#This Row],[Volume in Units]]</f>
        <v>418800</v>
      </c>
      <c r="X499" s="80"/>
      <c r="Y499" s="28">
        <f t="shared" si="55"/>
        <v>36296000</v>
      </c>
      <c r="Z499" s="6">
        <f>IFERROR((Table1[[#This Row],[Total Cost SDG]]/Table1[[#This Row],[Volume MT/Head]]),0)</f>
        <v>2600000</v>
      </c>
      <c r="AA499" s="57">
        <f t="shared" si="56"/>
        <v>13981.510015408321</v>
      </c>
      <c r="AB499" s="57">
        <f>IFERROR((Table1[[#This Row],[Total Cost USD]]/Table1[[#This Row],[Volume MT/Head]]),0)</f>
        <v>1001.5408320493066</v>
      </c>
      <c r="AC499" s="80">
        <v>13.96</v>
      </c>
      <c r="AD499" s="6">
        <f>Table1[[#This Row],[Volume MT/Head]]-Table1[[#This Row],[Delivered MT]]</f>
        <v>0</v>
      </c>
      <c r="AE499" s="6">
        <f>Table1[[#This Row],[Delivered MT]]*Table1[[#This Row],[Average Cost SDG/MT]]</f>
        <v>36296000</v>
      </c>
      <c r="AF499" s="4" t="s">
        <v>152</v>
      </c>
    </row>
    <row r="500" spans="1:32" hidden="1" x14ac:dyDescent="0.2">
      <c r="A500" s="1">
        <v>511</v>
      </c>
      <c r="B500" s="4">
        <v>2025</v>
      </c>
      <c r="C500" s="4" t="s">
        <v>142</v>
      </c>
      <c r="D500" s="4" t="s">
        <v>138</v>
      </c>
      <c r="E500" s="4">
        <v>19</v>
      </c>
      <c r="F500" s="80">
        <v>2596</v>
      </c>
      <c r="G500" s="4">
        <v>1675</v>
      </c>
      <c r="H500" s="4" t="s">
        <v>48</v>
      </c>
      <c r="I500" s="4" t="s">
        <v>199</v>
      </c>
      <c r="J500" s="4" t="s">
        <v>65</v>
      </c>
      <c r="K500" s="4" t="s">
        <v>251</v>
      </c>
      <c r="L500" s="57" t="s">
        <v>51</v>
      </c>
      <c r="M500" s="4" t="s">
        <v>230</v>
      </c>
      <c r="N500" s="4" t="s">
        <v>41</v>
      </c>
      <c r="O500" s="80">
        <v>7.6740000000000004</v>
      </c>
      <c r="P500" s="6">
        <f t="shared" si="53"/>
        <v>7.6740000000000004</v>
      </c>
      <c r="Q500" s="6">
        <v>2570000</v>
      </c>
      <c r="R500" s="6">
        <f t="shared" si="54"/>
        <v>2570000</v>
      </c>
      <c r="S500" s="57">
        <f t="shared" si="58"/>
        <v>989.98459167950693</v>
      </c>
      <c r="T500" s="6">
        <f>Table1[[#This Row],[Volume in Units]]*Table1[[#This Row],[Price SDG/Unit]]</f>
        <v>19722180</v>
      </c>
      <c r="U500" s="57">
        <f>Table1[[#This Row],[Volume MT/Head]]*Table1[[#This Row],[Price USD/(MT/Head)]]</f>
        <v>7597.1417565485363</v>
      </c>
      <c r="V500" s="80">
        <v>30000</v>
      </c>
      <c r="W500" s="28">
        <f>Table1[[#This Row],[Commission SDG/MT]]*Table1[[#This Row],[Volume in Units]]</f>
        <v>230220</v>
      </c>
      <c r="X500" s="80"/>
      <c r="Y500" s="28">
        <f t="shared" si="55"/>
        <v>19952400</v>
      </c>
      <c r="Z500" s="6">
        <f>IFERROR((Table1[[#This Row],[Total Cost SDG]]/Table1[[#This Row],[Volume MT/Head]]),0)</f>
        <v>2600000</v>
      </c>
      <c r="AA500" s="57">
        <f t="shared" si="56"/>
        <v>7685.8243451463786</v>
      </c>
      <c r="AB500" s="57">
        <f>IFERROR((Table1[[#This Row],[Total Cost USD]]/Table1[[#This Row],[Volume MT/Head]]),0)</f>
        <v>1001.5408320493066</v>
      </c>
      <c r="AC500" s="80">
        <v>7.6740000000000004</v>
      </c>
      <c r="AD500" s="6">
        <f>Table1[[#This Row],[Volume MT/Head]]-Table1[[#This Row],[Delivered MT]]</f>
        <v>0</v>
      </c>
      <c r="AE500" s="6">
        <f>Table1[[#This Row],[Delivered MT]]*Table1[[#This Row],[Average Cost SDG/MT]]</f>
        <v>19952400</v>
      </c>
      <c r="AF500" s="4" t="s">
        <v>152</v>
      </c>
    </row>
    <row r="501" spans="1:32" hidden="1" x14ac:dyDescent="0.2">
      <c r="A501" s="1">
        <v>512</v>
      </c>
      <c r="B501" s="4">
        <v>2025</v>
      </c>
      <c r="C501" s="4" t="s">
        <v>142</v>
      </c>
      <c r="D501" s="4" t="s">
        <v>138</v>
      </c>
      <c r="E501" s="4">
        <v>19</v>
      </c>
      <c r="F501" s="80">
        <v>2596</v>
      </c>
      <c r="G501" s="4">
        <v>1675</v>
      </c>
      <c r="H501" s="4" t="s">
        <v>48</v>
      </c>
      <c r="I501" s="4" t="s">
        <v>199</v>
      </c>
      <c r="J501" s="4" t="s">
        <v>65</v>
      </c>
      <c r="K501" s="4" t="s">
        <v>251</v>
      </c>
      <c r="L501" s="57" t="s">
        <v>51</v>
      </c>
      <c r="M501" s="4" t="s">
        <v>230</v>
      </c>
      <c r="N501" s="4" t="s">
        <v>41</v>
      </c>
      <c r="O501" s="80">
        <v>6.9180000000000001</v>
      </c>
      <c r="P501" s="6">
        <f t="shared" si="53"/>
        <v>6.9180000000000001</v>
      </c>
      <c r="Q501" s="6">
        <v>2560000</v>
      </c>
      <c r="R501" s="6">
        <f t="shared" si="54"/>
        <v>2560000</v>
      </c>
      <c r="S501" s="57">
        <f t="shared" si="58"/>
        <v>986.13251155624039</v>
      </c>
      <c r="T501" s="6">
        <f>Table1[[#This Row],[Volume in Units]]*Table1[[#This Row],[Price SDG/Unit]]</f>
        <v>17710080</v>
      </c>
      <c r="U501" s="57">
        <f>Table1[[#This Row],[Volume MT/Head]]*Table1[[#This Row],[Price USD/(MT/Head)]]</f>
        <v>6822.064714946071</v>
      </c>
      <c r="V501" s="80">
        <v>30000</v>
      </c>
      <c r="W501" s="28">
        <f>Table1[[#This Row],[Commission SDG/MT]]*Table1[[#This Row],[Volume in Units]]</f>
        <v>207540</v>
      </c>
      <c r="X501" s="80"/>
      <c r="Y501" s="28">
        <f t="shared" si="55"/>
        <v>17917620</v>
      </c>
      <c r="Z501" s="6">
        <f>IFERROR((Table1[[#This Row],[Total Cost SDG]]/Table1[[#This Row],[Volume MT/Head]]),0)</f>
        <v>2590000</v>
      </c>
      <c r="AA501" s="57">
        <f t="shared" si="56"/>
        <v>6902.0107858243455</v>
      </c>
      <c r="AB501" s="57">
        <f>IFERROR((Table1[[#This Row],[Total Cost USD]]/Table1[[#This Row],[Volume MT/Head]]),0)</f>
        <v>997.68875192604014</v>
      </c>
      <c r="AC501" s="80">
        <v>6.9180000000000001</v>
      </c>
      <c r="AD501" s="6">
        <f>Table1[[#This Row],[Volume MT/Head]]-Table1[[#This Row],[Delivered MT]]</f>
        <v>0</v>
      </c>
      <c r="AE501" s="6">
        <f>Table1[[#This Row],[Delivered MT]]*Table1[[#This Row],[Average Cost SDG/MT]]</f>
        <v>17917620</v>
      </c>
      <c r="AF501" s="4" t="s">
        <v>152</v>
      </c>
    </row>
    <row r="502" spans="1:32" hidden="1" x14ac:dyDescent="0.2">
      <c r="A502" s="1">
        <v>513</v>
      </c>
      <c r="B502" s="4">
        <v>2025</v>
      </c>
      <c r="C502" s="4" t="s">
        <v>142</v>
      </c>
      <c r="D502" s="4" t="s">
        <v>138</v>
      </c>
      <c r="E502" s="4">
        <v>19</v>
      </c>
      <c r="F502" s="80">
        <v>2596</v>
      </c>
      <c r="G502" s="4">
        <v>1675</v>
      </c>
      <c r="H502" s="4" t="s">
        <v>48</v>
      </c>
      <c r="I502" s="4" t="s">
        <v>199</v>
      </c>
      <c r="J502" s="4" t="s">
        <v>65</v>
      </c>
      <c r="K502" s="4" t="s">
        <v>251</v>
      </c>
      <c r="L502" s="57" t="s">
        <v>51</v>
      </c>
      <c r="M502" s="4" t="s">
        <v>230</v>
      </c>
      <c r="N502" s="4" t="s">
        <v>41</v>
      </c>
      <c r="O502" s="80">
        <v>38.463999999999999</v>
      </c>
      <c r="P502" s="6">
        <f t="shared" si="53"/>
        <v>38.463999999999999</v>
      </c>
      <c r="Q502" s="6">
        <v>2540000</v>
      </c>
      <c r="R502" s="6">
        <f t="shared" si="54"/>
        <v>2540000</v>
      </c>
      <c r="S502" s="57">
        <f t="shared" si="58"/>
        <v>978.4283513097073</v>
      </c>
      <c r="T502" s="6">
        <f>Table1[[#This Row],[Volume in Units]]*Table1[[#This Row],[Price SDG/Unit]]</f>
        <v>97698560</v>
      </c>
      <c r="U502" s="57">
        <f>Table1[[#This Row],[Volume MT/Head]]*Table1[[#This Row],[Price USD/(MT/Head)]]</f>
        <v>37634.26810477658</v>
      </c>
      <c r="V502" s="80">
        <v>30000</v>
      </c>
      <c r="W502" s="28">
        <f>Table1[[#This Row],[Commission SDG/MT]]*Table1[[#This Row],[Volume in Units]]</f>
        <v>1153920</v>
      </c>
      <c r="X502" s="80"/>
      <c r="Y502" s="28">
        <f t="shared" si="55"/>
        <v>98852480</v>
      </c>
      <c r="Z502" s="6">
        <f>IFERROR((Table1[[#This Row],[Total Cost SDG]]/Table1[[#This Row],[Volume MT/Head]]),0)</f>
        <v>2570000</v>
      </c>
      <c r="AA502" s="57">
        <f t="shared" si="56"/>
        <v>38078.767334360557</v>
      </c>
      <c r="AB502" s="57">
        <f>IFERROR((Table1[[#This Row],[Total Cost USD]]/Table1[[#This Row],[Volume MT/Head]]),0)</f>
        <v>989.98459167950705</v>
      </c>
      <c r="AC502" s="80">
        <v>38.463999999999999</v>
      </c>
      <c r="AD502" s="6">
        <f>Table1[[#This Row],[Volume MT/Head]]-Table1[[#This Row],[Delivered MT]]</f>
        <v>0</v>
      </c>
      <c r="AE502" s="6">
        <f>Table1[[#This Row],[Delivered MT]]*Table1[[#This Row],[Average Cost SDG/MT]]</f>
        <v>98852480</v>
      </c>
      <c r="AF502" s="4" t="s">
        <v>152</v>
      </c>
    </row>
    <row r="503" spans="1:32" x14ac:dyDescent="0.2">
      <c r="A503" s="1">
        <v>514</v>
      </c>
      <c r="B503" s="4">
        <v>2025</v>
      </c>
      <c r="C503" s="4" t="s">
        <v>142</v>
      </c>
      <c r="D503" s="4" t="s">
        <v>139</v>
      </c>
      <c r="E503" s="4">
        <v>22</v>
      </c>
      <c r="F503" s="80">
        <v>2596</v>
      </c>
      <c r="G503" s="4">
        <v>1659</v>
      </c>
      <c r="H503" s="4" t="s">
        <v>156</v>
      </c>
      <c r="I503" s="4" t="s">
        <v>186</v>
      </c>
      <c r="J503" s="4" t="s">
        <v>65</v>
      </c>
      <c r="K503" s="4" t="s">
        <v>251</v>
      </c>
      <c r="L503" s="57" t="s">
        <v>51</v>
      </c>
      <c r="M503" s="4" t="s">
        <v>230</v>
      </c>
      <c r="N503" s="4" t="s">
        <v>29</v>
      </c>
      <c r="O503" s="80">
        <v>1121.31</v>
      </c>
      <c r="P503" s="6">
        <f t="shared" si="53"/>
        <v>50.395955056179773</v>
      </c>
      <c r="Q503" s="6">
        <v>166927</v>
      </c>
      <c r="R503" s="6">
        <f t="shared" si="54"/>
        <v>3714125.75</v>
      </c>
      <c r="S503" s="57">
        <f t="shared" si="58"/>
        <v>1430.7109976887518</v>
      </c>
      <c r="T503" s="6">
        <f>Table1[[#This Row],[Volume in Units]]*Table1[[#This Row],[Price SDG/Unit]]</f>
        <v>187176914.37</v>
      </c>
      <c r="U503" s="57">
        <f>Table1[[#This Row],[Volume MT/Head]]*Table1[[#This Row],[Price USD/(MT/Head)]]</f>
        <v>72102.047137904461</v>
      </c>
      <c r="V503" s="80">
        <v>2250</v>
      </c>
      <c r="W503" s="28">
        <f>Table1[[#This Row],[Commission SDG/MT]]*Table1[[#This Row],[Volume in Units]]</f>
        <v>2522947.5</v>
      </c>
      <c r="X503" s="80"/>
      <c r="Y503" s="28">
        <f t="shared" si="55"/>
        <v>189699861.87</v>
      </c>
      <c r="Z503" s="6">
        <f>IFERROR((Table1[[#This Row],[Total Cost SDG]]/Table1[[#This Row],[Volume MT/Head]]),0)</f>
        <v>3764188.2500000005</v>
      </c>
      <c r="AA503" s="57">
        <f t="shared" si="56"/>
        <v>73073.906729583978</v>
      </c>
      <c r="AB503" s="57">
        <f>IFERROR((Table1[[#This Row],[Total Cost USD]]/Table1[[#This Row],[Volume MT/Head]]),0)</f>
        <v>1449.9954738058552</v>
      </c>
      <c r="AC503" s="80">
        <v>50.395955056179773</v>
      </c>
      <c r="AD503" s="6">
        <f>Table1[[#This Row],[Volume MT/Head]]-Table1[[#This Row],[Delivered MT]]</f>
        <v>0</v>
      </c>
      <c r="AE503" s="6">
        <f>Table1[[#This Row],[Delivered MT]]*Table1[[#This Row],[Average Cost SDG/MT]]</f>
        <v>189699861.87</v>
      </c>
      <c r="AF503" s="4" t="s">
        <v>152</v>
      </c>
    </row>
    <row r="504" spans="1:32" x14ac:dyDescent="0.2">
      <c r="A504" s="1">
        <v>515</v>
      </c>
      <c r="B504" s="4">
        <v>2025</v>
      </c>
      <c r="C504" s="4" t="s">
        <v>142</v>
      </c>
      <c r="D504" s="4" t="s">
        <v>139</v>
      </c>
      <c r="E504" s="4">
        <v>22</v>
      </c>
      <c r="F504" s="80">
        <v>2596</v>
      </c>
      <c r="G504" s="4">
        <v>1659</v>
      </c>
      <c r="H504" s="4" t="s">
        <v>156</v>
      </c>
      <c r="I504" s="4" t="s">
        <v>186</v>
      </c>
      <c r="J504" s="4" t="s">
        <v>65</v>
      </c>
      <c r="K504" s="4" t="s">
        <v>251</v>
      </c>
      <c r="L504" s="57" t="s">
        <v>51</v>
      </c>
      <c r="M504" s="4" t="s">
        <v>230</v>
      </c>
      <c r="N504" s="4" t="s">
        <v>29</v>
      </c>
      <c r="O504" s="80">
        <v>2869.9</v>
      </c>
      <c r="P504" s="117">
        <f t="shared" si="53"/>
        <v>128.98426966292135</v>
      </c>
      <c r="Q504" s="6">
        <v>170000</v>
      </c>
      <c r="R504" s="6">
        <f t="shared" si="54"/>
        <v>3782500</v>
      </c>
      <c r="S504" s="57">
        <f t="shared" si="58"/>
        <v>1457.0493066255779</v>
      </c>
      <c r="T504" s="6">
        <f>Table1[[#This Row],[Volume in Units]]*Table1[[#This Row],[Price SDG/Unit]]</f>
        <v>487883000</v>
      </c>
      <c r="U504" s="57">
        <f>Table1[[#This Row],[Volume MT/Head]]*Table1[[#This Row],[Price USD/(MT/Head)]]</f>
        <v>187936.44067796611</v>
      </c>
      <c r="V504" s="80">
        <v>2250</v>
      </c>
      <c r="W504" s="28">
        <f>Table1[[#This Row],[Commission SDG/MT]]*Table1[[#This Row],[Volume in Units]]</f>
        <v>6457275</v>
      </c>
      <c r="X504" s="80"/>
      <c r="Y504" s="28">
        <f t="shared" si="55"/>
        <v>494340275</v>
      </c>
      <c r="Z504" s="6">
        <f>IFERROR((Table1[[#This Row],[Total Cost SDG]]/Table1[[#This Row],[Volume MT/Head]]),0)</f>
        <v>3832562.5</v>
      </c>
      <c r="AA504" s="57">
        <f t="shared" si="56"/>
        <v>190423.83474576272</v>
      </c>
      <c r="AB504" s="57">
        <f>IFERROR((Table1[[#This Row],[Total Cost USD]]/Table1[[#This Row],[Volume MT/Head]]),0)</f>
        <v>1476.333782742681</v>
      </c>
      <c r="AC504" s="80">
        <v>128.98426966292135</v>
      </c>
      <c r="AD504" s="6">
        <f>Table1[[#This Row],[Volume MT/Head]]-Table1[[#This Row],[Delivered MT]]</f>
        <v>0</v>
      </c>
      <c r="AE504" s="6">
        <f>Table1[[#This Row],[Delivered MT]]*Table1[[#This Row],[Average Cost SDG/MT]]</f>
        <v>494340275</v>
      </c>
      <c r="AF504" s="4" t="s">
        <v>152</v>
      </c>
    </row>
    <row r="505" spans="1:32" x14ac:dyDescent="0.2">
      <c r="A505" s="1">
        <v>516</v>
      </c>
      <c r="B505" s="4">
        <v>2025</v>
      </c>
      <c r="C505" s="4" t="s">
        <v>142</v>
      </c>
      <c r="D505" s="4" t="s">
        <v>139</v>
      </c>
      <c r="E505" s="4">
        <v>23</v>
      </c>
      <c r="F505" s="80">
        <v>2575</v>
      </c>
      <c r="G505" s="4">
        <v>1659</v>
      </c>
      <c r="H505" s="4" t="s">
        <v>156</v>
      </c>
      <c r="I505" s="4" t="s">
        <v>186</v>
      </c>
      <c r="J505" s="4" t="s">
        <v>65</v>
      </c>
      <c r="K505" s="4" t="s">
        <v>251</v>
      </c>
      <c r="L505" s="57" t="s">
        <v>51</v>
      </c>
      <c r="M505" s="4" t="s">
        <v>230</v>
      </c>
      <c r="N505" s="4" t="s">
        <v>29</v>
      </c>
      <c r="O505" s="80">
        <v>301.77</v>
      </c>
      <c r="P505" s="6">
        <f t="shared" si="53"/>
        <v>13.562696629213482</v>
      </c>
      <c r="Q505" s="6">
        <v>167409</v>
      </c>
      <c r="R505" s="6">
        <f t="shared" si="54"/>
        <v>3724850.25</v>
      </c>
      <c r="S505" s="57">
        <f t="shared" si="58"/>
        <v>1446.5437864077669</v>
      </c>
      <c r="T505" s="6">
        <f>Table1[[#This Row],[Volume in Units]]*Table1[[#This Row],[Price SDG/Unit]]</f>
        <v>50519013.93</v>
      </c>
      <c r="U505" s="57">
        <f>Table1[[#This Row],[Volume MT/Head]]*Table1[[#This Row],[Price USD/(MT/Head)]]</f>
        <v>19619.034535922328</v>
      </c>
      <c r="V505" s="80">
        <v>2250</v>
      </c>
      <c r="W505" s="28">
        <f>Table1[[#This Row],[Commission SDG/MT]]*Table1[[#This Row],[Volume in Units]]</f>
        <v>678982.5</v>
      </c>
      <c r="X505" s="80"/>
      <c r="Y505" s="28">
        <f t="shared" si="55"/>
        <v>51197996.43</v>
      </c>
      <c r="Z505" s="6">
        <f>IFERROR((Table1[[#This Row],[Total Cost SDG]]/Table1[[#This Row],[Volume MT/Head]]),0)</f>
        <v>3774912.7500000005</v>
      </c>
      <c r="AA505" s="57">
        <f t="shared" si="56"/>
        <v>19882.717060194176</v>
      </c>
      <c r="AB505" s="57">
        <f>IFERROR((Table1[[#This Row],[Total Cost USD]]/Table1[[#This Row],[Volume MT/Head]]),0)</f>
        <v>1465.9855339805827</v>
      </c>
      <c r="AC505" s="80">
        <v>13.562696629213482</v>
      </c>
      <c r="AD505" s="6">
        <f>Table1[[#This Row],[Volume MT/Head]]-Table1[[#This Row],[Delivered MT]]</f>
        <v>0</v>
      </c>
      <c r="AE505" s="6">
        <f>Table1[[#This Row],[Delivered MT]]*Table1[[#This Row],[Average Cost SDG/MT]]</f>
        <v>51197996.43</v>
      </c>
      <c r="AF505" s="4" t="s">
        <v>152</v>
      </c>
    </row>
    <row r="506" spans="1:32" x14ac:dyDescent="0.2">
      <c r="A506" s="1">
        <v>517</v>
      </c>
      <c r="B506" s="4">
        <v>2025</v>
      </c>
      <c r="C506" s="4" t="s">
        <v>142</v>
      </c>
      <c r="D506" s="4" t="s">
        <v>139</v>
      </c>
      <c r="E506" s="4">
        <v>24</v>
      </c>
      <c r="F506" s="80">
        <v>2585</v>
      </c>
      <c r="G506" s="4">
        <v>1659</v>
      </c>
      <c r="H506" s="4" t="s">
        <v>156</v>
      </c>
      <c r="I506" s="4" t="s">
        <v>186</v>
      </c>
      <c r="J506" s="4" t="s">
        <v>65</v>
      </c>
      <c r="K506" s="4" t="s">
        <v>251</v>
      </c>
      <c r="L506" s="57" t="s">
        <v>51</v>
      </c>
      <c r="M506" s="4" t="s">
        <v>230</v>
      </c>
      <c r="N506" s="4" t="s">
        <v>29</v>
      </c>
      <c r="O506" s="80">
        <v>438.44</v>
      </c>
      <c r="P506" s="6">
        <f t="shared" si="53"/>
        <v>19.705168539325843</v>
      </c>
      <c r="Q506" s="6">
        <v>169000</v>
      </c>
      <c r="R506" s="6">
        <f t="shared" si="54"/>
        <v>3760250</v>
      </c>
      <c r="S506" s="57">
        <f t="shared" si="58"/>
        <v>1454.6421663442941</v>
      </c>
      <c r="T506" s="6">
        <f>Table1[[#This Row],[Volume in Units]]*Table1[[#This Row],[Price SDG/Unit]]</f>
        <v>74096360</v>
      </c>
      <c r="U506" s="57">
        <f>Table1[[#This Row],[Volume MT/Head]]*Table1[[#This Row],[Price USD/(MT/Head)]]</f>
        <v>28663.969052224373</v>
      </c>
      <c r="V506" s="80">
        <v>2250</v>
      </c>
      <c r="W506" s="28">
        <f>Table1[[#This Row],[Commission SDG/MT]]*Table1[[#This Row],[Volume in Units]]</f>
        <v>986490</v>
      </c>
      <c r="X506" s="80"/>
      <c r="Y506" s="28">
        <f t="shared" si="55"/>
        <v>75082850</v>
      </c>
      <c r="Z506" s="6">
        <f>IFERROR((Table1[[#This Row],[Total Cost SDG]]/Table1[[#This Row],[Volume MT/Head]]),0)</f>
        <v>3810312.5</v>
      </c>
      <c r="AA506" s="57">
        <f t="shared" si="56"/>
        <v>29045.589941972921</v>
      </c>
      <c r="AB506" s="57">
        <f>IFERROR((Table1[[#This Row],[Total Cost USD]]/Table1[[#This Row],[Volume MT/Head]]),0)</f>
        <v>1474.0087040618955</v>
      </c>
      <c r="AC506" s="80">
        <v>19.705168539325843</v>
      </c>
      <c r="AD506" s="6">
        <f>Table1[[#This Row],[Volume MT/Head]]-Table1[[#This Row],[Delivered MT]]</f>
        <v>0</v>
      </c>
      <c r="AE506" s="6">
        <f>Table1[[#This Row],[Delivered MT]]*Table1[[#This Row],[Average Cost SDG/MT]]</f>
        <v>75082850</v>
      </c>
      <c r="AF506" s="4" t="s">
        <v>152</v>
      </c>
    </row>
    <row r="507" spans="1:32" x14ac:dyDescent="0.2">
      <c r="A507" s="1">
        <v>518</v>
      </c>
      <c r="B507" s="4">
        <v>2025</v>
      </c>
      <c r="C507" s="4" t="s">
        <v>142</v>
      </c>
      <c r="D507" s="4" t="s">
        <v>139</v>
      </c>
      <c r="E507" s="4">
        <v>24</v>
      </c>
      <c r="F507" s="80">
        <v>2585</v>
      </c>
      <c r="G507" s="4">
        <v>1659</v>
      </c>
      <c r="H507" s="4" t="s">
        <v>156</v>
      </c>
      <c r="I507" s="4" t="s">
        <v>186</v>
      </c>
      <c r="J507" s="4" t="s">
        <v>65</v>
      </c>
      <c r="K507" s="4" t="s">
        <v>251</v>
      </c>
      <c r="L507" s="57" t="s">
        <v>51</v>
      </c>
      <c r="M507" s="4" t="s">
        <v>230</v>
      </c>
      <c r="N507" s="4" t="s">
        <v>29</v>
      </c>
      <c r="O507" s="80">
        <v>2063.5500000000002</v>
      </c>
      <c r="P507" s="6">
        <f t="shared" si="53"/>
        <v>92.743820224719116</v>
      </c>
      <c r="Q507" s="6">
        <v>167546</v>
      </c>
      <c r="R507" s="6">
        <f t="shared" si="54"/>
        <v>3727898.5</v>
      </c>
      <c r="S507" s="57">
        <f t="shared" si="58"/>
        <v>1442.1270793036751</v>
      </c>
      <c r="T507" s="6">
        <f>Table1[[#This Row],[Volume in Units]]*Table1[[#This Row],[Price SDG/Unit]]</f>
        <v>345739548.30000001</v>
      </c>
      <c r="U507" s="57">
        <f>Table1[[#This Row],[Volume MT/Head]]*Table1[[#This Row],[Price USD/(MT/Head)]]</f>
        <v>133748.3745841393</v>
      </c>
      <c r="V507" s="80">
        <v>2250</v>
      </c>
      <c r="W507" s="28">
        <f>Table1[[#This Row],[Commission SDG/MT]]*Table1[[#This Row],[Volume in Units]]</f>
        <v>4642987.5</v>
      </c>
      <c r="X507" s="80"/>
      <c r="Y507" s="28">
        <f t="shared" si="55"/>
        <v>350382535.80000001</v>
      </c>
      <c r="Z507" s="6">
        <f>IFERROR((Table1[[#This Row],[Total Cost SDG]]/Table1[[#This Row],[Volume MT/Head]]),0)</f>
        <v>3777960.9999999995</v>
      </c>
      <c r="AA507" s="57">
        <f t="shared" si="56"/>
        <v>135544.50127659575</v>
      </c>
      <c r="AB507" s="57">
        <f>IFERROR((Table1[[#This Row],[Total Cost USD]]/Table1[[#This Row],[Volume MT/Head]]),0)</f>
        <v>1461.4936170212763</v>
      </c>
      <c r="AC507" s="80">
        <v>92.743820224719116</v>
      </c>
      <c r="AD507" s="6">
        <f>Table1[[#This Row],[Volume MT/Head]]-Table1[[#This Row],[Delivered MT]]</f>
        <v>0</v>
      </c>
      <c r="AE507" s="6">
        <f>Table1[[#This Row],[Delivered MT]]*Table1[[#This Row],[Average Cost SDG/MT]]</f>
        <v>350382535.80000001</v>
      </c>
      <c r="AF507" s="4" t="s">
        <v>152</v>
      </c>
    </row>
    <row r="508" spans="1:32" x14ac:dyDescent="0.2">
      <c r="A508" s="1">
        <v>519</v>
      </c>
      <c r="B508" s="4">
        <v>2025</v>
      </c>
      <c r="C508" s="4" t="s">
        <v>142</v>
      </c>
      <c r="D508" s="4" t="s">
        <v>139</v>
      </c>
      <c r="E508" s="4">
        <v>24</v>
      </c>
      <c r="F508" s="80">
        <v>2585</v>
      </c>
      <c r="G508" s="4">
        <v>1659</v>
      </c>
      <c r="H508" s="4" t="s">
        <v>156</v>
      </c>
      <c r="I508" s="4" t="s">
        <v>186</v>
      </c>
      <c r="J508" s="4" t="s">
        <v>65</v>
      </c>
      <c r="K508" s="4" t="s">
        <v>251</v>
      </c>
      <c r="L508" s="57" t="s">
        <v>51</v>
      </c>
      <c r="M508" s="4" t="s">
        <v>230</v>
      </c>
      <c r="N508" s="4" t="s">
        <v>29</v>
      </c>
      <c r="O508" s="80">
        <v>323.2</v>
      </c>
      <c r="P508" s="6">
        <f t="shared" si="53"/>
        <v>14.525842696629214</v>
      </c>
      <c r="Q508" s="6">
        <v>169000</v>
      </c>
      <c r="R508" s="6">
        <f t="shared" si="54"/>
        <v>3760250</v>
      </c>
      <c r="S508" s="57">
        <f t="shared" si="58"/>
        <v>1454.6421663442941</v>
      </c>
      <c r="T508" s="6">
        <f>Table1[[#This Row],[Volume in Units]]*Table1[[#This Row],[Price SDG/Unit]]</f>
        <v>54620800</v>
      </c>
      <c r="U508" s="57">
        <f>Table1[[#This Row],[Volume MT/Head]]*Table1[[#This Row],[Price USD/(MT/Head)]]</f>
        <v>21129.903288201163</v>
      </c>
      <c r="V508" s="80">
        <v>2250</v>
      </c>
      <c r="W508" s="28">
        <f>Table1[[#This Row],[Commission SDG/MT]]*Table1[[#This Row],[Volume in Units]]</f>
        <v>727200</v>
      </c>
      <c r="X508" s="80"/>
      <c r="Y508" s="28">
        <f t="shared" si="55"/>
        <v>55348000</v>
      </c>
      <c r="Z508" s="6">
        <f>IFERROR((Table1[[#This Row],[Total Cost SDG]]/Table1[[#This Row],[Volume MT/Head]]),0)</f>
        <v>3810312.5</v>
      </c>
      <c r="AA508" s="57">
        <f t="shared" si="56"/>
        <v>21411.218568665376</v>
      </c>
      <c r="AB508" s="57">
        <f>IFERROR((Table1[[#This Row],[Total Cost USD]]/Table1[[#This Row],[Volume MT/Head]]),0)</f>
        <v>1474.0087040618955</v>
      </c>
      <c r="AC508" s="80">
        <v>14.525842696629214</v>
      </c>
      <c r="AD508" s="6">
        <f>Table1[[#This Row],[Volume MT/Head]]-Table1[[#This Row],[Delivered MT]]</f>
        <v>0</v>
      </c>
      <c r="AE508" s="6">
        <f>Table1[[#This Row],[Delivered MT]]*Table1[[#This Row],[Average Cost SDG/MT]]</f>
        <v>55348000</v>
      </c>
      <c r="AF508" s="4" t="s">
        <v>152</v>
      </c>
    </row>
    <row r="509" spans="1:32" x14ac:dyDescent="0.2">
      <c r="A509" s="1">
        <v>520</v>
      </c>
      <c r="B509" s="4">
        <v>2025</v>
      </c>
      <c r="C509" s="4" t="s">
        <v>142</v>
      </c>
      <c r="D509" s="4" t="s">
        <v>139</v>
      </c>
      <c r="E509" s="4">
        <v>24</v>
      </c>
      <c r="F509" s="80">
        <v>2585</v>
      </c>
      <c r="G509" s="4">
        <v>1659</v>
      </c>
      <c r="H509" s="4" t="s">
        <v>156</v>
      </c>
      <c r="I509" s="4" t="s">
        <v>186</v>
      </c>
      <c r="J509" s="4" t="s">
        <v>65</v>
      </c>
      <c r="K509" s="4" t="s">
        <v>251</v>
      </c>
      <c r="L509" s="57" t="s">
        <v>51</v>
      </c>
      <c r="M509" s="4" t="s">
        <v>230</v>
      </c>
      <c r="N509" s="4" t="s">
        <v>29</v>
      </c>
      <c r="O509" s="80">
        <v>739.2</v>
      </c>
      <c r="P509" s="6">
        <f t="shared" si="53"/>
        <v>33.222471910112361</v>
      </c>
      <c r="Q509" s="6">
        <v>169000</v>
      </c>
      <c r="R509" s="6">
        <f t="shared" si="54"/>
        <v>3760250</v>
      </c>
      <c r="S509" s="57">
        <f t="shared" si="58"/>
        <v>1454.6421663442941</v>
      </c>
      <c r="T509" s="6">
        <f>Table1[[#This Row],[Volume in Units]]*Table1[[#This Row],[Price SDG/Unit]]</f>
        <v>124924800.00000001</v>
      </c>
      <c r="U509" s="57">
        <f>Table1[[#This Row],[Volume MT/Head]]*Table1[[#This Row],[Price USD/(MT/Head)]]</f>
        <v>48326.808510638301</v>
      </c>
      <c r="V509" s="80">
        <v>2250</v>
      </c>
      <c r="W509" s="28">
        <f>Table1[[#This Row],[Commission SDG/MT]]*Table1[[#This Row],[Volume in Units]]</f>
        <v>1663200</v>
      </c>
      <c r="X509" s="80"/>
      <c r="Y509" s="28">
        <f t="shared" si="55"/>
        <v>126588000.00000001</v>
      </c>
      <c r="Z509" s="6">
        <f>IFERROR((Table1[[#This Row],[Total Cost SDG]]/Table1[[#This Row],[Volume MT/Head]]),0)</f>
        <v>3810312.5000000005</v>
      </c>
      <c r="AA509" s="57">
        <f t="shared" si="56"/>
        <v>48970.212765957454</v>
      </c>
      <c r="AB509" s="57">
        <f>IFERROR((Table1[[#This Row],[Total Cost USD]]/Table1[[#This Row],[Volume MT/Head]]),0)</f>
        <v>1474.0087040618957</v>
      </c>
      <c r="AC509" s="80">
        <v>33.222471910112361</v>
      </c>
      <c r="AD509" s="6">
        <f>Table1[[#This Row],[Volume MT/Head]]-Table1[[#This Row],[Delivered MT]]</f>
        <v>0</v>
      </c>
      <c r="AE509" s="6">
        <f>Table1[[#This Row],[Delivered MT]]*Table1[[#This Row],[Average Cost SDG/MT]]</f>
        <v>126588000.00000001</v>
      </c>
      <c r="AF509" s="4" t="s">
        <v>152</v>
      </c>
    </row>
    <row r="510" spans="1:32" x14ac:dyDescent="0.2">
      <c r="A510" s="1">
        <v>521</v>
      </c>
      <c r="B510" s="4">
        <v>2025</v>
      </c>
      <c r="C510" s="4" t="s">
        <v>142</v>
      </c>
      <c r="D510" s="4" t="s">
        <v>139</v>
      </c>
      <c r="E510" s="4">
        <v>25</v>
      </c>
      <c r="F510" s="80">
        <v>2585</v>
      </c>
      <c r="G510" s="4">
        <v>1659</v>
      </c>
      <c r="H510" s="4" t="s">
        <v>156</v>
      </c>
      <c r="I510" s="4" t="s">
        <v>186</v>
      </c>
      <c r="J510" s="4" t="s">
        <v>65</v>
      </c>
      <c r="K510" s="4" t="s">
        <v>251</v>
      </c>
      <c r="L510" s="57" t="s">
        <v>51</v>
      </c>
      <c r="M510" s="4" t="s">
        <v>230</v>
      </c>
      <c r="N510" s="4" t="s">
        <v>29</v>
      </c>
      <c r="O510" s="80">
        <v>1111.44</v>
      </c>
      <c r="P510" s="6">
        <f t="shared" si="53"/>
        <v>49.952359550561802</v>
      </c>
      <c r="Q510" s="6">
        <v>167415</v>
      </c>
      <c r="R510" s="6">
        <f t="shared" si="54"/>
        <v>3724983.75</v>
      </c>
      <c r="S510" s="57">
        <f t="shared" si="58"/>
        <v>1440.9995164410059</v>
      </c>
      <c r="T510" s="6">
        <f>Table1[[#This Row],[Volume in Units]]*Table1[[#This Row],[Price SDG/Unit]]</f>
        <v>186071727.60000002</v>
      </c>
      <c r="U510" s="57">
        <f>Table1[[#This Row],[Volume MT/Head]]*Table1[[#This Row],[Price USD/(MT/Head)]]</f>
        <v>71981.325957446825</v>
      </c>
      <c r="V510" s="80">
        <v>2250</v>
      </c>
      <c r="W510" s="28">
        <f>Table1[[#This Row],[Commission SDG/MT]]*Table1[[#This Row],[Volume in Units]]</f>
        <v>2500740</v>
      </c>
      <c r="X510" s="80"/>
      <c r="Y510" s="28">
        <f t="shared" si="55"/>
        <v>188572467.60000002</v>
      </c>
      <c r="Z510" s="6">
        <f>IFERROR((Table1[[#This Row],[Total Cost SDG]]/Table1[[#This Row],[Volume MT/Head]]),0)</f>
        <v>3775046.25</v>
      </c>
      <c r="AA510" s="57">
        <f t="shared" si="56"/>
        <v>72948.730212765964</v>
      </c>
      <c r="AB510" s="57">
        <f>IFERROR((Table1[[#This Row],[Total Cost USD]]/Table1[[#This Row],[Volume MT/Head]]),0)</f>
        <v>1460.3660541586073</v>
      </c>
      <c r="AC510" s="80">
        <v>49.952359550561802</v>
      </c>
      <c r="AD510" s="6">
        <f>Table1[[#This Row],[Volume MT/Head]]-Table1[[#This Row],[Delivered MT]]</f>
        <v>0</v>
      </c>
      <c r="AE510" s="6">
        <f>Table1[[#This Row],[Delivered MT]]*Table1[[#This Row],[Average Cost SDG/MT]]</f>
        <v>188572467.60000002</v>
      </c>
      <c r="AF510" s="4" t="s">
        <v>152</v>
      </c>
    </row>
    <row r="511" spans="1:32" x14ac:dyDescent="0.2">
      <c r="A511" s="1">
        <v>522</v>
      </c>
      <c r="B511" s="4">
        <v>2025</v>
      </c>
      <c r="C511" s="4" t="s">
        <v>142</v>
      </c>
      <c r="D511" s="4" t="s">
        <v>139</v>
      </c>
      <c r="E511" s="4">
        <v>25</v>
      </c>
      <c r="F511" s="80">
        <v>2585</v>
      </c>
      <c r="G511" s="4">
        <v>1659</v>
      </c>
      <c r="H511" s="4" t="s">
        <v>156</v>
      </c>
      <c r="I511" s="4" t="s">
        <v>186</v>
      </c>
      <c r="J511" s="4" t="s">
        <v>65</v>
      </c>
      <c r="K511" s="4" t="s">
        <v>251</v>
      </c>
      <c r="L511" s="57" t="s">
        <v>51</v>
      </c>
      <c r="M511" s="4" t="s">
        <v>230</v>
      </c>
      <c r="N511" s="4" t="s">
        <v>29</v>
      </c>
      <c r="O511" s="80">
        <v>348.8</v>
      </c>
      <c r="P511" s="6">
        <f t="shared" si="53"/>
        <v>15.676404494382023</v>
      </c>
      <c r="Q511" s="6">
        <v>167417</v>
      </c>
      <c r="R511" s="6">
        <f t="shared" si="54"/>
        <v>3725028.25</v>
      </c>
      <c r="S511" s="57">
        <f t="shared" si="58"/>
        <v>1441.0167311411992</v>
      </c>
      <c r="T511" s="6">
        <f>Table1[[#This Row],[Volume in Units]]*Table1[[#This Row],[Price SDG/Unit]]</f>
        <v>58395049.600000001</v>
      </c>
      <c r="U511" s="57">
        <f>Table1[[#This Row],[Volume MT/Head]]*Table1[[#This Row],[Price USD/(MT/Head)]]</f>
        <v>22589.961160541588</v>
      </c>
      <c r="V511" s="80">
        <v>2250</v>
      </c>
      <c r="W511" s="28">
        <f>Table1[[#This Row],[Commission SDG/MT]]*Table1[[#This Row],[Volume in Units]]</f>
        <v>784800</v>
      </c>
      <c r="X511" s="80"/>
      <c r="Y511" s="28">
        <f t="shared" si="55"/>
        <v>59179849.600000001</v>
      </c>
      <c r="Z511" s="6">
        <f>IFERROR((Table1[[#This Row],[Total Cost SDG]]/Table1[[#This Row],[Volume MT/Head]]),0)</f>
        <v>3775090.75</v>
      </c>
      <c r="AA511" s="57">
        <f t="shared" si="56"/>
        <v>22893.558839458416</v>
      </c>
      <c r="AB511" s="57">
        <f>IFERROR((Table1[[#This Row],[Total Cost USD]]/Table1[[#This Row],[Volume MT/Head]]),0)</f>
        <v>1460.3832688588009</v>
      </c>
      <c r="AC511" s="80">
        <v>15.676404494382023</v>
      </c>
      <c r="AD511" s="6">
        <f>Table1[[#This Row],[Volume MT/Head]]-Table1[[#This Row],[Delivered MT]]</f>
        <v>0</v>
      </c>
      <c r="AE511" s="6">
        <f>Table1[[#This Row],[Delivered MT]]*Table1[[#This Row],[Average Cost SDG/MT]]</f>
        <v>59179849.600000001</v>
      </c>
      <c r="AF511" s="4" t="s">
        <v>152</v>
      </c>
    </row>
    <row r="512" spans="1:32" x14ac:dyDescent="0.2">
      <c r="A512" s="1">
        <v>523</v>
      </c>
      <c r="B512" s="4">
        <v>2025</v>
      </c>
      <c r="C512" s="4" t="s">
        <v>142</v>
      </c>
      <c r="D512" s="4" t="s">
        <v>139</v>
      </c>
      <c r="E512" s="4">
        <v>25</v>
      </c>
      <c r="F512" s="80">
        <v>2585</v>
      </c>
      <c r="G512" s="4">
        <v>1659</v>
      </c>
      <c r="H512" s="4" t="s">
        <v>156</v>
      </c>
      <c r="I512" s="4" t="s">
        <v>186</v>
      </c>
      <c r="J512" s="4" t="s">
        <v>65</v>
      </c>
      <c r="K512" s="4" t="s">
        <v>251</v>
      </c>
      <c r="L512" s="57" t="s">
        <v>51</v>
      </c>
      <c r="M512" s="4" t="s">
        <v>230</v>
      </c>
      <c r="N512" s="4" t="s">
        <v>29</v>
      </c>
      <c r="O512" s="80">
        <v>550.86</v>
      </c>
      <c r="P512" s="6">
        <f t="shared" si="53"/>
        <v>24.757752808988766</v>
      </c>
      <c r="Q512" s="6">
        <v>167458</v>
      </c>
      <c r="R512" s="6">
        <f t="shared" si="54"/>
        <v>3725940.5</v>
      </c>
      <c r="S512" s="57">
        <f t="shared" si="58"/>
        <v>1441.3696324951643</v>
      </c>
      <c r="T512" s="6">
        <f>Table1[[#This Row],[Volume in Units]]*Table1[[#This Row],[Price SDG/Unit]]</f>
        <v>92245913.879999995</v>
      </c>
      <c r="U512" s="57">
        <f>Table1[[#This Row],[Volume MT/Head]]*Table1[[#This Row],[Price USD/(MT/Head)]]</f>
        <v>35685.073067698257</v>
      </c>
      <c r="V512" s="80">
        <v>2250</v>
      </c>
      <c r="W512" s="28">
        <f>Table1[[#This Row],[Commission SDG/MT]]*Table1[[#This Row],[Volume in Units]]</f>
        <v>1239435</v>
      </c>
      <c r="X512" s="80"/>
      <c r="Y512" s="28">
        <f t="shared" si="55"/>
        <v>93485348.879999995</v>
      </c>
      <c r="Z512" s="6">
        <f>IFERROR((Table1[[#This Row],[Total Cost SDG]]/Table1[[#This Row],[Volume MT/Head]]),0)</f>
        <v>3776002.9999999995</v>
      </c>
      <c r="AA512" s="57">
        <f t="shared" si="56"/>
        <v>36164.545021276594</v>
      </c>
      <c r="AB512" s="57">
        <f>IFERROR((Table1[[#This Row],[Total Cost USD]]/Table1[[#This Row],[Volume MT/Head]]),0)</f>
        <v>1460.7361702127657</v>
      </c>
      <c r="AC512" s="80">
        <v>24.757752808988766</v>
      </c>
      <c r="AD512" s="6">
        <f>Table1[[#This Row],[Volume MT/Head]]-Table1[[#This Row],[Delivered MT]]</f>
        <v>0</v>
      </c>
      <c r="AE512" s="6">
        <f>Table1[[#This Row],[Delivered MT]]*Table1[[#This Row],[Average Cost SDG/MT]]</f>
        <v>93485348.879999995</v>
      </c>
      <c r="AF512" s="4" t="s">
        <v>152</v>
      </c>
    </row>
    <row r="513" spans="1:32" x14ac:dyDescent="0.2">
      <c r="A513" s="1">
        <v>524</v>
      </c>
      <c r="B513" s="4">
        <v>2025</v>
      </c>
      <c r="C513" s="4" t="s">
        <v>142</v>
      </c>
      <c r="D513" s="4" t="s">
        <v>139</v>
      </c>
      <c r="E513" s="4">
        <v>26</v>
      </c>
      <c r="F513" s="80">
        <v>2564</v>
      </c>
      <c r="G513" s="4">
        <v>1659</v>
      </c>
      <c r="H513" s="4" t="s">
        <v>156</v>
      </c>
      <c r="I513" s="4" t="s">
        <v>186</v>
      </c>
      <c r="J513" s="4" t="s">
        <v>65</v>
      </c>
      <c r="K513" s="4" t="s">
        <v>251</v>
      </c>
      <c r="L513" s="57" t="s">
        <v>51</v>
      </c>
      <c r="M513" s="4" t="s">
        <v>230</v>
      </c>
      <c r="N513" s="4" t="s">
        <v>29</v>
      </c>
      <c r="O513" s="80">
        <v>2064.88</v>
      </c>
      <c r="P513" s="6">
        <f t="shared" si="53"/>
        <v>92.803595505617977</v>
      </c>
      <c r="Q513" s="6">
        <v>167547</v>
      </c>
      <c r="R513" s="6">
        <f t="shared" si="54"/>
        <v>3727920.75</v>
      </c>
      <c r="S513" s="57">
        <f t="shared" si="58"/>
        <v>1453.9472503900156</v>
      </c>
      <c r="T513" s="6">
        <f>Table1[[#This Row],[Volume in Units]]*Table1[[#This Row],[Price SDG/Unit]]</f>
        <v>345964449.36000001</v>
      </c>
      <c r="U513" s="57">
        <f>Table1[[#This Row],[Volume MT/Head]]*Table1[[#This Row],[Price USD/(MT/Head)]]</f>
        <v>134931.53251170047</v>
      </c>
      <c r="V513" s="80">
        <v>2250</v>
      </c>
      <c r="W513" s="28">
        <f>Table1[[#This Row],[Commission SDG/MT]]*Table1[[#This Row],[Volume in Units]]</f>
        <v>4645980</v>
      </c>
      <c r="X513" s="80"/>
      <c r="Y513" s="28">
        <f t="shared" si="55"/>
        <v>350610429.36000001</v>
      </c>
      <c r="Z513" s="6">
        <f>IFERROR((Table1[[#This Row],[Total Cost SDG]]/Table1[[#This Row],[Volume MT/Head]]),0)</f>
        <v>3777983.25</v>
      </c>
      <c r="AA513" s="57">
        <f t="shared" si="56"/>
        <v>136743.53719188768</v>
      </c>
      <c r="AB513" s="57">
        <f>IFERROR((Table1[[#This Row],[Total Cost USD]]/Table1[[#This Row],[Volume MT/Head]]),0)</f>
        <v>1473.4724063962558</v>
      </c>
      <c r="AC513" s="80">
        <v>92.803595505617977</v>
      </c>
      <c r="AD513" s="6">
        <f>Table1[[#This Row],[Volume MT/Head]]-Table1[[#This Row],[Delivered MT]]</f>
        <v>0</v>
      </c>
      <c r="AE513" s="6">
        <f>Table1[[#This Row],[Delivered MT]]*Table1[[#This Row],[Average Cost SDG/MT]]</f>
        <v>350610429.36000001</v>
      </c>
      <c r="AF513" s="4" t="s">
        <v>152</v>
      </c>
    </row>
    <row r="514" spans="1:32" x14ac:dyDescent="0.2">
      <c r="A514" s="1">
        <v>525</v>
      </c>
      <c r="B514" s="4">
        <v>2025</v>
      </c>
      <c r="C514" s="4" t="s">
        <v>142</v>
      </c>
      <c r="D514" s="4" t="s">
        <v>139</v>
      </c>
      <c r="E514" s="4">
        <v>26</v>
      </c>
      <c r="F514" s="80">
        <v>2564</v>
      </c>
      <c r="G514" s="4">
        <v>1659</v>
      </c>
      <c r="H514" s="4" t="s">
        <v>156</v>
      </c>
      <c r="I514" s="4" t="s">
        <v>186</v>
      </c>
      <c r="J514" s="4" t="s">
        <v>65</v>
      </c>
      <c r="K514" s="4" t="s">
        <v>251</v>
      </c>
      <c r="L514" s="57" t="s">
        <v>51</v>
      </c>
      <c r="M514" s="4" t="s">
        <v>230</v>
      </c>
      <c r="N514" s="4" t="s">
        <v>29</v>
      </c>
      <c r="O514" s="80">
        <v>1834</v>
      </c>
      <c r="P514" s="6">
        <f t="shared" ref="P514:P577" si="59">IF(N514="KG",(O514/1000),IF(N514="Head",(O514*1),IF(N514="Kantar 100lb",(O514/22.25),IF(N514="Kantar 315lb",(O514*315/2204.6),IF(N514="MT",(O514*1),IF(N514="Ardab",(O514*199.726/1000),IF(N514="104 Bag",(O514*104/1000),IF(N514="101 Bag",(O514*101/1000),IF(N514=0,0)))))))))</f>
        <v>82.426966292134836</v>
      </c>
      <c r="Q514" s="6">
        <v>169000</v>
      </c>
      <c r="R514" s="6">
        <f t="shared" ref="R514:R577" si="60">IF(N514="KG",(Q514*1000),IF(N514="Head",(Q514*1),IF(N514="Kantar 100lb",(Q514*22.25),IF(N514="Kantar 315lb",(Q514/315*2204.6),IF(N514="MT",(Q514*1),IF(N514="Ardab",(Q514/199.726*1000),IF(N514="104 Bag",(Q514/104*1000),IF(N514="101 Bag",(Q514/101*1000),IF(N514=0,0)))))))))</f>
        <v>3760250</v>
      </c>
      <c r="S514" s="57">
        <f t="shared" si="58"/>
        <v>1466.5561622464897</v>
      </c>
      <c r="T514" s="6">
        <f>Table1[[#This Row],[Volume in Units]]*Table1[[#This Row],[Price SDG/Unit]]</f>
        <v>309946000</v>
      </c>
      <c r="U514" s="57">
        <f>Table1[[#This Row],[Volume MT/Head]]*Table1[[#This Row],[Price USD/(MT/Head)]]</f>
        <v>120883.77535101403</v>
      </c>
      <c r="V514" s="80">
        <v>2250</v>
      </c>
      <c r="W514" s="28">
        <f>Table1[[#This Row],[Commission SDG/MT]]*Table1[[#This Row],[Volume in Units]]</f>
        <v>4126500</v>
      </c>
      <c r="X514" s="80"/>
      <c r="Y514" s="28">
        <f t="shared" ref="Y514:Y577" si="61">T514+W514+X514</f>
        <v>314072500</v>
      </c>
      <c r="Z514" s="6">
        <f>IFERROR((Table1[[#This Row],[Total Cost SDG]]/Table1[[#This Row],[Volume MT/Head]]),0)</f>
        <v>3810312.5</v>
      </c>
      <c r="AA514" s="57">
        <f t="shared" ref="AA514:AA577" si="62">Y514/F514</f>
        <v>122493.17472698908</v>
      </c>
      <c r="AB514" s="57">
        <f>IFERROR((Table1[[#This Row],[Total Cost USD]]/Table1[[#This Row],[Volume MT/Head]]),0)</f>
        <v>1486.0813182527299</v>
      </c>
      <c r="AC514" s="80">
        <v>82.426966292134836</v>
      </c>
      <c r="AD514" s="6">
        <f>Table1[[#This Row],[Volume MT/Head]]-Table1[[#This Row],[Delivered MT]]</f>
        <v>0</v>
      </c>
      <c r="AE514" s="6">
        <f>Table1[[#This Row],[Delivered MT]]*Table1[[#This Row],[Average Cost SDG/MT]]</f>
        <v>314072500</v>
      </c>
      <c r="AF514" s="4" t="s">
        <v>152</v>
      </c>
    </row>
    <row r="515" spans="1:32" x14ac:dyDescent="0.2">
      <c r="A515" s="1">
        <v>526</v>
      </c>
      <c r="B515" s="4">
        <v>2025</v>
      </c>
      <c r="C515" s="4" t="s">
        <v>142</v>
      </c>
      <c r="D515" s="4" t="s">
        <v>139</v>
      </c>
      <c r="E515" s="4">
        <v>26</v>
      </c>
      <c r="F515" s="80">
        <v>2564</v>
      </c>
      <c r="G515" s="4">
        <v>1659</v>
      </c>
      <c r="H515" s="4" t="s">
        <v>156</v>
      </c>
      <c r="I515" s="4" t="s">
        <v>186</v>
      </c>
      <c r="J515" s="4" t="s">
        <v>65</v>
      </c>
      <c r="K515" s="4" t="s">
        <v>251</v>
      </c>
      <c r="L515" s="57" t="s">
        <v>51</v>
      </c>
      <c r="M515" s="4" t="s">
        <v>230</v>
      </c>
      <c r="N515" s="4" t="s">
        <v>29</v>
      </c>
      <c r="O515" s="80">
        <v>626.97</v>
      </c>
      <c r="P515" s="6">
        <f t="shared" si="59"/>
        <v>28.178426966292136</v>
      </c>
      <c r="Q515" s="6">
        <v>169000</v>
      </c>
      <c r="R515" s="6">
        <f t="shared" si="60"/>
        <v>3760250</v>
      </c>
      <c r="S515" s="57">
        <f t="shared" si="58"/>
        <v>1466.5561622464897</v>
      </c>
      <c r="T515" s="6">
        <f>Table1[[#This Row],[Volume in Units]]*Table1[[#This Row],[Price SDG/Unit]]</f>
        <v>105957930</v>
      </c>
      <c r="U515" s="57">
        <f>Table1[[#This Row],[Volume MT/Head]]*Table1[[#This Row],[Price USD/(MT/Head)]]</f>
        <v>41325.245709828392</v>
      </c>
      <c r="V515" s="80">
        <v>2250</v>
      </c>
      <c r="W515" s="28">
        <f>Table1[[#This Row],[Commission SDG/MT]]*Table1[[#This Row],[Volume in Units]]</f>
        <v>1410682.5</v>
      </c>
      <c r="X515" s="80"/>
      <c r="Y515" s="28">
        <f t="shared" si="61"/>
        <v>107368612.5</v>
      </c>
      <c r="Z515" s="6">
        <f>IFERROR((Table1[[#This Row],[Total Cost SDG]]/Table1[[#This Row],[Volume MT/Head]]),0)</f>
        <v>3810312.5</v>
      </c>
      <c r="AA515" s="57">
        <f t="shared" si="62"/>
        <v>41875.433892355693</v>
      </c>
      <c r="AB515" s="57">
        <f>IFERROR((Table1[[#This Row],[Total Cost USD]]/Table1[[#This Row],[Volume MT/Head]]),0)</f>
        <v>1486.0813182527299</v>
      </c>
      <c r="AC515" s="80">
        <v>28.178426966292136</v>
      </c>
      <c r="AD515" s="6">
        <f>Table1[[#This Row],[Volume MT/Head]]-Table1[[#This Row],[Delivered MT]]</f>
        <v>0</v>
      </c>
      <c r="AE515" s="6">
        <f>Table1[[#This Row],[Delivered MT]]*Table1[[#This Row],[Average Cost SDG/MT]]</f>
        <v>107368612.5</v>
      </c>
      <c r="AF515" s="4" t="s">
        <v>152</v>
      </c>
    </row>
    <row r="516" spans="1:32" x14ac:dyDescent="0.2">
      <c r="A516" s="1">
        <v>527</v>
      </c>
      <c r="B516" s="4">
        <v>2025</v>
      </c>
      <c r="C516" s="4" t="s">
        <v>142</v>
      </c>
      <c r="D516" s="4" t="s">
        <v>139</v>
      </c>
      <c r="E516" s="4">
        <v>26</v>
      </c>
      <c r="F516" s="80">
        <v>2564</v>
      </c>
      <c r="G516" s="4">
        <v>1659</v>
      </c>
      <c r="H516" s="4" t="s">
        <v>156</v>
      </c>
      <c r="I516" s="4" t="s">
        <v>186</v>
      </c>
      <c r="J516" s="4" t="s">
        <v>65</v>
      </c>
      <c r="K516" s="4" t="s">
        <v>251</v>
      </c>
      <c r="L516" s="57" t="s">
        <v>51</v>
      </c>
      <c r="M516" s="4" t="s">
        <v>230</v>
      </c>
      <c r="N516" s="4" t="s">
        <v>29</v>
      </c>
      <c r="O516" s="80">
        <v>373.77</v>
      </c>
      <c r="P516" s="6">
        <f t="shared" si="59"/>
        <v>16.798651685393256</v>
      </c>
      <c r="Q516" s="6">
        <v>167555</v>
      </c>
      <c r="R516" s="6">
        <f t="shared" si="60"/>
        <v>3728098.75</v>
      </c>
      <c r="S516" s="57">
        <f t="shared" si="58"/>
        <v>1454.0166731669267</v>
      </c>
      <c r="T516" s="6">
        <f>Table1[[#This Row],[Volume in Units]]*Table1[[#This Row],[Price SDG/Unit]]</f>
        <v>62627032.349999994</v>
      </c>
      <c r="U516" s="57">
        <f>Table1[[#This Row],[Volume MT/Head]]*Table1[[#This Row],[Price USD/(MT/Head)]]</f>
        <v>24425.519637285488</v>
      </c>
      <c r="V516" s="80">
        <v>2250</v>
      </c>
      <c r="W516" s="28">
        <f>Table1[[#This Row],[Commission SDG/MT]]*Table1[[#This Row],[Volume in Units]]</f>
        <v>840982.5</v>
      </c>
      <c r="X516" s="80"/>
      <c r="Y516" s="28">
        <f t="shared" si="61"/>
        <v>63468014.849999994</v>
      </c>
      <c r="Z516" s="6">
        <f>IFERROR((Table1[[#This Row],[Total Cost SDG]]/Table1[[#This Row],[Volume MT/Head]]),0)</f>
        <v>3778161.25</v>
      </c>
      <c r="AA516" s="57">
        <f t="shared" si="62"/>
        <v>24753.515932137285</v>
      </c>
      <c r="AB516" s="57">
        <f>IFERROR((Table1[[#This Row],[Total Cost USD]]/Table1[[#This Row],[Volume MT/Head]]),0)</f>
        <v>1473.5418291731671</v>
      </c>
      <c r="AC516" s="115">
        <f>16.7986516853933+27.82</f>
        <v>44.618651685393303</v>
      </c>
      <c r="AD516" s="6">
        <f>Table1[[#This Row],[Volume MT/Head]]-Table1[[#This Row],[Delivered MT]]</f>
        <v>-27.820000000000046</v>
      </c>
      <c r="AE516" s="6">
        <f>Table1[[#This Row],[Delivered MT]]*Table1[[#This Row],[Average Cost SDG/MT]]</f>
        <v>168576460.82500017</v>
      </c>
      <c r="AF516" s="4" t="s">
        <v>152</v>
      </c>
    </row>
    <row r="517" spans="1:32" hidden="1" x14ac:dyDescent="0.2">
      <c r="A517" s="1">
        <v>528</v>
      </c>
      <c r="B517" s="4">
        <v>2025</v>
      </c>
      <c r="C517" s="4" t="s">
        <v>142</v>
      </c>
      <c r="D517" s="4" t="s">
        <v>138</v>
      </c>
      <c r="E517" s="4">
        <v>20</v>
      </c>
      <c r="F517" s="80">
        <v>2596</v>
      </c>
      <c r="G517" s="4">
        <v>1675</v>
      </c>
      <c r="H517" s="4" t="s">
        <v>48</v>
      </c>
      <c r="I517" s="4" t="s">
        <v>199</v>
      </c>
      <c r="J517" s="4" t="s">
        <v>65</v>
      </c>
      <c r="K517" s="4" t="s">
        <v>251</v>
      </c>
      <c r="L517" s="57" t="s">
        <v>51</v>
      </c>
      <c r="M517" s="4" t="s">
        <v>230</v>
      </c>
      <c r="N517" s="4" t="s">
        <v>41</v>
      </c>
      <c r="O517" s="80">
        <v>14.836</v>
      </c>
      <c r="P517" s="6">
        <f t="shared" si="59"/>
        <v>14.836</v>
      </c>
      <c r="Q517" s="6">
        <v>2550000</v>
      </c>
      <c r="R517" s="6">
        <f t="shared" si="60"/>
        <v>2550000</v>
      </c>
      <c r="S517" s="57">
        <f t="shared" si="58"/>
        <v>982.28043143297384</v>
      </c>
      <c r="T517" s="6">
        <f>Table1[[#This Row],[Volume in Units]]*Table1[[#This Row],[Price SDG/Unit]]</f>
        <v>37831800</v>
      </c>
      <c r="U517" s="57">
        <f>Table1[[#This Row],[Volume MT/Head]]*Table1[[#This Row],[Price USD/(MT/Head)]]</f>
        <v>14573.112480739601</v>
      </c>
      <c r="V517" s="80">
        <v>30000</v>
      </c>
      <c r="W517" s="28">
        <f>Table1[[#This Row],[Commission SDG/MT]]*Table1[[#This Row],[Volume in Units]]</f>
        <v>445080</v>
      </c>
      <c r="X517" s="80"/>
      <c r="Y517" s="28">
        <f t="shared" si="61"/>
        <v>38276880</v>
      </c>
      <c r="Z517" s="6">
        <f>IFERROR((Table1[[#This Row],[Total Cost SDG]]/Table1[[#This Row],[Volume MT/Head]]),0)</f>
        <v>2580000</v>
      </c>
      <c r="AA517" s="57">
        <f t="shared" si="62"/>
        <v>14744.560862865948</v>
      </c>
      <c r="AB517" s="57">
        <f>IFERROR((Table1[[#This Row],[Total Cost USD]]/Table1[[#This Row],[Volume MT/Head]]),0)</f>
        <v>993.83667180277348</v>
      </c>
      <c r="AC517" s="80">
        <v>14.836</v>
      </c>
      <c r="AD517" s="6">
        <f>Table1[[#This Row],[Volume MT/Head]]-Table1[[#This Row],[Delivered MT]]</f>
        <v>0</v>
      </c>
      <c r="AE517" s="6">
        <f>Table1[[#This Row],[Delivered MT]]*Table1[[#This Row],[Average Cost SDG/MT]]</f>
        <v>38276880</v>
      </c>
      <c r="AF517" s="4" t="s">
        <v>152</v>
      </c>
    </row>
    <row r="518" spans="1:32" hidden="1" x14ac:dyDescent="0.2">
      <c r="A518" s="1">
        <v>529</v>
      </c>
      <c r="B518" s="4">
        <v>2025</v>
      </c>
      <c r="C518" s="4" t="s">
        <v>142</v>
      </c>
      <c r="D518" s="4" t="s">
        <v>138</v>
      </c>
      <c r="E518" s="4">
        <v>20</v>
      </c>
      <c r="F518" s="80">
        <v>2596</v>
      </c>
      <c r="G518" s="4">
        <v>1675</v>
      </c>
      <c r="H518" s="4" t="s">
        <v>48</v>
      </c>
      <c r="I518" s="4" t="s">
        <v>199</v>
      </c>
      <c r="J518" s="4" t="s">
        <v>65</v>
      </c>
      <c r="K518" s="4" t="s">
        <v>251</v>
      </c>
      <c r="L518" s="57" t="s">
        <v>51</v>
      </c>
      <c r="M518" s="4" t="s">
        <v>230</v>
      </c>
      <c r="N518" s="4" t="s">
        <v>41</v>
      </c>
      <c r="O518" s="80">
        <v>13.584</v>
      </c>
      <c r="P518" s="6">
        <f t="shared" si="59"/>
        <v>13.584</v>
      </c>
      <c r="Q518" s="6">
        <v>2570000</v>
      </c>
      <c r="R518" s="6">
        <f t="shared" si="60"/>
        <v>2570000</v>
      </c>
      <c r="S518" s="57">
        <f t="shared" si="58"/>
        <v>989.98459167950693</v>
      </c>
      <c r="T518" s="6">
        <f>Table1[[#This Row],[Volume in Units]]*Table1[[#This Row],[Price SDG/Unit]]</f>
        <v>34910880</v>
      </c>
      <c r="U518" s="57">
        <f>Table1[[#This Row],[Volume MT/Head]]*Table1[[#This Row],[Price USD/(MT/Head)]]</f>
        <v>13447.950693374421</v>
      </c>
      <c r="V518" s="80">
        <v>30000</v>
      </c>
      <c r="W518" s="28">
        <f>Table1[[#This Row],[Commission SDG/MT]]*Table1[[#This Row],[Volume in Units]]</f>
        <v>407520</v>
      </c>
      <c r="X518" s="80"/>
      <c r="Y518" s="28">
        <f t="shared" si="61"/>
        <v>35318400</v>
      </c>
      <c r="Z518" s="6">
        <f>IFERROR((Table1[[#This Row],[Total Cost SDG]]/Table1[[#This Row],[Volume MT/Head]]),0)</f>
        <v>2600000</v>
      </c>
      <c r="AA518" s="57">
        <f t="shared" si="62"/>
        <v>13604.930662557781</v>
      </c>
      <c r="AB518" s="57">
        <f>IFERROR((Table1[[#This Row],[Total Cost USD]]/Table1[[#This Row],[Volume MT/Head]]),0)</f>
        <v>1001.5408320493067</v>
      </c>
      <c r="AC518" s="80">
        <v>13.584</v>
      </c>
      <c r="AD518" s="6">
        <f>Table1[[#This Row],[Volume MT/Head]]-Table1[[#This Row],[Delivered MT]]</f>
        <v>0</v>
      </c>
      <c r="AE518" s="6">
        <f>Table1[[#This Row],[Delivered MT]]*Table1[[#This Row],[Average Cost SDG/MT]]</f>
        <v>35318400</v>
      </c>
      <c r="AF518" s="4" t="s">
        <v>152</v>
      </c>
    </row>
    <row r="519" spans="1:32" hidden="1" x14ac:dyDescent="0.2">
      <c r="A519" s="1">
        <v>530</v>
      </c>
      <c r="B519" s="4">
        <v>2025</v>
      </c>
      <c r="C519" s="4" t="s">
        <v>142</v>
      </c>
      <c r="D519" s="4" t="s">
        <v>138</v>
      </c>
      <c r="E519" s="4">
        <v>20</v>
      </c>
      <c r="F519" s="80">
        <v>2596</v>
      </c>
      <c r="G519" s="4">
        <v>1675</v>
      </c>
      <c r="H519" s="4" t="s">
        <v>48</v>
      </c>
      <c r="I519" s="4" t="s">
        <v>199</v>
      </c>
      <c r="J519" s="4" t="s">
        <v>65</v>
      </c>
      <c r="K519" s="4" t="s">
        <v>251</v>
      </c>
      <c r="L519" s="57" t="s">
        <v>51</v>
      </c>
      <c r="M519" s="4" t="s">
        <v>230</v>
      </c>
      <c r="N519" s="4" t="s">
        <v>41</v>
      </c>
      <c r="O519" s="80">
        <v>36.948</v>
      </c>
      <c r="P519" s="6">
        <f t="shared" si="59"/>
        <v>36.948</v>
      </c>
      <c r="Q519" s="6">
        <v>2540000</v>
      </c>
      <c r="R519" s="6">
        <f t="shared" si="60"/>
        <v>2540000</v>
      </c>
      <c r="S519" s="57">
        <f t="shared" si="58"/>
        <v>978.4283513097073</v>
      </c>
      <c r="T519" s="6">
        <f>Table1[[#This Row],[Volume in Units]]*Table1[[#This Row],[Price SDG/Unit]]</f>
        <v>93847920</v>
      </c>
      <c r="U519" s="57">
        <f>Table1[[#This Row],[Volume MT/Head]]*Table1[[#This Row],[Price USD/(MT/Head)]]</f>
        <v>36150.970724191066</v>
      </c>
      <c r="V519" s="80">
        <v>30000</v>
      </c>
      <c r="W519" s="28">
        <f>Table1[[#This Row],[Commission SDG/MT]]*Table1[[#This Row],[Volume in Units]]</f>
        <v>1108440</v>
      </c>
      <c r="X519" s="80"/>
      <c r="Y519" s="28">
        <f t="shared" si="61"/>
        <v>94956360</v>
      </c>
      <c r="Z519" s="6">
        <f>IFERROR((Table1[[#This Row],[Total Cost SDG]]/Table1[[#This Row],[Volume MT/Head]]),0)</f>
        <v>2570000</v>
      </c>
      <c r="AA519" s="57">
        <f t="shared" si="62"/>
        <v>36577.95069337442</v>
      </c>
      <c r="AB519" s="57">
        <f>IFERROR((Table1[[#This Row],[Total Cost USD]]/Table1[[#This Row],[Volume MT/Head]]),0)</f>
        <v>989.98459167950682</v>
      </c>
      <c r="AC519" s="80">
        <v>36.948</v>
      </c>
      <c r="AD519" s="6">
        <f>Table1[[#This Row],[Volume MT/Head]]-Table1[[#This Row],[Delivered MT]]</f>
        <v>0</v>
      </c>
      <c r="AE519" s="6">
        <f>Table1[[#This Row],[Delivered MT]]*Table1[[#This Row],[Average Cost SDG/MT]]</f>
        <v>94956360</v>
      </c>
      <c r="AF519" s="4" t="s">
        <v>152</v>
      </c>
    </row>
    <row r="520" spans="1:32" hidden="1" x14ac:dyDescent="0.2">
      <c r="A520" s="1">
        <v>531</v>
      </c>
      <c r="B520" s="4">
        <v>2025</v>
      </c>
      <c r="C520" s="4" t="s">
        <v>142</v>
      </c>
      <c r="D520" s="4" t="s">
        <v>139</v>
      </c>
      <c r="E520" s="4">
        <v>22</v>
      </c>
      <c r="F520" s="80">
        <v>2596</v>
      </c>
      <c r="G520" s="4">
        <v>1675</v>
      </c>
      <c r="H520" s="4" t="s">
        <v>48</v>
      </c>
      <c r="I520" s="4" t="s">
        <v>199</v>
      </c>
      <c r="J520" s="4" t="s">
        <v>65</v>
      </c>
      <c r="K520" s="4" t="s">
        <v>251</v>
      </c>
      <c r="L520" s="57" t="s">
        <v>51</v>
      </c>
      <c r="M520" s="4" t="s">
        <v>230</v>
      </c>
      <c r="N520" s="4" t="s">
        <v>41</v>
      </c>
      <c r="O520" s="80">
        <v>6.7279999999999998</v>
      </c>
      <c r="P520" s="6">
        <f t="shared" si="59"/>
        <v>6.7279999999999998</v>
      </c>
      <c r="Q520" s="6">
        <v>2550000</v>
      </c>
      <c r="R520" s="6">
        <f t="shared" si="60"/>
        <v>2550000</v>
      </c>
      <c r="S520" s="57">
        <f t="shared" si="58"/>
        <v>982.28043143297384</v>
      </c>
      <c r="T520" s="6">
        <f>Table1[[#This Row],[Volume in Units]]*Table1[[#This Row],[Price SDG/Unit]]</f>
        <v>17156400</v>
      </c>
      <c r="U520" s="57">
        <f>Table1[[#This Row],[Volume MT/Head]]*Table1[[#This Row],[Price USD/(MT/Head)]]</f>
        <v>6608.7827426810481</v>
      </c>
      <c r="V520" s="80">
        <v>30000</v>
      </c>
      <c r="W520" s="28">
        <f>Table1[[#This Row],[Commission SDG/MT]]*Table1[[#This Row],[Volume in Units]]</f>
        <v>201840</v>
      </c>
      <c r="X520" s="80"/>
      <c r="Y520" s="28">
        <f t="shared" si="61"/>
        <v>17358240</v>
      </c>
      <c r="Z520" s="6">
        <f>IFERROR((Table1[[#This Row],[Total Cost SDG]]/Table1[[#This Row],[Volume MT/Head]]),0)</f>
        <v>2580000</v>
      </c>
      <c r="AA520" s="57">
        <f t="shared" si="62"/>
        <v>6686.5331278890599</v>
      </c>
      <c r="AB520" s="57">
        <f>IFERROR((Table1[[#This Row],[Total Cost USD]]/Table1[[#This Row],[Volume MT/Head]]),0)</f>
        <v>993.83667180277348</v>
      </c>
      <c r="AC520" s="80">
        <v>6.7279999999999998</v>
      </c>
      <c r="AD520" s="6">
        <f>Table1[[#This Row],[Volume MT/Head]]-Table1[[#This Row],[Delivered MT]]</f>
        <v>0</v>
      </c>
      <c r="AE520" s="6">
        <f>Table1[[#This Row],[Delivered MT]]*Table1[[#This Row],[Average Cost SDG/MT]]</f>
        <v>17358240</v>
      </c>
      <c r="AF520" s="4" t="s">
        <v>152</v>
      </c>
    </row>
    <row r="521" spans="1:32" hidden="1" x14ac:dyDescent="0.2">
      <c r="A521" s="1">
        <v>532</v>
      </c>
      <c r="B521" s="4">
        <v>2025</v>
      </c>
      <c r="C521" s="4" t="s">
        <v>142</v>
      </c>
      <c r="D521" s="4" t="s">
        <v>139</v>
      </c>
      <c r="E521" s="4">
        <v>22</v>
      </c>
      <c r="F521" s="80">
        <v>2596</v>
      </c>
      <c r="G521" s="4">
        <v>1675</v>
      </c>
      <c r="H521" s="4" t="s">
        <v>48</v>
      </c>
      <c r="I521" s="4" t="s">
        <v>199</v>
      </c>
      <c r="J521" s="4" t="s">
        <v>65</v>
      </c>
      <c r="K521" s="4" t="s">
        <v>251</v>
      </c>
      <c r="L521" s="57" t="s">
        <v>51</v>
      </c>
      <c r="M521" s="4" t="s">
        <v>230</v>
      </c>
      <c r="N521" s="4" t="s">
        <v>41</v>
      </c>
      <c r="O521" s="80">
        <v>6.8659999999999997</v>
      </c>
      <c r="P521" s="6">
        <f t="shared" si="59"/>
        <v>6.8659999999999997</v>
      </c>
      <c r="Q521" s="6">
        <v>2570000</v>
      </c>
      <c r="R521" s="6">
        <f t="shared" si="60"/>
        <v>2570000</v>
      </c>
      <c r="S521" s="57">
        <f>IFERROR((R521/F521),0)</f>
        <v>989.98459167950693</v>
      </c>
      <c r="T521" s="6">
        <f>Table1[[#This Row],[Volume in Units]]*Table1[[#This Row],[Price SDG/Unit]]</f>
        <v>17645620</v>
      </c>
      <c r="U521" s="57">
        <f>Table1[[#This Row],[Volume MT/Head]]*Table1[[#This Row],[Price USD/(MT/Head)]]</f>
        <v>6797.234206471494</v>
      </c>
      <c r="V521" s="80">
        <v>30000</v>
      </c>
      <c r="W521" s="28">
        <f>Table1[[#This Row],[Commission SDG/MT]]*Table1[[#This Row],[Volume in Units]]</f>
        <v>205980</v>
      </c>
      <c r="X521" s="80"/>
      <c r="Y521" s="28">
        <f t="shared" si="61"/>
        <v>17851600</v>
      </c>
      <c r="Z521" s="6">
        <f>IFERROR((Table1[[#This Row],[Total Cost SDG]]/Table1[[#This Row],[Volume MT/Head]]),0)</f>
        <v>2600000</v>
      </c>
      <c r="AA521" s="57">
        <f t="shared" si="62"/>
        <v>6876.5793528505392</v>
      </c>
      <c r="AB521" s="57">
        <f>IFERROR((Table1[[#This Row],[Total Cost USD]]/Table1[[#This Row],[Volume MT/Head]]),0)</f>
        <v>1001.5408320493067</v>
      </c>
      <c r="AC521" s="80">
        <v>6.8659999999999997</v>
      </c>
      <c r="AD521" s="6">
        <f>Table1[[#This Row],[Volume MT/Head]]-Table1[[#This Row],[Delivered MT]]</f>
        <v>0</v>
      </c>
      <c r="AE521" s="6">
        <f>Table1[[#This Row],[Delivered MT]]*Table1[[#This Row],[Average Cost SDG/MT]]</f>
        <v>17851600</v>
      </c>
      <c r="AF521" s="4" t="s">
        <v>152</v>
      </c>
    </row>
    <row r="522" spans="1:32" hidden="1" x14ac:dyDescent="0.2">
      <c r="A522" s="1">
        <v>533</v>
      </c>
      <c r="B522" s="4">
        <v>2025</v>
      </c>
      <c r="C522" s="4" t="s">
        <v>142</v>
      </c>
      <c r="D522" s="4" t="s">
        <v>139</v>
      </c>
      <c r="E522" s="4">
        <v>22</v>
      </c>
      <c r="F522" s="80">
        <v>2596</v>
      </c>
      <c r="G522" s="4">
        <v>1675</v>
      </c>
      <c r="H522" s="4" t="s">
        <v>48</v>
      </c>
      <c r="I522" s="4" t="s">
        <v>199</v>
      </c>
      <c r="J522" s="4" t="s">
        <v>65</v>
      </c>
      <c r="K522" s="4" t="s">
        <v>251</v>
      </c>
      <c r="L522" s="57" t="s">
        <v>51</v>
      </c>
      <c r="M522" s="4" t="s">
        <v>230</v>
      </c>
      <c r="N522" s="4" t="s">
        <v>41</v>
      </c>
      <c r="O522" s="80">
        <v>7.7720000000000002</v>
      </c>
      <c r="P522" s="6">
        <f t="shared" si="59"/>
        <v>7.7720000000000002</v>
      </c>
      <c r="Q522" s="6">
        <v>2550000</v>
      </c>
      <c r="R522" s="6">
        <f t="shared" si="60"/>
        <v>2550000</v>
      </c>
      <c r="S522" s="57">
        <f>IFERROR((R522/F522),0)</f>
        <v>982.28043143297384</v>
      </c>
      <c r="T522" s="6">
        <f>Table1[[#This Row],[Volume in Units]]*Table1[[#This Row],[Price SDG/Unit]]</f>
        <v>19818600</v>
      </c>
      <c r="U522" s="57">
        <f>Table1[[#This Row],[Volume MT/Head]]*Table1[[#This Row],[Price USD/(MT/Head)]]</f>
        <v>7634.2835130970725</v>
      </c>
      <c r="V522" s="80">
        <v>30000</v>
      </c>
      <c r="W522" s="28">
        <f>Table1[[#This Row],[Commission SDG/MT]]*Table1[[#This Row],[Volume in Units]]</f>
        <v>233160</v>
      </c>
      <c r="X522" s="80"/>
      <c r="Y522" s="28">
        <f t="shared" si="61"/>
        <v>20051760</v>
      </c>
      <c r="Z522" s="6">
        <f>IFERROR((Table1[[#This Row],[Total Cost SDG]]/Table1[[#This Row],[Volume MT/Head]]),0)</f>
        <v>2580000</v>
      </c>
      <c r="AA522" s="57">
        <f t="shared" si="62"/>
        <v>7724.0986132511553</v>
      </c>
      <c r="AB522" s="57">
        <f>IFERROR((Table1[[#This Row],[Total Cost USD]]/Table1[[#This Row],[Volume MT/Head]]),0)</f>
        <v>993.83667180277337</v>
      </c>
      <c r="AC522" s="80">
        <v>7.7720000000000002</v>
      </c>
      <c r="AD522" s="6">
        <f>Table1[[#This Row],[Volume MT/Head]]-Table1[[#This Row],[Delivered MT]]</f>
        <v>0</v>
      </c>
      <c r="AE522" s="6">
        <f>Table1[[#This Row],[Delivered MT]]*Table1[[#This Row],[Average Cost SDG/MT]]</f>
        <v>20051760</v>
      </c>
      <c r="AF522" s="4" t="s">
        <v>152</v>
      </c>
    </row>
    <row r="523" spans="1:32" hidden="1" x14ac:dyDescent="0.2">
      <c r="A523" s="1">
        <v>534</v>
      </c>
      <c r="B523" s="4">
        <v>2025</v>
      </c>
      <c r="C523" s="4" t="s">
        <v>142</v>
      </c>
      <c r="D523" s="4" t="s">
        <v>139</v>
      </c>
      <c r="E523" s="4">
        <v>22</v>
      </c>
      <c r="F523" s="80">
        <v>2596</v>
      </c>
      <c r="G523" s="4">
        <v>1675</v>
      </c>
      <c r="H523" s="4" t="s">
        <v>48</v>
      </c>
      <c r="I523" s="4" t="s">
        <v>199</v>
      </c>
      <c r="J523" s="4" t="s">
        <v>65</v>
      </c>
      <c r="K523" s="4" t="s">
        <v>251</v>
      </c>
      <c r="L523" s="57" t="s">
        <v>51</v>
      </c>
      <c r="M523" s="4" t="s">
        <v>230</v>
      </c>
      <c r="N523" s="4" t="s">
        <v>41</v>
      </c>
      <c r="O523" s="80">
        <v>8.1579999999999995</v>
      </c>
      <c r="P523" s="6">
        <f t="shared" si="59"/>
        <v>8.1579999999999995</v>
      </c>
      <c r="Q523" s="6">
        <v>2550000</v>
      </c>
      <c r="R523" s="6">
        <f t="shared" si="60"/>
        <v>2550000</v>
      </c>
      <c r="S523" s="57">
        <f>IFERROR((R523/F523),0)</f>
        <v>982.28043143297384</v>
      </c>
      <c r="T523" s="6">
        <f>Table1[[#This Row],[Volume in Units]]*Table1[[#This Row],[Price SDG/Unit]]</f>
        <v>20802900</v>
      </c>
      <c r="U523" s="57">
        <f>Table1[[#This Row],[Volume MT/Head]]*Table1[[#This Row],[Price USD/(MT/Head)]]</f>
        <v>8013.4437596302005</v>
      </c>
      <c r="V523" s="80">
        <v>30000</v>
      </c>
      <c r="W523" s="28">
        <f>Table1[[#This Row],[Commission SDG/MT]]*Table1[[#This Row],[Volume in Units]]</f>
        <v>244739.99999999997</v>
      </c>
      <c r="X523" s="80"/>
      <c r="Y523" s="28">
        <f t="shared" si="61"/>
        <v>21047640</v>
      </c>
      <c r="Z523" s="6">
        <f>IFERROR((Table1[[#This Row],[Total Cost SDG]]/Table1[[#This Row],[Volume MT/Head]]),0)</f>
        <v>2580000</v>
      </c>
      <c r="AA523" s="57">
        <f t="shared" si="62"/>
        <v>8107.7195685670258</v>
      </c>
      <c r="AB523" s="57">
        <f>IFERROR((Table1[[#This Row],[Total Cost USD]]/Table1[[#This Row],[Volume MT/Head]]),0)</f>
        <v>993.83667180277348</v>
      </c>
      <c r="AC523" s="80">
        <v>8.1579999999999995</v>
      </c>
      <c r="AD523" s="6">
        <f>Table1[[#This Row],[Volume MT/Head]]-Table1[[#This Row],[Delivered MT]]</f>
        <v>0</v>
      </c>
      <c r="AE523" s="6">
        <f>Table1[[#This Row],[Delivered MT]]*Table1[[#This Row],[Average Cost SDG/MT]]</f>
        <v>21047640</v>
      </c>
      <c r="AF523" s="4" t="s">
        <v>152</v>
      </c>
    </row>
    <row r="524" spans="1:32" hidden="1" x14ac:dyDescent="0.2">
      <c r="A524" s="1">
        <v>535</v>
      </c>
      <c r="B524" s="4">
        <v>2025</v>
      </c>
      <c r="C524" s="4" t="s">
        <v>142</v>
      </c>
      <c r="D524" s="4" t="s">
        <v>139</v>
      </c>
      <c r="E524" s="4">
        <v>23</v>
      </c>
      <c r="F524" s="80">
        <v>2575</v>
      </c>
      <c r="G524" s="4">
        <v>1675</v>
      </c>
      <c r="H524" s="4" t="s">
        <v>48</v>
      </c>
      <c r="I524" s="4" t="s">
        <v>199</v>
      </c>
      <c r="J524" s="4" t="s">
        <v>65</v>
      </c>
      <c r="K524" s="4" t="s">
        <v>251</v>
      </c>
      <c r="L524" s="57" t="s">
        <v>51</v>
      </c>
      <c r="M524" s="4" t="s">
        <v>230</v>
      </c>
      <c r="N524" s="4" t="s">
        <v>41</v>
      </c>
      <c r="O524" s="80">
        <v>12.784000000000001</v>
      </c>
      <c r="P524" s="6">
        <f t="shared" si="59"/>
        <v>12.784000000000001</v>
      </c>
      <c r="Q524" s="6">
        <v>2580000</v>
      </c>
      <c r="R524" s="6">
        <f t="shared" si="60"/>
        <v>2580000</v>
      </c>
      <c r="S524" s="57">
        <f t="shared" ref="S524:S536" si="63">IFERROR((R524/F524),0)</f>
        <v>1001.9417475728155</v>
      </c>
      <c r="T524" s="6">
        <f>Table1[[#This Row],[Volume in Units]]*Table1[[#This Row],[Price SDG/Unit]]</f>
        <v>32982720</v>
      </c>
      <c r="U524" s="57">
        <f>Table1[[#This Row],[Volume MT/Head]]*Table1[[#This Row],[Price USD/(MT/Head)]]</f>
        <v>12808.823300970875</v>
      </c>
      <c r="V524" s="80">
        <v>30000</v>
      </c>
      <c r="W524" s="28">
        <f>Table1[[#This Row],[Commission SDG/MT]]*Table1[[#This Row],[Volume in Units]]</f>
        <v>383520</v>
      </c>
      <c r="X524" s="80"/>
      <c r="Y524" s="28">
        <f t="shared" si="61"/>
        <v>33366240</v>
      </c>
      <c r="Z524" s="6">
        <f>IFERROR((Table1[[#This Row],[Total Cost SDG]]/Table1[[#This Row],[Volume MT/Head]]),0)</f>
        <v>2610000</v>
      </c>
      <c r="AA524" s="57">
        <f t="shared" si="62"/>
        <v>12957.763106796116</v>
      </c>
      <c r="AB524" s="57">
        <f>IFERROR((Table1[[#This Row],[Total Cost USD]]/Table1[[#This Row],[Volume MT/Head]]),0)</f>
        <v>1013.5922330097086</v>
      </c>
      <c r="AC524" s="80">
        <v>12.784000000000001</v>
      </c>
      <c r="AD524" s="6">
        <f>Table1[[#This Row],[Volume MT/Head]]-Table1[[#This Row],[Delivered MT]]</f>
        <v>0</v>
      </c>
      <c r="AE524" s="6">
        <f>Table1[[#This Row],[Delivered MT]]*Table1[[#This Row],[Average Cost SDG/MT]]</f>
        <v>33366240</v>
      </c>
      <c r="AF524" s="4" t="s">
        <v>152</v>
      </c>
    </row>
    <row r="525" spans="1:32" hidden="1" x14ac:dyDescent="0.2">
      <c r="A525" s="1">
        <v>536</v>
      </c>
      <c r="B525" s="4">
        <v>2025</v>
      </c>
      <c r="C525" s="4" t="s">
        <v>142</v>
      </c>
      <c r="D525" s="4" t="s">
        <v>139</v>
      </c>
      <c r="E525" s="4">
        <v>23</v>
      </c>
      <c r="F525" s="80">
        <v>2575</v>
      </c>
      <c r="G525" s="4">
        <v>1675</v>
      </c>
      <c r="H525" s="4" t="s">
        <v>48</v>
      </c>
      <c r="I525" s="4" t="s">
        <v>199</v>
      </c>
      <c r="J525" s="4" t="s">
        <v>65</v>
      </c>
      <c r="K525" s="4" t="s">
        <v>251</v>
      </c>
      <c r="L525" s="57" t="s">
        <v>51</v>
      </c>
      <c r="M525" s="4" t="s">
        <v>230</v>
      </c>
      <c r="N525" s="4" t="s">
        <v>41</v>
      </c>
      <c r="O525" s="80">
        <v>5.5750000000000002</v>
      </c>
      <c r="P525" s="6">
        <f t="shared" si="59"/>
        <v>5.5750000000000002</v>
      </c>
      <c r="Q525" s="6">
        <v>2550000</v>
      </c>
      <c r="R525" s="6">
        <f t="shared" si="60"/>
        <v>2550000</v>
      </c>
      <c r="S525" s="57">
        <f t="shared" si="63"/>
        <v>990.29126213592235</v>
      </c>
      <c r="T525" s="6">
        <f>Table1[[#This Row],[Volume in Units]]*Table1[[#This Row],[Price SDG/Unit]]</f>
        <v>14216250</v>
      </c>
      <c r="U525" s="57">
        <f>Table1[[#This Row],[Volume MT/Head]]*Table1[[#This Row],[Price USD/(MT/Head)]]</f>
        <v>5520.8737864077675</v>
      </c>
      <c r="V525" s="80">
        <v>30000</v>
      </c>
      <c r="W525" s="28">
        <f>Table1[[#This Row],[Commission SDG/MT]]*Table1[[#This Row],[Volume in Units]]</f>
        <v>167250</v>
      </c>
      <c r="X525" s="80"/>
      <c r="Y525" s="28">
        <f t="shared" si="61"/>
        <v>14383500</v>
      </c>
      <c r="Z525" s="6">
        <f>IFERROR((Table1[[#This Row],[Total Cost SDG]]/Table1[[#This Row],[Volume MT/Head]]),0)</f>
        <v>2580000</v>
      </c>
      <c r="AA525" s="57">
        <f t="shared" si="62"/>
        <v>5585.825242718447</v>
      </c>
      <c r="AB525" s="57">
        <f>IFERROR((Table1[[#This Row],[Total Cost USD]]/Table1[[#This Row],[Volume MT/Head]]),0)</f>
        <v>1001.9417475728155</v>
      </c>
      <c r="AC525" s="80">
        <v>5.5750000000000002</v>
      </c>
      <c r="AD525" s="6">
        <f>Table1[[#This Row],[Volume MT/Head]]-Table1[[#This Row],[Delivered MT]]</f>
        <v>0</v>
      </c>
      <c r="AE525" s="6">
        <f>Table1[[#This Row],[Delivered MT]]*Table1[[#This Row],[Average Cost SDG/MT]]</f>
        <v>14383500</v>
      </c>
      <c r="AF525" s="4" t="s">
        <v>152</v>
      </c>
    </row>
    <row r="526" spans="1:32" hidden="1" x14ac:dyDescent="0.2">
      <c r="A526" s="1">
        <v>537</v>
      </c>
      <c r="B526" s="4">
        <v>2025</v>
      </c>
      <c r="C526" s="4" t="s">
        <v>142</v>
      </c>
      <c r="D526" s="4" t="s">
        <v>139</v>
      </c>
      <c r="E526" s="4">
        <v>23</v>
      </c>
      <c r="F526" s="80">
        <v>2575</v>
      </c>
      <c r="G526" s="4">
        <v>1675</v>
      </c>
      <c r="H526" s="4" t="s">
        <v>48</v>
      </c>
      <c r="I526" s="4" t="s">
        <v>199</v>
      </c>
      <c r="J526" s="4" t="s">
        <v>65</v>
      </c>
      <c r="K526" s="4" t="s">
        <v>251</v>
      </c>
      <c r="L526" s="57" t="s">
        <v>51</v>
      </c>
      <c r="M526" s="4" t="s">
        <v>230</v>
      </c>
      <c r="N526" s="4" t="s">
        <v>41</v>
      </c>
      <c r="O526" s="80">
        <v>4.8620000000000001</v>
      </c>
      <c r="P526" s="6">
        <f t="shared" si="59"/>
        <v>4.8620000000000001</v>
      </c>
      <c r="Q526" s="6">
        <v>2550000</v>
      </c>
      <c r="R526" s="6">
        <f t="shared" si="60"/>
        <v>2550000</v>
      </c>
      <c r="S526" s="57">
        <f t="shared" si="63"/>
        <v>990.29126213592235</v>
      </c>
      <c r="T526" s="6">
        <f>Table1[[#This Row],[Volume in Units]]*Table1[[#This Row],[Price SDG/Unit]]</f>
        <v>12398100</v>
      </c>
      <c r="U526" s="57">
        <f>Table1[[#This Row],[Volume MT/Head]]*Table1[[#This Row],[Price USD/(MT/Head)]]</f>
        <v>4814.7961165048546</v>
      </c>
      <c r="V526" s="80">
        <v>30000</v>
      </c>
      <c r="W526" s="28">
        <f>Table1[[#This Row],[Commission SDG/MT]]*Table1[[#This Row],[Volume in Units]]</f>
        <v>145860</v>
      </c>
      <c r="X526" s="80"/>
      <c r="Y526" s="28">
        <f t="shared" si="61"/>
        <v>12543960</v>
      </c>
      <c r="Z526" s="6">
        <f>IFERROR((Table1[[#This Row],[Total Cost SDG]]/Table1[[#This Row],[Volume MT/Head]]),0)</f>
        <v>2580000</v>
      </c>
      <c r="AA526" s="57">
        <f t="shared" si="62"/>
        <v>4871.4407766990289</v>
      </c>
      <c r="AB526" s="57">
        <f>IFERROR((Table1[[#This Row],[Total Cost USD]]/Table1[[#This Row],[Volume MT/Head]]),0)</f>
        <v>1001.9417475728154</v>
      </c>
      <c r="AC526" s="80">
        <v>4.8620000000000001</v>
      </c>
      <c r="AD526" s="6">
        <f>Table1[[#This Row],[Volume MT/Head]]-Table1[[#This Row],[Delivered MT]]</f>
        <v>0</v>
      </c>
      <c r="AE526" s="6">
        <f>Table1[[#This Row],[Delivered MT]]*Table1[[#This Row],[Average Cost SDG/MT]]</f>
        <v>12543960</v>
      </c>
      <c r="AF526" s="4" t="s">
        <v>152</v>
      </c>
    </row>
    <row r="527" spans="1:32" hidden="1" x14ac:dyDescent="0.2">
      <c r="A527" s="1">
        <v>538</v>
      </c>
      <c r="B527" s="4">
        <v>2025</v>
      </c>
      <c r="C527" s="4" t="s">
        <v>142</v>
      </c>
      <c r="D527" s="4" t="s">
        <v>139</v>
      </c>
      <c r="E527" s="4">
        <v>23</v>
      </c>
      <c r="F527" s="80">
        <v>2575</v>
      </c>
      <c r="G527" s="4">
        <v>1675</v>
      </c>
      <c r="H527" s="4" t="s">
        <v>48</v>
      </c>
      <c r="I527" s="4" t="s">
        <v>199</v>
      </c>
      <c r="J527" s="4" t="s">
        <v>65</v>
      </c>
      <c r="K527" s="4" t="s">
        <v>251</v>
      </c>
      <c r="L527" s="57" t="s">
        <v>51</v>
      </c>
      <c r="M527" s="4" t="s">
        <v>230</v>
      </c>
      <c r="N527" s="4" t="s">
        <v>41</v>
      </c>
      <c r="O527" s="80">
        <v>14.456</v>
      </c>
      <c r="P527" s="6">
        <f t="shared" si="59"/>
        <v>14.456</v>
      </c>
      <c r="Q527" s="6">
        <v>2580000</v>
      </c>
      <c r="R527" s="6">
        <f t="shared" si="60"/>
        <v>2580000</v>
      </c>
      <c r="S527" s="57">
        <f t="shared" si="63"/>
        <v>1001.9417475728155</v>
      </c>
      <c r="T527" s="6">
        <f>Table1[[#This Row],[Volume in Units]]*Table1[[#This Row],[Price SDG/Unit]]</f>
        <v>37296480</v>
      </c>
      <c r="U527" s="57">
        <f>Table1[[#This Row],[Volume MT/Head]]*Table1[[#This Row],[Price USD/(MT/Head)]]</f>
        <v>14484.069902912621</v>
      </c>
      <c r="V527" s="80">
        <v>30000</v>
      </c>
      <c r="W527" s="28">
        <f>Table1[[#This Row],[Commission SDG/MT]]*Table1[[#This Row],[Volume in Units]]</f>
        <v>433680</v>
      </c>
      <c r="X527" s="80"/>
      <c r="Y527" s="28">
        <f t="shared" si="61"/>
        <v>37730160</v>
      </c>
      <c r="Z527" s="6">
        <f>IFERROR((Table1[[#This Row],[Total Cost SDG]]/Table1[[#This Row],[Volume MT/Head]]),0)</f>
        <v>2610000</v>
      </c>
      <c r="AA527" s="57">
        <f t="shared" si="62"/>
        <v>14652.489320388349</v>
      </c>
      <c r="AB527" s="57">
        <f>IFERROR((Table1[[#This Row],[Total Cost USD]]/Table1[[#This Row],[Volume MT/Head]]),0)</f>
        <v>1013.5922330097087</v>
      </c>
      <c r="AC527" s="80">
        <v>14.456</v>
      </c>
      <c r="AD527" s="6">
        <f>Table1[[#This Row],[Volume MT/Head]]-Table1[[#This Row],[Delivered MT]]</f>
        <v>0</v>
      </c>
      <c r="AE527" s="6">
        <f>Table1[[#This Row],[Delivered MT]]*Table1[[#This Row],[Average Cost SDG/MT]]</f>
        <v>37730160</v>
      </c>
      <c r="AF527" s="4" t="s">
        <v>152</v>
      </c>
    </row>
    <row r="528" spans="1:32" hidden="1" x14ac:dyDescent="0.2">
      <c r="A528" s="1">
        <v>539</v>
      </c>
      <c r="B528" s="4">
        <v>2025</v>
      </c>
      <c r="C528" s="4" t="s">
        <v>142</v>
      </c>
      <c r="D528" s="4" t="s">
        <v>139</v>
      </c>
      <c r="E528" s="4">
        <v>23</v>
      </c>
      <c r="F528" s="80">
        <v>2575</v>
      </c>
      <c r="G528" s="4">
        <v>1675</v>
      </c>
      <c r="H528" s="4" t="s">
        <v>48</v>
      </c>
      <c r="I528" s="4" t="s">
        <v>199</v>
      </c>
      <c r="J528" s="4" t="s">
        <v>65</v>
      </c>
      <c r="K528" s="4" t="s">
        <v>251</v>
      </c>
      <c r="L528" s="57" t="s">
        <v>51</v>
      </c>
      <c r="M528" s="4" t="s">
        <v>230</v>
      </c>
      <c r="N528" s="4" t="s">
        <v>41</v>
      </c>
      <c r="O528" s="80">
        <v>4.4480000000000004</v>
      </c>
      <c r="P528" s="6">
        <f t="shared" si="59"/>
        <v>4.4480000000000004</v>
      </c>
      <c r="Q528" s="6">
        <v>2550000</v>
      </c>
      <c r="R528" s="6">
        <f t="shared" si="60"/>
        <v>2550000</v>
      </c>
      <c r="S528" s="57">
        <f t="shared" si="63"/>
        <v>990.29126213592235</v>
      </c>
      <c r="T528" s="6">
        <f>Table1[[#This Row],[Volume in Units]]*Table1[[#This Row],[Price SDG/Unit]]</f>
        <v>11342400.000000002</v>
      </c>
      <c r="U528" s="57">
        <f>Table1[[#This Row],[Volume MT/Head]]*Table1[[#This Row],[Price USD/(MT/Head)]]</f>
        <v>4404.8155339805826</v>
      </c>
      <c r="V528" s="80">
        <v>30000</v>
      </c>
      <c r="W528" s="28">
        <f>Table1[[#This Row],[Commission SDG/MT]]*Table1[[#This Row],[Volume in Units]]</f>
        <v>133440</v>
      </c>
      <c r="X528" s="80"/>
      <c r="Y528" s="28">
        <f t="shared" si="61"/>
        <v>11475840.000000002</v>
      </c>
      <c r="Z528" s="6">
        <f>IFERROR((Table1[[#This Row],[Total Cost SDG]]/Table1[[#This Row],[Volume MT/Head]]),0)</f>
        <v>2580000</v>
      </c>
      <c r="AA528" s="57">
        <f t="shared" si="62"/>
        <v>4456.636893203884</v>
      </c>
      <c r="AB528" s="57">
        <f>IFERROR((Table1[[#This Row],[Total Cost USD]]/Table1[[#This Row],[Volume MT/Head]]),0)</f>
        <v>1001.9417475728155</v>
      </c>
      <c r="AC528" s="80">
        <v>4.4480000000000004</v>
      </c>
      <c r="AD528" s="6">
        <f>Table1[[#This Row],[Volume MT/Head]]-Table1[[#This Row],[Delivered MT]]</f>
        <v>0</v>
      </c>
      <c r="AE528" s="6">
        <f>Table1[[#This Row],[Delivered MT]]*Table1[[#This Row],[Average Cost SDG/MT]]</f>
        <v>11475840.000000002</v>
      </c>
      <c r="AF528" s="4" t="s">
        <v>152</v>
      </c>
    </row>
    <row r="529" spans="1:32" hidden="1" x14ac:dyDescent="0.2">
      <c r="A529" s="1">
        <v>540</v>
      </c>
      <c r="B529" s="4">
        <v>2025</v>
      </c>
      <c r="C529" s="4" t="s">
        <v>142</v>
      </c>
      <c r="D529" s="4" t="s">
        <v>139</v>
      </c>
      <c r="E529" s="4">
        <v>23</v>
      </c>
      <c r="F529" s="80">
        <v>2575</v>
      </c>
      <c r="G529" s="4">
        <v>1675</v>
      </c>
      <c r="H529" s="4" t="s">
        <v>48</v>
      </c>
      <c r="I529" s="4" t="s">
        <v>199</v>
      </c>
      <c r="J529" s="4" t="s">
        <v>65</v>
      </c>
      <c r="K529" s="4" t="s">
        <v>251</v>
      </c>
      <c r="L529" s="57" t="s">
        <v>51</v>
      </c>
      <c r="M529" s="4" t="s">
        <v>230</v>
      </c>
      <c r="N529" s="4" t="s">
        <v>41</v>
      </c>
      <c r="O529" s="80">
        <v>5.7409999999999997</v>
      </c>
      <c r="P529" s="6">
        <f t="shared" si="59"/>
        <v>5.7409999999999997</v>
      </c>
      <c r="Q529" s="6">
        <v>2560000</v>
      </c>
      <c r="R529" s="6">
        <f t="shared" si="60"/>
        <v>2560000</v>
      </c>
      <c r="S529" s="57">
        <f t="shared" si="63"/>
        <v>994.17475728155341</v>
      </c>
      <c r="T529" s="6">
        <f>Table1[[#This Row],[Volume in Units]]*Table1[[#This Row],[Price SDG/Unit]]</f>
        <v>14696960</v>
      </c>
      <c r="U529" s="57">
        <f>Table1[[#This Row],[Volume MT/Head]]*Table1[[#This Row],[Price USD/(MT/Head)]]</f>
        <v>5707.5572815533978</v>
      </c>
      <c r="V529" s="80">
        <v>30000</v>
      </c>
      <c r="W529" s="28">
        <f>Table1[[#This Row],[Commission SDG/MT]]*Table1[[#This Row],[Volume in Units]]</f>
        <v>172230</v>
      </c>
      <c r="X529" s="80"/>
      <c r="Y529" s="28">
        <f t="shared" si="61"/>
        <v>14869190</v>
      </c>
      <c r="Z529" s="6">
        <f>IFERROR((Table1[[#This Row],[Total Cost SDG]]/Table1[[#This Row],[Volume MT/Head]]),0)</f>
        <v>2590000</v>
      </c>
      <c r="AA529" s="57">
        <f t="shared" si="62"/>
        <v>5774.4427184466022</v>
      </c>
      <c r="AB529" s="57">
        <f>IFERROR((Table1[[#This Row],[Total Cost USD]]/Table1[[#This Row],[Volume MT/Head]]),0)</f>
        <v>1005.8252427184467</v>
      </c>
      <c r="AC529" s="80">
        <v>5.7409999999999997</v>
      </c>
      <c r="AD529" s="6">
        <f>Table1[[#This Row],[Volume MT/Head]]-Table1[[#This Row],[Delivered MT]]</f>
        <v>0</v>
      </c>
      <c r="AE529" s="6">
        <f>Table1[[#This Row],[Delivered MT]]*Table1[[#This Row],[Average Cost SDG/MT]]</f>
        <v>14869190</v>
      </c>
      <c r="AF529" s="4" t="s">
        <v>152</v>
      </c>
    </row>
    <row r="530" spans="1:32" hidden="1" x14ac:dyDescent="0.2">
      <c r="A530" s="1">
        <v>541</v>
      </c>
      <c r="B530" s="4">
        <v>2025</v>
      </c>
      <c r="C530" s="4" t="s">
        <v>142</v>
      </c>
      <c r="D530" s="4" t="s">
        <v>139</v>
      </c>
      <c r="E530" s="4">
        <v>23</v>
      </c>
      <c r="F530" s="80">
        <v>2575</v>
      </c>
      <c r="G530" s="4">
        <v>1675</v>
      </c>
      <c r="H530" s="4" t="s">
        <v>48</v>
      </c>
      <c r="I530" s="4" t="s">
        <v>199</v>
      </c>
      <c r="J530" s="4" t="s">
        <v>65</v>
      </c>
      <c r="K530" s="4" t="s">
        <v>251</v>
      </c>
      <c r="L530" s="57" t="s">
        <v>51</v>
      </c>
      <c r="M530" s="4" t="s">
        <v>230</v>
      </c>
      <c r="N530" s="4" t="s">
        <v>41</v>
      </c>
      <c r="O530" s="80">
        <v>12.154999999999999</v>
      </c>
      <c r="P530" s="6">
        <f t="shared" si="59"/>
        <v>12.154999999999999</v>
      </c>
      <c r="Q530" s="6">
        <v>2550000</v>
      </c>
      <c r="R530" s="6">
        <f t="shared" si="60"/>
        <v>2550000</v>
      </c>
      <c r="S530" s="57">
        <f t="shared" si="63"/>
        <v>990.29126213592235</v>
      </c>
      <c r="T530" s="6">
        <f>Table1[[#This Row],[Volume in Units]]*Table1[[#This Row],[Price SDG/Unit]]</f>
        <v>30995250</v>
      </c>
      <c r="U530" s="57">
        <f>Table1[[#This Row],[Volume MT/Head]]*Table1[[#This Row],[Price USD/(MT/Head)]]</f>
        <v>12036.990291262136</v>
      </c>
      <c r="V530" s="80">
        <v>30000</v>
      </c>
      <c r="W530" s="28">
        <f>Table1[[#This Row],[Commission SDG/MT]]*Table1[[#This Row],[Volume in Units]]</f>
        <v>364650</v>
      </c>
      <c r="X530" s="80"/>
      <c r="Y530" s="28">
        <f t="shared" si="61"/>
        <v>31359900</v>
      </c>
      <c r="Z530" s="6">
        <f>IFERROR((Table1[[#This Row],[Total Cost SDG]]/Table1[[#This Row],[Volume MT/Head]]),0)</f>
        <v>2580000</v>
      </c>
      <c r="AA530" s="57">
        <f t="shared" si="62"/>
        <v>12178.601941747573</v>
      </c>
      <c r="AB530" s="57">
        <f>IFERROR((Table1[[#This Row],[Total Cost USD]]/Table1[[#This Row],[Volume MT/Head]]),0)</f>
        <v>1001.9417475728155</v>
      </c>
      <c r="AC530" s="80">
        <v>12.154999999999999</v>
      </c>
      <c r="AD530" s="6">
        <f>Table1[[#This Row],[Volume MT/Head]]-Table1[[#This Row],[Delivered MT]]</f>
        <v>0</v>
      </c>
      <c r="AE530" s="6">
        <f>Table1[[#This Row],[Delivered MT]]*Table1[[#This Row],[Average Cost SDG/MT]]</f>
        <v>31359900</v>
      </c>
      <c r="AF530" s="4" t="s">
        <v>152</v>
      </c>
    </row>
    <row r="531" spans="1:32" hidden="1" x14ac:dyDescent="0.2">
      <c r="A531" s="1">
        <v>542</v>
      </c>
      <c r="B531" s="4">
        <v>2025</v>
      </c>
      <c r="C531" s="4" t="s">
        <v>142</v>
      </c>
      <c r="D531" s="4" t="s">
        <v>139</v>
      </c>
      <c r="E531" s="4">
        <v>23</v>
      </c>
      <c r="F531" s="80">
        <v>2575</v>
      </c>
      <c r="G531" s="4">
        <v>1675</v>
      </c>
      <c r="H531" s="4" t="s">
        <v>48</v>
      </c>
      <c r="I531" s="4" t="s">
        <v>199</v>
      </c>
      <c r="J531" s="4" t="s">
        <v>65</v>
      </c>
      <c r="K531" s="4" t="s">
        <v>251</v>
      </c>
      <c r="L531" s="57" t="s">
        <v>51</v>
      </c>
      <c r="M531" s="4" t="s">
        <v>230</v>
      </c>
      <c r="N531" s="4" t="s">
        <v>41</v>
      </c>
      <c r="O531" s="80">
        <v>4.524</v>
      </c>
      <c r="P531" s="6">
        <f t="shared" si="59"/>
        <v>4.524</v>
      </c>
      <c r="Q531" s="6">
        <v>2570000</v>
      </c>
      <c r="R531" s="6">
        <f t="shared" si="60"/>
        <v>2570000</v>
      </c>
      <c r="S531" s="57">
        <f t="shared" si="63"/>
        <v>998.05825242718447</v>
      </c>
      <c r="T531" s="6">
        <f>Table1[[#This Row],[Volume in Units]]*Table1[[#This Row],[Price SDG/Unit]]</f>
        <v>11626680</v>
      </c>
      <c r="U531" s="57">
        <f>Table1[[#This Row],[Volume MT/Head]]*Table1[[#This Row],[Price USD/(MT/Head)]]</f>
        <v>4515.2155339805822</v>
      </c>
      <c r="V531" s="80">
        <v>30000</v>
      </c>
      <c r="W531" s="28">
        <f>Table1[[#This Row],[Commission SDG/MT]]*Table1[[#This Row],[Volume in Units]]</f>
        <v>135720</v>
      </c>
      <c r="X531" s="80"/>
      <c r="Y531" s="28">
        <f t="shared" si="61"/>
        <v>11762400</v>
      </c>
      <c r="Z531" s="6">
        <f>IFERROR((Table1[[#This Row],[Total Cost SDG]]/Table1[[#This Row],[Volume MT/Head]]),0)</f>
        <v>2600000</v>
      </c>
      <c r="AA531" s="57">
        <f t="shared" si="62"/>
        <v>4567.9223300970871</v>
      </c>
      <c r="AB531" s="57">
        <f>IFERROR((Table1[[#This Row],[Total Cost USD]]/Table1[[#This Row],[Volume MT/Head]]),0)</f>
        <v>1009.7087378640776</v>
      </c>
      <c r="AC531" s="80">
        <v>4.524</v>
      </c>
      <c r="AD531" s="6">
        <f>Table1[[#This Row],[Volume MT/Head]]-Table1[[#This Row],[Delivered MT]]</f>
        <v>0</v>
      </c>
      <c r="AE531" s="6">
        <f>Table1[[#This Row],[Delivered MT]]*Table1[[#This Row],[Average Cost SDG/MT]]</f>
        <v>11762400</v>
      </c>
      <c r="AF531" s="4" t="s">
        <v>152</v>
      </c>
    </row>
    <row r="532" spans="1:32" hidden="1" x14ac:dyDescent="0.2">
      <c r="A532" s="1">
        <v>543</v>
      </c>
      <c r="B532" s="4">
        <v>2025</v>
      </c>
      <c r="C532" s="4" t="s">
        <v>142</v>
      </c>
      <c r="D532" s="4" t="s">
        <v>139</v>
      </c>
      <c r="E532" s="4">
        <v>23</v>
      </c>
      <c r="F532" s="80">
        <v>2575</v>
      </c>
      <c r="G532" s="4">
        <v>1675</v>
      </c>
      <c r="H532" s="4" t="s">
        <v>48</v>
      </c>
      <c r="I532" s="4" t="s">
        <v>199</v>
      </c>
      <c r="J532" s="4" t="s">
        <v>65</v>
      </c>
      <c r="K532" s="4" t="s">
        <v>251</v>
      </c>
      <c r="L532" s="57" t="s">
        <v>51</v>
      </c>
      <c r="M532" s="4" t="s">
        <v>230</v>
      </c>
      <c r="N532" s="4" t="s">
        <v>41</v>
      </c>
      <c r="O532" s="80">
        <v>14.346</v>
      </c>
      <c r="P532" s="6">
        <f t="shared" si="59"/>
        <v>14.346</v>
      </c>
      <c r="Q532" s="6">
        <v>2580000</v>
      </c>
      <c r="R532" s="6">
        <f t="shared" si="60"/>
        <v>2580000</v>
      </c>
      <c r="S532" s="57">
        <f t="shared" si="63"/>
        <v>1001.9417475728155</v>
      </c>
      <c r="T532" s="6">
        <f>Table1[[#This Row],[Volume in Units]]*Table1[[#This Row],[Price SDG/Unit]]</f>
        <v>37012680</v>
      </c>
      <c r="U532" s="57">
        <f>Table1[[#This Row],[Volume MT/Head]]*Table1[[#This Row],[Price USD/(MT/Head)]]</f>
        <v>14373.856310679612</v>
      </c>
      <c r="V532" s="80">
        <v>30000</v>
      </c>
      <c r="W532" s="28">
        <f>Table1[[#This Row],[Commission SDG/MT]]*Table1[[#This Row],[Volume in Units]]</f>
        <v>430380</v>
      </c>
      <c r="X532" s="80"/>
      <c r="Y532" s="28">
        <f t="shared" si="61"/>
        <v>37443060</v>
      </c>
      <c r="Z532" s="6">
        <f>IFERROR((Table1[[#This Row],[Total Cost SDG]]/Table1[[#This Row],[Volume MT/Head]]),0)</f>
        <v>2610000</v>
      </c>
      <c r="AA532" s="57">
        <f t="shared" si="62"/>
        <v>14540.994174757281</v>
      </c>
      <c r="AB532" s="57">
        <f>IFERROR((Table1[[#This Row],[Total Cost USD]]/Table1[[#This Row],[Volume MT/Head]]),0)</f>
        <v>1013.5922330097087</v>
      </c>
      <c r="AC532" s="80">
        <v>14.346</v>
      </c>
      <c r="AD532" s="6">
        <f>Table1[[#This Row],[Volume MT/Head]]-Table1[[#This Row],[Delivered MT]]</f>
        <v>0</v>
      </c>
      <c r="AE532" s="6">
        <f>Table1[[#This Row],[Delivered MT]]*Table1[[#This Row],[Average Cost SDG/MT]]</f>
        <v>37443060</v>
      </c>
      <c r="AF532" s="4" t="s">
        <v>152</v>
      </c>
    </row>
    <row r="533" spans="1:32" hidden="1" x14ac:dyDescent="0.2">
      <c r="A533" s="1">
        <v>544</v>
      </c>
      <c r="B533" s="4">
        <v>2025</v>
      </c>
      <c r="C533" s="4" t="s">
        <v>142</v>
      </c>
      <c r="D533" s="4" t="s">
        <v>139</v>
      </c>
      <c r="E533" s="4">
        <v>23</v>
      </c>
      <c r="F533" s="80">
        <v>2575</v>
      </c>
      <c r="G533" s="4">
        <v>1675</v>
      </c>
      <c r="H533" s="4" t="s">
        <v>48</v>
      </c>
      <c r="I533" s="4" t="s">
        <v>199</v>
      </c>
      <c r="J533" s="4" t="s">
        <v>65</v>
      </c>
      <c r="K533" s="4" t="s">
        <v>251</v>
      </c>
      <c r="L533" s="57" t="s">
        <v>51</v>
      </c>
      <c r="M533" s="4" t="s">
        <v>230</v>
      </c>
      <c r="N533" s="4" t="s">
        <v>41</v>
      </c>
      <c r="O533" s="80">
        <v>12.33</v>
      </c>
      <c r="P533" s="6">
        <f t="shared" si="59"/>
        <v>12.33</v>
      </c>
      <c r="Q533" s="6">
        <v>2580000</v>
      </c>
      <c r="R533" s="6">
        <f t="shared" si="60"/>
        <v>2580000</v>
      </c>
      <c r="S533" s="57">
        <f t="shared" si="63"/>
        <v>1001.9417475728155</v>
      </c>
      <c r="T533" s="6">
        <f>Table1[[#This Row],[Volume in Units]]*Table1[[#This Row],[Price SDG/Unit]]</f>
        <v>31811400</v>
      </c>
      <c r="U533" s="57">
        <f>Table1[[#This Row],[Volume MT/Head]]*Table1[[#This Row],[Price USD/(MT/Head)]]</f>
        <v>12353.941747572815</v>
      </c>
      <c r="V533" s="80">
        <v>30000</v>
      </c>
      <c r="W533" s="28">
        <f>Table1[[#This Row],[Commission SDG/MT]]*Table1[[#This Row],[Volume in Units]]</f>
        <v>369900</v>
      </c>
      <c r="X533" s="80"/>
      <c r="Y533" s="28">
        <f t="shared" si="61"/>
        <v>32181300</v>
      </c>
      <c r="Z533" s="6">
        <f>IFERROR((Table1[[#This Row],[Total Cost SDG]]/Table1[[#This Row],[Volume MT/Head]]),0)</f>
        <v>2610000</v>
      </c>
      <c r="AA533" s="57">
        <f t="shared" si="62"/>
        <v>12497.592233009709</v>
      </c>
      <c r="AB533" s="57">
        <f>IFERROR((Table1[[#This Row],[Total Cost USD]]/Table1[[#This Row],[Volume MT/Head]]),0)</f>
        <v>1013.5922330097088</v>
      </c>
      <c r="AC533" s="80">
        <v>12.33</v>
      </c>
      <c r="AD533" s="6">
        <f>Table1[[#This Row],[Volume MT/Head]]-Table1[[#This Row],[Delivered MT]]</f>
        <v>0</v>
      </c>
      <c r="AE533" s="6">
        <f>Table1[[#This Row],[Delivered MT]]*Table1[[#This Row],[Average Cost SDG/MT]]</f>
        <v>32181300</v>
      </c>
      <c r="AF533" s="4" t="s">
        <v>152</v>
      </c>
    </row>
    <row r="534" spans="1:32" hidden="1" x14ac:dyDescent="0.2">
      <c r="A534" s="1">
        <v>545</v>
      </c>
      <c r="B534" s="4">
        <v>2025</v>
      </c>
      <c r="C534" s="4" t="s">
        <v>142</v>
      </c>
      <c r="D534" s="4" t="s">
        <v>139</v>
      </c>
      <c r="E534" s="4">
        <v>23</v>
      </c>
      <c r="F534" s="80">
        <v>2575</v>
      </c>
      <c r="G534" s="4">
        <v>1675</v>
      </c>
      <c r="H534" s="4" t="s">
        <v>48</v>
      </c>
      <c r="I534" s="4" t="s">
        <v>199</v>
      </c>
      <c r="J534" s="4" t="s">
        <v>65</v>
      </c>
      <c r="K534" s="4" t="s">
        <v>251</v>
      </c>
      <c r="L534" s="57" t="s">
        <v>51</v>
      </c>
      <c r="M534" s="4" t="s">
        <v>230</v>
      </c>
      <c r="N534" s="4" t="s">
        <v>41</v>
      </c>
      <c r="O534" s="80">
        <v>5.1449999999999996</v>
      </c>
      <c r="P534" s="6">
        <f t="shared" si="59"/>
        <v>5.1449999999999996</v>
      </c>
      <c r="Q534" s="6">
        <v>2570000</v>
      </c>
      <c r="R534" s="6">
        <f t="shared" si="60"/>
        <v>2570000</v>
      </c>
      <c r="S534" s="57">
        <f t="shared" si="63"/>
        <v>998.05825242718447</v>
      </c>
      <c r="T534" s="6">
        <f>Table1[[#This Row],[Volume in Units]]*Table1[[#This Row],[Price SDG/Unit]]</f>
        <v>13222649.999999998</v>
      </c>
      <c r="U534" s="57">
        <f>Table1[[#This Row],[Volume MT/Head]]*Table1[[#This Row],[Price USD/(MT/Head)]]</f>
        <v>5135.0097087378635</v>
      </c>
      <c r="V534" s="80">
        <v>30000</v>
      </c>
      <c r="W534" s="28">
        <f>Table1[[#This Row],[Commission SDG/MT]]*Table1[[#This Row],[Volume in Units]]</f>
        <v>154350</v>
      </c>
      <c r="X534" s="80"/>
      <c r="Y534" s="28">
        <f t="shared" si="61"/>
        <v>13376999.999999998</v>
      </c>
      <c r="Z534" s="6">
        <f>IFERROR((Table1[[#This Row],[Total Cost SDG]]/Table1[[#This Row],[Volume MT/Head]]),0)</f>
        <v>2600000</v>
      </c>
      <c r="AA534" s="57">
        <f t="shared" si="62"/>
        <v>5194.9514563106786</v>
      </c>
      <c r="AB534" s="57">
        <f>IFERROR((Table1[[#This Row],[Total Cost USD]]/Table1[[#This Row],[Volume MT/Head]]),0)</f>
        <v>1009.7087378640775</v>
      </c>
      <c r="AC534" s="80">
        <v>5.1449999999999996</v>
      </c>
      <c r="AD534" s="6">
        <f>Table1[[#This Row],[Volume MT/Head]]-Table1[[#This Row],[Delivered MT]]</f>
        <v>0</v>
      </c>
      <c r="AE534" s="6">
        <f>Table1[[#This Row],[Delivered MT]]*Table1[[#This Row],[Average Cost SDG/MT]]</f>
        <v>13376999.999999998</v>
      </c>
      <c r="AF534" s="4" t="s">
        <v>152</v>
      </c>
    </row>
    <row r="535" spans="1:32" hidden="1" x14ac:dyDescent="0.2">
      <c r="A535" s="1">
        <v>546</v>
      </c>
      <c r="B535" s="4">
        <v>2025</v>
      </c>
      <c r="C535" s="4" t="s">
        <v>142</v>
      </c>
      <c r="D535" s="4" t="s">
        <v>139</v>
      </c>
      <c r="E535" s="4">
        <v>23</v>
      </c>
      <c r="F535" s="80">
        <v>2575</v>
      </c>
      <c r="G535" s="4">
        <v>1675</v>
      </c>
      <c r="H535" s="4" t="s">
        <v>48</v>
      </c>
      <c r="I535" s="4" t="s">
        <v>199</v>
      </c>
      <c r="J535" s="4" t="s">
        <v>65</v>
      </c>
      <c r="K535" s="4" t="s">
        <v>251</v>
      </c>
      <c r="L535" s="57" t="s">
        <v>51</v>
      </c>
      <c r="M535" s="4" t="s">
        <v>230</v>
      </c>
      <c r="N535" s="4" t="s">
        <v>41</v>
      </c>
      <c r="O535" s="80">
        <v>14.215999999999999</v>
      </c>
      <c r="P535" s="6">
        <f t="shared" si="59"/>
        <v>14.215999999999999</v>
      </c>
      <c r="Q535" s="6">
        <v>2580000</v>
      </c>
      <c r="R535" s="6">
        <f t="shared" si="60"/>
        <v>2580000</v>
      </c>
      <c r="S535" s="57">
        <f t="shared" si="63"/>
        <v>1001.9417475728155</v>
      </c>
      <c r="T535" s="6">
        <f>Table1[[#This Row],[Volume in Units]]*Table1[[#This Row],[Price SDG/Unit]]</f>
        <v>36677280</v>
      </c>
      <c r="U535" s="57">
        <f>Table1[[#This Row],[Volume MT/Head]]*Table1[[#This Row],[Price USD/(MT/Head)]]</f>
        <v>14243.603883495145</v>
      </c>
      <c r="V535" s="80">
        <v>30000</v>
      </c>
      <c r="W535" s="28">
        <f>Table1[[#This Row],[Commission SDG/MT]]*Table1[[#This Row],[Volume in Units]]</f>
        <v>426480</v>
      </c>
      <c r="X535" s="80"/>
      <c r="Y535" s="28">
        <f t="shared" si="61"/>
        <v>37103760</v>
      </c>
      <c r="Z535" s="6">
        <f>IFERROR((Table1[[#This Row],[Total Cost SDG]]/Table1[[#This Row],[Volume MT/Head]]),0)</f>
        <v>2610000</v>
      </c>
      <c r="AA535" s="57">
        <f t="shared" si="62"/>
        <v>14409.227184466019</v>
      </c>
      <c r="AB535" s="57">
        <f>IFERROR((Table1[[#This Row],[Total Cost USD]]/Table1[[#This Row],[Volume MT/Head]]),0)</f>
        <v>1013.5922330097087</v>
      </c>
      <c r="AC535" s="80">
        <v>14.215999999999999</v>
      </c>
      <c r="AD535" s="6">
        <f>Table1[[#This Row],[Volume MT/Head]]-Table1[[#This Row],[Delivered MT]]</f>
        <v>0</v>
      </c>
      <c r="AE535" s="6">
        <f>Table1[[#This Row],[Delivered MT]]*Table1[[#This Row],[Average Cost SDG/MT]]</f>
        <v>37103760</v>
      </c>
      <c r="AF535" s="4" t="s">
        <v>152</v>
      </c>
    </row>
    <row r="536" spans="1:32" hidden="1" x14ac:dyDescent="0.2">
      <c r="A536" s="1">
        <v>547</v>
      </c>
      <c r="B536" s="4">
        <v>2025</v>
      </c>
      <c r="C536" s="4" t="s">
        <v>142</v>
      </c>
      <c r="D536" s="4" t="s">
        <v>139</v>
      </c>
      <c r="E536" s="4">
        <v>23</v>
      </c>
      <c r="F536" s="80">
        <v>2575</v>
      </c>
      <c r="G536" s="4">
        <v>1675</v>
      </c>
      <c r="H536" s="4" t="s">
        <v>48</v>
      </c>
      <c r="I536" s="4" t="s">
        <v>199</v>
      </c>
      <c r="J536" s="4" t="s">
        <v>65</v>
      </c>
      <c r="K536" s="4" t="s">
        <v>251</v>
      </c>
      <c r="L536" s="57" t="s">
        <v>51</v>
      </c>
      <c r="M536" s="4" t="s">
        <v>230</v>
      </c>
      <c r="N536" s="4" t="s">
        <v>41</v>
      </c>
      <c r="O536" s="80">
        <v>6.7850000000000001</v>
      </c>
      <c r="P536" s="6">
        <f t="shared" si="59"/>
        <v>6.7850000000000001</v>
      </c>
      <c r="Q536" s="6">
        <v>2570000</v>
      </c>
      <c r="R536" s="6">
        <f t="shared" si="60"/>
        <v>2570000</v>
      </c>
      <c r="S536" s="57">
        <f t="shared" si="63"/>
        <v>998.05825242718447</v>
      </c>
      <c r="T536" s="6">
        <f>Table1[[#This Row],[Volume in Units]]*Table1[[#This Row],[Price SDG/Unit]]</f>
        <v>17437450</v>
      </c>
      <c r="U536" s="57">
        <f>Table1[[#This Row],[Volume MT/Head]]*Table1[[#This Row],[Price USD/(MT/Head)]]</f>
        <v>6771.825242718447</v>
      </c>
      <c r="V536" s="80">
        <v>30000</v>
      </c>
      <c r="W536" s="28">
        <f>Table1[[#This Row],[Commission SDG/MT]]*Table1[[#This Row],[Volume in Units]]</f>
        <v>203550</v>
      </c>
      <c r="X536" s="80"/>
      <c r="Y536" s="28">
        <f t="shared" si="61"/>
        <v>17641000</v>
      </c>
      <c r="Z536" s="6">
        <f>IFERROR((Table1[[#This Row],[Total Cost SDG]]/Table1[[#This Row],[Volume MT/Head]]),0)</f>
        <v>2600000</v>
      </c>
      <c r="AA536" s="57">
        <f t="shared" si="62"/>
        <v>6850.8737864077666</v>
      </c>
      <c r="AB536" s="57">
        <f>IFERROR((Table1[[#This Row],[Total Cost USD]]/Table1[[#This Row],[Volume MT/Head]]),0)</f>
        <v>1009.7087378640776</v>
      </c>
      <c r="AC536" s="80">
        <v>6.7850000000000001</v>
      </c>
      <c r="AD536" s="6">
        <f>Table1[[#This Row],[Volume MT/Head]]-Table1[[#This Row],[Delivered MT]]</f>
        <v>0</v>
      </c>
      <c r="AE536" s="6">
        <f>Table1[[#This Row],[Delivered MT]]*Table1[[#This Row],[Average Cost SDG/MT]]</f>
        <v>17641000</v>
      </c>
      <c r="AF536" s="4" t="s">
        <v>152</v>
      </c>
    </row>
    <row r="537" spans="1:32" hidden="1" x14ac:dyDescent="0.2">
      <c r="A537" s="1">
        <v>548</v>
      </c>
      <c r="B537" s="4">
        <v>2025</v>
      </c>
      <c r="C537" s="4" t="s">
        <v>142</v>
      </c>
      <c r="D537" s="4" t="s">
        <v>139</v>
      </c>
      <c r="E537" s="4">
        <v>23</v>
      </c>
      <c r="F537" s="80">
        <v>2575</v>
      </c>
      <c r="G537" s="4">
        <v>1675</v>
      </c>
      <c r="H537" s="4" t="s">
        <v>48</v>
      </c>
      <c r="I537" s="4" t="s">
        <v>199</v>
      </c>
      <c r="J537" s="4" t="s">
        <v>65</v>
      </c>
      <c r="K537" s="4" t="s">
        <v>251</v>
      </c>
      <c r="L537" s="57" t="s">
        <v>51</v>
      </c>
      <c r="M537" s="4" t="s">
        <v>230</v>
      </c>
      <c r="N537" s="4" t="s">
        <v>41</v>
      </c>
      <c r="O537" s="80">
        <v>6.7240000000000002</v>
      </c>
      <c r="P537" s="6">
        <f t="shared" si="59"/>
        <v>6.7240000000000002</v>
      </c>
      <c r="Q537" s="6">
        <v>2570000</v>
      </c>
      <c r="R537" s="6">
        <f t="shared" si="60"/>
        <v>2570000</v>
      </c>
      <c r="S537" s="57">
        <f t="shared" ref="S537:S600" si="64">IFERROR((R537/F537),0)</f>
        <v>998.05825242718447</v>
      </c>
      <c r="T537" s="6">
        <f>Table1[[#This Row],[Volume in Units]]*Table1[[#This Row],[Price SDG/Unit]]</f>
        <v>17280680</v>
      </c>
      <c r="U537" s="57">
        <f>Table1[[#This Row],[Volume MT/Head]]*Table1[[#This Row],[Price USD/(MT/Head)]]</f>
        <v>6710.9436893203883</v>
      </c>
      <c r="V537" s="80">
        <v>30000</v>
      </c>
      <c r="W537" s="28">
        <f>Table1[[#This Row],[Commission SDG/MT]]*Table1[[#This Row],[Volume in Units]]</f>
        <v>201720</v>
      </c>
      <c r="X537" s="80"/>
      <c r="Y537" s="28">
        <f t="shared" si="61"/>
        <v>17482400</v>
      </c>
      <c r="Z537" s="6">
        <f>IFERROR((Table1[[#This Row],[Total Cost SDG]]/Table1[[#This Row],[Volume MT/Head]]),0)</f>
        <v>2600000</v>
      </c>
      <c r="AA537" s="57">
        <f t="shared" si="62"/>
        <v>6789.2815533980583</v>
      </c>
      <c r="AB537" s="57">
        <f>IFERROR((Table1[[#This Row],[Total Cost USD]]/Table1[[#This Row],[Volume MT/Head]]),0)</f>
        <v>1009.7087378640776</v>
      </c>
      <c r="AC537" s="80">
        <v>6.7240000000000002</v>
      </c>
      <c r="AD537" s="6">
        <f>Table1[[#This Row],[Volume MT/Head]]-Table1[[#This Row],[Delivered MT]]</f>
        <v>0</v>
      </c>
      <c r="AE537" s="6">
        <f>Table1[[#This Row],[Delivered MT]]*Table1[[#This Row],[Average Cost SDG/MT]]</f>
        <v>17482400</v>
      </c>
      <c r="AF537" s="4" t="s">
        <v>152</v>
      </c>
    </row>
    <row r="538" spans="1:32" hidden="1" x14ac:dyDescent="0.2">
      <c r="A538" s="1">
        <v>549</v>
      </c>
      <c r="B538" s="4">
        <v>2025</v>
      </c>
      <c r="C538" s="4" t="s">
        <v>142</v>
      </c>
      <c r="D538" s="4" t="s">
        <v>139</v>
      </c>
      <c r="E538" s="4">
        <v>23</v>
      </c>
      <c r="F538" s="80">
        <v>2575</v>
      </c>
      <c r="G538" s="4">
        <v>1675</v>
      </c>
      <c r="H538" s="4" t="s">
        <v>48</v>
      </c>
      <c r="I538" s="4" t="s">
        <v>199</v>
      </c>
      <c r="J538" s="4" t="s">
        <v>65</v>
      </c>
      <c r="K538" s="4" t="s">
        <v>251</v>
      </c>
      <c r="L538" s="57" t="s">
        <v>51</v>
      </c>
      <c r="M538" s="4" t="s">
        <v>230</v>
      </c>
      <c r="N538" s="4" t="s">
        <v>41</v>
      </c>
      <c r="O538" s="80">
        <v>13.215999999999999</v>
      </c>
      <c r="P538" s="6">
        <f t="shared" si="59"/>
        <v>13.215999999999999</v>
      </c>
      <c r="Q538" s="6">
        <v>2560000</v>
      </c>
      <c r="R538" s="6">
        <f t="shared" si="60"/>
        <v>2560000</v>
      </c>
      <c r="S538" s="57">
        <f t="shared" si="64"/>
        <v>994.17475728155341</v>
      </c>
      <c r="T538" s="6">
        <f>Table1[[#This Row],[Volume in Units]]*Table1[[#This Row],[Price SDG/Unit]]</f>
        <v>33832960</v>
      </c>
      <c r="U538" s="57">
        <f>Table1[[#This Row],[Volume MT/Head]]*Table1[[#This Row],[Price USD/(MT/Head)]]</f>
        <v>13139.01359223301</v>
      </c>
      <c r="V538" s="80">
        <v>30000</v>
      </c>
      <c r="W538" s="28">
        <f>Table1[[#This Row],[Commission SDG/MT]]*Table1[[#This Row],[Volume in Units]]</f>
        <v>396480</v>
      </c>
      <c r="X538" s="80"/>
      <c r="Y538" s="28">
        <f t="shared" si="61"/>
        <v>34229440</v>
      </c>
      <c r="Z538" s="6">
        <f>IFERROR((Table1[[#This Row],[Total Cost SDG]]/Table1[[#This Row],[Volume MT/Head]]),0)</f>
        <v>2590000</v>
      </c>
      <c r="AA538" s="57">
        <f t="shared" si="62"/>
        <v>13292.98640776699</v>
      </c>
      <c r="AB538" s="57">
        <f>IFERROR((Table1[[#This Row],[Total Cost USD]]/Table1[[#This Row],[Volume MT/Head]]),0)</f>
        <v>1005.8252427184466</v>
      </c>
      <c r="AC538" s="80">
        <v>13.215999999999999</v>
      </c>
      <c r="AD538" s="6">
        <f>Table1[[#This Row],[Volume MT/Head]]-Table1[[#This Row],[Delivered MT]]</f>
        <v>0</v>
      </c>
      <c r="AE538" s="6">
        <f>Table1[[#This Row],[Delivered MT]]*Table1[[#This Row],[Average Cost SDG/MT]]</f>
        <v>34229440</v>
      </c>
      <c r="AF538" s="4" t="s">
        <v>152</v>
      </c>
    </row>
    <row r="539" spans="1:32" hidden="1" x14ac:dyDescent="0.2">
      <c r="A539" s="1">
        <v>550</v>
      </c>
      <c r="B539" s="4">
        <v>2025</v>
      </c>
      <c r="C539" s="4" t="s">
        <v>142</v>
      </c>
      <c r="D539" s="4" t="s">
        <v>139</v>
      </c>
      <c r="E539" s="4">
        <v>24</v>
      </c>
      <c r="F539" s="80">
        <v>2585</v>
      </c>
      <c r="G539" s="4">
        <v>1675</v>
      </c>
      <c r="H539" s="4" t="s">
        <v>48</v>
      </c>
      <c r="I539" s="4" t="s">
        <v>199</v>
      </c>
      <c r="J539" s="4" t="s">
        <v>65</v>
      </c>
      <c r="K539" s="4" t="s">
        <v>251</v>
      </c>
      <c r="L539" s="57" t="s">
        <v>51</v>
      </c>
      <c r="M539" s="4" t="s">
        <v>230</v>
      </c>
      <c r="N539" s="4" t="s">
        <v>41</v>
      </c>
      <c r="O539" s="80">
        <v>5.9729999999999999</v>
      </c>
      <c r="P539" s="6">
        <f t="shared" si="59"/>
        <v>5.9729999999999999</v>
      </c>
      <c r="Q539" s="6">
        <v>2570000</v>
      </c>
      <c r="R539" s="6">
        <f t="shared" si="60"/>
        <v>2570000</v>
      </c>
      <c r="S539" s="57">
        <f t="shared" si="64"/>
        <v>994.19729206963245</v>
      </c>
      <c r="T539" s="6">
        <f>Table1[[#This Row],[Volume in Units]]*Table1[[#This Row],[Price SDG/Unit]]</f>
        <v>15350610</v>
      </c>
      <c r="U539" s="57">
        <f>Table1[[#This Row],[Volume MT/Head]]*Table1[[#This Row],[Price USD/(MT/Head)]]</f>
        <v>5938.3404255319147</v>
      </c>
      <c r="V539" s="80">
        <v>30000</v>
      </c>
      <c r="W539" s="28">
        <f>Table1[[#This Row],[Commission SDG/MT]]*Table1[[#This Row],[Volume in Units]]</f>
        <v>179190</v>
      </c>
      <c r="X539" s="80"/>
      <c r="Y539" s="28">
        <f t="shared" si="61"/>
        <v>15529800</v>
      </c>
      <c r="Z539" s="6">
        <f>IFERROR((Table1[[#This Row],[Total Cost SDG]]/Table1[[#This Row],[Volume MT/Head]]),0)</f>
        <v>2600000</v>
      </c>
      <c r="AA539" s="57">
        <f t="shared" si="62"/>
        <v>6007.6595744680853</v>
      </c>
      <c r="AB539" s="57">
        <f>IFERROR((Table1[[#This Row],[Total Cost USD]]/Table1[[#This Row],[Volume MT/Head]]),0)</f>
        <v>1005.8027079303675</v>
      </c>
      <c r="AC539" s="80">
        <v>5.9729999999999999</v>
      </c>
      <c r="AD539" s="6">
        <f>Table1[[#This Row],[Volume MT/Head]]-Table1[[#This Row],[Delivered MT]]</f>
        <v>0</v>
      </c>
      <c r="AE539" s="6">
        <f>Table1[[#This Row],[Delivered MT]]*Table1[[#This Row],[Average Cost SDG/MT]]</f>
        <v>15529800</v>
      </c>
      <c r="AF539" s="4" t="s">
        <v>152</v>
      </c>
    </row>
    <row r="540" spans="1:32" hidden="1" x14ac:dyDescent="0.2">
      <c r="A540" s="1">
        <v>551</v>
      </c>
      <c r="B540" s="4">
        <v>2025</v>
      </c>
      <c r="C540" s="4" t="s">
        <v>142</v>
      </c>
      <c r="D540" s="4" t="s">
        <v>139</v>
      </c>
      <c r="E540" s="4">
        <v>24</v>
      </c>
      <c r="F540" s="80">
        <v>2585</v>
      </c>
      <c r="G540" s="4">
        <v>1675</v>
      </c>
      <c r="H540" s="4" t="s">
        <v>48</v>
      </c>
      <c r="I540" s="4" t="s">
        <v>199</v>
      </c>
      <c r="J540" s="4" t="s">
        <v>65</v>
      </c>
      <c r="K540" s="4" t="s">
        <v>251</v>
      </c>
      <c r="L540" s="57" t="s">
        <v>51</v>
      </c>
      <c r="M540" s="4" t="s">
        <v>230</v>
      </c>
      <c r="N540" s="4" t="s">
        <v>41</v>
      </c>
      <c r="O540" s="80">
        <v>14.167</v>
      </c>
      <c r="P540" s="6">
        <f t="shared" si="59"/>
        <v>14.167</v>
      </c>
      <c r="Q540" s="6">
        <v>2550000</v>
      </c>
      <c r="R540" s="6">
        <f t="shared" si="60"/>
        <v>2550000</v>
      </c>
      <c r="S540" s="57">
        <f t="shared" si="64"/>
        <v>986.46034816247584</v>
      </c>
      <c r="T540" s="6">
        <f>Table1[[#This Row],[Volume in Units]]*Table1[[#This Row],[Price SDG/Unit]]</f>
        <v>36125850</v>
      </c>
      <c r="U540" s="57">
        <f>Table1[[#This Row],[Volume MT/Head]]*Table1[[#This Row],[Price USD/(MT/Head)]]</f>
        <v>13975.183752417795</v>
      </c>
      <c r="V540" s="80">
        <v>30000</v>
      </c>
      <c r="W540" s="28">
        <f>Table1[[#This Row],[Commission SDG/MT]]*Table1[[#This Row],[Volume in Units]]</f>
        <v>425010</v>
      </c>
      <c r="X540" s="80"/>
      <c r="Y540" s="28">
        <f t="shared" si="61"/>
        <v>36550860</v>
      </c>
      <c r="Z540" s="6">
        <f>IFERROR((Table1[[#This Row],[Total Cost SDG]]/Table1[[#This Row],[Volume MT/Head]]),0)</f>
        <v>2580000</v>
      </c>
      <c r="AA540" s="57">
        <f t="shared" si="62"/>
        <v>14139.597678916827</v>
      </c>
      <c r="AB540" s="57">
        <f>IFERROR((Table1[[#This Row],[Total Cost USD]]/Table1[[#This Row],[Volume MT/Head]]),0)</f>
        <v>998.06576402321082</v>
      </c>
      <c r="AC540" s="80">
        <v>14.167</v>
      </c>
      <c r="AD540" s="6">
        <f>Table1[[#This Row],[Volume MT/Head]]-Table1[[#This Row],[Delivered MT]]</f>
        <v>0</v>
      </c>
      <c r="AE540" s="6">
        <f>Table1[[#This Row],[Delivered MT]]*Table1[[#This Row],[Average Cost SDG/MT]]</f>
        <v>36550860</v>
      </c>
      <c r="AF540" s="4" t="s">
        <v>152</v>
      </c>
    </row>
    <row r="541" spans="1:32" hidden="1" x14ac:dyDescent="0.2">
      <c r="A541" s="1">
        <v>552</v>
      </c>
      <c r="B541" s="4">
        <v>2025</v>
      </c>
      <c r="C541" s="4" t="s">
        <v>142</v>
      </c>
      <c r="D541" s="4" t="s">
        <v>139</v>
      </c>
      <c r="E541" s="4">
        <v>24</v>
      </c>
      <c r="F541" s="80">
        <v>2585</v>
      </c>
      <c r="G541" s="4">
        <v>1675</v>
      </c>
      <c r="H541" s="4" t="s">
        <v>48</v>
      </c>
      <c r="I541" s="4" t="s">
        <v>199</v>
      </c>
      <c r="J541" s="4" t="s">
        <v>65</v>
      </c>
      <c r="K541" s="4" t="s">
        <v>251</v>
      </c>
      <c r="L541" s="57" t="s">
        <v>51</v>
      </c>
      <c r="M541" s="4" t="s">
        <v>230</v>
      </c>
      <c r="N541" s="4" t="s">
        <v>41</v>
      </c>
      <c r="O541" s="80">
        <v>4.4059999999999997</v>
      </c>
      <c r="P541" s="6">
        <f t="shared" si="59"/>
        <v>4.4059999999999997</v>
      </c>
      <c r="Q541" s="6">
        <v>2560000</v>
      </c>
      <c r="R541" s="6">
        <f t="shared" si="60"/>
        <v>2560000</v>
      </c>
      <c r="S541" s="57">
        <f t="shared" si="64"/>
        <v>990.3288201160542</v>
      </c>
      <c r="T541" s="6">
        <f>Table1[[#This Row],[Volume in Units]]*Table1[[#This Row],[Price SDG/Unit]]</f>
        <v>11279360</v>
      </c>
      <c r="U541" s="57">
        <f>Table1[[#This Row],[Volume MT/Head]]*Table1[[#This Row],[Price USD/(MT/Head)]]</f>
        <v>4363.3887814313348</v>
      </c>
      <c r="V541" s="80">
        <v>30000</v>
      </c>
      <c r="W541" s="28">
        <f>Table1[[#This Row],[Commission SDG/MT]]*Table1[[#This Row],[Volume in Units]]</f>
        <v>132180</v>
      </c>
      <c r="X541" s="80"/>
      <c r="Y541" s="28">
        <f t="shared" si="61"/>
        <v>11411540</v>
      </c>
      <c r="Z541" s="6">
        <f>IFERROR((Table1[[#This Row],[Total Cost SDG]]/Table1[[#This Row],[Volume MT/Head]]),0)</f>
        <v>2590000</v>
      </c>
      <c r="AA541" s="57">
        <f t="shared" si="62"/>
        <v>4414.5222437137327</v>
      </c>
      <c r="AB541" s="57">
        <f>IFERROR((Table1[[#This Row],[Total Cost USD]]/Table1[[#This Row],[Volume MT/Head]]),0)</f>
        <v>1001.9342359767892</v>
      </c>
      <c r="AC541" s="80">
        <v>4.4059999999999997</v>
      </c>
      <c r="AD541" s="6">
        <f>Table1[[#This Row],[Volume MT/Head]]-Table1[[#This Row],[Delivered MT]]</f>
        <v>0</v>
      </c>
      <c r="AE541" s="6">
        <f>Table1[[#This Row],[Delivered MT]]*Table1[[#This Row],[Average Cost SDG/MT]]</f>
        <v>11411540</v>
      </c>
      <c r="AF541" s="4" t="s">
        <v>152</v>
      </c>
    </row>
    <row r="542" spans="1:32" hidden="1" x14ac:dyDescent="0.2">
      <c r="A542" s="1">
        <v>553</v>
      </c>
      <c r="B542" s="4">
        <v>2025</v>
      </c>
      <c r="C542" s="4" t="s">
        <v>142</v>
      </c>
      <c r="D542" s="4" t="s">
        <v>139</v>
      </c>
      <c r="E542" s="4">
        <v>24</v>
      </c>
      <c r="F542" s="80">
        <v>2585</v>
      </c>
      <c r="G542" s="4">
        <v>1675</v>
      </c>
      <c r="H542" s="4" t="s">
        <v>48</v>
      </c>
      <c r="I542" s="4" t="s">
        <v>199</v>
      </c>
      <c r="J542" s="4" t="s">
        <v>65</v>
      </c>
      <c r="K542" s="4" t="s">
        <v>251</v>
      </c>
      <c r="L542" s="57" t="s">
        <v>51</v>
      </c>
      <c r="M542" s="4" t="s">
        <v>230</v>
      </c>
      <c r="N542" s="4" t="s">
        <v>41</v>
      </c>
      <c r="O542" s="80">
        <v>5.92</v>
      </c>
      <c r="P542" s="6">
        <f t="shared" si="59"/>
        <v>5.92</v>
      </c>
      <c r="Q542" s="6">
        <v>2580000</v>
      </c>
      <c r="R542" s="6">
        <f t="shared" si="60"/>
        <v>2580000</v>
      </c>
      <c r="S542" s="57">
        <f t="shared" si="64"/>
        <v>998.06576402321082</v>
      </c>
      <c r="T542" s="6">
        <f>Table1[[#This Row],[Volume in Units]]*Table1[[#This Row],[Price SDG/Unit]]</f>
        <v>15273600</v>
      </c>
      <c r="U542" s="57">
        <f>Table1[[#This Row],[Volume MT/Head]]*Table1[[#This Row],[Price USD/(MT/Head)]]</f>
        <v>5908.5493230174079</v>
      </c>
      <c r="V542" s="80">
        <v>30000</v>
      </c>
      <c r="W542" s="28">
        <f>Table1[[#This Row],[Commission SDG/MT]]*Table1[[#This Row],[Volume in Units]]</f>
        <v>177600</v>
      </c>
      <c r="X542" s="80"/>
      <c r="Y542" s="28">
        <f t="shared" si="61"/>
        <v>15451200</v>
      </c>
      <c r="Z542" s="6">
        <f>IFERROR((Table1[[#This Row],[Total Cost SDG]]/Table1[[#This Row],[Volume MT/Head]]),0)</f>
        <v>2610000</v>
      </c>
      <c r="AA542" s="57">
        <f t="shared" si="62"/>
        <v>5977.2533849129595</v>
      </c>
      <c r="AB542" s="57">
        <f>IFERROR((Table1[[#This Row],[Total Cost USD]]/Table1[[#This Row],[Volume MT/Head]]),0)</f>
        <v>1009.6711798839459</v>
      </c>
      <c r="AC542" s="80">
        <v>5.92</v>
      </c>
      <c r="AD542" s="6">
        <f>Table1[[#This Row],[Volume MT/Head]]-Table1[[#This Row],[Delivered MT]]</f>
        <v>0</v>
      </c>
      <c r="AE542" s="6">
        <f>Table1[[#This Row],[Delivered MT]]*Table1[[#This Row],[Average Cost SDG/MT]]</f>
        <v>15451200</v>
      </c>
      <c r="AF542" s="4" t="s">
        <v>152</v>
      </c>
    </row>
    <row r="543" spans="1:32" hidden="1" x14ac:dyDescent="0.2">
      <c r="A543" s="1">
        <v>554</v>
      </c>
      <c r="B543" s="4">
        <v>2025</v>
      </c>
      <c r="C543" s="4" t="s">
        <v>142</v>
      </c>
      <c r="D543" s="4" t="s">
        <v>139</v>
      </c>
      <c r="E543" s="4">
        <v>24</v>
      </c>
      <c r="F543" s="80">
        <v>2585</v>
      </c>
      <c r="G543" s="4">
        <v>1675</v>
      </c>
      <c r="H543" s="4" t="s">
        <v>48</v>
      </c>
      <c r="I543" s="4" t="s">
        <v>199</v>
      </c>
      <c r="J543" s="4" t="s">
        <v>65</v>
      </c>
      <c r="K543" s="4" t="s">
        <v>251</v>
      </c>
      <c r="L543" s="57" t="s">
        <v>51</v>
      </c>
      <c r="M543" s="4" t="s">
        <v>230</v>
      </c>
      <c r="N543" s="4" t="s">
        <v>41</v>
      </c>
      <c r="O543" s="80">
        <v>4.4720000000000004</v>
      </c>
      <c r="P543" s="6">
        <f t="shared" si="59"/>
        <v>4.4720000000000004</v>
      </c>
      <c r="Q543" s="6">
        <v>2570000</v>
      </c>
      <c r="R543" s="6">
        <f t="shared" si="60"/>
        <v>2570000</v>
      </c>
      <c r="S543" s="57">
        <f t="shared" si="64"/>
        <v>994.19729206963245</v>
      </c>
      <c r="T543" s="6">
        <f>Table1[[#This Row],[Volume in Units]]*Table1[[#This Row],[Price SDG/Unit]]</f>
        <v>11493040.000000002</v>
      </c>
      <c r="U543" s="57">
        <f>Table1[[#This Row],[Volume MT/Head]]*Table1[[#This Row],[Price USD/(MT/Head)]]</f>
        <v>4446.0502901353966</v>
      </c>
      <c r="V543" s="80">
        <v>30000</v>
      </c>
      <c r="W543" s="28">
        <f>Table1[[#This Row],[Commission SDG/MT]]*Table1[[#This Row],[Volume in Units]]</f>
        <v>134160</v>
      </c>
      <c r="X543" s="80"/>
      <c r="Y543" s="28">
        <f t="shared" si="61"/>
        <v>11627200.000000002</v>
      </c>
      <c r="Z543" s="6">
        <f>IFERROR((Table1[[#This Row],[Total Cost SDG]]/Table1[[#This Row],[Volume MT/Head]]),0)</f>
        <v>2600000</v>
      </c>
      <c r="AA543" s="57">
        <f t="shared" si="62"/>
        <v>4497.9497098646043</v>
      </c>
      <c r="AB543" s="57">
        <f>IFERROR((Table1[[#This Row],[Total Cost USD]]/Table1[[#This Row],[Volume MT/Head]]),0)</f>
        <v>1005.8027079303675</v>
      </c>
      <c r="AC543" s="80">
        <v>4.4720000000000004</v>
      </c>
      <c r="AD543" s="6">
        <f>Table1[[#This Row],[Volume MT/Head]]-Table1[[#This Row],[Delivered MT]]</f>
        <v>0</v>
      </c>
      <c r="AE543" s="6">
        <f>Table1[[#This Row],[Delivered MT]]*Table1[[#This Row],[Average Cost SDG/MT]]</f>
        <v>11627200.000000002</v>
      </c>
      <c r="AF543" s="4" t="s">
        <v>152</v>
      </c>
    </row>
    <row r="544" spans="1:32" hidden="1" x14ac:dyDescent="0.2">
      <c r="A544" s="1">
        <v>555</v>
      </c>
      <c r="B544" s="4">
        <v>2025</v>
      </c>
      <c r="C544" s="4" t="s">
        <v>142</v>
      </c>
      <c r="D544" s="4" t="s">
        <v>139</v>
      </c>
      <c r="E544" s="4">
        <v>24</v>
      </c>
      <c r="F544" s="80">
        <v>2585</v>
      </c>
      <c r="G544" s="4">
        <v>1675</v>
      </c>
      <c r="H544" s="4" t="s">
        <v>48</v>
      </c>
      <c r="I544" s="4" t="s">
        <v>199</v>
      </c>
      <c r="J544" s="4" t="s">
        <v>65</v>
      </c>
      <c r="K544" s="4" t="s">
        <v>251</v>
      </c>
      <c r="L544" s="57" t="s">
        <v>51</v>
      </c>
      <c r="M544" s="4" t="s">
        <v>230</v>
      </c>
      <c r="N544" s="4" t="s">
        <v>41</v>
      </c>
      <c r="O544" s="80">
        <v>14.2</v>
      </c>
      <c r="P544" s="6">
        <f t="shared" si="59"/>
        <v>14.2</v>
      </c>
      <c r="Q544" s="6">
        <v>2580000</v>
      </c>
      <c r="R544" s="6">
        <f t="shared" si="60"/>
        <v>2580000</v>
      </c>
      <c r="S544" s="57">
        <f t="shared" si="64"/>
        <v>998.06576402321082</v>
      </c>
      <c r="T544" s="6">
        <f>Table1[[#This Row],[Volume in Units]]*Table1[[#This Row],[Price SDG/Unit]]</f>
        <v>36636000</v>
      </c>
      <c r="U544" s="57">
        <f>Table1[[#This Row],[Volume MT/Head]]*Table1[[#This Row],[Price USD/(MT/Head)]]</f>
        <v>14172.533849129593</v>
      </c>
      <c r="V544" s="80">
        <v>30000</v>
      </c>
      <c r="W544" s="28">
        <f>Table1[[#This Row],[Commission SDG/MT]]*Table1[[#This Row],[Volume in Units]]</f>
        <v>426000</v>
      </c>
      <c r="X544" s="80"/>
      <c r="Y544" s="28">
        <f t="shared" si="61"/>
        <v>37062000</v>
      </c>
      <c r="Z544" s="6">
        <f>IFERROR((Table1[[#This Row],[Total Cost SDG]]/Table1[[#This Row],[Volume MT/Head]]),0)</f>
        <v>2610000</v>
      </c>
      <c r="AA544" s="57">
        <f t="shared" si="62"/>
        <v>14337.330754352031</v>
      </c>
      <c r="AB544" s="57">
        <f>IFERROR((Table1[[#This Row],[Total Cost USD]]/Table1[[#This Row],[Volume MT/Head]]),0)</f>
        <v>1009.6711798839459</v>
      </c>
      <c r="AC544" s="80">
        <v>14.2</v>
      </c>
      <c r="AD544" s="6">
        <f>Table1[[#This Row],[Volume MT/Head]]-Table1[[#This Row],[Delivered MT]]</f>
        <v>0</v>
      </c>
      <c r="AE544" s="6">
        <f>Table1[[#This Row],[Delivered MT]]*Table1[[#This Row],[Average Cost SDG/MT]]</f>
        <v>37062000</v>
      </c>
      <c r="AF544" s="4" t="s">
        <v>152</v>
      </c>
    </row>
    <row r="545" spans="1:32" hidden="1" x14ac:dyDescent="0.2">
      <c r="A545" s="1">
        <v>556</v>
      </c>
      <c r="B545" s="4">
        <v>2025</v>
      </c>
      <c r="C545" s="4" t="s">
        <v>142</v>
      </c>
      <c r="D545" s="4" t="s">
        <v>139</v>
      </c>
      <c r="E545" s="4">
        <v>25</v>
      </c>
      <c r="F545" s="80">
        <v>2585</v>
      </c>
      <c r="G545" s="4">
        <v>1675</v>
      </c>
      <c r="H545" s="4" t="s">
        <v>48</v>
      </c>
      <c r="I545" s="4" t="s">
        <v>199</v>
      </c>
      <c r="J545" s="4" t="s">
        <v>65</v>
      </c>
      <c r="K545" s="4" t="s">
        <v>251</v>
      </c>
      <c r="L545" s="57" t="s">
        <v>51</v>
      </c>
      <c r="M545" s="4" t="s">
        <v>230</v>
      </c>
      <c r="N545" s="4" t="s">
        <v>41</v>
      </c>
      <c r="O545" s="80">
        <v>13.798</v>
      </c>
      <c r="P545" s="6">
        <f t="shared" si="59"/>
        <v>13.798</v>
      </c>
      <c r="Q545" s="6">
        <v>2580000</v>
      </c>
      <c r="R545" s="6">
        <f t="shared" si="60"/>
        <v>2580000</v>
      </c>
      <c r="S545" s="57">
        <f t="shared" si="64"/>
        <v>998.06576402321082</v>
      </c>
      <c r="T545" s="6">
        <f>Table1[[#This Row],[Volume in Units]]*Table1[[#This Row],[Price SDG/Unit]]</f>
        <v>35598840</v>
      </c>
      <c r="U545" s="57">
        <f>Table1[[#This Row],[Volume MT/Head]]*Table1[[#This Row],[Price USD/(MT/Head)]]</f>
        <v>13771.311411992263</v>
      </c>
      <c r="V545" s="80">
        <v>30000</v>
      </c>
      <c r="W545" s="28">
        <f>Table1[[#This Row],[Commission SDG/MT]]*Table1[[#This Row],[Volume in Units]]</f>
        <v>413940</v>
      </c>
      <c r="X545" s="80"/>
      <c r="Y545" s="28">
        <f t="shared" si="61"/>
        <v>36012780</v>
      </c>
      <c r="Z545" s="6">
        <f>IFERROR((Table1[[#This Row],[Total Cost SDG]]/Table1[[#This Row],[Volume MT/Head]]),0)</f>
        <v>2610000</v>
      </c>
      <c r="AA545" s="57">
        <f t="shared" si="62"/>
        <v>13931.442940038685</v>
      </c>
      <c r="AB545" s="57">
        <f>IFERROR((Table1[[#This Row],[Total Cost USD]]/Table1[[#This Row],[Volume MT/Head]]),0)</f>
        <v>1009.6711798839459</v>
      </c>
      <c r="AC545" s="80">
        <v>13.798</v>
      </c>
      <c r="AD545" s="6">
        <f>Table1[[#This Row],[Volume MT/Head]]-Table1[[#This Row],[Delivered MT]]</f>
        <v>0</v>
      </c>
      <c r="AE545" s="6">
        <f>Table1[[#This Row],[Delivered MT]]*Table1[[#This Row],[Average Cost SDG/MT]]</f>
        <v>36012780</v>
      </c>
      <c r="AF545" s="4" t="s">
        <v>152</v>
      </c>
    </row>
    <row r="546" spans="1:32" hidden="1" x14ac:dyDescent="0.2">
      <c r="A546" s="1">
        <v>557</v>
      </c>
      <c r="B546" s="4">
        <v>2025</v>
      </c>
      <c r="C546" s="4" t="s">
        <v>142</v>
      </c>
      <c r="D546" s="4" t="s">
        <v>139</v>
      </c>
      <c r="E546" s="4">
        <v>25</v>
      </c>
      <c r="F546" s="80">
        <v>2585</v>
      </c>
      <c r="G546" s="4">
        <v>1675</v>
      </c>
      <c r="H546" s="4" t="s">
        <v>48</v>
      </c>
      <c r="I546" s="4" t="s">
        <v>199</v>
      </c>
      <c r="J546" s="4" t="s">
        <v>65</v>
      </c>
      <c r="K546" s="4" t="s">
        <v>251</v>
      </c>
      <c r="L546" s="57" t="s">
        <v>51</v>
      </c>
      <c r="M546" s="4" t="s">
        <v>230</v>
      </c>
      <c r="N546" s="4" t="s">
        <v>41</v>
      </c>
      <c r="O546" s="80">
        <v>4.5039999999999996</v>
      </c>
      <c r="P546" s="6">
        <f t="shared" si="59"/>
        <v>4.5039999999999996</v>
      </c>
      <c r="Q546" s="6">
        <v>2580000</v>
      </c>
      <c r="R546" s="6">
        <f t="shared" si="60"/>
        <v>2580000</v>
      </c>
      <c r="S546" s="57">
        <f t="shared" si="64"/>
        <v>998.06576402321082</v>
      </c>
      <c r="T546" s="6">
        <f>Table1[[#This Row],[Volume in Units]]*Table1[[#This Row],[Price SDG/Unit]]</f>
        <v>11620319.999999998</v>
      </c>
      <c r="U546" s="57">
        <f>Table1[[#This Row],[Volume MT/Head]]*Table1[[#This Row],[Price USD/(MT/Head)]]</f>
        <v>4495.2882011605407</v>
      </c>
      <c r="V546" s="80">
        <v>30000</v>
      </c>
      <c r="W546" s="28">
        <f>Table1[[#This Row],[Commission SDG/MT]]*Table1[[#This Row],[Volume in Units]]</f>
        <v>135120</v>
      </c>
      <c r="X546" s="80"/>
      <c r="Y546" s="28">
        <f t="shared" si="61"/>
        <v>11755439.999999998</v>
      </c>
      <c r="Z546" s="6">
        <f>IFERROR((Table1[[#This Row],[Total Cost SDG]]/Table1[[#This Row],[Volume MT/Head]]),0)</f>
        <v>2610000</v>
      </c>
      <c r="AA546" s="57">
        <f t="shared" si="62"/>
        <v>4547.5589941972912</v>
      </c>
      <c r="AB546" s="57">
        <f>IFERROR((Table1[[#This Row],[Total Cost USD]]/Table1[[#This Row],[Volume MT/Head]]),0)</f>
        <v>1009.6711798839458</v>
      </c>
      <c r="AC546" s="80">
        <v>4.5039999999999996</v>
      </c>
      <c r="AD546" s="6">
        <f>Table1[[#This Row],[Volume MT/Head]]-Table1[[#This Row],[Delivered MT]]</f>
        <v>0</v>
      </c>
      <c r="AE546" s="6">
        <f>Table1[[#This Row],[Delivered MT]]*Table1[[#This Row],[Average Cost SDG/MT]]</f>
        <v>11755439.999999998</v>
      </c>
      <c r="AF546" s="4" t="s">
        <v>152</v>
      </c>
    </row>
    <row r="547" spans="1:32" hidden="1" x14ac:dyDescent="0.2">
      <c r="A547" s="1">
        <v>558</v>
      </c>
      <c r="B547" s="4">
        <v>2025</v>
      </c>
      <c r="C547" s="4" t="s">
        <v>142</v>
      </c>
      <c r="D547" s="4" t="s">
        <v>139</v>
      </c>
      <c r="E547" s="4">
        <v>25</v>
      </c>
      <c r="F547" s="80">
        <v>2585</v>
      </c>
      <c r="G547" s="4">
        <v>1675</v>
      </c>
      <c r="H547" s="4" t="s">
        <v>48</v>
      </c>
      <c r="I547" s="4" t="s">
        <v>199</v>
      </c>
      <c r="J547" s="4" t="s">
        <v>65</v>
      </c>
      <c r="K547" s="4" t="s">
        <v>251</v>
      </c>
      <c r="L547" s="57" t="s">
        <v>51</v>
      </c>
      <c r="M547" s="4" t="s">
        <v>230</v>
      </c>
      <c r="N547" s="4" t="s">
        <v>41</v>
      </c>
      <c r="O547" s="80">
        <v>6.9939999999999998</v>
      </c>
      <c r="P547" s="6">
        <f t="shared" si="59"/>
        <v>6.9939999999999998</v>
      </c>
      <c r="Q547" s="6">
        <v>2580000</v>
      </c>
      <c r="R547" s="6">
        <f t="shared" si="60"/>
        <v>2580000</v>
      </c>
      <c r="S547" s="57">
        <f t="shared" si="64"/>
        <v>998.06576402321082</v>
      </c>
      <c r="T547" s="6">
        <f>Table1[[#This Row],[Volume in Units]]*Table1[[#This Row],[Price SDG/Unit]]</f>
        <v>18044520</v>
      </c>
      <c r="U547" s="57">
        <f>Table1[[#This Row],[Volume MT/Head]]*Table1[[#This Row],[Price USD/(MT/Head)]]</f>
        <v>6980.4719535783361</v>
      </c>
      <c r="V547" s="80">
        <v>30000</v>
      </c>
      <c r="W547" s="28">
        <f>Table1[[#This Row],[Commission SDG/MT]]*Table1[[#This Row],[Volume in Units]]</f>
        <v>209820</v>
      </c>
      <c r="X547" s="80"/>
      <c r="Y547" s="28">
        <f t="shared" si="61"/>
        <v>18254340</v>
      </c>
      <c r="Z547" s="6">
        <f>IFERROR((Table1[[#This Row],[Total Cost SDG]]/Table1[[#This Row],[Volume MT/Head]]),0)</f>
        <v>2610000</v>
      </c>
      <c r="AA547" s="57">
        <f t="shared" si="62"/>
        <v>7061.6402321083169</v>
      </c>
      <c r="AB547" s="57">
        <f>IFERROR((Table1[[#This Row],[Total Cost USD]]/Table1[[#This Row],[Volume MT/Head]]),0)</f>
        <v>1009.6711798839458</v>
      </c>
      <c r="AC547" s="80">
        <v>6.9939999999999998</v>
      </c>
      <c r="AD547" s="6">
        <f>Table1[[#This Row],[Volume MT/Head]]-Table1[[#This Row],[Delivered MT]]</f>
        <v>0</v>
      </c>
      <c r="AE547" s="6">
        <f>Table1[[#This Row],[Delivered MT]]*Table1[[#This Row],[Average Cost SDG/MT]]</f>
        <v>18254340</v>
      </c>
      <c r="AF547" s="4" t="s">
        <v>152</v>
      </c>
    </row>
    <row r="548" spans="1:32" hidden="1" x14ac:dyDescent="0.2">
      <c r="A548" s="1">
        <v>559</v>
      </c>
      <c r="B548" s="4">
        <v>2025</v>
      </c>
      <c r="C548" s="4" t="s">
        <v>142</v>
      </c>
      <c r="D548" s="4" t="s">
        <v>139</v>
      </c>
      <c r="E548" s="4">
        <v>25</v>
      </c>
      <c r="F548" s="80">
        <v>2585</v>
      </c>
      <c r="G548" s="4">
        <v>1675</v>
      </c>
      <c r="H548" s="4" t="s">
        <v>48</v>
      </c>
      <c r="I548" s="4" t="s">
        <v>199</v>
      </c>
      <c r="J548" s="4" t="s">
        <v>65</v>
      </c>
      <c r="K548" s="4" t="s">
        <v>251</v>
      </c>
      <c r="L548" s="57" t="s">
        <v>51</v>
      </c>
      <c r="M548" s="4" t="s">
        <v>230</v>
      </c>
      <c r="N548" s="4" t="s">
        <v>41</v>
      </c>
      <c r="O548" s="80">
        <v>7.84</v>
      </c>
      <c r="P548" s="6">
        <f t="shared" si="59"/>
        <v>7.84</v>
      </c>
      <c r="Q548" s="6">
        <v>2580000</v>
      </c>
      <c r="R548" s="6">
        <f t="shared" si="60"/>
        <v>2580000</v>
      </c>
      <c r="S548" s="57">
        <f t="shared" si="64"/>
        <v>998.06576402321082</v>
      </c>
      <c r="T548" s="6">
        <f>Table1[[#This Row],[Volume in Units]]*Table1[[#This Row],[Price SDG/Unit]]</f>
        <v>20227200</v>
      </c>
      <c r="U548" s="57">
        <f>Table1[[#This Row],[Volume MT/Head]]*Table1[[#This Row],[Price USD/(MT/Head)]]</f>
        <v>7824.835589941973</v>
      </c>
      <c r="V548" s="80">
        <v>30000</v>
      </c>
      <c r="W548" s="28">
        <f>Table1[[#This Row],[Commission SDG/MT]]*Table1[[#This Row],[Volume in Units]]</f>
        <v>235200</v>
      </c>
      <c r="X548" s="80"/>
      <c r="Y548" s="28">
        <f t="shared" si="61"/>
        <v>20462400</v>
      </c>
      <c r="Z548" s="6">
        <f>IFERROR((Table1[[#This Row],[Total Cost SDG]]/Table1[[#This Row],[Volume MT/Head]]),0)</f>
        <v>2610000</v>
      </c>
      <c r="AA548" s="57">
        <f t="shared" si="62"/>
        <v>7915.8220502901358</v>
      </c>
      <c r="AB548" s="57">
        <f>IFERROR((Table1[[#This Row],[Total Cost USD]]/Table1[[#This Row],[Volume MT/Head]]),0)</f>
        <v>1009.6711798839459</v>
      </c>
      <c r="AC548" s="80">
        <v>7.84</v>
      </c>
      <c r="AD548" s="6">
        <f>Table1[[#This Row],[Volume MT/Head]]-Table1[[#This Row],[Delivered MT]]</f>
        <v>0</v>
      </c>
      <c r="AE548" s="6">
        <f>Table1[[#This Row],[Delivered MT]]*Table1[[#This Row],[Average Cost SDG/MT]]</f>
        <v>20462400</v>
      </c>
      <c r="AF548" s="4" t="s">
        <v>152</v>
      </c>
    </row>
    <row r="549" spans="1:32" hidden="1" x14ac:dyDescent="0.2">
      <c r="A549" s="1">
        <v>560</v>
      </c>
      <c r="B549" s="4">
        <v>2025</v>
      </c>
      <c r="C549" s="4" t="s">
        <v>142</v>
      </c>
      <c r="D549" s="4" t="s">
        <v>139</v>
      </c>
      <c r="E549" s="4">
        <v>25</v>
      </c>
      <c r="F549" s="80">
        <v>2585</v>
      </c>
      <c r="G549" s="4">
        <v>1675</v>
      </c>
      <c r="H549" s="4" t="s">
        <v>48</v>
      </c>
      <c r="I549" s="4" t="s">
        <v>199</v>
      </c>
      <c r="J549" s="4" t="s">
        <v>65</v>
      </c>
      <c r="K549" s="4" t="s">
        <v>251</v>
      </c>
      <c r="L549" s="57" t="s">
        <v>51</v>
      </c>
      <c r="M549" s="4" t="s">
        <v>230</v>
      </c>
      <c r="N549" s="4" t="s">
        <v>41</v>
      </c>
      <c r="O549" s="80">
        <v>3.8809999999999998</v>
      </c>
      <c r="P549" s="6">
        <f t="shared" si="59"/>
        <v>3.8809999999999998</v>
      </c>
      <c r="Q549" s="6">
        <v>2580000</v>
      </c>
      <c r="R549" s="6">
        <f t="shared" si="60"/>
        <v>2580000</v>
      </c>
      <c r="S549" s="57">
        <f t="shared" si="64"/>
        <v>998.06576402321082</v>
      </c>
      <c r="T549" s="6">
        <f>Table1[[#This Row],[Volume in Units]]*Table1[[#This Row],[Price SDG/Unit]]</f>
        <v>10012980</v>
      </c>
      <c r="U549" s="57">
        <f>Table1[[#This Row],[Volume MT/Head]]*Table1[[#This Row],[Price USD/(MT/Head)]]</f>
        <v>3873.493230174081</v>
      </c>
      <c r="V549" s="80">
        <v>30000</v>
      </c>
      <c r="W549" s="28">
        <f>Table1[[#This Row],[Commission SDG/MT]]*Table1[[#This Row],[Volume in Units]]</f>
        <v>116430</v>
      </c>
      <c r="X549" s="80"/>
      <c r="Y549" s="28">
        <f t="shared" si="61"/>
        <v>10129410</v>
      </c>
      <c r="Z549" s="6">
        <f>IFERROR((Table1[[#This Row],[Total Cost SDG]]/Table1[[#This Row],[Volume MT/Head]]),0)</f>
        <v>2610000</v>
      </c>
      <c r="AA549" s="57">
        <f t="shared" si="62"/>
        <v>3918.5338491295938</v>
      </c>
      <c r="AB549" s="57">
        <f>IFERROR((Table1[[#This Row],[Total Cost USD]]/Table1[[#This Row],[Volume MT/Head]]),0)</f>
        <v>1009.6711798839459</v>
      </c>
      <c r="AC549" s="80">
        <v>3.8809999999999998</v>
      </c>
      <c r="AD549" s="6">
        <f>Table1[[#This Row],[Volume MT/Head]]-Table1[[#This Row],[Delivered MT]]</f>
        <v>0</v>
      </c>
      <c r="AE549" s="6">
        <f>Table1[[#This Row],[Delivered MT]]*Table1[[#This Row],[Average Cost SDG/MT]]</f>
        <v>10129410</v>
      </c>
      <c r="AF549" s="4" t="s">
        <v>152</v>
      </c>
    </row>
    <row r="550" spans="1:32" hidden="1" x14ac:dyDescent="0.2">
      <c r="A550" s="1">
        <v>561</v>
      </c>
      <c r="B550" s="4">
        <v>2025</v>
      </c>
      <c r="C550" s="4" t="s">
        <v>142</v>
      </c>
      <c r="D550" s="4" t="s">
        <v>139</v>
      </c>
      <c r="E550" s="4">
        <v>25</v>
      </c>
      <c r="F550" s="80">
        <v>2585</v>
      </c>
      <c r="G550" s="4">
        <v>1675</v>
      </c>
      <c r="H550" s="4" t="s">
        <v>48</v>
      </c>
      <c r="I550" s="4" t="s">
        <v>199</v>
      </c>
      <c r="J550" s="4" t="s">
        <v>65</v>
      </c>
      <c r="K550" s="4" t="s">
        <v>251</v>
      </c>
      <c r="L550" s="57" t="s">
        <v>51</v>
      </c>
      <c r="M550" s="4" t="s">
        <v>230</v>
      </c>
      <c r="N550" s="4" t="s">
        <v>41</v>
      </c>
      <c r="O550" s="80">
        <v>4.5289999999999999</v>
      </c>
      <c r="P550" s="6">
        <f t="shared" si="59"/>
        <v>4.5289999999999999</v>
      </c>
      <c r="Q550" s="6">
        <v>2560000</v>
      </c>
      <c r="R550" s="6">
        <f t="shared" si="60"/>
        <v>2560000</v>
      </c>
      <c r="S550" s="57">
        <f t="shared" si="64"/>
        <v>990.3288201160542</v>
      </c>
      <c r="T550" s="6">
        <f>Table1[[#This Row],[Volume in Units]]*Table1[[#This Row],[Price SDG/Unit]]</f>
        <v>11594240</v>
      </c>
      <c r="U550" s="57">
        <f>Table1[[#This Row],[Volume MT/Head]]*Table1[[#This Row],[Price USD/(MT/Head)]]</f>
        <v>4485.199226305609</v>
      </c>
      <c r="V550" s="80">
        <v>30000</v>
      </c>
      <c r="W550" s="28">
        <f>Table1[[#This Row],[Commission SDG/MT]]*Table1[[#This Row],[Volume in Units]]</f>
        <v>135870</v>
      </c>
      <c r="X550" s="80"/>
      <c r="Y550" s="28">
        <f t="shared" si="61"/>
        <v>11730110</v>
      </c>
      <c r="Z550" s="6">
        <f>IFERROR((Table1[[#This Row],[Total Cost SDG]]/Table1[[#This Row],[Volume MT/Head]]),0)</f>
        <v>2590000</v>
      </c>
      <c r="AA550" s="57">
        <f t="shared" si="62"/>
        <v>4537.7601547388786</v>
      </c>
      <c r="AB550" s="57">
        <f>IFERROR((Table1[[#This Row],[Total Cost USD]]/Table1[[#This Row],[Volume MT/Head]]),0)</f>
        <v>1001.9342359767893</v>
      </c>
      <c r="AC550" s="80">
        <v>4.5289999999999999</v>
      </c>
      <c r="AD550" s="6">
        <f>Table1[[#This Row],[Volume MT/Head]]-Table1[[#This Row],[Delivered MT]]</f>
        <v>0</v>
      </c>
      <c r="AE550" s="6">
        <f>Table1[[#This Row],[Delivered MT]]*Table1[[#This Row],[Average Cost SDG/MT]]</f>
        <v>11730110</v>
      </c>
      <c r="AF550" s="4" t="s">
        <v>152</v>
      </c>
    </row>
    <row r="551" spans="1:32" hidden="1" x14ac:dyDescent="0.2">
      <c r="A551" s="1">
        <v>562</v>
      </c>
      <c r="B551" s="4">
        <v>2025</v>
      </c>
      <c r="C551" s="4" t="s">
        <v>142</v>
      </c>
      <c r="D551" s="4" t="s">
        <v>139</v>
      </c>
      <c r="E551" s="4">
        <v>25</v>
      </c>
      <c r="F551" s="80">
        <v>2585</v>
      </c>
      <c r="G551" s="4">
        <v>1675</v>
      </c>
      <c r="H551" s="4" t="s">
        <v>48</v>
      </c>
      <c r="I551" s="4" t="s">
        <v>199</v>
      </c>
      <c r="J551" s="4" t="s">
        <v>65</v>
      </c>
      <c r="K551" s="4" t="s">
        <v>251</v>
      </c>
      <c r="L551" s="57" t="s">
        <v>51</v>
      </c>
      <c r="M551" s="4" t="s">
        <v>230</v>
      </c>
      <c r="N551" s="4" t="s">
        <v>41</v>
      </c>
      <c r="O551" s="80">
        <v>15.836</v>
      </c>
      <c r="P551" s="6">
        <f t="shared" si="59"/>
        <v>15.836</v>
      </c>
      <c r="Q551" s="6">
        <v>2580000</v>
      </c>
      <c r="R551" s="6">
        <f t="shared" si="60"/>
        <v>2580000</v>
      </c>
      <c r="S551" s="57">
        <f t="shared" si="64"/>
        <v>998.06576402321082</v>
      </c>
      <c r="T551" s="6">
        <f>Table1[[#This Row],[Volume in Units]]*Table1[[#This Row],[Price SDG/Unit]]</f>
        <v>40856880</v>
      </c>
      <c r="U551" s="57">
        <f>Table1[[#This Row],[Volume MT/Head]]*Table1[[#This Row],[Price USD/(MT/Head)]]</f>
        <v>15805.369439071566</v>
      </c>
      <c r="V551" s="80">
        <v>30000</v>
      </c>
      <c r="W551" s="28">
        <f>Table1[[#This Row],[Commission SDG/MT]]*Table1[[#This Row],[Volume in Units]]</f>
        <v>475080</v>
      </c>
      <c r="X551" s="80"/>
      <c r="Y551" s="28">
        <f t="shared" si="61"/>
        <v>41331960</v>
      </c>
      <c r="Z551" s="6">
        <f>IFERROR((Table1[[#This Row],[Total Cost SDG]]/Table1[[#This Row],[Volume MT/Head]]),0)</f>
        <v>2610000</v>
      </c>
      <c r="AA551" s="57">
        <f t="shared" si="62"/>
        <v>15989.152804642166</v>
      </c>
      <c r="AB551" s="57">
        <f>IFERROR((Table1[[#This Row],[Total Cost USD]]/Table1[[#This Row],[Volume MT/Head]]),0)</f>
        <v>1009.6711798839458</v>
      </c>
      <c r="AC551" s="80">
        <v>15.836</v>
      </c>
      <c r="AD551" s="6">
        <f>Table1[[#This Row],[Volume MT/Head]]-Table1[[#This Row],[Delivered MT]]</f>
        <v>0</v>
      </c>
      <c r="AE551" s="6">
        <f>Table1[[#This Row],[Delivered MT]]*Table1[[#This Row],[Average Cost SDG/MT]]</f>
        <v>41331960</v>
      </c>
      <c r="AF551" s="4" t="s">
        <v>152</v>
      </c>
    </row>
    <row r="552" spans="1:32" hidden="1" x14ac:dyDescent="0.2">
      <c r="A552" s="1">
        <v>563</v>
      </c>
      <c r="B552" s="4">
        <v>2025</v>
      </c>
      <c r="C552" s="4" t="s">
        <v>143</v>
      </c>
      <c r="D552" s="4" t="s">
        <v>138</v>
      </c>
      <c r="E552" s="4">
        <v>19</v>
      </c>
      <c r="F552" s="80">
        <v>2615</v>
      </c>
      <c r="G552" s="4">
        <v>1675</v>
      </c>
      <c r="H552" s="4" t="s">
        <v>48</v>
      </c>
      <c r="I552" s="4" t="s">
        <v>199</v>
      </c>
      <c r="J552" s="4" t="s">
        <v>65</v>
      </c>
      <c r="K552" s="4" t="s">
        <v>251</v>
      </c>
      <c r="L552" s="57" t="s">
        <v>51</v>
      </c>
      <c r="M552" s="4" t="s">
        <v>230</v>
      </c>
      <c r="N552" s="4" t="s">
        <v>41</v>
      </c>
      <c r="O552" s="80">
        <v>59.557000000000002</v>
      </c>
      <c r="P552" s="6">
        <f t="shared" si="59"/>
        <v>59.557000000000002</v>
      </c>
      <c r="Q552" s="6">
        <v>3000000</v>
      </c>
      <c r="R552" s="6">
        <f t="shared" si="60"/>
        <v>3000000</v>
      </c>
      <c r="S552" s="57">
        <f t="shared" si="64"/>
        <v>1147.227533460803</v>
      </c>
      <c r="T552" s="6">
        <f>Table1[[#This Row],[Volume in Units]]*Table1[[#This Row],[Price SDG/Unit]]</f>
        <v>178671000</v>
      </c>
      <c r="U552" s="57">
        <f>Table1[[#This Row],[Volume MT/Head]]*Table1[[#This Row],[Price USD/(MT/Head)]]</f>
        <v>68325.430210325052</v>
      </c>
      <c r="V552" s="80">
        <v>30000</v>
      </c>
      <c r="W552" s="28">
        <f>Table1[[#This Row],[Commission SDG/MT]]*Table1[[#This Row],[Volume in Units]]</f>
        <v>1786710</v>
      </c>
      <c r="X552" s="80"/>
      <c r="Y552" s="28">
        <f t="shared" si="61"/>
        <v>180457710</v>
      </c>
      <c r="Z552" s="6">
        <f>IFERROR((Table1[[#This Row],[Total Cost SDG]]/Table1[[#This Row],[Volume MT/Head]]),0)</f>
        <v>3030000</v>
      </c>
      <c r="AA552" s="57">
        <f t="shared" si="62"/>
        <v>69008.684512428299</v>
      </c>
      <c r="AB552" s="57">
        <f>IFERROR((Table1[[#This Row],[Total Cost USD]]/Table1[[#This Row],[Volume MT/Head]]),0)</f>
        <v>1158.6998087954112</v>
      </c>
      <c r="AC552" s="80">
        <v>59.557000000000002</v>
      </c>
      <c r="AD552" s="6">
        <f>Table1[[#This Row],[Volume MT/Head]]-Table1[[#This Row],[Delivered MT]]</f>
        <v>0</v>
      </c>
      <c r="AE552" s="6">
        <f>Table1[[#This Row],[Delivered MT]]*Table1[[#This Row],[Average Cost SDG/MT]]</f>
        <v>180457710</v>
      </c>
      <c r="AF552" s="4" t="s">
        <v>152</v>
      </c>
    </row>
    <row r="553" spans="1:32" hidden="1" x14ac:dyDescent="0.2">
      <c r="A553" s="1">
        <v>564</v>
      </c>
      <c r="B553" s="4">
        <v>2025</v>
      </c>
      <c r="C553" s="4" t="s">
        <v>143</v>
      </c>
      <c r="D553" s="4" t="s">
        <v>138</v>
      </c>
      <c r="E553" s="4">
        <v>20</v>
      </c>
      <c r="F553" s="80">
        <v>2608</v>
      </c>
      <c r="G553" s="4">
        <v>1675</v>
      </c>
      <c r="H553" s="4" t="s">
        <v>48</v>
      </c>
      <c r="I553" s="4" t="s">
        <v>199</v>
      </c>
      <c r="J553" s="4" t="s">
        <v>65</v>
      </c>
      <c r="K553" s="4" t="s">
        <v>251</v>
      </c>
      <c r="L553" s="57" t="s">
        <v>51</v>
      </c>
      <c r="M553" s="4" t="s">
        <v>230</v>
      </c>
      <c r="N553" s="4" t="s">
        <v>41</v>
      </c>
      <c r="O553" s="80">
        <v>184.49799999999999</v>
      </c>
      <c r="P553" s="6">
        <f t="shared" si="59"/>
        <v>184.49799999999999</v>
      </c>
      <c r="Q553" s="6">
        <v>3000656</v>
      </c>
      <c r="R553" s="6">
        <f t="shared" si="60"/>
        <v>3000656</v>
      </c>
      <c r="S553" s="57">
        <f t="shared" si="64"/>
        <v>1150.5582822085889</v>
      </c>
      <c r="T553" s="6">
        <f>Table1[[#This Row],[Volume in Units]]*Table1[[#This Row],[Price SDG/Unit]]</f>
        <v>553615030.68799996</v>
      </c>
      <c r="U553" s="57">
        <f>Table1[[#This Row],[Volume MT/Head]]*Table1[[#This Row],[Price USD/(MT/Head)]]</f>
        <v>212275.70195092022</v>
      </c>
      <c r="V553" s="80">
        <v>30000</v>
      </c>
      <c r="W553" s="28">
        <f>Table1[[#This Row],[Commission SDG/MT]]*Table1[[#This Row],[Volume in Units]]</f>
        <v>5534940</v>
      </c>
      <c r="X553" s="80"/>
      <c r="Y553" s="28">
        <f t="shared" si="61"/>
        <v>559149970.68799996</v>
      </c>
      <c r="Z553" s="6">
        <f>IFERROR((Table1[[#This Row],[Total Cost SDG]]/Table1[[#This Row],[Volume MT/Head]]),0)</f>
        <v>3030656</v>
      </c>
      <c r="AA553" s="57">
        <f t="shared" si="62"/>
        <v>214397.99489570552</v>
      </c>
      <c r="AB553" s="57">
        <f>IFERROR((Table1[[#This Row],[Total Cost USD]]/Table1[[#This Row],[Volume MT/Head]]),0)</f>
        <v>1162.0613496932515</v>
      </c>
      <c r="AC553" s="80">
        <v>184.49799999999999</v>
      </c>
      <c r="AD553" s="6">
        <f>Table1[[#This Row],[Volume MT/Head]]-Table1[[#This Row],[Delivered MT]]</f>
        <v>0</v>
      </c>
      <c r="AE553" s="6">
        <f>Table1[[#This Row],[Delivered MT]]*Table1[[#This Row],[Average Cost SDG/MT]]</f>
        <v>559149970.68799996</v>
      </c>
      <c r="AF553" s="4" t="s">
        <v>152</v>
      </c>
    </row>
    <row r="554" spans="1:32" hidden="1" x14ac:dyDescent="0.2">
      <c r="A554" s="1">
        <v>565</v>
      </c>
      <c r="B554" s="4">
        <v>2025</v>
      </c>
      <c r="C554" s="4" t="s">
        <v>143</v>
      </c>
      <c r="D554" s="4" t="s">
        <v>138</v>
      </c>
      <c r="E554" s="4">
        <v>21</v>
      </c>
      <c r="F554" s="80">
        <v>2608</v>
      </c>
      <c r="G554" s="4">
        <v>1675</v>
      </c>
      <c r="H554" s="4" t="s">
        <v>48</v>
      </c>
      <c r="I554" s="4" t="s">
        <v>199</v>
      </c>
      <c r="J554" s="4" t="s">
        <v>65</v>
      </c>
      <c r="K554" s="4" t="s">
        <v>251</v>
      </c>
      <c r="L554" s="57" t="s">
        <v>51</v>
      </c>
      <c r="M554" s="4" t="s">
        <v>230</v>
      </c>
      <c r="N554" s="4" t="s">
        <v>41</v>
      </c>
      <c r="O554" s="80">
        <v>108.172</v>
      </c>
      <c r="P554" s="6">
        <f t="shared" si="59"/>
        <v>108.172</v>
      </c>
      <c r="Q554" s="6">
        <v>2951895</v>
      </c>
      <c r="R554" s="6">
        <f t="shared" si="60"/>
        <v>2951895</v>
      </c>
      <c r="S554" s="57">
        <f t="shared" si="64"/>
        <v>1131.8615797546013</v>
      </c>
      <c r="T554" s="6">
        <f>Table1[[#This Row],[Volume in Units]]*Table1[[#This Row],[Price SDG/Unit]]</f>
        <v>319312385.94</v>
      </c>
      <c r="U554" s="57">
        <f>Table1[[#This Row],[Volume MT/Head]]*Table1[[#This Row],[Price USD/(MT/Head)]]</f>
        <v>122435.73080521473</v>
      </c>
      <c r="V554" s="80">
        <v>30000</v>
      </c>
      <c r="W554" s="28">
        <f>Table1[[#This Row],[Commission SDG/MT]]*Table1[[#This Row],[Volume in Units]]</f>
        <v>3245160</v>
      </c>
      <c r="X554" s="80">
        <f>7899500+1558000+2410000</f>
        <v>11867500</v>
      </c>
      <c r="Y554" s="28">
        <f t="shared" si="61"/>
        <v>334425045.94</v>
      </c>
      <c r="Z554" s="6">
        <f>IFERROR((Table1[[#This Row],[Total Cost SDG]]/Table1[[#This Row],[Volume MT/Head]]),0)</f>
        <v>3091604.5366638317</v>
      </c>
      <c r="AA554" s="57">
        <f t="shared" si="62"/>
        <v>128230.46240030674</v>
      </c>
      <c r="AB554" s="57">
        <f>IFERROR((Table1[[#This Row],[Total Cost USD]]/Table1[[#This Row],[Volume MT/Head]]),0)</f>
        <v>1185.431187371101</v>
      </c>
      <c r="AC554" s="80">
        <v>108.172</v>
      </c>
      <c r="AD554" s="6">
        <f>Table1[[#This Row],[Volume MT/Head]]-Table1[[#This Row],[Delivered MT]]</f>
        <v>0</v>
      </c>
      <c r="AE554" s="6">
        <f>Table1[[#This Row],[Delivered MT]]*Table1[[#This Row],[Average Cost SDG/MT]]</f>
        <v>334425045.94</v>
      </c>
      <c r="AF554" s="4" t="s">
        <v>152</v>
      </c>
    </row>
    <row r="555" spans="1:32" hidden="1" x14ac:dyDescent="0.2">
      <c r="A555" s="1">
        <v>566</v>
      </c>
      <c r="B555" s="4">
        <v>2025</v>
      </c>
      <c r="C555" s="4" t="s">
        <v>144</v>
      </c>
      <c r="D555" s="4" t="s">
        <v>138</v>
      </c>
      <c r="E555" s="4">
        <v>21</v>
      </c>
      <c r="F555" s="80">
        <v>2696</v>
      </c>
      <c r="G555" s="4">
        <v>1720</v>
      </c>
      <c r="H555" s="4" t="s">
        <v>161</v>
      </c>
      <c r="I555" s="4" t="s">
        <v>195</v>
      </c>
      <c r="J555" s="4" t="s">
        <v>105</v>
      </c>
      <c r="K555" s="4" t="s">
        <v>251</v>
      </c>
      <c r="L555" s="57" t="s">
        <v>261</v>
      </c>
      <c r="M555" s="4" t="s">
        <v>230</v>
      </c>
      <c r="N555" s="4" t="s">
        <v>29</v>
      </c>
      <c r="O555" s="80">
        <v>2000</v>
      </c>
      <c r="P555" s="6">
        <f t="shared" si="59"/>
        <v>89.887640449438209</v>
      </c>
      <c r="Q555" s="6">
        <v>405000</v>
      </c>
      <c r="R555" s="6">
        <f t="shared" si="60"/>
        <v>9011250</v>
      </c>
      <c r="S555" s="57">
        <f t="shared" si="64"/>
        <v>3342.4517804154302</v>
      </c>
      <c r="T555" s="6">
        <f>Table1[[#This Row],[Volume in Units]]*Table1[[#This Row],[Price SDG/Unit]]</f>
        <v>810000000</v>
      </c>
      <c r="U555" s="57">
        <f>Table1[[#This Row],[Volume MT/Head]]*Table1[[#This Row],[Price USD/(MT/Head)]]</f>
        <v>300445.10385756678</v>
      </c>
      <c r="V555" s="80">
        <v>3500</v>
      </c>
      <c r="W555" s="28">
        <f>Table1[[#This Row],[Commission SDG/MT]]*Table1[[#This Row],[Volume in Units]]</f>
        <v>7000000</v>
      </c>
      <c r="X555" s="80"/>
      <c r="Y555" s="28">
        <f t="shared" si="61"/>
        <v>817000000</v>
      </c>
      <c r="Z555" s="6">
        <f>IFERROR((Table1[[#This Row],[Total Cost SDG]]/Table1[[#This Row],[Volume MT/Head]]),0)</f>
        <v>9089125</v>
      </c>
      <c r="AA555" s="57">
        <f t="shared" si="62"/>
        <v>303041.5430267062</v>
      </c>
      <c r="AB555" s="57">
        <f>IFERROR((Table1[[#This Row],[Total Cost USD]]/Table1[[#This Row],[Volume MT/Head]]),0)</f>
        <v>3371.3371661721062</v>
      </c>
      <c r="AC555" s="80">
        <v>89.887640449438209</v>
      </c>
      <c r="AD555" s="6">
        <f>Table1[[#This Row],[Volume MT/Head]]-Table1[[#This Row],[Delivered MT]]</f>
        <v>0</v>
      </c>
      <c r="AE555" s="6">
        <f>Table1[[#This Row],[Delivered MT]]*Table1[[#This Row],[Average Cost SDG/MT]]</f>
        <v>817000000</v>
      </c>
      <c r="AF555" s="4" t="s">
        <v>152</v>
      </c>
    </row>
    <row r="556" spans="1:32" hidden="1" x14ac:dyDescent="0.2">
      <c r="A556" s="1">
        <v>567</v>
      </c>
      <c r="B556" s="4">
        <v>2025</v>
      </c>
      <c r="C556" s="4" t="s">
        <v>144</v>
      </c>
      <c r="D556" s="4" t="s">
        <v>139</v>
      </c>
      <c r="E556" s="4">
        <v>28</v>
      </c>
      <c r="F556" s="80">
        <v>2645</v>
      </c>
      <c r="G556" s="4">
        <v>1720</v>
      </c>
      <c r="H556" s="4" t="s">
        <v>161</v>
      </c>
      <c r="I556" s="4" t="s">
        <v>195</v>
      </c>
      <c r="J556" s="4" t="s">
        <v>105</v>
      </c>
      <c r="K556" s="4" t="s">
        <v>251</v>
      </c>
      <c r="L556" s="57" t="s">
        <v>261</v>
      </c>
      <c r="M556" s="4" t="s">
        <v>230</v>
      </c>
      <c r="N556" s="4" t="s">
        <v>29</v>
      </c>
      <c r="O556" s="80">
        <v>500</v>
      </c>
      <c r="P556" s="6">
        <f t="shared" si="59"/>
        <v>22.471910112359552</v>
      </c>
      <c r="Q556" s="6">
        <v>380000</v>
      </c>
      <c r="R556" s="6">
        <f t="shared" si="60"/>
        <v>8455000</v>
      </c>
      <c r="S556" s="57">
        <f t="shared" si="64"/>
        <v>3196.5973534971645</v>
      </c>
      <c r="T556" s="6">
        <f>Table1[[#This Row],[Volume in Units]]*Table1[[#This Row],[Price SDG/Unit]]</f>
        <v>190000000</v>
      </c>
      <c r="U556" s="57">
        <f>Table1[[#This Row],[Volume MT/Head]]*Table1[[#This Row],[Price USD/(MT/Head)]]</f>
        <v>71833.648393194715</v>
      </c>
      <c r="V556" s="80">
        <v>3500</v>
      </c>
      <c r="W556" s="28">
        <f>Table1[[#This Row],[Commission SDG/MT]]*Table1[[#This Row],[Volume in Units]]</f>
        <v>1750000</v>
      </c>
      <c r="X556" s="80">
        <f>24000000+7819000</f>
        <v>31819000</v>
      </c>
      <c r="Y556" s="28">
        <f t="shared" si="61"/>
        <v>223569000</v>
      </c>
      <c r="Z556" s="6">
        <f>IFERROR((Table1[[#This Row],[Total Cost SDG]]/Table1[[#This Row],[Volume MT/Head]]),0)</f>
        <v>9948820.5</v>
      </c>
      <c r="AA556" s="57">
        <f t="shared" si="62"/>
        <v>84525.141776937613</v>
      </c>
      <c r="AB556" s="57">
        <f>IFERROR((Table1[[#This Row],[Total Cost USD]]/Table1[[#This Row],[Volume MT/Head]]),0)</f>
        <v>3761.3688090737237</v>
      </c>
      <c r="AC556" s="80">
        <v>22.471910112359552</v>
      </c>
      <c r="AD556" s="6">
        <f>Table1[[#This Row],[Volume MT/Head]]-Table1[[#This Row],[Delivered MT]]</f>
        <v>0</v>
      </c>
      <c r="AE556" s="6">
        <f>Table1[[#This Row],[Delivered MT]]*Table1[[#This Row],[Average Cost SDG/MT]]</f>
        <v>223569000.00000003</v>
      </c>
      <c r="AF556" s="4" t="s">
        <v>152</v>
      </c>
    </row>
    <row r="557" spans="1:32" hidden="1" x14ac:dyDescent="0.2">
      <c r="A557" s="1">
        <v>568</v>
      </c>
      <c r="B557" s="4">
        <v>2025</v>
      </c>
      <c r="C557" s="4" t="s">
        <v>145</v>
      </c>
      <c r="D557" s="4" t="s">
        <v>136</v>
      </c>
      <c r="E557" s="4">
        <v>3</v>
      </c>
      <c r="F557" s="80">
        <v>2623</v>
      </c>
      <c r="G557" s="4">
        <v>1720</v>
      </c>
      <c r="H557" s="4" t="s">
        <v>161</v>
      </c>
      <c r="I557" s="4" t="s">
        <v>195</v>
      </c>
      <c r="J557" s="4" t="s">
        <v>105</v>
      </c>
      <c r="K557" s="4" t="s">
        <v>251</v>
      </c>
      <c r="L557" s="57" t="s">
        <v>261</v>
      </c>
      <c r="M557" s="4" t="s">
        <v>230</v>
      </c>
      <c r="N557" s="4" t="s">
        <v>29</v>
      </c>
      <c r="O557" s="80">
        <v>600</v>
      </c>
      <c r="P557" s="6">
        <f t="shared" si="59"/>
        <v>26.966292134831459</v>
      </c>
      <c r="Q557" s="6">
        <v>405000</v>
      </c>
      <c r="R557" s="6">
        <f t="shared" si="60"/>
        <v>9011250</v>
      </c>
      <c r="S557" s="57">
        <f t="shared" si="64"/>
        <v>3435.4746473503624</v>
      </c>
      <c r="T557" s="6">
        <f>Table1[[#This Row],[Volume in Units]]*Table1[[#This Row],[Price SDG/Unit]]</f>
        <v>243000000</v>
      </c>
      <c r="U557" s="57">
        <f>Table1[[#This Row],[Volume MT/Head]]*Table1[[#This Row],[Price USD/(MT/Head)]]</f>
        <v>92642.012962256951</v>
      </c>
      <c r="V557" s="80">
        <v>3500</v>
      </c>
      <c r="W557" s="28">
        <f>Table1[[#This Row],[Commission SDG/MT]]*Table1[[#This Row],[Volume in Units]]</f>
        <v>2100000</v>
      </c>
      <c r="X557" s="80">
        <f>500000</f>
        <v>500000</v>
      </c>
      <c r="Y557" s="28">
        <f t="shared" si="61"/>
        <v>245600000</v>
      </c>
      <c r="Z557" s="6">
        <f>IFERROR((Table1[[#This Row],[Total Cost SDG]]/Table1[[#This Row],[Volume MT/Head]]),0)</f>
        <v>9107666.6666666679</v>
      </c>
      <c r="AA557" s="57">
        <f t="shared" si="62"/>
        <v>93633.244376667935</v>
      </c>
      <c r="AB557" s="57">
        <f>IFERROR((Table1[[#This Row],[Total Cost USD]]/Table1[[#This Row],[Volume MT/Head]]),0)</f>
        <v>3472.2328123014363</v>
      </c>
      <c r="AC557" s="80">
        <v>26.966292134831459</v>
      </c>
      <c r="AD557" s="6">
        <f>Table1[[#This Row],[Volume MT/Head]]-Table1[[#This Row],[Delivered MT]]</f>
        <v>0</v>
      </c>
      <c r="AE557" s="6">
        <f>Table1[[#This Row],[Delivered MT]]*Table1[[#This Row],[Average Cost SDG/MT]]</f>
        <v>245600000.00000003</v>
      </c>
      <c r="AF557" s="4" t="s">
        <v>152</v>
      </c>
    </row>
    <row r="558" spans="1:32" hidden="1" x14ac:dyDescent="0.2">
      <c r="A558" s="1">
        <v>569</v>
      </c>
      <c r="B558" s="4">
        <v>2025</v>
      </c>
      <c r="C558" s="4" t="s">
        <v>144</v>
      </c>
      <c r="D558" s="4" t="s">
        <v>139</v>
      </c>
      <c r="E558" s="4">
        <v>31</v>
      </c>
      <c r="F558" s="80">
        <v>2593</v>
      </c>
      <c r="G558" s="4">
        <v>1722</v>
      </c>
      <c r="H558" s="4" t="s">
        <v>48</v>
      </c>
      <c r="I558" s="4" t="s">
        <v>200</v>
      </c>
      <c r="J558" s="4" t="s">
        <v>83</v>
      </c>
      <c r="K558" s="4" t="s">
        <v>251</v>
      </c>
      <c r="L558" s="57" t="s">
        <v>58</v>
      </c>
      <c r="M558" s="4" t="s">
        <v>230</v>
      </c>
      <c r="N558" s="4" t="s">
        <v>271</v>
      </c>
      <c r="O558" s="80">
        <v>44</v>
      </c>
      <c r="P558" s="6">
        <f t="shared" si="59"/>
        <v>4.5759999999999996</v>
      </c>
      <c r="Q558" s="6">
        <v>141000</v>
      </c>
      <c r="R558" s="6">
        <f>IF(N558="KG",(Q558*1000),IF(N558="Head",(Q558*1),IF(N558="Kantar 100lb",(Q558*22.25),IF(N558="Kantar 315lb",(Q558/315*2204.6),IF(N558="MT",(Q558*1),IF(N558="Ardab",(Q558/199.726*1000),IF(N558="104 Bag",(Q558/104*1000),IF(N558="101 Bag",(Q558/101*1000),IF(N558=0,0)))))))))</f>
        <v>1355769.2307692308</v>
      </c>
      <c r="S558" s="57">
        <f t="shared" si="64"/>
        <v>522.85739713429643</v>
      </c>
      <c r="T558" s="6">
        <f>Table1[[#This Row],[Volume in Units]]*Table1[[#This Row],[Price SDG/Unit]]</f>
        <v>6204000</v>
      </c>
      <c r="U558" s="57">
        <f>Table1[[#This Row],[Volume MT/Head]]*Table1[[#This Row],[Price USD/(MT/Head)]]</f>
        <v>2392.5954492865403</v>
      </c>
      <c r="V558" s="80">
        <v>2200</v>
      </c>
      <c r="W558" s="28">
        <f>Table1[[#This Row],[Commission SDG/MT]]*Table1[[#This Row],[Volume in Units]]</f>
        <v>96800</v>
      </c>
      <c r="X558" s="80">
        <v>800000</v>
      </c>
      <c r="Y558" s="28">
        <f t="shared" si="61"/>
        <v>7100800</v>
      </c>
      <c r="Z558" s="6">
        <f>IFERROR((Table1[[#This Row],[Total Cost SDG]]/Table1[[#This Row],[Volume MT/Head]]),0)</f>
        <v>1551748.251748252</v>
      </c>
      <c r="AA558" s="57">
        <f t="shared" si="62"/>
        <v>2738.4496721943697</v>
      </c>
      <c r="AB558" s="57">
        <f>IFERROR((Table1[[#This Row],[Total Cost USD]]/Table1[[#This Row],[Volume MT/Head]]),0)</f>
        <v>598.43742836415424</v>
      </c>
      <c r="AC558" s="80">
        <v>4.5759999999999996</v>
      </c>
      <c r="AD558" s="6">
        <f>Table1[[#This Row],[Volume MT/Head]]-Table1[[#This Row],[Delivered MT]]</f>
        <v>0</v>
      </c>
      <c r="AE558" s="6">
        <f>Table1[[#This Row],[Delivered MT]]*Table1[[#This Row],[Average Cost SDG/MT]]</f>
        <v>7100800</v>
      </c>
      <c r="AF558" s="4" t="s">
        <v>152</v>
      </c>
    </row>
    <row r="559" spans="1:32" hidden="1" x14ac:dyDescent="0.2">
      <c r="A559" s="1">
        <v>570</v>
      </c>
      <c r="B559" s="4">
        <v>2025</v>
      </c>
      <c r="C559" s="4" t="s">
        <v>145</v>
      </c>
      <c r="D559" s="4" t="s">
        <v>136</v>
      </c>
      <c r="E559" s="4">
        <v>1</v>
      </c>
      <c r="F559" s="80">
        <v>2626</v>
      </c>
      <c r="G559" s="4">
        <v>1722</v>
      </c>
      <c r="H559" s="4" t="s">
        <v>48</v>
      </c>
      <c r="I559" s="4" t="s">
        <v>200</v>
      </c>
      <c r="J559" s="4" t="s">
        <v>83</v>
      </c>
      <c r="K559" s="4" t="s">
        <v>251</v>
      </c>
      <c r="L559" s="57" t="s">
        <v>58</v>
      </c>
      <c r="M559" s="4" t="s">
        <v>230</v>
      </c>
      <c r="N559" s="4" t="s">
        <v>271</v>
      </c>
      <c r="O559" s="80">
        <v>68</v>
      </c>
      <c r="P559" s="6">
        <f>IF(N559="KG",(O559/1000),IF(N559="Head",(O559*1),IF(N559="Kantar 100lb",(O559/22.25),IF(N559="Kantar 315lb",(O559*315/2204.6),IF(N559="MT",(O559*1),IF(N559="Ardab",(O559*199.726/1000),IF(N559="104 Bag",(O559*104/1000),IF(N559="101 Bag",(O559*101/1000),IF(N559=0,0)))))))))</f>
        <v>7.0720000000000001</v>
      </c>
      <c r="Q559" s="6">
        <v>143000</v>
      </c>
      <c r="R559" s="6">
        <f t="shared" si="60"/>
        <v>1375000</v>
      </c>
      <c r="S559" s="57">
        <f t="shared" si="64"/>
        <v>523.61005331302363</v>
      </c>
      <c r="T559" s="6">
        <f>Table1[[#This Row],[Volume in Units]]*Table1[[#This Row],[Price SDG/Unit]]</f>
        <v>9724000</v>
      </c>
      <c r="U559" s="57">
        <f>Table1[[#This Row],[Volume MT/Head]]*Table1[[#This Row],[Price USD/(MT/Head)]]</f>
        <v>3702.970297029703</v>
      </c>
      <c r="V559" s="80">
        <v>2200</v>
      </c>
      <c r="W559" s="28">
        <f>Table1[[#This Row],[Commission SDG/MT]]*Table1[[#This Row],[Volume in Units]]</f>
        <v>149600</v>
      </c>
      <c r="X559" s="80">
        <v>3200000</v>
      </c>
      <c r="Y559" s="28">
        <f t="shared" si="61"/>
        <v>13073600</v>
      </c>
      <c r="Z559" s="6">
        <f>IFERROR((Table1[[#This Row],[Total Cost SDG]]/Table1[[#This Row],[Volume MT/Head]]),0)</f>
        <v>1848642.5339366517</v>
      </c>
      <c r="AA559" s="57">
        <f t="shared" si="62"/>
        <v>4978.5224676313783</v>
      </c>
      <c r="AB559" s="57">
        <f>IFERROR((Table1[[#This Row],[Total Cost USD]]/Table1[[#This Row],[Volume MT/Head]]),0)</f>
        <v>703.97659327366773</v>
      </c>
      <c r="AC559" s="80">
        <v>7.0720000000000001</v>
      </c>
      <c r="AD559" s="6">
        <f>Table1[[#This Row],[Volume MT/Head]]-Table1[[#This Row],[Delivered MT]]</f>
        <v>0</v>
      </c>
      <c r="AE559" s="6">
        <f>Table1[[#This Row],[Delivered MT]]*Table1[[#This Row],[Average Cost SDG/MT]]</f>
        <v>13073600</v>
      </c>
      <c r="AF559" s="4" t="s">
        <v>152</v>
      </c>
    </row>
    <row r="560" spans="1:32" hidden="1" x14ac:dyDescent="0.2">
      <c r="A560" s="1">
        <v>571</v>
      </c>
      <c r="B560" s="4">
        <v>2025</v>
      </c>
      <c r="C560" s="4" t="s">
        <v>145</v>
      </c>
      <c r="D560" s="4" t="s">
        <v>136</v>
      </c>
      <c r="E560" s="4">
        <v>1</v>
      </c>
      <c r="F560" s="80">
        <v>2626</v>
      </c>
      <c r="G560" s="4">
        <v>1722</v>
      </c>
      <c r="H560" s="4" t="s">
        <v>48</v>
      </c>
      <c r="I560" s="4" t="s">
        <v>200</v>
      </c>
      <c r="J560" s="4" t="s">
        <v>83</v>
      </c>
      <c r="K560" s="4" t="s">
        <v>251</v>
      </c>
      <c r="L560" s="57" t="s">
        <v>58</v>
      </c>
      <c r="M560" s="4" t="s">
        <v>230</v>
      </c>
      <c r="N560" s="4" t="s">
        <v>271</v>
      </c>
      <c r="O560" s="80">
        <v>481</v>
      </c>
      <c r="P560" s="6">
        <f t="shared" si="59"/>
        <v>50.024000000000001</v>
      </c>
      <c r="Q560" s="6">
        <v>145000</v>
      </c>
      <c r="R560" s="6">
        <f t="shared" si="60"/>
        <v>1394230.7692307692</v>
      </c>
      <c r="S560" s="57">
        <f t="shared" si="64"/>
        <v>530.93327084187706</v>
      </c>
      <c r="T560" s="6">
        <f>Table1[[#This Row],[Volume in Units]]*Table1[[#This Row],[Price SDG/Unit]]</f>
        <v>69745000</v>
      </c>
      <c r="U560" s="57">
        <f>Table1[[#This Row],[Volume MT/Head]]*Table1[[#This Row],[Price USD/(MT/Head)]]</f>
        <v>26559.405940594057</v>
      </c>
      <c r="V560" s="80">
        <v>2200</v>
      </c>
      <c r="W560" s="28">
        <f>Table1[[#This Row],[Commission SDG/MT]]*Table1[[#This Row],[Volume in Units]]</f>
        <v>1058200</v>
      </c>
      <c r="X560" s="80">
        <v>800000</v>
      </c>
      <c r="Y560" s="28">
        <f t="shared" si="61"/>
        <v>71603200</v>
      </c>
      <c r="Z560" s="6">
        <f>IFERROR((Table1[[#This Row],[Total Cost SDG]]/Table1[[#This Row],[Volume MT/Head]]),0)</f>
        <v>1431376.9390692466</v>
      </c>
      <c r="AA560" s="57">
        <f t="shared" si="62"/>
        <v>27267.022086824069</v>
      </c>
      <c r="AB560" s="57">
        <f>IFERROR((Table1[[#This Row],[Total Cost USD]]/Table1[[#This Row],[Volume MT/Head]]),0)</f>
        <v>545.07880391060428</v>
      </c>
      <c r="AC560" s="80">
        <v>50.024000000000001</v>
      </c>
      <c r="AD560" s="6">
        <f>Table1[[#This Row],[Volume MT/Head]]-Table1[[#This Row],[Delivered MT]]</f>
        <v>0</v>
      </c>
      <c r="AE560" s="6">
        <f>Table1[[#This Row],[Delivered MT]]*Table1[[#This Row],[Average Cost SDG/MT]]</f>
        <v>71603200</v>
      </c>
      <c r="AF560" s="4" t="s">
        <v>152</v>
      </c>
    </row>
    <row r="561" spans="1:32" hidden="1" x14ac:dyDescent="0.2">
      <c r="A561" s="1">
        <v>572</v>
      </c>
      <c r="B561" s="4">
        <v>2025</v>
      </c>
      <c r="C561" s="4" t="s">
        <v>145</v>
      </c>
      <c r="D561" s="4" t="s">
        <v>136</v>
      </c>
      <c r="E561" s="4">
        <v>2</v>
      </c>
      <c r="F561" s="80">
        <v>2615</v>
      </c>
      <c r="G561" s="4">
        <v>1722</v>
      </c>
      <c r="H561" s="4" t="s">
        <v>48</v>
      </c>
      <c r="I561" s="4" t="s">
        <v>200</v>
      </c>
      <c r="J561" s="4" t="s">
        <v>83</v>
      </c>
      <c r="K561" s="4" t="s">
        <v>251</v>
      </c>
      <c r="L561" s="57" t="s">
        <v>58</v>
      </c>
      <c r="M561" s="4" t="s">
        <v>230</v>
      </c>
      <c r="N561" s="4" t="s">
        <v>271</v>
      </c>
      <c r="O561" s="80">
        <v>1</v>
      </c>
      <c r="P561" s="6">
        <f t="shared" si="59"/>
        <v>0.104</v>
      </c>
      <c r="Q561" s="6">
        <v>130000</v>
      </c>
      <c r="R561" s="6">
        <f t="shared" si="60"/>
        <v>1250000</v>
      </c>
      <c r="S561" s="57">
        <f t="shared" si="64"/>
        <v>478.0114722753346</v>
      </c>
      <c r="T561" s="6">
        <f>Table1[[#This Row],[Volume in Units]]*Table1[[#This Row],[Price SDG/Unit]]</f>
        <v>130000</v>
      </c>
      <c r="U561" s="57">
        <f>Table1[[#This Row],[Volume MT/Head]]*Table1[[#This Row],[Price USD/(MT/Head)]]</f>
        <v>49.713193116634798</v>
      </c>
      <c r="V561" s="80">
        <v>2200</v>
      </c>
      <c r="W561" s="28">
        <f>Table1[[#This Row],[Commission SDG/MT]]*Table1[[#This Row],[Volume in Units]]</f>
        <v>2200</v>
      </c>
      <c r="X561" s="80">
        <v>170000</v>
      </c>
      <c r="Y561" s="28">
        <f t="shared" si="61"/>
        <v>302200</v>
      </c>
      <c r="Z561" s="6">
        <f>IFERROR((Table1[[#This Row],[Total Cost SDG]]/Table1[[#This Row],[Volume MT/Head]]),0)</f>
        <v>2905769.230769231</v>
      </c>
      <c r="AA561" s="57">
        <f t="shared" si="62"/>
        <v>115.56405353728489</v>
      </c>
      <c r="AB561" s="57">
        <f>IFERROR((Table1[[#This Row],[Total Cost USD]]/Table1[[#This Row],[Volume MT/Head]]),0)</f>
        <v>1111.1928224738933</v>
      </c>
      <c r="AC561" s="80">
        <v>0.104</v>
      </c>
      <c r="AD561" s="6">
        <f>Table1[[#This Row],[Volume MT/Head]]-Table1[[#This Row],[Delivered MT]]</f>
        <v>0</v>
      </c>
      <c r="AE561" s="6">
        <f>Table1[[#This Row],[Delivered MT]]*Table1[[#This Row],[Average Cost SDG/MT]]</f>
        <v>302200</v>
      </c>
      <c r="AF561" s="4" t="s">
        <v>152</v>
      </c>
    </row>
    <row r="562" spans="1:32" hidden="1" x14ac:dyDescent="0.2">
      <c r="A562" s="1">
        <v>573</v>
      </c>
      <c r="B562" s="4">
        <v>2025</v>
      </c>
      <c r="C562" s="4" t="s">
        <v>145</v>
      </c>
      <c r="D562" s="4" t="s">
        <v>136</v>
      </c>
      <c r="E562" s="4">
        <v>2</v>
      </c>
      <c r="F562" s="80">
        <v>2615</v>
      </c>
      <c r="G562" s="4">
        <v>1722</v>
      </c>
      <c r="H562" s="4" t="s">
        <v>48</v>
      </c>
      <c r="I562" s="4" t="s">
        <v>200</v>
      </c>
      <c r="J562" s="4" t="s">
        <v>83</v>
      </c>
      <c r="K562" s="4" t="s">
        <v>251</v>
      </c>
      <c r="L562" s="57" t="s">
        <v>58</v>
      </c>
      <c r="M562" s="4" t="s">
        <v>230</v>
      </c>
      <c r="N562" s="4" t="s">
        <v>271</v>
      </c>
      <c r="O562" s="80">
        <v>7</v>
      </c>
      <c r="P562" s="6">
        <f t="shared" si="59"/>
        <v>0.72799999999999998</v>
      </c>
      <c r="Q562" s="6">
        <v>140000</v>
      </c>
      <c r="R562" s="6">
        <f t="shared" si="60"/>
        <v>1346153.8461538462</v>
      </c>
      <c r="S562" s="57">
        <f t="shared" si="64"/>
        <v>514.78158552728348</v>
      </c>
      <c r="T562" s="6">
        <f>Table1[[#This Row],[Volume in Units]]*Table1[[#This Row],[Price SDG/Unit]]</f>
        <v>980000</v>
      </c>
      <c r="U562" s="57">
        <f>Table1[[#This Row],[Volume MT/Head]]*Table1[[#This Row],[Price USD/(MT/Head)]]</f>
        <v>374.76099426386236</v>
      </c>
      <c r="V562" s="80">
        <v>2200</v>
      </c>
      <c r="W562" s="28">
        <f>Table1[[#This Row],[Commission SDG/MT]]*Table1[[#This Row],[Volume in Units]]</f>
        <v>15400</v>
      </c>
      <c r="X562" s="80">
        <v>988500</v>
      </c>
      <c r="Y562" s="28">
        <f t="shared" si="61"/>
        <v>1983900</v>
      </c>
      <c r="Z562" s="6">
        <f>IFERROR((Table1[[#This Row],[Total Cost SDG]]/Table1[[#This Row],[Volume MT/Head]]),0)</f>
        <v>2725137.3626373629</v>
      </c>
      <c r="AA562" s="57">
        <f t="shared" si="62"/>
        <v>758.66156787762907</v>
      </c>
      <c r="AB562" s="57">
        <f>IFERROR((Table1[[#This Row],[Total Cost USD]]/Table1[[#This Row],[Volume MT/Head]]),0)</f>
        <v>1042.1175382934466</v>
      </c>
      <c r="AC562" s="80">
        <v>0.72799999999999998</v>
      </c>
      <c r="AD562" s="6">
        <f>Table1[[#This Row],[Volume MT/Head]]-Table1[[#This Row],[Delivered MT]]</f>
        <v>0</v>
      </c>
      <c r="AE562" s="6">
        <f>Table1[[#This Row],[Delivered MT]]*Table1[[#This Row],[Average Cost SDG/MT]]</f>
        <v>1983900.0000000002</v>
      </c>
      <c r="AF562" s="4" t="s">
        <v>152</v>
      </c>
    </row>
    <row r="563" spans="1:32" hidden="1" x14ac:dyDescent="0.2">
      <c r="A563" s="1">
        <v>574</v>
      </c>
      <c r="B563" s="4">
        <v>2025</v>
      </c>
      <c r="C563" s="4" t="s">
        <v>145</v>
      </c>
      <c r="D563" s="4" t="s">
        <v>136</v>
      </c>
      <c r="E563" s="4">
        <v>2</v>
      </c>
      <c r="F563" s="80">
        <v>2615</v>
      </c>
      <c r="G563" s="4">
        <v>1722</v>
      </c>
      <c r="H563" s="4" t="s">
        <v>48</v>
      </c>
      <c r="I563" s="4" t="s">
        <v>200</v>
      </c>
      <c r="J563" s="4" t="s">
        <v>83</v>
      </c>
      <c r="K563" s="4" t="s">
        <v>251</v>
      </c>
      <c r="L563" s="57" t="s">
        <v>58</v>
      </c>
      <c r="M563" s="4" t="s">
        <v>230</v>
      </c>
      <c r="N563" s="4" t="s">
        <v>271</v>
      </c>
      <c r="O563" s="80">
        <v>10</v>
      </c>
      <c r="P563" s="6">
        <f t="shared" si="59"/>
        <v>1.04</v>
      </c>
      <c r="Q563" s="6">
        <v>141000</v>
      </c>
      <c r="R563" s="6">
        <f t="shared" si="60"/>
        <v>1355769.2307692308</v>
      </c>
      <c r="S563" s="57">
        <f t="shared" si="64"/>
        <v>518.45859685247831</v>
      </c>
      <c r="T563" s="6">
        <f>Table1[[#This Row],[Volume in Units]]*Table1[[#This Row],[Price SDG/Unit]]</f>
        <v>1410000</v>
      </c>
      <c r="U563" s="57">
        <f>Table1[[#This Row],[Volume MT/Head]]*Table1[[#This Row],[Price USD/(MT/Head)]]</f>
        <v>539.19694072657751</v>
      </c>
      <c r="V563" s="80">
        <v>2200</v>
      </c>
      <c r="W563" s="28">
        <f>Table1[[#This Row],[Commission SDG/MT]]*Table1[[#This Row],[Volume in Units]]</f>
        <v>22000</v>
      </c>
      <c r="X563" s="80"/>
      <c r="Y563" s="28">
        <f t="shared" si="61"/>
        <v>1432000</v>
      </c>
      <c r="Z563" s="6">
        <f>IFERROR((Table1[[#This Row],[Total Cost SDG]]/Table1[[#This Row],[Volume MT/Head]]),0)</f>
        <v>1376923.0769230768</v>
      </c>
      <c r="AA563" s="57">
        <f t="shared" si="62"/>
        <v>547.60994263862335</v>
      </c>
      <c r="AB563" s="57">
        <f>IFERROR((Table1[[#This Row],[Total Cost USD]]/Table1[[#This Row],[Volume MT/Head]]),0)</f>
        <v>526.54802176790702</v>
      </c>
      <c r="AC563" s="80">
        <v>1.04</v>
      </c>
      <c r="AD563" s="6">
        <f>Table1[[#This Row],[Volume MT/Head]]-Table1[[#This Row],[Delivered MT]]</f>
        <v>0</v>
      </c>
      <c r="AE563" s="6">
        <f>Table1[[#This Row],[Delivered MT]]*Table1[[#This Row],[Average Cost SDG/MT]]</f>
        <v>1431999.9999999998</v>
      </c>
      <c r="AF563" s="4" t="s">
        <v>152</v>
      </c>
    </row>
    <row r="564" spans="1:32" hidden="1" x14ac:dyDescent="0.2">
      <c r="A564" s="1">
        <v>575</v>
      </c>
      <c r="B564" s="4">
        <v>2025</v>
      </c>
      <c r="C564" s="4" t="s">
        <v>145</v>
      </c>
      <c r="D564" s="4" t="s">
        <v>136</v>
      </c>
      <c r="E564" s="4">
        <v>3</v>
      </c>
      <c r="F564" s="80">
        <v>2623</v>
      </c>
      <c r="G564" s="4">
        <v>1722</v>
      </c>
      <c r="H564" s="4" t="s">
        <v>48</v>
      </c>
      <c r="I564" s="4" t="s">
        <v>200</v>
      </c>
      <c r="J564" s="4" t="s">
        <v>83</v>
      </c>
      <c r="K564" s="4" t="s">
        <v>251</v>
      </c>
      <c r="L564" s="57" t="s">
        <v>58</v>
      </c>
      <c r="M564" s="4" t="s">
        <v>230</v>
      </c>
      <c r="N564" s="4" t="s">
        <v>271</v>
      </c>
      <c r="O564" s="80">
        <v>6</v>
      </c>
      <c r="P564" s="6">
        <f t="shared" si="59"/>
        <v>0.624</v>
      </c>
      <c r="Q564" s="6">
        <v>142000</v>
      </c>
      <c r="R564" s="6">
        <f t="shared" si="60"/>
        <v>1365384.6153846155</v>
      </c>
      <c r="S564" s="57">
        <f t="shared" si="64"/>
        <v>520.54312443180152</v>
      </c>
      <c r="T564" s="6">
        <f>Table1[[#This Row],[Volume in Units]]*Table1[[#This Row],[Price SDG/Unit]]</f>
        <v>852000</v>
      </c>
      <c r="U564" s="57">
        <f>Table1[[#This Row],[Volume MT/Head]]*Table1[[#This Row],[Price USD/(MT/Head)]]</f>
        <v>324.81890964544414</v>
      </c>
      <c r="V564" s="80">
        <v>2200</v>
      </c>
      <c r="W564" s="28">
        <f>Table1[[#This Row],[Commission SDG/MT]]*Table1[[#This Row],[Volume in Units]]</f>
        <v>13200</v>
      </c>
      <c r="X564" s="80"/>
      <c r="Y564" s="28">
        <f t="shared" si="61"/>
        <v>865200</v>
      </c>
      <c r="Z564" s="6">
        <f>IFERROR((Table1[[#This Row],[Total Cost SDG]]/Table1[[#This Row],[Volume MT/Head]]),0)</f>
        <v>1386538.4615384615</v>
      </c>
      <c r="AA564" s="57">
        <f t="shared" si="62"/>
        <v>329.85131528783836</v>
      </c>
      <c r="AB564" s="57">
        <f>IFERROR((Table1[[#This Row],[Total Cost USD]]/Table1[[#This Row],[Volume MT/Head]]),0)</f>
        <v>528.60787706384349</v>
      </c>
      <c r="AC564" s="80">
        <v>0.624</v>
      </c>
      <c r="AD564" s="6">
        <f>Table1[[#This Row],[Volume MT/Head]]-Table1[[#This Row],[Delivered MT]]</f>
        <v>0</v>
      </c>
      <c r="AE564" s="6">
        <f>Table1[[#This Row],[Delivered MT]]*Table1[[#This Row],[Average Cost SDG/MT]]</f>
        <v>865200</v>
      </c>
      <c r="AF564" s="4" t="s">
        <v>152</v>
      </c>
    </row>
    <row r="565" spans="1:32" hidden="1" x14ac:dyDescent="0.2">
      <c r="A565" s="1">
        <v>576</v>
      </c>
      <c r="B565" s="4">
        <v>2025</v>
      </c>
      <c r="C565" s="4" t="s">
        <v>145</v>
      </c>
      <c r="D565" s="4" t="s">
        <v>136</v>
      </c>
      <c r="E565" s="4">
        <v>3</v>
      </c>
      <c r="F565" s="80">
        <v>2623</v>
      </c>
      <c r="G565" s="4">
        <v>1722</v>
      </c>
      <c r="H565" s="4" t="s">
        <v>48</v>
      </c>
      <c r="I565" s="4" t="s">
        <v>200</v>
      </c>
      <c r="J565" s="4" t="s">
        <v>83</v>
      </c>
      <c r="K565" s="4" t="s">
        <v>251</v>
      </c>
      <c r="L565" s="57" t="s">
        <v>58</v>
      </c>
      <c r="M565" s="4" t="s">
        <v>230</v>
      </c>
      <c r="N565" s="4" t="s">
        <v>271</v>
      </c>
      <c r="O565" s="80">
        <v>6</v>
      </c>
      <c r="P565" s="6">
        <f t="shared" si="59"/>
        <v>0.624</v>
      </c>
      <c r="Q565" s="6">
        <v>143000</v>
      </c>
      <c r="R565" s="6">
        <f>IF(N565="KG",(Q565*1000),IF(N565="Head",(Q565*1),IF(N565="Kantar 100lb",(Q565*22.25),IF(N565="Kantar 315lb",(Q565/315*2204.6),IF(N565="MT",(Q565*1),IF(N565="Ardab",(Q565/199.726*1000),IF(N565="104 Bag",(Q565/104*1000),IF(N565="101 Bag",(Q565/101*1000),IF(N565=0,0)))))))))</f>
        <v>1375000</v>
      </c>
      <c r="S565" s="57">
        <f t="shared" si="64"/>
        <v>524.20892108272972</v>
      </c>
      <c r="T565" s="6">
        <f>Table1[[#This Row],[Volume in Units]]*Table1[[#This Row],[Price SDG/Unit]]</f>
        <v>858000</v>
      </c>
      <c r="U565" s="57">
        <f>Table1[[#This Row],[Volume MT/Head]]*Table1[[#This Row],[Price USD/(MT/Head)]]</f>
        <v>327.10636675562336</v>
      </c>
      <c r="V565" s="80">
        <v>2200</v>
      </c>
      <c r="W565" s="28">
        <f>Table1[[#This Row],[Commission SDG/MT]]*Table1[[#This Row],[Volume in Units]]</f>
        <v>13200</v>
      </c>
      <c r="X565" s="80"/>
      <c r="Y565" s="28">
        <f t="shared" si="61"/>
        <v>871200</v>
      </c>
      <c r="Z565" s="6">
        <f>IFERROR((Table1[[#This Row],[Total Cost SDG]]/Table1[[#This Row],[Volume MT/Head]]),0)</f>
        <v>1396153.8461538462</v>
      </c>
      <c r="AA565" s="57">
        <f t="shared" si="62"/>
        <v>332.13877239801752</v>
      </c>
      <c r="AB565" s="57">
        <f>IFERROR((Table1[[#This Row],[Total Cost USD]]/Table1[[#This Row],[Volume MT/Head]]),0)</f>
        <v>532.27367371477169</v>
      </c>
      <c r="AC565" s="80">
        <v>0.624</v>
      </c>
      <c r="AD565" s="6">
        <f>Table1[[#This Row],[Volume MT/Head]]-Table1[[#This Row],[Delivered MT]]</f>
        <v>0</v>
      </c>
      <c r="AE565" s="6">
        <f>Table1[[#This Row],[Delivered MT]]*Table1[[#This Row],[Average Cost SDG/MT]]</f>
        <v>871200</v>
      </c>
      <c r="AF565" s="4" t="s">
        <v>152</v>
      </c>
    </row>
    <row r="566" spans="1:32" hidden="1" x14ac:dyDescent="0.2">
      <c r="A566" s="1">
        <v>577</v>
      </c>
      <c r="B566" s="4">
        <v>2025</v>
      </c>
      <c r="C566" s="4" t="s">
        <v>145</v>
      </c>
      <c r="D566" s="4" t="s">
        <v>138</v>
      </c>
      <c r="E566" s="4">
        <v>16</v>
      </c>
      <c r="F566" s="80">
        <v>2672</v>
      </c>
      <c r="G566" s="4">
        <v>1722</v>
      </c>
      <c r="H566" s="4" t="s">
        <v>48</v>
      </c>
      <c r="I566" s="4" t="s">
        <v>200</v>
      </c>
      <c r="J566" s="4" t="s">
        <v>83</v>
      </c>
      <c r="K566" s="4" t="s">
        <v>251</v>
      </c>
      <c r="L566" s="57" t="s">
        <v>58</v>
      </c>
      <c r="M566" s="4" t="s">
        <v>230</v>
      </c>
      <c r="N566" s="4" t="s">
        <v>271</v>
      </c>
      <c r="O566" s="80">
        <v>12</v>
      </c>
      <c r="P566" s="6">
        <f t="shared" si="59"/>
        <v>1.248</v>
      </c>
      <c r="Q566" s="6">
        <v>138000</v>
      </c>
      <c r="R566" s="6">
        <f t="shared" si="60"/>
        <v>1326923.076923077</v>
      </c>
      <c r="S566" s="57">
        <f t="shared" si="64"/>
        <v>496.60294795025339</v>
      </c>
      <c r="T566" s="6">
        <f>Table1[[#This Row],[Volume in Units]]*Table1[[#This Row],[Price SDG/Unit]]</f>
        <v>1656000</v>
      </c>
      <c r="U566" s="57">
        <f>Table1[[#This Row],[Volume MT/Head]]*Table1[[#This Row],[Price USD/(MT/Head)]]</f>
        <v>619.76047904191626</v>
      </c>
      <c r="V566" s="80">
        <v>2200</v>
      </c>
      <c r="W566" s="28">
        <f>Table1[[#This Row],[Commission SDG/MT]]*Table1[[#This Row],[Volume in Units]]</f>
        <v>26400</v>
      </c>
      <c r="X566" s="80"/>
      <c r="Y566" s="28">
        <f t="shared" si="61"/>
        <v>1682400</v>
      </c>
      <c r="Z566" s="6">
        <f>IFERROR((Table1[[#This Row],[Total Cost SDG]]/Table1[[#This Row],[Volume MT/Head]]),0)</f>
        <v>1348076.923076923</v>
      </c>
      <c r="AA566" s="57">
        <f t="shared" si="62"/>
        <v>629.64071856287421</v>
      </c>
      <c r="AB566" s="57">
        <f>IFERROR((Table1[[#This Row],[Total Cost USD]]/Table1[[#This Row],[Volume MT/Head]]),0)</f>
        <v>504.51980654076459</v>
      </c>
      <c r="AC566" s="80">
        <v>1.248</v>
      </c>
      <c r="AD566" s="6">
        <f>Table1[[#This Row],[Volume MT/Head]]-Table1[[#This Row],[Delivered MT]]</f>
        <v>0</v>
      </c>
      <c r="AE566" s="6">
        <f>Table1[[#This Row],[Delivered MT]]*Table1[[#This Row],[Average Cost SDG/MT]]</f>
        <v>1682400</v>
      </c>
      <c r="AF566" s="4" t="s">
        <v>152</v>
      </c>
    </row>
    <row r="567" spans="1:32" hidden="1" x14ac:dyDescent="0.2">
      <c r="A567" s="1">
        <v>578</v>
      </c>
      <c r="B567" s="4">
        <v>2025</v>
      </c>
      <c r="C567" s="4" t="s">
        <v>145</v>
      </c>
      <c r="D567" s="4" t="s">
        <v>138</v>
      </c>
      <c r="E567" s="4">
        <v>16</v>
      </c>
      <c r="F567" s="80">
        <v>2672</v>
      </c>
      <c r="G567" s="4">
        <v>1722</v>
      </c>
      <c r="H567" s="4" t="s">
        <v>48</v>
      </c>
      <c r="I567" s="4" t="s">
        <v>200</v>
      </c>
      <c r="J567" s="4" t="s">
        <v>83</v>
      </c>
      <c r="K567" s="4" t="s">
        <v>251</v>
      </c>
      <c r="L567" s="57" t="s">
        <v>58</v>
      </c>
      <c r="M567" s="4" t="s">
        <v>230</v>
      </c>
      <c r="N567" s="4" t="s">
        <v>271</v>
      </c>
      <c r="O567" s="80">
        <v>8</v>
      </c>
      <c r="P567" s="6">
        <f t="shared" si="59"/>
        <v>0.83199999999999996</v>
      </c>
      <c r="Q567" s="6">
        <v>139000</v>
      </c>
      <c r="R567" s="6">
        <f t="shared" si="60"/>
        <v>1336538.4615384615</v>
      </c>
      <c r="S567" s="57">
        <f t="shared" si="64"/>
        <v>500.20152003684939</v>
      </c>
      <c r="T567" s="6">
        <f>Table1[[#This Row],[Volume in Units]]*Table1[[#This Row],[Price SDG/Unit]]</f>
        <v>1112000</v>
      </c>
      <c r="U567" s="57">
        <f>Table1[[#This Row],[Volume MT/Head]]*Table1[[#This Row],[Price USD/(MT/Head)]]</f>
        <v>416.16766467065867</v>
      </c>
      <c r="V567" s="80">
        <v>2200</v>
      </c>
      <c r="W567" s="28">
        <f>Table1[[#This Row],[Commission SDG/MT]]*Table1[[#This Row],[Volume in Units]]</f>
        <v>17600</v>
      </c>
      <c r="X567" s="80"/>
      <c r="Y567" s="28">
        <f t="shared" si="61"/>
        <v>1129600</v>
      </c>
      <c r="Z567" s="6">
        <f>IFERROR((Table1[[#This Row],[Total Cost SDG]]/Table1[[#This Row],[Volume MT/Head]]),0)</f>
        <v>1357692.3076923077</v>
      </c>
      <c r="AA567" s="57">
        <f t="shared" si="62"/>
        <v>422.75449101796409</v>
      </c>
      <c r="AB567" s="57">
        <f>IFERROR((Table1[[#This Row],[Total Cost USD]]/Table1[[#This Row],[Volume MT/Head]]),0)</f>
        <v>508.1183786273607</v>
      </c>
      <c r="AC567" s="80">
        <v>0.83199999999999996</v>
      </c>
      <c r="AD567" s="6">
        <f>Table1[[#This Row],[Volume MT/Head]]-Table1[[#This Row],[Delivered MT]]</f>
        <v>0</v>
      </c>
      <c r="AE567" s="6">
        <f>Table1[[#This Row],[Delivered MT]]*Table1[[#This Row],[Average Cost SDG/MT]]</f>
        <v>1129600</v>
      </c>
      <c r="AF567" s="4" t="s">
        <v>152</v>
      </c>
    </row>
    <row r="568" spans="1:32" hidden="1" x14ac:dyDescent="0.2">
      <c r="A568" s="1">
        <v>579</v>
      </c>
      <c r="B568" s="4">
        <v>2025</v>
      </c>
      <c r="C568" s="4" t="s">
        <v>145</v>
      </c>
      <c r="D568" s="4" t="s">
        <v>138</v>
      </c>
      <c r="E568" s="4">
        <v>16</v>
      </c>
      <c r="F568" s="80">
        <v>2672</v>
      </c>
      <c r="G568" s="4">
        <v>1722</v>
      </c>
      <c r="H568" s="4" t="s">
        <v>48</v>
      </c>
      <c r="I568" s="4" t="s">
        <v>200</v>
      </c>
      <c r="J568" s="4" t="s">
        <v>83</v>
      </c>
      <c r="K568" s="4" t="s">
        <v>251</v>
      </c>
      <c r="L568" s="57" t="s">
        <v>58</v>
      </c>
      <c r="M568" s="4" t="s">
        <v>230</v>
      </c>
      <c r="N568" s="4" t="s">
        <v>271</v>
      </c>
      <c r="O568" s="80">
        <v>8</v>
      </c>
      <c r="P568" s="6">
        <f t="shared" si="59"/>
        <v>0.83199999999999996</v>
      </c>
      <c r="Q568" s="6">
        <v>141000</v>
      </c>
      <c r="R568" s="6">
        <f t="shared" si="60"/>
        <v>1355769.2307692308</v>
      </c>
      <c r="S568" s="57">
        <f t="shared" si="64"/>
        <v>507.39866421004143</v>
      </c>
      <c r="T568" s="6">
        <f>Table1[[#This Row],[Volume in Units]]*Table1[[#This Row],[Price SDG/Unit]]</f>
        <v>1128000</v>
      </c>
      <c r="U568" s="57">
        <f>Table1[[#This Row],[Volume MT/Head]]*Table1[[#This Row],[Price USD/(MT/Head)]]</f>
        <v>422.15568862275444</v>
      </c>
      <c r="V568" s="80">
        <v>2200</v>
      </c>
      <c r="W568" s="28">
        <f>Table1[[#This Row],[Commission SDG/MT]]*Table1[[#This Row],[Volume in Units]]</f>
        <v>17600</v>
      </c>
      <c r="X568" s="80"/>
      <c r="Y568" s="28">
        <f t="shared" si="61"/>
        <v>1145600</v>
      </c>
      <c r="Z568" s="6">
        <f>IFERROR((Table1[[#This Row],[Total Cost SDG]]/Table1[[#This Row],[Volume MT/Head]]),0)</f>
        <v>1376923.076923077</v>
      </c>
      <c r="AA568" s="57">
        <f t="shared" si="62"/>
        <v>428.74251497005986</v>
      </c>
      <c r="AB568" s="57">
        <f>IFERROR((Table1[[#This Row],[Total Cost USD]]/Table1[[#This Row],[Volume MT/Head]]),0)</f>
        <v>515.31552280055269</v>
      </c>
      <c r="AC568" s="80">
        <v>0.83199999999999996</v>
      </c>
      <c r="AD568" s="6">
        <f>Table1[[#This Row],[Volume MT/Head]]-Table1[[#This Row],[Delivered MT]]</f>
        <v>0</v>
      </c>
      <c r="AE568" s="6">
        <f>Table1[[#This Row],[Delivered MT]]*Table1[[#This Row],[Average Cost SDG/MT]]</f>
        <v>1145600</v>
      </c>
      <c r="AF568" s="4" t="s">
        <v>152</v>
      </c>
    </row>
    <row r="569" spans="1:32" hidden="1" x14ac:dyDescent="0.2">
      <c r="A569" s="1">
        <v>580</v>
      </c>
      <c r="B569" s="4">
        <v>2025</v>
      </c>
      <c r="C569" s="4" t="s">
        <v>145</v>
      </c>
      <c r="D569" s="4" t="s">
        <v>138</v>
      </c>
      <c r="E569" s="4">
        <v>16</v>
      </c>
      <c r="F569" s="80">
        <v>2672</v>
      </c>
      <c r="G569" s="4">
        <v>1722</v>
      </c>
      <c r="H569" s="4" t="s">
        <v>48</v>
      </c>
      <c r="I569" s="4" t="s">
        <v>200</v>
      </c>
      <c r="J569" s="4" t="s">
        <v>83</v>
      </c>
      <c r="K569" s="4" t="s">
        <v>251</v>
      </c>
      <c r="L569" s="57" t="s">
        <v>58</v>
      </c>
      <c r="M569" s="4" t="s">
        <v>230</v>
      </c>
      <c r="N569" s="4" t="s">
        <v>271</v>
      </c>
      <c r="O569" s="80">
        <v>22</v>
      </c>
      <c r="P569" s="6">
        <f t="shared" si="59"/>
        <v>2.2879999999999998</v>
      </c>
      <c r="Q569" s="6">
        <v>142000</v>
      </c>
      <c r="R569" s="6">
        <f t="shared" si="60"/>
        <v>1365384.6153846155</v>
      </c>
      <c r="S569" s="57">
        <f t="shared" si="64"/>
        <v>510.99723629663754</v>
      </c>
      <c r="T569" s="6">
        <f>Table1[[#This Row],[Volume in Units]]*Table1[[#This Row],[Price SDG/Unit]]</f>
        <v>3124000</v>
      </c>
      <c r="U569" s="57">
        <f>Table1[[#This Row],[Volume MT/Head]]*Table1[[#This Row],[Price USD/(MT/Head)]]</f>
        <v>1169.1616766467066</v>
      </c>
      <c r="V569" s="80">
        <v>2200</v>
      </c>
      <c r="W569" s="28">
        <f>Table1[[#This Row],[Commission SDG/MT]]*Table1[[#This Row],[Volume in Units]]</f>
        <v>48400</v>
      </c>
      <c r="X569" s="80"/>
      <c r="Y569" s="28">
        <f t="shared" si="61"/>
        <v>3172400</v>
      </c>
      <c r="Z569" s="6">
        <f>IFERROR((Table1[[#This Row],[Total Cost SDG]]/Table1[[#This Row],[Volume MT/Head]]),0)</f>
        <v>1386538.4615384617</v>
      </c>
      <c r="AA569" s="57">
        <f t="shared" si="62"/>
        <v>1187.2754491017963</v>
      </c>
      <c r="AB569" s="57">
        <f>IFERROR((Table1[[#This Row],[Total Cost USD]]/Table1[[#This Row],[Volume MT/Head]]),0)</f>
        <v>518.91409488714874</v>
      </c>
      <c r="AC569" s="80">
        <v>2.2879999999999998</v>
      </c>
      <c r="AD569" s="6">
        <f>Table1[[#This Row],[Volume MT/Head]]-Table1[[#This Row],[Delivered MT]]</f>
        <v>0</v>
      </c>
      <c r="AE569" s="6">
        <f>Table1[[#This Row],[Delivered MT]]*Table1[[#This Row],[Average Cost SDG/MT]]</f>
        <v>3172400</v>
      </c>
      <c r="AF569" s="4" t="s">
        <v>152</v>
      </c>
    </row>
    <row r="570" spans="1:32" hidden="1" x14ac:dyDescent="0.2">
      <c r="A570" s="1">
        <v>581</v>
      </c>
      <c r="B570" s="4">
        <v>2025</v>
      </c>
      <c r="C570" s="4" t="s">
        <v>145</v>
      </c>
      <c r="D570" s="4" t="s">
        <v>138</v>
      </c>
      <c r="E570" s="4">
        <v>16</v>
      </c>
      <c r="F570" s="80">
        <v>2672</v>
      </c>
      <c r="G570" s="4">
        <v>1722</v>
      </c>
      <c r="H570" s="4" t="s">
        <v>48</v>
      </c>
      <c r="I570" s="4" t="s">
        <v>200</v>
      </c>
      <c r="J570" s="4" t="s">
        <v>83</v>
      </c>
      <c r="K570" s="4" t="s">
        <v>251</v>
      </c>
      <c r="L570" s="57" t="s">
        <v>58</v>
      </c>
      <c r="M570" s="4" t="s">
        <v>230</v>
      </c>
      <c r="N570" s="4" t="s">
        <v>271</v>
      </c>
      <c r="O570" s="80">
        <v>52</v>
      </c>
      <c r="P570" s="6">
        <f t="shared" si="59"/>
        <v>5.4080000000000004</v>
      </c>
      <c r="Q570" s="6">
        <v>143000</v>
      </c>
      <c r="R570" s="6">
        <f t="shared" si="60"/>
        <v>1375000</v>
      </c>
      <c r="S570" s="57">
        <f t="shared" si="64"/>
        <v>514.59580838323359</v>
      </c>
      <c r="T570" s="6">
        <f>Table1[[#This Row],[Volume in Units]]*Table1[[#This Row],[Price SDG/Unit]]</f>
        <v>7436000</v>
      </c>
      <c r="U570" s="57">
        <f>Table1[[#This Row],[Volume MT/Head]]*Table1[[#This Row],[Price USD/(MT/Head)]]</f>
        <v>2782.9341317365274</v>
      </c>
      <c r="V570" s="80">
        <v>2200</v>
      </c>
      <c r="W570" s="28">
        <f>Table1[[#This Row],[Commission SDG/MT]]*Table1[[#This Row],[Volume in Units]]</f>
        <v>114400</v>
      </c>
      <c r="X570" s="80"/>
      <c r="Y570" s="28">
        <f t="shared" si="61"/>
        <v>7550400</v>
      </c>
      <c r="Z570" s="6">
        <f>IFERROR((Table1[[#This Row],[Total Cost SDG]]/Table1[[#This Row],[Volume MT/Head]]),0)</f>
        <v>1396153.846153846</v>
      </c>
      <c r="AA570" s="57">
        <f t="shared" si="62"/>
        <v>2825.7485029940121</v>
      </c>
      <c r="AB570" s="57">
        <f>IFERROR((Table1[[#This Row],[Total Cost USD]]/Table1[[#This Row],[Volume MT/Head]]),0)</f>
        <v>522.51266697374479</v>
      </c>
      <c r="AC570" s="80">
        <v>5.4080000000000004</v>
      </c>
      <c r="AD570" s="6">
        <f>Table1[[#This Row],[Volume MT/Head]]-Table1[[#This Row],[Delivered MT]]</f>
        <v>0</v>
      </c>
      <c r="AE570" s="6">
        <f>Table1[[#This Row],[Delivered MT]]*Table1[[#This Row],[Average Cost SDG/MT]]</f>
        <v>7550400</v>
      </c>
      <c r="AF570" s="4" t="s">
        <v>152</v>
      </c>
    </row>
    <row r="571" spans="1:32" hidden="1" x14ac:dyDescent="0.2">
      <c r="A571" s="1">
        <v>582</v>
      </c>
      <c r="B571" s="4">
        <v>2025</v>
      </c>
      <c r="C571" s="4" t="s">
        <v>145</v>
      </c>
      <c r="D571" s="4" t="s">
        <v>139</v>
      </c>
      <c r="E571" s="4">
        <v>22</v>
      </c>
      <c r="F571" s="80">
        <v>2703</v>
      </c>
      <c r="G571" s="4">
        <v>1720</v>
      </c>
      <c r="H571" s="4" t="s">
        <v>161</v>
      </c>
      <c r="I571" s="4" t="s">
        <v>195</v>
      </c>
      <c r="J571" s="4" t="s">
        <v>105</v>
      </c>
      <c r="K571" s="4" t="s">
        <v>251</v>
      </c>
      <c r="L571" s="57" t="s">
        <v>261</v>
      </c>
      <c r="M571" s="4" t="s">
        <v>230</v>
      </c>
      <c r="N571" s="4" t="s">
        <v>29</v>
      </c>
      <c r="O571" s="80">
        <v>1000</v>
      </c>
      <c r="P571" s="6">
        <f t="shared" si="59"/>
        <v>44.943820224719104</v>
      </c>
      <c r="Q571" s="6">
        <v>423500</v>
      </c>
      <c r="R571" s="6">
        <f t="shared" si="60"/>
        <v>9422875</v>
      </c>
      <c r="S571" s="57">
        <f t="shared" si="64"/>
        <v>3486.0802811690714</v>
      </c>
      <c r="T571" s="6">
        <f>Table1[[#This Row],[Volume in Units]]*Table1[[#This Row],[Price SDG/Unit]]</f>
        <v>423500000</v>
      </c>
      <c r="U571" s="57">
        <f>Table1[[#This Row],[Volume MT/Head]]*Table1[[#This Row],[Price USD/(MT/Head)]]</f>
        <v>156677.76544580096</v>
      </c>
      <c r="V571" s="80">
        <v>3500</v>
      </c>
      <c r="W571" s="28">
        <f>Table1[[#This Row],[Commission SDG/MT]]*Table1[[#This Row],[Volume in Units]]</f>
        <v>3500000</v>
      </c>
      <c r="X571" s="80">
        <f>550000+1630000+1600000+1630000+1126000+3030000+1545000+1600000</f>
        <v>12711000</v>
      </c>
      <c r="Y571" s="28">
        <f t="shared" si="61"/>
        <v>439711000</v>
      </c>
      <c r="Z571" s="6">
        <f>IFERROR((Table1[[#This Row],[Total Cost SDG]]/Table1[[#This Row],[Volume MT/Head]]),0)</f>
        <v>9783569.75</v>
      </c>
      <c r="AA571" s="57">
        <f t="shared" si="62"/>
        <v>162675.17573066964</v>
      </c>
      <c r="AB571" s="57">
        <f>IFERROR((Table1[[#This Row],[Total Cost USD]]/Table1[[#This Row],[Volume MT/Head]]),0)</f>
        <v>3619.5226600073993</v>
      </c>
      <c r="AC571" s="80">
        <v>44.943820224719104</v>
      </c>
      <c r="AD571" s="6">
        <f>Table1[[#This Row],[Volume MT/Head]]-Table1[[#This Row],[Delivered MT]]</f>
        <v>0</v>
      </c>
      <c r="AE571" s="6">
        <f>Table1[[#This Row],[Delivered MT]]*Table1[[#This Row],[Average Cost SDG/MT]]</f>
        <v>439711000.00000006</v>
      </c>
      <c r="AF571" s="4" t="s">
        <v>152</v>
      </c>
    </row>
    <row r="572" spans="1:32" hidden="1" x14ac:dyDescent="0.2">
      <c r="A572" s="1">
        <v>583</v>
      </c>
      <c r="B572" s="4">
        <v>2025</v>
      </c>
      <c r="C572" s="4" t="s">
        <v>145</v>
      </c>
      <c r="D572" s="4" t="s">
        <v>138</v>
      </c>
      <c r="E572" s="4">
        <v>17</v>
      </c>
      <c r="F572" s="80">
        <v>2700</v>
      </c>
      <c r="G572" s="4">
        <v>1722</v>
      </c>
      <c r="H572" s="4" t="s">
        <v>48</v>
      </c>
      <c r="I572" s="4" t="s">
        <v>200</v>
      </c>
      <c r="J572" s="4" t="s">
        <v>83</v>
      </c>
      <c r="K572" s="4" t="s">
        <v>251</v>
      </c>
      <c r="L572" s="57" t="s">
        <v>58</v>
      </c>
      <c r="M572" s="4" t="s">
        <v>230</v>
      </c>
      <c r="N572" s="4" t="s">
        <v>271</v>
      </c>
      <c r="O572" s="80">
        <v>63</v>
      </c>
      <c r="P572" s="6">
        <f t="shared" si="59"/>
        <v>6.5519999999999996</v>
      </c>
      <c r="Q572" s="6">
        <v>142000</v>
      </c>
      <c r="R572" s="6">
        <f t="shared" si="60"/>
        <v>1365384.6153846155</v>
      </c>
      <c r="S572" s="57">
        <f t="shared" si="64"/>
        <v>505.69800569800572</v>
      </c>
      <c r="T572" s="6">
        <f>Table1[[#This Row],[Volume in Units]]*Table1[[#This Row],[Price SDG/Unit]]</f>
        <v>8946000</v>
      </c>
      <c r="U572" s="57">
        <f>Table1[[#This Row],[Volume MT/Head]]*Table1[[#This Row],[Price USD/(MT/Head)]]</f>
        <v>3313.333333333333</v>
      </c>
      <c r="V572" s="80">
        <v>2200</v>
      </c>
      <c r="W572" s="28">
        <f>Table1[[#This Row],[Commission SDG/MT]]*Table1[[#This Row],[Volume in Units]]</f>
        <v>138600</v>
      </c>
      <c r="X572" s="80"/>
      <c r="Y572" s="28">
        <f t="shared" si="61"/>
        <v>9084600</v>
      </c>
      <c r="Z572" s="6">
        <f>IFERROR((Table1[[#This Row],[Total Cost SDG]]/Table1[[#This Row],[Volume MT/Head]]),0)</f>
        <v>1386538.4615384617</v>
      </c>
      <c r="AA572" s="57">
        <f t="shared" si="62"/>
        <v>3364.6666666666665</v>
      </c>
      <c r="AB572" s="57">
        <f>IFERROR((Table1[[#This Row],[Total Cost USD]]/Table1[[#This Row],[Volume MT/Head]]),0)</f>
        <v>513.53276353276351</v>
      </c>
      <c r="AC572" s="80">
        <v>6.5519999999999996</v>
      </c>
      <c r="AD572" s="6">
        <f>Table1[[#This Row],[Volume MT/Head]]-Table1[[#This Row],[Delivered MT]]</f>
        <v>0</v>
      </c>
      <c r="AE572" s="6">
        <f>Table1[[#This Row],[Delivered MT]]*Table1[[#This Row],[Average Cost SDG/MT]]</f>
        <v>9084600</v>
      </c>
      <c r="AF572" s="4" t="s">
        <v>152</v>
      </c>
    </row>
    <row r="573" spans="1:32" hidden="1" x14ac:dyDescent="0.2">
      <c r="A573" s="1">
        <v>584</v>
      </c>
      <c r="B573" s="4">
        <v>2025</v>
      </c>
      <c r="C573" s="4" t="s">
        <v>145</v>
      </c>
      <c r="D573" s="4" t="s">
        <v>138</v>
      </c>
      <c r="E573" s="4">
        <v>16</v>
      </c>
      <c r="F573" s="80">
        <v>2672</v>
      </c>
      <c r="G573" s="4">
        <v>1722</v>
      </c>
      <c r="H573" s="4" t="s">
        <v>48</v>
      </c>
      <c r="I573" s="4" t="s">
        <v>200</v>
      </c>
      <c r="J573" s="4" t="s">
        <v>83</v>
      </c>
      <c r="K573" s="4" t="s">
        <v>251</v>
      </c>
      <c r="L573" s="57" t="s">
        <v>58</v>
      </c>
      <c r="M573" s="4" t="s">
        <v>230</v>
      </c>
      <c r="N573" s="4" t="s">
        <v>271</v>
      </c>
      <c r="O573" s="80">
        <v>85</v>
      </c>
      <c r="P573" s="6">
        <f t="shared" si="59"/>
        <v>8.84</v>
      </c>
      <c r="Q573" s="6">
        <v>142500</v>
      </c>
      <c r="R573" s="6">
        <f t="shared" si="60"/>
        <v>1370192.3076923075</v>
      </c>
      <c r="S573" s="57">
        <f t="shared" si="64"/>
        <v>512.79652233993545</v>
      </c>
      <c r="T573" s="6">
        <f>Table1[[#This Row],[Volume in Units]]*Table1[[#This Row],[Price SDG/Unit]]</f>
        <v>12112500</v>
      </c>
      <c r="U573" s="57">
        <f>Table1[[#This Row],[Volume MT/Head]]*Table1[[#This Row],[Price USD/(MT/Head)]]</f>
        <v>4533.1212574850297</v>
      </c>
      <c r="V573" s="80">
        <v>2200</v>
      </c>
      <c r="W573" s="28">
        <f>Table1[[#This Row],[Commission SDG/MT]]*Table1[[#This Row],[Volume in Units]]</f>
        <v>187000</v>
      </c>
      <c r="X573" s="80"/>
      <c r="Y573" s="28">
        <f t="shared" si="61"/>
        <v>12299500</v>
      </c>
      <c r="Z573" s="6">
        <f>IFERROR((Table1[[#This Row],[Total Cost SDG]]/Table1[[#This Row],[Volume MT/Head]]),0)</f>
        <v>1391346.1538461538</v>
      </c>
      <c r="AA573" s="57">
        <f t="shared" si="62"/>
        <v>4603.1062874251493</v>
      </c>
      <c r="AB573" s="57">
        <f>IFERROR((Table1[[#This Row],[Total Cost USD]]/Table1[[#This Row],[Volume MT/Head]]),0)</f>
        <v>520.71338093044676</v>
      </c>
      <c r="AC573" s="80">
        <v>8.84</v>
      </c>
      <c r="AD573" s="6">
        <f>Table1[[#This Row],[Volume MT/Head]]-Table1[[#This Row],[Delivered MT]]</f>
        <v>0</v>
      </c>
      <c r="AE573" s="6">
        <f>Table1[[#This Row],[Delivered MT]]*Table1[[#This Row],[Average Cost SDG/MT]]</f>
        <v>12299499.999999998</v>
      </c>
      <c r="AF573" s="4" t="s">
        <v>152</v>
      </c>
    </row>
    <row r="574" spans="1:32" hidden="1" x14ac:dyDescent="0.2">
      <c r="A574" s="1">
        <v>585</v>
      </c>
      <c r="B574" s="4">
        <v>2025</v>
      </c>
      <c r="C574" s="4" t="s">
        <v>145</v>
      </c>
      <c r="D574" s="4" t="s">
        <v>138</v>
      </c>
      <c r="E574" s="4">
        <v>18</v>
      </c>
      <c r="F574" s="80">
        <v>2670</v>
      </c>
      <c r="G574" s="4">
        <v>1722</v>
      </c>
      <c r="H574" s="4" t="s">
        <v>48</v>
      </c>
      <c r="I574" s="4" t="s">
        <v>200</v>
      </c>
      <c r="J574" s="4" t="s">
        <v>83</v>
      </c>
      <c r="K574" s="4" t="s">
        <v>251</v>
      </c>
      <c r="L574" s="57" t="s">
        <v>58</v>
      </c>
      <c r="M574" s="4" t="s">
        <v>230</v>
      </c>
      <c r="N574" s="4" t="s">
        <v>271</v>
      </c>
      <c r="O574" s="80">
        <v>14</v>
      </c>
      <c r="P574" s="6">
        <f t="shared" si="59"/>
        <v>1.456</v>
      </c>
      <c r="Q574" s="6">
        <v>140000</v>
      </c>
      <c r="R574" s="6">
        <f t="shared" si="60"/>
        <v>1346153.8461538462</v>
      </c>
      <c r="S574" s="57">
        <f t="shared" si="64"/>
        <v>504.17747046960534</v>
      </c>
      <c r="T574" s="6">
        <f>Table1[[#This Row],[Volume in Units]]*Table1[[#This Row],[Price SDG/Unit]]</f>
        <v>1960000</v>
      </c>
      <c r="U574" s="57">
        <f>Table1[[#This Row],[Volume MT/Head]]*Table1[[#This Row],[Price USD/(MT/Head)]]</f>
        <v>734.08239700374531</v>
      </c>
      <c r="V574" s="80">
        <v>2200</v>
      </c>
      <c r="W574" s="28">
        <f>Table1[[#This Row],[Commission SDG/MT]]*Table1[[#This Row],[Volume in Units]]</f>
        <v>30800</v>
      </c>
      <c r="X574" s="80"/>
      <c r="Y574" s="28">
        <f t="shared" si="61"/>
        <v>1990800</v>
      </c>
      <c r="Z574" s="6">
        <f>IFERROR((Table1[[#This Row],[Total Cost SDG]]/Table1[[#This Row],[Volume MT/Head]]),0)</f>
        <v>1367307.6923076923</v>
      </c>
      <c r="AA574" s="57">
        <f t="shared" si="62"/>
        <v>745.61797752808991</v>
      </c>
      <c r="AB574" s="57">
        <f>IFERROR((Table1[[#This Row],[Total Cost USD]]/Table1[[#This Row],[Volume MT/Head]]),0)</f>
        <v>512.1002592912705</v>
      </c>
      <c r="AC574" s="80">
        <v>1.456</v>
      </c>
      <c r="AD574" s="6">
        <f>Table1[[#This Row],[Volume MT/Head]]-Table1[[#This Row],[Delivered MT]]</f>
        <v>0</v>
      </c>
      <c r="AE574" s="6">
        <f>Table1[[#This Row],[Delivered MT]]*Table1[[#This Row],[Average Cost SDG/MT]]</f>
        <v>1990799.9999999998</v>
      </c>
      <c r="AF574" s="4" t="s">
        <v>152</v>
      </c>
    </row>
    <row r="575" spans="1:32" hidden="1" x14ac:dyDescent="0.2">
      <c r="A575" s="1">
        <v>586</v>
      </c>
      <c r="B575" s="4">
        <v>2025</v>
      </c>
      <c r="C575" s="4" t="s">
        <v>145</v>
      </c>
      <c r="D575" s="4" t="s">
        <v>138</v>
      </c>
      <c r="E575" s="4">
        <v>18</v>
      </c>
      <c r="F575" s="80">
        <v>2670</v>
      </c>
      <c r="G575" s="4">
        <v>1722</v>
      </c>
      <c r="H575" s="4" t="s">
        <v>48</v>
      </c>
      <c r="I575" s="4" t="s">
        <v>200</v>
      </c>
      <c r="J575" s="4" t="s">
        <v>83</v>
      </c>
      <c r="K575" s="4" t="s">
        <v>251</v>
      </c>
      <c r="L575" s="57" t="s">
        <v>58</v>
      </c>
      <c r="M575" s="4" t="s">
        <v>230</v>
      </c>
      <c r="N575" s="4" t="s">
        <v>271</v>
      </c>
      <c r="O575" s="80">
        <v>19</v>
      </c>
      <c r="P575" s="6">
        <f t="shared" si="59"/>
        <v>1.976</v>
      </c>
      <c r="Q575" s="6">
        <v>141000</v>
      </c>
      <c r="R575" s="6">
        <f t="shared" si="60"/>
        <v>1355769.2307692308</v>
      </c>
      <c r="S575" s="57">
        <f t="shared" si="64"/>
        <v>507.77873811581674</v>
      </c>
      <c r="T575" s="6">
        <f>Table1[[#This Row],[Volume in Units]]*Table1[[#This Row],[Price SDG/Unit]]</f>
        <v>2679000</v>
      </c>
      <c r="U575" s="57">
        <f>Table1[[#This Row],[Volume MT/Head]]*Table1[[#This Row],[Price USD/(MT/Head)]]</f>
        <v>1003.3707865168539</v>
      </c>
      <c r="V575" s="80">
        <v>2200</v>
      </c>
      <c r="W575" s="28">
        <f>Table1[[#This Row],[Commission SDG/MT]]*Table1[[#This Row],[Volume in Units]]</f>
        <v>41800</v>
      </c>
      <c r="X575" s="80"/>
      <c r="Y575" s="28">
        <f t="shared" si="61"/>
        <v>2720800</v>
      </c>
      <c r="Z575" s="6">
        <f>IFERROR((Table1[[#This Row],[Total Cost SDG]]/Table1[[#This Row],[Volume MT/Head]]),0)</f>
        <v>1376923.076923077</v>
      </c>
      <c r="AA575" s="57">
        <f t="shared" si="62"/>
        <v>1019.0262172284645</v>
      </c>
      <c r="AB575" s="57">
        <f>IFERROR((Table1[[#This Row],[Total Cost USD]]/Table1[[#This Row],[Volume MT/Head]]),0)</f>
        <v>515.70152693748207</v>
      </c>
      <c r="AC575" s="80">
        <v>1.976</v>
      </c>
      <c r="AD575" s="6">
        <f>Table1[[#This Row],[Volume MT/Head]]-Table1[[#This Row],[Delivered MT]]</f>
        <v>0</v>
      </c>
      <c r="AE575" s="6">
        <f>Table1[[#This Row],[Delivered MT]]*Table1[[#This Row],[Average Cost SDG/MT]]</f>
        <v>2720800</v>
      </c>
      <c r="AF575" s="4" t="s">
        <v>152</v>
      </c>
    </row>
    <row r="576" spans="1:32" hidden="1" x14ac:dyDescent="0.2">
      <c r="A576" s="1">
        <v>587</v>
      </c>
      <c r="B576" s="4">
        <v>2025</v>
      </c>
      <c r="C576" s="4" t="s">
        <v>145</v>
      </c>
      <c r="D576" s="4" t="s">
        <v>138</v>
      </c>
      <c r="E576" s="4">
        <v>18</v>
      </c>
      <c r="F576" s="80">
        <v>2670</v>
      </c>
      <c r="G576" s="4">
        <v>1722</v>
      </c>
      <c r="H576" s="4" t="s">
        <v>48</v>
      </c>
      <c r="I576" s="4" t="s">
        <v>200</v>
      </c>
      <c r="J576" s="4" t="s">
        <v>83</v>
      </c>
      <c r="K576" s="4" t="s">
        <v>251</v>
      </c>
      <c r="L576" s="57" t="s">
        <v>58</v>
      </c>
      <c r="M576" s="4" t="s">
        <v>230</v>
      </c>
      <c r="N576" s="4" t="s">
        <v>271</v>
      </c>
      <c r="O576" s="80">
        <v>26</v>
      </c>
      <c r="P576" s="6">
        <f t="shared" si="59"/>
        <v>2.7040000000000002</v>
      </c>
      <c r="Q576" s="6">
        <v>142000</v>
      </c>
      <c r="R576" s="6">
        <f t="shared" si="60"/>
        <v>1365384.6153846155</v>
      </c>
      <c r="S576" s="57">
        <f t="shared" si="64"/>
        <v>511.38000576202825</v>
      </c>
      <c r="T576" s="6">
        <f>Table1[[#This Row],[Volume in Units]]*Table1[[#This Row],[Price SDG/Unit]]</f>
        <v>3692000</v>
      </c>
      <c r="U576" s="57">
        <f>Table1[[#This Row],[Volume MT/Head]]*Table1[[#This Row],[Price USD/(MT/Head)]]</f>
        <v>1382.7715355805244</v>
      </c>
      <c r="V576" s="80">
        <v>2200</v>
      </c>
      <c r="W576" s="28">
        <f>Table1[[#This Row],[Commission SDG/MT]]*Table1[[#This Row],[Volume in Units]]</f>
        <v>57200</v>
      </c>
      <c r="X576" s="80"/>
      <c r="Y576" s="28">
        <f t="shared" si="61"/>
        <v>3749200</v>
      </c>
      <c r="Z576" s="6">
        <f>IFERROR((Table1[[#This Row],[Total Cost SDG]]/Table1[[#This Row],[Volume MT/Head]]),0)</f>
        <v>1386538.4615384615</v>
      </c>
      <c r="AA576" s="57">
        <f t="shared" si="62"/>
        <v>1404.1947565543071</v>
      </c>
      <c r="AB576" s="57">
        <f>IFERROR((Table1[[#This Row],[Total Cost USD]]/Table1[[#This Row],[Volume MT/Head]]),0)</f>
        <v>519.30279458369341</v>
      </c>
      <c r="AC576" s="80">
        <v>2.7040000000000002</v>
      </c>
      <c r="AD576" s="6">
        <f>Table1[[#This Row],[Volume MT/Head]]-Table1[[#This Row],[Delivered MT]]</f>
        <v>0</v>
      </c>
      <c r="AE576" s="6">
        <f>Table1[[#This Row],[Delivered MT]]*Table1[[#This Row],[Average Cost SDG/MT]]</f>
        <v>3749200</v>
      </c>
      <c r="AF576" s="4" t="s">
        <v>152</v>
      </c>
    </row>
    <row r="577" spans="1:32" hidden="1" x14ac:dyDescent="0.2">
      <c r="A577" s="1">
        <v>588</v>
      </c>
      <c r="B577" s="4">
        <v>2025</v>
      </c>
      <c r="C577" s="4" t="s">
        <v>145</v>
      </c>
      <c r="D577" s="4" t="s">
        <v>139</v>
      </c>
      <c r="E577" s="4">
        <v>30</v>
      </c>
      <c r="F577" s="80">
        <v>2725</v>
      </c>
      <c r="G577" s="4">
        <v>1722</v>
      </c>
      <c r="H577" s="4" t="s">
        <v>48</v>
      </c>
      <c r="I577" s="4" t="s">
        <v>200</v>
      </c>
      <c r="J577" s="4" t="s">
        <v>83</v>
      </c>
      <c r="K577" s="4" t="s">
        <v>251</v>
      </c>
      <c r="L577" s="57" t="s">
        <v>58</v>
      </c>
      <c r="M577" s="4" t="s">
        <v>230</v>
      </c>
      <c r="N577" s="4" t="s">
        <v>271</v>
      </c>
      <c r="O577" s="80">
        <v>700</v>
      </c>
      <c r="P577" s="6">
        <f t="shared" si="59"/>
        <v>72.8</v>
      </c>
      <c r="Q577" s="6">
        <v>155000</v>
      </c>
      <c r="R577" s="6">
        <f t="shared" si="60"/>
        <v>1490384.6153846155</v>
      </c>
      <c r="S577" s="57">
        <f t="shared" si="64"/>
        <v>546.93013408609738</v>
      </c>
      <c r="T577" s="6">
        <f>Table1[[#This Row],[Volume in Units]]*Table1[[#This Row],[Price SDG/Unit]]</f>
        <v>108500000</v>
      </c>
      <c r="U577" s="57">
        <f>Table1[[#This Row],[Volume MT/Head]]*Table1[[#This Row],[Price USD/(MT/Head)]]</f>
        <v>39816.51376146789</v>
      </c>
      <c r="V577" s="80">
        <v>2200</v>
      </c>
      <c r="W577" s="28">
        <f>Table1[[#This Row],[Commission SDG/MT]]*Table1[[#This Row],[Volume in Units]]</f>
        <v>1540000</v>
      </c>
      <c r="X577" s="80">
        <v>3000000</v>
      </c>
      <c r="Y577" s="28">
        <f t="shared" si="61"/>
        <v>113040000</v>
      </c>
      <c r="Z577" s="6">
        <f>IFERROR((Table1[[#This Row],[Total Cost SDG]]/Table1[[#This Row],[Volume MT/Head]]),0)</f>
        <v>1552747.2527472528</v>
      </c>
      <c r="AA577" s="57">
        <f t="shared" si="62"/>
        <v>41482.568807339449</v>
      </c>
      <c r="AB577" s="57">
        <f>IFERROR((Table1[[#This Row],[Total Cost USD]]/Table1[[#This Row],[Volume MT/Head]]),0)</f>
        <v>569.81550559532207</v>
      </c>
      <c r="AC577" s="80">
        <v>72.8</v>
      </c>
      <c r="AD577" s="6">
        <f>Table1[[#This Row],[Volume MT/Head]]-Table1[[#This Row],[Delivered MT]]</f>
        <v>0</v>
      </c>
      <c r="AE577" s="6">
        <f>Table1[[#This Row],[Delivered MT]]*Table1[[#This Row],[Average Cost SDG/MT]]</f>
        <v>113040000</v>
      </c>
      <c r="AF577" s="4" t="s">
        <v>152</v>
      </c>
    </row>
    <row r="578" spans="1:32" hidden="1" x14ac:dyDescent="0.2">
      <c r="A578" s="1">
        <v>589</v>
      </c>
      <c r="B578" s="4">
        <v>2025</v>
      </c>
      <c r="C578" s="4" t="s">
        <v>146</v>
      </c>
      <c r="D578" s="4" t="s">
        <v>136</v>
      </c>
      <c r="E578" s="4">
        <v>2</v>
      </c>
      <c r="F578" s="80">
        <v>2725</v>
      </c>
      <c r="G578" s="4">
        <v>1722</v>
      </c>
      <c r="H578" s="4" t="s">
        <v>48</v>
      </c>
      <c r="I578" s="4" t="s">
        <v>200</v>
      </c>
      <c r="J578" s="4" t="s">
        <v>83</v>
      </c>
      <c r="K578" s="4" t="s">
        <v>251</v>
      </c>
      <c r="L578" s="57" t="s">
        <v>58</v>
      </c>
      <c r="M578" s="4" t="s">
        <v>230</v>
      </c>
      <c r="N578" s="4" t="s">
        <v>271</v>
      </c>
      <c r="O578" s="80">
        <v>200</v>
      </c>
      <c r="P578" s="6">
        <f t="shared" ref="P578:P641" si="65">IF(N578="KG",(O578/1000),IF(N578="Head",(O578*1),IF(N578="Kantar 100lb",(O578/22.25),IF(N578="Kantar 315lb",(O578*315/2204.6),IF(N578="MT",(O578*1),IF(N578="Ardab",(O578*199.726/1000),IF(N578="104 Bag",(O578*104/1000),IF(N578="101 Bag",(O578*101/1000),IF(N578=0,0)))))))))</f>
        <v>20.8</v>
      </c>
      <c r="Q578" s="6">
        <v>151000</v>
      </c>
      <c r="R578" s="6">
        <f t="shared" ref="R578:R641" si="66">IF(N578="KG",(Q578*1000),IF(N578="Head",(Q578*1),IF(N578="Kantar 100lb",(Q578*22.25),IF(N578="Kantar 315lb",(Q578/315*2204.6),IF(N578="MT",(Q578*1),IF(N578="Ardab",(Q578/199.726*1000),IF(N578="104 Bag",(Q578/104*1000),IF(N578="101 Bag",(Q578/101*1000),IF(N578=0,0)))))))))</f>
        <v>1451923.076923077</v>
      </c>
      <c r="S578" s="57">
        <f t="shared" si="64"/>
        <v>532.81580804516591</v>
      </c>
      <c r="T578" s="6">
        <f>Table1[[#This Row],[Volume in Units]]*Table1[[#This Row],[Price SDG/Unit]]</f>
        <v>30200000</v>
      </c>
      <c r="U578" s="57">
        <f>Table1[[#This Row],[Volume MT/Head]]*Table1[[#This Row],[Price USD/(MT/Head)]]</f>
        <v>11082.568807339452</v>
      </c>
      <c r="V578" s="80">
        <v>2200</v>
      </c>
      <c r="W578" s="28">
        <f>Table1[[#This Row],[Commission SDG/MT]]*Table1[[#This Row],[Volume in Units]]</f>
        <v>440000</v>
      </c>
      <c r="X578" s="80">
        <v>3000000</v>
      </c>
      <c r="Y578" s="28">
        <f t="shared" ref="Y578:Y641" si="67">T578+W578+X578</f>
        <v>33640000</v>
      </c>
      <c r="Z578" s="6">
        <f>IFERROR((Table1[[#This Row],[Total Cost SDG]]/Table1[[#This Row],[Volume MT/Head]]),0)</f>
        <v>1617307.6923076923</v>
      </c>
      <c r="AA578" s="57">
        <f t="shared" ref="AA578:AA641" si="68">Y578/F578</f>
        <v>12344.954128440368</v>
      </c>
      <c r="AB578" s="57">
        <f>IFERROR((Table1[[#This Row],[Total Cost USD]]/Table1[[#This Row],[Volume MT/Head]]),0)</f>
        <v>593.50741002117149</v>
      </c>
      <c r="AC578" s="80">
        <v>20.8</v>
      </c>
      <c r="AD578" s="6">
        <f>Table1[[#This Row],[Volume MT/Head]]-Table1[[#This Row],[Delivered MT]]</f>
        <v>0</v>
      </c>
      <c r="AE578" s="6">
        <f>Table1[[#This Row],[Delivered MT]]*Table1[[#This Row],[Average Cost SDG/MT]]</f>
        <v>33640000</v>
      </c>
      <c r="AF578" s="4" t="s">
        <v>152</v>
      </c>
    </row>
    <row r="579" spans="1:32" hidden="1" x14ac:dyDescent="0.2">
      <c r="A579" s="1">
        <v>590</v>
      </c>
      <c r="B579" s="4">
        <v>2025</v>
      </c>
      <c r="C579" s="4" t="s">
        <v>146</v>
      </c>
      <c r="D579" s="4" t="s">
        <v>136</v>
      </c>
      <c r="E579" s="4">
        <v>1</v>
      </c>
      <c r="F579" s="80">
        <v>2725</v>
      </c>
      <c r="G579" s="4">
        <v>1720</v>
      </c>
      <c r="H579" s="4" t="s">
        <v>161</v>
      </c>
      <c r="I579" s="4" t="s">
        <v>195</v>
      </c>
      <c r="J579" s="4" t="s">
        <v>105</v>
      </c>
      <c r="K579" s="4" t="s">
        <v>251</v>
      </c>
      <c r="L579" s="57" t="s">
        <v>261</v>
      </c>
      <c r="M579" s="4" t="s">
        <v>230</v>
      </c>
      <c r="N579" s="4" t="s">
        <v>29</v>
      </c>
      <c r="O579" s="80">
        <v>1000</v>
      </c>
      <c r="P579" s="6">
        <f t="shared" si="65"/>
        <v>44.943820224719104</v>
      </c>
      <c r="Q579" s="6">
        <v>430000</v>
      </c>
      <c r="R579" s="6">
        <f t="shared" si="66"/>
        <v>9567500</v>
      </c>
      <c r="S579" s="57">
        <f t="shared" si="64"/>
        <v>3511.0091743119265</v>
      </c>
      <c r="T579" s="6">
        <f>Table1[[#This Row],[Volume in Units]]*Table1[[#This Row],[Price SDG/Unit]]</f>
        <v>430000000</v>
      </c>
      <c r="U579" s="57">
        <f>Table1[[#This Row],[Volume MT/Head]]*Table1[[#This Row],[Price USD/(MT/Head)]]</f>
        <v>157798.16513761468</v>
      </c>
      <c r="V579" s="80">
        <v>3500</v>
      </c>
      <c r="W579" s="28">
        <f>Table1[[#This Row],[Commission SDG/MT]]*Table1[[#This Row],[Volume in Units]]</f>
        <v>3500000</v>
      </c>
      <c r="X579" s="80"/>
      <c r="Y579" s="28">
        <f t="shared" si="67"/>
        <v>433500000</v>
      </c>
      <c r="Z579" s="6">
        <f>IFERROR((Table1[[#This Row],[Total Cost SDG]]/Table1[[#This Row],[Volume MT/Head]]),0)</f>
        <v>9645375</v>
      </c>
      <c r="AA579" s="57">
        <f t="shared" si="68"/>
        <v>159082.56880733944</v>
      </c>
      <c r="AB579" s="57">
        <f>IFERROR((Table1[[#This Row],[Total Cost USD]]/Table1[[#This Row],[Volume MT/Head]]),0)</f>
        <v>3539.5871559633024</v>
      </c>
      <c r="AC579" s="80">
        <v>44.943820224719104</v>
      </c>
      <c r="AD579" s="6">
        <f>Table1[[#This Row],[Volume MT/Head]]-Table1[[#This Row],[Delivered MT]]</f>
        <v>0</v>
      </c>
      <c r="AE579" s="6">
        <f>Table1[[#This Row],[Delivered MT]]*Table1[[#This Row],[Average Cost SDG/MT]]</f>
        <v>433500000.00000006</v>
      </c>
      <c r="AF579" s="4" t="s">
        <v>152</v>
      </c>
    </row>
    <row r="580" spans="1:32" hidden="1" x14ac:dyDescent="0.2">
      <c r="A580" s="1">
        <v>591</v>
      </c>
      <c r="B580" s="4">
        <v>2025</v>
      </c>
      <c r="C580" s="4" t="s">
        <v>146</v>
      </c>
      <c r="D580" s="4" t="s">
        <v>136</v>
      </c>
      <c r="E580" s="4">
        <v>3</v>
      </c>
      <c r="F580" s="80">
        <v>2725</v>
      </c>
      <c r="G580" s="4">
        <v>1720</v>
      </c>
      <c r="H580" s="4" t="s">
        <v>161</v>
      </c>
      <c r="I580" s="4" t="s">
        <v>195</v>
      </c>
      <c r="J580" s="4" t="s">
        <v>105</v>
      </c>
      <c r="K580" s="4" t="s">
        <v>251</v>
      </c>
      <c r="L580" s="57" t="s">
        <v>261</v>
      </c>
      <c r="M580" s="4" t="s">
        <v>230</v>
      </c>
      <c r="N580" s="4" t="s">
        <v>29</v>
      </c>
      <c r="O580" s="80">
        <v>500</v>
      </c>
      <c r="P580" s="6">
        <f t="shared" si="65"/>
        <v>22.471910112359552</v>
      </c>
      <c r="Q580" s="6">
        <v>430000</v>
      </c>
      <c r="R580" s="6">
        <f t="shared" si="66"/>
        <v>9567500</v>
      </c>
      <c r="S580" s="57">
        <f t="shared" si="64"/>
        <v>3511.0091743119265</v>
      </c>
      <c r="T580" s="6">
        <f>Table1[[#This Row],[Volume in Units]]*Table1[[#This Row],[Price SDG/Unit]]</f>
        <v>215000000</v>
      </c>
      <c r="U580" s="57">
        <f>Table1[[#This Row],[Volume MT/Head]]*Table1[[#This Row],[Price USD/(MT/Head)]]</f>
        <v>78899.082568807338</v>
      </c>
      <c r="V580" s="80">
        <v>3500</v>
      </c>
      <c r="W580" s="28">
        <f>Table1[[#This Row],[Commission SDG/MT]]*Table1[[#This Row],[Volume in Units]]</f>
        <v>1750000</v>
      </c>
      <c r="X580" s="80"/>
      <c r="Y580" s="28">
        <f t="shared" si="67"/>
        <v>216750000</v>
      </c>
      <c r="Z580" s="6">
        <f>IFERROR((Table1[[#This Row],[Total Cost SDG]]/Table1[[#This Row],[Volume MT/Head]]),0)</f>
        <v>9645375</v>
      </c>
      <c r="AA580" s="57">
        <f t="shared" si="68"/>
        <v>79541.284403669721</v>
      </c>
      <c r="AB580" s="57">
        <f>IFERROR((Table1[[#This Row],[Total Cost USD]]/Table1[[#This Row],[Volume MT/Head]]),0)</f>
        <v>3539.5871559633024</v>
      </c>
      <c r="AC580" s="80">
        <v>2.5289999999999999</v>
      </c>
      <c r="AD580" s="6">
        <f>Table1[[#This Row],[Volume MT/Head]]-Table1[[#This Row],[Delivered MT]]</f>
        <v>19.942910112359552</v>
      </c>
      <c r="AE580" s="6">
        <f>Table1[[#This Row],[Delivered MT]]*Table1[[#This Row],[Average Cost SDG/MT]]</f>
        <v>24393153.375</v>
      </c>
      <c r="AF580" s="4" t="s">
        <v>152</v>
      </c>
    </row>
    <row r="581" spans="1:32" hidden="1" x14ac:dyDescent="0.2">
      <c r="A581" s="1">
        <v>592</v>
      </c>
      <c r="B581" s="4">
        <v>2025</v>
      </c>
      <c r="C581" s="4" t="s">
        <v>146</v>
      </c>
      <c r="D581" s="4" t="s">
        <v>136</v>
      </c>
      <c r="E581" s="4">
        <v>7</v>
      </c>
      <c r="F581" s="80">
        <v>2784</v>
      </c>
      <c r="G581" s="4">
        <v>1722</v>
      </c>
      <c r="H581" s="4" t="s">
        <v>48</v>
      </c>
      <c r="I581" s="4" t="s">
        <v>200</v>
      </c>
      <c r="J581" s="4" t="s">
        <v>83</v>
      </c>
      <c r="K581" s="4" t="s">
        <v>251</v>
      </c>
      <c r="L581" s="57" t="s">
        <v>58</v>
      </c>
      <c r="M581" s="4" t="s">
        <v>230</v>
      </c>
      <c r="N581" s="4" t="s">
        <v>271</v>
      </c>
      <c r="O581" s="80">
        <v>60</v>
      </c>
      <c r="P581" s="6">
        <f t="shared" si="65"/>
        <v>6.24</v>
      </c>
      <c r="Q581" s="6">
        <v>146000</v>
      </c>
      <c r="R581" s="6">
        <f t="shared" si="66"/>
        <v>1403846.1538461538</v>
      </c>
      <c r="S581" s="57">
        <f t="shared" si="64"/>
        <v>504.25508399646327</v>
      </c>
      <c r="T581" s="6">
        <f>Table1[[#This Row],[Volume in Units]]*Table1[[#This Row],[Price SDG/Unit]]</f>
        <v>8760000</v>
      </c>
      <c r="U581" s="57">
        <f>Table1[[#This Row],[Volume MT/Head]]*Table1[[#This Row],[Price USD/(MT/Head)]]</f>
        <v>3146.5517241379307</v>
      </c>
      <c r="V581" s="80">
        <v>2200</v>
      </c>
      <c r="W581" s="28">
        <f>Table1[[#This Row],[Commission SDG/MT]]*Table1[[#This Row],[Volume in Units]]</f>
        <v>132000</v>
      </c>
      <c r="X581" s="80"/>
      <c r="Y581" s="28">
        <f t="shared" si="67"/>
        <v>8892000</v>
      </c>
      <c r="Z581" s="6">
        <f>IFERROR((Table1[[#This Row],[Total Cost SDG]]/Table1[[#This Row],[Volume MT/Head]]),0)</f>
        <v>1425000</v>
      </c>
      <c r="AA581" s="57">
        <f t="shared" si="68"/>
        <v>3193.9655172413795</v>
      </c>
      <c r="AB581" s="57">
        <f>IFERROR((Table1[[#This Row],[Total Cost USD]]/Table1[[#This Row],[Volume MT/Head]]),0)</f>
        <v>511.85344827586209</v>
      </c>
      <c r="AC581" s="80">
        <v>6.24</v>
      </c>
      <c r="AD581" s="6">
        <f>Table1[[#This Row],[Volume MT/Head]]-Table1[[#This Row],[Delivered MT]]</f>
        <v>0</v>
      </c>
      <c r="AE581" s="6">
        <f>Table1[[#This Row],[Delivered MT]]*Table1[[#This Row],[Average Cost SDG/MT]]</f>
        <v>8892000</v>
      </c>
      <c r="AF581" s="4" t="s">
        <v>152</v>
      </c>
    </row>
    <row r="582" spans="1:32" hidden="1" x14ac:dyDescent="0.2">
      <c r="A582" s="1">
        <v>593</v>
      </c>
      <c r="B582" s="4">
        <v>2025</v>
      </c>
      <c r="C582" s="4" t="s">
        <v>146</v>
      </c>
      <c r="D582" s="4" t="s">
        <v>137</v>
      </c>
      <c r="E582" s="4">
        <v>8</v>
      </c>
      <c r="F582" s="80">
        <v>2773</v>
      </c>
      <c r="G582" s="4">
        <v>1722</v>
      </c>
      <c r="H582" s="4" t="s">
        <v>48</v>
      </c>
      <c r="I582" s="4" t="s">
        <v>200</v>
      </c>
      <c r="J582" s="4" t="s">
        <v>83</v>
      </c>
      <c r="K582" s="4" t="s">
        <v>251</v>
      </c>
      <c r="L582" s="57" t="s">
        <v>58</v>
      </c>
      <c r="M582" s="4" t="s">
        <v>230</v>
      </c>
      <c r="N582" s="4" t="s">
        <v>271</v>
      </c>
      <c r="O582" s="80">
        <v>85</v>
      </c>
      <c r="P582" s="6">
        <f t="shared" si="65"/>
        <v>8.84</v>
      </c>
      <c r="Q582" s="6">
        <v>148000</v>
      </c>
      <c r="R582" s="6">
        <f t="shared" si="66"/>
        <v>1423076.923076923</v>
      </c>
      <c r="S582" s="57">
        <f t="shared" si="64"/>
        <v>513.190379760881</v>
      </c>
      <c r="T582" s="6">
        <f>Table1[[#This Row],[Volume in Units]]*Table1[[#This Row],[Price SDG/Unit]]</f>
        <v>12580000</v>
      </c>
      <c r="U582" s="57">
        <f>Table1[[#This Row],[Volume MT/Head]]*Table1[[#This Row],[Price USD/(MT/Head)]]</f>
        <v>4536.6029570861883</v>
      </c>
      <c r="V582" s="80">
        <v>2200</v>
      </c>
      <c r="W582" s="28">
        <f>Table1[[#This Row],[Commission SDG/MT]]*Table1[[#This Row],[Volume in Units]]</f>
        <v>187000</v>
      </c>
      <c r="X582" s="80"/>
      <c r="Y582" s="28">
        <f t="shared" si="67"/>
        <v>12767000</v>
      </c>
      <c r="Z582" s="6">
        <f>IFERROR((Table1[[#This Row],[Total Cost SDG]]/Table1[[#This Row],[Volume MT/Head]]),0)</f>
        <v>1444230.7692307692</v>
      </c>
      <c r="AA582" s="57">
        <f t="shared" si="68"/>
        <v>4604.0389469888205</v>
      </c>
      <c r="AB582" s="57">
        <f>IFERROR((Table1[[#This Row],[Total Cost USD]]/Table1[[#This Row],[Volume MT/Head]]),0)</f>
        <v>520.81888540597515</v>
      </c>
      <c r="AC582" s="80">
        <v>8.84</v>
      </c>
      <c r="AD582" s="6">
        <f>Table1[[#This Row],[Volume MT/Head]]-Table1[[#This Row],[Delivered MT]]</f>
        <v>0</v>
      </c>
      <c r="AE582" s="6">
        <f>Table1[[#This Row],[Delivered MT]]*Table1[[#This Row],[Average Cost SDG/MT]]</f>
        <v>12767000</v>
      </c>
      <c r="AF582" s="4" t="s">
        <v>152</v>
      </c>
    </row>
    <row r="583" spans="1:32" hidden="1" x14ac:dyDescent="0.2">
      <c r="A583" s="1">
        <v>594</v>
      </c>
      <c r="B583" s="4">
        <v>2025</v>
      </c>
      <c r="C583" s="4" t="s">
        <v>146</v>
      </c>
      <c r="D583" s="4" t="s">
        <v>138</v>
      </c>
      <c r="E583" s="4">
        <v>16</v>
      </c>
      <c r="F583" s="80">
        <v>2900</v>
      </c>
      <c r="G583" s="4">
        <v>1722</v>
      </c>
      <c r="H583" s="4" t="s">
        <v>48</v>
      </c>
      <c r="I583" s="4" t="s">
        <v>200</v>
      </c>
      <c r="J583" s="4" t="s">
        <v>83</v>
      </c>
      <c r="K583" s="4" t="s">
        <v>251</v>
      </c>
      <c r="L583" s="57" t="s">
        <v>58</v>
      </c>
      <c r="M583" s="4" t="s">
        <v>230</v>
      </c>
      <c r="N583" s="4" t="s">
        <v>271</v>
      </c>
      <c r="O583" s="80">
        <v>1001</v>
      </c>
      <c r="P583" s="6">
        <f t="shared" si="65"/>
        <v>104.104</v>
      </c>
      <c r="Q583" s="6">
        <v>146500</v>
      </c>
      <c r="R583" s="6">
        <f t="shared" si="66"/>
        <v>1408653.8461538462</v>
      </c>
      <c r="S583" s="57">
        <f t="shared" si="64"/>
        <v>485.74270557029183</v>
      </c>
      <c r="T583" s="6">
        <f>Table1[[#This Row],[Volume in Units]]*Table1[[#This Row],[Price SDG/Unit]]</f>
        <v>146646500</v>
      </c>
      <c r="U583" s="57">
        <f>Table1[[#This Row],[Volume MT/Head]]*Table1[[#This Row],[Price USD/(MT/Head)]]</f>
        <v>50567.758620689659</v>
      </c>
      <c r="V583" s="80">
        <v>2200</v>
      </c>
      <c r="W583" s="28">
        <f>Table1[[#This Row],[Commission SDG/MT]]*Table1[[#This Row],[Volume in Units]]</f>
        <v>2202200</v>
      </c>
      <c r="X583" s="80"/>
      <c r="Y583" s="28">
        <f t="shared" si="67"/>
        <v>148848700</v>
      </c>
      <c r="Z583" s="6">
        <f>IFERROR((Table1[[#This Row],[Total Cost SDG]]/Table1[[#This Row],[Volume MT/Head]]),0)</f>
        <v>1429807.6923076923</v>
      </c>
      <c r="AA583" s="57">
        <f t="shared" si="68"/>
        <v>51327.137931034486</v>
      </c>
      <c r="AB583" s="57">
        <f>IFERROR((Table1[[#This Row],[Total Cost USD]]/Table1[[#This Row],[Volume MT/Head]]),0)</f>
        <v>493.0371352785146</v>
      </c>
      <c r="AC583" s="80">
        <v>42.39</v>
      </c>
      <c r="AD583" s="6">
        <f>Table1[[#This Row],[Volume MT/Head]]-Table1[[#This Row],[Delivered MT]]</f>
        <v>61.713999999999999</v>
      </c>
      <c r="AE583" s="6">
        <f>Table1[[#This Row],[Delivered MT]]*Table1[[#This Row],[Average Cost SDG/MT]]</f>
        <v>60609548.076923072</v>
      </c>
      <c r="AF583" s="4" t="s">
        <v>152</v>
      </c>
    </row>
    <row r="584" spans="1:32" hidden="1" x14ac:dyDescent="0.2">
      <c r="A584" s="1">
        <v>595</v>
      </c>
      <c r="B584" s="4">
        <v>2025</v>
      </c>
      <c r="C584" s="4" t="s">
        <v>146</v>
      </c>
      <c r="D584" s="4" t="s">
        <v>138</v>
      </c>
      <c r="E584" s="4">
        <v>16</v>
      </c>
      <c r="F584" s="80">
        <v>2900</v>
      </c>
      <c r="G584" s="4">
        <v>1722</v>
      </c>
      <c r="H584" s="4" t="s">
        <v>48</v>
      </c>
      <c r="I584" s="4" t="s">
        <v>200</v>
      </c>
      <c r="J584" s="4" t="s">
        <v>83</v>
      </c>
      <c r="K584" s="4" t="s">
        <v>251</v>
      </c>
      <c r="L584" s="57" t="s">
        <v>58</v>
      </c>
      <c r="M584" s="4" t="s">
        <v>230</v>
      </c>
      <c r="N584" s="4" t="s">
        <v>271</v>
      </c>
      <c r="O584" s="80">
        <v>15</v>
      </c>
      <c r="P584" s="6">
        <f t="shared" si="65"/>
        <v>1.56</v>
      </c>
      <c r="Q584" s="6">
        <v>146000</v>
      </c>
      <c r="R584" s="6">
        <f t="shared" si="66"/>
        <v>1403846.1538461538</v>
      </c>
      <c r="S584" s="57">
        <f t="shared" si="64"/>
        <v>484.08488063660474</v>
      </c>
      <c r="T584" s="6">
        <f>Table1[[#This Row],[Volume in Units]]*Table1[[#This Row],[Price SDG/Unit]]</f>
        <v>2190000</v>
      </c>
      <c r="U584" s="57">
        <f>Table1[[#This Row],[Volume MT/Head]]*Table1[[#This Row],[Price USD/(MT/Head)]]</f>
        <v>755.17241379310337</v>
      </c>
      <c r="V584" s="80">
        <v>2200</v>
      </c>
      <c r="W584" s="28">
        <f>Table1[[#This Row],[Commission SDG/MT]]*Table1[[#This Row],[Volume in Units]]</f>
        <v>33000</v>
      </c>
      <c r="X584" s="80">
        <v>1868500</v>
      </c>
      <c r="Y584" s="28">
        <f t="shared" si="67"/>
        <v>4091500</v>
      </c>
      <c r="Z584" s="6">
        <f>IFERROR((Table1[[#This Row],[Total Cost SDG]]/Table1[[#This Row],[Volume MT/Head]]),0)</f>
        <v>2622756.41025641</v>
      </c>
      <c r="AA584" s="57">
        <f t="shared" si="68"/>
        <v>1410.8620689655172</v>
      </c>
      <c r="AB584" s="57">
        <f>IFERROR((Table1[[#This Row],[Total Cost USD]]/Table1[[#This Row],[Volume MT/Head]]),0)</f>
        <v>904.39876215738275</v>
      </c>
      <c r="AC584" s="80"/>
      <c r="AD584" s="6">
        <f>Table1[[#This Row],[Volume MT/Head]]-Table1[[#This Row],[Delivered MT]]</f>
        <v>1.56</v>
      </c>
      <c r="AE584" s="6">
        <f>Table1[[#This Row],[Delivered MT]]*Table1[[#This Row],[Average Cost SDG/MT]]</f>
        <v>0</v>
      </c>
      <c r="AF584" s="4" t="s">
        <v>152</v>
      </c>
    </row>
    <row r="585" spans="1:32" hidden="1" x14ac:dyDescent="0.2">
      <c r="A585" s="1">
        <v>596</v>
      </c>
      <c r="B585" s="4">
        <v>2025</v>
      </c>
      <c r="C585" s="4" t="s">
        <v>146</v>
      </c>
      <c r="D585" s="4" t="s">
        <v>138</v>
      </c>
      <c r="E585" s="4">
        <v>16</v>
      </c>
      <c r="F585" s="80">
        <v>2900</v>
      </c>
      <c r="G585" s="4">
        <v>1722</v>
      </c>
      <c r="H585" s="4" t="s">
        <v>48</v>
      </c>
      <c r="I585" s="4" t="s">
        <v>200</v>
      </c>
      <c r="J585" s="4" t="s">
        <v>83</v>
      </c>
      <c r="K585" s="4" t="s">
        <v>251</v>
      </c>
      <c r="L585" s="57" t="s">
        <v>58</v>
      </c>
      <c r="M585" s="4" t="s">
        <v>230</v>
      </c>
      <c r="N585" s="4" t="s">
        <v>271</v>
      </c>
      <c r="O585" s="80">
        <v>14</v>
      </c>
      <c r="P585" s="6">
        <f t="shared" si="65"/>
        <v>1.456</v>
      </c>
      <c r="Q585" s="6">
        <v>145000</v>
      </c>
      <c r="R585" s="6">
        <f t="shared" si="66"/>
        <v>1394230.7692307692</v>
      </c>
      <c r="S585" s="57">
        <f t="shared" si="64"/>
        <v>480.76923076923077</v>
      </c>
      <c r="T585" s="6">
        <f>Table1[[#This Row],[Volume in Units]]*Table1[[#This Row],[Price SDG/Unit]]</f>
        <v>2030000</v>
      </c>
      <c r="U585" s="57">
        <f>Table1[[#This Row],[Volume MT/Head]]*Table1[[#This Row],[Price USD/(MT/Head)]]</f>
        <v>700</v>
      </c>
      <c r="V585" s="80">
        <v>2200</v>
      </c>
      <c r="W585" s="28">
        <f>Table1[[#This Row],[Commission SDG/MT]]*Table1[[#This Row],[Volume in Units]]</f>
        <v>30800</v>
      </c>
      <c r="X585" s="80"/>
      <c r="Y585" s="28">
        <f t="shared" si="67"/>
        <v>2060800</v>
      </c>
      <c r="Z585" s="6">
        <f>IFERROR((Table1[[#This Row],[Total Cost SDG]]/Table1[[#This Row],[Volume MT/Head]]),0)</f>
        <v>1415384.6153846155</v>
      </c>
      <c r="AA585" s="57">
        <f t="shared" si="68"/>
        <v>710.62068965517244</v>
      </c>
      <c r="AB585" s="57">
        <f>IFERROR((Table1[[#This Row],[Total Cost USD]]/Table1[[#This Row],[Volume MT/Head]]),0)</f>
        <v>488.0636604774536</v>
      </c>
      <c r="AC585" s="80"/>
      <c r="AD585" s="6">
        <f>Table1[[#This Row],[Volume MT/Head]]-Table1[[#This Row],[Delivered MT]]</f>
        <v>1.456</v>
      </c>
      <c r="AE585" s="6">
        <f>Table1[[#This Row],[Delivered MT]]*Table1[[#This Row],[Average Cost SDG/MT]]</f>
        <v>0</v>
      </c>
      <c r="AF585" s="4" t="s">
        <v>152</v>
      </c>
    </row>
    <row r="586" spans="1:32" hidden="1" x14ac:dyDescent="0.2">
      <c r="A586" s="1">
        <v>597</v>
      </c>
      <c r="B586" s="4">
        <v>2025</v>
      </c>
      <c r="C586" s="4" t="s">
        <v>146</v>
      </c>
      <c r="D586" s="4" t="s">
        <v>138</v>
      </c>
      <c r="E586" s="4">
        <v>17</v>
      </c>
      <c r="F586" s="80">
        <v>2900</v>
      </c>
      <c r="G586" s="4">
        <v>1722</v>
      </c>
      <c r="H586" s="4" t="s">
        <v>48</v>
      </c>
      <c r="I586" s="4" t="s">
        <v>200</v>
      </c>
      <c r="J586" s="4" t="s">
        <v>83</v>
      </c>
      <c r="K586" s="4" t="s">
        <v>251</v>
      </c>
      <c r="L586" s="57" t="s">
        <v>58</v>
      </c>
      <c r="M586" s="4" t="s">
        <v>230</v>
      </c>
      <c r="N586" s="4" t="s">
        <v>271</v>
      </c>
      <c r="O586" s="80">
        <v>7</v>
      </c>
      <c r="P586" s="6">
        <f t="shared" si="65"/>
        <v>0.72799999999999998</v>
      </c>
      <c r="Q586" s="6">
        <v>147000</v>
      </c>
      <c r="R586" s="6">
        <f t="shared" si="66"/>
        <v>1413461.5384615385</v>
      </c>
      <c r="S586" s="57">
        <f t="shared" si="64"/>
        <v>487.40053050397881</v>
      </c>
      <c r="T586" s="6">
        <f>Table1[[#This Row],[Volume in Units]]*Table1[[#This Row],[Price SDG/Unit]]</f>
        <v>1029000</v>
      </c>
      <c r="U586" s="57">
        <f>Table1[[#This Row],[Volume MT/Head]]*Table1[[#This Row],[Price USD/(MT/Head)]]</f>
        <v>354.82758620689657</v>
      </c>
      <c r="V586" s="80">
        <v>2200</v>
      </c>
      <c r="W586" s="28">
        <f>Table1[[#This Row],[Commission SDG/MT]]*Table1[[#This Row],[Volume in Units]]</f>
        <v>15400</v>
      </c>
      <c r="X586" s="80"/>
      <c r="Y586" s="28">
        <f t="shared" si="67"/>
        <v>1044400</v>
      </c>
      <c r="Z586" s="6">
        <f>IFERROR((Table1[[#This Row],[Total Cost SDG]]/Table1[[#This Row],[Volume MT/Head]]),0)</f>
        <v>1434615.3846153847</v>
      </c>
      <c r="AA586" s="57">
        <f t="shared" si="68"/>
        <v>360.13793103448273</v>
      </c>
      <c r="AB586" s="57">
        <f>IFERROR((Table1[[#This Row],[Total Cost USD]]/Table1[[#This Row],[Volume MT/Head]]),0)</f>
        <v>494.69496021220158</v>
      </c>
      <c r="AC586" s="80"/>
      <c r="AD586" s="6">
        <f>Table1[[#This Row],[Volume MT/Head]]-Table1[[#This Row],[Delivered MT]]</f>
        <v>0.72799999999999998</v>
      </c>
      <c r="AE586" s="6">
        <f>Table1[[#This Row],[Delivered MT]]*Table1[[#This Row],[Average Cost SDG/MT]]</f>
        <v>0</v>
      </c>
      <c r="AF586" s="4" t="s">
        <v>152</v>
      </c>
    </row>
    <row r="587" spans="1:32" hidden="1" x14ac:dyDescent="0.2">
      <c r="A587" s="1">
        <v>598</v>
      </c>
      <c r="B587" s="4">
        <v>2025</v>
      </c>
      <c r="C587" s="4" t="s">
        <v>146</v>
      </c>
      <c r="D587" s="4" t="s">
        <v>138</v>
      </c>
      <c r="E587" s="4">
        <v>17</v>
      </c>
      <c r="F587" s="80">
        <v>2900</v>
      </c>
      <c r="G587" s="4">
        <v>1722</v>
      </c>
      <c r="H587" s="4" t="s">
        <v>48</v>
      </c>
      <c r="I587" s="4" t="s">
        <v>200</v>
      </c>
      <c r="J587" s="4" t="s">
        <v>83</v>
      </c>
      <c r="K587" s="4" t="s">
        <v>251</v>
      </c>
      <c r="L587" s="57" t="s">
        <v>58</v>
      </c>
      <c r="M587" s="4" t="s">
        <v>230</v>
      </c>
      <c r="N587" s="4" t="s">
        <v>271</v>
      </c>
      <c r="O587" s="80">
        <v>42</v>
      </c>
      <c r="P587" s="6">
        <f t="shared" si="65"/>
        <v>4.3680000000000003</v>
      </c>
      <c r="Q587" s="6">
        <v>147500</v>
      </c>
      <c r="R587" s="6">
        <f t="shared" si="66"/>
        <v>1418269.2307692308</v>
      </c>
      <c r="S587" s="57">
        <f t="shared" si="64"/>
        <v>489.0583554376658</v>
      </c>
      <c r="T587" s="6">
        <f>Table1[[#This Row],[Volume in Units]]*Table1[[#This Row],[Price SDG/Unit]]</f>
        <v>6195000</v>
      </c>
      <c r="U587" s="57">
        <f>Table1[[#This Row],[Volume MT/Head]]*Table1[[#This Row],[Price USD/(MT/Head)]]</f>
        <v>2136.2068965517242</v>
      </c>
      <c r="V587" s="80">
        <v>2200</v>
      </c>
      <c r="W587" s="28">
        <f>Table1[[#This Row],[Commission SDG/MT]]*Table1[[#This Row],[Volume in Units]]</f>
        <v>92400</v>
      </c>
      <c r="X587" s="80"/>
      <c r="Y587" s="28">
        <f t="shared" si="67"/>
        <v>6287400</v>
      </c>
      <c r="Z587" s="6">
        <f>IFERROR((Table1[[#This Row],[Total Cost SDG]]/Table1[[#This Row],[Volume MT/Head]]),0)</f>
        <v>1439423.0769230768</v>
      </c>
      <c r="AA587" s="57">
        <f t="shared" si="68"/>
        <v>2168.0689655172414</v>
      </c>
      <c r="AB587" s="57">
        <f>IFERROR((Table1[[#This Row],[Total Cost USD]]/Table1[[#This Row],[Volume MT/Head]]),0)</f>
        <v>496.35278514588856</v>
      </c>
      <c r="AC587" s="80"/>
      <c r="AD587" s="6">
        <f>Table1[[#This Row],[Volume MT/Head]]-Table1[[#This Row],[Delivered MT]]</f>
        <v>4.3680000000000003</v>
      </c>
      <c r="AE587" s="6">
        <f>Table1[[#This Row],[Delivered MT]]*Table1[[#This Row],[Average Cost SDG/MT]]</f>
        <v>0</v>
      </c>
      <c r="AF587" s="4" t="s">
        <v>152</v>
      </c>
    </row>
    <row r="588" spans="1:32" hidden="1" x14ac:dyDescent="0.2">
      <c r="A588" s="1">
        <v>599</v>
      </c>
      <c r="B588" s="4">
        <v>2025</v>
      </c>
      <c r="C588" s="4" t="s">
        <v>146</v>
      </c>
      <c r="D588" s="4" t="s">
        <v>138</v>
      </c>
      <c r="E588" s="4">
        <v>17</v>
      </c>
      <c r="F588" s="80">
        <v>2900</v>
      </c>
      <c r="G588" s="4">
        <v>1722</v>
      </c>
      <c r="H588" s="4" t="s">
        <v>48</v>
      </c>
      <c r="I588" s="4" t="s">
        <v>200</v>
      </c>
      <c r="J588" s="4" t="s">
        <v>83</v>
      </c>
      <c r="K588" s="4" t="s">
        <v>251</v>
      </c>
      <c r="L588" s="57" t="s">
        <v>58</v>
      </c>
      <c r="M588" s="4" t="s">
        <v>230</v>
      </c>
      <c r="N588" s="4" t="s">
        <v>271</v>
      </c>
      <c r="O588" s="80">
        <v>253</v>
      </c>
      <c r="P588" s="6">
        <f t="shared" si="65"/>
        <v>26.312000000000001</v>
      </c>
      <c r="Q588" s="6">
        <v>148000</v>
      </c>
      <c r="R588" s="6">
        <f t="shared" si="66"/>
        <v>1423076.923076923</v>
      </c>
      <c r="S588" s="57">
        <f t="shared" si="64"/>
        <v>490.71618037135278</v>
      </c>
      <c r="T588" s="6">
        <f>Table1[[#This Row],[Volume in Units]]*Table1[[#This Row],[Price SDG/Unit]]</f>
        <v>37444000</v>
      </c>
      <c r="U588" s="57">
        <f>Table1[[#This Row],[Volume MT/Head]]*Table1[[#This Row],[Price USD/(MT/Head)]]</f>
        <v>12911.724137931034</v>
      </c>
      <c r="V588" s="80">
        <v>2200</v>
      </c>
      <c r="W588" s="28">
        <f>Table1[[#This Row],[Commission SDG/MT]]*Table1[[#This Row],[Volume in Units]]</f>
        <v>556600</v>
      </c>
      <c r="X588" s="80">
        <v>3000000</v>
      </c>
      <c r="Y588" s="28">
        <f t="shared" si="67"/>
        <v>41000600</v>
      </c>
      <c r="Z588" s="6">
        <f>IFERROR((Table1[[#This Row],[Total Cost SDG]]/Table1[[#This Row],[Volume MT/Head]]),0)</f>
        <v>1558247.1875950135</v>
      </c>
      <c r="AA588" s="57">
        <f t="shared" si="68"/>
        <v>14138.137931034482</v>
      </c>
      <c r="AB588" s="57">
        <f>IFERROR((Table1[[#This Row],[Total Cost USD]]/Table1[[#This Row],[Volume MT/Head]]),0)</f>
        <v>537.32661641207358</v>
      </c>
      <c r="AC588" s="80"/>
      <c r="AD588" s="6">
        <f>Table1[[#This Row],[Volume MT/Head]]-Table1[[#This Row],[Delivered MT]]</f>
        <v>26.312000000000001</v>
      </c>
      <c r="AE588" s="6">
        <f>Table1[[#This Row],[Delivered MT]]*Table1[[#This Row],[Average Cost SDG/MT]]</f>
        <v>0</v>
      </c>
      <c r="AF588" s="4" t="s">
        <v>152</v>
      </c>
    </row>
    <row r="589" spans="1:32" hidden="1" x14ac:dyDescent="0.2">
      <c r="A589" s="1">
        <v>600</v>
      </c>
      <c r="B589" s="4">
        <v>2025</v>
      </c>
      <c r="C589" s="4" t="s">
        <v>146</v>
      </c>
      <c r="D589" s="4" t="s">
        <v>138</v>
      </c>
      <c r="E589" s="4">
        <v>19</v>
      </c>
      <c r="F589" s="80">
        <v>2938</v>
      </c>
      <c r="G589" s="4">
        <v>1722</v>
      </c>
      <c r="H589" s="4" t="s">
        <v>48</v>
      </c>
      <c r="I589" s="4" t="s">
        <v>200</v>
      </c>
      <c r="J589" s="4" t="s">
        <v>83</v>
      </c>
      <c r="K589" s="4" t="s">
        <v>251</v>
      </c>
      <c r="L589" s="57" t="s">
        <v>58</v>
      </c>
      <c r="M589" s="4" t="s">
        <v>230</v>
      </c>
      <c r="N589" s="4" t="s">
        <v>271</v>
      </c>
      <c r="O589" s="80">
        <v>69</v>
      </c>
      <c r="P589" s="6">
        <f t="shared" si="65"/>
        <v>7.1760000000000002</v>
      </c>
      <c r="Q589" s="6">
        <v>150000</v>
      </c>
      <c r="R589" s="6">
        <f t="shared" si="66"/>
        <v>1442307.6923076925</v>
      </c>
      <c r="S589" s="57">
        <f t="shared" si="64"/>
        <v>490.9148033722575</v>
      </c>
      <c r="T589" s="6">
        <f>Table1[[#This Row],[Volume in Units]]*Table1[[#This Row],[Price SDG/Unit]]</f>
        <v>10350000</v>
      </c>
      <c r="U589" s="57">
        <f>Table1[[#This Row],[Volume MT/Head]]*Table1[[#This Row],[Price USD/(MT/Head)]]</f>
        <v>3522.8046289993199</v>
      </c>
      <c r="V589" s="80">
        <v>2200</v>
      </c>
      <c r="W589" s="28">
        <f>Table1[[#This Row],[Commission SDG/MT]]*Table1[[#This Row],[Volume in Units]]</f>
        <v>151800</v>
      </c>
      <c r="X589" s="80"/>
      <c r="Y589" s="28">
        <f t="shared" si="67"/>
        <v>10501800</v>
      </c>
      <c r="Z589" s="6">
        <f>IFERROR((Table1[[#This Row],[Total Cost SDG]]/Table1[[#This Row],[Volume MT/Head]]),0)</f>
        <v>1463461.5384615385</v>
      </c>
      <c r="AA589" s="57">
        <f t="shared" si="68"/>
        <v>3574.4724302246427</v>
      </c>
      <c r="AB589" s="57">
        <f>IFERROR((Table1[[#This Row],[Total Cost USD]]/Table1[[#This Row],[Volume MT/Head]]),0)</f>
        <v>498.11488715505055</v>
      </c>
      <c r="AC589" s="80"/>
      <c r="AD589" s="6">
        <f>Table1[[#This Row],[Volume MT/Head]]-Table1[[#This Row],[Delivered MT]]</f>
        <v>7.1760000000000002</v>
      </c>
      <c r="AE589" s="6">
        <f>Table1[[#This Row],[Delivered MT]]*Table1[[#This Row],[Average Cost SDG/MT]]</f>
        <v>0</v>
      </c>
      <c r="AF589" s="4" t="s">
        <v>152</v>
      </c>
    </row>
    <row r="590" spans="1:32" hidden="1" x14ac:dyDescent="0.2">
      <c r="A590" s="1">
        <v>601</v>
      </c>
      <c r="B590" s="4">
        <v>2025</v>
      </c>
      <c r="C590" s="4" t="s">
        <v>146</v>
      </c>
      <c r="D590" s="4" t="s">
        <v>138</v>
      </c>
      <c r="E590" s="4">
        <v>19</v>
      </c>
      <c r="F590" s="80">
        <v>2938</v>
      </c>
      <c r="G590" s="4">
        <v>1722</v>
      </c>
      <c r="H590" s="4" t="s">
        <v>48</v>
      </c>
      <c r="I590" s="4" t="s">
        <v>200</v>
      </c>
      <c r="J590" s="4" t="s">
        <v>83</v>
      </c>
      <c r="K590" s="4" t="s">
        <v>251</v>
      </c>
      <c r="L590" s="57" t="s">
        <v>58</v>
      </c>
      <c r="M590" s="4" t="s">
        <v>230</v>
      </c>
      <c r="N590" s="4" t="s">
        <v>271</v>
      </c>
      <c r="O590" s="80">
        <v>33</v>
      </c>
      <c r="P590" s="6">
        <f t="shared" si="65"/>
        <v>3.4319999999999999</v>
      </c>
      <c r="Q590" s="6">
        <v>151000</v>
      </c>
      <c r="R590" s="6">
        <f t="shared" si="66"/>
        <v>1451923.076923077</v>
      </c>
      <c r="S590" s="57">
        <f t="shared" si="64"/>
        <v>494.18756872807251</v>
      </c>
      <c r="T590" s="6">
        <f>Table1[[#This Row],[Volume in Units]]*Table1[[#This Row],[Price SDG/Unit]]</f>
        <v>4983000</v>
      </c>
      <c r="U590" s="57">
        <f>Table1[[#This Row],[Volume MT/Head]]*Table1[[#This Row],[Price USD/(MT/Head)]]</f>
        <v>1696.0517358747447</v>
      </c>
      <c r="V590" s="80">
        <v>2200</v>
      </c>
      <c r="W590" s="28">
        <f>Table1[[#This Row],[Commission SDG/MT]]*Table1[[#This Row],[Volume in Units]]</f>
        <v>72600</v>
      </c>
      <c r="X590" s="80"/>
      <c r="Y590" s="28">
        <f t="shared" si="67"/>
        <v>5055600</v>
      </c>
      <c r="Z590" s="6">
        <f>IFERROR((Table1[[#This Row],[Total Cost SDG]]/Table1[[#This Row],[Volume MT/Head]]),0)</f>
        <v>1473076.923076923</v>
      </c>
      <c r="AA590" s="57">
        <f t="shared" si="68"/>
        <v>1720.7624234172906</v>
      </c>
      <c r="AB590" s="57">
        <f>IFERROR((Table1[[#This Row],[Total Cost USD]]/Table1[[#This Row],[Volume MT/Head]]),0)</f>
        <v>501.38765251086556</v>
      </c>
      <c r="AC590" s="80"/>
      <c r="AD590" s="6">
        <f>Table1[[#This Row],[Volume MT/Head]]-Table1[[#This Row],[Delivered MT]]</f>
        <v>3.4319999999999999</v>
      </c>
      <c r="AE590" s="6">
        <f>Table1[[#This Row],[Delivered MT]]*Table1[[#This Row],[Average Cost SDG/MT]]</f>
        <v>0</v>
      </c>
      <c r="AF590" s="4" t="s">
        <v>152</v>
      </c>
    </row>
    <row r="591" spans="1:32" hidden="1" x14ac:dyDescent="0.2">
      <c r="A591" s="1">
        <v>602</v>
      </c>
      <c r="B591" s="4">
        <v>2025</v>
      </c>
      <c r="C591" s="4" t="s">
        <v>146</v>
      </c>
      <c r="D591" s="4" t="s">
        <v>138</v>
      </c>
      <c r="E591" s="4">
        <v>20</v>
      </c>
      <c r="F591" s="80">
        <v>3011</v>
      </c>
      <c r="G591" s="4">
        <v>1722</v>
      </c>
      <c r="H591" s="4" t="s">
        <v>48</v>
      </c>
      <c r="I591" s="4" t="s">
        <v>200</v>
      </c>
      <c r="J591" s="4" t="s">
        <v>83</v>
      </c>
      <c r="K591" s="4" t="s">
        <v>251</v>
      </c>
      <c r="L591" s="57" t="s">
        <v>58</v>
      </c>
      <c r="M591" s="4" t="s">
        <v>230</v>
      </c>
      <c r="N591" s="4" t="s">
        <v>271</v>
      </c>
      <c r="O591" s="80">
        <v>82</v>
      </c>
      <c r="P591" s="6">
        <f t="shared" si="65"/>
        <v>8.5280000000000005</v>
      </c>
      <c r="Q591" s="6">
        <v>152000</v>
      </c>
      <c r="R591" s="6">
        <f t="shared" si="66"/>
        <v>1461538.4615384615</v>
      </c>
      <c r="S591" s="57">
        <f t="shared" si="64"/>
        <v>485.39968832230539</v>
      </c>
      <c r="T591" s="6">
        <f>Table1[[#This Row],[Volume in Units]]*Table1[[#This Row],[Price SDG/Unit]]</f>
        <v>12464000</v>
      </c>
      <c r="U591" s="57">
        <f>Table1[[#This Row],[Volume MT/Head]]*Table1[[#This Row],[Price USD/(MT/Head)]]</f>
        <v>4139.4885420126202</v>
      </c>
      <c r="V591" s="80">
        <v>2200</v>
      </c>
      <c r="W591" s="28">
        <f>Table1[[#This Row],[Commission SDG/MT]]*Table1[[#This Row],[Volume in Units]]</f>
        <v>180400</v>
      </c>
      <c r="X591" s="80"/>
      <c r="Y591" s="28">
        <f t="shared" si="67"/>
        <v>12644400</v>
      </c>
      <c r="Z591" s="6">
        <f>IFERROR((Table1[[#This Row],[Total Cost SDG]]/Table1[[#This Row],[Volume MT/Head]]),0)</f>
        <v>1482692.3076923075</v>
      </c>
      <c r="AA591" s="57">
        <f t="shared" si="68"/>
        <v>4199.402191962803</v>
      </c>
      <c r="AB591" s="57">
        <f>IFERROR((Table1[[#This Row],[Total Cost USD]]/Table1[[#This Row],[Volume MT/Head]]),0)</f>
        <v>492.42521012697028</v>
      </c>
      <c r="AC591" s="80"/>
      <c r="AD591" s="6">
        <f>Table1[[#This Row],[Volume MT/Head]]-Table1[[#This Row],[Delivered MT]]</f>
        <v>8.5280000000000005</v>
      </c>
      <c r="AE591" s="6">
        <f>Table1[[#This Row],[Delivered MT]]*Table1[[#This Row],[Average Cost SDG/MT]]</f>
        <v>0</v>
      </c>
      <c r="AF591" s="4" t="s">
        <v>152</v>
      </c>
    </row>
    <row r="592" spans="1:32" hidden="1" x14ac:dyDescent="0.2">
      <c r="A592" s="1">
        <v>603</v>
      </c>
      <c r="B592" s="4">
        <v>2025</v>
      </c>
      <c r="C592" s="4" t="s">
        <v>146</v>
      </c>
      <c r="D592" s="4" t="s">
        <v>138</v>
      </c>
      <c r="E592" s="4">
        <v>20</v>
      </c>
      <c r="F592" s="80">
        <v>3011</v>
      </c>
      <c r="G592" s="4">
        <v>1722</v>
      </c>
      <c r="H592" s="4" t="s">
        <v>48</v>
      </c>
      <c r="I592" s="4" t="s">
        <v>200</v>
      </c>
      <c r="J592" s="4" t="s">
        <v>83</v>
      </c>
      <c r="K592" s="4" t="s">
        <v>251</v>
      </c>
      <c r="L592" s="57" t="s">
        <v>58</v>
      </c>
      <c r="M592" s="4" t="s">
        <v>230</v>
      </c>
      <c r="N592" s="4" t="s">
        <v>271</v>
      </c>
      <c r="O592" s="80">
        <v>109</v>
      </c>
      <c r="P592" s="6">
        <f t="shared" si="65"/>
        <v>11.336</v>
      </c>
      <c r="Q592" s="6">
        <v>153000</v>
      </c>
      <c r="R592" s="6">
        <f t="shared" si="66"/>
        <v>1471153.8461538462</v>
      </c>
      <c r="S592" s="57">
        <f t="shared" si="64"/>
        <v>488.59310732442583</v>
      </c>
      <c r="T592" s="6">
        <f>Table1[[#This Row],[Volume in Units]]*Table1[[#This Row],[Price SDG/Unit]]</f>
        <v>16677000</v>
      </c>
      <c r="U592" s="57">
        <f>Table1[[#This Row],[Volume MT/Head]]*Table1[[#This Row],[Price USD/(MT/Head)]]</f>
        <v>5538.6914646296909</v>
      </c>
      <c r="V592" s="80">
        <v>2200</v>
      </c>
      <c r="W592" s="28">
        <f>Table1[[#This Row],[Commission SDG/MT]]*Table1[[#This Row],[Volume in Units]]</f>
        <v>239800</v>
      </c>
      <c r="X592" s="80"/>
      <c r="Y592" s="28">
        <f t="shared" si="67"/>
        <v>16916800</v>
      </c>
      <c r="Z592" s="6">
        <f>IFERROR((Table1[[#This Row],[Total Cost SDG]]/Table1[[#This Row],[Volume MT/Head]]),0)</f>
        <v>1492307.6923076923</v>
      </c>
      <c r="AA592" s="57">
        <f t="shared" si="68"/>
        <v>5618.3327798073733</v>
      </c>
      <c r="AB592" s="57">
        <f>IFERROR((Table1[[#This Row],[Total Cost USD]]/Table1[[#This Row],[Volume MT/Head]]),0)</f>
        <v>495.61862912909078</v>
      </c>
      <c r="AC592" s="80"/>
      <c r="AD592" s="6">
        <f>Table1[[#This Row],[Volume MT/Head]]-Table1[[#This Row],[Delivered MT]]</f>
        <v>11.336</v>
      </c>
      <c r="AE592" s="6">
        <f>Table1[[#This Row],[Delivered MT]]*Table1[[#This Row],[Average Cost SDG/MT]]</f>
        <v>0</v>
      </c>
      <c r="AF592" s="4" t="s">
        <v>152</v>
      </c>
    </row>
    <row r="593" spans="1:32" hidden="1" x14ac:dyDescent="0.2">
      <c r="A593" s="1">
        <v>604</v>
      </c>
      <c r="B593" s="4">
        <v>2025</v>
      </c>
      <c r="C593" s="4" t="s">
        <v>146</v>
      </c>
      <c r="D593" s="4" t="s">
        <v>138</v>
      </c>
      <c r="E593" s="4">
        <v>20</v>
      </c>
      <c r="F593" s="80">
        <v>3011</v>
      </c>
      <c r="G593" s="4">
        <v>1722</v>
      </c>
      <c r="H593" s="4" t="s">
        <v>48</v>
      </c>
      <c r="I593" s="4" t="s">
        <v>200</v>
      </c>
      <c r="J593" s="4" t="s">
        <v>83</v>
      </c>
      <c r="K593" s="4" t="s">
        <v>251</v>
      </c>
      <c r="L593" s="57" t="s">
        <v>58</v>
      </c>
      <c r="M593" s="4" t="s">
        <v>230</v>
      </c>
      <c r="N593" s="4" t="s">
        <v>271</v>
      </c>
      <c r="O593" s="80">
        <v>248</v>
      </c>
      <c r="P593" s="6">
        <f t="shared" si="65"/>
        <v>25.792000000000002</v>
      </c>
      <c r="Q593" s="6">
        <v>153500</v>
      </c>
      <c r="R593" s="6">
        <f t="shared" si="66"/>
        <v>1475961.5384615385</v>
      </c>
      <c r="S593" s="57">
        <f t="shared" si="64"/>
        <v>490.18981682548605</v>
      </c>
      <c r="T593" s="6">
        <f>Table1[[#This Row],[Volume in Units]]*Table1[[#This Row],[Price SDG/Unit]]</f>
        <v>38068000</v>
      </c>
      <c r="U593" s="57">
        <f>Table1[[#This Row],[Volume MT/Head]]*Table1[[#This Row],[Price USD/(MT/Head)]]</f>
        <v>12642.975755562937</v>
      </c>
      <c r="V593" s="80">
        <v>2200</v>
      </c>
      <c r="W593" s="28">
        <f>Table1[[#This Row],[Commission SDG/MT]]*Table1[[#This Row],[Volume in Units]]</f>
        <v>545600</v>
      </c>
      <c r="X593" s="80"/>
      <c r="Y593" s="28">
        <f t="shared" si="67"/>
        <v>38613600</v>
      </c>
      <c r="Z593" s="6">
        <f>IFERROR((Table1[[#This Row],[Total Cost SDG]]/Table1[[#This Row],[Volume MT/Head]]),0)</f>
        <v>1497115.3846153845</v>
      </c>
      <c r="AA593" s="57">
        <f t="shared" si="68"/>
        <v>12824.178013948855</v>
      </c>
      <c r="AB593" s="57">
        <f>IFERROR((Table1[[#This Row],[Total Cost USD]]/Table1[[#This Row],[Volume MT/Head]]),0)</f>
        <v>497.215338630151</v>
      </c>
      <c r="AC593" s="80"/>
      <c r="AD593" s="6">
        <f>Table1[[#This Row],[Volume MT/Head]]-Table1[[#This Row],[Delivered MT]]</f>
        <v>25.792000000000002</v>
      </c>
      <c r="AE593" s="6">
        <f>Table1[[#This Row],[Delivered MT]]*Table1[[#This Row],[Average Cost SDG/MT]]</f>
        <v>0</v>
      </c>
      <c r="AF593" s="4" t="s">
        <v>152</v>
      </c>
    </row>
    <row r="594" spans="1:32" hidden="1" x14ac:dyDescent="0.2">
      <c r="A594" s="1">
        <v>605</v>
      </c>
      <c r="B594" s="4">
        <v>2025</v>
      </c>
      <c r="C594" s="4" t="s">
        <v>146</v>
      </c>
      <c r="D594" s="4" t="s">
        <v>138</v>
      </c>
      <c r="E594" s="4">
        <v>20</v>
      </c>
      <c r="F594" s="80">
        <v>3011</v>
      </c>
      <c r="G594" s="4">
        <v>1722</v>
      </c>
      <c r="H594" s="4" t="s">
        <v>48</v>
      </c>
      <c r="I594" s="4" t="s">
        <v>200</v>
      </c>
      <c r="J594" s="4" t="s">
        <v>83</v>
      </c>
      <c r="K594" s="4" t="s">
        <v>251</v>
      </c>
      <c r="L594" s="57" t="s">
        <v>58</v>
      </c>
      <c r="M594" s="4" t="s">
        <v>230</v>
      </c>
      <c r="N594" s="4" t="s">
        <v>271</v>
      </c>
      <c r="O594" s="80">
        <v>370</v>
      </c>
      <c r="P594" s="6">
        <f t="shared" si="65"/>
        <v>38.479999999999997</v>
      </c>
      <c r="Q594" s="6">
        <v>154000</v>
      </c>
      <c r="R594" s="6">
        <f t="shared" si="66"/>
        <v>1480769.2307692308</v>
      </c>
      <c r="S594" s="57">
        <f t="shared" si="64"/>
        <v>491.78652632654627</v>
      </c>
      <c r="T594" s="6">
        <f>Table1[[#This Row],[Volume in Units]]*Table1[[#This Row],[Price SDG/Unit]]</f>
        <v>56980000</v>
      </c>
      <c r="U594" s="57">
        <f>Table1[[#This Row],[Volume MT/Head]]*Table1[[#This Row],[Price USD/(MT/Head)]]</f>
        <v>18923.945533045498</v>
      </c>
      <c r="V594" s="80">
        <v>2200</v>
      </c>
      <c r="W594" s="28">
        <f>Table1[[#This Row],[Commission SDG/MT]]*Table1[[#This Row],[Volume in Units]]</f>
        <v>814000</v>
      </c>
      <c r="X594" s="80"/>
      <c r="Y594" s="28">
        <f t="shared" si="67"/>
        <v>57794000</v>
      </c>
      <c r="Z594" s="6">
        <f>IFERROR((Table1[[#This Row],[Total Cost SDG]]/Table1[[#This Row],[Volume MT/Head]]),0)</f>
        <v>1501923.076923077</v>
      </c>
      <c r="AA594" s="57">
        <f t="shared" si="68"/>
        <v>19194.287612089007</v>
      </c>
      <c r="AB594" s="57">
        <f>IFERROR((Table1[[#This Row],[Total Cost USD]]/Table1[[#This Row],[Volume MT/Head]]),0)</f>
        <v>498.81204813121121</v>
      </c>
      <c r="AC594" s="80"/>
      <c r="AD594" s="6">
        <f>Table1[[#This Row],[Volume MT/Head]]-Table1[[#This Row],[Delivered MT]]</f>
        <v>38.479999999999997</v>
      </c>
      <c r="AE594" s="6">
        <f>Table1[[#This Row],[Delivered MT]]*Table1[[#This Row],[Average Cost SDG/MT]]</f>
        <v>0</v>
      </c>
      <c r="AF594" s="4" t="s">
        <v>152</v>
      </c>
    </row>
    <row r="595" spans="1:32" hidden="1" x14ac:dyDescent="0.2">
      <c r="A595" s="1">
        <v>606</v>
      </c>
      <c r="B595" s="4">
        <v>2025</v>
      </c>
      <c r="C595" s="4" t="s">
        <v>146</v>
      </c>
      <c r="D595" s="4" t="s">
        <v>139</v>
      </c>
      <c r="E595" s="4">
        <v>22</v>
      </c>
      <c r="F595" s="80">
        <v>3195</v>
      </c>
      <c r="G595" s="4">
        <v>1722</v>
      </c>
      <c r="H595" s="4" t="s">
        <v>48</v>
      </c>
      <c r="I595" s="4" t="s">
        <v>200</v>
      </c>
      <c r="J595" s="4" t="s">
        <v>83</v>
      </c>
      <c r="K595" s="4" t="s">
        <v>251</v>
      </c>
      <c r="L595" s="57" t="s">
        <v>58</v>
      </c>
      <c r="M595" s="4" t="s">
        <v>230</v>
      </c>
      <c r="N595" s="4" t="s">
        <v>271</v>
      </c>
      <c r="O595" s="80">
        <v>12</v>
      </c>
      <c r="P595" s="6">
        <f t="shared" si="65"/>
        <v>1.248</v>
      </c>
      <c r="Q595" s="6">
        <v>163000</v>
      </c>
      <c r="R595" s="6">
        <f t="shared" si="66"/>
        <v>1567307.6923076925</v>
      </c>
      <c r="S595" s="57">
        <f t="shared" si="64"/>
        <v>490.55013843746246</v>
      </c>
      <c r="T595" s="6">
        <f>Table1[[#This Row],[Volume in Units]]*Table1[[#This Row],[Price SDG/Unit]]</f>
        <v>1956000</v>
      </c>
      <c r="U595" s="57">
        <f>Table1[[#This Row],[Volume MT/Head]]*Table1[[#This Row],[Price USD/(MT/Head)]]</f>
        <v>612.20657276995314</v>
      </c>
      <c r="V595" s="80">
        <v>2200</v>
      </c>
      <c r="W595" s="28">
        <f>Table1[[#This Row],[Commission SDG/MT]]*Table1[[#This Row],[Volume in Units]]</f>
        <v>26400</v>
      </c>
      <c r="X595" s="80">
        <v>3000000</v>
      </c>
      <c r="Y595" s="28">
        <f t="shared" si="67"/>
        <v>4982400</v>
      </c>
      <c r="Z595" s="6">
        <f>IFERROR((Table1[[#This Row],[Total Cost SDG]]/Table1[[#This Row],[Volume MT/Head]]),0)</f>
        <v>3992307.6923076925</v>
      </c>
      <c r="AA595" s="57">
        <f t="shared" si="68"/>
        <v>1559.4366197183099</v>
      </c>
      <c r="AB595" s="57">
        <f>IFERROR((Table1[[#This Row],[Total Cost USD]]/Table1[[#This Row],[Volume MT/Head]]),0)</f>
        <v>1249.5485734922354</v>
      </c>
      <c r="AC595" s="80"/>
      <c r="AD595" s="6">
        <f>Table1[[#This Row],[Volume MT/Head]]-Table1[[#This Row],[Delivered MT]]</f>
        <v>1.248</v>
      </c>
      <c r="AE595" s="6">
        <f>Table1[[#This Row],[Delivered MT]]*Table1[[#This Row],[Average Cost SDG/MT]]</f>
        <v>0</v>
      </c>
      <c r="AF595" s="4" t="s">
        <v>152</v>
      </c>
    </row>
    <row r="596" spans="1:32" hidden="1" x14ac:dyDescent="0.2">
      <c r="A596" s="1">
        <v>607</v>
      </c>
      <c r="B596" s="4">
        <v>2025</v>
      </c>
      <c r="C596" s="4" t="s">
        <v>146</v>
      </c>
      <c r="D596" s="4" t="s">
        <v>139</v>
      </c>
      <c r="E596" s="4">
        <v>22</v>
      </c>
      <c r="F596" s="80">
        <v>3195</v>
      </c>
      <c r="G596" s="4">
        <v>1722</v>
      </c>
      <c r="H596" s="4" t="s">
        <v>48</v>
      </c>
      <c r="I596" s="4" t="s">
        <v>200</v>
      </c>
      <c r="J596" s="4" t="s">
        <v>83</v>
      </c>
      <c r="K596" s="4" t="s">
        <v>251</v>
      </c>
      <c r="L596" s="57" t="s">
        <v>58</v>
      </c>
      <c r="M596" s="4" t="s">
        <v>230</v>
      </c>
      <c r="N596" s="4" t="s">
        <v>271</v>
      </c>
      <c r="O596" s="80">
        <v>52</v>
      </c>
      <c r="P596" s="6">
        <f t="shared" si="65"/>
        <v>5.4080000000000004</v>
      </c>
      <c r="Q596" s="6">
        <v>165000</v>
      </c>
      <c r="R596" s="6">
        <f t="shared" si="66"/>
        <v>1586538.4615384615</v>
      </c>
      <c r="S596" s="57">
        <f t="shared" si="64"/>
        <v>496.56915854098952</v>
      </c>
      <c r="T596" s="6">
        <f>Table1[[#This Row],[Volume in Units]]*Table1[[#This Row],[Price SDG/Unit]]</f>
        <v>8580000</v>
      </c>
      <c r="U596" s="57">
        <f>Table1[[#This Row],[Volume MT/Head]]*Table1[[#This Row],[Price USD/(MT/Head)]]</f>
        <v>2685.4460093896714</v>
      </c>
      <c r="V596" s="80">
        <v>2200</v>
      </c>
      <c r="W596" s="28">
        <f>Table1[[#This Row],[Commission SDG/MT]]*Table1[[#This Row],[Volume in Units]]</f>
        <v>114400</v>
      </c>
      <c r="X596" s="80"/>
      <c r="Y596" s="28">
        <f t="shared" si="67"/>
        <v>8694400</v>
      </c>
      <c r="Z596" s="6">
        <f>IFERROR((Table1[[#This Row],[Total Cost SDG]]/Table1[[#This Row],[Volume MT/Head]]),0)</f>
        <v>1607692.3076923075</v>
      </c>
      <c r="AA596" s="57">
        <f t="shared" si="68"/>
        <v>2721.2519561815338</v>
      </c>
      <c r="AB596" s="57">
        <f>IFERROR((Table1[[#This Row],[Total Cost USD]]/Table1[[#This Row],[Volume MT/Head]]),0)</f>
        <v>503.1900806548694</v>
      </c>
      <c r="AC596" s="80"/>
      <c r="AD596" s="6">
        <f>Table1[[#This Row],[Volume MT/Head]]-Table1[[#This Row],[Delivered MT]]</f>
        <v>5.4080000000000004</v>
      </c>
      <c r="AE596" s="6">
        <f>Table1[[#This Row],[Delivered MT]]*Table1[[#This Row],[Average Cost SDG/MT]]</f>
        <v>0</v>
      </c>
      <c r="AF596" s="4" t="s">
        <v>152</v>
      </c>
    </row>
    <row r="597" spans="1:32" hidden="1" x14ac:dyDescent="0.2">
      <c r="A597" s="1">
        <v>608</v>
      </c>
      <c r="B597" s="4">
        <v>2025</v>
      </c>
      <c r="C597" s="4" t="s">
        <v>146</v>
      </c>
      <c r="D597" s="4" t="s">
        <v>139</v>
      </c>
      <c r="E597" s="4">
        <v>22</v>
      </c>
      <c r="F597" s="80">
        <v>3195</v>
      </c>
      <c r="G597" s="4">
        <v>1722</v>
      </c>
      <c r="H597" s="4" t="s">
        <v>48</v>
      </c>
      <c r="I597" s="4" t="s">
        <v>200</v>
      </c>
      <c r="J597" s="4" t="s">
        <v>83</v>
      </c>
      <c r="K597" s="4" t="s">
        <v>251</v>
      </c>
      <c r="L597" s="57" t="s">
        <v>58</v>
      </c>
      <c r="M597" s="4" t="s">
        <v>230</v>
      </c>
      <c r="N597" s="4" t="s">
        <v>271</v>
      </c>
      <c r="O597" s="80">
        <v>200</v>
      </c>
      <c r="P597" s="6">
        <f t="shared" si="65"/>
        <v>20.8</v>
      </c>
      <c r="Q597" s="6">
        <v>166000</v>
      </c>
      <c r="R597" s="6">
        <f t="shared" si="66"/>
        <v>1596153.8461538462</v>
      </c>
      <c r="S597" s="57">
        <f t="shared" si="64"/>
        <v>499.5786685927531</v>
      </c>
      <c r="T597" s="6">
        <f>Table1[[#This Row],[Volume in Units]]*Table1[[#This Row],[Price SDG/Unit]]</f>
        <v>33200000</v>
      </c>
      <c r="U597" s="57">
        <f>Table1[[#This Row],[Volume MT/Head]]*Table1[[#This Row],[Price USD/(MT/Head)]]</f>
        <v>10391.236306729264</v>
      </c>
      <c r="V597" s="80">
        <v>2200</v>
      </c>
      <c r="W597" s="28">
        <f>Table1[[#This Row],[Commission SDG/MT]]*Table1[[#This Row],[Volume in Units]]</f>
        <v>440000</v>
      </c>
      <c r="X597" s="80"/>
      <c r="Y597" s="28">
        <f t="shared" si="67"/>
        <v>33640000</v>
      </c>
      <c r="Z597" s="6">
        <f>IFERROR((Table1[[#This Row],[Total Cost SDG]]/Table1[[#This Row],[Volume MT/Head]]),0)</f>
        <v>1617307.6923076923</v>
      </c>
      <c r="AA597" s="57">
        <f t="shared" si="68"/>
        <v>10528.951486697966</v>
      </c>
      <c r="AB597" s="57">
        <f>IFERROR((Table1[[#This Row],[Total Cost USD]]/Table1[[#This Row],[Volume MT/Head]]),0)</f>
        <v>506.19959070663299</v>
      </c>
      <c r="AC597" s="80"/>
      <c r="AD597" s="6">
        <f>Table1[[#This Row],[Volume MT/Head]]-Table1[[#This Row],[Delivered MT]]</f>
        <v>20.8</v>
      </c>
      <c r="AE597" s="6">
        <f>Table1[[#This Row],[Delivered MT]]*Table1[[#This Row],[Average Cost SDG/MT]]</f>
        <v>0</v>
      </c>
      <c r="AF597" s="4" t="s">
        <v>152</v>
      </c>
    </row>
    <row r="598" spans="1:32" hidden="1" x14ac:dyDescent="0.2">
      <c r="A598" s="1">
        <v>609</v>
      </c>
      <c r="B598" s="4">
        <v>2025</v>
      </c>
      <c r="C598" s="4" t="s">
        <v>146</v>
      </c>
      <c r="D598" s="4" t="s">
        <v>139</v>
      </c>
      <c r="E598" s="4">
        <v>23</v>
      </c>
      <c r="F598" s="80">
        <v>2912</v>
      </c>
      <c r="G598" s="4">
        <v>1722</v>
      </c>
      <c r="H598" s="4" t="s">
        <v>48</v>
      </c>
      <c r="I598" s="4" t="s">
        <v>200</v>
      </c>
      <c r="J598" s="4" t="s">
        <v>83</v>
      </c>
      <c r="K598" s="4" t="s">
        <v>251</v>
      </c>
      <c r="L598" s="57" t="s">
        <v>58</v>
      </c>
      <c r="M598" s="4" t="s">
        <v>230</v>
      </c>
      <c r="N598" s="4" t="s">
        <v>271</v>
      </c>
      <c r="O598" s="80">
        <v>10</v>
      </c>
      <c r="P598" s="6">
        <f t="shared" si="65"/>
        <v>1.04</v>
      </c>
      <c r="Q598" s="6">
        <v>165000</v>
      </c>
      <c r="R598" s="6">
        <f t="shared" si="66"/>
        <v>1586538.4615384615</v>
      </c>
      <c r="S598" s="57">
        <f t="shared" si="64"/>
        <v>544.82776838546067</v>
      </c>
      <c r="T598" s="6">
        <f>Table1[[#This Row],[Volume in Units]]*Table1[[#This Row],[Price SDG/Unit]]</f>
        <v>1650000</v>
      </c>
      <c r="U598" s="57">
        <f>Table1[[#This Row],[Volume MT/Head]]*Table1[[#This Row],[Price USD/(MT/Head)]]</f>
        <v>566.62087912087907</v>
      </c>
      <c r="V598" s="80">
        <v>2200</v>
      </c>
      <c r="W598" s="28">
        <f>Table1[[#This Row],[Commission SDG/MT]]*Table1[[#This Row],[Volume in Units]]</f>
        <v>22000</v>
      </c>
      <c r="X598" s="80"/>
      <c r="Y598" s="28">
        <f t="shared" si="67"/>
        <v>1672000</v>
      </c>
      <c r="Z598" s="6">
        <f>IFERROR((Table1[[#This Row],[Total Cost SDG]]/Table1[[#This Row],[Volume MT/Head]]),0)</f>
        <v>1607692.3076923077</v>
      </c>
      <c r="AA598" s="57">
        <f t="shared" si="68"/>
        <v>574.17582417582423</v>
      </c>
      <c r="AB598" s="57">
        <f>IFERROR((Table1[[#This Row],[Total Cost USD]]/Table1[[#This Row],[Volume MT/Head]]),0)</f>
        <v>552.09213863060018</v>
      </c>
      <c r="AC598" s="80"/>
      <c r="AD598" s="6">
        <f>Table1[[#This Row],[Volume MT/Head]]-Table1[[#This Row],[Delivered MT]]</f>
        <v>1.04</v>
      </c>
      <c r="AE598" s="6">
        <f>Table1[[#This Row],[Delivered MT]]*Table1[[#This Row],[Average Cost SDG/MT]]</f>
        <v>0</v>
      </c>
      <c r="AF598" s="4" t="s">
        <v>152</v>
      </c>
    </row>
    <row r="599" spans="1:32" hidden="1" x14ac:dyDescent="0.2">
      <c r="A599" s="1">
        <v>610</v>
      </c>
      <c r="B599" s="4">
        <v>2025</v>
      </c>
      <c r="C599" s="4" t="s">
        <v>146</v>
      </c>
      <c r="D599" s="4" t="s">
        <v>139</v>
      </c>
      <c r="E599" s="4">
        <v>23</v>
      </c>
      <c r="F599" s="80">
        <v>2912</v>
      </c>
      <c r="G599" s="4">
        <v>1722</v>
      </c>
      <c r="H599" s="4" t="s">
        <v>48</v>
      </c>
      <c r="I599" s="4" t="s">
        <v>200</v>
      </c>
      <c r="J599" s="4" t="s">
        <v>83</v>
      </c>
      <c r="K599" s="4" t="s">
        <v>251</v>
      </c>
      <c r="L599" s="57" t="s">
        <v>58</v>
      </c>
      <c r="M599" s="4" t="s">
        <v>230</v>
      </c>
      <c r="N599" s="4" t="s">
        <v>271</v>
      </c>
      <c r="O599" s="80">
        <v>50</v>
      </c>
      <c r="P599" s="6">
        <f t="shared" si="65"/>
        <v>5.2</v>
      </c>
      <c r="Q599" s="6">
        <v>167000</v>
      </c>
      <c r="R599" s="6">
        <f t="shared" si="66"/>
        <v>1605769.2307692308</v>
      </c>
      <c r="S599" s="57">
        <f t="shared" si="64"/>
        <v>551.4317413355875</v>
      </c>
      <c r="T599" s="6">
        <f>Table1[[#This Row],[Volume in Units]]*Table1[[#This Row],[Price SDG/Unit]]</f>
        <v>8350000</v>
      </c>
      <c r="U599" s="57">
        <f>Table1[[#This Row],[Volume MT/Head]]*Table1[[#This Row],[Price USD/(MT/Head)]]</f>
        <v>2867.4450549450553</v>
      </c>
      <c r="V599" s="80">
        <v>2200</v>
      </c>
      <c r="W599" s="28">
        <f>Table1[[#This Row],[Commission SDG/MT]]*Table1[[#This Row],[Volume in Units]]</f>
        <v>110000</v>
      </c>
      <c r="X599" s="80">
        <v>3000000</v>
      </c>
      <c r="Y599" s="28">
        <f t="shared" si="67"/>
        <v>11460000</v>
      </c>
      <c r="Z599" s="6">
        <f>IFERROR((Table1[[#This Row],[Total Cost SDG]]/Table1[[#This Row],[Volume MT/Head]]),0)</f>
        <v>2203846.153846154</v>
      </c>
      <c r="AA599" s="57">
        <f t="shared" si="68"/>
        <v>3935.4395604395604</v>
      </c>
      <c r="AB599" s="57">
        <f>IFERROR((Table1[[#This Row],[Total Cost USD]]/Table1[[#This Row],[Volume MT/Head]]),0)</f>
        <v>756.8153000845308</v>
      </c>
      <c r="AC599" s="80"/>
      <c r="AD599" s="6">
        <f>Table1[[#This Row],[Volume MT/Head]]-Table1[[#This Row],[Delivered MT]]</f>
        <v>5.2</v>
      </c>
      <c r="AE599" s="6">
        <f>Table1[[#This Row],[Delivered MT]]*Table1[[#This Row],[Average Cost SDG/MT]]</f>
        <v>0</v>
      </c>
      <c r="AF599" s="4" t="s">
        <v>152</v>
      </c>
    </row>
    <row r="600" spans="1:32" hidden="1" x14ac:dyDescent="0.2">
      <c r="A600" s="1">
        <v>611</v>
      </c>
      <c r="B600" s="4">
        <v>2025</v>
      </c>
      <c r="C600" s="4" t="s">
        <v>146</v>
      </c>
      <c r="D600" s="4" t="s">
        <v>139</v>
      </c>
      <c r="E600" s="4">
        <v>23</v>
      </c>
      <c r="F600" s="80">
        <v>2912</v>
      </c>
      <c r="G600" s="4">
        <v>1722</v>
      </c>
      <c r="H600" s="4" t="s">
        <v>48</v>
      </c>
      <c r="I600" s="4" t="s">
        <v>200</v>
      </c>
      <c r="J600" s="4" t="s">
        <v>83</v>
      </c>
      <c r="K600" s="4" t="s">
        <v>251</v>
      </c>
      <c r="L600" s="57" t="s">
        <v>58</v>
      </c>
      <c r="M600" s="4" t="s">
        <v>230</v>
      </c>
      <c r="N600" s="4" t="s">
        <v>271</v>
      </c>
      <c r="O600" s="80">
        <v>850</v>
      </c>
      <c r="P600" s="6">
        <f t="shared" si="65"/>
        <v>88.4</v>
      </c>
      <c r="Q600" s="6">
        <v>168000</v>
      </c>
      <c r="R600" s="6">
        <f t="shared" si="66"/>
        <v>1615384.6153846155</v>
      </c>
      <c r="S600" s="57">
        <f t="shared" si="64"/>
        <v>554.73372781065098</v>
      </c>
      <c r="T600" s="6">
        <f>Table1[[#This Row],[Volume in Units]]*Table1[[#This Row],[Price SDG/Unit]]</f>
        <v>142800000</v>
      </c>
      <c r="U600" s="57">
        <f>Table1[[#This Row],[Volume MT/Head]]*Table1[[#This Row],[Price USD/(MT/Head)]]</f>
        <v>49038.461538461546</v>
      </c>
      <c r="V600" s="80">
        <v>2200</v>
      </c>
      <c r="W600" s="28">
        <f>Table1[[#This Row],[Commission SDG/MT]]*Table1[[#This Row],[Volume in Units]]</f>
        <v>1870000</v>
      </c>
      <c r="X600" s="80">
        <v>3000000</v>
      </c>
      <c r="Y600" s="28">
        <f t="shared" si="67"/>
        <v>147670000</v>
      </c>
      <c r="Z600" s="6">
        <f>IFERROR((Table1[[#This Row],[Total Cost SDG]]/Table1[[#This Row],[Volume MT/Head]]),0)</f>
        <v>1670475.1131221717</v>
      </c>
      <c r="AA600" s="57">
        <f t="shared" si="68"/>
        <v>50710.851648351651</v>
      </c>
      <c r="AB600" s="57">
        <f>IFERROR((Table1[[#This Row],[Total Cost USD]]/Table1[[#This Row],[Volume MT/Head]]),0)</f>
        <v>573.65216796777884</v>
      </c>
      <c r="AC600" s="80"/>
      <c r="AD600" s="6">
        <f>Table1[[#This Row],[Volume MT/Head]]-Table1[[#This Row],[Delivered MT]]</f>
        <v>88.4</v>
      </c>
      <c r="AE600" s="6">
        <f>Table1[[#This Row],[Delivered MT]]*Table1[[#This Row],[Average Cost SDG/MT]]</f>
        <v>0</v>
      </c>
      <c r="AF600" s="4" t="s">
        <v>152</v>
      </c>
    </row>
    <row r="601" spans="1:32" hidden="1" x14ac:dyDescent="0.2">
      <c r="A601" s="1">
        <v>612</v>
      </c>
      <c r="B601" s="4">
        <v>2025</v>
      </c>
      <c r="C601" s="4" t="s">
        <v>146</v>
      </c>
      <c r="D601" s="4" t="s">
        <v>139</v>
      </c>
      <c r="E601" s="4">
        <v>24</v>
      </c>
      <c r="F601" s="80">
        <v>2993</v>
      </c>
      <c r="G601" s="4">
        <v>1722</v>
      </c>
      <c r="H601" s="4" t="s">
        <v>48</v>
      </c>
      <c r="I601" s="4" t="s">
        <v>200</v>
      </c>
      <c r="J601" s="4" t="s">
        <v>83</v>
      </c>
      <c r="K601" s="4" t="s">
        <v>251</v>
      </c>
      <c r="L601" s="57" t="s">
        <v>58</v>
      </c>
      <c r="M601" s="4" t="s">
        <v>230</v>
      </c>
      <c r="N601" s="4" t="s">
        <v>271</v>
      </c>
      <c r="O601" s="80">
        <v>13</v>
      </c>
      <c r="P601" s="6">
        <f t="shared" si="65"/>
        <v>1.3520000000000001</v>
      </c>
      <c r="Q601" s="6">
        <v>163000</v>
      </c>
      <c r="R601" s="6">
        <f t="shared" si="66"/>
        <v>1567307.6923076925</v>
      </c>
      <c r="S601" s="57">
        <f t="shared" ref="S601:S664" si="69">IFERROR((R601/F601),0)</f>
        <v>523.65776555552702</v>
      </c>
      <c r="T601" s="6">
        <f>Table1[[#This Row],[Volume in Units]]*Table1[[#This Row],[Price SDG/Unit]]</f>
        <v>2119000</v>
      </c>
      <c r="U601" s="57">
        <f>Table1[[#This Row],[Volume MT/Head]]*Table1[[#This Row],[Price USD/(MT/Head)]]</f>
        <v>707.9852990310726</v>
      </c>
      <c r="V601" s="80">
        <v>2200</v>
      </c>
      <c r="W601" s="28">
        <f>Table1[[#This Row],[Commission SDG/MT]]*Table1[[#This Row],[Volume in Units]]</f>
        <v>28600</v>
      </c>
      <c r="X601" s="80">
        <v>3000000</v>
      </c>
      <c r="Y601" s="28">
        <f t="shared" si="67"/>
        <v>5147600</v>
      </c>
      <c r="Z601" s="6">
        <f>IFERROR((Table1[[#This Row],[Total Cost SDG]]/Table1[[#This Row],[Volume MT/Head]]),0)</f>
        <v>3807396.4497041418</v>
      </c>
      <c r="AA601" s="57">
        <f t="shared" si="68"/>
        <v>1719.8797193451387</v>
      </c>
      <c r="AB601" s="57">
        <f>IFERROR((Table1[[#This Row],[Total Cost USD]]/Table1[[#This Row],[Volume MT/Head]]),0)</f>
        <v>1272.1003841310196</v>
      </c>
      <c r="AC601" s="80"/>
      <c r="AD601" s="6">
        <f>Table1[[#This Row],[Volume MT/Head]]-Table1[[#This Row],[Delivered MT]]</f>
        <v>1.3520000000000001</v>
      </c>
      <c r="AE601" s="6">
        <f>Table1[[#This Row],[Delivered MT]]*Table1[[#This Row],[Average Cost SDG/MT]]</f>
        <v>0</v>
      </c>
      <c r="AF601" s="4" t="s">
        <v>152</v>
      </c>
    </row>
    <row r="602" spans="1:32" hidden="1" x14ac:dyDescent="0.2">
      <c r="A602" s="1">
        <v>613</v>
      </c>
      <c r="B602" s="4">
        <v>2025</v>
      </c>
      <c r="C602" s="4" t="s">
        <v>146</v>
      </c>
      <c r="D602" s="4" t="s">
        <v>139</v>
      </c>
      <c r="E602" s="4">
        <v>24</v>
      </c>
      <c r="F602" s="80">
        <v>2993</v>
      </c>
      <c r="G602" s="4">
        <v>1722</v>
      </c>
      <c r="H602" s="4" t="s">
        <v>48</v>
      </c>
      <c r="I602" s="4" t="s">
        <v>200</v>
      </c>
      <c r="J602" s="4" t="s">
        <v>83</v>
      </c>
      <c r="K602" s="4" t="s">
        <v>251</v>
      </c>
      <c r="L602" s="57" t="s">
        <v>58</v>
      </c>
      <c r="M602" s="4" t="s">
        <v>230</v>
      </c>
      <c r="N602" s="4" t="s">
        <v>271</v>
      </c>
      <c r="O602" s="80">
        <v>10</v>
      </c>
      <c r="P602" s="6">
        <f t="shared" si="65"/>
        <v>1.04</v>
      </c>
      <c r="Q602" s="6">
        <v>167000</v>
      </c>
      <c r="R602" s="6">
        <f t="shared" si="66"/>
        <v>1605769.2307692308</v>
      </c>
      <c r="S602" s="57">
        <f t="shared" si="69"/>
        <v>536.50826286977303</v>
      </c>
      <c r="T602" s="6">
        <f>Table1[[#This Row],[Volume in Units]]*Table1[[#This Row],[Price SDG/Unit]]</f>
        <v>1670000</v>
      </c>
      <c r="U602" s="57">
        <f>Table1[[#This Row],[Volume MT/Head]]*Table1[[#This Row],[Price USD/(MT/Head)]]</f>
        <v>557.96859338456397</v>
      </c>
      <c r="V602" s="80">
        <v>2200</v>
      </c>
      <c r="W602" s="28">
        <f>Table1[[#This Row],[Commission SDG/MT]]*Table1[[#This Row],[Volume in Units]]</f>
        <v>22000</v>
      </c>
      <c r="X602" s="80">
        <v>3000000</v>
      </c>
      <c r="Y602" s="28">
        <f t="shared" si="67"/>
        <v>4692000</v>
      </c>
      <c r="Z602" s="6">
        <f>IFERROR((Table1[[#This Row],[Total Cost SDG]]/Table1[[#This Row],[Volume MT/Head]]),0)</f>
        <v>4511538.461538461</v>
      </c>
      <c r="AA602" s="57">
        <f t="shared" si="68"/>
        <v>1567.6578683595055</v>
      </c>
      <c r="AB602" s="57">
        <f>IFERROR((Table1[[#This Row],[Total Cost USD]]/Table1[[#This Row],[Volume MT/Head]]),0)</f>
        <v>1507.3633349610629</v>
      </c>
      <c r="AC602" s="80"/>
      <c r="AD602" s="6">
        <f>Table1[[#This Row],[Volume MT/Head]]-Table1[[#This Row],[Delivered MT]]</f>
        <v>1.04</v>
      </c>
      <c r="AE602" s="6">
        <f>Table1[[#This Row],[Delivered MT]]*Table1[[#This Row],[Average Cost SDG/MT]]</f>
        <v>0</v>
      </c>
      <c r="AF602" s="4" t="s">
        <v>152</v>
      </c>
    </row>
    <row r="603" spans="1:32" hidden="1" x14ac:dyDescent="0.2">
      <c r="A603" s="1">
        <v>614</v>
      </c>
      <c r="B603" s="4">
        <v>2025</v>
      </c>
      <c r="C603" s="4" t="s">
        <v>146</v>
      </c>
      <c r="D603" s="4" t="s">
        <v>139</v>
      </c>
      <c r="E603" s="4">
        <v>24</v>
      </c>
      <c r="F603" s="80">
        <v>2993</v>
      </c>
      <c r="G603" s="4">
        <v>1722</v>
      </c>
      <c r="H603" s="4" t="s">
        <v>48</v>
      </c>
      <c r="I603" s="4" t="s">
        <v>200</v>
      </c>
      <c r="J603" s="4" t="s">
        <v>83</v>
      </c>
      <c r="K603" s="4" t="s">
        <v>251</v>
      </c>
      <c r="L603" s="57" t="s">
        <v>58</v>
      </c>
      <c r="M603" s="4" t="s">
        <v>230</v>
      </c>
      <c r="N603" s="4" t="s">
        <v>271</v>
      </c>
      <c r="O603" s="80">
        <v>297</v>
      </c>
      <c r="P603" s="6">
        <f t="shared" si="65"/>
        <v>30.888000000000002</v>
      </c>
      <c r="Q603" s="6">
        <v>168000</v>
      </c>
      <c r="R603" s="6">
        <f t="shared" si="66"/>
        <v>1615384.6153846155</v>
      </c>
      <c r="S603" s="57">
        <f t="shared" si="69"/>
        <v>539.72088719833459</v>
      </c>
      <c r="T603" s="6">
        <f>Table1[[#This Row],[Volume in Units]]*Table1[[#This Row],[Price SDG/Unit]]</f>
        <v>49896000</v>
      </c>
      <c r="U603" s="57">
        <f>Table1[[#This Row],[Volume MT/Head]]*Table1[[#This Row],[Price USD/(MT/Head)]]</f>
        <v>16670.898763782159</v>
      </c>
      <c r="V603" s="80">
        <v>2200</v>
      </c>
      <c r="W603" s="28">
        <f>Table1[[#This Row],[Commission SDG/MT]]*Table1[[#This Row],[Volume in Units]]</f>
        <v>653400</v>
      </c>
      <c r="X603" s="80">
        <v>3000000</v>
      </c>
      <c r="Y603" s="28">
        <f t="shared" si="67"/>
        <v>53549400</v>
      </c>
      <c r="Z603" s="6">
        <f>IFERROR((Table1[[#This Row],[Total Cost SDG]]/Table1[[#This Row],[Volume MT/Head]]),0)</f>
        <v>1733663.5586635587</v>
      </c>
      <c r="AA603" s="57">
        <f t="shared" si="68"/>
        <v>17891.546942866687</v>
      </c>
      <c r="AB603" s="57">
        <f>IFERROR((Table1[[#This Row],[Total Cost USD]]/Table1[[#This Row],[Volume MT/Head]]),0)</f>
        <v>579.23941151472047</v>
      </c>
      <c r="AC603" s="80"/>
      <c r="AD603" s="6">
        <f>Table1[[#This Row],[Volume MT/Head]]-Table1[[#This Row],[Delivered MT]]</f>
        <v>30.888000000000002</v>
      </c>
      <c r="AE603" s="6">
        <f>Table1[[#This Row],[Delivered MT]]*Table1[[#This Row],[Average Cost SDG/MT]]</f>
        <v>0</v>
      </c>
      <c r="AF603" s="4" t="s">
        <v>152</v>
      </c>
    </row>
    <row r="604" spans="1:32" hidden="1" x14ac:dyDescent="0.2">
      <c r="A604" s="1">
        <v>615</v>
      </c>
      <c r="F604" s="80"/>
      <c r="O604" s="80"/>
      <c r="P604" s="6">
        <f t="shared" si="65"/>
        <v>0</v>
      </c>
      <c r="R604" s="6">
        <f t="shared" si="66"/>
        <v>0</v>
      </c>
      <c r="S604" s="57">
        <f t="shared" si="69"/>
        <v>0</v>
      </c>
      <c r="T604" s="6">
        <f>Table1[[#This Row],[Volume in Units]]*Table1[[#This Row],[Price SDG/Unit]]</f>
        <v>0</v>
      </c>
      <c r="U604" s="57">
        <f>Table1[[#This Row],[Volume MT/Head]]*Table1[[#This Row],[Price USD/(MT/Head)]]</f>
        <v>0</v>
      </c>
      <c r="V604" s="80"/>
      <c r="W604" s="28">
        <f>Table1[[#This Row],[Commission SDG/MT]]*Table1[[#This Row],[Volume in Units]]</f>
        <v>0</v>
      </c>
      <c r="X604" s="80"/>
      <c r="Y604" s="28">
        <f t="shared" si="67"/>
        <v>0</v>
      </c>
      <c r="Z604" s="6">
        <f>IFERROR((Table1[[#This Row],[Total Cost SDG]]/Table1[[#This Row],[Volume MT/Head]]),0)</f>
        <v>0</v>
      </c>
      <c r="AA604" s="57" t="e">
        <f t="shared" si="68"/>
        <v>#DIV/0!</v>
      </c>
      <c r="AB604" s="57">
        <f>IFERROR((Table1[[#This Row],[Total Cost USD]]/Table1[[#This Row],[Volume MT/Head]]),0)</f>
        <v>0</v>
      </c>
      <c r="AC604" s="80"/>
      <c r="AD604" s="6">
        <f>Table1[[#This Row],[Volume MT/Head]]-Table1[[#This Row],[Delivered MT]]</f>
        <v>0</v>
      </c>
      <c r="AE604" s="6">
        <f>Table1[[#This Row],[Delivered MT]]*Table1[[#This Row],[Average Cost SDG/MT]]</f>
        <v>0</v>
      </c>
    </row>
    <row r="605" spans="1:32" hidden="1" x14ac:dyDescent="0.2">
      <c r="A605" s="1">
        <v>616</v>
      </c>
      <c r="F605" s="80"/>
      <c r="O605" s="80"/>
      <c r="P605" s="6">
        <f t="shared" si="65"/>
        <v>0</v>
      </c>
      <c r="R605" s="6">
        <f t="shared" si="66"/>
        <v>0</v>
      </c>
      <c r="S605" s="57">
        <f t="shared" si="69"/>
        <v>0</v>
      </c>
      <c r="T605" s="6">
        <f>Table1[[#This Row],[Volume in Units]]*Table1[[#This Row],[Price SDG/Unit]]</f>
        <v>0</v>
      </c>
      <c r="U605" s="57">
        <f>Table1[[#This Row],[Volume MT/Head]]*Table1[[#This Row],[Price USD/(MT/Head)]]</f>
        <v>0</v>
      </c>
      <c r="V605" s="80"/>
      <c r="W605" s="28">
        <f>Table1[[#This Row],[Commission SDG/MT]]*Table1[[#This Row],[Volume in Units]]</f>
        <v>0</v>
      </c>
      <c r="X605" s="80"/>
      <c r="Y605" s="28">
        <f t="shared" si="67"/>
        <v>0</v>
      </c>
      <c r="Z605" s="6">
        <f>IFERROR((Table1[[#This Row],[Total Cost SDG]]/Table1[[#This Row],[Volume MT/Head]]),0)</f>
        <v>0</v>
      </c>
      <c r="AA605" s="57" t="e">
        <f t="shared" si="68"/>
        <v>#DIV/0!</v>
      </c>
      <c r="AB605" s="57">
        <f>IFERROR((Table1[[#This Row],[Total Cost USD]]/Table1[[#This Row],[Volume MT/Head]]),0)</f>
        <v>0</v>
      </c>
      <c r="AC605" s="80"/>
      <c r="AD605" s="6">
        <f>Table1[[#This Row],[Volume MT/Head]]-Table1[[#This Row],[Delivered MT]]</f>
        <v>0</v>
      </c>
      <c r="AE605" s="6">
        <f>Table1[[#This Row],[Delivered MT]]*Table1[[#This Row],[Average Cost SDG/MT]]</f>
        <v>0</v>
      </c>
    </row>
    <row r="606" spans="1:32" hidden="1" x14ac:dyDescent="0.2">
      <c r="A606" s="1">
        <v>617</v>
      </c>
      <c r="F606" s="80"/>
      <c r="O606" s="80"/>
      <c r="P606" s="6">
        <f t="shared" si="65"/>
        <v>0</v>
      </c>
      <c r="R606" s="6">
        <f t="shared" si="66"/>
        <v>0</v>
      </c>
      <c r="S606" s="57">
        <f t="shared" si="69"/>
        <v>0</v>
      </c>
      <c r="T606" s="6">
        <f>Table1[[#This Row],[Volume in Units]]*Table1[[#This Row],[Price SDG/Unit]]</f>
        <v>0</v>
      </c>
      <c r="U606" s="57">
        <f>Table1[[#This Row],[Volume MT/Head]]*Table1[[#This Row],[Price USD/(MT/Head)]]</f>
        <v>0</v>
      </c>
      <c r="V606" s="80"/>
      <c r="W606" s="28">
        <f>Table1[[#This Row],[Commission SDG/MT]]*Table1[[#This Row],[Volume in Units]]</f>
        <v>0</v>
      </c>
      <c r="X606" s="80"/>
      <c r="Y606" s="28">
        <f t="shared" si="67"/>
        <v>0</v>
      </c>
      <c r="Z606" s="6">
        <f>IFERROR((Table1[[#This Row],[Total Cost SDG]]/Table1[[#This Row],[Volume MT/Head]]),0)</f>
        <v>0</v>
      </c>
      <c r="AA606" s="57" t="e">
        <f t="shared" si="68"/>
        <v>#DIV/0!</v>
      </c>
      <c r="AB606" s="57">
        <f>IFERROR((Table1[[#This Row],[Total Cost USD]]/Table1[[#This Row],[Volume MT/Head]]),0)</f>
        <v>0</v>
      </c>
      <c r="AC606" s="80"/>
      <c r="AD606" s="6">
        <f>Table1[[#This Row],[Volume MT/Head]]-Table1[[#This Row],[Delivered MT]]</f>
        <v>0</v>
      </c>
      <c r="AE606" s="6">
        <f>Table1[[#This Row],[Delivered MT]]*Table1[[#This Row],[Average Cost SDG/MT]]</f>
        <v>0</v>
      </c>
    </row>
    <row r="607" spans="1:32" hidden="1" x14ac:dyDescent="0.2">
      <c r="A607" s="1">
        <v>618</v>
      </c>
      <c r="F607" s="80"/>
      <c r="O607" s="80"/>
      <c r="P607" s="6">
        <f t="shared" si="65"/>
        <v>0</v>
      </c>
      <c r="R607" s="6">
        <f t="shared" si="66"/>
        <v>0</v>
      </c>
      <c r="S607" s="57">
        <f t="shared" si="69"/>
        <v>0</v>
      </c>
      <c r="T607" s="6">
        <f>Table1[[#This Row],[Volume in Units]]*Table1[[#This Row],[Price SDG/Unit]]</f>
        <v>0</v>
      </c>
      <c r="U607" s="57">
        <f>Table1[[#This Row],[Volume MT/Head]]*Table1[[#This Row],[Price USD/(MT/Head)]]</f>
        <v>0</v>
      </c>
      <c r="V607" s="80"/>
      <c r="W607" s="28">
        <f>Table1[[#This Row],[Commission SDG/MT]]*Table1[[#This Row],[Volume in Units]]</f>
        <v>0</v>
      </c>
      <c r="X607" s="80"/>
      <c r="Y607" s="28">
        <f t="shared" si="67"/>
        <v>0</v>
      </c>
      <c r="Z607" s="6">
        <f>IFERROR((Table1[[#This Row],[Total Cost SDG]]/Table1[[#This Row],[Volume MT/Head]]),0)</f>
        <v>0</v>
      </c>
      <c r="AA607" s="57" t="e">
        <f t="shared" si="68"/>
        <v>#DIV/0!</v>
      </c>
      <c r="AB607" s="57">
        <f>IFERROR((Table1[[#This Row],[Total Cost USD]]/Table1[[#This Row],[Volume MT/Head]]),0)</f>
        <v>0</v>
      </c>
      <c r="AC607" s="80"/>
      <c r="AD607" s="6">
        <f>Table1[[#This Row],[Volume MT/Head]]-Table1[[#This Row],[Delivered MT]]</f>
        <v>0</v>
      </c>
      <c r="AE607" s="6">
        <f>Table1[[#This Row],[Delivered MT]]*Table1[[#This Row],[Average Cost SDG/MT]]</f>
        <v>0</v>
      </c>
    </row>
    <row r="608" spans="1:32" hidden="1" x14ac:dyDescent="0.2">
      <c r="A608" s="1">
        <v>619</v>
      </c>
      <c r="F608" s="80"/>
      <c r="O608" s="80"/>
      <c r="P608" s="6">
        <f t="shared" si="65"/>
        <v>0</v>
      </c>
      <c r="R608" s="6">
        <f t="shared" si="66"/>
        <v>0</v>
      </c>
      <c r="S608" s="57">
        <f t="shared" si="69"/>
        <v>0</v>
      </c>
      <c r="T608" s="6">
        <f>Table1[[#This Row],[Volume in Units]]*Table1[[#This Row],[Price SDG/Unit]]</f>
        <v>0</v>
      </c>
      <c r="U608" s="57">
        <f>Table1[[#This Row],[Volume MT/Head]]*Table1[[#This Row],[Price USD/(MT/Head)]]</f>
        <v>0</v>
      </c>
      <c r="V608" s="80"/>
      <c r="W608" s="28">
        <f>Table1[[#This Row],[Commission SDG/MT]]*Table1[[#This Row],[Volume in Units]]</f>
        <v>0</v>
      </c>
      <c r="X608" s="80"/>
      <c r="Y608" s="28">
        <f t="shared" si="67"/>
        <v>0</v>
      </c>
      <c r="Z608" s="6">
        <f>IFERROR((Table1[[#This Row],[Total Cost SDG]]/Table1[[#This Row],[Volume MT/Head]]),0)</f>
        <v>0</v>
      </c>
      <c r="AA608" s="57" t="e">
        <f t="shared" si="68"/>
        <v>#DIV/0!</v>
      </c>
      <c r="AB608" s="57">
        <f>IFERROR((Table1[[#This Row],[Total Cost USD]]/Table1[[#This Row],[Volume MT/Head]]),0)</f>
        <v>0</v>
      </c>
      <c r="AC608" s="80"/>
      <c r="AD608" s="6">
        <f>Table1[[#This Row],[Volume MT/Head]]-Table1[[#This Row],[Delivered MT]]</f>
        <v>0</v>
      </c>
      <c r="AE608" s="6">
        <f>Table1[[#This Row],[Delivered MT]]*Table1[[#This Row],[Average Cost SDG/MT]]</f>
        <v>0</v>
      </c>
    </row>
    <row r="609" spans="1:31" hidden="1" x14ac:dyDescent="0.2">
      <c r="A609" s="1">
        <v>620</v>
      </c>
      <c r="F609" s="80"/>
      <c r="O609" s="80"/>
      <c r="P609" s="6">
        <f t="shared" si="65"/>
        <v>0</v>
      </c>
      <c r="R609" s="6">
        <f t="shared" si="66"/>
        <v>0</v>
      </c>
      <c r="S609" s="57">
        <f t="shared" si="69"/>
        <v>0</v>
      </c>
      <c r="T609" s="6">
        <f>Table1[[#This Row],[Volume in Units]]*Table1[[#This Row],[Price SDG/Unit]]</f>
        <v>0</v>
      </c>
      <c r="U609" s="57">
        <f>Table1[[#This Row],[Volume MT/Head]]*Table1[[#This Row],[Price USD/(MT/Head)]]</f>
        <v>0</v>
      </c>
      <c r="V609" s="80"/>
      <c r="W609" s="28">
        <f>Table1[[#This Row],[Commission SDG/MT]]*Table1[[#This Row],[Volume in Units]]</f>
        <v>0</v>
      </c>
      <c r="X609" s="80"/>
      <c r="Y609" s="28">
        <f t="shared" si="67"/>
        <v>0</v>
      </c>
      <c r="Z609" s="6">
        <f>IFERROR((Table1[[#This Row],[Total Cost SDG]]/Table1[[#This Row],[Volume MT/Head]]),0)</f>
        <v>0</v>
      </c>
      <c r="AA609" s="57" t="e">
        <f t="shared" si="68"/>
        <v>#DIV/0!</v>
      </c>
      <c r="AB609" s="57">
        <f>IFERROR((Table1[[#This Row],[Total Cost USD]]/Table1[[#This Row],[Volume MT/Head]]),0)</f>
        <v>0</v>
      </c>
      <c r="AC609" s="80"/>
      <c r="AD609" s="6">
        <f>Table1[[#This Row],[Volume MT/Head]]-Table1[[#This Row],[Delivered MT]]</f>
        <v>0</v>
      </c>
      <c r="AE609" s="6">
        <f>Table1[[#This Row],[Delivered MT]]*Table1[[#This Row],[Average Cost SDG/MT]]</f>
        <v>0</v>
      </c>
    </row>
    <row r="610" spans="1:31" hidden="1" x14ac:dyDescent="0.2">
      <c r="A610" s="1">
        <v>621</v>
      </c>
      <c r="F610" s="80"/>
      <c r="O610" s="80"/>
      <c r="P610" s="6">
        <f t="shared" si="65"/>
        <v>0</v>
      </c>
      <c r="R610" s="6">
        <f t="shared" si="66"/>
        <v>0</v>
      </c>
      <c r="S610" s="57">
        <f t="shared" si="69"/>
        <v>0</v>
      </c>
      <c r="T610" s="6">
        <f>Table1[[#This Row],[Volume in Units]]*Table1[[#This Row],[Price SDG/Unit]]</f>
        <v>0</v>
      </c>
      <c r="U610" s="57">
        <f>Table1[[#This Row],[Volume MT/Head]]*Table1[[#This Row],[Price USD/(MT/Head)]]</f>
        <v>0</v>
      </c>
      <c r="V610" s="80"/>
      <c r="W610" s="28">
        <f>Table1[[#This Row],[Commission SDG/MT]]*Table1[[#This Row],[Volume in Units]]</f>
        <v>0</v>
      </c>
      <c r="X610" s="80"/>
      <c r="Y610" s="28">
        <f t="shared" si="67"/>
        <v>0</v>
      </c>
      <c r="Z610" s="6">
        <f>IFERROR((Table1[[#This Row],[Total Cost SDG]]/Table1[[#This Row],[Volume MT/Head]]),0)</f>
        <v>0</v>
      </c>
      <c r="AA610" s="57" t="e">
        <f t="shared" si="68"/>
        <v>#DIV/0!</v>
      </c>
      <c r="AB610" s="57">
        <f>IFERROR((Table1[[#This Row],[Total Cost USD]]/Table1[[#This Row],[Volume MT/Head]]),0)</f>
        <v>0</v>
      </c>
      <c r="AC610" s="80"/>
      <c r="AD610" s="6">
        <f>Table1[[#This Row],[Volume MT/Head]]-Table1[[#This Row],[Delivered MT]]</f>
        <v>0</v>
      </c>
      <c r="AE610" s="6">
        <f>Table1[[#This Row],[Delivered MT]]*Table1[[#This Row],[Average Cost SDG/MT]]</f>
        <v>0</v>
      </c>
    </row>
    <row r="611" spans="1:31" hidden="1" x14ac:dyDescent="0.2">
      <c r="A611" s="1">
        <v>622</v>
      </c>
      <c r="F611" s="80"/>
      <c r="O611" s="80"/>
      <c r="P611" s="6">
        <f t="shared" si="65"/>
        <v>0</v>
      </c>
      <c r="R611" s="6">
        <f t="shared" si="66"/>
        <v>0</v>
      </c>
      <c r="S611" s="57">
        <f t="shared" si="69"/>
        <v>0</v>
      </c>
      <c r="T611" s="6">
        <f>Table1[[#This Row],[Volume in Units]]*Table1[[#This Row],[Price SDG/Unit]]</f>
        <v>0</v>
      </c>
      <c r="U611" s="57">
        <f>Table1[[#This Row],[Volume MT/Head]]*Table1[[#This Row],[Price USD/(MT/Head)]]</f>
        <v>0</v>
      </c>
      <c r="V611" s="80"/>
      <c r="W611" s="28">
        <f>Table1[[#This Row],[Commission SDG/MT]]*Table1[[#This Row],[Volume in Units]]</f>
        <v>0</v>
      </c>
      <c r="X611" s="80"/>
      <c r="Y611" s="28">
        <f t="shared" si="67"/>
        <v>0</v>
      </c>
      <c r="Z611" s="6">
        <f>IFERROR((Table1[[#This Row],[Total Cost SDG]]/Table1[[#This Row],[Volume MT/Head]]),0)</f>
        <v>0</v>
      </c>
      <c r="AA611" s="57" t="e">
        <f t="shared" si="68"/>
        <v>#DIV/0!</v>
      </c>
      <c r="AB611" s="57">
        <f>IFERROR((Table1[[#This Row],[Total Cost USD]]/Table1[[#This Row],[Volume MT/Head]]),0)</f>
        <v>0</v>
      </c>
      <c r="AC611" s="80"/>
      <c r="AD611" s="6">
        <f>Table1[[#This Row],[Volume MT/Head]]-Table1[[#This Row],[Delivered MT]]</f>
        <v>0</v>
      </c>
      <c r="AE611" s="6">
        <f>Table1[[#This Row],[Delivered MT]]*Table1[[#This Row],[Average Cost SDG/MT]]</f>
        <v>0</v>
      </c>
    </row>
    <row r="612" spans="1:31" hidden="1" x14ac:dyDescent="0.2">
      <c r="A612" s="1">
        <v>623</v>
      </c>
      <c r="F612" s="80"/>
      <c r="O612" s="80"/>
      <c r="P612" s="6">
        <f t="shared" si="65"/>
        <v>0</v>
      </c>
      <c r="R612" s="6">
        <f t="shared" si="66"/>
        <v>0</v>
      </c>
      <c r="S612" s="57">
        <f t="shared" si="69"/>
        <v>0</v>
      </c>
      <c r="T612" s="6">
        <f>Table1[[#This Row],[Volume in Units]]*Table1[[#This Row],[Price SDG/Unit]]</f>
        <v>0</v>
      </c>
      <c r="U612" s="57">
        <f>Table1[[#This Row],[Volume MT/Head]]*Table1[[#This Row],[Price USD/(MT/Head)]]</f>
        <v>0</v>
      </c>
      <c r="V612" s="80"/>
      <c r="W612" s="28">
        <f>Table1[[#This Row],[Commission SDG/MT]]*Table1[[#This Row],[Volume in Units]]</f>
        <v>0</v>
      </c>
      <c r="X612" s="80"/>
      <c r="Y612" s="28">
        <f t="shared" si="67"/>
        <v>0</v>
      </c>
      <c r="Z612" s="6">
        <f>IFERROR((Table1[[#This Row],[Total Cost SDG]]/Table1[[#This Row],[Volume MT/Head]]),0)</f>
        <v>0</v>
      </c>
      <c r="AA612" s="57" t="e">
        <f t="shared" si="68"/>
        <v>#DIV/0!</v>
      </c>
      <c r="AB612" s="57">
        <f>IFERROR((Table1[[#This Row],[Total Cost USD]]/Table1[[#This Row],[Volume MT/Head]]),0)</f>
        <v>0</v>
      </c>
      <c r="AC612" s="80"/>
      <c r="AD612" s="6">
        <f>Table1[[#This Row],[Volume MT/Head]]-Table1[[#This Row],[Delivered MT]]</f>
        <v>0</v>
      </c>
      <c r="AE612" s="6">
        <f>Table1[[#This Row],[Delivered MT]]*Table1[[#This Row],[Average Cost SDG/MT]]</f>
        <v>0</v>
      </c>
    </row>
    <row r="613" spans="1:31" hidden="1" x14ac:dyDescent="0.2">
      <c r="A613" s="1">
        <v>624</v>
      </c>
      <c r="F613" s="80"/>
      <c r="O613" s="80"/>
      <c r="P613" s="6">
        <f t="shared" si="65"/>
        <v>0</v>
      </c>
      <c r="R613" s="6">
        <f t="shared" si="66"/>
        <v>0</v>
      </c>
      <c r="S613" s="57">
        <f t="shared" si="69"/>
        <v>0</v>
      </c>
      <c r="T613" s="6">
        <f>Table1[[#This Row],[Volume in Units]]*Table1[[#This Row],[Price SDG/Unit]]</f>
        <v>0</v>
      </c>
      <c r="U613" s="57">
        <f>Table1[[#This Row],[Volume MT/Head]]*Table1[[#This Row],[Price USD/(MT/Head)]]</f>
        <v>0</v>
      </c>
      <c r="V613" s="80"/>
      <c r="W613" s="28">
        <f>Table1[[#This Row],[Commission SDG/MT]]*Table1[[#This Row],[Volume in Units]]</f>
        <v>0</v>
      </c>
      <c r="X613" s="80"/>
      <c r="Y613" s="28">
        <f t="shared" si="67"/>
        <v>0</v>
      </c>
      <c r="Z613" s="6">
        <f>IFERROR((Table1[[#This Row],[Total Cost SDG]]/Table1[[#This Row],[Volume MT/Head]]),0)</f>
        <v>0</v>
      </c>
      <c r="AA613" s="57" t="e">
        <f t="shared" si="68"/>
        <v>#DIV/0!</v>
      </c>
      <c r="AB613" s="57">
        <f>IFERROR((Table1[[#This Row],[Total Cost USD]]/Table1[[#This Row],[Volume MT/Head]]),0)</f>
        <v>0</v>
      </c>
      <c r="AC613" s="80"/>
      <c r="AD613" s="6">
        <f>Table1[[#This Row],[Volume MT/Head]]-Table1[[#This Row],[Delivered MT]]</f>
        <v>0</v>
      </c>
      <c r="AE613" s="6">
        <f>Table1[[#This Row],[Delivered MT]]*Table1[[#This Row],[Average Cost SDG/MT]]</f>
        <v>0</v>
      </c>
    </row>
    <row r="614" spans="1:31" hidden="1" x14ac:dyDescent="0.2">
      <c r="A614" s="1">
        <v>625</v>
      </c>
      <c r="F614" s="80"/>
      <c r="O614" s="80"/>
      <c r="P614" s="6">
        <f t="shared" si="65"/>
        <v>0</v>
      </c>
      <c r="R614" s="6">
        <f t="shared" si="66"/>
        <v>0</v>
      </c>
      <c r="S614" s="57">
        <f t="shared" si="69"/>
        <v>0</v>
      </c>
      <c r="T614" s="6">
        <f>Table1[[#This Row],[Volume in Units]]*Table1[[#This Row],[Price SDG/Unit]]</f>
        <v>0</v>
      </c>
      <c r="U614" s="57">
        <f>Table1[[#This Row],[Volume MT/Head]]*Table1[[#This Row],[Price USD/(MT/Head)]]</f>
        <v>0</v>
      </c>
      <c r="V614" s="80"/>
      <c r="W614" s="28">
        <f>Table1[[#This Row],[Commission SDG/MT]]*Table1[[#This Row],[Volume in Units]]</f>
        <v>0</v>
      </c>
      <c r="X614" s="80"/>
      <c r="Y614" s="28">
        <f t="shared" si="67"/>
        <v>0</v>
      </c>
      <c r="Z614" s="6">
        <f>IFERROR((Table1[[#This Row],[Total Cost SDG]]/Table1[[#This Row],[Volume MT/Head]]),0)</f>
        <v>0</v>
      </c>
      <c r="AA614" s="57" t="e">
        <f t="shared" si="68"/>
        <v>#DIV/0!</v>
      </c>
      <c r="AB614" s="57">
        <f>IFERROR((Table1[[#This Row],[Total Cost USD]]/Table1[[#This Row],[Volume MT/Head]]),0)</f>
        <v>0</v>
      </c>
      <c r="AC614" s="80"/>
      <c r="AD614" s="6">
        <f>Table1[[#This Row],[Volume MT/Head]]-Table1[[#This Row],[Delivered MT]]</f>
        <v>0</v>
      </c>
      <c r="AE614" s="6">
        <f>Table1[[#This Row],[Delivered MT]]*Table1[[#This Row],[Average Cost SDG/MT]]</f>
        <v>0</v>
      </c>
    </row>
    <row r="615" spans="1:31" hidden="1" x14ac:dyDescent="0.2">
      <c r="A615" s="1">
        <v>626</v>
      </c>
      <c r="F615" s="80"/>
      <c r="O615" s="80"/>
      <c r="P615" s="6">
        <f t="shared" si="65"/>
        <v>0</v>
      </c>
      <c r="R615" s="6">
        <f t="shared" si="66"/>
        <v>0</v>
      </c>
      <c r="S615" s="57">
        <f t="shared" si="69"/>
        <v>0</v>
      </c>
      <c r="T615" s="6">
        <f>Table1[[#This Row],[Volume in Units]]*Table1[[#This Row],[Price SDG/Unit]]</f>
        <v>0</v>
      </c>
      <c r="U615" s="57">
        <f>Table1[[#This Row],[Volume MT/Head]]*Table1[[#This Row],[Price USD/(MT/Head)]]</f>
        <v>0</v>
      </c>
      <c r="V615" s="80"/>
      <c r="W615" s="28">
        <f>Table1[[#This Row],[Commission SDG/MT]]*Table1[[#This Row],[Volume in Units]]</f>
        <v>0</v>
      </c>
      <c r="X615" s="80"/>
      <c r="Y615" s="28">
        <f t="shared" si="67"/>
        <v>0</v>
      </c>
      <c r="Z615" s="6">
        <f>IFERROR((Table1[[#This Row],[Total Cost SDG]]/Table1[[#This Row],[Volume MT/Head]]),0)</f>
        <v>0</v>
      </c>
      <c r="AA615" s="57" t="e">
        <f t="shared" si="68"/>
        <v>#DIV/0!</v>
      </c>
      <c r="AB615" s="57">
        <f>IFERROR((Table1[[#This Row],[Total Cost USD]]/Table1[[#This Row],[Volume MT/Head]]),0)</f>
        <v>0</v>
      </c>
      <c r="AC615" s="80"/>
      <c r="AD615" s="6">
        <f>Table1[[#This Row],[Volume MT/Head]]-Table1[[#This Row],[Delivered MT]]</f>
        <v>0</v>
      </c>
      <c r="AE615" s="6">
        <f>Table1[[#This Row],[Delivered MT]]*Table1[[#This Row],[Average Cost SDG/MT]]</f>
        <v>0</v>
      </c>
    </row>
    <row r="616" spans="1:31" hidden="1" x14ac:dyDescent="0.2">
      <c r="A616" s="1">
        <v>627</v>
      </c>
      <c r="F616" s="80"/>
      <c r="O616" s="80"/>
      <c r="P616" s="6">
        <f t="shared" si="65"/>
        <v>0</v>
      </c>
      <c r="R616" s="6">
        <f t="shared" si="66"/>
        <v>0</v>
      </c>
      <c r="S616" s="57">
        <f t="shared" si="69"/>
        <v>0</v>
      </c>
      <c r="T616" s="6">
        <f>Table1[[#This Row],[Volume in Units]]*Table1[[#This Row],[Price SDG/Unit]]</f>
        <v>0</v>
      </c>
      <c r="U616" s="57">
        <f>Table1[[#This Row],[Volume MT/Head]]*Table1[[#This Row],[Price USD/(MT/Head)]]</f>
        <v>0</v>
      </c>
      <c r="V616" s="80"/>
      <c r="W616" s="28">
        <f>Table1[[#This Row],[Commission SDG/MT]]*Table1[[#This Row],[Volume in Units]]</f>
        <v>0</v>
      </c>
      <c r="X616" s="80"/>
      <c r="Y616" s="28">
        <f t="shared" si="67"/>
        <v>0</v>
      </c>
      <c r="Z616" s="6">
        <f>IFERROR((Table1[[#This Row],[Total Cost SDG]]/Table1[[#This Row],[Volume MT/Head]]),0)</f>
        <v>0</v>
      </c>
      <c r="AA616" s="57" t="e">
        <f t="shared" si="68"/>
        <v>#DIV/0!</v>
      </c>
      <c r="AB616" s="57">
        <f>IFERROR((Table1[[#This Row],[Total Cost USD]]/Table1[[#This Row],[Volume MT/Head]]),0)</f>
        <v>0</v>
      </c>
      <c r="AC616" s="80"/>
      <c r="AD616" s="6">
        <f>Table1[[#This Row],[Volume MT/Head]]-Table1[[#This Row],[Delivered MT]]</f>
        <v>0</v>
      </c>
      <c r="AE616" s="6">
        <f>Table1[[#This Row],[Delivered MT]]*Table1[[#This Row],[Average Cost SDG/MT]]</f>
        <v>0</v>
      </c>
    </row>
    <row r="617" spans="1:31" hidden="1" x14ac:dyDescent="0.2">
      <c r="A617" s="1">
        <v>628</v>
      </c>
      <c r="F617" s="80"/>
      <c r="O617" s="80"/>
      <c r="P617" s="6">
        <f t="shared" si="65"/>
        <v>0</v>
      </c>
      <c r="R617" s="6">
        <f t="shared" si="66"/>
        <v>0</v>
      </c>
      <c r="S617" s="57">
        <f t="shared" si="69"/>
        <v>0</v>
      </c>
      <c r="T617" s="6">
        <f>Table1[[#This Row],[Volume in Units]]*Table1[[#This Row],[Price SDG/Unit]]</f>
        <v>0</v>
      </c>
      <c r="U617" s="57">
        <f>Table1[[#This Row],[Volume MT/Head]]*Table1[[#This Row],[Price USD/(MT/Head)]]</f>
        <v>0</v>
      </c>
      <c r="V617" s="80"/>
      <c r="W617" s="28">
        <f>Table1[[#This Row],[Commission SDG/MT]]*Table1[[#This Row],[Volume in Units]]</f>
        <v>0</v>
      </c>
      <c r="X617" s="80"/>
      <c r="Y617" s="28">
        <f t="shared" si="67"/>
        <v>0</v>
      </c>
      <c r="Z617" s="6">
        <f>IFERROR((Table1[[#This Row],[Total Cost SDG]]/Table1[[#This Row],[Volume MT/Head]]),0)</f>
        <v>0</v>
      </c>
      <c r="AA617" s="57" t="e">
        <f t="shared" si="68"/>
        <v>#DIV/0!</v>
      </c>
      <c r="AB617" s="57">
        <f>IFERROR((Table1[[#This Row],[Total Cost USD]]/Table1[[#This Row],[Volume MT/Head]]),0)</f>
        <v>0</v>
      </c>
      <c r="AC617" s="80"/>
      <c r="AD617" s="6">
        <f>Table1[[#This Row],[Volume MT/Head]]-Table1[[#This Row],[Delivered MT]]</f>
        <v>0</v>
      </c>
      <c r="AE617" s="6">
        <f>Table1[[#This Row],[Delivered MT]]*Table1[[#This Row],[Average Cost SDG/MT]]</f>
        <v>0</v>
      </c>
    </row>
    <row r="618" spans="1:31" hidden="1" x14ac:dyDescent="0.2">
      <c r="A618" s="1">
        <v>629</v>
      </c>
      <c r="F618" s="80"/>
      <c r="O618" s="80"/>
      <c r="P618" s="6">
        <f t="shared" si="65"/>
        <v>0</v>
      </c>
      <c r="R618" s="6">
        <f t="shared" si="66"/>
        <v>0</v>
      </c>
      <c r="S618" s="57">
        <f t="shared" si="69"/>
        <v>0</v>
      </c>
      <c r="T618" s="6">
        <f>Table1[[#This Row],[Volume in Units]]*Table1[[#This Row],[Price SDG/Unit]]</f>
        <v>0</v>
      </c>
      <c r="U618" s="57">
        <f>Table1[[#This Row],[Volume MT/Head]]*Table1[[#This Row],[Price USD/(MT/Head)]]</f>
        <v>0</v>
      </c>
      <c r="V618" s="80"/>
      <c r="W618" s="28">
        <f>Table1[[#This Row],[Commission SDG/MT]]*Table1[[#This Row],[Volume in Units]]</f>
        <v>0</v>
      </c>
      <c r="X618" s="80"/>
      <c r="Y618" s="28">
        <f t="shared" si="67"/>
        <v>0</v>
      </c>
      <c r="Z618" s="6">
        <f>IFERROR((Table1[[#This Row],[Total Cost SDG]]/Table1[[#This Row],[Volume MT/Head]]),0)</f>
        <v>0</v>
      </c>
      <c r="AA618" s="57" t="e">
        <f t="shared" si="68"/>
        <v>#DIV/0!</v>
      </c>
      <c r="AB618" s="57">
        <f>IFERROR((Table1[[#This Row],[Total Cost USD]]/Table1[[#This Row],[Volume MT/Head]]),0)</f>
        <v>0</v>
      </c>
      <c r="AC618" s="80"/>
      <c r="AD618" s="6">
        <f>Table1[[#This Row],[Volume MT/Head]]-Table1[[#This Row],[Delivered MT]]</f>
        <v>0</v>
      </c>
      <c r="AE618" s="6">
        <f>Table1[[#This Row],[Delivered MT]]*Table1[[#This Row],[Average Cost SDG/MT]]</f>
        <v>0</v>
      </c>
    </row>
    <row r="619" spans="1:31" hidden="1" x14ac:dyDescent="0.2">
      <c r="A619" s="1">
        <v>630</v>
      </c>
      <c r="F619" s="80"/>
      <c r="O619" s="80"/>
      <c r="P619" s="6">
        <f t="shared" si="65"/>
        <v>0</v>
      </c>
      <c r="R619" s="6">
        <f t="shared" si="66"/>
        <v>0</v>
      </c>
      <c r="S619" s="57">
        <f t="shared" si="69"/>
        <v>0</v>
      </c>
      <c r="T619" s="6">
        <f>Table1[[#This Row],[Volume in Units]]*Table1[[#This Row],[Price SDG/Unit]]</f>
        <v>0</v>
      </c>
      <c r="U619" s="57">
        <f>Table1[[#This Row],[Volume MT/Head]]*Table1[[#This Row],[Price USD/(MT/Head)]]</f>
        <v>0</v>
      </c>
      <c r="V619" s="80"/>
      <c r="W619" s="28">
        <f>Table1[[#This Row],[Commission SDG/MT]]*Table1[[#This Row],[Volume in Units]]</f>
        <v>0</v>
      </c>
      <c r="X619" s="80"/>
      <c r="Y619" s="28">
        <f t="shared" si="67"/>
        <v>0</v>
      </c>
      <c r="Z619" s="6">
        <f>IFERROR((Table1[[#This Row],[Total Cost SDG]]/Table1[[#This Row],[Volume MT/Head]]),0)</f>
        <v>0</v>
      </c>
      <c r="AA619" s="57" t="e">
        <f t="shared" si="68"/>
        <v>#DIV/0!</v>
      </c>
      <c r="AB619" s="57">
        <f>IFERROR((Table1[[#This Row],[Total Cost USD]]/Table1[[#This Row],[Volume MT/Head]]),0)</f>
        <v>0</v>
      </c>
      <c r="AC619" s="80"/>
      <c r="AD619" s="6">
        <f>Table1[[#This Row],[Volume MT/Head]]-Table1[[#This Row],[Delivered MT]]</f>
        <v>0</v>
      </c>
      <c r="AE619" s="6">
        <f>Table1[[#This Row],[Delivered MT]]*Table1[[#This Row],[Average Cost SDG/MT]]</f>
        <v>0</v>
      </c>
    </row>
    <row r="620" spans="1:31" hidden="1" x14ac:dyDescent="0.2">
      <c r="A620" s="1">
        <v>631</v>
      </c>
      <c r="F620" s="80"/>
      <c r="O620" s="80"/>
      <c r="P620" s="6">
        <f t="shared" si="65"/>
        <v>0</v>
      </c>
      <c r="R620" s="6">
        <f t="shared" si="66"/>
        <v>0</v>
      </c>
      <c r="S620" s="57">
        <f t="shared" si="69"/>
        <v>0</v>
      </c>
      <c r="T620" s="6">
        <f>Table1[[#This Row],[Volume in Units]]*Table1[[#This Row],[Price SDG/Unit]]</f>
        <v>0</v>
      </c>
      <c r="U620" s="57">
        <f>Table1[[#This Row],[Volume MT/Head]]*Table1[[#This Row],[Price USD/(MT/Head)]]</f>
        <v>0</v>
      </c>
      <c r="V620" s="80"/>
      <c r="W620" s="28">
        <f>Table1[[#This Row],[Commission SDG/MT]]*Table1[[#This Row],[Volume in Units]]</f>
        <v>0</v>
      </c>
      <c r="X620" s="80"/>
      <c r="Y620" s="28">
        <f t="shared" si="67"/>
        <v>0</v>
      </c>
      <c r="Z620" s="6">
        <f>IFERROR((Table1[[#This Row],[Total Cost SDG]]/Table1[[#This Row],[Volume MT/Head]]),0)</f>
        <v>0</v>
      </c>
      <c r="AA620" s="57" t="e">
        <f t="shared" si="68"/>
        <v>#DIV/0!</v>
      </c>
      <c r="AB620" s="57">
        <f>IFERROR((Table1[[#This Row],[Total Cost USD]]/Table1[[#This Row],[Volume MT/Head]]),0)</f>
        <v>0</v>
      </c>
      <c r="AC620" s="80"/>
      <c r="AD620" s="6">
        <f>Table1[[#This Row],[Volume MT/Head]]-Table1[[#This Row],[Delivered MT]]</f>
        <v>0</v>
      </c>
      <c r="AE620" s="6">
        <f>Table1[[#This Row],[Delivered MT]]*Table1[[#This Row],[Average Cost SDG/MT]]</f>
        <v>0</v>
      </c>
    </row>
    <row r="621" spans="1:31" ht="12.6" hidden="1" customHeight="1" x14ac:dyDescent="0.2">
      <c r="A621" s="1">
        <v>632</v>
      </c>
      <c r="F621" s="80"/>
      <c r="O621" s="80"/>
      <c r="P621" s="6">
        <f t="shared" si="65"/>
        <v>0</v>
      </c>
      <c r="R621" s="6">
        <f t="shared" si="66"/>
        <v>0</v>
      </c>
      <c r="S621" s="57">
        <f t="shared" si="69"/>
        <v>0</v>
      </c>
      <c r="T621" s="6">
        <f>Table1[[#This Row],[Volume in Units]]*Table1[[#This Row],[Price SDG/Unit]]</f>
        <v>0</v>
      </c>
      <c r="U621" s="57">
        <f>Table1[[#This Row],[Volume MT/Head]]*Table1[[#This Row],[Price USD/(MT/Head)]]</f>
        <v>0</v>
      </c>
      <c r="V621" s="80"/>
      <c r="W621" s="28">
        <f>Table1[[#This Row],[Commission SDG/MT]]*Table1[[#This Row],[Volume in Units]]</f>
        <v>0</v>
      </c>
      <c r="X621" s="80"/>
      <c r="Y621" s="28">
        <f t="shared" si="67"/>
        <v>0</v>
      </c>
      <c r="Z621" s="6">
        <f>IFERROR((Table1[[#This Row],[Total Cost SDG]]/Table1[[#This Row],[Volume MT/Head]]),0)</f>
        <v>0</v>
      </c>
      <c r="AA621" s="57" t="e">
        <f t="shared" si="68"/>
        <v>#DIV/0!</v>
      </c>
      <c r="AB621" s="57">
        <f>IFERROR((Table1[[#This Row],[Total Cost USD]]/Table1[[#This Row],[Volume MT/Head]]),0)</f>
        <v>0</v>
      </c>
      <c r="AC621" s="80"/>
      <c r="AD621" s="6">
        <f>Table1[[#This Row],[Volume MT/Head]]-Table1[[#This Row],[Delivered MT]]</f>
        <v>0</v>
      </c>
      <c r="AE621" s="6">
        <f>Table1[[#This Row],[Delivered MT]]*Table1[[#This Row],[Average Cost SDG/MT]]</f>
        <v>0</v>
      </c>
    </row>
    <row r="622" spans="1:31" hidden="1" x14ac:dyDescent="0.2">
      <c r="A622" s="1">
        <v>633</v>
      </c>
      <c r="F622" s="80"/>
      <c r="O622" s="80"/>
      <c r="P622" s="6">
        <f t="shared" si="65"/>
        <v>0</v>
      </c>
      <c r="R622" s="6">
        <f t="shared" si="66"/>
        <v>0</v>
      </c>
      <c r="S622" s="57">
        <f t="shared" si="69"/>
        <v>0</v>
      </c>
      <c r="T622" s="6">
        <f>Table1[[#This Row],[Volume in Units]]*Table1[[#This Row],[Price SDG/Unit]]</f>
        <v>0</v>
      </c>
      <c r="U622" s="57">
        <f>Table1[[#This Row],[Volume MT/Head]]*Table1[[#This Row],[Price USD/(MT/Head)]]</f>
        <v>0</v>
      </c>
      <c r="V622" s="80"/>
      <c r="W622" s="28">
        <f>Table1[[#This Row],[Commission SDG/MT]]*Table1[[#This Row],[Volume in Units]]</f>
        <v>0</v>
      </c>
      <c r="X622" s="80"/>
      <c r="Y622" s="28">
        <f t="shared" si="67"/>
        <v>0</v>
      </c>
      <c r="Z622" s="6">
        <f>IFERROR((Table1[[#This Row],[Total Cost SDG]]/Table1[[#This Row],[Volume MT/Head]]),0)</f>
        <v>0</v>
      </c>
      <c r="AA622" s="57" t="e">
        <f t="shared" si="68"/>
        <v>#DIV/0!</v>
      </c>
      <c r="AB622" s="57">
        <f>IFERROR((Table1[[#This Row],[Total Cost USD]]/Table1[[#This Row],[Volume MT/Head]]),0)</f>
        <v>0</v>
      </c>
      <c r="AC622" s="80"/>
      <c r="AD622" s="6">
        <f>Table1[[#This Row],[Volume MT/Head]]-Table1[[#This Row],[Delivered MT]]</f>
        <v>0</v>
      </c>
      <c r="AE622" s="6">
        <f>Table1[[#This Row],[Delivered MT]]*Table1[[#This Row],[Average Cost SDG/MT]]</f>
        <v>0</v>
      </c>
    </row>
    <row r="623" spans="1:31" hidden="1" x14ac:dyDescent="0.2">
      <c r="A623" s="1">
        <v>634</v>
      </c>
      <c r="F623" s="80"/>
      <c r="O623" s="80"/>
      <c r="P623" s="6">
        <f t="shared" si="65"/>
        <v>0</v>
      </c>
      <c r="R623" s="6">
        <f t="shared" si="66"/>
        <v>0</v>
      </c>
      <c r="S623" s="57">
        <f t="shared" si="69"/>
        <v>0</v>
      </c>
      <c r="T623" s="6">
        <f>Table1[[#This Row],[Volume in Units]]*Table1[[#This Row],[Price SDG/Unit]]</f>
        <v>0</v>
      </c>
      <c r="U623" s="57">
        <f>Table1[[#This Row],[Volume MT/Head]]*Table1[[#This Row],[Price USD/(MT/Head)]]</f>
        <v>0</v>
      </c>
      <c r="V623" s="80"/>
      <c r="W623" s="28">
        <f>Table1[[#This Row],[Commission SDG/MT]]*Table1[[#This Row],[Volume in Units]]</f>
        <v>0</v>
      </c>
      <c r="X623" s="80"/>
      <c r="Y623" s="28">
        <f t="shared" si="67"/>
        <v>0</v>
      </c>
      <c r="Z623" s="6">
        <f>IFERROR((Table1[[#This Row],[Total Cost SDG]]/Table1[[#This Row],[Volume MT/Head]]),0)</f>
        <v>0</v>
      </c>
      <c r="AA623" s="57" t="e">
        <f t="shared" si="68"/>
        <v>#DIV/0!</v>
      </c>
      <c r="AB623" s="57">
        <f>IFERROR((Table1[[#This Row],[Total Cost USD]]/Table1[[#This Row],[Volume MT/Head]]),0)</f>
        <v>0</v>
      </c>
      <c r="AC623" s="80"/>
      <c r="AD623" s="6">
        <f>Table1[[#This Row],[Volume MT/Head]]-Table1[[#This Row],[Delivered MT]]</f>
        <v>0</v>
      </c>
      <c r="AE623" s="6">
        <f>Table1[[#This Row],[Delivered MT]]*Table1[[#This Row],[Average Cost SDG/MT]]</f>
        <v>0</v>
      </c>
    </row>
    <row r="624" spans="1:31" hidden="1" x14ac:dyDescent="0.2">
      <c r="A624" s="1">
        <v>635</v>
      </c>
      <c r="F624" s="80"/>
      <c r="O624" s="80"/>
      <c r="P624" s="6">
        <f t="shared" si="65"/>
        <v>0</v>
      </c>
      <c r="R624" s="6">
        <f t="shared" si="66"/>
        <v>0</v>
      </c>
      <c r="S624" s="57">
        <f t="shared" si="69"/>
        <v>0</v>
      </c>
      <c r="T624" s="6">
        <f>Table1[[#This Row],[Volume in Units]]*Table1[[#This Row],[Price SDG/Unit]]</f>
        <v>0</v>
      </c>
      <c r="U624" s="57">
        <f>Table1[[#This Row],[Volume MT/Head]]*Table1[[#This Row],[Price USD/(MT/Head)]]</f>
        <v>0</v>
      </c>
      <c r="V624" s="80"/>
      <c r="W624" s="28">
        <f>Table1[[#This Row],[Commission SDG/MT]]*Table1[[#This Row],[Volume in Units]]</f>
        <v>0</v>
      </c>
      <c r="X624" s="80"/>
      <c r="Y624" s="28">
        <f t="shared" si="67"/>
        <v>0</v>
      </c>
      <c r="Z624" s="6">
        <f>IFERROR((Table1[[#This Row],[Total Cost SDG]]/Table1[[#This Row],[Volume MT/Head]]),0)</f>
        <v>0</v>
      </c>
      <c r="AA624" s="57" t="e">
        <f t="shared" si="68"/>
        <v>#DIV/0!</v>
      </c>
      <c r="AB624" s="57">
        <f>IFERROR((Table1[[#This Row],[Total Cost USD]]/Table1[[#This Row],[Volume MT/Head]]),0)</f>
        <v>0</v>
      </c>
      <c r="AC624" s="80"/>
      <c r="AD624" s="6">
        <f>Table1[[#This Row],[Volume MT/Head]]-Table1[[#This Row],[Delivered MT]]</f>
        <v>0</v>
      </c>
      <c r="AE624" s="6">
        <f>Table1[[#This Row],[Delivered MT]]*Table1[[#This Row],[Average Cost SDG/MT]]</f>
        <v>0</v>
      </c>
    </row>
    <row r="625" spans="1:31" hidden="1" x14ac:dyDescent="0.2">
      <c r="A625" s="1">
        <v>636</v>
      </c>
      <c r="F625" s="80"/>
      <c r="O625" s="80"/>
      <c r="P625" s="6">
        <f t="shared" si="65"/>
        <v>0</v>
      </c>
      <c r="R625" s="6">
        <f t="shared" si="66"/>
        <v>0</v>
      </c>
      <c r="S625" s="57">
        <f t="shared" si="69"/>
        <v>0</v>
      </c>
      <c r="T625" s="6">
        <f>Table1[[#This Row],[Volume in Units]]*Table1[[#This Row],[Price SDG/Unit]]</f>
        <v>0</v>
      </c>
      <c r="U625" s="57">
        <f>Table1[[#This Row],[Volume MT/Head]]*Table1[[#This Row],[Price USD/(MT/Head)]]</f>
        <v>0</v>
      </c>
      <c r="V625" s="80"/>
      <c r="W625" s="28">
        <f>Table1[[#This Row],[Commission SDG/MT]]*Table1[[#This Row],[Volume in Units]]</f>
        <v>0</v>
      </c>
      <c r="X625" s="80"/>
      <c r="Y625" s="28">
        <f t="shared" si="67"/>
        <v>0</v>
      </c>
      <c r="Z625" s="6">
        <f>IFERROR((Table1[[#This Row],[Total Cost SDG]]/Table1[[#This Row],[Volume MT/Head]]),0)</f>
        <v>0</v>
      </c>
      <c r="AA625" s="57" t="e">
        <f t="shared" si="68"/>
        <v>#DIV/0!</v>
      </c>
      <c r="AB625" s="57">
        <f>IFERROR((Table1[[#This Row],[Total Cost USD]]/Table1[[#This Row],[Volume MT/Head]]),0)</f>
        <v>0</v>
      </c>
      <c r="AC625" s="80"/>
      <c r="AD625" s="6">
        <f>Table1[[#This Row],[Volume MT/Head]]-Table1[[#This Row],[Delivered MT]]</f>
        <v>0</v>
      </c>
      <c r="AE625" s="6">
        <f>Table1[[#This Row],[Delivered MT]]*Table1[[#This Row],[Average Cost SDG/MT]]</f>
        <v>0</v>
      </c>
    </row>
    <row r="626" spans="1:31" hidden="1" x14ac:dyDescent="0.2">
      <c r="A626" s="1">
        <v>637</v>
      </c>
      <c r="F626" s="80"/>
      <c r="O626" s="80"/>
      <c r="P626" s="6">
        <f t="shared" si="65"/>
        <v>0</v>
      </c>
      <c r="R626" s="6">
        <f t="shared" si="66"/>
        <v>0</v>
      </c>
      <c r="S626" s="57">
        <f t="shared" si="69"/>
        <v>0</v>
      </c>
      <c r="T626" s="6">
        <f>Table1[[#This Row],[Volume in Units]]*Table1[[#This Row],[Price SDG/Unit]]</f>
        <v>0</v>
      </c>
      <c r="U626" s="57">
        <f>Table1[[#This Row],[Volume MT/Head]]*Table1[[#This Row],[Price USD/(MT/Head)]]</f>
        <v>0</v>
      </c>
      <c r="V626" s="80"/>
      <c r="W626" s="28">
        <f>Table1[[#This Row],[Commission SDG/MT]]*Table1[[#This Row],[Volume in Units]]</f>
        <v>0</v>
      </c>
      <c r="X626" s="80"/>
      <c r="Y626" s="28">
        <f t="shared" si="67"/>
        <v>0</v>
      </c>
      <c r="Z626" s="6">
        <f>IFERROR((Table1[[#This Row],[Total Cost SDG]]/Table1[[#This Row],[Volume MT/Head]]),0)</f>
        <v>0</v>
      </c>
      <c r="AA626" s="57" t="e">
        <f t="shared" si="68"/>
        <v>#DIV/0!</v>
      </c>
      <c r="AB626" s="57">
        <f>IFERROR((Table1[[#This Row],[Total Cost USD]]/Table1[[#This Row],[Volume MT/Head]]),0)</f>
        <v>0</v>
      </c>
      <c r="AC626" s="80"/>
      <c r="AD626" s="6">
        <f>Table1[[#This Row],[Volume MT/Head]]-Table1[[#This Row],[Delivered MT]]</f>
        <v>0</v>
      </c>
      <c r="AE626" s="6">
        <f>Table1[[#This Row],[Delivered MT]]*Table1[[#This Row],[Average Cost SDG/MT]]</f>
        <v>0</v>
      </c>
    </row>
    <row r="627" spans="1:31" hidden="1" x14ac:dyDescent="0.2">
      <c r="A627" s="1">
        <v>638</v>
      </c>
      <c r="F627" s="80"/>
      <c r="O627" s="80"/>
      <c r="P627" s="6">
        <f t="shared" si="65"/>
        <v>0</v>
      </c>
      <c r="R627" s="6">
        <f t="shared" si="66"/>
        <v>0</v>
      </c>
      <c r="S627" s="57">
        <f t="shared" si="69"/>
        <v>0</v>
      </c>
      <c r="T627" s="6">
        <f>Table1[[#This Row],[Volume in Units]]*Table1[[#This Row],[Price SDG/Unit]]</f>
        <v>0</v>
      </c>
      <c r="U627" s="57">
        <f>Table1[[#This Row],[Volume MT/Head]]*Table1[[#This Row],[Price USD/(MT/Head)]]</f>
        <v>0</v>
      </c>
      <c r="V627" s="80"/>
      <c r="W627" s="28">
        <f>Table1[[#This Row],[Commission SDG/MT]]*Table1[[#This Row],[Volume in Units]]</f>
        <v>0</v>
      </c>
      <c r="X627" s="80"/>
      <c r="Y627" s="28">
        <f t="shared" si="67"/>
        <v>0</v>
      </c>
      <c r="Z627" s="6">
        <f>IFERROR((Table1[[#This Row],[Total Cost SDG]]/Table1[[#This Row],[Volume MT/Head]]),0)</f>
        <v>0</v>
      </c>
      <c r="AA627" s="57" t="e">
        <f t="shared" si="68"/>
        <v>#DIV/0!</v>
      </c>
      <c r="AB627" s="57">
        <f>IFERROR((Table1[[#This Row],[Total Cost USD]]/Table1[[#This Row],[Volume MT/Head]]),0)</f>
        <v>0</v>
      </c>
      <c r="AC627" s="80"/>
      <c r="AD627" s="6">
        <f>Table1[[#This Row],[Volume MT/Head]]-Table1[[#This Row],[Delivered MT]]</f>
        <v>0</v>
      </c>
      <c r="AE627" s="6">
        <f>Table1[[#This Row],[Delivered MT]]*Table1[[#This Row],[Average Cost SDG/MT]]</f>
        <v>0</v>
      </c>
    </row>
    <row r="628" spans="1:31" hidden="1" x14ac:dyDescent="0.2">
      <c r="A628" s="1">
        <v>639</v>
      </c>
      <c r="F628" s="80"/>
      <c r="O628" s="80"/>
      <c r="P628" s="6">
        <f t="shared" si="65"/>
        <v>0</v>
      </c>
      <c r="R628" s="6">
        <f t="shared" si="66"/>
        <v>0</v>
      </c>
      <c r="S628" s="57">
        <f t="shared" si="69"/>
        <v>0</v>
      </c>
      <c r="T628" s="6">
        <f>Table1[[#This Row],[Volume in Units]]*Table1[[#This Row],[Price SDG/Unit]]</f>
        <v>0</v>
      </c>
      <c r="U628" s="57">
        <f>Table1[[#This Row],[Volume MT/Head]]*Table1[[#This Row],[Price USD/(MT/Head)]]</f>
        <v>0</v>
      </c>
      <c r="V628" s="80"/>
      <c r="W628" s="28">
        <f>Table1[[#This Row],[Commission SDG/MT]]*Table1[[#This Row],[Volume in Units]]</f>
        <v>0</v>
      </c>
      <c r="X628" s="80"/>
      <c r="Y628" s="28">
        <f t="shared" si="67"/>
        <v>0</v>
      </c>
      <c r="Z628" s="6">
        <f>IFERROR((Table1[[#This Row],[Total Cost SDG]]/Table1[[#This Row],[Volume MT/Head]]),0)</f>
        <v>0</v>
      </c>
      <c r="AA628" s="57" t="e">
        <f t="shared" si="68"/>
        <v>#DIV/0!</v>
      </c>
      <c r="AB628" s="57">
        <f>IFERROR((Table1[[#This Row],[Total Cost USD]]/Table1[[#This Row],[Volume MT/Head]]),0)</f>
        <v>0</v>
      </c>
      <c r="AC628" s="80"/>
      <c r="AD628" s="6">
        <f>Table1[[#This Row],[Volume MT/Head]]-Table1[[#This Row],[Delivered MT]]</f>
        <v>0</v>
      </c>
      <c r="AE628" s="6">
        <f>Table1[[#This Row],[Delivered MT]]*Table1[[#This Row],[Average Cost SDG/MT]]</f>
        <v>0</v>
      </c>
    </row>
    <row r="629" spans="1:31" hidden="1" x14ac:dyDescent="0.2">
      <c r="A629" s="1">
        <v>640</v>
      </c>
      <c r="F629" s="80"/>
      <c r="O629" s="80"/>
      <c r="P629" s="6">
        <f t="shared" si="65"/>
        <v>0</v>
      </c>
      <c r="R629" s="6">
        <f t="shared" si="66"/>
        <v>0</v>
      </c>
      <c r="S629" s="57">
        <f t="shared" si="69"/>
        <v>0</v>
      </c>
      <c r="T629" s="6">
        <f>Table1[[#This Row],[Volume in Units]]*Table1[[#This Row],[Price SDG/Unit]]</f>
        <v>0</v>
      </c>
      <c r="U629" s="57">
        <f>Table1[[#This Row],[Volume MT/Head]]*Table1[[#This Row],[Price USD/(MT/Head)]]</f>
        <v>0</v>
      </c>
      <c r="V629" s="80"/>
      <c r="W629" s="28">
        <f>Table1[[#This Row],[Commission SDG/MT]]*Table1[[#This Row],[Volume in Units]]</f>
        <v>0</v>
      </c>
      <c r="X629" s="80"/>
      <c r="Y629" s="28">
        <f t="shared" si="67"/>
        <v>0</v>
      </c>
      <c r="Z629" s="6">
        <f>IFERROR((Table1[[#This Row],[Total Cost SDG]]/Table1[[#This Row],[Volume MT/Head]]),0)</f>
        <v>0</v>
      </c>
      <c r="AA629" s="57" t="e">
        <f t="shared" si="68"/>
        <v>#DIV/0!</v>
      </c>
      <c r="AB629" s="57">
        <f>IFERROR((Table1[[#This Row],[Total Cost USD]]/Table1[[#This Row],[Volume MT/Head]]),0)</f>
        <v>0</v>
      </c>
      <c r="AC629" s="80"/>
      <c r="AD629" s="6">
        <f>Table1[[#This Row],[Volume MT/Head]]-Table1[[#This Row],[Delivered MT]]</f>
        <v>0</v>
      </c>
      <c r="AE629" s="6">
        <f>Table1[[#This Row],[Delivered MT]]*Table1[[#This Row],[Average Cost SDG/MT]]</f>
        <v>0</v>
      </c>
    </row>
    <row r="630" spans="1:31" hidden="1" x14ac:dyDescent="0.2">
      <c r="A630" s="1">
        <v>641</v>
      </c>
      <c r="F630" s="80"/>
      <c r="O630" s="80"/>
      <c r="P630" s="6">
        <f t="shared" si="65"/>
        <v>0</v>
      </c>
      <c r="R630" s="6">
        <f t="shared" si="66"/>
        <v>0</v>
      </c>
      <c r="S630" s="57">
        <f t="shared" si="69"/>
        <v>0</v>
      </c>
      <c r="T630" s="6">
        <f>Table1[[#This Row],[Volume in Units]]*Table1[[#This Row],[Price SDG/Unit]]</f>
        <v>0</v>
      </c>
      <c r="U630" s="57">
        <f>Table1[[#This Row],[Volume MT/Head]]*Table1[[#This Row],[Price USD/(MT/Head)]]</f>
        <v>0</v>
      </c>
      <c r="V630" s="80"/>
      <c r="W630" s="28">
        <f>Table1[[#This Row],[Commission SDG/MT]]*Table1[[#This Row],[Volume in Units]]</f>
        <v>0</v>
      </c>
      <c r="X630" s="80"/>
      <c r="Y630" s="28">
        <f t="shared" si="67"/>
        <v>0</v>
      </c>
      <c r="Z630" s="6">
        <f>IFERROR((Table1[[#This Row],[Total Cost SDG]]/Table1[[#This Row],[Volume MT/Head]]),0)</f>
        <v>0</v>
      </c>
      <c r="AA630" s="57" t="e">
        <f t="shared" si="68"/>
        <v>#DIV/0!</v>
      </c>
      <c r="AB630" s="57">
        <f>IFERROR((Table1[[#This Row],[Total Cost USD]]/Table1[[#This Row],[Volume MT/Head]]),0)</f>
        <v>0</v>
      </c>
      <c r="AC630" s="80"/>
      <c r="AD630" s="6">
        <f>Table1[[#This Row],[Volume MT/Head]]-Table1[[#This Row],[Delivered MT]]</f>
        <v>0</v>
      </c>
      <c r="AE630" s="6">
        <f>Table1[[#This Row],[Delivered MT]]*Table1[[#This Row],[Average Cost SDG/MT]]</f>
        <v>0</v>
      </c>
    </row>
    <row r="631" spans="1:31" hidden="1" x14ac:dyDescent="0.2">
      <c r="A631" s="1">
        <v>642</v>
      </c>
      <c r="F631" s="80"/>
      <c r="O631" s="115"/>
      <c r="P631" s="6">
        <f t="shared" si="65"/>
        <v>0</v>
      </c>
      <c r="R631" s="6">
        <f t="shared" si="66"/>
        <v>0</v>
      </c>
      <c r="S631" s="57">
        <f t="shared" si="69"/>
        <v>0</v>
      </c>
      <c r="T631" s="6">
        <f>Table1[[#This Row],[Volume in Units]]*Table1[[#This Row],[Price SDG/Unit]]</f>
        <v>0</v>
      </c>
      <c r="U631" s="57">
        <f>Table1[[#This Row],[Volume MT/Head]]*Table1[[#This Row],[Price USD/(MT/Head)]]</f>
        <v>0</v>
      </c>
      <c r="V631" s="80"/>
      <c r="W631" s="28">
        <f>Table1[[#This Row],[Commission SDG/MT]]*Table1[[#This Row],[Volume in Units]]</f>
        <v>0</v>
      </c>
      <c r="X631" s="80"/>
      <c r="Y631" s="28">
        <f t="shared" si="67"/>
        <v>0</v>
      </c>
      <c r="Z631" s="6">
        <f>IFERROR((Table1[[#This Row],[Total Cost SDG]]/Table1[[#This Row],[Volume MT/Head]]),0)</f>
        <v>0</v>
      </c>
      <c r="AA631" s="57" t="e">
        <f t="shared" si="68"/>
        <v>#DIV/0!</v>
      </c>
      <c r="AB631" s="57">
        <f>IFERROR((Table1[[#This Row],[Total Cost USD]]/Table1[[#This Row],[Volume MT/Head]]),0)</f>
        <v>0</v>
      </c>
      <c r="AC631" s="80"/>
      <c r="AD631" s="6">
        <f>Table1[[#This Row],[Volume MT/Head]]-Table1[[#This Row],[Delivered MT]]</f>
        <v>0</v>
      </c>
      <c r="AE631" s="6">
        <f>Table1[[#This Row],[Delivered MT]]*Table1[[#This Row],[Average Cost SDG/MT]]</f>
        <v>0</v>
      </c>
    </row>
    <row r="632" spans="1:31" hidden="1" x14ac:dyDescent="0.2">
      <c r="A632" s="1">
        <v>643</v>
      </c>
      <c r="F632" s="80"/>
      <c r="O632" s="80"/>
      <c r="P632" s="6">
        <f t="shared" si="65"/>
        <v>0</v>
      </c>
      <c r="R632" s="6">
        <f t="shared" si="66"/>
        <v>0</v>
      </c>
      <c r="S632" s="57">
        <f t="shared" si="69"/>
        <v>0</v>
      </c>
      <c r="T632" s="6">
        <f>Table1[[#This Row],[Volume in Units]]*Table1[[#This Row],[Price SDG/Unit]]</f>
        <v>0</v>
      </c>
      <c r="U632" s="57">
        <f>Table1[[#This Row],[Volume MT/Head]]*Table1[[#This Row],[Price USD/(MT/Head)]]</f>
        <v>0</v>
      </c>
      <c r="V632" s="80"/>
      <c r="W632" s="28">
        <f>Table1[[#This Row],[Commission SDG/MT]]*Table1[[#This Row],[Volume in Units]]</f>
        <v>0</v>
      </c>
      <c r="X632" s="80"/>
      <c r="Y632" s="28">
        <f t="shared" si="67"/>
        <v>0</v>
      </c>
      <c r="Z632" s="6">
        <f>IFERROR((Table1[[#This Row],[Total Cost SDG]]/Table1[[#This Row],[Volume MT/Head]]),0)</f>
        <v>0</v>
      </c>
      <c r="AA632" s="57" t="e">
        <f t="shared" si="68"/>
        <v>#DIV/0!</v>
      </c>
      <c r="AB632" s="57">
        <f>IFERROR((Table1[[#This Row],[Total Cost USD]]/Table1[[#This Row],[Volume MT/Head]]),0)</f>
        <v>0</v>
      </c>
      <c r="AC632" s="80"/>
      <c r="AD632" s="6">
        <f>Table1[[#This Row],[Volume MT/Head]]-Table1[[#This Row],[Delivered MT]]</f>
        <v>0</v>
      </c>
      <c r="AE632" s="6">
        <f>Table1[[#This Row],[Delivered MT]]*Table1[[#This Row],[Average Cost SDG/MT]]</f>
        <v>0</v>
      </c>
    </row>
    <row r="633" spans="1:31" hidden="1" x14ac:dyDescent="0.2">
      <c r="A633" s="1">
        <v>644</v>
      </c>
      <c r="F633" s="80"/>
      <c r="O633" s="80"/>
      <c r="P633" s="6">
        <f t="shared" si="65"/>
        <v>0</v>
      </c>
      <c r="R633" s="6">
        <f t="shared" si="66"/>
        <v>0</v>
      </c>
      <c r="S633" s="57">
        <f t="shared" si="69"/>
        <v>0</v>
      </c>
      <c r="T633" s="6">
        <f>Table1[[#This Row],[Volume in Units]]*Table1[[#This Row],[Price SDG/Unit]]</f>
        <v>0</v>
      </c>
      <c r="U633" s="57">
        <f>Table1[[#This Row],[Volume MT/Head]]*Table1[[#This Row],[Price USD/(MT/Head)]]</f>
        <v>0</v>
      </c>
      <c r="V633" s="80"/>
      <c r="W633" s="28">
        <f>Table1[[#This Row],[Commission SDG/MT]]*Table1[[#This Row],[Volume in Units]]</f>
        <v>0</v>
      </c>
      <c r="X633" s="80"/>
      <c r="Y633" s="28">
        <f t="shared" si="67"/>
        <v>0</v>
      </c>
      <c r="Z633" s="6">
        <f>IFERROR((Table1[[#This Row],[Total Cost SDG]]/Table1[[#This Row],[Volume MT/Head]]),0)</f>
        <v>0</v>
      </c>
      <c r="AA633" s="57" t="e">
        <f t="shared" si="68"/>
        <v>#DIV/0!</v>
      </c>
      <c r="AB633" s="57">
        <f>IFERROR((Table1[[#This Row],[Total Cost USD]]/Table1[[#This Row],[Volume MT/Head]]),0)</f>
        <v>0</v>
      </c>
      <c r="AC633" s="80"/>
      <c r="AD633" s="6">
        <f>Table1[[#This Row],[Volume MT/Head]]-Table1[[#This Row],[Delivered MT]]</f>
        <v>0</v>
      </c>
      <c r="AE633" s="6">
        <f>Table1[[#This Row],[Delivered MT]]*Table1[[#This Row],[Average Cost SDG/MT]]</f>
        <v>0</v>
      </c>
    </row>
    <row r="634" spans="1:31" hidden="1" x14ac:dyDescent="0.2">
      <c r="A634" s="1">
        <v>645</v>
      </c>
      <c r="F634" s="80"/>
      <c r="O634" s="80"/>
      <c r="P634" s="6">
        <f t="shared" si="65"/>
        <v>0</v>
      </c>
      <c r="R634" s="6">
        <f t="shared" si="66"/>
        <v>0</v>
      </c>
      <c r="S634" s="57">
        <f t="shared" si="69"/>
        <v>0</v>
      </c>
      <c r="T634" s="6">
        <f>Table1[[#This Row],[Volume in Units]]*Table1[[#This Row],[Price SDG/Unit]]</f>
        <v>0</v>
      </c>
      <c r="U634" s="57">
        <f>Table1[[#This Row],[Volume MT/Head]]*Table1[[#This Row],[Price USD/(MT/Head)]]</f>
        <v>0</v>
      </c>
      <c r="V634" s="80"/>
      <c r="W634" s="28">
        <f>Table1[[#This Row],[Commission SDG/MT]]*Table1[[#This Row],[Volume in Units]]</f>
        <v>0</v>
      </c>
      <c r="X634" s="80"/>
      <c r="Y634" s="28">
        <f t="shared" si="67"/>
        <v>0</v>
      </c>
      <c r="Z634" s="6">
        <f>IFERROR((Table1[[#This Row],[Total Cost SDG]]/Table1[[#This Row],[Volume MT/Head]]),0)</f>
        <v>0</v>
      </c>
      <c r="AA634" s="57" t="e">
        <f t="shared" si="68"/>
        <v>#DIV/0!</v>
      </c>
      <c r="AB634" s="57">
        <f>IFERROR((Table1[[#This Row],[Total Cost USD]]/Table1[[#This Row],[Volume MT/Head]]),0)</f>
        <v>0</v>
      </c>
      <c r="AC634" s="80"/>
      <c r="AD634" s="6">
        <f>Table1[[#This Row],[Volume MT/Head]]-Table1[[#This Row],[Delivered MT]]</f>
        <v>0</v>
      </c>
      <c r="AE634" s="6">
        <f>Table1[[#This Row],[Delivered MT]]*Table1[[#This Row],[Average Cost SDG/MT]]</f>
        <v>0</v>
      </c>
    </row>
    <row r="635" spans="1:31" hidden="1" x14ac:dyDescent="0.2">
      <c r="A635" s="1">
        <v>646</v>
      </c>
      <c r="F635" s="80"/>
      <c r="O635" s="80"/>
      <c r="P635" s="6">
        <f t="shared" si="65"/>
        <v>0</v>
      </c>
      <c r="R635" s="6">
        <f t="shared" si="66"/>
        <v>0</v>
      </c>
      <c r="S635" s="57">
        <f t="shared" si="69"/>
        <v>0</v>
      </c>
      <c r="T635" s="6">
        <f>Table1[[#This Row],[Volume in Units]]*Table1[[#This Row],[Price SDG/Unit]]</f>
        <v>0</v>
      </c>
      <c r="U635" s="57">
        <f>Table1[[#This Row],[Volume MT/Head]]*Table1[[#This Row],[Price USD/(MT/Head)]]</f>
        <v>0</v>
      </c>
      <c r="V635" s="80"/>
      <c r="W635" s="28">
        <f>Table1[[#This Row],[Commission SDG/MT]]*Table1[[#This Row],[Volume in Units]]</f>
        <v>0</v>
      </c>
      <c r="X635" s="80"/>
      <c r="Y635" s="28">
        <f t="shared" si="67"/>
        <v>0</v>
      </c>
      <c r="Z635" s="6">
        <f>IFERROR((Table1[[#This Row],[Total Cost SDG]]/Table1[[#This Row],[Volume MT/Head]]),0)</f>
        <v>0</v>
      </c>
      <c r="AA635" s="57" t="e">
        <f t="shared" si="68"/>
        <v>#DIV/0!</v>
      </c>
      <c r="AB635" s="57">
        <f>IFERROR((Table1[[#This Row],[Total Cost USD]]/Table1[[#This Row],[Volume MT/Head]]),0)</f>
        <v>0</v>
      </c>
      <c r="AC635" s="80"/>
      <c r="AD635" s="6">
        <f>Table1[[#This Row],[Volume MT/Head]]-Table1[[#This Row],[Delivered MT]]</f>
        <v>0</v>
      </c>
      <c r="AE635" s="6">
        <f>Table1[[#This Row],[Delivered MT]]*Table1[[#This Row],[Average Cost SDG/MT]]</f>
        <v>0</v>
      </c>
    </row>
    <row r="636" spans="1:31" hidden="1" x14ac:dyDescent="0.2">
      <c r="A636" s="1">
        <v>647</v>
      </c>
      <c r="F636" s="80"/>
      <c r="O636" s="80"/>
      <c r="P636" s="6">
        <f t="shared" si="65"/>
        <v>0</v>
      </c>
      <c r="R636" s="6">
        <f t="shared" si="66"/>
        <v>0</v>
      </c>
      <c r="S636" s="57">
        <f t="shared" si="69"/>
        <v>0</v>
      </c>
      <c r="T636" s="6">
        <f>Table1[[#This Row],[Volume in Units]]*Table1[[#This Row],[Price SDG/Unit]]</f>
        <v>0</v>
      </c>
      <c r="U636" s="57">
        <f>Table1[[#This Row],[Volume MT/Head]]*Table1[[#This Row],[Price USD/(MT/Head)]]</f>
        <v>0</v>
      </c>
      <c r="V636" s="80"/>
      <c r="W636" s="28">
        <f>Table1[[#This Row],[Commission SDG/MT]]*Table1[[#This Row],[Volume in Units]]</f>
        <v>0</v>
      </c>
      <c r="X636" s="80"/>
      <c r="Y636" s="28">
        <f t="shared" si="67"/>
        <v>0</v>
      </c>
      <c r="Z636" s="6">
        <f>IFERROR((Table1[[#This Row],[Total Cost SDG]]/Table1[[#This Row],[Volume MT/Head]]),0)</f>
        <v>0</v>
      </c>
      <c r="AA636" s="57" t="e">
        <f t="shared" si="68"/>
        <v>#DIV/0!</v>
      </c>
      <c r="AB636" s="57">
        <f>IFERROR((Table1[[#This Row],[Total Cost USD]]/Table1[[#This Row],[Volume MT/Head]]),0)</f>
        <v>0</v>
      </c>
      <c r="AC636" s="80"/>
      <c r="AD636" s="6">
        <f>Table1[[#This Row],[Volume MT/Head]]-Table1[[#This Row],[Delivered MT]]</f>
        <v>0</v>
      </c>
      <c r="AE636" s="6">
        <f>Table1[[#This Row],[Delivered MT]]*Table1[[#This Row],[Average Cost SDG/MT]]</f>
        <v>0</v>
      </c>
    </row>
    <row r="637" spans="1:31" hidden="1" x14ac:dyDescent="0.2">
      <c r="A637" s="1">
        <v>648</v>
      </c>
      <c r="F637" s="80"/>
      <c r="O637" s="80"/>
      <c r="P637" s="6">
        <f t="shared" si="65"/>
        <v>0</v>
      </c>
      <c r="R637" s="6">
        <f t="shared" si="66"/>
        <v>0</v>
      </c>
      <c r="S637" s="57">
        <f t="shared" si="69"/>
        <v>0</v>
      </c>
      <c r="T637" s="6">
        <f>Table1[[#This Row],[Volume in Units]]*Table1[[#This Row],[Price SDG/Unit]]</f>
        <v>0</v>
      </c>
      <c r="U637" s="57">
        <f>Table1[[#This Row],[Volume MT/Head]]*Table1[[#This Row],[Price USD/(MT/Head)]]</f>
        <v>0</v>
      </c>
      <c r="V637" s="80"/>
      <c r="W637" s="28">
        <f>Table1[[#This Row],[Commission SDG/MT]]*Table1[[#This Row],[Volume in Units]]</f>
        <v>0</v>
      </c>
      <c r="X637" s="80"/>
      <c r="Y637" s="28">
        <f t="shared" si="67"/>
        <v>0</v>
      </c>
      <c r="Z637" s="6">
        <f>IFERROR((Table1[[#This Row],[Total Cost SDG]]/Table1[[#This Row],[Volume MT/Head]]),0)</f>
        <v>0</v>
      </c>
      <c r="AA637" s="57" t="e">
        <f t="shared" si="68"/>
        <v>#DIV/0!</v>
      </c>
      <c r="AB637" s="57">
        <f>IFERROR((Table1[[#This Row],[Total Cost USD]]/Table1[[#This Row],[Volume MT/Head]]),0)</f>
        <v>0</v>
      </c>
      <c r="AC637" s="80"/>
      <c r="AD637" s="6">
        <f>Table1[[#This Row],[Volume MT/Head]]-Table1[[#This Row],[Delivered MT]]</f>
        <v>0</v>
      </c>
      <c r="AE637" s="6">
        <f>Table1[[#This Row],[Delivered MT]]*Table1[[#This Row],[Average Cost SDG/MT]]</f>
        <v>0</v>
      </c>
    </row>
    <row r="638" spans="1:31" hidden="1" x14ac:dyDescent="0.2">
      <c r="A638" s="1">
        <v>649</v>
      </c>
      <c r="F638" s="80"/>
      <c r="O638" s="80"/>
      <c r="P638" s="6">
        <f t="shared" si="65"/>
        <v>0</v>
      </c>
      <c r="R638" s="6">
        <f t="shared" si="66"/>
        <v>0</v>
      </c>
      <c r="S638" s="57">
        <f t="shared" si="69"/>
        <v>0</v>
      </c>
      <c r="T638" s="6">
        <f>Table1[[#This Row],[Volume in Units]]*Table1[[#This Row],[Price SDG/Unit]]</f>
        <v>0</v>
      </c>
      <c r="U638" s="57">
        <f>Table1[[#This Row],[Volume MT/Head]]*Table1[[#This Row],[Price USD/(MT/Head)]]</f>
        <v>0</v>
      </c>
      <c r="V638" s="80"/>
      <c r="W638" s="28">
        <f>Table1[[#This Row],[Commission SDG/MT]]*Table1[[#This Row],[Volume in Units]]</f>
        <v>0</v>
      </c>
      <c r="X638" s="80"/>
      <c r="Y638" s="28">
        <f t="shared" si="67"/>
        <v>0</v>
      </c>
      <c r="Z638" s="6">
        <f>IFERROR((Table1[[#This Row],[Total Cost SDG]]/Table1[[#This Row],[Volume MT/Head]]),0)</f>
        <v>0</v>
      </c>
      <c r="AA638" s="57" t="e">
        <f t="shared" si="68"/>
        <v>#DIV/0!</v>
      </c>
      <c r="AB638" s="57">
        <f>IFERROR((Table1[[#This Row],[Total Cost USD]]/Table1[[#This Row],[Volume MT/Head]]),0)</f>
        <v>0</v>
      </c>
      <c r="AC638" s="80"/>
      <c r="AD638" s="6">
        <f>Table1[[#This Row],[Volume MT/Head]]-Table1[[#This Row],[Delivered MT]]</f>
        <v>0</v>
      </c>
      <c r="AE638" s="6">
        <f>Table1[[#This Row],[Delivered MT]]*Table1[[#This Row],[Average Cost SDG/MT]]</f>
        <v>0</v>
      </c>
    </row>
    <row r="639" spans="1:31" hidden="1" x14ac:dyDescent="0.2">
      <c r="A639" s="1">
        <v>650</v>
      </c>
      <c r="F639" s="80"/>
      <c r="O639" s="80"/>
      <c r="P639" s="6">
        <f t="shared" si="65"/>
        <v>0</v>
      </c>
      <c r="R639" s="6">
        <f t="shared" si="66"/>
        <v>0</v>
      </c>
      <c r="S639" s="57">
        <f t="shared" si="69"/>
        <v>0</v>
      </c>
      <c r="T639" s="6">
        <f>Table1[[#This Row],[Volume in Units]]*Table1[[#This Row],[Price SDG/Unit]]</f>
        <v>0</v>
      </c>
      <c r="U639" s="57">
        <f>Table1[[#This Row],[Volume MT/Head]]*Table1[[#This Row],[Price USD/(MT/Head)]]</f>
        <v>0</v>
      </c>
      <c r="V639" s="80"/>
      <c r="W639" s="28">
        <f>Table1[[#This Row],[Commission SDG/MT]]*Table1[[#This Row],[Volume in Units]]</f>
        <v>0</v>
      </c>
      <c r="X639" s="80"/>
      <c r="Y639" s="28">
        <f t="shared" si="67"/>
        <v>0</v>
      </c>
      <c r="Z639" s="6">
        <f>IFERROR((Table1[[#This Row],[Total Cost SDG]]/Table1[[#This Row],[Volume MT/Head]]),0)</f>
        <v>0</v>
      </c>
      <c r="AA639" s="57" t="e">
        <f t="shared" si="68"/>
        <v>#DIV/0!</v>
      </c>
      <c r="AB639" s="57">
        <f>IFERROR((Table1[[#This Row],[Total Cost USD]]/Table1[[#This Row],[Volume MT/Head]]),0)</f>
        <v>0</v>
      </c>
      <c r="AC639" s="80"/>
      <c r="AD639" s="6">
        <f>Table1[[#This Row],[Volume MT/Head]]-Table1[[#This Row],[Delivered MT]]</f>
        <v>0</v>
      </c>
      <c r="AE639" s="6">
        <f>Table1[[#This Row],[Delivered MT]]*Table1[[#This Row],[Average Cost SDG/MT]]</f>
        <v>0</v>
      </c>
    </row>
    <row r="640" spans="1:31" hidden="1" x14ac:dyDescent="0.2">
      <c r="A640" s="1">
        <v>651</v>
      </c>
      <c r="F640" s="80"/>
      <c r="O640" s="80"/>
      <c r="P640" s="6">
        <f t="shared" si="65"/>
        <v>0</v>
      </c>
      <c r="R640" s="6">
        <f t="shared" si="66"/>
        <v>0</v>
      </c>
      <c r="S640" s="57">
        <f t="shared" si="69"/>
        <v>0</v>
      </c>
      <c r="T640" s="6">
        <f>Table1[[#This Row],[Volume in Units]]*Table1[[#This Row],[Price SDG/Unit]]</f>
        <v>0</v>
      </c>
      <c r="U640" s="57">
        <f>Table1[[#This Row],[Volume MT/Head]]*Table1[[#This Row],[Price USD/(MT/Head)]]</f>
        <v>0</v>
      </c>
      <c r="V640" s="80"/>
      <c r="W640" s="28">
        <f>Table1[[#This Row],[Commission SDG/MT]]*Table1[[#This Row],[Volume in Units]]</f>
        <v>0</v>
      </c>
      <c r="X640" s="80"/>
      <c r="Y640" s="28">
        <f t="shared" si="67"/>
        <v>0</v>
      </c>
      <c r="Z640" s="6">
        <f>IFERROR((Table1[[#This Row],[Total Cost SDG]]/Table1[[#This Row],[Volume MT/Head]]),0)</f>
        <v>0</v>
      </c>
      <c r="AA640" s="57" t="e">
        <f t="shared" si="68"/>
        <v>#DIV/0!</v>
      </c>
      <c r="AB640" s="57">
        <f>IFERROR((Table1[[#This Row],[Total Cost USD]]/Table1[[#This Row],[Volume MT/Head]]),0)</f>
        <v>0</v>
      </c>
      <c r="AC640" s="80"/>
      <c r="AD640" s="6">
        <f>Table1[[#This Row],[Volume MT/Head]]-Table1[[#This Row],[Delivered MT]]</f>
        <v>0</v>
      </c>
      <c r="AE640" s="6">
        <f>Table1[[#This Row],[Delivered MT]]*Table1[[#This Row],[Average Cost SDG/MT]]</f>
        <v>0</v>
      </c>
    </row>
    <row r="641" spans="1:31" hidden="1" x14ac:dyDescent="0.2">
      <c r="A641" s="1">
        <v>652</v>
      </c>
      <c r="F641" s="80"/>
      <c r="O641" s="80"/>
      <c r="P641" s="6">
        <f t="shared" si="65"/>
        <v>0</v>
      </c>
      <c r="R641" s="6">
        <f t="shared" si="66"/>
        <v>0</v>
      </c>
      <c r="S641" s="57">
        <f t="shared" si="69"/>
        <v>0</v>
      </c>
      <c r="T641" s="6">
        <f>Table1[[#This Row],[Volume in Units]]*Table1[[#This Row],[Price SDG/Unit]]</f>
        <v>0</v>
      </c>
      <c r="U641" s="57">
        <f>Table1[[#This Row],[Volume MT/Head]]*Table1[[#This Row],[Price USD/(MT/Head)]]</f>
        <v>0</v>
      </c>
      <c r="V641" s="80"/>
      <c r="W641" s="28">
        <f>Table1[[#This Row],[Commission SDG/MT]]*Table1[[#This Row],[Volume in Units]]</f>
        <v>0</v>
      </c>
      <c r="X641" s="80"/>
      <c r="Y641" s="28">
        <f t="shared" si="67"/>
        <v>0</v>
      </c>
      <c r="Z641" s="6">
        <f>IFERROR((Table1[[#This Row],[Total Cost SDG]]/Table1[[#This Row],[Volume MT/Head]]),0)</f>
        <v>0</v>
      </c>
      <c r="AA641" s="57" t="e">
        <f t="shared" si="68"/>
        <v>#DIV/0!</v>
      </c>
      <c r="AB641" s="57">
        <f>IFERROR((Table1[[#This Row],[Total Cost USD]]/Table1[[#This Row],[Volume MT/Head]]),0)</f>
        <v>0</v>
      </c>
      <c r="AC641" s="80"/>
      <c r="AD641" s="6">
        <f>Table1[[#This Row],[Volume MT/Head]]-Table1[[#This Row],[Delivered MT]]</f>
        <v>0</v>
      </c>
      <c r="AE641" s="6">
        <f>Table1[[#This Row],[Delivered MT]]*Table1[[#This Row],[Average Cost SDG/MT]]</f>
        <v>0</v>
      </c>
    </row>
    <row r="642" spans="1:31" hidden="1" x14ac:dyDescent="0.2">
      <c r="A642" s="1">
        <v>653</v>
      </c>
      <c r="F642" s="80"/>
      <c r="O642" s="80"/>
      <c r="P642" s="6">
        <f t="shared" ref="P642:P705" si="70">IF(N642="KG",(O642/1000),IF(N642="Head",(O642*1),IF(N642="Kantar 100lb",(O642/22.25),IF(N642="Kantar 315lb",(O642*315/2204.6),IF(N642="MT",(O642*1),IF(N642="Ardab",(O642*199.726/1000),IF(N642="104 Bag",(O642*104/1000),IF(N642="101 Bag",(O642*101/1000),IF(N642=0,0)))))))))</f>
        <v>0</v>
      </c>
      <c r="R642" s="6">
        <f t="shared" ref="R642:R705" si="71">IF(N642="KG",(Q642*1000),IF(N642="Head",(Q642*1),IF(N642="Kantar 100lb",(Q642*22.25),IF(N642="Kantar 315lb",(Q642/315*2204.6),IF(N642="MT",(Q642*1),IF(N642="Ardab",(Q642/199.726*1000),IF(N642="104 Bag",(Q642/104*1000),IF(N642="101 Bag",(Q642/101*1000),IF(N642=0,0)))))))))</f>
        <v>0</v>
      </c>
      <c r="S642" s="57">
        <f t="shared" si="69"/>
        <v>0</v>
      </c>
      <c r="T642" s="6">
        <f>Table1[[#This Row],[Volume in Units]]*Table1[[#This Row],[Price SDG/Unit]]</f>
        <v>0</v>
      </c>
      <c r="U642" s="57">
        <f>Table1[[#This Row],[Volume MT/Head]]*Table1[[#This Row],[Price USD/(MT/Head)]]</f>
        <v>0</v>
      </c>
      <c r="V642" s="80"/>
      <c r="W642" s="28">
        <f>Table1[[#This Row],[Commission SDG/MT]]*Table1[[#This Row],[Volume in Units]]</f>
        <v>0</v>
      </c>
      <c r="X642" s="80"/>
      <c r="Y642" s="28">
        <f t="shared" ref="Y642:Y705" si="72">T642+W642+X642</f>
        <v>0</v>
      </c>
      <c r="Z642" s="6">
        <f>IFERROR((Table1[[#This Row],[Total Cost SDG]]/Table1[[#This Row],[Volume MT/Head]]),0)</f>
        <v>0</v>
      </c>
      <c r="AA642" s="57" t="e">
        <f t="shared" ref="AA642:AA705" si="73">Y642/F642</f>
        <v>#DIV/0!</v>
      </c>
      <c r="AB642" s="57">
        <f>IFERROR((Table1[[#This Row],[Total Cost USD]]/Table1[[#This Row],[Volume MT/Head]]),0)</f>
        <v>0</v>
      </c>
      <c r="AC642" s="80"/>
      <c r="AD642" s="6">
        <f>Table1[[#This Row],[Volume MT/Head]]-Table1[[#This Row],[Delivered MT]]</f>
        <v>0</v>
      </c>
      <c r="AE642" s="6">
        <f>Table1[[#This Row],[Delivered MT]]*Table1[[#This Row],[Average Cost SDG/MT]]</f>
        <v>0</v>
      </c>
    </row>
    <row r="643" spans="1:31" hidden="1" x14ac:dyDescent="0.2">
      <c r="A643" s="1">
        <v>654</v>
      </c>
      <c r="F643" s="80"/>
      <c r="O643" s="80"/>
      <c r="P643" s="6">
        <f t="shared" si="70"/>
        <v>0</v>
      </c>
      <c r="R643" s="6">
        <f t="shared" si="71"/>
        <v>0</v>
      </c>
      <c r="S643" s="57">
        <f t="shared" si="69"/>
        <v>0</v>
      </c>
      <c r="T643" s="6">
        <f>Table1[[#This Row],[Volume in Units]]*Table1[[#This Row],[Price SDG/Unit]]</f>
        <v>0</v>
      </c>
      <c r="U643" s="57">
        <f>Table1[[#This Row],[Volume MT/Head]]*Table1[[#This Row],[Price USD/(MT/Head)]]</f>
        <v>0</v>
      </c>
      <c r="V643" s="80"/>
      <c r="W643" s="28">
        <f>Table1[[#This Row],[Commission SDG/MT]]*Table1[[#This Row],[Volume in Units]]</f>
        <v>0</v>
      </c>
      <c r="X643" s="80"/>
      <c r="Y643" s="28">
        <f t="shared" si="72"/>
        <v>0</v>
      </c>
      <c r="Z643" s="6">
        <f>IFERROR((Table1[[#This Row],[Total Cost SDG]]/Table1[[#This Row],[Volume MT/Head]]),0)</f>
        <v>0</v>
      </c>
      <c r="AA643" s="57" t="e">
        <f t="shared" si="73"/>
        <v>#DIV/0!</v>
      </c>
      <c r="AB643" s="57">
        <f>IFERROR((Table1[[#This Row],[Total Cost USD]]/Table1[[#This Row],[Volume MT/Head]]),0)</f>
        <v>0</v>
      </c>
      <c r="AC643" s="80"/>
      <c r="AD643" s="6">
        <f>Table1[[#This Row],[Volume MT/Head]]-Table1[[#This Row],[Delivered MT]]</f>
        <v>0</v>
      </c>
      <c r="AE643" s="6">
        <f>Table1[[#This Row],[Delivered MT]]*Table1[[#This Row],[Average Cost SDG/MT]]</f>
        <v>0</v>
      </c>
    </row>
    <row r="644" spans="1:31" hidden="1" x14ac:dyDescent="0.2">
      <c r="A644" s="1">
        <v>655</v>
      </c>
      <c r="F644" s="80"/>
      <c r="O644" s="80"/>
      <c r="P644" s="6">
        <f t="shared" si="70"/>
        <v>0</v>
      </c>
      <c r="R644" s="6">
        <f t="shared" si="71"/>
        <v>0</v>
      </c>
      <c r="S644" s="57">
        <f t="shared" si="69"/>
        <v>0</v>
      </c>
      <c r="T644" s="6">
        <f>Table1[[#This Row],[Volume in Units]]*Table1[[#This Row],[Price SDG/Unit]]</f>
        <v>0</v>
      </c>
      <c r="U644" s="57">
        <f>Table1[[#This Row],[Volume MT/Head]]*Table1[[#This Row],[Price USD/(MT/Head)]]</f>
        <v>0</v>
      </c>
      <c r="V644" s="80"/>
      <c r="W644" s="28">
        <f>Table1[[#This Row],[Commission SDG/MT]]*Table1[[#This Row],[Volume in Units]]</f>
        <v>0</v>
      </c>
      <c r="X644" s="80"/>
      <c r="Y644" s="28">
        <f t="shared" si="72"/>
        <v>0</v>
      </c>
      <c r="Z644" s="6">
        <f>IFERROR((Table1[[#This Row],[Total Cost SDG]]/Table1[[#This Row],[Volume MT/Head]]),0)</f>
        <v>0</v>
      </c>
      <c r="AA644" s="57" t="e">
        <f t="shared" si="73"/>
        <v>#DIV/0!</v>
      </c>
      <c r="AB644" s="57">
        <f>IFERROR((Table1[[#This Row],[Total Cost USD]]/Table1[[#This Row],[Volume MT/Head]]),0)</f>
        <v>0</v>
      </c>
      <c r="AC644" s="80"/>
      <c r="AD644" s="6">
        <f>Table1[[#This Row],[Volume MT/Head]]-Table1[[#This Row],[Delivered MT]]</f>
        <v>0</v>
      </c>
      <c r="AE644" s="6">
        <f>Table1[[#This Row],[Delivered MT]]*Table1[[#This Row],[Average Cost SDG/MT]]</f>
        <v>0</v>
      </c>
    </row>
    <row r="645" spans="1:31" hidden="1" x14ac:dyDescent="0.2">
      <c r="A645" s="1">
        <v>656</v>
      </c>
      <c r="F645" s="80"/>
      <c r="O645" s="80"/>
      <c r="P645" s="6">
        <f t="shared" si="70"/>
        <v>0</v>
      </c>
      <c r="R645" s="6">
        <f t="shared" si="71"/>
        <v>0</v>
      </c>
      <c r="S645" s="57">
        <f t="shared" si="69"/>
        <v>0</v>
      </c>
      <c r="T645" s="6">
        <f>Table1[[#This Row],[Volume in Units]]*Table1[[#This Row],[Price SDG/Unit]]</f>
        <v>0</v>
      </c>
      <c r="U645" s="57">
        <f>Table1[[#This Row],[Volume MT/Head]]*Table1[[#This Row],[Price USD/(MT/Head)]]</f>
        <v>0</v>
      </c>
      <c r="V645" s="80"/>
      <c r="W645" s="28">
        <f>Table1[[#This Row],[Commission SDG/MT]]*Table1[[#This Row],[Volume in Units]]</f>
        <v>0</v>
      </c>
      <c r="X645" s="80"/>
      <c r="Y645" s="28">
        <f t="shared" si="72"/>
        <v>0</v>
      </c>
      <c r="Z645" s="6">
        <f>IFERROR((Table1[[#This Row],[Total Cost SDG]]/Table1[[#This Row],[Volume MT/Head]]),0)</f>
        <v>0</v>
      </c>
      <c r="AA645" s="57" t="e">
        <f t="shared" si="73"/>
        <v>#DIV/0!</v>
      </c>
      <c r="AB645" s="57">
        <f>IFERROR((Table1[[#This Row],[Total Cost USD]]/Table1[[#This Row],[Volume MT/Head]]),0)</f>
        <v>0</v>
      </c>
      <c r="AC645" s="80"/>
      <c r="AD645" s="6">
        <f>Table1[[#This Row],[Volume MT/Head]]-Table1[[#This Row],[Delivered MT]]</f>
        <v>0</v>
      </c>
      <c r="AE645" s="6">
        <f>Table1[[#This Row],[Delivered MT]]*Table1[[#This Row],[Average Cost SDG/MT]]</f>
        <v>0</v>
      </c>
    </row>
    <row r="646" spans="1:31" hidden="1" x14ac:dyDescent="0.2">
      <c r="A646" s="1">
        <v>657</v>
      </c>
      <c r="F646" s="80"/>
      <c r="O646" s="80"/>
      <c r="P646" s="6">
        <f t="shared" si="70"/>
        <v>0</v>
      </c>
      <c r="R646" s="6">
        <f t="shared" si="71"/>
        <v>0</v>
      </c>
      <c r="S646" s="57">
        <f t="shared" si="69"/>
        <v>0</v>
      </c>
      <c r="T646" s="6">
        <f>Table1[[#This Row],[Volume in Units]]*Table1[[#This Row],[Price SDG/Unit]]</f>
        <v>0</v>
      </c>
      <c r="U646" s="57">
        <f>Table1[[#This Row],[Volume MT/Head]]*Table1[[#This Row],[Price USD/(MT/Head)]]</f>
        <v>0</v>
      </c>
      <c r="V646" s="80"/>
      <c r="W646" s="28">
        <f>Table1[[#This Row],[Commission SDG/MT]]*Table1[[#This Row],[Volume in Units]]</f>
        <v>0</v>
      </c>
      <c r="X646" s="80"/>
      <c r="Y646" s="28">
        <f t="shared" si="72"/>
        <v>0</v>
      </c>
      <c r="Z646" s="6">
        <f>IFERROR((Table1[[#This Row],[Total Cost SDG]]/Table1[[#This Row],[Volume MT/Head]]),0)</f>
        <v>0</v>
      </c>
      <c r="AA646" s="57" t="e">
        <f t="shared" si="73"/>
        <v>#DIV/0!</v>
      </c>
      <c r="AB646" s="57">
        <f>IFERROR((Table1[[#This Row],[Total Cost USD]]/Table1[[#This Row],[Volume MT/Head]]),0)</f>
        <v>0</v>
      </c>
      <c r="AC646" s="80"/>
      <c r="AD646" s="6">
        <f>Table1[[#This Row],[Volume MT/Head]]-Table1[[#This Row],[Delivered MT]]</f>
        <v>0</v>
      </c>
      <c r="AE646" s="6">
        <f>Table1[[#This Row],[Delivered MT]]*Table1[[#This Row],[Average Cost SDG/MT]]</f>
        <v>0</v>
      </c>
    </row>
    <row r="647" spans="1:31" hidden="1" x14ac:dyDescent="0.2">
      <c r="A647" s="1">
        <v>658</v>
      </c>
      <c r="F647" s="80"/>
      <c r="O647" s="80"/>
      <c r="P647" s="6">
        <f t="shared" si="70"/>
        <v>0</v>
      </c>
      <c r="R647" s="6">
        <f t="shared" si="71"/>
        <v>0</v>
      </c>
      <c r="S647" s="57">
        <f t="shared" si="69"/>
        <v>0</v>
      </c>
      <c r="T647" s="6">
        <f>Table1[[#This Row],[Volume in Units]]*Table1[[#This Row],[Price SDG/Unit]]</f>
        <v>0</v>
      </c>
      <c r="U647" s="57">
        <f>Table1[[#This Row],[Volume MT/Head]]*Table1[[#This Row],[Price USD/(MT/Head)]]</f>
        <v>0</v>
      </c>
      <c r="V647" s="80"/>
      <c r="W647" s="28">
        <f>Table1[[#This Row],[Commission SDG/MT]]*Table1[[#This Row],[Volume in Units]]</f>
        <v>0</v>
      </c>
      <c r="X647" s="80"/>
      <c r="Y647" s="28">
        <f t="shared" si="72"/>
        <v>0</v>
      </c>
      <c r="Z647" s="6">
        <f>IFERROR((Table1[[#This Row],[Total Cost SDG]]/Table1[[#This Row],[Volume MT/Head]]),0)</f>
        <v>0</v>
      </c>
      <c r="AA647" s="57" t="e">
        <f t="shared" si="73"/>
        <v>#DIV/0!</v>
      </c>
      <c r="AB647" s="57">
        <f>IFERROR((Table1[[#This Row],[Total Cost USD]]/Table1[[#This Row],[Volume MT/Head]]),0)</f>
        <v>0</v>
      </c>
      <c r="AC647" s="80"/>
      <c r="AD647" s="6">
        <f>Table1[[#This Row],[Volume MT/Head]]-Table1[[#This Row],[Delivered MT]]</f>
        <v>0</v>
      </c>
      <c r="AE647" s="6">
        <f>Table1[[#This Row],[Delivered MT]]*Table1[[#This Row],[Average Cost SDG/MT]]</f>
        <v>0</v>
      </c>
    </row>
    <row r="648" spans="1:31" hidden="1" x14ac:dyDescent="0.2">
      <c r="A648" s="1">
        <v>659</v>
      </c>
      <c r="F648" s="80"/>
      <c r="O648" s="80"/>
      <c r="P648" s="6">
        <f t="shared" si="70"/>
        <v>0</v>
      </c>
      <c r="R648" s="6">
        <f t="shared" si="71"/>
        <v>0</v>
      </c>
      <c r="S648" s="57">
        <f t="shared" si="69"/>
        <v>0</v>
      </c>
      <c r="T648" s="6">
        <f>Table1[[#This Row],[Volume in Units]]*Table1[[#This Row],[Price SDG/Unit]]</f>
        <v>0</v>
      </c>
      <c r="U648" s="57">
        <f>Table1[[#This Row],[Volume MT/Head]]*Table1[[#This Row],[Price USD/(MT/Head)]]</f>
        <v>0</v>
      </c>
      <c r="V648" s="80"/>
      <c r="W648" s="28">
        <f>Table1[[#This Row],[Commission SDG/MT]]*Table1[[#This Row],[Volume in Units]]</f>
        <v>0</v>
      </c>
      <c r="X648" s="80"/>
      <c r="Y648" s="28">
        <f t="shared" si="72"/>
        <v>0</v>
      </c>
      <c r="Z648" s="6">
        <f>IFERROR((Table1[[#This Row],[Total Cost SDG]]/Table1[[#This Row],[Volume MT/Head]]),0)</f>
        <v>0</v>
      </c>
      <c r="AA648" s="57" t="e">
        <f t="shared" si="73"/>
        <v>#DIV/0!</v>
      </c>
      <c r="AB648" s="57">
        <f>IFERROR((Table1[[#This Row],[Total Cost USD]]/Table1[[#This Row],[Volume MT/Head]]),0)</f>
        <v>0</v>
      </c>
      <c r="AC648" s="80"/>
      <c r="AD648" s="6">
        <f>Table1[[#This Row],[Volume MT/Head]]-Table1[[#This Row],[Delivered MT]]</f>
        <v>0</v>
      </c>
      <c r="AE648" s="6">
        <f>Table1[[#This Row],[Delivered MT]]*Table1[[#This Row],[Average Cost SDG/MT]]</f>
        <v>0</v>
      </c>
    </row>
    <row r="649" spans="1:31" hidden="1" x14ac:dyDescent="0.2">
      <c r="A649" s="1">
        <v>660</v>
      </c>
      <c r="F649" s="80"/>
      <c r="O649" s="80"/>
      <c r="P649" s="6">
        <f t="shared" si="70"/>
        <v>0</v>
      </c>
      <c r="R649" s="6">
        <f t="shared" si="71"/>
        <v>0</v>
      </c>
      <c r="S649" s="57">
        <f t="shared" si="69"/>
        <v>0</v>
      </c>
      <c r="T649" s="6">
        <f>Table1[[#This Row],[Volume in Units]]*Table1[[#This Row],[Price SDG/Unit]]</f>
        <v>0</v>
      </c>
      <c r="U649" s="57">
        <f>Table1[[#This Row],[Volume MT/Head]]*Table1[[#This Row],[Price USD/(MT/Head)]]</f>
        <v>0</v>
      </c>
      <c r="V649" s="80"/>
      <c r="W649" s="28">
        <f>Table1[[#This Row],[Commission SDG/MT]]*Table1[[#This Row],[Volume in Units]]</f>
        <v>0</v>
      </c>
      <c r="X649" s="80"/>
      <c r="Y649" s="28">
        <f t="shared" si="72"/>
        <v>0</v>
      </c>
      <c r="Z649" s="6">
        <f>IFERROR((Table1[[#This Row],[Total Cost SDG]]/Table1[[#This Row],[Volume MT/Head]]),0)</f>
        <v>0</v>
      </c>
      <c r="AA649" s="57" t="e">
        <f t="shared" si="73"/>
        <v>#DIV/0!</v>
      </c>
      <c r="AB649" s="57">
        <f>IFERROR((Table1[[#This Row],[Total Cost USD]]/Table1[[#This Row],[Volume MT/Head]]),0)</f>
        <v>0</v>
      </c>
      <c r="AC649" s="80"/>
      <c r="AD649" s="6">
        <f>Table1[[#This Row],[Volume MT/Head]]-Table1[[#This Row],[Delivered MT]]</f>
        <v>0</v>
      </c>
      <c r="AE649" s="6">
        <f>Table1[[#This Row],[Delivered MT]]*Table1[[#This Row],[Average Cost SDG/MT]]</f>
        <v>0</v>
      </c>
    </row>
    <row r="650" spans="1:31" hidden="1" x14ac:dyDescent="0.2">
      <c r="A650" s="1">
        <v>661</v>
      </c>
      <c r="F650" s="80"/>
      <c r="O650" s="80"/>
      <c r="P650" s="6">
        <f t="shared" si="70"/>
        <v>0</v>
      </c>
      <c r="R650" s="6">
        <f t="shared" si="71"/>
        <v>0</v>
      </c>
      <c r="S650" s="57">
        <f t="shared" si="69"/>
        <v>0</v>
      </c>
      <c r="T650" s="6">
        <f>Table1[[#This Row],[Volume in Units]]*Table1[[#This Row],[Price SDG/Unit]]</f>
        <v>0</v>
      </c>
      <c r="U650" s="57">
        <f>Table1[[#This Row],[Volume MT/Head]]*Table1[[#This Row],[Price USD/(MT/Head)]]</f>
        <v>0</v>
      </c>
      <c r="V650" s="80"/>
      <c r="W650" s="28">
        <f>Table1[[#This Row],[Commission SDG/MT]]*Table1[[#This Row],[Volume in Units]]</f>
        <v>0</v>
      </c>
      <c r="X650" s="80"/>
      <c r="Y650" s="28">
        <f t="shared" si="72"/>
        <v>0</v>
      </c>
      <c r="Z650" s="6">
        <f>IFERROR((Table1[[#This Row],[Total Cost SDG]]/Table1[[#This Row],[Volume MT/Head]]),0)</f>
        <v>0</v>
      </c>
      <c r="AA650" s="57" t="e">
        <f t="shared" si="73"/>
        <v>#DIV/0!</v>
      </c>
      <c r="AB650" s="57">
        <f>IFERROR((Table1[[#This Row],[Total Cost USD]]/Table1[[#This Row],[Volume MT/Head]]),0)</f>
        <v>0</v>
      </c>
      <c r="AC650" s="80"/>
      <c r="AD650" s="6">
        <f>Table1[[#This Row],[Volume MT/Head]]-Table1[[#This Row],[Delivered MT]]</f>
        <v>0</v>
      </c>
      <c r="AE650" s="6">
        <f>Table1[[#This Row],[Delivered MT]]*Table1[[#This Row],[Average Cost SDG/MT]]</f>
        <v>0</v>
      </c>
    </row>
    <row r="651" spans="1:31" hidden="1" x14ac:dyDescent="0.2">
      <c r="A651" s="1">
        <v>662</v>
      </c>
      <c r="F651" s="80"/>
      <c r="O651" s="80"/>
      <c r="P651" s="6">
        <f t="shared" si="70"/>
        <v>0</v>
      </c>
      <c r="R651" s="6">
        <f t="shared" si="71"/>
        <v>0</v>
      </c>
      <c r="S651" s="57">
        <f t="shared" si="69"/>
        <v>0</v>
      </c>
      <c r="T651" s="6">
        <f>Table1[[#This Row],[Volume in Units]]*Table1[[#This Row],[Price SDG/Unit]]</f>
        <v>0</v>
      </c>
      <c r="U651" s="57">
        <f>Table1[[#This Row],[Volume MT/Head]]*Table1[[#This Row],[Price USD/(MT/Head)]]</f>
        <v>0</v>
      </c>
      <c r="V651" s="80"/>
      <c r="W651" s="28">
        <f>Table1[[#This Row],[Commission SDG/MT]]*Table1[[#This Row],[Volume in Units]]</f>
        <v>0</v>
      </c>
      <c r="X651" s="80"/>
      <c r="Y651" s="28">
        <f t="shared" si="72"/>
        <v>0</v>
      </c>
      <c r="Z651" s="6">
        <f>IFERROR((Table1[[#This Row],[Total Cost SDG]]/Table1[[#This Row],[Volume MT/Head]]),0)</f>
        <v>0</v>
      </c>
      <c r="AA651" s="57" t="e">
        <f t="shared" si="73"/>
        <v>#DIV/0!</v>
      </c>
      <c r="AB651" s="57">
        <f>IFERROR((Table1[[#This Row],[Total Cost USD]]/Table1[[#This Row],[Volume MT/Head]]),0)</f>
        <v>0</v>
      </c>
      <c r="AC651" s="80"/>
      <c r="AD651" s="6">
        <f>Table1[[#This Row],[Volume MT/Head]]-Table1[[#This Row],[Delivered MT]]</f>
        <v>0</v>
      </c>
      <c r="AE651" s="6">
        <f>Table1[[#This Row],[Delivered MT]]*Table1[[#This Row],[Average Cost SDG/MT]]</f>
        <v>0</v>
      </c>
    </row>
    <row r="652" spans="1:31" hidden="1" x14ac:dyDescent="0.2">
      <c r="A652" s="1">
        <v>663</v>
      </c>
      <c r="F652" s="80"/>
      <c r="O652" s="80"/>
      <c r="P652" s="6">
        <f t="shared" si="70"/>
        <v>0</v>
      </c>
      <c r="R652" s="6">
        <f t="shared" si="71"/>
        <v>0</v>
      </c>
      <c r="S652" s="57">
        <f t="shared" si="69"/>
        <v>0</v>
      </c>
      <c r="T652" s="6">
        <f>Table1[[#This Row],[Volume in Units]]*Table1[[#This Row],[Price SDG/Unit]]</f>
        <v>0</v>
      </c>
      <c r="U652" s="57">
        <f>Table1[[#This Row],[Volume MT/Head]]*Table1[[#This Row],[Price USD/(MT/Head)]]</f>
        <v>0</v>
      </c>
      <c r="V652" s="80"/>
      <c r="W652" s="28">
        <f>Table1[[#This Row],[Commission SDG/MT]]*Table1[[#This Row],[Volume in Units]]</f>
        <v>0</v>
      </c>
      <c r="X652" s="80"/>
      <c r="Y652" s="28">
        <f t="shared" si="72"/>
        <v>0</v>
      </c>
      <c r="Z652" s="6">
        <f>IFERROR((Table1[[#This Row],[Total Cost SDG]]/Table1[[#This Row],[Volume MT/Head]]),0)</f>
        <v>0</v>
      </c>
      <c r="AA652" s="57" t="e">
        <f t="shared" si="73"/>
        <v>#DIV/0!</v>
      </c>
      <c r="AB652" s="57">
        <f>IFERROR((Table1[[#This Row],[Total Cost USD]]/Table1[[#This Row],[Volume MT/Head]]),0)</f>
        <v>0</v>
      </c>
      <c r="AC652" s="80"/>
      <c r="AD652" s="6">
        <f>Table1[[#This Row],[Volume MT/Head]]-Table1[[#This Row],[Delivered MT]]</f>
        <v>0</v>
      </c>
      <c r="AE652" s="6">
        <f>Table1[[#This Row],[Delivered MT]]*Table1[[#This Row],[Average Cost SDG/MT]]</f>
        <v>0</v>
      </c>
    </row>
    <row r="653" spans="1:31" hidden="1" x14ac:dyDescent="0.2">
      <c r="A653" s="1">
        <v>664</v>
      </c>
      <c r="F653" s="80"/>
      <c r="O653" s="80"/>
      <c r="P653" s="6">
        <f t="shared" si="70"/>
        <v>0</v>
      </c>
      <c r="R653" s="6">
        <f t="shared" si="71"/>
        <v>0</v>
      </c>
      <c r="S653" s="57">
        <f t="shared" si="69"/>
        <v>0</v>
      </c>
      <c r="T653" s="6">
        <f>Table1[[#This Row],[Volume in Units]]*Table1[[#This Row],[Price SDG/Unit]]</f>
        <v>0</v>
      </c>
      <c r="U653" s="57">
        <f>Table1[[#This Row],[Volume MT/Head]]*Table1[[#This Row],[Price USD/(MT/Head)]]</f>
        <v>0</v>
      </c>
      <c r="V653" s="80"/>
      <c r="W653" s="28">
        <f>Table1[[#This Row],[Commission SDG/MT]]*Table1[[#This Row],[Volume in Units]]</f>
        <v>0</v>
      </c>
      <c r="X653" s="80"/>
      <c r="Y653" s="28">
        <f t="shared" si="72"/>
        <v>0</v>
      </c>
      <c r="Z653" s="6">
        <f>IFERROR((Table1[[#This Row],[Total Cost SDG]]/Table1[[#This Row],[Volume MT/Head]]),0)</f>
        <v>0</v>
      </c>
      <c r="AA653" s="57" t="e">
        <f t="shared" si="73"/>
        <v>#DIV/0!</v>
      </c>
      <c r="AB653" s="57">
        <f>IFERROR((Table1[[#This Row],[Total Cost USD]]/Table1[[#This Row],[Volume MT/Head]]),0)</f>
        <v>0</v>
      </c>
      <c r="AC653" s="80"/>
      <c r="AD653" s="6">
        <f>Table1[[#This Row],[Volume MT/Head]]-Table1[[#This Row],[Delivered MT]]</f>
        <v>0</v>
      </c>
      <c r="AE653" s="6">
        <f>Table1[[#This Row],[Delivered MT]]*Table1[[#This Row],[Average Cost SDG/MT]]</f>
        <v>0</v>
      </c>
    </row>
    <row r="654" spans="1:31" hidden="1" x14ac:dyDescent="0.2">
      <c r="A654" s="1">
        <v>665</v>
      </c>
      <c r="F654" s="80"/>
      <c r="O654" s="80"/>
      <c r="P654" s="6">
        <f t="shared" si="70"/>
        <v>0</v>
      </c>
      <c r="R654" s="6">
        <f t="shared" si="71"/>
        <v>0</v>
      </c>
      <c r="S654" s="57">
        <f t="shared" si="69"/>
        <v>0</v>
      </c>
      <c r="T654" s="6">
        <f>Table1[[#This Row],[Volume in Units]]*Table1[[#This Row],[Price SDG/Unit]]</f>
        <v>0</v>
      </c>
      <c r="U654" s="57">
        <f>Table1[[#This Row],[Volume MT/Head]]*Table1[[#This Row],[Price USD/(MT/Head)]]</f>
        <v>0</v>
      </c>
      <c r="V654" s="80"/>
      <c r="W654" s="28">
        <f>Table1[[#This Row],[Commission SDG/MT]]*Table1[[#This Row],[Volume in Units]]</f>
        <v>0</v>
      </c>
      <c r="X654" s="80"/>
      <c r="Y654" s="28">
        <f t="shared" si="72"/>
        <v>0</v>
      </c>
      <c r="Z654" s="6">
        <f>IFERROR((Table1[[#This Row],[Total Cost SDG]]/Table1[[#This Row],[Volume MT/Head]]),0)</f>
        <v>0</v>
      </c>
      <c r="AA654" s="57" t="e">
        <f t="shared" si="73"/>
        <v>#DIV/0!</v>
      </c>
      <c r="AB654" s="57">
        <f>IFERROR((Table1[[#This Row],[Total Cost USD]]/Table1[[#This Row],[Volume MT/Head]]),0)</f>
        <v>0</v>
      </c>
      <c r="AC654" s="80"/>
      <c r="AD654" s="6">
        <f>Table1[[#This Row],[Volume MT/Head]]-Table1[[#This Row],[Delivered MT]]</f>
        <v>0</v>
      </c>
      <c r="AE654" s="6">
        <f>Table1[[#This Row],[Delivered MT]]*Table1[[#This Row],[Average Cost SDG/MT]]</f>
        <v>0</v>
      </c>
    </row>
    <row r="655" spans="1:31" hidden="1" x14ac:dyDescent="0.2">
      <c r="A655" s="1">
        <v>666</v>
      </c>
      <c r="F655" s="80"/>
      <c r="O655" s="80"/>
      <c r="P655" s="6">
        <f t="shared" si="70"/>
        <v>0</v>
      </c>
      <c r="R655" s="6">
        <f t="shared" si="71"/>
        <v>0</v>
      </c>
      <c r="S655" s="57">
        <f t="shared" si="69"/>
        <v>0</v>
      </c>
      <c r="T655" s="6">
        <f>Table1[[#This Row],[Volume in Units]]*Table1[[#This Row],[Price SDG/Unit]]</f>
        <v>0</v>
      </c>
      <c r="U655" s="57">
        <f>Table1[[#This Row],[Volume MT/Head]]*Table1[[#This Row],[Price USD/(MT/Head)]]</f>
        <v>0</v>
      </c>
      <c r="V655" s="80"/>
      <c r="W655" s="28">
        <f>Table1[[#This Row],[Commission SDG/MT]]*Table1[[#This Row],[Volume in Units]]</f>
        <v>0</v>
      </c>
      <c r="X655" s="80"/>
      <c r="Y655" s="28">
        <f t="shared" si="72"/>
        <v>0</v>
      </c>
      <c r="Z655" s="6">
        <f>IFERROR((Table1[[#This Row],[Total Cost SDG]]/Table1[[#This Row],[Volume MT/Head]]),0)</f>
        <v>0</v>
      </c>
      <c r="AA655" s="57" t="e">
        <f t="shared" si="73"/>
        <v>#DIV/0!</v>
      </c>
      <c r="AB655" s="57">
        <f>IFERROR((Table1[[#This Row],[Total Cost USD]]/Table1[[#This Row],[Volume MT/Head]]),0)</f>
        <v>0</v>
      </c>
      <c r="AC655" s="80"/>
      <c r="AD655" s="6">
        <f>Table1[[#This Row],[Volume MT/Head]]-Table1[[#This Row],[Delivered MT]]</f>
        <v>0</v>
      </c>
      <c r="AE655" s="6">
        <f>Table1[[#This Row],[Delivered MT]]*Table1[[#This Row],[Average Cost SDG/MT]]</f>
        <v>0</v>
      </c>
    </row>
    <row r="656" spans="1:31" hidden="1" x14ac:dyDescent="0.2">
      <c r="A656" s="1">
        <v>667</v>
      </c>
      <c r="F656" s="80"/>
      <c r="O656" s="80"/>
      <c r="P656" s="6">
        <f t="shared" si="70"/>
        <v>0</v>
      </c>
      <c r="R656" s="6">
        <f t="shared" si="71"/>
        <v>0</v>
      </c>
      <c r="S656" s="57">
        <f t="shared" si="69"/>
        <v>0</v>
      </c>
      <c r="T656" s="6">
        <f>Table1[[#This Row],[Volume in Units]]*Table1[[#This Row],[Price SDG/Unit]]</f>
        <v>0</v>
      </c>
      <c r="U656" s="57">
        <f>Table1[[#This Row],[Volume MT/Head]]*Table1[[#This Row],[Price USD/(MT/Head)]]</f>
        <v>0</v>
      </c>
      <c r="V656" s="80"/>
      <c r="W656" s="28">
        <f>Table1[[#This Row],[Commission SDG/MT]]*Table1[[#This Row],[Volume in Units]]</f>
        <v>0</v>
      </c>
      <c r="X656" s="80"/>
      <c r="Y656" s="28">
        <f t="shared" si="72"/>
        <v>0</v>
      </c>
      <c r="Z656" s="6">
        <f>IFERROR((Table1[[#This Row],[Total Cost SDG]]/Table1[[#This Row],[Volume MT/Head]]),0)</f>
        <v>0</v>
      </c>
      <c r="AA656" s="57" t="e">
        <f t="shared" si="73"/>
        <v>#DIV/0!</v>
      </c>
      <c r="AB656" s="57">
        <f>IFERROR((Table1[[#This Row],[Total Cost USD]]/Table1[[#This Row],[Volume MT/Head]]),0)</f>
        <v>0</v>
      </c>
      <c r="AC656" s="80"/>
      <c r="AD656" s="6">
        <f>Table1[[#This Row],[Volume MT/Head]]-Table1[[#This Row],[Delivered MT]]</f>
        <v>0</v>
      </c>
      <c r="AE656" s="6">
        <f>Table1[[#This Row],[Delivered MT]]*Table1[[#This Row],[Average Cost SDG/MT]]</f>
        <v>0</v>
      </c>
    </row>
    <row r="657" spans="1:31" hidden="1" x14ac:dyDescent="0.2">
      <c r="A657" s="1">
        <v>668</v>
      </c>
      <c r="F657" s="80"/>
      <c r="O657" s="80"/>
      <c r="P657" s="6">
        <f t="shared" si="70"/>
        <v>0</v>
      </c>
      <c r="R657" s="6">
        <f t="shared" si="71"/>
        <v>0</v>
      </c>
      <c r="S657" s="57">
        <f t="shared" si="69"/>
        <v>0</v>
      </c>
      <c r="T657" s="6">
        <f>Table1[[#This Row],[Volume in Units]]*Table1[[#This Row],[Price SDG/Unit]]</f>
        <v>0</v>
      </c>
      <c r="U657" s="57">
        <f>Table1[[#This Row],[Volume MT/Head]]*Table1[[#This Row],[Price USD/(MT/Head)]]</f>
        <v>0</v>
      </c>
      <c r="V657" s="80"/>
      <c r="W657" s="28">
        <f>Table1[[#This Row],[Commission SDG/MT]]*Table1[[#This Row],[Volume in Units]]</f>
        <v>0</v>
      </c>
      <c r="X657" s="80"/>
      <c r="Y657" s="28">
        <f t="shared" si="72"/>
        <v>0</v>
      </c>
      <c r="Z657" s="6">
        <f>IFERROR((Table1[[#This Row],[Total Cost SDG]]/Table1[[#This Row],[Volume MT/Head]]),0)</f>
        <v>0</v>
      </c>
      <c r="AA657" s="57" t="e">
        <f t="shared" si="73"/>
        <v>#DIV/0!</v>
      </c>
      <c r="AB657" s="57">
        <f>IFERROR((Table1[[#This Row],[Total Cost USD]]/Table1[[#This Row],[Volume MT/Head]]),0)</f>
        <v>0</v>
      </c>
      <c r="AC657" s="80"/>
      <c r="AD657" s="6">
        <f>Table1[[#This Row],[Volume MT/Head]]-Table1[[#This Row],[Delivered MT]]</f>
        <v>0</v>
      </c>
      <c r="AE657" s="6">
        <f>Table1[[#This Row],[Delivered MT]]*Table1[[#This Row],[Average Cost SDG/MT]]</f>
        <v>0</v>
      </c>
    </row>
    <row r="658" spans="1:31" hidden="1" x14ac:dyDescent="0.2">
      <c r="A658" s="1">
        <v>669</v>
      </c>
      <c r="F658" s="80"/>
      <c r="O658" s="80"/>
      <c r="P658" s="6">
        <f t="shared" si="70"/>
        <v>0</v>
      </c>
      <c r="R658" s="6">
        <f t="shared" si="71"/>
        <v>0</v>
      </c>
      <c r="S658" s="57">
        <f t="shared" si="69"/>
        <v>0</v>
      </c>
      <c r="T658" s="6">
        <f>Table1[[#This Row],[Volume in Units]]*Table1[[#This Row],[Price SDG/Unit]]</f>
        <v>0</v>
      </c>
      <c r="U658" s="57">
        <f>Table1[[#This Row],[Volume MT/Head]]*Table1[[#This Row],[Price USD/(MT/Head)]]</f>
        <v>0</v>
      </c>
      <c r="V658" s="80"/>
      <c r="W658" s="28">
        <f>Table1[[#This Row],[Commission SDG/MT]]*Table1[[#This Row],[Volume in Units]]</f>
        <v>0</v>
      </c>
      <c r="X658" s="80"/>
      <c r="Y658" s="28">
        <f t="shared" si="72"/>
        <v>0</v>
      </c>
      <c r="Z658" s="6">
        <f>IFERROR((Table1[[#This Row],[Total Cost SDG]]/Table1[[#This Row],[Volume MT/Head]]),0)</f>
        <v>0</v>
      </c>
      <c r="AA658" s="57" t="e">
        <f t="shared" si="73"/>
        <v>#DIV/0!</v>
      </c>
      <c r="AB658" s="57">
        <f>IFERROR((Table1[[#This Row],[Total Cost USD]]/Table1[[#This Row],[Volume MT/Head]]),0)</f>
        <v>0</v>
      </c>
      <c r="AC658" s="80"/>
      <c r="AD658" s="6">
        <f>Table1[[#This Row],[Volume MT/Head]]-Table1[[#This Row],[Delivered MT]]</f>
        <v>0</v>
      </c>
      <c r="AE658" s="6">
        <f>Table1[[#This Row],[Delivered MT]]*Table1[[#This Row],[Average Cost SDG/MT]]</f>
        <v>0</v>
      </c>
    </row>
    <row r="659" spans="1:31" hidden="1" x14ac:dyDescent="0.2">
      <c r="A659" s="1">
        <v>670</v>
      </c>
      <c r="F659" s="80"/>
      <c r="O659" s="80"/>
      <c r="P659" s="6">
        <f t="shared" si="70"/>
        <v>0</v>
      </c>
      <c r="R659" s="6">
        <f t="shared" si="71"/>
        <v>0</v>
      </c>
      <c r="S659" s="57">
        <f t="shared" si="69"/>
        <v>0</v>
      </c>
      <c r="T659" s="6">
        <f>Table1[[#This Row],[Volume in Units]]*Table1[[#This Row],[Price SDG/Unit]]</f>
        <v>0</v>
      </c>
      <c r="U659" s="57">
        <f>Table1[[#This Row],[Volume MT/Head]]*Table1[[#This Row],[Price USD/(MT/Head)]]</f>
        <v>0</v>
      </c>
      <c r="V659" s="80"/>
      <c r="W659" s="28">
        <f>Table1[[#This Row],[Commission SDG/MT]]*Table1[[#This Row],[Volume in Units]]</f>
        <v>0</v>
      </c>
      <c r="X659" s="80"/>
      <c r="Y659" s="28">
        <f t="shared" si="72"/>
        <v>0</v>
      </c>
      <c r="Z659" s="6">
        <f>IFERROR((Table1[[#This Row],[Total Cost SDG]]/Table1[[#This Row],[Volume MT/Head]]),0)</f>
        <v>0</v>
      </c>
      <c r="AA659" s="57" t="e">
        <f t="shared" si="73"/>
        <v>#DIV/0!</v>
      </c>
      <c r="AB659" s="57">
        <f>IFERROR((Table1[[#This Row],[Total Cost USD]]/Table1[[#This Row],[Volume MT/Head]]),0)</f>
        <v>0</v>
      </c>
      <c r="AC659" s="80"/>
      <c r="AD659" s="6">
        <f>Table1[[#This Row],[Volume MT/Head]]-Table1[[#This Row],[Delivered MT]]</f>
        <v>0</v>
      </c>
      <c r="AE659" s="6">
        <f>Table1[[#This Row],[Delivered MT]]*Table1[[#This Row],[Average Cost SDG/MT]]</f>
        <v>0</v>
      </c>
    </row>
    <row r="660" spans="1:31" hidden="1" x14ac:dyDescent="0.2">
      <c r="A660" s="1">
        <v>671</v>
      </c>
      <c r="F660" s="80"/>
      <c r="O660" s="80"/>
      <c r="P660" s="6">
        <f t="shared" si="70"/>
        <v>0</v>
      </c>
      <c r="R660" s="6">
        <f t="shared" si="71"/>
        <v>0</v>
      </c>
      <c r="S660" s="57">
        <f t="shared" si="69"/>
        <v>0</v>
      </c>
      <c r="T660" s="6">
        <f>Table1[[#This Row],[Volume in Units]]*Table1[[#This Row],[Price SDG/Unit]]</f>
        <v>0</v>
      </c>
      <c r="U660" s="57">
        <f>Table1[[#This Row],[Volume MT/Head]]*Table1[[#This Row],[Price USD/(MT/Head)]]</f>
        <v>0</v>
      </c>
      <c r="V660" s="80"/>
      <c r="W660" s="28">
        <f>Table1[[#This Row],[Commission SDG/MT]]*Table1[[#This Row],[Volume in Units]]</f>
        <v>0</v>
      </c>
      <c r="X660" s="80"/>
      <c r="Y660" s="28">
        <f t="shared" si="72"/>
        <v>0</v>
      </c>
      <c r="Z660" s="6">
        <f>IFERROR((Table1[[#This Row],[Total Cost SDG]]/Table1[[#This Row],[Volume MT/Head]]),0)</f>
        <v>0</v>
      </c>
      <c r="AA660" s="57" t="e">
        <f t="shared" si="73"/>
        <v>#DIV/0!</v>
      </c>
      <c r="AB660" s="57">
        <f>IFERROR((Table1[[#This Row],[Total Cost USD]]/Table1[[#This Row],[Volume MT/Head]]),0)</f>
        <v>0</v>
      </c>
      <c r="AC660" s="80"/>
      <c r="AD660" s="6">
        <f>Table1[[#This Row],[Volume MT/Head]]-Table1[[#This Row],[Delivered MT]]</f>
        <v>0</v>
      </c>
      <c r="AE660" s="6">
        <f>Table1[[#This Row],[Delivered MT]]*Table1[[#This Row],[Average Cost SDG/MT]]</f>
        <v>0</v>
      </c>
    </row>
    <row r="661" spans="1:31" hidden="1" x14ac:dyDescent="0.2">
      <c r="A661" s="1">
        <v>672</v>
      </c>
      <c r="F661" s="80"/>
      <c r="O661" s="80"/>
      <c r="P661" s="6">
        <f t="shared" si="70"/>
        <v>0</v>
      </c>
      <c r="R661" s="6">
        <f t="shared" si="71"/>
        <v>0</v>
      </c>
      <c r="S661" s="57">
        <f t="shared" si="69"/>
        <v>0</v>
      </c>
      <c r="T661" s="6">
        <f>Table1[[#This Row],[Volume in Units]]*Table1[[#This Row],[Price SDG/Unit]]</f>
        <v>0</v>
      </c>
      <c r="U661" s="57">
        <f>Table1[[#This Row],[Volume MT/Head]]*Table1[[#This Row],[Price USD/(MT/Head)]]</f>
        <v>0</v>
      </c>
      <c r="V661" s="80"/>
      <c r="W661" s="28">
        <f>Table1[[#This Row],[Commission SDG/MT]]*Table1[[#This Row],[Volume in Units]]</f>
        <v>0</v>
      </c>
      <c r="X661" s="80"/>
      <c r="Y661" s="28">
        <f t="shared" si="72"/>
        <v>0</v>
      </c>
      <c r="Z661" s="6">
        <f>IFERROR((Table1[[#This Row],[Total Cost SDG]]/Table1[[#This Row],[Volume MT/Head]]),0)</f>
        <v>0</v>
      </c>
      <c r="AA661" s="57" t="e">
        <f t="shared" si="73"/>
        <v>#DIV/0!</v>
      </c>
      <c r="AB661" s="57">
        <f>IFERROR((Table1[[#This Row],[Total Cost USD]]/Table1[[#This Row],[Volume MT/Head]]),0)</f>
        <v>0</v>
      </c>
      <c r="AC661" s="80"/>
      <c r="AD661" s="6">
        <f>Table1[[#This Row],[Volume MT/Head]]-Table1[[#This Row],[Delivered MT]]</f>
        <v>0</v>
      </c>
      <c r="AE661" s="6">
        <f>Table1[[#This Row],[Delivered MT]]*Table1[[#This Row],[Average Cost SDG/MT]]</f>
        <v>0</v>
      </c>
    </row>
    <row r="662" spans="1:31" hidden="1" x14ac:dyDescent="0.2">
      <c r="A662" s="1">
        <v>673</v>
      </c>
      <c r="F662" s="80"/>
      <c r="O662" s="80"/>
      <c r="P662" s="6">
        <f t="shared" si="70"/>
        <v>0</v>
      </c>
      <c r="R662" s="6">
        <f t="shared" si="71"/>
        <v>0</v>
      </c>
      <c r="S662" s="57">
        <f t="shared" si="69"/>
        <v>0</v>
      </c>
      <c r="T662" s="6">
        <f>Table1[[#This Row],[Volume in Units]]*Table1[[#This Row],[Price SDG/Unit]]</f>
        <v>0</v>
      </c>
      <c r="U662" s="57">
        <f>Table1[[#This Row],[Volume MT/Head]]*Table1[[#This Row],[Price USD/(MT/Head)]]</f>
        <v>0</v>
      </c>
      <c r="V662" s="80"/>
      <c r="W662" s="28">
        <f>Table1[[#This Row],[Commission SDG/MT]]*Table1[[#This Row],[Volume in Units]]</f>
        <v>0</v>
      </c>
      <c r="X662" s="80"/>
      <c r="Y662" s="28">
        <f t="shared" si="72"/>
        <v>0</v>
      </c>
      <c r="Z662" s="6">
        <f>IFERROR((Table1[[#This Row],[Total Cost SDG]]/Table1[[#This Row],[Volume MT/Head]]),0)</f>
        <v>0</v>
      </c>
      <c r="AA662" s="57" t="e">
        <f t="shared" si="73"/>
        <v>#DIV/0!</v>
      </c>
      <c r="AB662" s="57">
        <f>IFERROR((Table1[[#This Row],[Total Cost USD]]/Table1[[#This Row],[Volume MT/Head]]),0)</f>
        <v>0</v>
      </c>
      <c r="AC662" s="80"/>
      <c r="AD662" s="6">
        <f>Table1[[#This Row],[Volume MT/Head]]-Table1[[#This Row],[Delivered MT]]</f>
        <v>0</v>
      </c>
      <c r="AE662" s="6">
        <f>Table1[[#This Row],[Delivered MT]]*Table1[[#This Row],[Average Cost SDG/MT]]</f>
        <v>0</v>
      </c>
    </row>
    <row r="663" spans="1:31" hidden="1" x14ac:dyDescent="0.2">
      <c r="A663" s="1">
        <v>674</v>
      </c>
      <c r="F663" s="80"/>
      <c r="O663" s="80"/>
      <c r="P663" s="6">
        <f t="shared" si="70"/>
        <v>0</v>
      </c>
      <c r="R663" s="6">
        <f t="shared" si="71"/>
        <v>0</v>
      </c>
      <c r="S663" s="57">
        <f t="shared" si="69"/>
        <v>0</v>
      </c>
      <c r="T663" s="6">
        <f>Table1[[#This Row],[Volume in Units]]*Table1[[#This Row],[Price SDG/Unit]]</f>
        <v>0</v>
      </c>
      <c r="U663" s="57">
        <f>Table1[[#This Row],[Volume MT/Head]]*Table1[[#This Row],[Price USD/(MT/Head)]]</f>
        <v>0</v>
      </c>
      <c r="V663" s="80"/>
      <c r="W663" s="28">
        <f>Table1[[#This Row],[Commission SDG/MT]]*Table1[[#This Row],[Volume in Units]]</f>
        <v>0</v>
      </c>
      <c r="X663" s="80"/>
      <c r="Y663" s="28">
        <f t="shared" si="72"/>
        <v>0</v>
      </c>
      <c r="Z663" s="6">
        <f>IFERROR((Table1[[#This Row],[Total Cost SDG]]/Table1[[#This Row],[Volume MT/Head]]),0)</f>
        <v>0</v>
      </c>
      <c r="AA663" s="57" t="e">
        <f t="shared" si="73"/>
        <v>#DIV/0!</v>
      </c>
      <c r="AB663" s="57">
        <f>IFERROR((Table1[[#This Row],[Total Cost USD]]/Table1[[#This Row],[Volume MT/Head]]),0)</f>
        <v>0</v>
      </c>
      <c r="AC663" s="80"/>
      <c r="AD663" s="6">
        <f>Table1[[#This Row],[Volume MT/Head]]-Table1[[#This Row],[Delivered MT]]</f>
        <v>0</v>
      </c>
      <c r="AE663" s="6">
        <f>Table1[[#This Row],[Delivered MT]]*Table1[[#This Row],[Average Cost SDG/MT]]</f>
        <v>0</v>
      </c>
    </row>
    <row r="664" spans="1:31" hidden="1" x14ac:dyDescent="0.2">
      <c r="A664" s="1">
        <v>675</v>
      </c>
      <c r="F664" s="80"/>
      <c r="O664" s="80"/>
      <c r="P664" s="6">
        <f t="shared" si="70"/>
        <v>0</v>
      </c>
      <c r="R664" s="6">
        <f t="shared" si="71"/>
        <v>0</v>
      </c>
      <c r="S664" s="57">
        <f t="shared" si="69"/>
        <v>0</v>
      </c>
      <c r="T664" s="6">
        <f>Table1[[#This Row],[Volume in Units]]*Table1[[#This Row],[Price SDG/Unit]]</f>
        <v>0</v>
      </c>
      <c r="U664" s="57">
        <f>Table1[[#This Row],[Volume MT/Head]]*Table1[[#This Row],[Price USD/(MT/Head)]]</f>
        <v>0</v>
      </c>
      <c r="V664" s="80"/>
      <c r="W664" s="28">
        <f>Table1[[#This Row],[Commission SDG/MT]]*Table1[[#This Row],[Volume in Units]]</f>
        <v>0</v>
      </c>
      <c r="X664" s="80"/>
      <c r="Y664" s="28">
        <f t="shared" si="72"/>
        <v>0</v>
      </c>
      <c r="Z664" s="6">
        <f>IFERROR((Table1[[#This Row],[Total Cost SDG]]/Table1[[#This Row],[Volume MT/Head]]),0)</f>
        <v>0</v>
      </c>
      <c r="AA664" s="57" t="e">
        <f t="shared" si="73"/>
        <v>#DIV/0!</v>
      </c>
      <c r="AB664" s="57">
        <f>IFERROR((Table1[[#This Row],[Total Cost USD]]/Table1[[#This Row],[Volume MT/Head]]),0)</f>
        <v>0</v>
      </c>
      <c r="AC664" s="80"/>
      <c r="AD664" s="6">
        <f>Table1[[#This Row],[Volume MT/Head]]-Table1[[#This Row],[Delivered MT]]</f>
        <v>0</v>
      </c>
      <c r="AE664" s="6">
        <f>Table1[[#This Row],[Delivered MT]]*Table1[[#This Row],[Average Cost SDG/MT]]</f>
        <v>0</v>
      </c>
    </row>
    <row r="665" spans="1:31" hidden="1" x14ac:dyDescent="0.2">
      <c r="A665" s="1">
        <v>676</v>
      </c>
      <c r="F665" s="80"/>
      <c r="O665" s="80"/>
      <c r="P665" s="6">
        <f t="shared" si="70"/>
        <v>0</v>
      </c>
      <c r="R665" s="6">
        <f t="shared" si="71"/>
        <v>0</v>
      </c>
      <c r="S665" s="57">
        <f t="shared" ref="S665:S728" si="74">IFERROR((R665/F665),0)</f>
        <v>0</v>
      </c>
      <c r="T665" s="6">
        <f>Table1[[#This Row],[Volume in Units]]*Table1[[#This Row],[Price SDG/Unit]]</f>
        <v>0</v>
      </c>
      <c r="U665" s="57">
        <f>Table1[[#This Row],[Volume MT/Head]]*Table1[[#This Row],[Price USD/(MT/Head)]]</f>
        <v>0</v>
      </c>
      <c r="V665" s="80"/>
      <c r="W665" s="28">
        <f>Table1[[#This Row],[Commission SDG/MT]]*Table1[[#This Row],[Volume in Units]]</f>
        <v>0</v>
      </c>
      <c r="X665" s="80"/>
      <c r="Y665" s="28">
        <f t="shared" si="72"/>
        <v>0</v>
      </c>
      <c r="Z665" s="6">
        <f>IFERROR((Table1[[#This Row],[Total Cost SDG]]/Table1[[#This Row],[Volume MT/Head]]),0)</f>
        <v>0</v>
      </c>
      <c r="AA665" s="57" t="e">
        <f t="shared" si="73"/>
        <v>#DIV/0!</v>
      </c>
      <c r="AB665" s="57">
        <f>IFERROR((Table1[[#This Row],[Total Cost USD]]/Table1[[#This Row],[Volume MT/Head]]),0)</f>
        <v>0</v>
      </c>
      <c r="AC665" s="80"/>
      <c r="AD665" s="6">
        <f>Table1[[#This Row],[Volume MT/Head]]-Table1[[#This Row],[Delivered MT]]</f>
        <v>0</v>
      </c>
      <c r="AE665" s="6">
        <f>Table1[[#This Row],[Delivered MT]]*Table1[[#This Row],[Average Cost SDG/MT]]</f>
        <v>0</v>
      </c>
    </row>
    <row r="666" spans="1:31" hidden="1" x14ac:dyDescent="0.2">
      <c r="A666" s="1">
        <v>677</v>
      </c>
      <c r="F666" s="80"/>
      <c r="O666" s="80"/>
      <c r="P666" s="6">
        <f t="shared" si="70"/>
        <v>0</v>
      </c>
      <c r="R666" s="6">
        <f t="shared" si="71"/>
        <v>0</v>
      </c>
      <c r="S666" s="57">
        <f t="shared" si="74"/>
        <v>0</v>
      </c>
      <c r="T666" s="6">
        <f>Table1[[#This Row],[Volume in Units]]*Table1[[#This Row],[Price SDG/Unit]]</f>
        <v>0</v>
      </c>
      <c r="U666" s="57">
        <f>Table1[[#This Row],[Volume MT/Head]]*Table1[[#This Row],[Price USD/(MT/Head)]]</f>
        <v>0</v>
      </c>
      <c r="V666" s="80"/>
      <c r="W666" s="28">
        <f>Table1[[#This Row],[Commission SDG/MT]]*Table1[[#This Row],[Volume in Units]]</f>
        <v>0</v>
      </c>
      <c r="X666" s="80"/>
      <c r="Y666" s="28">
        <f t="shared" si="72"/>
        <v>0</v>
      </c>
      <c r="Z666" s="6">
        <f>IFERROR((Table1[[#This Row],[Total Cost SDG]]/Table1[[#This Row],[Volume MT/Head]]),0)</f>
        <v>0</v>
      </c>
      <c r="AA666" s="57" t="e">
        <f t="shared" si="73"/>
        <v>#DIV/0!</v>
      </c>
      <c r="AB666" s="57">
        <f>IFERROR((Table1[[#This Row],[Total Cost USD]]/Table1[[#This Row],[Volume MT/Head]]),0)</f>
        <v>0</v>
      </c>
      <c r="AC666" s="80"/>
      <c r="AD666" s="6">
        <f>Table1[[#This Row],[Volume MT/Head]]-Table1[[#This Row],[Delivered MT]]</f>
        <v>0</v>
      </c>
      <c r="AE666" s="6">
        <f>Table1[[#This Row],[Delivered MT]]*Table1[[#This Row],[Average Cost SDG/MT]]</f>
        <v>0</v>
      </c>
    </row>
    <row r="667" spans="1:31" hidden="1" x14ac:dyDescent="0.2">
      <c r="A667" s="1">
        <v>678</v>
      </c>
      <c r="F667" s="80"/>
      <c r="O667" s="80"/>
      <c r="P667" s="6">
        <f t="shared" si="70"/>
        <v>0</v>
      </c>
      <c r="R667" s="6">
        <f t="shared" si="71"/>
        <v>0</v>
      </c>
      <c r="S667" s="57">
        <f t="shared" si="74"/>
        <v>0</v>
      </c>
      <c r="T667" s="6">
        <f>Table1[[#This Row],[Volume in Units]]*Table1[[#This Row],[Price SDG/Unit]]</f>
        <v>0</v>
      </c>
      <c r="U667" s="57">
        <f>Table1[[#This Row],[Volume MT/Head]]*Table1[[#This Row],[Price USD/(MT/Head)]]</f>
        <v>0</v>
      </c>
      <c r="V667" s="80"/>
      <c r="W667" s="28">
        <f>Table1[[#This Row],[Commission SDG/MT]]*Table1[[#This Row],[Volume in Units]]</f>
        <v>0</v>
      </c>
      <c r="X667" s="80"/>
      <c r="Y667" s="28">
        <f t="shared" si="72"/>
        <v>0</v>
      </c>
      <c r="Z667" s="6">
        <f>IFERROR((Table1[[#This Row],[Total Cost SDG]]/Table1[[#This Row],[Volume MT/Head]]),0)</f>
        <v>0</v>
      </c>
      <c r="AA667" s="57" t="e">
        <f t="shared" si="73"/>
        <v>#DIV/0!</v>
      </c>
      <c r="AB667" s="57">
        <f>IFERROR((Table1[[#This Row],[Total Cost USD]]/Table1[[#This Row],[Volume MT/Head]]),0)</f>
        <v>0</v>
      </c>
      <c r="AC667" s="80"/>
      <c r="AD667" s="6">
        <f>Table1[[#This Row],[Volume MT/Head]]-Table1[[#This Row],[Delivered MT]]</f>
        <v>0</v>
      </c>
      <c r="AE667" s="6">
        <f>Table1[[#This Row],[Delivered MT]]*Table1[[#This Row],[Average Cost SDG/MT]]</f>
        <v>0</v>
      </c>
    </row>
    <row r="668" spans="1:31" hidden="1" x14ac:dyDescent="0.2">
      <c r="A668" s="1">
        <v>679</v>
      </c>
      <c r="F668" s="80"/>
      <c r="O668" s="80"/>
      <c r="P668" s="6">
        <f t="shared" si="70"/>
        <v>0</v>
      </c>
      <c r="R668" s="6">
        <f t="shared" si="71"/>
        <v>0</v>
      </c>
      <c r="S668" s="57">
        <f t="shared" si="74"/>
        <v>0</v>
      </c>
      <c r="T668" s="6">
        <f>Table1[[#This Row],[Volume in Units]]*Table1[[#This Row],[Price SDG/Unit]]</f>
        <v>0</v>
      </c>
      <c r="U668" s="57">
        <f>Table1[[#This Row],[Volume MT/Head]]*Table1[[#This Row],[Price USD/(MT/Head)]]</f>
        <v>0</v>
      </c>
      <c r="V668" s="80"/>
      <c r="W668" s="28">
        <f>Table1[[#This Row],[Commission SDG/MT]]*Table1[[#This Row],[Volume in Units]]</f>
        <v>0</v>
      </c>
      <c r="X668" s="80"/>
      <c r="Y668" s="28">
        <f t="shared" si="72"/>
        <v>0</v>
      </c>
      <c r="Z668" s="6">
        <f>IFERROR((Table1[[#This Row],[Total Cost SDG]]/Table1[[#This Row],[Volume MT/Head]]),0)</f>
        <v>0</v>
      </c>
      <c r="AA668" s="57" t="e">
        <f t="shared" si="73"/>
        <v>#DIV/0!</v>
      </c>
      <c r="AB668" s="57">
        <f>IFERROR((Table1[[#This Row],[Total Cost USD]]/Table1[[#This Row],[Volume MT/Head]]),0)</f>
        <v>0</v>
      </c>
      <c r="AC668" s="80"/>
      <c r="AD668" s="6">
        <f>Table1[[#This Row],[Volume MT/Head]]-Table1[[#This Row],[Delivered MT]]</f>
        <v>0</v>
      </c>
      <c r="AE668" s="6">
        <f>Table1[[#This Row],[Delivered MT]]*Table1[[#This Row],[Average Cost SDG/MT]]</f>
        <v>0</v>
      </c>
    </row>
    <row r="669" spans="1:31" hidden="1" x14ac:dyDescent="0.2">
      <c r="A669" s="1">
        <v>680</v>
      </c>
      <c r="F669" s="80"/>
      <c r="O669" s="80"/>
      <c r="P669" s="6">
        <f t="shared" si="70"/>
        <v>0</v>
      </c>
      <c r="R669" s="6">
        <f t="shared" si="71"/>
        <v>0</v>
      </c>
      <c r="S669" s="57">
        <f t="shared" si="74"/>
        <v>0</v>
      </c>
      <c r="T669" s="6">
        <f>Table1[[#This Row],[Volume in Units]]*Table1[[#This Row],[Price SDG/Unit]]</f>
        <v>0</v>
      </c>
      <c r="U669" s="57">
        <f>Table1[[#This Row],[Volume MT/Head]]*Table1[[#This Row],[Price USD/(MT/Head)]]</f>
        <v>0</v>
      </c>
      <c r="V669" s="80"/>
      <c r="W669" s="28">
        <f>Table1[[#This Row],[Commission SDG/MT]]*Table1[[#This Row],[Volume in Units]]</f>
        <v>0</v>
      </c>
      <c r="X669" s="80"/>
      <c r="Y669" s="28">
        <f t="shared" si="72"/>
        <v>0</v>
      </c>
      <c r="Z669" s="6">
        <f>IFERROR((Table1[[#This Row],[Total Cost SDG]]/Table1[[#This Row],[Volume MT/Head]]),0)</f>
        <v>0</v>
      </c>
      <c r="AA669" s="57" t="e">
        <f t="shared" si="73"/>
        <v>#DIV/0!</v>
      </c>
      <c r="AB669" s="57">
        <f>IFERROR((Table1[[#This Row],[Total Cost USD]]/Table1[[#This Row],[Volume MT/Head]]),0)</f>
        <v>0</v>
      </c>
      <c r="AC669" s="80"/>
      <c r="AD669" s="6">
        <f>Table1[[#This Row],[Volume MT/Head]]-Table1[[#This Row],[Delivered MT]]</f>
        <v>0</v>
      </c>
      <c r="AE669" s="6">
        <f>Table1[[#This Row],[Delivered MT]]*Table1[[#This Row],[Average Cost SDG/MT]]</f>
        <v>0</v>
      </c>
    </row>
    <row r="670" spans="1:31" hidden="1" x14ac:dyDescent="0.2">
      <c r="A670" s="1">
        <v>681</v>
      </c>
      <c r="F670" s="80"/>
      <c r="O670" s="80"/>
      <c r="P670" s="6">
        <f t="shared" si="70"/>
        <v>0</v>
      </c>
      <c r="R670" s="6">
        <f t="shared" si="71"/>
        <v>0</v>
      </c>
      <c r="S670" s="57">
        <f t="shared" si="74"/>
        <v>0</v>
      </c>
      <c r="T670" s="6">
        <f>Table1[[#This Row],[Volume in Units]]*Table1[[#This Row],[Price SDG/Unit]]</f>
        <v>0</v>
      </c>
      <c r="U670" s="57">
        <f>Table1[[#This Row],[Volume MT/Head]]*Table1[[#This Row],[Price USD/(MT/Head)]]</f>
        <v>0</v>
      </c>
      <c r="V670" s="80"/>
      <c r="W670" s="28">
        <f>Table1[[#This Row],[Commission SDG/MT]]*Table1[[#This Row],[Volume in Units]]</f>
        <v>0</v>
      </c>
      <c r="X670" s="80"/>
      <c r="Y670" s="28">
        <f t="shared" si="72"/>
        <v>0</v>
      </c>
      <c r="Z670" s="6">
        <f>IFERROR((Table1[[#This Row],[Total Cost SDG]]/Table1[[#This Row],[Volume MT/Head]]),0)</f>
        <v>0</v>
      </c>
      <c r="AA670" s="57" t="e">
        <f t="shared" si="73"/>
        <v>#DIV/0!</v>
      </c>
      <c r="AB670" s="57">
        <f>IFERROR((Table1[[#This Row],[Total Cost USD]]/Table1[[#This Row],[Volume MT/Head]]),0)</f>
        <v>0</v>
      </c>
      <c r="AC670" s="80"/>
      <c r="AD670" s="6">
        <f>Table1[[#This Row],[Volume MT/Head]]-Table1[[#This Row],[Delivered MT]]</f>
        <v>0</v>
      </c>
      <c r="AE670" s="6">
        <f>Table1[[#This Row],[Delivered MT]]*Table1[[#This Row],[Average Cost SDG/MT]]</f>
        <v>0</v>
      </c>
    </row>
    <row r="671" spans="1:31" hidden="1" x14ac:dyDescent="0.2">
      <c r="A671" s="1">
        <v>682</v>
      </c>
      <c r="F671" s="80"/>
      <c r="O671" s="80"/>
      <c r="P671" s="6">
        <f t="shared" si="70"/>
        <v>0</v>
      </c>
      <c r="R671" s="6">
        <f t="shared" si="71"/>
        <v>0</v>
      </c>
      <c r="S671" s="57">
        <f t="shared" si="74"/>
        <v>0</v>
      </c>
      <c r="T671" s="6">
        <f>Table1[[#This Row],[Volume in Units]]*Table1[[#This Row],[Price SDG/Unit]]</f>
        <v>0</v>
      </c>
      <c r="U671" s="57">
        <f>Table1[[#This Row],[Volume MT/Head]]*Table1[[#This Row],[Price USD/(MT/Head)]]</f>
        <v>0</v>
      </c>
      <c r="V671" s="80"/>
      <c r="W671" s="28">
        <f>Table1[[#This Row],[Commission SDG/MT]]*Table1[[#This Row],[Volume in Units]]</f>
        <v>0</v>
      </c>
      <c r="X671" s="80"/>
      <c r="Y671" s="28">
        <f t="shared" si="72"/>
        <v>0</v>
      </c>
      <c r="Z671" s="6">
        <f>IFERROR((Table1[[#This Row],[Total Cost SDG]]/Table1[[#This Row],[Volume MT/Head]]),0)</f>
        <v>0</v>
      </c>
      <c r="AA671" s="57" t="e">
        <f t="shared" si="73"/>
        <v>#DIV/0!</v>
      </c>
      <c r="AB671" s="57">
        <f>IFERROR((Table1[[#This Row],[Total Cost USD]]/Table1[[#This Row],[Volume MT/Head]]),0)</f>
        <v>0</v>
      </c>
      <c r="AC671" s="80"/>
      <c r="AD671" s="6">
        <f>Table1[[#This Row],[Volume MT/Head]]-Table1[[#This Row],[Delivered MT]]</f>
        <v>0</v>
      </c>
      <c r="AE671" s="6">
        <f>Table1[[#This Row],[Delivered MT]]*Table1[[#This Row],[Average Cost SDG/MT]]</f>
        <v>0</v>
      </c>
    </row>
    <row r="672" spans="1:31" hidden="1" x14ac:dyDescent="0.2">
      <c r="A672" s="1">
        <v>683</v>
      </c>
      <c r="F672" s="80"/>
      <c r="O672" s="80"/>
      <c r="P672" s="6">
        <f t="shared" si="70"/>
        <v>0</v>
      </c>
      <c r="R672" s="6">
        <f t="shared" si="71"/>
        <v>0</v>
      </c>
      <c r="S672" s="57">
        <f t="shared" si="74"/>
        <v>0</v>
      </c>
      <c r="T672" s="6">
        <f>Table1[[#This Row],[Volume in Units]]*Table1[[#This Row],[Price SDG/Unit]]</f>
        <v>0</v>
      </c>
      <c r="U672" s="57">
        <f>Table1[[#This Row],[Volume MT/Head]]*Table1[[#This Row],[Price USD/(MT/Head)]]</f>
        <v>0</v>
      </c>
      <c r="V672" s="80"/>
      <c r="W672" s="28">
        <f>Table1[[#This Row],[Commission SDG/MT]]*Table1[[#This Row],[Volume in Units]]</f>
        <v>0</v>
      </c>
      <c r="X672" s="80"/>
      <c r="Y672" s="28">
        <f t="shared" si="72"/>
        <v>0</v>
      </c>
      <c r="Z672" s="6">
        <f>IFERROR((Table1[[#This Row],[Total Cost SDG]]/Table1[[#This Row],[Volume MT/Head]]),0)</f>
        <v>0</v>
      </c>
      <c r="AA672" s="57" t="e">
        <f t="shared" si="73"/>
        <v>#DIV/0!</v>
      </c>
      <c r="AB672" s="57">
        <f>IFERROR((Table1[[#This Row],[Total Cost USD]]/Table1[[#This Row],[Volume MT/Head]]),0)</f>
        <v>0</v>
      </c>
      <c r="AC672" s="80"/>
      <c r="AD672" s="6">
        <f>Table1[[#This Row],[Volume MT/Head]]-Table1[[#This Row],[Delivered MT]]</f>
        <v>0</v>
      </c>
      <c r="AE672" s="6">
        <f>Table1[[#This Row],[Delivered MT]]*Table1[[#This Row],[Average Cost SDG/MT]]</f>
        <v>0</v>
      </c>
    </row>
    <row r="673" spans="1:31" hidden="1" x14ac:dyDescent="0.2">
      <c r="A673" s="1">
        <v>684</v>
      </c>
      <c r="F673" s="80"/>
      <c r="O673" s="80"/>
      <c r="P673" s="6">
        <f t="shared" si="70"/>
        <v>0</v>
      </c>
      <c r="R673" s="6">
        <f t="shared" si="71"/>
        <v>0</v>
      </c>
      <c r="S673" s="57">
        <f t="shared" si="74"/>
        <v>0</v>
      </c>
      <c r="T673" s="6">
        <f>Table1[[#This Row],[Volume in Units]]*Table1[[#This Row],[Price SDG/Unit]]</f>
        <v>0</v>
      </c>
      <c r="U673" s="57">
        <f>Table1[[#This Row],[Volume MT/Head]]*Table1[[#This Row],[Price USD/(MT/Head)]]</f>
        <v>0</v>
      </c>
      <c r="V673" s="80"/>
      <c r="W673" s="28">
        <f>Table1[[#This Row],[Commission SDG/MT]]*Table1[[#This Row],[Volume in Units]]</f>
        <v>0</v>
      </c>
      <c r="X673" s="80"/>
      <c r="Y673" s="28">
        <f t="shared" si="72"/>
        <v>0</v>
      </c>
      <c r="Z673" s="6">
        <f>IFERROR((Table1[[#This Row],[Total Cost SDG]]/Table1[[#This Row],[Volume MT/Head]]),0)</f>
        <v>0</v>
      </c>
      <c r="AA673" s="57" t="e">
        <f t="shared" si="73"/>
        <v>#DIV/0!</v>
      </c>
      <c r="AB673" s="57">
        <f>IFERROR((Table1[[#This Row],[Total Cost USD]]/Table1[[#This Row],[Volume MT/Head]]),0)</f>
        <v>0</v>
      </c>
      <c r="AC673" s="80"/>
      <c r="AD673" s="6">
        <f>Table1[[#This Row],[Volume MT/Head]]-Table1[[#This Row],[Delivered MT]]</f>
        <v>0</v>
      </c>
      <c r="AE673" s="6">
        <f>Table1[[#This Row],[Delivered MT]]*Table1[[#This Row],[Average Cost SDG/MT]]</f>
        <v>0</v>
      </c>
    </row>
    <row r="674" spans="1:31" hidden="1" x14ac:dyDescent="0.2">
      <c r="A674" s="1">
        <v>685</v>
      </c>
      <c r="F674" s="80"/>
      <c r="O674" s="80"/>
      <c r="P674" s="6">
        <f t="shared" si="70"/>
        <v>0</v>
      </c>
      <c r="R674" s="6">
        <f t="shared" si="71"/>
        <v>0</v>
      </c>
      <c r="S674" s="57">
        <f t="shared" si="74"/>
        <v>0</v>
      </c>
      <c r="T674" s="6">
        <f>Table1[[#This Row],[Volume in Units]]*Table1[[#This Row],[Price SDG/Unit]]</f>
        <v>0</v>
      </c>
      <c r="U674" s="57">
        <f>Table1[[#This Row],[Volume MT/Head]]*Table1[[#This Row],[Price USD/(MT/Head)]]</f>
        <v>0</v>
      </c>
      <c r="V674" s="80"/>
      <c r="W674" s="28">
        <f>Table1[[#This Row],[Commission SDG/MT]]*Table1[[#This Row],[Volume in Units]]</f>
        <v>0</v>
      </c>
      <c r="X674" s="80"/>
      <c r="Y674" s="28">
        <f t="shared" si="72"/>
        <v>0</v>
      </c>
      <c r="Z674" s="6">
        <f>IFERROR((Table1[[#This Row],[Total Cost SDG]]/Table1[[#This Row],[Volume MT/Head]]),0)</f>
        <v>0</v>
      </c>
      <c r="AA674" s="57" t="e">
        <f t="shared" si="73"/>
        <v>#DIV/0!</v>
      </c>
      <c r="AB674" s="57">
        <f>IFERROR((Table1[[#This Row],[Total Cost USD]]/Table1[[#This Row],[Volume MT/Head]]),0)</f>
        <v>0</v>
      </c>
      <c r="AC674" s="80"/>
      <c r="AD674" s="6">
        <f>Table1[[#This Row],[Volume MT/Head]]-Table1[[#This Row],[Delivered MT]]</f>
        <v>0</v>
      </c>
      <c r="AE674" s="6">
        <f>Table1[[#This Row],[Delivered MT]]*Table1[[#This Row],[Average Cost SDG/MT]]</f>
        <v>0</v>
      </c>
    </row>
    <row r="675" spans="1:31" hidden="1" x14ac:dyDescent="0.2">
      <c r="A675" s="1">
        <v>686</v>
      </c>
      <c r="F675" s="80"/>
      <c r="O675" s="80"/>
      <c r="P675" s="6">
        <f t="shared" si="70"/>
        <v>0</v>
      </c>
      <c r="R675" s="6">
        <f t="shared" si="71"/>
        <v>0</v>
      </c>
      <c r="S675" s="57">
        <f t="shared" si="74"/>
        <v>0</v>
      </c>
      <c r="T675" s="6">
        <f>Table1[[#This Row],[Volume in Units]]*Table1[[#This Row],[Price SDG/Unit]]</f>
        <v>0</v>
      </c>
      <c r="U675" s="57">
        <f>Table1[[#This Row],[Volume MT/Head]]*Table1[[#This Row],[Price USD/(MT/Head)]]</f>
        <v>0</v>
      </c>
      <c r="V675" s="80"/>
      <c r="W675" s="28">
        <f>Table1[[#This Row],[Commission SDG/MT]]*Table1[[#This Row],[Volume in Units]]</f>
        <v>0</v>
      </c>
      <c r="X675" s="80"/>
      <c r="Y675" s="28">
        <f t="shared" si="72"/>
        <v>0</v>
      </c>
      <c r="Z675" s="6">
        <f>IFERROR((Table1[[#This Row],[Total Cost SDG]]/Table1[[#This Row],[Volume MT/Head]]),0)</f>
        <v>0</v>
      </c>
      <c r="AA675" s="57" t="e">
        <f t="shared" si="73"/>
        <v>#DIV/0!</v>
      </c>
      <c r="AB675" s="57">
        <f>IFERROR((Table1[[#This Row],[Total Cost USD]]/Table1[[#This Row],[Volume MT/Head]]),0)</f>
        <v>0</v>
      </c>
      <c r="AC675" s="80"/>
      <c r="AD675" s="6">
        <f>Table1[[#This Row],[Volume MT/Head]]-Table1[[#This Row],[Delivered MT]]</f>
        <v>0</v>
      </c>
      <c r="AE675" s="6">
        <f>Table1[[#This Row],[Delivered MT]]*Table1[[#This Row],[Average Cost SDG/MT]]</f>
        <v>0</v>
      </c>
    </row>
    <row r="676" spans="1:31" hidden="1" x14ac:dyDescent="0.2">
      <c r="A676" s="1">
        <v>687</v>
      </c>
      <c r="F676" s="80"/>
      <c r="O676" s="80"/>
      <c r="P676" s="6">
        <f t="shared" si="70"/>
        <v>0</v>
      </c>
      <c r="R676" s="6">
        <f t="shared" si="71"/>
        <v>0</v>
      </c>
      <c r="S676" s="57">
        <f t="shared" si="74"/>
        <v>0</v>
      </c>
      <c r="T676" s="6">
        <f>Table1[[#This Row],[Volume in Units]]*Table1[[#This Row],[Price SDG/Unit]]</f>
        <v>0</v>
      </c>
      <c r="U676" s="57">
        <f>Table1[[#This Row],[Volume MT/Head]]*Table1[[#This Row],[Price USD/(MT/Head)]]</f>
        <v>0</v>
      </c>
      <c r="V676" s="80"/>
      <c r="W676" s="28">
        <f>Table1[[#This Row],[Commission SDG/MT]]*Table1[[#This Row],[Volume in Units]]</f>
        <v>0</v>
      </c>
      <c r="X676" s="80"/>
      <c r="Y676" s="28">
        <f t="shared" si="72"/>
        <v>0</v>
      </c>
      <c r="Z676" s="6">
        <f>IFERROR((Table1[[#This Row],[Total Cost SDG]]/Table1[[#This Row],[Volume MT/Head]]),0)</f>
        <v>0</v>
      </c>
      <c r="AA676" s="57" t="e">
        <f t="shared" si="73"/>
        <v>#DIV/0!</v>
      </c>
      <c r="AB676" s="57">
        <f>IFERROR((Table1[[#This Row],[Total Cost USD]]/Table1[[#This Row],[Volume MT/Head]]),0)</f>
        <v>0</v>
      </c>
      <c r="AC676" s="80"/>
      <c r="AD676" s="6">
        <f>Table1[[#This Row],[Volume MT/Head]]-Table1[[#This Row],[Delivered MT]]</f>
        <v>0</v>
      </c>
      <c r="AE676" s="6">
        <f>Table1[[#This Row],[Delivered MT]]*Table1[[#This Row],[Average Cost SDG/MT]]</f>
        <v>0</v>
      </c>
    </row>
    <row r="677" spans="1:31" hidden="1" x14ac:dyDescent="0.2">
      <c r="A677" s="1">
        <v>688</v>
      </c>
      <c r="F677" s="80"/>
      <c r="O677" s="80"/>
      <c r="P677" s="6">
        <f t="shared" si="70"/>
        <v>0</v>
      </c>
      <c r="R677" s="6">
        <f t="shared" si="71"/>
        <v>0</v>
      </c>
      <c r="S677" s="57">
        <f t="shared" si="74"/>
        <v>0</v>
      </c>
      <c r="T677" s="6">
        <f>Table1[[#This Row],[Volume in Units]]*Table1[[#This Row],[Price SDG/Unit]]</f>
        <v>0</v>
      </c>
      <c r="U677" s="57">
        <f>Table1[[#This Row],[Volume MT/Head]]*Table1[[#This Row],[Price USD/(MT/Head)]]</f>
        <v>0</v>
      </c>
      <c r="V677" s="80"/>
      <c r="W677" s="28">
        <f>Table1[[#This Row],[Commission SDG/MT]]*Table1[[#This Row],[Volume in Units]]</f>
        <v>0</v>
      </c>
      <c r="X677" s="80"/>
      <c r="Y677" s="28">
        <f t="shared" si="72"/>
        <v>0</v>
      </c>
      <c r="Z677" s="6">
        <f>IFERROR((Table1[[#This Row],[Total Cost SDG]]/Table1[[#This Row],[Volume MT/Head]]),0)</f>
        <v>0</v>
      </c>
      <c r="AA677" s="57" t="e">
        <f t="shared" si="73"/>
        <v>#DIV/0!</v>
      </c>
      <c r="AB677" s="57">
        <f>IFERROR((Table1[[#This Row],[Total Cost USD]]/Table1[[#This Row],[Volume MT/Head]]),0)</f>
        <v>0</v>
      </c>
      <c r="AC677" s="80"/>
      <c r="AD677" s="6">
        <f>Table1[[#This Row],[Volume MT/Head]]-Table1[[#This Row],[Delivered MT]]</f>
        <v>0</v>
      </c>
      <c r="AE677" s="6">
        <f>Table1[[#This Row],[Delivered MT]]*Table1[[#This Row],[Average Cost SDG/MT]]</f>
        <v>0</v>
      </c>
    </row>
    <row r="678" spans="1:31" hidden="1" x14ac:dyDescent="0.2">
      <c r="A678" s="1">
        <v>689</v>
      </c>
      <c r="F678" s="80"/>
      <c r="O678" s="80"/>
      <c r="P678" s="6">
        <f t="shared" si="70"/>
        <v>0</v>
      </c>
      <c r="R678" s="6">
        <f t="shared" si="71"/>
        <v>0</v>
      </c>
      <c r="S678" s="57">
        <f t="shared" si="74"/>
        <v>0</v>
      </c>
      <c r="T678" s="6">
        <f>Table1[[#This Row],[Volume in Units]]*Table1[[#This Row],[Price SDG/Unit]]</f>
        <v>0</v>
      </c>
      <c r="U678" s="57">
        <f>Table1[[#This Row],[Volume MT/Head]]*Table1[[#This Row],[Price USD/(MT/Head)]]</f>
        <v>0</v>
      </c>
      <c r="V678" s="80"/>
      <c r="W678" s="28">
        <f>Table1[[#This Row],[Commission SDG/MT]]*Table1[[#This Row],[Volume in Units]]</f>
        <v>0</v>
      </c>
      <c r="X678" s="80"/>
      <c r="Y678" s="28">
        <f t="shared" si="72"/>
        <v>0</v>
      </c>
      <c r="Z678" s="6">
        <f>IFERROR((Table1[[#This Row],[Total Cost SDG]]/Table1[[#This Row],[Volume MT/Head]]),0)</f>
        <v>0</v>
      </c>
      <c r="AA678" s="57" t="e">
        <f t="shared" si="73"/>
        <v>#DIV/0!</v>
      </c>
      <c r="AB678" s="57">
        <f>IFERROR((Table1[[#This Row],[Total Cost USD]]/Table1[[#This Row],[Volume MT/Head]]),0)</f>
        <v>0</v>
      </c>
      <c r="AC678" s="80"/>
      <c r="AD678" s="6">
        <f>Table1[[#This Row],[Volume MT/Head]]-Table1[[#This Row],[Delivered MT]]</f>
        <v>0</v>
      </c>
      <c r="AE678" s="6">
        <f>Table1[[#This Row],[Delivered MT]]*Table1[[#This Row],[Average Cost SDG/MT]]</f>
        <v>0</v>
      </c>
    </row>
    <row r="679" spans="1:31" hidden="1" x14ac:dyDescent="0.2">
      <c r="A679" s="1">
        <v>690</v>
      </c>
      <c r="F679" s="80"/>
      <c r="O679" s="80"/>
      <c r="P679" s="6">
        <f t="shared" si="70"/>
        <v>0</v>
      </c>
      <c r="R679" s="6">
        <f t="shared" si="71"/>
        <v>0</v>
      </c>
      <c r="S679" s="57">
        <f t="shared" si="74"/>
        <v>0</v>
      </c>
      <c r="T679" s="6">
        <f>Table1[[#This Row],[Volume in Units]]*Table1[[#This Row],[Price SDG/Unit]]</f>
        <v>0</v>
      </c>
      <c r="U679" s="57">
        <f>Table1[[#This Row],[Volume MT/Head]]*Table1[[#This Row],[Price USD/(MT/Head)]]</f>
        <v>0</v>
      </c>
      <c r="V679" s="80"/>
      <c r="W679" s="28">
        <f>Table1[[#This Row],[Commission SDG/MT]]*Table1[[#This Row],[Volume in Units]]</f>
        <v>0</v>
      </c>
      <c r="X679" s="80"/>
      <c r="Y679" s="28">
        <f t="shared" si="72"/>
        <v>0</v>
      </c>
      <c r="Z679" s="6">
        <f>IFERROR((Table1[[#This Row],[Total Cost SDG]]/Table1[[#This Row],[Volume MT/Head]]),0)</f>
        <v>0</v>
      </c>
      <c r="AA679" s="57" t="e">
        <f t="shared" si="73"/>
        <v>#DIV/0!</v>
      </c>
      <c r="AB679" s="57">
        <f>IFERROR((Table1[[#This Row],[Total Cost USD]]/Table1[[#This Row],[Volume MT/Head]]),0)</f>
        <v>0</v>
      </c>
      <c r="AC679" s="80"/>
      <c r="AD679" s="6">
        <f>Table1[[#This Row],[Volume MT/Head]]-Table1[[#This Row],[Delivered MT]]</f>
        <v>0</v>
      </c>
      <c r="AE679" s="6">
        <f>Table1[[#This Row],[Delivered MT]]*Table1[[#This Row],[Average Cost SDG/MT]]</f>
        <v>0</v>
      </c>
    </row>
    <row r="680" spans="1:31" hidden="1" x14ac:dyDescent="0.2">
      <c r="A680" s="1">
        <v>691</v>
      </c>
      <c r="F680" s="80"/>
      <c r="O680" s="80"/>
      <c r="P680" s="6">
        <f t="shared" si="70"/>
        <v>0</v>
      </c>
      <c r="R680" s="6">
        <f t="shared" si="71"/>
        <v>0</v>
      </c>
      <c r="S680" s="57">
        <f t="shared" si="74"/>
        <v>0</v>
      </c>
      <c r="T680" s="6">
        <f>Table1[[#This Row],[Volume in Units]]*Table1[[#This Row],[Price SDG/Unit]]</f>
        <v>0</v>
      </c>
      <c r="U680" s="57">
        <f>Table1[[#This Row],[Volume MT/Head]]*Table1[[#This Row],[Price USD/(MT/Head)]]</f>
        <v>0</v>
      </c>
      <c r="V680" s="80"/>
      <c r="W680" s="28">
        <f>Table1[[#This Row],[Commission SDG/MT]]*Table1[[#This Row],[Volume in Units]]</f>
        <v>0</v>
      </c>
      <c r="X680" s="80"/>
      <c r="Y680" s="28">
        <f t="shared" si="72"/>
        <v>0</v>
      </c>
      <c r="Z680" s="6">
        <f>IFERROR((Table1[[#This Row],[Total Cost SDG]]/Table1[[#This Row],[Volume MT/Head]]),0)</f>
        <v>0</v>
      </c>
      <c r="AA680" s="57" t="e">
        <f t="shared" si="73"/>
        <v>#DIV/0!</v>
      </c>
      <c r="AB680" s="57">
        <f>IFERROR((Table1[[#This Row],[Total Cost USD]]/Table1[[#This Row],[Volume MT/Head]]),0)</f>
        <v>0</v>
      </c>
      <c r="AC680" s="80"/>
      <c r="AD680" s="6">
        <f>Table1[[#This Row],[Volume MT/Head]]-Table1[[#This Row],[Delivered MT]]</f>
        <v>0</v>
      </c>
      <c r="AE680" s="6">
        <f>Table1[[#This Row],[Delivered MT]]*Table1[[#This Row],[Average Cost SDG/MT]]</f>
        <v>0</v>
      </c>
    </row>
    <row r="681" spans="1:31" hidden="1" x14ac:dyDescent="0.2">
      <c r="A681" s="1">
        <v>692</v>
      </c>
      <c r="F681" s="80"/>
      <c r="O681" s="80"/>
      <c r="P681" s="6">
        <f t="shared" si="70"/>
        <v>0</v>
      </c>
      <c r="R681" s="6">
        <f t="shared" si="71"/>
        <v>0</v>
      </c>
      <c r="S681" s="57">
        <f t="shared" si="74"/>
        <v>0</v>
      </c>
      <c r="T681" s="6">
        <f>Table1[[#This Row],[Volume in Units]]*Table1[[#This Row],[Price SDG/Unit]]</f>
        <v>0</v>
      </c>
      <c r="U681" s="57">
        <f>Table1[[#This Row],[Volume MT/Head]]*Table1[[#This Row],[Price USD/(MT/Head)]]</f>
        <v>0</v>
      </c>
      <c r="V681" s="80"/>
      <c r="W681" s="28">
        <f>Table1[[#This Row],[Commission SDG/MT]]*Table1[[#This Row],[Volume in Units]]</f>
        <v>0</v>
      </c>
      <c r="X681" s="80"/>
      <c r="Y681" s="28">
        <f t="shared" si="72"/>
        <v>0</v>
      </c>
      <c r="Z681" s="6">
        <f>IFERROR((Table1[[#This Row],[Total Cost SDG]]/Table1[[#This Row],[Volume MT/Head]]),0)</f>
        <v>0</v>
      </c>
      <c r="AA681" s="57" t="e">
        <f t="shared" si="73"/>
        <v>#DIV/0!</v>
      </c>
      <c r="AB681" s="57">
        <f>IFERROR((Table1[[#This Row],[Total Cost USD]]/Table1[[#This Row],[Volume MT/Head]]),0)</f>
        <v>0</v>
      </c>
      <c r="AC681" s="80"/>
      <c r="AD681" s="6">
        <f>Table1[[#This Row],[Volume MT/Head]]-Table1[[#This Row],[Delivered MT]]</f>
        <v>0</v>
      </c>
      <c r="AE681" s="6">
        <f>Table1[[#This Row],[Delivered MT]]*Table1[[#This Row],[Average Cost SDG/MT]]</f>
        <v>0</v>
      </c>
    </row>
    <row r="682" spans="1:31" hidden="1" x14ac:dyDescent="0.2">
      <c r="A682" s="1">
        <v>693</v>
      </c>
      <c r="F682" s="80"/>
      <c r="O682" s="80"/>
      <c r="P682" s="6">
        <f t="shared" si="70"/>
        <v>0</v>
      </c>
      <c r="R682" s="6">
        <f t="shared" si="71"/>
        <v>0</v>
      </c>
      <c r="S682" s="57">
        <f t="shared" si="74"/>
        <v>0</v>
      </c>
      <c r="T682" s="6">
        <f>Table1[[#This Row],[Volume in Units]]*Table1[[#This Row],[Price SDG/Unit]]</f>
        <v>0</v>
      </c>
      <c r="U682" s="57">
        <f>Table1[[#This Row],[Volume MT/Head]]*Table1[[#This Row],[Price USD/(MT/Head)]]</f>
        <v>0</v>
      </c>
      <c r="V682" s="80"/>
      <c r="W682" s="28">
        <f>Table1[[#This Row],[Commission SDG/MT]]*Table1[[#This Row],[Volume in Units]]</f>
        <v>0</v>
      </c>
      <c r="X682" s="80"/>
      <c r="Y682" s="28">
        <f t="shared" si="72"/>
        <v>0</v>
      </c>
      <c r="Z682" s="6">
        <f>IFERROR((Table1[[#This Row],[Total Cost SDG]]/Table1[[#This Row],[Volume MT/Head]]),0)</f>
        <v>0</v>
      </c>
      <c r="AA682" s="57" t="e">
        <f t="shared" si="73"/>
        <v>#DIV/0!</v>
      </c>
      <c r="AB682" s="57">
        <f>IFERROR((Table1[[#This Row],[Total Cost USD]]/Table1[[#This Row],[Volume MT/Head]]),0)</f>
        <v>0</v>
      </c>
      <c r="AC682" s="80"/>
      <c r="AD682" s="6">
        <f>Table1[[#This Row],[Volume MT/Head]]-Table1[[#This Row],[Delivered MT]]</f>
        <v>0</v>
      </c>
      <c r="AE682" s="6">
        <f>Table1[[#This Row],[Delivered MT]]*Table1[[#This Row],[Average Cost SDG/MT]]</f>
        <v>0</v>
      </c>
    </row>
    <row r="683" spans="1:31" hidden="1" x14ac:dyDescent="0.2">
      <c r="A683" s="1">
        <v>694</v>
      </c>
      <c r="F683" s="80"/>
      <c r="O683" s="80"/>
      <c r="P683" s="6">
        <f t="shared" si="70"/>
        <v>0</v>
      </c>
      <c r="R683" s="6">
        <f t="shared" si="71"/>
        <v>0</v>
      </c>
      <c r="S683" s="57">
        <f t="shared" si="74"/>
        <v>0</v>
      </c>
      <c r="T683" s="6">
        <f>Table1[[#This Row],[Volume in Units]]*Table1[[#This Row],[Price SDG/Unit]]</f>
        <v>0</v>
      </c>
      <c r="U683" s="57">
        <f>Table1[[#This Row],[Volume MT/Head]]*Table1[[#This Row],[Price USD/(MT/Head)]]</f>
        <v>0</v>
      </c>
      <c r="V683" s="80"/>
      <c r="W683" s="28">
        <f>Table1[[#This Row],[Commission SDG/MT]]*Table1[[#This Row],[Volume in Units]]</f>
        <v>0</v>
      </c>
      <c r="X683" s="80"/>
      <c r="Y683" s="28">
        <f t="shared" si="72"/>
        <v>0</v>
      </c>
      <c r="Z683" s="6">
        <f>IFERROR((Table1[[#This Row],[Total Cost SDG]]/Table1[[#This Row],[Volume MT/Head]]),0)</f>
        <v>0</v>
      </c>
      <c r="AA683" s="57" t="e">
        <f t="shared" si="73"/>
        <v>#DIV/0!</v>
      </c>
      <c r="AB683" s="57">
        <f>IFERROR((Table1[[#This Row],[Total Cost USD]]/Table1[[#This Row],[Volume MT/Head]]),0)</f>
        <v>0</v>
      </c>
      <c r="AC683" s="80"/>
      <c r="AD683" s="6">
        <f>Table1[[#This Row],[Volume MT/Head]]-Table1[[#This Row],[Delivered MT]]</f>
        <v>0</v>
      </c>
      <c r="AE683" s="6">
        <f>Table1[[#This Row],[Delivered MT]]*Table1[[#This Row],[Average Cost SDG/MT]]</f>
        <v>0</v>
      </c>
    </row>
    <row r="684" spans="1:31" hidden="1" x14ac:dyDescent="0.2">
      <c r="A684" s="1">
        <v>695</v>
      </c>
      <c r="F684" s="80"/>
      <c r="O684" s="80"/>
      <c r="P684" s="6">
        <f t="shared" si="70"/>
        <v>0</v>
      </c>
      <c r="R684" s="6">
        <f t="shared" si="71"/>
        <v>0</v>
      </c>
      <c r="S684" s="57">
        <f t="shared" si="74"/>
        <v>0</v>
      </c>
      <c r="T684" s="6">
        <f>Table1[[#This Row],[Volume in Units]]*Table1[[#This Row],[Price SDG/Unit]]</f>
        <v>0</v>
      </c>
      <c r="U684" s="57">
        <f>Table1[[#This Row],[Volume MT/Head]]*Table1[[#This Row],[Price USD/(MT/Head)]]</f>
        <v>0</v>
      </c>
      <c r="V684" s="80"/>
      <c r="W684" s="28">
        <f>Table1[[#This Row],[Commission SDG/MT]]*Table1[[#This Row],[Volume in Units]]</f>
        <v>0</v>
      </c>
      <c r="X684" s="80"/>
      <c r="Y684" s="28">
        <f t="shared" si="72"/>
        <v>0</v>
      </c>
      <c r="Z684" s="6">
        <f>IFERROR((Table1[[#This Row],[Total Cost SDG]]/Table1[[#This Row],[Volume MT/Head]]),0)</f>
        <v>0</v>
      </c>
      <c r="AA684" s="57" t="e">
        <f t="shared" si="73"/>
        <v>#DIV/0!</v>
      </c>
      <c r="AB684" s="57">
        <f>IFERROR((Table1[[#This Row],[Total Cost USD]]/Table1[[#This Row],[Volume MT/Head]]),0)</f>
        <v>0</v>
      </c>
      <c r="AC684" s="80"/>
      <c r="AD684" s="6">
        <f>Table1[[#This Row],[Volume MT/Head]]-Table1[[#This Row],[Delivered MT]]</f>
        <v>0</v>
      </c>
      <c r="AE684" s="6">
        <f>Table1[[#This Row],[Delivered MT]]*Table1[[#This Row],[Average Cost SDG/MT]]</f>
        <v>0</v>
      </c>
    </row>
    <row r="685" spans="1:31" hidden="1" x14ac:dyDescent="0.2">
      <c r="A685" s="1">
        <v>696</v>
      </c>
      <c r="F685" s="80"/>
      <c r="O685" s="80"/>
      <c r="P685" s="6">
        <f t="shared" si="70"/>
        <v>0</v>
      </c>
      <c r="R685" s="6">
        <f t="shared" si="71"/>
        <v>0</v>
      </c>
      <c r="S685" s="57">
        <f t="shared" si="74"/>
        <v>0</v>
      </c>
      <c r="T685" s="6">
        <f>Table1[[#This Row],[Volume in Units]]*Table1[[#This Row],[Price SDG/Unit]]</f>
        <v>0</v>
      </c>
      <c r="U685" s="57">
        <f>Table1[[#This Row],[Volume MT/Head]]*Table1[[#This Row],[Price USD/(MT/Head)]]</f>
        <v>0</v>
      </c>
      <c r="V685" s="80"/>
      <c r="W685" s="28">
        <f>Table1[[#This Row],[Commission SDG/MT]]*Table1[[#This Row],[Volume in Units]]</f>
        <v>0</v>
      </c>
      <c r="X685" s="80"/>
      <c r="Y685" s="28">
        <f t="shared" si="72"/>
        <v>0</v>
      </c>
      <c r="Z685" s="6">
        <f>IFERROR((Table1[[#This Row],[Total Cost SDG]]/Table1[[#This Row],[Volume MT/Head]]),0)</f>
        <v>0</v>
      </c>
      <c r="AA685" s="57" t="e">
        <f t="shared" si="73"/>
        <v>#DIV/0!</v>
      </c>
      <c r="AB685" s="57">
        <f>IFERROR((Table1[[#This Row],[Total Cost USD]]/Table1[[#This Row],[Volume MT/Head]]),0)</f>
        <v>0</v>
      </c>
      <c r="AC685" s="80"/>
      <c r="AD685" s="6">
        <f>Table1[[#This Row],[Volume MT/Head]]-Table1[[#This Row],[Delivered MT]]</f>
        <v>0</v>
      </c>
      <c r="AE685" s="6">
        <f>Table1[[#This Row],[Delivered MT]]*Table1[[#This Row],[Average Cost SDG/MT]]</f>
        <v>0</v>
      </c>
    </row>
    <row r="686" spans="1:31" hidden="1" x14ac:dyDescent="0.2">
      <c r="A686" s="1">
        <v>697</v>
      </c>
      <c r="F686" s="80"/>
      <c r="O686" s="80"/>
      <c r="P686" s="6">
        <f t="shared" si="70"/>
        <v>0</v>
      </c>
      <c r="R686" s="6">
        <f t="shared" si="71"/>
        <v>0</v>
      </c>
      <c r="S686" s="57">
        <f t="shared" si="74"/>
        <v>0</v>
      </c>
      <c r="T686" s="6">
        <f>Table1[[#This Row],[Volume in Units]]*Table1[[#This Row],[Price SDG/Unit]]</f>
        <v>0</v>
      </c>
      <c r="U686" s="57">
        <f>Table1[[#This Row],[Volume MT/Head]]*Table1[[#This Row],[Price USD/(MT/Head)]]</f>
        <v>0</v>
      </c>
      <c r="V686" s="80"/>
      <c r="W686" s="28">
        <f>Table1[[#This Row],[Commission SDG/MT]]*Table1[[#This Row],[Volume in Units]]</f>
        <v>0</v>
      </c>
      <c r="X686" s="80"/>
      <c r="Y686" s="28">
        <f t="shared" si="72"/>
        <v>0</v>
      </c>
      <c r="Z686" s="6">
        <f>IFERROR((Table1[[#This Row],[Total Cost SDG]]/Table1[[#This Row],[Volume MT/Head]]),0)</f>
        <v>0</v>
      </c>
      <c r="AA686" s="57" t="e">
        <f t="shared" si="73"/>
        <v>#DIV/0!</v>
      </c>
      <c r="AB686" s="57">
        <f>IFERROR((Table1[[#This Row],[Total Cost USD]]/Table1[[#This Row],[Volume MT/Head]]),0)</f>
        <v>0</v>
      </c>
      <c r="AC686" s="80"/>
      <c r="AD686" s="6">
        <f>Table1[[#This Row],[Volume MT/Head]]-Table1[[#This Row],[Delivered MT]]</f>
        <v>0</v>
      </c>
      <c r="AE686" s="6">
        <f>Table1[[#This Row],[Delivered MT]]*Table1[[#This Row],[Average Cost SDG/MT]]</f>
        <v>0</v>
      </c>
    </row>
    <row r="687" spans="1:31" hidden="1" x14ac:dyDescent="0.2">
      <c r="A687" s="1">
        <v>698</v>
      </c>
      <c r="F687" s="80"/>
      <c r="O687" s="80"/>
      <c r="P687" s="6">
        <f t="shared" si="70"/>
        <v>0</v>
      </c>
      <c r="R687" s="6">
        <f t="shared" si="71"/>
        <v>0</v>
      </c>
      <c r="S687" s="57">
        <f t="shared" si="74"/>
        <v>0</v>
      </c>
      <c r="T687" s="6">
        <f>Table1[[#This Row],[Volume in Units]]*Table1[[#This Row],[Price SDG/Unit]]</f>
        <v>0</v>
      </c>
      <c r="U687" s="57">
        <f>Table1[[#This Row],[Volume MT/Head]]*Table1[[#This Row],[Price USD/(MT/Head)]]</f>
        <v>0</v>
      </c>
      <c r="V687" s="80"/>
      <c r="W687" s="28">
        <f>Table1[[#This Row],[Commission SDG/MT]]*Table1[[#This Row],[Volume in Units]]</f>
        <v>0</v>
      </c>
      <c r="X687" s="80"/>
      <c r="Y687" s="28">
        <f t="shared" si="72"/>
        <v>0</v>
      </c>
      <c r="Z687" s="6">
        <f>IFERROR((Table1[[#This Row],[Total Cost SDG]]/Table1[[#This Row],[Volume MT/Head]]),0)</f>
        <v>0</v>
      </c>
      <c r="AA687" s="57" t="e">
        <f t="shared" si="73"/>
        <v>#DIV/0!</v>
      </c>
      <c r="AB687" s="57">
        <f>IFERROR((Table1[[#This Row],[Total Cost USD]]/Table1[[#This Row],[Volume MT/Head]]),0)</f>
        <v>0</v>
      </c>
      <c r="AC687" s="80"/>
      <c r="AD687" s="6">
        <f>Table1[[#This Row],[Volume MT/Head]]-Table1[[#This Row],[Delivered MT]]</f>
        <v>0</v>
      </c>
      <c r="AE687" s="6">
        <f>Table1[[#This Row],[Delivered MT]]*Table1[[#This Row],[Average Cost SDG/MT]]</f>
        <v>0</v>
      </c>
    </row>
    <row r="688" spans="1:31" hidden="1" x14ac:dyDescent="0.2">
      <c r="A688" s="1">
        <v>699</v>
      </c>
      <c r="F688" s="80"/>
      <c r="O688" s="80"/>
      <c r="P688" s="6">
        <f t="shared" si="70"/>
        <v>0</v>
      </c>
      <c r="R688" s="6">
        <f t="shared" si="71"/>
        <v>0</v>
      </c>
      <c r="S688" s="57">
        <f t="shared" si="74"/>
        <v>0</v>
      </c>
      <c r="T688" s="6">
        <f>Table1[[#This Row],[Volume in Units]]*Table1[[#This Row],[Price SDG/Unit]]</f>
        <v>0</v>
      </c>
      <c r="U688" s="57">
        <f>Table1[[#This Row],[Volume MT/Head]]*Table1[[#This Row],[Price USD/(MT/Head)]]</f>
        <v>0</v>
      </c>
      <c r="V688" s="80"/>
      <c r="W688" s="28">
        <f>Table1[[#This Row],[Commission SDG/MT]]*Table1[[#This Row],[Volume in Units]]</f>
        <v>0</v>
      </c>
      <c r="X688" s="80"/>
      <c r="Y688" s="28">
        <f t="shared" si="72"/>
        <v>0</v>
      </c>
      <c r="Z688" s="6">
        <f>IFERROR((Table1[[#This Row],[Total Cost SDG]]/Table1[[#This Row],[Volume MT/Head]]),0)</f>
        <v>0</v>
      </c>
      <c r="AA688" s="57" t="e">
        <f t="shared" si="73"/>
        <v>#DIV/0!</v>
      </c>
      <c r="AB688" s="57">
        <f>IFERROR((Table1[[#This Row],[Total Cost USD]]/Table1[[#This Row],[Volume MT/Head]]),0)</f>
        <v>0</v>
      </c>
      <c r="AC688" s="80"/>
      <c r="AD688" s="6">
        <f>Table1[[#This Row],[Volume MT/Head]]-Table1[[#This Row],[Delivered MT]]</f>
        <v>0</v>
      </c>
      <c r="AE688" s="6">
        <f>Table1[[#This Row],[Delivered MT]]*Table1[[#This Row],[Average Cost SDG/MT]]</f>
        <v>0</v>
      </c>
    </row>
    <row r="689" spans="1:31" hidden="1" x14ac:dyDescent="0.2">
      <c r="A689" s="1">
        <v>700</v>
      </c>
      <c r="F689" s="80"/>
      <c r="O689" s="80"/>
      <c r="P689" s="6">
        <f t="shared" si="70"/>
        <v>0</v>
      </c>
      <c r="R689" s="6">
        <f t="shared" si="71"/>
        <v>0</v>
      </c>
      <c r="S689" s="57">
        <f t="shared" si="74"/>
        <v>0</v>
      </c>
      <c r="T689" s="6">
        <f>Table1[[#This Row],[Volume in Units]]*Table1[[#This Row],[Price SDG/Unit]]</f>
        <v>0</v>
      </c>
      <c r="U689" s="57">
        <f>Table1[[#This Row],[Volume MT/Head]]*Table1[[#This Row],[Price USD/(MT/Head)]]</f>
        <v>0</v>
      </c>
      <c r="V689" s="80"/>
      <c r="W689" s="28">
        <f>Table1[[#This Row],[Commission SDG/MT]]*Table1[[#This Row],[Volume in Units]]</f>
        <v>0</v>
      </c>
      <c r="X689" s="80"/>
      <c r="Y689" s="28">
        <f t="shared" si="72"/>
        <v>0</v>
      </c>
      <c r="Z689" s="6">
        <f>IFERROR((Table1[[#This Row],[Total Cost SDG]]/Table1[[#This Row],[Volume MT/Head]]),0)</f>
        <v>0</v>
      </c>
      <c r="AA689" s="57" t="e">
        <f t="shared" si="73"/>
        <v>#DIV/0!</v>
      </c>
      <c r="AB689" s="57">
        <f>IFERROR((Table1[[#This Row],[Total Cost USD]]/Table1[[#This Row],[Volume MT/Head]]),0)</f>
        <v>0</v>
      </c>
      <c r="AC689" s="80"/>
      <c r="AD689" s="6">
        <f>Table1[[#This Row],[Volume MT/Head]]-Table1[[#This Row],[Delivered MT]]</f>
        <v>0</v>
      </c>
      <c r="AE689" s="6">
        <f>Table1[[#This Row],[Delivered MT]]*Table1[[#This Row],[Average Cost SDG/MT]]</f>
        <v>0</v>
      </c>
    </row>
    <row r="690" spans="1:31" hidden="1" x14ac:dyDescent="0.2">
      <c r="A690" s="1">
        <v>701</v>
      </c>
      <c r="F690" s="80"/>
      <c r="O690" s="80"/>
      <c r="P690" s="6">
        <f t="shared" si="70"/>
        <v>0</v>
      </c>
      <c r="R690" s="6">
        <f t="shared" si="71"/>
        <v>0</v>
      </c>
      <c r="S690" s="57">
        <f t="shared" si="74"/>
        <v>0</v>
      </c>
      <c r="T690" s="6">
        <f>Table1[[#This Row],[Volume in Units]]*Table1[[#This Row],[Price SDG/Unit]]</f>
        <v>0</v>
      </c>
      <c r="U690" s="57">
        <f>Table1[[#This Row],[Volume MT/Head]]*Table1[[#This Row],[Price USD/(MT/Head)]]</f>
        <v>0</v>
      </c>
      <c r="V690" s="80"/>
      <c r="W690" s="28">
        <f>Table1[[#This Row],[Commission SDG/MT]]*Table1[[#This Row],[Volume in Units]]</f>
        <v>0</v>
      </c>
      <c r="X690" s="80"/>
      <c r="Y690" s="28">
        <f t="shared" si="72"/>
        <v>0</v>
      </c>
      <c r="Z690" s="6">
        <f>IFERROR((Table1[[#This Row],[Total Cost SDG]]/Table1[[#This Row],[Volume MT/Head]]),0)</f>
        <v>0</v>
      </c>
      <c r="AA690" s="57" t="e">
        <f t="shared" si="73"/>
        <v>#DIV/0!</v>
      </c>
      <c r="AB690" s="57">
        <f>IFERROR((Table1[[#This Row],[Total Cost USD]]/Table1[[#This Row],[Volume MT/Head]]),0)</f>
        <v>0</v>
      </c>
      <c r="AC690" s="80"/>
      <c r="AD690" s="6">
        <f>Table1[[#This Row],[Volume MT/Head]]-Table1[[#This Row],[Delivered MT]]</f>
        <v>0</v>
      </c>
      <c r="AE690" s="6">
        <f>Table1[[#This Row],[Delivered MT]]*Table1[[#This Row],[Average Cost SDG/MT]]</f>
        <v>0</v>
      </c>
    </row>
    <row r="691" spans="1:31" hidden="1" x14ac:dyDescent="0.2">
      <c r="A691" s="1">
        <v>702</v>
      </c>
      <c r="F691" s="80"/>
      <c r="O691" s="80"/>
      <c r="P691" s="6">
        <f t="shared" si="70"/>
        <v>0</v>
      </c>
      <c r="R691" s="6">
        <f t="shared" si="71"/>
        <v>0</v>
      </c>
      <c r="S691" s="57">
        <f t="shared" si="74"/>
        <v>0</v>
      </c>
      <c r="T691" s="6">
        <f>Table1[[#This Row],[Volume in Units]]*Table1[[#This Row],[Price SDG/Unit]]</f>
        <v>0</v>
      </c>
      <c r="U691" s="57">
        <f>Table1[[#This Row],[Volume MT/Head]]*Table1[[#This Row],[Price USD/(MT/Head)]]</f>
        <v>0</v>
      </c>
      <c r="V691" s="80"/>
      <c r="W691" s="28">
        <f>Table1[[#This Row],[Commission SDG/MT]]*Table1[[#This Row],[Volume in Units]]</f>
        <v>0</v>
      </c>
      <c r="X691" s="80"/>
      <c r="Y691" s="28">
        <f t="shared" si="72"/>
        <v>0</v>
      </c>
      <c r="Z691" s="6">
        <f>IFERROR((Table1[[#This Row],[Total Cost SDG]]/Table1[[#This Row],[Volume MT/Head]]),0)</f>
        <v>0</v>
      </c>
      <c r="AA691" s="57" t="e">
        <f t="shared" si="73"/>
        <v>#DIV/0!</v>
      </c>
      <c r="AB691" s="57">
        <f>IFERROR((Table1[[#This Row],[Total Cost USD]]/Table1[[#This Row],[Volume MT/Head]]),0)</f>
        <v>0</v>
      </c>
      <c r="AC691" s="80"/>
      <c r="AD691" s="6">
        <f>Table1[[#This Row],[Volume MT/Head]]-Table1[[#This Row],[Delivered MT]]</f>
        <v>0</v>
      </c>
      <c r="AE691" s="6">
        <f>Table1[[#This Row],[Delivered MT]]*Table1[[#This Row],[Average Cost SDG/MT]]</f>
        <v>0</v>
      </c>
    </row>
    <row r="692" spans="1:31" hidden="1" x14ac:dyDescent="0.2">
      <c r="A692" s="1">
        <v>703</v>
      </c>
      <c r="F692" s="80"/>
      <c r="O692" s="80"/>
      <c r="P692" s="6">
        <f t="shared" si="70"/>
        <v>0</v>
      </c>
      <c r="R692" s="6">
        <f t="shared" si="71"/>
        <v>0</v>
      </c>
      <c r="S692" s="57">
        <f t="shared" si="74"/>
        <v>0</v>
      </c>
      <c r="T692" s="6">
        <f>Table1[[#This Row],[Volume in Units]]*Table1[[#This Row],[Price SDG/Unit]]</f>
        <v>0</v>
      </c>
      <c r="U692" s="57">
        <f>Table1[[#This Row],[Volume MT/Head]]*Table1[[#This Row],[Price USD/(MT/Head)]]</f>
        <v>0</v>
      </c>
      <c r="V692" s="80"/>
      <c r="W692" s="28">
        <f>Table1[[#This Row],[Commission SDG/MT]]*Table1[[#This Row],[Volume in Units]]</f>
        <v>0</v>
      </c>
      <c r="X692" s="80"/>
      <c r="Y692" s="28">
        <f t="shared" si="72"/>
        <v>0</v>
      </c>
      <c r="Z692" s="6">
        <f>IFERROR((Table1[[#This Row],[Total Cost SDG]]/Table1[[#This Row],[Volume MT/Head]]),0)</f>
        <v>0</v>
      </c>
      <c r="AA692" s="57" t="e">
        <f t="shared" si="73"/>
        <v>#DIV/0!</v>
      </c>
      <c r="AB692" s="57">
        <f>IFERROR((Table1[[#This Row],[Total Cost USD]]/Table1[[#This Row],[Volume MT/Head]]),0)</f>
        <v>0</v>
      </c>
      <c r="AC692" s="80"/>
      <c r="AD692" s="6">
        <f>Table1[[#This Row],[Volume MT/Head]]-Table1[[#This Row],[Delivered MT]]</f>
        <v>0</v>
      </c>
      <c r="AE692" s="6">
        <f>Table1[[#This Row],[Delivered MT]]*Table1[[#This Row],[Average Cost SDG/MT]]</f>
        <v>0</v>
      </c>
    </row>
    <row r="693" spans="1:31" hidden="1" x14ac:dyDescent="0.2">
      <c r="A693" s="1">
        <v>704</v>
      </c>
      <c r="F693" s="80"/>
      <c r="O693" s="80"/>
      <c r="P693" s="6">
        <f t="shared" si="70"/>
        <v>0</v>
      </c>
      <c r="R693" s="6">
        <f t="shared" si="71"/>
        <v>0</v>
      </c>
      <c r="S693" s="57">
        <f t="shared" si="74"/>
        <v>0</v>
      </c>
      <c r="T693" s="6">
        <f>Table1[[#This Row],[Volume in Units]]*Table1[[#This Row],[Price SDG/Unit]]</f>
        <v>0</v>
      </c>
      <c r="U693" s="57">
        <f>Table1[[#This Row],[Volume MT/Head]]*Table1[[#This Row],[Price USD/(MT/Head)]]</f>
        <v>0</v>
      </c>
      <c r="V693" s="80"/>
      <c r="W693" s="28">
        <f>Table1[[#This Row],[Commission SDG/MT]]*Table1[[#This Row],[Volume in Units]]</f>
        <v>0</v>
      </c>
      <c r="X693" s="80"/>
      <c r="Y693" s="28">
        <f t="shared" si="72"/>
        <v>0</v>
      </c>
      <c r="Z693" s="6">
        <f>IFERROR((Table1[[#This Row],[Total Cost SDG]]/Table1[[#This Row],[Volume MT/Head]]),0)</f>
        <v>0</v>
      </c>
      <c r="AA693" s="57" t="e">
        <f t="shared" si="73"/>
        <v>#DIV/0!</v>
      </c>
      <c r="AB693" s="57">
        <f>IFERROR((Table1[[#This Row],[Total Cost USD]]/Table1[[#This Row],[Volume MT/Head]]),0)</f>
        <v>0</v>
      </c>
      <c r="AC693" s="80"/>
      <c r="AD693" s="6">
        <f>Table1[[#This Row],[Volume MT/Head]]-Table1[[#This Row],[Delivered MT]]</f>
        <v>0</v>
      </c>
      <c r="AE693" s="6">
        <f>Table1[[#This Row],[Delivered MT]]*Table1[[#This Row],[Average Cost SDG/MT]]</f>
        <v>0</v>
      </c>
    </row>
    <row r="694" spans="1:31" hidden="1" x14ac:dyDescent="0.2">
      <c r="A694" s="1">
        <v>705</v>
      </c>
      <c r="F694" s="80"/>
      <c r="O694" s="80"/>
      <c r="P694" s="6">
        <f t="shared" si="70"/>
        <v>0</v>
      </c>
      <c r="R694" s="6">
        <f t="shared" si="71"/>
        <v>0</v>
      </c>
      <c r="S694" s="57">
        <f t="shared" si="74"/>
        <v>0</v>
      </c>
      <c r="T694" s="6">
        <f>Table1[[#This Row],[Volume in Units]]*Table1[[#This Row],[Price SDG/Unit]]</f>
        <v>0</v>
      </c>
      <c r="U694" s="57">
        <f>Table1[[#This Row],[Volume MT/Head]]*Table1[[#This Row],[Price USD/(MT/Head)]]</f>
        <v>0</v>
      </c>
      <c r="V694" s="80"/>
      <c r="W694" s="28">
        <f>Table1[[#This Row],[Commission SDG/MT]]*Table1[[#This Row],[Volume in Units]]</f>
        <v>0</v>
      </c>
      <c r="X694" s="80"/>
      <c r="Y694" s="28">
        <f t="shared" si="72"/>
        <v>0</v>
      </c>
      <c r="Z694" s="6">
        <f>IFERROR((Table1[[#This Row],[Total Cost SDG]]/Table1[[#This Row],[Volume MT/Head]]),0)</f>
        <v>0</v>
      </c>
      <c r="AA694" s="57" t="e">
        <f t="shared" si="73"/>
        <v>#DIV/0!</v>
      </c>
      <c r="AB694" s="57">
        <f>IFERROR((Table1[[#This Row],[Total Cost USD]]/Table1[[#This Row],[Volume MT/Head]]),0)</f>
        <v>0</v>
      </c>
      <c r="AC694" s="80"/>
      <c r="AD694" s="6">
        <f>Table1[[#This Row],[Volume MT/Head]]-Table1[[#This Row],[Delivered MT]]</f>
        <v>0</v>
      </c>
      <c r="AE694" s="6">
        <f>Table1[[#This Row],[Delivered MT]]*Table1[[#This Row],[Average Cost SDG/MT]]</f>
        <v>0</v>
      </c>
    </row>
    <row r="695" spans="1:31" hidden="1" x14ac:dyDescent="0.2">
      <c r="A695" s="1">
        <v>706</v>
      </c>
      <c r="F695" s="80"/>
      <c r="O695" s="80"/>
      <c r="P695" s="6">
        <f t="shared" si="70"/>
        <v>0</v>
      </c>
      <c r="R695" s="6">
        <f t="shared" si="71"/>
        <v>0</v>
      </c>
      <c r="S695" s="57">
        <f t="shared" si="74"/>
        <v>0</v>
      </c>
      <c r="T695" s="6">
        <f>Table1[[#This Row],[Volume in Units]]*Table1[[#This Row],[Price SDG/Unit]]</f>
        <v>0</v>
      </c>
      <c r="U695" s="57">
        <f>Table1[[#This Row],[Volume MT/Head]]*Table1[[#This Row],[Price USD/(MT/Head)]]</f>
        <v>0</v>
      </c>
      <c r="V695" s="80"/>
      <c r="W695" s="28">
        <f>Table1[[#This Row],[Commission SDG/MT]]*Table1[[#This Row],[Volume in Units]]</f>
        <v>0</v>
      </c>
      <c r="X695" s="80"/>
      <c r="Y695" s="28">
        <f t="shared" si="72"/>
        <v>0</v>
      </c>
      <c r="Z695" s="6">
        <f>IFERROR((Table1[[#This Row],[Total Cost SDG]]/Table1[[#This Row],[Volume MT/Head]]),0)</f>
        <v>0</v>
      </c>
      <c r="AA695" s="57" t="e">
        <f t="shared" si="73"/>
        <v>#DIV/0!</v>
      </c>
      <c r="AB695" s="57">
        <f>IFERROR((Table1[[#This Row],[Total Cost USD]]/Table1[[#This Row],[Volume MT/Head]]),0)</f>
        <v>0</v>
      </c>
      <c r="AC695" s="80"/>
      <c r="AD695" s="6">
        <f>Table1[[#This Row],[Volume MT/Head]]-Table1[[#This Row],[Delivered MT]]</f>
        <v>0</v>
      </c>
      <c r="AE695" s="6">
        <f>Table1[[#This Row],[Delivered MT]]*Table1[[#This Row],[Average Cost SDG/MT]]</f>
        <v>0</v>
      </c>
    </row>
    <row r="696" spans="1:31" hidden="1" x14ac:dyDescent="0.2">
      <c r="A696" s="1">
        <v>707</v>
      </c>
      <c r="F696" s="80"/>
      <c r="O696" s="80"/>
      <c r="P696" s="6">
        <f t="shared" si="70"/>
        <v>0</v>
      </c>
      <c r="R696" s="6">
        <f t="shared" si="71"/>
        <v>0</v>
      </c>
      <c r="S696" s="57">
        <f t="shared" si="74"/>
        <v>0</v>
      </c>
      <c r="T696" s="6">
        <f>Table1[[#This Row],[Volume in Units]]*Table1[[#This Row],[Price SDG/Unit]]</f>
        <v>0</v>
      </c>
      <c r="U696" s="57">
        <f>Table1[[#This Row],[Volume MT/Head]]*Table1[[#This Row],[Price USD/(MT/Head)]]</f>
        <v>0</v>
      </c>
      <c r="V696" s="80"/>
      <c r="W696" s="28">
        <f>Table1[[#This Row],[Commission SDG/MT]]*Table1[[#This Row],[Volume in Units]]</f>
        <v>0</v>
      </c>
      <c r="X696" s="80"/>
      <c r="Y696" s="28">
        <f t="shared" si="72"/>
        <v>0</v>
      </c>
      <c r="Z696" s="6">
        <f>IFERROR((Table1[[#This Row],[Total Cost SDG]]/Table1[[#This Row],[Volume MT/Head]]),0)</f>
        <v>0</v>
      </c>
      <c r="AA696" s="57" t="e">
        <f t="shared" si="73"/>
        <v>#DIV/0!</v>
      </c>
      <c r="AB696" s="57">
        <f>IFERROR((Table1[[#This Row],[Total Cost USD]]/Table1[[#This Row],[Volume MT/Head]]),0)</f>
        <v>0</v>
      </c>
      <c r="AC696" s="80"/>
      <c r="AD696" s="6">
        <f>Table1[[#This Row],[Volume MT/Head]]-Table1[[#This Row],[Delivered MT]]</f>
        <v>0</v>
      </c>
      <c r="AE696" s="6">
        <f>Table1[[#This Row],[Delivered MT]]*Table1[[#This Row],[Average Cost SDG/MT]]</f>
        <v>0</v>
      </c>
    </row>
    <row r="697" spans="1:31" hidden="1" x14ac:dyDescent="0.2">
      <c r="A697" s="1">
        <v>708</v>
      </c>
      <c r="F697" s="80"/>
      <c r="O697" s="80"/>
      <c r="P697" s="6">
        <f t="shared" si="70"/>
        <v>0</v>
      </c>
      <c r="R697" s="6">
        <f t="shared" si="71"/>
        <v>0</v>
      </c>
      <c r="S697" s="57">
        <f t="shared" si="74"/>
        <v>0</v>
      </c>
      <c r="T697" s="6">
        <f>Table1[[#This Row],[Volume in Units]]*Table1[[#This Row],[Price SDG/Unit]]</f>
        <v>0</v>
      </c>
      <c r="U697" s="57">
        <f>Table1[[#This Row],[Volume MT/Head]]*Table1[[#This Row],[Price USD/(MT/Head)]]</f>
        <v>0</v>
      </c>
      <c r="V697" s="80"/>
      <c r="W697" s="28">
        <f>Table1[[#This Row],[Commission SDG/MT]]*Table1[[#This Row],[Volume in Units]]</f>
        <v>0</v>
      </c>
      <c r="X697" s="80"/>
      <c r="Y697" s="28">
        <f t="shared" si="72"/>
        <v>0</v>
      </c>
      <c r="Z697" s="6">
        <f>IFERROR((Table1[[#This Row],[Total Cost SDG]]/Table1[[#This Row],[Volume MT/Head]]),0)</f>
        <v>0</v>
      </c>
      <c r="AA697" s="57" t="e">
        <f t="shared" si="73"/>
        <v>#DIV/0!</v>
      </c>
      <c r="AB697" s="57">
        <f>IFERROR((Table1[[#This Row],[Total Cost USD]]/Table1[[#This Row],[Volume MT/Head]]),0)</f>
        <v>0</v>
      </c>
      <c r="AC697" s="80"/>
      <c r="AD697" s="6">
        <f>Table1[[#This Row],[Volume MT/Head]]-Table1[[#This Row],[Delivered MT]]</f>
        <v>0</v>
      </c>
      <c r="AE697" s="6">
        <f>Table1[[#This Row],[Delivered MT]]*Table1[[#This Row],[Average Cost SDG/MT]]</f>
        <v>0</v>
      </c>
    </row>
    <row r="698" spans="1:31" hidden="1" x14ac:dyDescent="0.2">
      <c r="A698" s="1">
        <v>709</v>
      </c>
      <c r="F698" s="80"/>
      <c r="O698" s="80"/>
      <c r="P698" s="6">
        <f t="shared" si="70"/>
        <v>0</v>
      </c>
      <c r="R698" s="6">
        <f t="shared" si="71"/>
        <v>0</v>
      </c>
      <c r="S698" s="57">
        <f t="shared" si="74"/>
        <v>0</v>
      </c>
      <c r="T698" s="6">
        <f>Table1[[#This Row],[Volume in Units]]*Table1[[#This Row],[Price SDG/Unit]]</f>
        <v>0</v>
      </c>
      <c r="U698" s="57">
        <f>Table1[[#This Row],[Volume MT/Head]]*Table1[[#This Row],[Price USD/(MT/Head)]]</f>
        <v>0</v>
      </c>
      <c r="V698" s="80"/>
      <c r="W698" s="28">
        <f>Table1[[#This Row],[Commission SDG/MT]]*Table1[[#This Row],[Volume in Units]]</f>
        <v>0</v>
      </c>
      <c r="X698" s="80"/>
      <c r="Y698" s="28">
        <f t="shared" si="72"/>
        <v>0</v>
      </c>
      <c r="Z698" s="6">
        <f>IFERROR((Table1[[#This Row],[Total Cost SDG]]/Table1[[#This Row],[Volume MT/Head]]),0)</f>
        <v>0</v>
      </c>
      <c r="AA698" s="57" t="e">
        <f t="shared" si="73"/>
        <v>#DIV/0!</v>
      </c>
      <c r="AB698" s="57">
        <f>IFERROR((Table1[[#This Row],[Total Cost USD]]/Table1[[#This Row],[Volume MT/Head]]),0)</f>
        <v>0</v>
      </c>
      <c r="AC698" s="80"/>
      <c r="AD698" s="6">
        <f>Table1[[#This Row],[Volume MT/Head]]-Table1[[#This Row],[Delivered MT]]</f>
        <v>0</v>
      </c>
      <c r="AE698" s="6">
        <f>Table1[[#This Row],[Delivered MT]]*Table1[[#This Row],[Average Cost SDG/MT]]</f>
        <v>0</v>
      </c>
    </row>
    <row r="699" spans="1:31" hidden="1" x14ac:dyDescent="0.2">
      <c r="A699" s="1">
        <v>710</v>
      </c>
      <c r="F699" s="80"/>
      <c r="O699" s="80"/>
      <c r="P699" s="6">
        <f t="shared" si="70"/>
        <v>0</v>
      </c>
      <c r="R699" s="6">
        <f t="shared" si="71"/>
        <v>0</v>
      </c>
      <c r="S699" s="57">
        <f t="shared" si="74"/>
        <v>0</v>
      </c>
      <c r="T699" s="6">
        <f>Table1[[#This Row],[Volume in Units]]*Table1[[#This Row],[Price SDG/Unit]]</f>
        <v>0</v>
      </c>
      <c r="U699" s="57">
        <f>Table1[[#This Row],[Volume MT/Head]]*Table1[[#This Row],[Price USD/(MT/Head)]]</f>
        <v>0</v>
      </c>
      <c r="V699" s="80"/>
      <c r="W699" s="28">
        <f>Table1[[#This Row],[Commission SDG/MT]]*Table1[[#This Row],[Volume in Units]]</f>
        <v>0</v>
      </c>
      <c r="X699" s="80"/>
      <c r="Y699" s="28">
        <f t="shared" si="72"/>
        <v>0</v>
      </c>
      <c r="Z699" s="6">
        <f>IFERROR((Table1[[#This Row],[Total Cost SDG]]/Table1[[#This Row],[Volume MT/Head]]),0)</f>
        <v>0</v>
      </c>
      <c r="AA699" s="57" t="e">
        <f t="shared" si="73"/>
        <v>#DIV/0!</v>
      </c>
      <c r="AB699" s="57">
        <f>IFERROR((Table1[[#This Row],[Total Cost USD]]/Table1[[#This Row],[Volume MT/Head]]),0)</f>
        <v>0</v>
      </c>
      <c r="AC699" s="80"/>
      <c r="AD699" s="6">
        <f>Table1[[#This Row],[Volume MT/Head]]-Table1[[#This Row],[Delivered MT]]</f>
        <v>0</v>
      </c>
      <c r="AE699" s="6">
        <f>Table1[[#This Row],[Delivered MT]]*Table1[[#This Row],[Average Cost SDG/MT]]</f>
        <v>0</v>
      </c>
    </row>
    <row r="700" spans="1:31" hidden="1" x14ac:dyDescent="0.2">
      <c r="A700" s="1">
        <v>711</v>
      </c>
      <c r="F700" s="80"/>
      <c r="O700" s="80"/>
      <c r="P700" s="6">
        <f t="shared" si="70"/>
        <v>0</v>
      </c>
      <c r="R700" s="6">
        <f t="shared" si="71"/>
        <v>0</v>
      </c>
      <c r="S700" s="57">
        <f t="shared" si="74"/>
        <v>0</v>
      </c>
      <c r="T700" s="6">
        <f>Table1[[#This Row],[Volume in Units]]*Table1[[#This Row],[Price SDG/Unit]]</f>
        <v>0</v>
      </c>
      <c r="U700" s="57">
        <f>Table1[[#This Row],[Volume MT/Head]]*Table1[[#This Row],[Price USD/(MT/Head)]]</f>
        <v>0</v>
      </c>
      <c r="V700" s="80"/>
      <c r="W700" s="28">
        <f>Table1[[#This Row],[Commission SDG/MT]]*Table1[[#This Row],[Volume in Units]]</f>
        <v>0</v>
      </c>
      <c r="X700" s="80"/>
      <c r="Y700" s="28">
        <f t="shared" si="72"/>
        <v>0</v>
      </c>
      <c r="Z700" s="6">
        <f>IFERROR((Table1[[#This Row],[Total Cost SDG]]/Table1[[#This Row],[Volume MT/Head]]),0)</f>
        <v>0</v>
      </c>
      <c r="AA700" s="57" t="e">
        <f t="shared" si="73"/>
        <v>#DIV/0!</v>
      </c>
      <c r="AB700" s="57">
        <f>IFERROR((Table1[[#This Row],[Total Cost USD]]/Table1[[#This Row],[Volume MT/Head]]),0)</f>
        <v>0</v>
      </c>
      <c r="AC700" s="80"/>
      <c r="AD700" s="6">
        <f>Table1[[#This Row],[Volume MT/Head]]-Table1[[#This Row],[Delivered MT]]</f>
        <v>0</v>
      </c>
      <c r="AE700" s="6">
        <f>Table1[[#This Row],[Delivered MT]]*Table1[[#This Row],[Average Cost SDG/MT]]</f>
        <v>0</v>
      </c>
    </row>
    <row r="701" spans="1:31" hidden="1" x14ac:dyDescent="0.2">
      <c r="A701" s="1">
        <v>712</v>
      </c>
      <c r="F701" s="80"/>
      <c r="O701" s="80"/>
      <c r="P701" s="6">
        <f t="shared" si="70"/>
        <v>0</v>
      </c>
      <c r="R701" s="6">
        <f t="shared" si="71"/>
        <v>0</v>
      </c>
      <c r="S701" s="57">
        <f t="shared" si="74"/>
        <v>0</v>
      </c>
      <c r="T701" s="6">
        <f>Table1[[#This Row],[Volume in Units]]*Table1[[#This Row],[Price SDG/Unit]]</f>
        <v>0</v>
      </c>
      <c r="U701" s="57">
        <f>Table1[[#This Row],[Volume MT/Head]]*Table1[[#This Row],[Price USD/(MT/Head)]]</f>
        <v>0</v>
      </c>
      <c r="V701" s="80"/>
      <c r="W701" s="28">
        <f>Table1[[#This Row],[Commission SDG/MT]]*Table1[[#This Row],[Volume in Units]]</f>
        <v>0</v>
      </c>
      <c r="X701" s="80"/>
      <c r="Y701" s="28">
        <f t="shared" si="72"/>
        <v>0</v>
      </c>
      <c r="Z701" s="6">
        <f>IFERROR((Table1[[#This Row],[Total Cost SDG]]/Table1[[#This Row],[Volume MT/Head]]),0)</f>
        <v>0</v>
      </c>
      <c r="AA701" s="57" t="e">
        <f t="shared" si="73"/>
        <v>#DIV/0!</v>
      </c>
      <c r="AB701" s="57">
        <f>IFERROR((Table1[[#This Row],[Total Cost USD]]/Table1[[#This Row],[Volume MT/Head]]),0)</f>
        <v>0</v>
      </c>
      <c r="AC701" s="80"/>
      <c r="AD701" s="6">
        <f>Table1[[#This Row],[Volume MT/Head]]-Table1[[#This Row],[Delivered MT]]</f>
        <v>0</v>
      </c>
      <c r="AE701" s="6">
        <f>Table1[[#This Row],[Delivered MT]]*Table1[[#This Row],[Average Cost SDG/MT]]</f>
        <v>0</v>
      </c>
    </row>
    <row r="702" spans="1:31" hidden="1" x14ac:dyDescent="0.2">
      <c r="A702" s="1">
        <v>713</v>
      </c>
      <c r="F702" s="80"/>
      <c r="O702" s="80"/>
      <c r="P702" s="6">
        <f t="shared" si="70"/>
        <v>0</v>
      </c>
      <c r="R702" s="6">
        <f t="shared" si="71"/>
        <v>0</v>
      </c>
      <c r="S702" s="57">
        <f t="shared" si="74"/>
        <v>0</v>
      </c>
      <c r="T702" s="6">
        <f>Table1[[#This Row],[Volume in Units]]*Table1[[#This Row],[Price SDG/Unit]]</f>
        <v>0</v>
      </c>
      <c r="U702" s="57">
        <f>Table1[[#This Row],[Volume MT/Head]]*Table1[[#This Row],[Price USD/(MT/Head)]]</f>
        <v>0</v>
      </c>
      <c r="V702" s="80"/>
      <c r="W702" s="28">
        <f>Table1[[#This Row],[Commission SDG/MT]]*Table1[[#This Row],[Volume in Units]]</f>
        <v>0</v>
      </c>
      <c r="X702" s="80"/>
      <c r="Y702" s="28">
        <f t="shared" si="72"/>
        <v>0</v>
      </c>
      <c r="Z702" s="6">
        <f>IFERROR((Table1[[#This Row],[Total Cost SDG]]/Table1[[#This Row],[Volume MT/Head]]),0)</f>
        <v>0</v>
      </c>
      <c r="AA702" s="57" t="e">
        <f t="shared" si="73"/>
        <v>#DIV/0!</v>
      </c>
      <c r="AB702" s="57">
        <f>IFERROR((Table1[[#This Row],[Total Cost USD]]/Table1[[#This Row],[Volume MT/Head]]),0)</f>
        <v>0</v>
      </c>
      <c r="AC702" s="80"/>
      <c r="AD702" s="6">
        <f>Table1[[#This Row],[Volume MT/Head]]-Table1[[#This Row],[Delivered MT]]</f>
        <v>0</v>
      </c>
      <c r="AE702" s="6">
        <f>Table1[[#This Row],[Delivered MT]]*Table1[[#This Row],[Average Cost SDG/MT]]</f>
        <v>0</v>
      </c>
    </row>
    <row r="703" spans="1:31" hidden="1" x14ac:dyDescent="0.2">
      <c r="A703" s="1">
        <v>714</v>
      </c>
      <c r="F703" s="80"/>
      <c r="O703" s="80"/>
      <c r="P703" s="6">
        <f t="shared" si="70"/>
        <v>0</v>
      </c>
      <c r="R703" s="6">
        <f t="shared" si="71"/>
        <v>0</v>
      </c>
      <c r="S703" s="57">
        <f t="shared" si="74"/>
        <v>0</v>
      </c>
      <c r="T703" s="6">
        <f>Table1[[#This Row],[Volume in Units]]*Table1[[#This Row],[Price SDG/Unit]]</f>
        <v>0</v>
      </c>
      <c r="U703" s="57">
        <f>Table1[[#This Row],[Volume MT/Head]]*Table1[[#This Row],[Price USD/(MT/Head)]]</f>
        <v>0</v>
      </c>
      <c r="V703" s="80"/>
      <c r="W703" s="28">
        <f>Table1[[#This Row],[Commission SDG/MT]]*Table1[[#This Row],[Volume in Units]]</f>
        <v>0</v>
      </c>
      <c r="X703" s="80"/>
      <c r="Y703" s="28">
        <f t="shared" si="72"/>
        <v>0</v>
      </c>
      <c r="Z703" s="6">
        <f>IFERROR((Table1[[#This Row],[Total Cost SDG]]/Table1[[#This Row],[Volume MT/Head]]),0)</f>
        <v>0</v>
      </c>
      <c r="AA703" s="57" t="e">
        <f t="shared" si="73"/>
        <v>#DIV/0!</v>
      </c>
      <c r="AB703" s="57">
        <f>IFERROR((Table1[[#This Row],[Total Cost USD]]/Table1[[#This Row],[Volume MT/Head]]),0)</f>
        <v>0</v>
      </c>
      <c r="AC703" s="80"/>
      <c r="AD703" s="6">
        <f>Table1[[#This Row],[Volume MT/Head]]-Table1[[#This Row],[Delivered MT]]</f>
        <v>0</v>
      </c>
      <c r="AE703" s="6">
        <f>Table1[[#This Row],[Delivered MT]]*Table1[[#This Row],[Average Cost SDG/MT]]</f>
        <v>0</v>
      </c>
    </row>
    <row r="704" spans="1:31" hidden="1" x14ac:dyDescent="0.2">
      <c r="A704" s="1">
        <v>715</v>
      </c>
      <c r="F704" s="80"/>
      <c r="O704" s="80"/>
      <c r="P704" s="6">
        <f t="shared" si="70"/>
        <v>0</v>
      </c>
      <c r="R704" s="6">
        <f t="shared" si="71"/>
        <v>0</v>
      </c>
      <c r="S704" s="57">
        <f t="shared" si="74"/>
        <v>0</v>
      </c>
      <c r="T704" s="6">
        <f>Table1[[#This Row],[Volume in Units]]*Table1[[#This Row],[Price SDG/Unit]]</f>
        <v>0</v>
      </c>
      <c r="U704" s="57">
        <f>Table1[[#This Row],[Volume MT/Head]]*Table1[[#This Row],[Price USD/(MT/Head)]]</f>
        <v>0</v>
      </c>
      <c r="V704" s="80"/>
      <c r="W704" s="28">
        <f>Table1[[#This Row],[Commission SDG/MT]]*Table1[[#This Row],[Volume in Units]]</f>
        <v>0</v>
      </c>
      <c r="X704" s="80"/>
      <c r="Y704" s="28">
        <f t="shared" si="72"/>
        <v>0</v>
      </c>
      <c r="Z704" s="6">
        <f>IFERROR((Table1[[#This Row],[Total Cost SDG]]/Table1[[#This Row],[Volume MT/Head]]),0)</f>
        <v>0</v>
      </c>
      <c r="AA704" s="57" t="e">
        <f t="shared" si="73"/>
        <v>#DIV/0!</v>
      </c>
      <c r="AB704" s="57">
        <f>IFERROR((Table1[[#This Row],[Total Cost USD]]/Table1[[#This Row],[Volume MT/Head]]),0)</f>
        <v>0</v>
      </c>
      <c r="AC704" s="80"/>
      <c r="AD704" s="6">
        <f>Table1[[#This Row],[Volume MT/Head]]-Table1[[#This Row],[Delivered MT]]</f>
        <v>0</v>
      </c>
      <c r="AE704" s="6">
        <f>Table1[[#This Row],[Delivered MT]]*Table1[[#This Row],[Average Cost SDG/MT]]</f>
        <v>0</v>
      </c>
    </row>
    <row r="705" spans="1:31" hidden="1" x14ac:dyDescent="0.2">
      <c r="A705" s="1">
        <v>716</v>
      </c>
      <c r="F705" s="80"/>
      <c r="O705" s="80"/>
      <c r="P705" s="6">
        <f t="shared" si="70"/>
        <v>0</v>
      </c>
      <c r="R705" s="6">
        <f t="shared" si="71"/>
        <v>0</v>
      </c>
      <c r="S705" s="57">
        <f t="shared" si="74"/>
        <v>0</v>
      </c>
      <c r="T705" s="6">
        <f>Table1[[#This Row],[Volume in Units]]*Table1[[#This Row],[Price SDG/Unit]]</f>
        <v>0</v>
      </c>
      <c r="U705" s="57">
        <f>Table1[[#This Row],[Volume MT/Head]]*Table1[[#This Row],[Price USD/(MT/Head)]]</f>
        <v>0</v>
      </c>
      <c r="V705" s="80"/>
      <c r="W705" s="28">
        <f>Table1[[#This Row],[Commission SDG/MT]]*Table1[[#This Row],[Volume in Units]]</f>
        <v>0</v>
      </c>
      <c r="X705" s="80"/>
      <c r="Y705" s="28">
        <f t="shared" si="72"/>
        <v>0</v>
      </c>
      <c r="Z705" s="6">
        <f>IFERROR((Table1[[#This Row],[Total Cost SDG]]/Table1[[#This Row],[Volume MT/Head]]),0)</f>
        <v>0</v>
      </c>
      <c r="AA705" s="57" t="e">
        <f t="shared" si="73"/>
        <v>#DIV/0!</v>
      </c>
      <c r="AB705" s="57">
        <f>IFERROR((Table1[[#This Row],[Total Cost USD]]/Table1[[#This Row],[Volume MT/Head]]),0)</f>
        <v>0</v>
      </c>
      <c r="AC705" s="80"/>
      <c r="AD705" s="6">
        <f>Table1[[#This Row],[Volume MT/Head]]-Table1[[#This Row],[Delivered MT]]</f>
        <v>0</v>
      </c>
      <c r="AE705" s="6">
        <f>Table1[[#This Row],[Delivered MT]]*Table1[[#This Row],[Average Cost SDG/MT]]</f>
        <v>0</v>
      </c>
    </row>
    <row r="706" spans="1:31" hidden="1" x14ac:dyDescent="0.2">
      <c r="A706" s="1">
        <v>717</v>
      </c>
      <c r="F706" s="80"/>
      <c r="O706" s="80"/>
      <c r="P706" s="6">
        <f t="shared" ref="P706:P769" si="75">IF(N706="KG",(O706/1000),IF(N706="Head",(O706*1),IF(N706="Kantar 100lb",(O706/22.25),IF(N706="Kantar 315lb",(O706*315/2204.6),IF(N706="MT",(O706*1),IF(N706="Ardab",(O706*199.726/1000),IF(N706="104 Bag",(O706*104/1000),IF(N706="101 Bag",(O706*101/1000),IF(N706=0,0)))))))))</f>
        <v>0</v>
      </c>
      <c r="R706" s="6">
        <f t="shared" ref="R706:R769" si="76">IF(N706="KG",(Q706*1000),IF(N706="Head",(Q706*1),IF(N706="Kantar 100lb",(Q706*22.25),IF(N706="Kantar 315lb",(Q706/315*2204.6),IF(N706="MT",(Q706*1),IF(N706="Ardab",(Q706/199.726*1000),IF(N706="104 Bag",(Q706/104*1000),IF(N706="101 Bag",(Q706/101*1000),IF(N706=0,0)))))))))</f>
        <v>0</v>
      </c>
      <c r="S706" s="57">
        <f t="shared" si="74"/>
        <v>0</v>
      </c>
      <c r="T706" s="6">
        <f>Table1[[#This Row],[Volume in Units]]*Table1[[#This Row],[Price SDG/Unit]]</f>
        <v>0</v>
      </c>
      <c r="U706" s="57">
        <f>Table1[[#This Row],[Volume MT/Head]]*Table1[[#This Row],[Price USD/(MT/Head)]]</f>
        <v>0</v>
      </c>
      <c r="V706" s="80"/>
      <c r="W706" s="28">
        <f>Table1[[#This Row],[Commission SDG/MT]]*Table1[[#This Row],[Volume in Units]]</f>
        <v>0</v>
      </c>
      <c r="X706" s="80"/>
      <c r="Y706" s="28">
        <f t="shared" ref="Y706:Y769" si="77">T706+W706+X706</f>
        <v>0</v>
      </c>
      <c r="Z706" s="6">
        <f>IFERROR((Table1[[#This Row],[Total Cost SDG]]/Table1[[#This Row],[Volume MT/Head]]),0)</f>
        <v>0</v>
      </c>
      <c r="AA706" s="57" t="e">
        <f t="shared" ref="AA706:AA769" si="78">Y706/F706</f>
        <v>#DIV/0!</v>
      </c>
      <c r="AB706" s="57">
        <f>IFERROR((Table1[[#This Row],[Total Cost USD]]/Table1[[#This Row],[Volume MT/Head]]),0)</f>
        <v>0</v>
      </c>
      <c r="AC706" s="80"/>
      <c r="AD706" s="6">
        <f>Table1[[#This Row],[Volume MT/Head]]-Table1[[#This Row],[Delivered MT]]</f>
        <v>0</v>
      </c>
      <c r="AE706" s="6">
        <f>Table1[[#This Row],[Delivered MT]]*Table1[[#This Row],[Average Cost SDG/MT]]</f>
        <v>0</v>
      </c>
    </row>
    <row r="707" spans="1:31" hidden="1" x14ac:dyDescent="0.2">
      <c r="A707" s="1">
        <v>718</v>
      </c>
      <c r="F707" s="80"/>
      <c r="O707" s="80"/>
      <c r="P707" s="6">
        <f t="shared" si="75"/>
        <v>0</v>
      </c>
      <c r="R707" s="6">
        <f t="shared" si="76"/>
        <v>0</v>
      </c>
      <c r="S707" s="57">
        <f t="shared" si="74"/>
        <v>0</v>
      </c>
      <c r="T707" s="6">
        <f>Table1[[#This Row],[Volume in Units]]*Table1[[#This Row],[Price SDG/Unit]]</f>
        <v>0</v>
      </c>
      <c r="U707" s="57">
        <f>Table1[[#This Row],[Volume MT/Head]]*Table1[[#This Row],[Price USD/(MT/Head)]]</f>
        <v>0</v>
      </c>
      <c r="V707" s="80"/>
      <c r="W707" s="28">
        <f>Table1[[#This Row],[Commission SDG/MT]]*Table1[[#This Row],[Volume in Units]]</f>
        <v>0</v>
      </c>
      <c r="X707" s="80"/>
      <c r="Y707" s="28">
        <f t="shared" si="77"/>
        <v>0</v>
      </c>
      <c r="Z707" s="6">
        <f>IFERROR((Table1[[#This Row],[Total Cost SDG]]/Table1[[#This Row],[Volume MT/Head]]),0)</f>
        <v>0</v>
      </c>
      <c r="AA707" s="57" t="e">
        <f t="shared" si="78"/>
        <v>#DIV/0!</v>
      </c>
      <c r="AB707" s="57">
        <f>IFERROR((Table1[[#This Row],[Total Cost USD]]/Table1[[#This Row],[Volume MT/Head]]),0)</f>
        <v>0</v>
      </c>
      <c r="AC707" s="80"/>
      <c r="AD707" s="6">
        <f>Table1[[#This Row],[Volume MT/Head]]-Table1[[#This Row],[Delivered MT]]</f>
        <v>0</v>
      </c>
      <c r="AE707" s="6">
        <f>Table1[[#This Row],[Delivered MT]]*Table1[[#This Row],[Average Cost SDG/MT]]</f>
        <v>0</v>
      </c>
    </row>
    <row r="708" spans="1:31" hidden="1" x14ac:dyDescent="0.2">
      <c r="A708" s="1">
        <v>719</v>
      </c>
      <c r="F708" s="80"/>
      <c r="O708" s="80"/>
      <c r="P708" s="6">
        <f t="shared" si="75"/>
        <v>0</v>
      </c>
      <c r="R708" s="6">
        <f t="shared" si="76"/>
        <v>0</v>
      </c>
      <c r="S708" s="57">
        <f t="shared" si="74"/>
        <v>0</v>
      </c>
      <c r="T708" s="6">
        <f>Table1[[#This Row],[Volume in Units]]*Table1[[#This Row],[Price SDG/Unit]]</f>
        <v>0</v>
      </c>
      <c r="U708" s="57">
        <f>Table1[[#This Row],[Volume MT/Head]]*Table1[[#This Row],[Price USD/(MT/Head)]]</f>
        <v>0</v>
      </c>
      <c r="V708" s="80"/>
      <c r="W708" s="28">
        <f>Table1[[#This Row],[Commission SDG/MT]]*Table1[[#This Row],[Volume in Units]]</f>
        <v>0</v>
      </c>
      <c r="X708" s="80"/>
      <c r="Y708" s="28">
        <f t="shared" si="77"/>
        <v>0</v>
      </c>
      <c r="Z708" s="6">
        <f>IFERROR((Table1[[#This Row],[Total Cost SDG]]/Table1[[#This Row],[Volume MT/Head]]),0)</f>
        <v>0</v>
      </c>
      <c r="AA708" s="57" t="e">
        <f t="shared" si="78"/>
        <v>#DIV/0!</v>
      </c>
      <c r="AB708" s="57">
        <f>IFERROR((Table1[[#This Row],[Total Cost USD]]/Table1[[#This Row],[Volume MT/Head]]),0)</f>
        <v>0</v>
      </c>
      <c r="AC708" s="80"/>
      <c r="AD708" s="6">
        <f>Table1[[#This Row],[Volume MT/Head]]-Table1[[#This Row],[Delivered MT]]</f>
        <v>0</v>
      </c>
      <c r="AE708" s="6">
        <f>Table1[[#This Row],[Delivered MT]]*Table1[[#This Row],[Average Cost SDG/MT]]</f>
        <v>0</v>
      </c>
    </row>
    <row r="709" spans="1:31" hidden="1" x14ac:dyDescent="0.2">
      <c r="A709" s="1">
        <v>720</v>
      </c>
      <c r="F709" s="80"/>
      <c r="O709" s="80"/>
      <c r="P709" s="6">
        <f t="shared" si="75"/>
        <v>0</v>
      </c>
      <c r="R709" s="6">
        <f t="shared" si="76"/>
        <v>0</v>
      </c>
      <c r="S709" s="57">
        <f t="shared" si="74"/>
        <v>0</v>
      </c>
      <c r="T709" s="6">
        <f>Table1[[#This Row],[Volume in Units]]*Table1[[#This Row],[Price SDG/Unit]]</f>
        <v>0</v>
      </c>
      <c r="U709" s="57">
        <f>Table1[[#This Row],[Volume MT/Head]]*Table1[[#This Row],[Price USD/(MT/Head)]]</f>
        <v>0</v>
      </c>
      <c r="V709" s="80"/>
      <c r="W709" s="28">
        <f>Table1[[#This Row],[Commission SDG/MT]]*Table1[[#This Row],[Volume in Units]]</f>
        <v>0</v>
      </c>
      <c r="X709" s="80"/>
      <c r="Y709" s="28">
        <f t="shared" si="77"/>
        <v>0</v>
      </c>
      <c r="Z709" s="6">
        <f>IFERROR((Table1[[#This Row],[Total Cost SDG]]/Table1[[#This Row],[Volume MT/Head]]),0)</f>
        <v>0</v>
      </c>
      <c r="AA709" s="57" t="e">
        <f t="shared" si="78"/>
        <v>#DIV/0!</v>
      </c>
      <c r="AB709" s="57">
        <f>IFERROR((Table1[[#This Row],[Total Cost USD]]/Table1[[#This Row],[Volume MT/Head]]),0)</f>
        <v>0</v>
      </c>
      <c r="AC709" s="80"/>
      <c r="AD709" s="6">
        <f>Table1[[#This Row],[Volume MT/Head]]-Table1[[#This Row],[Delivered MT]]</f>
        <v>0</v>
      </c>
      <c r="AE709" s="6">
        <f>Table1[[#This Row],[Delivered MT]]*Table1[[#This Row],[Average Cost SDG/MT]]</f>
        <v>0</v>
      </c>
    </row>
    <row r="710" spans="1:31" hidden="1" x14ac:dyDescent="0.2">
      <c r="A710" s="1">
        <v>721</v>
      </c>
      <c r="F710" s="80"/>
      <c r="O710" s="80"/>
      <c r="P710" s="6">
        <f t="shared" si="75"/>
        <v>0</v>
      </c>
      <c r="R710" s="6">
        <f t="shared" si="76"/>
        <v>0</v>
      </c>
      <c r="S710" s="57">
        <f t="shared" si="74"/>
        <v>0</v>
      </c>
      <c r="T710" s="6">
        <f>Table1[[#This Row],[Volume in Units]]*Table1[[#This Row],[Price SDG/Unit]]</f>
        <v>0</v>
      </c>
      <c r="U710" s="57">
        <f>Table1[[#This Row],[Volume MT/Head]]*Table1[[#This Row],[Price USD/(MT/Head)]]</f>
        <v>0</v>
      </c>
      <c r="V710" s="80"/>
      <c r="W710" s="28">
        <f>Table1[[#This Row],[Commission SDG/MT]]*Table1[[#This Row],[Volume in Units]]</f>
        <v>0</v>
      </c>
      <c r="X710" s="80"/>
      <c r="Y710" s="28">
        <f t="shared" si="77"/>
        <v>0</v>
      </c>
      <c r="Z710" s="6">
        <f>IFERROR((Table1[[#This Row],[Total Cost SDG]]/Table1[[#This Row],[Volume MT/Head]]),0)</f>
        <v>0</v>
      </c>
      <c r="AA710" s="57" t="e">
        <f t="shared" si="78"/>
        <v>#DIV/0!</v>
      </c>
      <c r="AB710" s="57">
        <f>IFERROR((Table1[[#This Row],[Total Cost USD]]/Table1[[#This Row],[Volume MT/Head]]),0)</f>
        <v>0</v>
      </c>
      <c r="AC710" s="80"/>
      <c r="AD710" s="6">
        <f>Table1[[#This Row],[Volume MT/Head]]-Table1[[#This Row],[Delivered MT]]</f>
        <v>0</v>
      </c>
      <c r="AE710" s="6">
        <f>Table1[[#This Row],[Delivered MT]]*Table1[[#This Row],[Average Cost SDG/MT]]</f>
        <v>0</v>
      </c>
    </row>
    <row r="711" spans="1:31" hidden="1" x14ac:dyDescent="0.2">
      <c r="A711" s="1">
        <v>722</v>
      </c>
      <c r="F711" s="80"/>
      <c r="O711" s="80"/>
      <c r="P711" s="6">
        <f t="shared" si="75"/>
        <v>0</v>
      </c>
      <c r="R711" s="6">
        <f t="shared" si="76"/>
        <v>0</v>
      </c>
      <c r="S711" s="57">
        <f t="shared" si="74"/>
        <v>0</v>
      </c>
      <c r="T711" s="6">
        <f>Table1[[#This Row],[Volume in Units]]*Table1[[#This Row],[Price SDG/Unit]]</f>
        <v>0</v>
      </c>
      <c r="U711" s="57">
        <f>Table1[[#This Row],[Volume MT/Head]]*Table1[[#This Row],[Price USD/(MT/Head)]]</f>
        <v>0</v>
      </c>
      <c r="V711" s="80"/>
      <c r="W711" s="28">
        <f>Table1[[#This Row],[Commission SDG/MT]]*Table1[[#This Row],[Volume in Units]]</f>
        <v>0</v>
      </c>
      <c r="X711" s="80"/>
      <c r="Y711" s="28">
        <f t="shared" si="77"/>
        <v>0</v>
      </c>
      <c r="Z711" s="6">
        <f>IFERROR((Table1[[#This Row],[Total Cost SDG]]/Table1[[#This Row],[Volume MT/Head]]),0)</f>
        <v>0</v>
      </c>
      <c r="AA711" s="57" t="e">
        <f t="shared" si="78"/>
        <v>#DIV/0!</v>
      </c>
      <c r="AB711" s="57">
        <f>IFERROR((Table1[[#This Row],[Total Cost USD]]/Table1[[#This Row],[Volume MT/Head]]),0)</f>
        <v>0</v>
      </c>
      <c r="AC711" s="80"/>
      <c r="AD711" s="6">
        <f>Table1[[#This Row],[Volume MT/Head]]-Table1[[#This Row],[Delivered MT]]</f>
        <v>0</v>
      </c>
      <c r="AE711" s="6">
        <f>Table1[[#This Row],[Delivered MT]]*Table1[[#This Row],[Average Cost SDG/MT]]</f>
        <v>0</v>
      </c>
    </row>
    <row r="712" spans="1:31" hidden="1" x14ac:dyDescent="0.2">
      <c r="A712" s="1">
        <v>723</v>
      </c>
      <c r="F712" s="80"/>
      <c r="O712" s="80"/>
      <c r="P712" s="6">
        <f t="shared" si="75"/>
        <v>0</v>
      </c>
      <c r="R712" s="6">
        <f t="shared" si="76"/>
        <v>0</v>
      </c>
      <c r="S712" s="57">
        <f t="shared" si="74"/>
        <v>0</v>
      </c>
      <c r="T712" s="6">
        <f>Table1[[#This Row],[Volume in Units]]*Table1[[#This Row],[Price SDG/Unit]]</f>
        <v>0</v>
      </c>
      <c r="U712" s="57">
        <f>Table1[[#This Row],[Volume MT/Head]]*Table1[[#This Row],[Price USD/(MT/Head)]]</f>
        <v>0</v>
      </c>
      <c r="V712" s="80"/>
      <c r="W712" s="28">
        <f>Table1[[#This Row],[Commission SDG/MT]]*Table1[[#This Row],[Volume in Units]]</f>
        <v>0</v>
      </c>
      <c r="X712" s="80"/>
      <c r="Y712" s="28">
        <f t="shared" si="77"/>
        <v>0</v>
      </c>
      <c r="Z712" s="6">
        <f>IFERROR((Table1[[#This Row],[Total Cost SDG]]/Table1[[#This Row],[Volume MT/Head]]),0)</f>
        <v>0</v>
      </c>
      <c r="AA712" s="57" t="e">
        <f t="shared" si="78"/>
        <v>#DIV/0!</v>
      </c>
      <c r="AB712" s="57">
        <f>IFERROR((Table1[[#This Row],[Total Cost USD]]/Table1[[#This Row],[Volume MT/Head]]),0)</f>
        <v>0</v>
      </c>
      <c r="AC712" s="80"/>
      <c r="AD712" s="6">
        <f>Table1[[#This Row],[Volume MT/Head]]-Table1[[#This Row],[Delivered MT]]</f>
        <v>0</v>
      </c>
      <c r="AE712" s="6">
        <f>Table1[[#This Row],[Delivered MT]]*Table1[[#This Row],[Average Cost SDG/MT]]</f>
        <v>0</v>
      </c>
    </row>
    <row r="713" spans="1:31" hidden="1" x14ac:dyDescent="0.2">
      <c r="A713" s="1">
        <v>724</v>
      </c>
      <c r="F713" s="80"/>
      <c r="O713" s="80"/>
      <c r="P713" s="6">
        <f t="shared" si="75"/>
        <v>0</v>
      </c>
      <c r="R713" s="6">
        <f t="shared" si="76"/>
        <v>0</v>
      </c>
      <c r="S713" s="57">
        <f t="shared" si="74"/>
        <v>0</v>
      </c>
      <c r="T713" s="6">
        <f>Table1[[#This Row],[Volume in Units]]*Table1[[#This Row],[Price SDG/Unit]]</f>
        <v>0</v>
      </c>
      <c r="U713" s="57">
        <f>Table1[[#This Row],[Volume MT/Head]]*Table1[[#This Row],[Price USD/(MT/Head)]]</f>
        <v>0</v>
      </c>
      <c r="V713" s="80"/>
      <c r="W713" s="28">
        <f>Table1[[#This Row],[Commission SDG/MT]]*Table1[[#This Row],[Volume in Units]]</f>
        <v>0</v>
      </c>
      <c r="X713" s="80"/>
      <c r="Y713" s="28">
        <f t="shared" si="77"/>
        <v>0</v>
      </c>
      <c r="Z713" s="6">
        <f>IFERROR((Table1[[#This Row],[Total Cost SDG]]/Table1[[#This Row],[Volume MT/Head]]),0)</f>
        <v>0</v>
      </c>
      <c r="AA713" s="57" t="e">
        <f t="shared" si="78"/>
        <v>#DIV/0!</v>
      </c>
      <c r="AB713" s="57">
        <f>IFERROR((Table1[[#This Row],[Total Cost USD]]/Table1[[#This Row],[Volume MT/Head]]),0)</f>
        <v>0</v>
      </c>
      <c r="AC713" s="80"/>
      <c r="AD713" s="6">
        <f>Table1[[#This Row],[Volume MT/Head]]-Table1[[#This Row],[Delivered MT]]</f>
        <v>0</v>
      </c>
      <c r="AE713" s="6">
        <f>Table1[[#This Row],[Delivered MT]]*Table1[[#This Row],[Average Cost SDG/MT]]</f>
        <v>0</v>
      </c>
    </row>
    <row r="714" spans="1:31" hidden="1" x14ac:dyDescent="0.2">
      <c r="A714" s="1">
        <v>725</v>
      </c>
      <c r="F714" s="80"/>
      <c r="O714" s="80"/>
      <c r="P714" s="6">
        <f t="shared" si="75"/>
        <v>0</v>
      </c>
      <c r="R714" s="6">
        <f t="shared" si="76"/>
        <v>0</v>
      </c>
      <c r="S714" s="57">
        <f t="shared" si="74"/>
        <v>0</v>
      </c>
      <c r="T714" s="6">
        <f>Table1[[#This Row],[Volume in Units]]*Table1[[#This Row],[Price SDG/Unit]]</f>
        <v>0</v>
      </c>
      <c r="U714" s="57">
        <f>Table1[[#This Row],[Volume MT/Head]]*Table1[[#This Row],[Price USD/(MT/Head)]]</f>
        <v>0</v>
      </c>
      <c r="V714" s="80"/>
      <c r="W714" s="28">
        <f>Table1[[#This Row],[Commission SDG/MT]]*Table1[[#This Row],[Volume in Units]]</f>
        <v>0</v>
      </c>
      <c r="X714" s="80"/>
      <c r="Y714" s="28">
        <f t="shared" si="77"/>
        <v>0</v>
      </c>
      <c r="Z714" s="6">
        <f>IFERROR((Table1[[#This Row],[Total Cost SDG]]/Table1[[#This Row],[Volume MT/Head]]),0)</f>
        <v>0</v>
      </c>
      <c r="AA714" s="57" t="e">
        <f t="shared" si="78"/>
        <v>#DIV/0!</v>
      </c>
      <c r="AB714" s="57">
        <f>IFERROR((Table1[[#This Row],[Total Cost USD]]/Table1[[#This Row],[Volume MT/Head]]),0)</f>
        <v>0</v>
      </c>
      <c r="AC714" s="80"/>
      <c r="AD714" s="6">
        <f>Table1[[#This Row],[Volume MT/Head]]-Table1[[#This Row],[Delivered MT]]</f>
        <v>0</v>
      </c>
      <c r="AE714" s="6">
        <f>Table1[[#This Row],[Delivered MT]]*Table1[[#This Row],[Average Cost SDG/MT]]</f>
        <v>0</v>
      </c>
    </row>
    <row r="715" spans="1:31" hidden="1" x14ac:dyDescent="0.2">
      <c r="A715" s="1">
        <v>726</v>
      </c>
      <c r="F715" s="80"/>
      <c r="O715" s="80"/>
      <c r="P715" s="6">
        <f t="shared" si="75"/>
        <v>0</v>
      </c>
      <c r="R715" s="6">
        <f t="shared" si="76"/>
        <v>0</v>
      </c>
      <c r="S715" s="57">
        <f t="shared" si="74"/>
        <v>0</v>
      </c>
      <c r="T715" s="6">
        <f>Table1[[#This Row],[Volume in Units]]*Table1[[#This Row],[Price SDG/Unit]]</f>
        <v>0</v>
      </c>
      <c r="U715" s="57">
        <f>Table1[[#This Row],[Volume MT/Head]]*Table1[[#This Row],[Price USD/(MT/Head)]]</f>
        <v>0</v>
      </c>
      <c r="V715" s="80"/>
      <c r="W715" s="28">
        <f>Table1[[#This Row],[Commission SDG/MT]]*Table1[[#This Row],[Volume in Units]]</f>
        <v>0</v>
      </c>
      <c r="X715" s="80"/>
      <c r="Y715" s="28">
        <f t="shared" si="77"/>
        <v>0</v>
      </c>
      <c r="Z715" s="6">
        <f>IFERROR((Table1[[#This Row],[Total Cost SDG]]/Table1[[#This Row],[Volume MT/Head]]),0)</f>
        <v>0</v>
      </c>
      <c r="AA715" s="57" t="e">
        <f t="shared" si="78"/>
        <v>#DIV/0!</v>
      </c>
      <c r="AB715" s="57">
        <f>IFERROR((Table1[[#This Row],[Total Cost USD]]/Table1[[#This Row],[Volume MT/Head]]),0)</f>
        <v>0</v>
      </c>
      <c r="AC715" s="80"/>
      <c r="AD715" s="6">
        <f>Table1[[#This Row],[Volume MT/Head]]-Table1[[#This Row],[Delivered MT]]</f>
        <v>0</v>
      </c>
      <c r="AE715" s="6">
        <f>Table1[[#This Row],[Delivered MT]]*Table1[[#This Row],[Average Cost SDG/MT]]</f>
        <v>0</v>
      </c>
    </row>
    <row r="716" spans="1:31" hidden="1" x14ac:dyDescent="0.2">
      <c r="A716" s="1">
        <v>727</v>
      </c>
      <c r="F716" s="80"/>
      <c r="O716" s="80"/>
      <c r="P716" s="6">
        <f t="shared" si="75"/>
        <v>0</v>
      </c>
      <c r="R716" s="6">
        <f t="shared" si="76"/>
        <v>0</v>
      </c>
      <c r="S716" s="57">
        <f t="shared" si="74"/>
        <v>0</v>
      </c>
      <c r="T716" s="6">
        <f>Table1[[#This Row],[Volume in Units]]*Table1[[#This Row],[Price SDG/Unit]]</f>
        <v>0</v>
      </c>
      <c r="U716" s="57">
        <f>Table1[[#This Row],[Volume MT/Head]]*Table1[[#This Row],[Price USD/(MT/Head)]]</f>
        <v>0</v>
      </c>
      <c r="V716" s="80"/>
      <c r="W716" s="28">
        <f>Table1[[#This Row],[Commission SDG/MT]]*Table1[[#This Row],[Volume in Units]]</f>
        <v>0</v>
      </c>
      <c r="X716" s="80"/>
      <c r="Y716" s="28">
        <f t="shared" si="77"/>
        <v>0</v>
      </c>
      <c r="Z716" s="6">
        <f>IFERROR((Table1[[#This Row],[Total Cost SDG]]/Table1[[#This Row],[Volume MT/Head]]),0)</f>
        <v>0</v>
      </c>
      <c r="AA716" s="57" t="e">
        <f t="shared" si="78"/>
        <v>#DIV/0!</v>
      </c>
      <c r="AB716" s="57">
        <f>IFERROR((Table1[[#This Row],[Total Cost USD]]/Table1[[#This Row],[Volume MT/Head]]),0)</f>
        <v>0</v>
      </c>
      <c r="AC716" s="80"/>
      <c r="AD716" s="6">
        <f>Table1[[#This Row],[Volume MT/Head]]-Table1[[#This Row],[Delivered MT]]</f>
        <v>0</v>
      </c>
      <c r="AE716" s="6">
        <f>Table1[[#This Row],[Delivered MT]]*Table1[[#This Row],[Average Cost SDG/MT]]</f>
        <v>0</v>
      </c>
    </row>
    <row r="717" spans="1:31" hidden="1" x14ac:dyDescent="0.2">
      <c r="A717" s="1">
        <v>728</v>
      </c>
      <c r="F717" s="80"/>
      <c r="O717" s="80"/>
      <c r="P717" s="6">
        <f t="shared" si="75"/>
        <v>0</v>
      </c>
      <c r="R717" s="6">
        <f t="shared" si="76"/>
        <v>0</v>
      </c>
      <c r="S717" s="57">
        <f t="shared" si="74"/>
        <v>0</v>
      </c>
      <c r="T717" s="6">
        <f>Table1[[#This Row],[Volume in Units]]*Table1[[#This Row],[Price SDG/Unit]]</f>
        <v>0</v>
      </c>
      <c r="U717" s="57">
        <f>Table1[[#This Row],[Volume MT/Head]]*Table1[[#This Row],[Price USD/(MT/Head)]]</f>
        <v>0</v>
      </c>
      <c r="V717" s="80"/>
      <c r="W717" s="28">
        <f>Table1[[#This Row],[Commission SDG/MT]]*Table1[[#This Row],[Volume in Units]]</f>
        <v>0</v>
      </c>
      <c r="X717" s="80"/>
      <c r="Y717" s="28">
        <f t="shared" si="77"/>
        <v>0</v>
      </c>
      <c r="Z717" s="6">
        <f>IFERROR((Table1[[#This Row],[Total Cost SDG]]/Table1[[#This Row],[Volume MT/Head]]),0)</f>
        <v>0</v>
      </c>
      <c r="AA717" s="57" t="e">
        <f t="shared" si="78"/>
        <v>#DIV/0!</v>
      </c>
      <c r="AB717" s="57">
        <f>IFERROR((Table1[[#This Row],[Total Cost USD]]/Table1[[#This Row],[Volume MT/Head]]),0)</f>
        <v>0</v>
      </c>
      <c r="AC717" s="80"/>
      <c r="AD717" s="6">
        <f>Table1[[#This Row],[Volume MT/Head]]-Table1[[#This Row],[Delivered MT]]</f>
        <v>0</v>
      </c>
      <c r="AE717" s="6">
        <f>Table1[[#This Row],[Delivered MT]]*Table1[[#This Row],[Average Cost SDG/MT]]</f>
        <v>0</v>
      </c>
    </row>
    <row r="718" spans="1:31" hidden="1" x14ac:dyDescent="0.2">
      <c r="A718" s="1">
        <v>729</v>
      </c>
      <c r="F718" s="80"/>
      <c r="O718" s="80"/>
      <c r="P718" s="6">
        <f t="shared" si="75"/>
        <v>0</v>
      </c>
      <c r="R718" s="6">
        <f t="shared" si="76"/>
        <v>0</v>
      </c>
      <c r="S718" s="57">
        <f t="shared" si="74"/>
        <v>0</v>
      </c>
      <c r="T718" s="6">
        <f>Table1[[#This Row],[Volume in Units]]*Table1[[#This Row],[Price SDG/Unit]]</f>
        <v>0</v>
      </c>
      <c r="U718" s="57">
        <f>Table1[[#This Row],[Volume MT/Head]]*Table1[[#This Row],[Price USD/(MT/Head)]]</f>
        <v>0</v>
      </c>
      <c r="V718" s="80"/>
      <c r="W718" s="28">
        <f>Table1[[#This Row],[Commission SDG/MT]]*Table1[[#This Row],[Volume in Units]]</f>
        <v>0</v>
      </c>
      <c r="X718" s="80"/>
      <c r="Y718" s="28">
        <f t="shared" si="77"/>
        <v>0</v>
      </c>
      <c r="Z718" s="6">
        <f>IFERROR((Table1[[#This Row],[Total Cost SDG]]/Table1[[#This Row],[Volume MT/Head]]),0)</f>
        <v>0</v>
      </c>
      <c r="AA718" s="57" t="e">
        <f t="shared" si="78"/>
        <v>#DIV/0!</v>
      </c>
      <c r="AB718" s="57">
        <f>IFERROR((Table1[[#This Row],[Total Cost USD]]/Table1[[#This Row],[Volume MT/Head]]),0)</f>
        <v>0</v>
      </c>
      <c r="AC718" s="80"/>
      <c r="AD718" s="6">
        <f>Table1[[#This Row],[Volume MT/Head]]-Table1[[#This Row],[Delivered MT]]</f>
        <v>0</v>
      </c>
      <c r="AE718" s="6">
        <f>Table1[[#This Row],[Delivered MT]]*Table1[[#This Row],[Average Cost SDG/MT]]</f>
        <v>0</v>
      </c>
    </row>
    <row r="719" spans="1:31" hidden="1" x14ac:dyDescent="0.2">
      <c r="A719" s="1">
        <v>730</v>
      </c>
      <c r="F719" s="80"/>
      <c r="O719" s="80"/>
      <c r="P719" s="6">
        <f t="shared" si="75"/>
        <v>0</v>
      </c>
      <c r="R719" s="6">
        <f t="shared" si="76"/>
        <v>0</v>
      </c>
      <c r="S719" s="57">
        <f t="shared" si="74"/>
        <v>0</v>
      </c>
      <c r="T719" s="6">
        <f>Table1[[#This Row],[Volume in Units]]*Table1[[#This Row],[Price SDG/Unit]]</f>
        <v>0</v>
      </c>
      <c r="U719" s="57">
        <f>Table1[[#This Row],[Volume MT/Head]]*Table1[[#This Row],[Price USD/(MT/Head)]]</f>
        <v>0</v>
      </c>
      <c r="V719" s="80"/>
      <c r="W719" s="28">
        <f>Table1[[#This Row],[Commission SDG/MT]]*Table1[[#This Row],[Volume in Units]]</f>
        <v>0</v>
      </c>
      <c r="X719" s="80"/>
      <c r="Y719" s="28">
        <f t="shared" si="77"/>
        <v>0</v>
      </c>
      <c r="Z719" s="6">
        <f>IFERROR((Table1[[#This Row],[Total Cost SDG]]/Table1[[#This Row],[Volume MT/Head]]),0)</f>
        <v>0</v>
      </c>
      <c r="AA719" s="57" t="e">
        <f t="shared" si="78"/>
        <v>#DIV/0!</v>
      </c>
      <c r="AB719" s="57">
        <f>IFERROR((Table1[[#This Row],[Total Cost USD]]/Table1[[#This Row],[Volume MT/Head]]),0)</f>
        <v>0</v>
      </c>
      <c r="AC719" s="80"/>
      <c r="AD719" s="6">
        <f>Table1[[#This Row],[Volume MT/Head]]-Table1[[#This Row],[Delivered MT]]</f>
        <v>0</v>
      </c>
      <c r="AE719" s="6">
        <f>Table1[[#This Row],[Delivered MT]]*Table1[[#This Row],[Average Cost SDG/MT]]</f>
        <v>0</v>
      </c>
    </row>
    <row r="720" spans="1:31" hidden="1" x14ac:dyDescent="0.2">
      <c r="A720" s="1">
        <v>731</v>
      </c>
      <c r="F720" s="80"/>
      <c r="O720" s="80"/>
      <c r="P720" s="6">
        <f t="shared" si="75"/>
        <v>0</v>
      </c>
      <c r="R720" s="6">
        <f t="shared" si="76"/>
        <v>0</v>
      </c>
      <c r="S720" s="57">
        <f t="shared" si="74"/>
        <v>0</v>
      </c>
      <c r="T720" s="6">
        <f>Table1[[#This Row],[Volume in Units]]*Table1[[#This Row],[Price SDG/Unit]]</f>
        <v>0</v>
      </c>
      <c r="U720" s="57">
        <f>Table1[[#This Row],[Volume MT/Head]]*Table1[[#This Row],[Price USD/(MT/Head)]]</f>
        <v>0</v>
      </c>
      <c r="V720" s="80"/>
      <c r="W720" s="28">
        <f>Table1[[#This Row],[Commission SDG/MT]]*Table1[[#This Row],[Volume in Units]]</f>
        <v>0</v>
      </c>
      <c r="X720" s="80"/>
      <c r="Y720" s="28">
        <f t="shared" si="77"/>
        <v>0</v>
      </c>
      <c r="Z720" s="6">
        <f>IFERROR((Table1[[#This Row],[Total Cost SDG]]/Table1[[#This Row],[Volume MT/Head]]),0)</f>
        <v>0</v>
      </c>
      <c r="AA720" s="57" t="e">
        <f t="shared" si="78"/>
        <v>#DIV/0!</v>
      </c>
      <c r="AB720" s="57">
        <f>IFERROR((Table1[[#This Row],[Total Cost USD]]/Table1[[#This Row],[Volume MT/Head]]),0)</f>
        <v>0</v>
      </c>
      <c r="AC720" s="80"/>
      <c r="AD720" s="6">
        <f>Table1[[#This Row],[Volume MT/Head]]-Table1[[#This Row],[Delivered MT]]</f>
        <v>0</v>
      </c>
      <c r="AE720" s="6">
        <f>Table1[[#This Row],[Delivered MT]]*Table1[[#This Row],[Average Cost SDG/MT]]</f>
        <v>0</v>
      </c>
    </row>
    <row r="721" spans="1:31" hidden="1" x14ac:dyDescent="0.2">
      <c r="A721" s="1">
        <v>732</v>
      </c>
      <c r="F721" s="80"/>
      <c r="O721" s="80"/>
      <c r="P721" s="6">
        <f t="shared" si="75"/>
        <v>0</v>
      </c>
      <c r="R721" s="6">
        <f t="shared" si="76"/>
        <v>0</v>
      </c>
      <c r="S721" s="57">
        <f t="shared" si="74"/>
        <v>0</v>
      </c>
      <c r="T721" s="6">
        <f>Table1[[#This Row],[Volume in Units]]*Table1[[#This Row],[Price SDG/Unit]]</f>
        <v>0</v>
      </c>
      <c r="U721" s="57">
        <f>Table1[[#This Row],[Volume MT/Head]]*Table1[[#This Row],[Price USD/(MT/Head)]]</f>
        <v>0</v>
      </c>
      <c r="V721" s="80"/>
      <c r="W721" s="28">
        <f>Table1[[#This Row],[Commission SDG/MT]]*Table1[[#This Row],[Volume in Units]]</f>
        <v>0</v>
      </c>
      <c r="X721" s="80"/>
      <c r="Y721" s="28">
        <f t="shared" si="77"/>
        <v>0</v>
      </c>
      <c r="Z721" s="6">
        <f>IFERROR((Table1[[#This Row],[Total Cost SDG]]/Table1[[#This Row],[Volume MT/Head]]),0)</f>
        <v>0</v>
      </c>
      <c r="AA721" s="57" t="e">
        <f t="shared" si="78"/>
        <v>#DIV/0!</v>
      </c>
      <c r="AB721" s="57">
        <f>IFERROR((Table1[[#This Row],[Total Cost USD]]/Table1[[#This Row],[Volume MT/Head]]),0)</f>
        <v>0</v>
      </c>
      <c r="AC721" s="80"/>
      <c r="AD721" s="6">
        <f>Table1[[#This Row],[Volume MT/Head]]-Table1[[#This Row],[Delivered MT]]</f>
        <v>0</v>
      </c>
      <c r="AE721" s="6">
        <f>Table1[[#This Row],[Delivered MT]]*Table1[[#This Row],[Average Cost SDG/MT]]</f>
        <v>0</v>
      </c>
    </row>
    <row r="722" spans="1:31" hidden="1" x14ac:dyDescent="0.2">
      <c r="A722" s="1">
        <v>733</v>
      </c>
      <c r="F722" s="80"/>
      <c r="O722" s="80"/>
      <c r="P722" s="6">
        <f t="shared" si="75"/>
        <v>0</v>
      </c>
      <c r="R722" s="6">
        <f t="shared" si="76"/>
        <v>0</v>
      </c>
      <c r="S722" s="57">
        <f t="shared" si="74"/>
        <v>0</v>
      </c>
      <c r="T722" s="6">
        <f>Table1[[#This Row],[Volume in Units]]*Table1[[#This Row],[Price SDG/Unit]]</f>
        <v>0</v>
      </c>
      <c r="U722" s="57">
        <f>Table1[[#This Row],[Volume MT/Head]]*Table1[[#This Row],[Price USD/(MT/Head)]]</f>
        <v>0</v>
      </c>
      <c r="V722" s="80"/>
      <c r="W722" s="28">
        <f>Table1[[#This Row],[Commission SDG/MT]]*Table1[[#This Row],[Volume in Units]]</f>
        <v>0</v>
      </c>
      <c r="X722" s="80"/>
      <c r="Y722" s="28">
        <f t="shared" si="77"/>
        <v>0</v>
      </c>
      <c r="Z722" s="6">
        <f>IFERROR((Table1[[#This Row],[Total Cost SDG]]/Table1[[#This Row],[Volume MT/Head]]),0)</f>
        <v>0</v>
      </c>
      <c r="AA722" s="57" t="e">
        <f t="shared" si="78"/>
        <v>#DIV/0!</v>
      </c>
      <c r="AB722" s="57">
        <f>IFERROR((Table1[[#This Row],[Total Cost USD]]/Table1[[#This Row],[Volume MT/Head]]),0)</f>
        <v>0</v>
      </c>
      <c r="AC722" s="80"/>
      <c r="AD722" s="6">
        <f>Table1[[#This Row],[Volume MT/Head]]-Table1[[#This Row],[Delivered MT]]</f>
        <v>0</v>
      </c>
      <c r="AE722" s="6">
        <f>Table1[[#This Row],[Delivered MT]]*Table1[[#This Row],[Average Cost SDG/MT]]</f>
        <v>0</v>
      </c>
    </row>
    <row r="723" spans="1:31" hidden="1" x14ac:dyDescent="0.2">
      <c r="A723" s="1">
        <v>734</v>
      </c>
      <c r="F723" s="80"/>
      <c r="O723" s="80"/>
      <c r="P723" s="6">
        <f t="shared" si="75"/>
        <v>0</v>
      </c>
      <c r="R723" s="6">
        <f t="shared" si="76"/>
        <v>0</v>
      </c>
      <c r="S723" s="57">
        <f t="shared" si="74"/>
        <v>0</v>
      </c>
      <c r="T723" s="6">
        <f>Table1[[#This Row],[Volume in Units]]*Table1[[#This Row],[Price SDG/Unit]]</f>
        <v>0</v>
      </c>
      <c r="U723" s="57">
        <f>Table1[[#This Row],[Volume MT/Head]]*Table1[[#This Row],[Price USD/(MT/Head)]]</f>
        <v>0</v>
      </c>
      <c r="V723" s="80"/>
      <c r="W723" s="28">
        <f>Table1[[#This Row],[Commission SDG/MT]]*Table1[[#This Row],[Volume in Units]]</f>
        <v>0</v>
      </c>
      <c r="X723" s="80"/>
      <c r="Y723" s="28">
        <f t="shared" si="77"/>
        <v>0</v>
      </c>
      <c r="Z723" s="6">
        <f>IFERROR((Table1[[#This Row],[Total Cost SDG]]/Table1[[#This Row],[Volume MT/Head]]),0)</f>
        <v>0</v>
      </c>
      <c r="AA723" s="57" t="e">
        <f t="shared" si="78"/>
        <v>#DIV/0!</v>
      </c>
      <c r="AB723" s="57">
        <f>IFERROR((Table1[[#This Row],[Total Cost USD]]/Table1[[#This Row],[Volume MT/Head]]),0)</f>
        <v>0</v>
      </c>
      <c r="AC723" s="80"/>
      <c r="AD723" s="6">
        <f>Table1[[#This Row],[Volume MT/Head]]-Table1[[#This Row],[Delivered MT]]</f>
        <v>0</v>
      </c>
      <c r="AE723" s="6">
        <f>Table1[[#This Row],[Delivered MT]]*Table1[[#This Row],[Average Cost SDG/MT]]</f>
        <v>0</v>
      </c>
    </row>
    <row r="724" spans="1:31" hidden="1" x14ac:dyDescent="0.2">
      <c r="A724" s="1">
        <v>735</v>
      </c>
      <c r="F724" s="80"/>
      <c r="O724" s="80"/>
      <c r="P724" s="6">
        <f t="shared" si="75"/>
        <v>0</v>
      </c>
      <c r="R724" s="6">
        <f t="shared" si="76"/>
        <v>0</v>
      </c>
      <c r="S724" s="57">
        <f t="shared" si="74"/>
        <v>0</v>
      </c>
      <c r="T724" s="6">
        <f>Table1[[#This Row],[Volume in Units]]*Table1[[#This Row],[Price SDG/Unit]]</f>
        <v>0</v>
      </c>
      <c r="U724" s="57">
        <f>Table1[[#This Row],[Volume MT/Head]]*Table1[[#This Row],[Price USD/(MT/Head)]]</f>
        <v>0</v>
      </c>
      <c r="V724" s="80"/>
      <c r="W724" s="28">
        <f>Table1[[#This Row],[Commission SDG/MT]]*Table1[[#This Row],[Volume in Units]]</f>
        <v>0</v>
      </c>
      <c r="X724" s="80"/>
      <c r="Y724" s="28">
        <f t="shared" si="77"/>
        <v>0</v>
      </c>
      <c r="Z724" s="6">
        <f>IFERROR((Table1[[#This Row],[Total Cost SDG]]/Table1[[#This Row],[Volume MT/Head]]),0)</f>
        <v>0</v>
      </c>
      <c r="AA724" s="57" t="e">
        <f t="shared" si="78"/>
        <v>#DIV/0!</v>
      </c>
      <c r="AB724" s="57">
        <f>IFERROR((Table1[[#This Row],[Total Cost USD]]/Table1[[#This Row],[Volume MT/Head]]),0)</f>
        <v>0</v>
      </c>
      <c r="AC724" s="80"/>
      <c r="AD724" s="6">
        <f>Table1[[#This Row],[Volume MT/Head]]-Table1[[#This Row],[Delivered MT]]</f>
        <v>0</v>
      </c>
      <c r="AE724" s="6">
        <f>Table1[[#This Row],[Delivered MT]]*Table1[[#This Row],[Average Cost SDG/MT]]</f>
        <v>0</v>
      </c>
    </row>
    <row r="725" spans="1:31" hidden="1" x14ac:dyDescent="0.2">
      <c r="A725" s="1">
        <v>736</v>
      </c>
      <c r="F725" s="80"/>
      <c r="O725" s="80"/>
      <c r="P725" s="6">
        <f t="shared" si="75"/>
        <v>0</v>
      </c>
      <c r="R725" s="6">
        <f t="shared" si="76"/>
        <v>0</v>
      </c>
      <c r="S725" s="57">
        <f t="shared" si="74"/>
        <v>0</v>
      </c>
      <c r="T725" s="6">
        <f>Table1[[#This Row],[Volume in Units]]*Table1[[#This Row],[Price SDG/Unit]]</f>
        <v>0</v>
      </c>
      <c r="U725" s="57">
        <f>Table1[[#This Row],[Volume MT/Head]]*Table1[[#This Row],[Price USD/(MT/Head)]]</f>
        <v>0</v>
      </c>
      <c r="V725" s="80"/>
      <c r="W725" s="28">
        <f>Table1[[#This Row],[Commission SDG/MT]]*Table1[[#This Row],[Volume in Units]]</f>
        <v>0</v>
      </c>
      <c r="X725" s="80"/>
      <c r="Y725" s="28">
        <f t="shared" si="77"/>
        <v>0</v>
      </c>
      <c r="Z725" s="6">
        <f>IFERROR((Table1[[#This Row],[Total Cost SDG]]/Table1[[#This Row],[Volume MT/Head]]),0)</f>
        <v>0</v>
      </c>
      <c r="AA725" s="57" t="e">
        <f t="shared" si="78"/>
        <v>#DIV/0!</v>
      </c>
      <c r="AB725" s="57">
        <f>IFERROR((Table1[[#This Row],[Total Cost USD]]/Table1[[#This Row],[Volume MT/Head]]),0)</f>
        <v>0</v>
      </c>
      <c r="AC725" s="80"/>
      <c r="AD725" s="6">
        <f>Table1[[#This Row],[Volume MT/Head]]-Table1[[#This Row],[Delivered MT]]</f>
        <v>0</v>
      </c>
      <c r="AE725" s="6">
        <f>Table1[[#This Row],[Delivered MT]]*Table1[[#This Row],[Average Cost SDG/MT]]</f>
        <v>0</v>
      </c>
    </row>
    <row r="726" spans="1:31" hidden="1" x14ac:dyDescent="0.2">
      <c r="A726" s="1">
        <v>737</v>
      </c>
      <c r="F726" s="80"/>
      <c r="O726" s="80"/>
      <c r="P726" s="6">
        <f t="shared" si="75"/>
        <v>0</v>
      </c>
      <c r="R726" s="6">
        <f t="shared" si="76"/>
        <v>0</v>
      </c>
      <c r="S726" s="57">
        <f t="shared" si="74"/>
        <v>0</v>
      </c>
      <c r="T726" s="6">
        <f>Table1[[#This Row],[Volume in Units]]*Table1[[#This Row],[Price SDG/Unit]]</f>
        <v>0</v>
      </c>
      <c r="U726" s="57">
        <f>Table1[[#This Row],[Volume MT/Head]]*Table1[[#This Row],[Price USD/(MT/Head)]]</f>
        <v>0</v>
      </c>
      <c r="V726" s="80"/>
      <c r="W726" s="28">
        <f>Table1[[#This Row],[Commission SDG/MT]]*Table1[[#This Row],[Volume in Units]]</f>
        <v>0</v>
      </c>
      <c r="X726" s="80"/>
      <c r="Y726" s="28">
        <f t="shared" si="77"/>
        <v>0</v>
      </c>
      <c r="Z726" s="6">
        <f>IFERROR((Table1[[#This Row],[Total Cost SDG]]/Table1[[#This Row],[Volume MT/Head]]),0)</f>
        <v>0</v>
      </c>
      <c r="AA726" s="57" t="e">
        <f t="shared" si="78"/>
        <v>#DIV/0!</v>
      </c>
      <c r="AB726" s="57">
        <f>IFERROR((Table1[[#This Row],[Total Cost USD]]/Table1[[#This Row],[Volume MT/Head]]),0)</f>
        <v>0</v>
      </c>
      <c r="AC726" s="80"/>
      <c r="AD726" s="6">
        <f>Table1[[#This Row],[Volume MT/Head]]-Table1[[#This Row],[Delivered MT]]</f>
        <v>0</v>
      </c>
      <c r="AE726" s="6">
        <f>Table1[[#This Row],[Delivered MT]]*Table1[[#This Row],[Average Cost SDG/MT]]</f>
        <v>0</v>
      </c>
    </row>
    <row r="727" spans="1:31" hidden="1" x14ac:dyDescent="0.2">
      <c r="A727" s="1">
        <v>738</v>
      </c>
      <c r="F727" s="80"/>
      <c r="O727" s="80"/>
      <c r="P727" s="6">
        <f t="shared" si="75"/>
        <v>0</v>
      </c>
      <c r="R727" s="6">
        <f t="shared" si="76"/>
        <v>0</v>
      </c>
      <c r="S727" s="57">
        <f t="shared" si="74"/>
        <v>0</v>
      </c>
      <c r="T727" s="6">
        <f>Table1[[#This Row],[Volume in Units]]*Table1[[#This Row],[Price SDG/Unit]]</f>
        <v>0</v>
      </c>
      <c r="U727" s="57">
        <f>Table1[[#This Row],[Volume MT/Head]]*Table1[[#This Row],[Price USD/(MT/Head)]]</f>
        <v>0</v>
      </c>
      <c r="V727" s="80"/>
      <c r="W727" s="28">
        <f>Table1[[#This Row],[Commission SDG/MT]]*Table1[[#This Row],[Volume in Units]]</f>
        <v>0</v>
      </c>
      <c r="X727" s="80"/>
      <c r="Y727" s="28">
        <f t="shared" si="77"/>
        <v>0</v>
      </c>
      <c r="Z727" s="6">
        <f>IFERROR((Table1[[#This Row],[Total Cost SDG]]/Table1[[#This Row],[Volume MT/Head]]),0)</f>
        <v>0</v>
      </c>
      <c r="AA727" s="57" t="e">
        <f t="shared" si="78"/>
        <v>#DIV/0!</v>
      </c>
      <c r="AB727" s="57">
        <f>IFERROR((Table1[[#This Row],[Total Cost USD]]/Table1[[#This Row],[Volume MT/Head]]),0)</f>
        <v>0</v>
      </c>
      <c r="AC727" s="80"/>
      <c r="AD727" s="6">
        <f>Table1[[#This Row],[Volume MT/Head]]-Table1[[#This Row],[Delivered MT]]</f>
        <v>0</v>
      </c>
      <c r="AE727" s="6">
        <f>Table1[[#This Row],[Delivered MT]]*Table1[[#This Row],[Average Cost SDG/MT]]</f>
        <v>0</v>
      </c>
    </row>
    <row r="728" spans="1:31" hidden="1" x14ac:dyDescent="0.2">
      <c r="A728" s="1">
        <v>739</v>
      </c>
      <c r="F728" s="80"/>
      <c r="O728" s="80"/>
      <c r="P728" s="6">
        <f t="shared" si="75"/>
        <v>0</v>
      </c>
      <c r="R728" s="6">
        <f t="shared" si="76"/>
        <v>0</v>
      </c>
      <c r="S728" s="57">
        <f t="shared" si="74"/>
        <v>0</v>
      </c>
      <c r="T728" s="6">
        <f>Table1[[#This Row],[Volume in Units]]*Table1[[#This Row],[Price SDG/Unit]]</f>
        <v>0</v>
      </c>
      <c r="U728" s="57">
        <f>Table1[[#This Row],[Volume MT/Head]]*Table1[[#This Row],[Price USD/(MT/Head)]]</f>
        <v>0</v>
      </c>
      <c r="V728" s="80"/>
      <c r="W728" s="28">
        <f>Table1[[#This Row],[Commission SDG/MT]]*Table1[[#This Row],[Volume in Units]]</f>
        <v>0</v>
      </c>
      <c r="X728" s="80"/>
      <c r="Y728" s="28">
        <f t="shared" si="77"/>
        <v>0</v>
      </c>
      <c r="Z728" s="6">
        <f>IFERROR((Table1[[#This Row],[Total Cost SDG]]/Table1[[#This Row],[Volume MT/Head]]),0)</f>
        <v>0</v>
      </c>
      <c r="AA728" s="57" t="e">
        <f t="shared" si="78"/>
        <v>#DIV/0!</v>
      </c>
      <c r="AB728" s="57">
        <f>IFERROR((Table1[[#This Row],[Total Cost USD]]/Table1[[#This Row],[Volume MT/Head]]),0)</f>
        <v>0</v>
      </c>
      <c r="AC728" s="80"/>
      <c r="AD728" s="6">
        <f>Table1[[#This Row],[Volume MT/Head]]-Table1[[#This Row],[Delivered MT]]</f>
        <v>0</v>
      </c>
      <c r="AE728" s="6">
        <f>Table1[[#This Row],[Delivered MT]]*Table1[[#This Row],[Average Cost SDG/MT]]</f>
        <v>0</v>
      </c>
    </row>
    <row r="729" spans="1:31" hidden="1" x14ac:dyDescent="0.2">
      <c r="A729" s="1">
        <v>740</v>
      </c>
      <c r="F729" s="80"/>
      <c r="O729" s="80"/>
      <c r="P729" s="6">
        <f t="shared" si="75"/>
        <v>0</v>
      </c>
      <c r="R729" s="6">
        <f t="shared" si="76"/>
        <v>0</v>
      </c>
      <c r="S729" s="57">
        <f t="shared" ref="S729:S792" si="79">IFERROR((R729/F729),0)</f>
        <v>0</v>
      </c>
      <c r="T729" s="6">
        <f>Table1[[#This Row],[Volume in Units]]*Table1[[#This Row],[Price SDG/Unit]]</f>
        <v>0</v>
      </c>
      <c r="U729" s="57">
        <f>Table1[[#This Row],[Volume MT/Head]]*Table1[[#This Row],[Price USD/(MT/Head)]]</f>
        <v>0</v>
      </c>
      <c r="V729" s="80"/>
      <c r="W729" s="28">
        <f>Table1[[#This Row],[Commission SDG/MT]]*Table1[[#This Row],[Volume in Units]]</f>
        <v>0</v>
      </c>
      <c r="X729" s="80"/>
      <c r="Y729" s="28">
        <f t="shared" si="77"/>
        <v>0</v>
      </c>
      <c r="Z729" s="6">
        <f>IFERROR((Table1[[#This Row],[Total Cost SDG]]/Table1[[#This Row],[Volume MT/Head]]),0)</f>
        <v>0</v>
      </c>
      <c r="AA729" s="57" t="e">
        <f t="shared" si="78"/>
        <v>#DIV/0!</v>
      </c>
      <c r="AB729" s="57">
        <f>IFERROR((Table1[[#This Row],[Total Cost USD]]/Table1[[#This Row],[Volume MT/Head]]),0)</f>
        <v>0</v>
      </c>
      <c r="AC729" s="80"/>
      <c r="AD729" s="6">
        <f>Table1[[#This Row],[Volume MT/Head]]-Table1[[#This Row],[Delivered MT]]</f>
        <v>0</v>
      </c>
      <c r="AE729" s="6">
        <f>Table1[[#This Row],[Delivered MT]]*Table1[[#This Row],[Average Cost SDG/MT]]</f>
        <v>0</v>
      </c>
    </row>
    <row r="730" spans="1:31" hidden="1" x14ac:dyDescent="0.2">
      <c r="A730" s="1">
        <v>741</v>
      </c>
      <c r="F730" s="80"/>
      <c r="O730" s="80"/>
      <c r="P730" s="6">
        <f t="shared" si="75"/>
        <v>0</v>
      </c>
      <c r="R730" s="6">
        <f t="shared" si="76"/>
        <v>0</v>
      </c>
      <c r="S730" s="57">
        <f t="shared" si="79"/>
        <v>0</v>
      </c>
      <c r="T730" s="6">
        <f>Table1[[#This Row],[Volume in Units]]*Table1[[#This Row],[Price SDG/Unit]]</f>
        <v>0</v>
      </c>
      <c r="U730" s="57">
        <f>Table1[[#This Row],[Volume MT/Head]]*Table1[[#This Row],[Price USD/(MT/Head)]]</f>
        <v>0</v>
      </c>
      <c r="V730" s="80"/>
      <c r="W730" s="28">
        <f>Table1[[#This Row],[Commission SDG/MT]]*Table1[[#This Row],[Volume in Units]]</f>
        <v>0</v>
      </c>
      <c r="X730" s="80"/>
      <c r="Y730" s="28">
        <f t="shared" si="77"/>
        <v>0</v>
      </c>
      <c r="Z730" s="6">
        <f>IFERROR((Table1[[#This Row],[Total Cost SDG]]/Table1[[#This Row],[Volume MT/Head]]),0)</f>
        <v>0</v>
      </c>
      <c r="AA730" s="57" t="e">
        <f t="shared" si="78"/>
        <v>#DIV/0!</v>
      </c>
      <c r="AB730" s="57">
        <f>IFERROR((Table1[[#This Row],[Total Cost USD]]/Table1[[#This Row],[Volume MT/Head]]),0)</f>
        <v>0</v>
      </c>
      <c r="AC730" s="80"/>
      <c r="AD730" s="6">
        <f>Table1[[#This Row],[Volume MT/Head]]-Table1[[#This Row],[Delivered MT]]</f>
        <v>0</v>
      </c>
      <c r="AE730" s="6">
        <f>Table1[[#This Row],[Delivered MT]]*Table1[[#This Row],[Average Cost SDG/MT]]</f>
        <v>0</v>
      </c>
    </row>
    <row r="731" spans="1:31" hidden="1" x14ac:dyDescent="0.2">
      <c r="A731" s="1">
        <v>742</v>
      </c>
      <c r="F731" s="80"/>
      <c r="O731" s="80"/>
      <c r="P731" s="6">
        <f t="shared" si="75"/>
        <v>0</v>
      </c>
      <c r="R731" s="6">
        <f t="shared" si="76"/>
        <v>0</v>
      </c>
      <c r="S731" s="57">
        <f t="shared" si="79"/>
        <v>0</v>
      </c>
      <c r="T731" s="6">
        <f>Table1[[#This Row],[Volume in Units]]*Table1[[#This Row],[Price SDG/Unit]]</f>
        <v>0</v>
      </c>
      <c r="U731" s="57">
        <f>Table1[[#This Row],[Volume MT/Head]]*Table1[[#This Row],[Price USD/(MT/Head)]]</f>
        <v>0</v>
      </c>
      <c r="V731" s="80"/>
      <c r="W731" s="28">
        <f>Table1[[#This Row],[Commission SDG/MT]]*Table1[[#This Row],[Volume in Units]]</f>
        <v>0</v>
      </c>
      <c r="X731" s="80"/>
      <c r="Y731" s="28">
        <f t="shared" si="77"/>
        <v>0</v>
      </c>
      <c r="Z731" s="6">
        <f>IFERROR((Table1[[#This Row],[Total Cost SDG]]/Table1[[#This Row],[Volume MT/Head]]),0)</f>
        <v>0</v>
      </c>
      <c r="AA731" s="57" t="e">
        <f t="shared" si="78"/>
        <v>#DIV/0!</v>
      </c>
      <c r="AB731" s="57">
        <f>IFERROR((Table1[[#This Row],[Total Cost USD]]/Table1[[#This Row],[Volume MT/Head]]),0)</f>
        <v>0</v>
      </c>
      <c r="AC731" s="80"/>
      <c r="AD731" s="6">
        <f>Table1[[#This Row],[Volume MT/Head]]-Table1[[#This Row],[Delivered MT]]</f>
        <v>0</v>
      </c>
      <c r="AE731" s="6">
        <f>Table1[[#This Row],[Delivered MT]]*Table1[[#This Row],[Average Cost SDG/MT]]</f>
        <v>0</v>
      </c>
    </row>
    <row r="732" spans="1:31" hidden="1" x14ac:dyDescent="0.2">
      <c r="A732" s="1">
        <v>743</v>
      </c>
      <c r="F732" s="80"/>
      <c r="O732" s="80"/>
      <c r="P732" s="6">
        <f t="shared" si="75"/>
        <v>0</v>
      </c>
      <c r="R732" s="6">
        <f t="shared" si="76"/>
        <v>0</v>
      </c>
      <c r="S732" s="57">
        <f t="shared" si="79"/>
        <v>0</v>
      </c>
      <c r="T732" s="6">
        <f>Table1[[#This Row],[Volume in Units]]*Table1[[#This Row],[Price SDG/Unit]]</f>
        <v>0</v>
      </c>
      <c r="U732" s="57">
        <f>Table1[[#This Row],[Volume MT/Head]]*Table1[[#This Row],[Price USD/(MT/Head)]]</f>
        <v>0</v>
      </c>
      <c r="V732" s="80"/>
      <c r="W732" s="28">
        <f>Table1[[#This Row],[Commission SDG/MT]]*Table1[[#This Row],[Volume in Units]]</f>
        <v>0</v>
      </c>
      <c r="X732" s="80"/>
      <c r="Y732" s="28">
        <f t="shared" si="77"/>
        <v>0</v>
      </c>
      <c r="Z732" s="6">
        <f>IFERROR((Table1[[#This Row],[Total Cost SDG]]/Table1[[#This Row],[Volume MT/Head]]),0)</f>
        <v>0</v>
      </c>
      <c r="AA732" s="57" t="e">
        <f t="shared" si="78"/>
        <v>#DIV/0!</v>
      </c>
      <c r="AB732" s="57">
        <f>IFERROR((Table1[[#This Row],[Total Cost USD]]/Table1[[#This Row],[Volume MT/Head]]),0)</f>
        <v>0</v>
      </c>
      <c r="AC732" s="80"/>
      <c r="AD732" s="6">
        <f>Table1[[#This Row],[Volume MT/Head]]-Table1[[#This Row],[Delivered MT]]</f>
        <v>0</v>
      </c>
      <c r="AE732" s="6">
        <f>Table1[[#This Row],[Delivered MT]]*Table1[[#This Row],[Average Cost SDG/MT]]</f>
        <v>0</v>
      </c>
    </row>
    <row r="733" spans="1:31" hidden="1" x14ac:dyDescent="0.2">
      <c r="A733" s="1">
        <v>744</v>
      </c>
      <c r="F733" s="80"/>
      <c r="O733" s="80"/>
      <c r="P733" s="6">
        <f t="shared" si="75"/>
        <v>0</v>
      </c>
      <c r="R733" s="6">
        <f t="shared" si="76"/>
        <v>0</v>
      </c>
      <c r="S733" s="57">
        <f t="shared" si="79"/>
        <v>0</v>
      </c>
      <c r="T733" s="6">
        <f>Table1[[#This Row],[Volume in Units]]*Table1[[#This Row],[Price SDG/Unit]]</f>
        <v>0</v>
      </c>
      <c r="U733" s="57">
        <f>Table1[[#This Row],[Volume MT/Head]]*Table1[[#This Row],[Price USD/(MT/Head)]]</f>
        <v>0</v>
      </c>
      <c r="V733" s="80"/>
      <c r="W733" s="28">
        <f>Table1[[#This Row],[Commission SDG/MT]]*Table1[[#This Row],[Volume in Units]]</f>
        <v>0</v>
      </c>
      <c r="X733" s="80"/>
      <c r="Y733" s="28">
        <f t="shared" si="77"/>
        <v>0</v>
      </c>
      <c r="Z733" s="6">
        <f>IFERROR((Table1[[#This Row],[Total Cost SDG]]/Table1[[#This Row],[Volume MT/Head]]),0)</f>
        <v>0</v>
      </c>
      <c r="AA733" s="57" t="e">
        <f t="shared" si="78"/>
        <v>#DIV/0!</v>
      </c>
      <c r="AB733" s="57">
        <f>IFERROR((Table1[[#This Row],[Total Cost USD]]/Table1[[#This Row],[Volume MT/Head]]),0)</f>
        <v>0</v>
      </c>
      <c r="AC733" s="80"/>
      <c r="AD733" s="6">
        <f>Table1[[#This Row],[Volume MT/Head]]-Table1[[#This Row],[Delivered MT]]</f>
        <v>0</v>
      </c>
      <c r="AE733" s="6">
        <f>Table1[[#This Row],[Delivered MT]]*Table1[[#This Row],[Average Cost SDG/MT]]</f>
        <v>0</v>
      </c>
    </row>
    <row r="734" spans="1:31" hidden="1" x14ac:dyDescent="0.2">
      <c r="A734" s="1">
        <v>745</v>
      </c>
      <c r="F734" s="80"/>
      <c r="O734" s="80"/>
      <c r="P734" s="6">
        <f t="shared" si="75"/>
        <v>0</v>
      </c>
      <c r="R734" s="6">
        <f t="shared" si="76"/>
        <v>0</v>
      </c>
      <c r="S734" s="57">
        <f t="shared" si="79"/>
        <v>0</v>
      </c>
      <c r="T734" s="6">
        <f>Table1[[#This Row],[Volume in Units]]*Table1[[#This Row],[Price SDG/Unit]]</f>
        <v>0</v>
      </c>
      <c r="U734" s="57">
        <f>Table1[[#This Row],[Volume MT/Head]]*Table1[[#This Row],[Price USD/(MT/Head)]]</f>
        <v>0</v>
      </c>
      <c r="V734" s="80"/>
      <c r="W734" s="28">
        <f>Table1[[#This Row],[Commission SDG/MT]]*Table1[[#This Row],[Volume in Units]]</f>
        <v>0</v>
      </c>
      <c r="X734" s="80"/>
      <c r="Y734" s="28">
        <f t="shared" si="77"/>
        <v>0</v>
      </c>
      <c r="Z734" s="6">
        <f>IFERROR((Table1[[#This Row],[Total Cost SDG]]/Table1[[#This Row],[Volume MT/Head]]),0)</f>
        <v>0</v>
      </c>
      <c r="AA734" s="57" t="e">
        <f t="shared" si="78"/>
        <v>#DIV/0!</v>
      </c>
      <c r="AB734" s="57">
        <f>IFERROR((Table1[[#This Row],[Total Cost USD]]/Table1[[#This Row],[Volume MT/Head]]),0)</f>
        <v>0</v>
      </c>
      <c r="AC734" s="80"/>
      <c r="AD734" s="6">
        <f>Table1[[#This Row],[Volume MT/Head]]-Table1[[#This Row],[Delivered MT]]</f>
        <v>0</v>
      </c>
      <c r="AE734" s="6">
        <f>Table1[[#This Row],[Delivered MT]]*Table1[[#This Row],[Average Cost SDG/MT]]</f>
        <v>0</v>
      </c>
    </row>
    <row r="735" spans="1:31" hidden="1" x14ac:dyDescent="0.2">
      <c r="A735" s="1">
        <v>746</v>
      </c>
      <c r="F735" s="80"/>
      <c r="O735" s="80"/>
      <c r="P735" s="6">
        <f t="shared" si="75"/>
        <v>0</v>
      </c>
      <c r="R735" s="6">
        <f t="shared" si="76"/>
        <v>0</v>
      </c>
      <c r="S735" s="57">
        <f t="shared" si="79"/>
        <v>0</v>
      </c>
      <c r="T735" s="6">
        <f>Table1[[#This Row],[Volume in Units]]*Table1[[#This Row],[Price SDG/Unit]]</f>
        <v>0</v>
      </c>
      <c r="U735" s="57">
        <f>Table1[[#This Row],[Volume MT/Head]]*Table1[[#This Row],[Price USD/(MT/Head)]]</f>
        <v>0</v>
      </c>
      <c r="V735" s="80"/>
      <c r="W735" s="28">
        <f>Table1[[#This Row],[Commission SDG/MT]]*Table1[[#This Row],[Volume in Units]]</f>
        <v>0</v>
      </c>
      <c r="X735" s="80"/>
      <c r="Y735" s="28">
        <f t="shared" si="77"/>
        <v>0</v>
      </c>
      <c r="Z735" s="6">
        <f>IFERROR((Table1[[#This Row],[Total Cost SDG]]/Table1[[#This Row],[Volume MT/Head]]),0)</f>
        <v>0</v>
      </c>
      <c r="AA735" s="57" t="e">
        <f t="shared" si="78"/>
        <v>#DIV/0!</v>
      </c>
      <c r="AB735" s="57">
        <f>IFERROR((Table1[[#This Row],[Total Cost USD]]/Table1[[#This Row],[Volume MT/Head]]),0)</f>
        <v>0</v>
      </c>
      <c r="AC735" s="80"/>
      <c r="AD735" s="6">
        <f>Table1[[#This Row],[Volume MT/Head]]-Table1[[#This Row],[Delivered MT]]</f>
        <v>0</v>
      </c>
      <c r="AE735" s="6">
        <f>Table1[[#This Row],[Delivered MT]]*Table1[[#This Row],[Average Cost SDG/MT]]</f>
        <v>0</v>
      </c>
    </row>
    <row r="736" spans="1:31" hidden="1" x14ac:dyDescent="0.2">
      <c r="A736" s="1">
        <v>747</v>
      </c>
      <c r="F736" s="80"/>
      <c r="O736" s="80"/>
      <c r="P736" s="6">
        <f t="shared" si="75"/>
        <v>0</v>
      </c>
      <c r="R736" s="6">
        <f t="shared" si="76"/>
        <v>0</v>
      </c>
      <c r="S736" s="57">
        <f t="shared" si="79"/>
        <v>0</v>
      </c>
      <c r="T736" s="6">
        <f>Table1[[#This Row],[Volume in Units]]*Table1[[#This Row],[Price SDG/Unit]]</f>
        <v>0</v>
      </c>
      <c r="U736" s="57">
        <f>Table1[[#This Row],[Volume MT/Head]]*Table1[[#This Row],[Price USD/(MT/Head)]]</f>
        <v>0</v>
      </c>
      <c r="V736" s="80"/>
      <c r="W736" s="28">
        <f>Table1[[#This Row],[Commission SDG/MT]]*Table1[[#This Row],[Volume in Units]]</f>
        <v>0</v>
      </c>
      <c r="X736" s="80"/>
      <c r="Y736" s="28">
        <f t="shared" si="77"/>
        <v>0</v>
      </c>
      <c r="Z736" s="6">
        <f>IFERROR((Table1[[#This Row],[Total Cost SDG]]/Table1[[#This Row],[Volume MT/Head]]),0)</f>
        <v>0</v>
      </c>
      <c r="AA736" s="57" t="e">
        <f t="shared" si="78"/>
        <v>#DIV/0!</v>
      </c>
      <c r="AB736" s="57">
        <f>IFERROR((Table1[[#This Row],[Total Cost USD]]/Table1[[#This Row],[Volume MT/Head]]),0)</f>
        <v>0</v>
      </c>
      <c r="AC736" s="80"/>
      <c r="AD736" s="6">
        <f>Table1[[#This Row],[Volume MT/Head]]-Table1[[#This Row],[Delivered MT]]</f>
        <v>0</v>
      </c>
      <c r="AE736" s="6">
        <f>Table1[[#This Row],[Delivered MT]]*Table1[[#This Row],[Average Cost SDG/MT]]</f>
        <v>0</v>
      </c>
    </row>
    <row r="737" spans="1:31" hidden="1" x14ac:dyDescent="0.2">
      <c r="A737" s="1">
        <v>748</v>
      </c>
      <c r="F737" s="80"/>
      <c r="O737" s="80"/>
      <c r="P737" s="6">
        <f t="shared" si="75"/>
        <v>0</v>
      </c>
      <c r="R737" s="6">
        <f t="shared" si="76"/>
        <v>0</v>
      </c>
      <c r="S737" s="57">
        <f t="shared" si="79"/>
        <v>0</v>
      </c>
      <c r="T737" s="6">
        <f>Table1[[#This Row],[Volume in Units]]*Table1[[#This Row],[Price SDG/Unit]]</f>
        <v>0</v>
      </c>
      <c r="U737" s="57">
        <f>Table1[[#This Row],[Volume MT/Head]]*Table1[[#This Row],[Price USD/(MT/Head)]]</f>
        <v>0</v>
      </c>
      <c r="V737" s="80"/>
      <c r="W737" s="28">
        <f>Table1[[#This Row],[Commission SDG/MT]]*Table1[[#This Row],[Volume in Units]]</f>
        <v>0</v>
      </c>
      <c r="X737" s="80"/>
      <c r="Y737" s="28">
        <f t="shared" si="77"/>
        <v>0</v>
      </c>
      <c r="Z737" s="6">
        <f>IFERROR((Table1[[#This Row],[Total Cost SDG]]/Table1[[#This Row],[Volume MT/Head]]),0)</f>
        <v>0</v>
      </c>
      <c r="AA737" s="57" t="e">
        <f t="shared" si="78"/>
        <v>#DIV/0!</v>
      </c>
      <c r="AB737" s="57">
        <f>IFERROR((Table1[[#This Row],[Total Cost USD]]/Table1[[#This Row],[Volume MT/Head]]),0)</f>
        <v>0</v>
      </c>
      <c r="AC737" s="80"/>
      <c r="AD737" s="6">
        <f>Table1[[#This Row],[Volume MT/Head]]-Table1[[#This Row],[Delivered MT]]</f>
        <v>0</v>
      </c>
      <c r="AE737" s="6">
        <f>Table1[[#This Row],[Delivered MT]]*Table1[[#This Row],[Average Cost SDG/MT]]</f>
        <v>0</v>
      </c>
    </row>
    <row r="738" spans="1:31" hidden="1" x14ac:dyDescent="0.2">
      <c r="A738" s="1">
        <v>749</v>
      </c>
      <c r="F738" s="80"/>
      <c r="O738" s="80"/>
      <c r="P738" s="6">
        <f t="shared" si="75"/>
        <v>0</v>
      </c>
      <c r="R738" s="6">
        <f t="shared" si="76"/>
        <v>0</v>
      </c>
      <c r="S738" s="57">
        <f t="shared" si="79"/>
        <v>0</v>
      </c>
      <c r="T738" s="6">
        <f>Table1[[#This Row],[Volume in Units]]*Table1[[#This Row],[Price SDG/Unit]]</f>
        <v>0</v>
      </c>
      <c r="U738" s="57">
        <f>Table1[[#This Row],[Volume MT/Head]]*Table1[[#This Row],[Price USD/(MT/Head)]]</f>
        <v>0</v>
      </c>
      <c r="V738" s="80"/>
      <c r="W738" s="28">
        <f>Table1[[#This Row],[Commission SDG/MT]]*Table1[[#This Row],[Volume in Units]]</f>
        <v>0</v>
      </c>
      <c r="X738" s="80"/>
      <c r="Y738" s="28">
        <f t="shared" si="77"/>
        <v>0</v>
      </c>
      <c r="Z738" s="6">
        <f>IFERROR((Table1[[#This Row],[Total Cost SDG]]/Table1[[#This Row],[Volume MT/Head]]),0)</f>
        <v>0</v>
      </c>
      <c r="AA738" s="57" t="e">
        <f t="shared" si="78"/>
        <v>#DIV/0!</v>
      </c>
      <c r="AB738" s="57">
        <f>IFERROR((Table1[[#This Row],[Total Cost USD]]/Table1[[#This Row],[Volume MT/Head]]),0)</f>
        <v>0</v>
      </c>
      <c r="AC738" s="80"/>
      <c r="AD738" s="6">
        <f>Table1[[#This Row],[Volume MT/Head]]-Table1[[#This Row],[Delivered MT]]</f>
        <v>0</v>
      </c>
      <c r="AE738" s="6">
        <f>Table1[[#This Row],[Delivered MT]]*Table1[[#This Row],[Average Cost SDG/MT]]</f>
        <v>0</v>
      </c>
    </row>
    <row r="739" spans="1:31" hidden="1" x14ac:dyDescent="0.2">
      <c r="A739" s="1">
        <v>750</v>
      </c>
      <c r="F739" s="80"/>
      <c r="O739" s="80"/>
      <c r="P739" s="6">
        <f t="shared" si="75"/>
        <v>0</v>
      </c>
      <c r="R739" s="6">
        <f t="shared" si="76"/>
        <v>0</v>
      </c>
      <c r="S739" s="57">
        <f t="shared" si="79"/>
        <v>0</v>
      </c>
      <c r="T739" s="6">
        <f>Table1[[#This Row],[Volume in Units]]*Table1[[#This Row],[Price SDG/Unit]]</f>
        <v>0</v>
      </c>
      <c r="U739" s="57">
        <f>Table1[[#This Row],[Volume MT/Head]]*Table1[[#This Row],[Price USD/(MT/Head)]]</f>
        <v>0</v>
      </c>
      <c r="V739" s="80"/>
      <c r="W739" s="28">
        <f>Table1[[#This Row],[Commission SDG/MT]]*Table1[[#This Row],[Volume in Units]]</f>
        <v>0</v>
      </c>
      <c r="X739" s="80"/>
      <c r="Y739" s="28">
        <f t="shared" si="77"/>
        <v>0</v>
      </c>
      <c r="Z739" s="6">
        <f>IFERROR((Table1[[#This Row],[Total Cost SDG]]/Table1[[#This Row],[Volume MT/Head]]),0)</f>
        <v>0</v>
      </c>
      <c r="AA739" s="57" t="e">
        <f t="shared" si="78"/>
        <v>#DIV/0!</v>
      </c>
      <c r="AB739" s="57">
        <f>IFERROR((Table1[[#This Row],[Total Cost USD]]/Table1[[#This Row],[Volume MT/Head]]),0)</f>
        <v>0</v>
      </c>
      <c r="AC739" s="80"/>
      <c r="AD739" s="6">
        <f>Table1[[#This Row],[Volume MT/Head]]-Table1[[#This Row],[Delivered MT]]</f>
        <v>0</v>
      </c>
      <c r="AE739" s="6">
        <f>Table1[[#This Row],[Delivered MT]]*Table1[[#This Row],[Average Cost SDG/MT]]</f>
        <v>0</v>
      </c>
    </row>
    <row r="740" spans="1:31" hidden="1" x14ac:dyDescent="0.2">
      <c r="A740" s="1">
        <v>751</v>
      </c>
      <c r="F740" s="80"/>
      <c r="O740" s="80"/>
      <c r="P740" s="6">
        <f t="shared" si="75"/>
        <v>0</v>
      </c>
      <c r="R740" s="6">
        <f t="shared" si="76"/>
        <v>0</v>
      </c>
      <c r="S740" s="57">
        <f t="shared" si="79"/>
        <v>0</v>
      </c>
      <c r="T740" s="6">
        <f>Table1[[#This Row],[Volume in Units]]*Table1[[#This Row],[Price SDG/Unit]]</f>
        <v>0</v>
      </c>
      <c r="U740" s="57">
        <f>Table1[[#This Row],[Volume MT/Head]]*Table1[[#This Row],[Price USD/(MT/Head)]]</f>
        <v>0</v>
      </c>
      <c r="V740" s="80"/>
      <c r="W740" s="28">
        <f>Table1[[#This Row],[Commission SDG/MT]]*Table1[[#This Row],[Volume in Units]]</f>
        <v>0</v>
      </c>
      <c r="X740" s="80"/>
      <c r="Y740" s="28">
        <f t="shared" si="77"/>
        <v>0</v>
      </c>
      <c r="Z740" s="6">
        <f>IFERROR((Table1[[#This Row],[Total Cost SDG]]/Table1[[#This Row],[Volume MT/Head]]),0)</f>
        <v>0</v>
      </c>
      <c r="AA740" s="57" t="e">
        <f t="shared" si="78"/>
        <v>#DIV/0!</v>
      </c>
      <c r="AB740" s="57">
        <f>IFERROR((Table1[[#This Row],[Total Cost USD]]/Table1[[#This Row],[Volume MT/Head]]),0)</f>
        <v>0</v>
      </c>
      <c r="AC740" s="80"/>
      <c r="AD740" s="6">
        <f>Table1[[#This Row],[Volume MT/Head]]-Table1[[#This Row],[Delivered MT]]</f>
        <v>0</v>
      </c>
      <c r="AE740" s="6">
        <f>Table1[[#This Row],[Delivered MT]]*Table1[[#This Row],[Average Cost SDG/MT]]</f>
        <v>0</v>
      </c>
    </row>
    <row r="741" spans="1:31" hidden="1" x14ac:dyDescent="0.2">
      <c r="A741" s="1">
        <v>752</v>
      </c>
      <c r="F741" s="80"/>
      <c r="O741" s="80"/>
      <c r="P741" s="6">
        <f t="shared" si="75"/>
        <v>0</v>
      </c>
      <c r="R741" s="6">
        <f t="shared" si="76"/>
        <v>0</v>
      </c>
      <c r="S741" s="57">
        <f t="shared" si="79"/>
        <v>0</v>
      </c>
      <c r="T741" s="6">
        <f>Table1[[#This Row],[Volume in Units]]*Table1[[#This Row],[Price SDG/Unit]]</f>
        <v>0</v>
      </c>
      <c r="U741" s="57">
        <f>Table1[[#This Row],[Volume MT/Head]]*Table1[[#This Row],[Price USD/(MT/Head)]]</f>
        <v>0</v>
      </c>
      <c r="V741" s="80"/>
      <c r="W741" s="28">
        <f>Table1[[#This Row],[Commission SDG/MT]]*Table1[[#This Row],[Volume in Units]]</f>
        <v>0</v>
      </c>
      <c r="X741" s="80"/>
      <c r="Y741" s="28">
        <f t="shared" si="77"/>
        <v>0</v>
      </c>
      <c r="Z741" s="6">
        <f>IFERROR((Table1[[#This Row],[Total Cost SDG]]/Table1[[#This Row],[Volume MT/Head]]),0)</f>
        <v>0</v>
      </c>
      <c r="AA741" s="57" t="e">
        <f t="shared" si="78"/>
        <v>#DIV/0!</v>
      </c>
      <c r="AB741" s="57">
        <f>IFERROR((Table1[[#This Row],[Total Cost USD]]/Table1[[#This Row],[Volume MT/Head]]),0)</f>
        <v>0</v>
      </c>
      <c r="AC741" s="80"/>
      <c r="AD741" s="6">
        <f>Table1[[#This Row],[Volume MT/Head]]-Table1[[#This Row],[Delivered MT]]</f>
        <v>0</v>
      </c>
      <c r="AE741" s="6">
        <f>Table1[[#This Row],[Delivered MT]]*Table1[[#This Row],[Average Cost SDG/MT]]</f>
        <v>0</v>
      </c>
    </row>
    <row r="742" spans="1:31" hidden="1" x14ac:dyDescent="0.2">
      <c r="A742" s="1">
        <v>753</v>
      </c>
      <c r="F742" s="80"/>
      <c r="O742" s="80"/>
      <c r="P742" s="6">
        <f t="shared" si="75"/>
        <v>0</v>
      </c>
      <c r="R742" s="6">
        <f t="shared" si="76"/>
        <v>0</v>
      </c>
      <c r="S742" s="57">
        <f t="shared" si="79"/>
        <v>0</v>
      </c>
      <c r="T742" s="6">
        <f>Table1[[#This Row],[Volume in Units]]*Table1[[#This Row],[Price SDG/Unit]]</f>
        <v>0</v>
      </c>
      <c r="U742" s="57">
        <f>Table1[[#This Row],[Volume MT/Head]]*Table1[[#This Row],[Price USD/(MT/Head)]]</f>
        <v>0</v>
      </c>
      <c r="V742" s="80"/>
      <c r="W742" s="28">
        <f>Table1[[#This Row],[Commission SDG/MT]]*Table1[[#This Row],[Volume in Units]]</f>
        <v>0</v>
      </c>
      <c r="X742" s="80"/>
      <c r="Y742" s="28">
        <f t="shared" si="77"/>
        <v>0</v>
      </c>
      <c r="Z742" s="6">
        <f>IFERROR((Table1[[#This Row],[Total Cost SDG]]/Table1[[#This Row],[Volume MT/Head]]),0)</f>
        <v>0</v>
      </c>
      <c r="AA742" s="57" t="e">
        <f t="shared" si="78"/>
        <v>#DIV/0!</v>
      </c>
      <c r="AB742" s="57">
        <f>IFERROR((Table1[[#This Row],[Total Cost USD]]/Table1[[#This Row],[Volume MT/Head]]),0)</f>
        <v>0</v>
      </c>
      <c r="AC742" s="80"/>
      <c r="AD742" s="6">
        <f>Table1[[#This Row],[Volume MT/Head]]-Table1[[#This Row],[Delivered MT]]</f>
        <v>0</v>
      </c>
      <c r="AE742" s="6">
        <f>Table1[[#This Row],[Delivered MT]]*Table1[[#This Row],[Average Cost SDG/MT]]</f>
        <v>0</v>
      </c>
    </row>
    <row r="743" spans="1:31" hidden="1" x14ac:dyDescent="0.2">
      <c r="A743" s="1">
        <v>754</v>
      </c>
      <c r="F743" s="80"/>
      <c r="O743" s="80"/>
      <c r="P743" s="6">
        <f t="shared" si="75"/>
        <v>0</v>
      </c>
      <c r="R743" s="6">
        <f t="shared" si="76"/>
        <v>0</v>
      </c>
      <c r="S743" s="57">
        <f t="shared" si="79"/>
        <v>0</v>
      </c>
      <c r="T743" s="6">
        <f>Table1[[#This Row],[Volume in Units]]*Table1[[#This Row],[Price SDG/Unit]]</f>
        <v>0</v>
      </c>
      <c r="U743" s="57">
        <f>Table1[[#This Row],[Volume MT/Head]]*Table1[[#This Row],[Price USD/(MT/Head)]]</f>
        <v>0</v>
      </c>
      <c r="V743" s="80"/>
      <c r="W743" s="28">
        <f>Table1[[#This Row],[Commission SDG/MT]]*Table1[[#This Row],[Volume in Units]]</f>
        <v>0</v>
      </c>
      <c r="X743" s="80"/>
      <c r="Y743" s="28">
        <f t="shared" si="77"/>
        <v>0</v>
      </c>
      <c r="Z743" s="6">
        <f>IFERROR((Table1[[#This Row],[Total Cost SDG]]/Table1[[#This Row],[Volume MT/Head]]),0)</f>
        <v>0</v>
      </c>
      <c r="AA743" s="57" t="e">
        <f t="shared" si="78"/>
        <v>#DIV/0!</v>
      </c>
      <c r="AB743" s="57">
        <f>IFERROR((Table1[[#This Row],[Total Cost USD]]/Table1[[#This Row],[Volume MT/Head]]),0)</f>
        <v>0</v>
      </c>
      <c r="AC743" s="80"/>
      <c r="AD743" s="6">
        <f>Table1[[#This Row],[Volume MT/Head]]-Table1[[#This Row],[Delivered MT]]</f>
        <v>0</v>
      </c>
      <c r="AE743" s="6">
        <f>Table1[[#This Row],[Delivered MT]]*Table1[[#This Row],[Average Cost SDG/MT]]</f>
        <v>0</v>
      </c>
    </row>
    <row r="744" spans="1:31" hidden="1" x14ac:dyDescent="0.2">
      <c r="A744" s="1">
        <v>755</v>
      </c>
      <c r="F744" s="80"/>
      <c r="O744" s="80"/>
      <c r="P744" s="6">
        <f t="shared" si="75"/>
        <v>0</v>
      </c>
      <c r="R744" s="6">
        <f t="shared" si="76"/>
        <v>0</v>
      </c>
      <c r="S744" s="57">
        <f t="shared" si="79"/>
        <v>0</v>
      </c>
      <c r="T744" s="6">
        <f>Table1[[#This Row],[Volume in Units]]*Table1[[#This Row],[Price SDG/Unit]]</f>
        <v>0</v>
      </c>
      <c r="U744" s="57">
        <f>Table1[[#This Row],[Volume MT/Head]]*Table1[[#This Row],[Price USD/(MT/Head)]]</f>
        <v>0</v>
      </c>
      <c r="V744" s="80"/>
      <c r="W744" s="28">
        <f>Table1[[#This Row],[Commission SDG/MT]]*Table1[[#This Row],[Volume in Units]]</f>
        <v>0</v>
      </c>
      <c r="X744" s="80"/>
      <c r="Y744" s="28">
        <f t="shared" si="77"/>
        <v>0</v>
      </c>
      <c r="Z744" s="6">
        <f>IFERROR((Table1[[#This Row],[Total Cost SDG]]/Table1[[#This Row],[Volume MT/Head]]),0)</f>
        <v>0</v>
      </c>
      <c r="AA744" s="57" t="e">
        <f t="shared" si="78"/>
        <v>#DIV/0!</v>
      </c>
      <c r="AB744" s="57">
        <f>IFERROR((Table1[[#This Row],[Total Cost USD]]/Table1[[#This Row],[Volume MT/Head]]),0)</f>
        <v>0</v>
      </c>
      <c r="AC744" s="80"/>
      <c r="AD744" s="6">
        <f>Table1[[#This Row],[Volume MT/Head]]-Table1[[#This Row],[Delivered MT]]</f>
        <v>0</v>
      </c>
      <c r="AE744" s="6">
        <f>Table1[[#This Row],[Delivered MT]]*Table1[[#This Row],[Average Cost SDG/MT]]</f>
        <v>0</v>
      </c>
    </row>
    <row r="745" spans="1:31" hidden="1" x14ac:dyDescent="0.2">
      <c r="A745" s="1">
        <v>756</v>
      </c>
      <c r="F745" s="80"/>
      <c r="O745" s="80"/>
      <c r="P745" s="6">
        <f t="shared" si="75"/>
        <v>0</v>
      </c>
      <c r="R745" s="6">
        <f t="shared" si="76"/>
        <v>0</v>
      </c>
      <c r="S745" s="57">
        <f t="shared" si="79"/>
        <v>0</v>
      </c>
      <c r="T745" s="6">
        <f>Table1[[#This Row],[Volume in Units]]*Table1[[#This Row],[Price SDG/Unit]]</f>
        <v>0</v>
      </c>
      <c r="U745" s="57">
        <f>Table1[[#This Row],[Volume MT/Head]]*Table1[[#This Row],[Price USD/(MT/Head)]]</f>
        <v>0</v>
      </c>
      <c r="V745" s="80"/>
      <c r="W745" s="28">
        <f>Table1[[#This Row],[Commission SDG/MT]]*Table1[[#This Row],[Volume in Units]]</f>
        <v>0</v>
      </c>
      <c r="X745" s="80"/>
      <c r="Y745" s="28">
        <f t="shared" si="77"/>
        <v>0</v>
      </c>
      <c r="Z745" s="6">
        <f>IFERROR((Table1[[#This Row],[Total Cost SDG]]/Table1[[#This Row],[Volume MT/Head]]),0)</f>
        <v>0</v>
      </c>
      <c r="AA745" s="57" t="e">
        <f t="shared" si="78"/>
        <v>#DIV/0!</v>
      </c>
      <c r="AB745" s="57">
        <f>IFERROR((Table1[[#This Row],[Total Cost USD]]/Table1[[#This Row],[Volume MT/Head]]),0)</f>
        <v>0</v>
      </c>
      <c r="AC745" s="80"/>
      <c r="AD745" s="6">
        <f>Table1[[#This Row],[Volume MT/Head]]-Table1[[#This Row],[Delivered MT]]</f>
        <v>0</v>
      </c>
      <c r="AE745" s="6">
        <f>Table1[[#This Row],[Delivered MT]]*Table1[[#This Row],[Average Cost SDG/MT]]</f>
        <v>0</v>
      </c>
    </row>
    <row r="746" spans="1:31" hidden="1" x14ac:dyDescent="0.2">
      <c r="A746" s="1">
        <v>757</v>
      </c>
      <c r="F746" s="80"/>
      <c r="O746" s="80"/>
      <c r="P746" s="6">
        <f t="shared" si="75"/>
        <v>0</v>
      </c>
      <c r="R746" s="6">
        <f t="shared" si="76"/>
        <v>0</v>
      </c>
      <c r="S746" s="57">
        <f t="shared" si="79"/>
        <v>0</v>
      </c>
      <c r="T746" s="6">
        <f>Table1[[#This Row],[Volume in Units]]*Table1[[#This Row],[Price SDG/Unit]]</f>
        <v>0</v>
      </c>
      <c r="U746" s="57">
        <f>Table1[[#This Row],[Volume MT/Head]]*Table1[[#This Row],[Price USD/(MT/Head)]]</f>
        <v>0</v>
      </c>
      <c r="V746" s="80"/>
      <c r="W746" s="28">
        <f>Table1[[#This Row],[Commission SDG/MT]]*Table1[[#This Row],[Volume in Units]]</f>
        <v>0</v>
      </c>
      <c r="X746" s="80"/>
      <c r="Y746" s="28">
        <f t="shared" si="77"/>
        <v>0</v>
      </c>
      <c r="Z746" s="6">
        <f>IFERROR((Table1[[#This Row],[Total Cost SDG]]/Table1[[#This Row],[Volume MT/Head]]),0)</f>
        <v>0</v>
      </c>
      <c r="AA746" s="57" t="e">
        <f t="shared" si="78"/>
        <v>#DIV/0!</v>
      </c>
      <c r="AB746" s="57">
        <f>IFERROR((Table1[[#This Row],[Total Cost USD]]/Table1[[#This Row],[Volume MT/Head]]),0)</f>
        <v>0</v>
      </c>
      <c r="AC746" s="80"/>
      <c r="AD746" s="6">
        <f>Table1[[#This Row],[Volume MT/Head]]-Table1[[#This Row],[Delivered MT]]</f>
        <v>0</v>
      </c>
      <c r="AE746" s="6">
        <f>Table1[[#This Row],[Delivered MT]]*Table1[[#This Row],[Average Cost SDG/MT]]</f>
        <v>0</v>
      </c>
    </row>
    <row r="747" spans="1:31" hidden="1" x14ac:dyDescent="0.2">
      <c r="A747" s="1">
        <v>758</v>
      </c>
      <c r="F747" s="80"/>
      <c r="O747" s="80"/>
      <c r="P747" s="6">
        <f t="shared" si="75"/>
        <v>0</v>
      </c>
      <c r="R747" s="6">
        <f t="shared" si="76"/>
        <v>0</v>
      </c>
      <c r="S747" s="57">
        <f t="shared" si="79"/>
        <v>0</v>
      </c>
      <c r="T747" s="6">
        <f>Table1[[#This Row],[Volume in Units]]*Table1[[#This Row],[Price SDG/Unit]]</f>
        <v>0</v>
      </c>
      <c r="U747" s="57">
        <f>Table1[[#This Row],[Volume MT/Head]]*Table1[[#This Row],[Price USD/(MT/Head)]]</f>
        <v>0</v>
      </c>
      <c r="V747" s="80"/>
      <c r="W747" s="28">
        <f>Table1[[#This Row],[Commission SDG/MT]]*Table1[[#This Row],[Volume in Units]]</f>
        <v>0</v>
      </c>
      <c r="X747" s="80"/>
      <c r="Y747" s="28">
        <f t="shared" si="77"/>
        <v>0</v>
      </c>
      <c r="Z747" s="6">
        <f>IFERROR((Table1[[#This Row],[Total Cost SDG]]/Table1[[#This Row],[Volume MT/Head]]),0)</f>
        <v>0</v>
      </c>
      <c r="AA747" s="57" t="e">
        <f t="shared" si="78"/>
        <v>#DIV/0!</v>
      </c>
      <c r="AB747" s="57">
        <f>IFERROR((Table1[[#This Row],[Total Cost USD]]/Table1[[#This Row],[Volume MT/Head]]),0)</f>
        <v>0</v>
      </c>
      <c r="AC747" s="80"/>
      <c r="AD747" s="6">
        <f>Table1[[#This Row],[Volume MT/Head]]-Table1[[#This Row],[Delivered MT]]</f>
        <v>0</v>
      </c>
      <c r="AE747" s="6">
        <f>Table1[[#This Row],[Delivered MT]]*Table1[[#This Row],[Average Cost SDG/MT]]</f>
        <v>0</v>
      </c>
    </row>
    <row r="748" spans="1:31" hidden="1" x14ac:dyDescent="0.2">
      <c r="A748" s="1">
        <v>759</v>
      </c>
      <c r="F748" s="80"/>
      <c r="O748" s="80"/>
      <c r="P748" s="6">
        <f t="shared" si="75"/>
        <v>0</v>
      </c>
      <c r="R748" s="6">
        <f t="shared" si="76"/>
        <v>0</v>
      </c>
      <c r="S748" s="57">
        <f t="shared" si="79"/>
        <v>0</v>
      </c>
      <c r="T748" s="6">
        <f>Table1[[#This Row],[Volume in Units]]*Table1[[#This Row],[Price SDG/Unit]]</f>
        <v>0</v>
      </c>
      <c r="U748" s="57">
        <f>Table1[[#This Row],[Volume MT/Head]]*Table1[[#This Row],[Price USD/(MT/Head)]]</f>
        <v>0</v>
      </c>
      <c r="V748" s="80"/>
      <c r="W748" s="28">
        <f>Table1[[#This Row],[Commission SDG/MT]]*Table1[[#This Row],[Volume in Units]]</f>
        <v>0</v>
      </c>
      <c r="X748" s="80"/>
      <c r="Y748" s="28">
        <f t="shared" si="77"/>
        <v>0</v>
      </c>
      <c r="Z748" s="6">
        <f>IFERROR((Table1[[#This Row],[Total Cost SDG]]/Table1[[#This Row],[Volume MT/Head]]),0)</f>
        <v>0</v>
      </c>
      <c r="AA748" s="57" t="e">
        <f t="shared" si="78"/>
        <v>#DIV/0!</v>
      </c>
      <c r="AB748" s="57">
        <f>IFERROR((Table1[[#This Row],[Total Cost USD]]/Table1[[#This Row],[Volume MT/Head]]),0)</f>
        <v>0</v>
      </c>
      <c r="AC748" s="80"/>
      <c r="AD748" s="6">
        <f>Table1[[#This Row],[Volume MT/Head]]-Table1[[#This Row],[Delivered MT]]</f>
        <v>0</v>
      </c>
      <c r="AE748" s="6">
        <f>Table1[[#This Row],[Delivered MT]]*Table1[[#This Row],[Average Cost SDG/MT]]</f>
        <v>0</v>
      </c>
    </row>
    <row r="749" spans="1:31" hidden="1" x14ac:dyDescent="0.2">
      <c r="A749" s="1">
        <v>760</v>
      </c>
      <c r="F749" s="80"/>
      <c r="O749" s="80"/>
      <c r="P749" s="6">
        <f t="shared" si="75"/>
        <v>0</v>
      </c>
      <c r="R749" s="6">
        <f t="shared" si="76"/>
        <v>0</v>
      </c>
      <c r="S749" s="57">
        <f t="shared" si="79"/>
        <v>0</v>
      </c>
      <c r="T749" s="6">
        <f>Table1[[#This Row],[Volume in Units]]*Table1[[#This Row],[Price SDG/Unit]]</f>
        <v>0</v>
      </c>
      <c r="U749" s="57">
        <f>Table1[[#This Row],[Volume MT/Head]]*Table1[[#This Row],[Price USD/(MT/Head)]]</f>
        <v>0</v>
      </c>
      <c r="V749" s="80"/>
      <c r="W749" s="28">
        <f>Table1[[#This Row],[Commission SDG/MT]]*Table1[[#This Row],[Volume in Units]]</f>
        <v>0</v>
      </c>
      <c r="X749" s="80"/>
      <c r="Y749" s="28">
        <f t="shared" si="77"/>
        <v>0</v>
      </c>
      <c r="Z749" s="6">
        <f>IFERROR((Table1[[#This Row],[Total Cost SDG]]/Table1[[#This Row],[Volume MT/Head]]),0)</f>
        <v>0</v>
      </c>
      <c r="AA749" s="57" t="e">
        <f t="shared" si="78"/>
        <v>#DIV/0!</v>
      </c>
      <c r="AB749" s="57">
        <f>IFERROR((Table1[[#This Row],[Total Cost USD]]/Table1[[#This Row],[Volume MT/Head]]),0)</f>
        <v>0</v>
      </c>
      <c r="AC749" s="80"/>
      <c r="AD749" s="6">
        <f>Table1[[#This Row],[Volume MT/Head]]-Table1[[#This Row],[Delivered MT]]</f>
        <v>0</v>
      </c>
      <c r="AE749" s="6">
        <f>Table1[[#This Row],[Delivered MT]]*Table1[[#This Row],[Average Cost SDG/MT]]</f>
        <v>0</v>
      </c>
    </row>
    <row r="750" spans="1:31" hidden="1" x14ac:dyDescent="0.2">
      <c r="A750" s="1">
        <v>761</v>
      </c>
      <c r="F750" s="80"/>
      <c r="O750" s="80"/>
      <c r="P750" s="6">
        <f t="shared" si="75"/>
        <v>0</v>
      </c>
      <c r="R750" s="6">
        <f t="shared" si="76"/>
        <v>0</v>
      </c>
      <c r="S750" s="57">
        <f t="shared" si="79"/>
        <v>0</v>
      </c>
      <c r="T750" s="6">
        <f>Table1[[#This Row],[Volume in Units]]*Table1[[#This Row],[Price SDG/Unit]]</f>
        <v>0</v>
      </c>
      <c r="U750" s="57">
        <f>Table1[[#This Row],[Volume MT/Head]]*Table1[[#This Row],[Price USD/(MT/Head)]]</f>
        <v>0</v>
      </c>
      <c r="V750" s="80"/>
      <c r="W750" s="28">
        <f>Table1[[#This Row],[Commission SDG/MT]]*Table1[[#This Row],[Volume in Units]]</f>
        <v>0</v>
      </c>
      <c r="X750" s="80"/>
      <c r="Y750" s="28">
        <f t="shared" si="77"/>
        <v>0</v>
      </c>
      <c r="Z750" s="6">
        <f>IFERROR((Table1[[#This Row],[Total Cost SDG]]/Table1[[#This Row],[Volume MT/Head]]),0)</f>
        <v>0</v>
      </c>
      <c r="AA750" s="57" t="e">
        <f t="shared" si="78"/>
        <v>#DIV/0!</v>
      </c>
      <c r="AB750" s="57">
        <f>IFERROR((Table1[[#This Row],[Total Cost USD]]/Table1[[#This Row],[Volume MT/Head]]),0)</f>
        <v>0</v>
      </c>
      <c r="AC750" s="80"/>
      <c r="AD750" s="6">
        <f>Table1[[#This Row],[Volume MT/Head]]-Table1[[#This Row],[Delivered MT]]</f>
        <v>0</v>
      </c>
      <c r="AE750" s="6">
        <f>Table1[[#This Row],[Delivered MT]]*Table1[[#This Row],[Average Cost SDG/MT]]</f>
        <v>0</v>
      </c>
    </row>
    <row r="751" spans="1:31" hidden="1" x14ac:dyDescent="0.2">
      <c r="A751" s="1">
        <v>762</v>
      </c>
      <c r="F751" s="80"/>
      <c r="O751" s="80"/>
      <c r="P751" s="6">
        <f t="shared" si="75"/>
        <v>0</v>
      </c>
      <c r="R751" s="6">
        <f t="shared" si="76"/>
        <v>0</v>
      </c>
      <c r="S751" s="57">
        <f t="shared" si="79"/>
        <v>0</v>
      </c>
      <c r="T751" s="6">
        <f>Table1[[#This Row],[Volume in Units]]*Table1[[#This Row],[Price SDG/Unit]]</f>
        <v>0</v>
      </c>
      <c r="U751" s="57">
        <f>Table1[[#This Row],[Volume MT/Head]]*Table1[[#This Row],[Price USD/(MT/Head)]]</f>
        <v>0</v>
      </c>
      <c r="V751" s="80"/>
      <c r="W751" s="28">
        <f>Table1[[#This Row],[Commission SDG/MT]]*Table1[[#This Row],[Volume in Units]]</f>
        <v>0</v>
      </c>
      <c r="X751" s="80"/>
      <c r="Y751" s="28">
        <f t="shared" si="77"/>
        <v>0</v>
      </c>
      <c r="Z751" s="6">
        <f>IFERROR((Table1[[#This Row],[Total Cost SDG]]/Table1[[#This Row],[Volume MT/Head]]),0)</f>
        <v>0</v>
      </c>
      <c r="AA751" s="57" t="e">
        <f t="shared" si="78"/>
        <v>#DIV/0!</v>
      </c>
      <c r="AB751" s="57">
        <f>IFERROR((Table1[[#This Row],[Total Cost USD]]/Table1[[#This Row],[Volume MT/Head]]),0)</f>
        <v>0</v>
      </c>
      <c r="AC751" s="80"/>
      <c r="AD751" s="6">
        <f>Table1[[#This Row],[Volume MT/Head]]-Table1[[#This Row],[Delivered MT]]</f>
        <v>0</v>
      </c>
      <c r="AE751" s="6">
        <f>Table1[[#This Row],[Delivered MT]]*Table1[[#This Row],[Average Cost SDG/MT]]</f>
        <v>0</v>
      </c>
    </row>
    <row r="752" spans="1:31" hidden="1" x14ac:dyDescent="0.2">
      <c r="A752" s="1">
        <v>763</v>
      </c>
      <c r="F752" s="80"/>
      <c r="O752" s="80"/>
      <c r="P752" s="6">
        <f t="shared" si="75"/>
        <v>0</v>
      </c>
      <c r="R752" s="6">
        <f t="shared" si="76"/>
        <v>0</v>
      </c>
      <c r="S752" s="57">
        <f t="shared" si="79"/>
        <v>0</v>
      </c>
      <c r="T752" s="6">
        <f>Table1[[#This Row],[Volume in Units]]*Table1[[#This Row],[Price SDG/Unit]]</f>
        <v>0</v>
      </c>
      <c r="U752" s="57">
        <f>Table1[[#This Row],[Volume MT/Head]]*Table1[[#This Row],[Price USD/(MT/Head)]]</f>
        <v>0</v>
      </c>
      <c r="V752" s="80"/>
      <c r="W752" s="28">
        <f>Table1[[#This Row],[Commission SDG/MT]]*Table1[[#This Row],[Volume in Units]]</f>
        <v>0</v>
      </c>
      <c r="X752" s="80"/>
      <c r="Y752" s="28">
        <f t="shared" si="77"/>
        <v>0</v>
      </c>
      <c r="Z752" s="6">
        <f>IFERROR((Table1[[#This Row],[Total Cost SDG]]/Table1[[#This Row],[Volume MT/Head]]),0)</f>
        <v>0</v>
      </c>
      <c r="AA752" s="57" t="e">
        <f t="shared" si="78"/>
        <v>#DIV/0!</v>
      </c>
      <c r="AB752" s="57">
        <f>IFERROR((Table1[[#This Row],[Total Cost USD]]/Table1[[#This Row],[Volume MT/Head]]),0)</f>
        <v>0</v>
      </c>
      <c r="AC752" s="80"/>
      <c r="AD752" s="6">
        <f>Table1[[#This Row],[Volume MT/Head]]-Table1[[#This Row],[Delivered MT]]</f>
        <v>0</v>
      </c>
      <c r="AE752" s="6">
        <f>Table1[[#This Row],[Delivered MT]]*Table1[[#This Row],[Average Cost SDG/MT]]</f>
        <v>0</v>
      </c>
    </row>
    <row r="753" spans="1:31" hidden="1" x14ac:dyDescent="0.2">
      <c r="A753" s="1">
        <v>764</v>
      </c>
      <c r="F753" s="80"/>
      <c r="O753" s="80"/>
      <c r="P753" s="6">
        <f t="shared" si="75"/>
        <v>0</v>
      </c>
      <c r="R753" s="6">
        <f t="shared" si="76"/>
        <v>0</v>
      </c>
      <c r="S753" s="57">
        <f t="shared" si="79"/>
        <v>0</v>
      </c>
      <c r="T753" s="6">
        <f>Table1[[#This Row],[Volume in Units]]*Table1[[#This Row],[Price SDG/Unit]]</f>
        <v>0</v>
      </c>
      <c r="U753" s="57">
        <f>Table1[[#This Row],[Volume MT/Head]]*Table1[[#This Row],[Price USD/(MT/Head)]]</f>
        <v>0</v>
      </c>
      <c r="V753" s="80"/>
      <c r="W753" s="28">
        <f>Table1[[#This Row],[Commission SDG/MT]]*Table1[[#This Row],[Volume in Units]]</f>
        <v>0</v>
      </c>
      <c r="X753" s="80"/>
      <c r="Y753" s="28">
        <f t="shared" si="77"/>
        <v>0</v>
      </c>
      <c r="Z753" s="6">
        <f>IFERROR((Table1[[#This Row],[Total Cost SDG]]/Table1[[#This Row],[Volume MT/Head]]),0)</f>
        <v>0</v>
      </c>
      <c r="AA753" s="57" t="e">
        <f t="shared" si="78"/>
        <v>#DIV/0!</v>
      </c>
      <c r="AB753" s="57">
        <f>IFERROR((Table1[[#This Row],[Total Cost USD]]/Table1[[#This Row],[Volume MT/Head]]),0)</f>
        <v>0</v>
      </c>
      <c r="AC753" s="80"/>
      <c r="AD753" s="6">
        <f>Table1[[#This Row],[Volume MT/Head]]-Table1[[#This Row],[Delivered MT]]</f>
        <v>0</v>
      </c>
      <c r="AE753" s="6">
        <f>Table1[[#This Row],[Delivered MT]]*Table1[[#This Row],[Average Cost SDG/MT]]</f>
        <v>0</v>
      </c>
    </row>
    <row r="754" spans="1:31" hidden="1" x14ac:dyDescent="0.2">
      <c r="A754" s="1">
        <v>765</v>
      </c>
      <c r="F754" s="80"/>
      <c r="O754" s="80"/>
      <c r="P754" s="6">
        <f t="shared" si="75"/>
        <v>0</v>
      </c>
      <c r="R754" s="6">
        <f t="shared" si="76"/>
        <v>0</v>
      </c>
      <c r="S754" s="57">
        <f t="shared" si="79"/>
        <v>0</v>
      </c>
      <c r="T754" s="6">
        <f>Table1[[#This Row],[Volume in Units]]*Table1[[#This Row],[Price SDG/Unit]]</f>
        <v>0</v>
      </c>
      <c r="U754" s="57">
        <f>Table1[[#This Row],[Volume MT/Head]]*Table1[[#This Row],[Price USD/(MT/Head)]]</f>
        <v>0</v>
      </c>
      <c r="V754" s="80"/>
      <c r="W754" s="28">
        <f>Table1[[#This Row],[Commission SDG/MT]]*Table1[[#This Row],[Volume in Units]]</f>
        <v>0</v>
      </c>
      <c r="X754" s="80"/>
      <c r="Y754" s="28">
        <f t="shared" si="77"/>
        <v>0</v>
      </c>
      <c r="Z754" s="6">
        <f>IFERROR((Table1[[#This Row],[Total Cost SDG]]/Table1[[#This Row],[Volume MT/Head]]),0)</f>
        <v>0</v>
      </c>
      <c r="AA754" s="57" t="e">
        <f t="shared" si="78"/>
        <v>#DIV/0!</v>
      </c>
      <c r="AB754" s="57">
        <f>IFERROR((Table1[[#This Row],[Total Cost USD]]/Table1[[#This Row],[Volume MT/Head]]),0)</f>
        <v>0</v>
      </c>
      <c r="AC754" s="80"/>
      <c r="AD754" s="6">
        <f>Table1[[#This Row],[Volume MT/Head]]-Table1[[#This Row],[Delivered MT]]</f>
        <v>0</v>
      </c>
      <c r="AE754" s="6">
        <f>Table1[[#This Row],[Delivered MT]]*Table1[[#This Row],[Average Cost SDG/MT]]</f>
        <v>0</v>
      </c>
    </row>
    <row r="755" spans="1:31" hidden="1" x14ac:dyDescent="0.2">
      <c r="A755" s="1">
        <v>766</v>
      </c>
      <c r="F755" s="80"/>
      <c r="O755" s="80"/>
      <c r="P755" s="6">
        <f t="shared" si="75"/>
        <v>0</v>
      </c>
      <c r="R755" s="6">
        <f t="shared" si="76"/>
        <v>0</v>
      </c>
      <c r="S755" s="57">
        <f t="shared" si="79"/>
        <v>0</v>
      </c>
      <c r="T755" s="6">
        <f>Table1[[#This Row],[Volume in Units]]*Table1[[#This Row],[Price SDG/Unit]]</f>
        <v>0</v>
      </c>
      <c r="U755" s="57">
        <f>Table1[[#This Row],[Volume MT/Head]]*Table1[[#This Row],[Price USD/(MT/Head)]]</f>
        <v>0</v>
      </c>
      <c r="V755" s="80"/>
      <c r="W755" s="28">
        <f>Table1[[#This Row],[Commission SDG/MT]]*Table1[[#This Row],[Volume in Units]]</f>
        <v>0</v>
      </c>
      <c r="X755" s="80"/>
      <c r="Y755" s="28">
        <f t="shared" si="77"/>
        <v>0</v>
      </c>
      <c r="Z755" s="6">
        <f>IFERROR((Table1[[#This Row],[Total Cost SDG]]/Table1[[#This Row],[Volume MT/Head]]),0)</f>
        <v>0</v>
      </c>
      <c r="AA755" s="57" t="e">
        <f t="shared" si="78"/>
        <v>#DIV/0!</v>
      </c>
      <c r="AB755" s="57">
        <f>IFERROR((Table1[[#This Row],[Total Cost USD]]/Table1[[#This Row],[Volume MT/Head]]),0)</f>
        <v>0</v>
      </c>
      <c r="AC755" s="80"/>
      <c r="AD755" s="6">
        <f>Table1[[#This Row],[Volume MT/Head]]-Table1[[#This Row],[Delivered MT]]</f>
        <v>0</v>
      </c>
      <c r="AE755" s="6">
        <f>Table1[[#This Row],[Delivered MT]]*Table1[[#This Row],[Average Cost SDG/MT]]</f>
        <v>0</v>
      </c>
    </row>
    <row r="756" spans="1:31" hidden="1" x14ac:dyDescent="0.2">
      <c r="A756" s="1">
        <v>767</v>
      </c>
      <c r="F756" s="80"/>
      <c r="O756" s="80"/>
      <c r="P756" s="6">
        <f t="shared" si="75"/>
        <v>0</v>
      </c>
      <c r="R756" s="6">
        <f t="shared" si="76"/>
        <v>0</v>
      </c>
      <c r="S756" s="57">
        <f t="shared" si="79"/>
        <v>0</v>
      </c>
      <c r="T756" s="6">
        <f>Table1[[#This Row],[Volume in Units]]*Table1[[#This Row],[Price SDG/Unit]]</f>
        <v>0</v>
      </c>
      <c r="U756" s="57">
        <f>Table1[[#This Row],[Volume MT/Head]]*Table1[[#This Row],[Price USD/(MT/Head)]]</f>
        <v>0</v>
      </c>
      <c r="V756" s="80"/>
      <c r="W756" s="28">
        <f>Table1[[#This Row],[Commission SDG/MT]]*Table1[[#This Row],[Volume in Units]]</f>
        <v>0</v>
      </c>
      <c r="X756" s="80"/>
      <c r="Y756" s="28">
        <f t="shared" si="77"/>
        <v>0</v>
      </c>
      <c r="Z756" s="6">
        <f>IFERROR((Table1[[#This Row],[Total Cost SDG]]/Table1[[#This Row],[Volume MT/Head]]),0)</f>
        <v>0</v>
      </c>
      <c r="AA756" s="57" t="e">
        <f t="shared" si="78"/>
        <v>#DIV/0!</v>
      </c>
      <c r="AB756" s="57">
        <f>IFERROR((Table1[[#This Row],[Total Cost USD]]/Table1[[#This Row],[Volume MT/Head]]),0)</f>
        <v>0</v>
      </c>
      <c r="AC756" s="80"/>
      <c r="AD756" s="6">
        <f>Table1[[#This Row],[Volume MT/Head]]-Table1[[#This Row],[Delivered MT]]</f>
        <v>0</v>
      </c>
      <c r="AE756" s="6">
        <f>Table1[[#This Row],[Delivered MT]]*Table1[[#This Row],[Average Cost SDG/MT]]</f>
        <v>0</v>
      </c>
    </row>
    <row r="757" spans="1:31" hidden="1" x14ac:dyDescent="0.2">
      <c r="A757" s="1">
        <v>768</v>
      </c>
      <c r="F757" s="80"/>
      <c r="O757" s="80"/>
      <c r="P757" s="6">
        <f t="shared" si="75"/>
        <v>0</v>
      </c>
      <c r="R757" s="6">
        <f t="shared" si="76"/>
        <v>0</v>
      </c>
      <c r="S757" s="57">
        <f t="shared" si="79"/>
        <v>0</v>
      </c>
      <c r="T757" s="6">
        <f>Table1[[#This Row],[Volume in Units]]*Table1[[#This Row],[Price SDG/Unit]]</f>
        <v>0</v>
      </c>
      <c r="U757" s="57">
        <f>Table1[[#This Row],[Volume MT/Head]]*Table1[[#This Row],[Price USD/(MT/Head)]]</f>
        <v>0</v>
      </c>
      <c r="V757" s="80"/>
      <c r="W757" s="28">
        <f>Table1[[#This Row],[Commission SDG/MT]]*Table1[[#This Row],[Volume in Units]]</f>
        <v>0</v>
      </c>
      <c r="X757" s="80"/>
      <c r="Y757" s="28">
        <f t="shared" si="77"/>
        <v>0</v>
      </c>
      <c r="Z757" s="6">
        <f>IFERROR((Table1[[#This Row],[Total Cost SDG]]/Table1[[#This Row],[Volume MT/Head]]),0)</f>
        <v>0</v>
      </c>
      <c r="AA757" s="57" t="e">
        <f t="shared" si="78"/>
        <v>#DIV/0!</v>
      </c>
      <c r="AB757" s="57">
        <f>IFERROR((Table1[[#This Row],[Total Cost USD]]/Table1[[#This Row],[Volume MT/Head]]),0)</f>
        <v>0</v>
      </c>
      <c r="AC757" s="80"/>
      <c r="AD757" s="6">
        <f>Table1[[#This Row],[Volume MT/Head]]-Table1[[#This Row],[Delivered MT]]</f>
        <v>0</v>
      </c>
      <c r="AE757" s="6">
        <f>Table1[[#This Row],[Delivered MT]]*Table1[[#This Row],[Average Cost SDG/MT]]</f>
        <v>0</v>
      </c>
    </row>
    <row r="758" spans="1:31" hidden="1" x14ac:dyDescent="0.2">
      <c r="A758" s="1">
        <v>769</v>
      </c>
      <c r="F758" s="80"/>
      <c r="O758" s="80"/>
      <c r="P758" s="6">
        <f t="shared" si="75"/>
        <v>0</v>
      </c>
      <c r="R758" s="6">
        <f t="shared" si="76"/>
        <v>0</v>
      </c>
      <c r="S758" s="57">
        <f t="shared" si="79"/>
        <v>0</v>
      </c>
      <c r="T758" s="6">
        <f>Table1[[#This Row],[Volume in Units]]*Table1[[#This Row],[Price SDG/Unit]]</f>
        <v>0</v>
      </c>
      <c r="U758" s="57">
        <f>Table1[[#This Row],[Volume MT/Head]]*Table1[[#This Row],[Price USD/(MT/Head)]]</f>
        <v>0</v>
      </c>
      <c r="V758" s="80"/>
      <c r="W758" s="28">
        <f>Table1[[#This Row],[Commission SDG/MT]]*Table1[[#This Row],[Volume in Units]]</f>
        <v>0</v>
      </c>
      <c r="X758" s="80"/>
      <c r="Y758" s="28">
        <f t="shared" si="77"/>
        <v>0</v>
      </c>
      <c r="Z758" s="6">
        <f>IFERROR((Table1[[#This Row],[Total Cost SDG]]/Table1[[#This Row],[Volume MT/Head]]),0)</f>
        <v>0</v>
      </c>
      <c r="AA758" s="57" t="e">
        <f t="shared" si="78"/>
        <v>#DIV/0!</v>
      </c>
      <c r="AB758" s="57">
        <f>IFERROR((Table1[[#This Row],[Total Cost USD]]/Table1[[#This Row],[Volume MT/Head]]),0)</f>
        <v>0</v>
      </c>
      <c r="AC758" s="80"/>
      <c r="AD758" s="6">
        <f>Table1[[#This Row],[Volume MT/Head]]-Table1[[#This Row],[Delivered MT]]</f>
        <v>0</v>
      </c>
      <c r="AE758" s="6">
        <f>Table1[[#This Row],[Delivered MT]]*Table1[[#This Row],[Average Cost SDG/MT]]</f>
        <v>0</v>
      </c>
    </row>
    <row r="759" spans="1:31" hidden="1" x14ac:dyDescent="0.2">
      <c r="A759" s="1">
        <v>770</v>
      </c>
      <c r="F759" s="80"/>
      <c r="O759" s="80"/>
      <c r="P759" s="6">
        <f t="shared" si="75"/>
        <v>0</v>
      </c>
      <c r="R759" s="6">
        <f t="shared" si="76"/>
        <v>0</v>
      </c>
      <c r="S759" s="57">
        <f t="shared" si="79"/>
        <v>0</v>
      </c>
      <c r="T759" s="6">
        <f>Table1[[#This Row],[Volume in Units]]*Table1[[#This Row],[Price SDG/Unit]]</f>
        <v>0</v>
      </c>
      <c r="U759" s="57">
        <f>Table1[[#This Row],[Volume MT/Head]]*Table1[[#This Row],[Price USD/(MT/Head)]]</f>
        <v>0</v>
      </c>
      <c r="V759" s="80"/>
      <c r="W759" s="28">
        <f>Table1[[#This Row],[Commission SDG/MT]]*Table1[[#This Row],[Volume in Units]]</f>
        <v>0</v>
      </c>
      <c r="X759" s="80"/>
      <c r="Y759" s="28">
        <f t="shared" si="77"/>
        <v>0</v>
      </c>
      <c r="Z759" s="6">
        <f>IFERROR((Table1[[#This Row],[Total Cost SDG]]/Table1[[#This Row],[Volume MT/Head]]),0)</f>
        <v>0</v>
      </c>
      <c r="AA759" s="57" t="e">
        <f t="shared" si="78"/>
        <v>#DIV/0!</v>
      </c>
      <c r="AB759" s="57">
        <f>IFERROR((Table1[[#This Row],[Total Cost USD]]/Table1[[#This Row],[Volume MT/Head]]),0)</f>
        <v>0</v>
      </c>
      <c r="AC759" s="80"/>
      <c r="AD759" s="6">
        <f>Table1[[#This Row],[Volume MT/Head]]-Table1[[#This Row],[Delivered MT]]</f>
        <v>0</v>
      </c>
      <c r="AE759" s="6">
        <f>Table1[[#This Row],[Delivered MT]]*Table1[[#This Row],[Average Cost SDG/MT]]</f>
        <v>0</v>
      </c>
    </row>
    <row r="760" spans="1:31" hidden="1" x14ac:dyDescent="0.2">
      <c r="A760" s="1">
        <v>771</v>
      </c>
      <c r="F760" s="80"/>
      <c r="O760" s="80"/>
      <c r="P760" s="6">
        <f t="shared" si="75"/>
        <v>0</v>
      </c>
      <c r="R760" s="6">
        <f t="shared" si="76"/>
        <v>0</v>
      </c>
      <c r="S760" s="57">
        <f t="shared" si="79"/>
        <v>0</v>
      </c>
      <c r="T760" s="6">
        <f>Table1[[#This Row],[Volume in Units]]*Table1[[#This Row],[Price SDG/Unit]]</f>
        <v>0</v>
      </c>
      <c r="U760" s="57">
        <f>Table1[[#This Row],[Volume MT/Head]]*Table1[[#This Row],[Price USD/(MT/Head)]]</f>
        <v>0</v>
      </c>
      <c r="V760" s="80"/>
      <c r="W760" s="28">
        <f>Table1[[#This Row],[Commission SDG/MT]]*Table1[[#This Row],[Volume in Units]]</f>
        <v>0</v>
      </c>
      <c r="X760" s="80"/>
      <c r="Y760" s="28">
        <f t="shared" si="77"/>
        <v>0</v>
      </c>
      <c r="Z760" s="6">
        <f>IFERROR((Table1[[#This Row],[Total Cost SDG]]/Table1[[#This Row],[Volume MT/Head]]),0)</f>
        <v>0</v>
      </c>
      <c r="AA760" s="57" t="e">
        <f t="shared" si="78"/>
        <v>#DIV/0!</v>
      </c>
      <c r="AB760" s="57">
        <f>IFERROR((Table1[[#This Row],[Total Cost USD]]/Table1[[#This Row],[Volume MT/Head]]),0)</f>
        <v>0</v>
      </c>
      <c r="AC760" s="80"/>
      <c r="AD760" s="6">
        <f>Table1[[#This Row],[Volume MT/Head]]-Table1[[#This Row],[Delivered MT]]</f>
        <v>0</v>
      </c>
      <c r="AE760" s="6">
        <f>Table1[[#This Row],[Delivered MT]]*Table1[[#This Row],[Average Cost SDG/MT]]</f>
        <v>0</v>
      </c>
    </row>
    <row r="761" spans="1:31" hidden="1" x14ac:dyDescent="0.2">
      <c r="A761" s="1">
        <v>772</v>
      </c>
      <c r="F761" s="80"/>
      <c r="O761" s="80"/>
      <c r="P761" s="6">
        <f t="shared" si="75"/>
        <v>0</v>
      </c>
      <c r="R761" s="6">
        <f t="shared" si="76"/>
        <v>0</v>
      </c>
      <c r="S761" s="57">
        <f t="shared" si="79"/>
        <v>0</v>
      </c>
      <c r="T761" s="6">
        <f>Table1[[#This Row],[Volume in Units]]*Table1[[#This Row],[Price SDG/Unit]]</f>
        <v>0</v>
      </c>
      <c r="U761" s="57">
        <f>Table1[[#This Row],[Volume MT/Head]]*Table1[[#This Row],[Price USD/(MT/Head)]]</f>
        <v>0</v>
      </c>
      <c r="V761" s="80"/>
      <c r="W761" s="28">
        <f>Table1[[#This Row],[Commission SDG/MT]]*Table1[[#This Row],[Volume in Units]]</f>
        <v>0</v>
      </c>
      <c r="X761" s="80"/>
      <c r="Y761" s="28">
        <f t="shared" si="77"/>
        <v>0</v>
      </c>
      <c r="Z761" s="6">
        <f>IFERROR((Table1[[#This Row],[Total Cost SDG]]/Table1[[#This Row],[Volume MT/Head]]),0)</f>
        <v>0</v>
      </c>
      <c r="AA761" s="57" t="e">
        <f t="shared" si="78"/>
        <v>#DIV/0!</v>
      </c>
      <c r="AB761" s="57">
        <f>IFERROR((Table1[[#This Row],[Total Cost USD]]/Table1[[#This Row],[Volume MT/Head]]),0)</f>
        <v>0</v>
      </c>
      <c r="AC761" s="80"/>
      <c r="AD761" s="6">
        <f>Table1[[#This Row],[Volume MT/Head]]-Table1[[#This Row],[Delivered MT]]</f>
        <v>0</v>
      </c>
      <c r="AE761" s="6">
        <f>Table1[[#This Row],[Delivered MT]]*Table1[[#This Row],[Average Cost SDG/MT]]</f>
        <v>0</v>
      </c>
    </row>
    <row r="762" spans="1:31" hidden="1" x14ac:dyDescent="0.2">
      <c r="A762" s="1">
        <v>773</v>
      </c>
      <c r="F762" s="80"/>
      <c r="O762" s="80"/>
      <c r="P762" s="6">
        <f t="shared" si="75"/>
        <v>0</v>
      </c>
      <c r="R762" s="6">
        <f t="shared" si="76"/>
        <v>0</v>
      </c>
      <c r="S762" s="57">
        <f t="shared" si="79"/>
        <v>0</v>
      </c>
      <c r="T762" s="6">
        <f>Table1[[#This Row],[Volume in Units]]*Table1[[#This Row],[Price SDG/Unit]]</f>
        <v>0</v>
      </c>
      <c r="U762" s="57">
        <f>Table1[[#This Row],[Volume MT/Head]]*Table1[[#This Row],[Price USD/(MT/Head)]]</f>
        <v>0</v>
      </c>
      <c r="V762" s="80"/>
      <c r="W762" s="28">
        <f>Table1[[#This Row],[Commission SDG/MT]]*Table1[[#This Row],[Volume in Units]]</f>
        <v>0</v>
      </c>
      <c r="X762" s="80"/>
      <c r="Y762" s="28">
        <f t="shared" si="77"/>
        <v>0</v>
      </c>
      <c r="Z762" s="6">
        <f>IFERROR((Table1[[#This Row],[Total Cost SDG]]/Table1[[#This Row],[Volume MT/Head]]),0)</f>
        <v>0</v>
      </c>
      <c r="AA762" s="57" t="e">
        <f t="shared" si="78"/>
        <v>#DIV/0!</v>
      </c>
      <c r="AB762" s="57">
        <f>IFERROR((Table1[[#This Row],[Total Cost USD]]/Table1[[#This Row],[Volume MT/Head]]),0)</f>
        <v>0</v>
      </c>
      <c r="AC762" s="80"/>
      <c r="AD762" s="6">
        <f>Table1[[#This Row],[Volume MT/Head]]-Table1[[#This Row],[Delivered MT]]</f>
        <v>0</v>
      </c>
      <c r="AE762" s="6">
        <f>Table1[[#This Row],[Delivered MT]]*Table1[[#This Row],[Average Cost SDG/MT]]</f>
        <v>0</v>
      </c>
    </row>
    <row r="763" spans="1:31" hidden="1" x14ac:dyDescent="0.2">
      <c r="A763" s="1">
        <v>774</v>
      </c>
      <c r="F763" s="80"/>
      <c r="O763" s="80"/>
      <c r="P763" s="6">
        <f t="shared" si="75"/>
        <v>0</v>
      </c>
      <c r="R763" s="6">
        <f t="shared" si="76"/>
        <v>0</v>
      </c>
      <c r="S763" s="57">
        <f t="shared" si="79"/>
        <v>0</v>
      </c>
      <c r="T763" s="6">
        <f>Table1[[#This Row],[Volume in Units]]*Table1[[#This Row],[Price SDG/Unit]]</f>
        <v>0</v>
      </c>
      <c r="U763" s="57">
        <f>Table1[[#This Row],[Volume MT/Head]]*Table1[[#This Row],[Price USD/(MT/Head)]]</f>
        <v>0</v>
      </c>
      <c r="V763" s="80"/>
      <c r="W763" s="28">
        <f>Table1[[#This Row],[Commission SDG/MT]]*Table1[[#This Row],[Volume in Units]]</f>
        <v>0</v>
      </c>
      <c r="X763" s="80"/>
      <c r="Y763" s="28">
        <f t="shared" si="77"/>
        <v>0</v>
      </c>
      <c r="Z763" s="6">
        <f>IFERROR((Table1[[#This Row],[Total Cost SDG]]/Table1[[#This Row],[Volume MT/Head]]),0)</f>
        <v>0</v>
      </c>
      <c r="AA763" s="57" t="e">
        <f t="shared" si="78"/>
        <v>#DIV/0!</v>
      </c>
      <c r="AB763" s="57">
        <f>IFERROR((Table1[[#This Row],[Total Cost USD]]/Table1[[#This Row],[Volume MT/Head]]),0)</f>
        <v>0</v>
      </c>
      <c r="AC763" s="80"/>
      <c r="AD763" s="6">
        <f>Table1[[#This Row],[Volume MT/Head]]-Table1[[#This Row],[Delivered MT]]</f>
        <v>0</v>
      </c>
      <c r="AE763" s="6">
        <f>Table1[[#This Row],[Delivered MT]]*Table1[[#This Row],[Average Cost SDG/MT]]</f>
        <v>0</v>
      </c>
    </row>
    <row r="764" spans="1:31" hidden="1" x14ac:dyDescent="0.2">
      <c r="A764" s="1">
        <v>775</v>
      </c>
      <c r="F764" s="80"/>
      <c r="O764" s="80"/>
      <c r="P764" s="6">
        <f t="shared" si="75"/>
        <v>0</v>
      </c>
      <c r="R764" s="6">
        <f t="shared" si="76"/>
        <v>0</v>
      </c>
      <c r="S764" s="57">
        <f t="shared" si="79"/>
        <v>0</v>
      </c>
      <c r="T764" s="6">
        <f>Table1[[#This Row],[Volume in Units]]*Table1[[#This Row],[Price SDG/Unit]]</f>
        <v>0</v>
      </c>
      <c r="U764" s="57">
        <f>Table1[[#This Row],[Volume MT/Head]]*Table1[[#This Row],[Price USD/(MT/Head)]]</f>
        <v>0</v>
      </c>
      <c r="V764" s="80"/>
      <c r="W764" s="28">
        <f>Table1[[#This Row],[Commission SDG/MT]]*Table1[[#This Row],[Volume in Units]]</f>
        <v>0</v>
      </c>
      <c r="X764" s="80"/>
      <c r="Y764" s="28">
        <f t="shared" si="77"/>
        <v>0</v>
      </c>
      <c r="Z764" s="6">
        <f>IFERROR((Table1[[#This Row],[Total Cost SDG]]/Table1[[#This Row],[Volume MT/Head]]),0)</f>
        <v>0</v>
      </c>
      <c r="AA764" s="57" t="e">
        <f t="shared" si="78"/>
        <v>#DIV/0!</v>
      </c>
      <c r="AB764" s="57">
        <f>IFERROR((Table1[[#This Row],[Total Cost USD]]/Table1[[#This Row],[Volume MT/Head]]),0)</f>
        <v>0</v>
      </c>
      <c r="AC764" s="80"/>
      <c r="AD764" s="6">
        <f>Table1[[#This Row],[Volume MT/Head]]-Table1[[#This Row],[Delivered MT]]</f>
        <v>0</v>
      </c>
      <c r="AE764" s="6">
        <f>Table1[[#This Row],[Delivered MT]]*Table1[[#This Row],[Average Cost SDG/MT]]</f>
        <v>0</v>
      </c>
    </row>
    <row r="765" spans="1:31" hidden="1" x14ac:dyDescent="0.2">
      <c r="A765" s="1">
        <v>776</v>
      </c>
      <c r="F765" s="80"/>
      <c r="O765" s="80"/>
      <c r="P765" s="6">
        <f t="shared" si="75"/>
        <v>0</v>
      </c>
      <c r="R765" s="6">
        <f t="shared" si="76"/>
        <v>0</v>
      </c>
      <c r="S765" s="57">
        <f t="shared" si="79"/>
        <v>0</v>
      </c>
      <c r="T765" s="6">
        <f>Table1[[#This Row],[Volume in Units]]*Table1[[#This Row],[Price SDG/Unit]]</f>
        <v>0</v>
      </c>
      <c r="U765" s="57">
        <f>Table1[[#This Row],[Volume MT/Head]]*Table1[[#This Row],[Price USD/(MT/Head)]]</f>
        <v>0</v>
      </c>
      <c r="V765" s="80"/>
      <c r="W765" s="28">
        <f>Table1[[#This Row],[Commission SDG/MT]]*Table1[[#This Row],[Volume in Units]]</f>
        <v>0</v>
      </c>
      <c r="X765" s="80"/>
      <c r="Y765" s="28">
        <f t="shared" si="77"/>
        <v>0</v>
      </c>
      <c r="Z765" s="6">
        <f>IFERROR((Table1[[#This Row],[Total Cost SDG]]/Table1[[#This Row],[Volume MT/Head]]),0)</f>
        <v>0</v>
      </c>
      <c r="AA765" s="57" t="e">
        <f t="shared" si="78"/>
        <v>#DIV/0!</v>
      </c>
      <c r="AB765" s="57">
        <f>IFERROR((Table1[[#This Row],[Total Cost USD]]/Table1[[#This Row],[Volume MT/Head]]),0)</f>
        <v>0</v>
      </c>
      <c r="AC765" s="80"/>
      <c r="AD765" s="6">
        <f>Table1[[#This Row],[Volume MT/Head]]-Table1[[#This Row],[Delivered MT]]</f>
        <v>0</v>
      </c>
      <c r="AE765" s="6">
        <f>Table1[[#This Row],[Delivered MT]]*Table1[[#This Row],[Average Cost SDG/MT]]</f>
        <v>0</v>
      </c>
    </row>
    <row r="766" spans="1:31" hidden="1" x14ac:dyDescent="0.2">
      <c r="A766" s="1">
        <v>777</v>
      </c>
      <c r="F766" s="80"/>
      <c r="O766" s="80"/>
      <c r="P766" s="6">
        <f t="shared" si="75"/>
        <v>0</v>
      </c>
      <c r="R766" s="6">
        <f t="shared" si="76"/>
        <v>0</v>
      </c>
      <c r="S766" s="57">
        <f t="shared" si="79"/>
        <v>0</v>
      </c>
      <c r="T766" s="6">
        <f>Table1[[#This Row],[Volume in Units]]*Table1[[#This Row],[Price SDG/Unit]]</f>
        <v>0</v>
      </c>
      <c r="U766" s="57">
        <f>Table1[[#This Row],[Volume MT/Head]]*Table1[[#This Row],[Price USD/(MT/Head)]]</f>
        <v>0</v>
      </c>
      <c r="V766" s="80"/>
      <c r="W766" s="28">
        <f>Table1[[#This Row],[Commission SDG/MT]]*Table1[[#This Row],[Volume in Units]]</f>
        <v>0</v>
      </c>
      <c r="X766" s="80"/>
      <c r="Y766" s="28">
        <f t="shared" si="77"/>
        <v>0</v>
      </c>
      <c r="Z766" s="6">
        <f>IFERROR((Table1[[#This Row],[Total Cost SDG]]/Table1[[#This Row],[Volume MT/Head]]),0)</f>
        <v>0</v>
      </c>
      <c r="AA766" s="57" t="e">
        <f t="shared" si="78"/>
        <v>#DIV/0!</v>
      </c>
      <c r="AB766" s="57">
        <f>IFERROR((Table1[[#This Row],[Total Cost USD]]/Table1[[#This Row],[Volume MT/Head]]),0)</f>
        <v>0</v>
      </c>
      <c r="AC766" s="80"/>
      <c r="AD766" s="6">
        <f>Table1[[#This Row],[Volume MT/Head]]-Table1[[#This Row],[Delivered MT]]</f>
        <v>0</v>
      </c>
      <c r="AE766" s="6">
        <f>Table1[[#This Row],[Delivered MT]]*Table1[[#This Row],[Average Cost SDG/MT]]</f>
        <v>0</v>
      </c>
    </row>
    <row r="767" spans="1:31" hidden="1" x14ac:dyDescent="0.2">
      <c r="A767" s="1">
        <v>778</v>
      </c>
      <c r="F767" s="80"/>
      <c r="O767" s="80"/>
      <c r="P767" s="6">
        <f t="shared" si="75"/>
        <v>0</v>
      </c>
      <c r="R767" s="6">
        <f t="shared" si="76"/>
        <v>0</v>
      </c>
      <c r="S767" s="57">
        <f t="shared" si="79"/>
        <v>0</v>
      </c>
      <c r="T767" s="6">
        <f>Table1[[#This Row],[Volume in Units]]*Table1[[#This Row],[Price SDG/Unit]]</f>
        <v>0</v>
      </c>
      <c r="U767" s="57">
        <f>Table1[[#This Row],[Volume MT/Head]]*Table1[[#This Row],[Price USD/(MT/Head)]]</f>
        <v>0</v>
      </c>
      <c r="V767" s="80"/>
      <c r="W767" s="28">
        <f>Table1[[#This Row],[Commission SDG/MT]]*Table1[[#This Row],[Volume in Units]]</f>
        <v>0</v>
      </c>
      <c r="X767" s="80"/>
      <c r="Y767" s="28">
        <f t="shared" si="77"/>
        <v>0</v>
      </c>
      <c r="Z767" s="6">
        <f>IFERROR((Table1[[#This Row],[Total Cost SDG]]/Table1[[#This Row],[Volume MT/Head]]),0)</f>
        <v>0</v>
      </c>
      <c r="AA767" s="57" t="e">
        <f t="shared" si="78"/>
        <v>#DIV/0!</v>
      </c>
      <c r="AB767" s="57">
        <f>IFERROR((Table1[[#This Row],[Total Cost USD]]/Table1[[#This Row],[Volume MT/Head]]),0)</f>
        <v>0</v>
      </c>
      <c r="AC767" s="80"/>
      <c r="AD767" s="6">
        <f>Table1[[#This Row],[Volume MT/Head]]-Table1[[#This Row],[Delivered MT]]</f>
        <v>0</v>
      </c>
      <c r="AE767" s="6">
        <f>Table1[[#This Row],[Delivered MT]]*Table1[[#This Row],[Average Cost SDG/MT]]</f>
        <v>0</v>
      </c>
    </row>
    <row r="768" spans="1:31" hidden="1" x14ac:dyDescent="0.2">
      <c r="A768" s="1">
        <v>779</v>
      </c>
      <c r="F768" s="80"/>
      <c r="O768" s="80"/>
      <c r="P768" s="6">
        <f t="shared" si="75"/>
        <v>0</v>
      </c>
      <c r="R768" s="6">
        <f t="shared" si="76"/>
        <v>0</v>
      </c>
      <c r="S768" s="57">
        <f t="shared" si="79"/>
        <v>0</v>
      </c>
      <c r="T768" s="6">
        <f>Table1[[#This Row],[Volume in Units]]*Table1[[#This Row],[Price SDG/Unit]]</f>
        <v>0</v>
      </c>
      <c r="U768" s="57">
        <f>Table1[[#This Row],[Volume MT/Head]]*Table1[[#This Row],[Price USD/(MT/Head)]]</f>
        <v>0</v>
      </c>
      <c r="V768" s="80"/>
      <c r="W768" s="28">
        <f>Table1[[#This Row],[Commission SDG/MT]]*Table1[[#This Row],[Volume in Units]]</f>
        <v>0</v>
      </c>
      <c r="X768" s="80"/>
      <c r="Y768" s="28">
        <f t="shared" si="77"/>
        <v>0</v>
      </c>
      <c r="Z768" s="6">
        <f>IFERROR((Table1[[#This Row],[Total Cost SDG]]/Table1[[#This Row],[Volume MT/Head]]),0)</f>
        <v>0</v>
      </c>
      <c r="AA768" s="57" t="e">
        <f t="shared" si="78"/>
        <v>#DIV/0!</v>
      </c>
      <c r="AB768" s="57">
        <f>IFERROR((Table1[[#This Row],[Total Cost USD]]/Table1[[#This Row],[Volume MT/Head]]),0)</f>
        <v>0</v>
      </c>
      <c r="AC768" s="80"/>
      <c r="AD768" s="6">
        <f>Table1[[#This Row],[Volume MT/Head]]-Table1[[#This Row],[Delivered MT]]</f>
        <v>0</v>
      </c>
      <c r="AE768" s="6">
        <f>Table1[[#This Row],[Delivered MT]]*Table1[[#This Row],[Average Cost SDG/MT]]</f>
        <v>0</v>
      </c>
    </row>
    <row r="769" spans="1:31" hidden="1" x14ac:dyDescent="0.2">
      <c r="A769" s="1">
        <v>780</v>
      </c>
      <c r="F769" s="80"/>
      <c r="O769" s="80"/>
      <c r="P769" s="6">
        <f t="shared" si="75"/>
        <v>0</v>
      </c>
      <c r="R769" s="6">
        <f t="shared" si="76"/>
        <v>0</v>
      </c>
      <c r="S769" s="57">
        <f t="shared" si="79"/>
        <v>0</v>
      </c>
      <c r="T769" s="6">
        <f>Table1[[#This Row],[Volume in Units]]*Table1[[#This Row],[Price SDG/Unit]]</f>
        <v>0</v>
      </c>
      <c r="U769" s="57">
        <f>Table1[[#This Row],[Volume MT/Head]]*Table1[[#This Row],[Price USD/(MT/Head)]]</f>
        <v>0</v>
      </c>
      <c r="V769" s="80"/>
      <c r="W769" s="28">
        <f>Table1[[#This Row],[Commission SDG/MT]]*Table1[[#This Row],[Volume in Units]]</f>
        <v>0</v>
      </c>
      <c r="X769" s="80"/>
      <c r="Y769" s="28">
        <f t="shared" si="77"/>
        <v>0</v>
      </c>
      <c r="Z769" s="6">
        <f>IFERROR((Table1[[#This Row],[Total Cost SDG]]/Table1[[#This Row],[Volume MT/Head]]),0)</f>
        <v>0</v>
      </c>
      <c r="AA769" s="57" t="e">
        <f t="shared" si="78"/>
        <v>#DIV/0!</v>
      </c>
      <c r="AB769" s="57">
        <f>IFERROR((Table1[[#This Row],[Total Cost USD]]/Table1[[#This Row],[Volume MT/Head]]),0)</f>
        <v>0</v>
      </c>
      <c r="AC769" s="80"/>
      <c r="AD769" s="6">
        <f>Table1[[#This Row],[Volume MT/Head]]-Table1[[#This Row],[Delivered MT]]</f>
        <v>0</v>
      </c>
      <c r="AE769" s="6">
        <f>Table1[[#This Row],[Delivered MT]]*Table1[[#This Row],[Average Cost SDG/MT]]</f>
        <v>0</v>
      </c>
    </row>
    <row r="770" spans="1:31" hidden="1" x14ac:dyDescent="0.2">
      <c r="A770" s="1">
        <v>781</v>
      </c>
      <c r="F770" s="80"/>
      <c r="O770" s="80"/>
      <c r="P770" s="6">
        <f t="shared" ref="P770:P833" si="80">IF(N770="KG",(O770/1000),IF(N770="Head",(O770*1),IF(N770="Kantar 100lb",(O770/22.25),IF(N770="Kantar 315lb",(O770*315/2204.6),IF(N770="MT",(O770*1),IF(N770="Ardab",(O770*199.726/1000),IF(N770="104 Bag",(O770*104/1000),IF(N770="101 Bag",(O770*101/1000),IF(N770=0,0)))))))))</f>
        <v>0</v>
      </c>
      <c r="R770" s="6">
        <f t="shared" ref="R770:R833" si="81">IF(N770="KG",(Q770*1000),IF(N770="Head",(Q770*1),IF(N770="Kantar 100lb",(Q770*22.25),IF(N770="Kantar 315lb",(Q770/315*2204.6),IF(N770="MT",(Q770*1),IF(N770="Ardab",(Q770/199.726*1000),IF(N770="104 Bag",(Q770/104*1000),IF(N770="101 Bag",(Q770/101*1000),IF(N770=0,0)))))))))</f>
        <v>0</v>
      </c>
      <c r="S770" s="57">
        <f t="shared" si="79"/>
        <v>0</v>
      </c>
      <c r="T770" s="6">
        <f>Table1[[#This Row],[Volume in Units]]*Table1[[#This Row],[Price SDG/Unit]]</f>
        <v>0</v>
      </c>
      <c r="U770" s="57">
        <f>Table1[[#This Row],[Volume MT/Head]]*Table1[[#This Row],[Price USD/(MT/Head)]]</f>
        <v>0</v>
      </c>
      <c r="V770" s="80"/>
      <c r="W770" s="28">
        <f>Table1[[#This Row],[Commission SDG/MT]]*Table1[[#This Row],[Volume in Units]]</f>
        <v>0</v>
      </c>
      <c r="X770" s="80"/>
      <c r="Y770" s="28">
        <f t="shared" ref="Y770:Y833" si="82">T770+W770+X770</f>
        <v>0</v>
      </c>
      <c r="Z770" s="6">
        <f>IFERROR((Table1[[#This Row],[Total Cost SDG]]/Table1[[#This Row],[Volume MT/Head]]),0)</f>
        <v>0</v>
      </c>
      <c r="AA770" s="57" t="e">
        <f t="shared" ref="AA770:AA833" si="83">Y770/F770</f>
        <v>#DIV/0!</v>
      </c>
      <c r="AB770" s="57">
        <f>IFERROR((Table1[[#This Row],[Total Cost USD]]/Table1[[#This Row],[Volume MT/Head]]),0)</f>
        <v>0</v>
      </c>
      <c r="AC770" s="80"/>
      <c r="AD770" s="6">
        <f>Table1[[#This Row],[Volume MT/Head]]-Table1[[#This Row],[Delivered MT]]</f>
        <v>0</v>
      </c>
      <c r="AE770" s="6">
        <f>Table1[[#This Row],[Delivered MT]]*Table1[[#This Row],[Average Cost SDG/MT]]</f>
        <v>0</v>
      </c>
    </row>
    <row r="771" spans="1:31" hidden="1" x14ac:dyDescent="0.2">
      <c r="A771" s="1">
        <v>782</v>
      </c>
      <c r="F771" s="80"/>
      <c r="O771" s="80"/>
      <c r="P771" s="6">
        <f t="shared" si="80"/>
        <v>0</v>
      </c>
      <c r="R771" s="6">
        <f t="shared" si="81"/>
        <v>0</v>
      </c>
      <c r="S771" s="57">
        <f t="shared" si="79"/>
        <v>0</v>
      </c>
      <c r="T771" s="6">
        <f>Table1[[#This Row],[Volume in Units]]*Table1[[#This Row],[Price SDG/Unit]]</f>
        <v>0</v>
      </c>
      <c r="U771" s="57">
        <f>Table1[[#This Row],[Volume MT/Head]]*Table1[[#This Row],[Price USD/(MT/Head)]]</f>
        <v>0</v>
      </c>
      <c r="V771" s="80"/>
      <c r="W771" s="28">
        <f>Table1[[#This Row],[Commission SDG/MT]]*Table1[[#This Row],[Volume in Units]]</f>
        <v>0</v>
      </c>
      <c r="X771" s="80"/>
      <c r="Y771" s="28">
        <f t="shared" si="82"/>
        <v>0</v>
      </c>
      <c r="Z771" s="6">
        <f>IFERROR((Table1[[#This Row],[Total Cost SDG]]/Table1[[#This Row],[Volume MT/Head]]),0)</f>
        <v>0</v>
      </c>
      <c r="AA771" s="57" t="e">
        <f t="shared" si="83"/>
        <v>#DIV/0!</v>
      </c>
      <c r="AB771" s="57">
        <f>IFERROR((Table1[[#This Row],[Total Cost USD]]/Table1[[#This Row],[Volume MT/Head]]),0)</f>
        <v>0</v>
      </c>
      <c r="AC771" s="80"/>
      <c r="AD771" s="6">
        <f>Table1[[#This Row],[Volume MT/Head]]-Table1[[#This Row],[Delivered MT]]</f>
        <v>0</v>
      </c>
      <c r="AE771" s="6">
        <f>Table1[[#This Row],[Delivered MT]]*Table1[[#This Row],[Average Cost SDG/MT]]</f>
        <v>0</v>
      </c>
    </row>
    <row r="772" spans="1:31" hidden="1" x14ac:dyDescent="0.2">
      <c r="A772" s="1">
        <v>783</v>
      </c>
      <c r="F772" s="80"/>
      <c r="O772" s="80"/>
      <c r="P772" s="6">
        <f t="shared" si="80"/>
        <v>0</v>
      </c>
      <c r="R772" s="6">
        <f t="shared" si="81"/>
        <v>0</v>
      </c>
      <c r="S772" s="57">
        <f t="shared" si="79"/>
        <v>0</v>
      </c>
      <c r="T772" s="6">
        <f>Table1[[#This Row],[Volume in Units]]*Table1[[#This Row],[Price SDG/Unit]]</f>
        <v>0</v>
      </c>
      <c r="U772" s="57">
        <f>Table1[[#This Row],[Volume MT/Head]]*Table1[[#This Row],[Price USD/(MT/Head)]]</f>
        <v>0</v>
      </c>
      <c r="V772" s="80"/>
      <c r="W772" s="28">
        <f>Table1[[#This Row],[Commission SDG/MT]]*Table1[[#This Row],[Volume in Units]]</f>
        <v>0</v>
      </c>
      <c r="X772" s="80"/>
      <c r="Y772" s="28">
        <f t="shared" si="82"/>
        <v>0</v>
      </c>
      <c r="Z772" s="6">
        <f>IFERROR((Table1[[#This Row],[Total Cost SDG]]/Table1[[#This Row],[Volume MT/Head]]),0)</f>
        <v>0</v>
      </c>
      <c r="AA772" s="57" t="e">
        <f t="shared" si="83"/>
        <v>#DIV/0!</v>
      </c>
      <c r="AB772" s="57">
        <f>IFERROR((Table1[[#This Row],[Total Cost USD]]/Table1[[#This Row],[Volume MT/Head]]),0)</f>
        <v>0</v>
      </c>
      <c r="AC772" s="80"/>
      <c r="AD772" s="6">
        <f>Table1[[#This Row],[Volume MT/Head]]-Table1[[#This Row],[Delivered MT]]</f>
        <v>0</v>
      </c>
      <c r="AE772" s="6">
        <f>Table1[[#This Row],[Delivered MT]]*Table1[[#This Row],[Average Cost SDG/MT]]</f>
        <v>0</v>
      </c>
    </row>
    <row r="773" spans="1:31" hidden="1" x14ac:dyDescent="0.2">
      <c r="A773" s="1">
        <v>784</v>
      </c>
      <c r="F773" s="80"/>
      <c r="O773" s="80"/>
      <c r="P773" s="6">
        <f t="shared" si="80"/>
        <v>0</v>
      </c>
      <c r="R773" s="6">
        <f t="shared" si="81"/>
        <v>0</v>
      </c>
      <c r="S773" s="57">
        <f t="shared" si="79"/>
        <v>0</v>
      </c>
      <c r="T773" s="6">
        <f>Table1[[#This Row],[Volume in Units]]*Table1[[#This Row],[Price SDG/Unit]]</f>
        <v>0</v>
      </c>
      <c r="U773" s="57">
        <f>Table1[[#This Row],[Volume MT/Head]]*Table1[[#This Row],[Price USD/(MT/Head)]]</f>
        <v>0</v>
      </c>
      <c r="V773" s="80"/>
      <c r="W773" s="28">
        <f>Table1[[#This Row],[Commission SDG/MT]]*Table1[[#This Row],[Volume in Units]]</f>
        <v>0</v>
      </c>
      <c r="X773" s="80"/>
      <c r="Y773" s="28">
        <f t="shared" si="82"/>
        <v>0</v>
      </c>
      <c r="Z773" s="6">
        <f>IFERROR((Table1[[#This Row],[Total Cost SDG]]/Table1[[#This Row],[Volume MT/Head]]),0)</f>
        <v>0</v>
      </c>
      <c r="AA773" s="57" t="e">
        <f t="shared" si="83"/>
        <v>#DIV/0!</v>
      </c>
      <c r="AB773" s="57">
        <f>IFERROR((Table1[[#This Row],[Total Cost USD]]/Table1[[#This Row],[Volume MT/Head]]),0)</f>
        <v>0</v>
      </c>
      <c r="AC773" s="80"/>
      <c r="AD773" s="6">
        <f>Table1[[#This Row],[Volume MT/Head]]-Table1[[#This Row],[Delivered MT]]</f>
        <v>0</v>
      </c>
      <c r="AE773" s="6">
        <f>Table1[[#This Row],[Delivered MT]]*Table1[[#This Row],[Average Cost SDG/MT]]</f>
        <v>0</v>
      </c>
    </row>
    <row r="774" spans="1:31" hidden="1" x14ac:dyDescent="0.2">
      <c r="A774" s="1">
        <v>785</v>
      </c>
      <c r="F774" s="80"/>
      <c r="O774" s="80"/>
      <c r="P774" s="6">
        <f t="shared" si="80"/>
        <v>0</v>
      </c>
      <c r="R774" s="6">
        <f t="shared" si="81"/>
        <v>0</v>
      </c>
      <c r="S774" s="57">
        <f t="shared" si="79"/>
        <v>0</v>
      </c>
      <c r="T774" s="6">
        <f>Table1[[#This Row],[Volume in Units]]*Table1[[#This Row],[Price SDG/Unit]]</f>
        <v>0</v>
      </c>
      <c r="U774" s="57">
        <f>Table1[[#This Row],[Volume MT/Head]]*Table1[[#This Row],[Price USD/(MT/Head)]]</f>
        <v>0</v>
      </c>
      <c r="V774" s="80"/>
      <c r="W774" s="28">
        <f>Table1[[#This Row],[Commission SDG/MT]]*Table1[[#This Row],[Volume in Units]]</f>
        <v>0</v>
      </c>
      <c r="X774" s="80"/>
      <c r="Y774" s="28">
        <f t="shared" si="82"/>
        <v>0</v>
      </c>
      <c r="Z774" s="6">
        <f>IFERROR((Table1[[#This Row],[Total Cost SDG]]/Table1[[#This Row],[Volume MT/Head]]),0)</f>
        <v>0</v>
      </c>
      <c r="AA774" s="57" t="e">
        <f t="shared" si="83"/>
        <v>#DIV/0!</v>
      </c>
      <c r="AB774" s="57">
        <f>IFERROR((Table1[[#This Row],[Total Cost USD]]/Table1[[#This Row],[Volume MT/Head]]),0)</f>
        <v>0</v>
      </c>
      <c r="AC774" s="80"/>
      <c r="AD774" s="6">
        <f>Table1[[#This Row],[Volume MT/Head]]-Table1[[#This Row],[Delivered MT]]</f>
        <v>0</v>
      </c>
      <c r="AE774" s="6">
        <f>Table1[[#This Row],[Delivered MT]]*Table1[[#This Row],[Average Cost SDG/MT]]</f>
        <v>0</v>
      </c>
    </row>
    <row r="775" spans="1:31" hidden="1" x14ac:dyDescent="0.2">
      <c r="A775" s="1">
        <v>786</v>
      </c>
      <c r="F775" s="80"/>
      <c r="O775" s="80"/>
      <c r="P775" s="6">
        <f t="shared" si="80"/>
        <v>0</v>
      </c>
      <c r="R775" s="6">
        <f t="shared" si="81"/>
        <v>0</v>
      </c>
      <c r="S775" s="57">
        <f t="shared" si="79"/>
        <v>0</v>
      </c>
      <c r="T775" s="6">
        <f>Table1[[#This Row],[Volume in Units]]*Table1[[#This Row],[Price SDG/Unit]]</f>
        <v>0</v>
      </c>
      <c r="U775" s="57">
        <f>Table1[[#This Row],[Volume MT/Head]]*Table1[[#This Row],[Price USD/(MT/Head)]]</f>
        <v>0</v>
      </c>
      <c r="V775" s="80"/>
      <c r="W775" s="28">
        <f>Table1[[#This Row],[Commission SDG/MT]]*Table1[[#This Row],[Volume in Units]]</f>
        <v>0</v>
      </c>
      <c r="X775" s="80"/>
      <c r="Y775" s="28">
        <f t="shared" si="82"/>
        <v>0</v>
      </c>
      <c r="Z775" s="6">
        <f>IFERROR((Table1[[#This Row],[Total Cost SDG]]/Table1[[#This Row],[Volume MT/Head]]),0)</f>
        <v>0</v>
      </c>
      <c r="AA775" s="57" t="e">
        <f t="shared" si="83"/>
        <v>#DIV/0!</v>
      </c>
      <c r="AB775" s="57">
        <f>IFERROR((Table1[[#This Row],[Total Cost USD]]/Table1[[#This Row],[Volume MT/Head]]),0)</f>
        <v>0</v>
      </c>
      <c r="AC775" s="80"/>
      <c r="AD775" s="6">
        <f>Table1[[#This Row],[Volume MT/Head]]-Table1[[#This Row],[Delivered MT]]</f>
        <v>0</v>
      </c>
      <c r="AE775" s="6">
        <f>Table1[[#This Row],[Delivered MT]]*Table1[[#This Row],[Average Cost SDG/MT]]</f>
        <v>0</v>
      </c>
    </row>
    <row r="776" spans="1:31" hidden="1" x14ac:dyDescent="0.2">
      <c r="A776" s="1">
        <v>787</v>
      </c>
      <c r="F776" s="80"/>
      <c r="O776" s="80"/>
      <c r="P776" s="6">
        <f t="shared" si="80"/>
        <v>0</v>
      </c>
      <c r="R776" s="6">
        <f t="shared" si="81"/>
        <v>0</v>
      </c>
      <c r="S776" s="57">
        <f t="shared" si="79"/>
        <v>0</v>
      </c>
      <c r="T776" s="6">
        <f>Table1[[#This Row],[Volume in Units]]*Table1[[#This Row],[Price SDG/Unit]]</f>
        <v>0</v>
      </c>
      <c r="U776" s="57">
        <f>Table1[[#This Row],[Volume MT/Head]]*Table1[[#This Row],[Price USD/(MT/Head)]]</f>
        <v>0</v>
      </c>
      <c r="V776" s="80"/>
      <c r="W776" s="28">
        <f>Table1[[#This Row],[Commission SDG/MT]]*Table1[[#This Row],[Volume in Units]]</f>
        <v>0</v>
      </c>
      <c r="X776" s="80"/>
      <c r="Y776" s="28">
        <f t="shared" si="82"/>
        <v>0</v>
      </c>
      <c r="Z776" s="6">
        <f>IFERROR((Table1[[#This Row],[Total Cost SDG]]/Table1[[#This Row],[Volume MT/Head]]),0)</f>
        <v>0</v>
      </c>
      <c r="AA776" s="57" t="e">
        <f t="shared" si="83"/>
        <v>#DIV/0!</v>
      </c>
      <c r="AB776" s="57">
        <f>IFERROR((Table1[[#This Row],[Total Cost USD]]/Table1[[#This Row],[Volume MT/Head]]),0)</f>
        <v>0</v>
      </c>
      <c r="AC776" s="80"/>
      <c r="AD776" s="6">
        <f>Table1[[#This Row],[Volume MT/Head]]-Table1[[#This Row],[Delivered MT]]</f>
        <v>0</v>
      </c>
      <c r="AE776" s="6">
        <f>Table1[[#This Row],[Delivered MT]]*Table1[[#This Row],[Average Cost SDG/MT]]</f>
        <v>0</v>
      </c>
    </row>
    <row r="777" spans="1:31" hidden="1" x14ac:dyDescent="0.2">
      <c r="A777" s="1">
        <v>788</v>
      </c>
      <c r="F777" s="80"/>
      <c r="O777" s="80"/>
      <c r="P777" s="6">
        <f t="shared" si="80"/>
        <v>0</v>
      </c>
      <c r="R777" s="6">
        <f t="shared" si="81"/>
        <v>0</v>
      </c>
      <c r="S777" s="57">
        <f t="shared" si="79"/>
        <v>0</v>
      </c>
      <c r="T777" s="6">
        <f>Table1[[#This Row],[Volume in Units]]*Table1[[#This Row],[Price SDG/Unit]]</f>
        <v>0</v>
      </c>
      <c r="U777" s="57">
        <f>Table1[[#This Row],[Volume MT/Head]]*Table1[[#This Row],[Price USD/(MT/Head)]]</f>
        <v>0</v>
      </c>
      <c r="V777" s="80"/>
      <c r="W777" s="28">
        <f>Table1[[#This Row],[Commission SDG/MT]]*Table1[[#This Row],[Volume in Units]]</f>
        <v>0</v>
      </c>
      <c r="X777" s="80"/>
      <c r="Y777" s="28">
        <f t="shared" si="82"/>
        <v>0</v>
      </c>
      <c r="Z777" s="6">
        <f>IFERROR((Table1[[#This Row],[Total Cost SDG]]/Table1[[#This Row],[Volume MT/Head]]),0)</f>
        <v>0</v>
      </c>
      <c r="AA777" s="57" t="e">
        <f t="shared" si="83"/>
        <v>#DIV/0!</v>
      </c>
      <c r="AB777" s="57">
        <f>IFERROR((Table1[[#This Row],[Total Cost USD]]/Table1[[#This Row],[Volume MT/Head]]),0)</f>
        <v>0</v>
      </c>
      <c r="AC777" s="80"/>
      <c r="AD777" s="6">
        <f>Table1[[#This Row],[Volume MT/Head]]-Table1[[#This Row],[Delivered MT]]</f>
        <v>0</v>
      </c>
      <c r="AE777" s="6">
        <f>Table1[[#This Row],[Delivered MT]]*Table1[[#This Row],[Average Cost SDG/MT]]</f>
        <v>0</v>
      </c>
    </row>
    <row r="778" spans="1:31" hidden="1" x14ac:dyDescent="0.2">
      <c r="A778" s="1">
        <v>789</v>
      </c>
      <c r="F778" s="80"/>
      <c r="O778" s="80"/>
      <c r="P778" s="6">
        <f t="shared" si="80"/>
        <v>0</v>
      </c>
      <c r="R778" s="6">
        <f t="shared" si="81"/>
        <v>0</v>
      </c>
      <c r="S778" s="57">
        <f t="shared" si="79"/>
        <v>0</v>
      </c>
      <c r="T778" s="6">
        <f>Table1[[#This Row],[Volume in Units]]*Table1[[#This Row],[Price SDG/Unit]]</f>
        <v>0</v>
      </c>
      <c r="U778" s="57">
        <f>Table1[[#This Row],[Volume MT/Head]]*Table1[[#This Row],[Price USD/(MT/Head)]]</f>
        <v>0</v>
      </c>
      <c r="V778" s="80"/>
      <c r="W778" s="28">
        <f>Table1[[#This Row],[Commission SDG/MT]]*Table1[[#This Row],[Volume in Units]]</f>
        <v>0</v>
      </c>
      <c r="X778" s="80"/>
      <c r="Y778" s="28">
        <f t="shared" si="82"/>
        <v>0</v>
      </c>
      <c r="Z778" s="6">
        <f>IFERROR((Table1[[#This Row],[Total Cost SDG]]/Table1[[#This Row],[Volume MT/Head]]),0)</f>
        <v>0</v>
      </c>
      <c r="AA778" s="57" t="e">
        <f t="shared" si="83"/>
        <v>#DIV/0!</v>
      </c>
      <c r="AB778" s="57">
        <f>IFERROR((Table1[[#This Row],[Total Cost USD]]/Table1[[#This Row],[Volume MT/Head]]),0)</f>
        <v>0</v>
      </c>
      <c r="AC778" s="80"/>
      <c r="AD778" s="6">
        <f>Table1[[#This Row],[Volume MT/Head]]-Table1[[#This Row],[Delivered MT]]</f>
        <v>0</v>
      </c>
      <c r="AE778" s="6">
        <f>Table1[[#This Row],[Delivered MT]]*Table1[[#This Row],[Average Cost SDG/MT]]</f>
        <v>0</v>
      </c>
    </row>
    <row r="779" spans="1:31" hidden="1" x14ac:dyDescent="0.2">
      <c r="A779" s="1">
        <v>790</v>
      </c>
      <c r="F779" s="80"/>
      <c r="O779" s="80"/>
      <c r="P779" s="6">
        <f t="shared" si="80"/>
        <v>0</v>
      </c>
      <c r="R779" s="6">
        <f t="shared" si="81"/>
        <v>0</v>
      </c>
      <c r="S779" s="57">
        <f t="shared" si="79"/>
        <v>0</v>
      </c>
      <c r="T779" s="6">
        <f>Table1[[#This Row],[Volume in Units]]*Table1[[#This Row],[Price SDG/Unit]]</f>
        <v>0</v>
      </c>
      <c r="U779" s="57">
        <f>Table1[[#This Row],[Volume MT/Head]]*Table1[[#This Row],[Price USD/(MT/Head)]]</f>
        <v>0</v>
      </c>
      <c r="V779" s="80"/>
      <c r="W779" s="28">
        <f>Table1[[#This Row],[Commission SDG/MT]]*Table1[[#This Row],[Volume in Units]]</f>
        <v>0</v>
      </c>
      <c r="X779" s="80"/>
      <c r="Y779" s="28">
        <f t="shared" si="82"/>
        <v>0</v>
      </c>
      <c r="Z779" s="6">
        <f>IFERROR((Table1[[#This Row],[Total Cost SDG]]/Table1[[#This Row],[Volume MT/Head]]),0)</f>
        <v>0</v>
      </c>
      <c r="AA779" s="57" t="e">
        <f t="shared" si="83"/>
        <v>#DIV/0!</v>
      </c>
      <c r="AB779" s="57">
        <f>IFERROR((Table1[[#This Row],[Total Cost USD]]/Table1[[#This Row],[Volume MT/Head]]),0)</f>
        <v>0</v>
      </c>
      <c r="AC779" s="80"/>
      <c r="AD779" s="6">
        <f>Table1[[#This Row],[Volume MT/Head]]-Table1[[#This Row],[Delivered MT]]</f>
        <v>0</v>
      </c>
      <c r="AE779" s="6">
        <f>Table1[[#This Row],[Delivered MT]]*Table1[[#This Row],[Average Cost SDG/MT]]</f>
        <v>0</v>
      </c>
    </row>
    <row r="780" spans="1:31" hidden="1" x14ac:dyDescent="0.2">
      <c r="A780" s="1">
        <v>791</v>
      </c>
      <c r="F780" s="80"/>
      <c r="O780" s="80"/>
      <c r="P780" s="6">
        <f t="shared" si="80"/>
        <v>0</v>
      </c>
      <c r="R780" s="6">
        <f t="shared" si="81"/>
        <v>0</v>
      </c>
      <c r="S780" s="57">
        <f t="shared" si="79"/>
        <v>0</v>
      </c>
      <c r="T780" s="6">
        <f>Table1[[#This Row],[Volume in Units]]*Table1[[#This Row],[Price SDG/Unit]]</f>
        <v>0</v>
      </c>
      <c r="U780" s="57">
        <f>Table1[[#This Row],[Volume MT/Head]]*Table1[[#This Row],[Price USD/(MT/Head)]]</f>
        <v>0</v>
      </c>
      <c r="V780" s="80"/>
      <c r="W780" s="28">
        <f>Table1[[#This Row],[Commission SDG/MT]]*Table1[[#This Row],[Volume in Units]]</f>
        <v>0</v>
      </c>
      <c r="X780" s="80"/>
      <c r="Y780" s="28">
        <f t="shared" si="82"/>
        <v>0</v>
      </c>
      <c r="Z780" s="6">
        <f>IFERROR((Table1[[#This Row],[Total Cost SDG]]/Table1[[#This Row],[Volume MT/Head]]),0)</f>
        <v>0</v>
      </c>
      <c r="AA780" s="57" t="e">
        <f t="shared" si="83"/>
        <v>#DIV/0!</v>
      </c>
      <c r="AB780" s="57">
        <f>IFERROR((Table1[[#This Row],[Total Cost USD]]/Table1[[#This Row],[Volume MT/Head]]),0)</f>
        <v>0</v>
      </c>
      <c r="AC780" s="80"/>
      <c r="AD780" s="6">
        <f>Table1[[#This Row],[Volume MT/Head]]-Table1[[#This Row],[Delivered MT]]</f>
        <v>0</v>
      </c>
      <c r="AE780" s="6">
        <f>Table1[[#This Row],[Delivered MT]]*Table1[[#This Row],[Average Cost SDG/MT]]</f>
        <v>0</v>
      </c>
    </row>
    <row r="781" spans="1:31" hidden="1" x14ac:dyDescent="0.2">
      <c r="A781" s="1">
        <v>792</v>
      </c>
      <c r="F781" s="80"/>
      <c r="O781" s="80"/>
      <c r="P781" s="6">
        <f t="shared" si="80"/>
        <v>0</v>
      </c>
      <c r="R781" s="6">
        <f t="shared" si="81"/>
        <v>0</v>
      </c>
      <c r="S781" s="57">
        <f t="shared" si="79"/>
        <v>0</v>
      </c>
      <c r="T781" s="6">
        <f>Table1[[#This Row],[Volume in Units]]*Table1[[#This Row],[Price SDG/Unit]]</f>
        <v>0</v>
      </c>
      <c r="U781" s="57">
        <f>Table1[[#This Row],[Volume MT/Head]]*Table1[[#This Row],[Price USD/(MT/Head)]]</f>
        <v>0</v>
      </c>
      <c r="V781" s="80"/>
      <c r="W781" s="28">
        <f>Table1[[#This Row],[Commission SDG/MT]]*Table1[[#This Row],[Volume in Units]]</f>
        <v>0</v>
      </c>
      <c r="X781" s="80"/>
      <c r="Y781" s="28">
        <f t="shared" si="82"/>
        <v>0</v>
      </c>
      <c r="Z781" s="6">
        <f>IFERROR((Table1[[#This Row],[Total Cost SDG]]/Table1[[#This Row],[Volume MT/Head]]),0)</f>
        <v>0</v>
      </c>
      <c r="AA781" s="57" t="e">
        <f t="shared" si="83"/>
        <v>#DIV/0!</v>
      </c>
      <c r="AB781" s="57">
        <f>IFERROR((Table1[[#This Row],[Total Cost USD]]/Table1[[#This Row],[Volume MT/Head]]),0)</f>
        <v>0</v>
      </c>
      <c r="AC781" s="80"/>
      <c r="AD781" s="6">
        <f>Table1[[#This Row],[Volume MT/Head]]-Table1[[#This Row],[Delivered MT]]</f>
        <v>0</v>
      </c>
      <c r="AE781" s="6">
        <f>Table1[[#This Row],[Delivered MT]]*Table1[[#This Row],[Average Cost SDG/MT]]</f>
        <v>0</v>
      </c>
    </row>
    <row r="782" spans="1:31" hidden="1" x14ac:dyDescent="0.2">
      <c r="A782" s="1">
        <v>793</v>
      </c>
      <c r="F782" s="80"/>
      <c r="O782" s="80"/>
      <c r="P782" s="6">
        <f t="shared" si="80"/>
        <v>0</v>
      </c>
      <c r="R782" s="6">
        <f t="shared" si="81"/>
        <v>0</v>
      </c>
      <c r="S782" s="57">
        <f t="shared" si="79"/>
        <v>0</v>
      </c>
      <c r="T782" s="6">
        <f>Table1[[#This Row],[Volume in Units]]*Table1[[#This Row],[Price SDG/Unit]]</f>
        <v>0</v>
      </c>
      <c r="U782" s="57">
        <f>Table1[[#This Row],[Volume MT/Head]]*Table1[[#This Row],[Price USD/(MT/Head)]]</f>
        <v>0</v>
      </c>
      <c r="V782" s="80"/>
      <c r="W782" s="28">
        <f>Table1[[#This Row],[Commission SDG/MT]]*Table1[[#This Row],[Volume in Units]]</f>
        <v>0</v>
      </c>
      <c r="X782" s="80"/>
      <c r="Y782" s="28">
        <f t="shared" si="82"/>
        <v>0</v>
      </c>
      <c r="Z782" s="6">
        <f>IFERROR((Table1[[#This Row],[Total Cost SDG]]/Table1[[#This Row],[Volume MT/Head]]),0)</f>
        <v>0</v>
      </c>
      <c r="AA782" s="57" t="e">
        <f t="shared" si="83"/>
        <v>#DIV/0!</v>
      </c>
      <c r="AB782" s="57">
        <f>IFERROR((Table1[[#This Row],[Total Cost USD]]/Table1[[#This Row],[Volume MT/Head]]),0)</f>
        <v>0</v>
      </c>
      <c r="AC782" s="80"/>
      <c r="AD782" s="6">
        <f>Table1[[#This Row],[Volume MT/Head]]-Table1[[#This Row],[Delivered MT]]</f>
        <v>0</v>
      </c>
      <c r="AE782" s="6">
        <f>Table1[[#This Row],[Delivered MT]]*Table1[[#This Row],[Average Cost SDG/MT]]</f>
        <v>0</v>
      </c>
    </row>
    <row r="783" spans="1:31" hidden="1" x14ac:dyDescent="0.2">
      <c r="A783" s="1">
        <v>794</v>
      </c>
      <c r="F783" s="80"/>
      <c r="O783" s="80"/>
      <c r="P783" s="6">
        <f t="shared" si="80"/>
        <v>0</v>
      </c>
      <c r="R783" s="6">
        <f t="shared" si="81"/>
        <v>0</v>
      </c>
      <c r="S783" s="57">
        <f t="shared" si="79"/>
        <v>0</v>
      </c>
      <c r="T783" s="6">
        <f>Table1[[#This Row],[Volume in Units]]*Table1[[#This Row],[Price SDG/Unit]]</f>
        <v>0</v>
      </c>
      <c r="U783" s="57">
        <f>Table1[[#This Row],[Volume MT/Head]]*Table1[[#This Row],[Price USD/(MT/Head)]]</f>
        <v>0</v>
      </c>
      <c r="V783" s="80"/>
      <c r="W783" s="28">
        <f>Table1[[#This Row],[Commission SDG/MT]]*Table1[[#This Row],[Volume in Units]]</f>
        <v>0</v>
      </c>
      <c r="X783" s="80"/>
      <c r="Y783" s="28">
        <f t="shared" si="82"/>
        <v>0</v>
      </c>
      <c r="Z783" s="6">
        <f>IFERROR((Table1[[#This Row],[Total Cost SDG]]/Table1[[#This Row],[Volume MT/Head]]),0)</f>
        <v>0</v>
      </c>
      <c r="AA783" s="57" t="e">
        <f t="shared" si="83"/>
        <v>#DIV/0!</v>
      </c>
      <c r="AB783" s="57">
        <f>IFERROR((Table1[[#This Row],[Total Cost USD]]/Table1[[#This Row],[Volume MT/Head]]),0)</f>
        <v>0</v>
      </c>
      <c r="AC783" s="80"/>
      <c r="AD783" s="6">
        <f>Table1[[#This Row],[Volume MT/Head]]-Table1[[#This Row],[Delivered MT]]</f>
        <v>0</v>
      </c>
      <c r="AE783" s="6">
        <f>Table1[[#This Row],[Delivered MT]]*Table1[[#This Row],[Average Cost SDG/MT]]</f>
        <v>0</v>
      </c>
    </row>
    <row r="784" spans="1:31" hidden="1" x14ac:dyDescent="0.2">
      <c r="A784" s="1">
        <v>795</v>
      </c>
      <c r="F784" s="80"/>
      <c r="O784" s="80"/>
      <c r="P784" s="6">
        <f t="shared" si="80"/>
        <v>0</v>
      </c>
      <c r="R784" s="6">
        <f t="shared" si="81"/>
        <v>0</v>
      </c>
      <c r="S784" s="57">
        <f t="shared" si="79"/>
        <v>0</v>
      </c>
      <c r="T784" s="6">
        <f>Table1[[#This Row],[Volume in Units]]*Table1[[#This Row],[Price SDG/Unit]]</f>
        <v>0</v>
      </c>
      <c r="U784" s="57">
        <f>Table1[[#This Row],[Volume MT/Head]]*Table1[[#This Row],[Price USD/(MT/Head)]]</f>
        <v>0</v>
      </c>
      <c r="V784" s="80"/>
      <c r="W784" s="28">
        <f>Table1[[#This Row],[Commission SDG/MT]]*Table1[[#This Row],[Volume in Units]]</f>
        <v>0</v>
      </c>
      <c r="X784" s="80"/>
      <c r="Y784" s="28">
        <f t="shared" si="82"/>
        <v>0</v>
      </c>
      <c r="Z784" s="6">
        <f>IFERROR((Table1[[#This Row],[Total Cost SDG]]/Table1[[#This Row],[Volume MT/Head]]),0)</f>
        <v>0</v>
      </c>
      <c r="AA784" s="57" t="e">
        <f t="shared" si="83"/>
        <v>#DIV/0!</v>
      </c>
      <c r="AB784" s="57">
        <f>IFERROR((Table1[[#This Row],[Total Cost USD]]/Table1[[#This Row],[Volume MT/Head]]),0)</f>
        <v>0</v>
      </c>
      <c r="AC784" s="80"/>
      <c r="AD784" s="6">
        <f>Table1[[#This Row],[Volume MT/Head]]-Table1[[#This Row],[Delivered MT]]</f>
        <v>0</v>
      </c>
      <c r="AE784" s="6">
        <f>Table1[[#This Row],[Delivered MT]]*Table1[[#This Row],[Average Cost SDG/MT]]</f>
        <v>0</v>
      </c>
    </row>
    <row r="785" spans="1:31" hidden="1" x14ac:dyDescent="0.2">
      <c r="A785" s="1">
        <v>796</v>
      </c>
      <c r="F785" s="80"/>
      <c r="O785" s="80"/>
      <c r="P785" s="6">
        <f t="shared" si="80"/>
        <v>0</v>
      </c>
      <c r="R785" s="6">
        <f t="shared" si="81"/>
        <v>0</v>
      </c>
      <c r="S785" s="57">
        <f t="shared" si="79"/>
        <v>0</v>
      </c>
      <c r="T785" s="6">
        <f>Table1[[#This Row],[Volume in Units]]*Table1[[#This Row],[Price SDG/Unit]]</f>
        <v>0</v>
      </c>
      <c r="U785" s="57">
        <f>Table1[[#This Row],[Volume MT/Head]]*Table1[[#This Row],[Price USD/(MT/Head)]]</f>
        <v>0</v>
      </c>
      <c r="V785" s="80"/>
      <c r="W785" s="28">
        <f>Table1[[#This Row],[Commission SDG/MT]]*Table1[[#This Row],[Volume in Units]]</f>
        <v>0</v>
      </c>
      <c r="X785" s="80"/>
      <c r="Y785" s="28">
        <f t="shared" si="82"/>
        <v>0</v>
      </c>
      <c r="Z785" s="6">
        <f>IFERROR((Table1[[#This Row],[Total Cost SDG]]/Table1[[#This Row],[Volume MT/Head]]),0)</f>
        <v>0</v>
      </c>
      <c r="AA785" s="57" t="e">
        <f t="shared" si="83"/>
        <v>#DIV/0!</v>
      </c>
      <c r="AB785" s="57">
        <f>IFERROR((Table1[[#This Row],[Total Cost USD]]/Table1[[#This Row],[Volume MT/Head]]),0)</f>
        <v>0</v>
      </c>
      <c r="AC785" s="80"/>
      <c r="AD785" s="6">
        <f>Table1[[#This Row],[Volume MT/Head]]-Table1[[#This Row],[Delivered MT]]</f>
        <v>0</v>
      </c>
      <c r="AE785" s="6">
        <f>Table1[[#This Row],[Delivered MT]]*Table1[[#This Row],[Average Cost SDG/MT]]</f>
        <v>0</v>
      </c>
    </row>
    <row r="786" spans="1:31" hidden="1" x14ac:dyDescent="0.2">
      <c r="A786" s="1">
        <v>797</v>
      </c>
      <c r="F786" s="80"/>
      <c r="O786" s="80"/>
      <c r="P786" s="6">
        <f t="shared" si="80"/>
        <v>0</v>
      </c>
      <c r="R786" s="6">
        <f t="shared" si="81"/>
        <v>0</v>
      </c>
      <c r="S786" s="57">
        <f t="shared" si="79"/>
        <v>0</v>
      </c>
      <c r="T786" s="6">
        <f>Table1[[#This Row],[Volume in Units]]*Table1[[#This Row],[Price SDG/Unit]]</f>
        <v>0</v>
      </c>
      <c r="U786" s="57">
        <f>Table1[[#This Row],[Volume MT/Head]]*Table1[[#This Row],[Price USD/(MT/Head)]]</f>
        <v>0</v>
      </c>
      <c r="V786" s="80"/>
      <c r="W786" s="28">
        <f>Table1[[#This Row],[Commission SDG/MT]]*Table1[[#This Row],[Volume in Units]]</f>
        <v>0</v>
      </c>
      <c r="X786" s="80"/>
      <c r="Y786" s="28">
        <f t="shared" si="82"/>
        <v>0</v>
      </c>
      <c r="Z786" s="6">
        <f>IFERROR((Table1[[#This Row],[Total Cost SDG]]/Table1[[#This Row],[Volume MT/Head]]),0)</f>
        <v>0</v>
      </c>
      <c r="AA786" s="57" t="e">
        <f t="shared" si="83"/>
        <v>#DIV/0!</v>
      </c>
      <c r="AB786" s="57">
        <f>IFERROR((Table1[[#This Row],[Total Cost USD]]/Table1[[#This Row],[Volume MT/Head]]),0)</f>
        <v>0</v>
      </c>
      <c r="AC786" s="80"/>
      <c r="AD786" s="6">
        <f>Table1[[#This Row],[Volume MT/Head]]-Table1[[#This Row],[Delivered MT]]</f>
        <v>0</v>
      </c>
      <c r="AE786" s="6">
        <f>Table1[[#This Row],[Delivered MT]]*Table1[[#This Row],[Average Cost SDG/MT]]</f>
        <v>0</v>
      </c>
    </row>
    <row r="787" spans="1:31" hidden="1" x14ac:dyDescent="0.2">
      <c r="A787" s="1">
        <v>798</v>
      </c>
      <c r="F787" s="80"/>
      <c r="O787" s="80"/>
      <c r="P787" s="6">
        <f t="shared" si="80"/>
        <v>0</v>
      </c>
      <c r="R787" s="6">
        <f t="shared" si="81"/>
        <v>0</v>
      </c>
      <c r="S787" s="57">
        <f t="shared" si="79"/>
        <v>0</v>
      </c>
      <c r="T787" s="6">
        <f>Table1[[#This Row],[Volume in Units]]*Table1[[#This Row],[Price SDG/Unit]]</f>
        <v>0</v>
      </c>
      <c r="U787" s="57">
        <f>Table1[[#This Row],[Volume MT/Head]]*Table1[[#This Row],[Price USD/(MT/Head)]]</f>
        <v>0</v>
      </c>
      <c r="V787" s="80"/>
      <c r="W787" s="28">
        <f>Table1[[#This Row],[Commission SDG/MT]]*Table1[[#This Row],[Volume in Units]]</f>
        <v>0</v>
      </c>
      <c r="X787" s="80"/>
      <c r="Y787" s="28">
        <f t="shared" si="82"/>
        <v>0</v>
      </c>
      <c r="Z787" s="6">
        <f>IFERROR((Table1[[#This Row],[Total Cost SDG]]/Table1[[#This Row],[Volume MT/Head]]),0)</f>
        <v>0</v>
      </c>
      <c r="AA787" s="57" t="e">
        <f t="shared" si="83"/>
        <v>#DIV/0!</v>
      </c>
      <c r="AB787" s="57">
        <f>IFERROR((Table1[[#This Row],[Total Cost USD]]/Table1[[#This Row],[Volume MT/Head]]),0)</f>
        <v>0</v>
      </c>
      <c r="AC787" s="80"/>
      <c r="AD787" s="6">
        <f>Table1[[#This Row],[Volume MT/Head]]-Table1[[#This Row],[Delivered MT]]</f>
        <v>0</v>
      </c>
      <c r="AE787" s="6">
        <f>Table1[[#This Row],[Delivered MT]]*Table1[[#This Row],[Average Cost SDG/MT]]</f>
        <v>0</v>
      </c>
    </row>
    <row r="788" spans="1:31" hidden="1" x14ac:dyDescent="0.2">
      <c r="A788" s="1">
        <v>799</v>
      </c>
      <c r="F788" s="80"/>
      <c r="O788" s="80"/>
      <c r="P788" s="6">
        <f t="shared" si="80"/>
        <v>0</v>
      </c>
      <c r="R788" s="6">
        <f t="shared" si="81"/>
        <v>0</v>
      </c>
      <c r="S788" s="57">
        <f t="shared" si="79"/>
        <v>0</v>
      </c>
      <c r="T788" s="6">
        <f>Table1[[#This Row],[Volume in Units]]*Table1[[#This Row],[Price SDG/Unit]]</f>
        <v>0</v>
      </c>
      <c r="U788" s="57">
        <f>Table1[[#This Row],[Volume MT/Head]]*Table1[[#This Row],[Price USD/(MT/Head)]]</f>
        <v>0</v>
      </c>
      <c r="V788" s="80"/>
      <c r="W788" s="28">
        <f>Table1[[#This Row],[Commission SDG/MT]]*Table1[[#This Row],[Volume in Units]]</f>
        <v>0</v>
      </c>
      <c r="X788" s="80"/>
      <c r="Y788" s="28">
        <f t="shared" si="82"/>
        <v>0</v>
      </c>
      <c r="Z788" s="6">
        <f>IFERROR((Table1[[#This Row],[Total Cost SDG]]/Table1[[#This Row],[Volume MT/Head]]),0)</f>
        <v>0</v>
      </c>
      <c r="AA788" s="57" t="e">
        <f t="shared" si="83"/>
        <v>#DIV/0!</v>
      </c>
      <c r="AB788" s="57">
        <f>IFERROR((Table1[[#This Row],[Total Cost USD]]/Table1[[#This Row],[Volume MT/Head]]),0)</f>
        <v>0</v>
      </c>
      <c r="AC788" s="80"/>
      <c r="AD788" s="6">
        <f>Table1[[#This Row],[Volume MT/Head]]-Table1[[#This Row],[Delivered MT]]</f>
        <v>0</v>
      </c>
      <c r="AE788" s="6">
        <f>Table1[[#This Row],[Delivered MT]]*Table1[[#This Row],[Average Cost SDG/MT]]</f>
        <v>0</v>
      </c>
    </row>
    <row r="789" spans="1:31" hidden="1" x14ac:dyDescent="0.2">
      <c r="A789" s="1">
        <v>800</v>
      </c>
      <c r="F789" s="80"/>
      <c r="O789" s="80"/>
      <c r="P789" s="6">
        <f t="shared" si="80"/>
        <v>0</v>
      </c>
      <c r="R789" s="6">
        <f t="shared" si="81"/>
        <v>0</v>
      </c>
      <c r="S789" s="57">
        <f t="shared" si="79"/>
        <v>0</v>
      </c>
      <c r="T789" s="6">
        <f>Table1[[#This Row],[Volume in Units]]*Table1[[#This Row],[Price SDG/Unit]]</f>
        <v>0</v>
      </c>
      <c r="U789" s="57">
        <f>Table1[[#This Row],[Volume MT/Head]]*Table1[[#This Row],[Price USD/(MT/Head)]]</f>
        <v>0</v>
      </c>
      <c r="V789" s="80"/>
      <c r="W789" s="28">
        <f>Table1[[#This Row],[Commission SDG/MT]]*Table1[[#This Row],[Volume in Units]]</f>
        <v>0</v>
      </c>
      <c r="X789" s="80"/>
      <c r="Y789" s="28">
        <f t="shared" si="82"/>
        <v>0</v>
      </c>
      <c r="Z789" s="6">
        <f>IFERROR((Table1[[#This Row],[Total Cost SDG]]/Table1[[#This Row],[Volume MT/Head]]),0)</f>
        <v>0</v>
      </c>
      <c r="AA789" s="57" t="e">
        <f t="shared" si="83"/>
        <v>#DIV/0!</v>
      </c>
      <c r="AB789" s="57">
        <f>IFERROR((Table1[[#This Row],[Total Cost USD]]/Table1[[#This Row],[Volume MT/Head]]),0)</f>
        <v>0</v>
      </c>
      <c r="AC789" s="80"/>
      <c r="AD789" s="6">
        <f>Table1[[#This Row],[Volume MT/Head]]-Table1[[#This Row],[Delivered MT]]</f>
        <v>0</v>
      </c>
      <c r="AE789" s="6">
        <f>Table1[[#This Row],[Delivered MT]]*Table1[[#This Row],[Average Cost SDG/MT]]</f>
        <v>0</v>
      </c>
    </row>
    <row r="790" spans="1:31" hidden="1" x14ac:dyDescent="0.2">
      <c r="A790" s="1">
        <v>801</v>
      </c>
      <c r="F790" s="80"/>
      <c r="O790" s="80"/>
      <c r="P790" s="6">
        <f t="shared" si="80"/>
        <v>0</v>
      </c>
      <c r="R790" s="6">
        <f t="shared" si="81"/>
        <v>0</v>
      </c>
      <c r="S790" s="57">
        <f t="shared" si="79"/>
        <v>0</v>
      </c>
      <c r="T790" s="6">
        <f>Table1[[#This Row],[Volume in Units]]*Table1[[#This Row],[Price SDG/Unit]]</f>
        <v>0</v>
      </c>
      <c r="U790" s="57">
        <f>Table1[[#This Row],[Volume MT/Head]]*Table1[[#This Row],[Price USD/(MT/Head)]]</f>
        <v>0</v>
      </c>
      <c r="V790" s="80"/>
      <c r="W790" s="28">
        <f>Table1[[#This Row],[Commission SDG/MT]]*Table1[[#This Row],[Volume in Units]]</f>
        <v>0</v>
      </c>
      <c r="X790" s="80"/>
      <c r="Y790" s="28">
        <f t="shared" si="82"/>
        <v>0</v>
      </c>
      <c r="Z790" s="6">
        <f>IFERROR((Table1[[#This Row],[Total Cost SDG]]/Table1[[#This Row],[Volume MT/Head]]),0)</f>
        <v>0</v>
      </c>
      <c r="AA790" s="57" t="e">
        <f t="shared" si="83"/>
        <v>#DIV/0!</v>
      </c>
      <c r="AB790" s="57">
        <f>IFERROR((Table1[[#This Row],[Total Cost USD]]/Table1[[#This Row],[Volume MT/Head]]),0)</f>
        <v>0</v>
      </c>
      <c r="AC790" s="80"/>
      <c r="AD790" s="6">
        <f>Table1[[#This Row],[Volume MT/Head]]-Table1[[#This Row],[Delivered MT]]</f>
        <v>0</v>
      </c>
      <c r="AE790" s="6">
        <f>Table1[[#This Row],[Delivered MT]]*Table1[[#This Row],[Average Cost SDG/MT]]</f>
        <v>0</v>
      </c>
    </row>
    <row r="791" spans="1:31" hidden="1" x14ac:dyDescent="0.2">
      <c r="A791" s="1">
        <v>802</v>
      </c>
      <c r="F791" s="80"/>
      <c r="O791" s="80"/>
      <c r="P791" s="6">
        <f t="shared" si="80"/>
        <v>0</v>
      </c>
      <c r="R791" s="6">
        <f t="shared" si="81"/>
        <v>0</v>
      </c>
      <c r="S791" s="57">
        <f t="shared" si="79"/>
        <v>0</v>
      </c>
      <c r="T791" s="6">
        <f>Table1[[#This Row],[Volume in Units]]*Table1[[#This Row],[Price SDG/Unit]]</f>
        <v>0</v>
      </c>
      <c r="U791" s="57">
        <f>Table1[[#This Row],[Volume MT/Head]]*Table1[[#This Row],[Price USD/(MT/Head)]]</f>
        <v>0</v>
      </c>
      <c r="V791" s="80"/>
      <c r="W791" s="28">
        <f>Table1[[#This Row],[Commission SDG/MT]]*Table1[[#This Row],[Volume in Units]]</f>
        <v>0</v>
      </c>
      <c r="X791" s="80"/>
      <c r="Y791" s="28">
        <f t="shared" si="82"/>
        <v>0</v>
      </c>
      <c r="Z791" s="6">
        <f>IFERROR((Table1[[#This Row],[Total Cost SDG]]/Table1[[#This Row],[Volume MT/Head]]),0)</f>
        <v>0</v>
      </c>
      <c r="AA791" s="57" t="e">
        <f t="shared" si="83"/>
        <v>#DIV/0!</v>
      </c>
      <c r="AB791" s="57">
        <f>IFERROR((Table1[[#This Row],[Total Cost USD]]/Table1[[#This Row],[Volume MT/Head]]),0)</f>
        <v>0</v>
      </c>
      <c r="AC791" s="80"/>
      <c r="AD791" s="6">
        <f>Table1[[#This Row],[Volume MT/Head]]-Table1[[#This Row],[Delivered MT]]</f>
        <v>0</v>
      </c>
      <c r="AE791" s="6">
        <f>Table1[[#This Row],[Delivered MT]]*Table1[[#This Row],[Average Cost SDG/MT]]</f>
        <v>0</v>
      </c>
    </row>
    <row r="792" spans="1:31" hidden="1" x14ac:dyDescent="0.2">
      <c r="A792" s="1">
        <v>803</v>
      </c>
      <c r="F792" s="80"/>
      <c r="O792" s="80"/>
      <c r="P792" s="6">
        <f t="shared" si="80"/>
        <v>0</v>
      </c>
      <c r="R792" s="6">
        <f t="shared" si="81"/>
        <v>0</v>
      </c>
      <c r="S792" s="57">
        <f t="shared" si="79"/>
        <v>0</v>
      </c>
      <c r="T792" s="6">
        <f>Table1[[#This Row],[Volume in Units]]*Table1[[#This Row],[Price SDG/Unit]]</f>
        <v>0</v>
      </c>
      <c r="U792" s="57">
        <f>Table1[[#This Row],[Volume MT/Head]]*Table1[[#This Row],[Price USD/(MT/Head)]]</f>
        <v>0</v>
      </c>
      <c r="V792" s="80"/>
      <c r="W792" s="28">
        <f>Table1[[#This Row],[Commission SDG/MT]]*Table1[[#This Row],[Volume in Units]]</f>
        <v>0</v>
      </c>
      <c r="X792" s="80"/>
      <c r="Y792" s="28">
        <f t="shared" si="82"/>
        <v>0</v>
      </c>
      <c r="Z792" s="6">
        <f>IFERROR((Table1[[#This Row],[Total Cost SDG]]/Table1[[#This Row],[Volume MT/Head]]),0)</f>
        <v>0</v>
      </c>
      <c r="AA792" s="57" t="e">
        <f t="shared" si="83"/>
        <v>#DIV/0!</v>
      </c>
      <c r="AB792" s="57">
        <f>IFERROR((Table1[[#This Row],[Total Cost USD]]/Table1[[#This Row],[Volume MT/Head]]),0)</f>
        <v>0</v>
      </c>
      <c r="AC792" s="80"/>
      <c r="AD792" s="6">
        <f>Table1[[#This Row],[Volume MT/Head]]-Table1[[#This Row],[Delivered MT]]</f>
        <v>0</v>
      </c>
      <c r="AE792" s="6">
        <f>Table1[[#This Row],[Delivered MT]]*Table1[[#This Row],[Average Cost SDG/MT]]</f>
        <v>0</v>
      </c>
    </row>
    <row r="793" spans="1:31" hidden="1" x14ac:dyDescent="0.2">
      <c r="A793" s="1">
        <v>804</v>
      </c>
      <c r="F793" s="80"/>
      <c r="O793" s="80"/>
      <c r="P793" s="6">
        <f t="shared" si="80"/>
        <v>0</v>
      </c>
      <c r="R793" s="6">
        <f t="shared" si="81"/>
        <v>0</v>
      </c>
      <c r="S793" s="57">
        <f t="shared" ref="S793:S856" si="84">IFERROR((R793/F793),0)</f>
        <v>0</v>
      </c>
      <c r="T793" s="6">
        <f>Table1[[#This Row],[Volume in Units]]*Table1[[#This Row],[Price SDG/Unit]]</f>
        <v>0</v>
      </c>
      <c r="U793" s="57">
        <f>Table1[[#This Row],[Volume MT/Head]]*Table1[[#This Row],[Price USD/(MT/Head)]]</f>
        <v>0</v>
      </c>
      <c r="V793" s="80"/>
      <c r="W793" s="28">
        <f>Table1[[#This Row],[Commission SDG/MT]]*Table1[[#This Row],[Volume in Units]]</f>
        <v>0</v>
      </c>
      <c r="X793" s="80"/>
      <c r="Y793" s="28">
        <f t="shared" si="82"/>
        <v>0</v>
      </c>
      <c r="Z793" s="6">
        <f>IFERROR((Table1[[#This Row],[Total Cost SDG]]/Table1[[#This Row],[Volume MT/Head]]),0)</f>
        <v>0</v>
      </c>
      <c r="AA793" s="57" t="e">
        <f t="shared" si="83"/>
        <v>#DIV/0!</v>
      </c>
      <c r="AB793" s="57">
        <f>IFERROR((Table1[[#This Row],[Total Cost USD]]/Table1[[#This Row],[Volume MT/Head]]),0)</f>
        <v>0</v>
      </c>
      <c r="AC793" s="80"/>
      <c r="AD793" s="6">
        <f>Table1[[#This Row],[Volume MT/Head]]-Table1[[#This Row],[Delivered MT]]</f>
        <v>0</v>
      </c>
      <c r="AE793" s="6">
        <f>Table1[[#This Row],[Delivered MT]]*Table1[[#This Row],[Average Cost SDG/MT]]</f>
        <v>0</v>
      </c>
    </row>
    <row r="794" spans="1:31" hidden="1" x14ac:dyDescent="0.2">
      <c r="A794" s="1">
        <v>805</v>
      </c>
      <c r="F794" s="80"/>
      <c r="O794" s="80"/>
      <c r="P794" s="6">
        <f t="shared" si="80"/>
        <v>0</v>
      </c>
      <c r="R794" s="6">
        <f t="shared" si="81"/>
        <v>0</v>
      </c>
      <c r="S794" s="57">
        <f t="shared" si="84"/>
        <v>0</v>
      </c>
      <c r="T794" s="6">
        <f>Table1[[#This Row],[Volume in Units]]*Table1[[#This Row],[Price SDG/Unit]]</f>
        <v>0</v>
      </c>
      <c r="U794" s="57">
        <f>Table1[[#This Row],[Volume MT/Head]]*Table1[[#This Row],[Price USD/(MT/Head)]]</f>
        <v>0</v>
      </c>
      <c r="V794" s="80"/>
      <c r="W794" s="28">
        <f>Table1[[#This Row],[Commission SDG/MT]]*Table1[[#This Row],[Volume in Units]]</f>
        <v>0</v>
      </c>
      <c r="X794" s="80"/>
      <c r="Y794" s="28">
        <f t="shared" si="82"/>
        <v>0</v>
      </c>
      <c r="Z794" s="6">
        <f>IFERROR((Table1[[#This Row],[Total Cost SDG]]/Table1[[#This Row],[Volume MT/Head]]),0)</f>
        <v>0</v>
      </c>
      <c r="AA794" s="57" t="e">
        <f t="shared" si="83"/>
        <v>#DIV/0!</v>
      </c>
      <c r="AB794" s="57">
        <f>IFERROR((Table1[[#This Row],[Total Cost USD]]/Table1[[#This Row],[Volume MT/Head]]),0)</f>
        <v>0</v>
      </c>
      <c r="AC794" s="80"/>
      <c r="AD794" s="6">
        <f>Table1[[#This Row],[Volume MT/Head]]-Table1[[#This Row],[Delivered MT]]</f>
        <v>0</v>
      </c>
      <c r="AE794" s="6">
        <f>Table1[[#This Row],[Delivered MT]]*Table1[[#This Row],[Average Cost SDG/MT]]</f>
        <v>0</v>
      </c>
    </row>
    <row r="795" spans="1:31" hidden="1" x14ac:dyDescent="0.2">
      <c r="A795" s="1">
        <v>806</v>
      </c>
      <c r="F795" s="80"/>
      <c r="O795" s="80"/>
      <c r="P795" s="6">
        <f t="shared" si="80"/>
        <v>0</v>
      </c>
      <c r="R795" s="6">
        <f t="shared" si="81"/>
        <v>0</v>
      </c>
      <c r="S795" s="57">
        <f t="shared" si="84"/>
        <v>0</v>
      </c>
      <c r="T795" s="6">
        <f>Table1[[#This Row],[Volume in Units]]*Table1[[#This Row],[Price SDG/Unit]]</f>
        <v>0</v>
      </c>
      <c r="U795" s="57">
        <f>Table1[[#This Row],[Volume MT/Head]]*Table1[[#This Row],[Price USD/(MT/Head)]]</f>
        <v>0</v>
      </c>
      <c r="V795" s="80"/>
      <c r="W795" s="28">
        <f>Table1[[#This Row],[Commission SDG/MT]]*Table1[[#This Row],[Volume in Units]]</f>
        <v>0</v>
      </c>
      <c r="X795" s="80"/>
      <c r="Y795" s="28">
        <f t="shared" si="82"/>
        <v>0</v>
      </c>
      <c r="Z795" s="6">
        <f>IFERROR((Table1[[#This Row],[Total Cost SDG]]/Table1[[#This Row],[Volume MT/Head]]),0)</f>
        <v>0</v>
      </c>
      <c r="AA795" s="57" t="e">
        <f t="shared" si="83"/>
        <v>#DIV/0!</v>
      </c>
      <c r="AB795" s="57">
        <f>IFERROR((Table1[[#This Row],[Total Cost USD]]/Table1[[#This Row],[Volume MT/Head]]),0)</f>
        <v>0</v>
      </c>
      <c r="AC795" s="80"/>
      <c r="AD795" s="6">
        <f>Table1[[#This Row],[Volume MT/Head]]-Table1[[#This Row],[Delivered MT]]</f>
        <v>0</v>
      </c>
      <c r="AE795" s="6">
        <f>Table1[[#This Row],[Delivered MT]]*Table1[[#This Row],[Average Cost SDG/MT]]</f>
        <v>0</v>
      </c>
    </row>
    <row r="796" spans="1:31" hidden="1" x14ac:dyDescent="0.2">
      <c r="A796" s="1">
        <v>807</v>
      </c>
      <c r="F796" s="80"/>
      <c r="O796" s="80"/>
      <c r="P796" s="6">
        <f t="shared" si="80"/>
        <v>0</v>
      </c>
      <c r="R796" s="6">
        <f t="shared" si="81"/>
        <v>0</v>
      </c>
      <c r="S796" s="57">
        <f t="shared" si="84"/>
        <v>0</v>
      </c>
      <c r="T796" s="6">
        <f>Table1[[#This Row],[Volume in Units]]*Table1[[#This Row],[Price SDG/Unit]]</f>
        <v>0</v>
      </c>
      <c r="U796" s="57">
        <f>Table1[[#This Row],[Volume MT/Head]]*Table1[[#This Row],[Price USD/(MT/Head)]]</f>
        <v>0</v>
      </c>
      <c r="V796" s="80"/>
      <c r="W796" s="28">
        <f>Table1[[#This Row],[Commission SDG/MT]]*Table1[[#This Row],[Volume in Units]]</f>
        <v>0</v>
      </c>
      <c r="X796" s="80"/>
      <c r="Y796" s="28">
        <f t="shared" si="82"/>
        <v>0</v>
      </c>
      <c r="Z796" s="6">
        <f>IFERROR((Table1[[#This Row],[Total Cost SDG]]/Table1[[#This Row],[Volume MT/Head]]),0)</f>
        <v>0</v>
      </c>
      <c r="AA796" s="57" t="e">
        <f t="shared" si="83"/>
        <v>#DIV/0!</v>
      </c>
      <c r="AB796" s="57">
        <f>IFERROR((Table1[[#This Row],[Total Cost USD]]/Table1[[#This Row],[Volume MT/Head]]),0)</f>
        <v>0</v>
      </c>
      <c r="AC796" s="80"/>
      <c r="AD796" s="6">
        <f>Table1[[#This Row],[Volume MT/Head]]-Table1[[#This Row],[Delivered MT]]</f>
        <v>0</v>
      </c>
      <c r="AE796" s="6">
        <f>Table1[[#This Row],[Delivered MT]]*Table1[[#This Row],[Average Cost SDG/MT]]</f>
        <v>0</v>
      </c>
    </row>
    <row r="797" spans="1:31" hidden="1" x14ac:dyDescent="0.2">
      <c r="A797" s="1">
        <v>808</v>
      </c>
      <c r="F797" s="80"/>
      <c r="O797" s="80"/>
      <c r="P797" s="6">
        <f t="shared" si="80"/>
        <v>0</v>
      </c>
      <c r="R797" s="6">
        <f t="shared" si="81"/>
        <v>0</v>
      </c>
      <c r="S797" s="57">
        <f t="shared" si="84"/>
        <v>0</v>
      </c>
      <c r="T797" s="6">
        <f>Table1[[#This Row],[Volume in Units]]*Table1[[#This Row],[Price SDG/Unit]]</f>
        <v>0</v>
      </c>
      <c r="U797" s="57">
        <f>Table1[[#This Row],[Volume MT/Head]]*Table1[[#This Row],[Price USD/(MT/Head)]]</f>
        <v>0</v>
      </c>
      <c r="V797" s="80"/>
      <c r="W797" s="28">
        <f>Table1[[#This Row],[Commission SDG/MT]]*Table1[[#This Row],[Volume in Units]]</f>
        <v>0</v>
      </c>
      <c r="X797" s="80"/>
      <c r="Y797" s="28">
        <f t="shared" si="82"/>
        <v>0</v>
      </c>
      <c r="Z797" s="6">
        <f>IFERROR((Table1[[#This Row],[Total Cost SDG]]/Table1[[#This Row],[Volume MT/Head]]),0)</f>
        <v>0</v>
      </c>
      <c r="AA797" s="57" t="e">
        <f t="shared" si="83"/>
        <v>#DIV/0!</v>
      </c>
      <c r="AB797" s="57">
        <f>IFERROR((Table1[[#This Row],[Total Cost USD]]/Table1[[#This Row],[Volume MT/Head]]),0)</f>
        <v>0</v>
      </c>
      <c r="AC797" s="80"/>
      <c r="AD797" s="6">
        <f>Table1[[#This Row],[Volume MT/Head]]-Table1[[#This Row],[Delivered MT]]</f>
        <v>0</v>
      </c>
      <c r="AE797" s="6">
        <f>Table1[[#This Row],[Delivered MT]]*Table1[[#This Row],[Average Cost SDG/MT]]</f>
        <v>0</v>
      </c>
    </row>
    <row r="798" spans="1:31" hidden="1" x14ac:dyDescent="0.2">
      <c r="A798" s="1">
        <v>809</v>
      </c>
      <c r="F798" s="80"/>
      <c r="O798" s="80"/>
      <c r="P798" s="6">
        <f t="shared" si="80"/>
        <v>0</v>
      </c>
      <c r="R798" s="6">
        <f t="shared" si="81"/>
        <v>0</v>
      </c>
      <c r="S798" s="57">
        <f t="shared" si="84"/>
        <v>0</v>
      </c>
      <c r="T798" s="6">
        <f>Table1[[#This Row],[Volume in Units]]*Table1[[#This Row],[Price SDG/Unit]]</f>
        <v>0</v>
      </c>
      <c r="U798" s="57">
        <f>Table1[[#This Row],[Volume MT/Head]]*Table1[[#This Row],[Price USD/(MT/Head)]]</f>
        <v>0</v>
      </c>
      <c r="V798" s="80"/>
      <c r="W798" s="28">
        <f>Table1[[#This Row],[Commission SDG/MT]]*Table1[[#This Row],[Volume in Units]]</f>
        <v>0</v>
      </c>
      <c r="X798" s="80"/>
      <c r="Y798" s="28">
        <f t="shared" si="82"/>
        <v>0</v>
      </c>
      <c r="Z798" s="6">
        <f>IFERROR((Table1[[#This Row],[Total Cost SDG]]/Table1[[#This Row],[Volume MT/Head]]),0)</f>
        <v>0</v>
      </c>
      <c r="AA798" s="57" t="e">
        <f t="shared" si="83"/>
        <v>#DIV/0!</v>
      </c>
      <c r="AB798" s="57">
        <f>IFERROR((Table1[[#This Row],[Total Cost USD]]/Table1[[#This Row],[Volume MT/Head]]),0)</f>
        <v>0</v>
      </c>
      <c r="AC798" s="80"/>
      <c r="AD798" s="6">
        <f>Table1[[#This Row],[Volume MT/Head]]-Table1[[#This Row],[Delivered MT]]</f>
        <v>0</v>
      </c>
      <c r="AE798" s="6">
        <f>Table1[[#This Row],[Delivered MT]]*Table1[[#This Row],[Average Cost SDG/MT]]</f>
        <v>0</v>
      </c>
    </row>
    <row r="799" spans="1:31" hidden="1" x14ac:dyDescent="0.2">
      <c r="A799" s="1">
        <v>810</v>
      </c>
      <c r="F799" s="80"/>
      <c r="O799" s="80"/>
      <c r="P799" s="6">
        <f t="shared" si="80"/>
        <v>0</v>
      </c>
      <c r="R799" s="6">
        <f t="shared" si="81"/>
        <v>0</v>
      </c>
      <c r="S799" s="57">
        <f t="shared" si="84"/>
        <v>0</v>
      </c>
      <c r="T799" s="6">
        <f>Table1[[#This Row],[Volume in Units]]*Table1[[#This Row],[Price SDG/Unit]]</f>
        <v>0</v>
      </c>
      <c r="U799" s="57">
        <f>Table1[[#This Row],[Volume MT/Head]]*Table1[[#This Row],[Price USD/(MT/Head)]]</f>
        <v>0</v>
      </c>
      <c r="V799" s="80"/>
      <c r="W799" s="28">
        <f>Table1[[#This Row],[Commission SDG/MT]]*Table1[[#This Row],[Volume in Units]]</f>
        <v>0</v>
      </c>
      <c r="X799" s="80"/>
      <c r="Y799" s="28">
        <f t="shared" si="82"/>
        <v>0</v>
      </c>
      <c r="Z799" s="6">
        <f>IFERROR((Table1[[#This Row],[Total Cost SDG]]/Table1[[#This Row],[Volume MT/Head]]),0)</f>
        <v>0</v>
      </c>
      <c r="AA799" s="57" t="e">
        <f t="shared" si="83"/>
        <v>#DIV/0!</v>
      </c>
      <c r="AB799" s="57">
        <f>IFERROR((Table1[[#This Row],[Total Cost USD]]/Table1[[#This Row],[Volume MT/Head]]),0)</f>
        <v>0</v>
      </c>
      <c r="AC799" s="80"/>
      <c r="AD799" s="6">
        <f>Table1[[#This Row],[Volume MT/Head]]-Table1[[#This Row],[Delivered MT]]</f>
        <v>0</v>
      </c>
      <c r="AE799" s="6">
        <f>Table1[[#This Row],[Delivered MT]]*Table1[[#This Row],[Average Cost SDG/MT]]</f>
        <v>0</v>
      </c>
    </row>
    <row r="800" spans="1:31" hidden="1" x14ac:dyDescent="0.2">
      <c r="A800" s="1">
        <v>811</v>
      </c>
      <c r="F800" s="80"/>
      <c r="O800" s="80"/>
      <c r="P800" s="6">
        <f t="shared" si="80"/>
        <v>0</v>
      </c>
      <c r="R800" s="6">
        <f t="shared" si="81"/>
        <v>0</v>
      </c>
      <c r="S800" s="57">
        <f t="shared" si="84"/>
        <v>0</v>
      </c>
      <c r="T800" s="6">
        <f>Table1[[#This Row],[Volume in Units]]*Table1[[#This Row],[Price SDG/Unit]]</f>
        <v>0</v>
      </c>
      <c r="U800" s="57">
        <f>Table1[[#This Row],[Volume MT/Head]]*Table1[[#This Row],[Price USD/(MT/Head)]]</f>
        <v>0</v>
      </c>
      <c r="V800" s="80"/>
      <c r="W800" s="28">
        <f>Table1[[#This Row],[Commission SDG/MT]]*Table1[[#This Row],[Volume in Units]]</f>
        <v>0</v>
      </c>
      <c r="X800" s="80"/>
      <c r="Y800" s="28">
        <f t="shared" si="82"/>
        <v>0</v>
      </c>
      <c r="Z800" s="6">
        <f>IFERROR((Table1[[#This Row],[Total Cost SDG]]/Table1[[#This Row],[Volume MT/Head]]),0)</f>
        <v>0</v>
      </c>
      <c r="AA800" s="57" t="e">
        <f t="shared" si="83"/>
        <v>#DIV/0!</v>
      </c>
      <c r="AB800" s="57">
        <f>IFERROR((Table1[[#This Row],[Total Cost USD]]/Table1[[#This Row],[Volume MT/Head]]),0)</f>
        <v>0</v>
      </c>
      <c r="AC800" s="80"/>
      <c r="AD800" s="6">
        <f>Table1[[#This Row],[Volume MT/Head]]-Table1[[#This Row],[Delivered MT]]</f>
        <v>0</v>
      </c>
      <c r="AE800" s="6">
        <f>Table1[[#This Row],[Delivered MT]]*Table1[[#This Row],[Average Cost SDG/MT]]</f>
        <v>0</v>
      </c>
    </row>
    <row r="801" spans="1:31" hidden="1" x14ac:dyDescent="0.2">
      <c r="A801" s="1">
        <v>812</v>
      </c>
      <c r="F801" s="80"/>
      <c r="O801" s="80"/>
      <c r="P801" s="6">
        <f t="shared" si="80"/>
        <v>0</v>
      </c>
      <c r="R801" s="6">
        <f t="shared" si="81"/>
        <v>0</v>
      </c>
      <c r="S801" s="57">
        <f t="shared" si="84"/>
        <v>0</v>
      </c>
      <c r="T801" s="6">
        <f>Table1[[#This Row],[Volume in Units]]*Table1[[#This Row],[Price SDG/Unit]]</f>
        <v>0</v>
      </c>
      <c r="U801" s="57">
        <f>Table1[[#This Row],[Volume MT/Head]]*Table1[[#This Row],[Price USD/(MT/Head)]]</f>
        <v>0</v>
      </c>
      <c r="V801" s="80"/>
      <c r="W801" s="28">
        <f>Table1[[#This Row],[Commission SDG/MT]]*Table1[[#This Row],[Volume in Units]]</f>
        <v>0</v>
      </c>
      <c r="X801" s="80"/>
      <c r="Y801" s="28">
        <f t="shared" si="82"/>
        <v>0</v>
      </c>
      <c r="Z801" s="6">
        <f>IFERROR((Table1[[#This Row],[Total Cost SDG]]/Table1[[#This Row],[Volume MT/Head]]),0)</f>
        <v>0</v>
      </c>
      <c r="AA801" s="57" t="e">
        <f t="shared" si="83"/>
        <v>#DIV/0!</v>
      </c>
      <c r="AB801" s="57">
        <f>IFERROR((Table1[[#This Row],[Total Cost USD]]/Table1[[#This Row],[Volume MT/Head]]),0)</f>
        <v>0</v>
      </c>
      <c r="AC801" s="80"/>
      <c r="AD801" s="6">
        <f>Table1[[#This Row],[Volume MT/Head]]-Table1[[#This Row],[Delivered MT]]</f>
        <v>0</v>
      </c>
      <c r="AE801" s="6">
        <f>Table1[[#This Row],[Delivered MT]]*Table1[[#This Row],[Average Cost SDG/MT]]</f>
        <v>0</v>
      </c>
    </row>
    <row r="802" spans="1:31" hidden="1" x14ac:dyDescent="0.2">
      <c r="A802" s="1">
        <v>813</v>
      </c>
      <c r="F802" s="80"/>
      <c r="O802" s="80"/>
      <c r="P802" s="6">
        <f t="shared" si="80"/>
        <v>0</v>
      </c>
      <c r="R802" s="6">
        <f t="shared" si="81"/>
        <v>0</v>
      </c>
      <c r="S802" s="57">
        <f t="shared" si="84"/>
        <v>0</v>
      </c>
      <c r="T802" s="6">
        <f>Table1[[#This Row],[Volume in Units]]*Table1[[#This Row],[Price SDG/Unit]]</f>
        <v>0</v>
      </c>
      <c r="U802" s="57">
        <f>Table1[[#This Row],[Volume MT/Head]]*Table1[[#This Row],[Price USD/(MT/Head)]]</f>
        <v>0</v>
      </c>
      <c r="V802" s="80"/>
      <c r="W802" s="28">
        <f>Table1[[#This Row],[Commission SDG/MT]]*Table1[[#This Row],[Volume in Units]]</f>
        <v>0</v>
      </c>
      <c r="X802" s="80"/>
      <c r="Y802" s="28">
        <f t="shared" si="82"/>
        <v>0</v>
      </c>
      <c r="Z802" s="6">
        <f>IFERROR((Table1[[#This Row],[Total Cost SDG]]/Table1[[#This Row],[Volume MT/Head]]),0)</f>
        <v>0</v>
      </c>
      <c r="AA802" s="57" t="e">
        <f t="shared" si="83"/>
        <v>#DIV/0!</v>
      </c>
      <c r="AB802" s="57">
        <f>IFERROR((Table1[[#This Row],[Total Cost USD]]/Table1[[#This Row],[Volume MT/Head]]),0)</f>
        <v>0</v>
      </c>
      <c r="AC802" s="80"/>
      <c r="AD802" s="6">
        <f>Table1[[#This Row],[Volume MT/Head]]-Table1[[#This Row],[Delivered MT]]</f>
        <v>0</v>
      </c>
      <c r="AE802" s="6">
        <f>Table1[[#This Row],[Delivered MT]]*Table1[[#This Row],[Average Cost SDG/MT]]</f>
        <v>0</v>
      </c>
    </row>
    <row r="803" spans="1:31" hidden="1" x14ac:dyDescent="0.2">
      <c r="A803" s="1">
        <v>814</v>
      </c>
      <c r="F803" s="80"/>
      <c r="O803" s="80"/>
      <c r="P803" s="6">
        <f t="shared" si="80"/>
        <v>0</v>
      </c>
      <c r="R803" s="6">
        <f t="shared" si="81"/>
        <v>0</v>
      </c>
      <c r="S803" s="57">
        <f t="shared" si="84"/>
        <v>0</v>
      </c>
      <c r="T803" s="6">
        <f>Table1[[#This Row],[Volume in Units]]*Table1[[#This Row],[Price SDG/Unit]]</f>
        <v>0</v>
      </c>
      <c r="U803" s="57">
        <f>Table1[[#This Row],[Volume MT/Head]]*Table1[[#This Row],[Price USD/(MT/Head)]]</f>
        <v>0</v>
      </c>
      <c r="V803" s="80"/>
      <c r="W803" s="28">
        <f>Table1[[#This Row],[Commission SDG/MT]]*Table1[[#This Row],[Volume in Units]]</f>
        <v>0</v>
      </c>
      <c r="X803" s="80"/>
      <c r="Y803" s="28">
        <f t="shared" si="82"/>
        <v>0</v>
      </c>
      <c r="Z803" s="6">
        <f>IFERROR((Table1[[#This Row],[Total Cost SDG]]/Table1[[#This Row],[Volume MT/Head]]),0)</f>
        <v>0</v>
      </c>
      <c r="AA803" s="57" t="e">
        <f t="shared" si="83"/>
        <v>#DIV/0!</v>
      </c>
      <c r="AB803" s="57">
        <f>IFERROR((Table1[[#This Row],[Total Cost USD]]/Table1[[#This Row],[Volume MT/Head]]),0)</f>
        <v>0</v>
      </c>
      <c r="AC803" s="80"/>
      <c r="AD803" s="6">
        <f>Table1[[#This Row],[Volume MT/Head]]-Table1[[#This Row],[Delivered MT]]</f>
        <v>0</v>
      </c>
      <c r="AE803" s="6">
        <f>Table1[[#This Row],[Delivered MT]]*Table1[[#This Row],[Average Cost SDG/MT]]</f>
        <v>0</v>
      </c>
    </row>
    <row r="804" spans="1:31" hidden="1" x14ac:dyDescent="0.2">
      <c r="A804" s="1">
        <v>815</v>
      </c>
      <c r="F804" s="80"/>
      <c r="O804" s="80"/>
      <c r="P804" s="6">
        <f t="shared" si="80"/>
        <v>0</v>
      </c>
      <c r="R804" s="6">
        <f t="shared" si="81"/>
        <v>0</v>
      </c>
      <c r="S804" s="57">
        <f t="shared" si="84"/>
        <v>0</v>
      </c>
      <c r="T804" s="6">
        <f>Table1[[#This Row],[Volume in Units]]*Table1[[#This Row],[Price SDG/Unit]]</f>
        <v>0</v>
      </c>
      <c r="U804" s="57">
        <f>Table1[[#This Row],[Volume MT/Head]]*Table1[[#This Row],[Price USD/(MT/Head)]]</f>
        <v>0</v>
      </c>
      <c r="V804" s="80"/>
      <c r="W804" s="28">
        <f>Table1[[#This Row],[Commission SDG/MT]]*Table1[[#This Row],[Volume in Units]]</f>
        <v>0</v>
      </c>
      <c r="X804" s="80"/>
      <c r="Y804" s="28">
        <f t="shared" si="82"/>
        <v>0</v>
      </c>
      <c r="Z804" s="6">
        <f>IFERROR((Table1[[#This Row],[Total Cost SDG]]/Table1[[#This Row],[Volume MT/Head]]),0)</f>
        <v>0</v>
      </c>
      <c r="AA804" s="57" t="e">
        <f t="shared" si="83"/>
        <v>#DIV/0!</v>
      </c>
      <c r="AB804" s="57">
        <f>IFERROR((Table1[[#This Row],[Total Cost USD]]/Table1[[#This Row],[Volume MT/Head]]),0)</f>
        <v>0</v>
      </c>
      <c r="AC804" s="80"/>
      <c r="AD804" s="6">
        <f>Table1[[#This Row],[Volume MT/Head]]-Table1[[#This Row],[Delivered MT]]</f>
        <v>0</v>
      </c>
      <c r="AE804" s="6">
        <f>Table1[[#This Row],[Delivered MT]]*Table1[[#This Row],[Average Cost SDG/MT]]</f>
        <v>0</v>
      </c>
    </row>
    <row r="805" spans="1:31" hidden="1" x14ac:dyDescent="0.2">
      <c r="A805" s="1">
        <v>816</v>
      </c>
      <c r="F805" s="80"/>
      <c r="O805" s="80"/>
      <c r="P805" s="6">
        <f t="shared" si="80"/>
        <v>0</v>
      </c>
      <c r="R805" s="6">
        <f t="shared" si="81"/>
        <v>0</v>
      </c>
      <c r="S805" s="57">
        <f t="shared" si="84"/>
        <v>0</v>
      </c>
      <c r="T805" s="6">
        <f>Table1[[#This Row],[Volume in Units]]*Table1[[#This Row],[Price SDG/Unit]]</f>
        <v>0</v>
      </c>
      <c r="U805" s="57">
        <f>Table1[[#This Row],[Volume MT/Head]]*Table1[[#This Row],[Price USD/(MT/Head)]]</f>
        <v>0</v>
      </c>
      <c r="V805" s="80"/>
      <c r="W805" s="28">
        <f>Table1[[#This Row],[Commission SDG/MT]]*Table1[[#This Row],[Volume in Units]]</f>
        <v>0</v>
      </c>
      <c r="X805" s="80"/>
      <c r="Y805" s="28">
        <f t="shared" si="82"/>
        <v>0</v>
      </c>
      <c r="Z805" s="6">
        <f>IFERROR((Table1[[#This Row],[Total Cost SDG]]/Table1[[#This Row],[Volume MT/Head]]),0)</f>
        <v>0</v>
      </c>
      <c r="AA805" s="57" t="e">
        <f t="shared" si="83"/>
        <v>#DIV/0!</v>
      </c>
      <c r="AB805" s="57">
        <f>IFERROR((Table1[[#This Row],[Total Cost USD]]/Table1[[#This Row],[Volume MT/Head]]),0)</f>
        <v>0</v>
      </c>
      <c r="AC805" s="80"/>
      <c r="AD805" s="6">
        <f>Table1[[#This Row],[Volume MT/Head]]-Table1[[#This Row],[Delivered MT]]</f>
        <v>0</v>
      </c>
      <c r="AE805" s="6">
        <f>Table1[[#This Row],[Delivered MT]]*Table1[[#This Row],[Average Cost SDG/MT]]</f>
        <v>0</v>
      </c>
    </row>
    <row r="806" spans="1:31" hidden="1" x14ac:dyDescent="0.2">
      <c r="A806" s="1">
        <v>817</v>
      </c>
      <c r="F806" s="80"/>
      <c r="O806" s="80"/>
      <c r="P806" s="6">
        <f t="shared" si="80"/>
        <v>0</v>
      </c>
      <c r="R806" s="6">
        <f t="shared" si="81"/>
        <v>0</v>
      </c>
      <c r="S806" s="57">
        <f t="shared" si="84"/>
        <v>0</v>
      </c>
      <c r="T806" s="6">
        <f>Table1[[#This Row],[Volume in Units]]*Table1[[#This Row],[Price SDG/Unit]]</f>
        <v>0</v>
      </c>
      <c r="U806" s="57">
        <f>Table1[[#This Row],[Volume MT/Head]]*Table1[[#This Row],[Price USD/(MT/Head)]]</f>
        <v>0</v>
      </c>
      <c r="V806" s="80"/>
      <c r="W806" s="28">
        <f>Table1[[#This Row],[Commission SDG/MT]]*Table1[[#This Row],[Volume in Units]]</f>
        <v>0</v>
      </c>
      <c r="X806" s="80"/>
      <c r="Y806" s="28">
        <f t="shared" si="82"/>
        <v>0</v>
      </c>
      <c r="Z806" s="6">
        <f>IFERROR((Table1[[#This Row],[Total Cost SDG]]/Table1[[#This Row],[Volume MT/Head]]),0)</f>
        <v>0</v>
      </c>
      <c r="AA806" s="57" t="e">
        <f t="shared" si="83"/>
        <v>#DIV/0!</v>
      </c>
      <c r="AB806" s="57">
        <f>IFERROR((Table1[[#This Row],[Total Cost USD]]/Table1[[#This Row],[Volume MT/Head]]),0)</f>
        <v>0</v>
      </c>
      <c r="AC806" s="80"/>
      <c r="AD806" s="6">
        <f>Table1[[#This Row],[Volume MT/Head]]-Table1[[#This Row],[Delivered MT]]</f>
        <v>0</v>
      </c>
      <c r="AE806" s="6">
        <f>Table1[[#This Row],[Delivered MT]]*Table1[[#This Row],[Average Cost SDG/MT]]</f>
        <v>0</v>
      </c>
    </row>
    <row r="807" spans="1:31" hidden="1" x14ac:dyDescent="0.2">
      <c r="A807" s="1">
        <v>818</v>
      </c>
      <c r="F807" s="80"/>
      <c r="O807" s="80"/>
      <c r="P807" s="6">
        <f t="shared" si="80"/>
        <v>0</v>
      </c>
      <c r="R807" s="6">
        <f t="shared" si="81"/>
        <v>0</v>
      </c>
      <c r="S807" s="57">
        <f t="shared" si="84"/>
        <v>0</v>
      </c>
      <c r="T807" s="6">
        <f>Table1[[#This Row],[Volume in Units]]*Table1[[#This Row],[Price SDG/Unit]]</f>
        <v>0</v>
      </c>
      <c r="U807" s="57">
        <f>Table1[[#This Row],[Volume MT/Head]]*Table1[[#This Row],[Price USD/(MT/Head)]]</f>
        <v>0</v>
      </c>
      <c r="V807" s="80"/>
      <c r="W807" s="28">
        <f>Table1[[#This Row],[Commission SDG/MT]]*Table1[[#This Row],[Volume in Units]]</f>
        <v>0</v>
      </c>
      <c r="X807" s="80"/>
      <c r="Y807" s="28">
        <f t="shared" si="82"/>
        <v>0</v>
      </c>
      <c r="Z807" s="6">
        <f>IFERROR((Table1[[#This Row],[Total Cost SDG]]/Table1[[#This Row],[Volume MT/Head]]),0)</f>
        <v>0</v>
      </c>
      <c r="AA807" s="57" t="e">
        <f t="shared" si="83"/>
        <v>#DIV/0!</v>
      </c>
      <c r="AB807" s="57">
        <f>IFERROR((Table1[[#This Row],[Total Cost USD]]/Table1[[#This Row],[Volume MT/Head]]),0)</f>
        <v>0</v>
      </c>
      <c r="AC807" s="80"/>
      <c r="AD807" s="6">
        <f>Table1[[#This Row],[Volume MT/Head]]-Table1[[#This Row],[Delivered MT]]</f>
        <v>0</v>
      </c>
      <c r="AE807" s="6">
        <f>Table1[[#This Row],[Delivered MT]]*Table1[[#This Row],[Average Cost SDG/MT]]</f>
        <v>0</v>
      </c>
    </row>
    <row r="808" spans="1:31" hidden="1" x14ac:dyDescent="0.2">
      <c r="A808" s="1">
        <v>819</v>
      </c>
      <c r="F808" s="80"/>
      <c r="O808" s="80"/>
      <c r="P808" s="6">
        <f t="shared" si="80"/>
        <v>0</v>
      </c>
      <c r="R808" s="6">
        <f t="shared" si="81"/>
        <v>0</v>
      </c>
      <c r="S808" s="57">
        <f t="shared" si="84"/>
        <v>0</v>
      </c>
      <c r="T808" s="6">
        <f>Table1[[#This Row],[Volume in Units]]*Table1[[#This Row],[Price SDG/Unit]]</f>
        <v>0</v>
      </c>
      <c r="U808" s="57">
        <f>Table1[[#This Row],[Volume MT/Head]]*Table1[[#This Row],[Price USD/(MT/Head)]]</f>
        <v>0</v>
      </c>
      <c r="V808" s="80"/>
      <c r="W808" s="28">
        <f>Table1[[#This Row],[Commission SDG/MT]]*Table1[[#This Row],[Volume in Units]]</f>
        <v>0</v>
      </c>
      <c r="X808" s="80"/>
      <c r="Y808" s="28">
        <f t="shared" si="82"/>
        <v>0</v>
      </c>
      <c r="Z808" s="6">
        <f>IFERROR((Table1[[#This Row],[Total Cost SDG]]/Table1[[#This Row],[Volume MT/Head]]),0)</f>
        <v>0</v>
      </c>
      <c r="AA808" s="57" t="e">
        <f t="shared" si="83"/>
        <v>#DIV/0!</v>
      </c>
      <c r="AB808" s="57">
        <f>IFERROR((Table1[[#This Row],[Total Cost USD]]/Table1[[#This Row],[Volume MT/Head]]),0)</f>
        <v>0</v>
      </c>
      <c r="AC808" s="80"/>
      <c r="AD808" s="6">
        <f>Table1[[#This Row],[Volume MT/Head]]-Table1[[#This Row],[Delivered MT]]</f>
        <v>0</v>
      </c>
      <c r="AE808" s="6">
        <f>Table1[[#This Row],[Delivered MT]]*Table1[[#This Row],[Average Cost SDG/MT]]</f>
        <v>0</v>
      </c>
    </row>
    <row r="809" spans="1:31" hidden="1" x14ac:dyDescent="0.2">
      <c r="A809" s="1">
        <v>820</v>
      </c>
      <c r="F809" s="80"/>
      <c r="O809" s="80"/>
      <c r="P809" s="6">
        <f t="shared" si="80"/>
        <v>0</v>
      </c>
      <c r="R809" s="6">
        <f t="shared" si="81"/>
        <v>0</v>
      </c>
      <c r="S809" s="57">
        <f t="shared" si="84"/>
        <v>0</v>
      </c>
      <c r="T809" s="6">
        <f>Table1[[#This Row],[Volume in Units]]*Table1[[#This Row],[Price SDG/Unit]]</f>
        <v>0</v>
      </c>
      <c r="U809" s="57">
        <f>Table1[[#This Row],[Volume MT/Head]]*Table1[[#This Row],[Price USD/(MT/Head)]]</f>
        <v>0</v>
      </c>
      <c r="V809" s="80"/>
      <c r="W809" s="28">
        <f>Table1[[#This Row],[Commission SDG/MT]]*Table1[[#This Row],[Volume in Units]]</f>
        <v>0</v>
      </c>
      <c r="X809" s="80"/>
      <c r="Y809" s="28">
        <f t="shared" si="82"/>
        <v>0</v>
      </c>
      <c r="Z809" s="6">
        <f>IFERROR((Table1[[#This Row],[Total Cost SDG]]/Table1[[#This Row],[Volume MT/Head]]),0)</f>
        <v>0</v>
      </c>
      <c r="AA809" s="57" t="e">
        <f t="shared" si="83"/>
        <v>#DIV/0!</v>
      </c>
      <c r="AB809" s="57">
        <f>IFERROR((Table1[[#This Row],[Total Cost USD]]/Table1[[#This Row],[Volume MT/Head]]),0)</f>
        <v>0</v>
      </c>
      <c r="AC809" s="80"/>
      <c r="AD809" s="6">
        <f>Table1[[#This Row],[Volume MT/Head]]-Table1[[#This Row],[Delivered MT]]</f>
        <v>0</v>
      </c>
      <c r="AE809" s="6">
        <f>Table1[[#This Row],[Delivered MT]]*Table1[[#This Row],[Average Cost SDG/MT]]</f>
        <v>0</v>
      </c>
    </row>
    <row r="810" spans="1:31" hidden="1" x14ac:dyDescent="0.2">
      <c r="A810" s="1">
        <v>821</v>
      </c>
      <c r="F810" s="80"/>
      <c r="O810" s="80"/>
      <c r="P810" s="6">
        <f t="shared" si="80"/>
        <v>0</v>
      </c>
      <c r="R810" s="6">
        <f t="shared" si="81"/>
        <v>0</v>
      </c>
      <c r="S810" s="57">
        <f t="shared" si="84"/>
        <v>0</v>
      </c>
      <c r="T810" s="6">
        <f>Table1[[#This Row],[Volume in Units]]*Table1[[#This Row],[Price SDG/Unit]]</f>
        <v>0</v>
      </c>
      <c r="U810" s="57">
        <f>Table1[[#This Row],[Volume MT/Head]]*Table1[[#This Row],[Price USD/(MT/Head)]]</f>
        <v>0</v>
      </c>
      <c r="V810" s="80"/>
      <c r="W810" s="28">
        <f>Table1[[#This Row],[Commission SDG/MT]]*Table1[[#This Row],[Volume in Units]]</f>
        <v>0</v>
      </c>
      <c r="X810" s="80"/>
      <c r="Y810" s="28">
        <f t="shared" si="82"/>
        <v>0</v>
      </c>
      <c r="Z810" s="6">
        <f>IFERROR((Table1[[#This Row],[Total Cost SDG]]/Table1[[#This Row],[Volume MT/Head]]),0)</f>
        <v>0</v>
      </c>
      <c r="AA810" s="57" t="e">
        <f t="shared" si="83"/>
        <v>#DIV/0!</v>
      </c>
      <c r="AB810" s="57">
        <f>IFERROR((Table1[[#This Row],[Total Cost USD]]/Table1[[#This Row],[Volume MT/Head]]),0)</f>
        <v>0</v>
      </c>
      <c r="AC810" s="80"/>
      <c r="AD810" s="6">
        <f>Table1[[#This Row],[Volume MT/Head]]-Table1[[#This Row],[Delivered MT]]</f>
        <v>0</v>
      </c>
      <c r="AE810" s="6">
        <f>Table1[[#This Row],[Delivered MT]]*Table1[[#This Row],[Average Cost SDG/MT]]</f>
        <v>0</v>
      </c>
    </row>
    <row r="811" spans="1:31" hidden="1" x14ac:dyDescent="0.2">
      <c r="A811" s="1">
        <v>822</v>
      </c>
      <c r="F811" s="80"/>
      <c r="O811" s="80"/>
      <c r="P811" s="6">
        <f t="shared" si="80"/>
        <v>0</v>
      </c>
      <c r="R811" s="6">
        <f t="shared" si="81"/>
        <v>0</v>
      </c>
      <c r="S811" s="57">
        <f t="shared" si="84"/>
        <v>0</v>
      </c>
      <c r="T811" s="6">
        <f>Table1[[#This Row],[Volume in Units]]*Table1[[#This Row],[Price SDG/Unit]]</f>
        <v>0</v>
      </c>
      <c r="U811" s="57">
        <f>Table1[[#This Row],[Volume MT/Head]]*Table1[[#This Row],[Price USD/(MT/Head)]]</f>
        <v>0</v>
      </c>
      <c r="V811" s="80"/>
      <c r="W811" s="28">
        <f>Table1[[#This Row],[Commission SDG/MT]]*Table1[[#This Row],[Volume in Units]]</f>
        <v>0</v>
      </c>
      <c r="X811" s="80"/>
      <c r="Y811" s="28">
        <f t="shared" si="82"/>
        <v>0</v>
      </c>
      <c r="Z811" s="6">
        <f>IFERROR((Table1[[#This Row],[Total Cost SDG]]/Table1[[#This Row],[Volume MT/Head]]),0)</f>
        <v>0</v>
      </c>
      <c r="AA811" s="57" t="e">
        <f t="shared" si="83"/>
        <v>#DIV/0!</v>
      </c>
      <c r="AB811" s="57">
        <f>IFERROR((Table1[[#This Row],[Total Cost USD]]/Table1[[#This Row],[Volume MT/Head]]),0)</f>
        <v>0</v>
      </c>
      <c r="AC811" s="80"/>
      <c r="AD811" s="6">
        <f>Table1[[#This Row],[Volume MT/Head]]-Table1[[#This Row],[Delivered MT]]</f>
        <v>0</v>
      </c>
      <c r="AE811" s="6">
        <f>Table1[[#This Row],[Delivered MT]]*Table1[[#This Row],[Average Cost SDG/MT]]</f>
        <v>0</v>
      </c>
    </row>
    <row r="812" spans="1:31" hidden="1" x14ac:dyDescent="0.2">
      <c r="A812" s="1">
        <v>823</v>
      </c>
      <c r="F812" s="80"/>
      <c r="O812" s="80"/>
      <c r="P812" s="6">
        <f t="shared" si="80"/>
        <v>0</v>
      </c>
      <c r="R812" s="6">
        <f t="shared" si="81"/>
        <v>0</v>
      </c>
      <c r="S812" s="57">
        <f t="shared" si="84"/>
        <v>0</v>
      </c>
      <c r="T812" s="6">
        <f>Table1[[#This Row],[Volume in Units]]*Table1[[#This Row],[Price SDG/Unit]]</f>
        <v>0</v>
      </c>
      <c r="U812" s="57">
        <f>Table1[[#This Row],[Volume MT/Head]]*Table1[[#This Row],[Price USD/(MT/Head)]]</f>
        <v>0</v>
      </c>
      <c r="V812" s="80"/>
      <c r="W812" s="28">
        <f>Table1[[#This Row],[Commission SDG/MT]]*Table1[[#This Row],[Volume in Units]]</f>
        <v>0</v>
      </c>
      <c r="X812" s="80"/>
      <c r="Y812" s="28">
        <f t="shared" si="82"/>
        <v>0</v>
      </c>
      <c r="Z812" s="6">
        <f>IFERROR((Table1[[#This Row],[Total Cost SDG]]/Table1[[#This Row],[Volume MT/Head]]),0)</f>
        <v>0</v>
      </c>
      <c r="AA812" s="57" t="e">
        <f t="shared" si="83"/>
        <v>#DIV/0!</v>
      </c>
      <c r="AB812" s="57">
        <f>IFERROR((Table1[[#This Row],[Total Cost USD]]/Table1[[#This Row],[Volume MT/Head]]),0)</f>
        <v>0</v>
      </c>
      <c r="AC812" s="80"/>
      <c r="AD812" s="6">
        <f>Table1[[#This Row],[Volume MT/Head]]-Table1[[#This Row],[Delivered MT]]</f>
        <v>0</v>
      </c>
      <c r="AE812" s="6">
        <f>Table1[[#This Row],[Delivered MT]]*Table1[[#This Row],[Average Cost SDG/MT]]</f>
        <v>0</v>
      </c>
    </row>
    <row r="813" spans="1:31" hidden="1" x14ac:dyDescent="0.2">
      <c r="A813" s="1">
        <v>824</v>
      </c>
      <c r="F813" s="80"/>
      <c r="O813" s="80"/>
      <c r="P813" s="6">
        <f t="shared" si="80"/>
        <v>0</v>
      </c>
      <c r="R813" s="6">
        <f t="shared" si="81"/>
        <v>0</v>
      </c>
      <c r="S813" s="57">
        <f t="shared" si="84"/>
        <v>0</v>
      </c>
      <c r="T813" s="6">
        <f>Table1[[#This Row],[Volume in Units]]*Table1[[#This Row],[Price SDG/Unit]]</f>
        <v>0</v>
      </c>
      <c r="U813" s="57">
        <f>Table1[[#This Row],[Volume MT/Head]]*Table1[[#This Row],[Price USD/(MT/Head)]]</f>
        <v>0</v>
      </c>
      <c r="V813" s="80"/>
      <c r="W813" s="28">
        <f>Table1[[#This Row],[Commission SDG/MT]]*Table1[[#This Row],[Volume in Units]]</f>
        <v>0</v>
      </c>
      <c r="X813" s="80"/>
      <c r="Y813" s="28">
        <f t="shared" si="82"/>
        <v>0</v>
      </c>
      <c r="Z813" s="6">
        <f>IFERROR((Table1[[#This Row],[Total Cost SDG]]/Table1[[#This Row],[Volume MT/Head]]),0)</f>
        <v>0</v>
      </c>
      <c r="AA813" s="57" t="e">
        <f t="shared" si="83"/>
        <v>#DIV/0!</v>
      </c>
      <c r="AB813" s="57">
        <f>IFERROR((Table1[[#This Row],[Total Cost USD]]/Table1[[#This Row],[Volume MT/Head]]),0)</f>
        <v>0</v>
      </c>
      <c r="AC813" s="80"/>
      <c r="AD813" s="6">
        <f>Table1[[#This Row],[Volume MT/Head]]-Table1[[#This Row],[Delivered MT]]</f>
        <v>0</v>
      </c>
      <c r="AE813" s="6">
        <f>Table1[[#This Row],[Delivered MT]]*Table1[[#This Row],[Average Cost SDG/MT]]</f>
        <v>0</v>
      </c>
    </row>
    <row r="814" spans="1:31" hidden="1" x14ac:dyDescent="0.2">
      <c r="A814" s="1">
        <v>825</v>
      </c>
      <c r="F814" s="80"/>
      <c r="O814" s="80"/>
      <c r="P814" s="6">
        <f t="shared" si="80"/>
        <v>0</v>
      </c>
      <c r="R814" s="6">
        <f t="shared" si="81"/>
        <v>0</v>
      </c>
      <c r="S814" s="57">
        <f t="shared" si="84"/>
        <v>0</v>
      </c>
      <c r="T814" s="6">
        <f>Table1[[#This Row],[Volume in Units]]*Table1[[#This Row],[Price SDG/Unit]]</f>
        <v>0</v>
      </c>
      <c r="U814" s="57">
        <f>Table1[[#This Row],[Volume MT/Head]]*Table1[[#This Row],[Price USD/(MT/Head)]]</f>
        <v>0</v>
      </c>
      <c r="V814" s="80"/>
      <c r="W814" s="28">
        <f>Table1[[#This Row],[Commission SDG/MT]]*Table1[[#This Row],[Volume in Units]]</f>
        <v>0</v>
      </c>
      <c r="X814" s="80"/>
      <c r="Y814" s="28">
        <f t="shared" si="82"/>
        <v>0</v>
      </c>
      <c r="Z814" s="6">
        <f>IFERROR((Table1[[#This Row],[Total Cost SDG]]/Table1[[#This Row],[Volume MT/Head]]),0)</f>
        <v>0</v>
      </c>
      <c r="AA814" s="57" t="e">
        <f t="shared" si="83"/>
        <v>#DIV/0!</v>
      </c>
      <c r="AB814" s="57">
        <f>IFERROR((Table1[[#This Row],[Total Cost USD]]/Table1[[#This Row],[Volume MT/Head]]),0)</f>
        <v>0</v>
      </c>
      <c r="AC814" s="80"/>
      <c r="AD814" s="6">
        <f>Table1[[#This Row],[Volume MT/Head]]-Table1[[#This Row],[Delivered MT]]</f>
        <v>0</v>
      </c>
      <c r="AE814" s="6">
        <f>Table1[[#This Row],[Delivered MT]]*Table1[[#This Row],[Average Cost SDG/MT]]</f>
        <v>0</v>
      </c>
    </row>
    <row r="815" spans="1:31" hidden="1" x14ac:dyDescent="0.2">
      <c r="A815" s="1">
        <v>826</v>
      </c>
      <c r="F815" s="80"/>
      <c r="O815" s="80"/>
      <c r="P815" s="6">
        <f t="shared" si="80"/>
        <v>0</v>
      </c>
      <c r="R815" s="6">
        <f t="shared" si="81"/>
        <v>0</v>
      </c>
      <c r="S815" s="57">
        <f t="shared" si="84"/>
        <v>0</v>
      </c>
      <c r="T815" s="6">
        <f>Table1[[#This Row],[Volume in Units]]*Table1[[#This Row],[Price SDG/Unit]]</f>
        <v>0</v>
      </c>
      <c r="U815" s="57">
        <f>Table1[[#This Row],[Volume MT/Head]]*Table1[[#This Row],[Price USD/(MT/Head)]]</f>
        <v>0</v>
      </c>
      <c r="V815" s="80"/>
      <c r="W815" s="28">
        <f>Table1[[#This Row],[Commission SDG/MT]]*Table1[[#This Row],[Volume in Units]]</f>
        <v>0</v>
      </c>
      <c r="X815" s="80"/>
      <c r="Y815" s="28">
        <f t="shared" si="82"/>
        <v>0</v>
      </c>
      <c r="Z815" s="6">
        <f>IFERROR((Table1[[#This Row],[Total Cost SDG]]/Table1[[#This Row],[Volume MT/Head]]),0)</f>
        <v>0</v>
      </c>
      <c r="AA815" s="57" t="e">
        <f t="shared" si="83"/>
        <v>#DIV/0!</v>
      </c>
      <c r="AB815" s="57">
        <f>IFERROR((Table1[[#This Row],[Total Cost USD]]/Table1[[#This Row],[Volume MT/Head]]),0)</f>
        <v>0</v>
      </c>
      <c r="AC815" s="80"/>
      <c r="AD815" s="6">
        <f>Table1[[#This Row],[Volume MT/Head]]-Table1[[#This Row],[Delivered MT]]</f>
        <v>0</v>
      </c>
      <c r="AE815" s="6">
        <f>Table1[[#This Row],[Delivered MT]]*Table1[[#This Row],[Average Cost SDG/MT]]</f>
        <v>0</v>
      </c>
    </row>
    <row r="816" spans="1:31" hidden="1" x14ac:dyDescent="0.2">
      <c r="A816" s="1">
        <v>827</v>
      </c>
      <c r="F816" s="80"/>
      <c r="O816" s="80"/>
      <c r="P816" s="6">
        <f t="shared" si="80"/>
        <v>0</v>
      </c>
      <c r="R816" s="6">
        <f t="shared" si="81"/>
        <v>0</v>
      </c>
      <c r="S816" s="57">
        <f t="shared" si="84"/>
        <v>0</v>
      </c>
      <c r="T816" s="6">
        <f>Table1[[#This Row],[Volume in Units]]*Table1[[#This Row],[Price SDG/Unit]]</f>
        <v>0</v>
      </c>
      <c r="U816" s="57">
        <f>Table1[[#This Row],[Volume MT/Head]]*Table1[[#This Row],[Price USD/(MT/Head)]]</f>
        <v>0</v>
      </c>
      <c r="V816" s="80"/>
      <c r="W816" s="28">
        <f>Table1[[#This Row],[Commission SDG/MT]]*Table1[[#This Row],[Volume in Units]]</f>
        <v>0</v>
      </c>
      <c r="X816" s="80"/>
      <c r="Y816" s="28">
        <f t="shared" si="82"/>
        <v>0</v>
      </c>
      <c r="Z816" s="6">
        <f>IFERROR((Table1[[#This Row],[Total Cost SDG]]/Table1[[#This Row],[Volume MT/Head]]),0)</f>
        <v>0</v>
      </c>
      <c r="AA816" s="57" t="e">
        <f t="shared" si="83"/>
        <v>#DIV/0!</v>
      </c>
      <c r="AB816" s="57">
        <f>IFERROR((Table1[[#This Row],[Total Cost USD]]/Table1[[#This Row],[Volume MT/Head]]),0)</f>
        <v>0</v>
      </c>
      <c r="AC816" s="80"/>
      <c r="AD816" s="6">
        <f>Table1[[#This Row],[Volume MT/Head]]-Table1[[#This Row],[Delivered MT]]</f>
        <v>0</v>
      </c>
      <c r="AE816" s="6">
        <f>Table1[[#This Row],[Delivered MT]]*Table1[[#This Row],[Average Cost SDG/MT]]</f>
        <v>0</v>
      </c>
    </row>
    <row r="817" spans="1:31" hidden="1" x14ac:dyDescent="0.2">
      <c r="A817" s="1">
        <v>828</v>
      </c>
      <c r="F817" s="80"/>
      <c r="O817" s="80"/>
      <c r="P817" s="6">
        <f t="shared" si="80"/>
        <v>0</v>
      </c>
      <c r="R817" s="6">
        <f t="shared" si="81"/>
        <v>0</v>
      </c>
      <c r="S817" s="57">
        <f t="shared" si="84"/>
        <v>0</v>
      </c>
      <c r="T817" s="6">
        <f>Table1[[#This Row],[Volume in Units]]*Table1[[#This Row],[Price SDG/Unit]]</f>
        <v>0</v>
      </c>
      <c r="U817" s="57">
        <f>Table1[[#This Row],[Volume MT/Head]]*Table1[[#This Row],[Price USD/(MT/Head)]]</f>
        <v>0</v>
      </c>
      <c r="V817" s="80"/>
      <c r="W817" s="28">
        <f>Table1[[#This Row],[Commission SDG/MT]]*Table1[[#This Row],[Volume in Units]]</f>
        <v>0</v>
      </c>
      <c r="X817" s="80"/>
      <c r="Y817" s="28">
        <f t="shared" si="82"/>
        <v>0</v>
      </c>
      <c r="Z817" s="6">
        <f>IFERROR((Table1[[#This Row],[Total Cost SDG]]/Table1[[#This Row],[Volume MT/Head]]),0)</f>
        <v>0</v>
      </c>
      <c r="AA817" s="57" t="e">
        <f t="shared" si="83"/>
        <v>#DIV/0!</v>
      </c>
      <c r="AB817" s="57">
        <f>IFERROR((Table1[[#This Row],[Total Cost USD]]/Table1[[#This Row],[Volume MT/Head]]),0)</f>
        <v>0</v>
      </c>
      <c r="AC817" s="80"/>
      <c r="AD817" s="6">
        <f>Table1[[#This Row],[Volume MT/Head]]-Table1[[#This Row],[Delivered MT]]</f>
        <v>0</v>
      </c>
      <c r="AE817" s="6">
        <f>Table1[[#This Row],[Delivered MT]]*Table1[[#This Row],[Average Cost SDG/MT]]</f>
        <v>0</v>
      </c>
    </row>
    <row r="818" spans="1:31" hidden="1" x14ac:dyDescent="0.2">
      <c r="A818" s="1">
        <v>829</v>
      </c>
      <c r="F818" s="80"/>
      <c r="O818" s="80"/>
      <c r="P818" s="6">
        <f t="shared" si="80"/>
        <v>0</v>
      </c>
      <c r="R818" s="6">
        <f t="shared" si="81"/>
        <v>0</v>
      </c>
      <c r="S818" s="57">
        <f t="shared" si="84"/>
        <v>0</v>
      </c>
      <c r="T818" s="6">
        <f>Table1[[#This Row],[Volume in Units]]*Table1[[#This Row],[Price SDG/Unit]]</f>
        <v>0</v>
      </c>
      <c r="U818" s="57">
        <f>Table1[[#This Row],[Volume MT/Head]]*Table1[[#This Row],[Price USD/(MT/Head)]]</f>
        <v>0</v>
      </c>
      <c r="V818" s="80"/>
      <c r="W818" s="28">
        <f>Table1[[#This Row],[Commission SDG/MT]]*Table1[[#This Row],[Volume in Units]]</f>
        <v>0</v>
      </c>
      <c r="X818" s="80"/>
      <c r="Y818" s="28">
        <f t="shared" si="82"/>
        <v>0</v>
      </c>
      <c r="Z818" s="6">
        <f>IFERROR((Table1[[#This Row],[Total Cost SDG]]/Table1[[#This Row],[Volume MT/Head]]),0)</f>
        <v>0</v>
      </c>
      <c r="AA818" s="57" t="e">
        <f t="shared" si="83"/>
        <v>#DIV/0!</v>
      </c>
      <c r="AB818" s="57">
        <f>IFERROR((Table1[[#This Row],[Total Cost USD]]/Table1[[#This Row],[Volume MT/Head]]),0)</f>
        <v>0</v>
      </c>
      <c r="AC818" s="80"/>
      <c r="AD818" s="6">
        <f>Table1[[#This Row],[Volume MT/Head]]-Table1[[#This Row],[Delivered MT]]</f>
        <v>0</v>
      </c>
      <c r="AE818" s="6">
        <f>Table1[[#This Row],[Delivered MT]]*Table1[[#This Row],[Average Cost SDG/MT]]</f>
        <v>0</v>
      </c>
    </row>
    <row r="819" spans="1:31" hidden="1" x14ac:dyDescent="0.2">
      <c r="A819" s="1">
        <v>830</v>
      </c>
      <c r="F819" s="80"/>
      <c r="O819" s="80"/>
      <c r="P819" s="6">
        <f t="shared" si="80"/>
        <v>0</v>
      </c>
      <c r="R819" s="6">
        <f t="shared" si="81"/>
        <v>0</v>
      </c>
      <c r="S819" s="57">
        <f t="shared" si="84"/>
        <v>0</v>
      </c>
      <c r="T819" s="6">
        <f>Table1[[#This Row],[Volume in Units]]*Table1[[#This Row],[Price SDG/Unit]]</f>
        <v>0</v>
      </c>
      <c r="U819" s="57">
        <f>Table1[[#This Row],[Volume MT/Head]]*Table1[[#This Row],[Price USD/(MT/Head)]]</f>
        <v>0</v>
      </c>
      <c r="V819" s="80"/>
      <c r="W819" s="28">
        <f>Table1[[#This Row],[Commission SDG/MT]]*Table1[[#This Row],[Volume in Units]]</f>
        <v>0</v>
      </c>
      <c r="X819" s="80"/>
      <c r="Y819" s="28">
        <f t="shared" si="82"/>
        <v>0</v>
      </c>
      <c r="Z819" s="6">
        <f>IFERROR((Table1[[#This Row],[Total Cost SDG]]/Table1[[#This Row],[Volume MT/Head]]),0)</f>
        <v>0</v>
      </c>
      <c r="AA819" s="57" t="e">
        <f t="shared" si="83"/>
        <v>#DIV/0!</v>
      </c>
      <c r="AB819" s="57">
        <f>IFERROR((Table1[[#This Row],[Total Cost USD]]/Table1[[#This Row],[Volume MT/Head]]),0)</f>
        <v>0</v>
      </c>
      <c r="AC819" s="80"/>
      <c r="AD819" s="6">
        <f>Table1[[#This Row],[Volume MT/Head]]-Table1[[#This Row],[Delivered MT]]</f>
        <v>0</v>
      </c>
      <c r="AE819" s="6">
        <f>Table1[[#This Row],[Delivered MT]]*Table1[[#This Row],[Average Cost SDG/MT]]</f>
        <v>0</v>
      </c>
    </row>
    <row r="820" spans="1:31" hidden="1" x14ac:dyDescent="0.2">
      <c r="A820" s="1">
        <v>831</v>
      </c>
      <c r="F820" s="80"/>
      <c r="O820" s="80"/>
      <c r="P820" s="6">
        <f t="shared" si="80"/>
        <v>0</v>
      </c>
      <c r="R820" s="6">
        <f t="shared" si="81"/>
        <v>0</v>
      </c>
      <c r="S820" s="57">
        <f t="shared" si="84"/>
        <v>0</v>
      </c>
      <c r="T820" s="6">
        <f>Table1[[#This Row],[Volume in Units]]*Table1[[#This Row],[Price SDG/Unit]]</f>
        <v>0</v>
      </c>
      <c r="U820" s="57">
        <f>Table1[[#This Row],[Volume MT/Head]]*Table1[[#This Row],[Price USD/(MT/Head)]]</f>
        <v>0</v>
      </c>
      <c r="V820" s="80"/>
      <c r="W820" s="28">
        <f>Table1[[#This Row],[Commission SDG/MT]]*Table1[[#This Row],[Volume in Units]]</f>
        <v>0</v>
      </c>
      <c r="X820" s="80"/>
      <c r="Y820" s="28">
        <f t="shared" si="82"/>
        <v>0</v>
      </c>
      <c r="Z820" s="6">
        <f>IFERROR((Table1[[#This Row],[Total Cost SDG]]/Table1[[#This Row],[Volume MT/Head]]),0)</f>
        <v>0</v>
      </c>
      <c r="AA820" s="57" t="e">
        <f t="shared" si="83"/>
        <v>#DIV/0!</v>
      </c>
      <c r="AB820" s="57">
        <f>IFERROR((Table1[[#This Row],[Total Cost USD]]/Table1[[#This Row],[Volume MT/Head]]),0)</f>
        <v>0</v>
      </c>
      <c r="AC820" s="80"/>
      <c r="AD820" s="6">
        <f>Table1[[#This Row],[Volume MT/Head]]-Table1[[#This Row],[Delivered MT]]</f>
        <v>0</v>
      </c>
      <c r="AE820" s="6">
        <f>Table1[[#This Row],[Delivered MT]]*Table1[[#This Row],[Average Cost SDG/MT]]</f>
        <v>0</v>
      </c>
    </row>
    <row r="821" spans="1:31" hidden="1" x14ac:dyDescent="0.2">
      <c r="A821" s="1">
        <v>832</v>
      </c>
      <c r="F821" s="80"/>
      <c r="O821" s="80"/>
      <c r="P821" s="6">
        <f t="shared" si="80"/>
        <v>0</v>
      </c>
      <c r="R821" s="6">
        <f t="shared" si="81"/>
        <v>0</v>
      </c>
      <c r="S821" s="57">
        <f t="shared" si="84"/>
        <v>0</v>
      </c>
      <c r="T821" s="6">
        <f>Table1[[#This Row],[Volume in Units]]*Table1[[#This Row],[Price SDG/Unit]]</f>
        <v>0</v>
      </c>
      <c r="U821" s="57">
        <f>Table1[[#This Row],[Volume MT/Head]]*Table1[[#This Row],[Price USD/(MT/Head)]]</f>
        <v>0</v>
      </c>
      <c r="V821" s="80"/>
      <c r="W821" s="28">
        <f>Table1[[#This Row],[Commission SDG/MT]]*Table1[[#This Row],[Volume in Units]]</f>
        <v>0</v>
      </c>
      <c r="X821" s="80"/>
      <c r="Y821" s="28">
        <f t="shared" si="82"/>
        <v>0</v>
      </c>
      <c r="Z821" s="6">
        <f>IFERROR((Table1[[#This Row],[Total Cost SDG]]/Table1[[#This Row],[Volume MT/Head]]),0)</f>
        <v>0</v>
      </c>
      <c r="AA821" s="57" t="e">
        <f t="shared" si="83"/>
        <v>#DIV/0!</v>
      </c>
      <c r="AB821" s="57">
        <f>IFERROR((Table1[[#This Row],[Total Cost USD]]/Table1[[#This Row],[Volume MT/Head]]),0)</f>
        <v>0</v>
      </c>
      <c r="AC821" s="80"/>
      <c r="AD821" s="6">
        <f>Table1[[#This Row],[Volume MT/Head]]-Table1[[#This Row],[Delivered MT]]</f>
        <v>0</v>
      </c>
      <c r="AE821" s="6">
        <f>Table1[[#This Row],[Delivered MT]]*Table1[[#This Row],[Average Cost SDG/MT]]</f>
        <v>0</v>
      </c>
    </row>
    <row r="822" spans="1:31" hidden="1" x14ac:dyDescent="0.2">
      <c r="A822" s="1">
        <v>833</v>
      </c>
      <c r="F822" s="80"/>
      <c r="O822" s="80"/>
      <c r="P822" s="6">
        <f t="shared" si="80"/>
        <v>0</v>
      </c>
      <c r="R822" s="6">
        <f t="shared" si="81"/>
        <v>0</v>
      </c>
      <c r="S822" s="57">
        <f t="shared" si="84"/>
        <v>0</v>
      </c>
      <c r="T822" s="6">
        <f>Table1[[#This Row],[Volume in Units]]*Table1[[#This Row],[Price SDG/Unit]]</f>
        <v>0</v>
      </c>
      <c r="U822" s="57">
        <f>Table1[[#This Row],[Volume MT/Head]]*Table1[[#This Row],[Price USD/(MT/Head)]]</f>
        <v>0</v>
      </c>
      <c r="V822" s="80"/>
      <c r="W822" s="28">
        <f>Table1[[#This Row],[Commission SDG/MT]]*Table1[[#This Row],[Volume in Units]]</f>
        <v>0</v>
      </c>
      <c r="X822" s="80"/>
      <c r="Y822" s="28">
        <f t="shared" si="82"/>
        <v>0</v>
      </c>
      <c r="Z822" s="6">
        <f>IFERROR((Table1[[#This Row],[Total Cost SDG]]/Table1[[#This Row],[Volume MT/Head]]),0)</f>
        <v>0</v>
      </c>
      <c r="AA822" s="57" t="e">
        <f t="shared" si="83"/>
        <v>#DIV/0!</v>
      </c>
      <c r="AB822" s="57">
        <f>IFERROR((Table1[[#This Row],[Total Cost USD]]/Table1[[#This Row],[Volume MT/Head]]),0)</f>
        <v>0</v>
      </c>
      <c r="AC822" s="80"/>
      <c r="AD822" s="6">
        <f>Table1[[#This Row],[Volume MT/Head]]-Table1[[#This Row],[Delivered MT]]</f>
        <v>0</v>
      </c>
      <c r="AE822" s="6">
        <f>Table1[[#This Row],[Delivered MT]]*Table1[[#This Row],[Average Cost SDG/MT]]</f>
        <v>0</v>
      </c>
    </row>
    <row r="823" spans="1:31" hidden="1" x14ac:dyDescent="0.2">
      <c r="A823" s="1">
        <v>834</v>
      </c>
      <c r="F823" s="80"/>
      <c r="O823" s="80"/>
      <c r="P823" s="6">
        <f t="shared" si="80"/>
        <v>0</v>
      </c>
      <c r="R823" s="6">
        <f t="shared" si="81"/>
        <v>0</v>
      </c>
      <c r="S823" s="57">
        <f t="shared" si="84"/>
        <v>0</v>
      </c>
      <c r="T823" s="6">
        <f>Table1[[#This Row],[Volume in Units]]*Table1[[#This Row],[Price SDG/Unit]]</f>
        <v>0</v>
      </c>
      <c r="U823" s="57">
        <f>Table1[[#This Row],[Volume MT/Head]]*Table1[[#This Row],[Price USD/(MT/Head)]]</f>
        <v>0</v>
      </c>
      <c r="V823" s="80"/>
      <c r="W823" s="28">
        <f>Table1[[#This Row],[Commission SDG/MT]]*Table1[[#This Row],[Volume in Units]]</f>
        <v>0</v>
      </c>
      <c r="X823" s="80"/>
      <c r="Y823" s="28">
        <f t="shared" si="82"/>
        <v>0</v>
      </c>
      <c r="Z823" s="6">
        <f>IFERROR((Table1[[#This Row],[Total Cost SDG]]/Table1[[#This Row],[Volume MT/Head]]),0)</f>
        <v>0</v>
      </c>
      <c r="AA823" s="57" t="e">
        <f t="shared" si="83"/>
        <v>#DIV/0!</v>
      </c>
      <c r="AB823" s="57">
        <f>IFERROR((Table1[[#This Row],[Total Cost USD]]/Table1[[#This Row],[Volume MT/Head]]),0)</f>
        <v>0</v>
      </c>
      <c r="AC823" s="80"/>
      <c r="AD823" s="6">
        <f>Table1[[#This Row],[Volume MT/Head]]-Table1[[#This Row],[Delivered MT]]</f>
        <v>0</v>
      </c>
      <c r="AE823" s="6">
        <f>Table1[[#This Row],[Delivered MT]]*Table1[[#This Row],[Average Cost SDG/MT]]</f>
        <v>0</v>
      </c>
    </row>
    <row r="824" spans="1:31" hidden="1" x14ac:dyDescent="0.2">
      <c r="A824" s="1">
        <v>835</v>
      </c>
      <c r="F824" s="80"/>
      <c r="O824" s="80"/>
      <c r="P824" s="6">
        <f t="shared" si="80"/>
        <v>0</v>
      </c>
      <c r="R824" s="6">
        <f t="shared" si="81"/>
        <v>0</v>
      </c>
      <c r="S824" s="57">
        <f t="shared" si="84"/>
        <v>0</v>
      </c>
      <c r="T824" s="6">
        <f>Table1[[#This Row],[Volume in Units]]*Table1[[#This Row],[Price SDG/Unit]]</f>
        <v>0</v>
      </c>
      <c r="U824" s="57">
        <f>Table1[[#This Row],[Volume MT/Head]]*Table1[[#This Row],[Price USD/(MT/Head)]]</f>
        <v>0</v>
      </c>
      <c r="V824" s="80"/>
      <c r="W824" s="28">
        <f>Table1[[#This Row],[Commission SDG/MT]]*Table1[[#This Row],[Volume in Units]]</f>
        <v>0</v>
      </c>
      <c r="X824" s="80"/>
      <c r="Y824" s="28">
        <f t="shared" si="82"/>
        <v>0</v>
      </c>
      <c r="Z824" s="6">
        <f>IFERROR((Table1[[#This Row],[Total Cost SDG]]/Table1[[#This Row],[Volume MT/Head]]),0)</f>
        <v>0</v>
      </c>
      <c r="AA824" s="57" t="e">
        <f t="shared" si="83"/>
        <v>#DIV/0!</v>
      </c>
      <c r="AB824" s="57">
        <f>IFERROR((Table1[[#This Row],[Total Cost USD]]/Table1[[#This Row],[Volume MT/Head]]),0)</f>
        <v>0</v>
      </c>
      <c r="AC824" s="80"/>
      <c r="AD824" s="6">
        <f>Table1[[#This Row],[Volume MT/Head]]-Table1[[#This Row],[Delivered MT]]</f>
        <v>0</v>
      </c>
      <c r="AE824" s="6">
        <f>Table1[[#This Row],[Delivered MT]]*Table1[[#This Row],[Average Cost SDG/MT]]</f>
        <v>0</v>
      </c>
    </row>
    <row r="825" spans="1:31" hidden="1" x14ac:dyDescent="0.2">
      <c r="A825" s="1">
        <v>836</v>
      </c>
      <c r="F825" s="80"/>
      <c r="O825" s="80"/>
      <c r="P825" s="6">
        <f t="shared" si="80"/>
        <v>0</v>
      </c>
      <c r="R825" s="6">
        <f t="shared" si="81"/>
        <v>0</v>
      </c>
      <c r="S825" s="57">
        <f t="shared" si="84"/>
        <v>0</v>
      </c>
      <c r="T825" s="6">
        <f>Table1[[#This Row],[Volume in Units]]*Table1[[#This Row],[Price SDG/Unit]]</f>
        <v>0</v>
      </c>
      <c r="U825" s="57">
        <f>Table1[[#This Row],[Volume MT/Head]]*Table1[[#This Row],[Price USD/(MT/Head)]]</f>
        <v>0</v>
      </c>
      <c r="V825" s="80"/>
      <c r="W825" s="28">
        <f>Table1[[#This Row],[Commission SDG/MT]]*Table1[[#This Row],[Volume in Units]]</f>
        <v>0</v>
      </c>
      <c r="X825" s="80"/>
      <c r="Y825" s="28">
        <f t="shared" si="82"/>
        <v>0</v>
      </c>
      <c r="Z825" s="6">
        <f>IFERROR((Table1[[#This Row],[Total Cost SDG]]/Table1[[#This Row],[Volume MT/Head]]),0)</f>
        <v>0</v>
      </c>
      <c r="AA825" s="57" t="e">
        <f t="shared" si="83"/>
        <v>#DIV/0!</v>
      </c>
      <c r="AB825" s="57">
        <f>IFERROR((Table1[[#This Row],[Total Cost USD]]/Table1[[#This Row],[Volume MT/Head]]),0)</f>
        <v>0</v>
      </c>
      <c r="AC825" s="80"/>
      <c r="AD825" s="6">
        <f>Table1[[#This Row],[Volume MT/Head]]-Table1[[#This Row],[Delivered MT]]</f>
        <v>0</v>
      </c>
      <c r="AE825" s="6">
        <f>Table1[[#This Row],[Delivered MT]]*Table1[[#This Row],[Average Cost SDG/MT]]</f>
        <v>0</v>
      </c>
    </row>
    <row r="826" spans="1:31" hidden="1" x14ac:dyDescent="0.2">
      <c r="A826" s="1">
        <v>837</v>
      </c>
      <c r="F826" s="80"/>
      <c r="O826" s="80"/>
      <c r="P826" s="6">
        <f t="shared" si="80"/>
        <v>0</v>
      </c>
      <c r="R826" s="6">
        <f t="shared" si="81"/>
        <v>0</v>
      </c>
      <c r="S826" s="57">
        <f t="shared" si="84"/>
        <v>0</v>
      </c>
      <c r="T826" s="6">
        <f>Table1[[#This Row],[Volume in Units]]*Table1[[#This Row],[Price SDG/Unit]]</f>
        <v>0</v>
      </c>
      <c r="U826" s="57">
        <f>Table1[[#This Row],[Volume MT/Head]]*Table1[[#This Row],[Price USD/(MT/Head)]]</f>
        <v>0</v>
      </c>
      <c r="V826" s="80"/>
      <c r="W826" s="28">
        <f>Table1[[#This Row],[Commission SDG/MT]]*Table1[[#This Row],[Volume in Units]]</f>
        <v>0</v>
      </c>
      <c r="X826" s="80"/>
      <c r="Y826" s="28">
        <f t="shared" si="82"/>
        <v>0</v>
      </c>
      <c r="Z826" s="6">
        <f>IFERROR((Table1[[#This Row],[Total Cost SDG]]/Table1[[#This Row],[Volume MT/Head]]),0)</f>
        <v>0</v>
      </c>
      <c r="AA826" s="57" t="e">
        <f t="shared" si="83"/>
        <v>#DIV/0!</v>
      </c>
      <c r="AB826" s="57">
        <f>IFERROR((Table1[[#This Row],[Total Cost USD]]/Table1[[#This Row],[Volume MT/Head]]),0)</f>
        <v>0</v>
      </c>
      <c r="AC826" s="80"/>
      <c r="AD826" s="6">
        <f>Table1[[#This Row],[Volume MT/Head]]-Table1[[#This Row],[Delivered MT]]</f>
        <v>0</v>
      </c>
      <c r="AE826" s="6">
        <f>Table1[[#This Row],[Delivered MT]]*Table1[[#This Row],[Average Cost SDG/MT]]</f>
        <v>0</v>
      </c>
    </row>
    <row r="827" spans="1:31" hidden="1" x14ac:dyDescent="0.2">
      <c r="A827" s="1">
        <v>838</v>
      </c>
      <c r="F827" s="80"/>
      <c r="O827" s="80"/>
      <c r="P827" s="6">
        <f t="shared" si="80"/>
        <v>0</v>
      </c>
      <c r="R827" s="6">
        <f t="shared" si="81"/>
        <v>0</v>
      </c>
      <c r="S827" s="57">
        <f t="shared" si="84"/>
        <v>0</v>
      </c>
      <c r="T827" s="6">
        <f>Table1[[#This Row],[Volume in Units]]*Table1[[#This Row],[Price SDG/Unit]]</f>
        <v>0</v>
      </c>
      <c r="U827" s="57">
        <f>Table1[[#This Row],[Volume MT/Head]]*Table1[[#This Row],[Price USD/(MT/Head)]]</f>
        <v>0</v>
      </c>
      <c r="V827" s="80"/>
      <c r="W827" s="28">
        <f>Table1[[#This Row],[Commission SDG/MT]]*Table1[[#This Row],[Volume in Units]]</f>
        <v>0</v>
      </c>
      <c r="X827" s="80"/>
      <c r="Y827" s="28">
        <f t="shared" si="82"/>
        <v>0</v>
      </c>
      <c r="Z827" s="6">
        <f>IFERROR((Table1[[#This Row],[Total Cost SDG]]/Table1[[#This Row],[Volume MT/Head]]),0)</f>
        <v>0</v>
      </c>
      <c r="AA827" s="57" t="e">
        <f t="shared" si="83"/>
        <v>#DIV/0!</v>
      </c>
      <c r="AB827" s="57">
        <f>IFERROR((Table1[[#This Row],[Total Cost USD]]/Table1[[#This Row],[Volume MT/Head]]),0)</f>
        <v>0</v>
      </c>
      <c r="AC827" s="80"/>
      <c r="AD827" s="6">
        <f>Table1[[#This Row],[Volume MT/Head]]-Table1[[#This Row],[Delivered MT]]</f>
        <v>0</v>
      </c>
      <c r="AE827" s="6">
        <f>Table1[[#This Row],[Delivered MT]]*Table1[[#This Row],[Average Cost SDG/MT]]</f>
        <v>0</v>
      </c>
    </row>
    <row r="828" spans="1:31" hidden="1" x14ac:dyDescent="0.2">
      <c r="A828" s="1">
        <v>839</v>
      </c>
      <c r="F828" s="80"/>
      <c r="O828" s="80"/>
      <c r="P828" s="6">
        <f t="shared" si="80"/>
        <v>0</v>
      </c>
      <c r="R828" s="6">
        <f t="shared" si="81"/>
        <v>0</v>
      </c>
      <c r="S828" s="57">
        <f t="shared" si="84"/>
        <v>0</v>
      </c>
      <c r="T828" s="6">
        <f>Table1[[#This Row],[Volume in Units]]*Table1[[#This Row],[Price SDG/Unit]]</f>
        <v>0</v>
      </c>
      <c r="U828" s="57">
        <f>Table1[[#This Row],[Volume MT/Head]]*Table1[[#This Row],[Price USD/(MT/Head)]]</f>
        <v>0</v>
      </c>
      <c r="V828" s="80"/>
      <c r="W828" s="28">
        <f>Table1[[#This Row],[Commission SDG/MT]]*Table1[[#This Row],[Volume in Units]]</f>
        <v>0</v>
      </c>
      <c r="X828" s="80"/>
      <c r="Y828" s="28">
        <f t="shared" si="82"/>
        <v>0</v>
      </c>
      <c r="Z828" s="6">
        <f>IFERROR((Table1[[#This Row],[Total Cost SDG]]/Table1[[#This Row],[Volume MT/Head]]),0)</f>
        <v>0</v>
      </c>
      <c r="AA828" s="57" t="e">
        <f t="shared" si="83"/>
        <v>#DIV/0!</v>
      </c>
      <c r="AB828" s="57">
        <f>IFERROR((Table1[[#This Row],[Total Cost USD]]/Table1[[#This Row],[Volume MT/Head]]),0)</f>
        <v>0</v>
      </c>
      <c r="AC828" s="80"/>
      <c r="AD828" s="6">
        <f>Table1[[#This Row],[Volume MT/Head]]-Table1[[#This Row],[Delivered MT]]</f>
        <v>0</v>
      </c>
      <c r="AE828" s="6">
        <f>Table1[[#This Row],[Delivered MT]]*Table1[[#This Row],[Average Cost SDG/MT]]</f>
        <v>0</v>
      </c>
    </row>
    <row r="829" spans="1:31" hidden="1" x14ac:dyDescent="0.2">
      <c r="A829" s="1">
        <v>840</v>
      </c>
      <c r="F829" s="80"/>
      <c r="O829" s="80"/>
      <c r="P829" s="6">
        <f t="shared" si="80"/>
        <v>0</v>
      </c>
      <c r="R829" s="6">
        <f t="shared" si="81"/>
        <v>0</v>
      </c>
      <c r="S829" s="57">
        <f t="shared" si="84"/>
        <v>0</v>
      </c>
      <c r="T829" s="6">
        <f>Table1[[#This Row],[Volume in Units]]*Table1[[#This Row],[Price SDG/Unit]]</f>
        <v>0</v>
      </c>
      <c r="U829" s="57">
        <f>Table1[[#This Row],[Volume MT/Head]]*Table1[[#This Row],[Price USD/(MT/Head)]]</f>
        <v>0</v>
      </c>
      <c r="V829" s="80"/>
      <c r="W829" s="28">
        <f>Table1[[#This Row],[Commission SDG/MT]]*Table1[[#This Row],[Volume in Units]]</f>
        <v>0</v>
      </c>
      <c r="X829" s="80"/>
      <c r="Y829" s="28">
        <f t="shared" si="82"/>
        <v>0</v>
      </c>
      <c r="Z829" s="6">
        <f>IFERROR((Table1[[#This Row],[Total Cost SDG]]/Table1[[#This Row],[Volume MT/Head]]),0)</f>
        <v>0</v>
      </c>
      <c r="AA829" s="57" t="e">
        <f t="shared" si="83"/>
        <v>#DIV/0!</v>
      </c>
      <c r="AB829" s="57">
        <f>IFERROR((Table1[[#This Row],[Total Cost USD]]/Table1[[#This Row],[Volume MT/Head]]),0)</f>
        <v>0</v>
      </c>
      <c r="AC829" s="80"/>
      <c r="AD829" s="6">
        <f>Table1[[#This Row],[Volume MT/Head]]-Table1[[#This Row],[Delivered MT]]</f>
        <v>0</v>
      </c>
      <c r="AE829" s="6">
        <f>Table1[[#This Row],[Delivered MT]]*Table1[[#This Row],[Average Cost SDG/MT]]</f>
        <v>0</v>
      </c>
    </row>
    <row r="830" spans="1:31" hidden="1" x14ac:dyDescent="0.2">
      <c r="A830" s="1">
        <v>841</v>
      </c>
      <c r="F830" s="80"/>
      <c r="O830" s="80"/>
      <c r="P830" s="6">
        <f t="shared" si="80"/>
        <v>0</v>
      </c>
      <c r="R830" s="6">
        <f t="shared" si="81"/>
        <v>0</v>
      </c>
      <c r="S830" s="57">
        <f t="shared" si="84"/>
        <v>0</v>
      </c>
      <c r="T830" s="6">
        <f>Table1[[#This Row],[Volume in Units]]*Table1[[#This Row],[Price SDG/Unit]]</f>
        <v>0</v>
      </c>
      <c r="U830" s="57">
        <f>Table1[[#This Row],[Volume MT/Head]]*Table1[[#This Row],[Price USD/(MT/Head)]]</f>
        <v>0</v>
      </c>
      <c r="V830" s="80"/>
      <c r="W830" s="28">
        <f>Table1[[#This Row],[Commission SDG/MT]]*Table1[[#This Row],[Volume in Units]]</f>
        <v>0</v>
      </c>
      <c r="X830" s="80"/>
      <c r="Y830" s="28">
        <f t="shared" si="82"/>
        <v>0</v>
      </c>
      <c r="Z830" s="6">
        <f>IFERROR((Table1[[#This Row],[Total Cost SDG]]/Table1[[#This Row],[Volume MT/Head]]),0)</f>
        <v>0</v>
      </c>
      <c r="AA830" s="57" t="e">
        <f t="shared" si="83"/>
        <v>#DIV/0!</v>
      </c>
      <c r="AB830" s="57">
        <f>IFERROR((Table1[[#This Row],[Total Cost USD]]/Table1[[#This Row],[Volume MT/Head]]),0)</f>
        <v>0</v>
      </c>
      <c r="AC830" s="80"/>
      <c r="AD830" s="6">
        <f>Table1[[#This Row],[Volume MT/Head]]-Table1[[#This Row],[Delivered MT]]</f>
        <v>0</v>
      </c>
      <c r="AE830" s="6">
        <f>Table1[[#This Row],[Delivered MT]]*Table1[[#This Row],[Average Cost SDG/MT]]</f>
        <v>0</v>
      </c>
    </row>
    <row r="831" spans="1:31" hidden="1" x14ac:dyDescent="0.2">
      <c r="A831" s="1">
        <v>842</v>
      </c>
      <c r="F831" s="80"/>
      <c r="O831" s="80"/>
      <c r="P831" s="6">
        <f t="shared" si="80"/>
        <v>0</v>
      </c>
      <c r="R831" s="6">
        <f t="shared" si="81"/>
        <v>0</v>
      </c>
      <c r="S831" s="57">
        <f t="shared" si="84"/>
        <v>0</v>
      </c>
      <c r="T831" s="6">
        <f>Table1[[#This Row],[Volume in Units]]*Table1[[#This Row],[Price SDG/Unit]]</f>
        <v>0</v>
      </c>
      <c r="U831" s="57">
        <f>Table1[[#This Row],[Volume MT/Head]]*Table1[[#This Row],[Price USD/(MT/Head)]]</f>
        <v>0</v>
      </c>
      <c r="V831" s="80"/>
      <c r="W831" s="28">
        <f>Table1[[#This Row],[Commission SDG/MT]]*Table1[[#This Row],[Volume in Units]]</f>
        <v>0</v>
      </c>
      <c r="X831" s="80"/>
      <c r="Y831" s="28">
        <f t="shared" si="82"/>
        <v>0</v>
      </c>
      <c r="Z831" s="6">
        <f>IFERROR((Table1[[#This Row],[Total Cost SDG]]/Table1[[#This Row],[Volume MT/Head]]),0)</f>
        <v>0</v>
      </c>
      <c r="AA831" s="57" t="e">
        <f t="shared" si="83"/>
        <v>#DIV/0!</v>
      </c>
      <c r="AB831" s="57">
        <f>IFERROR((Table1[[#This Row],[Total Cost USD]]/Table1[[#This Row],[Volume MT/Head]]),0)</f>
        <v>0</v>
      </c>
      <c r="AC831" s="80"/>
      <c r="AD831" s="6">
        <f>Table1[[#This Row],[Volume MT/Head]]-Table1[[#This Row],[Delivered MT]]</f>
        <v>0</v>
      </c>
      <c r="AE831" s="6">
        <f>Table1[[#This Row],[Delivered MT]]*Table1[[#This Row],[Average Cost SDG/MT]]</f>
        <v>0</v>
      </c>
    </row>
    <row r="832" spans="1:31" hidden="1" x14ac:dyDescent="0.2">
      <c r="A832" s="1">
        <v>843</v>
      </c>
      <c r="F832" s="80"/>
      <c r="O832" s="80"/>
      <c r="P832" s="6">
        <f t="shared" si="80"/>
        <v>0</v>
      </c>
      <c r="R832" s="6">
        <f t="shared" si="81"/>
        <v>0</v>
      </c>
      <c r="S832" s="57">
        <f t="shared" si="84"/>
        <v>0</v>
      </c>
      <c r="T832" s="6">
        <f>Table1[[#This Row],[Volume in Units]]*Table1[[#This Row],[Price SDG/Unit]]</f>
        <v>0</v>
      </c>
      <c r="U832" s="57">
        <f>Table1[[#This Row],[Volume MT/Head]]*Table1[[#This Row],[Price USD/(MT/Head)]]</f>
        <v>0</v>
      </c>
      <c r="V832" s="80"/>
      <c r="W832" s="28">
        <f>Table1[[#This Row],[Commission SDG/MT]]*Table1[[#This Row],[Volume in Units]]</f>
        <v>0</v>
      </c>
      <c r="X832" s="80"/>
      <c r="Y832" s="28">
        <f t="shared" si="82"/>
        <v>0</v>
      </c>
      <c r="Z832" s="6">
        <f>IFERROR((Table1[[#This Row],[Total Cost SDG]]/Table1[[#This Row],[Volume MT/Head]]),0)</f>
        <v>0</v>
      </c>
      <c r="AA832" s="57" t="e">
        <f t="shared" si="83"/>
        <v>#DIV/0!</v>
      </c>
      <c r="AB832" s="57">
        <f>IFERROR((Table1[[#This Row],[Total Cost USD]]/Table1[[#This Row],[Volume MT/Head]]),0)</f>
        <v>0</v>
      </c>
      <c r="AC832" s="80"/>
      <c r="AD832" s="6">
        <f>Table1[[#This Row],[Volume MT/Head]]-Table1[[#This Row],[Delivered MT]]</f>
        <v>0</v>
      </c>
      <c r="AE832" s="6">
        <f>Table1[[#This Row],[Delivered MT]]*Table1[[#This Row],[Average Cost SDG/MT]]</f>
        <v>0</v>
      </c>
    </row>
    <row r="833" spans="1:31" hidden="1" x14ac:dyDescent="0.2">
      <c r="A833" s="1">
        <v>844</v>
      </c>
      <c r="F833" s="80"/>
      <c r="O833" s="80"/>
      <c r="P833" s="6">
        <f t="shared" si="80"/>
        <v>0</v>
      </c>
      <c r="R833" s="6">
        <f t="shared" si="81"/>
        <v>0</v>
      </c>
      <c r="S833" s="57">
        <f t="shared" si="84"/>
        <v>0</v>
      </c>
      <c r="T833" s="6">
        <f>Table1[[#This Row],[Volume in Units]]*Table1[[#This Row],[Price SDG/Unit]]</f>
        <v>0</v>
      </c>
      <c r="U833" s="57">
        <f>Table1[[#This Row],[Volume MT/Head]]*Table1[[#This Row],[Price USD/(MT/Head)]]</f>
        <v>0</v>
      </c>
      <c r="V833" s="80"/>
      <c r="W833" s="28">
        <f>Table1[[#This Row],[Commission SDG/MT]]*Table1[[#This Row],[Volume in Units]]</f>
        <v>0</v>
      </c>
      <c r="X833" s="80"/>
      <c r="Y833" s="28">
        <f t="shared" si="82"/>
        <v>0</v>
      </c>
      <c r="Z833" s="6">
        <f>IFERROR((Table1[[#This Row],[Total Cost SDG]]/Table1[[#This Row],[Volume MT/Head]]),0)</f>
        <v>0</v>
      </c>
      <c r="AA833" s="57" t="e">
        <f t="shared" si="83"/>
        <v>#DIV/0!</v>
      </c>
      <c r="AB833" s="57">
        <f>IFERROR((Table1[[#This Row],[Total Cost USD]]/Table1[[#This Row],[Volume MT/Head]]),0)</f>
        <v>0</v>
      </c>
      <c r="AC833" s="80"/>
      <c r="AD833" s="6">
        <f>Table1[[#This Row],[Volume MT/Head]]-Table1[[#This Row],[Delivered MT]]</f>
        <v>0</v>
      </c>
      <c r="AE833" s="6">
        <f>Table1[[#This Row],[Delivered MT]]*Table1[[#This Row],[Average Cost SDG/MT]]</f>
        <v>0</v>
      </c>
    </row>
    <row r="834" spans="1:31" hidden="1" x14ac:dyDescent="0.2">
      <c r="A834" s="1">
        <v>845</v>
      </c>
      <c r="F834" s="80"/>
      <c r="O834" s="80"/>
      <c r="P834" s="6">
        <f t="shared" ref="P834:P897" si="85">IF(N834="KG",(O834/1000),IF(N834="Head",(O834*1),IF(N834="Kantar 100lb",(O834/22.25),IF(N834="Kantar 315lb",(O834*315/2204.6),IF(N834="MT",(O834*1),IF(N834="Ardab",(O834*199.726/1000),IF(N834="104 Bag",(O834*104/1000),IF(N834="101 Bag",(O834*101/1000),IF(N834=0,0)))))))))</f>
        <v>0</v>
      </c>
      <c r="R834" s="6">
        <f t="shared" ref="R834:R897" si="86">IF(N834="KG",(Q834*1000),IF(N834="Head",(Q834*1),IF(N834="Kantar 100lb",(Q834*22.25),IF(N834="Kantar 315lb",(Q834/315*2204.6),IF(N834="MT",(Q834*1),IF(N834="Ardab",(Q834/199.726*1000),IF(N834="104 Bag",(Q834/104*1000),IF(N834="101 Bag",(Q834/101*1000),IF(N834=0,0)))))))))</f>
        <v>0</v>
      </c>
      <c r="S834" s="57">
        <f t="shared" si="84"/>
        <v>0</v>
      </c>
      <c r="T834" s="6">
        <f>Table1[[#This Row],[Volume in Units]]*Table1[[#This Row],[Price SDG/Unit]]</f>
        <v>0</v>
      </c>
      <c r="U834" s="57">
        <f>Table1[[#This Row],[Volume MT/Head]]*Table1[[#This Row],[Price USD/(MT/Head)]]</f>
        <v>0</v>
      </c>
      <c r="V834" s="80"/>
      <c r="W834" s="28">
        <f>Table1[[#This Row],[Commission SDG/MT]]*Table1[[#This Row],[Volume in Units]]</f>
        <v>0</v>
      </c>
      <c r="X834" s="80"/>
      <c r="Y834" s="28">
        <f t="shared" ref="Y834:Y897" si="87">T834+W834+X834</f>
        <v>0</v>
      </c>
      <c r="Z834" s="6">
        <f>IFERROR((Table1[[#This Row],[Total Cost SDG]]/Table1[[#This Row],[Volume MT/Head]]),0)</f>
        <v>0</v>
      </c>
      <c r="AA834" s="57" t="e">
        <f t="shared" ref="AA834:AA897" si="88">Y834/F834</f>
        <v>#DIV/0!</v>
      </c>
      <c r="AB834" s="57">
        <f>IFERROR((Table1[[#This Row],[Total Cost USD]]/Table1[[#This Row],[Volume MT/Head]]),0)</f>
        <v>0</v>
      </c>
      <c r="AC834" s="80"/>
      <c r="AD834" s="6">
        <f>Table1[[#This Row],[Volume MT/Head]]-Table1[[#This Row],[Delivered MT]]</f>
        <v>0</v>
      </c>
      <c r="AE834" s="6">
        <f>Table1[[#This Row],[Delivered MT]]*Table1[[#This Row],[Average Cost SDG/MT]]</f>
        <v>0</v>
      </c>
    </row>
    <row r="835" spans="1:31" hidden="1" x14ac:dyDescent="0.2">
      <c r="A835" s="1">
        <v>846</v>
      </c>
      <c r="F835" s="80"/>
      <c r="O835" s="80"/>
      <c r="P835" s="6">
        <f t="shared" si="85"/>
        <v>0</v>
      </c>
      <c r="R835" s="6">
        <f t="shared" si="86"/>
        <v>0</v>
      </c>
      <c r="S835" s="57">
        <f t="shared" si="84"/>
        <v>0</v>
      </c>
      <c r="T835" s="6">
        <f>Table1[[#This Row],[Volume in Units]]*Table1[[#This Row],[Price SDG/Unit]]</f>
        <v>0</v>
      </c>
      <c r="U835" s="57">
        <f>Table1[[#This Row],[Volume MT/Head]]*Table1[[#This Row],[Price USD/(MT/Head)]]</f>
        <v>0</v>
      </c>
      <c r="V835" s="80"/>
      <c r="W835" s="28">
        <f>Table1[[#This Row],[Commission SDG/MT]]*Table1[[#This Row],[Volume in Units]]</f>
        <v>0</v>
      </c>
      <c r="X835" s="80"/>
      <c r="Y835" s="28">
        <f t="shared" si="87"/>
        <v>0</v>
      </c>
      <c r="Z835" s="6">
        <f>IFERROR((Table1[[#This Row],[Total Cost SDG]]/Table1[[#This Row],[Volume MT/Head]]),0)</f>
        <v>0</v>
      </c>
      <c r="AA835" s="57" t="e">
        <f t="shared" si="88"/>
        <v>#DIV/0!</v>
      </c>
      <c r="AB835" s="57">
        <f>IFERROR((Table1[[#This Row],[Total Cost USD]]/Table1[[#This Row],[Volume MT/Head]]),0)</f>
        <v>0</v>
      </c>
      <c r="AC835" s="80"/>
      <c r="AD835" s="6">
        <f>Table1[[#This Row],[Volume MT/Head]]-Table1[[#This Row],[Delivered MT]]</f>
        <v>0</v>
      </c>
      <c r="AE835" s="6">
        <f>Table1[[#This Row],[Delivered MT]]*Table1[[#This Row],[Average Cost SDG/MT]]</f>
        <v>0</v>
      </c>
    </row>
    <row r="836" spans="1:31" hidden="1" x14ac:dyDescent="0.2">
      <c r="A836" s="1">
        <v>847</v>
      </c>
      <c r="F836" s="80"/>
      <c r="O836" s="80"/>
      <c r="P836" s="6">
        <f t="shared" si="85"/>
        <v>0</v>
      </c>
      <c r="R836" s="6">
        <f t="shared" si="86"/>
        <v>0</v>
      </c>
      <c r="S836" s="57">
        <f t="shared" si="84"/>
        <v>0</v>
      </c>
      <c r="T836" s="6">
        <f>Table1[[#This Row],[Volume in Units]]*Table1[[#This Row],[Price SDG/Unit]]</f>
        <v>0</v>
      </c>
      <c r="U836" s="57">
        <f>Table1[[#This Row],[Volume MT/Head]]*Table1[[#This Row],[Price USD/(MT/Head)]]</f>
        <v>0</v>
      </c>
      <c r="V836" s="80"/>
      <c r="W836" s="28">
        <f>Table1[[#This Row],[Commission SDG/MT]]*Table1[[#This Row],[Volume in Units]]</f>
        <v>0</v>
      </c>
      <c r="X836" s="80"/>
      <c r="Y836" s="28">
        <f t="shared" si="87"/>
        <v>0</v>
      </c>
      <c r="Z836" s="6">
        <f>IFERROR((Table1[[#This Row],[Total Cost SDG]]/Table1[[#This Row],[Volume MT/Head]]),0)</f>
        <v>0</v>
      </c>
      <c r="AA836" s="57" t="e">
        <f t="shared" si="88"/>
        <v>#DIV/0!</v>
      </c>
      <c r="AB836" s="57">
        <f>IFERROR((Table1[[#This Row],[Total Cost USD]]/Table1[[#This Row],[Volume MT/Head]]),0)</f>
        <v>0</v>
      </c>
      <c r="AC836" s="80"/>
      <c r="AD836" s="6">
        <f>Table1[[#This Row],[Volume MT/Head]]-Table1[[#This Row],[Delivered MT]]</f>
        <v>0</v>
      </c>
      <c r="AE836" s="6">
        <f>Table1[[#This Row],[Delivered MT]]*Table1[[#This Row],[Average Cost SDG/MT]]</f>
        <v>0</v>
      </c>
    </row>
    <row r="837" spans="1:31" hidden="1" x14ac:dyDescent="0.2">
      <c r="A837" s="1">
        <v>848</v>
      </c>
      <c r="F837" s="80"/>
      <c r="O837" s="80"/>
      <c r="P837" s="6">
        <f t="shared" si="85"/>
        <v>0</v>
      </c>
      <c r="R837" s="6">
        <f t="shared" si="86"/>
        <v>0</v>
      </c>
      <c r="S837" s="57">
        <f t="shared" si="84"/>
        <v>0</v>
      </c>
      <c r="T837" s="6">
        <f>Table1[[#This Row],[Volume in Units]]*Table1[[#This Row],[Price SDG/Unit]]</f>
        <v>0</v>
      </c>
      <c r="U837" s="57">
        <f>Table1[[#This Row],[Volume MT/Head]]*Table1[[#This Row],[Price USD/(MT/Head)]]</f>
        <v>0</v>
      </c>
      <c r="V837" s="80"/>
      <c r="W837" s="28">
        <f>Table1[[#This Row],[Commission SDG/MT]]*Table1[[#This Row],[Volume in Units]]</f>
        <v>0</v>
      </c>
      <c r="X837" s="80"/>
      <c r="Y837" s="28">
        <f t="shared" si="87"/>
        <v>0</v>
      </c>
      <c r="Z837" s="6">
        <f>IFERROR((Table1[[#This Row],[Total Cost SDG]]/Table1[[#This Row],[Volume MT/Head]]),0)</f>
        <v>0</v>
      </c>
      <c r="AA837" s="57" t="e">
        <f t="shared" si="88"/>
        <v>#DIV/0!</v>
      </c>
      <c r="AB837" s="57">
        <f>IFERROR((Table1[[#This Row],[Total Cost USD]]/Table1[[#This Row],[Volume MT/Head]]),0)</f>
        <v>0</v>
      </c>
      <c r="AC837" s="80"/>
      <c r="AD837" s="6">
        <f>Table1[[#This Row],[Volume MT/Head]]-Table1[[#This Row],[Delivered MT]]</f>
        <v>0</v>
      </c>
      <c r="AE837" s="6">
        <f>Table1[[#This Row],[Delivered MT]]*Table1[[#This Row],[Average Cost SDG/MT]]</f>
        <v>0</v>
      </c>
    </row>
    <row r="838" spans="1:31" hidden="1" x14ac:dyDescent="0.2">
      <c r="A838" s="1">
        <v>849</v>
      </c>
      <c r="F838" s="80"/>
      <c r="O838" s="80"/>
      <c r="P838" s="6">
        <f t="shared" si="85"/>
        <v>0</v>
      </c>
      <c r="R838" s="6">
        <f t="shared" si="86"/>
        <v>0</v>
      </c>
      <c r="S838" s="57">
        <f t="shared" si="84"/>
        <v>0</v>
      </c>
      <c r="T838" s="6">
        <f>Table1[[#This Row],[Volume in Units]]*Table1[[#This Row],[Price SDG/Unit]]</f>
        <v>0</v>
      </c>
      <c r="U838" s="57">
        <f>Table1[[#This Row],[Volume MT/Head]]*Table1[[#This Row],[Price USD/(MT/Head)]]</f>
        <v>0</v>
      </c>
      <c r="V838" s="80"/>
      <c r="W838" s="28">
        <f>Table1[[#This Row],[Commission SDG/MT]]*Table1[[#This Row],[Volume in Units]]</f>
        <v>0</v>
      </c>
      <c r="X838" s="80"/>
      <c r="Y838" s="28">
        <f t="shared" si="87"/>
        <v>0</v>
      </c>
      <c r="Z838" s="6">
        <f>IFERROR((Table1[[#This Row],[Total Cost SDG]]/Table1[[#This Row],[Volume MT/Head]]),0)</f>
        <v>0</v>
      </c>
      <c r="AA838" s="57" t="e">
        <f t="shared" si="88"/>
        <v>#DIV/0!</v>
      </c>
      <c r="AB838" s="57">
        <f>IFERROR((Table1[[#This Row],[Total Cost USD]]/Table1[[#This Row],[Volume MT/Head]]),0)</f>
        <v>0</v>
      </c>
      <c r="AC838" s="80"/>
      <c r="AD838" s="6">
        <f>Table1[[#This Row],[Volume MT/Head]]-Table1[[#This Row],[Delivered MT]]</f>
        <v>0</v>
      </c>
      <c r="AE838" s="6">
        <f>Table1[[#This Row],[Delivered MT]]*Table1[[#This Row],[Average Cost SDG/MT]]</f>
        <v>0</v>
      </c>
    </row>
    <row r="839" spans="1:31" hidden="1" x14ac:dyDescent="0.2">
      <c r="A839" s="1">
        <v>850</v>
      </c>
      <c r="F839" s="80"/>
      <c r="O839" s="80"/>
      <c r="P839" s="6">
        <f t="shared" si="85"/>
        <v>0</v>
      </c>
      <c r="R839" s="6">
        <f t="shared" si="86"/>
        <v>0</v>
      </c>
      <c r="S839" s="57">
        <f t="shared" si="84"/>
        <v>0</v>
      </c>
      <c r="T839" s="6">
        <f>Table1[[#This Row],[Volume in Units]]*Table1[[#This Row],[Price SDG/Unit]]</f>
        <v>0</v>
      </c>
      <c r="U839" s="57">
        <f>Table1[[#This Row],[Volume MT/Head]]*Table1[[#This Row],[Price USD/(MT/Head)]]</f>
        <v>0</v>
      </c>
      <c r="V839" s="80"/>
      <c r="W839" s="28">
        <f>Table1[[#This Row],[Commission SDG/MT]]*Table1[[#This Row],[Volume in Units]]</f>
        <v>0</v>
      </c>
      <c r="X839" s="80"/>
      <c r="Y839" s="28">
        <f t="shared" si="87"/>
        <v>0</v>
      </c>
      <c r="Z839" s="6">
        <f>IFERROR((Table1[[#This Row],[Total Cost SDG]]/Table1[[#This Row],[Volume MT/Head]]),0)</f>
        <v>0</v>
      </c>
      <c r="AA839" s="57" t="e">
        <f t="shared" si="88"/>
        <v>#DIV/0!</v>
      </c>
      <c r="AB839" s="57">
        <f>IFERROR((Table1[[#This Row],[Total Cost USD]]/Table1[[#This Row],[Volume MT/Head]]),0)</f>
        <v>0</v>
      </c>
      <c r="AC839" s="80"/>
      <c r="AD839" s="6">
        <f>Table1[[#This Row],[Volume MT/Head]]-Table1[[#This Row],[Delivered MT]]</f>
        <v>0</v>
      </c>
      <c r="AE839" s="6">
        <f>Table1[[#This Row],[Delivered MT]]*Table1[[#This Row],[Average Cost SDG/MT]]</f>
        <v>0</v>
      </c>
    </row>
    <row r="840" spans="1:31" hidden="1" x14ac:dyDescent="0.2">
      <c r="A840" s="1">
        <v>851</v>
      </c>
      <c r="F840" s="80"/>
      <c r="O840" s="80"/>
      <c r="P840" s="6">
        <f t="shared" si="85"/>
        <v>0</v>
      </c>
      <c r="R840" s="6">
        <f t="shared" si="86"/>
        <v>0</v>
      </c>
      <c r="S840" s="57">
        <f t="shared" si="84"/>
        <v>0</v>
      </c>
      <c r="T840" s="6">
        <f>Table1[[#This Row],[Volume in Units]]*Table1[[#This Row],[Price SDG/Unit]]</f>
        <v>0</v>
      </c>
      <c r="U840" s="57">
        <f>Table1[[#This Row],[Volume MT/Head]]*Table1[[#This Row],[Price USD/(MT/Head)]]</f>
        <v>0</v>
      </c>
      <c r="V840" s="80"/>
      <c r="W840" s="28">
        <f>Table1[[#This Row],[Commission SDG/MT]]*Table1[[#This Row],[Volume in Units]]</f>
        <v>0</v>
      </c>
      <c r="X840" s="80"/>
      <c r="Y840" s="28">
        <f t="shared" si="87"/>
        <v>0</v>
      </c>
      <c r="Z840" s="6">
        <f>IFERROR((Table1[[#This Row],[Total Cost SDG]]/Table1[[#This Row],[Volume MT/Head]]),0)</f>
        <v>0</v>
      </c>
      <c r="AA840" s="57" t="e">
        <f t="shared" si="88"/>
        <v>#DIV/0!</v>
      </c>
      <c r="AB840" s="57">
        <f>IFERROR((Table1[[#This Row],[Total Cost USD]]/Table1[[#This Row],[Volume MT/Head]]),0)</f>
        <v>0</v>
      </c>
      <c r="AC840" s="80"/>
      <c r="AD840" s="6">
        <f>Table1[[#This Row],[Volume MT/Head]]-Table1[[#This Row],[Delivered MT]]</f>
        <v>0</v>
      </c>
      <c r="AE840" s="6">
        <f>Table1[[#This Row],[Delivered MT]]*Table1[[#This Row],[Average Cost SDG/MT]]</f>
        <v>0</v>
      </c>
    </row>
    <row r="841" spans="1:31" hidden="1" x14ac:dyDescent="0.2">
      <c r="A841" s="1">
        <v>852</v>
      </c>
      <c r="F841" s="80"/>
      <c r="O841" s="80"/>
      <c r="P841" s="6">
        <f t="shared" si="85"/>
        <v>0</v>
      </c>
      <c r="R841" s="6">
        <f t="shared" si="86"/>
        <v>0</v>
      </c>
      <c r="S841" s="57">
        <f t="shared" si="84"/>
        <v>0</v>
      </c>
      <c r="T841" s="6">
        <f>Table1[[#This Row],[Volume in Units]]*Table1[[#This Row],[Price SDG/Unit]]</f>
        <v>0</v>
      </c>
      <c r="U841" s="57">
        <f>Table1[[#This Row],[Volume MT/Head]]*Table1[[#This Row],[Price USD/(MT/Head)]]</f>
        <v>0</v>
      </c>
      <c r="V841" s="80"/>
      <c r="W841" s="28">
        <f>Table1[[#This Row],[Commission SDG/MT]]*Table1[[#This Row],[Volume in Units]]</f>
        <v>0</v>
      </c>
      <c r="X841" s="80"/>
      <c r="Y841" s="28">
        <f t="shared" si="87"/>
        <v>0</v>
      </c>
      <c r="Z841" s="6">
        <f>IFERROR((Table1[[#This Row],[Total Cost SDG]]/Table1[[#This Row],[Volume MT/Head]]),0)</f>
        <v>0</v>
      </c>
      <c r="AA841" s="57" t="e">
        <f t="shared" si="88"/>
        <v>#DIV/0!</v>
      </c>
      <c r="AB841" s="57">
        <f>IFERROR((Table1[[#This Row],[Total Cost USD]]/Table1[[#This Row],[Volume MT/Head]]),0)</f>
        <v>0</v>
      </c>
      <c r="AC841" s="80"/>
      <c r="AD841" s="6">
        <f>Table1[[#This Row],[Volume MT/Head]]-Table1[[#This Row],[Delivered MT]]</f>
        <v>0</v>
      </c>
      <c r="AE841" s="6">
        <f>Table1[[#This Row],[Delivered MT]]*Table1[[#This Row],[Average Cost SDG/MT]]</f>
        <v>0</v>
      </c>
    </row>
    <row r="842" spans="1:31" hidden="1" x14ac:dyDescent="0.2">
      <c r="A842" s="1">
        <v>853</v>
      </c>
      <c r="F842" s="80"/>
      <c r="O842" s="80"/>
      <c r="P842" s="6">
        <f t="shared" si="85"/>
        <v>0</v>
      </c>
      <c r="R842" s="6">
        <f t="shared" si="86"/>
        <v>0</v>
      </c>
      <c r="S842" s="57">
        <f t="shared" si="84"/>
        <v>0</v>
      </c>
      <c r="T842" s="6">
        <f>Table1[[#This Row],[Volume in Units]]*Table1[[#This Row],[Price SDG/Unit]]</f>
        <v>0</v>
      </c>
      <c r="U842" s="57">
        <f>Table1[[#This Row],[Volume MT/Head]]*Table1[[#This Row],[Price USD/(MT/Head)]]</f>
        <v>0</v>
      </c>
      <c r="V842" s="80"/>
      <c r="W842" s="28">
        <f>Table1[[#This Row],[Commission SDG/MT]]*Table1[[#This Row],[Volume in Units]]</f>
        <v>0</v>
      </c>
      <c r="X842" s="80"/>
      <c r="Y842" s="6">
        <f t="shared" si="87"/>
        <v>0</v>
      </c>
      <c r="Z842" s="6">
        <f>IFERROR((Table1[[#This Row],[Total Cost SDG]]/Table1[[#This Row],[Volume MT/Head]]),0)</f>
        <v>0</v>
      </c>
      <c r="AA842" s="57" t="e">
        <f t="shared" si="88"/>
        <v>#DIV/0!</v>
      </c>
      <c r="AB842" s="57">
        <f>IFERROR((Table1[[#This Row],[Total Cost USD]]/Table1[[#This Row],[Volume MT/Head]]),0)</f>
        <v>0</v>
      </c>
      <c r="AC842" s="80"/>
      <c r="AD842" s="6">
        <f>Table1[[#This Row],[Volume MT/Head]]-Table1[[#This Row],[Delivered MT]]</f>
        <v>0</v>
      </c>
      <c r="AE842" s="6">
        <f>Table1[[#This Row],[Delivered MT]]*Table1[[#This Row],[Average Cost SDG/MT]]</f>
        <v>0</v>
      </c>
    </row>
    <row r="843" spans="1:31" hidden="1" x14ac:dyDescent="0.2">
      <c r="A843" s="1">
        <v>854</v>
      </c>
      <c r="F843" s="80"/>
      <c r="O843" s="80"/>
      <c r="P843" s="6">
        <f t="shared" si="85"/>
        <v>0</v>
      </c>
      <c r="R843" s="6">
        <f t="shared" si="86"/>
        <v>0</v>
      </c>
      <c r="S843" s="57">
        <f t="shared" si="84"/>
        <v>0</v>
      </c>
      <c r="T843" s="6">
        <f>Table1[[#This Row],[Volume in Units]]*Table1[[#This Row],[Price SDG/Unit]]</f>
        <v>0</v>
      </c>
      <c r="U843" s="57">
        <f>Table1[[#This Row],[Volume MT/Head]]*Table1[[#This Row],[Price USD/(MT/Head)]]</f>
        <v>0</v>
      </c>
      <c r="V843" s="80"/>
      <c r="W843" s="28">
        <f>Table1[[#This Row],[Commission SDG/MT]]*Table1[[#This Row],[Volume in Units]]</f>
        <v>0</v>
      </c>
      <c r="X843" s="80"/>
      <c r="Y843" s="28">
        <f t="shared" si="87"/>
        <v>0</v>
      </c>
      <c r="Z843" s="6">
        <f>IFERROR((Table1[[#This Row],[Total Cost SDG]]/Table1[[#This Row],[Volume MT/Head]]),0)</f>
        <v>0</v>
      </c>
      <c r="AA843" s="57" t="e">
        <f t="shared" si="88"/>
        <v>#DIV/0!</v>
      </c>
      <c r="AB843" s="57">
        <f>IFERROR((Table1[[#This Row],[Total Cost USD]]/Table1[[#This Row],[Volume MT/Head]]),0)</f>
        <v>0</v>
      </c>
      <c r="AC843" s="80"/>
      <c r="AD843" s="6">
        <f>Table1[[#This Row],[Volume MT/Head]]-Table1[[#This Row],[Delivered MT]]</f>
        <v>0</v>
      </c>
      <c r="AE843" s="6">
        <f>Table1[[#This Row],[Delivered MT]]*Table1[[#This Row],[Average Cost SDG/MT]]</f>
        <v>0</v>
      </c>
    </row>
    <row r="844" spans="1:31" hidden="1" x14ac:dyDescent="0.2">
      <c r="A844" s="1">
        <v>855</v>
      </c>
      <c r="F844" s="80"/>
      <c r="O844" s="80"/>
      <c r="P844" s="6">
        <f t="shared" si="85"/>
        <v>0</v>
      </c>
      <c r="R844" s="6">
        <f t="shared" si="86"/>
        <v>0</v>
      </c>
      <c r="S844" s="57">
        <f t="shared" si="84"/>
        <v>0</v>
      </c>
      <c r="T844" s="6">
        <f>Table1[[#This Row],[Volume in Units]]*Table1[[#This Row],[Price SDG/Unit]]</f>
        <v>0</v>
      </c>
      <c r="U844" s="57">
        <f>Table1[[#This Row],[Volume MT/Head]]*Table1[[#This Row],[Price USD/(MT/Head)]]</f>
        <v>0</v>
      </c>
      <c r="V844" s="80"/>
      <c r="W844" s="28">
        <f>Table1[[#This Row],[Commission SDG/MT]]*Table1[[#This Row],[Volume in Units]]</f>
        <v>0</v>
      </c>
      <c r="X844" s="80"/>
      <c r="Y844" s="28">
        <f t="shared" si="87"/>
        <v>0</v>
      </c>
      <c r="Z844" s="6">
        <f>IFERROR((Table1[[#This Row],[Total Cost SDG]]/Table1[[#This Row],[Volume MT/Head]]),0)</f>
        <v>0</v>
      </c>
      <c r="AA844" s="57" t="e">
        <f t="shared" si="88"/>
        <v>#DIV/0!</v>
      </c>
      <c r="AB844" s="57">
        <f>IFERROR((Table1[[#This Row],[Total Cost USD]]/Table1[[#This Row],[Volume MT/Head]]),0)</f>
        <v>0</v>
      </c>
      <c r="AC844" s="80"/>
      <c r="AD844" s="6">
        <f>Table1[[#This Row],[Volume MT/Head]]-Table1[[#This Row],[Delivered MT]]</f>
        <v>0</v>
      </c>
      <c r="AE844" s="6">
        <f>Table1[[#This Row],[Delivered MT]]*Table1[[#This Row],[Average Cost SDG/MT]]</f>
        <v>0</v>
      </c>
    </row>
    <row r="845" spans="1:31" hidden="1" x14ac:dyDescent="0.2">
      <c r="A845" s="1">
        <v>856</v>
      </c>
      <c r="F845" s="80"/>
      <c r="O845" s="80"/>
      <c r="P845" s="6">
        <f t="shared" si="85"/>
        <v>0</v>
      </c>
      <c r="R845" s="6">
        <f t="shared" si="86"/>
        <v>0</v>
      </c>
      <c r="S845" s="57">
        <f t="shared" si="84"/>
        <v>0</v>
      </c>
      <c r="T845" s="6">
        <f>Table1[[#This Row],[Volume in Units]]*Table1[[#This Row],[Price SDG/Unit]]</f>
        <v>0</v>
      </c>
      <c r="U845" s="57">
        <f>Table1[[#This Row],[Volume MT/Head]]*Table1[[#This Row],[Price USD/(MT/Head)]]</f>
        <v>0</v>
      </c>
      <c r="V845" s="80"/>
      <c r="W845" s="28">
        <f>Table1[[#This Row],[Commission SDG/MT]]*Table1[[#This Row],[Volume in Units]]</f>
        <v>0</v>
      </c>
      <c r="X845" s="80"/>
      <c r="Y845" s="28">
        <f t="shared" si="87"/>
        <v>0</v>
      </c>
      <c r="Z845" s="6">
        <f>IFERROR((Table1[[#This Row],[Total Cost SDG]]/Table1[[#This Row],[Volume MT/Head]]),0)</f>
        <v>0</v>
      </c>
      <c r="AA845" s="57" t="e">
        <f t="shared" si="88"/>
        <v>#DIV/0!</v>
      </c>
      <c r="AB845" s="57">
        <f>IFERROR((Table1[[#This Row],[Total Cost USD]]/Table1[[#This Row],[Volume MT/Head]]),0)</f>
        <v>0</v>
      </c>
      <c r="AC845" s="80"/>
      <c r="AD845" s="6">
        <f>Table1[[#This Row],[Volume MT/Head]]-Table1[[#This Row],[Delivered MT]]</f>
        <v>0</v>
      </c>
      <c r="AE845" s="6">
        <f>Table1[[#This Row],[Delivered MT]]*Table1[[#This Row],[Average Cost SDG/MT]]</f>
        <v>0</v>
      </c>
    </row>
    <row r="846" spans="1:31" hidden="1" x14ac:dyDescent="0.2">
      <c r="A846" s="1">
        <v>857</v>
      </c>
      <c r="F846" s="80"/>
      <c r="O846" s="80"/>
      <c r="P846" s="6">
        <f t="shared" si="85"/>
        <v>0</v>
      </c>
      <c r="R846" s="6">
        <f t="shared" si="86"/>
        <v>0</v>
      </c>
      <c r="S846" s="57">
        <f t="shared" si="84"/>
        <v>0</v>
      </c>
      <c r="T846" s="6">
        <f>Table1[[#This Row],[Volume in Units]]*Table1[[#This Row],[Price SDG/Unit]]</f>
        <v>0</v>
      </c>
      <c r="U846" s="57">
        <f>Table1[[#This Row],[Volume MT/Head]]*Table1[[#This Row],[Price USD/(MT/Head)]]</f>
        <v>0</v>
      </c>
      <c r="V846" s="80"/>
      <c r="W846" s="28">
        <f>Table1[[#This Row],[Commission SDG/MT]]*Table1[[#This Row],[Volume in Units]]</f>
        <v>0</v>
      </c>
      <c r="X846" s="80"/>
      <c r="Y846" s="28">
        <f t="shared" si="87"/>
        <v>0</v>
      </c>
      <c r="Z846" s="6">
        <f>IFERROR((Table1[[#This Row],[Total Cost SDG]]/Table1[[#This Row],[Volume MT/Head]]),0)</f>
        <v>0</v>
      </c>
      <c r="AA846" s="57" t="e">
        <f t="shared" si="88"/>
        <v>#DIV/0!</v>
      </c>
      <c r="AB846" s="57">
        <f>IFERROR((Table1[[#This Row],[Total Cost USD]]/Table1[[#This Row],[Volume MT/Head]]),0)</f>
        <v>0</v>
      </c>
      <c r="AC846" s="80"/>
      <c r="AD846" s="6">
        <f>Table1[[#This Row],[Volume MT/Head]]-Table1[[#This Row],[Delivered MT]]</f>
        <v>0</v>
      </c>
      <c r="AE846" s="6">
        <f>Table1[[#This Row],[Delivered MT]]*Table1[[#This Row],[Average Cost SDG/MT]]</f>
        <v>0</v>
      </c>
    </row>
    <row r="847" spans="1:31" hidden="1" x14ac:dyDescent="0.2">
      <c r="A847" s="1">
        <v>858</v>
      </c>
      <c r="F847" s="80"/>
      <c r="O847" s="80"/>
      <c r="P847" s="6">
        <f t="shared" si="85"/>
        <v>0</v>
      </c>
      <c r="R847" s="6">
        <f t="shared" si="86"/>
        <v>0</v>
      </c>
      <c r="S847" s="57">
        <f t="shared" si="84"/>
        <v>0</v>
      </c>
      <c r="T847" s="6">
        <f>Table1[[#This Row],[Volume in Units]]*Table1[[#This Row],[Price SDG/Unit]]</f>
        <v>0</v>
      </c>
      <c r="U847" s="57">
        <f>Table1[[#This Row],[Volume MT/Head]]*Table1[[#This Row],[Price USD/(MT/Head)]]</f>
        <v>0</v>
      </c>
      <c r="V847" s="80"/>
      <c r="W847" s="28">
        <f>Table1[[#This Row],[Commission SDG/MT]]*Table1[[#This Row],[Volume in Units]]</f>
        <v>0</v>
      </c>
      <c r="X847" s="80"/>
      <c r="Y847" s="28">
        <f t="shared" si="87"/>
        <v>0</v>
      </c>
      <c r="Z847" s="6">
        <f>IFERROR((Table1[[#This Row],[Total Cost SDG]]/Table1[[#This Row],[Volume MT/Head]]),0)</f>
        <v>0</v>
      </c>
      <c r="AA847" s="57" t="e">
        <f t="shared" si="88"/>
        <v>#DIV/0!</v>
      </c>
      <c r="AB847" s="57">
        <f>IFERROR((Table1[[#This Row],[Total Cost USD]]/Table1[[#This Row],[Volume MT/Head]]),0)</f>
        <v>0</v>
      </c>
      <c r="AC847" s="80"/>
      <c r="AD847" s="6">
        <f>Table1[[#This Row],[Volume MT/Head]]-Table1[[#This Row],[Delivered MT]]</f>
        <v>0</v>
      </c>
      <c r="AE847" s="6">
        <f>Table1[[#This Row],[Delivered MT]]*Table1[[#This Row],[Average Cost SDG/MT]]</f>
        <v>0</v>
      </c>
    </row>
    <row r="848" spans="1:31" hidden="1" x14ac:dyDescent="0.2">
      <c r="A848" s="1">
        <v>859</v>
      </c>
      <c r="F848" s="80"/>
      <c r="O848" s="80"/>
      <c r="P848" s="6">
        <f t="shared" si="85"/>
        <v>0</v>
      </c>
      <c r="R848" s="6">
        <f t="shared" si="86"/>
        <v>0</v>
      </c>
      <c r="S848" s="57">
        <f t="shared" si="84"/>
        <v>0</v>
      </c>
      <c r="T848" s="6">
        <f>Table1[[#This Row],[Volume in Units]]*Table1[[#This Row],[Price SDG/Unit]]</f>
        <v>0</v>
      </c>
      <c r="U848" s="57">
        <f>Table1[[#This Row],[Volume MT/Head]]*Table1[[#This Row],[Price USD/(MT/Head)]]</f>
        <v>0</v>
      </c>
      <c r="V848" s="80"/>
      <c r="W848" s="28">
        <f>Table1[[#This Row],[Commission SDG/MT]]*Table1[[#This Row],[Volume in Units]]</f>
        <v>0</v>
      </c>
      <c r="X848" s="80"/>
      <c r="Y848" s="28">
        <f t="shared" si="87"/>
        <v>0</v>
      </c>
      <c r="Z848" s="6">
        <f>IFERROR((Table1[[#This Row],[Total Cost SDG]]/Table1[[#This Row],[Volume MT/Head]]),0)</f>
        <v>0</v>
      </c>
      <c r="AA848" s="57" t="e">
        <f t="shared" si="88"/>
        <v>#DIV/0!</v>
      </c>
      <c r="AB848" s="57">
        <f>IFERROR((Table1[[#This Row],[Total Cost USD]]/Table1[[#This Row],[Volume MT/Head]]),0)</f>
        <v>0</v>
      </c>
      <c r="AC848" s="80"/>
      <c r="AD848" s="6">
        <f>Table1[[#This Row],[Volume MT/Head]]-Table1[[#This Row],[Delivered MT]]</f>
        <v>0</v>
      </c>
      <c r="AE848" s="6">
        <f>Table1[[#This Row],[Delivered MT]]*Table1[[#This Row],[Average Cost SDG/MT]]</f>
        <v>0</v>
      </c>
    </row>
    <row r="849" spans="1:31" hidden="1" x14ac:dyDescent="0.2">
      <c r="A849" s="1">
        <v>860</v>
      </c>
      <c r="F849" s="80"/>
      <c r="O849" s="80"/>
      <c r="P849" s="6">
        <f t="shared" si="85"/>
        <v>0</v>
      </c>
      <c r="R849" s="6">
        <f t="shared" si="86"/>
        <v>0</v>
      </c>
      <c r="S849" s="57">
        <f t="shared" si="84"/>
        <v>0</v>
      </c>
      <c r="T849" s="6">
        <f>Table1[[#This Row],[Volume in Units]]*Table1[[#This Row],[Price SDG/Unit]]</f>
        <v>0</v>
      </c>
      <c r="U849" s="57">
        <f>Table1[[#This Row],[Volume MT/Head]]*Table1[[#This Row],[Price USD/(MT/Head)]]</f>
        <v>0</v>
      </c>
      <c r="V849" s="80"/>
      <c r="W849" s="28">
        <f>Table1[[#This Row],[Commission SDG/MT]]*Table1[[#This Row],[Volume in Units]]</f>
        <v>0</v>
      </c>
      <c r="X849" s="80"/>
      <c r="Y849" s="28">
        <f t="shared" si="87"/>
        <v>0</v>
      </c>
      <c r="Z849" s="6">
        <f>IFERROR((Table1[[#This Row],[Total Cost SDG]]/Table1[[#This Row],[Volume MT/Head]]),0)</f>
        <v>0</v>
      </c>
      <c r="AA849" s="57" t="e">
        <f t="shared" si="88"/>
        <v>#DIV/0!</v>
      </c>
      <c r="AB849" s="57">
        <f>IFERROR((Table1[[#This Row],[Total Cost USD]]/Table1[[#This Row],[Volume MT/Head]]),0)</f>
        <v>0</v>
      </c>
      <c r="AC849" s="80"/>
      <c r="AD849" s="6">
        <f>Table1[[#This Row],[Volume MT/Head]]-Table1[[#This Row],[Delivered MT]]</f>
        <v>0</v>
      </c>
      <c r="AE849" s="6">
        <f>Table1[[#This Row],[Delivered MT]]*Table1[[#This Row],[Average Cost SDG/MT]]</f>
        <v>0</v>
      </c>
    </row>
    <row r="850" spans="1:31" hidden="1" x14ac:dyDescent="0.2">
      <c r="A850" s="1">
        <v>861</v>
      </c>
      <c r="F850" s="80"/>
      <c r="O850" s="80"/>
      <c r="P850" s="6">
        <f t="shared" si="85"/>
        <v>0</v>
      </c>
      <c r="R850" s="6">
        <f t="shared" si="86"/>
        <v>0</v>
      </c>
      <c r="S850" s="57">
        <f t="shared" si="84"/>
        <v>0</v>
      </c>
      <c r="T850" s="6">
        <f>Table1[[#This Row],[Volume in Units]]*Table1[[#This Row],[Price SDG/Unit]]</f>
        <v>0</v>
      </c>
      <c r="U850" s="57">
        <f>Table1[[#This Row],[Volume MT/Head]]*Table1[[#This Row],[Price USD/(MT/Head)]]</f>
        <v>0</v>
      </c>
      <c r="V850" s="80"/>
      <c r="W850" s="28">
        <f>Table1[[#This Row],[Commission SDG/MT]]*Table1[[#This Row],[Volume in Units]]</f>
        <v>0</v>
      </c>
      <c r="X850" s="80"/>
      <c r="Y850" s="28">
        <f t="shared" si="87"/>
        <v>0</v>
      </c>
      <c r="Z850" s="6">
        <f>IFERROR((Table1[[#This Row],[Total Cost SDG]]/Table1[[#This Row],[Volume MT/Head]]),0)</f>
        <v>0</v>
      </c>
      <c r="AA850" s="57" t="e">
        <f t="shared" si="88"/>
        <v>#DIV/0!</v>
      </c>
      <c r="AB850" s="57">
        <f>IFERROR((Table1[[#This Row],[Total Cost USD]]/Table1[[#This Row],[Volume MT/Head]]),0)</f>
        <v>0</v>
      </c>
      <c r="AC850" s="80"/>
      <c r="AD850" s="6">
        <f>Table1[[#This Row],[Volume MT/Head]]-Table1[[#This Row],[Delivered MT]]</f>
        <v>0</v>
      </c>
      <c r="AE850" s="6">
        <f>Table1[[#This Row],[Delivered MT]]*Table1[[#This Row],[Average Cost SDG/MT]]</f>
        <v>0</v>
      </c>
    </row>
    <row r="851" spans="1:31" hidden="1" x14ac:dyDescent="0.2">
      <c r="A851" s="1">
        <v>862</v>
      </c>
      <c r="F851" s="80"/>
      <c r="O851" s="80"/>
      <c r="P851" s="6">
        <f t="shared" si="85"/>
        <v>0</v>
      </c>
      <c r="R851" s="6">
        <f t="shared" si="86"/>
        <v>0</v>
      </c>
      <c r="S851" s="57">
        <f t="shared" si="84"/>
        <v>0</v>
      </c>
      <c r="T851" s="6">
        <f>Table1[[#This Row],[Volume in Units]]*Table1[[#This Row],[Price SDG/Unit]]</f>
        <v>0</v>
      </c>
      <c r="U851" s="57">
        <f>Table1[[#This Row],[Volume MT/Head]]*Table1[[#This Row],[Price USD/(MT/Head)]]</f>
        <v>0</v>
      </c>
      <c r="V851" s="80"/>
      <c r="W851" s="28">
        <f>Table1[[#This Row],[Commission SDG/MT]]*Table1[[#This Row],[Volume in Units]]</f>
        <v>0</v>
      </c>
      <c r="X851" s="80"/>
      <c r="Y851" s="28">
        <f t="shared" si="87"/>
        <v>0</v>
      </c>
      <c r="Z851" s="6">
        <f>IFERROR((Table1[[#This Row],[Total Cost SDG]]/Table1[[#This Row],[Volume MT/Head]]),0)</f>
        <v>0</v>
      </c>
      <c r="AA851" s="57" t="e">
        <f t="shared" si="88"/>
        <v>#DIV/0!</v>
      </c>
      <c r="AB851" s="57">
        <f>IFERROR((Table1[[#This Row],[Total Cost USD]]/Table1[[#This Row],[Volume MT/Head]]),0)</f>
        <v>0</v>
      </c>
      <c r="AC851" s="80"/>
      <c r="AD851" s="6">
        <f>Table1[[#This Row],[Volume MT/Head]]-Table1[[#This Row],[Delivered MT]]</f>
        <v>0</v>
      </c>
      <c r="AE851" s="6">
        <f>Table1[[#This Row],[Delivered MT]]*Table1[[#This Row],[Average Cost SDG/MT]]</f>
        <v>0</v>
      </c>
    </row>
    <row r="852" spans="1:31" hidden="1" x14ac:dyDescent="0.2">
      <c r="A852" s="1">
        <v>863</v>
      </c>
      <c r="F852" s="80"/>
      <c r="O852" s="80"/>
      <c r="P852" s="6">
        <f t="shared" si="85"/>
        <v>0</v>
      </c>
      <c r="R852" s="6">
        <f t="shared" si="86"/>
        <v>0</v>
      </c>
      <c r="S852" s="57">
        <f t="shared" si="84"/>
        <v>0</v>
      </c>
      <c r="T852" s="6">
        <f>Table1[[#This Row],[Volume in Units]]*Table1[[#This Row],[Price SDG/Unit]]</f>
        <v>0</v>
      </c>
      <c r="U852" s="57">
        <f>Table1[[#This Row],[Volume MT/Head]]*Table1[[#This Row],[Price USD/(MT/Head)]]</f>
        <v>0</v>
      </c>
      <c r="V852" s="80"/>
      <c r="W852" s="28">
        <f>Table1[[#This Row],[Commission SDG/MT]]*Table1[[#This Row],[Volume in Units]]</f>
        <v>0</v>
      </c>
      <c r="X852" s="80"/>
      <c r="Y852" s="28">
        <f t="shared" si="87"/>
        <v>0</v>
      </c>
      <c r="Z852" s="6">
        <f>IFERROR((Table1[[#This Row],[Total Cost SDG]]/Table1[[#This Row],[Volume MT/Head]]),0)</f>
        <v>0</v>
      </c>
      <c r="AA852" s="57" t="e">
        <f t="shared" si="88"/>
        <v>#DIV/0!</v>
      </c>
      <c r="AB852" s="57">
        <f>IFERROR((Table1[[#This Row],[Total Cost USD]]/Table1[[#This Row],[Volume MT/Head]]),0)</f>
        <v>0</v>
      </c>
      <c r="AC852" s="80"/>
      <c r="AD852" s="6">
        <f>Table1[[#This Row],[Volume MT/Head]]-Table1[[#This Row],[Delivered MT]]</f>
        <v>0</v>
      </c>
      <c r="AE852" s="6">
        <f>Table1[[#This Row],[Delivered MT]]*Table1[[#This Row],[Average Cost SDG/MT]]</f>
        <v>0</v>
      </c>
    </row>
    <row r="853" spans="1:31" hidden="1" x14ac:dyDescent="0.2">
      <c r="A853" s="1">
        <v>864</v>
      </c>
      <c r="F853" s="80"/>
      <c r="O853" s="80"/>
      <c r="P853" s="6">
        <f t="shared" si="85"/>
        <v>0</v>
      </c>
      <c r="R853" s="6">
        <f t="shared" si="86"/>
        <v>0</v>
      </c>
      <c r="S853" s="57">
        <f t="shared" si="84"/>
        <v>0</v>
      </c>
      <c r="T853" s="6">
        <f>Table1[[#This Row],[Volume in Units]]*Table1[[#This Row],[Price SDG/Unit]]</f>
        <v>0</v>
      </c>
      <c r="U853" s="57">
        <f>Table1[[#This Row],[Volume MT/Head]]*Table1[[#This Row],[Price USD/(MT/Head)]]</f>
        <v>0</v>
      </c>
      <c r="V853" s="80"/>
      <c r="W853" s="28">
        <f>Table1[[#This Row],[Commission SDG/MT]]*Table1[[#This Row],[Volume in Units]]</f>
        <v>0</v>
      </c>
      <c r="X853" s="80"/>
      <c r="Y853" s="28">
        <f t="shared" si="87"/>
        <v>0</v>
      </c>
      <c r="Z853" s="6">
        <f>IFERROR((Table1[[#This Row],[Total Cost SDG]]/Table1[[#This Row],[Volume MT/Head]]),0)</f>
        <v>0</v>
      </c>
      <c r="AA853" s="57" t="e">
        <f t="shared" si="88"/>
        <v>#DIV/0!</v>
      </c>
      <c r="AB853" s="57">
        <f>IFERROR((Table1[[#This Row],[Total Cost USD]]/Table1[[#This Row],[Volume MT/Head]]),0)</f>
        <v>0</v>
      </c>
      <c r="AC853" s="80"/>
      <c r="AD853" s="6">
        <f>Table1[[#This Row],[Volume MT/Head]]-Table1[[#This Row],[Delivered MT]]</f>
        <v>0</v>
      </c>
      <c r="AE853" s="6">
        <f>Table1[[#This Row],[Delivered MT]]*Table1[[#This Row],[Average Cost SDG/MT]]</f>
        <v>0</v>
      </c>
    </row>
    <row r="854" spans="1:31" hidden="1" x14ac:dyDescent="0.2">
      <c r="A854" s="1">
        <v>865</v>
      </c>
      <c r="F854" s="80"/>
      <c r="O854" s="80"/>
      <c r="P854" s="6">
        <f t="shared" si="85"/>
        <v>0</v>
      </c>
      <c r="R854" s="6">
        <f t="shared" si="86"/>
        <v>0</v>
      </c>
      <c r="S854" s="57">
        <f t="shared" si="84"/>
        <v>0</v>
      </c>
      <c r="T854" s="6">
        <f>Table1[[#This Row],[Volume in Units]]*Table1[[#This Row],[Price SDG/Unit]]</f>
        <v>0</v>
      </c>
      <c r="U854" s="57">
        <f>Table1[[#This Row],[Volume MT/Head]]*Table1[[#This Row],[Price USD/(MT/Head)]]</f>
        <v>0</v>
      </c>
      <c r="V854" s="80"/>
      <c r="W854" s="28">
        <f>Table1[[#This Row],[Commission SDG/MT]]*Table1[[#This Row],[Volume in Units]]</f>
        <v>0</v>
      </c>
      <c r="X854" s="80"/>
      <c r="Y854" s="28">
        <f t="shared" si="87"/>
        <v>0</v>
      </c>
      <c r="Z854" s="6">
        <f>IFERROR((Table1[[#This Row],[Total Cost SDG]]/Table1[[#This Row],[Volume MT/Head]]),0)</f>
        <v>0</v>
      </c>
      <c r="AA854" s="57" t="e">
        <f t="shared" si="88"/>
        <v>#DIV/0!</v>
      </c>
      <c r="AB854" s="57">
        <f>IFERROR((Table1[[#This Row],[Total Cost USD]]/Table1[[#This Row],[Volume MT/Head]]),0)</f>
        <v>0</v>
      </c>
      <c r="AC854" s="80"/>
      <c r="AD854" s="6">
        <f>Table1[[#This Row],[Volume MT/Head]]-Table1[[#This Row],[Delivered MT]]</f>
        <v>0</v>
      </c>
      <c r="AE854" s="6">
        <f>Table1[[#This Row],[Delivered MT]]*Table1[[#This Row],[Average Cost SDG/MT]]</f>
        <v>0</v>
      </c>
    </row>
    <row r="855" spans="1:31" hidden="1" x14ac:dyDescent="0.2">
      <c r="A855" s="1">
        <v>866</v>
      </c>
      <c r="F855" s="80"/>
      <c r="O855" s="80"/>
      <c r="P855" s="6">
        <f t="shared" si="85"/>
        <v>0</v>
      </c>
      <c r="R855" s="6">
        <f t="shared" si="86"/>
        <v>0</v>
      </c>
      <c r="S855" s="57">
        <f t="shared" si="84"/>
        <v>0</v>
      </c>
      <c r="T855" s="6">
        <f>Table1[[#This Row],[Volume in Units]]*Table1[[#This Row],[Price SDG/Unit]]</f>
        <v>0</v>
      </c>
      <c r="U855" s="57">
        <f>Table1[[#This Row],[Volume MT/Head]]*Table1[[#This Row],[Price USD/(MT/Head)]]</f>
        <v>0</v>
      </c>
      <c r="V855" s="80"/>
      <c r="W855" s="28">
        <f>Table1[[#This Row],[Commission SDG/MT]]*Table1[[#This Row],[Volume in Units]]</f>
        <v>0</v>
      </c>
      <c r="X855" s="80"/>
      <c r="Y855" s="28">
        <f t="shared" si="87"/>
        <v>0</v>
      </c>
      <c r="Z855" s="6">
        <f>IFERROR((Table1[[#This Row],[Total Cost SDG]]/Table1[[#This Row],[Volume MT/Head]]),0)</f>
        <v>0</v>
      </c>
      <c r="AA855" s="57" t="e">
        <f t="shared" si="88"/>
        <v>#DIV/0!</v>
      </c>
      <c r="AB855" s="57">
        <f>IFERROR((Table1[[#This Row],[Total Cost USD]]/Table1[[#This Row],[Volume MT/Head]]),0)</f>
        <v>0</v>
      </c>
      <c r="AC855" s="80"/>
      <c r="AD855" s="6">
        <f>Table1[[#This Row],[Volume MT/Head]]-Table1[[#This Row],[Delivered MT]]</f>
        <v>0</v>
      </c>
      <c r="AE855" s="6">
        <f>Table1[[#This Row],[Delivered MT]]*Table1[[#This Row],[Average Cost SDG/MT]]</f>
        <v>0</v>
      </c>
    </row>
    <row r="856" spans="1:31" hidden="1" x14ac:dyDescent="0.2">
      <c r="A856" s="1">
        <v>867</v>
      </c>
      <c r="F856" s="80"/>
      <c r="O856" s="80"/>
      <c r="P856" s="6">
        <f t="shared" si="85"/>
        <v>0</v>
      </c>
      <c r="R856" s="6">
        <f t="shared" si="86"/>
        <v>0</v>
      </c>
      <c r="S856" s="57">
        <f t="shared" si="84"/>
        <v>0</v>
      </c>
      <c r="T856" s="6">
        <f>Table1[[#This Row],[Volume in Units]]*Table1[[#This Row],[Price SDG/Unit]]</f>
        <v>0</v>
      </c>
      <c r="U856" s="57">
        <f>Table1[[#This Row],[Volume MT/Head]]*Table1[[#This Row],[Price USD/(MT/Head)]]</f>
        <v>0</v>
      </c>
      <c r="V856" s="80"/>
      <c r="W856" s="28">
        <f>Table1[[#This Row],[Commission SDG/MT]]*Table1[[#This Row],[Volume in Units]]</f>
        <v>0</v>
      </c>
      <c r="X856" s="80"/>
      <c r="Y856" s="28">
        <f t="shared" si="87"/>
        <v>0</v>
      </c>
      <c r="Z856" s="6">
        <f>IFERROR((Table1[[#This Row],[Total Cost SDG]]/Table1[[#This Row],[Volume MT/Head]]),0)</f>
        <v>0</v>
      </c>
      <c r="AA856" s="57" t="e">
        <f t="shared" si="88"/>
        <v>#DIV/0!</v>
      </c>
      <c r="AB856" s="57">
        <f>IFERROR((Table1[[#This Row],[Total Cost USD]]/Table1[[#This Row],[Volume MT/Head]]),0)</f>
        <v>0</v>
      </c>
      <c r="AC856" s="80"/>
      <c r="AD856" s="6">
        <f>Table1[[#This Row],[Volume MT/Head]]-Table1[[#This Row],[Delivered MT]]</f>
        <v>0</v>
      </c>
      <c r="AE856" s="6">
        <f>Table1[[#This Row],[Delivered MT]]*Table1[[#This Row],[Average Cost SDG/MT]]</f>
        <v>0</v>
      </c>
    </row>
    <row r="857" spans="1:31" hidden="1" x14ac:dyDescent="0.2">
      <c r="A857" s="1">
        <v>868</v>
      </c>
      <c r="F857" s="80"/>
      <c r="O857" s="80"/>
      <c r="P857" s="6">
        <f t="shared" si="85"/>
        <v>0</v>
      </c>
      <c r="R857" s="6">
        <f t="shared" si="86"/>
        <v>0</v>
      </c>
      <c r="S857" s="57">
        <f t="shared" ref="S857:S920" si="89">IFERROR((R857/F857),0)</f>
        <v>0</v>
      </c>
      <c r="T857" s="6">
        <f>Table1[[#This Row],[Volume in Units]]*Table1[[#This Row],[Price SDG/Unit]]</f>
        <v>0</v>
      </c>
      <c r="U857" s="57">
        <f>Table1[[#This Row],[Volume MT/Head]]*Table1[[#This Row],[Price USD/(MT/Head)]]</f>
        <v>0</v>
      </c>
      <c r="V857" s="80"/>
      <c r="W857" s="28">
        <f>Table1[[#This Row],[Commission SDG/MT]]*Table1[[#This Row],[Volume in Units]]</f>
        <v>0</v>
      </c>
      <c r="X857" s="80"/>
      <c r="Y857" s="28">
        <f t="shared" si="87"/>
        <v>0</v>
      </c>
      <c r="Z857" s="6">
        <f>IFERROR((Table1[[#This Row],[Total Cost SDG]]/Table1[[#This Row],[Volume MT/Head]]),0)</f>
        <v>0</v>
      </c>
      <c r="AA857" s="57" t="e">
        <f t="shared" si="88"/>
        <v>#DIV/0!</v>
      </c>
      <c r="AB857" s="57">
        <f>IFERROR((Table1[[#This Row],[Total Cost USD]]/Table1[[#This Row],[Volume MT/Head]]),0)</f>
        <v>0</v>
      </c>
      <c r="AC857" s="80"/>
      <c r="AD857" s="6">
        <f>Table1[[#This Row],[Volume MT/Head]]-Table1[[#This Row],[Delivered MT]]</f>
        <v>0</v>
      </c>
      <c r="AE857" s="6">
        <f>Table1[[#This Row],[Delivered MT]]*Table1[[#This Row],[Average Cost SDG/MT]]</f>
        <v>0</v>
      </c>
    </row>
    <row r="858" spans="1:31" hidden="1" x14ac:dyDescent="0.2">
      <c r="A858" s="1">
        <v>869</v>
      </c>
      <c r="F858" s="80"/>
      <c r="O858" s="80"/>
      <c r="P858" s="6">
        <f t="shared" si="85"/>
        <v>0</v>
      </c>
      <c r="R858" s="6">
        <f t="shared" si="86"/>
        <v>0</v>
      </c>
      <c r="S858" s="57">
        <f t="shared" si="89"/>
        <v>0</v>
      </c>
      <c r="T858" s="6">
        <f>Table1[[#This Row],[Volume in Units]]*Table1[[#This Row],[Price SDG/Unit]]</f>
        <v>0</v>
      </c>
      <c r="U858" s="57">
        <f>Table1[[#This Row],[Volume MT/Head]]*Table1[[#This Row],[Price USD/(MT/Head)]]</f>
        <v>0</v>
      </c>
      <c r="V858" s="80"/>
      <c r="W858" s="28">
        <f>Table1[[#This Row],[Commission SDG/MT]]*Table1[[#This Row],[Volume in Units]]</f>
        <v>0</v>
      </c>
      <c r="X858" s="80"/>
      <c r="Y858" s="28">
        <f t="shared" si="87"/>
        <v>0</v>
      </c>
      <c r="Z858" s="6">
        <f>IFERROR((Table1[[#This Row],[Total Cost SDG]]/Table1[[#This Row],[Volume MT/Head]]),0)</f>
        <v>0</v>
      </c>
      <c r="AA858" s="57" t="e">
        <f t="shared" si="88"/>
        <v>#DIV/0!</v>
      </c>
      <c r="AB858" s="57">
        <f>IFERROR((Table1[[#This Row],[Total Cost USD]]/Table1[[#This Row],[Volume MT/Head]]),0)</f>
        <v>0</v>
      </c>
      <c r="AC858" s="80"/>
      <c r="AD858" s="6">
        <f>Table1[[#This Row],[Volume MT/Head]]-Table1[[#This Row],[Delivered MT]]</f>
        <v>0</v>
      </c>
      <c r="AE858" s="6">
        <f>Table1[[#This Row],[Delivered MT]]*Table1[[#This Row],[Average Cost SDG/MT]]</f>
        <v>0</v>
      </c>
    </row>
    <row r="859" spans="1:31" hidden="1" x14ac:dyDescent="0.2">
      <c r="A859" s="1">
        <v>870</v>
      </c>
      <c r="F859" s="80"/>
      <c r="O859" s="80"/>
      <c r="P859" s="6">
        <f t="shared" si="85"/>
        <v>0</v>
      </c>
      <c r="R859" s="6">
        <f t="shared" si="86"/>
        <v>0</v>
      </c>
      <c r="S859" s="57">
        <f t="shared" si="89"/>
        <v>0</v>
      </c>
      <c r="T859" s="6">
        <f>Table1[[#This Row],[Volume in Units]]*Table1[[#This Row],[Price SDG/Unit]]</f>
        <v>0</v>
      </c>
      <c r="U859" s="57">
        <f>Table1[[#This Row],[Volume MT/Head]]*Table1[[#This Row],[Price USD/(MT/Head)]]</f>
        <v>0</v>
      </c>
      <c r="V859" s="80"/>
      <c r="W859" s="28">
        <f>Table1[[#This Row],[Commission SDG/MT]]*Table1[[#This Row],[Volume in Units]]</f>
        <v>0</v>
      </c>
      <c r="X859" s="80"/>
      <c r="Y859" s="28">
        <f t="shared" si="87"/>
        <v>0</v>
      </c>
      <c r="Z859" s="6">
        <f>IFERROR((Table1[[#This Row],[Total Cost SDG]]/Table1[[#This Row],[Volume MT/Head]]),0)</f>
        <v>0</v>
      </c>
      <c r="AA859" s="57" t="e">
        <f t="shared" si="88"/>
        <v>#DIV/0!</v>
      </c>
      <c r="AB859" s="57">
        <f>IFERROR((Table1[[#This Row],[Total Cost USD]]/Table1[[#This Row],[Volume MT/Head]]),0)</f>
        <v>0</v>
      </c>
      <c r="AC859" s="80"/>
      <c r="AD859" s="6">
        <f>Table1[[#This Row],[Volume MT/Head]]-Table1[[#This Row],[Delivered MT]]</f>
        <v>0</v>
      </c>
      <c r="AE859" s="6">
        <f>Table1[[#This Row],[Delivered MT]]*Table1[[#This Row],[Average Cost SDG/MT]]</f>
        <v>0</v>
      </c>
    </row>
    <row r="860" spans="1:31" hidden="1" x14ac:dyDescent="0.2">
      <c r="A860" s="1">
        <v>871</v>
      </c>
      <c r="F860" s="80"/>
      <c r="O860" s="80"/>
      <c r="P860" s="6">
        <f t="shared" si="85"/>
        <v>0</v>
      </c>
      <c r="R860" s="6">
        <f t="shared" si="86"/>
        <v>0</v>
      </c>
      <c r="S860" s="57">
        <f t="shared" si="89"/>
        <v>0</v>
      </c>
      <c r="T860" s="6">
        <f>Table1[[#This Row],[Volume in Units]]*Table1[[#This Row],[Price SDG/Unit]]</f>
        <v>0</v>
      </c>
      <c r="U860" s="57">
        <f>Table1[[#This Row],[Volume MT/Head]]*Table1[[#This Row],[Price USD/(MT/Head)]]</f>
        <v>0</v>
      </c>
      <c r="V860" s="80"/>
      <c r="W860" s="28">
        <f>Table1[[#This Row],[Commission SDG/MT]]*Table1[[#This Row],[Volume in Units]]</f>
        <v>0</v>
      </c>
      <c r="X860" s="80"/>
      <c r="Y860" s="28">
        <f t="shared" si="87"/>
        <v>0</v>
      </c>
      <c r="Z860" s="6">
        <f>IFERROR((Table1[[#This Row],[Total Cost SDG]]/Table1[[#This Row],[Volume MT/Head]]),0)</f>
        <v>0</v>
      </c>
      <c r="AA860" s="57" t="e">
        <f t="shared" si="88"/>
        <v>#DIV/0!</v>
      </c>
      <c r="AB860" s="57">
        <f>IFERROR((Table1[[#This Row],[Total Cost USD]]/Table1[[#This Row],[Volume MT/Head]]),0)</f>
        <v>0</v>
      </c>
      <c r="AC860" s="80"/>
      <c r="AD860" s="6">
        <f>Table1[[#This Row],[Volume MT/Head]]-Table1[[#This Row],[Delivered MT]]</f>
        <v>0</v>
      </c>
      <c r="AE860" s="6">
        <f>Table1[[#This Row],[Delivered MT]]*Table1[[#This Row],[Average Cost SDG/MT]]</f>
        <v>0</v>
      </c>
    </row>
    <row r="861" spans="1:31" hidden="1" x14ac:dyDescent="0.2">
      <c r="A861" s="1">
        <v>872</v>
      </c>
      <c r="F861" s="80"/>
      <c r="O861" s="80"/>
      <c r="P861" s="6">
        <f t="shared" si="85"/>
        <v>0</v>
      </c>
      <c r="R861" s="6">
        <f t="shared" si="86"/>
        <v>0</v>
      </c>
      <c r="S861" s="57">
        <f t="shared" si="89"/>
        <v>0</v>
      </c>
      <c r="T861" s="6">
        <f>Table1[[#This Row],[Volume in Units]]*Table1[[#This Row],[Price SDG/Unit]]</f>
        <v>0</v>
      </c>
      <c r="U861" s="57">
        <f>Table1[[#This Row],[Volume MT/Head]]*Table1[[#This Row],[Price USD/(MT/Head)]]</f>
        <v>0</v>
      </c>
      <c r="V861" s="80"/>
      <c r="W861" s="28">
        <f>Table1[[#This Row],[Commission SDG/MT]]*Table1[[#This Row],[Volume in Units]]</f>
        <v>0</v>
      </c>
      <c r="X861" s="80"/>
      <c r="Y861" s="28">
        <f t="shared" si="87"/>
        <v>0</v>
      </c>
      <c r="Z861" s="6">
        <f>IFERROR((Table1[[#This Row],[Total Cost SDG]]/Table1[[#This Row],[Volume MT/Head]]),0)</f>
        <v>0</v>
      </c>
      <c r="AA861" s="57" t="e">
        <f t="shared" si="88"/>
        <v>#DIV/0!</v>
      </c>
      <c r="AB861" s="57">
        <f>IFERROR((Table1[[#This Row],[Total Cost USD]]/Table1[[#This Row],[Volume MT/Head]]),0)</f>
        <v>0</v>
      </c>
      <c r="AC861" s="80"/>
      <c r="AD861" s="6">
        <f>Table1[[#This Row],[Volume MT/Head]]-Table1[[#This Row],[Delivered MT]]</f>
        <v>0</v>
      </c>
      <c r="AE861" s="6">
        <f>Table1[[#This Row],[Delivered MT]]*Table1[[#This Row],[Average Cost SDG/MT]]</f>
        <v>0</v>
      </c>
    </row>
    <row r="862" spans="1:31" hidden="1" x14ac:dyDescent="0.2">
      <c r="A862" s="1">
        <v>873</v>
      </c>
      <c r="F862" s="80"/>
      <c r="O862" s="80"/>
      <c r="P862" s="6">
        <f t="shared" si="85"/>
        <v>0</v>
      </c>
      <c r="R862" s="6">
        <f t="shared" si="86"/>
        <v>0</v>
      </c>
      <c r="S862" s="57">
        <f t="shared" si="89"/>
        <v>0</v>
      </c>
      <c r="T862" s="6">
        <f>Table1[[#This Row],[Volume in Units]]*Table1[[#This Row],[Price SDG/Unit]]</f>
        <v>0</v>
      </c>
      <c r="U862" s="57">
        <f>Table1[[#This Row],[Volume MT/Head]]*Table1[[#This Row],[Price USD/(MT/Head)]]</f>
        <v>0</v>
      </c>
      <c r="V862" s="80"/>
      <c r="W862" s="28">
        <f>Table1[[#This Row],[Commission SDG/MT]]*Table1[[#This Row],[Volume in Units]]</f>
        <v>0</v>
      </c>
      <c r="X862" s="80"/>
      <c r="Y862" s="28">
        <f t="shared" si="87"/>
        <v>0</v>
      </c>
      <c r="Z862" s="6">
        <f>IFERROR((Table1[[#This Row],[Total Cost SDG]]/Table1[[#This Row],[Volume MT/Head]]),0)</f>
        <v>0</v>
      </c>
      <c r="AA862" s="57" t="e">
        <f t="shared" si="88"/>
        <v>#DIV/0!</v>
      </c>
      <c r="AB862" s="57">
        <f>IFERROR((Table1[[#This Row],[Total Cost USD]]/Table1[[#This Row],[Volume MT/Head]]),0)</f>
        <v>0</v>
      </c>
      <c r="AC862" s="80"/>
      <c r="AD862" s="6">
        <f>Table1[[#This Row],[Volume MT/Head]]-Table1[[#This Row],[Delivered MT]]</f>
        <v>0</v>
      </c>
      <c r="AE862" s="6">
        <f>Table1[[#This Row],[Delivered MT]]*Table1[[#This Row],[Average Cost SDG/MT]]</f>
        <v>0</v>
      </c>
    </row>
    <row r="863" spans="1:31" hidden="1" x14ac:dyDescent="0.2">
      <c r="A863" s="1">
        <v>874</v>
      </c>
      <c r="F863" s="80"/>
      <c r="O863" s="80"/>
      <c r="P863" s="6">
        <f t="shared" si="85"/>
        <v>0</v>
      </c>
      <c r="R863" s="6">
        <f t="shared" si="86"/>
        <v>0</v>
      </c>
      <c r="S863" s="57">
        <f t="shared" si="89"/>
        <v>0</v>
      </c>
      <c r="T863" s="6">
        <f>Table1[[#This Row],[Volume in Units]]*Table1[[#This Row],[Price SDG/Unit]]</f>
        <v>0</v>
      </c>
      <c r="U863" s="57">
        <f>Table1[[#This Row],[Volume MT/Head]]*Table1[[#This Row],[Price USD/(MT/Head)]]</f>
        <v>0</v>
      </c>
      <c r="V863" s="80"/>
      <c r="W863" s="28">
        <f>Table1[[#This Row],[Commission SDG/MT]]*Table1[[#This Row],[Volume in Units]]</f>
        <v>0</v>
      </c>
      <c r="X863" s="80"/>
      <c r="Y863" s="28">
        <f t="shared" si="87"/>
        <v>0</v>
      </c>
      <c r="Z863" s="6">
        <f>IFERROR((Table1[[#This Row],[Total Cost SDG]]/Table1[[#This Row],[Volume MT/Head]]),0)</f>
        <v>0</v>
      </c>
      <c r="AA863" s="57" t="e">
        <f t="shared" si="88"/>
        <v>#DIV/0!</v>
      </c>
      <c r="AB863" s="57">
        <f>IFERROR((Table1[[#This Row],[Total Cost USD]]/Table1[[#This Row],[Volume MT/Head]]),0)</f>
        <v>0</v>
      </c>
      <c r="AC863" s="80"/>
      <c r="AD863" s="6">
        <f>Table1[[#This Row],[Volume MT/Head]]-Table1[[#This Row],[Delivered MT]]</f>
        <v>0</v>
      </c>
      <c r="AE863" s="6">
        <f>Table1[[#This Row],[Delivered MT]]*Table1[[#This Row],[Average Cost SDG/MT]]</f>
        <v>0</v>
      </c>
    </row>
    <row r="864" spans="1:31" hidden="1" x14ac:dyDescent="0.2">
      <c r="A864" s="1">
        <v>875</v>
      </c>
      <c r="F864" s="80"/>
      <c r="O864" s="80"/>
      <c r="P864" s="6">
        <f t="shared" si="85"/>
        <v>0</v>
      </c>
      <c r="R864" s="6">
        <f t="shared" si="86"/>
        <v>0</v>
      </c>
      <c r="S864" s="57">
        <f t="shared" si="89"/>
        <v>0</v>
      </c>
      <c r="T864" s="6">
        <f>Table1[[#This Row],[Volume in Units]]*Table1[[#This Row],[Price SDG/Unit]]</f>
        <v>0</v>
      </c>
      <c r="U864" s="57">
        <f>Table1[[#This Row],[Volume MT/Head]]*Table1[[#This Row],[Price USD/(MT/Head)]]</f>
        <v>0</v>
      </c>
      <c r="V864" s="80"/>
      <c r="W864" s="28">
        <f>Table1[[#This Row],[Commission SDG/MT]]*Table1[[#This Row],[Volume in Units]]</f>
        <v>0</v>
      </c>
      <c r="X864" s="80"/>
      <c r="Y864" s="28">
        <f t="shared" si="87"/>
        <v>0</v>
      </c>
      <c r="Z864" s="6">
        <f>IFERROR((Table1[[#This Row],[Total Cost SDG]]/Table1[[#This Row],[Volume MT/Head]]),0)</f>
        <v>0</v>
      </c>
      <c r="AA864" s="57" t="e">
        <f t="shared" si="88"/>
        <v>#DIV/0!</v>
      </c>
      <c r="AB864" s="57">
        <f>IFERROR((Table1[[#This Row],[Total Cost USD]]/Table1[[#This Row],[Volume MT/Head]]),0)</f>
        <v>0</v>
      </c>
      <c r="AC864" s="80"/>
      <c r="AD864" s="6">
        <f>Table1[[#This Row],[Volume MT/Head]]-Table1[[#This Row],[Delivered MT]]</f>
        <v>0</v>
      </c>
      <c r="AE864" s="6">
        <f>Table1[[#This Row],[Delivered MT]]*Table1[[#This Row],[Average Cost SDG/MT]]</f>
        <v>0</v>
      </c>
    </row>
    <row r="865" spans="1:31" hidden="1" x14ac:dyDescent="0.2">
      <c r="A865" s="1">
        <v>876</v>
      </c>
      <c r="F865" s="80"/>
      <c r="O865" s="80"/>
      <c r="P865" s="6">
        <f t="shared" si="85"/>
        <v>0</v>
      </c>
      <c r="R865" s="6">
        <f t="shared" si="86"/>
        <v>0</v>
      </c>
      <c r="S865" s="57">
        <f t="shared" si="89"/>
        <v>0</v>
      </c>
      <c r="T865" s="6">
        <f>Table1[[#This Row],[Volume in Units]]*Table1[[#This Row],[Price SDG/Unit]]</f>
        <v>0</v>
      </c>
      <c r="U865" s="57">
        <f>Table1[[#This Row],[Volume MT/Head]]*Table1[[#This Row],[Price USD/(MT/Head)]]</f>
        <v>0</v>
      </c>
      <c r="V865" s="80"/>
      <c r="W865" s="28">
        <f>Table1[[#This Row],[Commission SDG/MT]]*Table1[[#This Row],[Volume in Units]]</f>
        <v>0</v>
      </c>
      <c r="X865" s="80"/>
      <c r="Y865" s="28">
        <f t="shared" si="87"/>
        <v>0</v>
      </c>
      <c r="Z865" s="6">
        <f>IFERROR((Table1[[#This Row],[Total Cost SDG]]/Table1[[#This Row],[Volume MT/Head]]),0)</f>
        <v>0</v>
      </c>
      <c r="AA865" s="57" t="e">
        <f t="shared" si="88"/>
        <v>#DIV/0!</v>
      </c>
      <c r="AB865" s="57">
        <f>IFERROR((Table1[[#This Row],[Total Cost USD]]/Table1[[#This Row],[Volume MT/Head]]),0)</f>
        <v>0</v>
      </c>
      <c r="AC865" s="80"/>
      <c r="AD865" s="6">
        <f>Table1[[#This Row],[Volume MT/Head]]-Table1[[#This Row],[Delivered MT]]</f>
        <v>0</v>
      </c>
      <c r="AE865" s="6">
        <f>Table1[[#This Row],[Delivered MT]]*Table1[[#This Row],[Average Cost SDG/MT]]</f>
        <v>0</v>
      </c>
    </row>
    <row r="866" spans="1:31" hidden="1" x14ac:dyDescent="0.2">
      <c r="A866" s="1">
        <v>877</v>
      </c>
      <c r="F866" s="80"/>
      <c r="O866" s="80"/>
      <c r="P866" s="6">
        <f t="shared" si="85"/>
        <v>0</v>
      </c>
      <c r="R866" s="6">
        <f t="shared" si="86"/>
        <v>0</v>
      </c>
      <c r="S866" s="57">
        <f t="shared" si="89"/>
        <v>0</v>
      </c>
      <c r="T866" s="6">
        <f>Table1[[#This Row],[Volume in Units]]*Table1[[#This Row],[Price SDG/Unit]]</f>
        <v>0</v>
      </c>
      <c r="U866" s="57">
        <f>Table1[[#This Row],[Volume MT/Head]]*Table1[[#This Row],[Price USD/(MT/Head)]]</f>
        <v>0</v>
      </c>
      <c r="V866" s="80"/>
      <c r="W866" s="28">
        <f>Table1[[#This Row],[Commission SDG/MT]]*Table1[[#This Row],[Volume in Units]]</f>
        <v>0</v>
      </c>
      <c r="X866" s="80"/>
      <c r="Y866" s="28">
        <f t="shared" si="87"/>
        <v>0</v>
      </c>
      <c r="Z866" s="6">
        <f>IFERROR((Table1[[#This Row],[Total Cost SDG]]/Table1[[#This Row],[Volume MT/Head]]),0)</f>
        <v>0</v>
      </c>
      <c r="AA866" s="57" t="e">
        <f t="shared" si="88"/>
        <v>#DIV/0!</v>
      </c>
      <c r="AB866" s="57">
        <f>IFERROR((Table1[[#This Row],[Total Cost USD]]/Table1[[#This Row],[Volume MT/Head]]),0)</f>
        <v>0</v>
      </c>
      <c r="AC866" s="80"/>
      <c r="AD866" s="6">
        <f>Table1[[#This Row],[Volume MT/Head]]-Table1[[#This Row],[Delivered MT]]</f>
        <v>0</v>
      </c>
      <c r="AE866" s="6">
        <f>Table1[[#This Row],[Delivered MT]]*Table1[[#This Row],[Average Cost SDG/MT]]</f>
        <v>0</v>
      </c>
    </row>
    <row r="867" spans="1:31" hidden="1" x14ac:dyDescent="0.2">
      <c r="A867" s="1">
        <v>878</v>
      </c>
      <c r="F867" s="80"/>
      <c r="O867" s="80"/>
      <c r="P867" s="6">
        <f t="shared" si="85"/>
        <v>0</v>
      </c>
      <c r="R867" s="6">
        <f t="shared" si="86"/>
        <v>0</v>
      </c>
      <c r="S867" s="57">
        <f t="shared" si="89"/>
        <v>0</v>
      </c>
      <c r="T867" s="6">
        <f>Table1[[#This Row],[Volume in Units]]*Table1[[#This Row],[Price SDG/Unit]]</f>
        <v>0</v>
      </c>
      <c r="U867" s="57">
        <f>Table1[[#This Row],[Volume MT/Head]]*Table1[[#This Row],[Price USD/(MT/Head)]]</f>
        <v>0</v>
      </c>
      <c r="V867" s="80"/>
      <c r="W867" s="28">
        <f>Table1[[#This Row],[Commission SDG/MT]]*Table1[[#This Row],[Volume in Units]]</f>
        <v>0</v>
      </c>
      <c r="X867" s="80"/>
      <c r="Y867" s="28">
        <f t="shared" si="87"/>
        <v>0</v>
      </c>
      <c r="Z867" s="6">
        <f>IFERROR((Table1[[#This Row],[Total Cost SDG]]/Table1[[#This Row],[Volume MT/Head]]),0)</f>
        <v>0</v>
      </c>
      <c r="AA867" s="57" t="e">
        <f t="shared" si="88"/>
        <v>#DIV/0!</v>
      </c>
      <c r="AB867" s="57">
        <f>IFERROR((Table1[[#This Row],[Total Cost USD]]/Table1[[#This Row],[Volume MT/Head]]),0)</f>
        <v>0</v>
      </c>
      <c r="AC867" s="80"/>
      <c r="AD867" s="6">
        <f>Table1[[#This Row],[Volume MT/Head]]-Table1[[#This Row],[Delivered MT]]</f>
        <v>0</v>
      </c>
      <c r="AE867" s="6">
        <f>Table1[[#This Row],[Delivered MT]]*Table1[[#This Row],[Average Cost SDG/MT]]</f>
        <v>0</v>
      </c>
    </row>
    <row r="868" spans="1:31" hidden="1" x14ac:dyDescent="0.2">
      <c r="A868" s="1">
        <v>879</v>
      </c>
      <c r="F868" s="80"/>
      <c r="O868" s="80"/>
      <c r="P868" s="6">
        <f t="shared" si="85"/>
        <v>0</v>
      </c>
      <c r="R868" s="6">
        <f t="shared" si="86"/>
        <v>0</v>
      </c>
      <c r="S868" s="57">
        <f t="shared" si="89"/>
        <v>0</v>
      </c>
      <c r="T868" s="6">
        <f>Table1[[#This Row],[Volume in Units]]*Table1[[#This Row],[Price SDG/Unit]]</f>
        <v>0</v>
      </c>
      <c r="U868" s="57">
        <f>Table1[[#This Row],[Volume MT/Head]]*Table1[[#This Row],[Price USD/(MT/Head)]]</f>
        <v>0</v>
      </c>
      <c r="V868" s="80"/>
      <c r="W868" s="28">
        <f>Table1[[#This Row],[Commission SDG/MT]]*Table1[[#This Row],[Volume in Units]]</f>
        <v>0</v>
      </c>
      <c r="X868" s="80"/>
      <c r="Y868" s="28">
        <f t="shared" si="87"/>
        <v>0</v>
      </c>
      <c r="Z868" s="6">
        <f>IFERROR((Table1[[#This Row],[Total Cost SDG]]/Table1[[#This Row],[Volume MT/Head]]),0)</f>
        <v>0</v>
      </c>
      <c r="AA868" s="57" t="e">
        <f t="shared" si="88"/>
        <v>#DIV/0!</v>
      </c>
      <c r="AB868" s="57">
        <f>IFERROR((Table1[[#This Row],[Total Cost USD]]/Table1[[#This Row],[Volume MT/Head]]),0)</f>
        <v>0</v>
      </c>
      <c r="AC868" s="80"/>
      <c r="AD868" s="6">
        <f>Table1[[#This Row],[Volume MT/Head]]-Table1[[#This Row],[Delivered MT]]</f>
        <v>0</v>
      </c>
      <c r="AE868" s="6">
        <f>Table1[[#This Row],[Delivered MT]]*Table1[[#This Row],[Average Cost SDG/MT]]</f>
        <v>0</v>
      </c>
    </row>
    <row r="869" spans="1:31" hidden="1" x14ac:dyDescent="0.2">
      <c r="A869" s="1">
        <v>880</v>
      </c>
      <c r="F869" s="80"/>
      <c r="O869" s="80"/>
      <c r="P869" s="6">
        <f t="shared" si="85"/>
        <v>0</v>
      </c>
      <c r="R869" s="6">
        <f t="shared" si="86"/>
        <v>0</v>
      </c>
      <c r="S869" s="57">
        <f t="shared" si="89"/>
        <v>0</v>
      </c>
      <c r="T869" s="6">
        <f>Table1[[#This Row],[Volume in Units]]*Table1[[#This Row],[Price SDG/Unit]]</f>
        <v>0</v>
      </c>
      <c r="U869" s="57">
        <f>Table1[[#This Row],[Volume MT/Head]]*Table1[[#This Row],[Price USD/(MT/Head)]]</f>
        <v>0</v>
      </c>
      <c r="V869" s="80"/>
      <c r="W869" s="28">
        <f>Table1[[#This Row],[Commission SDG/MT]]*Table1[[#This Row],[Volume in Units]]</f>
        <v>0</v>
      </c>
      <c r="X869" s="80"/>
      <c r="Y869" s="28">
        <f t="shared" si="87"/>
        <v>0</v>
      </c>
      <c r="Z869" s="6">
        <f>IFERROR((Table1[[#This Row],[Total Cost SDG]]/Table1[[#This Row],[Volume MT/Head]]),0)</f>
        <v>0</v>
      </c>
      <c r="AA869" s="57" t="e">
        <f t="shared" si="88"/>
        <v>#DIV/0!</v>
      </c>
      <c r="AB869" s="57">
        <f>IFERROR((Table1[[#This Row],[Total Cost USD]]/Table1[[#This Row],[Volume MT/Head]]),0)</f>
        <v>0</v>
      </c>
      <c r="AC869" s="80"/>
      <c r="AD869" s="6">
        <f>Table1[[#This Row],[Volume MT/Head]]-Table1[[#This Row],[Delivered MT]]</f>
        <v>0</v>
      </c>
      <c r="AE869" s="6">
        <f>Table1[[#This Row],[Delivered MT]]*Table1[[#This Row],[Average Cost SDG/MT]]</f>
        <v>0</v>
      </c>
    </row>
    <row r="870" spans="1:31" hidden="1" x14ac:dyDescent="0.2">
      <c r="A870" s="1">
        <v>881</v>
      </c>
      <c r="F870" s="80"/>
      <c r="O870" s="80"/>
      <c r="P870" s="6">
        <f t="shared" si="85"/>
        <v>0</v>
      </c>
      <c r="R870" s="6">
        <f t="shared" si="86"/>
        <v>0</v>
      </c>
      <c r="S870" s="57">
        <f t="shared" si="89"/>
        <v>0</v>
      </c>
      <c r="T870" s="6">
        <f>Table1[[#This Row],[Volume in Units]]*Table1[[#This Row],[Price SDG/Unit]]</f>
        <v>0</v>
      </c>
      <c r="U870" s="57">
        <f>Table1[[#This Row],[Volume MT/Head]]*Table1[[#This Row],[Price USD/(MT/Head)]]</f>
        <v>0</v>
      </c>
      <c r="V870" s="80"/>
      <c r="W870" s="28">
        <f>Table1[[#This Row],[Commission SDG/MT]]*Table1[[#This Row],[Volume in Units]]</f>
        <v>0</v>
      </c>
      <c r="X870" s="80"/>
      <c r="Y870" s="28">
        <f t="shared" si="87"/>
        <v>0</v>
      </c>
      <c r="Z870" s="6">
        <f>IFERROR((Table1[[#This Row],[Total Cost SDG]]/Table1[[#This Row],[Volume MT/Head]]),0)</f>
        <v>0</v>
      </c>
      <c r="AA870" s="57" t="e">
        <f t="shared" si="88"/>
        <v>#DIV/0!</v>
      </c>
      <c r="AB870" s="57">
        <f>IFERROR((Table1[[#This Row],[Total Cost USD]]/Table1[[#This Row],[Volume MT/Head]]),0)</f>
        <v>0</v>
      </c>
      <c r="AC870" s="80"/>
      <c r="AD870" s="6">
        <f>Table1[[#This Row],[Volume MT/Head]]-Table1[[#This Row],[Delivered MT]]</f>
        <v>0</v>
      </c>
      <c r="AE870" s="6">
        <f>Table1[[#This Row],[Delivered MT]]*Table1[[#This Row],[Average Cost SDG/MT]]</f>
        <v>0</v>
      </c>
    </row>
    <row r="871" spans="1:31" hidden="1" x14ac:dyDescent="0.2">
      <c r="A871" s="1">
        <v>882</v>
      </c>
      <c r="F871" s="80"/>
      <c r="O871" s="80"/>
      <c r="P871" s="6">
        <f t="shared" si="85"/>
        <v>0</v>
      </c>
      <c r="R871" s="6">
        <f t="shared" si="86"/>
        <v>0</v>
      </c>
      <c r="S871" s="57">
        <f t="shared" si="89"/>
        <v>0</v>
      </c>
      <c r="T871" s="6">
        <f>Table1[[#This Row],[Volume in Units]]*Table1[[#This Row],[Price SDG/Unit]]</f>
        <v>0</v>
      </c>
      <c r="U871" s="57">
        <f>Table1[[#This Row],[Volume MT/Head]]*Table1[[#This Row],[Price USD/(MT/Head)]]</f>
        <v>0</v>
      </c>
      <c r="V871" s="80"/>
      <c r="W871" s="28">
        <f>Table1[[#This Row],[Commission SDG/MT]]*Table1[[#This Row],[Volume in Units]]</f>
        <v>0</v>
      </c>
      <c r="X871" s="80"/>
      <c r="Y871" s="28">
        <f t="shared" si="87"/>
        <v>0</v>
      </c>
      <c r="Z871" s="6">
        <f>IFERROR((Table1[[#This Row],[Total Cost SDG]]/Table1[[#This Row],[Volume MT/Head]]),0)</f>
        <v>0</v>
      </c>
      <c r="AA871" s="57" t="e">
        <f t="shared" si="88"/>
        <v>#DIV/0!</v>
      </c>
      <c r="AB871" s="57">
        <f>IFERROR((Table1[[#This Row],[Total Cost USD]]/Table1[[#This Row],[Volume MT/Head]]),0)</f>
        <v>0</v>
      </c>
      <c r="AC871" s="80"/>
      <c r="AD871" s="6">
        <f>Table1[[#This Row],[Volume MT/Head]]-Table1[[#This Row],[Delivered MT]]</f>
        <v>0</v>
      </c>
      <c r="AE871" s="6">
        <f>Table1[[#This Row],[Delivered MT]]*Table1[[#This Row],[Average Cost SDG/MT]]</f>
        <v>0</v>
      </c>
    </row>
    <row r="872" spans="1:31" hidden="1" x14ac:dyDescent="0.2">
      <c r="A872" s="1">
        <v>883</v>
      </c>
      <c r="F872" s="80"/>
      <c r="O872" s="80"/>
      <c r="P872" s="6">
        <f t="shared" si="85"/>
        <v>0</v>
      </c>
      <c r="R872" s="6">
        <f t="shared" si="86"/>
        <v>0</v>
      </c>
      <c r="S872" s="57">
        <f t="shared" si="89"/>
        <v>0</v>
      </c>
      <c r="T872" s="6">
        <f>Table1[[#This Row],[Volume in Units]]*Table1[[#This Row],[Price SDG/Unit]]</f>
        <v>0</v>
      </c>
      <c r="U872" s="57">
        <f>Table1[[#This Row],[Volume MT/Head]]*Table1[[#This Row],[Price USD/(MT/Head)]]</f>
        <v>0</v>
      </c>
      <c r="V872" s="80"/>
      <c r="W872" s="28">
        <f>Table1[[#This Row],[Commission SDG/MT]]*Table1[[#This Row],[Volume in Units]]</f>
        <v>0</v>
      </c>
      <c r="X872" s="80"/>
      <c r="Y872" s="28">
        <f t="shared" si="87"/>
        <v>0</v>
      </c>
      <c r="Z872" s="6">
        <f>IFERROR((Table1[[#This Row],[Total Cost SDG]]/Table1[[#This Row],[Volume MT/Head]]),0)</f>
        <v>0</v>
      </c>
      <c r="AA872" s="57" t="e">
        <f t="shared" si="88"/>
        <v>#DIV/0!</v>
      </c>
      <c r="AB872" s="57">
        <f>IFERROR((Table1[[#This Row],[Total Cost USD]]/Table1[[#This Row],[Volume MT/Head]]),0)</f>
        <v>0</v>
      </c>
      <c r="AC872" s="80"/>
      <c r="AD872" s="6">
        <f>Table1[[#This Row],[Volume MT/Head]]-Table1[[#This Row],[Delivered MT]]</f>
        <v>0</v>
      </c>
      <c r="AE872" s="6">
        <f>Table1[[#This Row],[Delivered MT]]*Table1[[#This Row],[Average Cost SDG/MT]]</f>
        <v>0</v>
      </c>
    </row>
    <row r="873" spans="1:31" hidden="1" x14ac:dyDescent="0.2">
      <c r="A873" s="1">
        <v>884</v>
      </c>
      <c r="F873" s="80"/>
      <c r="O873" s="80"/>
      <c r="P873" s="6">
        <f t="shared" si="85"/>
        <v>0</v>
      </c>
      <c r="R873" s="6">
        <f t="shared" si="86"/>
        <v>0</v>
      </c>
      <c r="S873" s="57">
        <f t="shared" si="89"/>
        <v>0</v>
      </c>
      <c r="T873" s="6">
        <f>Table1[[#This Row],[Volume in Units]]*Table1[[#This Row],[Price SDG/Unit]]</f>
        <v>0</v>
      </c>
      <c r="U873" s="57">
        <f>Table1[[#This Row],[Volume MT/Head]]*Table1[[#This Row],[Price USD/(MT/Head)]]</f>
        <v>0</v>
      </c>
      <c r="V873" s="80"/>
      <c r="W873" s="28">
        <f>Table1[[#This Row],[Commission SDG/MT]]*Table1[[#This Row],[Volume in Units]]</f>
        <v>0</v>
      </c>
      <c r="X873" s="80"/>
      <c r="Y873" s="28">
        <f t="shared" si="87"/>
        <v>0</v>
      </c>
      <c r="Z873" s="6">
        <f>IFERROR((Table1[[#This Row],[Total Cost SDG]]/Table1[[#This Row],[Volume MT/Head]]),0)</f>
        <v>0</v>
      </c>
      <c r="AA873" s="57" t="e">
        <f t="shared" si="88"/>
        <v>#DIV/0!</v>
      </c>
      <c r="AB873" s="57">
        <f>IFERROR((Table1[[#This Row],[Total Cost USD]]/Table1[[#This Row],[Volume MT/Head]]),0)</f>
        <v>0</v>
      </c>
      <c r="AC873" s="80"/>
      <c r="AD873" s="6">
        <f>Table1[[#This Row],[Volume MT/Head]]-Table1[[#This Row],[Delivered MT]]</f>
        <v>0</v>
      </c>
      <c r="AE873" s="6">
        <f>Table1[[#This Row],[Delivered MT]]*Table1[[#This Row],[Average Cost SDG/MT]]</f>
        <v>0</v>
      </c>
    </row>
    <row r="874" spans="1:31" hidden="1" x14ac:dyDescent="0.2">
      <c r="A874" s="1">
        <v>885</v>
      </c>
      <c r="F874" s="80"/>
      <c r="O874" s="80"/>
      <c r="P874" s="6">
        <f t="shared" si="85"/>
        <v>0</v>
      </c>
      <c r="R874" s="6">
        <f t="shared" si="86"/>
        <v>0</v>
      </c>
      <c r="S874" s="57">
        <f t="shared" si="89"/>
        <v>0</v>
      </c>
      <c r="T874" s="6">
        <f>Table1[[#This Row],[Volume in Units]]*Table1[[#This Row],[Price SDG/Unit]]</f>
        <v>0</v>
      </c>
      <c r="U874" s="57">
        <f>Table1[[#This Row],[Volume MT/Head]]*Table1[[#This Row],[Price USD/(MT/Head)]]</f>
        <v>0</v>
      </c>
      <c r="V874" s="80"/>
      <c r="W874" s="28">
        <f>Table1[[#This Row],[Commission SDG/MT]]*Table1[[#This Row],[Volume in Units]]</f>
        <v>0</v>
      </c>
      <c r="X874" s="80"/>
      <c r="Y874" s="28">
        <f t="shared" si="87"/>
        <v>0</v>
      </c>
      <c r="Z874" s="6">
        <f>IFERROR((Table1[[#This Row],[Total Cost SDG]]/Table1[[#This Row],[Volume MT/Head]]),0)</f>
        <v>0</v>
      </c>
      <c r="AA874" s="57" t="e">
        <f t="shared" si="88"/>
        <v>#DIV/0!</v>
      </c>
      <c r="AB874" s="57">
        <f>IFERROR((Table1[[#This Row],[Total Cost USD]]/Table1[[#This Row],[Volume MT/Head]]),0)</f>
        <v>0</v>
      </c>
      <c r="AC874" s="80"/>
      <c r="AD874" s="6">
        <f>Table1[[#This Row],[Volume MT/Head]]-Table1[[#This Row],[Delivered MT]]</f>
        <v>0</v>
      </c>
      <c r="AE874" s="6">
        <f>Table1[[#This Row],[Delivered MT]]*Table1[[#This Row],[Average Cost SDG/MT]]</f>
        <v>0</v>
      </c>
    </row>
    <row r="875" spans="1:31" hidden="1" x14ac:dyDescent="0.2">
      <c r="A875" s="1">
        <v>886</v>
      </c>
      <c r="F875" s="80"/>
      <c r="O875" s="80"/>
      <c r="P875" s="6">
        <f t="shared" si="85"/>
        <v>0</v>
      </c>
      <c r="R875" s="6">
        <f t="shared" si="86"/>
        <v>0</v>
      </c>
      <c r="S875" s="57">
        <f t="shared" si="89"/>
        <v>0</v>
      </c>
      <c r="T875" s="6">
        <f>Table1[[#This Row],[Volume in Units]]*Table1[[#This Row],[Price SDG/Unit]]</f>
        <v>0</v>
      </c>
      <c r="U875" s="57">
        <f>Table1[[#This Row],[Volume MT/Head]]*Table1[[#This Row],[Price USD/(MT/Head)]]</f>
        <v>0</v>
      </c>
      <c r="V875" s="80"/>
      <c r="W875" s="28">
        <f>Table1[[#This Row],[Commission SDG/MT]]*Table1[[#This Row],[Volume in Units]]</f>
        <v>0</v>
      </c>
      <c r="X875" s="80"/>
      <c r="Y875" s="28">
        <f t="shared" si="87"/>
        <v>0</v>
      </c>
      <c r="Z875" s="6">
        <f>IFERROR((Table1[[#This Row],[Total Cost SDG]]/Table1[[#This Row],[Volume MT/Head]]),0)</f>
        <v>0</v>
      </c>
      <c r="AA875" s="57" t="e">
        <f t="shared" si="88"/>
        <v>#DIV/0!</v>
      </c>
      <c r="AB875" s="57">
        <f>IFERROR((Table1[[#This Row],[Total Cost USD]]/Table1[[#This Row],[Volume MT/Head]]),0)</f>
        <v>0</v>
      </c>
      <c r="AC875" s="80"/>
      <c r="AD875" s="6">
        <f>Table1[[#This Row],[Volume MT/Head]]-Table1[[#This Row],[Delivered MT]]</f>
        <v>0</v>
      </c>
      <c r="AE875" s="6">
        <f>Table1[[#This Row],[Delivered MT]]*Table1[[#This Row],[Average Cost SDG/MT]]</f>
        <v>0</v>
      </c>
    </row>
    <row r="876" spans="1:31" hidden="1" x14ac:dyDescent="0.2">
      <c r="A876" s="1">
        <v>887</v>
      </c>
      <c r="F876" s="80"/>
      <c r="O876" s="80"/>
      <c r="P876" s="6">
        <f t="shared" si="85"/>
        <v>0</v>
      </c>
      <c r="R876" s="6">
        <f t="shared" si="86"/>
        <v>0</v>
      </c>
      <c r="S876" s="57">
        <f t="shared" si="89"/>
        <v>0</v>
      </c>
      <c r="T876" s="6">
        <f>Table1[[#This Row],[Volume in Units]]*Table1[[#This Row],[Price SDG/Unit]]</f>
        <v>0</v>
      </c>
      <c r="U876" s="57">
        <f>Table1[[#This Row],[Volume MT/Head]]*Table1[[#This Row],[Price USD/(MT/Head)]]</f>
        <v>0</v>
      </c>
      <c r="V876" s="80"/>
      <c r="W876" s="28">
        <f>Table1[[#This Row],[Commission SDG/MT]]*Table1[[#This Row],[Volume in Units]]</f>
        <v>0</v>
      </c>
      <c r="X876" s="80"/>
      <c r="Y876" s="28">
        <f t="shared" si="87"/>
        <v>0</v>
      </c>
      <c r="Z876" s="6">
        <f>IFERROR((Table1[[#This Row],[Total Cost SDG]]/Table1[[#This Row],[Volume MT/Head]]),0)</f>
        <v>0</v>
      </c>
      <c r="AA876" s="57" t="e">
        <f t="shared" si="88"/>
        <v>#DIV/0!</v>
      </c>
      <c r="AB876" s="57">
        <f>IFERROR((Table1[[#This Row],[Total Cost USD]]/Table1[[#This Row],[Volume MT/Head]]),0)</f>
        <v>0</v>
      </c>
      <c r="AC876" s="80"/>
      <c r="AD876" s="6">
        <f>Table1[[#This Row],[Volume MT/Head]]-Table1[[#This Row],[Delivered MT]]</f>
        <v>0</v>
      </c>
      <c r="AE876" s="6">
        <f>Table1[[#This Row],[Delivered MT]]*Table1[[#This Row],[Average Cost SDG/MT]]</f>
        <v>0</v>
      </c>
    </row>
    <row r="877" spans="1:31" hidden="1" x14ac:dyDescent="0.2">
      <c r="A877" s="1">
        <v>888</v>
      </c>
      <c r="F877" s="80"/>
      <c r="O877" s="80"/>
      <c r="P877" s="6">
        <f t="shared" si="85"/>
        <v>0</v>
      </c>
      <c r="R877" s="6">
        <f t="shared" si="86"/>
        <v>0</v>
      </c>
      <c r="S877" s="57">
        <f t="shared" si="89"/>
        <v>0</v>
      </c>
      <c r="T877" s="6">
        <f>Table1[[#This Row],[Volume in Units]]*Table1[[#This Row],[Price SDG/Unit]]</f>
        <v>0</v>
      </c>
      <c r="U877" s="57">
        <f>Table1[[#This Row],[Volume MT/Head]]*Table1[[#This Row],[Price USD/(MT/Head)]]</f>
        <v>0</v>
      </c>
      <c r="V877" s="80"/>
      <c r="W877" s="28">
        <f>Table1[[#This Row],[Commission SDG/MT]]*Table1[[#This Row],[Volume in Units]]</f>
        <v>0</v>
      </c>
      <c r="X877" s="80"/>
      <c r="Y877" s="28">
        <f t="shared" si="87"/>
        <v>0</v>
      </c>
      <c r="Z877" s="6">
        <f>IFERROR((Table1[[#This Row],[Total Cost SDG]]/Table1[[#This Row],[Volume MT/Head]]),0)</f>
        <v>0</v>
      </c>
      <c r="AA877" s="57" t="e">
        <f t="shared" si="88"/>
        <v>#DIV/0!</v>
      </c>
      <c r="AB877" s="57">
        <f>IFERROR((Table1[[#This Row],[Total Cost USD]]/Table1[[#This Row],[Volume MT/Head]]),0)</f>
        <v>0</v>
      </c>
      <c r="AC877" s="80"/>
      <c r="AD877" s="6">
        <f>Table1[[#This Row],[Volume MT/Head]]-Table1[[#This Row],[Delivered MT]]</f>
        <v>0</v>
      </c>
      <c r="AE877" s="6">
        <f>Table1[[#This Row],[Delivered MT]]*Table1[[#This Row],[Average Cost SDG/MT]]</f>
        <v>0</v>
      </c>
    </row>
    <row r="878" spans="1:31" hidden="1" x14ac:dyDescent="0.2">
      <c r="A878" s="1">
        <v>889</v>
      </c>
      <c r="F878" s="80"/>
      <c r="O878" s="80"/>
      <c r="P878" s="6">
        <f t="shared" si="85"/>
        <v>0</v>
      </c>
      <c r="R878" s="6">
        <f t="shared" si="86"/>
        <v>0</v>
      </c>
      <c r="S878" s="57">
        <f t="shared" si="89"/>
        <v>0</v>
      </c>
      <c r="T878" s="6">
        <f>Table1[[#This Row],[Volume in Units]]*Table1[[#This Row],[Price SDG/Unit]]</f>
        <v>0</v>
      </c>
      <c r="U878" s="57">
        <f>Table1[[#This Row],[Volume MT/Head]]*Table1[[#This Row],[Price USD/(MT/Head)]]</f>
        <v>0</v>
      </c>
      <c r="V878" s="80"/>
      <c r="W878" s="28">
        <f>Table1[[#This Row],[Commission SDG/MT]]*Table1[[#This Row],[Volume in Units]]</f>
        <v>0</v>
      </c>
      <c r="X878" s="80"/>
      <c r="Y878" s="28">
        <f t="shared" si="87"/>
        <v>0</v>
      </c>
      <c r="Z878" s="6">
        <f>IFERROR((Table1[[#This Row],[Total Cost SDG]]/Table1[[#This Row],[Volume MT/Head]]),0)</f>
        <v>0</v>
      </c>
      <c r="AA878" s="57" t="e">
        <f t="shared" si="88"/>
        <v>#DIV/0!</v>
      </c>
      <c r="AB878" s="57">
        <f>IFERROR((Table1[[#This Row],[Total Cost USD]]/Table1[[#This Row],[Volume MT/Head]]),0)</f>
        <v>0</v>
      </c>
      <c r="AC878" s="80"/>
      <c r="AD878" s="6">
        <f>Table1[[#This Row],[Volume MT/Head]]-Table1[[#This Row],[Delivered MT]]</f>
        <v>0</v>
      </c>
      <c r="AE878" s="6">
        <f>Table1[[#This Row],[Delivered MT]]*Table1[[#This Row],[Average Cost SDG/MT]]</f>
        <v>0</v>
      </c>
    </row>
    <row r="879" spans="1:31" hidden="1" x14ac:dyDescent="0.2">
      <c r="A879" s="1">
        <v>890</v>
      </c>
      <c r="F879" s="80"/>
      <c r="O879" s="80"/>
      <c r="P879" s="6">
        <f t="shared" si="85"/>
        <v>0</v>
      </c>
      <c r="R879" s="6">
        <f t="shared" si="86"/>
        <v>0</v>
      </c>
      <c r="S879" s="57">
        <f t="shared" si="89"/>
        <v>0</v>
      </c>
      <c r="T879" s="6">
        <f>Table1[[#This Row],[Volume in Units]]*Table1[[#This Row],[Price SDG/Unit]]</f>
        <v>0</v>
      </c>
      <c r="U879" s="57">
        <f>Table1[[#This Row],[Volume MT/Head]]*Table1[[#This Row],[Price USD/(MT/Head)]]</f>
        <v>0</v>
      </c>
      <c r="V879" s="80"/>
      <c r="W879" s="28">
        <f>Table1[[#This Row],[Commission SDG/MT]]*Table1[[#This Row],[Volume in Units]]</f>
        <v>0</v>
      </c>
      <c r="X879" s="80"/>
      <c r="Y879" s="28">
        <f t="shared" si="87"/>
        <v>0</v>
      </c>
      <c r="Z879" s="6">
        <f>IFERROR((Table1[[#This Row],[Total Cost SDG]]/Table1[[#This Row],[Volume MT/Head]]),0)</f>
        <v>0</v>
      </c>
      <c r="AA879" s="57" t="e">
        <f t="shared" si="88"/>
        <v>#DIV/0!</v>
      </c>
      <c r="AB879" s="57">
        <f>IFERROR((Table1[[#This Row],[Total Cost USD]]/Table1[[#This Row],[Volume MT/Head]]),0)</f>
        <v>0</v>
      </c>
      <c r="AC879" s="80"/>
      <c r="AD879" s="6">
        <f>Table1[[#This Row],[Volume MT/Head]]-Table1[[#This Row],[Delivered MT]]</f>
        <v>0</v>
      </c>
      <c r="AE879" s="6">
        <f>Table1[[#This Row],[Delivered MT]]*Table1[[#This Row],[Average Cost SDG/MT]]</f>
        <v>0</v>
      </c>
    </row>
    <row r="880" spans="1:31" hidden="1" x14ac:dyDescent="0.2">
      <c r="A880" s="1">
        <v>891</v>
      </c>
      <c r="F880" s="80"/>
      <c r="O880" s="80"/>
      <c r="P880" s="6">
        <f t="shared" si="85"/>
        <v>0</v>
      </c>
      <c r="R880" s="6">
        <f t="shared" si="86"/>
        <v>0</v>
      </c>
      <c r="S880" s="57">
        <f t="shared" si="89"/>
        <v>0</v>
      </c>
      <c r="T880" s="6">
        <f>Table1[[#This Row],[Volume in Units]]*Table1[[#This Row],[Price SDG/Unit]]</f>
        <v>0</v>
      </c>
      <c r="U880" s="57">
        <f>Table1[[#This Row],[Volume MT/Head]]*Table1[[#This Row],[Price USD/(MT/Head)]]</f>
        <v>0</v>
      </c>
      <c r="V880" s="80"/>
      <c r="W880" s="28">
        <f>Table1[[#This Row],[Commission SDG/MT]]*Table1[[#This Row],[Volume in Units]]</f>
        <v>0</v>
      </c>
      <c r="X880" s="80"/>
      <c r="Y880" s="28">
        <f t="shared" si="87"/>
        <v>0</v>
      </c>
      <c r="Z880" s="6">
        <f>IFERROR((Table1[[#This Row],[Total Cost SDG]]/Table1[[#This Row],[Volume MT/Head]]),0)</f>
        <v>0</v>
      </c>
      <c r="AA880" s="57" t="e">
        <f t="shared" si="88"/>
        <v>#DIV/0!</v>
      </c>
      <c r="AB880" s="57">
        <f>IFERROR((Table1[[#This Row],[Total Cost USD]]/Table1[[#This Row],[Volume MT/Head]]),0)</f>
        <v>0</v>
      </c>
      <c r="AC880" s="80"/>
      <c r="AD880" s="6">
        <f>Table1[[#This Row],[Volume MT/Head]]-Table1[[#This Row],[Delivered MT]]</f>
        <v>0</v>
      </c>
      <c r="AE880" s="6">
        <f>Table1[[#This Row],[Delivered MT]]*Table1[[#This Row],[Average Cost SDG/MT]]</f>
        <v>0</v>
      </c>
    </row>
    <row r="881" spans="1:31" hidden="1" x14ac:dyDescent="0.2">
      <c r="A881" s="1">
        <v>892</v>
      </c>
      <c r="F881" s="80"/>
      <c r="O881" s="80"/>
      <c r="P881" s="6">
        <f t="shared" si="85"/>
        <v>0</v>
      </c>
      <c r="R881" s="6">
        <f t="shared" si="86"/>
        <v>0</v>
      </c>
      <c r="S881" s="57">
        <f t="shared" si="89"/>
        <v>0</v>
      </c>
      <c r="T881" s="6">
        <f>Table1[[#This Row],[Volume in Units]]*Table1[[#This Row],[Price SDG/Unit]]</f>
        <v>0</v>
      </c>
      <c r="U881" s="57">
        <f>Table1[[#This Row],[Volume MT/Head]]*Table1[[#This Row],[Price USD/(MT/Head)]]</f>
        <v>0</v>
      </c>
      <c r="V881" s="80"/>
      <c r="W881" s="28">
        <f>Table1[[#This Row],[Commission SDG/MT]]*Table1[[#This Row],[Volume in Units]]</f>
        <v>0</v>
      </c>
      <c r="X881" s="80"/>
      <c r="Y881" s="28">
        <f t="shared" si="87"/>
        <v>0</v>
      </c>
      <c r="Z881" s="6">
        <f>IFERROR((Table1[[#This Row],[Total Cost SDG]]/Table1[[#This Row],[Volume MT/Head]]),0)</f>
        <v>0</v>
      </c>
      <c r="AA881" s="57" t="e">
        <f t="shared" si="88"/>
        <v>#DIV/0!</v>
      </c>
      <c r="AB881" s="57">
        <f>IFERROR((Table1[[#This Row],[Total Cost USD]]/Table1[[#This Row],[Volume MT/Head]]),0)</f>
        <v>0</v>
      </c>
      <c r="AC881" s="80"/>
      <c r="AD881" s="6">
        <f>Table1[[#This Row],[Volume MT/Head]]-Table1[[#This Row],[Delivered MT]]</f>
        <v>0</v>
      </c>
      <c r="AE881" s="6">
        <f>Table1[[#This Row],[Delivered MT]]*Table1[[#This Row],[Average Cost SDG/MT]]</f>
        <v>0</v>
      </c>
    </row>
    <row r="882" spans="1:31" hidden="1" x14ac:dyDescent="0.2">
      <c r="A882" s="1">
        <v>893</v>
      </c>
      <c r="F882" s="80"/>
      <c r="O882" s="80"/>
      <c r="P882" s="6">
        <f t="shared" si="85"/>
        <v>0</v>
      </c>
      <c r="R882" s="6">
        <f t="shared" si="86"/>
        <v>0</v>
      </c>
      <c r="S882" s="57">
        <f t="shared" si="89"/>
        <v>0</v>
      </c>
      <c r="T882" s="6">
        <f>Table1[[#This Row],[Volume in Units]]*Table1[[#This Row],[Price SDG/Unit]]</f>
        <v>0</v>
      </c>
      <c r="U882" s="57">
        <f>Table1[[#This Row],[Volume MT/Head]]*Table1[[#This Row],[Price USD/(MT/Head)]]</f>
        <v>0</v>
      </c>
      <c r="V882" s="80"/>
      <c r="W882" s="28">
        <f>Table1[[#This Row],[Commission SDG/MT]]*Table1[[#This Row],[Volume in Units]]</f>
        <v>0</v>
      </c>
      <c r="X882" s="80"/>
      <c r="Y882" s="28">
        <f t="shared" si="87"/>
        <v>0</v>
      </c>
      <c r="Z882" s="6">
        <f>IFERROR((Table1[[#This Row],[Total Cost SDG]]/Table1[[#This Row],[Volume MT/Head]]),0)</f>
        <v>0</v>
      </c>
      <c r="AA882" s="57" t="e">
        <f t="shared" si="88"/>
        <v>#DIV/0!</v>
      </c>
      <c r="AB882" s="57">
        <f>IFERROR((Table1[[#This Row],[Total Cost USD]]/Table1[[#This Row],[Volume MT/Head]]),0)</f>
        <v>0</v>
      </c>
      <c r="AC882" s="80"/>
      <c r="AD882" s="6">
        <f>Table1[[#This Row],[Volume MT/Head]]-Table1[[#This Row],[Delivered MT]]</f>
        <v>0</v>
      </c>
      <c r="AE882" s="6">
        <f>Table1[[#This Row],[Delivered MT]]*Table1[[#This Row],[Average Cost SDG/MT]]</f>
        <v>0</v>
      </c>
    </row>
    <row r="883" spans="1:31" hidden="1" x14ac:dyDescent="0.2">
      <c r="A883" s="1">
        <v>894</v>
      </c>
      <c r="F883" s="80"/>
      <c r="O883" s="80"/>
      <c r="P883" s="6">
        <f t="shared" si="85"/>
        <v>0</v>
      </c>
      <c r="R883" s="6">
        <f t="shared" si="86"/>
        <v>0</v>
      </c>
      <c r="S883" s="57">
        <f t="shared" si="89"/>
        <v>0</v>
      </c>
      <c r="T883" s="6">
        <f>Table1[[#This Row],[Volume in Units]]*Table1[[#This Row],[Price SDG/Unit]]</f>
        <v>0</v>
      </c>
      <c r="U883" s="57">
        <f>Table1[[#This Row],[Volume MT/Head]]*Table1[[#This Row],[Price USD/(MT/Head)]]</f>
        <v>0</v>
      </c>
      <c r="V883" s="80"/>
      <c r="W883" s="28">
        <f>Table1[[#This Row],[Commission SDG/MT]]*Table1[[#This Row],[Volume in Units]]</f>
        <v>0</v>
      </c>
      <c r="X883" s="80"/>
      <c r="Y883" s="28">
        <f t="shared" si="87"/>
        <v>0</v>
      </c>
      <c r="Z883" s="6">
        <f>IFERROR((Table1[[#This Row],[Total Cost SDG]]/Table1[[#This Row],[Volume MT/Head]]),0)</f>
        <v>0</v>
      </c>
      <c r="AA883" s="57" t="e">
        <f t="shared" si="88"/>
        <v>#DIV/0!</v>
      </c>
      <c r="AB883" s="57">
        <f>IFERROR((Table1[[#This Row],[Total Cost USD]]/Table1[[#This Row],[Volume MT/Head]]),0)</f>
        <v>0</v>
      </c>
      <c r="AC883" s="80"/>
      <c r="AD883" s="6">
        <f>Table1[[#This Row],[Volume MT/Head]]-Table1[[#This Row],[Delivered MT]]</f>
        <v>0</v>
      </c>
      <c r="AE883" s="6">
        <f>Table1[[#This Row],[Delivered MT]]*Table1[[#This Row],[Average Cost SDG/MT]]</f>
        <v>0</v>
      </c>
    </row>
    <row r="884" spans="1:31" hidden="1" x14ac:dyDescent="0.2">
      <c r="A884" s="1">
        <v>895</v>
      </c>
      <c r="F884" s="80"/>
      <c r="O884" s="80"/>
      <c r="P884" s="6">
        <f t="shared" si="85"/>
        <v>0</v>
      </c>
      <c r="R884" s="6">
        <f t="shared" si="86"/>
        <v>0</v>
      </c>
      <c r="S884" s="57">
        <f t="shared" si="89"/>
        <v>0</v>
      </c>
      <c r="T884" s="6">
        <f>Table1[[#This Row],[Volume in Units]]*Table1[[#This Row],[Price SDG/Unit]]</f>
        <v>0</v>
      </c>
      <c r="U884" s="57">
        <f>Table1[[#This Row],[Volume MT/Head]]*Table1[[#This Row],[Price USD/(MT/Head)]]</f>
        <v>0</v>
      </c>
      <c r="V884" s="80"/>
      <c r="W884" s="28">
        <f>Table1[[#This Row],[Commission SDG/MT]]*Table1[[#This Row],[Volume in Units]]</f>
        <v>0</v>
      </c>
      <c r="X884" s="80"/>
      <c r="Y884" s="28">
        <f t="shared" si="87"/>
        <v>0</v>
      </c>
      <c r="Z884" s="6">
        <f>IFERROR((Table1[[#This Row],[Total Cost SDG]]/Table1[[#This Row],[Volume MT/Head]]),0)</f>
        <v>0</v>
      </c>
      <c r="AA884" s="57" t="e">
        <f t="shared" si="88"/>
        <v>#DIV/0!</v>
      </c>
      <c r="AB884" s="57">
        <f>IFERROR((Table1[[#This Row],[Total Cost USD]]/Table1[[#This Row],[Volume MT/Head]]),0)</f>
        <v>0</v>
      </c>
      <c r="AC884" s="80"/>
      <c r="AD884" s="6">
        <f>Table1[[#This Row],[Volume MT/Head]]-Table1[[#This Row],[Delivered MT]]</f>
        <v>0</v>
      </c>
      <c r="AE884" s="6">
        <f>Table1[[#This Row],[Delivered MT]]*Table1[[#This Row],[Average Cost SDG/MT]]</f>
        <v>0</v>
      </c>
    </row>
    <row r="885" spans="1:31" hidden="1" x14ac:dyDescent="0.2">
      <c r="A885" s="1">
        <v>896</v>
      </c>
      <c r="F885" s="80"/>
      <c r="O885" s="80"/>
      <c r="P885" s="6">
        <f t="shared" si="85"/>
        <v>0</v>
      </c>
      <c r="R885" s="6">
        <f t="shared" si="86"/>
        <v>0</v>
      </c>
      <c r="S885" s="57">
        <f t="shared" si="89"/>
        <v>0</v>
      </c>
      <c r="T885" s="6">
        <f>Table1[[#This Row],[Volume in Units]]*Table1[[#This Row],[Price SDG/Unit]]</f>
        <v>0</v>
      </c>
      <c r="U885" s="57">
        <f>Table1[[#This Row],[Volume MT/Head]]*Table1[[#This Row],[Price USD/(MT/Head)]]</f>
        <v>0</v>
      </c>
      <c r="V885" s="80"/>
      <c r="W885" s="28">
        <f>Table1[[#This Row],[Commission SDG/MT]]*Table1[[#This Row],[Volume in Units]]</f>
        <v>0</v>
      </c>
      <c r="X885" s="80"/>
      <c r="Y885" s="28">
        <f t="shared" si="87"/>
        <v>0</v>
      </c>
      <c r="Z885" s="6">
        <f>IFERROR((Table1[[#This Row],[Total Cost SDG]]/Table1[[#This Row],[Volume MT/Head]]),0)</f>
        <v>0</v>
      </c>
      <c r="AA885" s="57" t="e">
        <f t="shared" si="88"/>
        <v>#DIV/0!</v>
      </c>
      <c r="AB885" s="57">
        <f>IFERROR((Table1[[#This Row],[Total Cost USD]]/Table1[[#This Row],[Volume MT/Head]]),0)</f>
        <v>0</v>
      </c>
      <c r="AC885" s="80"/>
      <c r="AD885" s="6">
        <f>Table1[[#This Row],[Volume MT/Head]]-Table1[[#This Row],[Delivered MT]]</f>
        <v>0</v>
      </c>
      <c r="AE885" s="6">
        <f>Table1[[#This Row],[Delivered MT]]*Table1[[#This Row],[Average Cost SDG/MT]]</f>
        <v>0</v>
      </c>
    </row>
    <row r="886" spans="1:31" hidden="1" x14ac:dyDescent="0.2">
      <c r="A886" s="1">
        <v>897</v>
      </c>
      <c r="F886" s="80"/>
      <c r="O886" s="80"/>
      <c r="P886" s="6">
        <f t="shared" si="85"/>
        <v>0</v>
      </c>
      <c r="R886" s="6">
        <f t="shared" si="86"/>
        <v>0</v>
      </c>
      <c r="S886" s="57">
        <f t="shared" si="89"/>
        <v>0</v>
      </c>
      <c r="T886" s="6">
        <f>Table1[[#This Row],[Volume in Units]]*Table1[[#This Row],[Price SDG/Unit]]</f>
        <v>0</v>
      </c>
      <c r="U886" s="57">
        <f>Table1[[#This Row],[Volume MT/Head]]*Table1[[#This Row],[Price USD/(MT/Head)]]</f>
        <v>0</v>
      </c>
      <c r="V886" s="80"/>
      <c r="W886" s="28">
        <f>Table1[[#This Row],[Commission SDG/MT]]*Table1[[#This Row],[Volume in Units]]</f>
        <v>0</v>
      </c>
      <c r="X886" s="80"/>
      <c r="Y886" s="28">
        <f t="shared" si="87"/>
        <v>0</v>
      </c>
      <c r="Z886" s="6">
        <f>IFERROR((Table1[[#This Row],[Total Cost SDG]]/Table1[[#This Row],[Volume MT/Head]]),0)</f>
        <v>0</v>
      </c>
      <c r="AA886" s="57" t="e">
        <f t="shared" si="88"/>
        <v>#DIV/0!</v>
      </c>
      <c r="AB886" s="57">
        <f>IFERROR((Table1[[#This Row],[Total Cost USD]]/Table1[[#This Row],[Volume MT/Head]]),0)</f>
        <v>0</v>
      </c>
      <c r="AC886" s="80"/>
      <c r="AD886" s="6">
        <f>Table1[[#This Row],[Volume MT/Head]]-Table1[[#This Row],[Delivered MT]]</f>
        <v>0</v>
      </c>
      <c r="AE886" s="6">
        <f>Table1[[#This Row],[Delivered MT]]*Table1[[#This Row],[Average Cost SDG/MT]]</f>
        <v>0</v>
      </c>
    </row>
    <row r="887" spans="1:31" hidden="1" x14ac:dyDescent="0.2">
      <c r="A887" s="1">
        <v>898</v>
      </c>
      <c r="F887" s="80"/>
      <c r="O887" s="80"/>
      <c r="P887" s="6">
        <f t="shared" si="85"/>
        <v>0</v>
      </c>
      <c r="R887" s="6">
        <f t="shared" si="86"/>
        <v>0</v>
      </c>
      <c r="S887" s="57">
        <f t="shared" si="89"/>
        <v>0</v>
      </c>
      <c r="T887" s="6">
        <f>Table1[[#This Row],[Volume in Units]]*Table1[[#This Row],[Price SDG/Unit]]</f>
        <v>0</v>
      </c>
      <c r="U887" s="57">
        <f>Table1[[#This Row],[Volume MT/Head]]*Table1[[#This Row],[Price USD/(MT/Head)]]</f>
        <v>0</v>
      </c>
      <c r="V887" s="80"/>
      <c r="W887" s="28">
        <f>Table1[[#This Row],[Commission SDG/MT]]*Table1[[#This Row],[Volume in Units]]</f>
        <v>0</v>
      </c>
      <c r="X887" s="80"/>
      <c r="Y887" s="28">
        <f t="shared" si="87"/>
        <v>0</v>
      </c>
      <c r="Z887" s="6">
        <f>IFERROR((Table1[[#This Row],[Total Cost SDG]]/Table1[[#This Row],[Volume MT/Head]]),0)</f>
        <v>0</v>
      </c>
      <c r="AA887" s="57" t="e">
        <f t="shared" si="88"/>
        <v>#DIV/0!</v>
      </c>
      <c r="AB887" s="57">
        <f>IFERROR((Table1[[#This Row],[Total Cost USD]]/Table1[[#This Row],[Volume MT/Head]]),0)</f>
        <v>0</v>
      </c>
      <c r="AC887" s="80"/>
      <c r="AD887" s="6">
        <f>Table1[[#This Row],[Volume MT/Head]]-Table1[[#This Row],[Delivered MT]]</f>
        <v>0</v>
      </c>
      <c r="AE887" s="6">
        <f>Table1[[#This Row],[Delivered MT]]*Table1[[#This Row],[Average Cost SDG/MT]]</f>
        <v>0</v>
      </c>
    </row>
    <row r="888" spans="1:31" hidden="1" x14ac:dyDescent="0.2">
      <c r="A888" s="1">
        <v>899</v>
      </c>
      <c r="F888" s="80"/>
      <c r="O888" s="80"/>
      <c r="P888" s="6">
        <f t="shared" si="85"/>
        <v>0</v>
      </c>
      <c r="R888" s="6">
        <f t="shared" si="86"/>
        <v>0</v>
      </c>
      <c r="S888" s="57">
        <f t="shared" si="89"/>
        <v>0</v>
      </c>
      <c r="T888" s="6">
        <f>Table1[[#This Row],[Volume in Units]]*Table1[[#This Row],[Price SDG/Unit]]</f>
        <v>0</v>
      </c>
      <c r="U888" s="57">
        <f>Table1[[#This Row],[Volume MT/Head]]*Table1[[#This Row],[Price USD/(MT/Head)]]</f>
        <v>0</v>
      </c>
      <c r="V888" s="80"/>
      <c r="W888" s="28">
        <f>Table1[[#This Row],[Commission SDG/MT]]*Table1[[#This Row],[Volume in Units]]</f>
        <v>0</v>
      </c>
      <c r="X888" s="80"/>
      <c r="Y888" s="28">
        <f t="shared" si="87"/>
        <v>0</v>
      </c>
      <c r="Z888" s="6">
        <f>IFERROR((Table1[[#This Row],[Total Cost SDG]]/Table1[[#This Row],[Volume MT/Head]]),0)</f>
        <v>0</v>
      </c>
      <c r="AA888" s="57" t="e">
        <f t="shared" si="88"/>
        <v>#DIV/0!</v>
      </c>
      <c r="AB888" s="57">
        <f>IFERROR((Table1[[#This Row],[Total Cost USD]]/Table1[[#This Row],[Volume MT/Head]]),0)</f>
        <v>0</v>
      </c>
      <c r="AC888" s="80"/>
      <c r="AD888" s="6">
        <f>Table1[[#This Row],[Volume MT/Head]]-Table1[[#This Row],[Delivered MT]]</f>
        <v>0</v>
      </c>
      <c r="AE888" s="6">
        <f>Table1[[#This Row],[Delivered MT]]*Table1[[#This Row],[Average Cost SDG/MT]]</f>
        <v>0</v>
      </c>
    </row>
    <row r="889" spans="1:31" hidden="1" x14ac:dyDescent="0.2">
      <c r="A889" s="1">
        <v>900</v>
      </c>
      <c r="F889" s="80"/>
      <c r="O889" s="80"/>
      <c r="P889" s="6">
        <f t="shared" si="85"/>
        <v>0</v>
      </c>
      <c r="R889" s="6">
        <f t="shared" si="86"/>
        <v>0</v>
      </c>
      <c r="S889" s="57">
        <f t="shared" si="89"/>
        <v>0</v>
      </c>
      <c r="T889" s="6">
        <f>Table1[[#This Row],[Volume in Units]]*Table1[[#This Row],[Price SDG/Unit]]</f>
        <v>0</v>
      </c>
      <c r="U889" s="57">
        <f>Table1[[#This Row],[Volume MT/Head]]*Table1[[#This Row],[Price USD/(MT/Head)]]</f>
        <v>0</v>
      </c>
      <c r="V889" s="80"/>
      <c r="W889" s="28">
        <f>Table1[[#This Row],[Commission SDG/MT]]*Table1[[#This Row],[Volume in Units]]</f>
        <v>0</v>
      </c>
      <c r="X889" s="80"/>
      <c r="Y889" s="28">
        <f t="shared" si="87"/>
        <v>0</v>
      </c>
      <c r="Z889" s="6">
        <f>IFERROR((Table1[[#This Row],[Total Cost SDG]]/Table1[[#This Row],[Volume MT/Head]]),0)</f>
        <v>0</v>
      </c>
      <c r="AA889" s="57" t="e">
        <f t="shared" si="88"/>
        <v>#DIV/0!</v>
      </c>
      <c r="AB889" s="57">
        <f>IFERROR((Table1[[#This Row],[Total Cost USD]]/Table1[[#This Row],[Volume MT/Head]]),0)</f>
        <v>0</v>
      </c>
      <c r="AC889" s="80"/>
      <c r="AD889" s="6">
        <f>Table1[[#This Row],[Volume MT/Head]]-Table1[[#This Row],[Delivered MT]]</f>
        <v>0</v>
      </c>
      <c r="AE889" s="6">
        <f>Table1[[#This Row],[Delivered MT]]*Table1[[#This Row],[Average Cost SDG/MT]]</f>
        <v>0</v>
      </c>
    </row>
    <row r="890" spans="1:31" hidden="1" x14ac:dyDescent="0.2">
      <c r="A890" s="1">
        <v>901</v>
      </c>
      <c r="F890" s="80"/>
      <c r="O890" s="80"/>
      <c r="P890" s="6">
        <f t="shared" si="85"/>
        <v>0</v>
      </c>
      <c r="R890" s="6">
        <f t="shared" si="86"/>
        <v>0</v>
      </c>
      <c r="S890" s="57">
        <f t="shared" si="89"/>
        <v>0</v>
      </c>
      <c r="T890" s="6">
        <f>Table1[[#This Row],[Volume in Units]]*Table1[[#This Row],[Price SDG/Unit]]</f>
        <v>0</v>
      </c>
      <c r="U890" s="57">
        <f>Table1[[#This Row],[Volume MT/Head]]*Table1[[#This Row],[Price USD/(MT/Head)]]</f>
        <v>0</v>
      </c>
      <c r="V890" s="80"/>
      <c r="W890" s="28">
        <f>Table1[[#This Row],[Commission SDG/MT]]*Table1[[#This Row],[Volume in Units]]</f>
        <v>0</v>
      </c>
      <c r="X890" s="80"/>
      <c r="Y890" s="28">
        <f t="shared" si="87"/>
        <v>0</v>
      </c>
      <c r="Z890" s="6">
        <f>IFERROR((Table1[[#This Row],[Total Cost SDG]]/Table1[[#This Row],[Volume MT/Head]]),0)</f>
        <v>0</v>
      </c>
      <c r="AA890" s="57" t="e">
        <f t="shared" si="88"/>
        <v>#DIV/0!</v>
      </c>
      <c r="AB890" s="57">
        <f>IFERROR((Table1[[#This Row],[Total Cost USD]]/Table1[[#This Row],[Volume MT/Head]]),0)</f>
        <v>0</v>
      </c>
      <c r="AC890" s="80"/>
      <c r="AD890" s="6">
        <f>Table1[[#This Row],[Volume MT/Head]]-Table1[[#This Row],[Delivered MT]]</f>
        <v>0</v>
      </c>
      <c r="AE890" s="6">
        <f>Table1[[#This Row],[Delivered MT]]*Table1[[#This Row],[Average Cost SDG/MT]]</f>
        <v>0</v>
      </c>
    </row>
    <row r="891" spans="1:31" hidden="1" x14ac:dyDescent="0.2">
      <c r="A891" s="1">
        <v>902</v>
      </c>
      <c r="F891" s="80"/>
      <c r="O891" s="80"/>
      <c r="P891" s="6">
        <f t="shared" si="85"/>
        <v>0</v>
      </c>
      <c r="R891" s="6">
        <f t="shared" si="86"/>
        <v>0</v>
      </c>
      <c r="S891" s="57">
        <f t="shared" si="89"/>
        <v>0</v>
      </c>
      <c r="T891" s="6">
        <f>Table1[[#This Row],[Volume in Units]]*Table1[[#This Row],[Price SDG/Unit]]</f>
        <v>0</v>
      </c>
      <c r="U891" s="57">
        <f>Table1[[#This Row],[Volume MT/Head]]*Table1[[#This Row],[Price USD/(MT/Head)]]</f>
        <v>0</v>
      </c>
      <c r="V891" s="80"/>
      <c r="W891" s="28">
        <f>Table1[[#This Row],[Commission SDG/MT]]*Table1[[#This Row],[Volume in Units]]</f>
        <v>0</v>
      </c>
      <c r="X891" s="80"/>
      <c r="Y891" s="28">
        <f t="shared" si="87"/>
        <v>0</v>
      </c>
      <c r="Z891" s="6">
        <f>IFERROR((Table1[[#This Row],[Total Cost SDG]]/Table1[[#This Row],[Volume MT/Head]]),0)</f>
        <v>0</v>
      </c>
      <c r="AA891" s="57" t="e">
        <f t="shared" si="88"/>
        <v>#DIV/0!</v>
      </c>
      <c r="AB891" s="57">
        <f>IFERROR((Table1[[#This Row],[Total Cost USD]]/Table1[[#This Row],[Volume MT/Head]]),0)</f>
        <v>0</v>
      </c>
      <c r="AC891" s="80"/>
      <c r="AD891" s="6">
        <f>Table1[[#This Row],[Volume MT/Head]]-Table1[[#This Row],[Delivered MT]]</f>
        <v>0</v>
      </c>
      <c r="AE891" s="6">
        <f>Table1[[#This Row],[Delivered MT]]*Table1[[#This Row],[Average Cost SDG/MT]]</f>
        <v>0</v>
      </c>
    </row>
    <row r="892" spans="1:31" hidden="1" x14ac:dyDescent="0.2">
      <c r="A892" s="1">
        <v>903</v>
      </c>
      <c r="F892" s="80"/>
      <c r="O892" s="80"/>
      <c r="P892" s="6">
        <f t="shared" si="85"/>
        <v>0</v>
      </c>
      <c r="R892" s="6">
        <f t="shared" si="86"/>
        <v>0</v>
      </c>
      <c r="S892" s="57">
        <f t="shared" si="89"/>
        <v>0</v>
      </c>
      <c r="T892" s="6">
        <f>Table1[[#This Row],[Volume in Units]]*Table1[[#This Row],[Price SDG/Unit]]</f>
        <v>0</v>
      </c>
      <c r="U892" s="57">
        <f>Table1[[#This Row],[Volume MT/Head]]*Table1[[#This Row],[Price USD/(MT/Head)]]</f>
        <v>0</v>
      </c>
      <c r="V892" s="80"/>
      <c r="W892" s="28">
        <f>Table1[[#This Row],[Commission SDG/MT]]*Table1[[#This Row],[Volume in Units]]</f>
        <v>0</v>
      </c>
      <c r="X892" s="80"/>
      <c r="Y892" s="28">
        <f t="shared" si="87"/>
        <v>0</v>
      </c>
      <c r="Z892" s="6">
        <f>IFERROR((Table1[[#This Row],[Total Cost SDG]]/Table1[[#This Row],[Volume MT/Head]]),0)</f>
        <v>0</v>
      </c>
      <c r="AA892" s="57" t="e">
        <f t="shared" si="88"/>
        <v>#DIV/0!</v>
      </c>
      <c r="AB892" s="57">
        <f>IFERROR((Table1[[#This Row],[Total Cost USD]]/Table1[[#This Row],[Volume MT/Head]]),0)</f>
        <v>0</v>
      </c>
      <c r="AC892" s="80"/>
      <c r="AD892" s="6">
        <f>Table1[[#This Row],[Volume MT/Head]]-Table1[[#This Row],[Delivered MT]]</f>
        <v>0</v>
      </c>
      <c r="AE892" s="6">
        <f>Table1[[#This Row],[Delivered MT]]*Table1[[#This Row],[Average Cost SDG/MT]]</f>
        <v>0</v>
      </c>
    </row>
    <row r="893" spans="1:31" hidden="1" x14ac:dyDescent="0.2">
      <c r="A893" s="1">
        <v>904</v>
      </c>
      <c r="F893" s="80"/>
      <c r="O893" s="80"/>
      <c r="P893" s="6">
        <f t="shared" si="85"/>
        <v>0</v>
      </c>
      <c r="R893" s="6">
        <f t="shared" si="86"/>
        <v>0</v>
      </c>
      <c r="S893" s="57">
        <f t="shared" si="89"/>
        <v>0</v>
      </c>
      <c r="T893" s="6">
        <f>Table1[[#This Row],[Volume in Units]]*Table1[[#This Row],[Price SDG/Unit]]</f>
        <v>0</v>
      </c>
      <c r="U893" s="57">
        <f>Table1[[#This Row],[Volume MT/Head]]*Table1[[#This Row],[Price USD/(MT/Head)]]</f>
        <v>0</v>
      </c>
      <c r="V893" s="80"/>
      <c r="W893" s="28">
        <f>Table1[[#This Row],[Commission SDG/MT]]*Table1[[#This Row],[Volume in Units]]</f>
        <v>0</v>
      </c>
      <c r="X893" s="80"/>
      <c r="Y893" s="28">
        <f t="shared" si="87"/>
        <v>0</v>
      </c>
      <c r="Z893" s="6">
        <f>IFERROR((Table1[[#This Row],[Total Cost SDG]]/Table1[[#This Row],[Volume MT/Head]]),0)</f>
        <v>0</v>
      </c>
      <c r="AA893" s="57" t="e">
        <f t="shared" si="88"/>
        <v>#DIV/0!</v>
      </c>
      <c r="AB893" s="57">
        <f>IFERROR((Table1[[#This Row],[Total Cost USD]]/Table1[[#This Row],[Volume MT/Head]]),0)</f>
        <v>0</v>
      </c>
      <c r="AC893" s="80"/>
      <c r="AD893" s="6">
        <f>Table1[[#This Row],[Volume MT/Head]]-Table1[[#This Row],[Delivered MT]]</f>
        <v>0</v>
      </c>
      <c r="AE893" s="6">
        <f>Table1[[#This Row],[Delivered MT]]*Table1[[#This Row],[Average Cost SDG/MT]]</f>
        <v>0</v>
      </c>
    </row>
    <row r="894" spans="1:31" hidden="1" x14ac:dyDescent="0.2">
      <c r="A894" s="1">
        <v>905</v>
      </c>
      <c r="F894" s="80"/>
      <c r="O894" s="80"/>
      <c r="P894" s="6">
        <f t="shared" si="85"/>
        <v>0</v>
      </c>
      <c r="R894" s="6">
        <f t="shared" si="86"/>
        <v>0</v>
      </c>
      <c r="S894" s="57">
        <f t="shared" si="89"/>
        <v>0</v>
      </c>
      <c r="T894" s="6">
        <f>Table1[[#This Row],[Volume in Units]]*Table1[[#This Row],[Price SDG/Unit]]</f>
        <v>0</v>
      </c>
      <c r="U894" s="57">
        <f>Table1[[#This Row],[Volume MT/Head]]*Table1[[#This Row],[Price USD/(MT/Head)]]</f>
        <v>0</v>
      </c>
      <c r="V894" s="80"/>
      <c r="W894" s="28">
        <f>Table1[[#This Row],[Commission SDG/MT]]*Table1[[#This Row],[Volume in Units]]</f>
        <v>0</v>
      </c>
      <c r="X894" s="80"/>
      <c r="Y894" s="28">
        <f t="shared" si="87"/>
        <v>0</v>
      </c>
      <c r="Z894" s="6">
        <f>IFERROR((Table1[[#This Row],[Total Cost SDG]]/Table1[[#This Row],[Volume MT/Head]]),0)</f>
        <v>0</v>
      </c>
      <c r="AA894" s="57" t="e">
        <f t="shared" si="88"/>
        <v>#DIV/0!</v>
      </c>
      <c r="AB894" s="57">
        <f>IFERROR((Table1[[#This Row],[Total Cost USD]]/Table1[[#This Row],[Volume MT/Head]]),0)</f>
        <v>0</v>
      </c>
      <c r="AC894" s="80"/>
      <c r="AD894" s="6">
        <f>Table1[[#This Row],[Volume MT/Head]]-Table1[[#This Row],[Delivered MT]]</f>
        <v>0</v>
      </c>
      <c r="AE894" s="6">
        <f>Table1[[#This Row],[Delivered MT]]*Table1[[#This Row],[Average Cost SDG/MT]]</f>
        <v>0</v>
      </c>
    </row>
    <row r="895" spans="1:31" hidden="1" x14ac:dyDescent="0.2">
      <c r="A895" s="1">
        <v>906</v>
      </c>
      <c r="F895" s="80"/>
      <c r="O895" s="80"/>
      <c r="P895" s="6">
        <f t="shared" si="85"/>
        <v>0</v>
      </c>
      <c r="R895" s="6">
        <f t="shared" si="86"/>
        <v>0</v>
      </c>
      <c r="S895" s="57">
        <f t="shared" si="89"/>
        <v>0</v>
      </c>
      <c r="T895" s="6">
        <f>Table1[[#This Row],[Volume in Units]]*Table1[[#This Row],[Price SDG/Unit]]</f>
        <v>0</v>
      </c>
      <c r="U895" s="57">
        <f>Table1[[#This Row],[Volume MT/Head]]*Table1[[#This Row],[Price USD/(MT/Head)]]</f>
        <v>0</v>
      </c>
      <c r="V895" s="80"/>
      <c r="W895" s="28">
        <f>Table1[[#This Row],[Commission SDG/MT]]*Table1[[#This Row],[Volume in Units]]</f>
        <v>0</v>
      </c>
      <c r="X895" s="80"/>
      <c r="Y895" s="28">
        <f t="shared" si="87"/>
        <v>0</v>
      </c>
      <c r="Z895" s="6">
        <f>IFERROR((Table1[[#This Row],[Total Cost SDG]]/Table1[[#This Row],[Volume MT/Head]]),0)</f>
        <v>0</v>
      </c>
      <c r="AA895" s="57" t="e">
        <f t="shared" si="88"/>
        <v>#DIV/0!</v>
      </c>
      <c r="AB895" s="57">
        <f>IFERROR((Table1[[#This Row],[Total Cost USD]]/Table1[[#This Row],[Volume MT/Head]]),0)</f>
        <v>0</v>
      </c>
      <c r="AC895" s="80"/>
      <c r="AD895" s="6">
        <f>Table1[[#This Row],[Volume MT/Head]]-Table1[[#This Row],[Delivered MT]]</f>
        <v>0</v>
      </c>
      <c r="AE895" s="6">
        <f>Table1[[#This Row],[Delivered MT]]*Table1[[#This Row],[Average Cost SDG/MT]]</f>
        <v>0</v>
      </c>
    </row>
    <row r="896" spans="1:31" hidden="1" x14ac:dyDescent="0.2">
      <c r="A896" s="1">
        <v>907</v>
      </c>
      <c r="F896" s="80"/>
      <c r="O896" s="80"/>
      <c r="P896" s="6">
        <f t="shared" si="85"/>
        <v>0</v>
      </c>
      <c r="R896" s="6">
        <f t="shared" si="86"/>
        <v>0</v>
      </c>
      <c r="S896" s="57">
        <f t="shared" si="89"/>
        <v>0</v>
      </c>
      <c r="T896" s="6">
        <f>Table1[[#This Row],[Volume in Units]]*Table1[[#This Row],[Price SDG/Unit]]</f>
        <v>0</v>
      </c>
      <c r="U896" s="57">
        <f>Table1[[#This Row],[Volume MT/Head]]*Table1[[#This Row],[Price USD/(MT/Head)]]</f>
        <v>0</v>
      </c>
      <c r="V896" s="80"/>
      <c r="W896" s="28">
        <f>Table1[[#This Row],[Commission SDG/MT]]*Table1[[#This Row],[Volume in Units]]</f>
        <v>0</v>
      </c>
      <c r="X896" s="80"/>
      <c r="Y896" s="28">
        <f t="shared" si="87"/>
        <v>0</v>
      </c>
      <c r="Z896" s="6">
        <f>IFERROR((Table1[[#This Row],[Total Cost SDG]]/Table1[[#This Row],[Volume MT/Head]]),0)</f>
        <v>0</v>
      </c>
      <c r="AA896" s="57" t="e">
        <f t="shared" si="88"/>
        <v>#DIV/0!</v>
      </c>
      <c r="AB896" s="57">
        <f>IFERROR((Table1[[#This Row],[Total Cost USD]]/Table1[[#This Row],[Volume MT/Head]]),0)</f>
        <v>0</v>
      </c>
      <c r="AC896" s="80"/>
      <c r="AD896" s="6">
        <f>Table1[[#This Row],[Volume MT/Head]]-Table1[[#This Row],[Delivered MT]]</f>
        <v>0</v>
      </c>
      <c r="AE896" s="6">
        <f>Table1[[#This Row],[Delivered MT]]*Table1[[#This Row],[Average Cost SDG/MT]]</f>
        <v>0</v>
      </c>
    </row>
    <row r="897" spans="1:31" hidden="1" x14ac:dyDescent="0.2">
      <c r="A897" s="1">
        <v>908</v>
      </c>
      <c r="F897" s="80"/>
      <c r="O897" s="80"/>
      <c r="P897" s="6">
        <f t="shared" si="85"/>
        <v>0</v>
      </c>
      <c r="R897" s="6">
        <f t="shared" si="86"/>
        <v>0</v>
      </c>
      <c r="S897" s="57">
        <f t="shared" si="89"/>
        <v>0</v>
      </c>
      <c r="T897" s="6">
        <f>Table1[[#This Row],[Volume in Units]]*Table1[[#This Row],[Price SDG/Unit]]</f>
        <v>0</v>
      </c>
      <c r="U897" s="57">
        <f>Table1[[#This Row],[Volume MT/Head]]*Table1[[#This Row],[Price USD/(MT/Head)]]</f>
        <v>0</v>
      </c>
      <c r="V897" s="80"/>
      <c r="W897" s="28">
        <f>Table1[[#This Row],[Commission SDG/MT]]*Table1[[#This Row],[Volume in Units]]</f>
        <v>0</v>
      </c>
      <c r="X897" s="80"/>
      <c r="Y897" s="28">
        <f t="shared" si="87"/>
        <v>0</v>
      </c>
      <c r="Z897" s="6">
        <f>IFERROR((Table1[[#This Row],[Total Cost SDG]]/Table1[[#This Row],[Volume MT/Head]]),0)</f>
        <v>0</v>
      </c>
      <c r="AA897" s="57" t="e">
        <f t="shared" si="88"/>
        <v>#DIV/0!</v>
      </c>
      <c r="AB897" s="57">
        <f>IFERROR((Table1[[#This Row],[Total Cost USD]]/Table1[[#This Row],[Volume MT/Head]]),0)</f>
        <v>0</v>
      </c>
      <c r="AC897" s="80"/>
      <c r="AD897" s="6">
        <f>Table1[[#This Row],[Volume MT/Head]]-Table1[[#This Row],[Delivered MT]]</f>
        <v>0</v>
      </c>
      <c r="AE897" s="6">
        <f>Table1[[#This Row],[Delivered MT]]*Table1[[#This Row],[Average Cost SDG/MT]]</f>
        <v>0</v>
      </c>
    </row>
    <row r="898" spans="1:31" hidden="1" x14ac:dyDescent="0.2">
      <c r="A898" s="1">
        <v>909</v>
      </c>
      <c r="F898" s="80"/>
      <c r="O898" s="80"/>
      <c r="P898" s="6">
        <f t="shared" ref="P898:P961" si="90">IF(N898="KG",(O898/1000),IF(N898="Head",(O898*1),IF(N898="Kantar 100lb",(O898/22.25),IF(N898="Kantar 315lb",(O898*315/2204.6),IF(N898="MT",(O898*1),IF(N898="Ardab",(O898*199.726/1000),IF(N898="104 Bag",(O898*104/1000),IF(N898="101 Bag",(O898*101/1000),IF(N898=0,0)))))))))</f>
        <v>0</v>
      </c>
      <c r="R898" s="6">
        <f t="shared" ref="R898:R961" si="91">IF(N898="KG",(Q898*1000),IF(N898="Head",(Q898*1),IF(N898="Kantar 100lb",(Q898*22.25),IF(N898="Kantar 315lb",(Q898/315*2204.6),IF(N898="MT",(Q898*1),IF(N898="Ardab",(Q898/199.726*1000),IF(N898="104 Bag",(Q898/104*1000),IF(N898="101 Bag",(Q898/101*1000),IF(N898=0,0)))))))))</f>
        <v>0</v>
      </c>
      <c r="S898" s="57">
        <f t="shared" si="89"/>
        <v>0</v>
      </c>
      <c r="T898" s="6">
        <f>Table1[[#This Row],[Volume in Units]]*Table1[[#This Row],[Price SDG/Unit]]</f>
        <v>0</v>
      </c>
      <c r="U898" s="57">
        <f>Table1[[#This Row],[Volume MT/Head]]*Table1[[#This Row],[Price USD/(MT/Head)]]</f>
        <v>0</v>
      </c>
      <c r="V898" s="80"/>
      <c r="W898" s="28">
        <f>Table1[[#This Row],[Commission SDG/MT]]*Table1[[#This Row],[Volume in Units]]</f>
        <v>0</v>
      </c>
      <c r="X898" s="80"/>
      <c r="Y898" s="28">
        <f t="shared" ref="Y898:Y961" si="92">T898+W898+X898</f>
        <v>0</v>
      </c>
      <c r="Z898" s="6">
        <f>IFERROR((Table1[[#This Row],[Total Cost SDG]]/Table1[[#This Row],[Volume MT/Head]]),0)</f>
        <v>0</v>
      </c>
      <c r="AA898" s="57" t="e">
        <f t="shared" ref="AA898:AA961" si="93">Y898/F898</f>
        <v>#DIV/0!</v>
      </c>
      <c r="AB898" s="57">
        <f>IFERROR((Table1[[#This Row],[Total Cost USD]]/Table1[[#This Row],[Volume MT/Head]]),0)</f>
        <v>0</v>
      </c>
      <c r="AC898" s="80"/>
      <c r="AD898" s="6">
        <f>Table1[[#This Row],[Volume MT/Head]]-Table1[[#This Row],[Delivered MT]]</f>
        <v>0</v>
      </c>
      <c r="AE898" s="6">
        <f>Table1[[#This Row],[Delivered MT]]*Table1[[#This Row],[Average Cost SDG/MT]]</f>
        <v>0</v>
      </c>
    </row>
    <row r="899" spans="1:31" hidden="1" x14ac:dyDescent="0.2">
      <c r="A899" s="1">
        <v>910</v>
      </c>
      <c r="F899" s="80"/>
      <c r="O899" s="80"/>
      <c r="P899" s="6">
        <f t="shared" si="90"/>
        <v>0</v>
      </c>
      <c r="R899" s="6">
        <f t="shared" si="91"/>
        <v>0</v>
      </c>
      <c r="S899" s="57">
        <f t="shared" si="89"/>
        <v>0</v>
      </c>
      <c r="T899" s="6">
        <f>Table1[[#This Row],[Volume in Units]]*Table1[[#This Row],[Price SDG/Unit]]</f>
        <v>0</v>
      </c>
      <c r="U899" s="57">
        <f>Table1[[#This Row],[Volume MT/Head]]*Table1[[#This Row],[Price USD/(MT/Head)]]</f>
        <v>0</v>
      </c>
      <c r="V899" s="80"/>
      <c r="W899" s="28">
        <f>Table1[[#This Row],[Commission SDG/MT]]*Table1[[#This Row],[Volume in Units]]</f>
        <v>0</v>
      </c>
      <c r="X899" s="80"/>
      <c r="Y899" s="28">
        <f t="shared" si="92"/>
        <v>0</v>
      </c>
      <c r="Z899" s="6">
        <f>IFERROR((Table1[[#This Row],[Total Cost SDG]]/Table1[[#This Row],[Volume MT/Head]]),0)</f>
        <v>0</v>
      </c>
      <c r="AA899" s="57" t="e">
        <f t="shared" si="93"/>
        <v>#DIV/0!</v>
      </c>
      <c r="AB899" s="57">
        <f>IFERROR((Table1[[#This Row],[Total Cost USD]]/Table1[[#This Row],[Volume MT/Head]]),0)</f>
        <v>0</v>
      </c>
      <c r="AC899" s="80"/>
      <c r="AD899" s="6">
        <f>Table1[[#This Row],[Volume MT/Head]]-Table1[[#This Row],[Delivered MT]]</f>
        <v>0</v>
      </c>
      <c r="AE899" s="6">
        <f>Table1[[#This Row],[Delivered MT]]*Table1[[#This Row],[Average Cost SDG/MT]]</f>
        <v>0</v>
      </c>
    </row>
    <row r="900" spans="1:31" hidden="1" x14ac:dyDescent="0.2">
      <c r="A900" s="1">
        <v>911</v>
      </c>
      <c r="F900" s="80"/>
      <c r="O900" s="80"/>
      <c r="P900" s="6">
        <f t="shared" si="90"/>
        <v>0</v>
      </c>
      <c r="R900" s="6">
        <f t="shared" si="91"/>
        <v>0</v>
      </c>
      <c r="S900" s="57">
        <f t="shared" si="89"/>
        <v>0</v>
      </c>
      <c r="T900" s="6">
        <f>Table1[[#This Row],[Volume in Units]]*Table1[[#This Row],[Price SDG/Unit]]</f>
        <v>0</v>
      </c>
      <c r="U900" s="57">
        <f>Table1[[#This Row],[Volume MT/Head]]*Table1[[#This Row],[Price USD/(MT/Head)]]</f>
        <v>0</v>
      </c>
      <c r="V900" s="80"/>
      <c r="W900" s="28">
        <f>Table1[[#This Row],[Commission SDG/MT]]*Table1[[#This Row],[Volume in Units]]</f>
        <v>0</v>
      </c>
      <c r="X900" s="80"/>
      <c r="Y900" s="28">
        <f t="shared" si="92"/>
        <v>0</v>
      </c>
      <c r="Z900" s="6">
        <f>IFERROR((Table1[[#This Row],[Total Cost SDG]]/Table1[[#This Row],[Volume MT/Head]]),0)</f>
        <v>0</v>
      </c>
      <c r="AA900" s="57" t="e">
        <f t="shared" si="93"/>
        <v>#DIV/0!</v>
      </c>
      <c r="AB900" s="57">
        <f>IFERROR((Table1[[#This Row],[Total Cost USD]]/Table1[[#This Row],[Volume MT/Head]]),0)</f>
        <v>0</v>
      </c>
      <c r="AC900" s="80"/>
      <c r="AD900" s="6">
        <f>Table1[[#This Row],[Volume MT/Head]]-Table1[[#This Row],[Delivered MT]]</f>
        <v>0</v>
      </c>
      <c r="AE900" s="6">
        <f>Table1[[#This Row],[Delivered MT]]*Table1[[#This Row],[Average Cost SDG/MT]]</f>
        <v>0</v>
      </c>
    </row>
    <row r="901" spans="1:31" hidden="1" x14ac:dyDescent="0.2">
      <c r="A901" s="1">
        <v>912</v>
      </c>
      <c r="F901" s="80"/>
      <c r="O901" s="80"/>
      <c r="P901" s="6">
        <f t="shared" si="90"/>
        <v>0</v>
      </c>
      <c r="R901" s="6">
        <f t="shared" si="91"/>
        <v>0</v>
      </c>
      <c r="S901" s="57">
        <f t="shared" si="89"/>
        <v>0</v>
      </c>
      <c r="T901" s="6">
        <f>Table1[[#This Row],[Volume in Units]]*Table1[[#This Row],[Price SDG/Unit]]</f>
        <v>0</v>
      </c>
      <c r="U901" s="57">
        <f>Table1[[#This Row],[Volume MT/Head]]*Table1[[#This Row],[Price USD/(MT/Head)]]</f>
        <v>0</v>
      </c>
      <c r="V901" s="80"/>
      <c r="W901" s="28">
        <f>Table1[[#This Row],[Commission SDG/MT]]*Table1[[#This Row],[Volume in Units]]</f>
        <v>0</v>
      </c>
      <c r="X901" s="80"/>
      <c r="Y901" s="28">
        <f t="shared" si="92"/>
        <v>0</v>
      </c>
      <c r="Z901" s="6">
        <f>IFERROR((Table1[[#This Row],[Total Cost SDG]]/Table1[[#This Row],[Volume MT/Head]]),0)</f>
        <v>0</v>
      </c>
      <c r="AA901" s="57" t="e">
        <f t="shared" si="93"/>
        <v>#DIV/0!</v>
      </c>
      <c r="AB901" s="57">
        <f>IFERROR((Table1[[#This Row],[Total Cost USD]]/Table1[[#This Row],[Volume MT/Head]]),0)</f>
        <v>0</v>
      </c>
      <c r="AC901" s="80"/>
      <c r="AD901" s="6">
        <f>Table1[[#This Row],[Volume MT/Head]]-Table1[[#This Row],[Delivered MT]]</f>
        <v>0</v>
      </c>
      <c r="AE901" s="6">
        <f>Table1[[#This Row],[Delivered MT]]*Table1[[#This Row],[Average Cost SDG/MT]]</f>
        <v>0</v>
      </c>
    </row>
    <row r="902" spans="1:31" hidden="1" x14ac:dyDescent="0.2">
      <c r="A902" s="1">
        <v>913</v>
      </c>
      <c r="F902" s="80"/>
      <c r="O902" s="80"/>
      <c r="P902" s="6">
        <f t="shared" si="90"/>
        <v>0</v>
      </c>
      <c r="R902" s="6">
        <f t="shared" si="91"/>
        <v>0</v>
      </c>
      <c r="S902" s="57">
        <f t="shared" si="89"/>
        <v>0</v>
      </c>
      <c r="T902" s="6">
        <f>Table1[[#This Row],[Volume in Units]]*Table1[[#This Row],[Price SDG/Unit]]</f>
        <v>0</v>
      </c>
      <c r="U902" s="57">
        <f>Table1[[#This Row],[Volume MT/Head]]*Table1[[#This Row],[Price USD/(MT/Head)]]</f>
        <v>0</v>
      </c>
      <c r="V902" s="80"/>
      <c r="W902" s="28">
        <f>Table1[[#This Row],[Commission SDG/MT]]*Table1[[#This Row],[Volume in Units]]</f>
        <v>0</v>
      </c>
      <c r="X902" s="80"/>
      <c r="Y902" s="28">
        <f t="shared" si="92"/>
        <v>0</v>
      </c>
      <c r="Z902" s="6">
        <f>IFERROR((Table1[[#This Row],[Total Cost SDG]]/Table1[[#This Row],[Volume MT/Head]]),0)</f>
        <v>0</v>
      </c>
      <c r="AA902" s="57" t="e">
        <f t="shared" si="93"/>
        <v>#DIV/0!</v>
      </c>
      <c r="AB902" s="57">
        <f>IFERROR((Table1[[#This Row],[Total Cost USD]]/Table1[[#This Row],[Volume MT/Head]]),0)</f>
        <v>0</v>
      </c>
      <c r="AC902" s="80"/>
      <c r="AD902" s="6">
        <f>Table1[[#This Row],[Volume MT/Head]]-Table1[[#This Row],[Delivered MT]]</f>
        <v>0</v>
      </c>
      <c r="AE902" s="6">
        <f>Table1[[#This Row],[Delivered MT]]*Table1[[#This Row],[Average Cost SDG/MT]]</f>
        <v>0</v>
      </c>
    </row>
    <row r="903" spans="1:31" hidden="1" x14ac:dyDescent="0.2">
      <c r="A903" s="1">
        <v>914</v>
      </c>
      <c r="F903" s="80"/>
      <c r="O903" s="80"/>
      <c r="P903" s="6">
        <f t="shared" si="90"/>
        <v>0</v>
      </c>
      <c r="R903" s="6">
        <f t="shared" si="91"/>
        <v>0</v>
      </c>
      <c r="S903" s="57">
        <f t="shared" si="89"/>
        <v>0</v>
      </c>
      <c r="T903" s="6">
        <f>Table1[[#This Row],[Volume in Units]]*Table1[[#This Row],[Price SDG/Unit]]</f>
        <v>0</v>
      </c>
      <c r="U903" s="57">
        <f>Table1[[#This Row],[Volume MT/Head]]*Table1[[#This Row],[Price USD/(MT/Head)]]</f>
        <v>0</v>
      </c>
      <c r="V903" s="80"/>
      <c r="W903" s="28">
        <f>Table1[[#This Row],[Commission SDG/MT]]*Table1[[#This Row],[Volume in Units]]</f>
        <v>0</v>
      </c>
      <c r="X903" s="80"/>
      <c r="Y903" s="28">
        <f t="shared" si="92"/>
        <v>0</v>
      </c>
      <c r="Z903" s="6">
        <f>IFERROR((Table1[[#This Row],[Total Cost SDG]]/Table1[[#This Row],[Volume MT/Head]]),0)</f>
        <v>0</v>
      </c>
      <c r="AA903" s="57" t="e">
        <f t="shared" si="93"/>
        <v>#DIV/0!</v>
      </c>
      <c r="AB903" s="57">
        <f>IFERROR((Table1[[#This Row],[Total Cost USD]]/Table1[[#This Row],[Volume MT/Head]]),0)</f>
        <v>0</v>
      </c>
      <c r="AC903" s="80"/>
      <c r="AD903" s="6">
        <f>Table1[[#This Row],[Volume MT/Head]]-Table1[[#This Row],[Delivered MT]]</f>
        <v>0</v>
      </c>
      <c r="AE903" s="6">
        <f>Table1[[#This Row],[Delivered MT]]*Table1[[#This Row],[Average Cost SDG/MT]]</f>
        <v>0</v>
      </c>
    </row>
    <row r="904" spans="1:31" hidden="1" x14ac:dyDescent="0.2">
      <c r="A904" s="1">
        <v>915</v>
      </c>
      <c r="F904" s="80"/>
      <c r="O904" s="80"/>
      <c r="P904" s="6">
        <f t="shared" si="90"/>
        <v>0</v>
      </c>
      <c r="R904" s="6">
        <f t="shared" si="91"/>
        <v>0</v>
      </c>
      <c r="S904" s="57">
        <f t="shared" si="89"/>
        <v>0</v>
      </c>
      <c r="T904" s="6">
        <f>Table1[[#This Row],[Volume in Units]]*Table1[[#This Row],[Price SDG/Unit]]</f>
        <v>0</v>
      </c>
      <c r="U904" s="57">
        <f>Table1[[#This Row],[Volume MT/Head]]*Table1[[#This Row],[Price USD/(MT/Head)]]</f>
        <v>0</v>
      </c>
      <c r="V904" s="80"/>
      <c r="W904" s="28">
        <f>Table1[[#This Row],[Commission SDG/MT]]*Table1[[#This Row],[Volume in Units]]</f>
        <v>0</v>
      </c>
      <c r="X904" s="80"/>
      <c r="Y904" s="28">
        <f t="shared" si="92"/>
        <v>0</v>
      </c>
      <c r="Z904" s="6">
        <f>IFERROR((Table1[[#This Row],[Total Cost SDG]]/Table1[[#This Row],[Volume MT/Head]]),0)</f>
        <v>0</v>
      </c>
      <c r="AA904" s="57" t="e">
        <f t="shared" si="93"/>
        <v>#DIV/0!</v>
      </c>
      <c r="AB904" s="57">
        <f>IFERROR((Table1[[#This Row],[Total Cost USD]]/Table1[[#This Row],[Volume MT/Head]]),0)</f>
        <v>0</v>
      </c>
      <c r="AC904" s="80"/>
      <c r="AD904" s="6">
        <f>Table1[[#This Row],[Volume MT/Head]]-Table1[[#This Row],[Delivered MT]]</f>
        <v>0</v>
      </c>
      <c r="AE904" s="6">
        <f>Table1[[#This Row],[Delivered MT]]*Table1[[#This Row],[Average Cost SDG/MT]]</f>
        <v>0</v>
      </c>
    </row>
    <row r="905" spans="1:31" hidden="1" x14ac:dyDescent="0.2">
      <c r="A905" s="1">
        <v>916</v>
      </c>
      <c r="F905" s="80"/>
      <c r="O905" s="80"/>
      <c r="P905" s="6">
        <f t="shared" si="90"/>
        <v>0</v>
      </c>
      <c r="R905" s="6">
        <f t="shared" si="91"/>
        <v>0</v>
      </c>
      <c r="S905" s="57">
        <f t="shared" si="89"/>
        <v>0</v>
      </c>
      <c r="T905" s="6">
        <f>Table1[[#This Row],[Volume in Units]]*Table1[[#This Row],[Price SDG/Unit]]</f>
        <v>0</v>
      </c>
      <c r="U905" s="57">
        <f>Table1[[#This Row],[Volume MT/Head]]*Table1[[#This Row],[Price USD/(MT/Head)]]</f>
        <v>0</v>
      </c>
      <c r="V905" s="80"/>
      <c r="W905" s="28">
        <f>Table1[[#This Row],[Commission SDG/MT]]*Table1[[#This Row],[Volume in Units]]</f>
        <v>0</v>
      </c>
      <c r="X905" s="80"/>
      <c r="Y905" s="28">
        <f t="shared" si="92"/>
        <v>0</v>
      </c>
      <c r="Z905" s="6">
        <f>IFERROR((Table1[[#This Row],[Total Cost SDG]]/Table1[[#This Row],[Volume MT/Head]]),0)</f>
        <v>0</v>
      </c>
      <c r="AA905" s="57" t="e">
        <f t="shared" si="93"/>
        <v>#DIV/0!</v>
      </c>
      <c r="AB905" s="57">
        <f>IFERROR((Table1[[#This Row],[Total Cost USD]]/Table1[[#This Row],[Volume MT/Head]]),0)</f>
        <v>0</v>
      </c>
      <c r="AC905" s="80"/>
      <c r="AD905" s="6">
        <f>Table1[[#This Row],[Volume MT/Head]]-Table1[[#This Row],[Delivered MT]]</f>
        <v>0</v>
      </c>
      <c r="AE905" s="6">
        <f>Table1[[#This Row],[Delivered MT]]*Table1[[#This Row],[Average Cost SDG/MT]]</f>
        <v>0</v>
      </c>
    </row>
    <row r="906" spans="1:31" hidden="1" x14ac:dyDescent="0.2">
      <c r="A906" s="1">
        <v>917</v>
      </c>
      <c r="F906" s="80"/>
      <c r="O906" s="80"/>
      <c r="P906" s="6">
        <f t="shared" si="90"/>
        <v>0</v>
      </c>
      <c r="R906" s="6">
        <f t="shared" si="91"/>
        <v>0</v>
      </c>
      <c r="S906" s="57">
        <f t="shared" si="89"/>
        <v>0</v>
      </c>
      <c r="T906" s="6">
        <f>Table1[[#This Row],[Volume in Units]]*Table1[[#This Row],[Price SDG/Unit]]</f>
        <v>0</v>
      </c>
      <c r="U906" s="57">
        <f>Table1[[#This Row],[Volume MT/Head]]*Table1[[#This Row],[Price USD/(MT/Head)]]</f>
        <v>0</v>
      </c>
      <c r="V906" s="80"/>
      <c r="W906" s="28">
        <f>Table1[[#This Row],[Commission SDG/MT]]*Table1[[#This Row],[Volume in Units]]</f>
        <v>0</v>
      </c>
      <c r="X906" s="80"/>
      <c r="Y906" s="28">
        <f t="shared" si="92"/>
        <v>0</v>
      </c>
      <c r="Z906" s="6">
        <f>IFERROR((Table1[[#This Row],[Total Cost SDG]]/Table1[[#This Row],[Volume MT/Head]]),0)</f>
        <v>0</v>
      </c>
      <c r="AA906" s="57" t="e">
        <f t="shared" si="93"/>
        <v>#DIV/0!</v>
      </c>
      <c r="AB906" s="57">
        <f>IFERROR((Table1[[#This Row],[Total Cost USD]]/Table1[[#This Row],[Volume MT/Head]]),0)</f>
        <v>0</v>
      </c>
      <c r="AC906" s="80"/>
      <c r="AD906" s="6">
        <f>Table1[[#This Row],[Volume MT/Head]]-Table1[[#This Row],[Delivered MT]]</f>
        <v>0</v>
      </c>
      <c r="AE906" s="6">
        <f>Table1[[#This Row],[Delivered MT]]*Table1[[#This Row],[Average Cost SDG/MT]]</f>
        <v>0</v>
      </c>
    </row>
    <row r="907" spans="1:31" hidden="1" x14ac:dyDescent="0.2">
      <c r="A907" s="1">
        <v>918</v>
      </c>
      <c r="F907" s="80"/>
      <c r="O907" s="80"/>
      <c r="P907" s="6">
        <f t="shared" si="90"/>
        <v>0</v>
      </c>
      <c r="R907" s="6">
        <f t="shared" si="91"/>
        <v>0</v>
      </c>
      <c r="S907" s="57">
        <f t="shared" si="89"/>
        <v>0</v>
      </c>
      <c r="T907" s="6">
        <f>Table1[[#This Row],[Volume in Units]]*Table1[[#This Row],[Price SDG/Unit]]</f>
        <v>0</v>
      </c>
      <c r="U907" s="57">
        <f>Table1[[#This Row],[Volume MT/Head]]*Table1[[#This Row],[Price USD/(MT/Head)]]</f>
        <v>0</v>
      </c>
      <c r="V907" s="80"/>
      <c r="W907" s="28">
        <f>Table1[[#This Row],[Commission SDG/MT]]*Table1[[#This Row],[Volume in Units]]</f>
        <v>0</v>
      </c>
      <c r="X907" s="80"/>
      <c r="Y907" s="28">
        <f t="shared" si="92"/>
        <v>0</v>
      </c>
      <c r="Z907" s="6">
        <f>IFERROR((Table1[[#This Row],[Total Cost SDG]]/Table1[[#This Row],[Volume MT/Head]]),0)</f>
        <v>0</v>
      </c>
      <c r="AA907" s="57" t="e">
        <f t="shared" si="93"/>
        <v>#DIV/0!</v>
      </c>
      <c r="AB907" s="57">
        <f>IFERROR((Table1[[#This Row],[Total Cost USD]]/Table1[[#This Row],[Volume MT/Head]]),0)</f>
        <v>0</v>
      </c>
      <c r="AC907" s="80"/>
      <c r="AD907" s="6">
        <f>Table1[[#This Row],[Volume MT/Head]]-Table1[[#This Row],[Delivered MT]]</f>
        <v>0</v>
      </c>
      <c r="AE907" s="6">
        <f>Table1[[#This Row],[Delivered MT]]*Table1[[#This Row],[Average Cost SDG/MT]]</f>
        <v>0</v>
      </c>
    </row>
    <row r="908" spans="1:31" hidden="1" x14ac:dyDescent="0.2">
      <c r="A908" s="1">
        <v>919</v>
      </c>
      <c r="F908" s="80"/>
      <c r="O908" s="80"/>
      <c r="P908" s="6">
        <f t="shared" si="90"/>
        <v>0</v>
      </c>
      <c r="R908" s="6">
        <f t="shared" si="91"/>
        <v>0</v>
      </c>
      <c r="S908" s="57">
        <f t="shared" si="89"/>
        <v>0</v>
      </c>
      <c r="T908" s="6">
        <f>Table1[[#This Row],[Volume in Units]]*Table1[[#This Row],[Price SDG/Unit]]</f>
        <v>0</v>
      </c>
      <c r="U908" s="57">
        <f>Table1[[#This Row],[Volume MT/Head]]*Table1[[#This Row],[Price USD/(MT/Head)]]</f>
        <v>0</v>
      </c>
      <c r="V908" s="80"/>
      <c r="W908" s="28">
        <f>Table1[[#This Row],[Commission SDG/MT]]*Table1[[#This Row],[Volume in Units]]</f>
        <v>0</v>
      </c>
      <c r="X908" s="80"/>
      <c r="Y908" s="28">
        <f t="shared" si="92"/>
        <v>0</v>
      </c>
      <c r="Z908" s="6">
        <f>IFERROR((Table1[[#This Row],[Total Cost SDG]]/Table1[[#This Row],[Volume MT/Head]]),0)</f>
        <v>0</v>
      </c>
      <c r="AA908" s="57" t="e">
        <f t="shared" si="93"/>
        <v>#DIV/0!</v>
      </c>
      <c r="AB908" s="57">
        <f>IFERROR((Table1[[#This Row],[Total Cost USD]]/Table1[[#This Row],[Volume MT/Head]]),0)</f>
        <v>0</v>
      </c>
      <c r="AC908" s="80"/>
      <c r="AD908" s="6">
        <f>Table1[[#This Row],[Volume MT/Head]]-Table1[[#This Row],[Delivered MT]]</f>
        <v>0</v>
      </c>
      <c r="AE908" s="6">
        <f>Table1[[#This Row],[Delivered MT]]*Table1[[#This Row],[Average Cost SDG/MT]]</f>
        <v>0</v>
      </c>
    </row>
    <row r="909" spans="1:31" hidden="1" x14ac:dyDescent="0.2">
      <c r="A909" s="1">
        <v>920</v>
      </c>
      <c r="F909" s="80"/>
      <c r="O909" s="80"/>
      <c r="P909" s="6">
        <f t="shared" si="90"/>
        <v>0</v>
      </c>
      <c r="R909" s="6">
        <f t="shared" si="91"/>
        <v>0</v>
      </c>
      <c r="S909" s="57">
        <f t="shared" si="89"/>
        <v>0</v>
      </c>
      <c r="T909" s="6">
        <f>Table1[[#This Row],[Volume in Units]]*Table1[[#This Row],[Price SDG/Unit]]</f>
        <v>0</v>
      </c>
      <c r="U909" s="57">
        <f>Table1[[#This Row],[Volume MT/Head]]*Table1[[#This Row],[Price USD/(MT/Head)]]</f>
        <v>0</v>
      </c>
      <c r="V909" s="80"/>
      <c r="W909" s="28">
        <f>Table1[[#This Row],[Commission SDG/MT]]*Table1[[#This Row],[Volume in Units]]</f>
        <v>0</v>
      </c>
      <c r="X909" s="80"/>
      <c r="Y909" s="28">
        <f t="shared" si="92"/>
        <v>0</v>
      </c>
      <c r="Z909" s="6">
        <f>IFERROR((Table1[[#This Row],[Total Cost SDG]]/Table1[[#This Row],[Volume MT/Head]]),0)</f>
        <v>0</v>
      </c>
      <c r="AA909" s="57" t="e">
        <f t="shared" si="93"/>
        <v>#DIV/0!</v>
      </c>
      <c r="AB909" s="57">
        <f>IFERROR((Table1[[#This Row],[Total Cost USD]]/Table1[[#This Row],[Volume MT/Head]]),0)</f>
        <v>0</v>
      </c>
      <c r="AC909" s="80"/>
      <c r="AD909" s="6">
        <f>Table1[[#This Row],[Volume MT/Head]]-Table1[[#This Row],[Delivered MT]]</f>
        <v>0</v>
      </c>
      <c r="AE909" s="6">
        <f>Table1[[#This Row],[Delivered MT]]*Table1[[#This Row],[Average Cost SDG/MT]]</f>
        <v>0</v>
      </c>
    </row>
    <row r="910" spans="1:31" hidden="1" x14ac:dyDescent="0.2">
      <c r="A910" s="1">
        <v>921</v>
      </c>
      <c r="F910" s="80"/>
      <c r="O910" s="80"/>
      <c r="P910" s="6">
        <f t="shared" si="90"/>
        <v>0</v>
      </c>
      <c r="R910" s="6">
        <f t="shared" si="91"/>
        <v>0</v>
      </c>
      <c r="S910" s="57">
        <f t="shared" si="89"/>
        <v>0</v>
      </c>
      <c r="T910" s="6">
        <f>Table1[[#This Row],[Volume in Units]]*Table1[[#This Row],[Price SDG/Unit]]</f>
        <v>0</v>
      </c>
      <c r="U910" s="57">
        <f>Table1[[#This Row],[Volume MT/Head]]*Table1[[#This Row],[Price USD/(MT/Head)]]</f>
        <v>0</v>
      </c>
      <c r="V910" s="80"/>
      <c r="W910" s="28">
        <f>Table1[[#This Row],[Commission SDG/MT]]*Table1[[#This Row],[Volume in Units]]</f>
        <v>0</v>
      </c>
      <c r="X910" s="80"/>
      <c r="Y910" s="28">
        <f t="shared" si="92"/>
        <v>0</v>
      </c>
      <c r="Z910" s="6">
        <f>IFERROR((Table1[[#This Row],[Total Cost SDG]]/Table1[[#This Row],[Volume MT/Head]]),0)</f>
        <v>0</v>
      </c>
      <c r="AA910" s="57" t="e">
        <f t="shared" si="93"/>
        <v>#DIV/0!</v>
      </c>
      <c r="AB910" s="57">
        <f>IFERROR((Table1[[#This Row],[Total Cost USD]]/Table1[[#This Row],[Volume MT/Head]]),0)</f>
        <v>0</v>
      </c>
      <c r="AC910" s="80"/>
      <c r="AD910" s="6">
        <f>Table1[[#This Row],[Volume MT/Head]]-Table1[[#This Row],[Delivered MT]]</f>
        <v>0</v>
      </c>
      <c r="AE910" s="6">
        <f>Table1[[#This Row],[Delivered MT]]*Table1[[#This Row],[Average Cost SDG/MT]]</f>
        <v>0</v>
      </c>
    </row>
    <row r="911" spans="1:31" hidden="1" x14ac:dyDescent="0.2">
      <c r="A911" s="1">
        <v>922</v>
      </c>
      <c r="F911" s="80"/>
      <c r="O911" s="80"/>
      <c r="P911" s="6">
        <f t="shared" si="90"/>
        <v>0</v>
      </c>
      <c r="R911" s="6">
        <f t="shared" si="91"/>
        <v>0</v>
      </c>
      <c r="S911" s="57">
        <f t="shared" si="89"/>
        <v>0</v>
      </c>
      <c r="T911" s="6">
        <f>Table1[[#This Row],[Volume in Units]]*Table1[[#This Row],[Price SDG/Unit]]</f>
        <v>0</v>
      </c>
      <c r="U911" s="57">
        <f>Table1[[#This Row],[Volume MT/Head]]*Table1[[#This Row],[Price USD/(MT/Head)]]</f>
        <v>0</v>
      </c>
      <c r="V911" s="80"/>
      <c r="W911" s="28">
        <f>Table1[[#This Row],[Commission SDG/MT]]*Table1[[#This Row],[Volume in Units]]</f>
        <v>0</v>
      </c>
      <c r="X911" s="80"/>
      <c r="Y911" s="28">
        <f t="shared" si="92"/>
        <v>0</v>
      </c>
      <c r="Z911" s="6">
        <f>IFERROR((Table1[[#This Row],[Total Cost SDG]]/Table1[[#This Row],[Volume MT/Head]]),0)</f>
        <v>0</v>
      </c>
      <c r="AA911" s="57" t="e">
        <f t="shared" si="93"/>
        <v>#DIV/0!</v>
      </c>
      <c r="AB911" s="57">
        <f>IFERROR((Table1[[#This Row],[Total Cost USD]]/Table1[[#This Row],[Volume MT/Head]]),0)</f>
        <v>0</v>
      </c>
      <c r="AC911" s="80"/>
      <c r="AD911" s="6">
        <f>Table1[[#This Row],[Volume MT/Head]]-Table1[[#This Row],[Delivered MT]]</f>
        <v>0</v>
      </c>
      <c r="AE911" s="6">
        <f>Table1[[#This Row],[Delivered MT]]*Table1[[#This Row],[Average Cost SDG/MT]]</f>
        <v>0</v>
      </c>
    </row>
    <row r="912" spans="1:31" hidden="1" x14ac:dyDescent="0.2">
      <c r="A912" s="1">
        <v>923</v>
      </c>
      <c r="F912" s="80"/>
      <c r="O912" s="80"/>
      <c r="P912" s="6">
        <f t="shared" si="90"/>
        <v>0</v>
      </c>
      <c r="R912" s="6">
        <f t="shared" si="91"/>
        <v>0</v>
      </c>
      <c r="S912" s="57">
        <f t="shared" si="89"/>
        <v>0</v>
      </c>
      <c r="T912" s="6">
        <f>Table1[[#This Row],[Volume in Units]]*Table1[[#This Row],[Price SDG/Unit]]</f>
        <v>0</v>
      </c>
      <c r="U912" s="57">
        <f>Table1[[#This Row],[Volume MT/Head]]*Table1[[#This Row],[Price USD/(MT/Head)]]</f>
        <v>0</v>
      </c>
      <c r="V912" s="80"/>
      <c r="W912" s="28">
        <f>Table1[[#This Row],[Commission SDG/MT]]*Table1[[#This Row],[Volume in Units]]</f>
        <v>0</v>
      </c>
      <c r="X912" s="80"/>
      <c r="Y912" s="28">
        <f t="shared" si="92"/>
        <v>0</v>
      </c>
      <c r="Z912" s="6">
        <f>IFERROR((Table1[[#This Row],[Total Cost SDG]]/Table1[[#This Row],[Volume MT/Head]]),0)</f>
        <v>0</v>
      </c>
      <c r="AA912" s="57" t="e">
        <f t="shared" si="93"/>
        <v>#DIV/0!</v>
      </c>
      <c r="AB912" s="57">
        <f>IFERROR((Table1[[#This Row],[Total Cost USD]]/Table1[[#This Row],[Volume MT/Head]]),0)</f>
        <v>0</v>
      </c>
      <c r="AC912" s="80"/>
      <c r="AD912" s="6">
        <f>Table1[[#This Row],[Volume MT/Head]]-Table1[[#This Row],[Delivered MT]]</f>
        <v>0</v>
      </c>
      <c r="AE912" s="6">
        <f>Table1[[#This Row],[Delivered MT]]*Table1[[#This Row],[Average Cost SDG/MT]]</f>
        <v>0</v>
      </c>
    </row>
    <row r="913" spans="1:31" hidden="1" x14ac:dyDescent="0.2">
      <c r="A913" s="1">
        <v>924</v>
      </c>
      <c r="F913" s="80"/>
      <c r="O913" s="80"/>
      <c r="P913" s="6">
        <f t="shared" si="90"/>
        <v>0</v>
      </c>
      <c r="R913" s="6">
        <f t="shared" si="91"/>
        <v>0</v>
      </c>
      <c r="S913" s="57">
        <f t="shared" si="89"/>
        <v>0</v>
      </c>
      <c r="T913" s="6">
        <f>Table1[[#This Row],[Volume in Units]]*Table1[[#This Row],[Price SDG/Unit]]</f>
        <v>0</v>
      </c>
      <c r="U913" s="57">
        <f>Table1[[#This Row],[Volume MT/Head]]*Table1[[#This Row],[Price USD/(MT/Head)]]</f>
        <v>0</v>
      </c>
      <c r="V913" s="80"/>
      <c r="W913" s="28">
        <f>Table1[[#This Row],[Commission SDG/MT]]*Table1[[#This Row],[Volume in Units]]</f>
        <v>0</v>
      </c>
      <c r="X913" s="80"/>
      <c r="Y913" s="28">
        <f t="shared" si="92"/>
        <v>0</v>
      </c>
      <c r="Z913" s="6">
        <f>IFERROR((Table1[[#This Row],[Total Cost SDG]]/Table1[[#This Row],[Volume MT/Head]]),0)</f>
        <v>0</v>
      </c>
      <c r="AA913" s="57" t="e">
        <f t="shared" si="93"/>
        <v>#DIV/0!</v>
      </c>
      <c r="AB913" s="57">
        <f>IFERROR((Table1[[#This Row],[Total Cost USD]]/Table1[[#This Row],[Volume MT/Head]]),0)</f>
        <v>0</v>
      </c>
      <c r="AC913" s="80"/>
      <c r="AD913" s="6">
        <f>Table1[[#This Row],[Volume MT/Head]]-Table1[[#This Row],[Delivered MT]]</f>
        <v>0</v>
      </c>
      <c r="AE913" s="6">
        <f>Table1[[#This Row],[Delivered MT]]*Table1[[#This Row],[Average Cost SDG/MT]]</f>
        <v>0</v>
      </c>
    </row>
    <row r="914" spans="1:31" hidden="1" x14ac:dyDescent="0.2">
      <c r="A914" s="1">
        <v>925</v>
      </c>
      <c r="F914" s="80"/>
      <c r="O914" s="80"/>
      <c r="P914" s="6">
        <f t="shared" si="90"/>
        <v>0</v>
      </c>
      <c r="R914" s="6">
        <f t="shared" si="91"/>
        <v>0</v>
      </c>
      <c r="S914" s="57">
        <f t="shared" si="89"/>
        <v>0</v>
      </c>
      <c r="T914" s="6">
        <f>Table1[[#This Row],[Volume in Units]]*Table1[[#This Row],[Price SDG/Unit]]</f>
        <v>0</v>
      </c>
      <c r="U914" s="57">
        <f>Table1[[#This Row],[Volume MT/Head]]*Table1[[#This Row],[Price USD/(MT/Head)]]</f>
        <v>0</v>
      </c>
      <c r="V914" s="80"/>
      <c r="W914" s="28">
        <f>Table1[[#This Row],[Commission SDG/MT]]*Table1[[#This Row],[Volume in Units]]</f>
        <v>0</v>
      </c>
      <c r="X914" s="80"/>
      <c r="Y914" s="28">
        <f t="shared" si="92"/>
        <v>0</v>
      </c>
      <c r="Z914" s="6">
        <f>IFERROR((Table1[[#This Row],[Total Cost SDG]]/Table1[[#This Row],[Volume MT/Head]]),0)</f>
        <v>0</v>
      </c>
      <c r="AA914" s="57" t="e">
        <f t="shared" si="93"/>
        <v>#DIV/0!</v>
      </c>
      <c r="AB914" s="57">
        <f>IFERROR((Table1[[#This Row],[Total Cost USD]]/Table1[[#This Row],[Volume MT/Head]]),0)</f>
        <v>0</v>
      </c>
      <c r="AC914" s="80"/>
      <c r="AD914" s="6">
        <f>Table1[[#This Row],[Volume MT/Head]]-Table1[[#This Row],[Delivered MT]]</f>
        <v>0</v>
      </c>
      <c r="AE914" s="6">
        <f>Table1[[#This Row],[Delivered MT]]*Table1[[#This Row],[Average Cost SDG/MT]]</f>
        <v>0</v>
      </c>
    </row>
    <row r="915" spans="1:31" hidden="1" x14ac:dyDescent="0.2">
      <c r="A915" s="1">
        <v>926</v>
      </c>
      <c r="F915" s="80"/>
      <c r="O915" s="80"/>
      <c r="P915" s="6">
        <f t="shared" si="90"/>
        <v>0</v>
      </c>
      <c r="R915" s="6">
        <f t="shared" si="91"/>
        <v>0</v>
      </c>
      <c r="S915" s="57">
        <f t="shared" si="89"/>
        <v>0</v>
      </c>
      <c r="T915" s="6">
        <f>Table1[[#This Row],[Volume in Units]]*Table1[[#This Row],[Price SDG/Unit]]</f>
        <v>0</v>
      </c>
      <c r="U915" s="57">
        <f>Table1[[#This Row],[Volume MT/Head]]*Table1[[#This Row],[Price USD/(MT/Head)]]</f>
        <v>0</v>
      </c>
      <c r="V915" s="80"/>
      <c r="W915" s="28">
        <f>Table1[[#This Row],[Commission SDG/MT]]*Table1[[#This Row],[Volume in Units]]</f>
        <v>0</v>
      </c>
      <c r="X915" s="80"/>
      <c r="Y915" s="28">
        <f t="shared" si="92"/>
        <v>0</v>
      </c>
      <c r="Z915" s="6">
        <f>IFERROR((Table1[[#This Row],[Total Cost SDG]]/Table1[[#This Row],[Volume MT/Head]]),0)</f>
        <v>0</v>
      </c>
      <c r="AA915" s="57" t="e">
        <f t="shared" si="93"/>
        <v>#DIV/0!</v>
      </c>
      <c r="AB915" s="57">
        <f>IFERROR((Table1[[#This Row],[Total Cost USD]]/Table1[[#This Row],[Volume MT/Head]]),0)</f>
        <v>0</v>
      </c>
      <c r="AC915" s="80"/>
      <c r="AD915" s="6">
        <f>Table1[[#This Row],[Volume MT/Head]]-Table1[[#This Row],[Delivered MT]]</f>
        <v>0</v>
      </c>
      <c r="AE915" s="6">
        <f>Table1[[#This Row],[Delivered MT]]*Table1[[#This Row],[Average Cost SDG/MT]]</f>
        <v>0</v>
      </c>
    </row>
    <row r="916" spans="1:31" hidden="1" x14ac:dyDescent="0.2">
      <c r="A916" s="1">
        <v>927</v>
      </c>
      <c r="F916" s="80"/>
      <c r="O916" s="80"/>
      <c r="P916" s="6">
        <f t="shared" si="90"/>
        <v>0</v>
      </c>
      <c r="R916" s="6">
        <f t="shared" si="91"/>
        <v>0</v>
      </c>
      <c r="S916" s="57">
        <f t="shared" si="89"/>
        <v>0</v>
      </c>
      <c r="T916" s="6">
        <f>Table1[[#This Row],[Volume in Units]]*Table1[[#This Row],[Price SDG/Unit]]</f>
        <v>0</v>
      </c>
      <c r="U916" s="57">
        <f>Table1[[#This Row],[Volume MT/Head]]*Table1[[#This Row],[Price USD/(MT/Head)]]</f>
        <v>0</v>
      </c>
      <c r="V916" s="80"/>
      <c r="W916" s="28">
        <f>Table1[[#This Row],[Commission SDG/MT]]*Table1[[#This Row],[Volume in Units]]</f>
        <v>0</v>
      </c>
      <c r="X916" s="80"/>
      <c r="Y916" s="28">
        <f t="shared" si="92"/>
        <v>0</v>
      </c>
      <c r="Z916" s="6">
        <f>IFERROR((Table1[[#This Row],[Total Cost SDG]]/Table1[[#This Row],[Volume MT/Head]]),0)</f>
        <v>0</v>
      </c>
      <c r="AA916" s="57" t="e">
        <f t="shared" si="93"/>
        <v>#DIV/0!</v>
      </c>
      <c r="AB916" s="57">
        <f>IFERROR((Table1[[#This Row],[Total Cost USD]]/Table1[[#This Row],[Volume MT/Head]]),0)</f>
        <v>0</v>
      </c>
      <c r="AC916" s="80"/>
      <c r="AD916" s="6">
        <f>Table1[[#This Row],[Volume MT/Head]]-Table1[[#This Row],[Delivered MT]]</f>
        <v>0</v>
      </c>
      <c r="AE916" s="6">
        <f>Table1[[#This Row],[Delivered MT]]*Table1[[#This Row],[Average Cost SDG/MT]]</f>
        <v>0</v>
      </c>
    </row>
    <row r="917" spans="1:31" hidden="1" x14ac:dyDescent="0.2">
      <c r="A917" s="1">
        <v>928</v>
      </c>
      <c r="F917" s="80"/>
      <c r="O917" s="116"/>
      <c r="P917" s="6">
        <f t="shared" si="90"/>
        <v>0</v>
      </c>
      <c r="R917" s="6">
        <f t="shared" si="91"/>
        <v>0</v>
      </c>
      <c r="S917" s="57">
        <f t="shared" si="89"/>
        <v>0</v>
      </c>
      <c r="T917" s="6">
        <f>Table1[[#This Row],[Volume in Units]]*Table1[[#This Row],[Price SDG/Unit]]</f>
        <v>0</v>
      </c>
      <c r="U917" s="57">
        <f>Table1[[#This Row],[Volume MT/Head]]*Table1[[#This Row],[Price USD/(MT/Head)]]</f>
        <v>0</v>
      </c>
      <c r="V917" s="80"/>
      <c r="W917" s="28">
        <f>Table1[[#This Row],[Commission SDG/MT]]*Table1[[#This Row],[Volume in Units]]</f>
        <v>0</v>
      </c>
      <c r="X917" s="80"/>
      <c r="Y917" s="28">
        <f t="shared" si="92"/>
        <v>0</v>
      </c>
      <c r="Z917" s="6">
        <f>IFERROR((Table1[[#This Row],[Total Cost SDG]]/Table1[[#This Row],[Volume MT/Head]]),0)</f>
        <v>0</v>
      </c>
      <c r="AA917" s="57" t="e">
        <f t="shared" si="93"/>
        <v>#DIV/0!</v>
      </c>
      <c r="AB917" s="57">
        <f>IFERROR((Table1[[#This Row],[Total Cost USD]]/Table1[[#This Row],[Volume MT/Head]]),0)</f>
        <v>0</v>
      </c>
      <c r="AC917" s="80"/>
      <c r="AD917" s="6">
        <f>Table1[[#This Row],[Volume MT/Head]]-Table1[[#This Row],[Delivered MT]]</f>
        <v>0</v>
      </c>
      <c r="AE917" s="6">
        <f>Table1[[#This Row],[Delivered MT]]*Table1[[#This Row],[Average Cost SDG/MT]]</f>
        <v>0</v>
      </c>
    </row>
    <row r="918" spans="1:31" hidden="1" x14ac:dyDescent="0.2">
      <c r="A918" s="1">
        <v>929</v>
      </c>
      <c r="F918" s="80"/>
      <c r="O918" s="80"/>
      <c r="P918" s="6">
        <f t="shared" si="90"/>
        <v>0</v>
      </c>
      <c r="R918" s="6">
        <f t="shared" si="91"/>
        <v>0</v>
      </c>
      <c r="S918" s="57">
        <f t="shared" si="89"/>
        <v>0</v>
      </c>
      <c r="T918" s="6">
        <f>Table1[[#This Row],[Volume in Units]]*Table1[[#This Row],[Price SDG/Unit]]</f>
        <v>0</v>
      </c>
      <c r="U918" s="57">
        <f>Table1[[#This Row],[Volume MT/Head]]*Table1[[#This Row],[Price USD/(MT/Head)]]</f>
        <v>0</v>
      </c>
      <c r="V918" s="80"/>
      <c r="W918" s="28">
        <f>Table1[[#This Row],[Commission SDG/MT]]*Table1[[#This Row],[Volume in Units]]</f>
        <v>0</v>
      </c>
      <c r="X918" s="80"/>
      <c r="Y918" s="28">
        <f t="shared" si="92"/>
        <v>0</v>
      </c>
      <c r="Z918" s="6">
        <f>IFERROR((Table1[[#This Row],[Total Cost SDG]]/Table1[[#This Row],[Volume MT/Head]]),0)</f>
        <v>0</v>
      </c>
      <c r="AA918" s="57" t="e">
        <f t="shared" si="93"/>
        <v>#DIV/0!</v>
      </c>
      <c r="AB918" s="57">
        <f>IFERROR((Table1[[#This Row],[Total Cost USD]]/Table1[[#This Row],[Volume MT/Head]]),0)</f>
        <v>0</v>
      </c>
      <c r="AC918" s="80"/>
      <c r="AD918" s="6">
        <f>Table1[[#This Row],[Volume MT/Head]]-Table1[[#This Row],[Delivered MT]]</f>
        <v>0</v>
      </c>
      <c r="AE918" s="6">
        <f>Table1[[#This Row],[Delivered MT]]*Table1[[#This Row],[Average Cost SDG/MT]]</f>
        <v>0</v>
      </c>
    </row>
    <row r="919" spans="1:31" hidden="1" x14ac:dyDescent="0.2">
      <c r="A919" s="1">
        <v>930</v>
      </c>
      <c r="F919" s="80"/>
      <c r="O919" s="80"/>
      <c r="P919" s="6">
        <f t="shared" si="90"/>
        <v>0</v>
      </c>
      <c r="R919" s="6">
        <f t="shared" si="91"/>
        <v>0</v>
      </c>
      <c r="S919" s="57">
        <f t="shared" si="89"/>
        <v>0</v>
      </c>
      <c r="T919" s="6">
        <f>Table1[[#This Row],[Volume in Units]]*Table1[[#This Row],[Price SDG/Unit]]</f>
        <v>0</v>
      </c>
      <c r="U919" s="57">
        <f>Table1[[#This Row],[Volume MT/Head]]*Table1[[#This Row],[Price USD/(MT/Head)]]</f>
        <v>0</v>
      </c>
      <c r="V919" s="80"/>
      <c r="W919" s="28">
        <f>Table1[[#This Row],[Commission SDG/MT]]*Table1[[#This Row],[Volume in Units]]</f>
        <v>0</v>
      </c>
      <c r="X919" s="80"/>
      <c r="Y919" s="28">
        <f t="shared" si="92"/>
        <v>0</v>
      </c>
      <c r="Z919" s="6">
        <f>IFERROR((Table1[[#This Row],[Total Cost SDG]]/Table1[[#This Row],[Volume MT/Head]]),0)</f>
        <v>0</v>
      </c>
      <c r="AA919" s="57" t="e">
        <f t="shared" si="93"/>
        <v>#DIV/0!</v>
      </c>
      <c r="AB919" s="57">
        <f>IFERROR((Table1[[#This Row],[Total Cost USD]]/Table1[[#This Row],[Volume MT/Head]]),0)</f>
        <v>0</v>
      </c>
      <c r="AC919" s="80"/>
      <c r="AD919" s="6">
        <f>Table1[[#This Row],[Volume MT/Head]]-Table1[[#This Row],[Delivered MT]]</f>
        <v>0</v>
      </c>
      <c r="AE919" s="6">
        <f>Table1[[#This Row],[Delivered MT]]*Table1[[#This Row],[Average Cost SDG/MT]]</f>
        <v>0</v>
      </c>
    </row>
    <row r="920" spans="1:31" hidden="1" x14ac:dyDescent="0.2">
      <c r="A920" s="1">
        <v>931</v>
      </c>
      <c r="F920" s="80"/>
      <c r="O920" s="80"/>
      <c r="P920" s="6">
        <f t="shared" si="90"/>
        <v>0</v>
      </c>
      <c r="R920" s="6">
        <f t="shared" si="91"/>
        <v>0</v>
      </c>
      <c r="S920" s="57">
        <f t="shared" si="89"/>
        <v>0</v>
      </c>
      <c r="T920" s="6">
        <f>Table1[[#This Row],[Volume in Units]]*Table1[[#This Row],[Price SDG/Unit]]</f>
        <v>0</v>
      </c>
      <c r="U920" s="57">
        <f>Table1[[#This Row],[Volume MT/Head]]*Table1[[#This Row],[Price USD/(MT/Head)]]</f>
        <v>0</v>
      </c>
      <c r="V920" s="80"/>
      <c r="W920" s="28">
        <f>Table1[[#This Row],[Commission SDG/MT]]*Table1[[#This Row],[Volume in Units]]</f>
        <v>0</v>
      </c>
      <c r="X920" s="80"/>
      <c r="Y920" s="28">
        <f t="shared" si="92"/>
        <v>0</v>
      </c>
      <c r="Z920" s="6">
        <f>IFERROR((Table1[[#This Row],[Total Cost SDG]]/Table1[[#This Row],[Volume MT/Head]]),0)</f>
        <v>0</v>
      </c>
      <c r="AA920" s="57" t="e">
        <f t="shared" si="93"/>
        <v>#DIV/0!</v>
      </c>
      <c r="AB920" s="57">
        <f>IFERROR((Table1[[#This Row],[Total Cost USD]]/Table1[[#This Row],[Volume MT/Head]]),0)</f>
        <v>0</v>
      </c>
      <c r="AC920" s="80"/>
      <c r="AD920" s="6">
        <f>Table1[[#This Row],[Volume MT/Head]]-Table1[[#This Row],[Delivered MT]]</f>
        <v>0</v>
      </c>
      <c r="AE920" s="6">
        <f>Table1[[#This Row],[Delivered MT]]*Table1[[#This Row],[Average Cost SDG/MT]]</f>
        <v>0</v>
      </c>
    </row>
    <row r="921" spans="1:31" hidden="1" x14ac:dyDescent="0.2">
      <c r="A921" s="1">
        <v>932</v>
      </c>
      <c r="F921" s="80"/>
      <c r="O921" s="80"/>
      <c r="P921" s="6">
        <f t="shared" si="90"/>
        <v>0</v>
      </c>
      <c r="R921" s="6">
        <f t="shared" si="91"/>
        <v>0</v>
      </c>
      <c r="S921" s="57">
        <f t="shared" ref="S921:S984" si="94">IFERROR((R921/F921),0)</f>
        <v>0</v>
      </c>
      <c r="T921" s="6">
        <f>Table1[[#This Row],[Volume in Units]]*Table1[[#This Row],[Price SDG/Unit]]</f>
        <v>0</v>
      </c>
      <c r="U921" s="57">
        <f>Table1[[#This Row],[Volume MT/Head]]*Table1[[#This Row],[Price USD/(MT/Head)]]</f>
        <v>0</v>
      </c>
      <c r="V921" s="80"/>
      <c r="W921" s="28">
        <f>Table1[[#This Row],[Commission SDG/MT]]*Table1[[#This Row],[Volume in Units]]</f>
        <v>0</v>
      </c>
      <c r="X921" s="80"/>
      <c r="Y921" s="28">
        <f t="shared" si="92"/>
        <v>0</v>
      </c>
      <c r="Z921" s="6">
        <f>IFERROR((Table1[[#This Row],[Total Cost SDG]]/Table1[[#This Row],[Volume MT/Head]]),0)</f>
        <v>0</v>
      </c>
      <c r="AA921" s="57" t="e">
        <f t="shared" si="93"/>
        <v>#DIV/0!</v>
      </c>
      <c r="AB921" s="57">
        <f>IFERROR((Table1[[#This Row],[Total Cost USD]]/Table1[[#This Row],[Volume MT/Head]]),0)</f>
        <v>0</v>
      </c>
      <c r="AC921" s="80"/>
      <c r="AD921" s="6">
        <f>Table1[[#This Row],[Volume MT/Head]]-Table1[[#This Row],[Delivered MT]]</f>
        <v>0</v>
      </c>
      <c r="AE921" s="6">
        <f>Table1[[#This Row],[Delivered MT]]*Table1[[#This Row],[Average Cost SDG/MT]]</f>
        <v>0</v>
      </c>
    </row>
    <row r="922" spans="1:31" hidden="1" x14ac:dyDescent="0.2">
      <c r="A922" s="1">
        <v>933</v>
      </c>
      <c r="F922" s="80"/>
      <c r="O922" s="80"/>
      <c r="P922" s="6">
        <f t="shared" si="90"/>
        <v>0</v>
      </c>
      <c r="R922" s="6">
        <f t="shared" si="91"/>
        <v>0</v>
      </c>
      <c r="S922" s="57">
        <f t="shared" si="94"/>
        <v>0</v>
      </c>
      <c r="T922" s="6">
        <f>Table1[[#This Row],[Volume in Units]]*Table1[[#This Row],[Price SDG/Unit]]</f>
        <v>0</v>
      </c>
      <c r="U922" s="57">
        <f>Table1[[#This Row],[Volume MT/Head]]*Table1[[#This Row],[Price USD/(MT/Head)]]</f>
        <v>0</v>
      </c>
      <c r="V922" s="80"/>
      <c r="W922" s="28">
        <f>Table1[[#This Row],[Commission SDG/MT]]*Table1[[#This Row],[Volume in Units]]</f>
        <v>0</v>
      </c>
      <c r="X922" s="80"/>
      <c r="Y922" s="6">
        <f t="shared" si="92"/>
        <v>0</v>
      </c>
      <c r="Z922" s="6">
        <f>IFERROR((Table1[[#This Row],[Total Cost SDG]]/Table1[[#This Row],[Volume MT/Head]]),0)</f>
        <v>0</v>
      </c>
      <c r="AA922" s="57" t="e">
        <f t="shared" si="93"/>
        <v>#DIV/0!</v>
      </c>
      <c r="AB922" s="57">
        <f>IFERROR((Table1[[#This Row],[Total Cost USD]]/Table1[[#This Row],[Volume MT/Head]]),0)</f>
        <v>0</v>
      </c>
      <c r="AC922" s="80"/>
      <c r="AD922" s="6">
        <f>Table1[[#This Row],[Volume MT/Head]]-Table1[[#This Row],[Delivered MT]]</f>
        <v>0</v>
      </c>
      <c r="AE922" s="6">
        <f>Table1[[#This Row],[Delivered MT]]*Table1[[#This Row],[Average Cost SDG/MT]]</f>
        <v>0</v>
      </c>
    </row>
    <row r="923" spans="1:31" hidden="1" x14ac:dyDescent="0.2">
      <c r="A923" s="1">
        <v>934</v>
      </c>
      <c r="F923" s="80"/>
      <c r="O923" s="80"/>
      <c r="P923" s="6">
        <f t="shared" si="90"/>
        <v>0</v>
      </c>
      <c r="R923" s="6">
        <f t="shared" si="91"/>
        <v>0</v>
      </c>
      <c r="S923" s="57">
        <f t="shared" si="94"/>
        <v>0</v>
      </c>
      <c r="T923" s="6">
        <f>Table1[[#This Row],[Volume in Units]]*Table1[[#This Row],[Price SDG/Unit]]</f>
        <v>0</v>
      </c>
      <c r="U923" s="57">
        <f>Table1[[#This Row],[Volume MT/Head]]*Table1[[#This Row],[Price USD/(MT/Head)]]</f>
        <v>0</v>
      </c>
      <c r="V923" s="80"/>
      <c r="W923" s="28">
        <f>Table1[[#This Row],[Commission SDG/MT]]*Table1[[#This Row],[Volume in Units]]</f>
        <v>0</v>
      </c>
      <c r="X923" s="80"/>
      <c r="Y923" s="28">
        <f t="shared" si="92"/>
        <v>0</v>
      </c>
      <c r="Z923" s="6">
        <f>IFERROR((Table1[[#This Row],[Total Cost SDG]]/Table1[[#This Row],[Volume MT/Head]]),0)</f>
        <v>0</v>
      </c>
      <c r="AA923" s="57" t="e">
        <f t="shared" si="93"/>
        <v>#DIV/0!</v>
      </c>
      <c r="AB923" s="57">
        <f>IFERROR((Table1[[#This Row],[Total Cost USD]]/Table1[[#This Row],[Volume MT/Head]]),0)</f>
        <v>0</v>
      </c>
      <c r="AC923" s="80"/>
      <c r="AD923" s="6">
        <f>Table1[[#This Row],[Volume MT/Head]]-Table1[[#This Row],[Delivered MT]]</f>
        <v>0</v>
      </c>
      <c r="AE923" s="6">
        <f>Table1[[#This Row],[Delivered MT]]*Table1[[#This Row],[Average Cost SDG/MT]]</f>
        <v>0</v>
      </c>
    </row>
    <row r="924" spans="1:31" hidden="1" x14ac:dyDescent="0.2">
      <c r="A924" s="1">
        <v>935</v>
      </c>
      <c r="F924" s="80"/>
      <c r="O924" s="80"/>
      <c r="P924" s="6">
        <f t="shared" si="90"/>
        <v>0</v>
      </c>
      <c r="R924" s="6">
        <f t="shared" si="91"/>
        <v>0</v>
      </c>
      <c r="S924" s="57">
        <f t="shared" si="94"/>
        <v>0</v>
      </c>
      <c r="T924" s="6">
        <f>Table1[[#This Row],[Volume in Units]]*Table1[[#This Row],[Price SDG/Unit]]</f>
        <v>0</v>
      </c>
      <c r="U924" s="57">
        <f>Table1[[#This Row],[Volume MT/Head]]*Table1[[#This Row],[Price USD/(MT/Head)]]</f>
        <v>0</v>
      </c>
      <c r="V924" s="80"/>
      <c r="W924" s="28">
        <f>Table1[[#This Row],[Commission SDG/MT]]*Table1[[#This Row],[Volume in Units]]</f>
        <v>0</v>
      </c>
      <c r="X924" s="80"/>
      <c r="Y924" s="28">
        <f t="shared" si="92"/>
        <v>0</v>
      </c>
      <c r="Z924" s="6">
        <f>IFERROR((Table1[[#This Row],[Total Cost SDG]]/Table1[[#This Row],[Volume MT/Head]]),0)</f>
        <v>0</v>
      </c>
      <c r="AA924" s="57" t="e">
        <f t="shared" si="93"/>
        <v>#DIV/0!</v>
      </c>
      <c r="AB924" s="57">
        <f>IFERROR((Table1[[#This Row],[Total Cost USD]]/Table1[[#This Row],[Volume MT/Head]]),0)</f>
        <v>0</v>
      </c>
      <c r="AC924" s="80"/>
      <c r="AD924" s="6">
        <f>Table1[[#This Row],[Volume MT/Head]]-Table1[[#This Row],[Delivered MT]]</f>
        <v>0</v>
      </c>
      <c r="AE924" s="6">
        <f>Table1[[#This Row],[Delivered MT]]*Table1[[#This Row],[Average Cost SDG/MT]]</f>
        <v>0</v>
      </c>
    </row>
    <row r="925" spans="1:31" hidden="1" x14ac:dyDescent="0.2">
      <c r="A925" s="1">
        <v>936</v>
      </c>
      <c r="F925" s="80"/>
      <c r="O925" s="80"/>
      <c r="P925" s="6">
        <f t="shared" si="90"/>
        <v>0</v>
      </c>
      <c r="R925" s="6">
        <f t="shared" si="91"/>
        <v>0</v>
      </c>
      <c r="S925" s="57">
        <f t="shared" si="94"/>
        <v>0</v>
      </c>
      <c r="T925" s="6">
        <f>Table1[[#This Row],[Volume in Units]]*Table1[[#This Row],[Price SDG/Unit]]</f>
        <v>0</v>
      </c>
      <c r="U925" s="57">
        <f>Table1[[#This Row],[Volume MT/Head]]*Table1[[#This Row],[Price USD/(MT/Head)]]</f>
        <v>0</v>
      </c>
      <c r="V925" s="80"/>
      <c r="W925" s="28">
        <f>Table1[[#This Row],[Commission SDG/MT]]*Table1[[#This Row],[Volume in Units]]</f>
        <v>0</v>
      </c>
      <c r="X925" s="80"/>
      <c r="Y925" s="28">
        <f t="shared" si="92"/>
        <v>0</v>
      </c>
      <c r="Z925" s="6">
        <f>IFERROR((Table1[[#This Row],[Total Cost SDG]]/Table1[[#This Row],[Volume MT/Head]]),0)</f>
        <v>0</v>
      </c>
      <c r="AA925" s="57" t="e">
        <f t="shared" si="93"/>
        <v>#DIV/0!</v>
      </c>
      <c r="AB925" s="57">
        <f>IFERROR((Table1[[#This Row],[Total Cost USD]]/Table1[[#This Row],[Volume MT/Head]]),0)</f>
        <v>0</v>
      </c>
      <c r="AC925" s="80"/>
      <c r="AD925" s="6">
        <f>Table1[[#This Row],[Volume MT/Head]]-Table1[[#This Row],[Delivered MT]]</f>
        <v>0</v>
      </c>
      <c r="AE925" s="6">
        <f>Table1[[#This Row],[Delivered MT]]*Table1[[#This Row],[Average Cost SDG/MT]]</f>
        <v>0</v>
      </c>
    </row>
    <row r="926" spans="1:31" hidden="1" x14ac:dyDescent="0.2">
      <c r="A926" s="1">
        <v>937</v>
      </c>
      <c r="F926" s="80"/>
      <c r="O926" s="80"/>
      <c r="P926" s="6">
        <f t="shared" si="90"/>
        <v>0</v>
      </c>
      <c r="R926" s="6">
        <f t="shared" si="91"/>
        <v>0</v>
      </c>
      <c r="S926" s="57">
        <f t="shared" si="94"/>
        <v>0</v>
      </c>
      <c r="T926" s="6">
        <f>Table1[[#This Row],[Volume in Units]]*Table1[[#This Row],[Price SDG/Unit]]</f>
        <v>0</v>
      </c>
      <c r="U926" s="57">
        <f>Table1[[#This Row],[Volume MT/Head]]*Table1[[#This Row],[Price USD/(MT/Head)]]</f>
        <v>0</v>
      </c>
      <c r="V926" s="80"/>
      <c r="W926" s="28">
        <f>Table1[[#This Row],[Commission SDG/MT]]*Table1[[#This Row],[Volume in Units]]</f>
        <v>0</v>
      </c>
      <c r="X926" s="80"/>
      <c r="Y926" s="28">
        <f t="shared" si="92"/>
        <v>0</v>
      </c>
      <c r="Z926" s="6">
        <f>IFERROR((Table1[[#This Row],[Total Cost SDG]]/Table1[[#This Row],[Volume MT/Head]]),0)</f>
        <v>0</v>
      </c>
      <c r="AA926" s="57" t="e">
        <f t="shared" si="93"/>
        <v>#DIV/0!</v>
      </c>
      <c r="AB926" s="57">
        <f>IFERROR((Table1[[#This Row],[Total Cost USD]]/Table1[[#This Row],[Volume MT/Head]]),0)</f>
        <v>0</v>
      </c>
      <c r="AC926" s="80"/>
      <c r="AD926" s="6">
        <f>Table1[[#This Row],[Volume MT/Head]]-Table1[[#This Row],[Delivered MT]]</f>
        <v>0</v>
      </c>
      <c r="AE926" s="6">
        <f>Table1[[#This Row],[Delivered MT]]*Table1[[#This Row],[Average Cost SDG/MT]]</f>
        <v>0</v>
      </c>
    </row>
    <row r="927" spans="1:31" hidden="1" x14ac:dyDescent="0.2">
      <c r="A927" s="1">
        <v>938</v>
      </c>
      <c r="F927" s="80"/>
      <c r="O927" s="80"/>
      <c r="P927" s="6">
        <f t="shared" si="90"/>
        <v>0</v>
      </c>
      <c r="R927" s="6">
        <f t="shared" si="91"/>
        <v>0</v>
      </c>
      <c r="S927" s="57">
        <f t="shared" si="94"/>
        <v>0</v>
      </c>
      <c r="T927" s="6">
        <f>Table1[[#This Row],[Volume in Units]]*Table1[[#This Row],[Price SDG/Unit]]</f>
        <v>0</v>
      </c>
      <c r="U927" s="57">
        <f>Table1[[#This Row],[Volume MT/Head]]*Table1[[#This Row],[Price USD/(MT/Head)]]</f>
        <v>0</v>
      </c>
      <c r="V927" s="80"/>
      <c r="W927" s="28">
        <f>Table1[[#This Row],[Commission SDG/MT]]*Table1[[#This Row],[Volume in Units]]</f>
        <v>0</v>
      </c>
      <c r="X927" s="80"/>
      <c r="Y927" s="28">
        <f t="shared" si="92"/>
        <v>0</v>
      </c>
      <c r="Z927" s="6">
        <f>IFERROR((Table1[[#This Row],[Total Cost SDG]]/Table1[[#This Row],[Volume MT/Head]]),0)</f>
        <v>0</v>
      </c>
      <c r="AA927" s="57" t="e">
        <f t="shared" si="93"/>
        <v>#DIV/0!</v>
      </c>
      <c r="AB927" s="57">
        <f>IFERROR((Table1[[#This Row],[Total Cost USD]]/Table1[[#This Row],[Volume MT/Head]]),0)</f>
        <v>0</v>
      </c>
      <c r="AC927" s="80"/>
      <c r="AD927" s="6">
        <f>Table1[[#This Row],[Volume MT/Head]]-Table1[[#This Row],[Delivered MT]]</f>
        <v>0</v>
      </c>
      <c r="AE927" s="6">
        <f>Table1[[#This Row],[Delivered MT]]*Table1[[#This Row],[Average Cost SDG/MT]]</f>
        <v>0</v>
      </c>
    </row>
    <row r="928" spans="1:31" hidden="1" x14ac:dyDescent="0.2">
      <c r="A928" s="1">
        <v>939</v>
      </c>
      <c r="F928" s="80"/>
      <c r="O928" s="80"/>
      <c r="P928" s="6">
        <f t="shared" si="90"/>
        <v>0</v>
      </c>
      <c r="R928" s="6">
        <f t="shared" si="91"/>
        <v>0</v>
      </c>
      <c r="S928" s="57">
        <f t="shared" si="94"/>
        <v>0</v>
      </c>
      <c r="T928" s="6">
        <f>Table1[[#This Row],[Volume in Units]]*Table1[[#This Row],[Price SDG/Unit]]</f>
        <v>0</v>
      </c>
      <c r="U928" s="57">
        <f>Table1[[#This Row],[Volume MT/Head]]*Table1[[#This Row],[Price USD/(MT/Head)]]</f>
        <v>0</v>
      </c>
      <c r="V928" s="80"/>
      <c r="W928" s="28">
        <f>Table1[[#This Row],[Commission SDG/MT]]*Table1[[#This Row],[Volume in Units]]</f>
        <v>0</v>
      </c>
      <c r="X928" s="80"/>
      <c r="Y928" s="28">
        <f t="shared" si="92"/>
        <v>0</v>
      </c>
      <c r="Z928" s="6">
        <f>IFERROR((Table1[[#This Row],[Total Cost SDG]]/Table1[[#This Row],[Volume MT/Head]]),0)</f>
        <v>0</v>
      </c>
      <c r="AA928" s="57" t="e">
        <f t="shared" si="93"/>
        <v>#DIV/0!</v>
      </c>
      <c r="AB928" s="57">
        <f>IFERROR((Table1[[#This Row],[Total Cost USD]]/Table1[[#This Row],[Volume MT/Head]]),0)</f>
        <v>0</v>
      </c>
      <c r="AC928" s="80"/>
      <c r="AD928" s="6">
        <f>Table1[[#This Row],[Volume MT/Head]]-Table1[[#This Row],[Delivered MT]]</f>
        <v>0</v>
      </c>
      <c r="AE928" s="6">
        <f>Table1[[#This Row],[Delivered MT]]*Table1[[#This Row],[Average Cost SDG/MT]]</f>
        <v>0</v>
      </c>
    </row>
    <row r="929" spans="1:31" hidden="1" x14ac:dyDescent="0.2">
      <c r="A929" s="1">
        <v>940</v>
      </c>
      <c r="F929" s="80"/>
      <c r="O929" s="80"/>
      <c r="P929" s="6">
        <f t="shared" si="90"/>
        <v>0</v>
      </c>
      <c r="R929" s="6">
        <f t="shared" si="91"/>
        <v>0</v>
      </c>
      <c r="S929" s="57">
        <f t="shared" si="94"/>
        <v>0</v>
      </c>
      <c r="T929" s="6">
        <f>Table1[[#This Row],[Volume in Units]]*Table1[[#This Row],[Price SDG/Unit]]</f>
        <v>0</v>
      </c>
      <c r="U929" s="57">
        <f>Table1[[#This Row],[Volume MT/Head]]*Table1[[#This Row],[Price USD/(MT/Head)]]</f>
        <v>0</v>
      </c>
      <c r="V929" s="80"/>
      <c r="W929" s="28">
        <f>Table1[[#This Row],[Commission SDG/MT]]*Table1[[#This Row],[Volume in Units]]</f>
        <v>0</v>
      </c>
      <c r="X929" s="80"/>
      <c r="Y929" s="28">
        <f t="shared" si="92"/>
        <v>0</v>
      </c>
      <c r="Z929" s="6">
        <f>IFERROR((Table1[[#This Row],[Total Cost SDG]]/Table1[[#This Row],[Volume MT/Head]]),0)</f>
        <v>0</v>
      </c>
      <c r="AA929" s="57" t="e">
        <f t="shared" si="93"/>
        <v>#DIV/0!</v>
      </c>
      <c r="AB929" s="57">
        <f>IFERROR((Table1[[#This Row],[Total Cost USD]]/Table1[[#This Row],[Volume MT/Head]]),0)</f>
        <v>0</v>
      </c>
      <c r="AC929" s="80"/>
      <c r="AD929" s="6">
        <f>Table1[[#This Row],[Volume MT/Head]]-Table1[[#This Row],[Delivered MT]]</f>
        <v>0</v>
      </c>
      <c r="AE929" s="6">
        <f>Table1[[#This Row],[Delivered MT]]*Table1[[#This Row],[Average Cost SDG/MT]]</f>
        <v>0</v>
      </c>
    </row>
    <row r="930" spans="1:31" hidden="1" x14ac:dyDescent="0.2">
      <c r="A930" s="1">
        <v>941</v>
      </c>
      <c r="F930" s="80"/>
      <c r="O930" s="80"/>
      <c r="P930" s="6">
        <f t="shared" si="90"/>
        <v>0</v>
      </c>
      <c r="R930" s="6">
        <f t="shared" si="91"/>
        <v>0</v>
      </c>
      <c r="S930" s="57">
        <f t="shared" si="94"/>
        <v>0</v>
      </c>
      <c r="T930" s="6">
        <f>Table1[[#This Row],[Volume in Units]]*Table1[[#This Row],[Price SDG/Unit]]</f>
        <v>0</v>
      </c>
      <c r="U930" s="57">
        <f>Table1[[#This Row],[Volume MT/Head]]*Table1[[#This Row],[Price USD/(MT/Head)]]</f>
        <v>0</v>
      </c>
      <c r="V930" s="80"/>
      <c r="W930" s="28">
        <f>Table1[[#This Row],[Commission SDG/MT]]*Table1[[#This Row],[Volume in Units]]</f>
        <v>0</v>
      </c>
      <c r="X930" s="80"/>
      <c r="Y930" s="28">
        <f t="shared" si="92"/>
        <v>0</v>
      </c>
      <c r="Z930" s="6">
        <f>IFERROR((Table1[[#This Row],[Total Cost SDG]]/Table1[[#This Row],[Volume MT/Head]]),0)</f>
        <v>0</v>
      </c>
      <c r="AA930" s="57" t="e">
        <f t="shared" si="93"/>
        <v>#DIV/0!</v>
      </c>
      <c r="AB930" s="57">
        <f>IFERROR((Table1[[#This Row],[Total Cost USD]]/Table1[[#This Row],[Volume MT/Head]]),0)</f>
        <v>0</v>
      </c>
      <c r="AC930" s="80"/>
      <c r="AD930" s="6">
        <f>Table1[[#This Row],[Volume MT/Head]]-Table1[[#This Row],[Delivered MT]]</f>
        <v>0</v>
      </c>
      <c r="AE930" s="6">
        <f>Table1[[#This Row],[Delivered MT]]*Table1[[#This Row],[Average Cost SDG/MT]]</f>
        <v>0</v>
      </c>
    </row>
    <row r="931" spans="1:31" hidden="1" x14ac:dyDescent="0.2">
      <c r="A931" s="1">
        <v>942</v>
      </c>
      <c r="F931" s="80"/>
      <c r="O931" s="80"/>
      <c r="P931" s="6">
        <f t="shared" si="90"/>
        <v>0</v>
      </c>
      <c r="R931" s="6">
        <f t="shared" si="91"/>
        <v>0</v>
      </c>
      <c r="S931" s="57">
        <f t="shared" si="94"/>
        <v>0</v>
      </c>
      <c r="T931" s="6">
        <f>Table1[[#This Row],[Volume in Units]]*Table1[[#This Row],[Price SDG/Unit]]</f>
        <v>0</v>
      </c>
      <c r="U931" s="57">
        <f>Table1[[#This Row],[Volume MT/Head]]*Table1[[#This Row],[Price USD/(MT/Head)]]</f>
        <v>0</v>
      </c>
      <c r="V931" s="80"/>
      <c r="W931" s="28">
        <f>Table1[[#This Row],[Commission SDG/MT]]*Table1[[#This Row],[Volume in Units]]</f>
        <v>0</v>
      </c>
      <c r="X931" s="80"/>
      <c r="Y931" s="28">
        <f t="shared" si="92"/>
        <v>0</v>
      </c>
      <c r="Z931" s="6">
        <f>IFERROR((Table1[[#This Row],[Total Cost SDG]]/Table1[[#This Row],[Volume MT/Head]]),0)</f>
        <v>0</v>
      </c>
      <c r="AA931" s="57" t="e">
        <f t="shared" si="93"/>
        <v>#DIV/0!</v>
      </c>
      <c r="AB931" s="57">
        <f>IFERROR((Table1[[#This Row],[Total Cost USD]]/Table1[[#This Row],[Volume MT/Head]]),0)</f>
        <v>0</v>
      </c>
      <c r="AC931" s="80"/>
      <c r="AD931" s="6">
        <f>Table1[[#This Row],[Volume MT/Head]]-Table1[[#This Row],[Delivered MT]]</f>
        <v>0</v>
      </c>
      <c r="AE931" s="6">
        <f>Table1[[#This Row],[Delivered MT]]*Table1[[#This Row],[Average Cost SDG/MT]]</f>
        <v>0</v>
      </c>
    </row>
    <row r="932" spans="1:31" hidden="1" x14ac:dyDescent="0.2">
      <c r="A932" s="1">
        <v>943</v>
      </c>
      <c r="F932" s="80"/>
      <c r="O932" s="80"/>
      <c r="P932" s="6">
        <f t="shared" si="90"/>
        <v>0</v>
      </c>
      <c r="R932" s="6">
        <f t="shared" si="91"/>
        <v>0</v>
      </c>
      <c r="S932" s="57">
        <f t="shared" si="94"/>
        <v>0</v>
      </c>
      <c r="T932" s="6">
        <f>Table1[[#This Row],[Volume in Units]]*Table1[[#This Row],[Price SDG/Unit]]</f>
        <v>0</v>
      </c>
      <c r="U932" s="57">
        <f>Table1[[#This Row],[Volume MT/Head]]*Table1[[#This Row],[Price USD/(MT/Head)]]</f>
        <v>0</v>
      </c>
      <c r="V932" s="80"/>
      <c r="W932" s="28">
        <f>Table1[[#This Row],[Commission SDG/MT]]*Table1[[#This Row],[Volume in Units]]</f>
        <v>0</v>
      </c>
      <c r="X932" s="80"/>
      <c r="Y932" s="28">
        <f t="shared" si="92"/>
        <v>0</v>
      </c>
      <c r="Z932" s="6">
        <f>IFERROR((Table1[[#This Row],[Total Cost SDG]]/Table1[[#This Row],[Volume MT/Head]]),0)</f>
        <v>0</v>
      </c>
      <c r="AA932" s="57" t="e">
        <f t="shared" si="93"/>
        <v>#DIV/0!</v>
      </c>
      <c r="AB932" s="57">
        <f>IFERROR((Table1[[#This Row],[Total Cost USD]]/Table1[[#This Row],[Volume MT/Head]]),0)</f>
        <v>0</v>
      </c>
      <c r="AC932" s="80"/>
      <c r="AD932" s="6">
        <f>Table1[[#This Row],[Volume MT/Head]]-Table1[[#This Row],[Delivered MT]]</f>
        <v>0</v>
      </c>
      <c r="AE932" s="6">
        <f>Table1[[#This Row],[Delivered MT]]*Table1[[#This Row],[Average Cost SDG/MT]]</f>
        <v>0</v>
      </c>
    </row>
    <row r="933" spans="1:31" hidden="1" x14ac:dyDescent="0.2">
      <c r="A933" s="1">
        <v>944</v>
      </c>
      <c r="F933" s="80"/>
      <c r="O933" s="80"/>
      <c r="P933" s="6">
        <f t="shared" si="90"/>
        <v>0</v>
      </c>
      <c r="R933" s="6">
        <f t="shared" si="91"/>
        <v>0</v>
      </c>
      <c r="S933" s="57">
        <f t="shared" si="94"/>
        <v>0</v>
      </c>
      <c r="T933" s="6">
        <f>Table1[[#This Row],[Volume in Units]]*Table1[[#This Row],[Price SDG/Unit]]</f>
        <v>0</v>
      </c>
      <c r="U933" s="57">
        <f>Table1[[#This Row],[Volume MT/Head]]*Table1[[#This Row],[Price USD/(MT/Head)]]</f>
        <v>0</v>
      </c>
      <c r="V933" s="80"/>
      <c r="W933" s="28">
        <f>Table1[[#This Row],[Commission SDG/MT]]*Table1[[#This Row],[Volume in Units]]</f>
        <v>0</v>
      </c>
      <c r="X933" s="80"/>
      <c r="Y933" s="28">
        <f t="shared" si="92"/>
        <v>0</v>
      </c>
      <c r="Z933" s="6">
        <f>IFERROR((Table1[[#This Row],[Total Cost SDG]]/Table1[[#This Row],[Volume MT/Head]]),0)</f>
        <v>0</v>
      </c>
      <c r="AA933" s="57" t="e">
        <f t="shared" si="93"/>
        <v>#DIV/0!</v>
      </c>
      <c r="AB933" s="57">
        <f>IFERROR((Table1[[#This Row],[Total Cost USD]]/Table1[[#This Row],[Volume MT/Head]]),0)</f>
        <v>0</v>
      </c>
      <c r="AC933" s="80"/>
      <c r="AD933" s="6">
        <f>Table1[[#This Row],[Volume MT/Head]]-Table1[[#This Row],[Delivered MT]]</f>
        <v>0</v>
      </c>
      <c r="AE933" s="6">
        <f>Table1[[#This Row],[Delivered MT]]*Table1[[#This Row],[Average Cost SDG/MT]]</f>
        <v>0</v>
      </c>
    </row>
    <row r="934" spans="1:31" hidden="1" x14ac:dyDescent="0.2">
      <c r="A934" s="1">
        <v>945</v>
      </c>
      <c r="F934" s="80"/>
      <c r="O934" s="80"/>
      <c r="P934" s="6">
        <f t="shared" si="90"/>
        <v>0</v>
      </c>
      <c r="R934" s="6">
        <f t="shared" si="91"/>
        <v>0</v>
      </c>
      <c r="S934" s="57">
        <f t="shared" si="94"/>
        <v>0</v>
      </c>
      <c r="T934" s="6">
        <f>Table1[[#This Row],[Volume in Units]]*Table1[[#This Row],[Price SDG/Unit]]</f>
        <v>0</v>
      </c>
      <c r="U934" s="57">
        <f>Table1[[#This Row],[Volume MT/Head]]*Table1[[#This Row],[Price USD/(MT/Head)]]</f>
        <v>0</v>
      </c>
      <c r="V934" s="80"/>
      <c r="W934" s="28">
        <f>Table1[[#This Row],[Commission SDG/MT]]*Table1[[#This Row],[Volume in Units]]</f>
        <v>0</v>
      </c>
      <c r="X934" s="80"/>
      <c r="Y934" s="28">
        <f t="shared" si="92"/>
        <v>0</v>
      </c>
      <c r="Z934" s="6">
        <f>IFERROR((Table1[[#This Row],[Total Cost SDG]]/Table1[[#This Row],[Volume MT/Head]]),0)</f>
        <v>0</v>
      </c>
      <c r="AA934" s="57" t="e">
        <f t="shared" si="93"/>
        <v>#DIV/0!</v>
      </c>
      <c r="AB934" s="57">
        <f>IFERROR((Table1[[#This Row],[Total Cost USD]]/Table1[[#This Row],[Volume MT/Head]]),0)</f>
        <v>0</v>
      </c>
      <c r="AC934" s="80"/>
      <c r="AD934" s="6">
        <f>Table1[[#This Row],[Volume MT/Head]]-Table1[[#This Row],[Delivered MT]]</f>
        <v>0</v>
      </c>
      <c r="AE934" s="6">
        <f>Table1[[#This Row],[Delivered MT]]*Table1[[#This Row],[Average Cost SDG/MT]]</f>
        <v>0</v>
      </c>
    </row>
    <row r="935" spans="1:31" hidden="1" x14ac:dyDescent="0.2">
      <c r="A935" s="1">
        <v>946</v>
      </c>
      <c r="F935" s="80"/>
      <c r="O935" s="80"/>
      <c r="P935" s="6">
        <f t="shared" si="90"/>
        <v>0</v>
      </c>
      <c r="R935" s="6">
        <f t="shared" si="91"/>
        <v>0</v>
      </c>
      <c r="S935" s="57">
        <f t="shared" si="94"/>
        <v>0</v>
      </c>
      <c r="T935" s="6">
        <f>Table1[[#This Row],[Volume in Units]]*Table1[[#This Row],[Price SDG/Unit]]</f>
        <v>0</v>
      </c>
      <c r="U935" s="57">
        <f>Table1[[#This Row],[Volume MT/Head]]*Table1[[#This Row],[Price USD/(MT/Head)]]</f>
        <v>0</v>
      </c>
      <c r="V935" s="80"/>
      <c r="W935" s="28">
        <f>Table1[[#This Row],[Commission SDG/MT]]*Table1[[#This Row],[Volume in Units]]</f>
        <v>0</v>
      </c>
      <c r="X935" s="80"/>
      <c r="Y935" s="28">
        <f t="shared" si="92"/>
        <v>0</v>
      </c>
      <c r="Z935" s="6">
        <f>IFERROR((Table1[[#This Row],[Total Cost SDG]]/Table1[[#This Row],[Volume MT/Head]]),0)</f>
        <v>0</v>
      </c>
      <c r="AA935" s="57" t="e">
        <f t="shared" si="93"/>
        <v>#DIV/0!</v>
      </c>
      <c r="AB935" s="57">
        <f>IFERROR((Table1[[#This Row],[Total Cost USD]]/Table1[[#This Row],[Volume MT/Head]]),0)</f>
        <v>0</v>
      </c>
      <c r="AC935" s="80"/>
      <c r="AD935" s="6">
        <f>Table1[[#This Row],[Volume MT/Head]]-Table1[[#This Row],[Delivered MT]]</f>
        <v>0</v>
      </c>
      <c r="AE935" s="6">
        <f>Table1[[#This Row],[Delivered MT]]*Table1[[#This Row],[Average Cost SDG/MT]]</f>
        <v>0</v>
      </c>
    </row>
    <row r="936" spans="1:31" hidden="1" x14ac:dyDescent="0.2">
      <c r="A936" s="1">
        <v>947</v>
      </c>
      <c r="F936" s="80"/>
      <c r="O936" s="80"/>
      <c r="P936" s="6">
        <f t="shared" si="90"/>
        <v>0</v>
      </c>
      <c r="R936" s="6">
        <f t="shared" si="91"/>
        <v>0</v>
      </c>
      <c r="S936" s="57">
        <f t="shared" si="94"/>
        <v>0</v>
      </c>
      <c r="T936" s="6">
        <f>Table1[[#This Row],[Volume in Units]]*Table1[[#This Row],[Price SDG/Unit]]</f>
        <v>0</v>
      </c>
      <c r="U936" s="57">
        <f>Table1[[#This Row],[Volume MT/Head]]*Table1[[#This Row],[Price USD/(MT/Head)]]</f>
        <v>0</v>
      </c>
      <c r="V936" s="80"/>
      <c r="W936" s="28">
        <f>Table1[[#This Row],[Commission SDG/MT]]*Table1[[#This Row],[Volume in Units]]</f>
        <v>0</v>
      </c>
      <c r="X936" s="80"/>
      <c r="Y936" s="28">
        <f t="shared" si="92"/>
        <v>0</v>
      </c>
      <c r="Z936" s="6">
        <f>IFERROR((Table1[[#This Row],[Total Cost SDG]]/Table1[[#This Row],[Volume MT/Head]]),0)</f>
        <v>0</v>
      </c>
      <c r="AA936" s="57" t="e">
        <f t="shared" si="93"/>
        <v>#DIV/0!</v>
      </c>
      <c r="AB936" s="57">
        <f>IFERROR((Table1[[#This Row],[Total Cost USD]]/Table1[[#This Row],[Volume MT/Head]]),0)</f>
        <v>0</v>
      </c>
      <c r="AC936" s="80"/>
      <c r="AD936" s="6">
        <f>Table1[[#This Row],[Volume MT/Head]]-Table1[[#This Row],[Delivered MT]]</f>
        <v>0</v>
      </c>
      <c r="AE936" s="6">
        <f>Table1[[#This Row],[Delivered MT]]*Table1[[#This Row],[Average Cost SDG/MT]]</f>
        <v>0</v>
      </c>
    </row>
    <row r="937" spans="1:31" hidden="1" x14ac:dyDescent="0.2">
      <c r="A937" s="1">
        <v>948</v>
      </c>
      <c r="F937" s="80"/>
      <c r="O937" s="80"/>
      <c r="P937" s="6">
        <f t="shared" si="90"/>
        <v>0</v>
      </c>
      <c r="R937" s="6">
        <f t="shared" si="91"/>
        <v>0</v>
      </c>
      <c r="S937" s="57">
        <f t="shared" si="94"/>
        <v>0</v>
      </c>
      <c r="T937" s="6">
        <f>Table1[[#This Row],[Volume in Units]]*Table1[[#This Row],[Price SDG/Unit]]</f>
        <v>0</v>
      </c>
      <c r="U937" s="57">
        <f>Table1[[#This Row],[Volume MT/Head]]*Table1[[#This Row],[Price USD/(MT/Head)]]</f>
        <v>0</v>
      </c>
      <c r="V937" s="80"/>
      <c r="W937" s="28">
        <f>Table1[[#This Row],[Commission SDG/MT]]*Table1[[#This Row],[Volume in Units]]</f>
        <v>0</v>
      </c>
      <c r="X937" s="80"/>
      <c r="Y937" s="28">
        <f t="shared" si="92"/>
        <v>0</v>
      </c>
      <c r="Z937" s="6">
        <f>IFERROR((Table1[[#This Row],[Total Cost SDG]]/Table1[[#This Row],[Volume MT/Head]]),0)</f>
        <v>0</v>
      </c>
      <c r="AA937" s="57" t="e">
        <f t="shared" si="93"/>
        <v>#DIV/0!</v>
      </c>
      <c r="AB937" s="57">
        <f>IFERROR((Table1[[#This Row],[Total Cost USD]]/Table1[[#This Row],[Volume MT/Head]]),0)</f>
        <v>0</v>
      </c>
      <c r="AC937" s="80"/>
      <c r="AD937" s="6">
        <f>Table1[[#This Row],[Volume MT/Head]]-Table1[[#This Row],[Delivered MT]]</f>
        <v>0</v>
      </c>
      <c r="AE937" s="6">
        <f>Table1[[#This Row],[Delivered MT]]*Table1[[#This Row],[Average Cost SDG/MT]]</f>
        <v>0</v>
      </c>
    </row>
    <row r="938" spans="1:31" hidden="1" x14ac:dyDescent="0.2">
      <c r="A938" s="1">
        <v>949</v>
      </c>
      <c r="F938" s="80"/>
      <c r="O938" s="80"/>
      <c r="P938" s="6">
        <f t="shared" si="90"/>
        <v>0</v>
      </c>
      <c r="R938" s="6">
        <f t="shared" si="91"/>
        <v>0</v>
      </c>
      <c r="S938" s="57">
        <f t="shared" si="94"/>
        <v>0</v>
      </c>
      <c r="T938" s="6">
        <f>Table1[[#This Row],[Volume in Units]]*Table1[[#This Row],[Price SDG/Unit]]</f>
        <v>0</v>
      </c>
      <c r="U938" s="57">
        <f>Table1[[#This Row],[Volume MT/Head]]*Table1[[#This Row],[Price USD/(MT/Head)]]</f>
        <v>0</v>
      </c>
      <c r="V938" s="80"/>
      <c r="W938" s="28">
        <f>Table1[[#This Row],[Commission SDG/MT]]*Table1[[#This Row],[Volume in Units]]</f>
        <v>0</v>
      </c>
      <c r="X938" s="80"/>
      <c r="Y938" s="28">
        <f t="shared" si="92"/>
        <v>0</v>
      </c>
      <c r="Z938" s="6">
        <f>IFERROR((Table1[[#This Row],[Total Cost SDG]]/Table1[[#This Row],[Volume MT/Head]]),0)</f>
        <v>0</v>
      </c>
      <c r="AA938" s="57" t="e">
        <f t="shared" si="93"/>
        <v>#DIV/0!</v>
      </c>
      <c r="AB938" s="57">
        <f>IFERROR((Table1[[#This Row],[Total Cost USD]]/Table1[[#This Row],[Volume MT/Head]]),0)</f>
        <v>0</v>
      </c>
      <c r="AC938" s="80"/>
      <c r="AD938" s="6">
        <f>Table1[[#This Row],[Volume MT/Head]]-Table1[[#This Row],[Delivered MT]]</f>
        <v>0</v>
      </c>
      <c r="AE938" s="6">
        <f>Table1[[#This Row],[Delivered MT]]*Table1[[#This Row],[Average Cost SDG/MT]]</f>
        <v>0</v>
      </c>
    </row>
    <row r="939" spans="1:31" hidden="1" x14ac:dyDescent="0.2">
      <c r="A939" s="1">
        <v>950</v>
      </c>
      <c r="F939" s="80"/>
      <c r="O939" s="80"/>
      <c r="P939" s="6">
        <f t="shared" si="90"/>
        <v>0</v>
      </c>
      <c r="R939" s="6">
        <f t="shared" si="91"/>
        <v>0</v>
      </c>
      <c r="S939" s="57">
        <f t="shared" si="94"/>
        <v>0</v>
      </c>
      <c r="T939" s="6">
        <f>Table1[[#This Row],[Volume in Units]]*Table1[[#This Row],[Price SDG/Unit]]</f>
        <v>0</v>
      </c>
      <c r="U939" s="57">
        <f>Table1[[#This Row],[Volume MT/Head]]*Table1[[#This Row],[Price USD/(MT/Head)]]</f>
        <v>0</v>
      </c>
      <c r="V939" s="80"/>
      <c r="W939" s="28">
        <f>Table1[[#This Row],[Commission SDG/MT]]*Table1[[#This Row],[Volume in Units]]</f>
        <v>0</v>
      </c>
      <c r="X939" s="80"/>
      <c r="Y939" s="28">
        <f t="shared" si="92"/>
        <v>0</v>
      </c>
      <c r="Z939" s="6">
        <f>IFERROR((Table1[[#This Row],[Total Cost SDG]]/Table1[[#This Row],[Volume MT/Head]]),0)</f>
        <v>0</v>
      </c>
      <c r="AA939" s="57" t="e">
        <f t="shared" si="93"/>
        <v>#DIV/0!</v>
      </c>
      <c r="AB939" s="57">
        <f>IFERROR((Table1[[#This Row],[Total Cost USD]]/Table1[[#This Row],[Volume MT/Head]]),0)</f>
        <v>0</v>
      </c>
      <c r="AC939" s="80"/>
      <c r="AD939" s="6">
        <f>Table1[[#This Row],[Volume MT/Head]]-Table1[[#This Row],[Delivered MT]]</f>
        <v>0</v>
      </c>
      <c r="AE939" s="6">
        <f>Table1[[#This Row],[Delivered MT]]*Table1[[#This Row],[Average Cost SDG/MT]]</f>
        <v>0</v>
      </c>
    </row>
    <row r="940" spans="1:31" hidden="1" x14ac:dyDescent="0.2">
      <c r="A940" s="1">
        <v>951</v>
      </c>
      <c r="F940" s="80"/>
      <c r="O940" s="80"/>
      <c r="P940" s="6">
        <f t="shared" si="90"/>
        <v>0</v>
      </c>
      <c r="R940" s="6">
        <f t="shared" si="91"/>
        <v>0</v>
      </c>
      <c r="S940" s="57">
        <f t="shared" si="94"/>
        <v>0</v>
      </c>
      <c r="T940" s="6">
        <f>Table1[[#This Row],[Volume in Units]]*Table1[[#This Row],[Price SDG/Unit]]</f>
        <v>0</v>
      </c>
      <c r="U940" s="57">
        <f>Table1[[#This Row],[Volume MT/Head]]*Table1[[#This Row],[Price USD/(MT/Head)]]</f>
        <v>0</v>
      </c>
      <c r="V940" s="80"/>
      <c r="W940" s="28">
        <f>Table1[[#This Row],[Commission SDG/MT]]*Table1[[#This Row],[Volume in Units]]</f>
        <v>0</v>
      </c>
      <c r="X940" s="80"/>
      <c r="Y940" s="28">
        <f t="shared" si="92"/>
        <v>0</v>
      </c>
      <c r="Z940" s="6">
        <f>IFERROR((Table1[[#This Row],[Total Cost SDG]]/Table1[[#This Row],[Volume MT/Head]]),0)</f>
        <v>0</v>
      </c>
      <c r="AA940" s="57" t="e">
        <f t="shared" si="93"/>
        <v>#DIV/0!</v>
      </c>
      <c r="AB940" s="57">
        <f>IFERROR((Table1[[#This Row],[Total Cost USD]]/Table1[[#This Row],[Volume MT/Head]]),0)</f>
        <v>0</v>
      </c>
      <c r="AC940" s="80"/>
      <c r="AD940" s="6">
        <f>Table1[[#This Row],[Volume MT/Head]]-Table1[[#This Row],[Delivered MT]]</f>
        <v>0</v>
      </c>
      <c r="AE940" s="6">
        <f>Table1[[#This Row],[Delivered MT]]*Table1[[#This Row],[Average Cost SDG/MT]]</f>
        <v>0</v>
      </c>
    </row>
    <row r="941" spans="1:31" hidden="1" x14ac:dyDescent="0.2">
      <c r="A941" s="1">
        <v>952</v>
      </c>
      <c r="F941" s="80"/>
      <c r="O941" s="80"/>
      <c r="P941" s="6">
        <f t="shared" si="90"/>
        <v>0</v>
      </c>
      <c r="R941" s="6">
        <f t="shared" si="91"/>
        <v>0</v>
      </c>
      <c r="S941" s="57">
        <f t="shared" si="94"/>
        <v>0</v>
      </c>
      <c r="T941" s="6">
        <f>Table1[[#This Row],[Volume in Units]]*Table1[[#This Row],[Price SDG/Unit]]</f>
        <v>0</v>
      </c>
      <c r="U941" s="57">
        <f>Table1[[#This Row],[Volume MT/Head]]*Table1[[#This Row],[Price USD/(MT/Head)]]</f>
        <v>0</v>
      </c>
      <c r="V941" s="80"/>
      <c r="W941" s="28">
        <f>Table1[[#This Row],[Commission SDG/MT]]*Table1[[#This Row],[Volume in Units]]</f>
        <v>0</v>
      </c>
      <c r="X941" s="80"/>
      <c r="Y941" s="28">
        <f t="shared" si="92"/>
        <v>0</v>
      </c>
      <c r="Z941" s="6">
        <f>IFERROR((Table1[[#This Row],[Total Cost SDG]]/Table1[[#This Row],[Volume MT/Head]]),0)</f>
        <v>0</v>
      </c>
      <c r="AA941" s="57" t="e">
        <f t="shared" si="93"/>
        <v>#DIV/0!</v>
      </c>
      <c r="AB941" s="57">
        <f>IFERROR((Table1[[#This Row],[Total Cost USD]]/Table1[[#This Row],[Volume MT/Head]]),0)</f>
        <v>0</v>
      </c>
      <c r="AC941" s="80"/>
      <c r="AD941" s="6">
        <f>Table1[[#This Row],[Volume MT/Head]]-Table1[[#This Row],[Delivered MT]]</f>
        <v>0</v>
      </c>
      <c r="AE941" s="6">
        <f>Table1[[#This Row],[Delivered MT]]*Table1[[#This Row],[Average Cost SDG/MT]]</f>
        <v>0</v>
      </c>
    </row>
    <row r="942" spans="1:31" hidden="1" x14ac:dyDescent="0.2">
      <c r="A942" s="1">
        <v>953</v>
      </c>
      <c r="F942" s="80"/>
      <c r="O942" s="80"/>
      <c r="P942" s="6">
        <f t="shared" si="90"/>
        <v>0</v>
      </c>
      <c r="R942" s="6">
        <f t="shared" si="91"/>
        <v>0</v>
      </c>
      <c r="S942" s="57">
        <f t="shared" si="94"/>
        <v>0</v>
      </c>
      <c r="T942" s="6">
        <f>Table1[[#This Row],[Volume in Units]]*Table1[[#This Row],[Price SDG/Unit]]</f>
        <v>0</v>
      </c>
      <c r="U942" s="57">
        <f>Table1[[#This Row],[Volume MT/Head]]*Table1[[#This Row],[Price USD/(MT/Head)]]</f>
        <v>0</v>
      </c>
      <c r="V942" s="80"/>
      <c r="W942" s="28">
        <f>Table1[[#This Row],[Commission SDG/MT]]*Table1[[#This Row],[Volume in Units]]</f>
        <v>0</v>
      </c>
      <c r="X942" s="80"/>
      <c r="Y942" s="28">
        <f t="shared" si="92"/>
        <v>0</v>
      </c>
      <c r="Z942" s="6">
        <f>IFERROR((Table1[[#This Row],[Total Cost SDG]]/Table1[[#This Row],[Volume MT/Head]]),0)</f>
        <v>0</v>
      </c>
      <c r="AA942" s="57" t="e">
        <f t="shared" si="93"/>
        <v>#DIV/0!</v>
      </c>
      <c r="AB942" s="57">
        <f>IFERROR((Table1[[#This Row],[Total Cost USD]]/Table1[[#This Row],[Volume MT/Head]]),0)</f>
        <v>0</v>
      </c>
      <c r="AC942" s="80"/>
      <c r="AD942" s="6">
        <f>Table1[[#This Row],[Volume MT/Head]]-Table1[[#This Row],[Delivered MT]]</f>
        <v>0</v>
      </c>
      <c r="AE942" s="6">
        <f>Table1[[#This Row],[Delivered MT]]*Table1[[#This Row],[Average Cost SDG/MT]]</f>
        <v>0</v>
      </c>
    </row>
    <row r="943" spans="1:31" hidden="1" x14ac:dyDescent="0.2">
      <c r="A943" s="1">
        <v>954</v>
      </c>
      <c r="F943" s="80"/>
      <c r="O943" s="80"/>
      <c r="P943" s="6">
        <f t="shared" si="90"/>
        <v>0</v>
      </c>
      <c r="R943" s="6">
        <f t="shared" si="91"/>
        <v>0</v>
      </c>
      <c r="S943" s="57">
        <f t="shared" si="94"/>
        <v>0</v>
      </c>
      <c r="T943" s="6">
        <f>Table1[[#This Row],[Volume in Units]]*Table1[[#This Row],[Price SDG/Unit]]</f>
        <v>0</v>
      </c>
      <c r="U943" s="57">
        <f>Table1[[#This Row],[Volume MT/Head]]*Table1[[#This Row],[Price USD/(MT/Head)]]</f>
        <v>0</v>
      </c>
      <c r="V943" s="80"/>
      <c r="W943" s="28">
        <f>Table1[[#This Row],[Commission SDG/MT]]*Table1[[#This Row],[Volume in Units]]</f>
        <v>0</v>
      </c>
      <c r="X943" s="80"/>
      <c r="Y943" s="28">
        <f t="shared" si="92"/>
        <v>0</v>
      </c>
      <c r="Z943" s="6">
        <f>IFERROR((Table1[[#This Row],[Total Cost SDG]]/Table1[[#This Row],[Volume MT/Head]]),0)</f>
        <v>0</v>
      </c>
      <c r="AA943" s="57" t="e">
        <f t="shared" si="93"/>
        <v>#DIV/0!</v>
      </c>
      <c r="AB943" s="57">
        <f>IFERROR((Table1[[#This Row],[Total Cost USD]]/Table1[[#This Row],[Volume MT/Head]]),0)</f>
        <v>0</v>
      </c>
      <c r="AC943" s="80"/>
      <c r="AD943" s="6">
        <f>Table1[[#This Row],[Volume MT/Head]]-Table1[[#This Row],[Delivered MT]]</f>
        <v>0</v>
      </c>
      <c r="AE943" s="6">
        <f>Table1[[#This Row],[Delivered MT]]*Table1[[#This Row],[Average Cost SDG/MT]]</f>
        <v>0</v>
      </c>
    </row>
    <row r="944" spans="1:31" hidden="1" x14ac:dyDescent="0.2">
      <c r="A944" s="1">
        <v>955</v>
      </c>
      <c r="F944" s="80"/>
      <c r="O944" s="80"/>
      <c r="P944" s="6">
        <f t="shared" si="90"/>
        <v>0</v>
      </c>
      <c r="R944" s="6">
        <f t="shared" si="91"/>
        <v>0</v>
      </c>
      <c r="S944" s="57">
        <f t="shared" si="94"/>
        <v>0</v>
      </c>
      <c r="T944" s="6">
        <f>Table1[[#This Row],[Volume in Units]]*Table1[[#This Row],[Price SDG/Unit]]</f>
        <v>0</v>
      </c>
      <c r="U944" s="57">
        <f>Table1[[#This Row],[Volume MT/Head]]*Table1[[#This Row],[Price USD/(MT/Head)]]</f>
        <v>0</v>
      </c>
      <c r="V944" s="80"/>
      <c r="W944" s="28">
        <f>Table1[[#This Row],[Commission SDG/MT]]*Table1[[#This Row],[Volume in Units]]</f>
        <v>0</v>
      </c>
      <c r="X944" s="80"/>
      <c r="Y944" s="28">
        <f t="shared" si="92"/>
        <v>0</v>
      </c>
      <c r="Z944" s="6">
        <f>IFERROR((Table1[[#This Row],[Total Cost SDG]]/Table1[[#This Row],[Volume MT/Head]]),0)</f>
        <v>0</v>
      </c>
      <c r="AA944" s="57" t="e">
        <f t="shared" si="93"/>
        <v>#DIV/0!</v>
      </c>
      <c r="AB944" s="57">
        <f>IFERROR((Table1[[#This Row],[Total Cost USD]]/Table1[[#This Row],[Volume MT/Head]]),0)</f>
        <v>0</v>
      </c>
      <c r="AC944" s="80"/>
      <c r="AD944" s="6">
        <f>Table1[[#This Row],[Volume MT/Head]]-Table1[[#This Row],[Delivered MT]]</f>
        <v>0</v>
      </c>
      <c r="AE944" s="6">
        <f>Table1[[#This Row],[Delivered MT]]*Table1[[#This Row],[Average Cost SDG/MT]]</f>
        <v>0</v>
      </c>
    </row>
    <row r="945" spans="1:31" hidden="1" x14ac:dyDescent="0.2">
      <c r="A945" s="1">
        <v>956</v>
      </c>
      <c r="F945" s="80"/>
      <c r="O945" s="80"/>
      <c r="P945" s="6">
        <f t="shared" si="90"/>
        <v>0</v>
      </c>
      <c r="R945" s="6">
        <f t="shared" si="91"/>
        <v>0</v>
      </c>
      <c r="S945" s="57">
        <f t="shared" si="94"/>
        <v>0</v>
      </c>
      <c r="T945" s="6">
        <f>Table1[[#This Row],[Volume in Units]]*Table1[[#This Row],[Price SDG/Unit]]</f>
        <v>0</v>
      </c>
      <c r="U945" s="57">
        <f>Table1[[#This Row],[Volume MT/Head]]*Table1[[#This Row],[Price USD/(MT/Head)]]</f>
        <v>0</v>
      </c>
      <c r="V945" s="80"/>
      <c r="W945" s="28">
        <f>Table1[[#This Row],[Commission SDG/MT]]*Table1[[#This Row],[Volume in Units]]</f>
        <v>0</v>
      </c>
      <c r="X945" s="80"/>
      <c r="Y945" s="28">
        <f t="shared" si="92"/>
        <v>0</v>
      </c>
      <c r="Z945" s="6">
        <f>IFERROR((Table1[[#This Row],[Total Cost SDG]]/Table1[[#This Row],[Volume MT/Head]]),0)</f>
        <v>0</v>
      </c>
      <c r="AA945" s="57" t="e">
        <f t="shared" si="93"/>
        <v>#DIV/0!</v>
      </c>
      <c r="AB945" s="57">
        <f>IFERROR((Table1[[#This Row],[Total Cost USD]]/Table1[[#This Row],[Volume MT/Head]]),0)</f>
        <v>0</v>
      </c>
      <c r="AC945" s="80"/>
      <c r="AD945" s="6">
        <f>Table1[[#This Row],[Volume MT/Head]]-Table1[[#This Row],[Delivered MT]]</f>
        <v>0</v>
      </c>
      <c r="AE945" s="6">
        <f>Table1[[#This Row],[Delivered MT]]*Table1[[#This Row],[Average Cost SDG/MT]]</f>
        <v>0</v>
      </c>
    </row>
    <row r="946" spans="1:31" hidden="1" x14ac:dyDescent="0.2">
      <c r="A946" s="1">
        <v>957</v>
      </c>
      <c r="F946" s="80"/>
      <c r="O946" s="80"/>
      <c r="P946" s="6">
        <f t="shared" si="90"/>
        <v>0</v>
      </c>
      <c r="R946" s="6">
        <f t="shared" si="91"/>
        <v>0</v>
      </c>
      <c r="S946" s="57">
        <f t="shared" si="94"/>
        <v>0</v>
      </c>
      <c r="T946" s="6">
        <f>Table1[[#This Row],[Volume in Units]]*Table1[[#This Row],[Price SDG/Unit]]</f>
        <v>0</v>
      </c>
      <c r="U946" s="57">
        <f>Table1[[#This Row],[Volume MT/Head]]*Table1[[#This Row],[Price USD/(MT/Head)]]</f>
        <v>0</v>
      </c>
      <c r="V946" s="80"/>
      <c r="W946" s="28">
        <f>Table1[[#This Row],[Commission SDG/MT]]*Table1[[#This Row],[Volume in Units]]</f>
        <v>0</v>
      </c>
      <c r="X946" s="80"/>
      <c r="Y946" s="28">
        <f t="shared" si="92"/>
        <v>0</v>
      </c>
      <c r="Z946" s="6">
        <f>IFERROR((Table1[[#This Row],[Total Cost SDG]]/Table1[[#This Row],[Volume MT/Head]]),0)</f>
        <v>0</v>
      </c>
      <c r="AA946" s="57" t="e">
        <f t="shared" si="93"/>
        <v>#DIV/0!</v>
      </c>
      <c r="AB946" s="57">
        <f>IFERROR((Table1[[#This Row],[Total Cost USD]]/Table1[[#This Row],[Volume MT/Head]]),0)</f>
        <v>0</v>
      </c>
      <c r="AC946" s="80"/>
      <c r="AD946" s="6">
        <f>Table1[[#This Row],[Volume MT/Head]]-Table1[[#This Row],[Delivered MT]]</f>
        <v>0</v>
      </c>
      <c r="AE946" s="6">
        <f>Table1[[#This Row],[Delivered MT]]*Table1[[#This Row],[Average Cost SDG/MT]]</f>
        <v>0</v>
      </c>
    </row>
    <row r="947" spans="1:31" hidden="1" x14ac:dyDescent="0.2">
      <c r="A947" s="1">
        <v>958</v>
      </c>
      <c r="F947" s="80"/>
      <c r="O947" s="80"/>
      <c r="P947" s="6">
        <f t="shared" si="90"/>
        <v>0</v>
      </c>
      <c r="R947" s="6">
        <f t="shared" si="91"/>
        <v>0</v>
      </c>
      <c r="S947" s="57">
        <f t="shared" si="94"/>
        <v>0</v>
      </c>
      <c r="T947" s="6">
        <f>Table1[[#This Row],[Volume in Units]]*Table1[[#This Row],[Price SDG/Unit]]</f>
        <v>0</v>
      </c>
      <c r="U947" s="57">
        <f>Table1[[#This Row],[Volume MT/Head]]*Table1[[#This Row],[Price USD/(MT/Head)]]</f>
        <v>0</v>
      </c>
      <c r="V947" s="80"/>
      <c r="W947" s="28">
        <f>Table1[[#This Row],[Commission SDG/MT]]*Table1[[#This Row],[Volume in Units]]</f>
        <v>0</v>
      </c>
      <c r="X947" s="80"/>
      <c r="Y947" s="28">
        <f t="shared" si="92"/>
        <v>0</v>
      </c>
      <c r="Z947" s="6">
        <f>IFERROR((Table1[[#This Row],[Total Cost SDG]]/Table1[[#This Row],[Volume MT/Head]]),0)</f>
        <v>0</v>
      </c>
      <c r="AA947" s="57" t="e">
        <f t="shared" si="93"/>
        <v>#DIV/0!</v>
      </c>
      <c r="AB947" s="57">
        <f>IFERROR((Table1[[#This Row],[Total Cost USD]]/Table1[[#This Row],[Volume MT/Head]]),0)</f>
        <v>0</v>
      </c>
      <c r="AC947" s="80"/>
      <c r="AD947" s="6">
        <f>Table1[[#This Row],[Volume MT/Head]]-Table1[[#This Row],[Delivered MT]]</f>
        <v>0</v>
      </c>
      <c r="AE947" s="6">
        <f>Table1[[#This Row],[Delivered MT]]*Table1[[#This Row],[Average Cost SDG/MT]]</f>
        <v>0</v>
      </c>
    </row>
    <row r="948" spans="1:31" hidden="1" x14ac:dyDescent="0.2">
      <c r="A948" s="1">
        <v>959</v>
      </c>
      <c r="F948" s="80"/>
      <c r="O948" s="80"/>
      <c r="P948" s="6">
        <f t="shared" si="90"/>
        <v>0</v>
      </c>
      <c r="R948" s="6">
        <f t="shared" si="91"/>
        <v>0</v>
      </c>
      <c r="S948" s="57">
        <f t="shared" si="94"/>
        <v>0</v>
      </c>
      <c r="T948" s="6">
        <f>Table1[[#This Row],[Volume in Units]]*Table1[[#This Row],[Price SDG/Unit]]</f>
        <v>0</v>
      </c>
      <c r="U948" s="57">
        <f>Table1[[#This Row],[Volume MT/Head]]*Table1[[#This Row],[Price USD/(MT/Head)]]</f>
        <v>0</v>
      </c>
      <c r="V948" s="80"/>
      <c r="W948" s="28">
        <f>Table1[[#This Row],[Commission SDG/MT]]*Table1[[#This Row],[Volume in Units]]</f>
        <v>0</v>
      </c>
      <c r="X948" s="80"/>
      <c r="Y948" s="28">
        <f t="shared" si="92"/>
        <v>0</v>
      </c>
      <c r="Z948" s="6">
        <f>IFERROR((Table1[[#This Row],[Total Cost SDG]]/Table1[[#This Row],[Volume MT/Head]]),0)</f>
        <v>0</v>
      </c>
      <c r="AA948" s="57" t="e">
        <f t="shared" si="93"/>
        <v>#DIV/0!</v>
      </c>
      <c r="AB948" s="57">
        <f>IFERROR((Table1[[#This Row],[Total Cost USD]]/Table1[[#This Row],[Volume MT/Head]]),0)</f>
        <v>0</v>
      </c>
      <c r="AC948" s="80"/>
      <c r="AD948" s="6">
        <f>Table1[[#This Row],[Volume MT/Head]]-Table1[[#This Row],[Delivered MT]]</f>
        <v>0</v>
      </c>
      <c r="AE948" s="6">
        <f>Table1[[#This Row],[Delivered MT]]*Table1[[#This Row],[Average Cost SDG/MT]]</f>
        <v>0</v>
      </c>
    </row>
    <row r="949" spans="1:31" hidden="1" x14ac:dyDescent="0.2">
      <c r="A949" s="1">
        <v>960</v>
      </c>
      <c r="F949" s="80"/>
      <c r="O949" s="80"/>
      <c r="P949" s="6">
        <f t="shared" si="90"/>
        <v>0</v>
      </c>
      <c r="R949" s="6">
        <f t="shared" si="91"/>
        <v>0</v>
      </c>
      <c r="S949" s="57">
        <f t="shared" si="94"/>
        <v>0</v>
      </c>
      <c r="T949" s="6">
        <f>Table1[[#This Row],[Volume in Units]]*Table1[[#This Row],[Price SDG/Unit]]</f>
        <v>0</v>
      </c>
      <c r="U949" s="57">
        <f>Table1[[#This Row],[Volume MT/Head]]*Table1[[#This Row],[Price USD/(MT/Head)]]</f>
        <v>0</v>
      </c>
      <c r="V949" s="80"/>
      <c r="W949" s="28">
        <f>Table1[[#This Row],[Commission SDG/MT]]*Table1[[#This Row],[Volume in Units]]</f>
        <v>0</v>
      </c>
      <c r="X949" s="80"/>
      <c r="Y949" s="28">
        <f t="shared" si="92"/>
        <v>0</v>
      </c>
      <c r="Z949" s="6">
        <f>IFERROR((Table1[[#This Row],[Total Cost SDG]]/Table1[[#This Row],[Volume MT/Head]]),0)</f>
        <v>0</v>
      </c>
      <c r="AA949" s="57" t="e">
        <f t="shared" si="93"/>
        <v>#DIV/0!</v>
      </c>
      <c r="AB949" s="57">
        <f>IFERROR((Table1[[#This Row],[Total Cost USD]]/Table1[[#This Row],[Volume MT/Head]]),0)</f>
        <v>0</v>
      </c>
      <c r="AC949" s="80"/>
      <c r="AD949" s="6">
        <f>Table1[[#This Row],[Volume MT/Head]]-Table1[[#This Row],[Delivered MT]]</f>
        <v>0</v>
      </c>
      <c r="AE949" s="6">
        <f>Table1[[#This Row],[Delivered MT]]*Table1[[#This Row],[Average Cost SDG/MT]]</f>
        <v>0</v>
      </c>
    </row>
    <row r="950" spans="1:31" hidden="1" x14ac:dyDescent="0.2">
      <c r="A950" s="1">
        <v>961</v>
      </c>
      <c r="F950" s="80"/>
      <c r="O950" s="80"/>
      <c r="P950" s="6">
        <f t="shared" si="90"/>
        <v>0</v>
      </c>
      <c r="R950" s="6">
        <f t="shared" si="91"/>
        <v>0</v>
      </c>
      <c r="S950" s="57">
        <f t="shared" si="94"/>
        <v>0</v>
      </c>
      <c r="T950" s="6">
        <f>Table1[[#This Row],[Volume in Units]]*Table1[[#This Row],[Price SDG/Unit]]</f>
        <v>0</v>
      </c>
      <c r="U950" s="57">
        <f>Table1[[#This Row],[Volume MT/Head]]*Table1[[#This Row],[Price USD/(MT/Head)]]</f>
        <v>0</v>
      </c>
      <c r="V950" s="80"/>
      <c r="W950" s="28">
        <f>Table1[[#This Row],[Commission SDG/MT]]*Table1[[#This Row],[Volume in Units]]</f>
        <v>0</v>
      </c>
      <c r="X950" s="80"/>
      <c r="Y950" s="28">
        <f t="shared" si="92"/>
        <v>0</v>
      </c>
      <c r="Z950" s="6">
        <f>IFERROR((Table1[[#This Row],[Total Cost SDG]]/Table1[[#This Row],[Volume MT/Head]]),0)</f>
        <v>0</v>
      </c>
      <c r="AA950" s="57" t="e">
        <f t="shared" si="93"/>
        <v>#DIV/0!</v>
      </c>
      <c r="AB950" s="57">
        <f>IFERROR((Table1[[#This Row],[Total Cost USD]]/Table1[[#This Row],[Volume MT/Head]]),0)</f>
        <v>0</v>
      </c>
      <c r="AC950" s="80"/>
      <c r="AD950" s="6">
        <f>Table1[[#This Row],[Volume MT/Head]]-Table1[[#This Row],[Delivered MT]]</f>
        <v>0</v>
      </c>
      <c r="AE950" s="6">
        <f>Table1[[#This Row],[Delivered MT]]*Table1[[#This Row],[Average Cost SDG/MT]]</f>
        <v>0</v>
      </c>
    </row>
    <row r="951" spans="1:31" hidden="1" x14ac:dyDescent="0.2">
      <c r="A951" s="1">
        <v>962</v>
      </c>
      <c r="F951" s="80"/>
      <c r="O951" s="80"/>
      <c r="P951" s="6">
        <f t="shared" si="90"/>
        <v>0</v>
      </c>
      <c r="R951" s="6">
        <f t="shared" si="91"/>
        <v>0</v>
      </c>
      <c r="S951" s="57">
        <f t="shared" si="94"/>
        <v>0</v>
      </c>
      <c r="T951" s="6">
        <f>Table1[[#This Row],[Volume in Units]]*Table1[[#This Row],[Price SDG/Unit]]</f>
        <v>0</v>
      </c>
      <c r="U951" s="57">
        <f>Table1[[#This Row],[Volume MT/Head]]*Table1[[#This Row],[Price USD/(MT/Head)]]</f>
        <v>0</v>
      </c>
      <c r="V951" s="80"/>
      <c r="W951" s="28">
        <f>Table1[[#This Row],[Commission SDG/MT]]*Table1[[#This Row],[Volume in Units]]</f>
        <v>0</v>
      </c>
      <c r="X951" s="80"/>
      <c r="Y951" s="28">
        <f t="shared" si="92"/>
        <v>0</v>
      </c>
      <c r="Z951" s="6">
        <f>IFERROR((Table1[[#This Row],[Total Cost SDG]]/Table1[[#This Row],[Volume MT/Head]]),0)</f>
        <v>0</v>
      </c>
      <c r="AA951" s="57" t="e">
        <f t="shared" si="93"/>
        <v>#DIV/0!</v>
      </c>
      <c r="AB951" s="57">
        <f>IFERROR((Table1[[#This Row],[Total Cost USD]]/Table1[[#This Row],[Volume MT/Head]]),0)</f>
        <v>0</v>
      </c>
      <c r="AC951" s="80"/>
      <c r="AD951" s="6">
        <f>Table1[[#This Row],[Volume MT/Head]]-Table1[[#This Row],[Delivered MT]]</f>
        <v>0</v>
      </c>
      <c r="AE951" s="6">
        <f>Table1[[#This Row],[Delivered MT]]*Table1[[#This Row],[Average Cost SDG/MT]]</f>
        <v>0</v>
      </c>
    </row>
    <row r="952" spans="1:31" hidden="1" x14ac:dyDescent="0.2">
      <c r="A952" s="1">
        <v>963</v>
      </c>
      <c r="F952" s="80"/>
      <c r="O952" s="80"/>
      <c r="P952" s="6">
        <f t="shared" si="90"/>
        <v>0</v>
      </c>
      <c r="R952" s="6">
        <f t="shared" si="91"/>
        <v>0</v>
      </c>
      <c r="S952" s="57">
        <f t="shared" si="94"/>
        <v>0</v>
      </c>
      <c r="T952" s="6">
        <f>Table1[[#This Row],[Volume in Units]]*Table1[[#This Row],[Price SDG/Unit]]</f>
        <v>0</v>
      </c>
      <c r="U952" s="57">
        <f>Table1[[#This Row],[Volume MT/Head]]*Table1[[#This Row],[Price USD/(MT/Head)]]</f>
        <v>0</v>
      </c>
      <c r="V952" s="80"/>
      <c r="W952" s="28">
        <f>Table1[[#This Row],[Commission SDG/MT]]*Table1[[#This Row],[Volume in Units]]</f>
        <v>0</v>
      </c>
      <c r="X952" s="80"/>
      <c r="Y952" s="28">
        <f t="shared" si="92"/>
        <v>0</v>
      </c>
      <c r="Z952" s="6">
        <f>IFERROR((Table1[[#This Row],[Total Cost SDG]]/Table1[[#This Row],[Volume MT/Head]]),0)</f>
        <v>0</v>
      </c>
      <c r="AA952" s="57" t="e">
        <f t="shared" si="93"/>
        <v>#DIV/0!</v>
      </c>
      <c r="AB952" s="57">
        <f>IFERROR((Table1[[#This Row],[Total Cost USD]]/Table1[[#This Row],[Volume MT/Head]]),0)</f>
        <v>0</v>
      </c>
      <c r="AC952" s="80"/>
      <c r="AD952" s="6">
        <f>Table1[[#This Row],[Volume MT/Head]]-Table1[[#This Row],[Delivered MT]]</f>
        <v>0</v>
      </c>
      <c r="AE952" s="6">
        <f>Table1[[#This Row],[Delivered MT]]*Table1[[#This Row],[Average Cost SDG/MT]]</f>
        <v>0</v>
      </c>
    </row>
    <row r="953" spans="1:31" hidden="1" x14ac:dyDescent="0.2">
      <c r="A953" s="1">
        <v>964</v>
      </c>
      <c r="F953" s="80"/>
      <c r="O953" s="80"/>
      <c r="P953" s="6">
        <f t="shared" si="90"/>
        <v>0</v>
      </c>
      <c r="R953" s="6">
        <f t="shared" si="91"/>
        <v>0</v>
      </c>
      <c r="S953" s="57">
        <f t="shared" si="94"/>
        <v>0</v>
      </c>
      <c r="T953" s="6">
        <f>Table1[[#This Row],[Volume in Units]]*Table1[[#This Row],[Price SDG/Unit]]</f>
        <v>0</v>
      </c>
      <c r="U953" s="57">
        <f>Table1[[#This Row],[Volume MT/Head]]*Table1[[#This Row],[Price USD/(MT/Head)]]</f>
        <v>0</v>
      </c>
      <c r="V953" s="80"/>
      <c r="W953" s="28">
        <f>Table1[[#This Row],[Commission SDG/MT]]*Table1[[#This Row],[Volume in Units]]</f>
        <v>0</v>
      </c>
      <c r="X953" s="80"/>
      <c r="Y953" s="28">
        <f t="shared" si="92"/>
        <v>0</v>
      </c>
      <c r="Z953" s="6">
        <f>IFERROR((Table1[[#This Row],[Total Cost SDG]]/Table1[[#This Row],[Volume MT/Head]]),0)</f>
        <v>0</v>
      </c>
      <c r="AA953" s="57" t="e">
        <f t="shared" si="93"/>
        <v>#DIV/0!</v>
      </c>
      <c r="AB953" s="57">
        <f>IFERROR((Table1[[#This Row],[Total Cost USD]]/Table1[[#This Row],[Volume MT/Head]]),0)</f>
        <v>0</v>
      </c>
      <c r="AC953" s="80"/>
      <c r="AD953" s="6">
        <f>Table1[[#This Row],[Volume MT/Head]]-Table1[[#This Row],[Delivered MT]]</f>
        <v>0</v>
      </c>
      <c r="AE953" s="6">
        <f>Table1[[#This Row],[Delivered MT]]*Table1[[#This Row],[Average Cost SDG/MT]]</f>
        <v>0</v>
      </c>
    </row>
    <row r="954" spans="1:31" hidden="1" x14ac:dyDescent="0.2">
      <c r="A954" s="1">
        <v>965</v>
      </c>
      <c r="F954" s="80"/>
      <c r="O954" s="80"/>
      <c r="P954" s="6">
        <f t="shared" si="90"/>
        <v>0</v>
      </c>
      <c r="R954" s="6">
        <f t="shared" si="91"/>
        <v>0</v>
      </c>
      <c r="S954" s="57">
        <f t="shared" si="94"/>
        <v>0</v>
      </c>
      <c r="T954" s="6">
        <f>Table1[[#This Row],[Volume in Units]]*Table1[[#This Row],[Price SDG/Unit]]</f>
        <v>0</v>
      </c>
      <c r="U954" s="57">
        <f>Table1[[#This Row],[Volume MT/Head]]*Table1[[#This Row],[Price USD/(MT/Head)]]</f>
        <v>0</v>
      </c>
      <c r="V954" s="80"/>
      <c r="W954" s="28">
        <f>Table1[[#This Row],[Commission SDG/MT]]*Table1[[#This Row],[Volume in Units]]</f>
        <v>0</v>
      </c>
      <c r="X954" s="80"/>
      <c r="Y954" s="28">
        <f t="shared" si="92"/>
        <v>0</v>
      </c>
      <c r="Z954" s="6">
        <f>IFERROR((Table1[[#This Row],[Total Cost SDG]]/Table1[[#This Row],[Volume MT/Head]]),0)</f>
        <v>0</v>
      </c>
      <c r="AA954" s="57" t="e">
        <f t="shared" si="93"/>
        <v>#DIV/0!</v>
      </c>
      <c r="AB954" s="57">
        <f>IFERROR((Table1[[#This Row],[Total Cost USD]]/Table1[[#This Row],[Volume MT/Head]]),0)</f>
        <v>0</v>
      </c>
      <c r="AC954" s="80"/>
      <c r="AD954" s="6">
        <f>Table1[[#This Row],[Volume MT/Head]]-Table1[[#This Row],[Delivered MT]]</f>
        <v>0</v>
      </c>
      <c r="AE954" s="6">
        <f>Table1[[#This Row],[Delivered MT]]*Table1[[#This Row],[Average Cost SDG/MT]]</f>
        <v>0</v>
      </c>
    </row>
    <row r="955" spans="1:31" hidden="1" x14ac:dyDescent="0.2">
      <c r="A955" s="1">
        <v>966</v>
      </c>
      <c r="F955" s="80"/>
      <c r="O955" s="80"/>
      <c r="P955" s="6">
        <f t="shared" si="90"/>
        <v>0</v>
      </c>
      <c r="R955" s="6">
        <f t="shared" si="91"/>
        <v>0</v>
      </c>
      <c r="S955" s="57">
        <f t="shared" si="94"/>
        <v>0</v>
      </c>
      <c r="T955" s="6">
        <f>Table1[[#This Row],[Volume in Units]]*Table1[[#This Row],[Price SDG/Unit]]</f>
        <v>0</v>
      </c>
      <c r="U955" s="57">
        <f>Table1[[#This Row],[Volume MT/Head]]*Table1[[#This Row],[Price USD/(MT/Head)]]</f>
        <v>0</v>
      </c>
      <c r="V955" s="80"/>
      <c r="W955" s="28">
        <f>Table1[[#This Row],[Commission SDG/MT]]*Table1[[#This Row],[Volume in Units]]</f>
        <v>0</v>
      </c>
      <c r="X955" s="80"/>
      <c r="Y955" s="28">
        <f t="shared" si="92"/>
        <v>0</v>
      </c>
      <c r="Z955" s="6">
        <f>IFERROR((Table1[[#This Row],[Total Cost SDG]]/Table1[[#This Row],[Volume MT/Head]]),0)</f>
        <v>0</v>
      </c>
      <c r="AA955" s="57" t="e">
        <f t="shared" si="93"/>
        <v>#DIV/0!</v>
      </c>
      <c r="AB955" s="57">
        <f>IFERROR((Table1[[#This Row],[Total Cost USD]]/Table1[[#This Row],[Volume MT/Head]]),0)</f>
        <v>0</v>
      </c>
      <c r="AC955" s="80"/>
      <c r="AD955" s="6">
        <f>Table1[[#This Row],[Volume MT/Head]]-Table1[[#This Row],[Delivered MT]]</f>
        <v>0</v>
      </c>
      <c r="AE955" s="6">
        <f>Table1[[#This Row],[Delivered MT]]*Table1[[#This Row],[Average Cost SDG/MT]]</f>
        <v>0</v>
      </c>
    </row>
    <row r="956" spans="1:31" hidden="1" x14ac:dyDescent="0.2">
      <c r="A956" s="1">
        <v>967</v>
      </c>
      <c r="F956" s="80"/>
      <c r="O956" s="80"/>
      <c r="P956" s="6">
        <f t="shared" si="90"/>
        <v>0</v>
      </c>
      <c r="R956" s="6">
        <f t="shared" si="91"/>
        <v>0</v>
      </c>
      <c r="S956" s="57">
        <f t="shared" si="94"/>
        <v>0</v>
      </c>
      <c r="T956" s="6">
        <f>Table1[[#This Row],[Volume in Units]]*Table1[[#This Row],[Price SDG/Unit]]</f>
        <v>0</v>
      </c>
      <c r="U956" s="57">
        <f>Table1[[#This Row],[Volume MT/Head]]*Table1[[#This Row],[Price USD/(MT/Head)]]</f>
        <v>0</v>
      </c>
      <c r="V956" s="80"/>
      <c r="W956" s="28">
        <f>Table1[[#This Row],[Commission SDG/MT]]*Table1[[#This Row],[Volume in Units]]</f>
        <v>0</v>
      </c>
      <c r="X956" s="80"/>
      <c r="Y956" s="28">
        <f t="shared" si="92"/>
        <v>0</v>
      </c>
      <c r="Z956" s="6">
        <f>IFERROR((Table1[[#This Row],[Total Cost SDG]]/Table1[[#This Row],[Volume MT/Head]]),0)</f>
        <v>0</v>
      </c>
      <c r="AA956" s="57" t="e">
        <f t="shared" si="93"/>
        <v>#DIV/0!</v>
      </c>
      <c r="AB956" s="57">
        <f>IFERROR((Table1[[#This Row],[Total Cost USD]]/Table1[[#This Row],[Volume MT/Head]]),0)</f>
        <v>0</v>
      </c>
      <c r="AC956" s="80"/>
      <c r="AD956" s="6">
        <f>Table1[[#This Row],[Volume MT/Head]]-Table1[[#This Row],[Delivered MT]]</f>
        <v>0</v>
      </c>
      <c r="AE956" s="6">
        <f>Table1[[#This Row],[Delivered MT]]*Table1[[#This Row],[Average Cost SDG/MT]]</f>
        <v>0</v>
      </c>
    </row>
    <row r="957" spans="1:31" hidden="1" x14ac:dyDescent="0.2">
      <c r="A957" s="1">
        <v>968</v>
      </c>
      <c r="F957" s="80"/>
      <c r="O957" s="80"/>
      <c r="P957" s="6">
        <f t="shared" si="90"/>
        <v>0</v>
      </c>
      <c r="R957" s="6">
        <f t="shared" si="91"/>
        <v>0</v>
      </c>
      <c r="S957" s="57">
        <f t="shared" si="94"/>
        <v>0</v>
      </c>
      <c r="T957" s="6">
        <f>Table1[[#This Row],[Volume in Units]]*Table1[[#This Row],[Price SDG/Unit]]</f>
        <v>0</v>
      </c>
      <c r="U957" s="57">
        <f>Table1[[#This Row],[Volume MT/Head]]*Table1[[#This Row],[Price USD/(MT/Head)]]</f>
        <v>0</v>
      </c>
      <c r="V957" s="80"/>
      <c r="W957" s="28">
        <f>Table1[[#This Row],[Commission SDG/MT]]*Table1[[#This Row],[Volume in Units]]</f>
        <v>0</v>
      </c>
      <c r="X957" s="80"/>
      <c r="Y957" s="28">
        <f t="shared" si="92"/>
        <v>0</v>
      </c>
      <c r="Z957" s="6">
        <f>IFERROR((Table1[[#This Row],[Total Cost SDG]]/Table1[[#This Row],[Volume MT/Head]]),0)</f>
        <v>0</v>
      </c>
      <c r="AA957" s="57" t="e">
        <f t="shared" si="93"/>
        <v>#DIV/0!</v>
      </c>
      <c r="AB957" s="57">
        <f>IFERROR((Table1[[#This Row],[Total Cost USD]]/Table1[[#This Row],[Volume MT/Head]]),0)</f>
        <v>0</v>
      </c>
      <c r="AC957" s="80"/>
      <c r="AD957" s="6">
        <f>Table1[[#This Row],[Volume MT/Head]]-Table1[[#This Row],[Delivered MT]]</f>
        <v>0</v>
      </c>
      <c r="AE957" s="6">
        <f>Table1[[#This Row],[Delivered MT]]*Table1[[#This Row],[Average Cost SDG/MT]]</f>
        <v>0</v>
      </c>
    </row>
    <row r="958" spans="1:31" hidden="1" x14ac:dyDescent="0.2">
      <c r="A958" s="1">
        <v>969</v>
      </c>
      <c r="F958" s="80"/>
      <c r="O958" s="80"/>
      <c r="P958" s="6">
        <f t="shared" si="90"/>
        <v>0</v>
      </c>
      <c r="R958" s="6">
        <f t="shared" si="91"/>
        <v>0</v>
      </c>
      <c r="S958" s="57">
        <f t="shared" si="94"/>
        <v>0</v>
      </c>
      <c r="T958" s="6">
        <f>Table1[[#This Row],[Volume in Units]]*Table1[[#This Row],[Price SDG/Unit]]</f>
        <v>0</v>
      </c>
      <c r="U958" s="57">
        <f>Table1[[#This Row],[Volume MT/Head]]*Table1[[#This Row],[Price USD/(MT/Head)]]</f>
        <v>0</v>
      </c>
      <c r="V958" s="80"/>
      <c r="W958" s="28">
        <f>Table1[[#This Row],[Commission SDG/MT]]*Table1[[#This Row],[Volume in Units]]</f>
        <v>0</v>
      </c>
      <c r="X958" s="80"/>
      <c r="Y958" s="28">
        <f t="shared" si="92"/>
        <v>0</v>
      </c>
      <c r="Z958" s="6">
        <f>IFERROR((Table1[[#This Row],[Total Cost SDG]]/Table1[[#This Row],[Volume MT/Head]]),0)</f>
        <v>0</v>
      </c>
      <c r="AA958" s="57" t="e">
        <f t="shared" si="93"/>
        <v>#DIV/0!</v>
      </c>
      <c r="AB958" s="57">
        <f>IFERROR((Table1[[#This Row],[Total Cost USD]]/Table1[[#This Row],[Volume MT/Head]]),0)</f>
        <v>0</v>
      </c>
      <c r="AC958" s="80"/>
      <c r="AD958" s="6">
        <f>Table1[[#This Row],[Volume MT/Head]]-Table1[[#This Row],[Delivered MT]]</f>
        <v>0</v>
      </c>
      <c r="AE958" s="6">
        <f>Table1[[#This Row],[Delivered MT]]*Table1[[#This Row],[Average Cost SDG/MT]]</f>
        <v>0</v>
      </c>
    </row>
    <row r="959" spans="1:31" hidden="1" x14ac:dyDescent="0.2">
      <c r="A959" s="1">
        <v>970</v>
      </c>
      <c r="F959" s="80"/>
      <c r="O959" s="80"/>
      <c r="P959" s="6">
        <f t="shared" si="90"/>
        <v>0</v>
      </c>
      <c r="R959" s="6">
        <f t="shared" si="91"/>
        <v>0</v>
      </c>
      <c r="S959" s="57">
        <f t="shared" si="94"/>
        <v>0</v>
      </c>
      <c r="T959" s="6">
        <f>Table1[[#This Row],[Volume in Units]]*Table1[[#This Row],[Price SDG/Unit]]</f>
        <v>0</v>
      </c>
      <c r="U959" s="57">
        <f>Table1[[#This Row],[Volume MT/Head]]*Table1[[#This Row],[Price USD/(MT/Head)]]</f>
        <v>0</v>
      </c>
      <c r="V959" s="80"/>
      <c r="W959" s="28">
        <f>Table1[[#This Row],[Commission SDG/MT]]*Table1[[#This Row],[Volume in Units]]</f>
        <v>0</v>
      </c>
      <c r="X959" s="80"/>
      <c r="Y959" s="28">
        <f t="shared" si="92"/>
        <v>0</v>
      </c>
      <c r="Z959" s="6">
        <f>IFERROR((Table1[[#This Row],[Total Cost SDG]]/Table1[[#This Row],[Volume MT/Head]]),0)</f>
        <v>0</v>
      </c>
      <c r="AA959" s="57" t="e">
        <f t="shared" si="93"/>
        <v>#DIV/0!</v>
      </c>
      <c r="AB959" s="57">
        <f>IFERROR((Table1[[#This Row],[Total Cost USD]]/Table1[[#This Row],[Volume MT/Head]]),0)</f>
        <v>0</v>
      </c>
      <c r="AC959" s="80"/>
      <c r="AD959" s="6">
        <f>Table1[[#This Row],[Volume MT/Head]]-Table1[[#This Row],[Delivered MT]]</f>
        <v>0</v>
      </c>
      <c r="AE959" s="6">
        <f>Table1[[#This Row],[Delivered MT]]*Table1[[#This Row],[Average Cost SDG/MT]]</f>
        <v>0</v>
      </c>
    </row>
    <row r="960" spans="1:31" hidden="1" x14ac:dyDescent="0.2">
      <c r="A960" s="1">
        <v>971</v>
      </c>
      <c r="F960" s="80"/>
      <c r="O960" s="80"/>
      <c r="P960" s="6">
        <f t="shared" si="90"/>
        <v>0</v>
      </c>
      <c r="R960" s="6">
        <f t="shared" si="91"/>
        <v>0</v>
      </c>
      <c r="S960" s="57">
        <f t="shared" si="94"/>
        <v>0</v>
      </c>
      <c r="T960" s="6">
        <f>Table1[[#This Row],[Volume in Units]]*Table1[[#This Row],[Price SDG/Unit]]</f>
        <v>0</v>
      </c>
      <c r="U960" s="57">
        <f>Table1[[#This Row],[Volume MT/Head]]*Table1[[#This Row],[Price USD/(MT/Head)]]</f>
        <v>0</v>
      </c>
      <c r="V960" s="80"/>
      <c r="W960" s="28">
        <f>Table1[[#This Row],[Commission SDG/MT]]*Table1[[#This Row],[Volume in Units]]</f>
        <v>0</v>
      </c>
      <c r="X960" s="80"/>
      <c r="Y960" s="28">
        <f t="shared" si="92"/>
        <v>0</v>
      </c>
      <c r="Z960" s="6">
        <f>IFERROR((Table1[[#This Row],[Total Cost SDG]]/Table1[[#This Row],[Volume MT/Head]]),0)</f>
        <v>0</v>
      </c>
      <c r="AA960" s="57" t="e">
        <f t="shared" si="93"/>
        <v>#DIV/0!</v>
      </c>
      <c r="AB960" s="57">
        <f>IFERROR((Table1[[#This Row],[Total Cost USD]]/Table1[[#This Row],[Volume MT/Head]]),0)</f>
        <v>0</v>
      </c>
      <c r="AC960" s="80"/>
      <c r="AD960" s="6">
        <f>Table1[[#This Row],[Volume MT/Head]]-Table1[[#This Row],[Delivered MT]]</f>
        <v>0</v>
      </c>
      <c r="AE960" s="6">
        <f>Table1[[#This Row],[Delivered MT]]*Table1[[#This Row],[Average Cost SDG/MT]]</f>
        <v>0</v>
      </c>
    </row>
    <row r="961" spans="1:31" hidden="1" x14ac:dyDescent="0.2">
      <c r="A961" s="1">
        <v>972</v>
      </c>
      <c r="F961" s="80"/>
      <c r="O961" s="80"/>
      <c r="P961" s="6">
        <f t="shared" si="90"/>
        <v>0</v>
      </c>
      <c r="R961" s="6">
        <f t="shared" si="91"/>
        <v>0</v>
      </c>
      <c r="S961" s="57">
        <f t="shared" si="94"/>
        <v>0</v>
      </c>
      <c r="T961" s="6">
        <f>Table1[[#This Row],[Volume in Units]]*Table1[[#This Row],[Price SDG/Unit]]</f>
        <v>0</v>
      </c>
      <c r="U961" s="57">
        <f>Table1[[#This Row],[Volume MT/Head]]*Table1[[#This Row],[Price USD/(MT/Head)]]</f>
        <v>0</v>
      </c>
      <c r="V961" s="80"/>
      <c r="W961" s="28">
        <f>Table1[[#This Row],[Commission SDG/MT]]*Table1[[#This Row],[Volume in Units]]</f>
        <v>0</v>
      </c>
      <c r="X961" s="80"/>
      <c r="Y961" s="28">
        <f t="shared" si="92"/>
        <v>0</v>
      </c>
      <c r="Z961" s="6">
        <f>IFERROR((Table1[[#This Row],[Total Cost SDG]]/Table1[[#This Row],[Volume MT/Head]]),0)</f>
        <v>0</v>
      </c>
      <c r="AA961" s="57" t="e">
        <f t="shared" si="93"/>
        <v>#DIV/0!</v>
      </c>
      <c r="AB961" s="57">
        <f>IFERROR((Table1[[#This Row],[Total Cost USD]]/Table1[[#This Row],[Volume MT/Head]]),0)</f>
        <v>0</v>
      </c>
      <c r="AC961" s="80"/>
      <c r="AD961" s="6">
        <f>Table1[[#This Row],[Volume MT/Head]]-Table1[[#This Row],[Delivered MT]]</f>
        <v>0</v>
      </c>
      <c r="AE961" s="6">
        <f>Table1[[#This Row],[Delivered MT]]*Table1[[#This Row],[Average Cost SDG/MT]]</f>
        <v>0</v>
      </c>
    </row>
    <row r="962" spans="1:31" hidden="1" x14ac:dyDescent="0.2">
      <c r="A962" s="1">
        <v>973</v>
      </c>
      <c r="F962" s="80"/>
      <c r="O962" s="80"/>
      <c r="P962" s="6">
        <f t="shared" ref="P962:P1025" si="95">IF(N962="KG",(O962/1000),IF(N962="Head",(O962*1),IF(N962="Kantar 100lb",(O962/22.25),IF(N962="Kantar 315lb",(O962*315/2204.6),IF(N962="MT",(O962*1),IF(N962="Ardab",(O962*199.726/1000),IF(N962="104 Bag",(O962*104/1000),IF(N962="101 Bag",(O962*101/1000),IF(N962=0,0)))))))))</f>
        <v>0</v>
      </c>
      <c r="R962" s="6">
        <f t="shared" ref="R962:R1025" si="96">IF(N962="KG",(Q962*1000),IF(N962="Head",(Q962*1),IF(N962="Kantar 100lb",(Q962*22.25),IF(N962="Kantar 315lb",(Q962/315*2204.6),IF(N962="MT",(Q962*1),IF(N962="Ardab",(Q962/199.726*1000),IF(N962="104 Bag",(Q962/104*1000),IF(N962="101 Bag",(Q962/101*1000),IF(N962=0,0)))))))))</f>
        <v>0</v>
      </c>
      <c r="S962" s="57">
        <f t="shared" si="94"/>
        <v>0</v>
      </c>
      <c r="T962" s="6">
        <f>Table1[[#This Row],[Volume in Units]]*Table1[[#This Row],[Price SDG/Unit]]</f>
        <v>0</v>
      </c>
      <c r="U962" s="57">
        <f>Table1[[#This Row],[Volume MT/Head]]*Table1[[#This Row],[Price USD/(MT/Head)]]</f>
        <v>0</v>
      </c>
      <c r="V962" s="80"/>
      <c r="W962" s="28">
        <f>Table1[[#This Row],[Commission SDG/MT]]*Table1[[#This Row],[Volume in Units]]</f>
        <v>0</v>
      </c>
      <c r="X962" s="80"/>
      <c r="Y962" s="28">
        <f t="shared" ref="Y962:Y1025" si="97">T962+W962+X962</f>
        <v>0</v>
      </c>
      <c r="Z962" s="6">
        <f>IFERROR((Table1[[#This Row],[Total Cost SDG]]/Table1[[#This Row],[Volume MT/Head]]),0)</f>
        <v>0</v>
      </c>
      <c r="AA962" s="57" t="e">
        <f t="shared" ref="AA962:AA1025" si="98">Y962/F962</f>
        <v>#DIV/0!</v>
      </c>
      <c r="AB962" s="57">
        <f>IFERROR((Table1[[#This Row],[Total Cost USD]]/Table1[[#This Row],[Volume MT/Head]]),0)</f>
        <v>0</v>
      </c>
      <c r="AC962" s="80"/>
      <c r="AD962" s="6">
        <f>Table1[[#This Row],[Volume MT/Head]]-Table1[[#This Row],[Delivered MT]]</f>
        <v>0</v>
      </c>
      <c r="AE962" s="6">
        <f>Table1[[#This Row],[Delivered MT]]*Table1[[#This Row],[Average Cost SDG/MT]]</f>
        <v>0</v>
      </c>
    </row>
    <row r="963" spans="1:31" hidden="1" x14ac:dyDescent="0.2">
      <c r="A963" s="1">
        <v>974</v>
      </c>
      <c r="F963" s="80"/>
      <c r="O963" s="80"/>
      <c r="P963" s="6">
        <f t="shared" si="95"/>
        <v>0</v>
      </c>
      <c r="R963" s="6">
        <f t="shared" si="96"/>
        <v>0</v>
      </c>
      <c r="S963" s="57">
        <f t="shared" si="94"/>
        <v>0</v>
      </c>
      <c r="T963" s="6">
        <f>Table1[[#This Row],[Volume in Units]]*Table1[[#This Row],[Price SDG/Unit]]</f>
        <v>0</v>
      </c>
      <c r="U963" s="57">
        <f>Table1[[#This Row],[Volume MT/Head]]*Table1[[#This Row],[Price USD/(MT/Head)]]</f>
        <v>0</v>
      </c>
      <c r="V963" s="80"/>
      <c r="W963" s="28">
        <f>Table1[[#This Row],[Commission SDG/MT]]*Table1[[#This Row],[Volume in Units]]</f>
        <v>0</v>
      </c>
      <c r="X963" s="80"/>
      <c r="Y963" s="28">
        <f t="shared" si="97"/>
        <v>0</v>
      </c>
      <c r="Z963" s="6">
        <f>IFERROR((Table1[[#This Row],[Total Cost SDG]]/Table1[[#This Row],[Volume MT/Head]]),0)</f>
        <v>0</v>
      </c>
      <c r="AA963" s="57" t="e">
        <f t="shared" si="98"/>
        <v>#DIV/0!</v>
      </c>
      <c r="AB963" s="57">
        <f>IFERROR((Table1[[#This Row],[Total Cost USD]]/Table1[[#This Row],[Volume MT/Head]]),0)</f>
        <v>0</v>
      </c>
      <c r="AC963" s="80"/>
      <c r="AD963" s="6">
        <f>Table1[[#This Row],[Volume MT/Head]]-Table1[[#This Row],[Delivered MT]]</f>
        <v>0</v>
      </c>
      <c r="AE963" s="6">
        <f>Table1[[#This Row],[Delivered MT]]*Table1[[#This Row],[Average Cost SDG/MT]]</f>
        <v>0</v>
      </c>
    </row>
    <row r="964" spans="1:31" hidden="1" x14ac:dyDescent="0.2">
      <c r="A964" s="1">
        <v>975</v>
      </c>
      <c r="F964" s="80"/>
      <c r="O964" s="80"/>
      <c r="P964" s="6">
        <f t="shared" si="95"/>
        <v>0</v>
      </c>
      <c r="R964" s="6">
        <f t="shared" si="96"/>
        <v>0</v>
      </c>
      <c r="S964" s="57">
        <f t="shared" si="94"/>
        <v>0</v>
      </c>
      <c r="T964" s="6">
        <f>Table1[[#This Row],[Volume in Units]]*Table1[[#This Row],[Price SDG/Unit]]</f>
        <v>0</v>
      </c>
      <c r="U964" s="57">
        <f>Table1[[#This Row],[Volume MT/Head]]*Table1[[#This Row],[Price USD/(MT/Head)]]</f>
        <v>0</v>
      </c>
      <c r="V964" s="80"/>
      <c r="W964" s="28">
        <f>Table1[[#This Row],[Commission SDG/MT]]*Table1[[#This Row],[Volume in Units]]</f>
        <v>0</v>
      </c>
      <c r="X964" s="80"/>
      <c r="Y964" s="28">
        <f t="shared" si="97"/>
        <v>0</v>
      </c>
      <c r="Z964" s="6">
        <f>IFERROR((Table1[[#This Row],[Total Cost SDG]]/Table1[[#This Row],[Volume MT/Head]]),0)</f>
        <v>0</v>
      </c>
      <c r="AA964" s="57" t="e">
        <f t="shared" si="98"/>
        <v>#DIV/0!</v>
      </c>
      <c r="AB964" s="57">
        <f>IFERROR((Table1[[#This Row],[Total Cost USD]]/Table1[[#This Row],[Volume MT/Head]]),0)</f>
        <v>0</v>
      </c>
      <c r="AC964" s="80"/>
      <c r="AD964" s="6">
        <f>Table1[[#This Row],[Volume MT/Head]]-Table1[[#This Row],[Delivered MT]]</f>
        <v>0</v>
      </c>
      <c r="AE964" s="6">
        <f>Table1[[#This Row],[Delivered MT]]*Table1[[#This Row],[Average Cost SDG/MT]]</f>
        <v>0</v>
      </c>
    </row>
    <row r="965" spans="1:31" hidden="1" x14ac:dyDescent="0.2">
      <c r="A965" s="1">
        <v>976</v>
      </c>
      <c r="F965" s="80"/>
      <c r="O965" s="80"/>
      <c r="P965" s="6">
        <f t="shared" si="95"/>
        <v>0</v>
      </c>
      <c r="R965" s="6">
        <f t="shared" si="96"/>
        <v>0</v>
      </c>
      <c r="S965" s="57">
        <f t="shared" si="94"/>
        <v>0</v>
      </c>
      <c r="T965" s="6">
        <f>Table1[[#This Row],[Volume in Units]]*Table1[[#This Row],[Price SDG/Unit]]</f>
        <v>0</v>
      </c>
      <c r="U965" s="57">
        <f>Table1[[#This Row],[Volume MT/Head]]*Table1[[#This Row],[Price USD/(MT/Head)]]</f>
        <v>0</v>
      </c>
      <c r="V965" s="80"/>
      <c r="W965" s="28">
        <f>Table1[[#This Row],[Commission SDG/MT]]*Table1[[#This Row],[Volume in Units]]</f>
        <v>0</v>
      </c>
      <c r="X965" s="80"/>
      <c r="Y965" s="28">
        <f t="shared" si="97"/>
        <v>0</v>
      </c>
      <c r="Z965" s="6">
        <f>IFERROR((Table1[[#This Row],[Total Cost SDG]]/Table1[[#This Row],[Volume MT/Head]]),0)</f>
        <v>0</v>
      </c>
      <c r="AA965" s="57" t="e">
        <f t="shared" si="98"/>
        <v>#DIV/0!</v>
      </c>
      <c r="AB965" s="57">
        <f>IFERROR((Table1[[#This Row],[Total Cost USD]]/Table1[[#This Row],[Volume MT/Head]]),0)</f>
        <v>0</v>
      </c>
      <c r="AC965" s="80"/>
      <c r="AD965" s="6">
        <f>Table1[[#This Row],[Volume MT/Head]]-Table1[[#This Row],[Delivered MT]]</f>
        <v>0</v>
      </c>
      <c r="AE965" s="6">
        <f>Table1[[#This Row],[Delivered MT]]*Table1[[#This Row],[Average Cost SDG/MT]]</f>
        <v>0</v>
      </c>
    </row>
    <row r="966" spans="1:31" hidden="1" x14ac:dyDescent="0.2">
      <c r="A966" s="1">
        <v>977</v>
      </c>
      <c r="F966" s="80"/>
      <c r="O966" s="80"/>
      <c r="P966" s="6">
        <f t="shared" si="95"/>
        <v>0</v>
      </c>
      <c r="R966" s="6">
        <f t="shared" si="96"/>
        <v>0</v>
      </c>
      <c r="S966" s="57">
        <f t="shared" si="94"/>
        <v>0</v>
      </c>
      <c r="T966" s="6">
        <f>Table1[[#This Row],[Volume in Units]]*Table1[[#This Row],[Price SDG/Unit]]</f>
        <v>0</v>
      </c>
      <c r="U966" s="57">
        <f>Table1[[#This Row],[Volume MT/Head]]*Table1[[#This Row],[Price USD/(MT/Head)]]</f>
        <v>0</v>
      </c>
      <c r="V966" s="80"/>
      <c r="W966" s="28">
        <f>Table1[[#This Row],[Commission SDG/MT]]*Table1[[#This Row],[Volume in Units]]</f>
        <v>0</v>
      </c>
      <c r="X966" s="80"/>
      <c r="Y966" s="28">
        <f t="shared" si="97"/>
        <v>0</v>
      </c>
      <c r="Z966" s="6">
        <f>IFERROR((Table1[[#This Row],[Total Cost SDG]]/Table1[[#This Row],[Volume MT/Head]]),0)</f>
        <v>0</v>
      </c>
      <c r="AA966" s="57" t="e">
        <f t="shared" si="98"/>
        <v>#DIV/0!</v>
      </c>
      <c r="AB966" s="57">
        <f>IFERROR((Table1[[#This Row],[Total Cost USD]]/Table1[[#This Row],[Volume MT/Head]]),0)</f>
        <v>0</v>
      </c>
      <c r="AC966" s="80"/>
      <c r="AD966" s="6">
        <f>Table1[[#This Row],[Volume MT/Head]]-Table1[[#This Row],[Delivered MT]]</f>
        <v>0</v>
      </c>
      <c r="AE966" s="6">
        <f>Table1[[#This Row],[Delivered MT]]*Table1[[#This Row],[Average Cost SDG/MT]]</f>
        <v>0</v>
      </c>
    </row>
    <row r="967" spans="1:31" hidden="1" x14ac:dyDescent="0.2">
      <c r="A967" s="1">
        <v>978</v>
      </c>
      <c r="F967" s="80"/>
      <c r="O967" s="80"/>
      <c r="P967" s="6">
        <f t="shared" si="95"/>
        <v>0</v>
      </c>
      <c r="R967" s="6">
        <f t="shared" si="96"/>
        <v>0</v>
      </c>
      <c r="S967" s="57">
        <f t="shared" si="94"/>
        <v>0</v>
      </c>
      <c r="T967" s="6">
        <f>Table1[[#This Row],[Volume in Units]]*Table1[[#This Row],[Price SDG/Unit]]</f>
        <v>0</v>
      </c>
      <c r="U967" s="57">
        <f>Table1[[#This Row],[Volume MT/Head]]*Table1[[#This Row],[Price USD/(MT/Head)]]</f>
        <v>0</v>
      </c>
      <c r="V967" s="80"/>
      <c r="W967" s="28">
        <f>Table1[[#This Row],[Commission SDG/MT]]*Table1[[#This Row],[Volume in Units]]</f>
        <v>0</v>
      </c>
      <c r="X967" s="80"/>
      <c r="Y967" s="28">
        <f t="shared" si="97"/>
        <v>0</v>
      </c>
      <c r="Z967" s="6">
        <f>IFERROR((Table1[[#This Row],[Total Cost SDG]]/Table1[[#This Row],[Volume MT/Head]]),0)</f>
        <v>0</v>
      </c>
      <c r="AA967" s="57" t="e">
        <f t="shared" si="98"/>
        <v>#DIV/0!</v>
      </c>
      <c r="AB967" s="57">
        <f>IFERROR((Table1[[#This Row],[Total Cost USD]]/Table1[[#This Row],[Volume MT/Head]]),0)</f>
        <v>0</v>
      </c>
      <c r="AC967" s="80"/>
      <c r="AD967" s="6">
        <f>Table1[[#This Row],[Volume MT/Head]]-Table1[[#This Row],[Delivered MT]]</f>
        <v>0</v>
      </c>
      <c r="AE967" s="6">
        <f>Table1[[#This Row],[Delivered MT]]*Table1[[#This Row],[Average Cost SDG/MT]]</f>
        <v>0</v>
      </c>
    </row>
    <row r="968" spans="1:31" hidden="1" x14ac:dyDescent="0.2">
      <c r="A968" s="1">
        <v>979</v>
      </c>
      <c r="F968" s="80"/>
      <c r="O968" s="80"/>
      <c r="P968" s="6">
        <f t="shared" si="95"/>
        <v>0</v>
      </c>
      <c r="R968" s="6">
        <f t="shared" si="96"/>
        <v>0</v>
      </c>
      <c r="S968" s="57">
        <f t="shared" si="94"/>
        <v>0</v>
      </c>
      <c r="T968" s="6">
        <f>Table1[[#This Row],[Volume in Units]]*Table1[[#This Row],[Price SDG/Unit]]</f>
        <v>0</v>
      </c>
      <c r="U968" s="57">
        <f>Table1[[#This Row],[Volume MT/Head]]*Table1[[#This Row],[Price USD/(MT/Head)]]</f>
        <v>0</v>
      </c>
      <c r="V968" s="80"/>
      <c r="W968" s="28">
        <f>Table1[[#This Row],[Commission SDG/MT]]*Table1[[#This Row],[Volume in Units]]</f>
        <v>0</v>
      </c>
      <c r="X968" s="80"/>
      <c r="Y968" s="28">
        <f t="shared" si="97"/>
        <v>0</v>
      </c>
      <c r="Z968" s="6">
        <f>IFERROR((Table1[[#This Row],[Total Cost SDG]]/Table1[[#This Row],[Volume MT/Head]]),0)</f>
        <v>0</v>
      </c>
      <c r="AA968" s="57" t="e">
        <f t="shared" si="98"/>
        <v>#DIV/0!</v>
      </c>
      <c r="AB968" s="57">
        <f>IFERROR((Table1[[#This Row],[Total Cost USD]]/Table1[[#This Row],[Volume MT/Head]]),0)</f>
        <v>0</v>
      </c>
      <c r="AC968" s="80"/>
      <c r="AD968" s="6">
        <f>Table1[[#This Row],[Volume MT/Head]]-Table1[[#This Row],[Delivered MT]]</f>
        <v>0</v>
      </c>
      <c r="AE968" s="6">
        <f>Table1[[#This Row],[Delivered MT]]*Table1[[#This Row],[Average Cost SDG/MT]]</f>
        <v>0</v>
      </c>
    </row>
    <row r="969" spans="1:31" hidden="1" x14ac:dyDescent="0.2">
      <c r="A969" s="1">
        <v>980</v>
      </c>
      <c r="F969" s="80"/>
      <c r="O969" s="80"/>
      <c r="P969" s="6">
        <f t="shared" si="95"/>
        <v>0</v>
      </c>
      <c r="R969" s="6">
        <f t="shared" si="96"/>
        <v>0</v>
      </c>
      <c r="S969" s="57">
        <f t="shared" si="94"/>
        <v>0</v>
      </c>
      <c r="T969" s="6">
        <f>Table1[[#This Row],[Volume in Units]]*Table1[[#This Row],[Price SDG/Unit]]</f>
        <v>0</v>
      </c>
      <c r="U969" s="57">
        <f>Table1[[#This Row],[Volume MT/Head]]*Table1[[#This Row],[Price USD/(MT/Head)]]</f>
        <v>0</v>
      </c>
      <c r="V969" s="80"/>
      <c r="W969" s="28">
        <f>Table1[[#This Row],[Commission SDG/MT]]*Table1[[#This Row],[Volume in Units]]</f>
        <v>0</v>
      </c>
      <c r="X969" s="80"/>
      <c r="Y969" s="6">
        <f t="shared" si="97"/>
        <v>0</v>
      </c>
      <c r="Z969" s="6">
        <f>IFERROR((Table1[[#This Row],[Total Cost SDG]]/Table1[[#This Row],[Volume MT/Head]]),0)</f>
        <v>0</v>
      </c>
      <c r="AA969" s="57" t="e">
        <f t="shared" si="98"/>
        <v>#DIV/0!</v>
      </c>
      <c r="AB969" s="57">
        <f>IFERROR((Table1[[#This Row],[Total Cost USD]]/Table1[[#This Row],[Volume MT/Head]]),0)</f>
        <v>0</v>
      </c>
      <c r="AC969" s="80"/>
      <c r="AD969" s="6">
        <f>Table1[[#This Row],[Volume MT/Head]]-Table1[[#This Row],[Delivered MT]]</f>
        <v>0</v>
      </c>
      <c r="AE969" s="6">
        <f>Table1[[#This Row],[Delivered MT]]*Table1[[#This Row],[Average Cost SDG/MT]]</f>
        <v>0</v>
      </c>
    </row>
    <row r="970" spans="1:31" hidden="1" x14ac:dyDescent="0.2">
      <c r="A970" s="1">
        <v>981</v>
      </c>
      <c r="F970" s="80"/>
      <c r="O970" s="80"/>
      <c r="P970" s="6">
        <f t="shared" si="95"/>
        <v>0</v>
      </c>
      <c r="R970" s="6">
        <f t="shared" si="96"/>
        <v>0</v>
      </c>
      <c r="S970" s="57">
        <f t="shared" si="94"/>
        <v>0</v>
      </c>
      <c r="T970" s="6">
        <f>Table1[[#This Row],[Volume in Units]]*Table1[[#This Row],[Price SDG/Unit]]</f>
        <v>0</v>
      </c>
      <c r="U970" s="57">
        <f>Table1[[#This Row],[Volume MT/Head]]*Table1[[#This Row],[Price USD/(MT/Head)]]</f>
        <v>0</v>
      </c>
      <c r="V970" s="80"/>
      <c r="W970" s="28">
        <f>Table1[[#This Row],[Commission SDG/MT]]*Table1[[#This Row],[Volume in Units]]</f>
        <v>0</v>
      </c>
      <c r="X970" s="80"/>
      <c r="Y970" s="28">
        <f t="shared" si="97"/>
        <v>0</v>
      </c>
      <c r="Z970" s="6">
        <f>IFERROR((Table1[[#This Row],[Total Cost SDG]]/Table1[[#This Row],[Volume MT/Head]]),0)</f>
        <v>0</v>
      </c>
      <c r="AA970" s="57" t="e">
        <f t="shared" si="98"/>
        <v>#DIV/0!</v>
      </c>
      <c r="AB970" s="57">
        <f>IFERROR((Table1[[#This Row],[Total Cost USD]]/Table1[[#This Row],[Volume MT/Head]]),0)</f>
        <v>0</v>
      </c>
      <c r="AC970" s="80"/>
      <c r="AD970" s="6">
        <f>Table1[[#This Row],[Volume MT/Head]]-Table1[[#This Row],[Delivered MT]]</f>
        <v>0</v>
      </c>
      <c r="AE970" s="6">
        <f>Table1[[#This Row],[Delivered MT]]*Table1[[#This Row],[Average Cost SDG/MT]]</f>
        <v>0</v>
      </c>
    </row>
    <row r="971" spans="1:31" hidden="1" x14ac:dyDescent="0.2">
      <c r="A971" s="1">
        <v>982</v>
      </c>
      <c r="F971" s="80"/>
      <c r="O971" s="80"/>
      <c r="P971" s="6">
        <f t="shared" si="95"/>
        <v>0</v>
      </c>
      <c r="R971" s="6">
        <f t="shared" si="96"/>
        <v>0</v>
      </c>
      <c r="S971" s="57">
        <f t="shared" si="94"/>
        <v>0</v>
      </c>
      <c r="T971" s="6">
        <f>Table1[[#This Row],[Volume in Units]]*Table1[[#This Row],[Price SDG/Unit]]</f>
        <v>0</v>
      </c>
      <c r="U971" s="57">
        <f>Table1[[#This Row],[Volume MT/Head]]*Table1[[#This Row],[Price USD/(MT/Head)]]</f>
        <v>0</v>
      </c>
      <c r="V971" s="80"/>
      <c r="W971" s="28">
        <f>Table1[[#This Row],[Commission SDG/MT]]*Table1[[#This Row],[Volume in Units]]</f>
        <v>0</v>
      </c>
      <c r="X971" s="80"/>
      <c r="Y971" s="28">
        <f t="shared" si="97"/>
        <v>0</v>
      </c>
      <c r="Z971" s="6">
        <f>IFERROR((Table1[[#This Row],[Total Cost SDG]]/Table1[[#This Row],[Volume MT/Head]]),0)</f>
        <v>0</v>
      </c>
      <c r="AA971" s="57" t="e">
        <f t="shared" si="98"/>
        <v>#DIV/0!</v>
      </c>
      <c r="AB971" s="57">
        <f>IFERROR((Table1[[#This Row],[Total Cost USD]]/Table1[[#This Row],[Volume MT/Head]]),0)</f>
        <v>0</v>
      </c>
      <c r="AC971" s="80"/>
      <c r="AD971" s="6">
        <f>Table1[[#This Row],[Volume MT/Head]]-Table1[[#This Row],[Delivered MT]]</f>
        <v>0</v>
      </c>
      <c r="AE971" s="6">
        <f>Table1[[#This Row],[Delivered MT]]*Table1[[#This Row],[Average Cost SDG/MT]]</f>
        <v>0</v>
      </c>
    </row>
    <row r="972" spans="1:31" hidden="1" x14ac:dyDescent="0.2">
      <c r="A972" s="1">
        <v>983</v>
      </c>
      <c r="F972" s="80"/>
      <c r="O972" s="80"/>
      <c r="P972" s="6">
        <f t="shared" si="95"/>
        <v>0</v>
      </c>
      <c r="R972" s="6">
        <f t="shared" si="96"/>
        <v>0</v>
      </c>
      <c r="S972" s="57">
        <f t="shared" si="94"/>
        <v>0</v>
      </c>
      <c r="T972" s="6">
        <f>Table1[[#This Row],[Volume in Units]]*Table1[[#This Row],[Price SDG/Unit]]</f>
        <v>0</v>
      </c>
      <c r="U972" s="57">
        <f>Table1[[#This Row],[Volume MT/Head]]*Table1[[#This Row],[Price USD/(MT/Head)]]</f>
        <v>0</v>
      </c>
      <c r="V972" s="80"/>
      <c r="W972" s="28">
        <f>Table1[[#This Row],[Commission SDG/MT]]*Table1[[#This Row],[Volume in Units]]</f>
        <v>0</v>
      </c>
      <c r="X972" s="80"/>
      <c r="Y972" s="28">
        <f t="shared" si="97"/>
        <v>0</v>
      </c>
      <c r="Z972" s="6">
        <f>IFERROR((Table1[[#This Row],[Total Cost SDG]]/Table1[[#This Row],[Volume MT/Head]]),0)</f>
        <v>0</v>
      </c>
      <c r="AA972" s="57" t="e">
        <f t="shared" si="98"/>
        <v>#DIV/0!</v>
      </c>
      <c r="AB972" s="57">
        <f>IFERROR((Table1[[#This Row],[Total Cost USD]]/Table1[[#This Row],[Volume MT/Head]]),0)</f>
        <v>0</v>
      </c>
      <c r="AC972" s="80"/>
      <c r="AD972" s="6">
        <f>Table1[[#This Row],[Volume MT/Head]]-Table1[[#This Row],[Delivered MT]]</f>
        <v>0</v>
      </c>
      <c r="AE972" s="6">
        <f>Table1[[#This Row],[Delivered MT]]*Table1[[#This Row],[Average Cost SDG/MT]]</f>
        <v>0</v>
      </c>
    </row>
    <row r="973" spans="1:31" hidden="1" x14ac:dyDescent="0.2">
      <c r="A973" s="1">
        <v>984</v>
      </c>
      <c r="F973" s="80"/>
      <c r="O973" s="80"/>
      <c r="P973" s="6">
        <f t="shared" si="95"/>
        <v>0</v>
      </c>
      <c r="R973" s="6">
        <f t="shared" si="96"/>
        <v>0</v>
      </c>
      <c r="S973" s="57">
        <f t="shared" si="94"/>
        <v>0</v>
      </c>
      <c r="T973" s="6">
        <f>Table1[[#This Row],[Volume in Units]]*Table1[[#This Row],[Price SDG/Unit]]</f>
        <v>0</v>
      </c>
      <c r="U973" s="57">
        <f>Table1[[#This Row],[Volume MT/Head]]*Table1[[#This Row],[Price USD/(MT/Head)]]</f>
        <v>0</v>
      </c>
      <c r="V973" s="80"/>
      <c r="W973" s="28">
        <f>Table1[[#This Row],[Commission SDG/MT]]*Table1[[#This Row],[Volume in Units]]</f>
        <v>0</v>
      </c>
      <c r="X973" s="80"/>
      <c r="Y973" s="28">
        <f t="shared" si="97"/>
        <v>0</v>
      </c>
      <c r="Z973" s="6">
        <f>IFERROR((Table1[[#This Row],[Total Cost SDG]]/Table1[[#This Row],[Volume MT/Head]]),0)</f>
        <v>0</v>
      </c>
      <c r="AA973" s="57" t="e">
        <f t="shared" si="98"/>
        <v>#DIV/0!</v>
      </c>
      <c r="AB973" s="57">
        <f>IFERROR((Table1[[#This Row],[Total Cost USD]]/Table1[[#This Row],[Volume MT/Head]]),0)</f>
        <v>0</v>
      </c>
      <c r="AC973" s="80"/>
      <c r="AD973" s="6">
        <f>Table1[[#This Row],[Volume MT/Head]]-Table1[[#This Row],[Delivered MT]]</f>
        <v>0</v>
      </c>
      <c r="AE973" s="6">
        <f>Table1[[#This Row],[Delivered MT]]*Table1[[#This Row],[Average Cost SDG/MT]]</f>
        <v>0</v>
      </c>
    </row>
    <row r="974" spans="1:31" hidden="1" x14ac:dyDescent="0.2">
      <c r="A974" s="1">
        <v>985</v>
      </c>
      <c r="F974" s="80"/>
      <c r="O974" s="80"/>
      <c r="P974" s="6">
        <f t="shared" si="95"/>
        <v>0</v>
      </c>
      <c r="R974" s="6">
        <f t="shared" si="96"/>
        <v>0</v>
      </c>
      <c r="S974" s="57">
        <f t="shared" si="94"/>
        <v>0</v>
      </c>
      <c r="T974" s="6">
        <f>Table1[[#This Row],[Volume in Units]]*Table1[[#This Row],[Price SDG/Unit]]</f>
        <v>0</v>
      </c>
      <c r="U974" s="57">
        <f>Table1[[#This Row],[Volume MT/Head]]*Table1[[#This Row],[Price USD/(MT/Head)]]</f>
        <v>0</v>
      </c>
      <c r="V974" s="80"/>
      <c r="W974" s="28">
        <f>Table1[[#This Row],[Commission SDG/MT]]*Table1[[#This Row],[Volume in Units]]</f>
        <v>0</v>
      </c>
      <c r="X974" s="80"/>
      <c r="Y974" s="28">
        <f t="shared" si="97"/>
        <v>0</v>
      </c>
      <c r="Z974" s="6">
        <f>IFERROR((Table1[[#This Row],[Total Cost SDG]]/Table1[[#This Row],[Volume MT/Head]]),0)</f>
        <v>0</v>
      </c>
      <c r="AA974" s="57" t="e">
        <f t="shared" si="98"/>
        <v>#DIV/0!</v>
      </c>
      <c r="AB974" s="57">
        <f>IFERROR((Table1[[#This Row],[Total Cost USD]]/Table1[[#This Row],[Volume MT/Head]]),0)</f>
        <v>0</v>
      </c>
      <c r="AC974" s="80"/>
      <c r="AD974" s="6">
        <f>Table1[[#This Row],[Volume MT/Head]]-Table1[[#This Row],[Delivered MT]]</f>
        <v>0</v>
      </c>
      <c r="AE974" s="6">
        <f>Table1[[#This Row],[Delivered MT]]*Table1[[#This Row],[Average Cost SDG/MT]]</f>
        <v>0</v>
      </c>
    </row>
    <row r="975" spans="1:31" hidden="1" x14ac:dyDescent="0.2">
      <c r="A975" s="1">
        <v>986</v>
      </c>
      <c r="F975" s="80"/>
      <c r="O975" s="80"/>
      <c r="P975" s="6">
        <f t="shared" si="95"/>
        <v>0</v>
      </c>
      <c r="R975" s="6">
        <f t="shared" si="96"/>
        <v>0</v>
      </c>
      <c r="S975" s="57">
        <f t="shared" si="94"/>
        <v>0</v>
      </c>
      <c r="T975" s="6">
        <f>Table1[[#This Row],[Volume in Units]]*Table1[[#This Row],[Price SDG/Unit]]</f>
        <v>0</v>
      </c>
      <c r="U975" s="57">
        <f>Table1[[#This Row],[Volume MT/Head]]*Table1[[#This Row],[Price USD/(MT/Head)]]</f>
        <v>0</v>
      </c>
      <c r="V975" s="80"/>
      <c r="W975" s="28">
        <f>Table1[[#This Row],[Commission SDG/MT]]*Table1[[#This Row],[Volume in Units]]</f>
        <v>0</v>
      </c>
      <c r="X975" s="80"/>
      <c r="Y975" s="28">
        <f t="shared" si="97"/>
        <v>0</v>
      </c>
      <c r="Z975" s="6">
        <f>IFERROR((Table1[[#This Row],[Total Cost SDG]]/Table1[[#This Row],[Volume MT/Head]]),0)</f>
        <v>0</v>
      </c>
      <c r="AA975" s="57" t="e">
        <f t="shared" si="98"/>
        <v>#DIV/0!</v>
      </c>
      <c r="AB975" s="57">
        <f>IFERROR((Table1[[#This Row],[Total Cost USD]]/Table1[[#This Row],[Volume MT/Head]]),0)</f>
        <v>0</v>
      </c>
      <c r="AC975" s="80"/>
      <c r="AD975" s="6">
        <f>Table1[[#This Row],[Volume MT/Head]]-Table1[[#This Row],[Delivered MT]]</f>
        <v>0</v>
      </c>
      <c r="AE975" s="6">
        <f>Table1[[#This Row],[Delivered MT]]*Table1[[#This Row],[Average Cost SDG/MT]]</f>
        <v>0</v>
      </c>
    </row>
    <row r="976" spans="1:31" hidden="1" x14ac:dyDescent="0.2">
      <c r="A976" s="1">
        <v>987</v>
      </c>
      <c r="F976" s="80"/>
      <c r="O976" s="80"/>
      <c r="P976" s="6">
        <f t="shared" si="95"/>
        <v>0</v>
      </c>
      <c r="R976" s="6">
        <f t="shared" si="96"/>
        <v>0</v>
      </c>
      <c r="S976" s="57">
        <f t="shared" si="94"/>
        <v>0</v>
      </c>
      <c r="T976" s="6">
        <f>Table1[[#This Row],[Volume in Units]]*Table1[[#This Row],[Price SDG/Unit]]</f>
        <v>0</v>
      </c>
      <c r="U976" s="57">
        <f>Table1[[#This Row],[Volume MT/Head]]*Table1[[#This Row],[Price USD/(MT/Head)]]</f>
        <v>0</v>
      </c>
      <c r="V976" s="80"/>
      <c r="W976" s="28">
        <f>Table1[[#This Row],[Commission SDG/MT]]*Table1[[#This Row],[Volume in Units]]</f>
        <v>0</v>
      </c>
      <c r="X976" s="80"/>
      <c r="Y976" s="28">
        <f t="shared" si="97"/>
        <v>0</v>
      </c>
      <c r="Z976" s="6">
        <f>IFERROR((Table1[[#This Row],[Total Cost SDG]]/Table1[[#This Row],[Volume MT/Head]]),0)</f>
        <v>0</v>
      </c>
      <c r="AA976" s="57" t="e">
        <f t="shared" si="98"/>
        <v>#DIV/0!</v>
      </c>
      <c r="AB976" s="57">
        <f>IFERROR((Table1[[#This Row],[Total Cost USD]]/Table1[[#This Row],[Volume MT/Head]]),0)</f>
        <v>0</v>
      </c>
      <c r="AC976" s="80"/>
      <c r="AD976" s="6">
        <f>Table1[[#This Row],[Volume MT/Head]]-Table1[[#This Row],[Delivered MT]]</f>
        <v>0</v>
      </c>
      <c r="AE976" s="6">
        <f>Table1[[#This Row],[Delivered MT]]*Table1[[#This Row],[Average Cost SDG/MT]]</f>
        <v>0</v>
      </c>
    </row>
    <row r="977" spans="1:31" hidden="1" x14ac:dyDescent="0.2">
      <c r="A977" s="1">
        <v>988</v>
      </c>
      <c r="F977" s="80"/>
      <c r="O977" s="80"/>
      <c r="P977" s="6">
        <f t="shared" si="95"/>
        <v>0</v>
      </c>
      <c r="R977" s="6">
        <f t="shared" si="96"/>
        <v>0</v>
      </c>
      <c r="S977" s="57">
        <f t="shared" si="94"/>
        <v>0</v>
      </c>
      <c r="T977" s="6">
        <f>Table1[[#This Row],[Volume in Units]]*Table1[[#This Row],[Price SDG/Unit]]</f>
        <v>0</v>
      </c>
      <c r="U977" s="57">
        <f>Table1[[#This Row],[Volume MT/Head]]*Table1[[#This Row],[Price USD/(MT/Head)]]</f>
        <v>0</v>
      </c>
      <c r="V977" s="80"/>
      <c r="W977" s="28">
        <f>Table1[[#This Row],[Commission SDG/MT]]*Table1[[#This Row],[Volume in Units]]</f>
        <v>0</v>
      </c>
      <c r="X977" s="80"/>
      <c r="Y977" s="28">
        <f t="shared" si="97"/>
        <v>0</v>
      </c>
      <c r="Z977" s="6">
        <f>IFERROR((Table1[[#This Row],[Total Cost SDG]]/Table1[[#This Row],[Volume MT/Head]]),0)</f>
        <v>0</v>
      </c>
      <c r="AA977" s="57" t="e">
        <f t="shared" si="98"/>
        <v>#DIV/0!</v>
      </c>
      <c r="AB977" s="57">
        <f>IFERROR((Table1[[#This Row],[Total Cost USD]]/Table1[[#This Row],[Volume MT/Head]]),0)</f>
        <v>0</v>
      </c>
      <c r="AC977" s="80"/>
      <c r="AD977" s="6">
        <f>Table1[[#This Row],[Volume MT/Head]]-Table1[[#This Row],[Delivered MT]]</f>
        <v>0</v>
      </c>
      <c r="AE977" s="6">
        <f>Table1[[#This Row],[Delivered MT]]*Table1[[#This Row],[Average Cost SDG/MT]]</f>
        <v>0</v>
      </c>
    </row>
    <row r="978" spans="1:31" hidden="1" x14ac:dyDescent="0.2">
      <c r="A978" s="1">
        <v>989</v>
      </c>
      <c r="F978" s="80"/>
      <c r="O978" s="80"/>
      <c r="P978" s="6">
        <f t="shared" si="95"/>
        <v>0</v>
      </c>
      <c r="R978" s="6">
        <f t="shared" si="96"/>
        <v>0</v>
      </c>
      <c r="S978" s="57">
        <f t="shared" si="94"/>
        <v>0</v>
      </c>
      <c r="T978" s="6">
        <f>Table1[[#This Row],[Volume in Units]]*Table1[[#This Row],[Price SDG/Unit]]</f>
        <v>0</v>
      </c>
      <c r="U978" s="57">
        <f>Table1[[#This Row],[Volume MT/Head]]*Table1[[#This Row],[Price USD/(MT/Head)]]</f>
        <v>0</v>
      </c>
      <c r="V978" s="80"/>
      <c r="W978" s="28">
        <f>Table1[[#This Row],[Commission SDG/MT]]*Table1[[#This Row],[Volume in Units]]</f>
        <v>0</v>
      </c>
      <c r="X978" s="80"/>
      <c r="Y978" s="28">
        <f t="shared" si="97"/>
        <v>0</v>
      </c>
      <c r="Z978" s="6">
        <f>IFERROR((Table1[[#This Row],[Total Cost SDG]]/Table1[[#This Row],[Volume MT/Head]]),0)</f>
        <v>0</v>
      </c>
      <c r="AA978" s="57" t="e">
        <f t="shared" si="98"/>
        <v>#DIV/0!</v>
      </c>
      <c r="AB978" s="57">
        <f>IFERROR((Table1[[#This Row],[Total Cost USD]]/Table1[[#This Row],[Volume MT/Head]]),0)</f>
        <v>0</v>
      </c>
      <c r="AC978" s="80"/>
      <c r="AD978" s="6">
        <f>Table1[[#This Row],[Volume MT/Head]]-Table1[[#This Row],[Delivered MT]]</f>
        <v>0</v>
      </c>
      <c r="AE978" s="6">
        <f>Table1[[#This Row],[Delivered MT]]*Table1[[#This Row],[Average Cost SDG/MT]]</f>
        <v>0</v>
      </c>
    </row>
    <row r="979" spans="1:31" hidden="1" x14ac:dyDescent="0.2">
      <c r="A979" s="1">
        <v>990</v>
      </c>
      <c r="F979" s="80"/>
      <c r="O979" s="80"/>
      <c r="P979" s="6">
        <f t="shared" si="95"/>
        <v>0</v>
      </c>
      <c r="R979" s="6">
        <f t="shared" si="96"/>
        <v>0</v>
      </c>
      <c r="S979" s="57">
        <f t="shared" si="94"/>
        <v>0</v>
      </c>
      <c r="T979" s="6">
        <f>Table1[[#This Row],[Volume in Units]]*Table1[[#This Row],[Price SDG/Unit]]</f>
        <v>0</v>
      </c>
      <c r="U979" s="57">
        <f>Table1[[#This Row],[Volume MT/Head]]*Table1[[#This Row],[Price USD/(MT/Head)]]</f>
        <v>0</v>
      </c>
      <c r="V979" s="80"/>
      <c r="W979" s="28">
        <f>Table1[[#This Row],[Commission SDG/MT]]*Table1[[#This Row],[Volume in Units]]</f>
        <v>0</v>
      </c>
      <c r="X979" s="80"/>
      <c r="Y979" s="28">
        <f t="shared" si="97"/>
        <v>0</v>
      </c>
      <c r="Z979" s="6">
        <f>IFERROR((Table1[[#This Row],[Total Cost SDG]]/Table1[[#This Row],[Volume MT/Head]]),0)</f>
        <v>0</v>
      </c>
      <c r="AA979" s="57" t="e">
        <f t="shared" si="98"/>
        <v>#DIV/0!</v>
      </c>
      <c r="AB979" s="57">
        <f>IFERROR((Table1[[#This Row],[Total Cost USD]]/Table1[[#This Row],[Volume MT/Head]]),0)</f>
        <v>0</v>
      </c>
      <c r="AC979" s="80"/>
      <c r="AD979" s="6">
        <f>Table1[[#This Row],[Volume MT/Head]]-Table1[[#This Row],[Delivered MT]]</f>
        <v>0</v>
      </c>
      <c r="AE979" s="6">
        <f>Table1[[#This Row],[Delivered MT]]*Table1[[#This Row],[Average Cost SDG/MT]]</f>
        <v>0</v>
      </c>
    </row>
    <row r="980" spans="1:31" hidden="1" x14ac:dyDescent="0.2">
      <c r="A980" s="1">
        <v>991</v>
      </c>
      <c r="F980" s="80"/>
      <c r="O980" s="80"/>
      <c r="P980" s="6">
        <f t="shared" si="95"/>
        <v>0</v>
      </c>
      <c r="R980" s="6">
        <f t="shared" si="96"/>
        <v>0</v>
      </c>
      <c r="S980" s="57">
        <f t="shared" si="94"/>
        <v>0</v>
      </c>
      <c r="T980" s="6">
        <f>Table1[[#This Row],[Volume in Units]]*Table1[[#This Row],[Price SDG/Unit]]</f>
        <v>0</v>
      </c>
      <c r="U980" s="57">
        <f>Table1[[#This Row],[Volume MT/Head]]*Table1[[#This Row],[Price USD/(MT/Head)]]</f>
        <v>0</v>
      </c>
      <c r="V980" s="80"/>
      <c r="W980" s="28">
        <f>Table1[[#This Row],[Commission SDG/MT]]*Table1[[#This Row],[Volume in Units]]</f>
        <v>0</v>
      </c>
      <c r="X980" s="80"/>
      <c r="Y980" s="28">
        <f t="shared" si="97"/>
        <v>0</v>
      </c>
      <c r="Z980" s="6">
        <f>IFERROR((Table1[[#This Row],[Total Cost SDG]]/Table1[[#This Row],[Volume MT/Head]]),0)</f>
        <v>0</v>
      </c>
      <c r="AA980" s="57" t="e">
        <f t="shared" si="98"/>
        <v>#DIV/0!</v>
      </c>
      <c r="AB980" s="57">
        <f>IFERROR((Table1[[#This Row],[Total Cost USD]]/Table1[[#This Row],[Volume MT/Head]]),0)</f>
        <v>0</v>
      </c>
      <c r="AC980" s="80"/>
      <c r="AD980" s="6">
        <f>Table1[[#This Row],[Volume MT/Head]]-Table1[[#This Row],[Delivered MT]]</f>
        <v>0</v>
      </c>
      <c r="AE980" s="6">
        <f>Table1[[#This Row],[Delivered MT]]*Table1[[#This Row],[Average Cost SDG/MT]]</f>
        <v>0</v>
      </c>
    </row>
    <row r="981" spans="1:31" hidden="1" x14ac:dyDescent="0.2">
      <c r="A981" s="1">
        <v>992</v>
      </c>
      <c r="F981" s="80"/>
      <c r="O981" s="80"/>
      <c r="P981" s="6">
        <f t="shared" si="95"/>
        <v>0</v>
      </c>
      <c r="R981" s="6">
        <f t="shared" si="96"/>
        <v>0</v>
      </c>
      <c r="S981" s="57">
        <f t="shared" si="94"/>
        <v>0</v>
      </c>
      <c r="T981" s="6">
        <f>Table1[[#This Row],[Volume in Units]]*Table1[[#This Row],[Price SDG/Unit]]</f>
        <v>0</v>
      </c>
      <c r="U981" s="57">
        <f>Table1[[#This Row],[Volume MT/Head]]*Table1[[#This Row],[Price USD/(MT/Head)]]</f>
        <v>0</v>
      </c>
      <c r="V981" s="80"/>
      <c r="W981" s="28">
        <f>Table1[[#This Row],[Commission SDG/MT]]*Table1[[#This Row],[Volume in Units]]</f>
        <v>0</v>
      </c>
      <c r="X981" s="80"/>
      <c r="Y981" s="28">
        <f t="shared" si="97"/>
        <v>0</v>
      </c>
      <c r="Z981" s="6">
        <f>IFERROR((Table1[[#This Row],[Total Cost SDG]]/Table1[[#This Row],[Volume MT/Head]]),0)</f>
        <v>0</v>
      </c>
      <c r="AA981" s="57" t="e">
        <f t="shared" si="98"/>
        <v>#DIV/0!</v>
      </c>
      <c r="AB981" s="57">
        <f>IFERROR((Table1[[#This Row],[Total Cost USD]]/Table1[[#This Row],[Volume MT/Head]]),0)</f>
        <v>0</v>
      </c>
      <c r="AC981" s="80"/>
      <c r="AD981" s="6">
        <f>Table1[[#This Row],[Volume MT/Head]]-Table1[[#This Row],[Delivered MT]]</f>
        <v>0</v>
      </c>
      <c r="AE981" s="6">
        <f>Table1[[#This Row],[Delivered MT]]*Table1[[#This Row],[Average Cost SDG/MT]]</f>
        <v>0</v>
      </c>
    </row>
    <row r="982" spans="1:31" hidden="1" x14ac:dyDescent="0.2">
      <c r="A982" s="1">
        <v>993</v>
      </c>
      <c r="F982" s="80"/>
      <c r="O982" s="80"/>
      <c r="P982" s="6">
        <f t="shared" si="95"/>
        <v>0</v>
      </c>
      <c r="R982" s="6">
        <f t="shared" si="96"/>
        <v>0</v>
      </c>
      <c r="S982" s="57">
        <f t="shared" si="94"/>
        <v>0</v>
      </c>
      <c r="T982" s="6">
        <f>Table1[[#This Row],[Volume in Units]]*Table1[[#This Row],[Price SDG/Unit]]</f>
        <v>0</v>
      </c>
      <c r="U982" s="57">
        <f>Table1[[#This Row],[Volume MT/Head]]*Table1[[#This Row],[Price USD/(MT/Head)]]</f>
        <v>0</v>
      </c>
      <c r="V982" s="80"/>
      <c r="W982" s="28">
        <f>Table1[[#This Row],[Commission SDG/MT]]*Table1[[#This Row],[Volume in Units]]</f>
        <v>0</v>
      </c>
      <c r="X982" s="80"/>
      <c r="Y982" s="28">
        <f t="shared" si="97"/>
        <v>0</v>
      </c>
      <c r="Z982" s="6">
        <f>IFERROR((Table1[[#This Row],[Total Cost SDG]]/Table1[[#This Row],[Volume MT/Head]]),0)</f>
        <v>0</v>
      </c>
      <c r="AA982" s="57" t="e">
        <f t="shared" si="98"/>
        <v>#DIV/0!</v>
      </c>
      <c r="AB982" s="57">
        <f>IFERROR((Table1[[#This Row],[Total Cost USD]]/Table1[[#This Row],[Volume MT/Head]]),0)</f>
        <v>0</v>
      </c>
      <c r="AC982" s="80"/>
      <c r="AD982" s="6">
        <f>Table1[[#This Row],[Volume MT/Head]]-Table1[[#This Row],[Delivered MT]]</f>
        <v>0</v>
      </c>
      <c r="AE982" s="6">
        <f>Table1[[#This Row],[Delivered MT]]*Table1[[#This Row],[Average Cost SDG/MT]]</f>
        <v>0</v>
      </c>
    </row>
    <row r="983" spans="1:31" hidden="1" x14ac:dyDescent="0.2">
      <c r="A983" s="1">
        <v>994</v>
      </c>
      <c r="F983" s="80"/>
      <c r="O983" s="80"/>
      <c r="P983" s="6">
        <f t="shared" si="95"/>
        <v>0</v>
      </c>
      <c r="R983" s="6">
        <f t="shared" si="96"/>
        <v>0</v>
      </c>
      <c r="S983" s="57">
        <f t="shared" si="94"/>
        <v>0</v>
      </c>
      <c r="T983" s="6">
        <f>Table1[[#This Row],[Volume in Units]]*Table1[[#This Row],[Price SDG/Unit]]</f>
        <v>0</v>
      </c>
      <c r="U983" s="57">
        <f>Table1[[#This Row],[Volume MT/Head]]*Table1[[#This Row],[Price USD/(MT/Head)]]</f>
        <v>0</v>
      </c>
      <c r="V983" s="80"/>
      <c r="W983" s="28">
        <f>Table1[[#This Row],[Commission SDG/MT]]*Table1[[#This Row],[Volume in Units]]</f>
        <v>0</v>
      </c>
      <c r="X983" s="80"/>
      <c r="Y983" s="28">
        <f t="shared" si="97"/>
        <v>0</v>
      </c>
      <c r="Z983" s="6">
        <f>IFERROR((Table1[[#This Row],[Total Cost SDG]]/Table1[[#This Row],[Volume MT/Head]]),0)</f>
        <v>0</v>
      </c>
      <c r="AA983" s="57" t="e">
        <f t="shared" si="98"/>
        <v>#DIV/0!</v>
      </c>
      <c r="AB983" s="57">
        <f>IFERROR((Table1[[#This Row],[Total Cost USD]]/Table1[[#This Row],[Volume MT/Head]]),0)</f>
        <v>0</v>
      </c>
      <c r="AC983" s="80"/>
      <c r="AD983" s="6">
        <f>Table1[[#This Row],[Volume MT/Head]]-Table1[[#This Row],[Delivered MT]]</f>
        <v>0</v>
      </c>
      <c r="AE983" s="6">
        <f>Table1[[#This Row],[Delivered MT]]*Table1[[#This Row],[Average Cost SDG/MT]]</f>
        <v>0</v>
      </c>
    </row>
    <row r="984" spans="1:31" hidden="1" x14ac:dyDescent="0.2">
      <c r="A984" s="1">
        <v>995</v>
      </c>
      <c r="F984" s="80"/>
      <c r="O984" s="80"/>
      <c r="P984" s="6">
        <f t="shared" si="95"/>
        <v>0</v>
      </c>
      <c r="R984" s="6">
        <f t="shared" si="96"/>
        <v>0</v>
      </c>
      <c r="S984" s="57">
        <f t="shared" si="94"/>
        <v>0</v>
      </c>
      <c r="T984" s="6">
        <f>Table1[[#This Row],[Volume in Units]]*Table1[[#This Row],[Price SDG/Unit]]</f>
        <v>0</v>
      </c>
      <c r="U984" s="57">
        <f>Table1[[#This Row],[Volume MT/Head]]*Table1[[#This Row],[Price USD/(MT/Head)]]</f>
        <v>0</v>
      </c>
      <c r="V984" s="80"/>
      <c r="W984" s="28">
        <f>Table1[[#This Row],[Commission SDG/MT]]*Table1[[#This Row],[Volume in Units]]</f>
        <v>0</v>
      </c>
      <c r="X984" s="80"/>
      <c r="Y984" s="28">
        <f t="shared" si="97"/>
        <v>0</v>
      </c>
      <c r="Z984" s="6">
        <f>IFERROR((Table1[[#This Row],[Total Cost SDG]]/Table1[[#This Row],[Volume MT/Head]]),0)</f>
        <v>0</v>
      </c>
      <c r="AA984" s="57" t="e">
        <f t="shared" si="98"/>
        <v>#DIV/0!</v>
      </c>
      <c r="AB984" s="57">
        <f>IFERROR((Table1[[#This Row],[Total Cost USD]]/Table1[[#This Row],[Volume MT/Head]]),0)</f>
        <v>0</v>
      </c>
      <c r="AC984" s="80"/>
      <c r="AD984" s="6">
        <f>Table1[[#This Row],[Volume MT/Head]]-Table1[[#This Row],[Delivered MT]]</f>
        <v>0</v>
      </c>
      <c r="AE984" s="6">
        <f>Table1[[#This Row],[Delivered MT]]*Table1[[#This Row],[Average Cost SDG/MT]]</f>
        <v>0</v>
      </c>
    </row>
    <row r="985" spans="1:31" hidden="1" x14ac:dyDescent="0.2">
      <c r="A985" s="1">
        <v>996</v>
      </c>
      <c r="F985" s="80"/>
      <c r="O985" s="80"/>
      <c r="P985" s="6">
        <f t="shared" si="95"/>
        <v>0</v>
      </c>
      <c r="R985" s="6">
        <f t="shared" si="96"/>
        <v>0</v>
      </c>
      <c r="S985" s="57">
        <f t="shared" ref="S985:S1047" si="99">IFERROR((R985/F985),0)</f>
        <v>0</v>
      </c>
      <c r="T985" s="6">
        <f>Table1[[#This Row],[Volume in Units]]*Table1[[#This Row],[Price SDG/Unit]]</f>
        <v>0</v>
      </c>
      <c r="U985" s="57">
        <f>Table1[[#This Row],[Volume MT/Head]]*Table1[[#This Row],[Price USD/(MT/Head)]]</f>
        <v>0</v>
      </c>
      <c r="V985" s="80"/>
      <c r="W985" s="28">
        <f>Table1[[#This Row],[Commission SDG/MT]]*Table1[[#This Row],[Volume in Units]]</f>
        <v>0</v>
      </c>
      <c r="X985" s="80"/>
      <c r="Y985" s="28">
        <f t="shared" si="97"/>
        <v>0</v>
      </c>
      <c r="Z985" s="6">
        <f>IFERROR((Table1[[#This Row],[Total Cost SDG]]/Table1[[#This Row],[Volume MT/Head]]),0)</f>
        <v>0</v>
      </c>
      <c r="AA985" s="57" t="e">
        <f t="shared" si="98"/>
        <v>#DIV/0!</v>
      </c>
      <c r="AB985" s="57">
        <f>IFERROR((Table1[[#This Row],[Total Cost USD]]/Table1[[#This Row],[Volume MT/Head]]),0)</f>
        <v>0</v>
      </c>
      <c r="AC985" s="80"/>
      <c r="AD985" s="6">
        <f>Table1[[#This Row],[Volume MT/Head]]-Table1[[#This Row],[Delivered MT]]</f>
        <v>0</v>
      </c>
      <c r="AE985" s="6">
        <f>Table1[[#This Row],[Delivered MT]]*Table1[[#This Row],[Average Cost SDG/MT]]</f>
        <v>0</v>
      </c>
    </row>
    <row r="986" spans="1:31" hidden="1" x14ac:dyDescent="0.2">
      <c r="A986" s="1">
        <v>997</v>
      </c>
      <c r="F986" s="80"/>
      <c r="O986" s="80"/>
      <c r="P986" s="6">
        <f t="shared" si="95"/>
        <v>0</v>
      </c>
      <c r="R986" s="6">
        <f t="shared" si="96"/>
        <v>0</v>
      </c>
      <c r="S986" s="57">
        <f t="shared" si="99"/>
        <v>0</v>
      </c>
      <c r="T986" s="6">
        <f>Table1[[#This Row],[Volume in Units]]*Table1[[#This Row],[Price SDG/Unit]]</f>
        <v>0</v>
      </c>
      <c r="U986" s="57">
        <f>Table1[[#This Row],[Volume MT/Head]]*Table1[[#This Row],[Price USD/(MT/Head)]]</f>
        <v>0</v>
      </c>
      <c r="V986" s="80"/>
      <c r="W986" s="28">
        <f>Table1[[#This Row],[Commission SDG/MT]]*Table1[[#This Row],[Volume in Units]]</f>
        <v>0</v>
      </c>
      <c r="X986" s="80"/>
      <c r="Y986" s="28">
        <f t="shared" si="97"/>
        <v>0</v>
      </c>
      <c r="Z986" s="6">
        <f>IFERROR((Table1[[#This Row],[Total Cost SDG]]/Table1[[#This Row],[Volume MT/Head]]),0)</f>
        <v>0</v>
      </c>
      <c r="AA986" s="57" t="e">
        <f t="shared" si="98"/>
        <v>#DIV/0!</v>
      </c>
      <c r="AB986" s="57">
        <f>IFERROR((Table1[[#This Row],[Total Cost USD]]/Table1[[#This Row],[Volume MT/Head]]),0)</f>
        <v>0</v>
      </c>
      <c r="AC986" s="80"/>
      <c r="AD986" s="6">
        <f>Table1[[#This Row],[Volume MT/Head]]-Table1[[#This Row],[Delivered MT]]</f>
        <v>0</v>
      </c>
      <c r="AE986" s="6">
        <f>Table1[[#This Row],[Delivered MT]]*Table1[[#This Row],[Average Cost SDG/MT]]</f>
        <v>0</v>
      </c>
    </row>
    <row r="987" spans="1:31" hidden="1" x14ac:dyDescent="0.2">
      <c r="A987" s="1">
        <v>998</v>
      </c>
      <c r="F987" s="80"/>
      <c r="O987" s="80"/>
      <c r="P987" s="6">
        <f t="shared" si="95"/>
        <v>0</v>
      </c>
      <c r="R987" s="6">
        <f t="shared" si="96"/>
        <v>0</v>
      </c>
      <c r="S987" s="57">
        <f t="shared" si="99"/>
        <v>0</v>
      </c>
      <c r="T987" s="6">
        <f>Table1[[#This Row],[Volume in Units]]*Table1[[#This Row],[Price SDG/Unit]]</f>
        <v>0</v>
      </c>
      <c r="U987" s="57">
        <f>Table1[[#This Row],[Volume MT/Head]]*Table1[[#This Row],[Price USD/(MT/Head)]]</f>
        <v>0</v>
      </c>
      <c r="V987" s="80"/>
      <c r="W987" s="28">
        <f>Table1[[#This Row],[Commission SDG/MT]]*Table1[[#This Row],[Volume in Units]]</f>
        <v>0</v>
      </c>
      <c r="X987" s="80"/>
      <c r="Y987" s="28">
        <f t="shared" si="97"/>
        <v>0</v>
      </c>
      <c r="Z987" s="6">
        <f>IFERROR((Table1[[#This Row],[Total Cost SDG]]/Table1[[#This Row],[Volume MT/Head]]),0)</f>
        <v>0</v>
      </c>
      <c r="AA987" s="57" t="e">
        <f t="shared" si="98"/>
        <v>#DIV/0!</v>
      </c>
      <c r="AB987" s="57">
        <f>IFERROR((Table1[[#This Row],[Total Cost USD]]/Table1[[#This Row],[Volume MT/Head]]),0)</f>
        <v>0</v>
      </c>
      <c r="AC987" s="80"/>
      <c r="AD987" s="6">
        <f>Table1[[#This Row],[Volume MT/Head]]-Table1[[#This Row],[Delivered MT]]</f>
        <v>0</v>
      </c>
      <c r="AE987" s="6">
        <f>Table1[[#This Row],[Delivered MT]]*Table1[[#This Row],[Average Cost SDG/MT]]</f>
        <v>0</v>
      </c>
    </row>
    <row r="988" spans="1:31" hidden="1" x14ac:dyDescent="0.2">
      <c r="A988" s="1">
        <v>999</v>
      </c>
      <c r="F988" s="80"/>
      <c r="O988" s="80"/>
      <c r="P988" s="6">
        <f t="shared" si="95"/>
        <v>0</v>
      </c>
      <c r="R988" s="6">
        <f t="shared" si="96"/>
        <v>0</v>
      </c>
      <c r="S988" s="57">
        <f t="shared" si="99"/>
        <v>0</v>
      </c>
      <c r="T988" s="6">
        <f>Table1[[#This Row],[Volume in Units]]*Table1[[#This Row],[Price SDG/Unit]]</f>
        <v>0</v>
      </c>
      <c r="U988" s="57">
        <f>Table1[[#This Row],[Volume MT/Head]]*Table1[[#This Row],[Price USD/(MT/Head)]]</f>
        <v>0</v>
      </c>
      <c r="V988" s="80"/>
      <c r="W988" s="28">
        <f>Table1[[#This Row],[Commission SDG/MT]]*Table1[[#This Row],[Volume in Units]]</f>
        <v>0</v>
      </c>
      <c r="X988" s="80"/>
      <c r="Y988" s="28">
        <f t="shared" si="97"/>
        <v>0</v>
      </c>
      <c r="Z988" s="6">
        <f>IFERROR((Table1[[#This Row],[Total Cost SDG]]/Table1[[#This Row],[Volume MT/Head]]),0)</f>
        <v>0</v>
      </c>
      <c r="AA988" s="57" t="e">
        <f t="shared" si="98"/>
        <v>#DIV/0!</v>
      </c>
      <c r="AB988" s="57">
        <f>IFERROR((Table1[[#This Row],[Total Cost USD]]/Table1[[#This Row],[Volume MT/Head]]),0)</f>
        <v>0</v>
      </c>
      <c r="AC988" s="80"/>
      <c r="AD988" s="6">
        <f>Table1[[#This Row],[Volume MT/Head]]-Table1[[#This Row],[Delivered MT]]</f>
        <v>0</v>
      </c>
      <c r="AE988" s="6">
        <f>Table1[[#This Row],[Delivered MT]]*Table1[[#This Row],[Average Cost SDG/MT]]</f>
        <v>0</v>
      </c>
    </row>
    <row r="989" spans="1:31" hidden="1" x14ac:dyDescent="0.2">
      <c r="A989" s="1">
        <v>1000</v>
      </c>
      <c r="F989" s="80"/>
      <c r="O989" s="80"/>
      <c r="P989" s="6">
        <f t="shared" si="95"/>
        <v>0</v>
      </c>
      <c r="R989" s="6">
        <f t="shared" si="96"/>
        <v>0</v>
      </c>
      <c r="S989" s="57">
        <f t="shared" si="99"/>
        <v>0</v>
      </c>
      <c r="T989" s="6">
        <f>Table1[[#This Row],[Volume in Units]]*Table1[[#This Row],[Price SDG/Unit]]</f>
        <v>0</v>
      </c>
      <c r="U989" s="57">
        <f>Table1[[#This Row],[Volume MT/Head]]*Table1[[#This Row],[Price USD/(MT/Head)]]</f>
        <v>0</v>
      </c>
      <c r="V989" s="80"/>
      <c r="W989" s="28">
        <f>Table1[[#This Row],[Commission SDG/MT]]*Table1[[#This Row],[Volume in Units]]</f>
        <v>0</v>
      </c>
      <c r="X989" s="80"/>
      <c r="Y989" s="28">
        <f t="shared" si="97"/>
        <v>0</v>
      </c>
      <c r="Z989" s="6">
        <f>IFERROR((Table1[[#This Row],[Total Cost SDG]]/Table1[[#This Row],[Volume MT/Head]]),0)</f>
        <v>0</v>
      </c>
      <c r="AA989" s="57" t="e">
        <f t="shared" si="98"/>
        <v>#DIV/0!</v>
      </c>
      <c r="AB989" s="57">
        <f>IFERROR((Table1[[#This Row],[Total Cost USD]]/Table1[[#This Row],[Volume MT/Head]]),0)</f>
        <v>0</v>
      </c>
      <c r="AC989" s="80"/>
      <c r="AD989" s="6">
        <f>Table1[[#This Row],[Volume MT/Head]]-Table1[[#This Row],[Delivered MT]]</f>
        <v>0</v>
      </c>
      <c r="AE989" s="6">
        <f>Table1[[#This Row],[Delivered MT]]*Table1[[#This Row],[Average Cost SDG/MT]]</f>
        <v>0</v>
      </c>
    </row>
    <row r="990" spans="1:31" hidden="1" x14ac:dyDescent="0.2">
      <c r="A990" s="1">
        <v>1001</v>
      </c>
      <c r="F990" s="80"/>
      <c r="O990" s="80"/>
      <c r="P990" s="6">
        <f t="shared" si="95"/>
        <v>0</v>
      </c>
      <c r="R990" s="6">
        <f t="shared" si="96"/>
        <v>0</v>
      </c>
      <c r="S990" s="57">
        <f t="shared" si="99"/>
        <v>0</v>
      </c>
      <c r="T990" s="6">
        <f>Table1[[#This Row],[Volume in Units]]*Table1[[#This Row],[Price SDG/Unit]]</f>
        <v>0</v>
      </c>
      <c r="U990" s="57">
        <f>Table1[[#This Row],[Volume MT/Head]]*Table1[[#This Row],[Price USD/(MT/Head)]]</f>
        <v>0</v>
      </c>
      <c r="V990" s="80"/>
      <c r="W990" s="28">
        <f>Table1[[#This Row],[Commission SDG/MT]]*Table1[[#This Row],[Volume in Units]]</f>
        <v>0</v>
      </c>
      <c r="X990" s="80"/>
      <c r="Y990" s="28">
        <f t="shared" si="97"/>
        <v>0</v>
      </c>
      <c r="Z990" s="6">
        <f>IFERROR((Table1[[#This Row],[Total Cost SDG]]/Table1[[#This Row],[Volume MT/Head]]),0)</f>
        <v>0</v>
      </c>
      <c r="AA990" s="57" t="e">
        <f t="shared" si="98"/>
        <v>#DIV/0!</v>
      </c>
      <c r="AB990" s="57">
        <f>IFERROR((Table1[[#This Row],[Total Cost USD]]/Table1[[#This Row],[Volume MT/Head]]),0)</f>
        <v>0</v>
      </c>
      <c r="AC990" s="80"/>
      <c r="AD990" s="6">
        <f>Table1[[#This Row],[Volume MT/Head]]-Table1[[#This Row],[Delivered MT]]</f>
        <v>0</v>
      </c>
      <c r="AE990" s="6">
        <f>Table1[[#This Row],[Delivered MT]]*Table1[[#This Row],[Average Cost SDG/MT]]</f>
        <v>0</v>
      </c>
    </row>
    <row r="991" spans="1:31" hidden="1" x14ac:dyDescent="0.2">
      <c r="A991" s="1">
        <v>1002</v>
      </c>
      <c r="F991" s="80"/>
      <c r="O991" s="80"/>
      <c r="P991" s="6">
        <f t="shared" si="95"/>
        <v>0</v>
      </c>
      <c r="R991" s="6">
        <f t="shared" si="96"/>
        <v>0</v>
      </c>
      <c r="S991" s="57">
        <f t="shared" si="99"/>
        <v>0</v>
      </c>
      <c r="T991" s="6">
        <f>Table1[[#This Row],[Volume in Units]]*Table1[[#This Row],[Price SDG/Unit]]</f>
        <v>0</v>
      </c>
      <c r="U991" s="57">
        <f>Table1[[#This Row],[Volume MT/Head]]*Table1[[#This Row],[Price USD/(MT/Head)]]</f>
        <v>0</v>
      </c>
      <c r="V991" s="80"/>
      <c r="W991" s="28">
        <f>Table1[[#This Row],[Commission SDG/MT]]*Table1[[#This Row],[Volume in Units]]</f>
        <v>0</v>
      </c>
      <c r="X991" s="80"/>
      <c r="Y991" s="28">
        <f t="shared" si="97"/>
        <v>0</v>
      </c>
      <c r="Z991" s="6">
        <f>IFERROR((Table1[[#This Row],[Total Cost SDG]]/Table1[[#This Row],[Volume MT/Head]]),0)</f>
        <v>0</v>
      </c>
      <c r="AA991" s="57" t="e">
        <f t="shared" si="98"/>
        <v>#DIV/0!</v>
      </c>
      <c r="AB991" s="57">
        <f>IFERROR((Table1[[#This Row],[Total Cost USD]]/Table1[[#This Row],[Volume MT/Head]]),0)</f>
        <v>0</v>
      </c>
      <c r="AC991" s="80"/>
      <c r="AD991" s="6">
        <f>Table1[[#This Row],[Volume MT/Head]]-Table1[[#This Row],[Delivered MT]]</f>
        <v>0</v>
      </c>
      <c r="AE991" s="6">
        <f>Table1[[#This Row],[Delivered MT]]*Table1[[#This Row],[Average Cost SDG/MT]]</f>
        <v>0</v>
      </c>
    </row>
    <row r="992" spans="1:31" hidden="1" x14ac:dyDescent="0.2">
      <c r="A992" s="1">
        <v>1003</v>
      </c>
      <c r="F992" s="80"/>
      <c r="O992" s="80"/>
      <c r="P992" s="6">
        <f t="shared" si="95"/>
        <v>0</v>
      </c>
      <c r="R992" s="6">
        <f t="shared" si="96"/>
        <v>0</v>
      </c>
      <c r="S992" s="57">
        <f t="shared" si="99"/>
        <v>0</v>
      </c>
      <c r="T992" s="6">
        <f>Table1[[#This Row],[Volume in Units]]*Table1[[#This Row],[Price SDG/Unit]]</f>
        <v>0</v>
      </c>
      <c r="U992" s="57">
        <f>Table1[[#This Row],[Volume MT/Head]]*Table1[[#This Row],[Price USD/(MT/Head)]]</f>
        <v>0</v>
      </c>
      <c r="V992" s="80"/>
      <c r="W992" s="28">
        <f>Table1[[#This Row],[Commission SDG/MT]]*Table1[[#This Row],[Volume in Units]]</f>
        <v>0</v>
      </c>
      <c r="X992" s="80"/>
      <c r="Y992" s="28">
        <f t="shared" si="97"/>
        <v>0</v>
      </c>
      <c r="Z992" s="6">
        <f>IFERROR((Table1[[#This Row],[Total Cost SDG]]/Table1[[#This Row],[Volume MT/Head]]),0)</f>
        <v>0</v>
      </c>
      <c r="AA992" s="57" t="e">
        <f t="shared" si="98"/>
        <v>#DIV/0!</v>
      </c>
      <c r="AB992" s="57">
        <f>IFERROR((Table1[[#This Row],[Total Cost USD]]/Table1[[#This Row],[Volume MT/Head]]),0)</f>
        <v>0</v>
      </c>
      <c r="AC992" s="80"/>
      <c r="AD992" s="6">
        <f>Table1[[#This Row],[Volume MT/Head]]-Table1[[#This Row],[Delivered MT]]</f>
        <v>0</v>
      </c>
      <c r="AE992" s="6">
        <f>Table1[[#This Row],[Delivered MT]]*Table1[[#This Row],[Average Cost SDG/MT]]</f>
        <v>0</v>
      </c>
    </row>
    <row r="993" spans="1:31" hidden="1" x14ac:dyDescent="0.2">
      <c r="A993" s="1">
        <v>1004</v>
      </c>
      <c r="F993" s="80"/>
      <c r="O993" s="80"/>
      <c r="P993" s="6">
        <f t="shared" si="95"/>
        <v>0</v>
      </c>
      <c r="R993" s="6">
        <f t="shared" si="96"/>
        <v>0</v>
      </c>
      <c r="S993" s="57">
        <f t="shared" si="99"/>
        <v>0</v>
      </c>
      <c r="T993" s="6">
        <f>Table1[[#This Row],[Volume in Units]]*Table1[[#This Row],[Price SDG/Unit]]</f>
        <v>0</v>
      </c>
      <c r="U993" s="57">
        <f>Table1[[#This Row],[Volume MT/Head]]*Table1[[#This Row],[Price USD/(MT/Head)]]</f>
        <v>0</v>
      </c>
      <c r="V993" s="80"/>
      <c r="W993" s="28">
        <f>Table1[[#This Row],[Commission SDG/MT]]*Table1[[#This Row],[Volume in Units]]</f>
        <v>0</v>
      </c>
      <c r="X993" s="80"/>
      <c r="Y993" s="28">
        <f t="shared" si="97"/>
        <v>0</v>
      </c>
      <c r="Z993" s="6">
        <f>IFERROR((Table1[[#This Row],[Total Cost SDG]]/Table1[[#This Row],[Volume MT/Head]]),0)</f>
        <v>0</v>
      </c>
      <c r="AA993" s="57" t="e">
        <f t="shared" si="98"/>
        <v>#DIV/0!</v>
      </c>
      <c r="AB993" s="57">
        <f>IFERROR((Table1[[#This Row],[Total Cost USD]]/Table1[[#This Row],[Volume MT/Head]]),0)</f>
        <v>0</v>
      </c>
      <c r="AC993" s="80"/>
      <c r="AD993" s="6">
        <f>Table1[[#This Row],[Volume MT/Head]]-Table1[[#This Row],[Delivered MT]]</f>
        <v>0</v>
      </c>
      <c r="AE993" s="6">
        <f>Table1[[#This Row],[Delivered MT]]*Table1[[#This Row],[Average Cost SDG/MT]]</f>
        <v>0</v>
      </c>
    </row>
    <row r="994" spans="1:31" hidden="1" x14ac:dyDescent="0.2">
      <c r="A994" s="1">
        <v>1005</v>
      </c>
      <c r="F994" s="80"/>
      <c r="O994" s="80"/>
      <c r="P994" s="6">
        <f t="shared" si="95"/>
        <v>0</v>
      </c>
      <c r="R994" s="6">
        <f t="shared" si="96"/>
        <v>0</v>
      </c>
      <c r="S994" s="57">
        <f t="shared" si="99"/>
        <v>0</v>
      </c>
      <c r="T994" s="6">
        <f>Table1[[#This Row],[Volume in Units]]*Table1[[#This Row],[Price SDG/Unit]]</f>
        <v>0</v>
      </c>
      <c r="U994" s="57">
        <f>Table1[[#This Row],[Volume MT/Head]]*Table1[[#This Row],[Price USD/(MT/Head)]]</f>
        <v>0</v>
      </c>
      <c r="V994" s="80"/>
      <c r="W994" s="28">
        <f>Table1[[#This Row],[Commission SDG/MT]]*Table1[[#This Row],[Volume in Units]]</f>
        <v>0</v>
      </c>
      <c r="X994" s="80"/>
      <c r="Y994" s="28">
        <f t="shared" si="97"/>
        <v>0</v>
      </c>
      <c r="Z994" s="6">
        <f>IFERROR((Table1[[#This Row],[Total Cost SDG]]/Table1[[#This Row],[Volume MT/Head]]),0)</f>
        <v>0</v>
      </c>
      <c r="AA994" s="57" t="e">
        <f t="shared" si="98"/>
        <v>#DIV/0!</v>
      </c>
      <c r="AB994" s="57">
        <f>IFERROR((Table1[[#This Row],[Total Cost USD]]/Table1[[#This Row],[Volume MT/Head]]),0)</f>
        <v>0</v>
      </c>
      <c r="AC994" s="80"/>
      <c r="AD994" s="6">
        <f>Table1[[#This Row],[Volume MT/Head]]-Table1[[#This Row],[Delivered MT]]</f>
        <v>0</v>
      </c>
      <c r="AE994" s="6">
        <f>Table1[[#This Row],[Delivered MT]]*Table1[[#This Row],[Average Cost SDG/MT]]</f>
        <v>0</v>
      </c>
    </row>
    <row r="995" spans="1:31" hidden="1" x14ac:dyDescent="0.2">
      <c r="A995" s="1">
        <v>1006</v>
      </c>
      <c r="F995" s="80"/>
      <c r="O995" s="80"/>
      <c r="P995" s="6">
        <f t="shared" si="95"/>
        <v>0</v>
      </c>
      <c r="R995" s="6">
        <f t="shared" si="96"/>
        <v>0</v>
      </c>
      <c r="S995" s="57">
        <f t="shared" si="99"/>
        <v>0</v>
      </c>
      <c r="T995" s="6">
        <f>Table1[[#This Row],[Volume in Units]]*Table1[[#This Row],[Price SDG/Unit]]</f>
        <v>0</v>
      </c>
      <c r="U995" s="57">
        <f>Table1[[#This Row],[Volume MT/Head]]*Table1[[#This Row],[Price USD/(MT/Head)]]</f>
        <v>0</v>
      </c>
      <c r="V995" s="80"/>
      <c r="W995" s="28">
        <f>Table1[[#This Row],[Commission SDG/MT]]*Table1[[#This Row],[Volume in Units]]</f>
        <v>0</v>
      </c>
      <c r="X995" s="80"/>
      <c r="Y995" s="28">
        <f t="shared" si="97"/>
        <v>0</v>
      </c>
      <c r="Z995" s="6">
        <f>IFERROR((Table1[[#This Row],[Total Cost SDG]]/Table1[[#This Row],[Volume MT/Head]]),0)</f>
        <v>0</v>
      </c>
      <c r="AA995" s="57" t="e">
        <f t="shared" si="98"/>
        <v>#DIV/0!</v>
      </c>
      <c r="AB995" s="57">
        <f>IFERROR((Table1[[#This Row],[Total Cost USD]]/Table1[[#This Row],[Volume MT/Head]]),0)</f>
        <v>0</v>
      </c>
      <c r="AC995" s="80"/>
      <c r="AD995" s="6">
        <f>Table1[[#This Row],[Volume MT/Head]]-Table1[[#This Row],[Delivered MT]]</f>
        <v>0</v>
      </c>
      <c r="AE995" s="6">
        <f>Table1[[#This Row],[Delivered MT]]*Table1[[#This Row],[Average Cost SDG/MT]]</f>
        <v>0</v>
      </c>
    </row>
    <row r="996" spans="1:31" hidden="1" x14ac:dyDescent="0.2">
      <c r="A996" s="1">
        <v>1007</v>
      </c>
      <c r="F996" s="80"/>
      <c r="O996" s="80"/>
      <c r="P996" s="6">
        <f t="shared" si="95"/>
        <v>0</v>
      </c>
      <c r="R996" s="6">
        <f t="shared" si="96"/>
        <v>0</v>
      </c>
      <c r="S996" s="57">
        <f t="shared" si="99"/>
        <v>0</v>
      </c>
      <c r="T996" s="6">
        <f>Table1[[#This Row],[Volume in Units]]*Table1[[#This Row],[Price SDG/Unit]]</f>
        <v>0</v>
      </c>
      <c r="U996" s="57">
        <f>Table1[[#This Row],[Volume MT/Head]]*Table1[[#This Row],[Price USD/(MT/Head)]]</f>
        <v>0</v>
      </c>
      <c r="V996" s="80"/>
      <c r="W996" s="28">
        <f>Table1[[#This Row],[Commission SDG/MT]]*Table1[[#This Row],[Volume in Units]]</f>
        <v>0</v>
      </c>
      <c r="X996" s="80"/>
      <c r="Y996" s="6">
        <f t="shared" si="97"/>
        <v>0</v>
      </c>
      <c r="Z996" s="6">
        <f>IFERROR((Table1[[#This Row],[Total Cost SDG]]/Table1[[#This Row],[Volume MT/Head]]),0)</f>
        <v>0</v>
      </c>
      <c r="AA996" s="57" t="e">
        <f t="shared" si="98"/>
        <v>#DIV/0!</v>
      </c>
      <c r="AB996" s="57">
        <f>IFERROR((Table1[[#This Row],[Total Cost USD]]/Table1[[#This Row],[Volume MT/Head]]),0)</f>
        <v>0</v>
      </c>
      <c r="AC996" s="80"/>
      <c r="AD996" s="6">
        <f>Table1[[#This Row],[Volume MT/Head]]-Table1[[#This Row],[Delivered MT]]</f>
        <v>0</v>
      </c>
      <c r="AE996" s="6">
        <f>Table1[[#This Row],[Delivered MT]]*Table1[[#This Row],[Average Cost SDG/MT]]</f>
        <v>0</v>
      </c>
    </row>
    <row r="997" spans="1:31" hidden="1" x14ac:dyDescent="0.2">
      <c r="A997" s="1">
        <v>1008</v>
      </c>
      <c r="F997" s="80"/>
      <c r="O997" s="80"/>
      <c r="P997" s="6">
        <f t="shared" si="95"/>
        <v>0</v>
      </c>
      <c r="R997" s="6">
        <f t="shared" si="96"/>
        <v>0</v>
      </c>
      <c r="S997" s="57">
        <f t="shared" si="99"/>
        <v>0</v>
      </c>
      <c r="T997" s="6">
        <f>Table1[[#This Row],[Volume in Units]]*Table1[[#This Row],[Price SDG/Unit]]</f>
        <v>0</v>
      </c>
      <c r="U997" s="57">
        <f>Table1[[#This Row],[Volume MT/Head]]*Table1[[#This Row],[Price USD/(MT/Head)]]</f>
        <v>0</v>
      </c>
      <c r="V997" s="80"/>
      <c r="W997" s="28">
        <f>Table1[[#This Row],[Commission SDG/MT]]*Table1[[#This Row],[Volume in Units]]</f>
        <v>0</v>
      </c>
      <c r="X997" s="80"/>
      <c r="Y997" s="6">
        <f t="shared" si="97"/>
        <v>0</v>
      </c>
      <c r="Z997" s="6">
        <f>IFERROR((Table1[[#This Row],[Total Cost SDG]]/Table1[[#This Row],[Volume MT/Head]]),0)</f>
        <v>0</v>
      </c>
      <c r="AA997" s="57" t="e">
        <f t="shared" si="98"/>
        <v>#DIV/0!</v>
      </c>
      <c r="AB997" s="57">
        <f>IFERROR((Table1[[#This Row],[Total Cost USD]]/Table1[[#This Row],[Volume MT/Head]]),0)</f>
        <v>0</v>
      </c>
      <c r="AC997" s="80"/>
      <c r="AD997" s="6">
        <f>Table1[[#This Row],[Volume MT/Head]]-Table1[[#This Row],[Delivered MT]]</f>
        <v>0</v>
      </c>
      <c r="AE997" s="6">
        <f>Table1[[#This Row],[Delivered MT]]*Table1[[#This Row],[Average Cost SDG/MT]]</f>
        <v>0</v>
      </c>
    </row>
    <row r="998" spans="1:31" hidden="1" x14ac:dyDescent="0.2">
      <c r="A998" s="1">
        <v>1009</v>
      </c>
      <c r="F998" s="80"/>
      <c r="O998" s="80"/>
      <c r="P998" s="6">
        <f t="shared" si="95"/>
        <v>0</v>
      </c>
      <c r="R998" s="6">
        <f t="shared" si="96"/>
        <v>0</v>
      </c>
      <c r="S998" s="57">
        <f t="shared" si="99"/>
        <v>0</v>
      </c>
      <c r="T998" s="6">
        <f>Table1[[#This Row],[Volume in Units]]*Table1[[#This Row],[Price SDG/Unit]]</f>
        <v>0</v>
      </c>
      <c r="U998" s="57">
        <f>Table1[[#This Row],[Volume MT/Head]]*Table1[[#This Row],[Price USD/(MT/Head)]]</f>
        <v>0</v>
      </c>
      <c r="V998" s="80"/>
      <c r="W998" s="28">
        <f>Table1[[#This Row],[Commission SDG/MT]]*Table1[[#This Row],[Volume in Units]]</f>
        <v>0</v>
      </c>
      <c r="X998" s="80"/>
      <c r="Y998" s="28">
        <f t="shared" si="97"/>
        <v>0</v>
      </c>
      <c r="Z998" s="6">
        <f>IFERROR((Table1[[#This Row],[Total Cost SDG]]/Table1[[#This Row],[Volume MT/Head]]),0)</f>
        <v>0</v>
      </c>
      <c r="AA998" s="57" t="e">
        <f t="shared" si="98"/>
        <v>#DIV/0!</v>
      </c>
      <c r="AB998" s="57">
        <f>IFERROR((Table1[[#This Row],[Total Cost USD]]/Table1[[#This Row],[Volume MT/Head]]),0)</f>
        <v>0</v>
      </c>
      <c r="AC998" s="80"/>
      <c r="AD998" s="6">
        <f>Table1[[#This Row],[Volume MT/Head]]-Table1[[#This Row],[Delivered MT]]</f>
        <v>0</v>
      </c>
      <c r="AE998" s="6">
        <f>Table1[[#This Row],[Delivered MT]]*Table1[[#This Row],[Average Cost SDG/MT]]</f>
        <v>0</v>
      </c>
    </row>
    <row r="999" spans="1:31" hidden="1" x14ac:dyDescent="0.2">
      <c r="A999" s="1">
        <v>1010</v>
      </c>
      <c r="F999" s="80"/>
      <c r="O999" s="80"/>
      <c r="P999" s="6">
        <f t="shared" si="95"/>
        <v>0</v>
      </c>
      <c r="R999" s="6">
        <f t="shared" si="96"/>
        <v>0</v>
      </c>
      <c r="S999" s="57">
        <f t="shared" si="99"/>
        <v>0</v>
      </c>
      <c r="T999" s="6">
        <f>Table1[[#This Row],[Volume in Units]]*Table1[[#This Row],[Price SDG/Unit]]</f>
        <v>0</v>
      </c>
      <c r="U999" s="57">
        <f>Table1[[#This Row],[Volume MT/Head]]*Table1[[#This Row],[Price USD/(MT/Head)]]</f>
        <v>0</v>
      </c>
      <c r="V999" s="80"/>
      <c r="W999" s="28">
        <f>Table1[[#This Row],[Commission SDG/MT]]*Table1[[#This Row],[Volume in Units]]</f>
        <v>0</v>
      </c>
      <c r="X999" s="80"/>
      <c r="Y999" s="28">
        <f t="shared" si="97"/>
        <v>0</v>
      </c>
      <c r="Z999" s="6">
        <f>IFERROR((Table1[[#This Row],[Total Cost SDG]]/Table1[[#This Row],[Volume MT/Head]]),0)</f>
        <v>0</v>
      </c>
      <c r="AA999" s="57" t="e">
        <f t="shared" si="98"/>
        <v>#DIV/0!</v>
      </c>
      <c r="AB999" s="57">
        <f>IFERROR((Table1[[#This Row],[Total Cost USD]]/Table1[[#This Row],[Volume MT/Head]]),0)</f>
        <v>0</v>
      </c>
      <c r="AC999" s="80"/>
      <c r="AD999" s="6">
        <f>Table1[[#This Row],[Volume MT/Head]]-Table1[[#This Row],[Delivered MT]]</f>
        <v>0</v>
      </c>
      <c r="AE999" s="6">
        <f>Table1[[#This Row],[Delivered MT]]*Table1[[#This Row],[Average Cost SDG/MT]]</f>
        <v>0</v>
      </c>
    </row>
    <row r="1000" spans="1:31" hidden="1" x14ac:dyDescent="0.2">
      <c r="A1000" s="1">
        <v>1011</v>
      </c>
      <c r="F1000" s="80"/>
      <c r="O1000" s="80"/>
      <c r="P1000" s="6">
        <f t="shared" si="95"/>
        <v>0</v>
      </c>
      <c r="R1000" s="6">
        <f t="shared" si="96"/>
        <v>0</v>
      </c>
      <c r="S1000" s="57">
        <f t="shared" si="99"/>
        <v>0</v>
      </c>
      <c r="T1000" s="6">
        <f>Table1[[#This Row],[Volume in Units]]*Table1[[#This Row],[Price SDG/Unit]]</f>
        <v>0</v>
      </c>
      <c r="U1000" s="57">
        <f>Table1[[#This Row],[Volume MT/Head]]*Table1[[#This Row],[Price USD/(MT/Head)]]</f>
        <v>0</v>
      </c>
      <c r="V1000" s="80"/>
      <c r="W1000" s="28">
        <f>Table1[[#This Row],[Commission SDG/MT]]*Table1[[#This Row],[Volume in Units]]</f>
        <v>0</v>
      </c>
      <c r="X1000" s="80"/>
      <c r="Y1000" s="28">
        <f t="shared" si="97"/>
        <v>0</v>
      </c>
      <c r="Z1000" s="6">
        <f>IFERROR((Table1[[#This Row],[Total Cost SDG]]/Table1[[#This Row],[Volume MT/Head]]),0)</f>
        <v>0</v>
      </c>
      <c r="AA1000" s="57" t="e">
        <f t="shared" si="98"/>
        <v>#DIV/0!</v>
      </c>
      <c r="AB1000" s="57">
        <f>IFERROR((Table1[[#This Row],[Total Cost USD]]/Table1[[#This Row],[Volume MT/Head]]),0)</f>
        <v>0</v>
      </c>
      <c r="AC1000" s="80"/>
      <c r="AD1000" s="6">
        <f>Table1[[#This Row],[Volume MT/Head]]-Table1[[#This Row],[Delivered MT]]</f>
        <v>0</v>
      </c>
      <c r="AE1000" s="6">
        <f>Table1[[#This Row],[Delivered MT]]*Table1[[#This Row],[Average Cost SDG/MT]]</f>
        <v>0</v>
      </c>
    </row>
    <row r="1001" spans="1:31" hidden="1" x14ac:dyDescent="0.2">
      <c r="A1001" s="1">
        <v>1012</v>
      </c>
      <c r="F1001" s="80"/>
      <c r="O1001" s="80"/>
      <c r="P1001" s="6">
        <f t="shared" si="95"/>
        <v>0</v>
      </c>
      <c r="R1001" s="6">
        <f t="shared" si="96"/>
        <v>0</v>
      </c>
      <c r="S1001" s="57">
        <f t="shared" si="99"/>
        <v>0</v>
      </c>
      <c r="T1001" s="6">
        <f>Table1[[#This Row],[Volume in Units]]*Table1[[#This Row],[Price SDG/Unit]]</f>
        <v>0</v>
      </c>
      <c r="U1001" s="57">
        <f>Table1[[#This Row],[Volume MT/Head]]*Table1[[#This Row],[Price USD/(MT/Head)]]</f>
        <v>0</v>
      </c>
      <c r="V1001" s="80"/>
      <c r="W1001" s="28">
        <f>Table1[[#This Row],[Commission SDG/MT]]*Table1[[#This Row],[Volume in Units]]</f>
        <v>0</v>
      </c>
      <c r="X1001" s="80"/>
      <c r="Y1001" s="28">
        <f t="shared" si="97"/>
        <v>0</v>
      </c>
      <c r="Z1001" s="6">
        <f>IFERROR((Table1[[#This Row],[Total Cost SDG]]/Table1[[#This Row],[Volume MT/Head]]),0)</f>
        <v>0</v>
      </c>
      <c r="AA1001" s="57" t="e">
        <f t="shared" si="98"/>
        <v>#DIV/0!</v>
      </c>
      <c r="AB1001" s="57">
        <f>IFERROR((Table1[[#This Row],[Total Cost USD]]/Table1[[#This Row],[Volume MT/Head]]),0)</f>
        <v>0</v>
      </c>
      <c r="AC1001" s="80"/>
      <c r="AD1001" s="6">
        <f>Table1[[#This Row],[Volume MT/Head]]-Table1[[#This Row],[Delivered MT]]</f>
        <v>0</v>
      </c>
      <c r="AE1001" s="6">
        <f>Table1[[#This Row],[Delivered MT]]*Table1[[#This Row],[Average Cost SDG/MT]]</f>
        <v>0</v>
      </c>
    </row>
    <row r="1002" spans="1:31" hidden="1" x14ac:dyDescent="0.2">
      <c r="A1002" s="1">
        <v>1013</v>
      </c>
      <c r="F1002" s="80"/>
      <c r="O1002" s="80"/>
      <c r="P1002" s="6">
        <f t="shared" si="95"/>
        <v>0</v>
      </c>
      <c r="R1002" s="6">
        <f t="shared" si="96"/>
        <v>0</v>
      </c>
      <c r="S1002" s="57">
        <f t="shared" si="99"/>
        <v>0</v>
      </c>
      <c r="T1002" s="6">
        <f>Table1[[#This Row],[Volume in Units]]*Table1[[#This Row],[Price SDG/Unit]]</f>
        <v>0</v>
      </c>
      <c r="U1002" s="57">
        <f>Table1[[#This Row],[Volume MT/Head]]*Table1[[#This Row],[Price USD/(MT/Head)]]</f>
        <v>0</v>
      </c>
      <c r="V1002" s="80"/>
      <c r="W1002" s="28">
        <f>Table1[[#This Row],[Commission SDG/MT]]*Table1[[#This Row],[Volume in Units]]</f>
        <v>0</v>
      </c>
      <c r="X1002" s="80"/>
      <c r="Y1002" s="28">
        <f t="shared" si="97"/>
        <v>0</v>
      </c>
      <c r="Z1002" s="6">
        <f>IFERROR((Table1[[#This Row],[Total Cost SDG]]/Table1[[#This Row],[Volume MT/Head]]),0)</f>
        <v>0</v>
      </c>
      <c r="AA1002" s="57" t="e">
        <f t="shared" si="98"/>
        <v>#DIV/0!</v>
      </c>
      <c r="AB1002" s="57">
        <f>IFERROR((Table1[[#This Row],[Total Cost USD]]/Table1[[#This Row],[Volume MT/Head]]),0)</f>
        <v>0</v>
      </c>
      <c r="AC1002" s="80"/>
      <c r="AD1002" s="6">
        <f>Table1[[#This Row],[Volume MT/Head]]-Table1[[#This Row],[Delivered MT]]</f>
        <v>0</v>
      </c>
      <c r="AE1002" s="6">
        <f>Table1[[#This Row],[Delivered MT]]*Table1[[#This Row],[Average Cost SDG/MT]]</f>
        <v>0</v>
      </c>
    </row>
    <row r="1003" spans="1:31" hidden="1" x14ac:dyDescent="0.2">
      <c r="A1003" s="1">
        <v>1014</v>
      </c>
      <c r="F1003" s="80"/>
      <c r="O1003" s="80"/>
      <c r="P1003" s="6">
        <f t="shared" si="95"/>
        <v>0</v>
      </c>
      <c r="R1003" s="6">
        <f t="shared" si="96"/>
        <v>0</v>
      </c>
      <c r="S1003" s="57">
        <f t="shared" si="99"/>
        <v>0</v>
      </c>
      <c r="T1003" s="6">
        <f>Table1[[#This Row],[Volume in Units]]*Table1[[#This Row],[Price SDG/Unit]]</f>
        <v>0</v>
      </c>
      <c r="U1003" s="57">
        <f>Table1[[#This Row],[Volume MT/Head]]*Table1[[#This Row],[Price USD/(MT/Head)]]</f>
        <v>0</v>
      </c>
      <c r="V1003" s="80"/>
      <c r="W1003" s="28">
        <f>Table1[[#This Row],[Commission SDG/MT]]*Table1[[#This Row],[Volume in Units]]</f>
        <v>0</v>
      </c>
      <c r="X1003" s="80"/>
      <c r="Y1003" s="28">
        <f t="shared" si="97"/>
        <v>0</v>
      </c>
      <c r="Z1003" s="6">
        <f>IFERROR((Table1[[#This Row],[Total Cost SDG]]/Table1[[#This Row],[Volume MT/Head]]),0)</f>
        <v>0</v>
      </c>
      <c r="AA1003" s="57" t="e">
        <f t="shared" si="98"/>
        <v>#DIV/0!</v>
      </c>
      <c r="AB1003" s="57">
        <f>IFERROR((Table1[[#This Row],[Total Cost USD]]/Table1[[#This Row],[Volume MT/Head]]),0)</f>
        <v>0</v>
      </c>
      <c r="AC1003" s="80"/>
      <c r="AD1003" s="6">
        <f>Table1[[#This Row],[Volume MT/Head]]-Table1[[#This Row],[Delivered MT]]</f>
        <v>0</v>
      </c>
      <c r="AE1003" s="6">
        <f>Table1[[#This Row],[Delivered MT]]*Table1[[#This Row],[Average Cost SDG/MT]]</f>
        <v>0</v>
      </c>
    </row>
    <row r="1004" spans="1:31" hidden="1" x14ac:dyDescent="0.2">
      <c r="A1004" s="1">
        <v>1015</v>
      </c>
      <c r="F1004" s="80"/>
      <c r="O1004" s="80"/>
      <c r="P1004" s="6">
        <f t="shared" si="95"/>
        <v>0</v>
      </c>
      <c r="R1004" s="6">
        <f t="shared" si="96"/>
        <v>0</v>
      </c>
      <c r="S1004" s="57">
        <f t="shared" si="99"/>
        <v>0</v>
      </c>
      <c r="T1004" s="6">
        <f>Table1[[#This Row],[Volume in Units]]*Table1[[#This Row],[Price SDG/Unit]]</f>
        <v>0</v>
      </c>
      <c r="U1004" s="57">
        <f>Table1[[#This Row],[Volume MT/Head]]*Table1[[#This Row],[Price USD/(MT/Head)]]</f>
        <v>0</v>
      </c>
      <c r="V1004" s="80"/>
      <c r="W1004" s="28">
        <f>Table1[[#This Row],[Commission SDG/MT]]*Table1[[#This Row],[Volume in Units]]</f>
        <v>0</v>
      </c>
      <c r="X1004" s="80"/>
      <c r="Y1004" s="28">
        <f t="shared" si="97"/>
        <v>0</v>
      </c>
      <c r="Z1004" s="6">
        <f>IFERROR((Table1[[#This Row],[Total Cost SDG]]/Table1[[#This Row],[Volume MT/Head]]),0)</f>
        <v>0</v>
      </c>
      <c r="AA1004" s="57" t="e">
        <f t="shared" si="98"/>
        <v>#DIV/0!</v>
      </c>
      <c r="AB1004" s="57">
        <f>IFERROR((Table1[[#This Row],[Total Cost USD]]/Table1[[#This Row],[Volume MT/Head]]),0)</f>
        <v>0</v>
      </c>
      <c r="AC1004" s="80"/>
      <c r="AD1004" s="6">
        <f>Table1[[#This Row],[Volume MT/Head]]-Table1[[#This Row],[Delivered MT]]</f>
        <v>0</v>
      </c>
      <c r="AE1004" s="6">
        <f>Table1[[#This Row],[Delivered MT]]*Table1[[#This Row],[Average Cost SDG/MT]]</f>
        <v>0</v>
      </c>
    </row>
    <row r="1005" spans="1:31" hidden="1" x14ac:dyDescent="0.2">
      <c r="A1005" s="1">
        <v>1016</v>
      </c>
      <c r="F1005" s="80"/>
      <c r="O1005" s="80"/>
      <c r="P1005" s="6">
        <f t="shared" si="95"/>
        <v>0</v>
      </c>
      <c r="R1005" s="6">
        <f t="shared" si="96"/>
        <v>0</v>
      </c>
      <c r="S1005" s="57">
        <f t="shared" si="99"/>
        <v>0</v>
      </c>
      <c r="T1005" s="6">
        <f>Table1[[#This Row],[Volume in Units]]*Table1[[#This Row],[Price SDG/Unit]]</f>
        <v>0</v>
      </c>
      <c r="U1005" s="57">
        <f>Table1[[#This Row],[Volume MT/Head]]*Table1[[#This Row],[Price USD/(MT/Head)]]</f>
        <v>0</v>
      </c>
      <c r="V1005" s="80"/>
      <c r="W1005" s="28">
        <f>Table1[[#This Row],[Commission SDG/MT]]*Table1[[#This Row],[Volume in Units]]</f>
        <v>0</v>
      </c>
      <c r="X1005" s="80"/>
      <c r="Y1005" s="28">
        <f t="shared" si="97"/>
        <v>0</v>
      </c>
      <c r="Z1005" s="6">
        <f>IFERROR((Table1[[#This Row],[Total Cost SDG]]/Table1[[#This Row],[Volume MT/Head]]),0)</f>
        <v>0</v>
      </c>
      <c r="AA1005" s="57" t="e">
        <f t="shared" si="98"/>
        <v>#DIV/0!</v>
      </c>
      <c r="AB1005" s="57">
        <f>IFERROR((Table1[[#This Row],[Total Cost USD]]/Table1[[#This Row],[Volume MT/Head]]),0)</f>
        <v>0</v>
      </c>
      <c r="AC1005" s="80"/>
      <c r="AD1005" s="6">
        <f>Table1[[#This Row],[Volume MT/Head]]-Table1[[#This Row],[Delivered MT]]</f>
        <v>0</v>
      </c>
      <c r="AE1005" s="6">
        <f>Table1[[#This Row],[Delivered MT]]*Table1[[#This Row],[Average Cost SDG/MT]]</f>
        <v>0</v>
      </c>
    </row>
    <row r="1006" spans="1:31" hidden="1" x14ac:dyDescent="0.2">
      <c r="A1006" s="1">
        <v>1017</v>
      </c>
      <c r="F1006" s="80"/>
      <c r="O1006" s="80"/>
      <c r="P1006" s="6">
        <f t="shared" si="95"/>
        <v>0</v>
      </c>
      <c r="R1006" s="6">
        <f t="shared" si="96"/>
        <v>0</v>
      </c>
      <c r="S1006" s="57">
        <f t="shared" si="99"/>
        <v>0</v>
      </c>
      <c r="T1006" s="6">
        <f>Table1[[#This Row],[Volume in Units]]*Table1[[#This Row],[Price SDG/Unit]]</f>
        <v>0</v>
      </c>
      <c r="U1006" s="57">
        <f>Table1[[#This Row],[Volume MT/Head]]*Table1[[#This Row],[Price USD/(MT/Head)]]</f>
        <v>0</v>
      </c>
      <c r="V1006" s="80"/>
      <c r="W1006" s="28">
        <f>Table1[[#This Row],[Commission SDG/MT]]*Table1[[#This Row],[Volume in Units]]</f>
        <v>0</v>
      </c>
      <c r="X1006" s="80"/>
      <c r="Y1006" s="28">
        <f t="shared" si="97"/>
        <v>0</v>
      </c>
      <c r="Z1006" s="6">
        <f>IFERROR((Table1[[#This Row],[Total Cost SDG]]/Table1[[#This Row],[Volume MT/Head]]),0)</f>
        <v>0</v>
      </c>
      <c r="AA1006" s="57" t="e">
        <f t="shared" si="98"/>
        <v>#DIV/0!</v>
      </c>
      <c r="AB1006" s="57">
        <f>IFERROR((Table1[[#This Row],[Total Cost USD]]/Table1[[#This Row],[Volume MT/Head]]),0)</f>
        <v>0</v>
      </c>
      <c r="AC1006" s="80"/>
      <c r="AD1006" s="6">
        <f>Table1[[#This Row],[Volume MT/Head]]-Table1[[#This Row],[Delivered MT]]</f>
        <v>0</v>
      </c>
      <c r="AE1006" s="6">
        <f>Table1[[#This Row],[Delivered MT]]*Table1[[#This Row],[Average Cost SDG/MT]]</f>
        <v>0</v>
      </c>
    </row>
    <row r="1007" spans="1:31" hidden="1" x14ac:dyDescent="0.2">
      <c r="A1007" s="1">
        <v>1018</v>
      </c>
      <c r="F1007" s="80"/>
      <c r="O1007" s="80"/>
      <c r="P1007" s="6">
        <f t="shared" si="95"/>
        <v>0</v>
      </c>
      <c r="R1007" s="6">
        <f t="shared" si="96"/>
        <v>0</v>
      </c>
      <c r="S1007" s="57">
        <f t="shared" si="99"/>
        <v>0</v>
      </c>
      <c r="T1007" s="6">
        <f>Table1[[#This Row],[Volume in Units]]*Table1[[#This Row],[Price SDG/Unit]]</f>
        <v>0</v>
      </c>
      <c r="U1007" s="57">
        <f>Table1[[#This Row],[Volume MT/Head]]*Table1[[#This Row],[Price USD/(MT/Head)]]</f>
        <v>0</v>
      </c>
      <c r="V1007" s="80"/>
      <c r="W1007" s="28">
        <f>Table1[[#This Row],[Commission SDG/MT]]*Table1[[#This Row],[Volume in Units]]</f>
        <v>0</v>
      </c>
      <c r="X1007" s="80"/>
      <c r="Y1007" s="28">
        <f t="shared" si="97"/>
        <v>0</v>
      </c>
      <c r="Z1007" s="6">
        <f>IFERROR((Table1[[#This Row],[Total Cost SDG]]/Table1[[#This Row],[Volume MT/Head]]),0)</f>
        <v>0</v>
      </c>
      <c r="AA1007" s="57" t="e">
        <f t="shared" si="98"/>
        <v>#DIV/0!</v>
      </c>
      <c r="AB1007" s="57">
        <f>IFERROR((Table1[[#This Row],[Total Cost USD]]/Table1[[#This Row],[Volume MT/Head]]),0)</f>
        <v>0</v>
      </c>
      <c r="AC1007" s="80"/>
      <c r="AD1007" s="6">
        <f>Table1[[#This Row],[Volume MT/Head]]-Table1[[#This Row],[Delivered MT]]</f>
        <v>0</v>
      </c>
      <c r="AE1007" s="6">
        <f>Table1[[#This Row],[Delivered MT]]*Table1[[#This Row],[Average Cost SDG/MT]]</f>
        <v>0</v>
      </c>
    </row>
    <row r="1008" spans="1:31" hidden="1" x14ac:dyDescent="0.2">
      <c r="A1008" s="1">
        <v>1019</v>
      </c>
      <c r="F1008" s="80"/>
      <c r="O1008" s="80"/>
      <c r="P1008" s="6">
        <f t="shared" si="95"/>
        <v>0</v>
      </c>
      <c r="R1008" s="6">
        <f t="shared" si="96"/>
        <v>0</v>
      </c>
      <c r="S1008" s="57">
        <f t="shared" si="99"/>
        <v>0</v>
      </c>
      <c r="T1008" s="6">
        <f>Table1[[#This Row],[Volume in Units]]*Table1[[#This Row],[Price SDG/Unit]]</f>
        <v>0</v>
      </c>
      <c r="U1008" s="57">
        <f>Table1[[#This Row],[Volume MT/Head]]*Table1[[#This Row],[Price USD/(MT/Head)]]</f>
        <v>0</v>
      </c>
      <c r="V1008" s="80"/>
      <c r="W1008" s="28">
        <f>Table1[[#This Row],[Commission SDG/MT]]*Table1[[#This Row],[Volume in Units]]</f>
        <v>0</v>
      </c>
      <c r="X1008" s="80"/>
      <c r="Y1008" s="28">
        <f t="shared" si="97"/>
        <v>0</v>
      </c>
      <c r="Z1008" s="6">
        <f>IFERROR((Table1[[#This Row],[Total Cost SDG]]/Table1[[#This Row],[Volume MT/Head]]),0)</f>
        <v>0</v>
      </c>
      <c r="AA1008" s="57" t="e">
        <f t="shared" si="98"/>
        <v>#DIV/0!</v>
      </c>
      <c r="AB1008" s="57">
        <f>IFERROR((Table1[[#This Row],[Total Cost USD]]/Table1[[#This Row],[Volume MT/Head]]),0)</f>
        <v>0</v>
      </c>
      <c r="AC1008" s="80"/>
      <c r="AD1008" s="6">
        <f>Table1[[#This Row],[Volume MT/Head]]-Table1[[#This Row],[Delivered MT]]</f>
        <v>0</v>
      </c>
      <c r="AE1008" s="6">
        <f>Table1[[#This Row],[Delivered MT]]*Table1[[#This Row],[Average Cost SDG/MT]]</f>
        <v>0</v>
      </c>
    </row>
    <row r="1009" spans="1:31" hidden="1" x14ac:dyDescent="0.2">
      <c r="A1009" s="1">
        <v>1020</v>
      </c>
      <c r="F1009" s="80"/>
      <c r="O1009" s="80"/>
      <c r="P1009" s="6">
        <f t="shared" si="95"/>
        <v>0</v>
      </c>
      <c r="R1009" s="6">
        <f t="shared" si="96"/>
        <v>0</v>
      </c>
      <c r="S1009" s="57">
        <f t="shared" si="99"/>
        <v>0</v>
      </c>
      <c r="T1009" s="6">
        <f>Table1[[#This Row],[Volume in Units]]*Table1[[#This Row],[Price SDG/Unit]]</f>
        <v>0</v>
      </c>
      <c r="U1009" s="57">
        <f>Table1[[#This Row],[Volume MT/Head]]*Table1[[#This Row],[Price USD/(MT/Head)]]</f>
        <v>0</v>
      </c>
      <c r="V1009" s="80"/>
      <c r="W1009" s="28">
        <f>Table1[[#This Row],[Commission SDG/MT]]*Table1[[#This Row],[Volume in Units]]</f>
        <v>0</v>
      </c>
      <c r="X1009" s="80"/>
      <c r="Y1009" s="28">
        <f t="shared" si="97"/>
        <v>0</v>
      </c>
      <c r="Z1009" s="6">
        <f>IFERROR((Table1[[#This Row],[Total Cost SDG]]/Table1[[#This Row],[Volume MT/Head]]),0)</f>
        <v>0</v>
      </c>
      <c r="AA1009" s="57" t="e">
        <f t="shared" si="98"/>
        <v>#DIV/0!</v>
      </c>
      <c r="AB1009" s="57">
        <f>IFERROR((Table1[[#This Row],[Total Cost USD]]/Table1[[#This Row],[Volume MT/Head]]),0)</f>
        <v>0</v>
      </c>
      <c r="AC1009" s="80"/>
      <c r="AD1009" s="6">
        <f>Table1[[#This Row],[Volume MT/Head]]-Table1[[#This Row],[Delivered MT]]</f>
        <v>0</v>
      </c>
      <c r="AE1009" s="6">
        <f>Table1[[#This Row],[Delivered MT]]*Table1[[#This Row],[Average Cost SDG/MT]]</f>
        <v>0</v>
      </c>
    </row>
    <row r="1010" spans="1:31" hidden="1" x14ac:dyDescent="0.2">
      <c r="A1010" s="1">
        <v>1021</v>
      </c>
      <c r="F1010" s="80"/>
      <c r="O1010" s="80"/>
      <c r="P1010" s="6">
        <f t="shared" si="95"/>
        <v>0</v>
      </c>
      <c r="R1010" s="6">
        <f t="shared" si="96"/>
        <v>0</v>
      </c>
      <c r="S1010" s="57">
        <f t="shared" si="99"/>
        <v>0</v>
      </c>
      <c r="T1010" s="6">
        <f>Table1[[#This Row],[Volume in Units]]*Table1[[#This Row],[Price SDG/Unit]]</f>
        <v>0</v>
      </c>
      <c r="U1010" s="57">
        <f>Table1[[#This Row],[Volume MT/Head]]*Table1[[#This Row],[Price USD/(MT/Head)]]</f>
        <v>0</v>
      </c>
      <c r="V1010" s="80"/>
      <c r="W1010" s="28">
        <f>Table1[[#This Row],[Commission SDG/MT]]*Table1[[#This Row],[Volume in Units]]</f>
        <v>0</v>
      </c>
      <c r="X1010" s="80"/>
      <c r="Y1010" s="28">
        <f t="shared" si="97"/>
        <v>0</v>
      </c>
      <c r="Z1010" s="6">
        <f>IFERROR((Table1[[#This Row],[Total Cost SDG]]/Table1[[#This Row],[Volume MT/Head]]),0)</f>
        <v>0</v>
      </c>
      <c r="AA1010" s="57" t="e">
        <f t="shared" si="98"/>
        <v>#DIV/0!</v>
      </c>
      <c r="AB1010" s="57">
        <f>IFERROR((Table1[[#This Row],[Total Cost USD]]/Table1[[#This Row],[Volume MT/Head]]),0)</f>
        <v>0</v>
      </c>
      <c r="AC1010" s="80"/>
      <c r="AD1010" s="6">
        <f>Table1[[#This Row],[Volume MT/Head]]-Table1[[#This Row],[Delivered MT]]</f>
        <v>0</v>
      </c>
      <c r="AE1010" s="6">
        <f>Table1[[#This Row],[Delivered MT]]*Table1[[#This Row],[Average Cost SDG/MT]]</f>
        <v>0</v>
      </c>
    </row>
    <row r="1011" spans="1:31" hidden="1" x14ac:dyDescent="0.2">
      <c r="A1011" s="1">
        <v>1022</v>
      </c>
      <c r="F1011" s="80"/>
      <c r="O1011" s="80"/>
      <c r="P1011" s="6">
        <f t="shared" si="95"/>
        <v>0</v>
      </c>
      <c r="R1011" s="6">
        <f t="shared" si="96"/>
        <v>0</v>
      </c>
      <c r="S1011" s="57">
        <f t="shared" si="99"/>
        <v>0</v>
      </c>
      <c r="T1011" s="6">
        <f>Table1[[#This Row],[Volume in Units]]*Table1[[#This Row],[Price SDG/Unit]]</f>
        <v>0</v>
      </c>
      <c r="U1011" s="57">
        <f>Table1[[#This Row],[Volume MT/Head]]*Table1[[#This Row],[Price USD/(MT/Head)]]</f>
        <v>0</v>
      </c>
      <c r="V1011" s="80"/>
      <c r="W1011" s="28">
        <f>Table1[[#This Row],[Commission SDG/MT]]*Table1[[#This Row],[Volume in Units]]</f>
        <v>0</v>
      </c>
      <c r="X1011" s="80"/>
      <c r="Y1011" s="28">
        <f t="shared" si="97"/>
        <v>0</v>
      </c>
      <c r="Z1011" s="6">
        <f>IFERROR((Table1[[#This Row],[Total Cost SDG]]/Table1[[#This Row],[Volume MT/Head]]),0)</f>
        <v>0</v>
      </c>
      <c r="AA1011" s="57" t="e">
        <f t="shared" si="98"/>
        <v>#DIV/0!</v>
      </c>
      <c r="AB1011" s="57">
        <f>IFERROR((Table1[[#This Row],[Total Cost USD]]/Table1[[#This Row],[Volume MT/Head]]),0)</f>
        <v>0</v>
      </c>
      <c r="AC1011" s="80"/>
      <c r="AD1011" s="6">
        <f>Table1[[#This Row],[Volume MT/Head]]-Table1[[#This Row],[Delivered MT]]</f>
        <v>0</v>
      </c>
      <c r="AE1011" s="6">
        <f>Table1[[#This Row],[Delivered MT]]*Table1[[#This Row],[Average Cost SDG/MT]]</f>
        <v>0</v>
      </c>
    </row>
    <row r="1012" spans="1:31" hidden="1" x14ac:dyDescent="0.2">
      <c r="A1012" s="1">
        <v>1023</v>
      </c>
      <c r="F1012" s="80"/>
      <c r="O1012" s="80"/>
      <c r="P1012" s="6">
        <f t="shared" si="95"/>
        <v>0</v>
      </c>
      <c r="R1012" s="6">
        <f t="shared" si="96"/>
        <v>0</v>
      </c>
      <c r="S1012" s="57">
        <f t="shared" si="99"/>
        <v>0</v>
      </c>
      <c r="T1012" s="6">
        <f>Table1[[#This Row],[Volume in Units]]*Table1[[#This Row],[Price SDG/Unit]]</f>
        <v>0</v>
      </c>
      <c r="U1012" s="57">
        <f>Table1[[#This Row],[Volume MT/Head]]*Table1[[#This Row],[Price USD/(MT/Head)]]</f>
        <v>0</v>
      </c>
      <c r="V1012" s="80"/>
      <c r="W1012" s="28">
        <f>Table1[[#This Row],[Commission SDG/MT]]*Table1[[#This Row],[Volume in Units]]</f>
        <v>0</v>
      </c>
      <c r="X1012" s="80"/>
      <c r="Y1012" s="28">
        <f t="shared" si="97"/>
        <v>0</v>
      </c>
      <c r="Z1012" s="6">
        <f>IFERROR((Table1[[#This Row],[Total Cost SDG]]/Table1[[#This Row],[Volume MT/Head]]),0)</f>
        <v>0</v>
      </c>
      <c r="AA1012" s="57" t="e">
        <f t="shared" si="98"/>
        <v>#DIV/0!</v>
      </c>
      <c r="AB1012" s="57">
        <f>IFERROR((Table1[[#This Row],[Total Cost USD]]/Table1[[#This Row],[Volume MT/Head]]),0)</f>
        <v>0</v>
      </c>
      <c r="AC1012" s="80"/>
      <c r="AD1012" s="6">
        <f>Table1[[#This Row],[Volume MT/Head]]-Table1[[#This Row],[Delivered MT]]</f>
        <v>0</v>
      </c>
      <c r="AE1012" s="6">
        <f>Table1[[#This Row],[Delivered MT]]*Table1[[#This Row],[Average Cost SDG/MT]]</f>
        <v>0</v>
      </c>
    </row>
    <row r="1013" spans="1:31" hidden="1" x14ac:dyDescent="0.2">
      <c r="A1013" s="1">
        <v>1024</v>
      </c>
      <c r="F1013" s="80"/>
      <c r="O1013" s="80"/>
      <c r="P1013" s="6">
        <f t="shared" si="95"/>
        <v>0</v>
      </c>
      <c r="R1013" s="6">
        <f t="shared" si="96"/>
        <v>0</v>
      </c>
      <c r="S1013" s="57">
        <f t="shared" si="99"/>
        <v>0</v>
      </c>
      <c r="T1013" s="6">
        <f>Table1[[#This Row],[Volume in Units]]*Table1[[#This Row],[Price SDG/Unit]]</f>
        <v>0</v>
      </c>
      <c r="U1013" s="57">
        <f>Table1[[#This Row],[Volume MT/Head]]*Table1[[#This Row],[Price USD/(MT/Head)]]</f>
        <v>0</v>
      </c>
      <c r="V1013" s="80"/>
      <c r="W1013" s="28">
        <f>Table1[[#This Row],[Commission SDG/MT]]*Table1[[#This Row],[Volume in Units]]</f>
        <v>0</v>
      </c>
      <c r="X1013" s="80"/>
      <c r="Y1013" s="28">
        <f t="shared" si="97"/>
        <v>0</v>
      </c>
      <c r="Z1013" s="6">
        <f>IFERROR((Table1[[#This Row],[Total Cost SDG]]/Table1[[#This Row],[Volume MT/Head]]),0)</f>
        <v>0</v>
      </c>
      <c r="AA1013" s="57" t="e">
        <f t="shared" si="98"/>
        <v>#DIV/0!</v>
      </c>
      <c r="AB1013" s="57">
        <f>IFERROR((Table1[[#This Row],[Total Cost USD]]/Table1[[#This Row],[Volume MT/Head]]),0)</f>
        <v>0</v>
      </c>
      <c r="AC1013" s="80"/>
      <c r="AD1013" s="6">
        <f>Table1[[#This Row],[Volume MT/Head]]-Table1[[#This Row],[Delivered MT]]</f>
        <v>0</v>
      </c>
      <c r="AE1013" s="6">
        <f>Table1[[#This Row],[Delivered MT]]*Table1[[#This Row],[Average Cost SDG/MT]]</f>
        <v>0</v>
      </c>
    </row>
    <row r="1014" spans="1:31" hidden="1" x14ac:dyDescent="0.2">
      <c r="A1014" s="1">
        <v>1025</v>
      </c>
      <c r="F1014" s="80"/>
      <c r="O1014" s="80"/>
      <c r="P1014" s="6">
        <f t="shared" si="95"/>
        <v>0</v>
      </c>
      <c r="R1014" s="6">
        <f t="shared" si="96"/>
        <v>0</v>
      </c>
      <c r="S1014" s="57">
        <f t="shared" si="99"/>
        <v>0</v>
      </c>
      <c r="T1014" s="6">
        <f>Table1[[#This Row],[Volume in Units]]*Table1[[#This Row],[Price SDG/Unit]]</f>
        <v>0</v>
      </c>
      <c r="U1014" s="57">
        <f>Table1[[#This Row],[Volume MT/Head]]*Table1[[#This Row],[Price USD/(MT/Head)]]</f>
        <v>0</v>
      </c>
      <c r="V1014" s="80"/>
      <c r="W1014" s="28">
        <f>Table1[[#This Row],[Commission SDG/MT]]*Table1[[#This Row],[Volume in Units]]</f>
        <v>0</v>
      </c>
      <c r="X1014" s="80"/>
      <c r="Y1014" s="28">
        <f t="shared" si="97"/>
        <v>0</v>
      </c>
      <c r="Z1014" s="6">
        <f>IFERROR((Table1[[#This Row],[Total Cost SDG]]/Table1[[#This Row],[Volume MT/Head]]),0)</f>
        <v>0</v>
      </c>
      <c r="AA1014" s="57" t="e">
        <f t="shared" si="98"/>
        <v>#DIV/0!</v>
      </c>
      <c r="AB1014" s="57">
        <f>IFERROR((Table1[[#This Row],[Total Cost USD]]/Table1[[#This Row],[Volume MT/Head]]),0)</f>
        <v>0</v>
      </c>
      <c r="AC1014" s="80"/>
      <c r="AD1014" s="6">
        <f>Table1[[#This Row],[Volume MT/Head]]-Table1[[#This Row],[Delivered MT]]</f>
        <v>0</v>
      </c>
      <c r="AE1014" s="6">
        <f>Table1[[#This Row],[Delivered MT]]*Table1[[#This Row],[Average Cost SDG/MT]]</f>
        <v>0</v>
      </c>
    </row>
    <row r="1015" spans="1:31" hidden="1" x14ac:dyDescent="0.2">
      <c r="A1015" s="1">
        <v>1026</v>
      </c>
      <c r="F1015" s="80"/>
      <c r="O1015" s="80"/>
      <c r="P1015" s="6">
        <f t="shared" si="95"/>
        <v>0</v>
      </c>
      <c r="R1015" s="6">
        <f t="shared" si="96"/>
        <v>0</v>
      </c>
      <c r="S1015" s="57">
        <f t="shared" si="99"/>
        <v>0</v>
      </c>
      <c r="T1015" s="6">
        <f>Table1[[#This Row],[Volume in Units]]*Table1[[#This Row],[Price SDG/Unit]]</f>
        <v>0</v>
      </c>
      <c r="U1015" s="57">
        <f>Table1[[#This Row],[Volume MT/Head]]*Table1[[#This Row],[Price USD/(MT/Head)]]</f>
        <v>0</v>
      </c>
      <c r="V1015" s="80"/>
      <c r="W1015" s="28">
        <f>Table1[[#This Row],[Commission SDG/MT]]*Table1[[#This Row],[Volume in Units]]</f>
        <v>0</v>
      </c>
      <c r="X1015" s="80"/>
      <c r="Y1015" s="28">
        <f t="shared" si="97"/>
        <v>0</v>
      </c>
      <c r="Z1015" s="6">
        <f>IFERROR((Table1[[#This Row],[Total Cost SDG]]/Table1[[#This Row],[Volume MT/Head]]),0)</f>
        <v>0</v>
      </c>
      <c r="AA1015" s="57" t="e">
        <f t="shared" si="98"/>
        <v>#DIV/0!</v>
      </c>
      <c r="AB1015" s="57">
        <f>IFERROR((Table1[[#This Row],[Total Cost USD]]/Table1[[#This Row],[Volume MT/Head]]),0)</f>
        <v>0</v>
      </c>
      <c r="AC1015" s="80"/>
      <c r="AD1015" s="6">
        <f>Table1[[#This Row],[Volume MT/Head]]-Table1[[#This Row],[Delivered MT]]</f>
        <v>0</v>
      </c>
      <c r="AE1015" s="6">
        <f>Table1[[#This Row],[Delivered MT]]*Table1[[#This Row],[Average Cost SDG/MT]]</f>
        <v>0</v>
      </c>
    </row>
    <row r="1016" spans="1:31" hidden="1" x14ac:dyDescent="0.2">
      <c r="A1016" s="1">
        <v>1027</v>
      </c>
      <c r="F1016" s="80"/>
      <c r="O1016" s="80"/>
      <c r="P1016" s="6">
        <f t="shared" si="95"/>
        <v>0</v>
      </c>
      <c r="R1016" s="6">
        <f t="shared" si="96"/>
        <v>0</v>
      </c>
      <c r="S1016" s="57">
        <f t="shared" si="99"/>
        <v>0</v>
      </c>
      <c r="T1016" s="6">
        <f>Table1[[#This Row],[Volume in Units]]*Table1[[#This Row],[Price SDG/Unit]]</f>
        <v>0</v>
      </c>
      <c r="U1016" s="57">
        <f>Table1[[#This Row],[Volume MT/Head]]*Table1[[#This Row],[Price USD/(MT/Head)]]</f>
        <v>0</v>
      </c>
      <c r="V1016" s="80"/>
      <c r="W1016" s="28">
        <f>Table1[[#This Row],[Commission SDG/MT]]*Table1[[#This Row],[Volume in Units]]</f>
        <v>0</v>
      </c>
      <c r="X1016" s="80"/>
      <c r="Y1016" s="28">
        <f t="shared" si="97"/>
        <v>0</v>
      </c>
      <c r="Z1016" s="6">
        <f>IFERROR((Table1[[#This Row],[Total Cost SDG]]/Table1[[#This Row],[Volume MT/Head]]),0)</f>
        <v>0</v>
      </c>
      <c r="AA1016" s="57" t="e">
        <f t="shared" si="98"/>
        <v>#DIV/0!</v>
      </c>
      <c r="AB1016" s="57">
        <f>IFERROR((Table1[[#This Row],[Total Cost USD]]/Table1[[#This Row],[Volume MT/Head]]),0)</f>
        <v>0</v>
      </c>
      <c r="AC1016" s="80"/>
      <c r="AD1016" s="6">
        <f>Table1[[#This Row],[Volume MT/Head]]-Table1[[#This Row],[Delivered MT]]</f>
        <v>0</v>
      </c>
      <c r="AE1016" s="6">
        <f>Table1[[#This Row],[Delivered MT]]*Table1[[#This Row],[Average Cost SDG/MT]]</f>
        <v>0</v>
      </c>
    </row>
    <row r="1017" spans="1:31" hidden="1" x14ac:dyDescent="0.2">
      <c r="A1017" s="1">
        <v>1028</v>
      </c>
      <c r="F1017" s="80"/>
      <c r="O1017" s="80"/>
      <c r="P1017" s="6">
        <f t="shared" si="95"/>
        <v>0</v>
      </c>
      <c r="R1017" s="6">
        <f t="shared" si="96"/>
        <v>0</v>
      </c>
      <c r="S1017" s="57">
        <f t="shared" si="99"/>
        <v>0</v>
      </c>
      <c r="T1017" s="6">
        <f>Table1[[#This Row],[Volume in Units]]*Table1[[#This Row],[Price SDG/Unit]]</f>
        <v>0</v>
      </c>
      <c r="U1017" s="57">
        <f>Table1[[#This Row],[Volume MT/Head]]*Table1[[#This Row],[Price USD/(MT/Head)]]</f>
        <v>0</v>
      </c>
      <c r="V1017" s="80"/>
      <c r="W1017" s="28">
        <f>Table1[[#This Row],[Commission SDG/MT]]*Table1[[#This Row],[Volume in Units]]</f>
        <v>0</v>
      </c>
      <c r="X1017" s="80"/>
      <c r="Y1017" s="28">
        <f t="shared" si="97"/>
        <v>0</v>
      </c>
      <c r="Z1017" s="6">
        <f>IFERROR((Table1[[#This Row],[Total Cost SDG]]/Table1[[#This Row],[Volume MT/Head]]),0)</f>
        <v>0</v>
      </c>
      <c r="AA1017" s="57" t="e">
        <f t="shared" si="98"/>
        <v>#DIV/0!</v>
      </c>
      <c r="AB1017" s="57">
        <f>IFERROR((Table1[[#This Row],[Total Cost USD]]/Table1[[#This Row],[Volume MT/Head]]),0)</f>
        <v>0</v>
      </c>
      <c r="AC1017" s="80"/>
      <c r="AD1017" s="6">
        <f>Table1[[#This Row],[Volume MT/Head]]-Table1[[#This Row],[Delivered MT]]</f>
        <v>0</v>
      </c>
      <c r="AE1017" s="6">
        <f>Table1[[#This Row],[Delivered MT]]*Table1[[#This Row],[Average Cost SDG/MT]]</f>
        <v>0</v>
      </c>
    </row>
    <row r="1018" spans="1:31" hidden="1" x14ac:dyDescent="0.2">
      <c r="A1018" s="1">
        <v>1029</v>
      </c>
      <c r="F1018" s="80"/>
      <c r="O1018" s="80"/>
      <c r="P1018" s="6">
        <f t="shared" si="95"/>
        <v>0</v>
      </c>
      <c r="R1018" s="6">
        <f t="shared" si="96"/>
        <v>0</v>
      </c>
      <c r="S1018" s="57">
        <f t="shared" si="99"/>
        <v>0</v>
      </c>
      <c r="T1018" s="6">
        <f>Table1[[#This Row],[Volume in Units]]*Table1[[#This Row],[Price SDG/Unit]]</f>
        <v>0</v>
      </c>
      <c r="U1018" s="57">
        <f>Table1[[#This Row],[Volume MT/Head]]*Table1[[#This Row],[Price USD/(MT/Head)]]</f>
        <v>0</v>
      </c>
      <c r="V1018" s="80"/>
      <c r="W1018" s="28">
        <f>Table1[[#This Row],[Commission SDG/MT]]*Table1[[#This Row],[Volume in Units]]</f>
        <v>0</v>
      </c>
      <c r="X1018" s="80"/>
      <c r="Y1018" s="28">
        <f t="shared" si="97"/>
        <v>0</v>
      </c>
      <c r="Z1018" s="6">
        <f>IFERROR((Table1[[#This Row],[Total Cost SDG]]/Table1[[#This Row],[Volume MT/Head]]),0)</f>
        <v>0</v>
      </c>
      <c r="AA1018" s="57" t="e">
        <f t="shared" si="98"/>
        <v>#DIV/0!</v>
      </c>
      <c r="AB1018" s="57">
        <f>IFERROR((Table1[[#This Row],[Total Cost USD]]/Table1[[#This Row],[Volume MT/Head]]),0)</f>
        <v>0</v>
      </c>
      <c r="AC1018" s="80"/>
      <c r="AD1018" s="6">
        <f>Table1[[#This Row],[Volume MT/Head]]-Table1[[#This Row],[Delivered MT]]</f>
        <v>0</v>
      </c>
      <c r="AE1018" s="6">
        <f>Table1[[#This Row],[Delivered MT]]*Table1[[#This Row],[Average Cost SDG/MT]]</f>
        <v>0</v>
      </c>
    </row>
    <row r="1019" spans="1:31" hidden="1" x14ac:dyDescent="0.2">
      <c r="A1019" s="1">
        <v>1030</v>
      </c>
      <c r="F1019" s="80"/>
      <c r="O1019" s="80"/>
      <c r="P1019" s="6">
        <f t="shared" si="95"/>
        <v>0</v>
      </c>
      <c r="R1019" s="6">
        <f t="shared" si="96"/>
        <v>0</v>
      </c>
      <c r="S1019" s="57">
        <f t="shared" si="99"/>
        <v>0</v>
      </c>
      <c r="T1019" s="6">
        <f>Table1[[#This Row],[Volume in Units]]*Table1[[#This Row],[Price SDG/Unit]]</f>
        <v>0</v>
      </c>
      <c r="U1019" s="57">
        <f>Table1[[#This Row],[Volume MT/Head]]*Table1[[#This Row],[Price USD/(MT/Head)]]</f>
        <v>0</v>
      </c>
      <c r="V1019" s="80"/>
      <c r="W1019" s="28">
        <f>Table1[[#This Row],[Commission SDG/MT]]*Table1[[#This Row],[Volume in Units]]</f>
        <v>0</v>
      </c>
      <c r="X1019" s="80"/>
      <c r="Y1019" s="28">
        <f t="shared" si="97"/>
        <v>0</v>
      </c>
      <c r="Z1019" s="6">
        <f>IFERROR((Table1[[#This Row],[Total Cost SDG]]/Table1[[#This Row],[Volume MT/Head]]),0)</f>
        <v>0</v>
      </c>
      <c r="AA1019" s="57" t="e">
        <f t="shared" si="98"/>
        <v>#DIV/0!</v>
      </c>
      <c r="AB1019" s="57">
        <f>IFERROR((Table1[[#This Row],[Total Cost USD]]/Table1[[#This Row],[Volume MT/Head]]),0)</f>
        <v>0</v>
      </c>
      <c r="AC1019" s="80"/>
      <c r="AD1019" s="6">
        <f>Table1[[#This Row],[Volume MT/Head]]-Table1[[#This Row],[Delivered MT]]</f>
        <v>0</v>
      </c>
      <c r="AE1019" s="6">
        <f>Table1[[#This Row],[Delivered MT]]*Table1[[#This Row],[Average Cost SDG/MT]]</f>
        <v>0</v>
      </c>
    </row>
    <row r="1020" spans="1:31" hidden="1" x14ac:dyDescent="0.2">
      <c r="A1020" s="1">
        <v>1031</v>
      </c>
      <c r="F1020" s="80"/>
      <c r="O1020" s="80"/>
      <c r="P1020" s="6">
        <f t="shared" si="95"/>
        <v>0</v>
      </c>
      <c r="R1020" s="6">
        <f t="shared" si="96"/>
        <v>0</v>
      </c>
      <c r="S1020" s="57">
        <f t="shared" si="99"/>
        <v>0</v>
      </c>
      <c r="T1020" s="6">
        <f>Table1[[#This Row],[Volume in Units]]*Table1[[#This Row],[Price SDG/Unit]]</f>
        <v>0</v>
      </c>
      <c r="U1020" s="57">
        <f>Table1[[#This Row],[Volume MT/Head]]*Table1[[#This Row],[Price USD/(MT/Head)]]</f>
        <v>0</v>
      </c>
      <c r="V1020" s="80"/>
      <c r="W1020" s="28">
        <f>Table1[[#This Row],[Commission SDG/MT]]*Table1[[#This Row],[Volume in Units]]</f>
        <v>0</v>
      </c>
      <c r="X1020" s="80"/>
      <c r="Y1020" s="28">
        <f t="shared" si="97"/>
        <v>0</v>
      </c>
      <c r="Z1020" s="6">
        <f>IFERROR((Table1[[#This Row],[Total Cost SDG]]/Table1[[#This Row],[Volume MT/Head]]),0)</f>
        <v>0</v>
      </c>
      <c r="AA1020" s="57" t="e">
        <f t="shared" si="98"/>
        <v>#DIV/0!</v>
      </c>
      <c r="AB1020" s="57">
        <f>IFERROR((Table1[[#This Row],[Total Cost USD]]/Table1[[#This Row],[Volume MT/Head]]),0)</f>
        <v>0</v>
      </c>
      <c r="AC1020" s="80"/>
      <c r="AD1020" s="6">
        <f>Table1[[#This Row],[Volume MT/Head]]-Table1[[#This Row],[Delivered MT]]</f>
        <v>0</v>
      </c>
      <c r="AE1020" s="6">
        <f>Table1[[#This Row],[Delivered MT]]*Table1[[#This Row],[Average Cost SDG/MT]]</f>
        <v>0</v>
      </c>
    </row>
    <row r="1021" spans="1:31" hidden="1" x14ac:dyDescent="0.2">
      <c r="A1021" s="1">
        <v>1032</v>
      </c>
      <c r="F1021" s="80"/>
      <c r="O1021" s="80"/>
      <c r="P1021" s="6">
        <f t="shared" si="95"/>
        <v>0</v>
      </c>
      <c r="R1021" s="6">
        <f t="shared" si="96"/>
        <v>0</v>
      </c>
      <c r="S1021" s="57">
        <f t="shared" si="99"/>
        <v>0</v>
      </c>
      <c r="T1021" s="6">
        <f>Table1[[#This Row],[Volume in Units]]*Table1[[#This Row],[Price SDG/Unit]]</f>
        <v>0</v>
      </c>
      <c r="U1021" s="57">
        <f>Table1[[#This Row],[Volume MT/Head]]*Table1[[#This Row],[Price USD/(MT/Head)]]</f>
        <v>0</v>
      </c>
      <c r="V1021" s="80"/>
      <c r="W1021" s="28">
        <f>Table1[[#This Row],[Commission SDG/MT]]*Table1[[#This Row],[Volume in Units]]</f>
        <v>0</v>
      </c>
      <c r="X1021" s="80"/>
      <c r="Y1021" s="28">
        <f t="shared" si="97"/>
        <v>0</v>
      </c>
      <c r="Z1021" s="6">
        <f>IFERROR((Table1[[#This Row],[Total Cost SDG]]/Table1[[#This Row],[Volume MT/Head]]),0)</f>
        <v>0</v>
      </c>
      <c r="AA1021" s="57" t="e">
        <f t="shared" si="98"/>
        <v>#DIV/0!</v>
      </c>
      <c r="AB1021" s="57">
        <f>IFERROR((Table1[[#This Row],[Total Cost USD]]/Table1[[#This Row],[Volume MT/Head]]),0)</f>
        <v>0</v>
      </c>
      <c r="AC1021" s="80"/>
      <c r="AD1021" s="6">
        <f>Table1[[#This Row],[Volume MT/Head]]-Table1[[#This Row],[Delivered MT]]</f>
        <v>0</v>
      </c>
      <c r="AE1021" s="6">
        <f>Table1[[#This Row],[Delivered MT]]*Table1[[#This Row],[Average Cost SDG/MT]]</f>
        <v>0</v>
      </c>
    </row>
    <row r="1022" spans="1:31" hidden="1" x14ac:dyDescent="0.2">
      <c r="A1022" s="1">
        <v>1033</v>
      </c>
      <c r="F1022" s="80"/>
      <c r="O1022" s="80"/>
      <c r="P1022" s="6">
        <f t="shared" si="95"/>
        <v>0</v>
      </c>
      <c r="R1022" s="6">
        <f t="shared" si="96"/>
        <v>0</v>
      </c>
      <c r="S1022" s="57">
        <f t="shared" si="99"/>
        <v>0</v>
      </c>
      <c r="T1022" s="6">
        <f>Table1[[#This Row],[Volume in Units]]*Table1[[#This Row],[Price SDG/Unit]]</f>
        <v>0</v>
      </c>
      <c r="U1022" s="57">
        <f>Table1[[#This Row],[Volume MT/Head]]*Table1[[#This Row],[Price USD/(MT/Head)]]</f>
        <v>0</v>
      </c>
      <c r="V1022" s="80"/>
      <c r="W1022" s="28">
        <f>Table1[[#This Row],[Commission SDG/MT]]*Table1[[#This Row],[Volume in Units]]</f>
        <v>0</v>
      </c>
      <c r="X1022" s="80"/>
      <c r="Y1022" s="28">
        <f t="shared" si="97"/>
        <v>0</v>
      </c>
      <c r="Z1022" s="6">
        <f>IFERROR((Table1[[#This Row],[Total Cost SDG]]/Table1[[#This Row],[Volume MT/Head]]),0)</f>
        <v>0</v>
      </c>
      <c r="AA1022" s="57" t="e">
        <f t="shared" si="98"/>
        <v>#DIV/0!</v>
      </c>
      <c r="AB1022" s="57">
        <f>IFERROR((Table1[[#This Row],[Total Cost USD]]/Table1[[#This Row],[Volume MT/Head]]),0)</f>
        <v>0</v>
      </c>
      <c r="AC1022" s="80"/>
      <c r="AD1022" s="6">
        <f>Table1[[#This Row],[Volume MT/Head]]-Table1[[#This Row],[Delivered MT]]</f>
        <v>0</v>
      </c>
      <c r="AE1022" s="6">
        <f>Table1[[#This Row],[Delivered MT]]*Table1[[#This Row],[Average Cost SDG/MT]]</f>
        <v>0</v>
      </c>
    </row>
    <row r="1023" spans="1:31" hidden="1" x14ac:dyDescent="0.2">
      <c r="A1023" s="1">
        <v>1034</v>
      </c>
      <c r="F1023" s="80"/>
      <c r="O1023" s="80"/>
      <c r="P1023" s="6">
        <f t="shared" si="95"/>
        <v>0</v>
      </c>
      <c r="R1023" s="6">
        <f t="shared" si="96"/>
        <v>0</v>
      </c>
      <c r="S1023" s="57">
        <f t="shared" si="99"/>
        <v>0</v>
      </c>
      <c r="T1023" s="6">
        <f>Table1[[#This Row],[Volume in Units]]*Table1[[#This Row],[Price SDG/Unit]]</f>
        <v>0</v>
      </c>
      <c r="U1023" s="57">
        <f>Table1[[#This Row],[Volume MT/Head]]*Table1[[#This Row],[Price USD/(MT/Head)]]</f>
        <v>0</v>
      </c>
      <c r="V1023" s="80"/>
      <c r="W1023" s="28">
        <f>Table1[[#This Row],[Commission SDG/MT]]*Table1[[#This Row],[Volume in Units]]</f>
        <v>0</v>
      </c>
      <c r="X1023" s="80"/>
      <c r="Y1023" s="28">
        <f t="shared" si="97"/>
        <v>0</v>
      </c>
      <c r="Z1023" s="6">
        <f>IFERROR((Table1[[#This Row],[Total Cost SDG]]/Table1[[#This Row],[Volume MT/Head]]),0)</f>
        <v>0</v>
      </c>
      <c r="AA1023" s="57" t="e">
        <f t="shared" si="98"/>
        <v>#DIV/0!</v>
      </c>
      <c r="AB1023" s="57">
        <f>IFERROR((Table1[[#This Row],[Total Cost USD]]/Table1[[#This Row],[Volume MT/Head]]),0)</f>
        <v>0</v>
      </c>
      <c r="AC1023" s="80"/>
      <c r="AD1023" s="6">
        <f>Table1[[#This Row],[Volume MT/Head]]-Table1[[#This Row],[Delivered MT]]</f>
        <v>0</v>
      </c>
      <c r="AE1023" s="6">
        <f>Table1[[#This Row],[Delivered MT]]*Table1[[#This Row],[Average Cost SDG/MT]]</f>
        <v>0</v>
      </c>
    </row>
    <row r="1024" spans="1:31" hidden="1" x14ac:dyDescent="0.2">
      <c r="A1024" s="1">
        <v>1035</v>
      </c>
      <c r="F1024" s="80"/>
      <c r="O1024" s="80"/>
      <c r="P1024" s="6">
        <f t="shared" si="95"/>
        <v>0</v>
      </c>
      <c r="R1024" s="6">
        <f t="shared" si="96"/>
        <v>0</v>
      </c>
      <c r="S1024" s="57">
        <f t="shared" si="99"/>
        <v>0</v>
      </c>
      <c r="T1024" s="6">
        <f>Table1[[#This Row],[Volume in Units]]*Table1[[#This Row],[Price SDG/Unit]]</f>
        <v>0</v>
      </c>
      <c r="U1024" s="57">
        <f>Table1[[#This Row],[Volume MT/Head]]*Table1[[#This Row],[Price USD/(MT/Head)]]</f>
        <v>0</v>
      </c>
      <c r="V1024" s="80"/>
      <c r="W1024" s="28">
        <f>Table1[[#This Row],[Commission SDG/MT]]*Table1[[#This Row],[Volume in Units]]</f>
        <v>0</v>
      </c>
      <c r="X1024" s="80"/>
      <c r="Y1024" s="28">
        <f t="shared" si="97"/>
        <v>0</v>
      </c>
      <c r="Z1024" s="6">
        <f>IFERROR((Table1[[#This Row],[Total Cost SDG]]/Table1[[#This Row],[Volume MT/Head]]),0)</f>
        <v>0</v>
      </c>
      <c r="AA1024" s="57" t="e">
        <f t="shared" si="98"/>
        <v>#DIV/0!</v>
      </c>
      <c r="AB1024" s="57">
        <f>IFERROR((Table1[[#This Row],[Total Cost USD]]/Table1[[#This Row],[Volume MT/Head]]),0)</f>
        <v>0</v>
      </c>
      <c r="AC1024" s="80"/>
      <c r="AD1024" s="6">
        <f>Table1[[#This Row],[Volume MT/Head]]-Table1[[#This Row],[Delivered MT]]</f>
        <v>0</v>
      </c>
      <c r="AE1024" s="6">
        <f>Table1[[#This Row],[Delivered MT]]*Table1[[#This Row],[Average Cost SDG/MT]]</f>
        <v>0</v>
      </c>
    </row>
    <row r="1025" spans="1:31" hidden="1" x14ac:dyDescent="0.2">
      <c r="A1025" s="1">
        <v>1036</v>
      </c>
      <c r="F1025" s="80"/>
      <c r="O1025" s="80"/>
      <c r="P1025" s="6">
        <f t="shared" si="95"/>
        <v>0</v>
      </c>
      <c r="R1025" s="6">
        <f t="shared" si="96"/>
        <v>0</v>
      </c>
      <c r="S1025" s="57">
        <f t="shared" si="99"/>
        <v>0</v>
      </c>
      <c r="T1025" s="6">
        <f>Table1[[#This Row],[Volume in Units]]*Table1[[#This Row],[Price SDG/Unit]]</f>
        <v>0</v>
      </c>
      <c r="U1025" s="57">
        <f>Table1[[#This Row],[Volume MT/Head]]*Table1[[#This Row],[Price USD/(MT/Head)]]</f>
        <v>0</v>
      </c>
      <c r="V1025" s="80"/>
      <c r="W1025" s="28">
        <f>Table1[[#This Row],[Commission SDG/MT]]*Table1[[#This Row],[Volume in Units]]</f>
        <v>0</v>
      </c>
      <c r="X1025" s="80"/>
      <c r="Y1025" s="28">
        <f t="shared" si="97"/>
        <v>0</v>
      </c>
      <c r="Z1025" s="6">
        <f>IFERROR((Table1[[#This Row],[Total Cost SDG]]/Table1[[#This Row],[Volume MT/Head]]),0)</f>
        <v>0</v>
      </c>
      <c r="AA1025" s="57" t="e">
        <f t="shared" si="98"/>
        <v>#DIV/0!</v>
      </c>
      <c r="AB1025" s="57">
        <f>IFERROR((Table1[[#This Row],[Total Cost USD]]/Table1[[#This Row],[Volume MT/Head]]),0)</f>
        <v>0</v>
      </c>
      <c r="AC1025" s="80"/>
      <c r="AD1025" s="6">
        <f>Table1[[#This Row],[Volume MT/Head]]-Table1[[#This Row],[Delivered MT]]</f>
        <v>0</v>
      </c>
      <c r="AE1025" s="6">
        <f>Table1[[#This Row],[Delivered MT]]*Table1[[#This Row],[Average Cost SDG/MT]]</f>
        <v>0</v>
      </c>
    </row>
    <row r="1026" spans="1:31" hidden="1" x14ac:dyDescent="0.2">
      <c r="A1026" s="1">
        <v>1037</v>
      </c>
      <c r="F1026" s="80"/>
      <c r="O1026" s="80"/>
      <c r="P1026" s="6">
        <f t="shared" ref="P1026:P1089" si="100">IF(N1026="KG",(O1026/1000),IF(N1026="Head",(O1026*1),IF(N1026="Kantar 100lb",(O1026/22.25),IF(N1026="Kantar 315lb",(O1026*315/2204.6),IF(N1026="MT",(O1026*1),IF(N1026="Ardab",(O1026*199.726/1000),IF(N1026="104 Bag",(O1026*104/1000),IF(N1026="101 Bag",(O1026*101/1000),IF(N1026=0,0)))))))))</f>
        <v>0</v>
      </c>
      <c r="R1026" s="6">
        <f t="shared" ref="R1026:R1089" si="101">IF(N1026="KG",(Q1026*1000),IF(N1026="Head",(Q1026*1),IF(N1026="Kantar 100lb",(Q1026*22.25),IF(N1026="Kantar 315lb",(Q1026/315*2204.6),IF(N1026="MT",(Q1026*1),IF(N1026="Ardab",(Q1026/199.726*1000),IF(N1026="104 Bag",(Q1026/104*1000),IF(N1026="101 Bag",(Q1026/101*1000),IF(N1026=0,0)))))))))</f>
        <v>0</v>
      </c>
      <c r="S1026" s="57">
        <f t="shared" si="99"/>
        <v>0</v>
      </c>
      <c r="T1026" s="6">
        <f>Table1[[#This Row],[Volume in Units]]*Table1[[#This Row],[Price SDG/Unit]]</f>
        <v>0</v>
      </c>
      <c r="U1026" s="57">
        <f>Table1[[#This Row],[Volume MT/Head]]*Table1[[#This Row],[Price USD/(MT/Head)]]</f>
        <v>0</v>
      </c>
      <c r="V1026" s="80"/>
      <c r="W1026" s="28">
        <f>Table1[[#This Row],[Commission SDG/MT]]*Table1[[#This Row],[Volume in Units]]</f>
        <v>0</v>
      </c>
      <c r="X1026" s="80"/>
      <c r="Y1026" s="28">
        <f t="shared" ref="Y1026:Y1089" si="102">T1026+W1026+X1026</f>
        <v>0</v>
      </c>
      <c r="Z1026" s="6">
        <f>IFERROR((Table1[[#This Row],[Total Cost SDG]]/Table1[[#This Row],[Volume MT/Head]]),0)</f>
        <v>0</v>
      </c>
      <c r="AA1026" s="57" t="e">
        <f t="shared" ref="AA1026:AA1089" si="103">Y1026/F1026</f>
        <v>#DIV/0!</v>
      </c>
      <c r="AB1026" s="57">
        <f>IFERROR((Table1[[#This Row],[Total Cost USD]]/Table1[[#This Row],[Volume MT/Head]]),0)</f>
        <v>0</v>
      </c>
      <c r="AC1026" s="80"/>
      <c r="AD1026" s="6">
        <f>Table1[[#This Row],[Volume MT/Head]]-Table1[[#This Row],[Delivered MT]]</f>
        <v>0</v>
      </c>
      <c r="AE1026" s="6">
        <f>Table1[[#This Row],[Delivered MT]]*Table1[[#This Row],[Average Cost SDG/MT]]</f>
        <v>0</v>
      </c>
    </row>
    <row r="1027" spans="1:31" hidden="1" x14ac:dyDescent="0.2">
      <c r="A1027" s="1">
        <v>1038</v>
      </c>
      <c r="F1027" s="80"/>
      <c r="O1027" s="80"/>
      <c r="P1027" s="6">
        <f t="shared" si="100"/>
        <v>0</v>
      </c>
      <c r="R1027" s="6">
        <f t="shared" si="101"/>
        <v>0</v>
      </c>
      <c r="S1027" s="57">
        <f t="shared" si="99"/>
        <v>0</v>
      </c>
      <c r="T1027" s="6">
        <f>Table1[[#This Row],[Volume in Units]]*Table1[[#This Row],[Price SDG/Unit]]</f>
        <v>0</v>
      </c>
      <c r="U1027" s="57">
        <f>Table1[[#This Row],[Volume MT/Head]]*Table1[[#This Row],[Price USD/(MT/Head)]]</f>
        <v>0</v>
      </c>
      <c r="V1027" s="80"/>
      <c r="W1027" s="28">
        <f>Table1[[#This Row],[Commission SDG/MT]]*Table1[[#This Row],[Volume in Units]]</f>
        <v>0</v>
      </c>
      <c r="X1027" s="80"/>
      <c r="Y1027" s="28">
        <f t="shared" si="102"/>
        <v>0</v>
      </c>
      <c r="Z1027" s="6">
        <f>IFERROR((Table1[[#This Row],[Total Cost SDG]]/Table1[[#This Row],[Volume MT/Head]]),0)</f>
        <v>0</v>
      </c>
      <c r="AA1027" s="57" t="e">
        <f t="shared" si="103"/>
        <v>#DIV/0!</v>
      </c>
      <c r="AB1027" s="57">
        <f>IFERROR((Table1[[#This Row],[Total Cost USD]]/Table1[[#This Row],[Volume MT/Head]]),0)</f>
        <v>0</v>
      </c>
      <c r="AC1027" s="80"/>
      <c r="AD1027" s="6">
        <f>Table1[[#This Row],[Volume MT/Head]]-Table1[[#This Row],[Delivered MT]]</f>
        <v>0</v>
      </c>
      <c r="AE1027" s="6">
        <f>Table1[[#This Row],[Delivered MT]]*Table1[[#This Row],[Average Cost SDG/MT]]</f>
        <v>0</v>
      </c>
    </row>
    <row r="1028" spans="1:31" hidden="1" x14ac:dyDescent="0.2">
      <c r="A1028" s="1">
        <v>1039</v>
      </c>
      <c r="F1028" s="80"/>
      <c r="O1028" s="80"/>
      <c r="P1028" s="6">
        <f t="shared" si="100"/>
        <v>0</v>
      </c>
      <c r="R1028" s="6">
        <f t="shared" si="101"/>
        <v>0</v>
      </c>
      <c r="S1028" s="57">
        <f t="shared" si="99"/>
        <v>0</v>
      </c>
      <c r="T1028" s="6">
        <f>Table1[[#This Row],[Volume in Units]]*Table1[[#This Row],[Price SDG/Unit]]</f>
        <v>0</v>
      </c>
      <c r="U1028" s="57">
        <f>Table1[[#This Row],[Volume MT/Head]]*Table1[[#This Row],[Price USD/(MT/Head)]]</f>
        <v>0</v>
      </c>
      <c r="V1028" s="80"/>
      <c r="W1028" s="28">
        <f>Table1[[#This Row],[Commission SDG/MT]]*Table1[[#This Row],[Volume in Units]]</f>
        <v>0</v>
      </c>
      <c r="X1028" s="80"/>
      <c r="Y1028" s="28">
        <f t="shared" si="102"/>
        <v>0</v>
      </c>
      <c r="Z1028" s="6">
        <f>IFERROR((Table1[[#This Row],[Total Cost SDG]]/Table1[[#This Row],[Volume MT/Head]]),0)</f>
        <v>0</v>
      </c>
      <c r="AA1028" s="57" t="e">
        <f t="shared" si="103"/>
        <v>#DIV/0!</v>
      </c>
      <c r="AB1028" s="57">
        <f>IFERROR((Table1[[#This Row],[Total Cost USD]]/Table1[[#This Row],[Volume MT/Head]]),0)</f>
        <v>0</v>
      </c>
      <c r="AC1028" s="80"/>
      <c r="AD1028" s="6">
        <f>Table1[[#This Row],[Volume MT/Head]]-Table1[[#This Row],[Delivered MT]]</f>
        <v>0</v>
      </c>
      <c r="AE1028" s="6">
        <f>Table1[[#This Row],[Delivered MT]]*Table1[[#This Row],[Average Cost SDG/MT]]</f>
        <v>0</v>
      </c>
    </row>
    <row r="1029" spans="1:31" hidden="1" x14ac:dyDescent="0.2">
      <c r="A1029" s="1">
        <v>1040</v>
      </c>
      <c r="F1029" s="80"/>
      <c r="O1029" s="80"/>
      <c r="P1029" s="6">
        <f t="shared" si="100"/>
        <v>0</v>
      </c>
      <c r="R1029" s="6">
        <f t="shared" si="101"/>
        <v>0</v>
      </c>
      <c r="S1029" s="57">
        <f t="shared" si="99"/>
        <v>0</v>
      </c>
      <c r="T1029" s="6">
        <f>Table1[[#This Row],[Volume in Units]]*Table1[[#This Row],[Price SDG/Unit]]</f>
        <v>0</v>
      </c>
      <c r="U1029" s="57">
        <f>Table1[[#This Row],[Volume MT/Head]]*Table1[[#This Row],[Price USD/(MT/Head)]]</f>
        <v>0</v>
      </c>
      <c r="V1029" s="80"/>
      <c r="W1029" s="28">
        <f>Table1[[#This Row],[Commission SDG/MT]]*Table1[[#This Row],[Volume in Units]]</f>
        <v>0</v>
      </c>
      <c r="X1029" s="80"/>
      <c r="Y1029" s="28">
        <f t="shared" si="102"/>
        <v>0</v>
      </c>
      <c r="Z1029" s="6">
        <f>IFERROR((Table1[[#This Row],[Total Cost SDG]]/Table1[[#This Row],[Volume MT/Head]]),0)</f>
        <v>0</v>
      </c>
      <c r="AA1029" s="57" t="e">
        <f t="shared" si="103"/>
        <v>#DIV/0!</v>
      </c>
      <c r="AB1029" s="57">
        <f>IFERROR((Table1[[#This Row],[Total Cost USD]]/Table1[[#This Row],[Volume MT/Head]]),0)</f>
        <v>0</v>
      </c>
      <c r="AC1029" s="80"/>
      <c r="AD1029" s="6">
        <f>Table1[[#This Row],[Volume MT/Head]]-Table1[[#This Row],[Delivered MT]]</f>
        <v>0</v>
      </c>
      <c r="AE1029" s="6">
        <f>Table1[[#This Row],[Delivered MT]]*Table1[[#This Row],[Average Cost SDG/MT]]</f>
        <v>0</v>
      </c>
    </row>
    <row r="1030" spans="1:31" hidden="1" x14ac:dyDescent="0.2">
      <c r="A1030" s="1">
        <v>1041</v>
      </c>
      <c r="F1030" s="80"/>
      <c r="O1030" s="80"/>
      <c r="P1030" s="6">
        <f t="shared" si="100"/>
        <v>0</v>
      </c>
      <c r="R1030" s="6">
        <f t="shared" si="101"/>
        <v>0</v>
      </c>
      <c r="S1030" s="57">
        <f t="shared" si="99"/>
        <v>0</v>
      </c>
      <c r="T1030" s="6">
        <f>Table1[[#This Row],[Volume in Units]]*Table1[[#This Row],[Price SDG/Unit]]</f>
        <v>0</v>
      </c>
      <c r="U1030" s="57">
        <f>Table1[[#This Row],[Volume MT/Head]]*Table1[[#This Row],[Price USD/(MT/Head)]]</f>
        <v>0</v>
      </c>
      <c r="V1030" s="80"/>
      <c r="W1030" s="28">
        <f>Table1[[#This Row],[Commission SDG/MT]]*Table1[[#This Row],[Volume in Units]]</f>
        <v>0</v>
      </c>
      <c r="X1030" s="80"/>
      <c r="Y1030" s="28">
        <f t="shared" si="102"/>
        <v>0</v>
      </c>
      <c r="Z1030" s="6">
        <f>IFERROR((Table1[[#This Row],[Total Cost SDG]]/Table1[[#This Row],[Volume MT/Head]]),0)</f>
        <v>0</v>
      </c>
      <c r="AA1030" s="57" t="e">
        <f t="shared" si="103"/>
        <v>#DIV/0!</v>
      </c>
      <c r="AB1030" s="57">
        <f>IFERROR((Table1[[#This Row],[Total Cost USD]]/Table1[[#This Row],[Volume MT/Head]]),0)</f>
        <v>0</v>
      </c>
      <c r="AC1030" s="80"/>
      <c r="AD1030" s="6">
        <f>Table1[[#This Row],[Volume MT/Head]]-Table1[[#This Row],[Delivered MT]]</f>
        <v>0</v>
      </c>
      <c r="AE1030" s="6">
        <f>Table1[[#This Row],[Delivered MT]]*Table1[[#This Row],[Average Cost SDG/MT]]</f>
        <v>0</v>
      </c>
    </row>
    <row r="1031" spans="1:31" hidden="1" x14ac:dyDescent="0.2">
      <c r="A1031" s="1">
        <v>1042</v>
      </c>
      <c r="F1031" s="80"/>
      <c r="O1031" s="80"/>
      <c r="P1031" s="6">
        <f t="shared" si="100"/>
        <v>0</v>
      </c>
      <c r="R1031" s="6">
        <f t="shared" si="101"/>
        <v>0</v>
      </c>
      <c r="S1031" s="57">
        <f t="shared" si="99"/>
        <v>0</v>
      </c>
      <c r="T1031" s="6">
        <f>Table1[[#This Row],[Volume in Units]]*Table1[[#This Row],[Price SDG/Unit]]</f>
        <v>0</v>
      </c>
      <c r="U1031" s="57">
        <f>Table1[[#This Row],[Volume MT/Head]]*Table1[[#This Row],[Price USD/(MT/Head)]]</f>
        <v>0</v>
      </c>
      <c r="V1031" s="80"/>
      <c r="W1031" s="28">
        <f>Table1[[#This Row],[Commission SDG/MT]]*Table1[[#This Row],[Volume in Units]]</f>
        <v>0</v>
      </c>
      <c r="X1031" s="80"/>
      <c r="Y1031" s="28">
        <f t="shared" si="102"/>
        <v>0</v>
      </c>
      <c r="Z1031" s="6">
        <f>IFERROR((Table1[[#This Row],[Total Cost SDG]]/Table1[[#This Row],[Volume MT/Head]]),0)</f>
        <v>0</v>
      </c>
      <c r="AA1031" s="57" t="e">
        <f t="shared" si="103"/>
        <v>#DIV/0!</v>
      </c>
      <c r="AB1031" s="57">
        <f>IFERROR((Table1[[#This Row],[Total Cost USD]]/Table1[[#This Row],[Volume MT/Head]]),0)</f>
        <v>0</v>
      </c>
      <c r="AC1031" s="80"/>
      <c r="AD1031" s="6">
        <f>Table1[[#This Row],[Volume MT/Head]]-Table1[[#This Row],[Delivered MT]]</f>
        <v>0</v>
      </c>
      <c r="AE1031" s="6">
        <f>Table1[[#This Row],[Delivered MT]]*Table1[[#This Row],[Average Cost SDG/MT]]</f>
        <v>0</v>
      </c>
    </row>
    <row r="1032" spans="1:31" hidden="1" x14ac:dyDescent="0.2">
      <c r="A1032" s="1">
        <v>1043</v>
      </c>
      <c r="F1032" s="80"/>
      <c r="O1032" s="80"/>
      <c r="P1032" s="6">
        <f t="shared" si="100"/>
        <v>0</v>
      </c>
      <c r="R1032" s="6">
        <f t="shared" si="101"/>
        <v>0</v>
      </c>
      <c r="S1032" s="57">
        <f t="shared" si="99"/>
        <v>0</v>
      </c>
      <c r="T1032" s="6">
        <f>Table1[[#This Row],[Volume in Units]]*Table1[[#This Row],[Price SDG/Unit]]</f>
        <v>0</v>
      </c>
      <c r="U1032" s="57">
        <f>Table1[[#This Row],[Volume MT/Head]]*Table1[[#This Row],[Price USD/(MT/Head)]]</f>
        <v>0</v>
      </c>
      <c r="V1032" s="80"/>
      <c r="W1032" s="28">
        <f>Table1[[#This Row],[Commission SDG/MT]]*Table1[[#This Row],[Volume in Units]]</f>
        <v>0</v>
      </c>
      <c r="X1032" s="80"/>
      <c r="Y1032" s="28">
        <f t="shared" si="102"/>
        <v>0</v>
      </c>
      <c r="Z1032" s="6">
        <f>IFERROR((Table1[[#This Row],[Total Cost SDG]]/Table1[[#This Row],[Volume MT/Head]]),0)</f>
        <v>0</v>
      </c>
      <c r="AA1032" s="57" t="e">
        <f t="shared" si="103"/>
        <v>#DIV/0!</v>
      </c>
      <c r="AB1032" s="57">
        <f>IFERROR((Table1[[#This Row],[Total Cost USD]]/Table1[[#This Row],[Volume MT/Head]]),0)</f>
        <v>0</v>
      </c>
      <c r="AC1032" s="80"/>
      <c r="AD1032" s="6">
        <f>Table1[[#This Row],[Volume MT/Head]]-Table1[[#This Row],[Delivered MT]]</f>
        <v>0</v>
      </c>
      <c r="AE1032" s="6">
        <f>Table1[[#This Row],[Delivered MT]]*Table1[[#This Row],[Average Cost SDG/MT]]</f>
        <v>0</v>
      </c>
    </row>
    <row r="1033" spans="1:31" hidden="1" x14ac:dyDescent="0.2">
      <c r="A1033" s="1">
        <v>1044</v>
      </c>
      <c r="F1033" s="80"/>
      <c r="O1033" s="80"/>
      <c r="P1033" s="6">
        <f t="shared" si="100"/>
        <v>0</v>
      </c>
      <c r="R1033" s="6">
        <f t="shared" si="101"/>
        <v>0</v>
      </c>
      <c r="S1033" s="57">
        <f t="shared" si="99"/>
        <v>0</v>
      </c>
      <c r="T1033" s="6">
        <f>Table1[[#This Row],[Volume in Units]]*Table1[[#This Row],[Price SDG/Unit]]</f>
        <v>0</v>
      </c>
      <c r="U1033" s="57">
        <f>Table1[[#This Row],[Volume MT/Head]]*Table1[[#This Row],[Price USD/(MT/Head)]]</f>
        <v>0</v>
      </c>
      <c r="V1033" s="80"/>
      <c r="W1033" s="28">
        <f>Table1[[#This Row],[Commission SDG/MT]]*Table1[[#This Row],[Volume in Units]]</f>
        <v>0</v>
      </c>
      <c r="X1033" s="80"/>
      <c r="Y1033" s="28">
        <f t="shared" si="102"/>
        <v>0</v>
      </c>
      <c r="Z1033" s="6">
        <f>IFERROR((Table1[[#This Row],[Total Cost SDG]]/Table1[[#This Row],[Volume MT/Head]]),0)</f>
        <v>0</v>
      </c>
      <c r="AA1033" s="57" t="e">
        <f t="shared" si="103"/>
        <v>#DIV/0!</v>
      </c>
      <c r="AB1033" s="57">
        <f>IFERROR((Table1[[#This Row],[Total Cost USD]]/Table1[[#This Row],[Volume MT/Head]]),0)</f>
        <v>0</v>
      </c>
      <c r="AC1033" s="80"/>
      <c r="AD1033" s="6">
        <f>Table1[[#This Row],[Volume MT/Head]]-Table1[[#This Row],[Delivered MT]]</f>
        <v>0</v>
      </c>
      <c r="AE1033" s="6">
        <f>Table1[[#This Row],[Delivered MT]]*Table1[[#This Row],[Average Cost SDG/MT]]</f>
        <v>0</v>
      </c>
    </row>
    <row r="1034" spans="1:31" hidden="1" x14ac:dyDescent="0.2">
      <c r="A1034" s="1">
        <v>1045</v>
      </c>
      <c r="F1034" s="80"/>
      <c r="O1034" s="80"/>
      <c r="P1034" s="6">
        <f t="shared" si="100"/>
        <v>0</v>
      </c>
      <c r="R1034" s="6">
        <f t="shared" si="101"/>
        <v>0</v>
      </c>
      <c r="S1034" s="57">
        <f t="shared" si="99"/>
        <v>0</v>
      </c>
      <c r="T1034" s="6">
        <f>Table1[[#This Row],[Volume in Units]]*Table1[[#This Row],[Price SDG/Unit]]</f>
        <v>0</v>
      </c>
      <c r="U1034" s="57">
        <f>Table1[[#This Row],[Volume MT/Head]]*Table1[[#This Row],[Price USD/(MT/Head)]]</f>
        <v>0</v>
      </c>
      <c r="V1034" s="80"/>
      <c r="W1034" s="28">
        <f>Table1[[#This Row],[Commission SDG/MT]]*Table1[[#This Row],[Volume in Units]]</f>
        <v>0</v>
      </c>
      <c r="X1034" s="80"/>
      <c r="Y1034" s="28">
        <f t="shared" si="102"/>
        <v>0</v>
      </c>
      <c r="Z1034" s="6">
        <f>IFERROR((Table1[[#This Row],[Total Cost SDG]]/Table1[[#This Row],[Volume MT/Head]]),0)</f>
        <v>0</v>
      </c>
      <c r="AA1034" s="57" t="e">
        <f t="shared" si="103"/>
        <v>#DIV/0!</v>
      </c>
      <c r="AB1034" s="57">
        <f>IFERROR((Table1[[#This Row],[Total Cost USD]]/Table1[[#This Row],[Volume MT/Head]]),0)</f>
        <v>0</v>
      </c>
      <c r="AC1034" s="80"/>
      <c r="AD1034" s="6">
        <f>Table1[[#This Row],[Volume MT/Head]]-Table1[[#This Row],[Delivered MT]]</f>
        <v>0</v>
      </c>
      <c r="AE1034" s="6">
        <f>Table1[[#This Row],[Delivered MT]]*Table1[[#This Row],[Average Cost SDG/MT]]</f>
        <v>0</v>
      </c>
    </row>
    <row r="1035" spans="1:31" hidden="1" x14ac:dyDescent="0.2">
      <c r="A1035" s="1">
        <v>1046</v>
      </c>
      <c r="F1035" s="80"/>
      <c r="O1035" s="80"/>
      <c r="P1035" s="6">
        <f t="shared" si="100"/>
        <v>0</v>
      </c>
      <c r="R1035" s="6">
        <f t="shared" si="101"/>
        <v>0</v>
      </c>
      <c r="S1035" s="57">
        <f t="shared" si="99"/>
        <v>0</v>
      </c>
      <c r="T1035" s="6">
        <f>Table1[[#This Row],[Volume in Units]]*Table1[[#This Row],[Price SDG/Unit]]</f>
        <v>0</v>
      </c>
      <c r="U1035" s="57">
        <f>Table1[[#This Row],[Volume MT/Head]]*Table1[[#This Row],[Price USD/(MT/Head)]]</f>
        <v>0</v>
      </c>
      <c r="V1035" s="80"/>
      <c r="W1035" s="28">
        <f>Table1[[#This Row],[Commission SDG/MT]]*Table1[[#This Row],[Volume in Units]]</f>
        <v>0</v>
      </c>
      <c r="X1035" s="80"/>
      <c r="Y1035" s="28">
        <f t="shared" si="102"/>
        <v>0</v>
      </c>
      <c r="Z1035" s="6">
        <f>IFERROR((Table1[[#This Row],[Total Cost SDG]]/Table1[[#This Row],[Volume MT/Head]]),0)</f>
        <v>0</v>
      </c>
      <c r="AA1035" s="57" t="e">
        <f t="shared" si="103"/>
        <v>#DIV/0!</v>
      </c>
      <c r="AB1035" s="57">
        <f>IFERROR((Table1[[#This Row],[Total Cost USD]]/Table1[[#This Row],[Volume MT/Head]]),0)</f>
        <v>0</v>
      </c>
      <c r="AC1035" s="80"/>
      <c r="AD1035" s="6">
        <f>Table1[[#This Row],[Volume MT/Head]]-Table1[[#This Row],[Delivered MT]]</f>
        <v>0</v>
      </c>
      <c r="AE1035" s="6">
        <f>Table1[[#This Row],[Delivered MT]]*Table1[[#This Row],[Average Cost SDG/MT]]</f>
        <v>0</v>
      </c>
    </row>
    <row r="1036" spans="1:31" hidden="1" x14ac:dyDescent="0.2">
      <c r="A1036" s="1">
        <v>1047</v>
      </c>
      <c r="F1036" s="80"/>
      <c r="O1036" s="80"/>
      <c r="P1036" s="6">
        <f t="shared" si="100"/>
        <v>0</v>
      </c>
      <c r="R1036" s="6">
        <f t="shared" si="101"/>
        <v>0</v>
      </c>
      <c r="S1036" s="57">
        <f t="shared" si="99"/>
        <v>0</v>
      </c>
      <c r="T1036" s="6">
        <f>Table1[[#This Row],[Volume in Units]]*Table1[[#This Row],[Price SDG/Unit]]</f>
        <v>0</v>
      </c>
      <c r="U1036" s="57">
        <f>Table1[[#This Row],[Volume MT/Head]]*Table1[[#This Row],[Price USD/(MT/Head)]]</f>
        <v>0</v>
      </c>
      <c r="V1036" s="80"/>
      <c r="W1036" s="28">
        <f>Table1[[#This Row],[Commission SDG/MT]]*Table1[[#This Row],[Volume in Units]]</f>
        <v>0</v>
      </c>
      <c r="X1036" s="80"/>
      <c r="Y1036" s="28">
        <f t="shared" si="102"/>
        <v>0</v>
      </c>
      <c r="Z1036" s="6">
        <f>IFERROR((Table1[[#This Row],[Total Cost SDG]]/Table1[[#This Row],[Volume MT/Head]]),0)</f>
        <v>0</v>
      </c>
      <c r="AA1036" s="57" t="e">
        <f t="shared" si="103"/>
        <v>#DIV/0!</v>
      </c>
      <c r="AB1036" s="57">
        <f>IFERROR((Table1[[#This Row],[Total Cost USD]]/Table1[[#This Row],[Volume MT/Head]]),0)</f>
        <v>0</v>
      </c>
      <c r="AC1036" s="80"/>
      <c r="AD1036" s="6">
        <f>Table1[[#This Row],[Volume MT/Head]]-Table1[[#This Row],[Delivered MT]]</f>
        <v>0</v>
      </c>
      <c r="AE1036" s="6">
        <f>Table1[[#This Row],[Delivered MT]]*Table1[[#This Row],[Average Cost SDG/MT]]</f>
        <v>0</v>
      </c>
    </row>
    <row r="1037" spans="1:31" hidden="1" x14ac:dyDescent="0.2">
      <c r="A1037" s="1">
        <v>1048</v>
      </c>
      <c r="F1037" s="80"/>
      <c r="O1037" s="80"/>
      <c r="P1037" s="6">
        <f t="shared" si="100"/>
        <v>0</v>
      </c>
      <c r="R1037" s="6">
        <f t="shared" si="101"/>
        <v>0</v>
      </c>
      <c r="S1037" s="57">
        <f t="shared" si="99"/>
        <v>0</v>
      </c>
      <c r="T1037" s="6">
        <f>Table1[[#This Row],[Volume in Units]]*Table1[[#This Row],[Price SDG/Unit]]</f>
        <v>0</v>
      </c>
      <c r="U1037" s="57">
        <f>Table1[[#This Row],[Volume MT/Head]]*Table1[[#This Row],[Price USD/(MT/Head)]]</f>
        <v>0</v>
      </c>
      <c r="V1037" s="80"/>
      <c r="W1037" s="28">
        <f>Table1[[#This Row],[Commission SDG/MT]]*Table1[[#This Row],[Volume in Units]]</f>
        <v>0</v>
      </c>
      <c r="X1037" s="80"/>
      <c r="Y1037" s="28">
        <f t="shared" si="102"/>
        <v>0</v>
      </c>
      <c r="Z1037" s="6">
        <f>IFERROR((Table1[[#This Row],[Total Cost SDG]]/Table1[[#This Row],[Volume MT/Head]]),0)</f>
        <v>0</v>
      </c>
      <c r="AA1037" s="57" t="e">
        <f t="shared" si="103"/>
        <v>#DIV/0!</v>
      </c>
      <c r="AB1037" s="57">
        <f>IFERROR((Table1[[#This Row],[Total Cost USD]]/Table1[[#This Row],[Volume MT/Head]]),0)</f>
        <v>0</v>
      </c>
      <c r="AC1037" s="80"/>
      <c r="AD1037" s="6">
        <f>Table1[[#This Row],[Volume MT/Head]]-Table1[[#This Row],[Delivered MT]]</f>
        <v>0</v>
      </c>
      <c r="AE1037" s="6">
        <f>Table1[[#This Row],[Delivered MT]]*Table1[[#This Row],[Average Cost SDG/MT]]</f>
        <v>0</v>
      </c>
    </row>
    <row r="1038" spans="1:31" hidden="1" x14ac:dyDescent="0.2">
      <c r="A1038" s="1">
        <v>1049</v>
      </c>
      <c r="F1038" s="80"/>
      <c r="O1038" s="80"/>
      <c r="P1038" s="6">
        <f t="shared" si="100"/>
        <v>0</v>
      </c>
      <c r="R1038" s="6">
        <f t="shared" si="101"/>
        <v>0</v>
      </c>
      <c r="S1038" s="57">
        <f t="shared" si="99"/>
        <v>0</v>
      </c>
      <c r="T1038" s="6">
        <f>Table1[[#This Row],[Volume in Units]]*Table1[[#This Row],[Price SDG/Unit]]</f>
        <v>0</v>
      </c>
      <c r="U1038" s="57">
        <f>Table1[[#This Row],[Volume MT/Head]]*Table1[[#This Row],[Price USD/(MT/Head)]]</f>
        <v>0</v>
      </c>
      <c r="V1038" s="80"/>
      <c r="W1038" s="28">
        <f>Table1[[#This Row],[Commission SDG/MT]]*Table1[[#This Row],[Volume in Units]]</f>
        <v>0</v>
      </c>
      <c r="X1038" s="80"/>
      <c r="Y1038" s="28">
        <f t="shared" si="102"/>
        <v>0</v>
      </c>
      <c r="Z1038" s="6">
        <f>IFERROR((Table1[[#This Row],[Total Cost SDG]]/Table1[[#This Row],[Volume MT/Head]]),0)</f>
        <v>0</v>
      </c>
      <c r="AA1038" s="57" t="e">
        <f t="shared" si="103"/>
        <v>#DIV/0!</v>
      </c>
      <c r="AB1038" s="57">
        <f>IFERROR((Table1[[#This Row],[Total Cost USD]]/Table1[[#This Row],[Volume MT/Head]]),0)</f>
        <v>0</v>
      </c>
      <c r="AC1038" s="80"/>
      <c r="AD1038" s="6">
        <f>Table1[[#This Row],[Volume MT/Head]]-Table1[[#This Row],[Delivered MT]]</f>
        <v>0</v>
      </c>
      <c r="AE1038" s="6">
        <f>Table1[[#This Row],[Delivered MT]]*Table1[[#This Row],[Average Cost SDG/MT]]</f>
        <v>0</v>
      </c>
    </row>
    <row r="1039" spans="1:31" hidden="1" x14ac:dyDescent="0.2">
      <c r="A1039" s="1">
        <v>1050</v>
      </c>
      <c r="F1039" s="80"/>
      <c r="O1039" s="80"/>
      <c r="P1039" s="6">
        <f t="shared" si="100"/>
        <v>0</v>
      </c>
      <c r="R1039" s="6">
        <f t="shared" si="101"/>
        <v>0</v>
      </c>
      <c r="S1039" s="57">
        <f t="shared" si="99"/>
        <v>0</v>
      </c>
      <c r="T1039" s="6">
        <f>Table1[[#This Row],[Volume in Units]]*Table1[[#This Row],[Price SDG/Unit]]</f>
        <v>0</v>
      </c>
      <c r="U1039" s="57">
        <f>Table1[[#This Row],[Volume MT/Head]]*Table1[[#This Row],[Price USD/(MT/Head)]]</f>
        <v>0</v>
      </c>
      <c r="V1039" s="80"/>
      <c r="W1039" s="28">
        <f>Table1[[#This Row],[Commission SDG/MT]]*Table1[[#This Row],[Volume in Units]]</f>
        <v>0</v>
      </c>
      <c r="X1039" s="80"/>
      <c r="Y1039" s="28">
        <f t="shared" si="102"/>
        <v>0</v>
      </c>
      <c r="Z1039" s="6">
        <f>IFERROR((Table1[[#This Row],[Total Cost SDG]]/Table1[[#This Row],[Volume MT/Head]]),0)</f>
        <v>0</v>
      </c>
      <c r="AA1039" s="57" t="e">
        <f t="shared" si="103"/>
        <v>#DIV/0!</v>
      </c>
      <c r="AB1039" s="57">
        <f>IFERROR((Table1[[#This Row],[Total Cost USD]]/Table1[[#This Row],[Volume MT/Head]]),0)</f>
        <v>0</v>
      </c>
      <c r="AC1039" s="80"/>
      <c r="AD1039" s="6">
        <f>Table1[[#This Row],[Volume MT/Head]]-Table1[[#This Row],[Delivered MT]]</f>
        <v>0</v>
      </c>
      <c r="AE1039" s="6">
        <f>Table1[[#This Row],[Delivered MT]]*Table1[[#This Row],[Average Cost SDG/MT]]</f>
        <v>0</v>
      </c>
    </row>
    <row r="1040" spans="1:31" hidden="1" x14ac:dyDescent="0.2">
      <c r="A1040" s="1">
        <v>1051</v>
      </c>
      <c r="F1040" s="80"/>
      <c r="O1040" s="80"/>
      <c r="P1040" s="6">
        <f t="shared" si="100"/>
        <v>0</v>
      </c>
      <c r="R1040" s="6">
        <f t="shared" si="101"/>
        <v>0</v>
      </c>
      <c r="S1040" s="57">
        <f t="shared" si="99"/>
        <v>0</v>
      </c>
      <c r="T1040" s="6">
        <f>Table1[[#This Row],[Volume in Units]]*Table1[[#This Row],[Price SDG/Unit]]</f>
        <v>0</v>
      </c>
      <c r="U1040" s="57">
        <f>Table1[[#This Row],[Volume MT/Head]]*Table1[[#This Row],[Price USD/(MT/Head)]]</f>
        <v>0</v>
      </c>
      <c r="V1040" s="80"/>
      <c r="W1040" s="28">
        <f>Table1[[#This Row],[Commission SDG/MT]]*Table1[[#This Row],[Volume in Units]]</f>
        <v>0</v>
      </c>
      <c r="X1040" s="80"/>
      <c r="Y1040" s="28">
        <f t="shared" si="102"/>
        <v>0</v>
      </c>
      <c r="Z1040" s="6">
        <f>IFERROR((Table1[[#This Row],[Total Cost SDG]]/Table1[[#This Row],[Volume MT/Head]]),0)</f>
        <v>0</v>
      </c>
      <c r="AA1040" s="57" t="e">
        <f t="shared" si="103"/>
        <v>#DIV/0!</v>
      </c>
      <c r="AB1040" s="57">
        <f>IFERROR((Table1[[#This Row],[Total Cost USD]]/Table1[[#This Row],[Volume MT/Head]]),0)</f>
        <v>0</v>
      </c>
      <c r="AC1040" s="80"/>
      <c r="AD1040" s="6">
        <f>Table1[[#This Row],[Volume MT/Head]]-Table1[[#This Row],[Delivered MT]]</f>
        <v>0</v>
      </c>
      <c r="AE1040" s="6">
        <f>Table1[[#This Row],[Delivered MT]]*Table1[[#This Row],[Average Cost SDG/MT]]</f>
        <v>0</v>
      </c>
    </row>
    <row r="1041" spans="1:31" hidden="1" x14ac:dyDescent="0.2">
      <c r="A1041" s="1">
        <v>1052</v>
      </c>
      <c r="F1041" s="80"/>
      <c r="O1041" s="80"/>
      <c r="P1041" s="6">
        <f t="shared" si="100"/>
        <v>0</v>
      </c>
      <c r="R1041" s="6">
        <f t="shared" si="101"/>
        <v>0</v>
      </c>
      <c r="S1041" s="57">
        <f t="shared" si="99"/>
        <v>0</v>
      </c>
      <c r="T1041" s="6">
        <f>Table1[[#This Row],[Volume in Units]]*Table1[[#This Row],[Price SDG/Unit]]</f>
        <v>0</v>
      </c>
      <c r="U1041" s="57">
        <f>Table1[[#This Row],[Volume MT/Head]]*Table1[[#This Row],[Price USD/(MT/Head)]]</f>
        <v>0</v>
      </c>
      <c r="V1041" s="80"/>
      <c r="W1041" s="28">
        <f>Table1[[#This Row],[Commission SDG/MT]]*Table1[[#This Row],[Volume in Units]]</f>
        <v>0</v>
      </c>
      <c r="X1041" s="80"/>
      <c r="Y1041" s="28">
        <f t="shared" si="102"/>
        <v>0</v>
      </c>
      <c r="Z1041" s="6">
        <f>IFERROR((Table1[[#This Row],[Total Cost SDG]]/Table1[[#This Row],[Volume MT/Head]]),0)</f>
        <v>0</v>
      </c>
      <c r="AA1041" s="57" t="e">
        <f t="shared" si="103"/>
        <v>#DIV/0!</v>
      </c>
      <c r="AB1041" s="57">
        <f>IFERROR((Table1[[#This Row],[Total Cost USD]]/Table1[[#This Row],[Volume MT/Head]]),0)</f>
        <v>0</v>
      </c>
      <c r="AC1041" s="80"/>
      <c r="AD1041" s="6">
        <f>Table1[[#This Row],[Volume MT/Head]]-Table1[[#This Row],[Delivered MT]]</f>
        <v>0</v>
      </c>
      <c r="AE1041" s="6">
        <f>Table1[[#This Row],[Delivered MT]]*Table1[[#This Row],[Average Cost SDG/MT]]</f>
        <v>0</v>
      </c>
    </row>
    <row r="1042" spans="1:31" hidden="1" x14ac:dyDescent="0.2">
      <c r="A1042" s="1">
        <v>1053</v>
      </c>
      <c r="F1042" s="80"/>
      <c r="O1042" s="80"/>
      <c r="P1042" s="6">
        <f t="shared" si="100"/>
        <v>0</v>
      </c>
      <c r="R1042" s="6">
        <f t="shared" si="101"/>
        <v>0</v>
      </c>
      <c r="S1042" s="57">
        <f t="shared" si="99"/>
        <v>0</v>
      </c>
      <c r="T1042" s="6">
        <f>Table1[[#This Row],[Volume in Units]]*Table1[[#This Row],[Price SDG/Unit]]</f>
        <v>0</v>
      </c>
      <c r="U1042" s="57">
        <f>Table1[[#This Row],[Volume MT/Head]]*Table1[[#This Row],[Price USD/(MT/Head)]]</f>
        <v>0</v>
      </c>
      <c r="V1042" s="80"/>
      <c r="W1042" s="28">
        <f>Table1[[#This Row],[Commission SDG/MT]]*Table1[[#This Row],[Volume in Units]]</f>
        <v>0</v>
      </c>
      <c r="X1042" s="80"/>
      <c r="Y1042" s="28">
        <f t="shared" si="102"/>
        <v>0</v>
      </c>
      <c r="Z1042" s="6">
        <f>IFERROR((Table1[[#This Row],[Total Cost SDG]]/Table1[[#This Row],[Volume MT/Head]]),0)</f>
        <v>0</v>
      </c>
      <c r="AA1042" s="57" t="e">
        <f t="shared" si="103"/>
        <v>#DIV/0!</v>
      </c>
      <c r="AB1042" s="57">
        <f>IFERROR((Table1[[#This Row],[Total Cost USD]]/Table1[[#This Row],[Volume MT/Head]]),0)</f>
        <v>0</v>
      </c>
      <c r="AC1042" s="80"/>
      <c r="AD1042" s="6">
        <f>Table1[[#This Row],[Volume MT/Head]]-Table1[[#This Row],[Delivered MT]]</f>
        <v>0</v>
      </c>
      <c r="AE1042" s="6">
        <f>Table1[[#This Row],[Delivered MT]]*Table1[[#This Row],[Average Cost SDG/MT]]</f>
        <v>0</v>
      </c>
    </row>
    <row r="1043" spans="1:31" hidden="1" x14ac:dyDescent="0.2">
      <c r="A1043" s="1">
        <v>1054</v>
      </c>
      <c r="F1043" s="80"/>
      <c r="O1043" s="80"/>
      <c r="P1043" s="6">
        <f t="shared" si="100"/>
        <v>0</v>
      </c>
      <c r="R1043" s="6">
        <f t="shared" si="101"/>
        <v>0</v>
      </c>
      <c r="S1043" s="57">
        <f t="shared" si="99"/>
        <v>0</v>
      </c>
      <c r="T1043" s="6">
        <f>Table1[[#This Row],[Volume in Units]]*Table1[[#This Row],[Price SDG/Unit]]</f>
        <v>0</v>
      </c>
      <c r="U1043" s="57">
        <f>Table1[[#This Row],[Volume MT/Head]]*Table1[[#This Row],[Price USD/(MT/Head)]]</f>
        <v>0</v>
      </c>
      <c r="V1043" s="80"/>
      <c r="W1043" s="28">
        <f>Table1[[#This Row],[Commission SDG/MT]]*Table1[[#This Row],[Volume in Units]]</f>
        <v>0</v>
      </c>
      <c r="X1043" s="80"/>
      <c r="Y1043" s="28">
        <f t="shared" si="102"/>
        <v>0</v>
      </c>
      <c r="Z1043" s="6">
        <f>IFERROR((Table1[[#This Row],[Total Cost SDG]]/Table1[[#This Row],[Volume MT/Head]]),0)</f>
        <v>0</v>
      </c>
      <c r="AA1043" s="57" t="e">
        <f t="shared" si="103"/>
        <v>#DIV/0!</v>
      </c>
      <c r="AB1043" s="57">
        <f>IFERROR((Table1[[#This Row],[Total Cost USD]]/Table1[[#This Row],[Volume MT/Head]]),0)</f>
        <v>0</v>
      </c>
      <c r="AC1043" s="80"/>
      <c r="AD1043" s="6">
        <f>Table1[[#This Row],[Volume MT/Head]]-Table1[[#This Row],[Delivered MT]]</f>
        <v>0</v>
      </c>
      <c r="AE1043" s="6">
        <f>Table1[[#This Row],[Delivered MT]]*Table1[[#This Row],[Average Cost SDG/MT]]</f>
        <v>0</v>
      </c>
    </row>
    <row r="1044" spans="1:31" hidden="1" x14ac:dyDescent="0.2">
      <c r="A1044" s="1">
        <v>1055</v>
      </c>
      <c r="F1044" s="80"/>
      <c r="O1044" s="80"/>
      <c r="P1044" s="6">
        <f t="shared" si="100"/>
        <v>0</v>
      </c>
      <c r="R1044" s="6">
        <f t="shared" si="101"/>
        <v>0</v>
      </c>
      <c r="S1044" s="57">
        <f t="shared" si="99"/>
        <v>0</v>
      </c>
      <c r="T1044" s="6">
        <f>Table1[[#This Row],[Volume in Units]]*Table1[[#This Row],[Price SDG/Unit]]</f>
        <v>0</v>
      </c>
      <c r="U1044" s="57">
        <f>Table1[[#This Row],[Volume MT/Head]]*Table1[[#This Row],[Price USD/(MT/Head)]]</f>
        <v>0</v>
      </c>
      <c r="V1044" s="80"/>
      <c r="W1044" s="28">
        <f>Table1[[#This Row],[Commission SDG/MT]]*Table1[[#This Row],[Volume in Units]]</f>
        <v>0</v>
      </c>
      <c r="X1044" s="80"/>
      <c r="Y1044" s="28">
        <f t="shared" si="102"/>
        <v>0</v>
      </c>
      <c r="Z1044" s="6">
        <f>IFERROR((Table1[[#This Row],[Total Cost SDG]]/Table1[[#This Row],[Volume MT/Head]]),0)</f>
        <v>0</v>
      </c>
      <c r="AA1044" s="57" t="e">
        <f t="shared" si="103"/>
        <v>#DIV/0!</v>
      </c>
      <c r="AB1044" s="57">
        <f>IFERROR((Table1[[#This Row],[Total Cost USD]]/Table1[[#This Row],[Volume MT/Head]]),0)</f>
        <v>0</v>
      </c>
      <c r="AC1044" s="80"/>
      <c r="AD1044" s="6">
        <f>Table1[[#This Row],[Volume MT/Head]]-Table1[[#This Row],[Delivered MT]]</f>
        <v>0</v>
      </c>
      <c r="AE1044" s="6">
        <f>Table1[[#This Row],[Delivered MT]]*Table1[[#This Row],[Average Cost SDG/MT]]</f>
        <v>0</v>
      </c>
    </row>
    <row r="1045" spans="1:31" hidden="1" x14ac:dyDescent="0.2">
      <c r="A1045" s="1">
        <v>1056</v>
      </c>
      <c r="F1045" s="80"/>
      <c r="O1045" s="80"/>
      <c r="P1045" s="6">
        <f t="shared" si="100"/>
        <v>0</v>
      </c>
      <c r="R1045" s="6">
        <f t="shared" si="101"/>
        <v>0</v>
      </c>
      <c r="S1045" s="57">
        <f t="shared" si="99"/>
        <v>0</v>
      </c>
      <c r="T1045" s="6">
        <f>Table1[[#This Row],[Volume in Units]]*Table1[[#This Row],[Price SDG/Unit]]</f>
        <v>0</v>
      </c>
      <c r="U1045" s="57">
        <f>Table1[[#This Row],[Volume MT/Head]]*Table1[[#This Row],[Price USD/(MT/Head)]]</f>
        <v>0</v>
      </c>
      <c r="V1045" s="80"/>
      <c r="W1045" s="28">
        <f>Table1[[#This Row],[Commission SDG/MT]]*Table1[[#This Row],[Volume in Units]]</f>
        <v>0</v>
      </c>
      <c r="X1045" s="80"/>
      <c r="Y1045" s="28">
        <f t="shared" si="102"/>
        <v>0</v>
      </c>
      <c r="Z1045" s="6">
        <f>IFERROR((Table1[[#This Row],[Total Cost SDG]]/Table1[[#This Row],[Volume MT/Head]]),0)</f>
        <v>0</v>
      </c>
      <c r="AA1045" s="57" t="e">
        <f t="shared" si="103"/>
        <v>#DIV/0!</v>
      </c>
      <c r="AB1045" s="57">
        <f>IFERROR((Table1[[#This Row],[Total Cost USD]]/Table1[[#This Row],[Volume MT/Head]]),0)</f>
        <v>0</v>
      </c>
      <c r="AC1045" s="80"/>
      <c r="AD1045" s="6">
        <f>Table1[[#This Row],[Volume MT/Head]]-Table1[[#This Row],[Delivered MT]]</f>
        <v>0</v>
      </c>
      <c r="AE1045" s="6">
        <f>Table1[[#This Row],[Delivered MT]]*Table1[[#This Row],[Average Cost SDG/MT]]</f>
        <v>0</v>
      </c>
    </row>
    <row r="1046" spans="1:31" hidden="1" x14ac:dyDescent="0.2">
      <c r="A1046" s="1">
        <v>1057</v>
      </c>
      <c r="F1046" s="80"/>
      <c r="O1046" s="80"/>
      <c r="P1046" s="6">
        <f t="shared" si="100"/>
        <v>0</v>
      </c>
      <c r="R1046" s="6">
        <f t="shared" si="101"/>
        <v>0</v>
      </c>
      <c r="S1046" s="57">
        <f t="shared" si="99"/>
        <v>0</v>
      </c>
      <c r="T1046" s="6">
        <f>Table1[[#This Row],[Volume in Units]]*Table1[[#This Row],[Price SDG/Unit]]</f>
        <v>0</v>
      </c>
      <c r="U1046" s="57">
        <f>Table1[[#This Row],[Volume MT/Head]]*Table1[[#This Row],[Price USD/(MT/Head)]]</f>
        <v>0</v>
      </c>
      <c r="V1046" s="80"/>
      <c r="W1046" s="28">
        <f>Table1[[#This Row],[Commission SDG/MT]]*Table1[[#This Row],[Volume in Units]]</f>
        <v>0</v>
      </c>
      <c r="X1046" s="80"/>
      <c r="Y1046" s="28">
        <f t="shared" si="102"/>
        <v>0</v>
      </c>
      <c r="Z1046" s="6">
        <f>IFERROR((Table1[[#This Row],[Total Cost SDG]]/Table1[[#This Row],[Volume MT/Head]]),0)</f>
        <v>0</v>
      </c>
      <c r="AA1046" s="57" t="e">
        <f t="shared" si="103"/>
        <v>#DIV/0!</v>
      </c>
      <c r="AB1046" s="57">
        <f>IFERROR((Table1[[#This Row],[Total Cost USD]]/Table1[[#This Row],[Volume MT/Head]]),0)</f>
        <v>0</v>
      </c>
      <c r="AC1046" s="80"/>
      <c r="AD1046" s="6">
        <f>Table1[[#This Row],[Volume MT/Head]]-Table1[[#This Row],[Delivered MT]]</f>
        <v>0</v>
      </c>
      <c r="AE1046" s="6">
        <f>Table1[[#This Row],[Delivered MT]]*Table1[[#This Row],[Average Cost SDG/MT]]</f>
        <v>0</v>
      </c>
    </row>
    <row r="1047" spans="1:31" hidden="1" x14ac:dyDescent="0.2">
      <c r="A1047" s="1">
        <v>1058</v>
      </c>
      <c r="F1047" s="80"/>
      <c r="O1047" s="80"/>
      <c r="P1047" s="6">
        <f t="shared" si="100"/>
        <v>0</v>
      </c>
      <c r="R1047" s="6">
        <f t="shared" si="101"/>
        <v>0</v>
      </c>
      <c r="S1047" s="57">
        <f t="shared" si="99"/>
        <v>0</v>
      </c>
      <c r="T1047" s="6">
        <f>Table1[[#This Row],[Volume in Units]]*Table1[[#This Row],[Price SDG/Unit]]</f>
        <v>0</v>
      </c>
      <c r="U1047" s="57">
        <f>Table1[[#This Row],[Volume MT/Head]]*Table1[[#This Row],[Price USD/(MT/Head)]]</f>
        <v>0</v>
      </c>
      <c r="V1047" s="80"/>
      <c r="W1047" s="28">
        <f>Table1[[#This Row],[Commission SDG/MT]]*Table1[[#This Row],[Volume in Units]]</f>
        <v>0</v>
      </c>
      <c r="X1047" s="80"/>
      <c r="Y1047" s="28">
        <f t="shared" si="102"/>
        <v>0</v>
      </c>
      <c r="Z1047" s="6">
        <f>IFERROR((Table1[[#This Row],[Total Cost SDG]]/Table1[[#This Row],[Volume MT/Head]]),0)</f>
        <v>0</v>
      </c>
      <c r="AA1047" s="57" t="e">
        <f t="shared" si="103"/>
        <v>#DIV/0!</v>
      </c>
      <c r="AB1047" s="57">
        <f>IFERROR((Table1[[#This Row],[Total Cost USD]]/Table1[[#This Row],[Volume MT/Head]]),0)</f>
        <v>0</v>
      </c>
      <c r="AC1047" s="80"/>
      <c r="AD1047" s="6">
        <f>Table1[[#This Row],[Volume MT/Head]]-Table1[[#This Row],[Delivered MT]]</f>
        <v>0</v>
      </c>
      <c r="AE1047" s="6">
        <f>Table1[[#This Row],[Delivered MT]]*Table1[[#This Row],[Average Cost SDG/MT]]</f>
        <v>0</v>
      </c>
    </row>
    <row r="1048" spans="1:31" hidden="1" x14ac:dyDescent="0.2">
      <c r="A1048" s="1">
        <v>1059</v>
      </c>
      <c r="F1048" s="80"/>
      <c r="O1048" s="80"/>
      <c r="P1048" s="6">
        <f t="shared" si="100"/>
        <v>0</v>
      </c>
      <c r="R1048" s="6">
        <f t="shared" si="101"/>
        <v>0</v>
      </c>
      <c r="S1048" s="57">
        <f>IFERROR((R1048/F1048),0)</f>
        <v>0</v>
      </c>
      <c r="T1048" s="6">
        <f>Table1[[#This Row],[Volume in Units]]*Table1[[#This Row],[Price SDG/Unit]]</f>
        <v>0</v>
      </c>
      <c r="U1048" s="57">
        <f>Table1[[#This Row],[Volume MT/Head]]*Table1[[#This Row],[Price USD/(MT/Head)]]</f>
        <v>0</v>
      </c>
      <c r="V1048" s="80"/>
      <c r="W1048" s="28">
        <f>Table1[[#This Row],[Commission SDG/MT]]*Table1[[#This Row],[Volume in Units]]</f>
        <v>0</v>
      </c>
      <c r="X1048" s="80"/>
      <c r="Y1048" s="28">
        <f t="shared" si="102"/>
        <v>0</v>
      </c>
      <c r="Z1048" s="6">
        <f>IFERROR((Table1[[#This Row],[Total Cost SDG]]/Table1[[#This Row],[Volume MT/Head]]),0)</f>
        <v>0</v>
      </c>
      <c r="AA1048" s="57" t="e">
        <f t="shared" si="103"/>
        <v>#DIV/0!</v>
      </c>
      <c r="AB1048" s="57">
        <f>IFERROR((Table1[[#This Row],[Total Cost USD]]/Table1[[#This Row],[Volume MT/Head]]),0)</f>
        <v>0</v>
      </c>
      <c r="AC1048" s="80"/>
      <c r="AD1048" s="6">
        <f>Table1[[#This Row],[Volume MT/Head]]-Table1[[#This Row],[Delivered MT]]</f>
        <v>0</v>
      </c>
      <c r="AE1048" s="6">
        <f>Table1[[#This Row],[Delivered MT]]*Table1[[#This Row],[Average Cost SDG/MT]]</f>
        <v>0</v>
      </c>
    </row>
    <row r="1049" spans="1:31" hidden="1" x14ac:dyDescent="0.2">
      <c r="A1049" s="1">
        <v>1060</v>
      </c>
      <c r="F1049" s="80"/>
      <c r="O1049" s="80"/>
      <c r="P1049" s="6">
        <f t="shared" si="100"/>
        <v>0</v>
      </c>
      <c r="R1049" s="6">
        <f t="shared" si="101"/>
        <v>0</v>
      </c>
      <c r="S1049" s="57">
        <f t="shared" ref="S1049:S1060" si="104">IFERROR((R1049/F1049),0)</f>
        <v>0</v>
      </c>
      <c r="T1049" s="6">
        <f>Table1[[#This Row],[Volume in Units]]*Table1[[#This Row],[Price SDG/Unit]]</f>
        <v>0</v>
      </c>
      <c r="U1049" s="57">
        <f>Table1[[#This Row],[Volume MT/Head]]*Table1[[#This Row],[Price USD/(MT/Head)]]</f>
        <v>0</v>
      </c>
      <c r="V1049" s="80"/>
      <c r="W1049" s="28">
        <f>Table1[[#This Row],[Commission SDG/MT]]*Table1[[#This Row],[Volume in Units]]</f>
        <v>0</v>
      </c>
      <c r="X1049" s="80"/>
      <c r="Y1049" s="28">
        <f t="shared" si="102"/>
        <v>0</v>
      </c>
      <c r="Z1049" s="6">
        <f>IFERROR((Table1[[#This Row],[Total Cost SDG]]/Table1[[#This Row],[Volume MT/Head]]),0)</f>
        <v>0</v>
      </c>
      <c r="AA1049" s="57" t="e">
        <f t="shared" si="103"/>
        <v>#DIV/0!</v>
      </c>
      <c r="AB1049" s="57">
        <f>IFERROR((Table1[[#This Row],[Total Cost USD]]/Table1[[#This Row],[Volume MT/Head]]),0)</f>
        <v>0</v>
      </c>
      <c r="AC1049" s="80"/>
      <c r="AD1049" s="6">
        <f>Table1[[#This Row],[Volume MT/Head]]-Table1[[#This Row],[Delivered MT]]</f>
        <v>0</v>
      </c>
      <c r="AE1049" s="6">
        <f>Table1[[#This Row],[Delivered MT]]*Table1[[#This Row],[Average Cost SDG/MT]]</f>
        <v>0</v>
      </c>
    </row>
    <row r="1050" spans="1:31" hidden="1" x14ac:dyDescent="0.2">
      <c r="A1050" s="1">
        <v>1061</v>
      </c>
      <c r="F1050" s="80"/>
      <c r="O1050" s="80"/>
      <c r="P1050" s="6">
        <f t="shared" si="100"/>
        <v>0</v>
      </c>
      <c r="R1050" s="6">
        <f t="shared" si="101"/>
        <v>0</v>
      </c>
      <c r="S1050" s="57">
        <f t="shared" si="104"/>
        <v>0</v>
      </c>
      <c r="T1050" s="6">
        <f>Table1[[#This Row],[Volume in Units]]*Table1[[#This Row],[Price SDG/Unit]]</f>
        <v>0</v>
      </c>
      <c r="U1050" s="57">
        <f>Table1[[#This Row],[Volume MT/Head]]*Table1[[#This Row],[Price USD/(MT/Head)]]</f>
        <v>0</v>
      </c>
      <c r="V1050" s="80"/>
      <c r="W1050" s="28">
        <f>Table1[[#This Row],[Commission SDG/MT]]*Table1[[#This Row],[Volume in Units]]</f>
        <v>0</v>
      </c>
      <c r="X1050" s="80"/>
      <c r="Y1050" s="28">
        <f t="shared" si="102"/>
        <v>0</v>
      </c>
      <c r="Z1050" s="6">
        <f>IFERROR((Table1[[#This Row],[Total Cost SDG]]/Table1[[#This Row],[Volume MT/Head]]),0)</f>
        <v>0</v>
      </c>
      <c r="AA1050" s="57" t="e">
        <f t="shared" si="103"/>
        <v>#DIV/0!</v>
      </c>
      <c r="AB1050" s="57">
        <f>IFERROR((Table1[[#This Row],[Total Cost USD]]/Table1[[#This Row],[Volume MT/Head]]),0)</f>
        <v>0</v>
      </c>
      <c r="AC1050" s="80"/>
      <c r="AD1050" s="6">
        <f>Table1[[#This Row],[Volume MT/Head]]-Table1[[#This Row],[Delivered MT]]</f>
        <v>0</v>
      </c>
      <c r="AE1050" s="6">
        <f>Table1[[#This Row],[Delivered MT]]*Table1[[#This Row],[Average Cost SDG/MT]]</f>
        <v>0</v>
      </c>
    </row>
    <row r="1051" spans="1:31" hidden="1" x14ac:dyDescent="0.2">
      <c r="A1051" s="1">
        <v>1062</v>
      </c>
      <c r="F1051" s="80"/>
      <c r="O1051" s="115"/>
      <c r="P1051" s="6">
        <f t="shared" si="100"/>
        <v>0</v>
      </c>
      <c r="R1051" s="6">
        <f t="shared" si="101"/>
        <v>0</v>
      </c>
      <c r="S1051" s="57">
        <f t="shared" si="104"/>
        <v>0</v>
      </c>
      <c r="T1051" s="6">
        <f>Table1[[#This Row],[Volume in Units]]*Table1[[#This Row],[Price SDG/Unit]]</f>
        <v>0</v>
      </c>
      <c r="U1051" s="57">
        <f>Table1[[#This Row],[Volume MT/Head]]*Table1[[#This Row],[Price USD/(MT/Head)]]</f>
        <v>0</v>
      </c>
      <c r="V1051" s="80"/>
      <c r="W1051" s="28">
        <f>Table1[[#This Row],[Commission SDG/MT]]*Table1[[#This Row],[Volume in Units]]</f>
        <v>0</v>
      </c>
      <c r="X1051" s="80"/>
      <c r="Y1051" s="28">
        <f t="shared" si="102"/>
        <v>0</v>
      </c>
      <c r="Z1051" s="6">
        <f>IFERROR((Table1[[#This Row],[Total Cost SDG]]/Table1[[#This Row],[Volume MT/Head]]),0)</f>
        <v>0</v>
      </c>
      <c r="AA1051" s="57" t="e">
        <f t="shared" si="103"/>
        <v>#DIV/0!</v>
      </c>
      <c r="AB1051" s="57">
        <f>IFERROR((Table1[[#This Row],[Total Cost USD]]/Table1[[#This Row],[Volume MT/Head]]),0)</f>
        <v>0</v>
      </c>
      <c r="AC1051" s="80"/>
      <c r="AD1051" s="6">
        <f>Table1[[#This Row],[Volume MT/Head]]-Table1[[#This Row],[Delivered MT]]</f>
        <v>0</v>
      </c>
      <c r="AE1051" s="6">
        <f>Table1[[#This Row],[Delivered MT]]*Table1[[#This Row],[Average Cost SDG/MT]]</f>
        <v>0</v>
      </c>
    </row>
    <row r="1052" spans="1:31" hidden="1" x14ac:dyDescent="0.2">
      <c r="A1052" s="1">
        <v>1063</v>
      </c>
      <c r="F1052" s="80"/>
      <c r="O1052" s="80"/>
      <c r="P1052" s="6">
        <f t="shared" si="100"/>
        <v>0</v>
      </c>
      <c r="R1052" s="6">
        <f t="shared" si="101"/>
        <v>0</v>
      </c>
      <c r="S1052" s="57">
        <f t="shared" si="104"/>
        <v>0</v>
      </c>
      <c r="T1052" s="6">
        <f>Table1[[#This Row],[Volume in Units]]*Table1[[#This Row],[Price SDG/Unit]]</f>
        <v>0</v>
      </c>
      <c r="U1052" s="57">
        <f>Table1[[#This Row],[Volume MT/Head]]*Table1[[#This Row],[Price USD/(MT/Head)]]</f>
        <v>0</v>
      </c>
      <c r="V1052" s="80"/>
      <c r="W1052" s="28">
        <f>Table1[[#This Row],[Commission SDG/MT]]*Table1[[#This Row],[Volume in Units]]</f>
        <v>0</v>
      </c>
      <c r="X1052" s="80"/>
      <c r="Y1052" s="6">
        <f t="shared" si="102"/>
        <v>0</v>
      </c>
      <c r="Z1052" s="6">
        <f>IFERROR((Table1[[#This Row],[Total Cost SDG]]/Table1[[#This Row],[Volume MT/Head]]),0)</f>
        <v>0</v>
      </c>
      <c r="AA1052" s="57" t="e">
        <f t="shared" si="103"/>
        <v>#DIV/0!</v>
      </c>
      <c r="AB1052" s="57">
        <f>IFERROR((Table1[[#This Row],[Total Cost USD]]/Table1[[#This Row],[Volume MT/Head]]),0)</f>
        <v>0</v>
      </c>
      <c r="AC1052" s="80"/>
      <c r="AD1052" s="6">
        <f>Table1[[#This Row],[Volume MT/Head]]-Table1[[#This Row],[Delivered MT]]</f>
        <v>0</v>
      </c>
      <c r="AE1052" s="6">
        <f>Table1[[#This Row],[Delivered MT]]*Table1[[#This Row],[Average Cost SDG/MT]]</f>
        <v>0</v>
      </c>
    </row>
    <row r="1053" spans="1:31" hidden="1" x14ac:dyDescent="0.2">
      <c r="A1053" s="1">
        <v>1064</v>
      </c>
      <c r="F1053" s="80"/>
      <c r="O1053" s="80"/>
      <c r="P1053" s="6">
        <f t="shared" si="100"/>
        <v>0</v>
      </c>
      <c r="R1053" s="6">
        <f t="shared" si="101"/>
        <v>0</v>
      </c>
      <c r="S1053" s="57">
        <f t="shared" si="104"/>
        <v>0</v>
      </c>
      <c r="T1053" s="6">
        <f>Table1[[#This Row],[Volume in Units]]*Table1[[#This Row],[Price SDG/Unit]]</f>
        <v>0</v>
      </c>
      <c r="U1053" s="57">
        <f>Table1[[#This Row],[Volume MT/Head]]*Table1[[#This Row],[Price USD/(MT/Head)]]</f>
        <v>0</v>
      </c>
      <c r="V1053" s="80"/>
      <c r="W1053" s="28">
        <f>Table1[[#This Row],[Commission SDG/MT]]*Table1[[#This Row],[Volume in Units]]</f>
        <v>0</v>
      </c>
      <c r="X1053" s="80"/>
      <c r="Y1053" s="28">
        <f t="shared" si="102"/>
        <v>0</v>
      </c>
      <c r="Z1053" s="6">
        <f>IFERROR((Table1[[#This Row],[Total Cost SDG]]/Table1[[#This Row],[Volume MT/Head]]),0)</f>
        <v>0</v>
      </c>
      <c r="AA1053" s="57" t="e">
        <f t="shared" si="103"/>
        <v>#DIV/0!</v>
      </c>
      <c r="AB1053" s="57">
        <f>IFERROR((Table1[[#This Row],[Total Cost USD]]/Table1[[#This Row],[Volume MT/Head]]),0)</f>
        <v>0</v>
      </c>
      <c r="AC1053" s="80"/>
      <c r="AD1053" s="6">
        <f>Table1[[#This Row],[Volume MT/Head]]-Table1[[#This Row],[Delivered MT]]</f>
        <v>0</v>
      </c>
      <c r="AE1053" s="6">
        <f>Table1[[#This Row],[Delivered MT]]*Table1[[#This Row],[Average Cost SDG/MT]]</f>
        <v>0</v>
      </c>
    </row>
    <row r="1054" spans="1:31" hidden="1" x14ac:dyDescent="0.2">
      <c r="A1054" s="1">
        <v>1065</v>
      </c>
      <c r="F1054" s="80"/>
      <c r="O1054" s="80"/>
      <c r="P1054" s="6">
        <f t="shared" si="100"/>
        <v>0</v>
      </c>
      <c r="R1054" s="6">
        <f t="shared" si="101"/>
        <v>0</v>
      </c>
      <c r="S1054" s="57">
        <f t="shared" si="104"/>
        <v>0</v>
      </c>
      <c r="T1054" s="6">
        <f>Table1[[#This Row],[Volume in Units]]*Table1[[#This Row],[Price SDG/Unit]]</f>
        <v>0</v>
      </c>
      <c r="U1054" s="57">
        <f>Table1[[#This Row],[Volume MT/Head]]*Table1[[#This Row],[Price USD/(MT/Head)]]</f>
        <v>0</v>
      </c>
      <c r="V1054" s="80"/>
      <c r="W1054" s="28">
        <f>Table1[[#This Row],[Commission SDG/MT]]*Table1[[#This Row],[Volume in Units]]</f>
        <v>0</v>
      </c>
      <c r="X1054" s="80"/>
      <c r="Y1054" s="28">
        <f t="shared" si="102"/>
        <v>0</v>
      </c>
      <c r="Z1054" s="6">
        <f>IFERROR((Table1[[#This Row],[Total Cost SDG]]/Table1[[#This Row],[Volume MT/Head]]),0)</f>
        <v>0</v>
      </c>
      <c r="AA1054" s="57" t="e">
        <f t="shared" si="103"/>
        <v>#DIV/0!</v>
      </c>
      <c r="AB1054" s="57">
        <f>IFERROR((Table1[[#This Row],[Total Cost USD]]/Table1[[#This Row],[Volume MT/Head]]),0)</f>
        <v>0</v>
      </c>
      <c r="AC1054" s="80"/>
      <c r="AD1054" s="6">
        <f>Table1[[#This Row],[Volume MT/Head]]-Table1[[#This Row],[Delivered MT]]</f>
        <v>0</v>
      </c>
      <c r="AE1054" s="6">
        <f>Table1[[#This Row],[Delivered MT]]*Table1[[#This Row],[Average Cost SDG/MT]]</f>
        <v>0</v>
      </c>
    </row>
    <row r="1055" spans="1:31" hidden="1" x14ac:dyDescent="0.2">
      <c r="A1055" s="1">
        <v>1066</v>
      </c>
      <c r="F1055" s="80"/>
      <c r="O1055" s="80"/>
      <c r="P1055" s="6">
        <f t="shared" si="100"/>
        <v>0</v>
      </c>
      <c r="R1055" s="6">
        <f t="shared" si="101"/>
        <v>0</v>
      </c>
      <c r="S1055" s="57">
        <f t="shared" si="104"/>
        <v>0</v>
      </c>
      <c r="T1055" s="6">
        <f>Table1[[#This Row],[Volume in Units]]*Table1[[#This Row],[Price SDG/Unit]]</f>
        <v>0</v>
      </c>
      <c r="U1055" s="57">
        <f>Table1[[#This Row],[Volume MT/Head]]*Table1[[#This Row],[Price USD/(MT/Head)]]</f>
        <v>0</v>
      </c>
      <c r="V1055" s="80"/>
      <c r="W1055" s="28">
        <f>Table1[[#This Row],[Commission SDG/MT]]*Table1[[#This Row],[Volume in Units]]</f>
        <v>0</v>
      </c>
      <c r="X1055" s="80"/>
      <c r="Y1055" s="6">
        <f t="shared" si="102"/>
        <v>0</v>
      </c>
      <c r="Z1055" s="6">
        <f>IFERROR((Table1[[#This Row],[Total Cost SDG]]/Table1[[#This Row],[Volume MT/Head]]),0)</f>
        <v>0</v>
      </c>
      <c r="AA1055" s="57" t="e">
        <f t="shared" si="103"/>
        <v>#DIV/0!</v>
      </c>
      <c r="AB1055" s="57">
        <f>IFERROR((Table1[[#This Row],[Total Cost USD]]/Table1[[#This Row],[Volume MT/Head]]),0)</f>
        <v>0</v>
      </c>
      <c r="AC1055" s="80"/>
      <c r="AD1055" s="6">
        <f>Table1[[#This Row],[Volume MT/Head]]-Table1[[#This Row],[Delivered MT]]</f>
        <v>0</v>
      </c>
      <c r="AE1055" s="6">
        <f>Table1[[#This Row],[Delivered MT]]*Table1[[#This Row],[Average Cost SDG/MT]]</f>
        <v>0</v>
      </c>
    </row>
    <row r="1056" spans="1:31" hidden="1" x14ac:dyDescent="0.2">
      <c r="A1056" s="1">
        <v>1067</v>
      </c>
      <c r="F1056" s="80"/>
      <c r="O1056" s="80"/>
      <c r="P1056" s="6">
        <f t="shared" si="100"/>
        <v>0</v>
      </c>
      <c r="R1056" s="6">
        <f t="shared" si="101"/>
        <v>0</v>
      </c>
      <c r="S1056" s="57">
        <f t="shared" si="104"/>
        <v>0</v>
      </c>
      <c r="T1056" s="6">
        <f>Table1[[#This Row],[Volume in Units]]*Table1[[#This Row],[Price SDG/Unit]]</f>
        <v>0</v>
      </c>
      <c r="U1056" s="57">
        <f>Table1[[#This Row],[Volume MT/Head]]*Table1[[#This Row],[Price USD/(MT/Head)]]</f>
        <v>0</v>
      </c>
      <c r="V1056" s="80"/>
      <c r="W1056" s="28">
        <f>Table1[[#This Row],[Commission SDG/MT]]*Table1[[#This Row],[Volume in Units]]</f>
        <v>0</v>
      </c>
      <c r="X1056" s="80"/>
      <c r="Y1056" s="28">
        <f t="shared" si="102"/>
        <v>0</v>
      </c>
      <c r="Z1056" s="6">
        <f>IFERROR((Table1[[#This Row],[Total Cost SDG]]/Table1[[#This Row],[Volume MT/Head]]),0)</f>
        <v>0</v>
      </c>
      <c r="AA1056" s="57" t="e">
        <f t="shared" si="103"/>
        <v>#DIV/0!</v>
      </c>
      <c r="AB1056" s="57">
        <f>IFERROR((Table1[[#This Row],[Total Cost USD]]/Table1[[#This Row],[Volume MT/Head]]),0)</f>
        <v>0</v>
      </c>
      <c r="AC1056" s="80"/>
      <c r="AD1056" s="6">
        <f>Table1[[#This Row],[Volume MT/Head]]-Table1[[#This Row],[Delivered MT]]</f>
        <v>0</v>
      </c>
      <c r="AE1056" s="6">
        <f>Table1[[#This Row],[Delivered MT]]*Table1[[#This Row],[Average Cost SDG/MT]]</f>
        <v>0</v>
      </c>
    </row>
    <row r="1057" spans="1:31" hidden="1" x14ac:dyDescent="0.2">
      <c r="A1057" s="1">
        <v>1068</v>
      </c>
      <c r="F1057" s="80"/>
      <c r="O1057" s="80"/>
      <c r="P1057" s="6">
        <f t="shared" si="100"/>
        <v>0</v>
      </c>
      <c r="R1057" s="6">
        <f t="shared" si="101"/>
        <v>0</v>
      </c>
      <c r="S1057" s="57">
        <f t="shared" si="104"/>
        <v>0</v>
      </c>
      <c r="T1057" s="6">
        <f>Table1[[#This Row],[Volume in Units]]*Table1[[#This Row],[Price SDG/Unit]]</f>
        <v>0</v>
      </c>
      <c r="U1057" s="57">
        <f>Table1[[#This Row],[Volume MT/Head]]*Table1[[#This Row],[Price USD/(MT/Head)]]</f>
        <v>0</v>
      </c>
      <c r="V1057" s="80"/>
      <c r="W1057" s="28">
        <f>Table1[[#This Row],[Commission SDG/MT]]*Table1[[#This Row],[Volume in Units]]</f>
        <v>0</v>
      </c>
      <c r="X1057" s="80"/>
      <c r="Y1057" s="6">
        <f t="shared" si="102"/>
        <v>0</v>
      </c>
      <c r="Z1057" s="6">
        <f>IFERROR((Table1[[#This Row],[Total Cost SDG]]/Table1[[#This Row],[Volume MT/Head]]),0)</f>
        <v>0</v>
      </c>
      <c r="AA1057" s="57" t="e">
        <f t="shared" si="103"/>
        <v>#DIV/0!</v>
      </c>
      <c r="AB1057" s="57">
        <f>IFERROR((Table1[[#This Row],[Total Cost USD]]/Table1[[#This Row],[Volume MT/Head]]),0)</f>
        <v>0</v>
      </c>
      <c r="AC1057" s="80"/>
      <c r="AD1057" s="6">
        <f>Table1[[#This Row],[Volume MT/Head]]-Table1[[#This Row],[Delivered MT]]</f>
        <v>0</v>
      </c>
      <c r="AE1057" s="6">
        <f>Table1[[#This Row],[Delivered MT]]*Table1[[#This Row],[Average Cost SDG/MT]]</f>
        <v>0</v>
      </c>
    </row>
    <row r="1058" spans="1:31" hidden="1" x14ac:dyDescent="0.2">
      <c r="A1058" s="1">
        <v>1069</v>
      </c>
      <c r="F1058" s="80"/>
      <c r="O1058" s="80"/>
      <c r="P1058" s="6">
        <f t="shared" si="100"/>
        <v>0</v>
      </c>
      <c r="R1058" s="6">
        <f t="shared" si="101"/>
        <v>0</v>
      </c>
      <c r="S1058" s="57">
        <f t="shared" si="104"/>
        <v>0</v>
      </c>
      <c r="T1058" s="6">
        <f>Table1[[#This Row],[Volume in Units]]*Table1[[#This Row],[Price SDG/Unit]]</f>
        <v>0</v>
      </c>
      <c r="U1058" s="57">
        <f>Table1[[#This Row],[Volume MT/Head]]*Table1[[#This Row],[Price USD/(MT/Head)]]</f>
        <v>0</v>
      </c>
      <c r="V1058" s="80"/>
      <c r="W1058" s="28">
        <f>Table1[[#This Row],[Commission SDG/MT]]*Table1[[#This Row],[Volume in Units]]</f>
        <v>0</v>
      </c>
      <c r="X1058" s="80"/>
      <c r="Y1058" s="28">
        <f t="shared" si="102"/>
        <v>0</v>
      </c>
      <c r="Z1058" s="6">
        <f>IFERROR((Table1[[#This Row],[Total Cost SDG]]/Table1[[#This Row],[Volume MT/Head]]),0)</f>
        <v>0</v>
      </c>
      <c r="AA1058" s="57" t="e">
        <f t="shared" si="103"/>
        <v>#DIV/0!</v>
      </c>
      <c r="AB1058" s="57">
        <f>IFERROR((Table1[[#This Row],[Total Cost USD]]/Table1[[#This Row],[Volume MT/Head]]),0)</f>
        <v>0</v>
      </c>
      <c r="AC1058" s="80"/>
      <c r="AD1058" s="6">
        <f>Table1[[#This Row],[Volume MT/Head]]-Table1[[#This Row],[Delivered MT]]</f>
        <v>0</v>
      </c>
      <c r="AE1058" s="6">
        <f>Table1[[#This Row],[Delivered MT]]*Table1[[#This Row],[Average Cost SDG/MT]]</f>
        <v>0</v>
      </c>
    </row>
    <row r="1059" spans="1:31" hidden="1" x14ac:dyDescent="0.2">
      <c r="A1059" s="1">
        <v>1070</v>
      </c>
      <c r="F1059" s="80"/>
      <c r="O1059" s="80"/>
      <c r="P1059" s="6">
        <f t="shared" si="100"/>
        <v>0</v>
      </c>
      <c r="R1059" s="6">
        <f t="shared" si="101"/>
        <v>0</v>
      </c>
      <c r="S1059" s="57">
        <f t="shared" si="104"/>
        <v>0</v>
      </c>
      <c r="T1059" s="6">
        <f>Table1[[#This Row],[Volume in Units]]*Table1[[#This Row],[Price SDG/Unit]]</f>
        <v>0</v>
      </c>
      <c r="U1059" s="57">
        <f>Table1[[#This Row],[Volume MT/Head]]*Table1[[#This Row],[Price USD/(MT/Head)]]</f>
        <v>0</v>
      </c>
      <c r="V1059" s="80"/>
      <c r="W1059" s="28">
        <f>Table1[[#This Row],[Commission SDG/MT]]*Table1[[#This Row],[Volume in Units]]</f>
        <v>0</v>
      </c>
      <c r="X1059" s="80"/>
      <c r="Y1059" s="28">
        <f t="shared" si="102"/>
        <v>0</v>
      </c>
      <c r="Z1059" s="6">
        <f>IFERROR((Table1[[#This Row],[Total Cost SDG]]/Table1[[#This Row],[Volume MT/Head]]),0)</f>
        <v>0</v>
      </c>
      <c r="AA1059" s="57" t="e">
        <f t="shared" si="103"/>
        <v>#DIV/0!</v>
      </c>
      <c r="AB1059" s="57">
        <f>IFERROR((Table1[[#This Row],[Total Cost USD]]/Table1[[#This Row],[Volume MT/Head]]),0)</f>
        <v>0</v>
      </c>
      <c r="AC1059" s="80"/>
      <c r="AD1059" s="6">
        <f>Table1[[#This Row],[Volume MT/Head]]-Table1[[#This Row],[Delivered MT]]</f>
        <v>0</v>
      </c>
      <c r="AE1059" s="6">
        <f>Table1[[#This Row],[Delivered MT]]*Table1[[#This Row],[Average Cost SDG/MT]]</f>
        <v>0</v>
      </c>
    </row>
    <row r="1060" spans="1:31" hidden="1" x14ac:dyDescent="0.2">
      <c r="A1060" s="1">
        <v>1071</v>
      </c>
      <c r="F1060" s="80"/>
      <c r="O1060" s="80"/>
      <c r="P1060" s="6">
        <f t="shared" si="100"/>
        <v>0</v>
      </c>
      <c r="R1060" s="6">
        <f t="shared" si="101"/>
        <v>0</v>
      </c>
      <c r="S1060" s="57">
        <f t="shared" si="104"/>
        <v>0</v>
      </c>
      <c r="T1060" s="6">
        <f>Table1[[#This Row],[Volume in Units]]*Table1[[#This Row],[Price SDG/Unit]]</f>
        <v>0</v>
      </c>
      <c r="U1060" s="57">
        <f>Table1[[#This Row],[Volume MT/Head]]*Table1[[#This Row],[Price USD/(MT/Head)]]</f>
        <v>0</v>
      </c>
      <c r="V1060" s="80"/>
      <c r="W1060" s="28">
        <f>Table1[[#This Row],[Commission SDG/MT]]*Table1[[#This Row],[Volume in Units]]</f>
        <v>0</v>
      </c>
      <c r="X1060" s="80"/>
      <c r="Y1060" s="6">
        <f t="shared" si="102"/>
        <v>0</v>
      </c>
      <c r="Z1060" s="6">
        <f>IFERROR((Table1[[#This Row],[Total Cost SDG]]/Table1[[#This Row],[Volume MT/Head]]),0)</f>
        <v>0</v>
      </c>
      <c r="AA1060" s="57" t="e">
        <f t="shared" si="103"/>
        <v>#DIV/0!</v>
      </c>
      <c r="AB1060" s="57">
        <f>IFERROR((Table1[[#This Row],[Total Cost USD]]/Table1[[#This Row],[Volume MT/Head]]),0)</f>
        <v>0</v>
      </c>
      <c r="AC1060" s="80"/>
      <c r="AD1060" s="6">
        <f>Table1[[#This Row],[Volume MT/Head]]-Table1[[#This Row],[Delivered MT]]</f>
        <v>0</v>
      </c>
      <c r="AE1060" s="6">
        <f>Table1[[#This Row],[Delivered MT]]*Table1[[#This Row],[Average Cost SDG/MT]]</f>
        <v>0</v>
      </c>
    </row>
    <row r="1061" spans="1:31" hidden="1" x14ac:dyDescent="0.2">
      <c r="A1061" s="1">
        <v>1072</v>
      </c>
      <c r="F1061" s="80"/>
      <c r="O1061" s="80"/>
      <c r="P1061" s="6">
        <f t="shared" si="100"/>
        <v>0</v>
      </c>
      <c r="R1061" s="6">
        <f t="shared" si="101"/>
        <v>0</v>
      </c>
      <c r="S1061" s="57">
        <f>IFERROR((R1061/F1061),0)</f>
        <v>0</v>
      </c>
      <c r="T1061" s="6">
        <f>Table1[[#This Row],[Volume in Units]]*Table1[[#This Row],[Price SDG/Unit]]</f>
        <v>0</v>
      </c>
      <c r="U1061" s="57">
        <f>Table1[[#This Row],[Volume MT/Head]]*Table1[[#This Row],[Price USD/(MT/Head)]]</f>
        <v>0</v>
      </c>
      <c r="V1061" s="80"/>
      <c r="W1061" s="28">
        <f>Table1[[#This Row],[Commission SDG/MT]]*Table1[[#This Row],[Volume in Units]]</f>
        <v>0</v>
      </c>
      <c r="X1061" s="80"/>
      <c r="Y1061" s="28">
        <f t="shared" si="102"/>
        <v>0</v>
      </c>
      <c r="Z1061" s="6">
        <f>IFERROR((Table1[[#This Row],[Total Cost SDG]]/Table1[[#This Row],[Volume MT/Head]]),0)</f>
        <v>0</v>
      </c>
      <c r="AA1061" s="57" t="e">
        <f t="shared" si="103"/>
        <v>#DIV/0!</v>
      </c>
      <c r="AB1061" s="57">
        <f>IFERROR((Table1[[#This Row],[Total Cost USD]]/Table1[[#This Row],[Volume MT/Head]]),0)</f>
        <v>0</v>
      </c>
      <c r="AC1061" s="80"/>
      <c r="AD1061" s="6">
        <f>Table1[[#This Row],[Volume MT/Head]]-Table1[[#This Row],[Delivered MT]]</f>
        <v>0</v>
      </c>
      <c r="AE1061" s="6">
        <f>Table1[[#This Row],[Delivered MT]]*Table1[[#This Row],[Average Cost SDG/MT]]</f>
        <v>0</v>
      </c>
    </row>
    <row r="1062" spans="1:31" hidden="1" x14ac:dyDescent="0.2">
      <c r="A1062" s="1">
        <v>1073</v>
      </c>
      <c r="F1062" s="80"/>
      <c r="O1062" s="80"/>
      <c r="P1062" s="6">
        <f t="shared" si="100"/>
        <v>0</v>
      </c>
      <c r="R1062" s="6">
        <f t="shared" si="101"/>
        <v>0</v>
      </c>
      <c r="S1062" s="57">
        <f>IFERROR((R1062/F1062),0)</f>
        <v>0</v>
      </c>
      <c r="T1062" s="6">
        <f>Table1[[#This Row],[Volume in Units]]*Table1[[#This Row],[Price SDG/Unit]]</f>
        <v>0</v>
      </c>
      <c r="U1062" s="57">
        <f>Table1[[#This Row],[Volume MT/Head]]*Table1[[#This Row],[Price USD/(MT/Head)]]</f>
        <v>0</v>
      </c>
      <c r="V1062" s="80"/>
      <c r="W1062" s="28">
        <f>Table1[[#This Row],[Commission SDG/MT]]*Table1[[#This Row],[Volume in Units]]</f>
        <v>0</v>
      </c>
      <c r="X1062" s="80"/>
      <c r="Y1062" s="28">
        <f t="shared" si="102"/>
        <v>0</v>
      </c>
      <c r="Z1062" s="6">
        <f>IFERROR((Table1[[#This Row],[Total Cost SDG]]/Table1[[#This Row],[Volume MT/Head]]),0)</f>
        <v>0</v>
      </c>
      <c r="AA1062" s="57" t="e">
        <f t="shared" si="103"/>
        <v>#DIV/0!</v>
      </c>
      <c r="AB1062" s="57">
        <f>IFERROR((Table1[[#This Row],[Total Cost USD]]/Table1[[#This Row],[Volume MT/Head]]),0)</f>
        <v>0</v>
      </c>
      <c r="AC1062" s="80"/>
      <c r="AD1062" s="6">
        <f>Table1[[#This Row],[Volume MT/Head]]-Table1[[#This Row],[Delivered MT]]</f>
        <v>0</v>
      </c>
      <c r="AE1062" s="6">
        <f>Table1[[#This Row],[Delivered MT]]*Table1[[#This Row],[Average Cost SDG/MT]]</f>
        <v>0</v>
      </c>
    </row>
    <row r="1063" spans="1:31" hidden="1" x14ac:dyDescent="0.2">
      <c r="A1063" s="1">
        <v>1074</v>
      </c>
      <c r="F1063" s="80"/>
      <c r="O1063" s="80"/>
      <c r="P1063" s="6">
        <f t="shared" si="100"/>
        <v>0</v>
      </c>
      <c r="R1063" s="6">
        <f t="shared" si="101"/>
        <v>0</v>
      </c>
      <c r="S1063" s="57">
        <f>IFERROR((R1063/F1063),0)</f>
        <v>0</v>
      </c>
      <c r="T1063" s="6">
        <f>Table1[[#This Row],[Volume in Units]]*Table1[[#This Row],[Price SDG/Unit]]</f>
        <v>0</v>
      </c>
      <c r="U1063" s="57">
        <f>Table1[[#This Row],[Volume MT/Head]]*Table1[[#This Row],[Price USD/(MT/Head)]]</f>
        <v>0</v>
      </c>
      <c r="V1063" s="80"/>
      <c r="W1063" s="28">
        <f>Table1[[#This Row],[Commission SDG/MT]]*Table1[[#This Row],[Volume in Units]]</f>
        <v>0</v>
      </c>
      <c r="X1063" s="80"/>
      <c r="Y1063" s="28">
        <f t="shared" si="102"/>
        <v>0</v>
      </c>
      <c r="Z1063" s="6">
        <f>IFERROR((Table1[[#This Row],[Total Cost SDG]]/Table1[[#This Row],[Volume MT/Head]]),0)</f>
        <v>0</v>
      </c>
      <c r="AA1063" s="57" t="e">
        <f t="shared" si="103"/>
        <v>#DIV/0!</v>
      </c>
      <c r="AB1063" s="57">
        <f>IFERROR((Table1[[#This Row],[Total Cost USD]]/Table1[[#This Row],[Volume MT/Head]]),0)</f>
        <v>0</v>
      </c>
      <c r="AC1063" s="80"/>
      <c r="AD1063" s="6">
        <f>Table1[[#This Row],[Volume MT/Head]]-Table1[[#This Row],[Delivered MT]]</f>
        <v>0</v>
      </c>
      <c r="AE1063" s="6">
        <f>Table1[[#This Row],[Delivered MT]]*Table1[[#This Row],[Average Cost SDG/MT]]</f>
        <v>0</v>
      </c>
    </row>
    <row r="1064" spans="1:31" hidden="1" x14ac:dyDescent="0.2">
      <c r="A1064" s="1">
        <v>1075</v>
      </c>
      <c r="F1064" s="80"/>
      <c r="O1064" s="80"/>
      <c r="P1064" s="6">
        <f t="shared" si="100"/>
        <v>0</v>
      </c>
      <c r="R1064" s="6">
        <f t="shared" si="101"/>
        <v>0</v>
      </c>
      <c r="S1064" s="57">
        <f t="shared" ref="S1064:S1112" si="105">IFERROR((R1064/F1064),0)</f>
        <v>0</v>
      </c>
      <c r="T1064" s="6">
        <f>Table1[[#This Row],[Volume in Units]]*Table1[[#This Row],[Price SDG/Unit]]</f>
        <v>0</v>
      </c>
      <c r="U1064" s="57">
        <f>Table1[[#This Row],[Volume MT/Head]]*Table1[[#This Row],[Price USD/(MT/Head)]]</f>
        <v>0</v>
      </c>
      <c r="V1064" s="80"/>
      <c r="W1064" s="28">
        <f>Table1[[#This Row],[Commission SDG/MT]]*Table1[[#This Row],[Volume in Units]]</f>
        <v>0</v>
      </c>
      <c r="X1064" s="80"/>
      <c r="Y1064" s="28">
        <f t="shared" si="102"/>
        <v>0</v>
      </c>
      <c r="Z1064" s="6">
        <f>IFERROR((Table1[[#This Row],[Total Cost SDG]]/Table1[[#This Row],[Volume MT/Head]]),0)</f>
        <v>0</v>
      </c>
      <c r="AA1064" s="57" t="e">
        <f t="shared" si="103"/>
        <v>#DIV/0!</v>
      </c>
      <c r="AB1064" s="57">
        <f>IFERROR((Table1[[#This Row],[Total Cost USD]]/Table1[[#This Row],[Volume MT/Head]]),0)</f>
        <v>0</v>
      </c>
      <c r="AC1064" s="80"/>
      <c r="AD1064" s="6">
        <f>Table1[[#This Row],[Volume MT/Head]]-Table1[[#This Row],[Delivered MT]]</f>
        <v>0</v>
      </c>
      <c r="AE1064" s="6">
        <f>Table1[[#This Row],[Delivered MT]]*Table1[[#This Row],[Average Cost SDG/MT]]</f>
        <v>0</v>
      </c>
    </row>
    <row r="1065" spans="1:31" hidden="1" x14ac:dyDescent="0.2">
      <c r="A1065" s="1">
        <v>1076</v>
      </c>
      <c r="F1065" s="80"/>
      <c r="O1065" s="80"/>
      <c r="P1065" s="6">
        <f t="shared" si="100"/>
        <v>0</v>
      </c>
      <c r="R1065" s="6">
        <f t="shared" si="101"/>
        <v>0</v>
      </c>
      <c r="S1065" s="57">
        <f t="shared" si="105"/>
        <v>0</v>
      </c>
      <c r="T1065" s="6">
        <f>Table1[[#This Row],[Volume in Units]]*Table1[[#This Row],[Price SDG/Unit]]</f>
        <v>0</v>
      </c>
      <c r="U1065" s="57">
        <f>Table1[[#This Row],[Volume MT/Head]]*Table1[[#This Row],[Price USD/(MT/Head)]]</f>
        <v>0</v>
      </c>
      <c r="V1065" s="80"/>
      <c r="W1065" s="28">
        <f>Table1[[#This Row],[Commission SDG/MT]]*Table1[[#This Row],[Volume in Units]]</f>
        <v>0</v>
      </c>
      <c r="X1065" s="80"/>
      <c r="Y1065" s="28">
        <f t="shared" si="102"/>
        <v>0</v>
      </c>
      <c r="Z1065" s="6">
        <f>IFERROR((Table1[[#This Row],[Total Cost SDG]]/Table1[[#This Row],[Volume MT/Head]]),0)</f>
        <v>0</v>
      </c>
      <c r="AA1065" s="57" t="e">
        <f t="shared" si="103"/>
        <v>#DIV/0!</v>
      </c>
      <c r="AB1065" s="57">
        <f>IFERROR((Table1[[#This Row],[Total Cost USD]]/Table1[[#This Row],[Volume MT/Head]]),0)</f>
        <v>0</v>
      </c>
      <c r="AC1065" s="80"/>
      <c r="AD1065" s="6">
        <f>Table1[[#This Row],[Volume MT/Head]]-Table1[[#This Row],[Delivered MT]]</f>
        <v>0</v>
      </c>
      <c r="AE1065" s="6">
        <f>Table1[[#This Row],[Delivered MT]]*Table1[[#This Row],[Average Cost SDG/MT]]</f>
        <v>0</v>
      </c>
    </row>
    <row r="1066" spans="1:31" hidden="1" x14ac:dyDescent="0.2">
      <c r="A1066" s="1">
        <v>1077</v>
      </c>
      <c r="F1066" s="80"/>
      <c r="O1066" s="80"/>
      <c r="P1066" s="6">
        <f t="shared" si="100"/>
        <v>0</v>
      </c>
      <c r="R1066" s="6">
        <f t="shared" si="101"/>
        <v>0</v>
      </c>
      <c r="S1066" s="57">
        <f t="shared" si="105"/>
        <v>0</v>
      </c>
      <c r="T1066" s="6">
        <f>Table1[[#This Row],[Volume in Units]]*Table1[[#This Row],[Price SDG/Unit]]</f>
        <v>0</v>
      </c>
      <c r="U1066" s="57">
        <f>Table1[[#This Row],[Volume MT/Head]]*Table1[[#This Row],[Price USD/(MT/Head)]]</f>
        <v>0</v>
      </c>
      <c r="V1066" s="80"/>
      <c r="W1066" s="28">
        <f>Table1[[#This Row],[Commission SDG/MT]]*Table1[[#This Row],[Volume in Units]]</f>
        <v>0</v>
      </c>
      <c r="X1066" s="80"/>
      <c r="Y1066" s="28">
        <f t="shared" si="102"/>
        <v>0</v>
      </c>
      <c r="Z1066" s="6">
        <f>IFERROR((Table1[[#This Row],[Total Cost SDG]]/Table1[[#This Row],[Volume MT/Head]]),0)</f>
        <v>0</v>
      </c>
      <c r="AA1066" s="57" t="e">
        <f t="shared" si="103"/>
        <v>#DIV/0!</v>
      </c>
      <c r="AB1066" s="57">
        <f>IFERROR((Table1[[#This Row],[Total Cost USD]]/Table1[[#This Row],[Volume MT/Head]]),0)</f>
        <v>0</v>
      </c>
      <c r="AC1066" s="80"/>
      <c r="AD1066" s="6">
        <f>Table1[[#This Row],[Volume MT/Head]]-Table1[[#This Row],[Delivered MT]]</f>
        <v>0</v>
      </c>
      <c r="AE1066" s="6">
        <f>Table1[[#This Row],[Delivered MT]]*Table1[[#This Row],[Average Cost SDG/MT]]</f>
        <v>0</v>
      </c>
    </row>
    <row r="1067" spans="1:31" hidden="1" x14ac:dyDescent="0.2">
      <c r="A1067" s="1">
        <v>1078</v>
      </c>
      <c r="F1067" s="80"/>
      <c r="O1067" s="80"/>
      <c r="P1067" s="6">
        <f t="shared" si="100"/>
        <v>0</v>
      </c>
      <c r="R1067" s="6">
        <f t="shared" si="101"/>
        <v>0</v>
      </c>
      <c r="S1067" s="57">
        <f t="shared" si="105"/>
        <v>0</v>
      </c>
      <c r="T1067" s="6">
        <f>Table1[[#This Row],[Volume in Units]]*Table1[[#This Row],[Price SDG/Unit]]</f>
        <v>0</v>
      </c>
      <c r="U1067" s="57">
        <f>Table1[[#This Row],[Volume MT/Head]]*Table1[[#This Row],[Price USD/(MT/Head)]]</f>
        <v>0</v>
      </c>
      <c r="V1067" s="80"/>
      <c r="W1067" s="28">
        <f>Table1[[#This Row],[Commission SDG/MT]]*Table1[[#This Row],[Volume in Units]]</f>
        <v>0</v>
      </c>
      <c r="X1067" s="80"/>
      <c r="Y1067" s="28">
        <f t="shared" si="102"/>
        <v>0</v>
      </c>
      <c r="Z1067" s="6">
        <f>IFERROR((Table1[[#This Row],[Total Cost SDG]]/Table1[[#This Row],[Volume MT/Head]]),0)</f>
        <v>0</v>
      </c>
      <c r="AA1067" s="57" t="e">
        <f t="shared" si="103"/>
        <v>#DIV/0!</v>
      </c>
      <c r="AB1067" s="57">
        <f>IFERROR((Table1[[#This Row],[Total Cost USD]]/Table1[[#This Row],[Volume MT/Head]]),0)</f>
        <v>0</v>
      </c>
      <c r="AC1067" s="80"/>
      <c r="AD1067" s="6">
        <f>Table1[[#This Row],[Volume MT/Head]]-Table1[[#This Row],[Delivered MT]]</f>
        <v>0</v>
      </c>
      <c r="AE1067" s="6">
        <f>Table1[[#This Row],[Delivered MT]]*Table1[[#This Row],[Average Cost SDG/MT]]</f>
        <v>0</v>
      </c>
    </row>
    <row r="1068" spans="1:31" hidden="1" x14ac:dyDescent="0.2">
      <c r="A1068" s="1">
        <v>1079</v>
      </c>
      <c r="F1068" s="80"/>
      <c r="O1068" s="80"/>
      <c r="P1068" s="6">
        <f t="shared" si="100"/>
        <v>0</v>
      </c>
      <c r="R1068" s="6">
        <f t="shared" si="101"/>
        <v>0</v>
      </c>
      <c r="S1068" s="57">
        <f t="shared" si="105"/>
        <v>0</v>
      </c>
      <c r="T1068" s="6">
        <f>Table1[[#This Row],[Volume in Units]]*Table1[[#This Row],[Price SDG/Unit]]</f>
        <v>0</v>
      </c>
      <c r="U1068" s="57">
        <f>Table1[[#This Row],[Volume MT/Head]]*Table1[[#This Row],[Price USD/(MT/Head)]]</f>
        <v>0</v>
      </c>
      <c r="V1068" s="80"/>
      <c r="W1068" s="28">
        <f>Table1[[#This Row],[Commission SDG/MT]]*Table1[[#This Row],[Volume in Units]]</f>
        <v>0</v>
      </c>
      <c r="X1068" s="80"/>
      <c r="Y1068" s="28">
        <f t="shared" si="102"/>
        <v>0</v>
      </c>
      <c r="Z1068" s="6">
        <f>IFERROR((Table1[[#This Row],[Total Cost SDG]]/Table1[[#This Row],[Volume MT/Head]]),0)</f>
        <v>0</v>
      </c>
      <c r="AA1068" s="57" t="e">
        <f t="shared" si="103"/>
        <v>#DIV/0!</v>
      </c>
      <c r="AB1068" s="57">
        <f>IFERROR((Table1[[#This Row],[Total Cost USD]]/Table1[[#This Row],[Volume MT/Head]]),0)</f>
        <v>0</v>
      </c>
      <c r="AC1068" s="80"/>
      <c r="AD1068" s="6">
        <f>Table1[[#This Row],[Volume MT/Head]]-Table1[[#This Row],[Delivered MT]]</f>
        <v>0</v>
      </c>
      <c r="AE1068" s="6">
        <f>Table1[[#This Row],[Delivered MT]]*Table1[[#This Row],[Average Cost SDG/MT]]</f>
        <v>0</v>
      </c>
    </row>
    <row r="1069" spans="1:31" hidden="1" x14ac:dyDescent="0.2">
      <c r="A1069" s="1">
        <v>1080</v>
      </c>
      <c r="F1069" s="80"/>
      <c r="O1069" s="80"/>
      <c r="P1069" s="6">
        <f t="shared" si="100"/>
        <v>0</v>
      </c>
      <c r="R1069" s="6">
        <f t="shared" si="101"/>
        <v>0</v>
      </c>
      <c r="S1069" s="57">
        <f t="shared" si="105"/>
        <v>0</v>
      </c>
      <c r="T1069" s="6">
        <f>Table1[[#This Row],[Volume in Units]]*Table1[[#This Row],[Price SDG/Unit]]</f>
        <v>0</v>
      </c>
      <c r="U1069" s="57">
        <f>Table1[[#This Row],[Volume MT/Head]]*Table1[[#This Row],[Price USD/(MT/Head)]]</f>
        <v>0</v>
      </c>
      <c r="V1069" s="80"/>
      <c r="W1069" s="28">
        <f>Table1[[#This Row],[Commission SDG/MT]]*Table1[[#This Row],[Volume in Units]]</f>
        <v>0</v>
      </c>
      <c r="X1069" s="80"/>
      <c r="Y1069" s="28">
        <f t="shared" si="102"/>
        <v>0</v>
      </c>
      <c r="Z1069" s="6">
        <f>IFERROR((Table1[[#This Row],[Total Cost SDG]]/Table1[[#This Row],[Volume MT/Head]]),0)</f>
        <v>0</v>
      </c>
      <c r="AA1069" s="57" t="e">
        <f t="shared" si="103"/>
        <v>#DIV/0!</v>
      </c>
      <c r="AB1069" s="57">
        <f>IFERROR((Table1[[#This Row],[Total Cost USD]]/Table1[[#This Row],[Volume MT/Head]]),0)</f>
        <v>0</v>
      </c>
      <c r="AC1069" s="80"/>
      <c r="AD1069" s="6">
        <f>Table1[[#This Row],[Volume MT/Head]]-Table1[[#This Row],[Delivered MT]]</f>
        <v>0</v>
      </c>
      <c r="AE1069" s="6">
        <f>Table1[[#This Row],[Delivered MT]]*Table1[[#This Row],[Average Cost SDG/MT]]</f>
        <v>0</v>
      </c>
    </row>
    <row r="1070" spans="1:31" hidden="1" x14ac:dyDescent="0.2">
      <c r="A1070" s="1">
        <v>1081</v>
      </c>
      <c r="F1070" s="80"/>
      <c r="O1070" s="80"/>
      <c r="P1070" s="6">
        <f t="shared" si="100"/>
        <v>0</v>
      </c>
      <c r="R1070" s="6">
        <f t="shared" si="101"/>
        <v>0</v>
      </c>
      <c r="S1070" s="57">
        <f t="shared" si="105"/>
        <v>0</v>
      </c>
      <c r="T1070" s="6">
        <f>Table1[[#This Row],[Volume in Units]]*Table1[[#This Row],[Price SDG/Unit]]</f>
        <v>0</v>
      </c>
      <c r="U1070" s="57">
        <f>Table1[[#This Row],[Volume MT/Head]]*Table1[[#This Row],[Price USD/(MT/Head)]]</f>
        <v>0</v>
      </c>
      <c r="V1070" s="80"/>
      <c r="W1070" s="28">
        <f>Table1[[#This Row],[Commission SDG/MT]]*Table1[[#This Row],[Volume in Units]]</f>
        <v>0</v>
      </c>
      <c r="X1070" s="80"/>
      <c r="Y1070" s="28">
        <f t="shared" si="102"/>
        <v>0</v>
      </c>
      <c r="Z1070" s="6">
        <f>IFERROR((Table1[[#This Row],[Total Cost SDG]]/Table1[[#This Row],[Volume MT/Head]]),0)</f>
        <v>0</v>
      </c>
      <c r="AA1070" s="57" t="e">
        <f t="shared" si="103"/>
        <v>#DIV/0!</v>
      </c>
      <c r="AB1070" s="57">
        <f>IFERROR((Table1[[#This Row],[Total Cost USD]]/Table1[[#This Row],[Volume MT/Head]]),0)</f>
        <v>0</v>
      </c>
      <c r="AC1070" s="80"/>
      <c r="AD1070" s="6">
        <f>Table1[[#This Row],[Volume MT/Head]]-Table1[[#This Row],[Delivered MT]]</f>
        <v>0</v>
      </c>
      <c r="AE1070" s="6">
        <f>Table1[[#This Row],[Delivered MT]]*Table1[[#This Row],[Average Cost SDG/MT]]</f>
        <v>0</v>
      </c>
    </row>
    <row r="1071" spans="1:31" hidden="1" x14ac:dyDescent="0.2">
      <c r="A1071" s="1">
        <v>1082</v>
      </c>
      <c r="F1071" s="80"/>
      <c r="O1071" s="80"/>
      <c r="P1071" s="6">
        <f t="shared" si="100"/>
        <v>0</v>
      </c>
      <c r="R1071" s="6">
        <f t="shared" si="101"/>
        <v>0</v>
      </c>
      <c r="S1071" s="57">
        <f t="shared" si="105"/>
        <v>0</v>
      </c>
      <c r="T1071" s="6">
        <f>Table1[[#This Row],[Volume in Units]]*Table1[[#This Row],[Price SDG/Unit]]</f>
        <v>0</v>
      </c>
      <c r="U1071" s="57">
        <f>Table1[[#This Row],[Volume MT/Head]]*Table1[[#This Row],[Price USD/(MT/Head)]]</f>
        <v>0</v>
      </c>
      <c r="V1071" s="80"/>
      <c r="W1071" s="28">
        <f>Table1[[#This Row],[Commission SDG/MT]]*Table1[[#This Row],[Volume in Units]]</f>
        <v>0</v>
      </c>
      <c r="X1071" s="80"/>
      <c r="Y1071" s="28">
        <f t="shared" si="102"/>
        <v>0</v>
      </c>
      <c r="Z1071" s="6">
        <f>IFERROR((Table1[[#This Row],[Total Cost SDG]]/Table1[[#This Row],[Volume MT/Head]]),0)</f>
        <v>0</v>
      </c>
      <c r="AA1071" s="57" t="e">
        <f t="shared" si="103"/>
        <v>#DIV/0!</v>
      </c>
      <c r="AB1071" s="57">
        <f>IFERROR((Table1[[#This Row],[Total Cost USD]]/Table1[[#This Row],[Volume MT/Head]]),0)</f>
        <v>0</v>
      </c>
      <c r="AC1071" s="80"/>
      <c r="AD1071" s="6">
        <f>Table1[[#This Row],[Volume MT/Head]]-Table1[[#This Row],[Delivered MT]]</f>
        <v>0</v>
      </c>
      <c r="AE1071" s="6">
        <f>Table1[[#This Row],[Delivered MT]]*Table1[[#This Row],[Average Cost SDG/MT]]</f>
        <v>0</v>
      </c>
    </row>
    <row r="1072" spans="1:31" hidden="1" x14ac:dyDescent="0.2">
      <c r="A1072" s="1">
        <v>1083</v>
      </c>
      <c r="F1072" s="80"/>
      <c r="O1072" s="80"/>
      <c r="P1072" s="6">
        <f t="shared" si="100"/>
        <v>0</v>
      </c>
      <c r="R1072" s="6">
        <f t="shared" si="101"/>
        <v>0</v>
      </c>
      <c r="S1072" s="57">
        <f t="shared" si="105"/>
        <v>0</v>
      </c>
      <c r="T1072" s="6">
        <f>Table1[[#This Row],[Volume in Units]]*Table1[[#This Row],[Price SDG/Unit]]</f>
        <v>0</v>
      </c>
      <c r="U1072" s="57">
        <f>Table1[[#This Row],[Volume MT/Head]]*Table1[[#This Row],[Price USD/(MT/Head)]]</f>
        <v>0</v>
      </c>
      <c r="V1072" s="80"/>
      <c r="W1072" s="28">
        <f>Table1[[#This Row],[Commission SDG/MT]]*Table1[[#This Row],[Volume in Units]]</f>
        <v>0</v>
      </c>
      <c r="X1072" s="80"/>
      <c r="Y1072" s="28">
        <f t="shared" si="102"/>
        <v>0</v>
      </c>
      <c r="Z1072" s="6">
        <f>IFERROR((Table1[[#This Row],[Total Cost SDG]]/Table1[[#This Row],[Volume MT/Head]]),0)</f>
        <v>0</v>
      </c>
      <c r="AA1072" s="57" t="e">
        <f t="shared" si="103"/>
        <v>#DIV/0!</v>
      </c>
      <c r="AB1072" s="57">
        <f>IFERROR((Table1[[#This Row],[Total Cost USD]]/Table1[[#This Row],[Volume MT/Head]]),0)</f>
        <v>0</v>
      </c>
      <c r="AC1072" s="80"/>
      <c r="AD1072" s="6">
        <f>Table1[[#This Row],[Volume MT/Head]]-Table1[[#This Row],[Delivered MT]]</f>
        <v>0</v>
      </c>
      <c r="AE1072" s="6">
        <f>Table1[[#This Row],[Delivered MT]]*Table1[[#This Row],[Average Cost SDG/MT]]</f>
        <v>0</v>
      </c>
    </row>
    <row r="1073" spans="1:31" hidden="1" x14ac:dyDescent="0.2">
      <c r="A1073" s="1">
        <v>1084</v>
      </c>
      <c r="F1073" s="80"/>
      <c r="O1073" s="80"/>
      <c r="P1073" s="6">
        <f t="shared" si="100"/>
        <v>0</v>
      </c>
      <c r="R1073" s="6">
        <f t="shared" si="101"/>
        <v>0</v>
      </c>
      <c r="S1073" s="57">
        <f t="shared" si="105"/>
        <v>0</v>
      </c>
      <c r="T1073" s="6">
        <f>Table1[[#This Row],[Volume in Units]]*Table1[[#This Row],[Price SDG/Unit]]</f>
        <v>0</v>
      </c>
      <c r="U1073" s="57">
        <f>Table1[[#This Row],[Volume MT/Head]]*Table1[[#This Row],[Price USD/(MT/Head)]]</f>
        <v>0</v>
      </c>
      <c r="V1073" s="80"/>
      <c r="W1073" s="28">
        <f>Table1[[#This Row],[Commission SDG/MT]]*Table1[[#This Row],[Volume in Units]]</f>
        <v>0</v>
      </c>
      <c r="X1073" s="80"/>
      <c r="Y1073" s="28">
        <f t="shared" si="102"/>
        <v>0</v>
      </c>
      <c r="Z1073" s="6">
        <f>IFERROR((Table1[[#This Row],[Total Cost SDG]]/Table1[[#This Row],[Volume MT/Head]]),0)</f>
        <v>0</v>
      </c>
      <c r="AA1073" s="57" t="e">
        <f t="shared" si="103"/>
        <v>#DIV/0!</v>
      </c>
      <c r="AB1073" s="57">
        <f>IFERROR((Table1[[#This Row],[Total Cost USD]]/Table1[[#This Row],[Volume MT/Head]]),0)</f>
        <v>0</v>
      </c>
      <c r="AC1073" s="80"/>
      <c r="AD1073" s="6">
        <f>Table1[[#This Row],[Volume MT/Head]]-Table1[[#This Row],[Delivered MT]]</f>
        <v>0</v>
      </c>
      <c r="AE1073" s="6">
        <f>Table1[[#This Row],[Delivered MT]]*Table1[[#This Row],[Average Cost SDG/MT]]</f>
        <v>0</v>
      </c>
    </row>
    <row r="1074" spans="1:31" hidden="1" x14ac:dyDescent="0.2">
      <c r="A1074" s="1">
        <v>1085</v>
      </c>
      <c r="F1074" s="80"/>
      <c r="O1074" s="80"/>
      <c r="P1074" s="6">
        <f t="shared" si="100"/>
        <v>0</v>
      </c>
      <c r="R1074" s="6">
        <f t="shared" si="101"/>
        <v>0</v>
      </c>
      <c r="S1074" s="57">
        <f t="shared" si="105"/>
        <v>0</v>
      </c>
      <c r="T1074" s="6">
        <f>Table1[[#This Row],[Volume in Units]]*Table1[[#This Row],[Price SDG/Unit]]</f>
        <v>0</v>
      </c>
      <c r="U1074" s="57">
        <f>Table1[[#This Row],[Volume MT/Head]]*Table1[[#This Row],[Price USD/(MT/Head)]]</f>
        <v>0</v>
      </c>
      <c r="V1074" s="80"/>
      <c r="W1074" s="28">
        <f>Table1[[#This Row],[Commission SDG/MT]]*Table1[[#This Row],[Volume in Units]]</f>
        <v>0</v>
      </c>
      <c r="X1074" s="80"/>
      <c r="Y1074" s="28">
        <f t="shared" si="102"/>
        <v>0</v>
      </c>
      <c r="Z1074" s="6">
        <f>IFERROR((Table1[[#This Row],[Total Cost SDG]]/Table1[[#This Row],[Volume MT/Head]]),0)</f>
        <v>0</v>
      </c>
      <c r="AA1074" s="57" t="e">
        <f t="shared" si="103"/>
        <v>#DIV/0!</v>
      </c>
      <c r="AB1074" s="57">
        <f>IFERROR((Table1[[#This Row],[Total Cost USD]]/Table1[[#This Row],[Volume MT/Head]]),0)</f>
        <v>0</v>
      </c>
      <c r="AC1074" s="80"/>
      <c r="AD1074" s="6">
        <f>Table1[[#This Row],[Volume MT/Head]]-Table1[[#This Row],[Delivered MT]]</f>
        <v>0</v>
      </c>
      <c r="AE1074" s="6">
        <f>Table1[[#This Row],[Delivered MT]]*Table1[[#This Row],[Average Cost SDG/MT]]</f>
        <v>0</v>
      </c>
    </row>
    <row r="1075" spans="1:31" hidden="1" x14ac:dyDescent="0.2">
      <c r="A1075" s="1">
        <v>1086</v>
      </c>
      <c r="F1075" s="80"/>
      <c r="O1075" s="80"/>
      <c r="P1075" s="6">
        <f t="shared" si="100"/>
        <v>0</v>
      </c>
      <c r="R1075" s="6">
        <f t="shared" si="101"/>
        <v>0</v>
      </c>
      <c r="S1075" s="57">
        <f t="shared" si="105"/>
        <v>0</v>
      </c>
      <c r="T1075" s="6">
        <f>Table1[[#This Row],[Volume in Units]]*Table1[[#This Row],[Price SDG/Unit]]</f>
        <v>0</v>
      </c>
      <c r="U1075" s="57">
        <f>Table1[[#This Row],[Volume MT/Head]]*Table1[[#This Row],[Price USD/(MT/Head)]]</f>
        <v>0</v>
      </c>
      <c r="V1075" s="80"/>
      <c r="W1075" s="28">
        <f>Table1[[#This Row],[Commission SDG/MT]]*Table1[[#This Row],[Volume in Units]]</f>
        <v>0</v>
      </c>
      <c r="X1075" s="80"/>
      <c r="Y1075" s="28">
        <f t="shared" si="102"/>
        <v>0</v>
      </c>
      <c r="Z1075" s="6">
        <f>IFERROR((Table1[[#This Row],[Total Cost SDG]]/Table1[[#This Row],[Volume MT/Head]]),0)</f>
        <v>0</v>
      </c>
      <c r="AA1075" s="57" t="e">
        <f t="shared" si="103"/>
        <v>#DIV/0!</v>
      </c>
      <c r="AB1075" s="57">
        <f>IFERROR((Table1[[#This Row],[Total Cost USD]]/Table1[[#This Row],[Volume MT/Head]]),0)</f>
        <v>0</v>
      </c>
      <c r="AC1075" s="80"/>
      <c r="AD1075" s="6">
        <f>Table1[[#This Row],[Volume MT/Head]]-Table1[[#This Row],[Delivered MT]]</f>
        <v>0</v>
      </c>
      <c r="AE1075" s="6">
        <f>Table1[[#This Row],[Delivered MT]]*Table1[[#This Row],[Average Cost SDG/MT]]</f>
        <v>0</v>
      </c>
    </row>
    <row r="1076" spans="1:31" hidden="1" x14ac:dyDescent="0.2">
      <c r="A1076" s="1">
        <v>1087</v>
      </c>
      <c r="F1076" s="80"/>
      <c r="O1076" s="80"/>
      <c r="P1076" s="6">
        <f t="shared" si="100"/>
        <v>0</v>
      </c>
      <c r="R1076" s="6">
        <f t="shared" si="101"/>
        <v>0</v>
      </c>
      <c r="S1076" s="57">
        <f t="shared" si="105"/>
        <v>0</v>
      </c>
      <c r="T1076" s="6">
        <f>Table1[[#This Row],[Volume in Units]]*Table1[[#This Row],[Price SDG/Unit]]</f>
        <v>0</v>
      </c>
      <c r="U1076" s="57">
        <f>Table1[[#This Row],[Volume MT/Head]]*Table1[[#This Row],[Price USD/(MT/Head)]]</f>
        <v>0</v>
      </c>
      <c r="V1076" s="80"/>
      <c r="W1076" s="28">
        <f>Table1[[#This Row],[Commission SDG/MT]]*Table1[[#This Row],[Volume in Units]]</f>
        <v>0</v>
      </c>
      <c r="X1076" s="80"/>
      <c r="Y1076" s="28">
        <f t="shared" si="102"/>
        <v>0</v>
      </c>
      <c r="Z1076" s="6">
        <f>IFERROR((Table1[[#This Row],[Total Cost SDG]]/Table1[[#This Row],[Volume MT/Head]]),0)</f>
        <v>0</v>
      </c>
      <c r="AA1076" s="57" t="e">
        <f t="shared" si="103"/>
        <v>#DIV/0!</v>
      </c>
      <c r="AB1076" s="57">
        <f>IFERROR((Table1[[#This Row],[Total Cost USD]]/Table1[[#This Row],[Volume MT/Head]]),0)</f>
        <v>0</v>
      </c>
      <c r="AC1076" s="80"/>
      <c r="AD1076" s="6">
        <f>Table1[[#This Row],[Volume MT/Head]]-Table1[[#This Row],[Delivered MT]]</f>
        <v>0</v>
      </c>
      <c r="AE1076" s="6">
        <f>Table1[[#This Row],[Delivered MT]]*Table1[[#This Row],[Average Cost SDG/MT]]</f>
        <v>0</v>
      </c>
    </row>
    <row r="1077" spans="1:31" hidden="1" x14ac:dyDescent="0.2">
      <c r="A1077" s="1">
        <v>1088</v>
      </c>
      <c r="F1077" s="80"/>
      <c r="O1077" s="80"/>
      <c r="P1077" s="6">
        <f t="shared" si="100"/>
        <v>0</v>
      </c>
      <c r="R1077" s="6">
        <f t="shared" si="101"/>
        <v>0</v>
      </c>
      <c r="S1077" s="57">
        <f t="shared" si="105"/>
        <v>0</v>
      </c>
      <c r="T1077" s="6">
        <f>Table1[[#This Row],[Volume in Units]]*Table1[[#This Row],[Price SDG/Unit]]</f>
        <v>0</v>
      </c>
      <c r="U1077" s="57">
        <f>Table1[[#This Row],[Volume MT/Head]]*Table1[[#This Row],[Price USD/(MT/Head)]]</f>
        <v>0</v>
      </c>
      <c r="V1077" s="80"/>
      <c r="W1077" s="28">
        <f>Table1[[#This Row],[Commission SDG/MT]]*Table1[[#This Row],[Volume in Units]]</f>
        <v>0</v>
      </c>
      <c r="X1077" s="80"/>
      <c r="Y1077" s="28">
        <f t="shared" si="102"/>
        <v>0</v>
      </c>
      <c r="Z1077" s="6">
        <f>IFERROR((Table1[[#This Row],[Total Cost SDG]]/Table1[[#This Row],[Volume MT/Head]]),0)</f>
        <v>0</v>
      </c>
      <c r="AA1077" s="57" t="e">
        <f t="shared" si="103"/>
        <v>#DIV/0!</v>
      </c>
      <c r="AB1077" s="57">
        <f>IFERROR((Table1[[#This Row],[Total Cost USD]]/Table1[[#This Row],[Volume MT/Head]]),0)</f>
        <v>0</v>
      </c>
      <c r="AC1077" s="80"/>
      <c r="AD1077" s="6">
        <f>Table1[[#This Row],[Volume MT/Head]]-Table1[[#This Row],[Delivered MT]]</f>
        <v>0</v>
      </c>
      <c r="AE1077" s="6">
        <f>Table1[[#This Row],[Delivered MT]]*Table1[[#This Row],[Average Cost SDG/MT]]</f>
        <v>0</v>
      </c>
    </row>
    <row r="1078" spans="1:31" hidden="1" x14ac:dyDescent="0.2">
      <c r="A1078" s="1">
        <v>1089</v>
      </c>
      <c r="F1078" s="80"/>
      <c r="O1078" s="80"/>
      <c r="P1078" s="6">
        <f t="shared" si="100"/>
        <v>0</v>
      </c>
      <c r="R1078" s="6">
        <f t="shared" si="101"/>
        <v>0</v>
      </c>
      <c r="S1078" s="57">
        <f t="shared" si="105"/>
        <v>0</v>
      </c>
      <c r="T1078" s="6">
        <f>Table1[[#This Row],[Volume in Units]]*Table1[[#This Row],[Price SDG/Unit]]</f>
        <v>0</v>
      </c>
      <c r="U1078" s="57">
        <f>Table1[[#This Row],[Volume MT/Head]]*Table1[[#This Row],[Price USD/(MT/Head)]]</f>
        <v>0</v>
      </c>
      <c r="V1078" s="80"/>
      <c r="W1078" s="28">
        <f>Table1[[#This Row],[Commission SDG/MT]]*Table1[[#This Row],[Volume in Units]]</f>
        <v>0</v>
      </c>
      <c r="X1078" s="80"/>
      <c r="Y1078" s="28">
        <f t="shared" si="102"/>
        <v>0</v>
      </c>
      <c r="Z1078" s="6">
        <f>IFERROR((Table1[[#This Row],[Total Cost SDG]]/Table1[[#This Row],[Volume MT/Head]]),0)</f>
        <v>0</v>
      </c>
      <c r="AA1078" s="57" t="e">
        <f t="shared" si="103"/>
        <v>#DIV/0!</v>
      </c>
      <c r="AB1078" s="57">
        <f>IFERROR((Table1[[#This Row],[Total Cost USD]]/Table1[[#This Row],[Volume MT/Head]]),0)</f>
        <v>0</v>
      </c>
      <c r="AC1078" s="80"/>
      <c r="AD1078" s="6">
        <f>Table1[[#This Row],[Volume MT/Head]]-Table1[[#This Row],[Delivered MT]]</f>
        <v>0</v>
      </c>
      <c r="AE1078" s="6">
        <f>Table1[[#This Row],[Delivered MT]]*Table1[[#This Row],[Average Cost SDG/MT]]</f>
        <v>0</v>
      </c>
    </row>
    <row r="1079" spans="1:31" hidden="1" x14ac:dyDescent="0.2">
      <c r="A1079" s="1">
        <v>1090</v>
      </c>
      <c r="F1079" s="80"/>
      <c r="O1079" s="80"/>
      <c r="P1079" s="6">
        <f t="shared" si="100"/>
        <v>0</v>
      </c>
      <c r="R1079" s="6">
        <f t="shared" si="101"/>
        <v>0</v>
      </c>
      <c r="S1079" s="57">
        <f t="shared" si="105"/>
        <v>0</v>
      </c>
      <c r="T1079" s="6">
        <f>Table1[[#This Row],[Volume in Units]]*Table1[[#This Row],[Price SDG/Unit]]</f>
        <v>0</v>
      </c>
      <c r="U1079" s="57">
        <f>Table1[[#This Row],[Volume MT/Head]]*Table1[[#This Row],[Price USD/(MT/Head)]]</f>
        <v>0</v>
      </c>
      <c r="V1079" s="80"/>
      <c r="W1079" s="28">
        <f>Table1[[#This Row],[Commission SDG/MT]]*Table1[[#This Row],[Volume in Units]]</f>
        <v>0</v>
      </c>
      <c r="X1079" s="80"/>
      <c r="Y1079" s="28">
        <f t="shared" si="102"/>
        <v>0</v>
      </c>
      <c r="Z1079" s="6">
        <f>IFERROR((Table1[[#This Row],[Total Cost SDG]]/Table1[[#This Row],[Volume MT/Head]]),0)</f>
        <v>0</v>
      </c>
      <c r="AA1079" s="57" t="e">
        <f t="shared" si="103"/>
        <v>#DIV/0!</v>
      </c>
      <c r="AB1079" s="57">
        <f>IFERROR((Table1[[#This Row],[Total Cost USD]]/Table1[[#This Row],[Volume MT/Head]]),0)</f>
        <v>0</v>
      </c>
      <c r="AC1079" s="80"/>
      <c r="AD1079" s="6">
        <f>Table1[[#This Row],[Volume MT/Head]]-Table1[[#This Row],[Delivered MT]]</f>
        <v>0</v>
      </c>
      <c r="AE1079" s="6">
        <f>Table1[[#This Row],[Delivered MT]]*Table1[[#This Row],[Average Cost SDG/MT]]</f>
        <v>0</v>
      </c>
    </row>
    <row r="1080" spans="1:31" hidden="1" x14ac:dyDescent="0.2">
      <c r="A1080" s="1">
        <v>1091</v>
      </c>
      <c r="F1080" s="80"/>
      <c r="O1080" s="80"/>
      <c r="P1080" s="6">
        <f t="shared" si="100"/>
        <v>0</v>
      </c>
      <c r="R1080" s="6">
        <f t="shared" si="101"/>
        <v>0</v>
      </c>
      <c r="S1080" s="57">
        <f t="shared" si="105"/>
        <v>0</v>
      </c>
      <c r="T1080" s="6">
        <f>Table1[[#This Row],[Volume in Units]]*Table1[[#This Row],[Price SDG/Unit]]</f>
        <v>0</v>
      </c>
      <c r="U1080" s="57">
        <f>Table1[[#This Row],[Volume MT/Head]]*Table1[[#This Row],[Price USD/(MT/Head)]]</f>
        <v>0</v>
      </c>
      <c r="V1080" s="80"/>
      <c r="W1080" s="28">
        <f>Table1[[#This Row],[Commission SDG/MT]]*Table1[[#This Row],[Volume in Units]]</f>
        <v>0</v>
      </c>
      <c r="X1080" s="80"/>
      <c r="Y1080" s="28">
        <f t="shared" si="102"/>
        <v>0</v>
      </c>
      <c r="Z1080" s="6">
        <f>IFERROR((Table1[[#This Row],[Total Cost SDG]]/Table1[[#This Row],[Volume MT/Head]]),0)</f>
        <v>0</v>
      </c>
      <c r="AA1080" s="57" t="e">
        <f t="shared" si="103"/>
        <v>#DIV/0!</v>
      </c>
      <c r="AB1080" s="57">
        <f>IFERROR((Table1[[#This Row],[Total Cost USD]]/Table1[[#This Row],[Volume MT/Head]]),0)</f>
        <v>0</v>
      </c>
      <c r="AC1080" s="80"/>
      <c r="AD1080" s="6">
        <f>Table1[[#This Row],[Volume MT/Head]]-Table1[[#This Row],[Delivered MT]]</f>
        <v>0</v>
      </c>
      <c r="AE1080" s="6">
        <f>Table1[[#This Row],[Delivered MT]]*Table1[[#This Row],[Average Cost SDG/MT]]</f>
        <v>0</v>
      </c>
    </row>
    <row r="1081" spans="1:31" hidden="1" x14ac:dyDescent="0.2">
      <c r="A1081" s="1">
        <v>1092</v>
      </c>
      <c r="F1081" s="80"/>
      <c r="O1081" s="80"/>
      <c r="P1081" s="6">
        <f t="shared" si="100"/>
        <v>0</v>
      </c>
      <c r="R1081" s="6">
        <f t="shared" si="101"/>
        <v>0</v>
      </c>
      <c r="S1081" s="57">
        <f t="shared" si="105"/>
        <v>0</v>
      </c>
      <c r="T1081" s="6">
        <f>Table1[[#This Row],[Volume in Units]]*Table1[[#This Row],[Price SDG/Unit]]</f>
        <v>0</v>
      </c>
      <c r="U1081" s="57">
        <f>Table1[[#This Row],[Volume MT/Head]]*Table1[[#This Row],[Price USD/(MT/Head)]]</f>
        <v>0</v>
      </c>
      <c r="V1081" s="80"/>
      <c r="W1081" s="28">
        <f>Table1[[#This Row],[Commission SDG/MT]]*Table1[[#This Row],[Volume in Units]]</f>
        <v>0</v>
      </c>
      <c r="X1081" s="80"/>
      <c r="Y1081" s="28">
        <f t="shared" si="102"/>
        <v>0</v>
      </c>
      <c r="Z1081" s="6">
        <f>IFERROR((Table1[[#This Row],[Total Cost SDG]]/Table1[[#This Row],[Volume MT/Head]]),0)</f>
        <v>0</v>
      </c>
      <c r="AA1081" s="57" t="e">
        <f t="shared" si="103"/>
        <v>#DIV/0!</v>
      </c>
      <c r="AB1081" s="57">
        <f>IFERROR((Table1[[#This Row],[Total Cost USD]]/Table1[[#This Row],[Volume MT/Head]]),0)</f>
        <v>0</v>
      </c>
      <c r="AC1081" s="80"/>
      <c r="AD1081" s="6">
        <f>Table1[[#This Row],[Volume MT/Head]]-Table1[[#This Row],[Delivered MT]]</f>
        <v>0</v>
      </c>
      <c r="AE1081" s="6">
        <f>Table1[[#This Row],[Delivered MT]]*Table1[[#This Row],[Average Cost SDG/MT]]</f>
        <v>0</v>
      </c>
    </row>
    <row r="1082" spans="1:31" hidden="1" x14ac:dyDescent="0.2">
      <c r="A1082" s="1">
        <v>1093</v>
      </c>
      <c r="F1082" s="80"/>
      <c r="O1082" s="80"/>
      <c r="P1082" s="6">
        <f t="shared" si="100"/>
        <v>0</v>
      </c>
      <c r="R1082" s="6">
        <f t="shared" si="101"/>
        <v>0</v>
      </c>
      <c r="S1082" s="57">
        <f t="shared" si="105"/>
        <v>0</v>
      </c>
      <c r="T1082" s="6">
        <f>Table1[[#This Row],[Volume in Units]]*Table1[[#This Row],[Price SDG/Unit]]</f>
        <v>0</v>
      </c>
      <c r="U1082" s="57">
        <f>Table1[[#This Row],[Volume MT/Head]]*Table1[[#This Row],[Price USD/(MT/Head)]]</f>
        <v>0</v>
      </c>
      <c r="V1082" s="80"/>
      <c r="W1082" s="28">
        <f>Table1[[#This Row],[Commission SDG/MT]]*Table1[[#This Row],[Volume in Units]]</f>
        <v>0</v>
      </c>
      <c r="X1082" s="80"/>
      <c r="Y1082" s="28">
        <f t="shared" si="102"/>
        <v>0</v>
      </c>
      <c r="Z1082" s="6">
        <f>IFERROR((Table1[[#This Row],[Total Cost SDG]]/Table1[[#This Row],[Volume MT/Head]]),0)</f>
        <v>0</v>
      </c>
      <c r="AA1082" s="57" t="e">
        <f t="shared" si="103"/>
        <v>#DIV/0!</v>
      </c>
      <c r="AB1082" s="57">
        <f>IFERROR((Table1[[#This Row],[Total Cost USD]]/Table1[[#This Row],[Volume MT/Head]]),0)</f>
        <v>0</v>
      </c>
      <c r="AC1082" s="80"/>
      <c r="AD1082" s="6">
        <f>Table1[[#This Row],[Volume MT/Head]]-Table1[[#This Row],[Delivered MT]]</f>
        <v>0</v>
      </c>
      <c r="AE1082" s="6">
        <f>Table1[[#This Row],[Delivered MT]]*Table1[[#This Row],[Average Cost SDG/MT]]</f>
        <v>0</v>
      </c>
    </row>
    <row r="1083" spans="1:31" hidden="1" x14ac:dyDescent="0.2">
      <c r="A1083" s="1">
        <v>1094</v>
      </c>
      <c r="F1083" s="80"/>
      <c r="O1083" s="80"/>
      <c r="P1083" s="6">
        <f t="shared" si="100"/>
        <v>0</v>
      </c>
      <c r="R1083" s="6">
        <f t="shared" si="101"/>
        <v>0</v>
      </c>
      <c r="S1083" s="57">
        <f t="shared" si="105"/>
        <v>0</v>
      </c>
      <c r="T1083" s="6">
        <f>Table1[[#This Row],[Volume in Units]]*Table1[[#This Row],[Price SDG/Unit]]</f>
        <v>0</v>
      </c>
      <c r="U1083" s="57">
        <f>Table1[[#This Row],[Volume MT/Head]]*Table1[[#This Row],[Price USD/(MT/Head)]]</f>
        <v>0</v>
      </c>
      <c r="V1083" s="80"/>
      <c r="W1083" s="28">
        <f>Table1[[#This Row],[Commission SDG/MT]]*Table1[[#This Row],[Volume in Units]]</f>
        <v>0</v>
      </c>
      <c r="X1083" s="80"/>
      <c r="Y1083" s="28">
        <f t="shared" si="102"/>
        <v>0</v>
      </c>
      <c r="Z1083" s="6">
        <f>IFERROR((Table1[[#This Row],[Total Cost SDG]]/Table1[[#This Row],[Volume MT/Head]]),0)</f>
        <v>0</v>
      </c>
      <c r="AA1083" s="57" t="e">
        <f t="shared" si="103"/>
        <v>#DIV/0!</v>
      </c>
      <c r="AB1083" s="57">
        <f>IFERROR((Table1[[#This Row],[Total Cost USD]]/Table1[[#This Row],[Volume MT/Head]]),0)</f>
        <v>0</v>
      </c>
      <c r="AC1083" s="80"/>
      <c r="AD1083" s="6">
        <f>Table1[[#This Row],[Volume MT/Head]]-Table1[[#This Row],[Delivered MT]]</f>
        <v>0</v>
      </c>
      <c r="AE1083" s="6">
        <f>Table1[[#This Row],[Delivered MT]]*Table1[[#This Row],[Average Cost SDG/MT]]</f>
        <v>0</v>
      </c>
    </row>
    <row r="1084" spans="1:31" hidden="1" x14ac:dyDescent="0.2">
      <c r="A1084" s="1">
        <v>1095</v>
      </c>
      <c r="F1084" s="80"/>
      <c r="O1084" s="80"/>
      <c r="P1084" s="6">
        <f t="shared" si="100"/>
        <v>0</v>
      </c>
      <c r="R1084" s="6">
        <f t="shared" si="101"/>
        <v>0</v>
      </c>
      <c r="S1084" s="57">
        <f t="shared" si="105"/>
        <v>0</v>
      </c>
      <c r="T1084" s="6">
        <f>Table1[[#This Row],[Volume in Units]]*Table1[[#This Row],[Price SDG/Unit]]</f>
        <v>0</v>
      </c>
      <c r="U1084" s="57">
        <f>Table1[[#This Row],[Volume MT/Head]]*Table1[[#This Row],[Price USD/(MT/Head)]]</f>
        <v>0</v>
      </c>
      <c r="V1084" s="80"/>
      <c r="W1084" s="28">
        <f>Table1[[#This Row],[Commission SDG/MT]]*Table1[[#This Row],[Volume in Units]]</f>
        <v>0</v>
      </c>
      <c r="X1084" s="80"/>
      <c r="Y1084" s="28">
        <f t="shared" si="102"/>
        <v>0</v>
      </c>
      <c r="Z1084" s="6">
        <f>IFERROR((Table1[[#This Row],[Total Cost SDG]]/Table1[[#This Row],[Volume MT/Head]]),0)</f>
        <v>0</v>
      </c>
      <c r="AA1084" s="57" t="e">
        <f t="shared" si="103"/>
        <v>#DIV/0!</v>
      </c>
      <c r="AB1084" s="57">
        <f>IFERROR((Table1[[#This Row],[Total Cost USD]]/Table1[[#This Row],[Volume MT/Head]]),0)</f>
        <v>0</v>
      </c>
      <c r="AC1084" s="80"/>
      <c r="AD1084" s="6">
        <f>Table1[[#This Row],[Volume MT/Head]]-Table1[[#This Row],[Delivered MT]]</f>
        <v>0</v>
      </c>
      <c r="AE1084" s="6">
        <f>Table1[[#This Row],[Delivered MT]]*Table1[[#This Row],[Average Cost SDG/MT]]</f>
        <v>0</v>
      </c>
    </row>
    <row r="1085" spans="1:31" hidden="1" x14ac:dyDescent="0.2">
      <c r="A1085" s="1">
        <v>1096</v>
      </c>
      <c r="F1085" s="80"/>
      <c r="O1085" s="80"/>
      <c r="P1085" s="6">
        <f t="shared" si="100"/>
        <v>0</v>
      </c>
      <c r="R1085" s="6">
        <f t="shared" si="101"/>
        <v>0</v>
      </c>
      <c r="S1085" s="57">
        <f t="shared" si="105"/>
        <v>0</v>
      </c>
      <c r="T1085" s="6">
        <f>Table1[[#This Row],[Volume in Units]]*Table1[[#This Row],[Price SDG/Unit]]</f>
        <v>0</v>
      </c>
      <c r="U1085" s="57">
        <f>Table1[[#This Row],[Volume MT/Head]]*Table1[[#This Row],[Price USD/(MT/Head)]]</f>
        <v>0</v>
      </c>
      <c r="V1085" s="80"/>
      <c r="W1085" s="28">
        <f>Table1[[#This Row],[Commission SDG/MT]]*Table1[[#This Row],[Volume in Units]]</f>
        <v>0</v>
      </c>
      <c r="X1085" s="80"/>
      <c r="Y1085" s="28">
        <f t="shared" si="102"/>
        <v>0</v>
      </c>
      <c r="Z1085" s="6">
        <f>IFERROR((Table1[[#This Row],[Total Cost SDG]]/Table1[[#This Row],[Volume MT/Head]]),0)</f>
        <v>0</v>
      </c>
      <c r="AA1085" s="57" t="e">
        <f t="shared" si="103"/>
        <v>#DIV/0!</v>
      </c>
      <c r="AB1085" s="57">
        <f>IFERROR((Table1[[#This Row],[Total Cost USD]]/Table1[[#This Row],[Volume MT/Head]]),0)</f>
        <v>0</v>
      </c>
      <c r="AC1085" s="80"/>
      <c r="AD1085" s="6">
        <f>Table1[[#This Row],[Volume MT/Head]]-Table1[[#This Row],[Delivered MT]]</f>
        <v>0</v>
      </c>
      <c r="AE1085" s="6">
        <f>Table1[[#This Row],[Delivered MT]]*Table1[[#This Row],[Average Cost SDG/MT]]</f>
        <v>0</v>
      </c>
    </row>
    <row r="1086" spans="1:31" hidden="1" x14ac:dyDescent="0.2">
      <c r="A1086" s="1">
        <v>1097</v>
      </c>
      <c r="F1086" s="80"/>
      <c r="O1086" s="80"/>
      <c r="P1086" s="6">
        <f t="shared" si="100"/>
        <v>0</v>
      </c>
      <c r="R1086" s="6">
        <f t="shared" si="101"/>
        <v>0</v>
      </c>
      <c r="S1086" s="57">
        <f t="shared" si="105"/>
        <v>0</v>
      </c>
      <c r="T1086" s="6">
        <f>Table1[[#This Row],[Volume in Units]]*Table1[[#This Row],[Price SDG/Unit]]</f>
        <v>0</v>
      </c>
      <c r="U1086" s="57">
        <f>Table1[[#This Row],[Volume MT/Head]]*Table1[[#This Row],[Price USD/(MT/Head)]]</f>
        <v>0</v>
      </c>
      <c r="V1086" s="80"/>
      <c r="W1086" s="28">
        <f>Table1[[#This Row],[Commission SDG/MT]]*Table1[[#This Row],[Volume in Units]]</f>
        <v>0</v>
      </c>
      <c r="X1086" s="80"/>
      <c r="Y1086" s="28">
        <f t="shared" si="102"/>
        <v>0</v>
      </c>
      <c r="Z1086" s="6">
        <f>IFERROR((Table1[[#This Row],[Total Cost SDG]]/Table1[[#This Row],[Volume MT/Head]]),0)</f>
        <v>0</v>
      </c>
      <c r="AA1086" s="57" t="e">
        <f t="shared" si="103"/>
        <v>#DIV/0!</v>
      </c>
      <c r="AB1086" s="57">
        <f>IFERROR((Table1[[#This Row],[Total Cost USD]]/Table1[[#This Row],[Volume MT/Head]]),0)</f>
        <v>0</v>
      </c>
      <c r="AC1086" s="80"/>
      <c r="AD1086" s="6">
        <f>Table1[[#This Row],[Volume MT/Head]]-Table1[[#This Row],[Delivered MT]]</f>
        <v>0</v>
      </c>
      <c r="AE1086" s="6">
        <f>Table1[[#This Row],[Delivered MT]]*Table1[[#This Row],[Average Cost SDG/MT]]</f>
        <v>0</v>
      </c>
    </row>
    <row r="1087" spans="1:31" hidden="1" x14ac:dyDescent="0.2">
      <c r="A1087" s="1">
        <v>1098</v>
      </c>
      <c r="F1087" s="80"/>
      <c r="O1087" s="80"/>
      <c r="P1087" s="6">
        <f t="shared" si="100"/>
        <v>0</v>
      </c>
      <c r="R1087" s="6">
        <f t="shared" si="101"/>
        <v>0</v>
      </c>
      <c r="S1087" s="57">
        <f t="shared" si="105"/>
        <v>0</v>
      </c>
      <c r="T1087" s="6">
        <f>Table1[[#This Row],[Volume in Units]]*Table1[[#This Row],[Price SDG/Unit]]</f>
        <v>0</v>
      </c>
      <c r="U1087" s="57">
        <f>Table1[[#This Row],[Volume MT/Head]]*Table1[[#This Row],[Price USD/(MT/Head)]]</f>
        <v>0</v>
      </c>
      <c r="V1087" s="80"/>
      <c r="W1087" s="28">
        <f>Table1[[#This Row],[Commission SDG/MT]]*Table1[[#This Row],[Volume in Units]]</f>
        <v>0</v>
      </c>
      <c r="X1087" s="80"/>
      <c r="Y1087" s="28">
        <f t="shared" si="102"/>
        <v>0</v>
      </c>
      <c r="Z1087" s="6">
        <f>IFERROR((Table1[[#This Row],[Total Cost SDG]]/Table1[[#This Row],[Volume MT/Head]]),0)</f>
        <v>0</v>
      </c>
      <c r="AA1087" s="57" t="e">
        <f t="shared" si="103"/>
        <v>#DIV/0!</v>
      </c>
      <c r="AB1087" s="57">
        <f>IFERROR((Table1[[#This Row],[Total Cost USD]]/Table1[[#This Row],[Volume MT/Head]]),0)</f>
        <v>0</v>
      </c>
      <c r="AC1087" s="80"/>
      <c r="AD1087" s="6">
        <f>Table1[[#This Row],[Volume MT/Head]]-Table1[[#This Row],[Delivered MT]]</f>
        <v>0</v>
      </c>
      <c r="AE1087" s="6">
        <f>Table1[[#This Row],[Delivered MT]]*Table1[[#This Row],[Average Cost SDG/MT]]</f>
        <v>0</v>
      </c>
    </row>
    <row r="1088" spans="1:31" hidden="1" x14ac:dyDescent="0.2">
      <c r="A1088" s="1">
        <v>1099</v>
      </c>
      <c r="F1088" s="80"/>
      <c r="O1088" s="80"/>
      <c r="P1088" s="6">
        <f t="shared" si="100"/>
        <v>0</v>
      </c>
      <c r="R1088" s="6">
        <f t="shared" si="101"/>
        <v>0</v>
      </c>
      <c r="S1088" s="57">
        <f t="shared" si="105"/>
        <v>0</v>
      </c>
      <c r="T1088" s="6">
        <f>Table1[[#This Row],[Volume in Units]]*Table1[[#This Row],[Price SDG/Unit]]</f>
        <v>0</v>
      </c>
      <c r="U1088" s="57">
        <f>Table1[[#This Row],[Volume MT/Head]]*Table1[[#This Row],[Price USD/(MT/Head)]]</f>
        <v>0</v>
      </c>
      <c r="V1088" s="80"/>
      <c r="W1088" s="28">
        <f>Table1[[#This Row],[Commission SDG/MT]]*Table1[[#This Row],[Volume in Units]]</f>
        <v>0</v>
      </c>
      <c r="X1088" s="80"/>
      <c r="Y1088" s="28">
        <f t="shared" si="102"/>
        <v>0</v>
      </c>
      <c r="Z1088" s="6">
        <f>IFERROR((Table1[[#This Row],[Total Cost SDG]]/Table1[[#This Row],[Volume MT/Head]]),0)</f>
        <v>0</v>
      </c>
      <c r="AA1088" s="57" t="e">
        <f t="shared" si="103"/>
        <v>#DIV/0!</v>
      </c>
      <c r="AB1088" s="57">
        <f>IFERROR((Table1[[#This Row],[Total Cost USD]]/Table1[[#This Row],[Volume MT/Head]]),0)</f>
        <v>0</v>
      </c>
      <c r="AC1088" s="80"/>
      <c r="AD1088" s="6">
        <f>Table1[[#This Row],[Volume MT/Head]]-Table1[[#This Row],[Delivered MT]]</f>
        <v>0</v>
      </c>
      <c r="AE1088" s="6">
        <f>Table1[[#This Row],[Delivered MT]]*Table1[[#This Row],[Average Cost SDG/MT]]</f>
        <v>0</v>
      </c>
    </row>
    <row r="1089" spans="1:31" hidden="1" x14ac:dyDescent="0.2">
      <c r="A1089" s="1">
        <v>1100</v>
      </c>
      <c r="F1089" s="80"/>
      <c r="O1089" s="80"/>
      <c r="P1089" s="6">
        <f t="shared" si="100"/>
        <v>0</v>
      </c>
      <c r="R1089" s="6">
        <f t="shared" si="101"/>
        <v>0</v>
      </c>
      <c r="S1089" s="57">
        <f t="shared" si="105"/>
        <v>0</v>
      </c>
      <c r="T1089" s="6">
        <f>Table1[[#This Row],[Volume in Units]]*Table1[[#This Row],[Price SDG/Unit]]</f>
        <v>0</v>
      </c>
      <c r="U1089" s="57">
        <f>Table1[[#This Row],[Volume MT/Head]]*Table1[[#This Row],[Price USD/(MT/Head)]]</f>
        <v>0</v>
      </c>
      <c r="V1089" s="80"/>
      <c r="W1089" s="28">
        <f>Table1[[#This Row],[Commission SDG/MT]]*Table1[[#This Row],[Volume in Units]]</f>
        <v>0</v>
      </c>
      <c r="X1089" s="80"/>
      <c r="Y1089" s="28">
        <f t="shared" si="102"/>
        <v>0</v>
      </c>
      <c r="Z1089" s="6">
        <f>IFERROR((Table1[[#This Row],[Total Cost SDG]]/Table1[[#This Row],[Volume MT/Head]]),0)</f>
        <v>0</v>
      </c>
      <c r="AA1089" s="57" t="e">
        <f t="shared" si="103"/>
        <v>#DIV/0!</v>
      </c>
      <c r="AB1089" s="57">
        <f>IFERROR((Table1[[#This Row],[Total Cost USD]]/Table1[[#This Row],[Volume MT/Head]]),0)</f>
        <v>0</v>
      </c>
      <c r="AC1089" s="80"/>
      <c r="AD1089" s="6">
        <f>Table1[[#This Row],[Volume MT/Head]]-Table1[[#This Row],[Delivered MT]]</f>
        <v>0</v>
      </c>
      <c r="AE1089" s="6">
        <f>Table1[[#This Row],[Delivered MT]]*Table1[[#This Row],[Average Cost SDG/MT]]</f>
        <v>0</v>
      </c>
    </row>
    <row r="1090" spans="1:31" hidden="1" x14ac:dyDescent="0.2">
      <c r="A1090" s="1">
        <v>1101</v>
      </c>
      <c r="F1090" s="80"/>
      <c r="O1090" s="80"/>
      <c r="P1090" s="6">
        <f t="shared" ref="P1090:P1153" si="106">IF(N1090="KG",(O1090/1000),IF(N1090="Head",(O1090*1),IF(N1090="Kantar 100lb",(O1090/22.25),IF(N1090="Kantar 315lb",(O1090*315/2204.6),IF(N1090="MT",(O1090*1),IF(N1090="Ardab",(O1090*199.726/1000),IF(N1090="104 Bag",(O1090*104/1000),IF(N1090="101 Bag",(O1090*101/1000),IF(N1090=0,0)))))))))</f>
        <v>0</v>
      </c>
      <c r="R1090" s="6">
        <f t="shared" ref="R1090:R1153" si="107">IF(N1090="KG",(Q1090*1000),IF(N1090="Head",(Q1090*1),IF(N1090="Kantar 100lb",(Q1090*22.25),IF(N1090="Kantar 315lb",(Q1090/315*2204.6),IF(N1090="MT",(Q1090*1),IF(N1090="Ardab",(Q1090/199.726*1000),IF(N1090="104 Bag",(Q1090/104*1000),IF(N1090="101 Bag",(Q1090/101*1000),IF(N1090=0,0)))))))))</f>
        <v>0</v>
      </c>
      <c r="S1090" s="57">
        <f t="shared" si="105"/>
        <v>0</v>
      </c>
      <c r="T1090" s="6">
        <f>Table1[[#This Row],[Volume in Units]]*Table1[[#This Row],[Price SDG/Unit]]</f>
        <v>0</v>
      </c>
      <c r="U1090" s="57">
        <f>Table1[[#This Row],[Volume MT/Head]]*Table1[[#This Row],[Price USD/(MT/Head)]]</f>
        <v>0</v>
      </c>
      <c r="V1090" s="80"/>
      <c r="W1090" s="28">
        <f>Table1[[#This Row],[Commission SDG/MT]]*Table1[[#This Row],[Volume in Units]]</f>
        <v>0</v>
      </c>
      <c r="X1090" s="80"/>
      <c r="Y1090" s="28">
        <f t="shared" ref="Y1090:Y1153" si="108">T1090+W1090+X1090</f>
        <v>0</v>
      </c>
      <c r="Z1090" s="6">
        <f>IFERROR((Table1[[#This Row],[Total Cost SDG]]/Table1[[#This Row],[Volume MT/Head]]),0)</f>
        <v>0</v>
      </c>
      <c r="AA1090" s="57" t="e">
        <f t="shared" ref="AA1090:AA1153" si="109">Y1090/F1090</f>
        <v>#DIV/0!</v>
      </c>
      <c r="AB1090" s="57">
        <f>IFERROR((Table1[[#This Row],[Total Cost USD]]/Table1[[#This Row],[Volume MT/Head]]),0)</f>
        <v>0</v>
      </c>
      <c r="AC1090" s="80"/>
      <c r="AD1090" s="6">
        <f>Table1[[#This Row],[Volume MT/Head]]-Table1[[#This Row],[Delivered MT]]</f>
        <v>0</v>
      </c>
      <c r="AE1090" s="6">
        <f>Table1[[#This Row],[Delivered MT]]*Table1[[#This Row],[Average Cost SDG/MT]]</f>
        <v>0</v>
      </c>
    </row>
    <row r="1091" spans="1:31" hidden="1" x14ac:dyDescent="0.2">
      <c r="A1091" s="1">
        <v>1102</v>
      </c>
      <c r="F1091" s="80"/>
      <c r="O1091" s="80"/>
      <c r="P1091" s="6">
        <f t="shared" si="106"/>
        <v>0</v>
      </c>
      <c r="R1091" s="6">
        <f t="shared" si="107"/>
        <v>0</v>
      </c>
      <c r="S1091" s="57">
        <f t="shared" si="105"/>
        <v>0</v>
      </c>
      <c r="T1091" s="6">
        <f>Table1[[#This Row],[Volume in Units]]*Table1[[#This Row],[Price SDG/Unit]]</f>
        <v>0</v>
      </c>
      <c r="U1091" s="57">
        <f>Table1[[#This Row],[Volume MT/Head]]*Table1[[#This Row],[Price USD/(MT/Head)]]</f>
        <v>0</v>
      </c>
      <c r="V1091" s="80"/>
      <c r="W1091" s="28">
        <f>Table1[[#This Row],[Commission SDG/MT]]*Table1[[#This Row],[Volume in Units]]</f>
        <v>0</v>
      </c>
      <c r="X1091" s="80"/>
      <c r="Y1091" s="28">
        <f t="shared" si="108"/>
        <v>0</v>
      </c>
      <c r="Z1091" s="6">
        <f>IFERROR((Table1[[#This Row],[Total Cost SDG]]/Table1[[#This Row],[Volume MT/Head]]),0)</f>
        <v>0</v>
      </c>
      <c r="AA1091" s="57" t="e">
        <f t="shared" si="109"/>
        <v>#DIV/0!</v>
      </c>
      <c r="AB1091" s="57">
        <f>IFERROR((Table1[[#This Row],[Total Cost USD]]/Table1[[#This Row],[Volume MT/Head]]),0)</f>
        <v>0</v>
      </c>
      <c r="AC1091" s="80"/>
      <c r="AD1091" s="6">
        <f>Table1[[#This Row],[Volume MT/Head]]-Table1[[#This Row],[Delivered MT]]</f>
        <v>0</v>
      </c>
      <c r="AE1091" s="6">
        <f>Table1[[#This Row],[Delivered MT]]*Table1[[#This Row],[Average Cost SDG/MT]]</f>
        <v>0</v>
      </c>
    </row>
    <row r="1092" spans="1:31" hidden="1" x14ac:dyDescent="0.2">
      <c r="A1092" s="1">
        <v>1103</v>
      </c>
      <c r="F1092" s="80"/>
      <c r="O1092" s="80"/>
      <c r="P1092" s="6">
        <f t="shared" si="106"/>
        <v>0</v>
      </c>
      <c r="R1092" s="6">
        <f t="shared" si="107"/>
        <v>0</v>
      </c>
      <c r="S1092" s="57">
        <f t="shared" si="105"/>
        <v>0</v>
      </c>
      <c r="T1092" s="6">
        <f>Table1[[#This Row],[Volume in Units]]*Table1[[#This Row],[Price SDG/Unit]]</f>
        <v>0</v>
      </c>
      <c r="U1092" s="57">
        <f>Table1[[#This Row],[Volume MT/Head]]*Table1[[#This Row],[Price USD/(MT/Head)]]</f>
        <v>0</v>
      </c>
      <c r="V1092" s="80"/>
      <c r="W1092" s="28">
        <f>Table1[[#This Row],[Commission SDG/MT]]*Table1[[#This Row],[Volume in Units]]</f>
        <v>0</v>
      </c>
      <c r="X1092" s="80"/>
      <c r="Y1092" s="28">
        <f t="shared" si="108"/>
        <v>0</v>
      </c>
      <c r="Z1092" s="6">
        <f>IFERROR((Table1[[#This Row],[Total Cost SDG]]/Table1[[#This Row],[Volume MT/Head]]),0)</f>
        <v>0</v>
      </c>
      <c r="AA1092" s="57" t="e">
        <f t="shared" si="109"/>
        <v>#DIV/0!</v>
      </c>
      <c r="AB1092" s="57">
        <f>IFERROR((Table1[[#This Row],[Total Cost USD]]/Table1[[#This Row],[Volume MT/Head]]),0)</f>
        <v>0</v>
      </c>
      <c r="AC1092" s="80"/>
      <c r="AD1092" s="6">
        <f>Table1[[#This Row],[Volume MT/Head]]-Table1[[#This Row],[Delivered MT]]</f>
        <v>0</v>
      </c>
      <c r="AE1092" s="6">
        <f>Table1[[#This Row],[Delivered MT]]*Table1[[#This Row],[Average Cost SDG/MT]]</f>
        <v>0</v>
      </c>
    </row>
    <row r="1093" spans="1:31" hidden="1" x14ac:dyDescent="0.2">
      <c r="A1093" s="1">
        <v>1104</v>
      </c>
      <c r="F1093" s="80"/>
      <c r="O1093" s="80"/>
      <c r="P1093" s="6">
        <f t="shared" si="106"/>
        <v>0</v>
      </c>
      <c r="R1093" s="6">
        <f t="shared" si="107"/>
        <v>0</v>
      </c>
      <c r="S1093" s="57">
        <f t="shared" si="105"/>
        <v>0</v>
      </c>
      <c r="T1093" s="6">
        <f>Table1[[#This Row],[Volume in Units]]*Table1[[#This Row],[Price SDG/Unit]]</f>
        <v>0</v>
      </c>
      <c r="U1093" s="57">
        <f>Table1[[#This Row],[Volume MT/Head]]*Table1[[#This Row],[Price USD/(MT/Head)]]</f>
        <v>0</v>
      </c>
      <c r="V1093" s="80"/>
      <c r="W1093" s="28">
        <f>Table1[[#This Row],[Commission SDG/MT]]*Table1[[#This Row],[Volume in Units]]</f>
        <v>0</v>
      </c>
      <c r="X1093" s="80"/>
      <c r="Y1093" s="28">
        <f t="shared" si="108"/>
        <v>0</v>
      </c>
      <c r="Z1093" s="6">
        <f>IFERROR((Table1[[#This Row],[Total Cost SDG]]/Table1[[#This Row],[Volume MT/Head]]),0)</f>
        <v>0</v>
      </c>
      <c r="AA1093" s="57" t="e">
        <f t="shared" si="109"/>
        <v>#DIV/0!</v>
      </c>
      <c r="AB1093" s="57">
        <f>IFERROR((Table1[[#This Row],[Total Cost USD]]/Table1[[#This Row],[Volume MT/Head]]),0)</f>
        <v>0</v>
      </c>
      <c r="AC1093" s="80"/>
      <c r="AD1093" s="6">
        <f>Table1[[#This Row],[Volume MT/Head]]-Table1[[#This Row],[Delivered MT]]</f>
        <v>0</v>
      </c>
      <c r="AE1093" s="6">
        <f>Table1[[#This Row],[Delivered MT]]*Table1[[#This Row],[Average Cost SDG/MT]]</f>
        <v>0</v>
      </c>
    </row>
    <row r="1094" spans="1:31" hidden="1" x14ac:dyDescent="0.2">
      <c r="A1094" s="1">
        <v>1105</v>
      </c>
      <c r="F1094" s="80"/>
      <c r="O1094" s="80"/>
      <c r="P1094" s="6">
        <f t="shared" si="106"/>
        <v>0</v>
      </c>
      <c r="R1094" s="6">
        <f t="shared" si="107"/>
        <v>0</v>
      </c>
      <c r="S1094" s="57">
        <f t="shared" si="105"/>
        <v>0</v>
      </c>
      <c r="T1094" s="6">
        <f>Table1[[#This Row],[Volume in Units]]*Table1[[#This Row],[Price SDG/Unit]]</f>
        <v>0</v>
      </c>
      <c r="U1094" s="57">
        <f>Table1[[#This Row],[Volume MT/Head]]*Table1[[#This Row],[Price USD/(MT/Head)]]</f>
        <v>0</v>
      </c>
      <c r="V1094" s="80"/>
      <c r="W1094" s="28">
        <f>Table1[[#This Row],[Commission SDG/MT]]*Table1[[#This Row],[Volume in Units]]</f>
        <v>0</v>
      </c>
      <c r="X1094" s="80"/>
      <c r="Y1094" s="28">
        <f t="shared" si="108"/>
        <v>0</v>
      </c>
      <c r="Z1094" s="6">
        <f>IFERROR((Table1[[#This Row],[Total Cost SDG]]/Table1[[#This Row],[Volume MT/Head]]),0)</f>
        <v>0</v>
      </c>
      <c r="AA1094" s="57" t="e">
        <f t="shared" si="109"/>
        <v>#DIV/0!</v>
      </c>
      <c r="AB1094" s="57">
        <f>IFERROR((Table1[[#This Row],[Total Cost USD]]/Table1[[#This Row],[Volume MT/Head]]),0)</f>
        <v>0</v>
      </c>
      <c r="AC1094" s="80"/>
      <c r="AD1094" s="6">
        <f>Table1[[#This Row],[Volume MT/Head]]-Table1[[#This Row],[Delivered MT]]</f>
        <v>0</v>
      </c>
      <c r="AE1094" s="6">
        <f>Table1[[#This Row],[Delivered MT]]*Table1[[#This Row],[Average Cost SDG/MT]]</f>
        <v>0</v>
      </c>
    </row>
    <row r="1095" spans="1:31" hidden="1" x14ac:dyDescent="0.2">
      <c r="A1095" s="1">
        <v>1106</v>
      </c>
      <c r="F1095" s="80"/>
      <c r="O1095" s="80"/>
      <c r="P1095" s="6">
        <f t="shared" si="106"/>
        <v>0</v>
      </c>
      <c r="R1095" s="6">
        <f t="shared" si="107"/>
        <v>0</v>
      </c>
      <c r="S1095" s="57">
        <f t="shared" si="105"/>
        <v>0</v>
      </c>
      <c r="T1095" s="6">
        <f>Table1[[#This Row],[Volume in Units]]*Table1[[#This Row],[Price SDG/Unit]]</f>
        <v>0</v>
      </c>
      <c r="U1095" s="57">
        <f>Table1[[#This Row],[Volume MT/Head]]*Table1[[#This Row],[Price USD/(MT/Head)]]</f>
        <v>0</v>
      </c>
      <c r="V1095" s="80"/>
      <c r="W1095" s="28">
        <f>Table1[[#This Row],[Commission SDG/MT]]*Table1[[#This Row],[Volume in Units]]</f>
        <v>0</v>
      </c>
      <c r="X1095" s="80"/>
      <c r="Y1095" s="28">
        <f t="shared" si="108"/>
        <v>0</v>
      </c>
      <c r="Z1095" s="6">
        <f>IFERROR((Table1[[#This Row],[Total Cost SDG]]/Table1[[#This Row],[Volume MT/Head]]),0)</f>
        <v>0</v>
      </c>
      <c r="AA1095" s="57" t="e">
        <f t="shared" si="109"/>
        <v>#DIV/0!</v>
      </c>
      <c r="AB1095" s="57">
        <f>IFERROR((Table1[[#This Row],[Total Cost USD]]/Table1[[#This Row],[Volume MT/Head]]),0)</f>
        <v>0</v>
      </c>
      <c r="AC1095" s="80"/>
      <c r="AD1095" s="6">
        <f>Table1[[#This Row],[Volume MT/Head]]-Table1[[#This Row],[Delivered MT]]</f>
        <v>0</v>
      </c>
      <c r="AE1095" s="6">
        <f>Table1[[#This Row],[Delivered MT]]*Table1[[#This Row],[Average Cost SDG/MT]]</f>
        <v>0</v>
      </c>
    </row>
    <row r="1096" spans="1:31" hidden="1" x14ac:dyDescent="0.2">
      <c r="A1096" s="1">
        <v>1107</v>
      </c>
      <c r="F1096" s="80"/>
      <c r="O1096" s="80"/>
      <c r="P1096" s="6">
        <f t="shared" si="106"/>
        <v>0</v>
      </c>
      <c r="R1096" s="6">
        <f t="shared" si="107"/>
        <v>0</v>
      </c>
      <c r="S1096" s="57">
        <f t="shared" si="105"/>
        <v>0</v>
      </c>
      <c r="T1096" s="6">
        <f>Table1[[#This Row],[Volume in Units]]*Table1[[#This Row],[Price SDG/Unit]]</f>
        <v>0</v>
      </c>
      <c r="U1096" s="57">
        <f>Table1[[#This Row],[Volume MT/Head]]*Table1[[#This Row],[Price USD/(MT/Head)]]</f>
        <v>0</v>
      </c>
      <c r="V1096" s="80"/>
      <c r="W1096" s="28">
        <f>Table1[[#This Row],[Commission SDG/MT]]*Table1[[#This Row],[Volume in Units]]</f>
        <v>0</v>
      </c>
      <c r="X1096" s="80"/>
      <c r="Y1096" s="28">
        <f t="shared" si="108"/>
        <v>0</v>
      </c>
      <c r="Z1096" s="6">
        <f>IFERROR((Table1[[#This Row],[Total Cost SDG]]/Table1[[#This Row],[Volume MT/Head]]),0)</f>
        <v>0</v>
      </c>
      <c r="AA1096" s="57" t="e">
        <f t="shared" si="109"/>
        <v>#DIV/0!</v>
      </c>
      <c r="AB1096" s="57">
        <f>IFERROR((Table1[[#This Row],[Total Cost USD]]/Table1[[#This Row],[Volume MT/Head]]),0)</f>
        <v>0</v>
      </c>
      <c r="AC1096" s="80"/>
      <c r="AD1096" s="6">
        <f>Table1[[#This Row],[Volume MT/Head]]-Table1[[#This Row],[Delivered MT]]</f>
        <v>0</v>
      </c>
      <c r="AE1096" s="6">
        <f>Table1[[#This Row],[Delivered MT]]*Table1[[#This Row],[Average Cost SDG/MT]]</f>
        <v>0</v>
      </c>
    </row>
    <row r="1097" spans="1:31" hidden="1" x14ac:dyDescent="0.2">
      <c r="A1097" s="1">
        <v>1108</v>
      </c>
      <c r="F1097" s="80"/>
      <c r="O1097" s="80"/>
      <c r="P1097" s="6">
        <f t="shared" si="106"/>
        <v>0</v>
      </c>
      <c r="R1097" s="6">
        <f t="shared" si="107"/>
        <v>0</v>
      </c>
      <c r="S1097" s="57">
        <f t="shared" si="105"/>
        <v>0</v>
      </c>
      <c r="T1097" s="6">
        <f>Table1[[#This Row],[Volume in Units]]*Table1[[#This Row],[Price SDG/Unit]]</f>
        <v>0</v>
      </c>
      <c r="U1097" s="57">
        <f>Table1[[#This Row],[Volume MT/Head]]*Table1[[#This Row],[Price USD/(MT/Head)]]</f>
        <v>0</v>
      </c>
      <c r="V1097" s="80"/>
      <c r="W1097" s="28">
        <f>Table1[[#This Row],[Commission SDG/MT]]*Table1[[#This Row],[Volume in Units]]</f>
        <v>0</v>
      </c>
      <c r="X1097" s="80"/>
      <c r="Y1097" s="28">
        <f t="shared" si="108"/>
        <v>0</v>
      </c>
      <c r="Z1097" s="6">
        <f>IFERROR((Table1[[#This Row],[Total Cost SDG]]/Table1[[#This Row],[Volume MT/Head]]),0)</f>
        <v>0</v>
      </c>
      <c r="AA1097" s="57" t="e">
        <f t="shared" si="109"/>
        <v>#DIV/0!</v>
      </c>
      <c r="AB1097" s="57">
        <f>IFERROR((Table1[[#This Row],[Total Cost USD]]/Table1[[#This Row],[Volume MT/Head]]),0)</f>
        <v>0</v>
      </c>
      <c r="AC1097" s="80"/>
      <c r="AD1097" s="6">
        <f>Table1[[#This Row],[Volume MT/Head]]-Table1[[#This Row],[Delivered MT]]</f>
        <v>0</v>
      </c>
      <c r="AE1097" s="6">
        <f>Table1[[#This Row],[Delivered MT]]*Table1[[#This Row],[Average Cost SDG/MT]]</f>
        <v>0</v>
      </c>
    </row>
    <row r="1098" spans="1:31" hidden="1" x14ac:dyDescent="0.2">
      <c r="A1098" s="1">
        <v>1109</v>
      </c>
      <c r="F1098" s="80"/>
      <c r="O1098" s="80"/>
      <c r="P1098" s="6">
        <f t="shared" si="106"/>
        <v>0</v>
      </c>
      <c r="R1098" s="6">
        <f t="shared" si="107"/>
        <v>0</v>
      </c>
      <c r="S1098" s="57">
        <f t="shared" si="105"/>
        <v>0</v>
      </c>
      <c r="T1098" s="6">
        <f>Table1[[#This Row],[Volume in Units]]*Table1[[#This Row],[Price SDG/Unit]]</f>
        <v>0</v>
      </c>
      <c r="U1098" s="57">
        <f>Table1[[#This Row],[Volume MT/Head]]*Table1[[#This Row],[Price USD/(MT/Head)]]</f>
        <v>0</v>
      </c>
      <c r="V1098" s="80"/>
      <c r="W1098" s="28">
        <f>Table1[[#This Row],[Commission SDG/MT]]*Table1[[#This Row],[Volume in Units]]</f>
        <v>0</v>
      </c>
      <c r="X1098" s="80"/>
      <c r="Y1098" s="28">
        <f t="shared" si="108"/>
        <v>0</v>
      </c>
      <c r="Z1098" s="6">
        <f>IFERROR((Table1[[#This Row],[Total Cost SDG]]/Table1[[#This Row],[Volume MT/Head]]),0)</f>
        <v>0</v>
      </c>
      <c r="AA1098" s="57" t="e">
        <f t="shared" si="109"/>
        <v>#DIV/0!</v>
      </c>
      <c r="AB1098" s="57">
        <f>IFERROR((Table1[[#This Row],[Total Cost USD]]/Table1[[#This Row],[Volume MT/Head]]),0)</f>
        <v>0</v>
      </c>
      <c r="AC1098" s="80"/>
      <c r="AD1098" s="6">
        <f>Table1[[#This Row],[Volume MT/Head]]-Table1[[#This Row],[Delivered MT]]</f>
        <v>0</v>
      </c>
      <c r="AE1098" s="6">
        <f>Table1[[#This Row],[Delivered MT]]*Table1[[#This Row],[Average Cost SDG/MT]]</f>
        <v>0</v>
      </c>
    </row>
    <row r="1099" spans="1:31" hidden="1" x14ac:dyDescent="0.2">
      <c r="A1099" s="1">
        <v>1110</v>
      </c>
      <c r="F1099" s="80"/>
      <c r="O1099" s="80"/>
      <c r="P1099" s="6">
        <f t="shared" si="106"/>
        <v>0</v>
      </c>
      <c r="R1099" s="6">
        <f t="shared" si="107"/>
        <v>0</v>
      </c>
      <c r="S1099" s="57">
        <f t="shared" si="105"/>
        <v>0</v>
      </c>
      <c r="T1099" s="6">
        <f>Table1[[#This Row],[Volume in Units]]*Table1[[#This Row],[Price SDG/Unit]]</f>
        <v>0</v>
      </c>
      <c r="U1099" s="57">
        <f>Table1[[#This Row],[Volume MT/Head]]*Table1[[#This Row],[Price USD/(MT/Head)]]</f>
        <v>0</v>
      </c>
      <c r="V1099" s="80"/>
      <c r="W1099" s="28">
        <f>Table1[[#This Row],[Commission SDG/MT]]*Table1[[#This Row],[Volume in Units]]</f>
        <v>0</v>
      </c>
      <c r="X1099" s="80"/>
      <c r="Y1099" s="28">
        <f t="shared" si="108"/>
        <v>0</v>
      </c>
      <c r="Z1099" s="6">
        <f>IFERROR((Table1[[#This Row],[Total Cost SDG]]/Table1[[#This Row],[Volume MT/Head]]),0)</f>
        <v>0</v>
      </c>
      <c r="AA1099" s="57" t="e">
        <f t="shared" si="109"/>
        <v>#DIV/0!</v>
      </c>
      <c r="AB1099" s="57">
        <f>IFERROR((Table1[[#This Row],[Total Cost USD]]/Table1[[#This Row],[Volume MT/Head]]),0)</f>
        <v>0</v>
      </c>
      <c r="AC1099" s="80"/>
      <c r="AD1099" s="6">
        <f>Table1[[#This Row],[Volume MT/Head]]-Table1[[#This Row],[Delivered MT]]</f>
        <v>0</v>
      </c>
      <c r="AE1099" s="6">
        <f>Table1[[#This Row],[Delivered MT]]*Table1[[#This Row],[Average Cost SDG/MT]]</f>
        <v>0</v>
      </c>
    </row>
    <row r="1100" spans="1:31" hidden="1" x14ac:dyDescent="0.2">
      <c r="A1100" s="1">
        <v>1111</v>
      </c>
      <c r="F1100" s="80"/>
      <c r="O1100" s="80"/>
      <c r="P1100" s="6">
        <f t="shared" si="106"/>
        <v>0</v>
      </c>
      <c r="R1100" s="6">
        <f t="shared" si="107"/>
        <v>0</v>
      </c>
      <c r="S1100" s="57">
        <f t="shared" si="105"/>
        <v>0</v>
      </c>
      <c r="T1100" s="6">
        <f>Table1[[#This Row],[Volume in Units]]*Table1[[#This Row],[Price SDG/Unit]]</f>
        <v>0</v>
      </c>
      <c r="U1100" s="57">
        <f>Table1[[#This Row],[Volume MT/Head]]*Table1[[#This Row],[Price USD/(MT/Head)]]</f>
        <v>0</v>
      </c>
      <c r="V1100" s="80"/>
      <c r="W1100" s="28">
        <f>Table1[[#This Row],[Commission SDG/MT]]*Table1[[#This Row],[Volume in Units]]</f>
        <v>0</v>
      </c>
      <c r="X1100" s="80"/>
      <c r="Y1100" s="28">
        <f t="shared" si="108"/>
        <v>0</v>
      </c>
      <c r="Z1100" s="6">
        <f>IFERROR((Table1[[#This Row],[Total Cost SDG]]/Table1[[#This Row],[Volume MT/Head]]),0)</f>
        <v>0</v>
      </c>
      <c r="AA1100" s="57" t="e">
        <f t="shared" si="109"/>
        <v>#DIV/0!</v>
      </c>
      <c r="AB1100" s="57">
        <f>IFERROR((Table1[[#This Row],[Total Cost USD]]/Table1[[#This Row],[Volume MT/Head]]),0)</f>
        <v>0</v>
      </c>
      <c r="AC1100" s="80"/>
      <c r="AD1100" s="6">
        <f>Table1[[#This Row],[Volume MT/Head]]-Table1[[#This Row],[Delivered MT]]</f>
        <v>0</v>
      </c>
      <c r="AE1100" s="6">
        <f>Table1[[#This Row],[Delivered MT]]*Table1[[#This Row],[Average Cost SDG/MT]]</f>
        <v>0</v>
      </c>
    </row>
    <row r="1101" spans="1:31" hidden="1" x14ac:dyDescent="0.2">
      <c r="A1101" s="1">
        <v>1112</v>
      </c>
      <c r="F1101" s="80"/>
      <c r="O1101" s="80"/>
      <c r="P1101" s="6">
        <f t="shared" si="106"/>
        <v>0</v>
      </c>
      <c r="R1101" s="6">
        <f t="shared" si="107"/>
        <v>0</v>
      </c>
      <c r="S1101" s="57">
        <f t="shared" si="105"/>
        <v>0</v>
      </c>
      <c r="T1101" s="6">
        <f>Table1[[#This Row],[Volume in Units]]*Table1[[#This Row],[Price SDG/Unit]]</f>
        <v>0</v>
      </c>
      <c r="U1101" s="57">
        <f>Table1[[#This Row],[Volume MT/Head]]*Table1[[#This Row],[Price USD/(MT/Head)]]</f>
        <v>0</v>
      </c>
      <c r="V1101" s="80"/>
      <c r="W1101" s="28">
        <f>Table1[[#This Row],[Commission SDG/MT]]*Table1[[#This Row],[Volume in Units]]</f>
        <v>0</v>
      </c>
      <c r="X1101" s="80"/>
      <c r="Y1101" s="28">
        <f t="shared" si="108"/>
        <v>0</v>
      </c>
      <c r="Z1101" s="6">
        <f>IFERROR((Table1[[#This Row],[Total Cost SDG]]/Table1[[#This Row],[Volume MT/Head]]),0)</f>
        <v>0</v>
      </c>
      <c r="AA1101" s="57" t="e">
        <f t="shared" si="109"/>
        <v>#DIV/0!</v>
      </c>
      <c r="AB1101" s="57">
        <f>IFERROR((Table1[[#This Row],[Total Cost USD]]/Table1[[#This Row],[Volume MT/Head]]),0)</f>
        <v>0</v>
      </c>
      <c r="AC1101" s="80"/>
      <c r="AD1101" s="6">
        <f>Table1[[#This Row],[Volume MT/Head]]-Table1[[#This Row],[Delivered MT]]</f>
        <v>0</v>
      </c>
      <c r="AE1101" s="6">
        <f>Table1[[#This Row],[Delivered MT]]*Table1[[#This Row],[Average Cost SDG/MT]]</f>
        <v>0</v>
      </c>
    </row>
    <row r="1102" spans="1:31" hidden="1" x14ac:dyDescent="0.2">
      <c r="A1102" s="1">
        <v>1113</v>
      </c>
      <c r="F1102" s="80"/>
      <c r="O1102" s="80"/>
      <c r="P1102" s="6">
        <f t="shared" si="106"/>
        <v>0</v>
      </c>
      <c r="R1102" s="6">
        <f t="shared" si="107"/>
        <v>0</v>
      </c>
      <c r="S1102" s="57">
        <f t="shared" si="105"/>
        <v>0</v>
      </c>
      <c r="T1102" s="6">
        <f>Table1[[#This Row],[Volume in Units]]*Table1[[#This Row],[Price SDG/Unit]]</f>
        <v>0</v>
      </c>
      <c r="U1102" s="57">
        <f>Table1[[#This Row],[Volume MT/Head]]*Table1[[#This Row],[Price USD/(MT/Head)]]</f>
        <v>0</v>
      </c>
      <c r="V1102" s="80"/>
      <c r="W1102" s="28">
        <f>Table1[[#This Row],[Commission SDG/MT]]*Table1[[#This Row],[Volume in Units]]</f>
        <v>0</v>
      </c>
      <c r="X1102" s="80"/>
      <c r="Y1102" s="28">
        <f t="shared" si="108"/>
        <v>0</v>
      </c>
      <c r="Z1102" s="6">
        <f>IFERROR((Table1[[#This Row],[Total Cost SDG]]/Table1[[#This Row],[Volume MT/Head]]),0)</f>
        <v>0</v>
      </c>
      <c r="AA1102" s="57" t="e">
        <f t="shared" si="109"/>
        <v>#DIV/0!</v>
      </c>
      <c r="AB1102" s="57">
        <f>IFERROR((Table1[[#This Row],[Total Cost USD]]/Table1[[#This Row],[Volume MT/Head]]),0)</f>
        <v>0</v>
      </c>
      <c r="AC1102" s="80"/>
      <c r="AD1102" s="6">
        <f>Table1[[#This Row],[Volume MT/Head]]-Table1[[#This Row],[Delivered MT]]</f>
        <v>0</v>
      </c>
      <c r="AE1102" s="6">
        <f>Table1[[#This Row],[Delivered MT]]*Table1[[#This Row],[Average Cost SDG/MT]]</f>
        <v>0</v>
      </c>
    </row>
    <row r="1103" spans="1:31" hidden="1" x14ac:dyDescent="0.2">
      <c r="A1103" s="1">
        <v>1114</v>
      </c>
      <c r="F1103" s="80"/>
      <c r="O1103" s="80"/>
      <c r="P1103" s="6">
        <f t="shared" si="106"/>
        <v>0</v>
      </c>
      <c r="R1103" s="6">
        <f t="shared" si="107"/>
        <v>0</v>
      </c>
      <c r="S1103" s="57">
        <f t="shared" si="105"/>
        <v>0</v>
      </c>
      <c r="T1103" s="6">
        <f>Table1[[#This Row],[Volume in Units]]*Table1[[#This Row],[Price SDG/Unit]]</f>
        <v>0</v>
      </c>
      <c r="U1103" s="57">
        <f>Table1[[#This Row],[Volume MT/Head]]*Table1[[#This Row],[Price USD/(MT/Head)]]</f>
        <v>0</v>
      </c>
      <c r="V1103" s="80"/>
      <c r="W1103" s="28">
        <f>Table1[[#This Row],[Commission SDG/MT]]*Table1[[#This Row],[Volume in Units]]</f>
        <v>0</v>
      </c>
      <c r="X1103" s="80"/>
      <c r="Y1103" s="28">
        <f t="shared" si="108"/>
        <v>0</v>
      </c>
      <c r="Z1103" s="6">
        <f>IFERROR((Table1[[#This Row],[Total Cost SDG]]/Table1[[#This Row],[Volume MT/Head]]),0)</f>
        <v>0</v>
      </c>
      <c r="AA1103" s="57" t="e">
        <f t="shared" si="109"/>
        <v>#DIV/0!</v>
      </c>
      <c r="AB1103" s="57">
        <f>IFERROR((Table1[[#This Row],[Total Cost USD]]/Table1[[#This Row],[Volume MT/Head]]),0)</f>
        <v>0</v>
      </c>
      <c r="AC1103" s="80"/>
      <c r="AD1103" s="6">
        <f>Table1[[#This Row],[Volume MT/Head]]-Table1[[#This Row],[Delivered MT]]</f>
        <v>0</v>
      </c>
      <c r="AE1103" s="6">
        <f>Table1[[#This Row],[Delivered MT]]*Table1[[#This Row],[Average Cost SDG/MT]]</f>
        <v>0</v>
      </c>
    </row>
    <row r="1104" spans="1:31" hidden="1" x14ac:dyDescent="0.2">
      <c r="A1104" s="1">
        <v>1115</v>
      </c>
      <c r="F1104" s="80"/>
      <c r="O1104" s="80"/>
      <c r="P1104" s="6">
        <f t="shared" si="106"/>
        <v>0</v>
      </c>
      <c r="R1104" s="6">
        <f t="shared" si="107"/>
        <v>0</v>
      </c>
      <c r="S1104" s="57">
        <f t="shared" si="105"/>
        <v>0</v>
      </c>
      <c r="T1104" s="6">
        <f>Table1[[#This Row],[Volume in Units]]*Table1[[#This Row],[Price SDG/Unit]]</f>
        <v>0</v>
      </c>
      <c r="U1104" s="57">
        <f>Table1[[#This Row],[Volume MT/Head]]*Table1[[#This Row],[Price USD/(MT/Head)]]</f>
        <v>0</v>
      </c>
      <c r="V1104" s="80"/>
      <c r="W1104" s="28">
        <f>Table1[[#This Row],[Commission SDG/MT]]*Table1[[#This Row],[Volume in Units]]</f>
        <v>0</v>
      </c>
      <c r="X1104" s="80"/>
      <c r="Y1104" s="28">
        <f t="shared" si="108"/>
        <v>0</v>
      </c>
      <c r="Z1104" s="6">
        <f>IFERROR((Table1[[#This Row],[Total Cost SDG]]/Table1[[#This Row],[Volume MT/Head]]),0)</f>
        <v>0</v>
      </c>
      <c r="AA1104" s="57" t="e">
        <f t="shared" si="109"/>
        <v>#DIV/0!</v>
      </c>
      <c r="AB1104" s="57">
        <f>IFERROR((Table1[[#This Row],[Total Cost USD]]/Table1[[#This Row],[Volume MT/Head]]),0)</f>
        <v>0</v>
      </c>
      <c r="AC1104" s="80"/>
      <c r="AD1104" s="6">
        <f>Table1[[#This Row],[Volume MT/Head]]-Table1[[#This Row],[Delivered MT]]</f>
        <v>0</v>
      </c>
      <c r="AE1104" s="6">
        <f>Table1[[#This Row],[Delivered MT]]*Table1[[#This Row],[Average Cost SDG/MT]]</f>
        <v>0</v>
      </c>
    </row>
    <row r="1105" spans="1:31" hidden="1" x14ac:dyDescent="0.2">
      <c r="A1105" s="1">
        <v>1116</v>
      </c>
      <c r="F1105" s="80"/>
      <c r="O1105" s="80"/>
      <c r="P1105" s="6">
        <f t="shared" si="106"/>
        <v>0</v>
      </c>
      <c r="R1105" s="6">
        <f t="shared" si="107"/>
        <v>0</v>
      </c>
      <c r="S1105" s="57">
        <f t="shared" si="105"/>
        <v>0</v>
      </c>
      <c r="T1105" s="6">
        <f>Table1[[#This Row],[Volume in Units]]*Table1[[#This Row],[Price SDG/Unit]]</f>
        <v>0</v>
      </c>
      <c r="U1105" s="57">
        <f>Table1[[#This Row],[Volume MT/Head]]*Table1[[#This Row],[Price USD/(MT/Head)]]</f>
        <v>0</v>
      </c>
      <c r="V1105" s="80"/>
      <c r="W1105" s="28">
        <f>Table1[[#This Row],[Commission SDG/MT]]*Table1[[#This Row],[Volume in Units]]</f>
        <v>0</v>
      </c>
      <c r="X1105" s="80"/>
      <c r="Y1105" s="28">
        <f t="shared" si="108"/>
        <v>0</v>
      </c>
      <c r="Z1105" s="6">
        <f>IFERROR((Table1[[#This Row],[Total Cost SDG]]/Table1[[#This Row],[Volume MT/Head]]),0)</f>
        <v>0</v>
      </c>
      <c r="AA1105" s="57" t="e">
        <f t="shared" si="109"/>
        <v>#DIV/0!</v>
      </c>
      <c r="AB1105" s="57">
        <f>IFERROR((Table1[[#This Row],[Total Cost USD]]/Table1[[#This Row],[Volume MT/Head]]),0)</f>
        <v>0</v>
      </c>
      <c r="AC1105" s="80"/>
      <c r="AD1105" s="6">
        <f>Table1[[#This Row],[Volume MT/Head]]-Table1[[#This Row],[Delivered MT]]</f>
        <v>0</v>
      </c>
      <c r="AE1105" s="6">
        <f>Table1[[#This Row],[Delivered MT]]*Table1[[#This Row],[Average Cost SDG/MT]]</f>
        <v>0</v>
      </c>
    </row>
    <row r="1106" spans="1:31" hidden="1" x14ac:dyDescent="0.2">
      <c r="A1106" s="1">
        <v>1117</v>
      </c>
      <c r="F1106" s="80"/>
      <c r="O1106" s="80"/>
      <c r="P1106" s="6">
        <f t="shared" si="106"/>
        <v>0</v>
      </c>
      <c r="R1106" s="6">
        <f t="shared" si="107"/>
        <v>0</v>
      </c>
      <c r="S1106" s="57">
        <f t="shared" si="105"/>
        <v>0</v>
      </c>
      <c r="T1106" s="6">
        <f>Table1[[#This Row],[Volume in Units]]*Table1[[#This Row],[Price SDG/Unit]]</f>
        <v>0</v>
      </c>
      <c r="U1106" s="57">
        <f>Table1[[#This Row],[Volume MT/Head]]*Table1[[#This Row],[Price USD/(MT/Head)]]</f>
        <v>0</v>
      </c>
      <c r="V1106" s="80"/>
      <c r="W1106" s="28">
        <f>Table1[[#This Row],[Commission SDG/MT]]*Table1[[#This Row],[Volume in Units]]</f>
        <v>0</v>
      </c>
      <c r="X1106" s="80"/>
      <c r="Y1106" s="28">
        <f t="shared" si="108"/>
        <v>0</v>
      </c>
      <c r="Z1106" s="6">
        <f>IFERROR((Table1[[#This Row],[Total Cost SDG]]/Table1[[#This Row],[Volume MT/Head]]),0)</f>
        <v>0</v>
      </c>
      <c r="AA1106" s="57" t="e">
        <f t="shared" si="109"/>
        <v>#DIV/0!</v>
      </c>
      <c r="AB1106" s="57">
        <f>IFERROR((Table1[[#This Row],[Total Cost USD]]/Table1[[#This Row],[Volume MT/Head]]),0)</f>
        <v>0</v>
      </c>
      <c r="AC1106" s="80"/>
      <c r="AD1106" s="6">
        <f>Table1[[#This Row],[Volume MT/Head]]-Table1[[#This Row],[Delivered MT]]</f>
        <v>0</v>
      </c>
      <c r="AE1106" s="6">
        <f>Table1[[#This Row],[Delivered MT]]*Table1[[#This Row],[Average Cost SDG/MT]]</f>
        <v>0</v>
      </c>
    </row>
    <row r="1107" spans="1:31" hidden="1" x14ac:dyDescent="0.2">
      <c r="A1107" s="1">
        <v>1118</v>
      </c>
      <c r="F1107" s="80"/>
      <c r="O1107" s="80"/>
      <c r="P1107" s="6">
        <f t="shared" si="106"/>
        <v>0</v>
      </c>
      <c r="R1107" s="6">
        <f t="shared" si="107"/>
        <v>0</v>
      </c>
      <c r="S1107" s="57">
        <f t="shared" si="105"/>
        <v>0</v>
      </c>
      <c r="T1107" s="6">
        <f>Table1[[#This Row],[Volume in Units]]*Table1[[#This Row],[Price SDG/Unit]]</f>
        <v>0</v>
      </c>
      <c r="U1107" s="57">
        <f>Table1[[#This Row],[Volume MT/Head]]*Table1[[#This Row],[Price USD/(MT/Head)]]</f>
        <v>0</v>
      </c>
      <c r="V1107" s="80"/>
      <c r="W1107" s="28">
        <f>Table1[[#This Row],[Commission SDG/MT]]*Table1[[#This Row],[Volume in Units]]</f>
        <v>0</v>
      </c>
      <c r="X1107" s="80"/>
      <c r="Y1107" s="28">
        <f t="shared" si="108"/>
        <v>0</v>
      </c>
      <c r="Z1107" s="6">
        <f>IFERROR((Table1[[#This Row],[Total Cost SDG]]/Table1[[#This Row],[Volume MT/Head]]),0)</f>
        <v>0</v>
      </c>
      <c r="AA1107" s="57" t="e">
        <f t="shared" si="109"/>
        <v>#DIV/0!</v>
      </c>
      <c r="AB1107" s="57">
        <f>IFERROR((Table1[[#This Row],[Total Cost USD]]/Table1[[#This Row],[Volume MT/Head]]),0)</f>
        <v>0</v>
      </c>
      <c r="AC1107" s="80"/>
      <c r="AD1107" s="6">
        <f>Table1[[#This Row],[Volume MT/Head]]-Table1[[#This Row],[Delivered MT]]</f>
        <v>0</v>
      </c>
      <c r="AE1107" s="6">
        <f>Table1[[#This Row],[Delivered MT]]*Table1[[#This Row],[Average Cost SDG/MT]]</f>
        <v>0</v>
      </c>
    </row>
    <row r="1108" spans="1:31" hidden="1" x14ac:dyDescent="0.2">
      <c r="A1108" s="1">
        <v>1119</v>
      </c>
      <c r="F1108" s="80"/>
      <c r="O1108" s="80"/>
      <c r="P1108" s="6">
        <f t="shared" si="106"/>
        <v>0</v>
      </c>
      <c r="R1108" s="6">
        <f t="shared" si="107"/>
        <v>0</v>
      </c>
      <c r="S1108" s="57">
        <f t="shared" si="105"/>
        <v>0</v>
      </c>
      <c r="T1108" s="6">
        <f>Table1[[#This Row],[Volume in Units]]*Table1[[#This Row],[Price SDG/Unit]]</f>
        <v>0</v>
      </c>
      <c r="U1108" s="57">
        <f>Table1[[#This Row],[Volume MT/Head]]*Table1[[#This Row],[Price USD/(MT/Head)]]</f>
        <v>0</v>
      </c>
      <c r="V1108" s="80"/>
      <c r="W1108" s="28">
        <f>Table1[[#This Row],[Commission SDG/MT]]*Table1[[#This Row],[Volume in Units]]</f>
        <v>0</v>
      </c>
      <c r="X1108" s="80"/>
      <c r="Y1108" s="28">
        <f t="shared" si="108"/>
        <v>0</v>
      </c>
      <c r="Z1108" s="6">
        <f>IFERROR((Table1[[#This Row],[Total Cost SDG]]/Table1[[#This Row],[Volume MT/Head]]),0)</f>
        <v>0</v>
      </c>
      <c r="AA1108" s="57" t="e">
        <f t="shared" si="109"/>
        <v>#DIV/0!</v>
      </c>
      <c r="AB1108" s="57">
        <f>IFERROR((Table1[[#This Row],[Total Cost USD]]/Table1[[#This Row],[Volume MT/Head]]),0)</f>
        <v>0</v>
      </c>
      <c r="AC1108" s="80"/>
      <c r="AD1108" s="6">
        <f>Table1[[#This Row],[Volume MT/Head]]-Table1[[#This Row],[Delivered MT]]</f>
        <v>0</v>
      </c>
      <c r="AE1108" s="6">
        <f>Table1[[#This Row],[Delivered MT]]*Table1[[#This Row],[Average Cost SDG/MT]]</f>
        <v>0</v>
      </c>
    </row>
    <row r="1109" spans="1:31" hidden="1" x14ac:dyDescent="0.2">
      <c r="A1109" s="1">
        <v>1120</v>
      </c>
      <c r="F1109" s="80"/>
      <c r="O1109" s="80"/>
      <c r="P1109" s="6">
        <f t="shared" si="106"/>
        <v>0</v>
      </c>
      <c r="R1109" s="6">
        <f t="shared" si="107"/>
        <v>0</v>
      </c>
      <c r="S1109" s="57">
        <f t="shared" si="105"/>
        <v>0</v>
      </c>
      <c r="T1109" s="6">
        <f>Table1[[#This Row],[Volume in Units]]*Table1[[#This Row],[Price SDG/Unit]]</f>
        <v>0</v>
      </c>
      <c r="U1109" s="57">
        <f>Table1[[#This Row],[Volume MT/Head]]*Table1[[#This Row],[Price USD/(MT/Head)]]</f>
        <v>0</v>
      </c>
      <c r="V1109" s="80"/>
      <c r="W1109" s="28">
        <f>Table1[[#This Row],[Commission SDG/MT]]*Table1[[#This Row],[Volume in Units]]</f>
        <v>0</v>
      </c>
      <c r="X1109" s="80"/>
      <c r="Y1109" s="28">
        <f t="shared" si="108"/>
        <v>0</v>
      </c>
      <c r="Z1109" s="6">
        <f>IFERROR((Table1[[#This Row],[Total Cost SDG]]/Table1[[#This Row],[Volume MT/Head]]),0)</f>
        <v>0</v>
      </c>
      <c r="AA1109" s="57" t="e">
        <f t="shared" si="109"/>
        <v>#DIV/0!</v>
      </c>
      <c r="AB1109" s="57">
        <f>IFERROR((Table1[[#This Row],[Total Cost USD]]/Table1[[#This Row],[Volume MT/Head]]),0)</f>
        <v>0</v>
      </c>
      <c r="AC1109" s="80"/>
      <c r="AD1109" s="6">
        <f>Table1[[#This Row],[Volume MT/Head]]-Table1[[#This Row],[Delivered MT]]</f>
        <v>0</v>
      </c>
      <c r="AE1109" s="6">
        <f>Table1[[#This Row],[Delivered MT]]*Table1[[#This Row],[Average Cost SDG/MT]]</f>
        <v>0</v>
      </c>
    </row>
    <row r="1110" spans="1:31" hidden="1" x14ac:dyDescent="0.2">
      <c r="A1110" s="1">
        <v>1121</v>
      </c>
      <c r="F1110" s="80"/>
      <c r="O1110" s="80"/>
      <c r="P1110" s="6">
        <f t="shared" si="106"/>
        <v>0</v>
      </c>
      <c r="R1110" s="6">
        <f t="shared" si="107"/>
        <v>0</v>
      </c>
      <c r="S1110" s="57">
        <f t="shared" si="105"/>
        <v>0</v>
      </c>
      <c r="T1110" s="6">
        <f>Table1[[#This Row],[Volume in Units]]*Table1[[#This Row],[Price SDG/Unit]]</f>
        <v>0</v>
      </c>
      <c r="U1110" s="57">
        <f>Table1[[#This Row],[Volume MT/Head]]*Table1[[#This Row],[Price USD/(MT/Head)]]</f>
        <v>0</v>
      </c>
      <c r="V1110" s="80"/>
      <c r="W1110" s="28">
        <f>Table1[[#This Row],[Commission SDG/MT]]*Table1[[#This Row],[Volume in Units]]</f>
        <v>0</v>
      </c>
      <c r="X1110" s="80"/>
      <c r="Y1110" s="28">
        <f t="shared" si="108"/>
        <v>0</v>
      </c>
      <c r="Z1110" s="6">
        <f>IFERROR((Table1[[#This Row],[Total Cost SDG]]/Table1[[#This Row],[Volume MT/Head]]),0)</f>
        <v>0</v>
      </c>
      <c r="AA1110" s="57" t="e">
        <f t="shared" si="109"/>
        <v>#DIV/0!</v>
      </c>
      <c r="AB1110" s="57">
        <f>IFERROR((Table1[[#This Row],[Total Cost USD]]/Table1[[#This Row],[Volume MT/Head]]),0)</f>
        <v>0</v>
      </c>
      <c r="AC1110" s="80"/>
      <c r="AD1110" s="6">
        <f>Table1[[#This Row],[Volume MT/Head]]-Table1[[#This Row],[Delivered MT]]</f>
        <v>0</v>
      </c>
      <c r="AE1110" s="6">
        <f>Table1[[#This Row],[Delivered MT]]*Table1[[#This Row],[Average Cost SDG/MT]]</f>
        <v>0</v>
      </c>
    </row>
    <row r="1111" spans="1:31" hidden="1" x14ac:dyDescent="0.2">
      <c r="A1111" s="1">
        <v>1122</v>
      </c>
      <c r="F1111" s="80"/>
      <c r="O1111" s="80"/>
      <c r="P1111" s="6">
        <f t="shared" si="106"/>
        <v>0</v>
      </c>
      <c r="R1111" s="6">
        <f t="shared" si="107"/>
        <v>0</v>
      </c>
      <c r="S1111" s="57">
        <f t="shared" si="105"/>
        <v>0</v>
      </c>
      <c r="T1111" s="6">
        <f>Table1[[#This Row],[Volume in Units]]*Table1[[#This Row],[Price SDG/Unit]]</f>
        <v>0</v>
      </c>
      <c r="U1111" s="57">
        <f>Table1[[#This Row],[Volume MT/Head]]*Table1[[#This Row],[Price USD/(MT/Head)]]</f>
        <v>0</v>
      </c>
      <c r="V1111" s="80"/>
      <c r="W1111" s="28">
        <f>Table1[[#This Row],[Commission SDG/MT]]*Table1[[#This Row],[Volume in Units]]</f>
        <v>0</v>
      </c>
      <c r="X1111" s="80"/>
      <c r="Y1111" s="28">
        <f t="shared" si="108"/>
        <v>0</v>
      </c>
      <c r="Z1111" s="6">
        <f>IFERROR((Table1[[#This Row],[Total Cost SDG]]/Table1[[#This Row],[Volume MT/Head]]),0)</f>
        <v>0</v>
      </c>
      <c r="AA1111" s="57" t="e">
        <f t="shared" si="109"/>
        <v>#DIV/0!</v>
      </c>
      <c r="AB1111" s="57">
        <f>IFERROR((Table1[[#This Row],[Total Cost USD]]/Table1[[#This Row],[Volume MT/Head]]),0)</f>
        <v>0</v>
      </c>
      <c r="AC1111" s="80"/>
      <c r="AD1111" s="6">
        <f>Table1[[#This Row],[Volume MT/Head]]-Table1[[#This Row],[Delivered MT]]</f>
        <v>0</v>
      </c>
      <c r="AE1111" s="6">
        <f>Table1[[#This Row],[Delivered MT]]*Table1[[#This Row],[Average Cost SDG/MT]]</f>
        <v>0</v>
      </c>
    </row>
    <row r="1112" spans="1:31" hidden="1" x14ac:dyDescent="0.2">
      <c r="A1112" s="1">
        <v>1123</v>
      </c>
      <c r="F1112" s="80"/>
      <c r="O1112" s="80"/>
      <c r="P1112" s="6">
        <f t="shared" si="106"/>
        <v>0</v>
      </c>
      <c r="R1112" s="6">
        <f t="shared" si="107"/>
        <v>0</v>
      </c>
      <c r="S1112" s="57">
        <f t="shared" si="105"/>
        <v>0</v>
      </c>
      <c r="T1112" s="6">
        <f>Table1[[#This Row],[Volume in Units]]*Table1[[#This Row],[Price SDG/Unit]]</f>
        <v>0</v>
      </c>
      <c r="U1112" s="57">
        <f>Table1[[#This Row],[Volume MT/Head]]*Table1[[#This Row],[Price USD/(MT/Head)]]</f>
        <v>0</v>
      </c>
      <c r="V1112" s="80"/>
      <c r="W1112" s="28">
        <f>Table1[[#This Row],[Commission SDG/MT]]*Table1[[#This Row],[Volume in Units]]</f>
        <v>0</v>
      </c>
      <c r="X1112" s="80"/>
      <c r="Y1112" s="28">
        <f t="shared" si="108"/>
        <v>0</v>
      </c>
      <c r="Z1112" s="6">
        <f>IFERROR((Table1[[#This Row],[Total Cost SDG]]/Table1[[#This Row],[Volume MT/Head]]),0)</f>
        <v>0</v>
      </c>
      <c r="AA1112" s="57" t="e">
        <f t="shared" si="109"/>
        <v>#DIV/0!</v>
      </c>
      <c r="AB1112" s="57">
        <f>IFERROR((Table1[[#This Row],[Total Cost USD]]/Table1[[#This Row],[Volume MT/Head]]),0)</f>
        <v>0</v>
      </c>
      <c r="AC1112" s="80"/>
      <c r="AD1112" s="6">
        <f>Table1[[#This Row],[Volume MT/Head]]-Table1[[#This Row],[Delivered MT]]</f>
        <v>0</v>
      </c>
      <c r="AE1112" s="6">
        <f>Table1[[#This Row],[Delivered MT]]*Table1[[#This Row],[Average Cost SDG/MT]]</f>
        <v>0</v>
      </c>
    </row>
    <row r="1113" spans="1:31" hidden="1" x14ac:dyDescent="0.2">
      <c r="A1113" s="1">
        <v>1124</v>
      </c>
      <c r="F1113" s="80"/>
      <c r="O1113" s="80"/>
      <c r="P1113" s="6">
        <f t="shared" si="106"/>
        <v>0</v>
      </c>
      <c r="R1113" s="6">
        <f t="shared" si="107"/>
        <v>0</v>
      </c>
      <c r="S1113" s="57">
        <f t="shared" ref="S1113:S1176" si="110">IFERROR((R1113/F1113),0)</f>
        <v>0</v>
      </c>
      <c r="T1113" s="6">
        <f>Table1[[#This Row],[Volume in Units]]*Table1[[#This Row],[Price SDG/Unit]]</f>
        <v>0</v>
      </c>
      <c r="U1113" s="57">
        <f>Table1[[#This Row],[Volume MT/Head]]*Table1[[#This Row],[Price USD/(MT/Head)]]</f>
        <v>0</v>
      </c>
      <c r="V1113" s="80"/>
      <c r="W1113" s="28">
        <f>Table1[[#This Row],[Commission SDG/MT]]*Table1[[#This Row],[Volume in Units]]</f>
        <v>0</v>
      </c>
      <c r="X1113" s="80"/>
      <c r="Y1113" s="28">
        <f t="shared" si="108"/>
        <v>0</v>
      </c>
      <c r="Z1113" s="6">
        <f>IFERROR((Table1[[#This Row],[Total Cost SDG]]/Table1[[#This Row],[Volume MT/Head]]),0)</f>
        <v>0</v>
      </c>
      <c r="AA1113" s="57" t="e">
        <f t="shared" si="109"/>
        <v>#DIV/0!</v>
      </c>
      <c r="AB1113" s="57">
        <f>IFERROR((Table1[[#This Row],[Total Cost USD]]/Table1[[#This Row],[Volume MT/Head]]),0)</f>
        <v>0</v>
      </c>
      <c r="AC1113" s="80"/>
      <c r="AD1113" s="6">
        <f>Table1[[#This Row],[Volume MT/Head]]-Table1[[#This Row],[Delivered MT]]</f>
        <v>0</v>
      </c>
      <c r="AE1113" s="6">
        <f>Table1[[#This Row],[Delivered MT]]*Table1[[#This Row],[Average Cost SDG/MT]]</f>
        <v>0</v>
      </c>
    </row>
    <row r="1114" spans="1:31" hidden="1" x14ac:dyDescent="0.2">
      <c r="A1114" s="1">
        <v>1125</v>
      </c>
      <c r="F1114" s="80"/>
      <c r="O1114" s="80"/>
      <c r="P1114" s="6">
        <f t="shared" si="106"/>
        <v>0</v>
      </c>
      <c r="R1114" s="6">
        <f t="shared" si="107"/>
        <v>0</v>
      </c>
      <c r="S1114" s="57">
        <f t="shared" si="110"/>
        <v>0</v>
      </c>
      <c r="T1114" s="6">
        <f>Table1[[#This Row],[Volume in Units]]*Table1[[#This Row],[Price SDG/Unit]]</f>
        <v>0</v>
      </c>
      <c r="U1114" s="57">
        <f>Table1[[#This Row],[Volume MT/Head]]*Table1[[#This Row],[Price USD/(MT/Head)]]</f>
        <v>0</v>
      </c>
      <c r="V1114" s="80"/>
      <c r="W1114" s="28">
        <f>Table1[[#This Row],[Commission SDG/MT]]*Table1[[#This Row],[Volume in Units]]</f>
        <v>0</v>
      </c>
      <c r="X1114" s="80"/>
      <c r="Y1114" s="28">
        <f t="shared" si="108"/>
        <v>0</v>
      </c>
      <c r="Z1114" s="6">
        <f>IFERROR((Table1[[#This Row],[Total Cost SDG]]/Table1[[#This Row],[Volume MT/Head]]),0)</f>
        <v>0</v>
      </c>
      <c r="AA1114" s="57" t="e">
        <f t="shared" si="109"/>
        <v>#DIV/0!</v>
      </c>
      <c r="AB1114" s="57">
        <f>IFERROR((Table1[[#This Row],[Total Cost USD]]/Table1[[#This Row],[Volume MT/Head]]),0)</f>
        <v>0</v>
      </c>
      <c r="AC1114" s="80"/>
      <c r="AD1114" s="6">
        <f>Table1[[#This Row],[Volume MT/Head]]-Table1[[#This Row],[Delivered MT]]</f>
        <v>0</v>
      </c>
      <c r="AE1114" s="6">
        <f>Table1[[#This Row],[Delivered MT]]*Table1[[#This Row],[Average Cost SDG/MT]]</f>
        <v>0</v>
      </c>
    </row>
    <row r="1115" spans="1:31" hidden="1" x14ac:dyDescent="0.2">
      <c r="A1115" s="1">
        <v>1126</v>
      </c>
      <c r="F1115" s="80"/>
      <c r="O1115" s="80"/>
      <c r="P1115" s="6">
        <f t="shared" si="106"/>
        <v>0</v>
      </c>
      <c r="R1115" s="6">
        <f t="shared" si="107"/>
        <v>0</v>
      </c>
      <c r="S1115" s="57">
        <f t="shared" si="110"/>
        <v>0</v>
      </c>
      <c r="T1115" s="6">
        <f>Table1[[#This Row],[Volume in Units]]*Table1[[#This Row],[Price SDG/Unit]]</f>
        <v>0</v>
      </c>
      <c r="U1115" s="57">
        <f>Table1[[#This Row],[Volume MT/Head]]*Table1[[#This Row],[Price USD/(MT/Head)]]</f>
        <v>0</v>
      </c>
      <c r="V1115" s="80"/>
      <c r="W1115" s="28">
        <f>Table1[[#This Row],[Commission SDG/MT]]*Table1[[#This Row],[Volume in Units]]</f>
        <v>0</v>
      </c>
      <c r="X1115" s="80"/>
      <c r="Y1115" s="28">
        <f t="shared" si="108"/>
        <v>0</v>
      </c>
      <c r="Z1115" s="6">
        <f>IFERROR((Table1[[#This Row],[Total Cost SDG]]/Table1[[#This Row],[Volume MT/Head]]),0)</f>
        <v>0</v>
      </c>
      <c r="AA1115" s="57" t="e">
        <f t="shared" si="109"/>
        <v>#DIV/0!</v>
      </c>
      <c r="AB1115" s="57">
        <f>IFERROR((Table1[[#This Row],[Total Cost USD]]/Table1[[#This Row],[Volume MT/Head]]),0)</f>
        <v>0</v>
      </c>
      <c r="AC1115" s="80"/>
      <c r="AD1115" s="6">
        <f>Table1[[#This Row],[Volume MT/Head]]-Table1[[#This Row],[Delivered MT]]</f>
        <v>0</v>
      </c>
      <c r="AE1115" s="6">
        <f>Table1[[#This Row],[Delivered MT]]*Table1[[#This Row],[Average Cost SDG/MT]]</f>
        <v>0</v>
      </c>
    </row>
    <row r="1116" spans="1:31" hidden="1" x14ac:dyDescent="0.2">
      <c r="A1116" s="1">
        <v>1127</v>
      </c>
      <c r="F1116" s="80"/>
      <c r="O1116" s="80"/>
      <c r="P1116" s="6">
        <f t="shared" si="106"/>
        <v>0</v>
      </c>
      <c r="R1116" s="6">
        <f t="shared" si="107"/>
        <v>0</v>
      </c>
      <c r="S1116" s="57">
        <f t="shared" si="110"/>
        <v>0</v>
      </c>
      <c r="T1116" s="6">
        <f>Table1[[#This Row],[Volume in Units]]*Table1[[#This Row],[Price SDG/Unit]]</f>
        <v>0</v>
      </c>
      <c r="U1116" s="57">
        <f>Table1[[#This Row],[Volume MT/Head]]*Table1[[#This Row],[Price USD/(MT/Head)]]</f>
        <v>0</v>
      </c>
      <c r="V1116" s="80"/>
      <c r="W1116" s="28">
        <f>Table1[[#This Row],[Commission SDG/MT]]*Table1[[#This Row],[Volume in Units]]</f>
        <v>0</v>
      </c>
      <c r="X1116" s="80"/>
      <c r="Y1116" s="28">
        <f t="shared" si="108"/>
        <v>0</v>
      </c>
      <c r="Z1116" s="6">
        <f>IFERROR((Table1[[#This Row],[Total Cost SDG]]/Table1[[#This Row],[Volume MT/Head]]),0)</f>
        <v>0</v>
      </c>
      <c r="AA1116" s="57" t="e">
        <f t="shared" si="109"/>
        <v>#DIV/0!</v>
      </c>
      <c r="AB1116" s="57">
        <f>IFERROR((Table1[[#This Row],[Total Cost USD]]/Table1[[#This Row],[Volume MT/Head]]),0)</f>
        <v>0</v>
      </c>
      <c r="AC1116" s="80"/>
      <c r="AD1116" s="6">
        <f>Table1[[#This Row],[Volume MT/Head]]-Table1[[#This Row],[Delivered MT]]</f>
        <v>0</v>
      </c>
      <c r="AE1116" s="6">
        <f>Table1[[#This Row],[Delivered MT]]*Table1[[#This Row],[Average Cost SDG/MT]]</f>
        <v>0</v>
      </c>
    </row>
    <row r="1117" spans="1:31" hidden="1" x14ac:dyDescent="0.2">
      <c r="A1117" s="1">
        <v>1128</v>
      </c>
      <c r="F1117" s="80"/>
      <c r="O1117" s="80"/>
      <c r="P1117" s="6">
        <f t="shared" si="106"/>
        <v>0</v>
      </c>
      <c r="R1117" s="6">
        <f t="shared" si="107"/>
        <v>0</v>
      </c>
      <c r="S1117" s="57">
        <f t="shared" si="110"/>
        <v>0</v>
      </c>
      <c r="T1117" s="6">
        <f>Table1[[#This Row],[Volume in Units]]*Table1[[#This Row],[Price SDG/Unit]]</f>
        <v>0</v>
      </c>
      <c r="U1117" s="57">
        <f>Table1[[#This Row],[Volume MT/Head]]*Table1[[#This Row],[Price USD/(MT/Head)]]</f>
        <v>0</v>
      </c>
      <c r="V1117" s="80"/>
      <c r="W1117" s="28">
        <f>Table1[[#This Row],[Commission SDG/MT]]*Table1[[#This Row],[Volume in Units]]</f>
        <v>0</v>
      </c>
      <c r="X1117" s="80"/>
      <c r="Y1117" s="28">
        <f t="shared" si="108"/>
        <v>0</v>
      </c>
      <c r="Z1117" s="6">
        <f>IFERROR((Table1[[#This Row],[Total Cost SDG]]/Table1[[#This Row],[Volume MT/Head]]),0)</f>
        <v>0</v>
      </c>
      <c r="AA1117" s="57" t="e">
        <f t="shared" si="109"/>
        <v>#DIV/0!</v>
      </c>
      <c r="AB1117" s="57">
        <f>IFERROR((Table1[[#This Row],[Total Cost USD]]/Table1[[#This Row],[Volume MT/Head]]),0)</f>
        <v>0</v>
      </c>
      <c r="AC1117" s="80"/>
      <c r="AD1117" s="6">
        <f>Table1[[#This Row],[Volume MT/Head]]-Table1[[#This Row],[Delivered MT]]</f>
        <v>0</v>
      </c>
      <c r="AE1117" s="6">
        <f>Table1[[#This Row],[Delivered MT]]*Table1[[#This Row],[Average Cost SDG/MT]]</f>
        <v>0</v>
      </c>
    </row>
    <row r="1118" spans="1:31" hidden="1" x14ac:dyDescent="0.2">
      <c r="A1118" s="1">
        <v>1129</v>
      </c>
      <c r="F1118" s="80"/>
      <c r="O1118" s="80"/>
      <c r="P1118" s="6">
        <f t="shared" si="106"/>
        <v>0</v>
      </c>
      <c r="R1118" s="6">
        <f t="shared" si="107"/>
        <v>0</v>
      </c>
      <c r="S1118" s="57">
        <f t="shared" si="110"/>
        <v>0</v>
      </c>
      <c r="T1118" s="6">
        <f>Table1[[#This Row],[Volume in Units]]*Table1[[#This Row],[Price SDG/Unit]]</f>
        <v>0</v>
      </c>
      <c r="U1118" s="57">
        <f>Table1[[#This Row],[Volume MT/Head]]*Table1[[#This Row],[Price USD/(MT/Head)]]</f>
        <v>0</v>
      </c>
      <c r="V1118" s="80"/>
      <c r="W1118" s="28">
        <f>Table1[[#This Row],[Commission SDG/MT]]*Table1[[#This Row],[Volume in Units]]</f>
        <v>0</v>
      </c>
      <c r="X1118" s="80"/>
      <c r="Y1118" s="28">
        <f t="shared" si="108"/>
        <v>0</v>
      </c>
      <c r="Z1118" s="6">
        <f>IFERROR((Table1[[#This Row],[Total Cost SDG]]/Table1[[#This Row],[Volume MT/Head]]),0)</f>
        <v>0</v>
      </c>
      <c r="AA1118" s="57" t="e">
        <f t="shared" si="109"/>
        <v>#DIV/0!</v>
      </c>
      <c r="AB1118" s="57">
        <f>IFERROR((Table1[[#This Row],[Total Cost USD]]/Table1[[#This Row],[Volume MT/Head]]),0)</f>
        <v>0</v>
      </c>
      <c r="AC1118" s="80"/>
      <c r="AD1118" s="6">
        <f>Table1[[#This Row],[Volume MT/Head]]-Table1[[#This Row],[Delivered MT]]</f>
        <v>0</v>
      </c>
      <c r="AE1118" s="6">
        <f>Table1[[#This Row],[Delivered MT]]*Table1[[#This Row],[Average Cost SDG/MT]]</f>
        <v>0</v>
      </c>
    </row>
    <row r="1119" spans="1:31" hidden="1" x14ac:dyDescent="0.2">
      <c r="A1119" s="1">
        <v>1130</v>
      </c>
      <c r="F1119" s="80"/>
      <c r="O1119" s="80"/>
      <c r="P1119" s="6">
        <f t="shared" si="106"/>
        <v>0</v>
      </c>
      <c r="R1119" s="6">
        <f t="shared" si="107"/>
        <v>0</v>
      </c>
      <c r="S1119" s="57">
        <f t="shared" si="110"/>
        <v>0</v>
      </c>
      <c r="T1119" s="6">
        <f>Table1[[#This Row],[Volume in Units]]*Table1[[#This Row],[Price SDG/Unit]]</f>
        <v>0</v>
      </c>
      <c r="U1119" s="57">
        <f>Table1[[#This Row],[Volume MT/Head]]*Table1[[#This Row],[Price USD/(MT/Head)]]</f>
        <v>0</v>
      </c>
      <c r="V1119" s="80"/>
      <c r="W1119" s="28">
        <f>Table1[[#This Row],[Commission SDG/MT]]*Table1[[#This Row],[Volume in Units]]</f>
        <v>0</v>
      </c>
      <c r="X1119" s="80"/>
      <c r="Y1119" s="28">
        <f t="shared" si="108"/>
        <v>0</v>
      </c>
      <c r="Z1119" s="6">
        <f>IFERROR((Table1[[#This Row],[Total Cost SDG]]/Table1[[#This Row],[Volume MT/Head]]),0)</f>
        <v>0</v>
      </c>
      <c r="AA1119" s="57" t="e">
        <f t="shared" si="109"/>
        <v>#DIV/0!</v>
      </c>
      <c r="AB1119" s="57">
        <f>IFERROR((Table1[[#This Row],[Total Cost USD]]/Table1[[#This Row],[Volume MT/Head]]),0)</f>
        <v>0</v>
      </c>
      <c r="AC1119" s="80"/>
      <c r="AD1119" s="6">
        <f>Table1[[#This Row],[Volume MT/Head]]-Table1[[#This Row],[Delivered MT]]</f>
        <v>0</v>
      </c>
      <c r="AE1119" s="6">
        <f>Table1[[#This Row],[Delivered MT]]*Table1[[#This Row],[Average Cost SDG/MT]]</f>
        <v>0</v>
      </c>
    </row>
    <row r="1120" spans="1:31" hidden="1" x14ac:dyDescent="0.2">
      <c r="A1120" s="1">
        <v>1131</v>
      </c>
      <c r="F1120" s="80"/>
      <c r="O1120" s="80"/>
      <c r="P1120" s="6">
        <f t="shared" si="106"/>
        <v>0</v>
      </c>
      <c r="R1120" s="6">
        <f t="shared" si="107"/>
        <v>0</v>
      </c>
      <c r="S1120" s="57">
        <f t="shared" si="110"/>
        <v>0</v>
      </c>
      <c r="T1120" s="6">
        <f>Table1[[#This Row],[Volume in Units]]*Table1[[#This Row],[Price SDG/Unit]]</f>
        <v>0</v>
      </c>
      <c r="U1120" s="57">
        <f>Table1[[#This Row],[Volume MT/Head]]*Table1[[#This Row],[Price USD/(MT/Head)]]</f>
        <v>0</v>
      </c>
      <c r="V1120" s="80"/>
      <c r="W1120" s="28">
        <f>Table1[[#This Row],[Commission SDG/MT]]*Table1[[#This Row],[Volume in Units]]</f>
        <v>0</v>
      </c>
      <c r="X1120" s="80"/>
      <c r="Y1120" s="28">
        <f t="shared" si="108"/>
        <v>0</v>
      </c>
      <c r="Z1120" s="6">
        <f>IFERROR((Table1[[#This Row],[Total Cost SDG]]/Table1[[#This Row],[Volume MT/Head]]),0)</f>
        <v>0</v>
      </c>
      <c r="AA1120" s="57" t="e">
        <f t="shared" si="109"/>
        <v>#DIV/0!</v>
      </c>
      <c r="AB1120" s="57">
        <f>IFERROR((Table1[[#This Row],[Total Cost USD]]/Table1[[#This Row],[Volume MT/Head]]),0)</f>
        <v>0</v>
      </c>
      <c r="AC1120" s="80"/>
      <c r="AD1120" s="6">
        <f>Table1[[#This Row],[Volume MT/Head]]-Table1[[#This Row],[Delivered MT]]</f>
        <v>0</v>
      </c>
      <c r="AE1120" s="6">
        <f>Table1[[#This Row],[Delivered MT]]*Table1[[#This Row],[Average Cost SDG/MT]]</f>
        <v>0</v>
      </c>
    </row>
    <row r="1121" spans="1:31" hidden="1" x14ac:dyDescent="0.2">
      <c r="A1121" s="1">
        <v>1132</v>
      </c>
      <c r="F1121" s="80"/>
      <c r="O1121" s="80"/>
      <c r="P1121" s="6">
        <f t="shared" si="106"/>
        <v>0</v>
      </c>
      <c r="R1121" s="6">
        <f t="shared" si="107"/>
        <v>0</v>
      </c>
      <c r="S1121" s="57">
        <f t="shared" si="110"/>
        <v>0</v>
      </c>
      <c r="T1121" s="6">
        <f>Table1[[#This Row],[Volume in Units]]*Table1[[#This Row],[Price SDG/Unit]]</f>
        <v>0</v>
      </c>
      <c r="U1121" s="57">
        <f>Table1[[#This Row],[Volume MT/Head]]*Table1[[#This Row],[Price USD/(MT/Head)]]</f>
        <v>0</v>
      </c>
      <c r="V1121" s="80"/>
      <c r="W1121" s="28">
        <f>Table1[[#This Row],[Commission SDG/MT]]*Table1[[#This Row],[Volume in Units]]</f>
        <v>0</v>
      </c>
      <c r="X1121" s="80"/>
      <c r="Y1121" s="28">
        <f t="shared" si="108"/>
        <v>0</v>
      </c>
      <c r="Z1121" s="6">
        <f>IFERROR((Table1[[#This Row],[Total Cost SDG]]/Table1[[#This Row],[Volume MT/Head]]),0)</f>
        <v>0</v>
      </c>
      <c r="AA1121" s="57" t="e">
        <f t="shared" si="109"/>
        <v>#DIV/0!</v>
      </c>
      <c r="AB1121" s="57">
        <f>IFERROR((Table1[[#This Row],[Total Cost USD]]/Table1[[#This Row],[Volume MT/Head]]),0)</f>
        <v>0</v>
      </c>
      <c r="AC1121" s="80"/>
      <c r="AD1121" s="6">
        <f>Table1[[#This Row],[Volume MT/Head]]-Table1[[#This Row],[Delivered MT]]</f>
        <v>0</v>
      </c>
      <c r="AE1121" s="6">
        <f>Table1[[#This Row],[Delivered MT]]*Table1[[#This Row],[Average Cost SDG/MT]]</f>
        <v>0</v>
      </c>
    </row>
    <row r="1122" spans="1:31" hidden="1" x14ac:dyDescent="0.2">
      <c r="A1122" s="1">
        <v>1133</v>
      </c>
      <c r="F1122" s="80"/>
      <c r="O1122" s="80"/>
      <c r="P1122" s="6">
        <f t="shared" si="106"/>
        <v>0</v>
      </c>
      <c r="R1122" s="6">
        <f t="shared" si="107"/>
        <v>0</v>
      </c>
      <c r="S1122" s="57">
        <f t="shared" si="110"/>
        <v>0</v>
      </c>
      <c r="T1122" s="6">
        <f>Table1[[#This Row],[Volume in Units]]*Table1[[#This Row],[Price SDG/Unit]]</f>
        <v>0</v>
      </c>
      <c r="U1122" s="57">
        <f>Table1[[#This Row],[Volume MT/Head]]*Table1[[#This Row],[Price USD/(MT/Head)]]</f>
        <v>0</v>
      </c>
      <c r="V1122" s="80"/>
      <c r="W1122" s="28">
        <f>Table1[[#This Row],[Commission SDG/MT]]*Table1[[#This Row],[Volume in Units]]</f>
        <v>0</v>
      </c>
      <c r="X1122" s="80"/>
      <c r="Y1122" s="28">
        <f t="shared" si="108"/>
        <v>0</v>
      </c>
      <c r="Z1122" s="6">
        <f>IFERROR((Table1[[#This Row],[Total Cost SDG]]/Table1[[#This Row],[Volume MT/Head]]),0)</f>
        <v>0</v>
      </c>
      <c r="AA1122" s="57" t="e">
        <f t="shared" si="109"/>
        <v>#DIV/0!</v>
      </c>
      <c r="AB1122" s="57">
        <f>IFERROR((Table1[[#This Row],[Total Cost USD]]/Table1[[#This Row],[Volume MT/Head]]),0)</f>
        <v>0</v>
      </c>
      <c r="AC1122" s="80"/>
      <c r="AD1122" s="6">
        <f>Table1[[#This Row],[Volume MT/Head]]-Table1[[#This Row],[Delivered MT]]</f>
        <v>0</v>
      </c>
      <c r="AE1122" s="6">
        <f>Table1[[#This Row],[Delivered MT]]*Table1[[#This Row],[Average Cost SDG/MT]]</f>
        <v>0</v>
      </c>
    </row>
    <row r="1123" spans="1:31" hidden="1" x14ac:dyDescent="0.2">
      <c r="A1123" s="1">
        <v>1134</v>
      </c>
      <c r="F1123" s="80"/>
      <c r="O1123" s="80"/>
      <c r="P1123" s="6">
        <f t="shared" si="106"/>
        <v>0</v>
      </c>
      <c r="R1123" s="6">
        <f t="shared" si="107"/>
        <v>0</v>
      </c>
      <c r="S1123" s="57">
        <f t="shared" si="110"/>
        <v>0</v>
      </c>
      <c r="T1123" s="6">
        <f>Table1[[#This Row],[Volume in Units]]*Table1[[#This Row],[Price SDG/Unit]]</f>
        <v>0</v>
      </c>
      <c r="U1123" s="57">
        <f>Table1[[#This Row],[Volume MT/Head]]*Table1[[#This Row],[Price USD/(MT/Head)]]</f>
        <v>0</v>
      </c>
      <c r="V1123" s="80"/>
      <c r="W1123" s="28">
        <f>Table1[[#This Row],[Commission SDG/MT]]*Table1[[#This Row],[Volume in Units]]</f>
        <v>0</v>
      </c>
      <c r="X1123" s="80"/>
      <c r="Y1123" s="28">
        <f t="shared" si="108"/>
        <v>0</v>
      </c>
      <c r="Z1123" s="6">
        <f>IFERROR((Table1[[#This Row],[Total Cost SDG]]/Table1[[#This Row],[Volume MT/Head]]),0)</f>
        <v>0</v>
      </c>
      <c r="AA1123" s="57" t="e">
        <f t="shared" si="109"/>
        <v>#DIV/0!</v>
      </c>
      <c r="AB1123" s="57">
        <f>IFERROR((Table1[[#This Row],[Total Cost USD]]/Table1[[#This Row],[Volume MT/Head]]),0)</f>
        <v>0</v>
      </c>
      <c r="AC1123" s="80"/>
      <c r="AD1123" s="6">
        <f>Table1[[#This Row],[Volume MT/Head]]-Table1[[#This Row],[Delivered MT]]</f>
        <v>0</v>
      </c>
      <c r="AE1123" s="6">
        <f>Table1[[#This Row],[Delivered MT]]*Table1[[#This Row],[Average Cost SDG/MT]]</f>
        <v>0</v>
      </c>
    </row>
    <row r="1124" spans="1:31" hidden="1" x14ac:dyDescent="0.2">
      <c r="A1124" s="1">
        <v>1135</v>
      </c>
      <c r="F1124" s="80"/>
      <c r="O1124" s="80"/>
      <c r="P1124" s="6">
        <f t="shared" si="106"/>
        <v>0</v>
      </c>
      <c r="R1124" s="6">
        <f t="shared" si="107"/>
        <v>0</v>
      </c>
      <c r="S1124" s="57">
        <f t="shared" si="110"/>
        <v>0</v>
      </c>
      <c r="T1124" s="6">
        <f>Table1[[#This Row],[Volume in Units]]*Table1[[#This Row],[Price SDG/Unit]]</f>
        <v>0</v>
      </c>
      <c r="U1124" s="57">
        <f>Table1[[#This Row],[Volume MT/Head]]*Table1[[#This Row],[Price USD/(MT/Head)]]</f>
        <v>0</v>
      </c>
      <c r="V1124" s="80"/>
      <c r="W1124" s="28">
        <f>Table1[[#This Row],[Commission SDG/MT]]*Table1[[#This Row],[Volume in Units]]</f>
        <v>0</v>
      </c>
      <c r="X1124" s="80"/>
      <c r="Y1124" s="28">
        <f t="shared" si="108"/>
        <v>0</v>
      </c>
      <c r="Z1124" s="6">
        <f>IFERROR((Table1[[#This Row],[Total Cost SDG]]/Table1[[#This Row],[Volume MT/Head]]),0)</f>
        <v>0</v>
      </c>
      <c r="AA1124" s="57" t="e">
        <f t="shared" si="109"/>
        <v>#DIV/0!</v>
      </c>
      <c r="AB1124" s="57">
        <f>IFERROR((Table1[[#This Row],[Total Cost USD]]/Table1[[#This Row],[Volume MT/Head]]),0)</f>
        <v>0</v>
      </c>
      <c r="AC1124" s="80"/>
      <c r="AD1124" s="6">
        <f>Table1[[#This Row],[Volume MT/Head]]-Table1[[#This Row],[Delivered MT]]</f>
        <v>0</v>
      </c>
      <c r="AE1124" s="6">
        <f>Table1[[#This Row],[Delivered MT]]*Table1[[#This Row],[Average Cost SDG/MT]]</f>
        <v>0</v>
      </c>
    </row>
    <row r="1125" spans="1:31" hidden="1" x14ac:dyDescent="0.2">
      <c r="A1125" s="1">
        <v>1136</v>
      </c>
      <c r="F1125" s="80"/>
      <c r="O1125" s="80"/>
      <c r="P1125" s="6">
        <f t="shared" si="106"/>
        <v>0</v>
      </c>
      <c r="R1125" s="6">
        <f t="shared" si="107"/>
        <v>0</v>
      </c>
      <c r="S1125" s="57">
        <f t="shared" si="110"/>
        <v>0</v>
      </c>
      <c r="T1125" s="6">
        <f>Table1[[#This Row],[Volume in Units]]*Table1[[#This Row],[Price SDG/Unit]]</f>
        <v>0</v>
      </c>
      <c r="U1125" s="57">
        <f>Table1[[#This Row],[Volume MT/Head]]*Table1[[#This Row],[Price USD/(MT/Head)]]</f>
        <v>0</v>
      </c>
      <c r="V1125" s="80"/>
      <c r="W1125" s="28">
        <f>Table1[[#This Row],[Commission SDG/MT]]*Table1[[#This Row],[Volume in Units]]</f>
        <v>0</v>
      </c>
      <c r="X1125" s="80"/>
      <c r="Y1125" s="28">
        <f t="shared" si="108"/>
        <v>0</v>
      </c>
      <c r="Z1125" s="6">
        <f>IFERROR((Table1[[#This Row],[Total Cost SDG]]/Table1[[#This Row],[Volume MT/Head]]),0)</f>
        <v>0</v>
      </c>
      <c r="AA1125" s="57" t="e">
        <f t="shared" si="109"/>
        <v>#DIV/0!</v>
      </c>
      <c r="AB1125" s="57">
        <f>IFERROR((Table1[[#This Row],[Total Cost USD]]/Table1[[#This Row],[Volume MT/Head]]),0)</f>
        <v>0</v>
      </c>
      <c r="AC1125" s="80"/>
      <c r="AD1125" s="6">
        <f>Table1[[#This Row],[Volume MT/Head]]-Table1[[#This Row],[Delivered MT]]</f>
        <v>0</v>
      </c>
      <c r="AE1125" s="6">
        <f>Table1[[#This Row],[Delivered MT]]*Table1[[#This Row],[Average Cost SDG/MT]]</f>
        <v>0</v>
      </c>
    </row>
    <row r="1126" spans="1:31" hidden="1" x14ac:dyDescent="0.2">
      <c r="A1126" s="1">
        <v>1137</v>
      </c>
      <c r="F1126" s="80"/>
      <c r="O1126" s="80"/>
      <c r="P1126" s="6">
        <f t="shared" si="106"/>
        <v>0</v>
      </c>
      <c r="R1126" s="6">
        <f t="shared" si="107"/>
        <v>0</v>
      </c>
      <c r="S1126" s="57">
        <f t="shared" si="110"/>
        <v>0</v>
      </c>
      <c r="T1126" s="6">
        <f>Table1[[#This Row],[Volume in Units]]*Table1[[#This Row],[Price SDG/Unit]]</f>
        <v>0</v>
      </c>
      <c r="U1126" s="57">
        <f>Table1[[#This Row],[Volume MT/Head]]*Table1[[#This Row],[Price USD/(MT/Head)]]</f>
        <v>0</v>
      </c>
      <c r="V1126" s="80"/>
      <c r="W1126" s="28">
        <f>Table1[[#This Row],[Commission SDG/MT]]*Table1[[#This Row],[Volume in Units]]</f>
        <v>0</v>
      </c>
      <c r="X1126" s="80"/>
      <c r="Y1126" s="28">
        <f t="shared" si="108"/>
        <v>0</v>
      </c>
      <c r="Z1126" s="6">
        <f>IFERROR((Table1[[#This Row],[Total Cost SDG]]/Table1[[#This Row],[Volume MT/Head]]),0)</f>
        <v>0</v>
      </c>
      <c r="AA1126" s="57" t="e">
        <f t="shared" si="109"/>
        <v>#DIV/0!</v>
      </c>
      <c r="AB1126" s="57">
        <f>IFERROR((Table1[[#This Row],[Total Cost USD]]/Table1[[#This Row],[Volume MT/Head]]),0)</f>
        <v>0</v>
      </c>
      <c r="AC1126" s="80"/>
      <c r="AD1126" s="6">
        <f>Table1[[#This Row],[Volume MT/Head]]-Table1[[#This Row],[Delivered MT]]</f>
        <v>0</v>
      </c>
      <c r="AE1126" s="6">
        <f>Table1[[#This Row],[Delivered MT]]*Table1[[#This Row],[Average Cost SDG/MT]]</f>
        <v>0</v>
      </c>
    </row>
    <row r="1127" spans="1:31" hidden="1" x14ac:dyDescent="0.2">
      <c r="A1127" s="1">
        <v>1138</v>
      </c>
      <c r="F1127" s="80"/>
      <c r="O1127" s="80"/>
      <c r="P1127" s="6">
        <f t="shared" si="106"/>
        <v>0</v>
      </c>
      <c r="R1127" s="6">
        <f t="shared" si="107"/>
        <v>0</v>
      </c>
      <c r="S1127" s="57">
        <f t="shared" si="110"/>
        <v>0</v>
      </c>
      <c r="T1127" s="6">
        <f>Table1[[#This Row],[Volume in Units]]*Table1[[#This Row],[Price SDG/Unit]]</f>
        <v>0</v>
      </c>
      <c r="U1127" s="57">
        <f>Table1[[#This Row],[Volume MT/Head]]*Table1[[#This Row],[Price USD/(MT/Head)]]</f>
        <v>0</v>
      </c>
      <c r="V1127" s="80"/>
      <c r="W1127" s="28">
        <f>Table1[[#This Row],[Commission SDG/MT]]*Table1[[#This Row],[Volume in Units]]</f>
        <v>0</v>
      </c>
      <c r="X1127" s="80"/>
      <c r="Y1127" s="28">
        <f t="shared" si="108"/>
        <v>0</v>
      </c>
      <c r="Z1127" s="6">
        <f>IFERROR((Table1[[#This Row],[Total Cost SDG]]/Table1[[#This Row],[Volume MT/Head]]),0)</f>
        <v>0</v>
      </c>
      <c r="AA1127" s="57" t="e">
        <f t="shared" si="109"/>
        <v>#DIV/0!</v>
      </c>
      <c r="AB1127" s="57">
        <f>IFERROR((Table1[[#This Row],[Total Cost USD]]/Table1[[#This Row],[Volume MT/Head]]),0)</f>
        <v>0</v>
      </c>
      <c r="AC1127" s="80"/>
      <c r="AD1127" s="6">
        <f>Table1[[#This Row],[Volume MT/Head]]-Table1[[#This Row],[Delivered MT]]</f>
        <v>0</v>
      </c>
      <c r="AE1127" s="6">
        <f>Table1[[#This Row],[Delivered MT]]*Table1[[#This Row],[Average Cost SDG/MT]]</f>
        <v>0</v>
      </c>
    </row>
    <row r="1128" spans="1:31" hidden="1" x14ac:dyDescent="0.2">
      <c r="A1128" s="1">
        <v>1139</v>
      </c>
      <c r="F1128" s="80"/>
      <c r="O1128" s="80"/>
      <c r="P1128" s="6">
        <f t="shared" si="106"/>
        <v>0</v>
      </c>
      <c r="R1128" s="6">
        <f t="shared" si="107"/>
        <v>0</v>
      </c>
      <c r="S1128" s="57">
        <f t="shared" si="110"/>
        <v>0</v>
      </c>
      <c r="T1128" s="6">
        <f>Table1[[#This Row],[Volume in Units]]*Table1[[#This Row],[Price SDG/Unit]]</f>
        <v>0</v>
      </c>
      <c r="U1128" s="57">
        <f>Table1[[#This Row],[Volume MT/Head]]*Table1[[#This Row],[Price USD/(MT/Head)]]</f>
        <v>0</v>
      </c>
      <c r="V1128" s="80"/>
      <c r="W1128" s="28">
        <f>Table1[[#This Row],[Commission SDG/MT]]*Table1[[#This Row],[Volume in Units]]</f>
        <v>0</v>
      </c>
      <c r="X1128" s="80"/>
      <c r="Y1128" s="28">
        <f t="shared" si="108"/>
        <v>0</v>
      </c>
      <c r="Z1128" s="6">
        <f>IFERROR((Table1[[#This Row],[Total Cost SDG]]/Table1[[#This Row],[Volume MT/Head]]),0)</f>
        <v>0</v>
      </c>
      <c r="AA1128" s="57" t="e">
        <f t="shared" si="109"/>
        <v>#DIV/0!</v>
      </c>
      <c r="AB1128" s="57">
        <f>IFERROR((Table1[[#This Row],[Total Cost USD]]/Table1[[#This Row],[Volume MT/Head]]),0)</f>
        <v>0</v>
      </c>
      <c r="AC1128" s="80"/>
      <c r="AD1128" s="6">
        <f>Table1[[#This Row],[Volume MT/Head]]-Table1[[#This Row],[Delivered MT]]</f>
        <v>0</v>
      </c>
      <c r="AE1128" s="6">
        <f>Table1[[#This Row],[Delivered MT]]*Table1[[#This Row],[Average Cost SDG/MT]]</f>
        <v>0</v>
      </c>
    </row>
    <row r="1129" spans="1:31" hidden="1" x14ac:dyDescent="0.2">
      <c r="A1129" s="1">
        <v>1140</v>
      </c>
      <c r="F1129" s="80"/>
      <c r="O1129" s="80"/>
      <c r="P1129" s="6">
        <f t="shared" si="106"/>
        <v>0</v>
      </c>
      <c r="R1129" s="6">
        <f t="shared" si="107"/>
        <v>0</v>
      </c>
      <c r="S1129" s="57">
        <f t="shared" si="110"/>
        <v>0</v>
      </c>
      <c r="T1129" s="6">
        <f>Table1[[#This Row],[Volume in Units]]*Table1[[#This Row],[Price SDG/Unit]]</f>
        <v>0</v>
      </c>
      <c r="U1129" s="57">
        <f>Table1[[#This Row],[Volume MT/Head]]*Table1[[#This Row],[Price USD/(MT/Head)]]</f>
        <v>0</v>
      </c>
      <c r="V1129" s="80"/>
      <c r="W1129" s="28">
        <f>Table1[[#This Row],[Commission SDG/MT]]*Table1[[#This Row],[Volume in Units]]</f>
        <v>0</v>
      </c>
      <c r="X1129" s="80"/>
      <c r="Y1129" s="28">
        <f t="shared" si="108"/>
        <v>0</v>
      </c>
      <c r="Z1129" s="6">
        <f>IFERROR((Table1[[#This Row],[Total Cost SDG]]/Table1[[#This Row],[Volume MT/Head]]),0)</f>
        <v>0</v>
      </c>
      <c r="AA1129" s="57" t="e">
        <f t="shared" si="109"/>
        <v>#DIV/0!</v>
      </c>
      <c r="AB1129" s="57">
        <f>IFERROR((Table1[[#This Row],[Total Cost USD]]/Table1[[#This Row],[Volume MT/Head]]),0)</f>
        <v>0</v>
      </c>
      <c r="AC1129" s="80"/>
      <c r="AD1129" s="6">
        <f>Table1[[#This Row],[Volume MT/Head]]-Table1[[#This Row],[Delivered MT]]</f>
        <v>0</v>
      </c>
      <c r="AE1129" s="6">
        <f>Table1[[#This Row],[Delivered MT]]*Table1[[#This Row],[Average Cost SDG/MT]]</f>
        <v>0</v>
      </c>
    </row>
    <row r="1130" spans="1:31" hidden="1" x14ac:dyDescent="0.2">
      <c r="A1130" s="1">
        <v>1141</v>
      </c>
      <c r="F1130" s="80"/>
      <c r="O1130" s="80"/>
      <c r="P1130" s="6">
        <f t="shared" si="106"/>
        <v>0</v>
      </c>
      <c r="R1130" s="6">
        <f t="shared" si="107"/>
        <v>0</v>
      </c>
      <c r="S1130" s="57">
        <f t="shared" si="110"/>
        <v>0</v>
      </c>
      <c r="T1130" s="6">
        <f>Table1[[#This Row],[Volume in Units]]*Table1[[#This Row],[Price SDG/Unit]]</f>
        <v>0</v>
      </c>
      <c r="U1130" s="57">
        <f>Table1[[#This Row],[Volume MT/Head]]*Table1[[#This Row],[Price USD/(MT/Head)]]</f>
        <v>0</v>
      </c>
      <c r="V1130" s="80"/>
      <c r="W1130" s="28">
        <f>Table1[[#This Row],[Commission SDG/MT]]*Table1[[#This Row],[Volume in Units]]</f>
        <v>0</v>
      </c>
      <c r="X1130" s="80"/>
      <c r="Y1130" s="28">
        <f t="shared" si="108"/>
        <v>0</v>
      </c>
      <c r="Z1130" s="6">
        <f>IFERROR((Table1[[#This Row],[Total Cost SDG]]/Table1[[#This Row],[Volume MT/Head]]),0)</f>
        <v>0</v>
      </c>
      <c r="AA1130" s="57" t="e">
        <f t="shared" si="109"/>
        <v>#DIV/0!</v>
      </c>
      <c r="AB1130" s="57">
        <f>IFERROR((Table1[[#This Row],[Total Cost USD]]/Table1[[#This Row],[Volume MT/Head]]),0)</f>
        <v>0</v>
      </c>
      <c r="AC1130" s="80"/>
      <c r="AD1130" s="6">
        <f>Table1[[#This Row],[Volume MT/Head]]-Table1[[#This Row],[Delivered MT]]</f>
        <v>0</v>
      </c>
      <c r="AE1130" s="6">
        <f>Table1[[#This Row],[Delivered MT]]*Table1[[#This Row],[Average Cost SDG/MT]]</f>
        <v>0</v>
      </c>
    </row>
    <row r="1131" spans="1:31" hidden="1" x14ac:dyDescent="0.2">
      <c r="A1131" s="1">
        <v>1142</v>
      </c>
      <c r="F1131" s="80"/>
      <c r="O1131" s="80"/>
      <c r="P1131" s="6">
        <f t="shared" si="106"/>
        <v>0</v>
      </c>
      <c r="R1131" s="6">
        <f t="shared" si="107"/>
        <v>0</v>
      </c>
      <c r="S1131" s="57">
        <f t="shared" si="110"/>
        <v>0</v>
      </c>
      <c r="T1131" s="6">
        <f>Table1[[#This Row],[Volume in Units]]*Table1[[#This Row],[Price SDG/Unit]]</f>
        <v>0</v>
      </c>
      <c r="U1131" s="57">
        <f>Table1[[#This Row],[Volume MT/Head]]*Table1[[#This Row],[Price USD/(MT/Head)]]</f>
        <v>0</v>
      </c>
      <c r="V1131" s="80"/>
      <c r="W1131" s="28">
        <f>Table1[[#This Row],[Commission SDG/MT]]*Table1[[#This Row],[Volume in Units]]</f>
        <v>0</v>
      </c>
      <c r="X1131" s="80"/>
      <c r="Y1131" s="28">
        <f t="shared" si="108"/>
        <v>0</v>
      </c>
      <c r="Z1131" s="6">
        <f>IFERROR((Table1[[#This Row],[Total Cost SDG]]/Table1[[#This Row],[Volume MT/Head]]),0)</f>
        <v>0</v>
      </c>
      <c r="AA1131" s="57" t="e">
        <f t="shared" si="109"/>
        <v>#DIV/0!</v>
      </c>
      <c r="AB1131" s="57">
        <f>IFERROR((Table1[[#This Row],[Total Cost USD]]/Table1[[#This Row],[Volume MT/Head]]),0)</f>
        <v>0</v>
      </c>
      <c r="AC1131" s="80"/>
      <c r="AD1131" s="6">
        <f>Table1[[#This Row],[Volume MT/Head]]-Table1[[#This Row],[Delivered MT]]</f>
        <v>0</v>
      </c>
      <c r="AE1131" s="6">
        <f>Table1[[#This Row],[Delivered MT]]*Table1[[#This Row],[Average Cost SDG/MT]]</f>
        <v>0</v>
      </c>
    </row>
    <row r="1132" spans="1:31" hidden="1" x14ac:dyDescent="0.2">
      <c r="A1132" s="1">
        <v>1143</v>
      </c>
      <c r="F1132" s="80"/>
      <c r="O1132" s="80"/>
      <c r="P1132" s="6">
        <f t="shared" si="106"/>
        <v>0</v>
      </c>
      <c r="R1132" s="6">
        <f t="shared" si="107"/>
        <v>0</v>
      </c>
      <c r="S1132" s="57">
        <f t="shared" si="110"/>
        <v>0</v>
      </c>
      <c r="T1132" s="6">
        <f>Table1[[#This Row],[Volume in Units]]*Table1[[#This Row],[Price SDG/Unit]]</f>
        <v>0</v>
      </c>
      <c r="U1132" s="57">
        <f>Table1[[#This Row],[Volume MT/Head]]*Table1[[#This Row],[Price USD/(MT/Head)]]</f>
        <v>0</v>
      </c>
      <c r="V1132" s="80"/>
      <c r="W1132" s="28">
        <f>Table1[[#This Row],[Commission SDG/MT]]*Table1[[#This Row],[Volume in Units]]</f>
        <v>0</v>
      </c>
      <c r="X1132" s="80"/>
      <c r="Y1132" s="28">
        <f t="shared" si="108"/>
        <v>0</v>
      </c>
      <c r="Z1132" s="6">
        <f>IFERROR((Table1[[#This Row],[Total Cost SDG]]/Table1[[#This Row],[Volume MT/Head]]),0)</f>
        <v>0</v>
      </c>
      <c r="AA1132" s="57" t="e">
        <f t="shared" si="109"/>
        <v>#DIV/0!</v>
      </c>
      <c r="AB1132" s="57">
        <f>IFERROR((Table1[[#This Row],[Total Cost USD]]/Table1[[#This Row],[Volume MT/Head]]),0)</f>
        <v>0</v>
      </c>
      <c r="AC1132" s="80"/>
      <c r="AD1132" s="6">
        <f>Table1[[#This Row],[Volume MT/Head]]-Table1[[#This Row],[Delivered MT]]</f>
        <v>0</v>
      </c>
      <c r="AE1132" s="6">
        <f>Table1[[#This Row],[Delivered MT]]*Table1[[#This Row],[Average Cost SDG/MT]]</f>
        <v>0</v>
      </c>
    </row>
    <row r="1133" spans="1:31" hidden="1" x14ac:dyDescent="0.2">
      <c r="A1133" s="1">
        <v>1144</v>
      </c>
      <c r="F1133" s="80"/>
      <c r="O1133" s="80"/>
      <c r="P1133" s="6">
        <f t="shared" si="106"/>
        <v>0</v>
      </c>
      <c r="R1133" s="6">
        <f t="shared" si="107"/>
        <v>0</v>
      </c>
      <c r="S1133" s="57">
        <f t="shared" si="110"/>
        <v>0</v>
      </c>
      <c r="T1133" s="6">
        <f>Table1[[#This Row],[Volume in Units]]*Table1[[#This Row],[Price SDG/Unit]]</f>
        <v>0</v>
      </c>
      <c r="U1133" s="57">
        <f>Table1[[#This Row],[Volume MT/Head]]*Table1[[#This Row],[Price USD/(MT/Head)]]</f>
        <v>0</v>
      </c>
      <c r="V1133" s="80"/>
      <c r="W1133" s="28">
        <f>Table1[[#This Row],[Commission SDG/MT]]*Table1[[#This Row],[Volume in Units]]</f>
        <v>0</v>
      </c>
      <c r="X1133" s="80"/>
      <c r="Y1133" s="28">
        <f t="shared" si="108"/>
        <v>0</v>
      </c>
      <c r="Z1133" s="6">
        <f>IFERROR((Table1[[#This Row],[Total Cost SDG]]/Table1[[#This Row],[Volume MT/Head]]),0)</f>
        <v>0</v>
      </c>
      <c r="AA1133" s="57" t="e">
        <f t="shared" si="109"/>
        <v>#DIV/0!</v>
      </c>
      <c r="AB1133" s="57">
        <f>IFERROR((Table1[[#This Row],[Total Cost USD]]/Table1[[#This Row],[Volume MT/Head]]),0)</f>
        <v>0</v>
      </c>
      <c r="AC1133" s="80"/>
      <c r="AD1133" s="6">
        <f>Table1[[#This Row],[Volume MT/Head]]-Table1[[#This Row],[Delivered MT]]</f>
        <v>0</v>
      </c>
      <c r="AE1133" s="6">
        <f>Table1[[#This Row],[Delivered MT]]*Table1[[#This Row],[Average Cost SDG/MT]]</f>
        <v>0</v>
      </c>
    </row>
    <row r="1134" spans="1:31" hidden="1" x14ac:dyDescent="0.2">
      <c r="A1134" s="1">
        <v>1145</v>
      </c>
      <c r="F1134" s="80"/>
      <c r="O1134" s="80"/>
      <c r="P1134" s="6">
        <f t="shared" si="106"/>
        <v>0</v>
      </c>
      <c r="R1134" s="6">
        <f t="shared" si="107"/>
        <v>0</v>
      </c>
      <c r="S1134" s="57">
        <f t="shared" si="110"/>
        <v>0</v>
      </c>
      <c r="T1134" s="6">
        <f>Table1[[#This Row],[Volume in Units]]*Table1[[#This Row],[Price SDG/Unit]]</f>
        <v>0</v>
      </c>
      <c r="U1134" s="57">
        <f>Table1[[#This Row],[Volume MT/Head]]*Table1[[#This Row],[Price USD/(MT/Head)]]</f>
        <v>0</v>
      </c>
      <c r="V1134" s="80"/>
      <c r="W1134" s="28">
        <f>Table1[[#This Row],[Commission SDG/MT]]*Table1[[#This Row],[Volume in Units]]</f>
        <v>0</v>
      </c>
      <c r="X1134" s="80"/>
      <c r="Y1134" s="28">
        <f t="shared" si="108"/>
        <v>0</v>
      </c>
      <c r="Z1134" s="6">
        <f>IFERROR((Table1[[#This Row],[Total Cost SDG]]/Table1[[#This Row],[Volume MT/Head]]),0)</f>
        <v>0</v>
      </c>
      <c r="AA1134" s="57" t="e">
        <f t="shared" si="109"/>
        <v>#DIV/0!</v>
      </c>
      <c r="AB1134" s="57">
        <f>IFERROR((Table1[[#This Row],[Total Cost USD]]/Table1[[#This Row],[Volume MT/Head]]),0)</f>
        <v>0</v>
      </c>
      <c r="AC1134" s="80"/>
      <c r="AD1134" s="6">
        <f>Table1[[#This Row],[Volume MT/Head]]-Table1[[#This Row],[Delivered MT]]</f>
        <v>0</v>
      </c>
      <c r="AE1134" s="6">
        <f>Table1[[#This Row],[Delivered MT]]*Table1[[#This Row],[Average Cost SDG/MT]]</f>
        <v>0</v>
      </c>
    </row>
    <row r="1135" spans="1:31" hidden="1" x14ac:dyDescent="0.2">
      <c r="A1135" s="1">
        <v>1146</v>
      </c>
      <c r="F1135" s="80"/>
      <c r="O1135" s="80"/>
      <c r="P1135" s="6">
        <f t="shared" si="106"/>
        <v>0</v>
      </c>
      <c r="R1135" s="6">
        <f t="shared" si="107"/>
        <v>0</v>
      </c>
      <c r="S1135" s="57">
        <f t="shared" si="110"/>
        <v>0</v>
      </c>
      <c r="T1135" s="6">
        <f>Table1[[#This Row],[Volume in Units]]*Table1[[#This Row],[Price SDG/Unit]]</f>
        <v>0</v>
      </c>
      <c r="U1135" s="57">
        <f>Table1[[#This Row],[Volume MT/Head]]*Table1[[#This Row],[Price USD/(MT/Head)]]</f>
        <v>0</v>
      </c>
      <c r="V1135" s="80"/>
      <c r="W1135" s="28">
        <f>Table1[[#This Row],[Commission SDG/MT]]*Table1[[#This Row],[Volume in Units]]</f>
        <v>0</v>
      </c>
      <c r="X1135" s="80"/>
      <c r="Y1135" s="28">
        <f t="shared" si="108"/>
        <v>0</v>
      </c>
      <c r="Z1135" s="6">
        <f>IFERROR((Table1[[#This Row],[Total Cost SDG]]/Table1[[#This Row],[Volume MT/Head]]),0)</f>
        <v>0</v>
      </c>
      <c r="AA1135" s="57" t="e">
        <f t="shared" si="109"/>
        <v>#DIV/0!</v>
      </c>
      <c r="AB1135" s="57">
        <f>IFERROR((Table1[[#This Row],[Total Cost USD]]/Table1[[#This Row],[Volume MT/Head]]),0)</f>
        <v>0</v>
      </c>
      <c r="AC1135" s="80"/>
      <c r="AD1135" s="6">
        <f>Table1[[#This Row],[Volume MT/Head]]-Table1[[#This Row],[Delivered MT]]</f>
        <v>0</v>
      </c>
      <c r="AE1135" s="6">
        <f>Table1[[#This Row],[Delivered MT]]*Table1[[#This Row],[Average Cost SDG/MT]]</f>
        <v>0</v>
      </c>
    </row>
    <row r="1136" spans="1:31" hidden="1" x14ac:dyDescent="0.2">
      <c r="A1136" s="1">
        <v>1147</v>
      </c>
      <c r="F1136" s="80"/>
      <c r="O1136" s="80"/>
      <c r="P1136" s="6">
        <f t="shared" si="106"/>
        <v>0</v>
      </c>
      <c r="R1136" s="6">
        <f t="shared" si="107"/>
        <v>0</v>
      </c>
      <c r="S1136" s="57">
        <f t="shared" si="110"/>
        <v>0</v>
      </c>
      <c r="T1136" s="6">
        <f>Table1[[#This Row],[Volume in Units]]*Table1[[#This Row],[Price SDG/Unit]]</f>
        <v>0</v>
      </c>
      <c r="U1136" s="57">
        <f>Table1[[#This Row],[Volume MT/Head]]*Table1[[#This Row],[Price USD/(MT/Head)]]</f>
        <v>0</v>
      </c>
      <c r="V1136" s="80"/>
      <c r="W1136" s="28">
        <f>Table1[[#This Row],[Commission SDG/MT]]*Table1[[#This Row],[Volume in Units]]</f>
        <v>0</v>
      </c>
      <c r="X1136" s="80"/>
      <c r="Y1136" s="28">
        <f t="shared" si="108"/>
        <v>0</v>
      </c>
      <c r="Z1136" s="6">
        <f>IFERROR((Table1[[#This Row],[Total Cost SDG]]/Table1[[#This Row],[Volume MT/Head]]),0)</f>
        <v>0</v>
      </c>
      <c r="AA1136" s="57" t="e">
        <f t="shared" si="109"/>
        <v>#DIV/0!</v>
      </c>
      <c r="AB1136" s="57">
        <f>IFERROR((Table1[[#This Row],[Total Cost USD]]/Table1[[#This Row],[Volume MT/Head]]),0)</f>
        <v>0</v>
      </c>
      <c r="AC1136" s="80"/>
      <c r="AD1136" s="6">
        <f>Table1[[#This Row],[Volume MT/Head]]-Table1[[#This Row],[Delivered MT]]</f>
        <v>0</v>
      </c>
      <c r="AE1136" s="6">
        <f>Table1[[#This Row],[Delivered MT]]*Table1[[#This Row],[Average Cost SDG/MT]]</f>
        <v>0</v>
      </c>
    </row>
    <row r="1137" spans="1:31" hidden="1" x14ac:dyDescent="0.2">
      <c r="A1137" s="1">
        <v>1148</v>
      </c>
      <c r="F1137" s="80"/>
      <c r="O1137" s="80"/>
      <c r="P1137" s="6">
        <f t="shared" si="106"/>
        <v>0</v>
      </c>
      <c r="R1137" s="6">
        <f t="shared" si="107"/>
        <v>0</v>
      </c>
      <c r="S1137" s="57">
        <f t="shared" si="110"/>
        <v>0</v>
      </c>
      <c r="T1137" s="6">
        <f>Table1[[#This Row],[Volume in Units]]*Table1[[#This Row],[Price SDG/Unit]]</f>
        <v>0</v>
      </c>
      <c r="U1137" s="57">
        <f>Table1[[#This Row],[Volume MT/Head]]*Table1[[#This Row],[Price USD/(MT/Head)]]</f>
        <v>0</v>
      </c>
      <c r="V1137" s="80"/>
      <c r="W1137" s="28">
        <f>Table1[[#This Row],[Commission SDG/MT]]*Table1[[#This Row],[Volume in Units]]</f>
        <v>0</v>
      </c>
      <c r="X1137" s="80"/>
      <c r="Y1137" s="28">
        <f t="shared" si="108"/>
        <v>0</v>
      </c>
      <c r="Z1137" s="6">
        <f>IFERROR((Table1[[#This Row],[Total Cost SDG]]/Table1[[#This Row],[Volume MT/Head]]),0)</f>
        <v>0</v>
      </c>
      <c r="AA1137" s="57" t="e">
        <f t="shared" si="109"/>
        <v>#DIV/0!</v>
      </c>
      <c r="AB1137" s="57">
        <f>IFERROR((Table1[[#This Row],[Total Cost USD]]/Table1[[#This Row],[Volume MT/Head]]),0)</f>
        <v>0</v>
      </c>
      <c r="AC1137" s="80"/>
      <c r="AD1137" s="6">
        <f>Table1[[#This Row],[Volume MT/Head]]-Table1[[#This Row],[Delivered MT]]</f>
        <v>0</v>
      </c>
      <c r="AE1137" s="6">
        <f>Table1[[#This Row],[Delivered MT]]*Table1[[#This Row],[Average Cost SDG/MT]]</f>
        <v>0</v>
      </c>
    </row>
    <row r="1138" spans="1:31" hidden="1" x14ac:dyDescent="0.2">
      <c r="A1138" s="1">
        <v>1149</v>
      </c>
      <c r="F1138" s="80"/>
      <c r="O1138" s="80"/>
      <c r="P1138" s="6">
        <f t="shared" si="106"/>
        <v>0</v>
      </c>
      <c r="R1138" s="6">
        <f t="shared" si="107"/>
        <v>0</v>
      </c>
      <c r="S1138" s="57">
        <f t="shared" si="110"/>
        <v>0</v>
      </c>
      <c r="T1138" s="6">
        <f>Table1[[#This Row],[Volume in Units]]*Table1[[#This Row],[Price SDG/Unit]]</f>
        <v>0</v>
      </c>
      <c r="U1138" s="57">
        <f>Table1[[#This Row],[Volume MT/Head]]*Table1[[#This Row],[Price USD/(MT/Head)]]</f>
        <v>0</v>
      </c>
      <c r="V1138" s="80"/>
      <c r="W1138" s="28">
        <f>Table1[[#This Row],[Commission SDG/MT]]*Table1[[#This Row],[Volume in Units]]</f>
        <v>0</v>
      </c>
      <c r="X1138" s="80"/>
      <c r="Y1138" s="28">
        <f t="shared" si="108"/>
        <v>0</v>
      </c>
      <c r="Z1138" s="6">
        <f>IFERROR((Table1[[#This Row],[Total Cost SDG]]/Table1[[#This Row],[Volume MT/Head]]),0)</f>
        <v>0</v>
      </c>
      <c r="AA1138" s="57" t="e">
        <f t="shared" si="109"/>
        <v>#DIV/0!</v>
      </c>
      <c r="AB1138" s="57">
        <f>IFERROR((Table1[[#This Row],[Total Cost USD]]/Table1[[#This Row],[Volume MT/Head]]),0)</f>
        <v>0</v>
      </c>
      <c r="AC1138" s="80"/>
      <c r="AD1138" s="6">
        <f>Table1[[#This Row],[Volume MT/Head]]-Table1[[#This Row],[Delivered MT]]</f>
        <v>0</v>
      </c>
      <c r="AE1138" s="6">
        <f>Table1[[#This Row],[Delivered MT]]*Table1[[#This Row],[Average Cost SDG/MT]]</f>
        <v>0</v>
      </c>
    </row>
    <row r="1139" spans="1:31" hidden="1" x14ac:dyDescent="0.2">
      <c r="A1139" s="1">
        <v>1150</v>
      </c>
      <c r="F1139" s="80"/>
      <c r="O1139" s="80"/>
      <c r="P1139" s="6">
        <f t="shared" si="106"/>
        <v>0</v>
      </c>
      <c r="R1139" s="6">
        <f t="shared" si="107"/>
        <v>0</v>
      </c>
      <c r="S1139" s="57">
        <f t="shared" si="110"/>
        <v>0</v>
      </c>
      <c r="T1139" s="6">
        <f>Table1[[#This Row],[Volume in Units]]*Table1[[#This Row],[Price SDG/Unit]]</f>
        <v>0</v>
      </c>
      <c r="U1139" s="57">
        <f>Table1[[#This Row],[Volume MT/Head]]*Table1[[#This Row],[Price USD/(MT/Head)]]</f>
        <v>0</v>
      </c>
      <c r="V1139" s="80"/>
      <c r="W1139" s="28">
        <f>Table1[[#This Row],[Commission SDG/MT]]*Table1[[#This Row],[Volume in Units]]</f>
        <v>0</v>
      </c>
      <c r="X1139" s="80"/>
      <c r="Y1139" s="28">
        <f t="shared" si="108"/>
        <v>0</v>
      </c>
      <c r="Z1139" s="6">
        <f>IFERROR((Table1[[#This Row],[Total Cost SDG]]/Table1[[#This Row],[Volume MT/Head]]),0)</f>
        <v>0</v>
      </c>
      <c r="AA1139" s="57" t="e">
        <f t="shared" si="109"/>
        <v>#DIV/0!</v>
      </c>
      <c r="AB1139" s="57">
        <f>IFERROR((Table1[[#This Row],[Total Cost USD]]/Table1[[#This Row],[Volume MT/Head]]),0)</f>
        <v>0</v>
      </c>
      <c r="AC1139" s="80"/>
      <c r="AD1139" s="6">
        <f>Table1[[#This Row],[Volume MT/Head]]-Table1[[#This Row],[Delivered MT]]</f>
        <v>0</v>
      </c>
      <c r="AE1139" s="6">
        <f>Table1[[#This Row],[Delivered MT]]*Table1[[#This Row],[Average Cost SDG/MT]]</f>
        <v>0</v>
      </c>
    </row>
    <row r="1140" spans="1:31" hidden="1" x14ac:dyDescent="0.2">
      <c r="A1140" s="1">
        <v>1151</v>
      </c>
      <c r="F1140" s="80"/>
      <c r="O1140" s="80"/>
      <c r="P1140" s="6">
        <f t="shared" si="106"/>
        <v>0</v>
      </c>
      <c r="R1140" s="6">
        <f t="shared" si="107"/>
        <v>0</v>
      </c>
      <c r="S1140" s="57">
        <f t="shared" si="110"/>
        <v>0</v>
      </c>
      <c r="T1140" s="6">
        <f>Table1[[#This Row],[Volume in Units]]*Table1[[#This Row],[Price SDG/Unit]]</f>
        <v>0</v>
      </c>
      <c r="U1140" s="57">
        <f>Table1[[#This Row],[Volume MT/Head]]*Table1[[#This Row],[Price USD/(MT/Head)]]</f>
        <v>0</v>
      </c>
      <c r="V1140" s="80"/>
      <c r="W1140" s="28">
        <f>Table1[[#This Row],[Commission SDG/MT]]*Table1[[#This Row],[Volume in Units]]</f>
        <v>0</v>
      </c>
      <c r="X1140" s="80"/>
      <c r="Y1140" s="28">
        <f t="shared" si="108"/>
        <v>0</v>
      </c>
      <c r="Z1140" s="6">
        <f>IFERROR((Table1[[#This Row],[Total Cost SDG]]/Table1[[#This Row],[Volume MT/Head]]),0)</f>
        <v>0</v>
      </c>
      <c r="AA1140" s="57" t="e">
        <f t="shared" si="109"/>
        <v>#DIV/0!</v>
      </c>
      <c r="AB1140" s="57">
        <f>IFERROR((Table1[[#This Row],[Total Cost USD]]/Table1[[#This Row],[Volume MT/Head]]),0)</f>
        <v>0</v>
      </c>
      <c r="AC1140" s="80"/>
      <c r="AD1140" s="6">
        <f>Table1[[#This Row],[Volume MT/Head]]-Table1[[#This Row],[Delivered MT]]</f>
        <v>0</v>
      </c>
      <c r="AE1140" s="6">
        <f>Table1[[#This Row],[Delivered MT]]*Table1[[#This Row],[Average Cost SDG/MT]]</f>
        <v>0</v>
      </c>
    </row>
    <row r="1141" spans="1:31" hidden="1" x14ac:dyDescent="0.2">
      <c r="A1141" s="1">
        <v>1152</v>
      </c>
      <c r="F1141" s="80"/>
      <c r="O1141" s="80"/>
      <c r="P1141" s="6">
        <f t="shared" si="106"/>
        <v>0</v>
      </c>
      <c r="R1141" s="6">
        <f t="shared" si="107"/>
        <v>0</v>
      </c>
      <c r="S1141" s="57">
        <f t="shared" si="110"/>
        <v>0</v>
      </c>
      <c r="T1141" s="6">
        <f>Table1[[#This Row],[Volume in Units]]*Table1[[#This Row],[Price SDG/Unit]]</f>
        <v>0</v>
      </c>
      <c r="U1141" s="57">
        <f>Table1[[#This Row],[Volume MT/Head]]*Table1[[#This Row],[Price USD/(MT/Head)]]</f>
        <v>0</v>
      </c>
      <c r="V1141" s="80"/>
      <c r="W1141" s="28">
        <f>Table1[[#This Row],[Commission SDG/MT]]*Table1[[#This Row],[Volume in Units]]</f>
        <v>0</v>
      </c>
      <c r="X1141" s="80"/>
      <c r="Y1141" s="28">
        <f t="shared" si="108"/>
        <v>0</v>
      </c>
      <c r="Z1141" s="6">
        <f>IFERROR((Table1[[#This Row],[Total Cost SDG]]/Table1[[#This Row],[Volume MT/Head]]),0)</f>
        <v>0</v>
      </c>
      <c r="AA1141" s="57" t="e">
        <f t="shared" si="109"/>
        <v>#DIV/0!</v>
      </c>
      <c r="AB1141" s="57">
        <f>IFERROR((Table1[[#This Row],[Total Cost USD]]/Table1[[#This Row],[Volume MT/Head]]),0)</f>
        <v>0</v>
      </c>
      <c r="AC1141" s="80"/>
      <c r="AD1141" s="6">
        <f>Table1[[#This Row],[Volume MT/Head]]-Table1[[#This Row],[Delivered MT]]</f>
        <v>0</v>
      </c>
      <c r="AE1141" s="6">
        <f>Table1[[#This Row],[Delivered MT]]*Table1[[#This Row],[Average Cost SDG/MT]]</f>
        <v>0</v>
      </c>
    </row>
    <row r="1142" spans="1:31" hidden="1" x14ac:dyDescent="0.2">
      <c r="A1142" s="1">
        <v>1153</v>
      </c>
      <c r="F1142" s="80"/>
      <c r="O1142" s="80"/>
      <c r="P1142" s="6">
        <f t="shared" si="106"/>
        <v>0</v>
      </c>
      <c r="R1142" s="6">
        <f t="shared" si="107"/>
        <v>0</v>
      </c>
      <c r="S1142" s="57">
        <f t="shared" si="110"/>
        <v>0</v>
      </c>
      <c r="T1142" s="6">
        <f>Table1[[#This Row],[Volume in Units]]*Table1[[#This Row],[Price SDG/Unit]]</f>
        <v>0</v>
      </c>
      <c r="U1142" s="57">
        <f>Table1[[#This Row],[Volume MT/Head]]*Table1[[#This Row],[Price USD/(MT/Head)]]</f>
        <v>0</v>
      </c>
      <c r="V1142" s="80"/>
      <c r="W1142" s="28">
        <f>Table1[[#This Row],[Commission SDG/MT]]*Table1[[#This Row],[Volume in Units]]</f>
        <v>0</v>
      </c>
      <c r="X1142" s="80"/>
      <c r="Y1142" s="28">
        <f t="shared" si="108"/>
        <v>0</v>
      </c>
      <c r="Z1142" s="6">
        <f>IFERROR((Table1[[#This Row],[Total Cost SDG]]/Table1[[#This Row],[Volume MT/Head]]),0)</f>
        <v>0</v>
      </c>
      <c r="AA1142" s="57" t="e">
        <f t="shared" si="109"/>
        <v>#DIV/0!</v>
      </c>
      <c r="AB1142" s="57">
        <f>IFERROR((Table1[[#This Row],[Total Cost USD]]/Table1[[#This Row],[Volume MT/Head]]),0)</f>
        <v>0</v>
      </c>
      <c r="AC1142" s="80"/>
      <c r="AD1142" s="6">
        <f>Table1[[#This Row],[Volume MT/Head]]-Table1[[#This Row],[Delivered MT]]</f>
        <v>0</v>
      </c>
      <c r="AE1142" s="6">
        <f>Table1[[#This Row],[Delivered MT]]*Table1[[#This Row],[Average Cost SDG/MT]]</f>
        <v>0</v>
      </c>
    </row>
    <row r="1143" spans="1:31" hidden="1" x14ac:dyDescent="0.2">
      <c r="A1143" s="1">
        <v>1154</v>
      </c>
      <c r="F1143" s="80"/>
      <c r="O1143" s="80"/>
      <c r="P1143" s="6">
        <f t="shared" si="106"/>
        <v>0</v>
      </c>
      <c r="R1143" s="6">
        <f t="shared" si="107"/>
        <v>0</v>
      </c>
      <c r="S1143" s="57">
        <f t="shared" si="110"/>
        <v>0</v>
      </c>
      <c r="T1143" s="6">
        <f>Table1[[#This Row],[Volume in Units]]*Table1[[#This Row],[Price SDG/Unit]]</f>
        <v>0</v>
      </c>
      <c r="U1143" s="57">
        <f>Table1[[#This Row],[Volume MT/Head]]*Table1[[#This Row],[Price USD/(MT/Head)]]</f>
        <v>0</v>
      </c>
      <c r="V1143" s="80"/>
      <c r="W1143" s="28">
        <f>Table1[[#This Row],[Commission SDG/MT]]*Table1[[#This Row],[Volume in Units]]</f>
        <v>0</v>
      </c>
      <c r="X1143" s="80"/>
      <c r="Y1143" s="28">
        <f t="shared" si="108"/>
        <v>0</v>
      </c>
      <c r="Z1143" s="6">
        <f>IFERROR((Table1[[#This Row],[Total Cost SDG]]/Table1[[#This Row],[Volume MT/Head]]),0)</f>
        <v>0</v>
      </c>
      <c r="AA1143" s="57" t="e">
        <f t="shared" si="109"/>
        <v>#DIV/0!</v>
      </c>
      <c r="AB1143" s="57">
        <f>IFERROR((Table1[[#This Row],[Total Cost USD]]/Table1[[#This Row],[Volume MT/Head]]),0)</f>
        <v>0</v>
      </c>
      <c r="AC1143" s="80"/>
      <c r="AD1143" s="6">
        <f>Table1[[#This Row],[Volume MT/Head]]-Table1[[#This Row],[Delivered MT]]</f>
        <v>0</v>
      </c>
      <c r="AE1143" s="6">
        <f>Table1[[#This Row],[Delivered MT]]*Table1[[#This Row],[Average Cost SDG/MT]]</f>
        <v>0</v>
      </c>
    </row>
    <row r="1144" spans="1:31" hidden="1" x14ac:dyDescent="0.2">
      <c r="A1144" s="1">
        <v>1155</v>
      </c>
      <c r="F1144" s="80"/>
      <c r="O1144" s="80"/>
      <c r="P1144" s="6">
        <f t="shared" si="106"/>
        <v>0</v>
      </c>
      <c r="R1144" s="6">
        <f t="shared" si="107"/>
        <v>0</v>
      </c>
      <c r="S1144" s="57">
        <f t="shared" si="110"/>
        <v>0</v>
      </c>
      <c r="T1144" s="6">
        <f>Table1[[#This Row],[Volume in Units]]*Table1[[#This Row],[Price SDG/Unit]]</f>
        <v>0</v>
      </c>
      <c r="U1144" s="57">
        <f>Table1[[#This Row],[Volume MT/Head]]*Table1[[#This Row],[Price USD/(MT/Head)]]</f>
        <v>0</v>
      </c>
      <c r="V1144" s="80"/>
      <c r="W1144" s="28">
        <f>Table1[[#This Row],[Commission SDG/MT]]*Table1[[#This Row],[Volume in Units]]</f>
        <v>0</v>
      </c>
      <c r="X1144" s="80"/>
      <c r="Y1144" s="28">
        <f t="shared" si="108"/>
        <v>0</v>
      </c>
      <c r="Z1144" s="6">
        <f>IFERROR((Table1[[#This Row],[Total Cost SDG]]/Table1[[#This Row],[Volume MT/Head]]),0)</f>
        <v>0</v>
      </c>
      <c r="AA1144" s="57" t="e">
        <f t="shared" si="109"/>
        <v>#DIV/0!</v>
      </c>
      <c r="AB1144" s="57">
        <f>IFERROR((Table1[[#This Row],[Total Cost USD]]/Table1[[#This Row],[Volume MT/Head]]),0)</f>
        <v>0</v>
      </c>
      <c r="AC1144" s="80"/>
      <c r="AD1144" s="6">
        <f>Table1[[#This Row],[Volume MT/Head]]-Table1[[#This Row],[Delivered MT]]</f>
        <v>0</v>
      </c>
      <c r="AE1144" s="6">
        <f>Table1[[#This Row],[Delivered MT]]*Table1[[#This Row],[Average Cost SDG/MT]]</f>
        <v>0</v>
      </c>
    </row>
    <row r="1145" spans="1:31" hidden="1" x14ac:dyDescent="0.2">
      <c r="A1145" s="1">
        <v>1156</v>
      </c>
      <c r="F1145" s="80"/>
      <c r="O1145" s="80"/>
      <c r="P1145" s="6">
        <f t="shared" si="106"/>
        <v>0</v>
      </c>
      <c r="R1145" s="6">
        <f t="shared" si="107"/>
        <v>0</v>
      </c>
      <c r="S1145" s="57">
        <f t="shared" si="110"/>
        <v>0</v>
      </c>
      <c r="T1145" s="6">
        <f>Table1[[#This Row],[Volume in Units]]*Table1[[#This Row],[Price SDG/Unit]]</f>
        <v>0</v>
      </c>
      <c r="U1145" s="57">
        <f>Table1[[#This Row],[Volume MT/Head]]*Table1[[#This Row],[Price USD/(MT/Head)]]</f>
        <v>0</v>
      </c>
      <c r="V1145" s="80"/>
      <c r="W1145" s="28">
        <f>Table1[[#This Row],[Commission SDG/MT]]*Table1[[#This Row],[Volume in Units]]</f>
        <v>0</v>
      </c>
      <c r="X1145" s="80"/>
      <c r="Y1145" s="28">
        <f t="shared" si="108"/>
        <v>0</v>
      </c>
      <c r="Z1145" s="6">
        <f>IFERROR((Table1[[#This Row],[Total Cost SDG]]/Table1[[#This Row],[Volume MT/Head]]),0)</f>
        <v>0</v>
      </c>
      <c r="AA1145" s="57" t="e">
        <f t="shared" si="109"/>
        <v>#DIV/0!</v>
      </c>
      <c r="AB1145" s="57">
        <f>IFERROR((Table1[[#This Row],[Total Cost USD]]/Table1[[#This Row],[Volume MT/Head]]),0)</f>
        <v>0</v>
      </c>
      <c r="AC1145" s="80"/>
      <c r="AD1145" s="6">
        <f>Table1[[#This Row],[Volume MT/Head]]-Table1[[#This Row],[Delivered MT]]</f>
        <v>0</v>
      </c>
      <c r="AE1145" s="6">
        <f>Table1[[#This Row],[Delivered MT]]*Table1[[#This Row],[Average Cost SDG/MT]]</f>
        <v>0</v>
      </c>
    </row>
    <row r="1146" spans="1:31" hidden="1" x14ac:dyDescent="0.2">
      <c r="A1146" s="1">
        <v>1157</v>
      </c>
      <c r="F1146" s="80"/>
      <c r="O1146" s="80"/>
      <c r="P1146" s="6">
        <f t="shared" si="106"/>
        <v>0</v>
      </c>
      <c r="R1146" s="6">
        <f t="shared" si="107"/>
        <v>0</v>
      </c>
      <c r="S1146" s="57">
        <f t="shared" si="110"/>
        <v>0</v>
      </c>
      <c r="T1146" s="6">
        <f>Table1[[#This Row],[Volume in Units]]*Table1[[#This Row],[Price SDG/Unit]]</f>
        <v>0</v>
      </c>
      <c r="U1146" s="57">
        <f>Table1[[#This Row],[Volume MT/Head]]*Table1[[#This Row],[Price USD/(MT/Head)]]</f>
        <v>0</v>
      </c>
      <c r="V1146" s="80"/>
      <c r="W1146" s="28">
        <f>Table1[[#This Row],[Commission SDG/MT]]*Table1[[#This Row],[Volume in Units]]</f>
        <v>0</v>
      </c>
      <c r="X1146" s="80"/>
      <c r="Y1146" s="28">
        <f t="shared" si="108"/>
        <v>0</v>
      </c>
      <c r="Z1146" s="6">
        <f>IFERROR((Table1[[#This Row],[Total Cost SDG]]/Table1[[#This Row],[Volume MT/Head]]),0)</f>
        <v>0</v>
      </c>
      <c r="AA1146" s="57" t="e">
        <f t="shared" si="109"/>
        <v>#DIV/0!</v>
      </c>
      <c r="AB1146" s="57">
        <f>IFERROR((Table1[[#This Row],[Total Cost USD]]/Table1[[#This Row],[Volume MT/Head]]),0)</f>
        <v>0</v>
      </c>
      <c r="AC1146" s="80"/>
      <c r="AD1146" s="6">
        <f>Table1[[#This Row],[Volume MT/Head]]-Table1[[#This Row],[Delivered MT]]</f>
        <v>0</v>
      </c>
      <c r="AE1146" s="6">
        <f>Table1[[#This Row],[Delivered MT]]*Table1[[#This Row],[Average Cost SDG/MT]]</f>
        <v>0</v>
      </c>
    </row>
    <row r="1147" spans="1:31" hidden="1" x14ac:dyDescent="0.2">
      <c r="A1147" s="1">
        <v>1158</v>
      </c>
      <c r="F1147" s="80"/>
      <c r="O1147" s="80"/>
      <c r="P1147" s="6">
        <f t="shared" si="106"/>
        <v>0</v>
      </c>
      <c r="R1147" s="6">
        <f t="shared" si="107"/>
        <v>0</v>
      </c>
      <c r="S1147" s="57">
        <f t="shared" si="110"/>
        <v>0</v>
      </c>
      <c r="T1147" s="6">
        <f>Table1[[#This Row],[Volume in Units]]*Table1[[#This Row],[Price SDG/Unit]]</f>
        <v>0</v>
      </c>
      <c r="U1147" s="57">
        <f>Table1[[#This Row],[Volume MT/Head]]*Table1[[#This Row],[Price USD/(MT/Head)]]</f>
        <v>0</v>
      </c>
      <c r="V1147" s="80"/>
      <c r="W1147" s="28">
        <f>Table1[[#This Row],[Commission SDG/MT]]*Table1[[#This Row],[Volume in Units]]</f>
        <v>0</v>
      </c>
      <c r="X1147" s="80"/>
      <c r="Y1147" s="28">
        <f t="shared" si="108"/>
        <v>0</v>
      </c>
      <c r="Z1147" s="6">
        <f>IFERROR((Table1[[#This Row],[Total Cost SDG]]/Table1[[#This Row],[Volume MT/Head]]),0)</f>
        <v>0</v>
      </c>
      <c r="AA1147" s="57" t="e">
        <f t="shared" si="109"/>
        <v>#DIV/0!</v>
      </c>
      <c r="AB1147" s="57">
        <f>IFERROR((Table1[[#This Row],[Total Cost USD]]/Table1[[#This Row],[Volume MT/Head]]),0)</f>
        <v>0</v>
      </c>
      <c r="AC1147" s="80"/>
      <c r="AD1147" s="6">
        <f>Table1[[#This Row],[Volume MT/Head]]-Table1[[#This Row],[Delivered MT]]</f>
        <v>0</v>
      </c>
      <c r="AE1147" s="6">
        <f>Table1[[#This Row],[Delivered MT]]*Table1[[#This Row],[Average Cost SDG/MT]]</f>
        <v>0</v>
      </c>
    </row>
    <row r="1148" spans="1:31" hidden="1" x14ac:dyDescent="0.2">
      <c r="A1148" s="1">
        <v>1159</v>
      </c>
      <c r="F1148" s="80"/>
      <c r="O1148" s="80"/>
      <c r="P1148" s="6">
        <f t="shared" si="106"/>
        <v>0</v>
      </c>
      <c r="R1148" s="6">
        <f t="shared" si="107"/>
        <v>0</v>
      </c>
      <c r="S1148" s="57">
        <f t="shared" si="110"/>
        <v>0</v>
      </c>
      <c r="T1148" s="6">
        <f>Table1[[#This Row],[Volume in Units]]*Table1[[#This Row],[Price SDG/Unit]]</f>
        <v>0</v>
      </c>
      <c r="U1148" s="57">
        <f>Table1[[#This Row],[Volume MT/Head]]*Table1[[#This Row],[Price USD/(MT/Head)]]</f>
        <v>0</v>
      </c>
      <c r="V1148" s="80"/>
      <c r="W1148" s="28">
        <f>Table1[[#This Row],[Commission SDG/MT]]*Table1[[#This Row],[Volume in Units]]</f>
        <v>0</v>
      </c>
      <c r="X1148" s="80"/>
      <c r="Y1148" s="28">
        <f t="shared" si="108"/>
        <v>0</v>
      </c>
      <c r="Z1148" s="6">
        <f>IFERROR((Table1[[#This Row],[Total Cost SDG]]/Table1[[#This Row],[Volume MT/Head]]),0)</f>
        <v>0</v>
      </c>
      <c r="AA1148" s="57" t="e">
        <f t="shared" si="109"/>
        <v>#DIV/0!</v>
      </c>
      <c r="AB1148" s="57">
        <f>IFERROR((Table1[[#This Row],[Total Cost USD]]/Table1[[#This Row],[Volume MT/Head]]),0)</f>
        <v>0</v>
      </c>
      <c r="AC1148" s="80"/>
      <c r="AD1148" s="6">
        <f>Table1[[#This Row],[Volume MT/Head]]-Table1[[#This Row],[Delivered MT]]</f>
        <v>0</v>
      </c>
      <c r="AE1148" s="6">
        <f>Table1[[#This Row],[Delivered MT]]*Table1[[#This Row],[Average Cost SDG/MT]]</f>
        <v>0</v>
      </c>
    </row>
    <row r="1149" spans="1:31" hidden="1" x14ac:dyDescent="0.2">
      <c r="A1149" s="1">
        <v>1160</v>
      </c>
      <c r="F1149" s="80"/>
      <c r="O1149" s="80"/>
      <c r="P1149" s="6">
        <f t="shared" si="106"/>
        <v>0</v>
      </c>
      <c r="R1149" s="6">
        <f t="shared" si="107"/>
        <v>0</v>
      </c>
      <c r="S1149" s="57">
        <f t="shared" si="110"/>
        <v>0</v>
      </c>
      <c r="T1149" s="6">
        <f>Table1[[#This Row],[Volume in Units]]*Table1[[#This Row],[Price SDG/Unit]]</f>
        <v>0</v>
      </c>
      <c r="U1149" s="57">
        <f>Table1[[#This Row],[Volume MT/Head]]*Table1[[#This Row],[Price USD/(MT/Head)]]</f>
        <v>0</v>
      </c>
      <c r="V1149" s="80"/>
      <c r="W1149" s="28">
        <f>Table1[[#This Row],[Commission SDG/MT]]*Table1[[#This Row],[Volume in Units]]</f>
        <v>0</v>
      </c>
      <c r="X1149" s="80"/>
      <c r="Y1149" s="28">
        <f t="shared" si="108"/>
        <v>0</v>
      </c>
      <c r="Z1149" s="6">
        <f>IFERROR((Table1[[#This Row],[Total Cost SDG]]/Table1[[#This Row],[Volume MT/Head]]),0)</f>
        <v>0</v>
      </c>
      <c r="AA1149" s="57" t="e">
        <f t="shared" si="109"/>
        <v>#DIV/0!</v>
      </c>
      <c r="AB1149" s="57">
        <f>IFERROR((Table1[[#This Row],[Total Cost USD]]/Table1[[#This Row],[Volume MT/Head]]),0)</f>
        <v>0</v>
      </c>
      <c r="AC1149" s="80"/>
      <c r="AD1149" s="6">
        <f>Table1[[#This Row],[Volume MT/Head]]-Table1[[#This Row],[Delivered MT]]</f>
        <v>0</v>
      </c>
      <c r="AE1149" s="6">
        <f>Table1[[#This Row],[Delivered MT]]*Table1[[#This Row],[Average Cost SDG/MT]]</f>
        <v>0</v>
      </c>
    </row>
    <row r="1150" spans="1:31" hidden="1" x14ac:dyDescent="0.2">
      <c r="A1150" s="1">
        <v>1161</v>
      </c>
      <c r="F1150" s="80"/>
      <c r="O1150" s="80"/>
      <c r="P1150" s="6">
        <f t="shared" si="106"/>
        <v>0</v>
      </c>
      <c r="R1150" s="6">
        <f t="shared" si="107"/>
        <v>0</v>
      </c>
      <c r="S1150" s="57">
        <f t="shared" si="110"/>
        <v>0</v>
      </c>
      <c r="T1150" s="6">
        <f>Table1[[#This Row],[Volume in Units]]*Table1[[#This Row],[Price SDG/Unit]]</f>
        <v>0</v>
      </c>
      <c r="U1150" s="57">
        <f>Table1[[#This Row],[Volume MT/Head]]*Table1[[#This Row],[Price USD/(MT/Head)]]</f>
        <v>0</v>
      </c>
      <c r="V1150" s="80"/>
      <c r="W1150" s="28">
        <f>Table1[[#This Row],[Commission SDG/MT]]*Table1[[#This Row],[Volume in Units]]</f>
        <v>0</v>
      </c>
      <c r="X1150" s="80"/>
      <c r="Y1150" s="28">
        <f t="shared" si="108"/>
        <v>0</v>
      </c>
      <c r="Z1150" s="6">
        <f>IFERROR((Table1[[#This Row],[Total Cost SDG]]/Table1[[#This Row],[Volume MT/Head]]),0)</f>
        <v>0</v>
      </c>
      <c r="AA1150" s="57" t="e">
        <f t="shared" si="109"/>
        <v>#DIV/0!</v>
      </c>
      <c r="AB1150" s="57">
        <f>IFERROR((Table1[[#This Row],[Total Cost USD]]/Table1[[#This Row],[Volume MT/Head]]),0)</f>
        <v>0</v>
      </c>
      <c r="AC1150" s="80"/>
      <c r="AD1150" s="6">
        <f>Table1[[#This Row],[Volume MT/Head]]-Table1[[#This Row],[Delivered MT]]</f>
        <v>0</v>
      </c>
      <c r="AE1150" s="6">
        <f>Table1[[#This Row],[Delivered MT]]*Table1[[#This Row],[Average Cost SDG/MT]]</f>
        <v>0</v>
      </c>
    </row>
    <row r="1151" spans="1:31" hidden="1" x14ac:dyDescent="0.2">
      <c r="A1151" s="1">
        <v>1162</v>
      </c>
      <c r="F1151" s="80"/>
      <c r="O1151" s="80"/>
      <c r="P1151" s="6">
        <f t="shared" si="106"/>
        <v>0</v>
      </c>
      <c r="R1151" s="6">
        <f t="shared" si="107"/>
        <v>0</v>
      </c>
      <c r="S1151" s="57">
        <f t="shared" si="110"/>
        <v>0</v>
      </c>
      <c r="T1151" s="6">
        <f>Table1[[#This Row],[Volume in Units]]*Table1[[#This Row],[Price SDG/Unit]]</f>
        <v>0</v>
      </c>
      <c r="U1151" s="57">
        <f>Table1[[#This Row],[Volume MT/Head]]*Table1[[#This Row],[Price USD/(MT/Head)]]</f>
        <v>0</v>
      </c>
      <c r="V1151" s="80"/>
      <c r="W1151" s="28">
        <f>Table1[[#This Row],[Commission SDG/MT]]*Table1[[#This Row],[Volume in Units]]</f>
        <v>0</v>
      </c>
      <c r="X1151" s="80"/>
      <c r="Y1151" s="28">
        <f t="shared" si="108"/>
        <v>0</v>
      </c>
      <c r="Z1151" s="6">
        <f>IFERROR((Table1[[#This Row],[Total Cost SDG]]/Table1[[#This Row],[Volume MT/Head]]),0)</f>
        <v>0</v>
      </c>
      <c r="AA1151" s="57" t="e">
        <f t="shared" si="109"/>
        <v>#DIV/0!</v>
      </c>
      <c r="AB1151" s="57">
        <f>IFERROR((Table1[[#This Row],[Total Cost USD]]/Table1[[#This Row],[Volume MT/Head]]),0)</f>
        <v>0</v>
      </c>
      <c r="AC1151" s="80"/>
      <c r="AD1151" s="6">
        <f>Table1[[#This Row],[Volume MT/Head]]-Table1[[#This Row],[Delivered MT]]</f>
        <v>0</v>
      </c>
      <c r="AE1151" s="6">
        <f>Table1[[#This Row],[Delivered MT]]*Table1[[#This Row],[Average Cost SDG/MT]]</f>
        <v>0</v>
      </c>
    </row>
    <row r="1152" spans="1:31" hidden="1" x14ac:dyDescent="0.2">
      <c r="A1152" s="1">
        <v>1163</v>
      </c>
      <c r="F1152" s="80"/>
      <c r="O1152" s="80"/>
      <c r="P1152" s="6">
        <f t="shared" si="106"/>
        <v>0</v>
      </c>
      <c r="R1152" s="6">
        <f t="shared" si="107"/>
        <v>0</v>
      </c>
      <c r="S1152" s="57">
        <f t="shared" si="110"/>
        <v>0</v>
      </c>
      <c r="T1152" s="6">
        <f>Table1[[#This Row],[Volume in Units]]*Table1[[#This Row],[Price SDG/Unit]]</f>
        <v>0</v>
      </c>
      <c r="U1152" s="57">
        <f>Table1[[#This Row],[Volume MT/Head]]*Table1[[#This Row],[Price USD/(MT/Head)]]</f>
        <v>0</v>
      </c>
      <c r="V1152" s="80"/>
      <c r="W1152" s="28">
        <f>Table1[[#This Row],[Commission SDG/MT]]*Table1[[#This Row],[Volume in Units]]</f>
        <v>0</v>
      </c>
      <c r="X1152" s="80"/>
      <c r="Y1152" s="28">
        <f t="shared" si="108"/>
        <v>0</v>
      </c>
      <c r="Z1152" s="6">
        <f>IFERROR((Table1[[#This Row],[Total Cost SDG]]/Table1[[#This Row],[Volume MT/Head]]),0)</f>
        <v>0</v>
      </c>
      <c r="AA1152" s="57" t="e">
        <f t="shared" si="109"/>
        <v>#DIV/0!</v>
      </c>
      <c r="AB1152" s="57">
        <f>IFERROR((Table1[[#This Row],[Total Cost USD]]/Table1[[#This Row],[Volume MT/Head]]),0)</f>
        <v>0</v>
      </c>
      <c r="AC1152" s="80"/>
      <c r="AD1152" s="6">
        <f>Table1[[#This Row],[Volume MT/Head]]-Table1[[#This Row],[Delivered MT]]</f>
        <v>0</v>
      </c>
      <c r="AE1152" s="6">
        <f>Table1[[#This Row],[Delivered MT]]*Table1[[#This Row],[Average Cost SDG/MT]]</f>
        <v>0</v>
      </c>
    </row>
    <row r="1153" spans="1:31" hidden="1" x14ac:dyDescent="0.2">
      <c r="A1153" s="1">
        <v>1164</v>
      </c>
      <c r="F1153" s="80"/>
      <c r="O1153" s="80"/>
      <c r="P1153" s="6">
        <f t="shared" si="106"/>
        <v>0</v>
      </c>
      <c r="R1153" s="6">
        <f t="shared" si="107"/>
        <v>0</v>
      </c>
      <c r="S1153" s="57">
        <f t="shared" si="110"/>
        <v>0</v>
      </c>
      <c r="T1153" s="6">
        <f>Table1[[#This Row],[Volume in Units]]*Table1[[#This Row],[Price SDG/Unit]]</f>
        <v>0</v>
      </c>
      <c r="U1153" s="57">
        <f>Table1[[#This Row],[Volume MT/Head]]*Table1[[#This Row],[Price USD/(MT/Head)]]</f>
        <v>0</v>
      </c>
      <c r="V1153" s="80"/>
      <c r="W1153" s="28">
        <f>Table1[[#This Row],[Commission SDG/MT]]*Table1[[#This Row],[Volume in Units]]</f>
        <v>0</v>
      </c>
      <c r="X1153" s="80"/>
      <c r="Y1153" s="28">
        <f t="shared" si="108"/>
        <v>0</v>
      </c>
      <c r="Z1153" s="6">
        <f>IFERROR((Table1[[#This Row],[Total Cost SDG]]/Table1[[#This Row],[Volume MT/Head]]),0)</f>
        <v>0</v>
      </c>
      <c r="AA1153" s="57" t="e">
        <f t="shared" si="109"/>
        <v>#DIV/0!</v>
      </c>
      <c r="AB1153" s="57">
        <f>IFERROR((Table1[[#This Row],[Total Cost USD]]/Table1[[#This Row],[Volume MT/Head]]),0)</f>
        <v>0</v>
      </c>
      <c r="AC1153" s="80"/>
      <c r="AD1153" s="6">
        <f>Table1[[#This Row],[Volume MT/Head]]-Table1[[#This Row],[Delivered MT]]</f>
        <v>0</v>
      </c>
      <c r="AE1153" s="6">
        <f>Table1[[#This Row],[Delivered MT]]*Table1[[#This Row],[Average Cost SDG/MT]]</f>
        <v>0</v>
      </c>
    </row>
    <row r="1154" spans="1:31" hidden="1" x14ac:dyDescent="0.2">
      <c r="A1154" s="1">
        <v>1165</v>
      </c>
      <c r="F1154" s="80"/>
      <c r="O1154" s="80"/>
      <c r="P1154" s="6">
        <f t="shared" ref="P1154:P1217" si="111">IF(N1154="KG",(O1154/1000),IF(N1154="Head",(O1154*1),IF(N1154="Kantar 100lb",(O1154/22.25),IF(N1154="Kantar 315lb",(O1154*315/2204.6),IF(N1154="MT",(O1154*1),IF(N1154="Ardab",(O1154*199.726/1000),IF(N1154="104 Bag",(O1154*104/1000),IF(N1154="101 Bag",(O1154*101/1000),IF(N1154=0,0)))))))))</f>
        <v>0</v>
      </c>
      <c r="R1154" s="6">
        <f t="shared" ref="R1154:R1217" si="112">IF(N1154="KG",(Q1154*1000),IF(N1154="Head",(Q1154*1),IF(N1154="Kantar 100lb",(Q1154*22.25),IF(N1154="Kantar 315lb",(Q1154/315*2204.6),IF(N1154="MT",(Q1154*1),IF(N1154="Ardab",(Q1154/199.726*1000),IF(N1154="104 Bag",(Q1154/104*1000),IF(N1154="101 Bag",(Q1154/101*1000),IF(N1154=0,0)))))))))</f>
        <v>0</v>
      </c>
      <c r="S1154" s="57">
        <f t="shared" si="110"/>
        <v>0</v>
      </c>
      <c r="T1154" s="6">
        <f>Table1[[#This Row],[Volume in Units]]*Table1[[#This Row],[Price SDG/Unit]]</f>
        <v>0</v>
      </c>
      <c r="U1154" s="57">
        <f>Table1[[#This Row],[Volume MT/Head]]*Table1[[#This Row],[Price USD/(MT/Head)]]</f>
        <v>0</v>
      </c>
      <c r="V1154" s="80"/>
      <c r="W1154" s="28">
        <f>Table1[[#This Row],[Commission SDG/MT]]*Table1[[#This Row],[Volume in Units]]</f>
        <v>0</v>
      </c>
      <c r="X1154" s="80"/>
      <c r="Y1154" s="28">
        <f t="shared" ref="Y1154:Y1217" si="113">T1154+W1154+X1154</f>
        <v>0</v>
      </c>
      <c r="Z1154" s="6">
        <f>IFERROR((Table1[[#This Row],[Total Cost SDG]]/Table1[[#This Row],[Volume MT/Head]]),0)</f>
        <v>0</v>
      </c>
      <c r="AA1154" s="57" t="e">
        <f t="shared" ref="AA1154:AA1217" si="114">Y1154/F1154</f>
        <v>#DIV/0!</v>
      </c>
      <c r="AB1154" s="57">
        <f>IFERROR((Table1[[#This Row],[Total Cost USD]]/Table1[[#This Row],[Volume MT/Head]]),0)</f>
        <v>0</v>
      </c>
      <c r="AC1154" s="80"/>
      <c r="AD1154" s="6">
        <f>Table1[[#This Row],[Volume MT/Head]]-Table1[[#This Row],[Delivered MT]]</f>
        <v>0</v>
      </c>
      <c r="AE1154" s="6">
        <f>Table1[[#This Row],[Delivered MT]]*Table1[[#This Row],[Average Cost SDG/MT]]</f>
        <v>0</v>
      </c>
    </row>
    <row r="1155" spans="1:31" hidden="1" x14ac:dyDescent="0.2">
      <c r="A1155" s="1">
        <v>1166</v>
      </c>
      <c r="F1155" s="80"/>
      <c r="O1155" s="80"/>
      <c r="P1155" s="6">
        <f t="shared" si="111"/>
        <v>0</v>
      </c>
      <c r="R1155" s="6">
        <f t="shared" si="112"/>
        <v>0</v>
      </c>
      <c r="S1155" s="57">
        <f t="shared" si="110"/>
        <v>0</v>
      </c>
      <c r="T1155" s="6">
        <f>Table1[[#This Row],[Volume in Units]]*Table1[[#This Row],[Price SDG/Unit]]</f>
        <v>0</v>
      </c>
      <c r="U1155" s="57">
        <f>Table1[[#This Row],[Volume MT/Head]]*Table1[[#This Row],[Price USD/(MT/Head)]]</f>
        <v>0</v>
      </c>
      <c r="V1155" s="80"/>
      <c r="W1155" s="28">
        <f>Table1[[#This Row],[Commission SDG/MT]]*Table1[[#This Row],[Volume in Units]]</f>
        <v>0</v>
      </c>
      <c r="X1155" s="80"/>
      <c r="Y1155" s="28">
        <f t="shared" si="113"/>
        <v>0</v>
      </c>
      <c r="Z1155" s="6">
        <f>IFERROR((Table1[[#This Row],[Total Cost SDG]]/Table1[[#This Row],[Volume MT/Head]]),0)</f>
        <v>0</v>
      </c>
      <c r="AA1155" s="57" t="e">
        <f t="shared" si="114"/>
        <v>#DIV/0!</v>
      </c>
      <c r="AB1155" s="57">
        <f>IFERROR((Table1[[#This Row],[Total Cost USD]]/Table1[[#This Row],[Volume MT/Head]]),0)</f>
        <v>0</v>
      </c>
      <c r="AC1155" s="80"/>
      <c r="AD1155" s="6">
        <f>Table1[[#This Row],[Volume MT/Head]]-Table1[[#This Row],[Delivered MT]]</f>
        <v>0</v>
      </c>
      <c r="AE1155" s="6">
        <f>Table1[[#This Row],[Delivered MT]]*Table1[[#This Row],[Average Cost SDG/MT]]</f>
        <v>0</v>
      </c>
    </row>
    <row r="1156" spans="1:31" hidden="1" x14ac:dyDescent="0.2">
      <c r="A1156" s="1">
        <v>1167</v>
      </c>
      <c r="F1156" s="80"/>
      <c r="O1156" s="80"/>
      <c r="P1156" s="6">
        <f t="shared" si="111"/>
        <v>0</v>
      </c>
      <c r="R1156" s="6">
        <f t="shared" si="112"/>
        <v>0</v>
      </c>
      <c r="S1156" s="57">
        <f t="shared" si="110"/>
        <v>0</v>
      </c>
      <c r="T1156" s="6">
        <f>Table1[[#This Row],[Volume in Units]]*Table1[[#This Row],[Price SDG/Unit]]</f>
        <v>0</v>
      </c>
      <c r="U1156" s="57">
        <f>Table1[[#This Row],[Volume MT/Head]]*Table1[[#This Row],[Price USD/(MT/Head)]]</f>
        <v>0</v>
      </c>
      <c r="V1156" s="80"/>
      <c r="W1156" s="28">
        <f>Table1[[#This Row],[Commission SDG/MT]]*Table1[[#This Row],[Volume in Units]]</f>
        <v>0</v>
      </c>
      <c r="X1156" s="80"/>
      <c r="Y1156" s="28">
        <f t="shared" si="113"/>
        <v>0</v>
      </c>
      <c r="Z1156" s="6">
        <f>IFERROR((Table1[[#This Row],[Total Cost SDG]]/Table1[[#This Row],[Volume MT/Head]]),0)</f>
        <v>0</v>
      </c>
      <c r="AA1156" s="57" t="e">
        <f t="shared" si="114"/>
        <v>#DIV/0!</v>
      </c>
      <c r="AB1156" s="57">
        <f>IFERROR((Table1[[#This Row],[Total Cost USD]]/Table1[[#This Row],[Volume MT/Head]]),0)</f>
        <v>0</v>
      </c>
      <c r="AC1156" s="80"/>
      <c r="AD1156" s="6">
        <f>Table1[[#This Row],[Volume MT/Head]]-Table1[[#This Row],[Delivered MT]]</f>
        <v>0</v>
      </c>
      <c r="AE1156" s="6">
        <f>Table1[[#This Row],[Delivered MT]]*Table1[[#This Row],[Average Cost SDG/MT]]</f>
        <v>0</v>
      </c>
    </row>
    <row r="1157" spans="1:31" hidden="1" x14ac:dyDescent="0.2">
      <c r="A1157" s="1">
        <v>1168</v>
      </c>
      <c r="F1157" s="80"/>
      <c r="O1157" s="80"/>
      <c r="P1157" s="6">
        <f t="shared" si="111"/>
        <v>0</v>
      </c>
      <c r="R1157" s="6">
        <f t="shared" si="112"/>
        <v>0</v>
      </c>
      <c r="S1157" s="57">
        <f t="shared" si="110"/>
        <v>0</v>
      </c>
      <c r="T1157" s="6">
        <f>Table1[[#This Row],[Volume in Units]]*Table1[[#This Row],[Price SDG/Unit]]</f>
        <v>0</v>
      </c>
      <c r="U1157" s="57">
        <f>Table1[[#This Row],[Volume MT/Head]]*Table1[[#This Row],[Price USD/(MT/Head)]]</f>
        <v>0</v>
      </c>
      <c r="V1157" s="80"/>
      <c r="W1157" s="28">
        <f>Table1[[#This Row],[Commission SDG/MT]]*Table1[[#This Row],[Volume in Units]]</f>
        <v>0</v>
      </c>
      <c r="X1157" s="80"/>
      <c r="Y1157" s="28">
        <f t="shared" si="113"/>
        <v>0</v>
      </c>
      <c r="Z1157" s="6">
        <f>IFERROR((Table1[[#This Row],[Total Cost SDG]]/Table1[[#This Row],[Volume MT/Head]]),0)</f>
        <v>0</v>
      </c>
      <c r="AA1157" s="57" t="e">
        <f t="shared" si="114"/>
        <v>#DIV/0!</v>
      </c>
      <c r="AB1157" s="57">
        <f>IFERROR((Table1[[#This Row],[Total Cost USD]]/Table1[[#This Row],[Volume MT/Head]]),0)</f>
        <v>0</v>
      </c>
      <c r="AC1157" s="80"/>
      <c r="AD1157" s="6">
        <f>Table1[[#This Row],[Volume MT/Head]]-Table1[[#This Row],[Delivered MT]]</f>
        <v>0</v>
      </c>
      <c r="AE1157" s="6">
        <f>Table1[[#This Row],[Delivered MT]]*Table1[[#This Row],[Average Cost SDG/MT]]</f>
        <v>0</v>
      </c>
    </row>
    <row r="1158" spans="1:31" hidden="1" x14ac:dyDescent="0.2">
      <c r="A1158" s="1">
        <v>1169</v>
      </c>
      <c r="F1158" s="80"/>
      <c r="O1158" s="80"/>
      <c r="P1158" s="6">
        <f t="shared" si="111"/>
        <v>0</v>
      </c>
      <c r="R1158" s="6">
        <f t="shared" si="112"/>
        <v>0</v>
      </c>
      <c r="S1158" s="57">
        <f t="shared" si="110"/>
        <v>0</v>
      </c>
      <c r="T1158" s="6">
        <f>Table1[[#This Row],[Volume in Units]]*Table1[[#This Row],[Price SDG/Unit]]</f>
        <v>0</v>
      </c>
      <c r="U1158" s="57">
        <f>Table1[[#This Row],[Volume MT/Head]]*Table1[[#This Row],[Price USD/(MT/Head)]]</f>
        <v>0</v>
      </c>
      <c r="V1158" s="80"/>
      <c r="W1158" s="28">
        <f>Table1[[#This Row],[Commission SDG/MT]]*Table1[[#This Row],[Volume in Units]]</f>
        <v>0</v>
      </c>
      <c r="X1158" s="80"/>
      <c r="Y1158" s="28">
        <f t="shared" si="113"/>
        <v>0</v>
      </c>
      <c r="Z1158" s="6">
        <f>IFERROR((Table1[[#This Row],[Total Cost SDG]]/Table1[[#This Row],[Volume MT/Head]]),0)</f>
        <v>0</v>
      </c>
      <c r="AA1158" s="57" t="e">
        <f t="shared" si="114"/>
        <v>#DIV/0!</v>
      </c>
      <c r="AB1158" s="57">
        <f>IFERROR((Table1[[#This Row],[Total Cost USD]]/Table1[[#This Row],[Volume MT/Head]]),0)</f>
        <v>0</v>
      </c>
      <c r="AC1158" s="80"/>
      <c r="AD1158" s="6">
        <f>Table1[[#This Row],[Volume MT/Head]]-Table1[[#This Row],[Delivered MT]]</f>
        <v>0</v>
      </c>
      <c r="AE1158" s="6">
        <f>Table1[[#This Row],[Delivered MT]]*Table1[[#This Row],[Average Cost SDG/MT]]</f>
        <v>0</v>
      </c>
    </row>
    <row r="1159" spans="1:31" hidden="1" x14ac:dyDescent="0.2">
      <c r="A1159" s="1">
        <v>1170</v>
      </c>
      <c r="F1159" s="80"/>
      <c r="O1159" s="80"/>
      <c r="P1159" s="6">
        <f t="shared" si="111"/>
        <v>0</v>
      </c>
      <c r="R1159" s="6">
        <f t="shared" si="112"/>
        <v>0</v>
      </c>
      <c r="S1159" s="57">
        <f t="shared" si="110"/>
        <v>0</v>
      </c>
      <c r="T1159" s="6">
        <f>Table1[[#This Row],[Volume in Units]]*Table1[[#This Row],[Price SDG/Unit]]</f>
        <v>0</v>
      </c>
      <c r="U1159" s="57">
        <f>Table1[[#This Row],[Volume MT/Head]]*Table1[[#This Row],[Price USD/(MT/Head)]]</f>
        <v>0</v>
      </c>
      <c r="V1159" s="80"/>
      <c r="W1159" s="28">
        <f>Table1[[#This Row],[Commission SDG/MT]]*Table1[[#This Row],[Volume in Units]]</f>
        <v>0</v>
      </c>
      <c r="X1159" s="80"/>
      <c r="Y1159" s="28">
        <f t="shared" si="113"/>
        <v>0</v>
      </c>
      <c r="Z1159" s="6">
        <f>IFERROR((Table1[[#This Row],[Total Cost SDG]]/Table1[[#This Row],[Volume MT/Head]]),0)</f>
        <v>0</v>
      </c>
      <c r="AA1159" s="57" t="e">
        <f t="shared" si="114"/>
        <v>#DIV/0!</v>
      </c>
      <c r="AB1159" s="57">
        <f>IFERROR((Table1[[#This Row],[Total Cost USD]]/Table1[[#This Row],[Volume MT/Head]]),0)</f>
        <v>0</v>
      </c>
      <c r="AC1159" s="80"/>
      <c r="AD1159" s="6">
        <f>Table1[[#This Row],[Volume MT/Head]]-Table1[[#This Row],[Delivered MT]]</f>
        <v>0</v>
      </c>
      <c r="AE1159" s="6">
        <f>Table1[[#This Row],[Delivered MT]]*Table1[[#This Row],[Average Cost SDG/MT]]</f>
        <v>0</v>
      </c>
    </row>
    <row r="1160" spans="1:31" hidden="1" x14ac:dyDescent="0.2">
      <c r="A1160" s="1">
        <v>1171</v>
      </c>
      <c r="F1160" s="80"/>
      <c r="O1160" s="80"/>
      <c r="P1160" s="6">
        <f t="shared" si="111"/>
        <v>0</v>
      </c>
      <c r="R1160" s="6">
        <f t="shared" si="112"/>
        <v>0</v>
      </c>
      <c r="S1160" s="57">
        <f t="shared" si="110"/>
        <v>0</v>
      </c>
      <c r="T1160" s="6">
        <f>Table1[[#This Row],[Volume in Units]]*Table1[[#This Row],[Price SDG/Unit]]</f>
        <v>0</v>
      </c>
      <c r="U1160" s="57">
        <f>Table1[[#This Row],[Volume MT/Head]]*Table1[[#This Row],[Price USD/(MT/Head)]]</f>
        <v>0</v>
      </c>
      <c r="V1160" s="80"/>
      <c r="W1160" s="28">
        <f>Table1[[#This Row],[Commission SDG/MT]]*Table1[[#This Row],[Volume in Units]]</f>
        <v>0</v>
      </c>
      <c r="X1160" s="80"/>
      <c r="Y1160" s="28">
        <f t="shared" si="113"/>
        <v>0</v>
      </c>
      <c r="Z1160" s="6">
        <f>IFERROR((Table1[[#This Row],[Total Cost SDG]]/Table1[[#This Row],[Volume MT/Head]]),0)</f>
        <v>0</v>
      </c>
      <c r="AA1160" s="57" t="e">
        <f t="shared" si="114"/>
        <v>#DIV/0!</v>
      </c>
      <c r="AB1160" s="57">
        <f>IFERROR((Table1[[#This Row],[Total Cost USD]]/Table1[[#This Row],[Volume MT/Head]]),0)</f>
        <v>0</v>
      </c>
      <c r="AC1160" s="80"/>
      <c r="AD1160" s="6">
        <f>Table1[[#This Row],[Volume MT/Head]]-Table1[[#This Row],[Delivered MT]]</f>
        <v>0</v>
      </c>
      <c r="AE1160" s="6">
        <f>Table1[[#This Row],[Delivered MT]]*Table1[[#This Row],[Average Cost SDG/MT]]</f>
        <v>0</v>
      </c>
    </row>
    <row r="1161" spans="1:31" hidden="1" x14ac:dyDescent="0.2">
      <c r="A1161" s="1">
        <v>1172</v>
      </c>
      <c r="F1161" s="80"/>
      <c r="O1161" s="80"/>
      <c r="P1161" s="6">
        <f t="shared" si="111"/>
        <v>0</v>
      </c>
      <c r="R1161" s="6">
        <f t="shared" si="112"/>
        <v>0</v>
      </c>
      <c r="S1161" s="57">
        <f t="shared" si="110"/>
        <v>0</v>
      </c>
      <c r="T1161" s="6">
        <f>Table1[[#This Row],[Volume in Units]]*Table1[[#This Row],[Price SDG/Unit]]</f>
        <v>0</v>
      </c>
      <c r="U1161" s="57">
        <f>Table1[[#This Row],[Volume MT/Head]]*Table1[[#This Row],[Price USD/(MT/Head)]]</f>
        <v>0</v>
      </c>
      <c r="V1161" s="80"/>
      <c r="W1161" s="28">
        <f>Table1[[#This Row],[Commission SDG/MT]]*Table1[[#This Row],[Volume in Units]]</f>
        <v>0</v>
      </c>
      <c r="X1161" s="80"/>
      <c r="Y1161" s="28">
        <f t="shared" si="113"/>
        <v>0</v>
      </c>
      <c r="Z1161" s="6">
        <f>IFERROR((Table1[[#This Row],[Total Cost SDG]]/Table1[[#This Row],[Volume MT/Head]]),0)</f>
        <v>0</v>
      </c>
      <c r="AA1161" s="57" t="e">
        <f t="shared" si="114"/>
        <v>#DIV/0!</v>
      </c>
      <c r="AB1161" s="57">
        <f>IFERROR((Table1[[#This Row],[Total Cost USD]]/Table1[[#This Row],[Volume MT/Head]]),0)</f>
        <v>0</v>
      </c>
      <c r="AC1161" s="80"/>
      <c r="AD1161" s="6">
        <f>Table1[[#This Row],[Volume MT/Head]]-Table1[[#This Row],[Delivered MT]]</f>
        <v>0</v>
      </c>
      <c r="AE1161" s="6">
        <f>Table1[[#This Row],[Delivered MT]]*Table1[[#This Row],[Average Cost SDG/MT]]</f>
        <v>0</v>
      </c>
    </row>
    <row r="1162" spans="1:31" hidden="1" x14ac:dyDescent="0.2">
      <c r="A1162" s="1">
        <v>1173</v>
      </c>
      <c r="F1162" s="80"/>
      <c r="O1162" s="80"/>
      <c r="P1162" s="6">
        <f t="shared" si="111"/>
        <v>0</v>
      </c>
      <c r="R1162" s="6">
        <f t="shared" si="112"/>
        <v>0</v>
      </c>
      <c r="S1162" s="57">
        <f t="shared" si="110"/>
        <v>0</v>
      </c>
      <c r="T1162" s="6">
        <f>Table1[[#This Row],[Volume in Units]]*Table1[[#This Row],[Price SDG/Unit]]</f>
        <v>0</v>
      </c>
      <c r="U1162" s="57">
        <f>Table1[[#This Row],[Volume MT/Head]]*Table1[[#This Row],[Price USD/(MT/Head)]]</f>
        <v>0</v>
      </c>
      <c r="V1162" s="80"/>
      <c r="W1162" s="28">
        <f>Table1[[#This Row],[Commission SDG/MT]]*Table1[[#This Row],[Volume in Units]]</f>
        <v>0</v>
      </c>
      <c r="X1162" s="80"/>
      <c r="Y1162" s="28">
        <f t="shared" si="113"/>
        <v>0</v>
      </c>
      <c r="Z1162" s="6">
        <f>IFERROR((Table1[[#This Row],[Total Cost SDG]]/Table1[[#This Row],[Volume MT/Head]]),0)</f>
        <v>0</v>
      </c>
      <c r="AA1162" s="57" t="e">
        <f t="shared" si="114"/>
        <v>#DIV/0!</v>
      </c>
      <c r="AB1162" s="57">
        <f>IFERROR((Table1[[#This Row],[Total Cost USD]]/Table1[[#This Row],[Volume MT/Head]]),0)</f>
        <v>0</v>
      </c>
      <c r="AC1162" s="80"/>
      <c r="AD1162" s="6">
        <f>Table1[[#This Row],[Volume MT/Head]]-Table1[[#This Row],[Delivered MT]]</f>
        <v>0</v>
      </c>
      <c r="AE1162" s="6">
        <f>Table1[[#This Row],[Delivered MT]]*Table1[[#This Row],[Average Cost SDG/MT]]</f>
        <v>0</v>
      </c>
    </row>
    <row r="1163" spans="1:31" hidden="1" x14ac:dyDescent="0.2">
      <c r="A1163" s="1">
        <v>1174</v>
      </c>
      <c r="F1163" s="80"/>
      <c r="O1163" s="80"/>
      <c r="P1163" s="6">
        <f t="shared" si="111"/>
        <v>0</v>
      </c>
      <c r="R1163" s="6">
        <f t="shared" si="112"/>
        <v>0</v>
      </c>
      <c r="S1163" s="57">
        <f t="shared" si="110"/>
        <v>0</v>
      </c>
      <c r="T1163" s="6">
        <f>Table1[[#This Row],[Volume in Units]]*Table1[[#This Row],[Price SDG/Unit]]</f>
        <v>0</v>
      </c>
      <c r="U1163" s="57">
        <f>Table1[[#This Row],[Volume MT/Head]]*Table1[[#This Row],[Price USD/(MT/Head)]]</f>
        <v>0</v>
      </c>
      <c r="V1163" s="80"/>
      <c r="W1163" s="28">
        <f>Table1[[#This Row],[Commission SDG/MT]]*Table1[[#This Row],[Volume in Units]]</f>
        <v>0</v>
      </c>
      <c r="X1163" s="80"/>
      <c r="Y1163" s="28">
        <f t="shared" si="113"/>
        <v>0</v>
      </c>
      <c r="Z1163" s="6">
        <f>IFERROR((Table1[[#This Row],[Total Cost SDG]]/Table1[[#This Row],[Volume MT/Head]]),0)</f>
        <v>0</v>
      </c>
      <c r="AA1163" s="57" t="e">
        <f t="shared" si="114"/>
        <v>#DIV/0!</v>
      </c>
      <c r="AB1163" s="57">
        <f>IFERROR((Table1[[#This Row],[Total Cost USD]]/Table1[[#This Row],[Volume MT/Head]]),0)</f>
        <v>0</v>
      </c>
      <c r="AC1163" s="80"/>
      <c r="AD1163" s="6">
        <f>Table1[[#This Row],[Volume MT/Head]]-Table1[[#This Row],[Delivered MT]]</f>
        <v>0</v>
      </c>
      <c r="AE1163" s="6">
        <f>Table1[[#This Row],[Delivered MT]]*Table1[[#This Row],[Average Cost SDG/MT]]</f>
        <v>0</v>
      </c>
    </row>
    <row r="1164" spans="1:31" hidden="1" x14ac:dyDescent="0.2">
      <c r="A1164" s="1">
        <v>1175</v>
      </c>
      <c r="F1164" s="80"/>
      <c r="O1164" s="80"/>
      <c r="P1164" s="6">
        <f t="shared" si="111"/>
        <v>0</v>
      </c>
      <c r="R1164" s="6">
        <f t="shared" si="112"/>
        <v>0</v>
      </c>
      <c r="S1164" s="57">
        <f t="shared" si="110"/>
        <v>0</v>
      </c>
      <c r="T1164" s="6">
        <f>Table1[[#This Row],[Volume in Units]]*Table1[[#This Row],[Price SDG/Unit]]</f>
        <v>0</v>
      </c>
      <c r="U1164" s="57">
        <f>Table1[[#This Row],[Volume MT/Head]]*Table1[[#This Row],[Price USD/(MT/Head)]]</f>
        <v>0</v>
      </c>
      <c r="V1164" s="80"/>
      <c r="W1164" s="28">
        <f>Table1[[#This Row],[Commission SDG/MT]]*Table1[[#This Row],[Volume in Units]]</f>
        <v>0</v>
      </c>
      <c r="X1164" s="80"/>
      <c r="Y1164" s="28">
        <f t="shared" si="113"/>
        <v>0</v>
      </c>
      <c r="Z1164" s="6">
        <f>IFERROR((Table1[[#This Row],[Total Cost SDG]]/Table1[[#This Row],[Volume MT/Head]]),0)</f>
        <v>0</v>
      </c>
      <c r="AA1164" s="57" t="e">
        <f t="shared" si="114"/>
        <v>#DIV/0!</v>
      </c>
      <c r="AB1164" s="57">
        <f>IFERROR((Table1[[#This Row],[Total Cost USD]]/Table1[[#This Row],[Volume MT/Head]]),0)</f>
        <v>0</v>
      </c>
      <c r="AC1164" s="80"/>
      <c r="AD1164" s="6">
        <f>Table1[[#This Row],[Volume MT/Head]]-Table1[[#This Row],[Delivered MT]]</f>
        <v>0</v>
      </c>
      <c r="AE1164" s="6">
        <f>Table1[[#This Row],[Delivered MT]]*Table1[[#This Row],[Average Cost SDG/MT]]</f>
        <v>0</v>
      </c>
    </row>
    <row r="1165" spans="1:31" hidden="1" x14ac:dyDescent="0.2">
      <c r="A1165" s="1">
        <v>1176</v>
      </c>
      <c r="F1165" s="80"/>
      <c r="O1165" s="80"/>
      <c r="P1165" s="6">
        <f t="shared" si="111"/>
        <v>0</v>
      </c>
      <c r="R1165" s="6">
        <f t="shared" si="112"/>
        <v>0</v>
      </c>
      <c r="S1165" s="57">
        <f t="shared" si="110"/>
        <v>0</v>
      </c>
      <c r="T1165" s="6">
        <f>Table1[[#This Row],[Volume in Units]]*Table1[[#This Row],[Price SDG/Unit]]</f>
        <v>0</v>
      </c>
      <c r="U1165" s="57">
        <f>Table1[[#This Row],[Volume MT/Head]]*Table1[[#This Row],[Price USD/(MT/Head)]]</f>
        <v>0</v>
      </c>
      <c r="V1165" s="80"/>
      <c r="W1165" s="28">
        <f>Table1[[#This Row],[Commission SDG/MT]]*Table1[[#This Row],[Volume in Units]]</f>
        <v>0</v>
      </c>
      <c r="X1165" s="80"/>
      <c r="Y1165" s="28">
        <f t="shared" si="113"/>
        <v>0</v>
      </c>
      <c r="Z1165" s="6">
        <f>IFERROR((Table1[[#This Row],[Total Cost SDG]]/Table1[[#This Row],[Volume MT/Head]]),0)</f>
        <v>0</v>
      </c>
      <c r="AA1165" s="57" t="e">
        <f t="shared" si="114"/>
        <v>#DIV/0!</v>
      </c>
      <c r="AB1165" s="57">
        <f>IFERROR((Table1[[#This Row],[Total Cost USD]]/Table1[[#This Row],[Volume MT/Head]]),0)</f>
        <v>0</v>
      </c>
      <c r="AC1165" s="80"/>
      <c r="AD1165" s="6">
        <f>Table1[[#This Row],[Volume MT/Head]]-Table1[[#This Row],[Delivered MT]]</f>
        <v>0</v>
      </c>
      <c r="AE1165" s="6">
        <f>Table1[[#This Row],[Delivered MT]]*Table1[[#This Row],[Average Cost SDG/MT]]</f>
        <v>0</v>
      </c>
    </row>
    <row r="1166" spans="1:31" hidden="1" x14ac:dyDescent="0.2">
      <c r="A1166" s="1">
        <v>1177</v>
      </c>
      <c r="F1166" s="80"/>
      <c r="O1166" s="80"/>
      <c r="P1166" s="6">
        <f t="shared" si="111"/>
        <v>0</v>
      </c>
      <c r="R1166" s="6">
        <f t="shared" si="112"/>
        <v>0</v>
      </c>
      <c r="S1166" s="57">
        <f t="shared" si="110"/>
        <v>0</v>
      </c>
      <c r="T1166" s="6">
        <f>Table1[[#This Row],[Volume in Units]]*Table1[[#This Row],[Price SDG/Unit]]</f>
        <v>0</v>
      </c>
      <c r="U1166" s="57">
        <f>Table1[[#This Row],[Volume MT/Head]]*Table1[[#This Row],[Price USD/(MT/Head)]]</f>
        <v>0</v>
      </c>
      <c r="V1166" s="80"/>
      <c r="W1166" s="28">
        <f>Table1[[#This Row],[Commission SDG/MT]]*Table1[[#This Row],[Volume in Units]]</f>
        <v>0</v>
      </c>
      <c r="X1166" s="80"/>
      <c r="Y1166" s="28">
        <f t="shared" si="113"/>
        <v>0</v>
      </c>
      <c r="Z1166" s="6">
        <f>IFERROR((Table1[[#This Row],[Total Cost SDG]]/Table1[[#This Row],[Volume MT/Head]]),0)</f>
        <v>0</v>
      </c>
      <c r="AA1166" s="57" t="e">
        <f t="shared" si="114"/>
        <v>#DIV/0!</v>
      </c>
      <c r="AB1166" s="57">
        <f>IFERROR((Table1[[#This Row],[Total Cost USD]]/Table1[[#This Row],[Volume MT/Head]]),0)</f>
        <v>0</v>
      </c>
      <c r="AC1166" s="80"/>
      <c r="AD1166" s="6">
        <f>Table1[[#This Row],[Volume MT/Head]]-Table1[[#This Row],[Delivered MT]]</f>
        <v>0</v>
      </c>
      <c r="AE1166" s="6">
        <f>Table1[[#This Row],[Delivered MT]]*Table1[[#This Row],[Average Cost SDG/MT]]</f>
        <v>0</v>
      </c>
    </row>
    <row r="1167" spans="1:31" hidden="1" x14ac:dyDescent="0.2">
      <c r="A1167" s="1">
        <v>1178</v>
      </c>
      <c r="F1167" s="80"/>
      <c r="O1167" s="80"/>
      <c r="P1167" s="6">
        <f t="shared" si="111"/>
        <v>0</v>
      </c>
      <c r="R1167" s="6">
        <f t="shared" si="112"/>
        <v>0</v>
      </c>
      <c r="S1167" s="57">
        <f t="shared" si="110"/>
        <v>0</v>
      </c>
      <c r="T1167" s="6">
        <f>Table1[[#This Row],[Volume in Units]]*Table1[[#This Row],[Price SDG/Unit]]</f>
        <v>0</v>
      </c>
      <c r="U1167" s="57">
        <f>Table1[[#This Row],[Volume MT/Head]]*Table1[[#This Row],[Price USD/(MT/Head)]]</f>
        <v>0</v>
      </c>
      <c r="V1167" s="80"/>
      <c r="W1167" s="28">
        <f>Table1[[#This Row],[Commission SDG/MT]]*Table1[[#This Row],[Volume in Units]]</f>
        <v>0</v>
      </c>
      <c r="X1167" s="80"/>
      <c r="Y1167" s="28">
        <f t="shared" si="113"/>
        <v>0</v>
      </c>
      <c r="Z1167" s="6">
        <f>IFERROR((Table1[[#This Row],[Total Cost SDG]]/Table1[[#This Row],[Volume MT/Head]]),0)</f>
        <v>0</v>
      </c>
      <c r="AA1167" s="57" t="e">
        <f t="shared" si="114"/>
        <v>#DIV/0!</v>
      </c>
      <c r="AB1167" s="57">
        <f>IFERROR((Table1[[#This Row],[Total Cost USD]]/Table1[[#This Row],[Volume MT/Head]]),0)</f>
        <v>0</v>
      </c>
      <c r="AC1167" s="80"/>
      <c r="AD1167" s="6">
        <f>Table1[[#This Row],[Volume MT/Head]]-Table1[[#This Row],[Delivered MT]]</f>
        <v>0</v>
      </c>
      <c r="AE1167" s="6">
        <f>Table1[[#This Row],[Delivered MT]]*Table1[[#This Row],[Average Cost SDG/MT]]</f>
        <v>0</v>
      </c>
    </row>
    <row r="1168" spans="1:31" hidden="1" x14ac:dyDescent="0.2">
      <c r="A1168" s="1">
        <v>1179</v>
      </c>
      <c r="F1168" s="80"/>
      <c r="O1168" s="80"/>
      <c r="P1168" s="6">
        <f t="shared" si="111"/>
        <v>0</v>
      </c>
      <c r="R1168" s="6">
        <f t="shared" si="112"/>
        <v>0</v>
      </c>
      <c r="S1168" s="57">
        <f t="shared" si="110"/>
        <v>0</v>
      </c>
      <c r="T1168" s="6">
        <f>Table1[[#This Row],[Volume in Units]]*Table1[[#This Row],[Price SDG/Unit]]</f>
        <v>0</v>
      </c>
      <c r="U1168" s="57">
        <f>Table1[[#This Row],[Volume MT/Head]]*Table1[[#This Row],[Price USD/(MT/Head)]]</f>
        <v>0</v>
      </c>
      <c r="V1168" s="80"/>
      <c r="W1168" s="28">
        <f>Table1[[#This Row],[Commission SDG/MT]]*Table1[[#This Row],[Volume in Units]]</f>
        <v>0</v>
      </c>
      <c r="X1168" s="80"/>
      <c r="Y1168" s="28">
        <f t="shared" si="113"/>
        <v>0</v>
      </c>
      <c r="Z1168" s="6">
        <f>IFERROR((Table1[[#This Row],[Total Cost SDG]]/Table1[[#This Row],[Volume MT/Head]]),0)</f>
        <v>0</v>
      </c>
      <c r="AA1168" s="57" t="e">
        <f t="shared" si="114"/>
        <v>#DIV/0!</v>
      </c>
      <c r="AB1168" s="57">
        <f>IFERROR((Table1[[#This Row],[Total Cost USD]]/Table1[[#This Row],[Volume MT/Head]]),0)</f>
        <v>0</v>
      </c>
      <c r="AC1168" s="80"/>
      <c r="AD1168" s="6">
        <f>Table1[[#This Row],[Volume MT/Head]]-Table1[[#This Row],[Delivered MT]]</f>
        <v>0</v>
      </c>
      <c r="AE1168" s="6">
        <f>Table1[[#This Row],[Delivered MT]]*Table1[[#This Row],[Average Cost SDG/MT]]</f>
        <v>0</v>
      </c>
    </row>
    <row r="1169" spans="1:31" hidden="1" x14ac:dyDescent="0.2">
      <c r="A1169" s="1">
        <v>1180</v>
      </c>
      <c r="F1169" s="80"/>
      <c r="O1169" s="80"/>
      <c r="P1169" s="6">
        <f t="shared" si="111"/>
        <v>0</v>
      </c>
      <c r="R1169" s="6">
        <f t="shared" si="112"/>
        <v>0</v>
      </c>
      <c r="S1169" s="57">
        <f t="shared" si="110"/>
        <v>0</v>
      </c>
      <c r="T1169" s="6">
        <f>Table1[[#This Row],[Volume in Units]]*Table1[[#This Row],[Price SDG/Unit]]</f>
        <v>0</v>
      </c>
      <c r="U1169" s="57">
        <f>Table1[[#This Row],[Volume MT/Head]]*Table1[[#This Row],[Price USD/(MT/Head)]]</f>
        <v>0</v>
      </c>
      <c r="V1169" s="80"/>
      <c r="W1169" s="28">
        <f>Table1[[#This Row],[Commission SDG/MT]]*Table1[[#This Row],[Volume in Units]]</f>
        <v>0</v>
      </c>
      <c r="X1169" s="80"/>
      <c r="Y1169" s="28">
        <f t="shared" si="113"/>
        <v>0</v>
      </c>
      <c r="Z1169" s="6">
        <f>IFERROR((Table1[[#This Row],[Total Cost SDG]]/Table1[[#This Row],[Volume MT/Head]]),0)</f>
        <v>0</v>
      </c>
      <c r="AA1169" s="57" t="e">
        <f t="shared" si="114"/>
        <v>#DIV/0!</v>
      </c>
      <c r="AB1169" s="57">
        <f>IFERROR((Table1[[#This Row],[Total Cost USD]]/Table1[[#This Row],[Volume MT/Head]]),0)</f>
        <v>0</v>
      </c>
      <c r="AC1169" s="80"/>
      <c r="AD1169" s="6">
        <f>Table1[[#This Row],[Volume MT/Head]]-Table1[[#This Row],[Delivered MT]]</f>
        <v>0</v>
      </c>
      <c r="AE1169" s="6">
        <f>Table1[[#This Row],[Delivered MT]]*Table1[[#This Row],[Average Cost SDG/MT]]</f>
        <v>0</v>
      </c>
    </row>
    <row r="1170" spans="1:31" hidden="1" x14ac:dyDescent="0.2">
      <c r="A1170" s="1">
        <v>1181</v>
      </c>
      <c r="F1170" s="80"/>
      <c r="O1170" s="80"/>
      <c r="P1170" s="6">
        <f t="shared" si="111"/>
        <v>0</v>
      </c>
      <c r="R1170" s="6">
        <f t="shared" si="112"/>
        <v>0</v>
      </c>
      <c r="S1170" s="57">
        <f t="shared" si="110"/>
        <v>0</v>
      </c>
      <c r="T1170" s="6">
        <f>Table1[[#This Row],[Volume in Units]]*Table1[[#This Row],[Price SDG/Unit]]</f>
        <v>0</v>
      </c>
      <c r="U1170" s="57">
        <f>Table1[[#This Row],[Volume MT/Head]]*Table1[[#This Row],[Price USD/(MT/Head)]]</f>
        <v>0</v>
      </c>
      <c r="V1170" s="80"/>
      <c r="W1170" s="28">
        <f>Table1[[#This Row],[Commission SDG/MT]]*Table1[[#This Row],[Volume in Units]]</f>
        <v>0</v>
      </c>
      <c r="X1170" s="80"/>
      <c r="Y1170" s="28">
        <f t="shared" si="113"/>
        <v>0</v>
      </c>
      <c r="Z1170" s="6">
        <f>IFERROR((Table1[[#This Row],[Total Cost SDG]]/Table1[[#This Row],[Volume MT/Head]]),0)</f>
        <v>0</v>
      </c>
      <c r="AA1170" s="57" t="e">
        <f t="shared" si="114"/>
        <v>#DIV/0!</v>
      </c>
      <c r="AB1170" s="57">
        <f>IFERROR((Table1[[#This Row],[Total Cost USD]]/Table1[[#This Row],[Volume MT/Head]]),0)</f>
        <v>0</v>
      </c>
      <c r="AC1170" s="80"/>
      <c r="AD1170" s="6">
        <f>Table1[[#This Row],[Volume MT/Head]]-Table1[[#This Row],[Delivered MT]]</f>
        <v>0</v>
      </c>
      <c r="AE1170" s="6">
        <f>Table1[[#This Row],[Delivered MT]]*Table1[[#This Row],[Average Cost SDG/MT]]</f>
        <v>0</v>
      </c>
    </row>
    <row r="1171" spans="1:31" hidden="1" x14ac:dyDescent="0.2">
      <c r="A1171" s="1">
        <v>1182</v>
      </c>
      <c r="F1171" s="80"/>
      <c r="O1171" s="80"/>
      <c r="P1171" s="6">
        <f t="shared" si="111"/>
        <v>0</v>
      </c>
      <c r="R1171" s="6">
        <f t="shared" si="112"/>
        <v>0</v>
      </c>
      <c r="S1171" s="57">
        <f t="shared" si="110"/>
        <v>0</v>
      </c>
      <c r="T1171" s="6">
        <f>Table1[[#This Row],[Volume in Units]]*Table1[[#This Row],[Price SDG/Unit]]</f>
        <v>0</v>
      </c>
      <c r="U1171" s="57">
        <f>Table1[[#This Row],[Volume MT/Head]]*Table1[[#This Row],[Price USD/(MT/Head)]]</f>
        <v>0</v>
      </c>
      <c r="V1171" s="80"/>
      <c r="W1171" s="28">
        <f>Table1[[#This Row],[Commission SDG/MT]]*Table1[[#This Row],[Volume in Units]]</f>
        <v>0</v>
      </c>
      <c r="X1171" s="80"/>
      <c r="Y1171" s="28">
        <f t="shared" si="113"/>
        <v>0</v>
      </c>
      <c r="Z1171" s="6">
        <f>IFERROR((Table1[[#This Row],[Total Cost SDG]]/Table1[[#This Row],[Volume MT/Head]]),0)</f>
        <v>0</v>
      </c>
      <c r="AA1171" s="57" t="e">
        <f t="shared" si="114"/>
        <v>#DIV/0!</v>
      </c>
      <c r="AB1171" s="57">
        <f>IFERROR((Table1[[#This Row],[Total Cost USD]]/Table1[[#This Row],[Volume MT/Head]]),0)</f>
        <v>0</v>
      </c>
      <c r="AC1171" s="80"/>
      <c r="AD1171" s="6">
        <f>Table1[[#This Row],[Volume MT/Head]]-Table1[[#This Row],[Delivered MT]]</f>
        <v>0</v>
      </c>
      <c r="AE1171" s="6">
        <f>Table1[[#This Row],[Delivered MT]]*Table1[[#This Row],[Average Cost SDG/MT]]</f>
        <v>0</v>
      </c>
    </row>
    <row r="1172" spans="1:31" hidden="1" x14ac:dyDescent="0.2">
      <c r="A1172" s="1">
        <v>1183</v>
      </c>
      <c r="F1172" s="80"/>
      <c r="O1172" s="80"/>
      <c r="P1172" s="6">
        <f t="shared" si="111"/>
        <v>0</v>
      </c>
      <c r="R1172" s="6">
        <f t="shared" si="112"/>
        <v>0</v>
      </c>
      <c r="S1172" s="57">
        <f t="shared" si="110"/>
        <v>0</v>
      </c>
      <c r="T1172" s="6">
        <f>Table1[[#This Row],[Volume in Units]]*Table1[[#This Row],[Price SDG/Unit]]</f>
        <v>0</v>
      </c>
      <c r="U1172" s="57">
        <f>Table1[[#This Row],[Volume MT/Head]]*Table1[[#This Row],[Price USD/(MT/Head)]]</f>
        <v>0</v>
      </c>
      <c r="V1172" s="80"/>
      <c r="W1172" s="28">
        <f>Table1[[#This Row],[Commission SDG/MT]]*Table1[[#This Row],[Volume in Units]]</f>
        <v>0</v>
      </c>
      <c r="X1172" s="80"/>
      <c r="Y1172" s="28">
        <f t="shared" si="113"/>
        <v>0</v>
      </c>
      <c r="Z1172" s="6">
        <f>IFERROR((Table1[[#This Row],[Total Cost SDG]]/Table1[[#This Row],[Volume MT/Head]]),0)</f>
        <v>0</v>
      </c>
      <c r="AA1172" s="57" t="e">
        <f t="shared" si="114"/>
        <v>#DIV/0!</v>
      </c>
      <c r="AB1172" s="57">
        <f>IFERROR((Table1[[#This Row],[Total Cost USD]]/Table1[[#This Row],[Volume MT/Head]]),0)</f>
        <v>0</v>
      </c>
      <c r="AC1172" s="80"/>
      <c r="AD1172" s="6">
        <f>Table1[[#This Row],[Volume MT/Head]]-Table1[[#This Row],[Delivered MT]]</f>
        <v>0</v>
      </c>
      <c r="AE1172" s="6">
        <f>Table1[[#This Row],[Delivered MT]]*Table1[[#This Row],[Average Cost SDG/MT]]</f>
        <v>0</v>
      </c>
    </row>
    <row r="1173" spans="1:31" hidden="1" x14ac:dyDescent="0.2">
      <c r="A1173" s="1">
        <v>1184</v>
      </c>
      <c r="F1173" s="80"/>
      <c r="O1173" s="80"/>
      <c r="P1173" s="6">
        <f t="shared" si="111"/>
        <v>0</v>
      </c>
      <c r="R1173" s="6">
        <f t="shared" si="112"/>
        <v>0</v>
      </c>
      <c r="S1173" s="57">
        <f t="shared" si="110"/>
        <v>0</v>
      </c>
      <c r="T1173" s="6">
        <f>Table1[[#This Row],[Volume in Units]]*Table1[[#This Row],[Price SDG/Unit]]</f>
        <v>0</v>
      </c>
      <c r="U1173" s="57">
        <f>Table1[[#This Row],[Volume MT/Head]]*Table1[[#This Row],[Price USD/(MT/Head)]]</f>
        <v>0</v>
      </c>
      <c r="V1173" s="80"/>
      <c r="W1173" s="28">
        <f>Table1[[#This Row],[Commission SDG/MT]]*Table1[[#This Row],[Volume in Units]]</f>
        <v>0</v>
      </c>
      <c r="X1173" s="80"/>
      <c r="Y1173" s="28">
        <f t="shared" si="113"/>
        <v>0</v>
      </c>
      <c r="Z1173" s="6">
        <f>IFERROR((Table1[[#This Row],[Total Cost SDG]]/Table1[[#This Row],[Volume MT/Head]]),0)</f>
        <v>0</v>
      </c>
      <c r="AA1173" s="57" t="e">
        <f t="shared" si="114"/>
        <v>#DIV/0!</v>
      </c>
      <c r="AB1173" s="57">
        <f>IFERROR((Table1[[#This Row],[Total Cost USD]]/Table1[[#This Row],[Volume MT/Head]]),0)</f>
        <v>0</v>
      </c>
      <c r="AC1173" s="80"/>
      <c r="AD1173" s="6">
        <f>Table1[[#This Row],[Volume MT/Head]]-Table1[[#This Row],[Delivered MT]]</f>
        <v>0</v>
      </c>
      <c r="AE1173" s="6">
        <f>Table1[[#This Row],[Delivered MT]]*Table1[[#This Row],[Average Cost SDG/MT]]</f>
        <v>0</v>
      </c>
    </row>
    <row r="1174" spans="1:31" hidden="1" x14ac:dyDescent="0.2">
      <c r="A1174" s="1">
        <v>1185</v>
      </c>
      <c r="F1174" s="80"/>
      <c r="O1174" s="80"/>
      <c r="P1174" s="6">
        <f t="shared" si="111"/>
        <v>0</v>
      </c>
      <c r="R1174" s="6">
        <f t="shared" si="112"/>
        <v>0</v>
      </c>
      <c r="S1174" s="57">
        <f t="shared" si="110"/>
        <v>0</v>
      </c>
      <c r="T1174" s="6">
        <f>Table1[[#This Row],[Volume in Units]]*Table1[[#This Row],[Price SDG/Unit]]</f>
        <v>0</v>
      </c>
      <c r="U1174" s="57">
        <f>Table1[[#This Row],[Volume MT/Head]]*Table1[[#This Row],[Price USD/(MT/Head)]]</f>
        <v>0</v>
      </c>
      <c r="V1174" s="80"/>
      <c r="W1174" s="28">
        <f>Table1[[#This Row],[Commission SDG/MT]]*Table1[[#This Row],[Volume in Units]]</f>
        <v>0</v>
      </c>
      <c r="X1174" s="80"/>
      <c r="Y1174" s="28">
        <f t="shared" si="113"/>
        <v>0</v>
      </c>
      <c r="Z1174" s="6">
        <f>IFERROR((Table1[[#This Row],[Total Cost SDG]]/Table1[[#This Row],[Volume MT/Head]]),0)</f>
        <v>0</v>
      </c>
      <c r="AA1174" s="57" t="e">
        <f t="shared" si="114"/>
        <v>#DIV/0!</v>
      </c>
      <c r="AB1174" s="57">
        <f>IFERROR((Table1[[#This Row],[Total Cost USD]]/Table1[[#This Row],[Volume MT/Head]]),0)</f>
        <v>0</v>
      </c>
      <c r="AC1174" s="80"/>
      <c r="AD1174" s="6">
        <f>Table1[[#This Row],[Volume MT/Head]]-Table1[[#This Row],[Delivered MT]]</f>
        <v>0</v>
      </c>
      <c r="AE1174" s="6">
        <f>Table1[[#This Row],[Delivered MT]]*Table1[[#This Row],[Average Cost SDG/MT]]</f>
        <v>0</v>
      </c>
    </row>
    <row r="1175" spans="1:31" hidden="1" x14ac:dyDescent="0.2">
      <c r="A1175" s="1">
        <v>1186</v>
      </c>
      <c r="F1175" s="80"/>
      <c r="O1175" s="80"/>
      <c r="P1175" s="6">
        <f t="shared" si="111"/>
        <v>0</v>
      </c>
      <c r="R1175" s="6">
        <f t="shared" si="112"/>
        <v>0</v>
      </c>
      <c r="S1175" s="57">
        <f t="shared" si="110"/>
        <v>0</v>
      </c>
      <c r="T1175" s="6">
        <f>Table1[[#This Row],[Volume in Units]]*Table1[[#This Row],[Price SDG/Unit]]</f>
        <v>0</v>
      </c>
      <c r="U1175" s="57">
        <f>Table1[[#This Row],[Volume MT/Head]]*Table1[[#This Row],[Price USD/(MT/Head)]]</f>
        <v>0</v>
      </c>
      <c r="V1175" s="80"/>
      <c r="W1175" s="28">
        <f>Table1[[#This Row],[Commission SDG/MT]]*Table1[[#This Row],[Volume in Units]]</f>
        <v>0</v>
      </c>
      <c r="X1175" s="80"/>
      <c r="Y1175" s="28">
        <f t="shared" si="113"/>
        <v>0</v>
      </c>
      <c r="Z1175" s="6">
        <f>IFERROR((Table1[[#This Row],[Total Cost SDG]]/Table1[[#This Row],[Volume MT/Head]]),0)</f>
        <v>0</v>
      </c>
      <c r="AA1175" s="57" t="e">
        <f t="shared" si="114"/>
        <v>#DIV/0!</v>
      </c>
      <c r="AB1175" s="57">
        <f>IFERROR((Table1[[#This Row],[Total Cost USD]]/Table1[[#This Row],[Volume MT/Head]]),0)</f>
        <v>0</v>
      </c>
      <c r="AC1175" s="80"/>
      <c r="AD1175" s="6">
        <f>Table1[[#This Row],[Volume MT/Head]]-Table1[[#This Row],[Delivered MT]]</f>
        <v>0</v>
      </c>
      <c r="AE1175" s="6">
        <f>Table1[[#This Row],[Delivered MT]]*Table1[[#This Row],[Average Cost SDG/MT]]</f>
        <v>0</v>
      </c>
    </row>
    <row r="1176" spans="1:31" hidden="1" x14ac:dyDescent="0.2">
      <c r="A1176" s="1">
        <v>1187</v>
      </c>
      <c r="F1176" s="80"/>
      <c r="O1176" s="80"/>
      <c r="P1176" s="6">
        <f t="shared" si="111"/>
        <v>0</v>
      </c>
      <c r="R1176" s="6">
        <f t="shared" si="112"/>
        <v>0</v>
      </c>
      <c r="S1176" s="57">
        <f t="shared" si="110"/>
        <v>0</v>
      </c>
      <c r="T1176" s="6">
        <f>Table1[[#This Row],[Volume in Units]]*Table1[[#This Row],[Price SDG/Unit]]</f>
        <v>0</v>
      </c>
      <c r="U1176" s="57">
        <f>Table1[[#This Row],[Volume MT/Head]]*Table1[[#This Row],[Price USD/(MT/Head)]]</f>
        <v>0</v>
      </c>
      <c r="V1176" s="80"/>
      <c r="W1176" s="28">
        <f>Table1[[#This Row],[Commission SDG/MT]]*Table1[[#This Row],[Volume in Units]]</f>
        <v>0</v>
      </c>
      <c r="X1176" s="80"/>
      <c r="Y1176" s="28">
        <f t="shared" si="113"/>
        <v>0</v>
      </c>
      <c r="Z1176" s="6">
        <f>IFERROR((Table1[[#This Row],[Total Cost SDG]]/Table1[[#This Row],[Volume MT/Head]]),0)</f>
        <v>0</v>
      </c>
      <c r="AA1176" s="57" t="e">
        <f t="shared" si="114"/>
        <v>#DIV/0!</v>
      </c>
      <c r="AB1176" s="57">
        <f>IFERROR((Table1[[#This Row],[Total Cost USD]]/Table1[[#This Row],[Volume MT/Head]]),0)</f>
        <v>0</v>
      </c>
      <c r="AC1176" s="80"/>
      <c r="AD1176" s="6">
        <f>Table1[[#This Row],[Volume MT/Head]]-Table1[[#This Row],[Delivered MT]]</f>
        <v>0</v>
      </c>
      <c r="AE1176" s="6">
        <f>Table1[[#This Row],[Delivered MT]]*Table1[[#This Row],[Average Cost SDG/MT]]</f>
        <v>0</v>
      </c>
    </row>
    <row r="1177" spans="1:31" hidden="1" x14ac:dyDescent="0.2">
      <c r="A1177" s="1">
        <v>1188</v>
      </c>
      <c r="F1177" s="80"/>
      <c r="O1177" s="80"/>
      <c r="P1177" s="6">
        <f t="shared" si="111"/>
        <v>0</v>
      </c>
      <c r="R1177" s="6">
        <f t="shared" si="112"/>
        <v>0</v>
      </c>
      <c r="S1177" s="57">
        <f t="shared" ref="S1177:S1240" si="115">IFERROR((R1177/F1177),0)</f>
        <v>0</v>
      </c>
      <c r="T1177" s="6">
        <f>Table1[[#This Row],[Volume in Units]]*Table1[[#This Row],[Price SDG/Unit]]</f>
        <v>0</v>
      </c>
      <c r="U1177" s="57">
        <f>Table1[[#This Row],[Volume MT/Head]]*Table1[[#This Row],[Price USD/(MT/Head)]]</f>
        <v>0</v>
      </c>
      <c r="V1177" s="80"/>
      <c r="W1177" s="28">
        <f>Table1[[#This Row],[Commission SDG/MT]]*Table1[[#This Row],[Volume in Units]]</f>
        <v>0</v>
      </c>
      <c r="X1177" s="80"/>
      <c r="Y1177" s="28">
        <f t="shared" si="113"/>
        <v>0</v>
      </c>
      <c r="Z1177" s="6">
        <f>IFERROR((Table1[[#This Row],[Total Cost SDG]]/Table1[[#This Row],[Volume MT/Head]]),0)</f>
        <v>0</v>
      </c>
      <c r="AA1177" s="57" t="e">
        <f t="shared" si="114"/>
        <v>#DIV/0!</v>
      </c>
      <c r="AB1177" s="57">
        <f>IFERROR((Table1[[#This Row],[Total Cost USD]]/Table1[[#This Row],[Volume MT/Head]]),0)</f>
        <v>0</v>
      </c>
      <c r="AC1177" s="80"/>
      <c r="AD1177" s="6">
        <f>Table1[[#This Row],[Volume MT/Head]]-Table1[[#This Row],[Delivered MT]]</f>
        <v>0</v>
      </c>
      <c r="AE1177" s="6">
        <f>Table1[[#This Row],[Delivered MT]]*Table1[[#This Row],[Average Cost SDG/MT]]</f>
        <v>0</v>
      </c>
    </row>
    <row r="1178" spans="1:31" hidden="1" x14ac:dyDescent="0.2">
      <c r="A1178" s="1">
        <v>1189</v>
      </c>
      <c r="F1178" s="80"/>
      <c r="O1178" s="80"/>
      <c r="P1178" s="6">
        <f t="shared" si="111"/>
        <v>0</v>
      </c>
      <c r="R1178" s="6">
        <f t="shared" si="112"/>
        <v>0</v>
      </c>
      <c r="S1178" s="57">
        <f t="shared" si="115"/>
        <v>0</v>
      </c>
      <c r="T1178" s="6">
        <f>Table1[[#This Row],[Volume in Units]]*Table1[[#This Row],[Price SDG/Unit]]</f>
        <v>0</v>
      </c>
      <c r="U1178" s="57">
        <f>Table1[[#This Row],[Volume MT/Head]]*Table1[[#This Row],[Price USD/(MT/Head)]]</f>
        <v>0</v>
      </c>
      <c r="V1178" s="80"/>
      <c r="W1178" s="28">
        <f>Table1[[#This Row],[Commission SDG/MT]]*Table1[[#This Row],[Volume in Units]]</f>
        <v>0</v>
      </c>
      <c r="X1178" s="80"/>
      <c r="Y1178" s="28">
        <f t="shared" si="113"/>
        <v>0</v>
      </c>
      <c r="Z1178" s="6">
        <f>IFERROR((Table1[[#This Row],[Total Cost SDG]]/Table1[[#This Row],[Volume MT/Head]]),0)</f>
        <v>0</v>
      </c>
      <c r="AA1178" s="57" t="e">
        <f t="shared" si="114"/>
        <v>#DIV/0!</v>
      </c>
      <c r="AB1178" s="57">
        <f>IFERROR((Table1[[#This Row],[Total Cost USD]]/Table1[[#This Row],[Volume MT/Head]]),0)</f>
        <v>0</v>
      </c>
      <c r="AC1178" s="80"/>
      <c r="AD1178" s="6">
        <f>Table1[[#This Row],[Volume MT/Head]]-Table1[[#This Row],[Delivered MT]]</f>
        <v>0</v>
      </c>
      <c r="AE1178" s="6">
        <f>Table1[[#This Row],[Delivered MT]]*Table1[[#This Row],[Average Cost SDG/MT]]</f>
        <v>0</v>
      </c>
    </row>
    <row r="1179" spans="1:31" hidden="1" x14ac:dyDescent="0.2">
      <c r="A1179" s="1">
        <v>1190</v>
      </c>
      <c r="F1179" s="80"/>
      <c r="O1179" s="80"/>
      <c r="P1179" s="6">
        <f t="shared" si="111"/>
        <v>0</v>
      </c>
      <c r="R1179" s="6">
        <f t="shared" si="112"/>
        <v>0</v>
      </c>
      <c r="S1179" s="57">
        <f t="shared" si="115"/>
        <v>0</v>
      </c>
      <c r="T1179" s="6">
        <f>Table1[[#This Row],[Volume in Units]]*Table1[[#This Row],[Price SDG/Unit]]</f>
        <v>0</v>
      </c>
      <c r="U1179" s="57">
        <f>Table1[[#This Row],[Volume MT/Head]]*Table1[[#This Row],[Price USD/(MT/Head)]]</f>
        <v>0</v>
      </c>
      <c r="V1179" s="80"/>
      <c r="W1179" s="28">
        <f>Table1[[#This Row],[Commission SDG/MT]]*Table1[[#This Row],[Volume in Units]]</f>
        <v>0</v>
      </c>
      <c r="X1179" s="80"/>
      <c r="Y1179" s="28">
        <f t="shared" si="113"/>
        <v>0</v>
      </c>
      <c r="Z1179" s="6">
        <f>IFERROR((Table1[[#This Row],[Total Cost SDG]]/Table1[[#This Row],[Volume MT/Head]]),0)</f>
        <v>0</v>
      </c>
      <c r="AA1179" s="57" t="e">
        <f t="shared" si="114"/>
        <v>#DIV/0!</v>
      </c>
      <c r="AB1179" s="57">
        <f>IFERROR((Table1[[#This Row],[Total Cost USD]]/Table1[[#This Row],[Volume MT/Head]]),0)</f>
        <v>0</v>
      </c>
      <c r="AC1179" s="80"/>
      <c r="AD1179" s="6">
        <f>Table1[[#This Row],[Volume MT/Head]]-Table1[[#This Row],[Delivered MT]]</f>
        <v>0</v>
      </c>
      <c r="AE1179" s="6">
        <f>Table1[[#This Row],[Delivered MT]]*Table1[[#This Row],[Average Cost SDG/MT]]</f>
        <v>0</v>
      </c>
    </row>
    <row r="1180" spans="1:31" hidden="1" x14ac:dyDescent="0.2">
      <c r="A1180" s="1">
        <v>1191</v>
      </c>
      <c r="F1180" s="80"/>
      <c r="O1180" s="80"/>
      <c r="P1180" s="6">
        <f t="shared" si="111"/>
        <v>0</v>
      </c>
      <c r="R1180" s="6">
        <f t="shared" si="112"/>
        <v>0</v>
      </c>
      <c r="S1180" s="57">
        <f t="shared" si="115"/>
        <v>0</v>
      </c>
      <c r="T1180" s="6">
        <f>Table1[[#This Row],[Volume in Units]]*Table1[[#This Row],[Price SDG/Unit]]</f>
        <v>0</v>
      </c>
      <c r="U1180" s="57">
        <f>Table1[[#This Row],[Volume MT/Head]]*Table1[[#This Row],[Price USD/(MT/Head)]]</f>
        <v>0</v>
      </c>
      <c r="V1180" s="80"/>
      <c r="W1180" s="28">
        <f>Table1[[#This Row],[Commission SDG/MT]]*Table1[[#This Row],[Volume in Units]]</f>
        <v>0</v>
      </c>
      <c r="X1180" s="80"/>
      <c r="Y1180" s="28">
        <f t="shared" si="113"/>
        <v>0</v>
      </c>
      <c r="Z1180" s="6">
        <f>IFERROR((Table1[[#This Row],[Total Cost SDG]]/Table1[[#This Row],[Volume MT/Head]]),0)</f>
        <v>0</v>
      </c>
      <c r="AA1180" s="57" t="e">
        <f t="shared" si="114"/>
        <v>#DIV/0!</v>
      </c>
      <c r="AB1180" s="57">
        <f>IFERROR((Table1[[#This Row],[Total Cost USD]]/Table1[[#This Row],[Volume MT/Head]]),0)</f>
        <v>0</v>
      </c>
      <c r="AC1180" s="80"/>
      <c r="AD1180" s="6">
        <f>Table1[[#This Row],[Volume MT/Head]]-Table1[[#This Row],[Delivered MT]]</f>
        <v>0</v>
      </c>
      <c r="AE1180" s="6">
        <f>Table1[[#This Row],[Delivered MT]]*Table1[[#This Row],[Average Cost SDG/MT]]</f>
        <v>0</v>
      </c>
    </row>
    <row r="1181" spans="1:31" hidden="1" x14ac:dyDescent="0.2">
      <c r="A1181" s="1">
        <v>1192</v>
      </c>
      <c r="F1181" s="80"/>
      <c r="O1181" s="80"/>
      <c r="P1181" s="6">
        <f t="shared" si="111"/>
        <v>0</v>
      </c>
      <c r="R1181" s="6">
        <f t="shared" si="112"/>
        <v>0</v>
      </c>
      <c r="S1181" s="57">
        <f t="shared" si="115"/>
        <v>0</v>
      </c>
      <c r="T1181" s="6">
        <f>Table1[[#This Row],[Volume in Units]]*Table1[[#This Row],[Price SDG/Unit]]</f>
        <v>0</v>
      </c>
      <c r="U1181" s="57">
        <f>Table1[[#This Row],[Volume MT/Head]]*Table1[[#This Row],[Price USD/(MT/Head)]]</f>
        <v>0</v>
      </c>
      <c r="V1181" s="80"/>
      <c r="W1181" s="28">
        <f>Table1[[#This Row],[Commission SDG/MT]]*Table1[[#This Row],[Volume in Units]]</f>
        <v>0</v>
      </c>
      <c r="X1181" s="80"/>
      <c r="Y1181" s="28">
        <f t="shared" si="113"/>
        <v>0</v>
      </c>
      <c r="Z1181" s="6">
        <f>IFERROR((Table1[[#This Row],[Total Cost SDG]]/Table1[[#This Row],[Volume MT/Head]]),0)</f>
        <v>0</v>
      </c>
      <c r="AA1181" s="57" t="e">
        <f t="shared" si="114"/>
        <v>#DIV/0!</v>
      </c>
      <c r="AB1181" s="57">
        <f>IFERROR((Table1[[#This Row],[Total Cost USD]]/Table1[[#This Row],[Volume MT/Head]]),0)</f>
        <v>0</v>
      </c>
      <c r="AC1181" s="80"/>
      <c r="AD1181" s="6">
        <f>Table1[[#This Row],[Volume MT/Head]]-Table1[[#This Row],[Delivered MT]]</f>
        <v>0</v>
      </c>
      <c r="AE1181" s="6">
        <f>Table1[[#This Row],[Delivered MT]]*Table1[[#This Row],[Average Cost SDG/MT]]</f>
        <v>0</v>
      </c>
    </row>
    <row r="1182" spans="1:31" hidden="1" x14ac:dyDescent="0.2">
      <c r="A1182" s="1">
        <v>1193</v>
      </c>
      <c r="F1182" s="80"/>
      <c r="O1182" s="80"/>
      <c r="P1182" s="6">
        <f t="shared" si="111"/>
        <v>0</v>
      </c>
      <c r="R1182" s="6">
        <f t="shared" si="112"/>
        <v>0</v>
      </c>
      <c r="S1182" s="57">
        <f t="shared" si="115"/>
        <v>0</v>
      </c>
      <c r="T1182" s="6">
        <f>Table1[[#This Row],[Volume in Units]]*Table1[[#This Row],[Price SDG/Unit]]</f>
        <v>0</v>
      </c>
      <c r="U1182" s="57">
        <f>Table1[[#This Row],[Volume MT/Head]]*Table1[[#This Row],[Price USD/(MT/Head)]]</f>
        <v>0</v>
      </c>
      <c r="V1182" s="80"/>
      <c r="W1182" s="28">
        <f>Table1[[#This Row],[Commission SDG/MT]]*Table1[[#This Row],[Volume in Units]]</f>
        <v>0</v>
      </c>
      <c r="X1182" s="80"/>
      <c r="Y1182" s="28">
        <f t="shared" si="113"/>
        <v>0</v>
      </c>
      <c r="Z1182" s="6">
        <f>IFERROR((Table1[[#This Row],[Total Cost SDG]]/Table1[[#This Row],[Volume MT/Head]]),0)</f>
        <v>0</v>
      </c>
      <c r="AA1182" s="57" t="e">
        <f t="shared" si="114"/>
        <v>#DIV/0!</v>
      </c>
      <c r="AB1182" s="57">
        <f>IFERROR((Table1[[#This Row],[Total Cost USD]]/Table1[[#This Row],[Volume MT/Head]]),0)</f>
        <v>0</v>
      </c>
      <c r="AC1182" s="80"/>
      <c r="AD1182" s="6">
        <f>Table1[[#This Row],[Volume MT/Head]]-Table1[[#This Row],[Delivered MT]]</f>
        <v>0</v>
      </c>
      <c r="AE1182" s="6">
        <f>Table1[[#This Row],[Delivered MT]]*Table1[[#This Row],[Average Cost SDG/MT]]</f>
        <v>0</v>
      </c>
    </row>
    <row r="1183" spans="1:31" hidden="1" x14ac:dyDescent="0.2">
      <c r="A1183" s="1">
        <v>1194</v>
      </c>
      <c r="F1183" s="80"/>
      <c r="O1183" s="80"/>
      <c r="P1183" s="6">
        <f t="shared" si="111"/>
        <v>0</v>
      </c>
      <c r="R1183" s="6">
        <f t="shared" si="112"/>
        <v>0</v>
      </c>
      <c r="S1183" s="57">
        <f t="shared" si="115"/>
        <v>0</v>
      </c>
      <c r="T1183" s="6">
        <f>Table1[[#This Row],[Volume in Units]]*Table1[[#This Row],[Price SDG/Unit]]</f>
        <v>0</v>
      </c>
      <c r="U1183" s="57">
        <f>Table1[[#This Row],[Volume MT/Head]]*Table1[[#This Row],[Price USD/(MT/Head)]]</f>
        <v>0</v>
      </c>
      <c r="V1183" s="80"/>
      <c r="W1183" s="28">
        <f>Table1[[#This Row],[Commission SDG/MT]]*Table1[[#This Row],[Volume in Units]]</f>
        <v>0</v>
      </c>
      <c r="X1183" s="80"/>
      <c r="Y1183" s="28">
        <f t="shared" si="113"/>
        <v>0</v>
      </c>
      <c r="Z1183" s="6">
        <f>IFERROR((Table1[[#This Row],[Total Cost SDG]]/Table1[[#This Row],[Volume MT/Head]]),0)</f>
        <v>0</v>
      </c>
      <c r="AA1183" s="57" t="e">
        <f t="shared" si="114"/>
        <v>#DIV/0!</v>
      </c>
      <c r="AB1183" s="57">
        <f>IFERROR((Table1[[#This Row],[Total Cost USD]]/Table1[[#This Row],[Volume MT/Head]]),0)</f>
        <v>0</v>
      </c>
      <c r="AC1183" s="80"/>
      <c r="AD1183" s="6">
        <f>Table1[[#This Row],[Volume MT/Head]]-Table1[[#This Row],[Delivered MT]]</f>
        <v>0</v>
      </c>
      <c r="AE1183" s="6">
        <f>Table1[[#This Row],[Delivered MT]]*Table1[[#This Row],[Average Cost SDG/MT]]</f>
        <v>0</v>
      </c>
    </row>
    <row r="1184" spans="1:31" hidden="1" x14ac:dyDescent="0.2">
      <c r="A1184" s="1">
        <v>1195</v>
      </c>
      <c r="F1184" s="80"/>
      <c r="O1184" s="80"/>
      <c r="P1184" s="6">
        <f t="shared" si="111"/>
        <v>0</v>
      </c>
      <c r="R1184" s="6">
        <f t="shared" si="112"/>
        <v>0</v>
      </c>
      <c r="S1184" s="57">
        <f t="shared" si="115"/>
        <v>0</v>
      </c>
      <c r="T1184" s="6">
        <f>Table1[[#This Row],[Volume in Units]]*Table1[[#This Row],[Price SDG/Unit]]</f>
        <v>0</v>
      </c>
      <c r="U1184" s="57">
        <f>Table1[[#This Row],[Volume MT/Head]]*Table1[[#This Row],[Price USD/(MT/Head)]]</f>
        <v>0</v>
      </c>
      <c r="V1184" s="80"/>
      <c r="W1184" s="28">
        <f>Table1[[#This Row],[Commission SDG/MT]]*Table1[[#This Row],[Volume in Units]]</f>
        <v>0</v>
      </c>
      <c r="X1184" s="80"/>
      <c r="Y1184" s="28">
        <f t="shared" si="113"/>
        <v>0</v>
      </c>
      <c r="Z1184" s="6">
        <f>IFERROR((Table1[[#This Row],[Total Cost SDG]]/Table1[[#This Row],[Volume MT/Head]]),0)</f>
        <v>0</v>
      </c>
      <c r="AA1184" s="57" t="e">
        <f t="shared" si="114"/>
        <v>#DIV/0!</v>
      </c>
      <c r="AB1184" s="57">
        <f>IFERROR((Table1[[#This Row],[Total Cost USD]]/Table1[[#This Row],[Volume MT/Head]]),0)</f>
        <v>0</v>
      </c>
      <c r="AC1184" s="80"/>
      <c r="AD1184" s="6">
        <f>Table1[[#This Row],[Volume MT/Head]]-Table1[[#This Row],[Delivered MT]]</f>
        <v>0</v>
      </c>
      <c r="AE1184" s="6">
        <f>Table1[[#This Row],[Delivered MT]]*Table1[[#This Row],[Average Cost SDG/MT]]</f>
        <v>0</v>
      </c>
    </row>
    <row r="1185" spans="1:31" hidden="1" x14ac:dyDescent="0.2">
      <c r="A1185" s="1">
        <v>1196</v>
      </c>
      <c r="F1185" s="80"/>
      <c r="O1185" s="80"/>
      <c r="P1185" s="6">
        <f t="shared" si="111"/>
        <v>0</v>
      </c>
      <c r="R1185" s="6">
        <f t="shared" si="112"/>
        <v>0</v>
      </c>
      <c r="S1185" s="57">
        <f t="shared" si="115"/>
        <v>0</v>
      </c>
      <c r="T1185" s="6">
        <f>Table1[[#This Row],[Volume in Units]]*Table1[[#This Row],[Price SDG/Unit]]</f>
        <v>0</v>
      </c>
      <c r="U1185" s="57">
        <f>Table1[[#This Row],[Volume MT/Head]]*Table1[[#This Row],[Price USD/(MT/Head)]]</f>
        <v>0</v>
      </c>
      <c r="V1185" s="80"/>
      <c r="W1185" s="28">
        <f>Table1[[#This Row],[Commission SDG/MT]]*Table1[[#This Row],[Volume in Units]]</f>
        <v>0</v>
      </c>
      <c r="X1185" s="80"/>
      <c r="Y1185" s="28">
        <f t="shared" si="113"/>
        <v>0</v>
      </c>
      <c r="Z1185" s="6">
        <f>IFERROR((Table1[[#This Row],[Total Cost SDG]]/Table1[[#This Row],[Volume MT/Head]]),0)</f>
        <v>0</v>
      </c>
      <c r="AA1185" s="57" t="e">
        <f t="shared" si="114"/>
        <v>#DIV/0!</v>
      </c>
      <c r="AB1185" s="57">
        <f>IFERROR((Table1[[#This Row],[Total Cost USD]]/Table1[[#This Row],[Volume MT/Head]]),0)</f>
        <v>0</v>
      </c>
      <c r="AC1185" s="80"/>
      <c r="AD1185" s="6">
        <f>Table1[[#This Row],[Volume MT/Head]]-Table1[[#This Row],[Delivered MT]]</f>
        <v>0</v>
      </c>
      <c r="AE1185" s="6">
        <f>Table1[[#This Row],[Delivered MT]]*Table1[[#This Row],[Average Cost SDG/MT]]</f>
        <v>0</v>
      </c>
    </row>
    <row r="1186" spans="1:31" hidden="1" x14ac:dyDescent="0.2">
      <c r="A1186" s="1">
        <v>1197</v>
      </c>
      <c r="F1186" s="80"/>
      <c r="O1186" s="80"/>
      <c r="P1186" s="6">
        <f t="shared" si="111"/>
        <v>0</v>
      </c>
      <c r="R1186" s="6">
        <f t="shared" si="112"/>
        <v>0</v>
      </c>
      <c r="S1186" s="57">
        <f t="shared" si="115"/>
        <v>0</v>
      </c>
      <c r="T1186" s="6">
        <f>Table1[[#This Row],[Volume in Units]]*Table1[[#This Row],[Price SDG/Unit]]</f>
        <v>0</v>
      </c>
      <c r="U1186" s="57">
        <f>Table1[[#This Row],[Volume MT/Head]]*Table1[[#This Row],[Price USD/(MT/Head)]]</f>
        <v>0</v>
      </c>
      <c r="V1186" s="80"/>
      <c r="W1186" s="28">
        <f>Table1[[#This Row],[Commission SDG/MT]]*Table1[[#This Row],[Volume in Units]]</f>
        <v>0</v>
      </c>
      <c r="X1186" s="80"/>
      <c r="Y1186" s="28">
        <f t="shared" si="113"/>
        <v>0</v>
      </c>
      <c r="Z1186" s="6">
        <f>IFERROR((Table1[[#This Row],[Total Cost SDG]]/Table1[[#This Row],[Volume MT/Head]]),0)</f>
        <v>0</v>
      </c>
      <c r="AA1186" s="57" t="e">
        <f t="shared" si="114"/>
        <v>#DIV/0!</v>
      </c>
      <c r="AB1186" s="57">
        <f>IFERROR((Table1[[#This Row],[Total Cost USD]]/Table1[[#This Row],[Volume MT/Head]]),0)</f>
        <v>0</v>
      </c>
      <c r="AC1186" s="80"/>
      <c r="AD1186" s="6">
        <f>Table1[[#This Row],[Volume MT/Head]]-Table1[[#This Row],[Delivered MT]]</f>
        <v>0</v>
      </c>
      <c r="AE1186" s="6">
        <f>Table1[[#This Row],[Delivered MT]]*Table1[[#This Row],[Average Cost SDG/MT]]</f>
        <v>0</v>
      </c>
    </row>
    <row r="1187" spans="1:31" hidden="1" x14ac:dyDescent="0.2">
      <c r="A1187" s="1">
        <v>1198</v>
      </c>
      <c r="F1187" s="80"/>
      <c r="O1187" s="80"/>
      <c r="P1187" s="6">
        <f t="shared" si="111"/>
        <v>0</v>
      </c>
      <c r="R1187" s="6">
        <f t="shared" si="112"/>
        <v>0</v>
      </c>
      <c r="S1187" s="57">
        <f t="shared" si="115"/>
        <v>0</v>
      </c>
      <c r="T1187" s="6">
        <f>Table1[[#This Row],[Volume in Units]]*Table1[[#This Row],[Price SDG/Unit]]</f>
        <v>0</v>
      </c>
      <c r="U1187" s="57">
        <f>Table1[[#This Row],[Volume MT/Head]]*Table1[[#This Row],[Price USD/(MT/Head)]]</f>
        <v>0</v>
      </c>
      <c r="V1187" s="80"/>
      <c r="W1187" s="28">
        <f>Table1[[#This Row],[Commission SDG/MT]]*Table1[[#This Row],[Volume in Units]]</f>
        <v>0</v>
      </c>
      <c r="X1187" s="80"/>
      <c r="Y1187" s="28">
        <f t="shared" si="113"/>
        <v>0</v>
      </c>
      <c r="Z1187" s="6">
        <f>IFERROR((Table1[[#This Row],[Total Cost SDG]]/Table1[[#This Row],[Volume MT/Head]]),0)</f>
        <v>0</v>
      </c>
      <c r="AA1187" s="57" t="e">
        <f t="shared" si="114"/>
        <v>#DIV/0!</v>
      </c>
      <c r="AB1187" s="57">
        <f>IFERROR((Table1[[#This Row],[Total Cost USD]]/Table1[[#This Row],[Volume MT/Head]]),0)</f>
        <v>0</v>
      </c>
      <c r="AC1187" s="80"/>
      <c r="AD1187" s="6">
        <f>Table1[[#This Row],[Volume MT/Head]]-Table1[[#This Row],[Delivered MT]]</f>
        <v>0</v>
      </c>
      <c r="AE1187" s="6">
        <f>Table1[[#This Row],[Delivered MT]]*Table1[[#This Row],[Average Cost SDG/MT]]</f>
        <v>0</v>
      </c>
    </row>
    <row r="1188" spans="1:31" hidden="1" x14ac:dyDescent="0.2">
      <c r="A1188" s="1">
        <v>1199</v>
      </c>
      <c r="F1188" s="80"/>
      <c r="O1188" s="80"/>
      <c r="P1188" s="6">
        <f t="shared" si="111"/>
        <v>0</v>
      </c>
      <c r="R1188" s="6">
        <f t="shared" si="112"/>
        <v>0</v>
      </c>
      <c r="S1188" s="57">
        <f t="shared" si="115"/>
        <v>0</v>
      </c>
      <c r="T1188" s="6">
        <f>Table1[[#This Row],[Volume in Units]]*Table1[[#This Row],[Price SDG/Unit]]</f>
        <v>0</v>
      </c>
      <c r="U1188" s="57">
        <f>Table1[[#This Row],[Volume MT/Head]]*Table1[[#This Row],[Price USD/(MT/Head)]]</f>
        <v>0</v>
      </c>
      <c r="V1188" s="80"/>
      <c r="W1188" s="28">
        <f>Table1[[#This Row],[Commission SDG/MT]]*Table1[[#This Row],[Volume in Units]]</f>
        <v>0</v>
      </c>
      <c r="X1188" s="80"/>
      <c r="Y1188" s="28">
        <f t="shared" si="113"/>
        <v>0</v>
      </c>
      <c r="Z1188" s="6">
        <f>IFERROR((Table1[[#This Row],[Total Cost SDG]]/Table1[[#This Row],[Volume MT/Head]]),0)</f>
        <v>0</v>
      </c>
      <c r="AA1188" s="57" t="e">
        <f t="shared" si="114"/>
        <v>#DIV/0!</v>
      </c>
      <c r="AB1188" s="57">
        <f>IFERROR((Table1[[#This Row],[Total Cost USD]]/Table1[[#This Row],[Volume MT/Head]]),0)</f>
        <v>0</v>
      </c>
      <c r="AC1188" s="80"/>
      <c r="AD1188" s="6">
        <f>Table1[[#This Row],[Volume MT/Head]]-Table1[[#This Row],[Delivered MT]]</f>
        <v>0</v>
      </c>
      <c r="AE1188" s="6">
        <f>Table1[[#This Row],[Delivered MT]]*Table1[[#This Row],[Average Cost SDG/MT]]</f>
        <v>0</v>
      </c>
    </row>
    <row r="1189" spans="1:31" hidden="1" x14ac:dyDescent="0.2">
      <c r="A1189" s="1">
        <v>1200</v>
      </c>
      <c r="F1189" s="80"/>
      <c r="O1189" s="80"/>
      <c r="P1189" s="6">
        <f t="shared" si="111"/>
        <v>0</v>
      </c>
      <c r="R1189" s="6">
        <f t="shared" si="112"/>
        <v>0</v>
      </c>
      <c r="S1189" s="57">
        <f t="shared" si="115"/>
        <v>0</v>
      </c>
      <c r="T1189" s="6">
        <f>Table1[[#This Row],[Volume in Units]]*Table1[[#This Row],[Price SDG/Unit]]</f>
        <v>0</v>
      </c>
      <c r="U1189" s="57">
        <f>Table1[[#This Row],[Volume MT/Head]]*Table1[[#This Row],[Price USD/(MT/Head)]]</f>
        <v>0</v>
      </c>
      <c r="V1189" s="80"/>
      <c r="W1189" s="28">
        <f>Table1[[#This Row],[Commission SDG/MT]]*Table1[[#This Row],[Volume in Units]]</f>
        <v>0</v>
      </c>
      <c r="X1189" s="80"/>
      <c r="Y1189" s="28">
        <f t="shared" si="113"/>
        <v>0</v>
      </c>
      <c r="Z1189" s="6">
        <f>IFERROR((Table1[[#This Row],[Total Cost SDG]]/Table1[[#This Row],[Volume MT/Head]]),0)</f>
        <v>0</v>
      </c>
      <c r="AA1189" s="57" t="e">
        <f t="shared" si="114"/>
        <v>#DIV/0!</v>
      </c>
      <c r="AB1189" s="57">
        <f>IFERROR((Table1[[#This Row],[Total Cost USD]]/Table1[[#This Row],[Volume MT/Head]]),0)</f>
        <v>0</v>
      </c>
      <c r="AC1189" s="80"/>
      <c r="AD1189" s="6">
        <f>Table1[[#This Row],[Volume MT/Head]]-Table1[[#This Row],[Delivered MT]]</f>
        <v>0</v>
      </c>
      <c r="AE1189" s="6">
        <f>Table1[[#This Row],[Delivered MT]]*Table1[[#This Row],[Average Cost SDG/MT]]</f>
        <v>0</v>
      </c>
    </row>
    <row r="1190" spans="1:31" hidden="1" x14ac:dyDescent="0.2">
      <c r="A1190" s="1">
        <v>1201</v>
      </c>
      <c r="F1190" s="80"/>
      <c r="O1190" s="80"/>
      <c r="P1190" s="6">
        <f t="shared" si="111"/>
        <v>0</v>
      </c>
      <c r="R1190" s="6">
        <f t="shared" si="112"/>
        <v>0</v>
      </c>
      <c r="S1190" s="57">
        <f t="shared" si="115"/>
        <v>0</v>
      </c>
      <c r="T1190" s="6">
        <f>Table1[[#This Row],[Volume in Units]]*Table1[[#This Row],[Price SDG/Unit]]</f>
        <v>0</v>
      </c>
      <c r="U1190" s="57">
        <f>Table1[[#This Row],[Volume MT/Head]]*Table1[[#This Row],[Price USD/(MT/Head)]]</f>
        <v>0</v>
      </c>
      <c r="V1190" s="80"/>
      <c r="W1190" s="28">
        <f>Table1[[#This Row],[Commission SDG/MT]]*Table1[[#This Row],[Volume in Units]]</f>
        <v>0</v>
      </c>
      <c r="X1190" s="80"/>
      <c r="Y1190" s="28">
        <f t="shared" si="113"/>
        <v>0</v>
      </c>
      <c r="Z1190" s="6">
        <f>IFERROR((Table1[[#This Row],[Total Cost SDG]]/Table1[[#This Row],[Volume MT/Head]]),0)</f>
        <v>0</v>
      </c>
      <c r="AA1190" s="57" t="e">
        <f t="shared" si="114"/>
        <v>#DIV/0!</v>
      </c>
      <c r="AB1190" s="57">
        <f>IFERROR((Table1[[#This Row],[Total Cost USD]]/Table1[[#This Row],[Volume MT/Head]]),0)</f>
        <v>0</v>
      </c>
      <c r="AC1190" s="80"/>
      <c r="AD1190" s="6">
        <f>Table1[[#This Row],[Volume MT/Head]]-Table1[[#This Row],[Delivered MT]]</f>
        <v>0</v>
      </c>
      <c r="AE1190" s="6">
        <f>Table1[[#This Row],[Delivered MT]]*Table1[[#This Row],[Average Cost SDG/MT]]</f>
        <v>0</v>
      </c>
    </row>
    <row r="1191" spans="1:31" hidden="1" x14ac:dyDescent="0.2">
      <c r="A1191" s="1">
        <v>1202</v>
      </c>
      <c r="F1191" s="80"/>
      <c r="O1191" s="80"/>
      <c r="P1191" s="6">
        <f t="shared" si="111"/>
        <v>0</v>
      </c>
      <c r="R1191" s="6">
        <f t="shared" si="112"/>
        <v>0</v>
      </c>
      <c r="S1191" s="57">
        <f t="shared" si="115"/>
        <v>0</v>
      </c>
      <c r="T1191" s="6">
        <f>Table1[[#This Row],[Volume in Units]]*Table1[[#This Row],[Price SDG/Unit]]</f>
        <v>0</v>
      </c>
      <c r="U1191" s="57">
        <f>Table1[[#This Row],[Volume MT/Head]]*Table1[[#This Row],[Price USD/(MT/Head)]]</f>
        <v>0</v>
      </c>
      <c r="V1191" s="80"/>
      <c r="W1191" s="28">
        <f>Table1[[#This Row],[Commission SDG/MT]]*Table1[[#This Row],[Volume in Units]]</f>
        <v>0</v>
      </c>
      <c r="X1191" s="80"/>
      <c r="Y1191" s="28">
        <f t="shared" si="113"/>
        <v>0</v>
      </c>
      <c r="Z1191" s="6">
        <f>IFERROR((Table1[[#This Row],[Total Cost SDG]]/Table1[[#This Row],[Volume MT/Head]]),0)</f>
        <v>0</v>
      </c>
      <c r="AA1191" s="57" t="e">
        <f t="shared" si="114"/>
        <v>#DIV/0!</v>
      </c>
      <c r="AB1191" s="57">
        <f>IFERROR((Table1[[#This Row],[Total Cost USD]]/Table1[[#This Row],[Volume MT/Head]]),0)</f>
        <v>0</v>
      </c>
      <c r="AC1191" s="80"/>
      <c r="AD1191" s="6">
        <f>Table1[[#This Row],[Volume MT/Head]]-Table1[[#This Row],[Delivered MT]]</f>
        <v>0</v>
      </c>
      <c r="AE1191" s="6">
        <f>Table1[[#This Row],[Delivered MT]]*Table1[[#This Row],[Average Cost SDG/MT]]</f>
        <v>0</v>
      </c>
    </row>
    <row r="1192" spans="1:31" hidden="1" x14ac:dyDescent="0.2">
      <c r="A1192" s="1">
        <v>1203</v>
      </c>
      <c r="F1192" s="80"/>
      <c r="O1192" s="80"/>
      <c r="P1192" s="6">
        <f t="shared" si="111"/>
        <v>0</v>
      </c>
      <c r="R1192" s="6">
        <f t="shared" si="112"/>
        <v>0</v>
      </c>
      <c r="S1192" s="57">
        <f t="shared" si="115"/>
        <v>0</v>
      </c>
      <c r="T1192" s="6">
        <f>Table1[[#This Row],[Volume in Units]]*Table1[[#This Row],[Price SDG/Unit]]</f>
        <v>0</v>
      </c>
      <c r="U1192" s="57">
        <f>Table1[[#This Row],[Volume MT/Head]]*Table1[[#This Row],[Price USD/(MT/Head)]]</f>
        <v>0</v>
      </c>
      <c r="V1192" s="80"/>
      <c r="W1192" s="28">
        <f>Table1[[#This Row],[Commission SDG/MT]]*Table1[[#This Row],[Volume in Units]]</f>
        <v>0</v>
      </c>
      <c r="X1192" s="80"/>
      <c r="Y1192" s="28">
        <f t="shared" si="113"/>
        <v>0</v>
      </c>
      <c r="Z1192" s="6">
        <f>IFERROR((Table1[[#This Row],[Total Cost SDG]]/Table1[[#This Row],[Volume MT/Head]]),0)</f>
        <v>0</v>
      </c>
      <c r="AA1192" s="57" t="e">
        <f t="shared" si="114"/>
        <v>#DIV/0!</v>
      </c>
      <c r="AB1192" s="57">
        <f>IFERROR((Table1[[#This Row],[Total Cost USD]]/Table1[[#This Row],[Volume MT/Head]]),0)</f>
        <v>0</v>
      </c>
      <c r="AC1192" s="80"/>
      <c r="AD1192" s="6">
        <f>Table1[[#This Row],[Volume MT/Head]]-Table1[[#This Row],[Delivered MT]]</f>
        <v>0</v>
      </c>
      <c r="AE1192" s="6">
        <f>Table1[[#This Row],[Delivered MT]]*Table1[[#This Row],[Average Cost SDG/MT]]</f>
        <v>0</v>
      </c>
    </row>
    <row r="1193" spans="1:31" hidden="1" x14ac:dyDescent="0.2">
      <c r="A1193" s="1">
        <v>1204</v>
      </c>
      <c r="F1193" s="80"/>
      <c r="O1193" s="80"/>
      <c r="P1193" s="6">
        <f t="shared" si="111"/>
        <v>0</v>
      </c>
      <c r="R1193" s="6">
        <f t="shared" si="112"/>
        <v>0</v>
      </c>
      <c r="S1193" s="57">
        <f t="shared" si="115"/>
        <v>0</v>
      </c>
      <c r="T1193" s="6">
        <f>Table1[[#This Row],[Volume in Units]]*Table1[[#This Row],[Price SDG/Unit]]</f>
        <v>0</v>
      </c>
      <c r="U1193" s="57">
        <f>Table1[[#This Row],[Volume MT/Head]]*Table1[[#This Row],[Price USD/(MT/Head)]]</f>
        <v>0</v>
      </c>
      <c r="V1193" s="80"/>
      <c r="W1193" s="28">
        <f>Table1[[#This Row],[Commission SDG/MT]]*Table1[[#This Row],[Volume in Units]]</f>
        <v>0</v>
      </c>
      <c r="X1193" s="80"/>
      <c r="Y1193" s="28">
        <f t="shared" si="113"/>
        <v>0</v>
      </c>
      <c r="Z1193" s="6">
        <f>IFERROR((Table1[[#This Row],[Total Cost SDG]]/Table1[[#This Row],[Volume MT/Head]]),0)</f>
        <v>0</v>
      </c>
      <c r="AA1193" s="57" t="e">
        <f t="shared" si="114"/>
        <v>#DIV/0!</v>
      </c>
      <c r="AB1193" s="57">
        <f>IFERROR((Table1[[#This Row],[Total Cost USD]]/Table1[[#This Row],[Volume MT/Head]]),0)</f>
        <v>0</v>
      </c>
      <c r="AC1193" s="80"/>
      <c r="AD1193" s="6">
        <f>Table1[[#This Row],[Volume MT/Head]]-Table1[[#This Row],[Delivered MT]]</f>
        <v>0</v>
      </c>
      <c r="AE1193" s="6">
        <f>Table1[[#This Row],[Delivered MT]]*Table1[[#This Row],[Average Cost SDG/MT]]</f>
        <v>0</v>
      </c>
    </row>
    <row r="1194" spans="1:31" hidden="1" x14ac:dyDescent="0.2">
      <c r="A1194" s="1">
        <v>1205</v>
      </c>
      <c r="F1194" s="80"/>
      <c r="O1194" s="80"/>
      <c r="P1194" s="6">
        <f t="shared" si="111"/>
        <v>0</v>
      </c>
      <c r="R1194" s="6">
        <f t="shared" si="112"/>
        <v>0</v>
      </c>
      <c r="S1194" s="57">
        <f t="shared" si="115"/>
        <v>0</v>
      </c>
      <c r="T1194" s="6">
        <f>Table1[[#This Row],[Volume in Units]]*Table1[[#This Row],[Price SDG/Unit]]</f>
        <v>0</v>
      </c>
      <c r="U1194" s="57">
        <f>Table1[[#This Row],[Volume MT/Head]]*Table1[[#This Row],[Price USD/(MT/Head)]]</f>
        <v>0</v>
      </c>
      <c r="V1194" s="80"/>
      <c r="W1194" s="28">
        <f>Table1[[#This Row],[Commission SDG/MT]]*Table1[[#This Row],[Volume in Units]]</f>
        <v>0</v>
      </c>
      <c r="X1194" s="80"/>
      <c r="Y1194" s="28">
        <f t="shared" si="113"/>
        <v>0</v>
      </c>
      <c r="Z1194" s="6">
        <f>IFERROR((Table1[[#This Row],[Total Cost SDG]]/Table1[[#This Row],[Volume MT/Head]]),0)</f>
        <v>0</v>
      </c>
      <c r="AA1194" s="57" t="e">
        <f t="shared" si="114"/>
        <v>#DIV/0!</v>
      </c>
      <c r="AB1194" s="57">
        <f>IFERROR((Table1[[#This Row],[Total Cost USD]]/Table1[[#This Row],[Volume MT/Head]]),0)</f>
        <v>0</v>
      </c>
      <c r="AC1194" s="80"/>
      <c r="AD1194" s="6">
        <f>Table1[[#This Row],[Volume MT/Head]]-Table1[[#This Row],[Delivered MT]]</f>
        <v>0</v>
      </c>
      <c r="AE1194" s="6">
        <f>Table1[[#This Row],[Delivered MT]]*Table1[[#This Row],[Average Cost SDG/MT]]</f>
        <v>0</v>
      </c>
    </row>
    <row r="1195" spans="1:31" hidden="1" x14ac:dyDescent="0.2">
      <c r="A1195" s="1">
        <v>1206</v>
      </c>
      <c r="F1195" s="80"/>
      <c r="O1195" s="80"/>
      <c r="P1195" s="6">
        <f t="shared" si="111"/>
        <v>0</v>
      </c>
      <c r="R1195" s="6">
        <f t="shared" si="112"/>
        <v>0</v>
      </c>
      <c r="S1195" s="57">
        <f t="shared" si="115"/>
        <v>0</v>
      </c>
      <c r="T1195" s="6">
        <f>Table1[[#This Row],[Volume in Units]]*Table1[[#This Row],[Price SDG/Unit]]</f>
        <v>0</v>
      </c>
      <c r="U1195" s="57">
        <f>Table1[[#This Row],[Volume MT/Head]]*Table1[[#This Row],[Price USD/(MT/Head)]]</f>
        <v>0</v>
      </c>
      <c r="V1195" s="80"/>
      <c r="W1195" s="28">
        <f>Table1[[#This Row],[Commission SDG/MT]]*Table1[[#This Row],[Volume in Units]]</f>
        <v>0</v>
      </c>
      <c r="X1195" s="80"/>
      <c r="Y1195" s="28">
        <f t="shared" si="113"/>
        <v>0</v>
      </c>
      <c r="Z1195" s="6">
        <f>IFERROR((Table1[[#This Row],[Total Cost SDG]]/Table1[[#This Row],[Volume MT/Head]]),0)</f>
        <v>0</v>
      </c>
      <c r="AA1195" s="57" t="e">
        <f t="shared" si="114"/>
        <v>#DIV/0!</v>
      </c>
      <c r="AB1195" s="57">
        <f>IFERROR((Table1[[#This Row],[Total Cost USD]]/Table1[[#This Row],[Volume MT/Head]]),0)</f>
        <v>0</v>
      </c>
      <c r="AC1195" s="80"/>
      <c r="AD1195" s="6">
        <f>Table1[[#This Row],[Volume MT/Head]]-Table1[[#This Row],[Delivered MT]]</f>
        <v>0</v>
      </c>
      <c r="AE1195" s="6">
        <f>Table1[[#This Row],[Delivered MT]]*Table1[[#This Row],[Average Cost SDG/MT]]</f>
        <v>0</v>
      </c>
    </row>
    <row r="1196" spans="1:31" hidden="1" x14ac:dyDescent="0.2">
      <c r="A1196" s="1">
        <v>1207</v>
      </c>
      <c r="F1196" s="80"/>
      <c r="O1196" s="80"/>
      <c r="P1196" s="6">
        <f t="shared" si="111"/>
        <v>0</v>
      </c>
      <c r="R1196" s="6">
        <f t="shared" si="112"/>
        <v>0</v>
      </c>
      <c r="S1196" s="57">
        <f t="shared" si="115"/>
        <v>0</v>
      </c>
      <c r="T1196" s="6">
        <f>Table1[[#This Row],[Volume in Units]]*Table1[[#This Row],[Price SDG/Unit]]</f>
        <v>0</v>
      </c>
      <c r="U1196" s="57">
        <f>Table1[[#This Row],[Volume MT/Head]]*Table1[[#This Row],[Price USD/(MT/Head)]]</f>
        <v>0</v>
      </c>
      <c r="V1196" s="80"/>
      <c r="W1196" s="28">
        <f>Table1[[#This Row],[Commission SDG/MT]]*Table1[[#This Row],[Volume in Units]]</f>
        <v>0</v>
      </c>
      <c r="X1196" s="80"/>
      <c r="Y1196" s="28">
        <f t="shared" si="113"/>
        <v>0</v>
      </c>
      <c r="Z1196" s="6">
        <f>IFERROR((Table1[[#This Row],[Total Cost SDG]]/Table1[[#This Row],[Volume MT/Head]]),0)</f>
        <v>0</v>
      </c>
      <c r="AA1196" s="57" t="e">
        <f t="shared" si="114"/>
        <v>#DIV/0!</v>
      </c>
      <c r="AB1196" s="57">
        <f>IFERROR((Table1[[#This Row],[Total Cost USD]]/Table1[[#This Row],[Volume MT/Head]]),0)</f>
        <v>0</v>
      </c>
      <c r="AC1196" s="80"/>
      <c r="AD1196" s="6">
        <f>Table1[[#This Row],[Volume MT/Head]]-Table1[[#This Row],[Delivered MT]]</f>
        <v>0</v>
      </c>
      <c r="AE1196" s="6">
        <f>Table1[[#This Row],[Delivered MT]]*Table1[[#This Row],[Average Cost SDG/MT]]</f>
        <v>0</v>
      </c>
    </row>
    <row r="1197" spans="1:31" hidden="1" x14ac:dyDescent="0.2">
      <c r="A1197" s="1">
        <v>1208</v>
      </c>
      <c r="F1197" s="80"/>
      <c r="O1197" s="80"/>
      <c r="P1197" s="6">
        <f t="shared" si="111"/>
        <v>0</v>
      </c>
      <c r="R1197" s="6">
        <f t="shared" si="112"/>
        <v>0</v>
      </c>
      <c r="S1197" s="57">
        <f t="shared" si="115"/>
        <v>0</v>
      </c>
      <c r="T1197" s="6">
        <f>Table1[[#This Row],[Volume in Units]]*Table1[[#This Row],[Price SDG/Unit]]</f>
        <v>0</v>
      </c>
      <c r="U1197" s="57">
        <f>Table1[[#This Row],[Volume MT/Head]]*Table1[[#This Row],[Price USD/(MT/Head)]]</f>
        <v>0</v>
      </c>
      <c r="V1197" s="80"/>
      <c r="W1197" s="28">
        <f>Table1[[#This Row],[Commission SDG/MT]]*Table1[[#This Row],[Volume in Units]]</f>
        <v>0</v>
      </c>
      <c r="X1197" s="80"/>
      <c r="Y1197" s="28">
        <f t="shared" si="113"/>
        <v>0</v>
      </c>
      <c r="Z1197" s="6">
        <f>IFERROR((Table1[[#This Row],[Total Cost SDG]]/Table1[[#This Row],[Volume MT/Head]]),0)</f>
        <v>0</v>
      </c>
      <c r="AA1197" s="57" t="e">
        <f t="shared" si="114"/>
        <v>#DIV/0!</v>
      </c>
      <c r="AB1197" s="57">
        <f>IFERROR((Table1[[#This Row],[Total Cost USD]]/Table1[[#This Row],[Volume MT/Head]]),0)</f>
        <v>0</v>
      </c>
      <c r="AC1197" s="80"/>
      <c r="AD1197" s="6">
        <f>Table1[[#This Row],[Volume MT/Head]]-Table1[[#This Row],[Delivered MT]]</f>
        <v>0</v>
      </c>
      <c r="AE1197" s="6">
        <f>Table1[[#This Row],[Delivered MT]]*Table1[[#This Row],[Average Cost SDG/MT]]</f>
        <v>0</v>
      </c>
    </row>
    <row r="1198" spans="1:31" hidden="1" x14ac:dyDescent="0.2">
      <c r="A1198" s="1">
        <v>1209</v>
      </c>
      <c r="F1198" s="80"/>
      <c r="O1198" s="80"/>
      <c r="P1198" s="6">
        <f t="shared" si="111"/>
        <v>0</v>
      </c>
      <c r="R1198" s="6">
        <f t="shared" si="112"/>
        <v>0</v>
      </c>
      <c r="S1198" s="57">
        <f t="shared" si="115"/>
        <v>0</v>
      </c>
      <c r="T1198" s="6">
        <f>Table1[[#This Row],[Volume in Units]]*Table1[[#This Row],[Price SDG/Unit]]</f>
        <v>0</v>
      </c>
      <c r="U1198" s="57">
        <f>Table1[[#This Row],[Volume MT/Head]]*Table1[[#This Row],[Price USD/(MT/Head)]]</f>
        <v>0</v>
      </c>
      <c r="V1198" s="80"/>
      <c r="W1198" s="28">
        <f>Table1[[#This Row],[Commission SDG/MT]]*Table1[[#This Row],[Volume in Units]]</f>
        <v>0</v>
      </c>
      <c r="X1198" s="80"/>
      <c r="Y1198" s="28">
        <f t="shared" si="113"/>
        <v>0</v>
      </c>
      <c r="Z1198" s="6">
        <f>IFERROR((Table1[[#This Row],[Total Cost SDG]]/Table1[[#This Row],[Volume MT/Head]]),0)</f>
        <v>0</v>
      </c>
      <c r="AA1198" s="57" t="e">
        <f t="shared" si="114"/>
        <v>#DIV/0!</v>
      </c>
      <c r="AB1198" s="57">
        <f>IFERROR((Table1[[#This Row],[Total Cost USD]]/Table1[[#This Row],[Volume MT/Head]]),0)</f>
        <v>0</v>
      </c>
      <c r="AC1198" s="80"/>
      <c r="AD1198" s="6">
        <f>Table1[[#This Row],[Volume MT/Head]]-Table1[[#This Row],[Delivered MT]]</f>
        <v>0</v>
      </c>
      <c r="AE1198" s="6">
        <f>Table1[[#This Row],[Delivered MT]]*Table1[[#This Row],[Average Cost SDG/MT]]</f>
        <v>0</v>
      </c>
    </row>
    <row r="1199" spans="1:31" hidden="1" x14ac:dyDescent="0.2">
      <c r="A1199" s="1">
        <v>1210</v>
      </c>
      <c r="F1199" s="80"/>
      <c r="O1199" s="80"/>
      <c r="P1199" s="6">
        <f t="shared" si="111"/>
        <v>0</v>
      </c>
      <c r="R1199" s="6">
        <f t="shared" si="112"/>
        <v>0</v>
      </c>
      <c r="S1199" s="57">
        <f t="shared" si="115"/>
        <v>0</v>
      </c>
      <c r="T1199" s="6">
        <f>Table1[[#This Row],[Volume in Units]]*Table1[[#This Row],[Price SDG/Unit]]</f>
        <v>0</v>
      </c>
      <c r="U1199" s="57">
        <f>Table1[[#This Row],[Volume MT/Head]]*Table1[[#This Row],[Price USD/(MT/Head)]]</f>
        <v>0</v>
      </c>
      <c r="V1199" s="80"/>
      <c r="W1199" s="28">
        <f>Table1[[#This Row],[Commission SDG/MT]]*Table1[[#This Row],[Volume in Units]]</f>
        <v>0</v>
      </c>
      <c r="X1199" s="80"/>
      <c r="Y1199" s="28">
        <f t="shared" si="113"/>
        <v>0</v>
      </c>
      <c r="Z1199" s="6">
        <f>IFERROR((Table1[[#This Row],[Total Cost SDG]]/Table1[[#This Row],[Volume MT/Head]]),0)</f>
        <v>0</v>
      </c>
      <c r="AA1199" s="57" t="e">
        <f t="shared" si="114"/>
        <v>#DIV/0!</v>
      </c>
      <c r="AB1199" s="57">
        <f>IFERROR((Table1[[#This Row],[Total Cost USD]]/Table1[[#This Row],[Volume MT/Head]]),0)</f>
        <v>0</v>
      </c>
      <c r="AC1199" s="80"/>
      <c r="AD1199" s="6">
        <f>Table1[[#This Row],[Volume MT/Head]]-Table1[[#This Row],[Delivered MT]]</f>
        <v>0</v>
      </c>
      <c r="AE1199" s="6">
        <f>Table1[[#This Row],[Delivered MT]]*Table1[[#This Row],[Average Cost SDG/MT]]</f>
        <v>0</v>
      </c>
    </row>
    <row r="1200" spans="1:31" hidden="1" x14ac:dyDescent="0.2">
      <c r="A1200" s="1">
        <v>1211</v>
      </c>
      <c r="F1200" s="80"/>
      <c r="O1200" s="80"/>
      <c r="P1200" s="6">
        <f t="shared" si="111"/>
        <v>0</v>
      </c>
      <c r="R1200" s="6">
        <f t="shared" si="112"/>
        <v>0</v>
      </c>
      <c r="S1200" s="57">
        <f t="shared" si="115"/>
        <v>0</v>
      </c>
      <c r="T1200" s="6">
        <f>Table1[[#This Row],[Volume in Units]]*Table1[[#This Row],[Price SDG/Unit]]</f>
        <v>0</v>
      </c>
      <c r="U1200" s="57">
        <f>Table1[[#This Row],[Volume MT/Head]]*Table1[[#This Row],[Price USD/(MT/Head)]]</f>
        <v>0</v>
      </c>
      <c r="V1200" s="80"/>
      <c r="W1200" s="28">
        <f>Table1[[#This Row],[Commission SDG/MT]]*Table1[[#This Row],[Volume in Units]]</f>
        <v>0</v>
      </c>
      <c r="X1200" s="80"/>
      <c r="Y1200" s="28">
        <f t="shared" si="113"/>
        <v>0</v>
      </c>
      <c r="Z1200" s="6">
        <f>IFERROR((Table1[[#This Row],[Total Cost SDG]]/Table1[[#This Row],[Volume MT/Head]]),0)</f>
        <v>0</v>
      </c>
      <c r="AA1200" s="57" t="e">
        <f t="shared" si="114"/>
        <v>#DIV/0!</v>
      </c>
      <c r="AB1200" s="57">
        <f>IFERROR((Table1[[#This Row],[Total Cost USD]]/Table1[[#This Row],[Volume MT/Head]]),0)</f>
        <v>0</v>
      </c>
      <c r="AC1200" s="80"/>
      <c r="AD1200" s="6">
        <f>Table1[[#This Row],[Volume MT/Head]]-Table1[[#This Row],[Delivered MT]]</f>
        <v>0</v>
      </c>
      <c r="AE1200" s="6">
        <f>Table1[[#This Row],[Delivered MT]]*Table1[[#This Row],[Average Cost SDG/MT]]</f>
        <v>0</v>
      </c>
    </row>
    <row r="1201" spans="1:31" hidden="1" x14ac:dyDescent="0.2">
      <c r="A1201" s="1">
        <v>1212</v>
      </c>
      <c r="F1201" s="80"/>
      <c r="O1201" s="80"/>
      <c r="P1201" s="6">
        <f t="shared" si="111"/>
        <v>0</v>
      </c>
      <c r="R1201" s="6">
        <f t="shared" si="112"/>
        <v>0</v>
      </c>
      <c r="S1201" s="57">
        <f t="shared" si="115"/>
        <v>0</v>
      </c>
      <c r="T1201" s="6">
        <f>Table1[[#This Row],[Volume in Units]]*Table1[[#This Row],[Price SDG/Unit]]</f>
        <v>0</v>
      </c>
      <c r="U1201" s="57">
        <f>Table1[[#This Row],[Volume MT/Head]]*Table1[[#This Row],[Price USD/(MT/Head)]]</f>
        <v>0</v>
      </c>
      <c r="V1201" s="80"/>
      <c r="W1201" s="28">
        <f>Table1[[#This Row],[Commission SDG/MT]]*Table1[[#This Row],[Volume in Units]]</f>
        <v>0</v>
      </c>
      <c r="X1201" s="80"/>
      <c r="Y1201" s="28">
        <f t="shared" si="113"/>
        <v>0</v>
      </c>
      <c r="Z1201" s="6">
        <f>IFERROR((Table1[[#This Row],[Total Cost SDG]]/Table1[[#This Row],[Volume MT/Head]]),0)</f>
        <v>0</v>
      </c>
      <c r="AA1201" s="57" t="e">
        <f t="shared" si="114"/>
        <v>#DIV/0!</v>
      </c>
      <c r="AB1201" s="57">
        <f>IFERROR((Table1[[#This Row],[Total Cost USD]]/Table1[[#This Row],[Volume MT/Head]]),0)</f>
        <v>0</v>
      </c>
      <c r="AC1201" s="80"/>
      <c r="AD1201" s="6">
        <f>Table1[[#This Row],[Volume MT/Head]]-Table1[[#This Row],[Delivered MT]]</f>
        <v>0</v>
      </c>
      <c r="AE1201" s="6">
        <f>Table1[[#This Row],[Delivered MT]]*Table1[[#This Row],[Average Cost SDG/MT]]</f>
        <v>0</v>
      </c>
    </row>
    <row r="1202" spans="1:31" hidden="1" x14ac:dyDescent="0.2">
      <c r="A1202" s="1">
        <v>1213</v>
      </c>
      <c r="F1202" s="80"/>
      <c r="O1202" s="80"/>
      <c r="P1202" s="6">
        <f t="shared" si="111"/>
        <v>0</v>
      </c>
      <c r="R1202" s="6">
        <f t="shared" si="112"/>
        <v>0</v>
      </c>
      <c r="S1202" s="57">
        <f t="shared" si="115"/>
        <v>0</v>
      </c>
      <c r="T1202" s="6">
        <f>Table1[[#This Row],[Volume in Units]]*Table1[[#This Row],[Price SDG/Unit]]</f>
        <v>0</v>
      </c>
      <c r="U1202" s="57">
        <f>Table1[[#This Row],[Volume MT/Head]]*Table1[[#This Row],[Price USD/(MT/Head)]]</f>
        <v>0</v>
      </c>
      <c r="V1202" s="80"/>
      <c r="W1202" s="28">
        <f>Table1[[#This Row],[Commission SDG/MT]]*Table1[[#This Row],[Volume in Units]]</f>
        <v>0</v>
      </c>
      <c r="X1202" s="80"/>
      <c r="Y1202" s="28">
        <f t="shared" si="113"/>
        <v>0</v>
      </c>
      <c r="Z1202" s="6">
        <f>IFERROR((Table1[[#This Row],[Total Cost SDG]]/Table1[[#This Row],[Volume MT/Head]]),0)</f>
        <v>0</v>
      </c>
      <c r="AA1202" s="57" t="e">
        <f t="shared" si="114"/>
        <v>#DIV/0!</v>
      </c>
      <c r="AB1202" s="57">
        <f>IFERROR((Table1[[#This Row],[Total Cost USD]]/Table1[[#This Row],[Volume MT/Head]]),0)</f>
        <v>0</v>
      </c>
      <c r="AC1202" s="80"/>
      <c r="AD1202" s="6">
        <f>Table1[[#This Row],[Volume MT/Head]]-Table1[[#This Row],[Delivered MT]]</f>
        <v>0</v>
      </c>
      <c r="AE1202" s="6">
        <f>Table1[[#This Row],[Delivered MT]]*Table1[[#This Row],[Average Cost SDG/MT]]</f>
        <v>0</v>
      </c>
    </row>
    <row r="1203" spans="1:31" hidden="1" x14ac:dyDescent="0.2">
      <c r="A1203" s="1">
        <v>1214</v>
      </c>
      <c r="F1203" s="80"/>
      <c r="O1203" s="80"/>
      <c r="P1203" s="6">
        <f t="shared" si="111"/>
        <v>0</v>
      </c>
      <c r="R1203" s="6">
        <f t="shared" si="112"/>
        <v>0</v>
      </c>
      <c r="S1203" s="57">
        <f t="shared" si="115"/>
        <v>0</v>
      </c>
      <c r="T1203" s="6">
        <f>Table1[[#This Row],[Volume in Units]]*Table1[[#This Row],[Price SDG/Unit]]</f>
        <v>0</v>
      </c>
      <c r="U1203" s="57">
        <f>Table1[[#This Row],[Volume MT/Head]]*Table1[[#This Row],[Price USD/(MT/Head)]]</f>
        <v>0</v>
      </c>
      <c r="V1203" s="80"/>
      <c r="W1203" s="28">
        <f>Table1[[#This Row],[Commission SDG/MT]]*Table1[[#This Row],[Volume in Units]]</f>
        <v>0</v>
      </c>
      <c r="X1203" s="80"/>
      <c r="Y1203" s="28">
        <f t="shared" si="113"/>
        <v>0</v>
      </c>
      <c r="Z1203" s="6">
        <f>IFERROR((Table1[[#This Row],[Total Cost SDG]]/Table1[[#This Row],[Volume MT/Head]]),0)</f>
        <v>0</v>
      </c>
      <c r="AA1203" s="57" t="e">
        <f t="shared" si="114"/>
        <v>#DIV/0!</v>
      </c>
      <c r="AB1203" s="57">
        <f>IFERROR((Table1[[#This Row],[Total Cost USD]]/Table1[[#This Row],[Volume MT/Head]]),0)</f>
        <v>0</v>
      </c>
      <c r="AC1203" s="80"/>
      <c r="AD1203" s="6">
        <f>Table1[[#This Row],[Volume MT/Head]]-Table1[[#This Row],[Delivered MT]]</f>
        <v>0</v>
      </c>
      <c r="AE1203" s="6">
        <f>Table1[[#This Row],[Delivered MT]]*Table1[[#This Row],[Average Cost SDG/MT]]</f>
        <v>0</v>
      </c>
    </row>
    <row r="1204" spans="1:31" hidden="1" x14ac:dyDescent="0.2">
      <c r="A1204" s="1">
        <v>1215</v>
      </c>
      <c r="F1204" s="80"/>
      <c r="O1204" s="80"/>
      <c r="P1204" s="6">
        <f t="shared" si="111"/>
        <v>0</v>
      </c>
      <c r="R1204" s="6">
        <f t="shared" si="112"/>
        <v>0</v>
      </c>
      <c r="S1204" s="57">
        <f t="shared" si="115"/>
        <v>0</v>
      </c>
      <c r="T1204" s="6">
        <f>Table1[[#This Row],[Volume in Units]]*Table1[[#This Row],[Price SDG/Unit]]</f>
        <v>0</v>
      </c>
      <c r="U1204" s="57">
        <f>Table1[[#This Row],[Volume MT/Head]]*Table1[[#This Row],[Price USD/(MT/Head)]]</f>
        <v>0</v>
      </c>
      <c r="V1204" s="80"/>
      <c r="W1204" s="28">
        <f>Table1[[#This Row],[Commission SDG/MT]]*Table1[[#This Row],[Volume in Units]]</f>
        <v>0</v>
      </c>
      <c r="X1204" s="80"/>
      <c r="Y1204" s="28">
        <f t="shared" si="113"/>
        <v>0</v>
      </c>
      <c r="Z1204" s="6">
        <f>IFERROR((Table1[[#This Row],[Total Cost SDG]]/Table1[[#This Row],[Volume MT/Head]]),0)</f>
        <v>0</v>
      </c>
      <c r="AA1204" s="57" t="e">
        <f t="shared" si="114"/>
        <v>#DIV/0!</v>
      </c>
      <c r="AB1204" s="57">
        <f>IFERROR((Table1[[#This Row],[Total Cost USD]]/Table1[[#This Row],[Volume MT/Head]]),0)</f>
        <v>0</v>
      </c>
      <c r="AC1204" s="80"/>
      <c r="AD1204" s="6">
        <f>Table1[[#This Row],[Volume MT/Head]]-Table1[[#This Row],[Delivered MT]]</f>
        <v>0</v>
      </c>
      <c r="AE1204" s="6">
        <f>Table1[[#This Row],[Delivered MT]]*Table1[[#This Row],[Average Cost SDG/MT]]</f>
        <v>0</v>
      </c>
    </row>
    <row r="1205" spans="1:31" hidden="1" x14ac:dyDescent="0.2">
      <c r="A1205" s="1">
        <v>1216</v>
      </c>
      <c r="F1205" s="80"/>
      <c r="O1205" s="80"/>
      <c r="P1205" s="6">
        <f t="shared" si="111"/>
        <v>0</v>
      </c>
      <c r="R1205" s="6">
        <f t="shared" si="112"/>
        <v>0</v>
      </c>
      <c r="S1205" s="57">
        <f t="shared" si="115"/>
        <v>0</v>
      </c>
      <c r="T1205" s="6">
        <f>Table1[[#This Row],[Volume in Units]]*Table1[[#This Row],[Price SDG/Unit]]</f>
        <v>0</v>
      </c>
      <c r="U1205" s="57">
        <f>Table1[[#This Row],[Volume MT/Head]]*Table1[[#This Row],[Price USD/(MT/Head)]]</f>
        <v>0</v>
      </c>
      <c r="V1205" s="80"/>
      <c r="W1205" s="28">
        <f>Table1[[#This Row],[Commission SDG/MT]]*Table1[[#This Row],[Volume in Units]]</f>
        <v>0</v>
      </c>
      <c r="X1205" s="80"/>
      <c r="Y1205" s="28">
        <f t="shared" si="113"/>
        <v>0</v>
      </c>
      <c r="Z1205" s="6">
        <f>IFERROR((Table1[[#This Row],[Total Cost SDG]]/Table1[[#This Row],[Volume MT/Head]]),0)</f>
        <v>0</v>
      </c>
      <c r="AA1205" s="57" t="e">
        <f t="shared" si="114"/>
        <v>#DIV/0!</v>
      </c>
      <c r="AB1205" s="57">
        <f>IFERROR((Table1[[#This Row],[Total Cost USD]]/Table1[[#This Row],[Volume MT/Head]]),0)</f>
        <v>0</v>
      </c>
      <c r="AC1205" s="80"/>
      <c r="AD1205" s="6">
        <f>Table1[[#This Row],[Volume MT/Head]]-Table1[[#This Row],[Delivered MT]]</f>
        <v>0</v>
      </c>
      <c r="AE1205" s="6">
        <f>Table1[[#This Row],[Delivered MT]]*Table1[[#This Row],[Average Cost SDG/MT]]</f>
        <v>0</v>
      </c>
    </row>
    <row r="1206" spans="1:31" hidden="1" x14ac:dyDescent="0.2">
      <c r="A1206" s="1">
        <v>1217</v>
      </c>
      <c r="F1206" s="80"/>
      <c r="O1206" s="80"/>
      <c r="P1206" s="6">
        <f t="shared" si="111"/>
        <v>0</v>
      </c>
      <c r="R1206" s="6">
        <f t="shared" si="112"/>
        <v>0</v>
      </c>
      <c r="S1206" s="57">
        <f t="shared" si="115"/>
        <v>0</v>
      </c>
      <c r="T1206" s="6">
        <f>Table1[[#This Row],[Volume in Units]]*Table1[[#This Row],[Price SDG/Unit]]</f>
        <v>0</v>
      </c>
      <c r="U1206" s="57">
        <f>Table1[[#This Row],[Volume MT/Head]]*Table1[[#This Row],[Price USD/(MT/Head)]]</f>
        <v>0</v>
      </c>
      <c r="V1206" s="80"/>
      <c r="W1206" s="28">
        <f>Table1[[#This Row],[Commission SDG/MT]]*Table1[[#This Row],[Volume in Units]]</f>
        <v>0</v>
      </c>
      <c r="X1206" s="80"/>
      <c r="Y1206" s="28">
        <f t="shared" si="113"/>
        <v>0</v>
      </c>
      <c r="Z1206" s="6">
        <f>IFERROR((Table1[[#This Row],[Total Cost SDG]]/Table1[[#This Row],[Volume MT/Head]]),0)</f>
        <v>0</v>
      </c>
      <c r="AA1206" s="57" t="e">
        <f t="shared" si="114"/>
        <v>#DIV/0!</v>
      </c>
      <c r="AB1206" s="57">
        <f>IFERROR((Table1[[#This Row],[Total Cost USD]]/Table1[[#This Row],[Volume MT/Head]]),0)</f>
        <v>0</v>
      </c>
      <c r="AC1206" s="80"/>
      <c r="AD1206" s="6">
        <f>Table1[[#This Row],[Volume MT/Head]]-Table1[[#This Row],[Delivered MT]]</f>
        <v>0</v>
      </c>
      <c r="AE1206" s="6">
        <f>Table1[[#This Row],[Delivered MT]]*Table1[[#This Row],[Average Cost SDG/MT]]</f>
        <v>0</v>
      </c>
    </row>
    <row r="1207" spans="1:31" hidden="1" x14ac:dyDescent="0.2">
      <c r="A1207" s="1">
        <v>1218</v>
      </c>
      <c r="F1207" s="80"/>
      <c r="O1207" s="80"/>
      <c r="P1207" s="6">
        <f t="shared" si="111"/>
        <v>0</v>
      </c>
      <c r="R1207" s="6">
        <f t="shared" si="112"/>
        <v>0</v>
      </c>
      <c r="S1207" s="57">
        <f t="shared" si="115"/>
        <v>0</v>
      </c>
      <c r="T1207" s="6">
        <f>Table1[[#This Row],[Volume in Units]]*Table1[[#This Row],[Price SDG/Unit]]</f>
        <v>0</v>
      </c>
      <c r="U1207" s="57">
        <f>Table1[[#This Row],[Volume MT/Head]]*Table1[[#This Row],[Price USD/(MT/Head)]]</f>
        <v>0</v>
      </c>
      <c r="V1207" s="80"/>
      <c r="W1207" s="28">
        <f>Table1[[#This Row],[Commission SDG/MT]]*Table1[[#This Row],[Volume in Units]]</f>
        <v>0</v>
      </c>
      <c r="X1207" s="80"/>
      <c r="Y1207" s="28">
        <f t="shared" si="113"/>
        <v>0</v>
      </c>
      <c r="Z1207" s="6">
        <f>IFERROR((Table1[[#This Row],[Total Cost SDG]]/Table1[[#This Row],[Volume MT/Head]]),0)</f>
        <v>0</v>
      </c>
      <c r="AA1207" s="57" t="e">
        <f t="shared" si="114"/>
        <v>#DIV/0!</v>
      </c>
      <c r="AB1207" s="57">
        <f>IFERROR((Table1[[#This Row],[Total Cost USD]]/Table1[[#This Row],[Volume MT/Head]]),0)</f>
        <v>0</v>
      </c>
      <c r="AC1207" s="80"/>
      <c r="AD1207" s="6">
        <f>Table1[[#This Row],[Volume MT/Head]]-Table1[[#This Row],[Delivered MT]]</f>
        <v>0</v>
      </c>
      <c r="AE1207" s="6">
        <f>Table1[[#This Row],[Delivered MT]]*Table1[[#This Row],[Average Cost SDG/MT]]</f>
        <v>0</v>
      </c>
    </row>
    <row r="1208" spans="1:31" hidden="1" x14ac:dyDescent="0.2">
      <c r="A1208" s="1">
        <v>1219</v>
      </c>
      <c r="F1208" s="80"/>
      <c r="O1208" s="80"/>
      <c r="P1208" s="6">
        <f t="shared" si="111"/>
        <v>0</v>
      </c>
      <c r="R1208" s="6">
        <f t="shared" si="112"/>
        <v>0</v>
      </c>
      <c r="S1208" s="57">
        <f t="shared" si="115"/>
        <v>0</v>
      </c>
      <c r="T1208" s="6">
        <f>Table1[[#This Row],[Volume in Units]]*Table1[[#This Row],[Price SDG/Unit]]</f>
        <v>0</v>
      </c>
      <c r="U1208" s="57">
        <f>Table1[[#This Row],[Volume MT/Head]]*Table1[[#This Row],[Price USD/(MT/Head)]]</f>
        <v>0</v>
      </c>
      <c r="V1208" s="80"/>
      <c r="W1208" s="28">
        <f>Table1[[#This Row],[Commission SDG/MT]]*Table1[[#This Row],[Volume in Units]]</f>
        <v>0</v>
      </c>
      <c r="X1208" s="80"/>
      <c r="Y1208" s="28">
        <f t="shared" si="113"/>
        <v>0</v>
      </c>
      <c r="Z1208" s="6">
        <f>IFERROR((Table1[[#This Row],[Total Cost SDG]]/Table1[[#This Row],[Volume MT/Head]]),0)</f>
        <v>0</v>
      </c>
      <c r="AA1208" s="57" t="e">
        <f t="shared" si="114"/>
        <v>#DIV/0!</v>
      </c>
      <c r="AB1208" s="57">
        <f>IFERROR((Table1[[#This Row],[Total Cost USD]]/Table1[[#This Row],[Volume MT/Head]]),0)</f>
        <v>0</v>
      </c>
      <c r="AC1208" s="80"/>
      <c r="AD1208" s="6">
        <f>Table1[[#This Row],[Volume MT/Head]]-Table1[[#This Row],[Delivered MT]]</f>
        <v>0</v>
      </c>
      <c r="AE1208" s="6">
        <f>Table1[[#This Row],[Delivered MT]]*Table1[[#This Row],[Average Cost SDG/MT]]</f>
        <v>0</v>
      </c>
    </row>
    <row r="1209" spans="1:31" hidden="1" x14ac:dyDescent="0.2">
      <c r="A1209" s="1">
        <v>1220</v>
      </c>
      <c r="F1209" s="80"/>
      <c r="O1209" s="80"/>
      <c r="P1209" s="6">
        <f t="shared" si="111"/>
        <v>0</v>
      </c>
      <c r="R1209" s="6">
        <f t="shared" si="112"/>
        <v>0</v>
      </c>
      <c r="S1209" s="57">
        <f t="shared" si="115"/>
        <v>0</v>
      </c>
      <c r="T1209" s="6">
        <f>Table1[[#This Row],[Volume in Units]]*Table1[[#This Row],[Price SDG/Unit]]</f>
        <v>0</v>
      </c>
      <c r="U1209" s="57">
        <f>Table1[[#This Row],[Volume MT/Head]]*Table1[[#This Row],[Price USD/(MT/Head)]]</f>
        <v>0</v>
      </c>
      <c r="V1209" s="80"/>
      <c r="W1209" s="28">
        <f>Table1[[#This Row],[Commission SDG/MT]]*Table1[[#This Row],[Volume in Units]]</f>
        <v>0</v>
      </c>
      <c r="X1209" s="80"/>
      <c r="Y1209" s="28">
        <f t="shared" si="113"/>
        <v>0</v>
      </c>
      <c r="Z1209" s="6">
        <f>IFERROR((Table1[[#This Row],[Total Cost SDG]]/Table1[[#This Row],[Volume MT/Head]]),0)</f>
        <v>0</v>
      </c>
      <c r="AA1209" s="57" t="e">
        <f t="shared" si="114"/>
        <v>#DIV/0!</v>
      </c>
      <c r="AB1209" s="57">
        <f>IFERROR((Table1[[#This Row],[Total Cost USD]]/Table1[[#This Row],[Volume MT/Head]]),0)</f>
        <v>0</v>
      </c>
      <c r="AC1209" s="80"/>
      <c r="AD1209" s="6">
        <f>Table1[[#This Row],[Volume MT/Head]]-Table1[[#This Row],[Delivered MT]]</f>
        <v>0</v>
      </c>
      <c r="AE1209" s="6">
        <f>Table1[[#This Row],[Delivered MT]]*Table1[[#This Row],[Average Cost SDG/MT]]</f>
        <v>0</v>
      </c>
    </row>
    <row r="1210" spans="1:31" hidden="1" x14ac:dyDescent="0.2">
      <c r="A1210" s="1">
        <v>1221</v>
      </c>
      <c r="F1210" s="80"/>
      <c r="O1210" s="80"/>
      <c r="P1210" s="6">
        <f t="shared" si="111"/>
        <v>0</v>
      </c>
      <c r="R1210" s="6">
        <f t="shared" si="112"/>
        <v>0</v>
      </c>
      <c r="S1210" s="57">
        <f t="shared" si="115"/>
        <v>0</v>
      </c>
      <c r="T1210" s="6">
        <f>Table1[[#This Row],[Volume in Units]]*Table1[[#This Row],[Price SDG/Unit]]</f>
        <v>0</v>
      </c>
      <c r="U1210" s="57">
        <f>Table1[[#This Row],[Volume MT/Head]]*Table1[[#This Row],[Price USD/(MT/Head)]]</f>
        <v>0</v>
      </c>
      <c r="V1210" s="80"/>
      <c r="W1210" s="28">
        <f>Table1[[#This Row],[Commission SDG/MT]]*Table1[[#This Row],[Volume in Units]]</f>
        <v>0</v>
      </c>
      <c r="X1210" s="80"/>
      <c r="Y1210" s="28">
        <f t="shared" si="113"/>
        <v>0</v>
      </c>
      <c r="Z1210" s="6">
        <f>IFERROR((Table1[[#This Row],[Total Cost SDG]]/Table1[[#This Row],[Volume MT/Head]]),0)</f>
        <v>0</v>
      </c>
      <c r="AA1210" s="57" t="e">
        <f t="shared" si="114"/>
        <v>#DIV/0!</v>
      </c>
      <c r="AB1210" s="57">
        <f>IFERROR((Table1[[#This Row],[Total Cost USD]]/Table1[[#This Row],[Volume MT/Head]]),0)</f>
        <v>0</v>
      </c>
      <c r="AC1210" s="80"/>
      <c r="AD1210" s="6">
        <f>Table1[[#This Row],[Volume MT/Head]]-Table1[[#This Row],[Delivered MT]]</f>
        <v>0</v>
      </c>
      <c r="AE1210" s="6">
        <f>Table1[[#This Row],[Delivered MT]]*Table1[[#This Row],[Average Cost SDG/MT]]</f>
        <v>0</v>
      </c>
    </row>
    <row r="1211" spans="1:31" hidden="1" x14ac:dyDescent="0.2">
      <c r="A1211" s="1">
        <v>1222</v>
      </c>
      <c r="F1211" s="80"/>
      <c r="O1211" s="80"/>
      <c r="P1211" s="6">
        <f t="shared" si="111"/>
        <v>0</v>
      </c>
      <c r="R1211" s="6">
        <f t="shared" si="112"/>
        <v>0</v>
      </c>
      <c r="S1211" s="57">
        <f t="shared" si="115"/>
        <v>0</v>
      </c>
      <c r="T1211" s="6">
        <f>Table1[[#This Row],[Volume in Units]]*Table1[[#This Row],[Price SDG/Unit]]</f>
        <v>0</v>
      </c>
      <c r="U1211" s="57">
        <f>Table1[[#This Row],[Volume MT/Head]]*Table1[[#This Row],[Price USD/(MT/Head)]]</f>
        <v>0</v>
      </c>
      <c r="V1211" s="80"/>
      <c r="W1211" s="28">
        <f>Table1[[#This Row],[Commission SDG/MT]]*Table1[[#This Row],[Volume in Units]]</f>
        <v>0</v>
      </c>
      <c r="X1211" s="80"/>
      <c r="Y1211" s="28">
        <f t="shared" si="113"/>
        <v>0</v>
      </c>
      <c r="Z1211" s="6">
        <f>IFERROR((Table1[[#This Row],[Total Cost SDG]]/Table1[[#This Row],[Volume MT/Head]]),0)</f>
        <v>0</v>
      </c>
      <c r="AA1211" s="57" t="e">
        <f t="shared" si="114"/>
        <v>#DIV/0!</v>
      </c>
      <c r="AB1211" s="57">
        <f>IFERROR((Table1[[#This Row],[Total Cost USD]]/Table1[[#This Row],[Volume MT/Head]]),0)</f>
        <v>0</v>
      </c>
      <c r="AC1211" s="80"/>
      <c r="AD1211" s="6">
        <f>Table1[[#This Row],[Volume MT/Head]]-Table1[[#This Row],[Delivered MT]]</f>
        <v>0</v>
      </c>
      <c r="AE1211" s="6">
        <f>Table1[[#This Row],[Delivered MT]]*Table1[[#This Row],[Average Cost SDG/MT]]</f>
        <v>0</v>
      </c>
    </row>
    <row r="1212" spans="1:31" hidden="1" x14ac:dyDescent="0.2">
      <c r="A1212" s="1">
        <v>1223</v>
      </c>
      <c r="F1212" s="80"/>
      <c r="O1212" s="80"/>
      <c r="P1212" s="6">
        <f t="shared" si="111"/>
        <v>0</v>
      </c>
      <c r="R1212" s="6">
        <f t="shared" si="112"/>
        <v>0</v>
      </c>
      <c r="S1212" s="57">
        <f t="shared" si="115"/>
        <v>0</v>
      </c>
      <c r="T1212" s="6">
        <f>Table1[[#This Row],[Volume in Units]]*Table1[[#This Row],[Price SDG/Unit]]</f>
        <v>0</v>
      </c>
      <c r="U1212" s="57">
        <f>Table1[[#This Row],[Volume MT/Head]]*Table1[[#This Row],[Price USD/(MT/Head)]]</f>
        <v>0</v>
      </c>
      <c r="V1212" s="80"/>
      <c r="W1212" s="28">
        <f>Table1[[#This Row],[Commission SDG/MT]]*Table1[[#This Row],[Volume in Units]]</f>
        <v>0</v>
      </c>
      <c r="X1212" s="80"/>
      <c r="Y1212" s="28">
        <f t="shared" si="113"/>
        <v>0</v>
      </c>
      <c r="Z1212" s="6">
        <f>IFERROR((Table1[[#This Row],[Total Cost SDG]]/Table1[[#This Row],[Volume MT/Head]]),0)</f>
        <v>0</v>
      </c>
      <c r="AA1212" s="57" t="e">
        <f t="shared" si="114"/>
        <v>#DIV/0!</v>
      </c>
      <c r="AB1212" s="57">
        <f>IFERROR((Table1[[#This Row],[Total Cost USD]]/Table1[[#This Row],[Volume MT/Head]]),0)</f>
        <v>0</v>
      </c>
      <c r="AC1212" s="80"/>
      <c r="AD1212" s="6">
        <f>Table1[[#This Row],[Volume MT/Head]]-Table1[[#This Row],[Delivered MT]]</f>
        <v>0</v>
      </c>
      <c r="AE1212" s="6">
        <f>Table1[[#This Row],[Delivered MT]]*Table1[[#This Row],[Average Cost SDG/MT]]</f>
        <v>0</v>
      </c>
    </row>
    <row r="1213" spans="1:31" hidden="1" x14ac:dyDescent="0.2">
      <c r="A1213" s="1">
        <v>1224</v>
      </c>
      <c r="F1213" s="80"/>
      <c r="O1213" s="80"/>
      <c r="P1213" s="6">
        <f t="shared" si="111"/>
        <v>0</v>
      </c>
      <c r="R1213" s="6">
        <f t="shared" si="112"/>
        <v>0</v>
      </c>
      <c r="S1213" s="57">
        <f t="shared" si="115"/>
        <v>0</v>
      </c>
      <c r="T1213" s="6">
        <f>Table1[[#This Row],[Volume in Units]]*Table1[[#This Row],[Price SDG/Unit]]</f>
        <v>0</v>
      </c>
      <c r="U1213" s="57">
        <f>Table1[[#This Row],[Volume MT/Head]]*Table1[[#This Row],[Price USD/(MT/Head)]]</f>
        <v>0</v>
      </c>
      <c r="V1213" s="80"/>
      <c r="W1213" s="28">
        <f>Table1[[#This Row],[Commission SDG/MT]]*Table1[[#This Row],[Volume in Units]]</f>
        <v>0</v>
      </c>
      <c r="X1213" s="80"/>
      <c r="Y1213" s="28">
        <f t="shared" si="113"/>
        <v>0</v>
      </c>
      <c r="Z1213" s="6">
        <f>IFERROR((Table1[[#This Row],[Total Cost SDG]]/Table1[[#This Row],[Volume MT/Head]]),0)</f>
        <v>0</v>
      </c>
      <c r="AA1213" s="57" t="e">
        <f t="shared" si="114"/>
        <v>#DIV/0!</v>
      </c>
      <c r="AB1213" s="57">
        <f>IFERROR((Table1[[#This Row],[Total Cost USD]]/Table1[[#This Row],[Volume MT/Head]]),0)</f>
        <v>0</v>
      </c>
      <c r="AC1213" s="80"/>
      <c r="AD1213" s="6">
        <f>Table1[[#This Row],[Volume MT/Head]]-Table1[[#This Row],[Delivered MT]]</f>
        <v>0</v>
      </c>
      <c r="AE1213" s="6">
        <f>Table1[[#This Row],[Delivered MT]]*Table1[[#This Row],[Average Cost SDG/MT]]</f>
        <v>0</v>
      </c>
    </row>
    <row r="1214" spans="1:31" hidden="1" x14ac:dyDescent="0.2">
      <c r="A1214" s="1">
        <v>1225</v>
      </c>
      <c r="F1214" s="80"/>
      <c r="O1214" s="80"/>
      <c r="P1214" s="6">
        <f t="shared" si="111"/>
        <v>0</v>
      </c>
      <c r="R1214" s="6">
        <f t="shared" si="112"/>
        <v>0</v>
      </c>
      <c r="S1214" s="57">
        <f t="shared" si="115"/>
        <v>0</v>
      </c>
      <c r="T1214" s="6">
        <f>Table1[[#This Row],[Volume in Units]]*Table1[[#This Row],[Price SDG/Unit]]</f>
        <v>0</v>
      </c>
      <c r="U1214" s="57">
        <f>Table1[[#This Row],[Volume MT/Head]]*Table1[[#This Row],[Price USD/(MT/Head)]]</f>
        <v>0</v>
      </c>
      <c r="V1214" s="80"/>
      <c r="W1214" s="28">
        <f>Table1[[#This Row],[Commission SDG/MT]]*Table1[[#This Row],[Volume in Units]]</f>
        <v>0</v>
      </c>
      <c r="X1214" s="80"/>
      <c r="Y1214" s="28">
        <f t="shared" si="113"/>
        <v>0</v>
      </c>
      <c r="Z1214" s="6">
        <f>IFERROR((Table1[[#This Row],[Total Cost SDG]]/Table1[[#This Row],[Volume MT/Head]]),0)</f>
        <v>0</v>
      </c>
      <c r="AA1214" s="57" t="e">
        <f t="shared" si="114"/>
        <v>#DIV/0!</v>
      </c>
      <c r="AB1214" s="57">
        <f>IFERROR((Table1[[#This Row],[Total Cost USD]]/Table1[[#This Row],[Volume MT/Head]]),0)</f>
        <v>0</v>
      </c>
      <c r="AC1214" s="80"/>
      <c r="AD1214" s="6">
        <f>Table1[[#This Row],[Volume MT/Head]]-Table1[[#This Row],[Delivered MT]]</f>
        <v>0</v>
      </c>
      <c r="AE1214" s="6">
        <f>Table1[[#This Row],[Delivered MT]]*Table1[[#This Row],[Average Cost SDG/MT]]</f>
        <v>0</v>
      </c>
    </row>
    <row r="1215" spans="1:31" hidden="1" x14ac:dyDescent="0.2">
      <c r="A1215" s="1">
        <v>1226</v>
      </c>
      <c r="F1215" s="80"/>
      <c r="O1215" s="80"/>
      <c r="P1215" s="6">
        <f t="shared" si="111"/>
        <v>0</v>
      </c>
      <c r="R1215" s="6">
        <f t="shared" si="112"/>
        <v>0</v>
      </c>
      <c r="S1215" s="57">
        <f t="shared" si="115"/>
        <v>0</v>
      </c>
      <c r="T1215" s="6">
        <f>Table1[[#This Row],[Volume in Units]]*Table1[[#This Row],[Price SDG/Unit]]</f>
        <v>0</v>
      </c>
      <c r="U1215" s="57">
        <f>Table1[[#This Row],[Volume MT/Head]]*Table1[[#This Row],[Price USD/(MT/Head)]]</f>
        <v>0</v>
      </c>
      <c r="V1215" s="80"/>
      <c r="W1215" s="28">
        <f>Table1[[#This Row],[Commission SDG/MT]]*Table1[[#This Row],[Volume in Units]]</f>
        <v>0</v>
      </c>
      <c r="X1215" s="80"/>
      <c r="Y1215" s="28">
        <f t="shared" si="113"/>
        <v>0</v>
      </c>
      <c r="Z1215" s="6">
        <f>IFERROR((Table1[[#This Row],[Total Cost SDG]]/Table1[[#This Row],[Volume MT/Head]]),0)</f>
        <v>0</v>
      </c>
      <c r="AA1215" s="57" t="e">
        <f t="shared" si="114"/>
        <v>#DIV/0!</v>
      </c>
      <c r="AB1215" s="57">
        <f>IFERROR((Table1[[#This Row],[Total Cost USD]]/Table1[[#This Row],[Volume MT/Head]]),0)</f>
        <v>0</v>
      </c>
      <c r="AC1215" s="80"/>
      <c r="AD1215" s="6">
        <f>Table1[[#This Row],[Volume MT/Head]]-Table1[[#This Row],[Delivered MT]]</f>
        <v>0</v>
      </c>
      <c r="AE1215" s="6">
        <f>Table1[[#This Row],[Delivered MT]]*Table1[[#This Row],[Average Cost SDG/MT]]</f>
        <v>0</v>
      </c>
    </row>
    <row r="1216" spans="1:31" hidden="1" x14ac:dyDescent="0.2">
      <c r="A1216" s="1">
        <v>1227</v>
      </c>
      <c r="F1216" s="80"/>
      <c r="O1216" s="80"/>
      <c r="P1216" s="6">
        <f t="shared" si="111"/>
        <v>0</v>
      </c>
      <c r="R1216" s="6">
        <f t="shared" si="112"/>
        <v>0</v>
      </c>
      <c r="S1216" s="57">
        <f t="shared" si="115"/>
        <v>0</v>
      </c>
      <c r="T1216" s="6">
        <f>Table1[[#This Row],[Volume in Units]]*Table1[[#This Row],[Price SDG/Unit]]</f>
        <v>0</v>
      </c>
      <c r="U1216" s="57">
        <f>Table1[[#This Row],[Volume MT/Head]]*Table1[[#This Row],[Price USD/(MT/Head)]]</f>
        <v>0</v>
      </c>
      <c r="V1216" s="80"/>
      <c r="W1216" s="28">
        <f>Table1[[#This Row],[Commission SDG/MT]]*Table1[[#This Row],[Volume in Units]]</f>
        <v>0</v>
      </c>
      <c r="X1216" s="80"/>
      <c r="Y1216" s="28">
        <f t="shared" si="113"/>
        <v>0</v>
      </c>
      <c r="Z1216" s="6">
        <f>IFERROR((Table1[[#This Row],[Total Cost SDG]]/Table1[[#This Row],[Volume MT/Head]]),0)</f>
        <v>0</v>
      </c>
      <c r="AA1216" s="57" t="e">
        <f t="shared" si="114"/>
        <v>#DIV/0!</v>
      </c>
      <c r="AB1216" s="57">
        <f>IFERROR((Table1[[#This Row],[Total Cost USD]]/Table1[[#This Row],[Volume MT/Head]]),0)</f>
        <v>0</v>
      </c>
      <c r="AC1216" s="80"/>
      <c r="AD1216" s="6">
        <f>Table1[[#This Row],[Volume MT/Head]]-Table1[[#This Row],[Delivered MT]]</f>
        <v>0</v>
      </c>
      <c r="AE1216" s="6">
        <f>Table1[[#This Row],[Delivered MT]]*Table1[[#This Row],[Average Cost SDG/MT]]</f>
        <v>0</v>
      </c>
    </row>
    <row r="1217" spans="1:31" hidden="1" x14ac:dyDescent="0.2">
      <c r="A1217" s="1">
        <v>1228</v>
      </c>
      <c r="F1217" s="80"/>
      <c r="O1217" s="80"/>
      <c r="P1217" s="6">
        <f t="shared" si="111"/>
        <v>0</v>
      </c>
      <c r="R1217" s="6">
        <f t="shared" si="112"/>
        <v>0</v>
      </c>
      <c r="S1217" s="57">
        <f t="shared" si="115"/>
        <v>0</v>
      </c>
      <c r="T1217" s="6">
        <f>Table1[[#This Row],[Volume in Units]]*Table1[[#This Row],[Price SDG/Unit]]</f>
        <v>0</v>
      </c>
      <c r="U1217" s="57">
        <f>Table1[[#This Row],[Volume MT/Head]]*Table1[[#This Row],[Price USD/(MT/Head)]]</f>
        <v>0</v>
      </c>
      <c r="V1217" s="80"/>
      <c r="W1217" s="28">
        <f>Table1[[#This Row],[Commission SDG/MT]]*Table1[[#This Row],[Volume in Units]]</f>
        <v>0</v>
      </c>
      <c r="X1217" s="80"/>
      <c r="Y1217" s="28">
        <f t="shared" si="113"/>
        <v>0</v>
      </c>
      <c r="Z1217" s="6">
        <f>IFERROR((Table1[[#This Row],[Total Cost SDG]]/Table1[[#This Row],[Volume MT/Head]]),0)</f>
        <v>0</v>
      </c>
      <c r="AA1217" s="57" t="e">
        <f t="shared" si="114"/>
        <v>#DIV/0!</v>
      </c>
      <c r="AB1217" s="57">
        <f>IFERROR((Table1[[#This Row],[Total Cost USD]]/Table1[[#This Row],[Volume MT/Head]]),0)</f>
        <v>0</v>
      </c>
      <c r="AC1217" s="80"/>
      <c r="AD1217" s="6">
        <f>Table1[[#This Row],[Volume MT/Head]]-Table1[[#This Row],[Delivered MT]]</f>
        <v>0</v>
      </c>
      <c r="AE1217" s="6">
        <f>Table1[[#This Row],[Delivered MT]]*Table1[[#This Row],[Average Cost SDG/MT]]</f>
        <v>0</v>
      </c>
    </row>
    <row r="1218" spans="1:31" hidden="1" x14ac:dyDescent="0.2">
      <c r="A1218" s="1">
        <v>1229</v>
      </c>
      <c r="F1218" s="80"/>
      <c r="O1218" s="80"/>
      <c r="P1218" s="6">
        <f t="shared" ref="P1218:P1281" si="116">IF(N1218="KG",(O1218/1000),IF(N1218="Head",(O1218*1),IF(N1218="Kantar 100lb",(O1218/22.25),IF(N1218="Kantar 315lb",(O1218*315/2204.6),IF(N1218="MT",(O1218*1),IF(N1218="Ardab",(O1218*199.726/1000),IF(N1218="104 Bag",(O1218*104/1000),IF(N1218="101 Bag",(O1218*101/1000),IF(N1218=0,0)))))))))</f>
        <v>0</v>
      </c>
      <c r="R1218" s="6">
        <f t="shared" ref="R1218:R1281" si="117">IF(N1218="KG",(Q1218*1000),IF(N1218="Head",(Q1218*1),IF(N1218="Kantar 100lb",(Q1218*22.25),IF(N1218="Kantar 315lb",(Q1218/315*2204.6),IF(N1218="MT",(Q1218*1),IF(N1218="Ardab",(Q1218/199.726*1000),IF(N1218="104 Bag",(Q1218/104*1000),IF(N1218="101 Bag",(Q1218/101*1000),IF(N1218=0,0)))))))))</f>
        <v>0</v>
      </c>
      <c r="S1218" s="57">
        <f t="shared" si="115"/>
        <v>0</v>
      </c>
      <c r="T1218" s="6">
        <f>Table1[[#This Row],[Volume in Units]]*Table1[[#This Row],[Price SDG/Unit]]</f>
        <v>0</v>
      </c>
      <c r="U1218" s="57">
        <f>Table1[[#This Row],[Volume MT/Head]]*Table1[[#This Row],[Price USD/(MT/Head)]]</f>
        <v>0</v>
      </c>
      <c r="V1218" s="80"/>
      <c r="W1218" s="28">
        <f>Table1[[#This Row],[Commission SDG/MT]]*Table1[[#This Row],[Volume in Units]]</f>
        <v>0</v>
      </c>
      <c r="X1218" s="80"/>
      <c r="Y1218" s="28">
        <f t="shared" ref="Y1218:Y1281" si="118">T1218+W1218+X1218</f>
        <v>0</v>
      </c>
      <c r="Z1218" s="6">
        <f>IFERROR((Table1[[#This Row],[Total Cost SDG]]/Table1[[#This Row],[Volume MT/Head]]),0)</f>
        <v>0</v>
      </c>
      <c r="AA1218" s="57" t="e">
        <f t="shared" ref="AA1218:AA1281" si="119">Y1218/F1218</f>
        <v>#DIV/0!</v>
      </c>
      <c r="AB1218" s="57">
        <f>IFERROR((Table1[[#This Row],[Total Cost USD]]/Table1[[#This Row],[Volume MT/Head]]),0)</f>
        <v>0</v>
      </c>
      <c r="AC1218" s="80"/>
      <c r="AD1218" s="6">
        <f>Table1[[#This Row],[Volume MT/Head]]-Table1[[#This Row],[Delivered MT]]</f>
        <v>0</v>
      </c>
      <c r="AE1218" s="6">
        <f>Table1[[#This Row],[Delivered MT]]*Table1[[#This Row],[Average Cost SDG/MT]]</f>
        <v>0</v>
      </c>
    </row>
    <row r="1219" spans="1:31" hidden="1" x14ac:dyDescent="0.2">
      <c r="A1219" s="1">
        <v>1230</v>
      </c>
      <c r="F1219" s="80"/>
      <c r="O1219" s="80"/>
      <c r="P1219" s="6">
        <f t="shared" si="116"/>
        <v>0</v>
      </c>
      <c r="R1219" s="6">
        <f t="shared" si="117"/>
        <v>0</v>
      </c>
      <c r="S1219" s="57">
        <f t="shared" si="115"/>
        <v>0</v>
      </c>
      <c r="T1219" s="6">
        <f>Table1[[#This Row],[Volume in Units]]*Table1[[#This Row],[Price SDG/Unit]]</f>
        <v>0</v>
      </c>
      <c r="U1219" s="57">
        <f>Table1[[#This Row],[Volume MT/Head]]*Table1[[#This Row],[Price USD/(MT/Head)]]</f>
        <v>0</v>
      </c>
      <c r="V1219" s="80"/>
      <c r="W1219" s="28">
        <f>Table1[[#This Row],[Commission SDG/MT]]*Table1[[#This Row],[Volume in Units]]</f>
        <v>0</v>
      </c>
      <c r="X1219" s="80"/>
      <c r="Y1219" s="28">
        <f t="shared" si="118"/>
        <v>0</v>
      </c>
      <c r="Z1219" s="6">
        <f>IFERROR((Table1[[#This Row],[Total Cost SDG]]/Table1[[#This Row],[Volume MT/Head]]),0)</f>
        <v>0</v>
      </c>
      <c r="AA1219" s="57" t="e">
        <f t="shared" si="119"/>
        <v>#DIV/0!</v>
      </c>
      <c r="AB1219" s="57">
        <f>IFERROR((Table1[[#This Row],[Total Cost USD]]/Table1[[#This Row],[Volume MT/Head]]),0)</f>
        <v>0</v>
      </c>
      <c r="AC1219" s="80"/>
      <c r="AD1219" s="6">
        <f>Table1[[#This Row],[Volume MT/Head]]-Table1[[#This Row],[Delivered MT]]</f>
        <v>0</v>
      </c>
      <c r="AE1219" s="6">
        <f>Table1[[#This Row],[Delivered MT]]*Table1[[#This Row],[Average Cost SDG/MT]]</f>
        <v>0</v>
      </c>
    </row>
    <row r="1220" spans="1:31" hidden="1" x14ac:dyDescent="0.2">
      <c r="A1220" s="1">
        <v>1231</v>
      </c>
      <c r="F1220" s="80"/>
      <c r="O1220" s="80"/>
      <c r="P1220" s="6">
        <f t="shared" si="116"/>
        <v>0</v>
      </c>
      <c r="R1220" s="6">
        <f t="shared" si="117"/>
        <v>0</v>
      </c>
      <c r="S1220" s="57">
        <f t="shared" si="115"/>
        <v>0</v>
      </c>
      <c r="T1220" s="6">
        <f>Table1[[#This Row],[Volume in Units]]*Table1[[#This Row],[Price SDG/Unit]]</f>
        <v>0</v>
      </c>
      <c r="U1220" s="57">
        <f>Table1[[#This Row],[Volume MT/Head]]*Table1[[#This Row],[Price USD/(MT/Head)]]</f>
        <v>0</v>
      </c>
      <c r="V1220" s="80"/>
      <c r="W1220" s="28">
        <f>Table1[[#This Row],[Commission SDG/MT]]*Table1[[#This Row],[Volume in Units]]</f>
        <v>0</v>
      </c>
      <c r="X1220" s="80"/>
      <c r="Y1220" s="28">
        <f t="shared" si="118"/>
        <v>0</v>
      </c>
      <c r="Z1220" s="6">
        <f>IFERROR((Table1[[#This Row],[Total Cost SDG]]/Table1[[#This Row],[Volume MT/Head]]),0)</f>
        <v>0</v>
      </c>
      <c r="AA1220" s="57" t="e">
        <f t="shared" si="119"/>
        <v>#DIV/0!</v>
      </c>
      <c r="AB1220" s="57">
        <f>IFERROR((Table1[[#This Row],[Total Cost USD]]/Table1[[#This Row],[Volume MT/Head]]),0)</f>
        <v>0</v>
      </c>
      <c r="AC1220" s="80"/>
      <c r="AD1220" s="6">
        <f>Table1[[#This Row],[Volume MT/Head]]-Table1[[#This Row],[Delivered MT]]</f>
        <v>0</v>
      </c>
      <c r="AE1220" s="6">
        <f>Table1[[#This Row],[Delivered MT]]*Table1[[#This Row],[Average Cost SDG/MT]]</f>
        <v>0</v>
      </c>
    </row>
    <row r="1221" spans="1:31" hidden="1" x14ac:dyDescent="0.2">
      <c r="A1221" s="1">
        <v>1232</v>
      </c>
      <c r="F1221" s="80"/>
      <c r="O1221" s="80"/>
      <c r="P1221" s="6">
        <f t="shared" si="116"/>
        <v>0</v>
      </c>
      <c r="R1221" s="6">
        <f t="shared" si="117"/>
        <v>0</v>
      </c>
      <c r="S1221" s="57">
        <f t="shared" si="115"/>
        <v>0</v>
      </c>
      <c r="T1221" s="6">
        <f>Table1[[#This Row],[Volume in Units]]*Table1[[#This Row],[Price SDG/Unit]]</f>
        <v>0</v>
      </c>
      <c r="U1221" s="57">
        <f>Table1[[#This Row],[Volume MT/Head]]*Table1[[#This Row],[Price USD/(MT/Head)]]</f>
        <v>0</v>
      </c>
      <c r="V1221" s="80"/>
      <c r="W1221" s="28">
        <f>Table1[[#This Row],[Commission SDG/MT]]*Table1[[#This Row],[Volume in Units]]</f>
        <v>0</v>
      </c>
      <c r="X1221" s="80"/>
      <c r="Y1221" s="28">
        <f t="shared" si="118"/>
        <v>0</v>
      </c>
      <c r="Z1221" s="6">
        <f>IFERROR((Table1[[#This Row],[Total Cost SDG]]/Table1[[#This Row],[Volume MT/Head]]),0)</f>
        <v>0</v>
      </c>
      <c r="AA1221" s="57" t="e">
        <f t="shared" si="119"/>
        <v>#DIV/0!</v>
      </c>
      <c r="AB1221" s="57">
        <f>IFERROR((Table1[[#This Row],[Total Cost USD]]/Table1[[#This Row],[Volume MT/Head]]),0)</f>
        <v>0</v>
      </c>
      <c r="AC1221" s="80"/>
      <c r="AD1221" s="6">
        <f>Table1[[#This Row],[Volume MT/Head]]-Table1[[#This Row],[Delivered MT]]</f>
        <v>0</v>
      </c>
      <c r="AE1221" s="6">
        <f>Table1[[#This Row],[Delivered MT]]*Table1[[#This Row],[Average Cost SDG/MT]]</f>
        <v>0</v>
      </c>
    </row>
    <row r="1222" spans="1:31" hidden="1" x14ac:dyDescent="0.2">
      <c r="A1222" s="1">
        <v>1233</v>
      </c>
      <c r="F1222" s="80"/>
      <c r="O1222" s="80"/>
      <c r="P1222" s="6">
        <f t="shared" si="116"/>
        <v>0</v>
      </c>
      <c r="R1222" s="6">
        <f t="shared" si="117"/>
        <v>0</v>
      </c>
      <c r="S1222" s="57">
        <f t="shared" si="115"/>
        <v>0</v>
      </c>
      <c r="T1222" s="6">
        <f>Table1[[#This Row],[Volume in Units]]*Table1[[#This Row],[Price SDG/Unit]]</f>
        <v>0</v>
      </c>
      <c r="U1222" s="57">
        <f>Table1[[#This Row],[Volume MT/Head]]*Table1[[#This Row],[Price USD/(MT/Head)]]</f>
        <v>0</v>
      </c>
      <c r="V1222" s="80"/>
      <c r="W1222" s="28">
        <f>Table1[[#This Row],[Commission SDG/MT]]*Table1[[#This Row],[Volume in Units]]</f>
        <v>0</v>
      </c>
      <c r="X1222" s="80"/>
      <c r="Y1222" s="28">
        <f t="shared" si="118"/>
        <v>0</v>
      </c>
      <c r="Z1222" s="6">
        <f>IFERROR((Table1[[#This Row],[Total Cost SDG]]/Table1[[#This Row],[Volume MT/Head]]),0)</f>
        <v>0</v>
      </c>
      <c r="AA1222" s="57" t="e">
        <f t="shared" si="119"/>
        <v>#DIV/0!</v>
      </c>
      <c r="AB1222" s="57">
        <f>IFERROR((Table1[[#This Row],[Total Cost USD]]/Table1[[#This Row],[Volume MT/Head]]),0)</f>
        <v>0</v>
      </c>
      <c r="AC1222" s="80"/>
      <c r="AD1222" s="6">
        <f>Table1[[#This Row],[Volume MT/Head]]-Table1[[#This Row],[Delivered MT]]</f>
        <v>0</v>
      </c>
      <c r="AE1222" s="6">
        <f>Table1[[#This Row],[Delivered MT]]*Table1[[#This Row],[Average Cost SDG/MT]]</f>
        <v>0</v>
      </c>
    </row>
    <row r="1223" spans="1:31" hidden="1" x14ac:dyDescent="0.2">
      <c r="A1223" s="1">
        <v>1234</v>
      </c>
      <c r="F1223" s="80"/>
      <c r="O1223" s="80"/>
      <c r="P1223" s="6">
        <f t="shared" si="116"/>
        <v>0</v>
      </c>
      <c r="R1223" s="6">
        <f t="shared" si="117"/>
        <v>0</v>
      </c>
      <c r="S1223" s="57">
        <f t="shared" si="115"/>
        <v>0</v>
      </c>
      <c r="T1223" s="6">
        <f>Table1[[#This Row],[Volume in Units]]*Table1[[#This Row],[Price SDG/Unit]]</f>
        <v>0</v>
      </c>
      <c r="U1223" s="57">
        <f>Table1[[#This Row],[Volume MT/Head]]*Table1[[#This Row],[Price USD/(MT/Head)]]</f>
        <v>0</v>
      </c>
      <c r="V1223" s="80"/>
      <c r="W1223" s="28">
        <f>Table1[[#This Row],[Commission SDG/MT]]*Table1[[#This Row],[Volume in Units]]</f>
        <v>0</v>
      </c>
      <c r="X1223" s="80"/>
      <c r="Y1223" s="28">
        <f t="shared" si="118"/>
        <v>0</v>
      </c>
      <c r="Z1223" s="6">
        <f>IFERROR((Table1[[#This Row],[Total Cost SDG]]/Table1[[#This Row],[Volume MT/Head]]),0)</f>
        <v>0</v>
      </c>
      <c r="AA1223" s="57" t="e">
        <f t="shared" si="119"/>
        <v>#DIV/0!</v>
      </c>
      <c r="AB1223" s="57">
        <f>IFERROR((Table1[[#This Row],[Total Cost USD]]/Table1[[#This Row],[Volume MT/Head]]),0)</f>
        <v>0</v>
      </c>
      <c r="AC1223" s="80"/>
      <c r="AD1223" s="6">
        <f>Table1[[#This Row],[Volume MT/Head]]-Table1[[#This Row],[Delivered MT]]</f>
        <v>0</v>
      </c>
      <c r="AE1223" s="6">
        <f>Table1[[#This Row],[Delivered MT]]*Table1[[#This Row],[Average Cost SDG/MT]]</f>
        <v>0</v>
      </c>
    </row>
    <row r="1224" spans="1:31" hidden="1" x14ac:dyDescent="0.2">
      <c r="A1224" s="1">
        <v>1235</v>
      </c>
      <c r="F1224" s="80"/>
      <c r="O1224" s="80"/>
      <c r="P1224" s="6">
        <f t="shared" si="116"/>
        <v>0</v>
      </c>
      <c r="R1224" s="6">
        <f t="shared" si="117"/>
        <v>0</v>
      </c>
      <c r="S1224" s="57">
        <f t="shared" si="115"/>
        <v>0</v>
      </c>
      <c r="T1224" s="6">
        <f>Table1[[#This Row],[Volume in Units]]*Table1[[#This Row],[Price SDG/Unit]]</f>
        <v>0</v>
      </c>
      <c r="U1224" s="57">
        <f>Table1[[#This Row],[Volume MT/Head]]*Table1[[#This Row],[Price USD/(MT/Head)]]</f>
        <v>0</v>
      </c>
      <c r="V1224" s="80"/>
      <c r="W1224" s="28">
        <f>Table1[[#This Row],[Commission SDG/MT]]*Table1[[#This Row],[Volume in Units]]</f>
        <v>0</v>
      </c>
      <c r="X1224" s="80"/>
      <c r="Y1224" s="28">
        <f t="shared" si="118"/>
        <v>0</v>
      </c>
      <c r="Z1224" s="6">
        <f>IFERROR((Table1[[#This Row],[Total Cost SDG]]/Table1[[#This Row],[Volume MT/Head]]),0)</f>
        <v>0</v>
      </c>
      <c r="AA1224" s="57" t="e">
        <f t="shared" si="119"/>
        <v>#DIV/0!</v>
      </c>
      <c r="AB1224" s="57">
        <f>IFERROR((Table1[[#This Row],[Total Cost USD]]/Table1[[#This Row],[Volume MT/Head]]),0)</f>
        <v>0</v>
      </c>
      <c r="AC1224" s="80"/>
      <c r="AD1224" s="6">
        <f>Table1[[#This Row],[Volume MT/Head]]-Table1[[#This Row],[Delivered MT]]</f>
        <v>0</v>
      </c>
      <c r="AE1224" s="6">
        <f>Table1[[#This Row],[Delivered MT]]*Table1[[#This Row],[Average Cost SDG/MT]]</f>
        <v>0</v>
      </c>
    </row>
    <row r="1225" spans="1:31" hidden="1" x14ac:dyDescent="0.2">
      <c r="A1225" s="1">
        <v>1236</v>
      </c>
      <c r="F1225" s="80"/>
      <c r="O1225" s="80"/>
      <c r="P1225" s="6">
        <f t="shared" si="116"/>
        <v>0</v>
      </c>
      <c r="R1225" s="6">
        <f t="shared" si="117"/>
        <v>0</v>
      </c>
      <c r="S1225" s="57">
        <f t="shared" si="115"/>
        <v>0</v>
      </c>
      <c r="T1225" s="6">
        <f>Table1[[#This Row],[Volume in Units]]*Table1[[#This Row],[Price SDG/Unit]]</f>
        <v>0</v>
      </c>
      <c r="U1225" s="57">
        <f>Table1[[#This Row],[Volume MT/Head]]*Table1[[#This Row],[Price USD/(MT/Head)]]</f>
        <v>0</v>
      </c>
      <c r="V1225" s="80"/>
      <c r="W1225" s="28">
        <f>Table1[[#This Row],[Commission SDG/MT]]*Table1[[#This Row],[Volume in Units]]</f>
        <v>0</v>
      </c>
      <c r="X1225" s="80"/>
      <c r="Y1225" s="28">
        <f t="shared" si="118"/>
        <v>0</v>
      </c>
      <c r="Z1225" s="6">
        <f>IFERROR((Table1[[#This Row],[Total Cost SDG]]/Table1[[#This Row],[Volume MT/Head]]),0)</f>
        <v>0</v>
      </c>
      <c r="AA1225" s="57" t="e">
        <f t="shared" si="119"/>
        <v>#DIV/0!</v>
      </c>
      <c r="AB1225" s="57">
        <f>IFERROR((Table1[[#This Row],[Total Cost USD]]/Table1[[#This Row],[Volume MT/Head]]),0)</f>
        <v>0</v>
      </c>
      <c r="AC1225" s="80"/>
      <c r="AD1225" s="6">
        <f>Table1[[#This Row],[Volume MT/Head]]-Table1[[#This Row],[Delivered MT]]</f>
        <v>0</v>
      </c>
      <c r="AE1225" s="6">
        <f>Table1[[#This Row],[Delivered MT]]*Table1[[#This Row],[Average Cost SDG/MT]]</f>
        <v>0</v>
      </c>
    </row>
    <row r="1226" spans="1:31" hidden="1" x14ac:dyDescent="0.2">
      <c r="A1226" s="1">
        <v>1237</v>
      </c>
      <c r="F1226" s="80"/>
      <c r="O1226" s="80"/>
      <c r="P1226" s="6">
        <f t="shared" si="116"/>
        <v>0</v>
      </c>
      <c r="R1226" s="6">
        <f t="shared" si="117"/>
        <v>0</v>
      </c>
      <c r="S1226" s="57">
        <f t="shared" si="115"/>
        <v>0</v>
      </c>
      <c r="T1226" s="6">
        <f>Table1[[#This Row],[Volume in Units]]*Table1[[#This Row],[Price SDG/Unit]]</f>
        <v>0</v>
      </c>
      <c r="U1226" s="57">
        <f>Table1[[#This Row],[Volume MT/Head]]*Table1[[#This Row],[Price USD/(MT/Head)]]</f>
        <v>0</v>
      </c>
      <c r="V1226" s="80"/>
      <c r="W1226" s="28">
        <f>Table1[[#This Row],[Commission SDG/MT]]*Table1[[#This Row],[Volume in Units]]</f>
        <v>0</v>
      </c>
      <c r="X1226" s="80"/>
      <c r="Y1226" s="28">
        <f t="shared" si="118"/>
        <v>0</v>
      </c>
      <c r="Z1226" s="6">
        <f>IFERROR((Table1[[#This Row],[Total Cost SDG]]/Table1[[#This Row],[Volume MT/Head]]),0)</f>
        <v>0</v>
      </c>
      <c r="AA1226" s="57" t="e">
        <f t="shared" si="119"/>
        <v>#DIV/0!</v>
      </c>
      <c r="AB1226" s="57">
        <f>IFERROR((Table1[[#This Row],[Total Cost USD]]/Table1[[#This Row],[Volume MT/Head]]),0)</f>
        <v>0</v>
      </c>
      <c r="AC1226" s="80"/>
      <c r="AD1226" s="6">
        <f>Table1[[#This Row],[Volume MT/Head]]-Table1[[#This Row],[Delivered MT]]</f>
        <v>0</v>
      </c>
      <c r="AE1226" s="6">
        <f>Table1[[#This Row],[Delivered MT]]*Table1[[#This Row],[Average Cost SDG/MT]]</f>
        <v>0</v>
      </c>
    </row>
    <row r="1227" spans="1:31" hidden="1" x14ac:dyDescent="0.2">
      <c r="A1227" s="1">
        <v>1238</v>
      </c>
      <c r="P1227" s="6">
        <f t="shared" si="116"/>
        <v>0</v>
      </c>
      <c r="R1227" s="6">
        <f t="shared" si="117"/>
        <v>0</v>
      </c>
      <c r="S1227" s="57">
        <f t="shared" si="115"/>
        <v>0</v>
      </c>
      <c r="T1227" s="6">
        <f>Table1[[#This Row],[Volume in Units]]*Table1[[#This Row],[Price SDG/Unit]]</f>
        <v>0</v>
      </c>
      <c r="U1227" s="57">
        <f>Table1[[#This Row],[Volume MT/Head]]*Table1[[#This Row],[Price USD/(MT/Head)]]</f>
        <v>0</v>
      </c>
      <c r="V1227" s="80"/>
      <c r="W1227" s="28">
        <f>Table1[[#This Row],[Commission SDG/MT]]*Table1[[#This Row],[Volume in Units]]</f>
        <v>0</v>
      </c>
      <c r="X1227" s="80"/>
      <c r="Y1227" s="28">
        <f t="shared" si="118"/>
        <v>0</v>
      </c>
      <c r="Z1227" s="6">
        <f>IFERROR((Table1[[#This Row],[Total Cost SDG]]/Table1[[#This Row],[Volume MT/Head]]),0)</f>
        <v>0</v>
      </c>
      <c r="AA1227" s="57" t="e">
        <f t="shared" si="119"/>
        <v>#DIV/0!</v>
      </c>
      <c r="AB1227" s="57">
        <f>IFERROR((Table1[[#This Row],[Total Cost USD]]/Table1[[#This Row],[Volume MT/Head]]),0)</f>
        <v>0</v>
      </c>
      <c r="AC1227" s="80"/>
      <c r="AD1227" s="6">
        <f>Table1[[#This Row],[Volume MT/Head]]-Table1[[#This Row],[Delivered MT]]</f>
        <v>0</v>
      </c>
      <c r="AE1227" s="6">
        <f>Table1[[#This Row],[Delivered MT]]*Table1[[#This Row],[Average Cost SDG/MT]]</f>
        <v>0</v>
      </c>
    </row>
    <row r="1228" spans="1:31" hidden="1" x14ac:dyDescent="0.2">
      <c r="A1228" s="1">
        <v>1239</v>
      </c>
      <c r="P1228" s="6">
        <f t="shared" si="116"/>
        <v>0</v>
      </c>
      <c r="R1228" s="6">
        <f t="shared" si="117"/>
        <v>0</v>
      </c>
      <c r="S1228" s="57">
        <f t="shared" si="115"/>
        <v>0</v>
      </c>
      <c r="T1228" s="6">
        <f>Table1[[#This Row],[Volume in Units]]*Table1[[#This Row],[Price SDG/Unit]]</f>
        <v>0</v>
      </c>
      <c r="U1228" s="57">
        <f>Table1[[#This Row],[Volume MT/Head]]*Table1[[#This Row],[Price USD/(MT/Head)]]</f>
        <v>0</v>
      </c>
      <c r="V1228" s="80"/>
      <c r="W1228" s="28">
        <f>Table1[[#This Row],[Commission SDG/MT]]*Table1[[#This Row],[Volume in Units]]</f>
        <v>0</v>
      </c>
      <c r="X1228" s="80"/>
      <c r="Y1228" s="28">
        <f t="shared" si="118"/>
        <v>0</v>
      </c>
      <c r="Z1228" s="6">
        <f>IFERROR((Table1[[#This Row],[Total Cost SDG]]/Table1[[#This Row],[Volume MT/Head]]),0)</f>
        <v>0</v>
      </c>
      <c r="AA1228" s="57" t="e">
        <f t="shared" si="119"/>
        <v>#DIV/0!</v>
      </c>
      <c r="AB1228" s="57">
        <f>IFERROR((Table1[[#This Row],[Total Cost USD]]/Table1[[#This Row],[Volume MT/Head]]),0)</f>
        <v>0</v>
      </c>
      <c r="AC1228" s="80"/>
      <c r="AD1228" s="6">
        <f>Table1[[#This Row],[Volume MT/Head]]-Table1[[#This Row],[Delivered MT]]</f>
        <v>0</v>
      </c>
      <c r="AE1228" s="6">
        <f>Table1[[#This Row],[Delivered MT]]*Table1[[#This Row],[Average Cost SDG/MT]]</f>
        <v>0</v>
      </c>
    </row>
    <row r="1229" spans="1:31" hidden="1" x14ac:dyDescent="0.2">
      <c r="A1229" s="1">
        <v>1240</v>
      </c>
      <c r="P1229" s="6">
        <f t="shared" si="116"/>
        <v>0</v>
      </c>
      <c r="R1229" s="6">
        <f t="shared" si="117"/>
        <v>0</v>
      </c>
      <c r="S1229" s="57">
        <f t="shared" si="115"/>
        <v>0</v>
      </c>
      <c r="T1229" s="6">
        <f>Table1[[#This Row],[Volume in Units]]*Table1[[#This Row],[Price SDG/Unit]]</f>
        <v>0</v>
      </c>
      <c r="U1229" s="57">
        <f>Table1[[#This Row],[Volume MT/Head]]*Table1[[#This Row],[Price USD/(MT/Head)]]</f>
        <v>0</v>
      </c>
      <c r="V1229" s="80"/>
      <c r="W1229" s="28">
        <f>Table1[[#This Row],[Commission SDG/MT]]*Table1[[#This Row],[Volume in Units]]</f>
        <v>0</v>
      </c>
      <c r="X1229" s="80"/>
      <c r="Y1229" s="28">
        <f t="shared" si="118"/>
        <v>0</v>
      </c>
      <c r="Z1229" s="6">
        <f>IFERROR((Table1[[#This Row],[Total Cost SDG]]/Table1[[#This Row],[Volume MT/Head]]),0)</f>
        <v>0</v>
      </c>
      <c r="AA1229" s="57" t="e">
        <f t="shared" si="119"/>
        <v>#DIV/0!</v>
      </c>
      <c r="AB1229" s="57">
        <f>IFERROR((Table1[[#This Row],[Total Cost USD]]/Table1[[#This Row],[Volume MT/Head]]),0)</f>
        <v>0</v>
      </c>
      <c r="AC1229" s="80"/>
      <c r="AD1229" s="6">
        <f>Table1[[#This Row],[Volume MT/Head]]-Table1[[#This Row],[Delivered MT]]</f>
        <v>0</v>
      </c>
      <c r="AE1229" s="6">
        <f>Table1[[#This Row],[Delivered MT]]*Table1[[#This Row],[Average Cost SDG/MT]]</f>
        <v>0</v>
      </c>
    </row>
    <row r="1230" spans="1:31" hidden="1" x14ac:dyDescent="0.2">
      <c r="A1230" s="1">
        <v>1241</v>
      </c>
      <c r="P1230" s="6">
        <f t="shared" si="116"/>
        <v>0</v>
      </c>
      <c r="R1230" s="6">
        <f t="shared" si="117"/>
        <v>0</v>
      </c>
      <c r="S1230" s="57">
        <f t="shared" si="115"/>
        <v>0</v>
      </c>
      <c r="T1230" s="6">
        <f>Table1[[#This Row],[Volume in Units]]*Table1[[#This Row],[Price SDG/Unit]]</f>
        <v>0</v>
      </c>
      <c r="U1230" s="57">
        <f>Table1[[#This Row],[Volume MT/Head]]*Table1[[#This Row],[Price USD/(MT/Head)]]</f>
        <v>0</v>
      </c>
      <c r="V1230" s="80"/>
      <c r="W1230" s="28">
        <f>Table1[[#This Row],[Commission SDG/MT]]*Table1[[#This Row],[Volume in Units]]</f>
        <v>0</v>
      </c>
      <c r="X1230" s="80"/>
      <c r="Y1230" s="28">
        <f t="shared" si="118"/>
        <v>0</v>
      </c>
      <c r="Z1230" s="6">
        <f>IFERROR((Table1[[#This Row],[Total Cost SDG]]/Table1[[#This Row],[Volume MT/Head]]),0)</f>
        <v>0</v>
      </c>
      <c r="AA1230" s="57" t="e">
        <f t="shared" si="119"/>
        <v>#DIV/0!</v>
      </c>
      <c r="AB1230" s="57">
        <f>IFERROR((Table1[[#This Row],[Total Cost USD]]/Table1[[#This Row],[Volume MT/Head]]),0)</f>
        <v>0</v>
      </c>
      <c r="AC1230" s="80"/>
      <c r="AD1230" s="6">
        <f>Table1[[#This Row],[Volume MT/Head]]-Table1[[#This Row],[Delivered MT]]</f>
        <v>0</v>
      </c>
      <c r="AE1230" s="6">
        <f>Table1[[#This Row],[Delivered MT]]*Table1[[#This Row],[Average Cost SDG/MT]]</f>
        <v>0</v>
      </c>
    </row>
    <row r="1231" spans="1:31" hidden="1" x14ac:dyDescent="0.2">
      <c r="A1231" s="1">
        <v>1242</v>
      </c>
      <c r="P1231" s="6">
        <f t="shared" si="116"/>
        <v>0</v>
      </c>
      <c r="R1231" s="6">
        <f t="shared" si="117"/>
        <v>0</v>
      </c>
      <c r="S1231" s="57">
        <f t="shared" si="115"/>
        <v>0</v>
      </c>
      <c r="T1231" s="6">
        <f>Table1[[#This Row],[Volume in Units]]*Table1[[#This Row],[Price SDG/Unit]]</f>
        <v>0</v>
      </c>
      <c r="U1231" s="57">
        <f>Table1[[#This Row],[Volume MT/Head]]*Table1[[#This Row],[Price USD/(MT/Head)]]</f>
        <v>0</v>
      </c>
      <c r="V1231" s="80"/>
      <c r="W1231" s="28">
        <f>Table1[[#This Row],[Commission SDG/MT]]*Table1[[#This Row],[Volume in Units]]</f>
        <v>0</v>
      </c>
      <c r="X1231" s="80"/>
      <c r="Y1231" s="28">
        <f t="shared" si="118"/>
        <v>0</v>
      </c>
      <c r="Z1231" s="6">
        <f>IFERROR((Table1[[#This Row],[Total Cost SDG]]/Table1[[#This Row],[Volume MT/Head]]),0)</f>
        <v>0</v>
      </c>
      <c r="AA1231" s="57" t="e">
        <f t="shared" si="119"/>
        <v>#DIV/0!</v>
      </c>
      <c r="AB1231" s="57">
        <f>IFERROR((Table1[[#This Row],[Total Cost USD]]/Table1[[#This Row],[Volume MT/Head]]),0)</f>
        <v>0</v>
      </c>
      <c r="AC1231" s="80"/>
      <c r="AD1231" s="6">
        <f>Table1[[#This Row],[Volume MT/Head]]-Table1[[#This Row],[Delivered MT]]</f>
        <v>0</v>
      </c>
      <c r="AE1231" s="6">
        <f>Table1[[#This Row],[Delivered MT]]*Table1[[#This Row],[Average Cost SDG/MT]]</f>
        <v>0</v>
      </c>
    </row>
    <row r="1232" spans="1:31" hidden="1" x14ac:dyDescent="0.2">
      <c r="A1232" s="1">
        <v>1243</v>
      </c>
      <c r="P1232" s="6">
        <f t="shared" si="116"/>
        <v>0</v>
      </c>
      <c r="R1232" s="6">
        <f t="shared" si="117"/>
        <v>0</v>
      </c>
      <c r="S1232" s="57">
        <f t="shared" si="115"/>
        <v>0</v>
      </c>
      <c r="T1232" s="6">
        <f>Table1[[#This Row],[Volume in Units]]*Table1[[#This Row],[Price SDG/Unit]]</f>
        <v>0</v>
      </c>
      <c r="U1232" s="57">
        <f>Table1[[#This Row],[Volume MT/Head]]*Table1[[#This Row],[Price USD/(MT/Head)]]</f>
        <v>0</v>
      </c>
      <c r="V1232" s="80"/>
      <c r="W1232" s="28">
        <f>Table1[[#This Row],[Commission SDG/MT]]*Table1[[#This Row],[Volume in Units]]</f>
        <v>0</v>
      </c>
      <c r="X1232" s="80"/>
      <c r="Y1232" s="28">
        <f t="shared" si="118"/>
        <v>0</v>
      </c>
      <c r="Z1232" s="6">
        <f>IFERROR((Table1[[#This Row],[Total Cost SDG]]/Table1[[#This Row],[Volume MT/Head]]),0)</f>
        <v>0</v>
      </c>
      <c r="AA1232" s="57" t="e">
        <f t="shared" si="119"/>
        <v>#DIV/0!</v>
      </c>
      <c r="AB1232" s="57">
        <f>IFERROR((Table1[[#This Row],[Total Cost USD]]/Table1[[#This Row],[Volume MT/Head]]),0)</f>
        <v>0</v>
      </c>
      <c r="AC1232" s="80"/>
      <c r="AD1232" s="6">
        <f>Table1[[#This Row],[Volume MT/Head]]-Table1[[#This Row],[Delivered MT]]</f>
        <v>0</v>
      </c>
      <c r="AE1232" s="6">
        <f>Table1[[#This Row],[Delivered MT]]*Table1[[#This Row],[Average Cost SDG/MT]]</f>
        <v>0</v>
      </c>
    </row>
    <row r="1233" spans="1:31" hidden="1" x14ac:dyDescent="0.2">
      <c r="A1233" s="1">
        <v>1244</v>
      </c>
      <c r="P1233" s="6">
        <f t="shared" si="116"/>
        <v>0</v>
      </c>
      <c r="R1233" s="6">
        <f t="shared" si="117"/>
        <v>0</v>
      </c>
      <c r="S1233" s="57">
        <f t="shared" si="115"/>
        <v>0</v>
      </c>
      <c r="T1233" s="6">
        <f>Table1[[#This Row],[Volume in Units]]*Table1[[#This Row],[Price SDG/Unit]]</f>
        <v>0</v>
      </c>
      <c r="U1233" s="57">
        <f>Table1[[#This Row],[Volume MT/Head]]*Table1[[#This Row],[Price USD/(MT/Head)]]</f>
        <v>0</v>
      </c>
      <c r="V1233" s="80"/>
      <c r="W1233" s="28">
        <f>Table1[[#This Row],[Commission SDG/MT]]*Table1[[#This Row],[Volume in Units]]</f>
        <v>0</v>
      </c>
      <c r="X1233" s="80"/>
      <c r="Y1233" s="28">
        <f t="shared" si="118"/>
        <v>0</v>
      </c>
      <c r="Z1233" s="6">
        <f>IFERROR((Table1[[#This Row],[Total Cost SDG]]/Table1[[#This Row],[Volume MT/Head]]),0)</f>
        <v>0</v>
      </c>
      <c r="AA1233" s="57" t="e">
        <f t="shared" si="119"/>
        <v>#DIV/0!</v>
      </c>
      <c r="AB1233" s="57">
        <f>IFERROR((Table1[[#This Row],[Total Cost USD]]/Table1[[#This Row],[Volume MT/Head]]),0)</f>
        <v>0</v>
      </c>
      <c r="AC1233" s="80"/>
      <c r="AD1233" s="6">
        <f>Table1[[#This Row],[Volume MT/Head]]-Table1[[#This Row],[Delivered MT]]</f>
        <v>0</v>
      </c>
      <c r="AE1233" s="6">
        <f>Table1[[#This Row],[Delivered MT]]*Table1[[#This Row],[Average Cost SDG/MT]]</f>
        <v>0</v>
      </c>
    </row>
    <row r="1234" spans="1:31" hidden="1" x14ac:dyDescent="0.2">
      <c r="A1234" s="1">
        <v>1245</v>
      </c>
      <c r="P1234" s="6">
        <f t="shared" si="116"/>
        <v>0</v>
      </c>
      <c r="R1234" s="6">
        <f t="shared" si="117"/>
        <v>0</v>
      </c>
      <c r="S1234" s="57">
        <f t="shared" si="115"/>
        <v>0</v>
      </c>
      <c r="T1234" s="6">
        <f>Table1[[#This Row],[Volume in Units]]*Table1[[#This Row],[Price SDG/Unit]]</f>
        <v>0</v>
      </c>
      <c r="U1234" s="57">
        <f>Table1[[#This Row],[Volume MT/Head]]*Table1[[#This Row],[Price USD/(MT/Head)]]</f>
        <v>0</v>
      </c>
      <c r="V1234" s="80"/>
      <c r="W1234" s="28">
        <f>Table1[[#This Row],[Commission SDG/MT]]*Table1[[#This Row],[Volume in Units]]</f>
        <v>0</v>
      </c>
      <c r="X1234" s="80"/>
      <c r="Y1234" s="28">
        <f t="shared" si="118"/>
        <v>0</v>
      </c>
      <c r="Z1234" s="6">
        <f>IFERROR((Table1[[#This Row],[Total Cost SDG]]/Table1[[#This Row],[Volume MT/Head]]),0)</f>
        <v>0</v>
      </c>
      <c r="AA1234" s="57" t="e">
        <f t="shared" si="119"/>
        <v>#DIV/0!</v>
      </c>
      <c r="AB1234" s="57">
        <f>IFERROR((Table1[[#This Row],[Total Cost USD]]/Table1[[#This Row],[Volume MT/Head]]),0)</f>
        <v>0</v>
      </c>
      <c r="AC1234" s="80"/>
      <c r="AD1234" s="6">
        <f>Table1[[#This Row],[Volume MT/Head]]-Table1[[#This Row],[Delivered MT]]</f>
        <v>0</v>
      </c>
      <c r="AE1234" s="6">
        <f>Table1[[#This Row],[Delivered MT]]*Table1[[#This Row],[Average Cost SDG/MT]]</f>
        <v>0</v>
      </c>
    </row>
    <row r="1235" spans="1:31" hidden="1" x14ac:dyDescent="0.2">
      <c r="A1235" s="1">
        <v>1246</v>
      </c>
      <c r="P1235" s="6">
        <f t="shared" si="116"/>
        <v>0</v>
      </c>
      <c r="R1235" s="6">
        <f t="shared" si="117"/>
        <v>0</v>
      </c>
      <c r="S1235" s="57">
        <f t="shared" si="115"/>
        <v>0</v>
      </c>
      <c r="T1235" s="6">
        <f>Table1[[#This Row],[Volume in Units]]*Table1[[#This Row],[Price SDG/Unit]]</f>
        <v>0</v>
      </c>
      <c r="U1235" s="57">
        <f>Table1[[#This Row],[Volume MT/Head]]*Table1[[#This Row],[Price USD/(MT/Head)]]</f>
        <v>0</v>
      </c>
      <c r="V1235" s="80"/>
      <c r="W1235" s="28">
        <f>Table1[[#This Row],[Commission SDG/MT]]*Table1[[#This Row],[Volume in Units]]</f>
        <v>0</v>
      </c>
      <c r="X1235" s="80"/>
      <c r="Y1235" s="28">
        <f t="shared" si="118"/>
        <v>0</v>
      </c>
      <c r="Z1235" s="6">
        <f>IFERROR((Table1[[#This Row],[Total Cost SDG]]/Table1[[#This Row],[Volume MT/Head]]),0)</f>
        <v>0</v>
      </c>
      <c r="AA1235" s="57" t="e">
        <f t="shared" si="119"/>
        <v>#DIV/0!</v>
      </c>
      <c r="AB1235" s="57">
        <f>IFERROR((Table1[[#This Row],[Total Cost USD]]/Table1[[#This Row],[Volume MT/Head]]),0)</f>
        <v>0</v>
      </c>
      <c r="AC1235" s="80"/>
      <c r="AD1235" s="6">
        <f>Table1[[#This Row],[Volume MT/Head]]-Table1[[#This Row],[Delivered MT]]</f>
        <v>0</v>
      </c>
      <c r="AE1235" s="6">
        <f>Table1[[#This Row],[Delivered MT]]*Table1[[#This Row],[Average Cost SDG/MT]]</f>
        <v>0</v>
      </c>
    </row>
    <row r="1236" spans="1:31" hidden="1" x14ac:dyDescent="0.2">
      <c r="A1236" s="1">
        <v>1247</v>
      </c>
      <c r="P1236" s="6">
        <f t="shared" si="116"/>
        <v>0</v>
      </c>
      <c r="R1236" s="6">
        <f t="shared" si="117"/>
        <v>0</v>
      </c>
      <c r="S1236" s="57">
        <f t="shared" si="115"/>
        <v>0</v>
      </c>
      <c r="T1236" s="6">
        <f>Table1[[#This Row],[Volume in Units]]*Table1[[#This Row],[Price SDG/Unit]]</f>
        <v>0</v>
      </c>
      <c r="U1236" s="57">
        <f>Table1[[#This Row],[Volume MT/Head]]*Table1[[#This Row],[Price USD/(MT/Head)]]</f>
        <v>0</v>
      </c>
      <c r="V1236" s="80"/>
      <c r="W1236" s="28">
        <f>Table1[[#This Row],[Commission SDG/MT]]*Table1[[#This Row],[Volume in Units]]</f>
        <v>0</v>
      </c>
      <c r="X1236" s="80"/>
      <c r="Y1236" s="28">
        <f t="shared" si="118"/>
        <v>0</v>
      </c>
      <c r="Z1236" s="6">
        <f>IFERROR((Table1[[#This Row],[Total Cost SDG]]/Table1[[#This Row],[Volume MT/Head]]),0)</f>
        <v>0</v>
      </c>
      <c r="AA1236" s="57" t="e">
        <f t="shared" si="119"/>
        <v>#DIV/0!</v>
      </c>
      <c r="AB1236" s="57">
        <f>IFERROR((Table1[[#This Row],[Total Cost USD]]/Table1[[#This Row],[Volume MT/Head]]),0)</f>
        <v>0</v>
      </c>
      <c r="AC1236" s="80"/>
      <c r="AD1236" s="6">
        <f>Table1[[#This Row],[Volume MT/Head]]-Table1[[#This Row],[Delivered MT]]</f>
        <v>0</v>
      </c>
      <c r="AE1236" s="6">
        <f>Table1[[#This Row],[Delivered MT]]*Table1[[#This Row],[Average Cost SDG/MT]]</f>
        <v>0</v>
      </c>
    </row>
    <row r="1237" spans="1:31" hidden="1" x14ac:dyDescent="0.2">
      <c r="A1237" s="1">
        <v>1248</v>
      </c>
      <c r="P1237" s="6">
        <f t="shared" si="116"/>
        <v>0</v>
      </c>
      <c r="R1237" s="6">
        <f t="shared" si="117"/>
        <v>0</v>
      </c>
      <c r="S1237" s="57">
        <f t="shared" si="115"/>
        <v>0</v>
      </c>
      <c r="T1237" s="6">
        <f>Table1[[#This Row],[Volume in Units]]*Table1[[#This Row],[Price SDG/Unit]]</f>
        <v>0</v>
      </c>
      <c r="U1237" s="57">
        <f>Table1[[#This Row],[Volume MT/Head]]*Table1[[#This Row],[Price USD/(MT/Head)]]</f>
        <v>0</v>
      </c>
      <c r="V1237" s="80"/>
      <c r="W1237" s="28">
        <f>Table1[[#This Row],[Commission SDG/MT]]*Table1[[#This Row],[Volume in Units]]</f>
        <v>0</v>
      </c>
      <c r="X1237" s="80"/>
      <c r="Y1237" s="28">
        <f t="shared" si="118"/>
        <v>0</v>
      </c>
      <c r="Z1237" s="6">
        <f>IFERROR((Table1[[#This Row],[Total Cost SDG]]/Table1[[#This Row],[Volume MT/Head]]),0)</f>
        <v>0</v>
      </c>
      <c r="AA1237" s="57" t="e">
        <f t="shared" si="119"/>
        <v>#DIV/0!</v>
      </c>
      <c r="AB1237" s="57">
        <f>IFERROR((Table1[[#This Row],[Total Cost USD]]/Table1[[#This Row],[Volume MT/Head]]),0)</f>
        <v>0</v>
      </c>
      <c r="AC1237" s="80"/>
      <c r="AD1237" s="6">
        <f>Table1[[#This Row],[Volume MT/Head]]-Table1[[#This Row],[Delivered MT]]</f>
        <v>0</v>
      </c>
      <c r="AE1237" s="6">
        <f>Table1[[#This Row],[Delivered MT]]*Table1[[#This Row],[Average Cost SDG/MT]]</f>
        <v>0</v>
      </c>
    </row>
    <row r="1238" spans="1:31" hidden="1" x14ac:dyDescent="0.2">
      <c r="A1238" s="1">
        <v>1249</v>
      </c>
      <c r="P1238" s="6">
        <f t="shared" si="116"/>
        <v>0</v>
      </c>
      <c r="R1238" s="6">
        <f t="shared" si="117"/>
        <v>0</v>
      </c>
      <c r="S1238" s="57">
        <f t="shared" si="115"/>
        <v>0</v>
      </c>
      <c r="T1238" s="6">
        <f>Table1[[#This Row],[Volume in Units]]*Table1[[#This Row],[Price SDG/Unit]]</f>
        <v>0</v>
      </c>
      <c r="U1238" s="57">
        <f>Table1[[#This Row],[Volume MT/Head]]*Table1[[#This Row],[Price USD/(MT/Head)]]</f>
        <v>0</v>
      </c>
      <c r="V1238" s="80"/>
      <c r="W1238" s="28">
        <f>Table1[[#This Row],[Commission SDG/MT]]*Table1[[#This Row],[Volume in Units]]</f>
        <v>0</v>
      </c>
      <c r="X1238" s="80"/>
      <c r="Y1238" s="28">
        <f t="shared" si="118"/>
        <v>0</v>
      </c>
      <c r="Z1238" s="6">
        <f>IFERROR((Table1[[#This Row],[Total Cost SDG]]/Table1[[#This Row],[Volume MT/Head]]),0)</f>
        <v>0</v>
      </c>
      <c r="AA1238" s="57" t="e">
        <f t="shared" si="119"/>
        <v>#DIV/0!</v>
      </c>
      <c r="AB1238" s="57">
        <f>IFERROR((Table1[[#This Row],[Total Cost USD]]/Table1[[#This Row],[Volume MT/Head]]),0)</f>
        <v>0</v>
      </c>
      <c r="AC1238" s="80"/>
      <c r="AD1238" s="6">
        <f>Table1[[#This Row],[Volume MT/Head]]-Table1[[#This Row],[Delivered MT]]</f>
        <v>0</v>
      </c>
      <c r="AE1238" s="6">
        <f>Table1[[#This Row],[Delivered MT]]*Table1[[#This Row],[Average Cost SDG/MT]]</f>
        <v>0</v>
      </c>
    </row>
    <row r="1239" spans="1:31" hidden="1" x14ac:dyDescent="0.2">
      <c r="A1239" s="1">
        <v>1250</v>
      </c>
      <c r="P1239" s="6">
        <f t="shared" si="116"/>
        <v>0</v>
      </c>
      <c r="R1239" s="6">
        <f t="shared" si="117"/>
        <v>0</v>
      </c>
      <c r="S1239" s="57">
        <f t="shared" si="115"/>
        <v>0</v>
      </c>
      <c r="T1239" s="6">
        <f>Table1[[#This Row],[Volume in Units]]*Table1[[#This Row],[Price SDG/Unit]]</f>
        <v>0</v>
      </c>
      <c r="U1239" s="57">
        <f>Table1[[#This Row],[Volume MT/Head]]*Table1[[#This Row],[Price USD/(MT/Head)]]</f>
        <v>0</v>
      </c>
      <c r="V1239" s="80"/>
      <c r="W1239" s="28">
        <f>Table1[[#This Row],[Commission SDG/MT]]*Table1[[#This Row],[Volume in Units]]</f>
        <v>0</v>
      </c>
      <c r="X1239" s="80"/>
      <c r="Y1239" s="28">
        <f t="shared" si="118"/>
        <v>0</v>
      </c>
      <c r="Z1239" s="6">
        <f>IFERROR((Table1[[#This Row],[Total Cost SDG]]/Table1[[#This Row],[Volume MT/Head]]),0)</f>
        <v>0</v>
      </c>
      <c r="AA1239" s="57" t="e">
        <f t="shared" si="119"/>
        <v>#DIV/0!</v>
      </c>
      <c r="AB1239" s="57">
        <f>IFERROR((Table1[[#This Row],[Total Cost USD]]/Table1[[#This Row],[Volume MT/Head]]),0)</f>
        <v>0</v>
      </c>
      <c r="AC1239" s="80"/>
      <c r="AD1239" s="6">
        <f>Table1[[#This Row],[Volume MT/Head]]-Table1[[#This Row],[Delivered MT]]</f>
        <v>0</v>
      </c>
      <c r="AE1239" s="6">
        <f>Table1[[#This Row],[Delivered MT]]*Table1[[#This Row],[Average Cost SDG/MT]]</f>
        <v>0</v>
      </c>
    </row>
    <row r="1240" spans="1:31" hidden="1" x14ac:dyDescent="0.2">
      <c r="A1240" s="1">
        <v>1251</v>
      </c>
      <c r="P1240" s="6">
        <f t="shared" si="116"/>
        <v>0</v>
      </c>
      <c r="R1240" s="6">
        <f t="shared" si="117"/>
        <v>0</v>
      </c>
      <c r="S1240" s="57">
        <f t="shared" si="115"/>
        <v>0</v>
      </c>
      <c r="T1240" s="6">
        <f>Table1[[#This Row],[Volume in Units]]*Table1[[#This Row],[Price SDG/Unit]]</f>
        <v>0</v>
      </c>
      <c r="U1240" s="57">
        <f>Table1[[#This Row],[Volume MT/Head]]*Table1[[#This Row],[Price USD/(MT/Head)]]</f>
        <v>0</v>
      </c>
      <c r="V1240" s="80"/>
      <c r="W1240" s="28">
        <f>Table1[[#This Row],[Commission SDG/MT]]*Table1[[#This Row],[Volume in Units]]</f>
        <v>0</v>
      </c>
      <c r="X1240" s="80"/>
      <c r="Y1240" s="28">
        <f t="shared" si="118"/>
        <v>0</v>
      </c>
      <c r="Z1240" s="6">
        <f>IFERROR((Table1[[#This Row],[Total Cost SDG]]/Table1[[#This Row],[Volume MT/Head]]),0)</f>
        <v>0</v>
      </c>
      <c r="AA1240" s="57" t="e">
        <f t="shared" si="119"/>
        <v>#DIV/0!</v>
      </c>
      <c r="AB1240" s="57">
        <f>IFERROR((Table1[[#This Row],[Total Cost USD]]/Table1[[#This Row],[Volume MT/Head]]),0)</f>
        <v>0</v>
      </c>
      <c r="AC1240" s="80"/>
      <c r="AD1240" s="6">
        <f>Table1[[#This Row],[Volume MT/Head]]-Table1[[#This Row],[Delivered MT]]</f>
        <v>0</v>
      </c>
      <c r="AE1240" s="6">
        <f>Table1[[#This Row],[Delivered MT]]*Table1[[#This Row],[Average Cost SDG/MT]]</f>
        <v>0</v>
      </c>
    </row>
    <row r="1241" spans="1:31" hidden="1" x14ac:dyDescent="0.2">
      <c r="A1241" s="1">
        <v>1252</v>
      </c>
      <c r="P1241" s="6">
        <f t="shared" si="116"/>
        <v>0</v>
      </c>
      <c r="R1241" s="6">
        <f t="shared" si="117"/>
        <v>0</v>
      </c>
      <c r="S1241" s="57">
        <f t="shared" ref="S1241:S1304" si="120">IFERROR((R1241/F1241),0)</f>
        <v>0</v>
      </c>
      <c r="T1241" s="6">
        <f>Table1[[#This Row],[Volume in Units]]*Table1[[#This Row],[Price SDG/Unit]]</f>
        <v>0</v>
      </c>
      <c r="U1241" s="57">
        <f>Table1[[#This Row],[Volume MT/Head]]*Table1[[#This Row],[Price USD/(MT/Head)]]</f>
        <v>0</v>
      </c>
      <c r="V1241" s="80"/>
      <c r="W1241" s="28">
        <f>Table1[[#This Row],[Commission SDG/MT]]*Table1[[#This Row],[Volume in Units]]</f>
        <v>0</v>
      </c>
      <c r="X1241" s="80"/>
      <c r="Y1241" s="28">
        <f t="shared" si="118"/>
        <v>0</v>
      </c>
      <c r="Z1241" s="6">
        <f>IFERROR((Table1[[#This Row],[Total Cost SDG]]/Table1[[#This Row],[Volume MT/Head]]),0)</f>
        <v>0</v>
      </c>
      <c r="AA1241" s="57" t="e">
        <f t="shared" si="119"/>
        <v>#DIV/0!</v>
      </c>
      <c r="AB1241" s="57">
        <f>IFERROR((Table1[[#This Row],[Total Cost USD]]/Table1[[#This Row],[Volume MT/Head]]),0)</f>
        <v>0</v>
      </c>
      <c r="AC1241" s="80"/>
      <c r="AD1241" s="6">
        <f>Table1[[#This Row],[Volume MT/Head]]-Table1[[#This Row],[Delivered MT]]</f>
        <v>0</v>
      </c>
      <c r="AE1241" s="6">
        <f>Table1[[#This Row],[Delivered MT]]*Table1[[#This Row],[Average Cost SDG/MT]]</f>
        <v>0</v>
      </c>
    </row>
    <row r="1242" spans="1:31" hidden="1" x14ac:dyDescent="0.2">
      <c r="A1242" s="1">
        <v>1253</v>
      </c>
      <c r="P1242" s="6">
        <f t="shared" si="116"/>
        <v>0</v>
      </c>
      <c r="R1242" s="6">
        <f t="shared" si="117"/>
        <v>0</v>
      </c>
      <c r="S1242" s="57">
        <f t="shared" si="120"/>
        <v>0</v>
      </c>
      <c r="T1242" s="6">
        <f>Table1[[#This Row],[Volume in Units]]*Table1[[#This Row],[Price SDG/Unit]]</f>
        <v>0</v>
      </c>
      <c r="U1242" s="57">
        <f>Table1[[#This Row],[Volume MT/Head]]*Table1[[#This Row],[Price USD/(MT/Head)]]</f>
        <v>0</v>
      </c>
      <c r="V1242" s="80"/>
      <c r="W1242" s="28">
        <f>Table1[[#This Row],[Commission SDG/MT]]*Table1[[#This Row],[Volume in Units]]</f>
        <v>0</v>
      </c>
      <c r="X1242" s="80"/>
      <c r="Y1242" s="28">
        <f t="shared" si="118"/>
        <v>0</v>
      </c>
      <c r="Z1242" s="6">
        <f>IFERROR((Table1[[#This Row],[Total Cost SDG]]/Table1[[#This Row],[Volume MT/Head]]),0)</f>
        <v>0</v>
      </c>
      <c r="AA1242" s="57" t="e">
        <f t="shared" si="119"/>
        <v>#DIV/0!</v>
      </c>
      <c r="AB1242" s="57">
        <f>IFERROR((Table1[[#This Row],[Total Cost USD]]/Table1[[#This Row],[Volume MT/Head]]),0)</f>
        <v>0</v>
      </c>
      <c r="AC1242" s="80"/>
      <c r="AD1242" s="6">
        <f>Table1[[#This Row],[Volume MT/Head]]-Table1[[#This Row],[Delivered MT]]</f>
        <v>0</v>
      </c>
      <c r="AE1242" s="6">
        <f>Table1[[#This Row],[Delivered MT]]*Table1[[#This Row],[Average Cost SDG/MT]]</f>
        <v>0</v>
      </c>
    </row>
    <row r="1243" spans="1:31" hidden="1" x14ac:dyDescent="0.2">
      <c r="A1243" s="1">
        <v>1254</v>
      </c>
      <c r="P1243" s="6">
        <f t="shared" si="116"/>
        <v>0</v>
      </c>
      <c r="R1243" s="6">
        <f t="shared" si="117"/>
        <v>0</v>
      </c>
      <c r="S1243" s="57">
        <f t="shared" si="120"/>
        <v>0</v>
      </c>
      <c r="T1243" s="6">
        <f>Table1[[#This Row],[Volume in Units]]*Table1[[#This Row],[Price SDG/Unit]]</f>
        <v>0</v>
      </c>
      <c r="U1243" s="57">
        <f>Table1[[#This Row],[Volume MT/Head]]*Table1[[#This Row],[Price USD/(MT/Head)]]</f>
        <v>0</v>
      </c>
      <c r="V1243" s="80"/>
      <c r="W1243" s="28">
        <f>Table1[[#This Row],[Commission SDG/MT]]*Table1[[#This Row],[Volume in Units]]</f>
        <v>0</v>
      </c>
      <c r="X1243" s="80"/>
      <c r="Y1243" s="28">
        <f t="shared" si="118"/>
        <v>0</v>
      </c>
      <c r="Z1243" s="6">
        <f>IFERROR((Table1[[#This Row],[Total Cost SDG]]/Table1[[#This Row],[Volume MT/Head]]),0)</f>
        <v>0</v>
      </c>
      <c r="AA1243" s="57" t="e">
        <f t="shared" si="119"/>
        <v>#DIV/0!</v>
      </c>
      <c r="AB1243" s="57">
        <f>IFERROR((Table1[[#This Row],[Total Cost USD]]/Table1[[#This Row],[Volume MT/Head]]),0)</f>
        <v>0</v>
      </c>
      <c r="AC1243" s="80"/>
      <c r="AD1243" s="6">
        <f>Table1[[#This Row],[Volume MT/Head]]-Table1[[#This Row],[Delivered MT]]</f>
        <v>0</v>
      </c>
      <c r="AE1243" s="6">
        <f>Table1[[#This Row],[Delivered MT]]*Table1[[#This Row],[Average Cost SDG/MT]]</f>
        <v>0</v>
      </c>
    </row>
    <row r="1244" spans="1:31" hidden="1" x14ac:dyDescent="0.2">
      <c r="A1244" s="1">
        <v>1255</v>
      </c>
      <c r="P1244" s="6">
        <f t="shared" si="116"/>
        <v>0</v>
      </c>
      <c r="R1244" s="6">
        <f t="shared" si="117"/>
        <v>0</v>
      </c>
      <c r="S1244" s="57">
        <f t="shared" si="120"/>
        <v>0</v>
      </c>
      <c r="T1244" s="6">
        <f>Table1[[#This Row],[Volume in Units]]*Table1[[#This Row],[Price SDG/Unit]]</f>
        <v>0</v>
      </c>
      <c r="U1244" s="57">
        <f>Table1[[#This Row],[Volume MT/Head]]*Table1[[#This Row],[Price USD/(MT/Head)]]</f>
        <v>0</v>
      </c>
      <c r="V1244" s="80"/>
      <c r="W1244" s="28">
        <f>Table1[[#This Row],[Commission SDG/MT]]*Table1[[#This Row],[Volume in Units]]</f>
        <v>0</v>
      </c>
      <c r="X1244" s="80"/>
      <c r="Y1244" s="28">
        <f t="shared" si="118"/>
        <v>0</v>
      </c>
      <c r="Z1244" s="6">
        <f>IFERROR((Table1[[#This Row],[Total Cost SDG]]/Table1[[#This Row],[Volume MT/Head]]),0)</f>
        <v>0</v>
      </c>
      <c r="AA1244" s="57" t="e">
        <f t="shared" si="119"/>
        <v>#DIV/0!</v>
      </c>
      <c r="AB1244" s="57">
        <f>IFERROR((Table1[[#This Row],[Total Cost USD]]/Table1[[#This Row],[Volume MT/Head]]),0)</f>
        <v>0</v>
      </c>
      <c r="AC1244" s="80"/>
      <c r="AD1244" s="6">
        <f>Table1[[#This Row],[Volume MT/Head]]-Table1[[#This Row],[Delivered MT]]</f>
        <v>0</v>
      </c>
      <c r="AE1244" s="6">
        <f>Table1[[#This Row],[Delivered MT]]*Table1[[#This Row],[Average Cost SDG/MT]]</f>
        <v>0</v>
      </c>
    </row>
    <row r="1245" spans="1:31" hidden="1" x14ac:dyDescent="0.2">
      <c r="A1245" s="1">
        <v>1256</v>
      </c>
      <c r="P1245" s="6">
        <f t="shared" si="116"/>
        <v>0</v>
      </c>
      <c r="R1245" s="6">
        <f t="shared" si="117"/>
        <v>0</v>
      </c>
      <c r="S1245" s="57">
        <f t="shared" si="120"/>
        <v>0</v>
      </c>
      <c r="T1245" s="6">
        <f>Table1[[#This Row],[Volume in Units]]*Table1[[#This Row],[Price SDG/Unit]]</f>
        <v>0</v>
      </c>
      <c r="U1245" s="57">
        <f>Table1[[#This Row],[Volume MT/Head]]*Table1[[#This Row],[Price USD/(MT/Head)]]</f>
        <v>0</v>
      </c>
      <c r="V1245" s="80"/>
      <c r="W1245" s="28">
        <f>Table1[[#This Row],[Commission SDG/MT]]*Table1[[#This Row],[Volume in Units]]</f>
        <v>0</v>
      </c>
      <c r="X1245" s="80"/>
      <c r="Y1245" s="28">
        <f t="shared" si="118"/>
        <v>0</v>
      </c>
      <c r="Z1245" s="6">
        <f>IFERROR((Table1[[#This Row],[Total Cost SDG]]/Table1[[#This Row],[Volume MT/Head]]),0)</f>
        <v>0</v>
      </c>
      <c r="AA1245" s="57" t="e">
        <f t="shared" si="119"/>
        <v>#DIV/0!</v>
      </c>
      <c r="AB1245" s="57">
        <f>IFERROR((Table1[[#This Row],[Total Cost USD]]/Table1[[#This Row],[Volume MT/Head]]),0)</f>
        <v>0</v>
      </c>
      <c r="AC1245" s="80"/>
      <c r="AD1245" s="6">
        <f>Table1[[#This Row],[Volume MT/Head]]-Table1[[#This Row],[Delivered MT]]</f>
        <v>0</v>
      </c>
      <c r="AE1245" s="6">
        <f>Table1[[#This Row],[Delivered MT]]*Table1[[#This Row],[Average Cost SDG/MT]]</f>
        <v>0</v>
      </c>
    </row>
    <row r="1246" spans="1:31" hidden="1" x14ac:dyDescent="0.2">
      <c r="A1246" s="1">
        <v>1257</v>
      </c>
      <c r="P1246" s="6">
        <f t="shared" si="116"/>
        <v>0</v>
      </c>
      <c r="R1246" s="6">
        <f t="shared" si="117"/>
        <v>0</v>
      </c>
      <c r="S1246" s="57">
        <f t="shared" si="120"/>
        <v>0</v>
      </c>
      <c r="T1246" s="6">
        <f>Table1[[#This Row],[Volume in Units]]*Table1[[#This Row],[Price SDG/Unit]]</f>
        <v>0</v>
      </c>
      <c r="U1246" s="57">
        <f>Table1[[#This Row],[Volume MT/Head]]*Table1[[#This Row],[Price USD/(MT/Head)]]</f>
        <v>0</v>
      </c>
      <c r="V1246" s="80"/>
      <c r="W1246" s="28">
        <f>Table1[[#This Row],[Commission SDG/MT]]*Table1[[#This Row],[Volume in Units]]</f>
        <v>0</v>
      </c>
      <c r="X1246" s="80"/>
      <c r="Y1246" s="28">
        <f t="shared" si="118"/>
        <v>0</v>
      </c>
      <c r="Z1246" s="6">
        <f>IFERROR((Table1[[#This Row],[Total Cost SDG]]/Table1[[#This Row],[Volume MT/Head]]),0)</f>
        <v>0</v>
      </c>
      <c r="AA1246" s="57" t="e">
        <f t="shared" si="119"/>
        <v>#DIV/0!</v>
      </c>
      <c r="AB1246" s="57">
        <f>IFERROR((Table1[[#This Row],[Total Cost USD]]/Table1[[#This Row],[Volume MT/Head]]),0)</f>
        <v>0</v>
      </c>
      <c r="AC1246" s="80"/>
      <c r="AD1246" s="6">
        <f>Table1[[#This Row],[Volume MT/Head]]-Table1[[#This Row],[Delivered MT]]</f>
        <v>0</v>
      </c>
      <c r="AE1246" s="6">
        <f>Table1[[#This Row],[Delivered MT]]*Table1[[#This Row],[Average Cost SDG/MT]]</f>
        <v>0</v>
      </c>
    </row>
    <row r="1247" spans="1:31" hidden="1" x14ac:dyDescent="0.2">
      <c r="A1247" s="1">
        <v>1258</v>
      </c>
      <c r="P1247" s="6">
        <f t="shared" si="116"/>
        <v>0</v>
      </c>
      <c r="R1247" s="6">
        <f t="shared" si="117"/>
        <v>0</v>
      </c>
      <c r="S1247" s="57">
        <f t="shared" si="120"/>
        <v>0</v>
      </c>
      <c r="T1247" s="6">
        <f>Table1[[#This Row],[Volume in Units]]*Table1[[#This Row],[Price SDG/Unit]]</f>
        <v>0</v>
      </c>
      <c r="U1247" s="57">
        <f>Table1[[#This Row],[Volume MT/Head]]*Table1[[#This Row],[Price USD/(MT/Head)]]</f>
        <v>0</v>
      </c>
      <c r="V1247" s="80"/>
      <c r="W1247" s="28">
        <f>Table1[[#This Row],[Commission SDG/MT]]*Table1[[#This Row],[Volume in Units]]</f>
        <v>0</v>
      </c>
      <c r="X1247" s="80"/>
      <c r="Y1247" s="28">
        <f t="shared" si="118"/>
        <v>0</v>
      </c>
      <c r="Z1247" s="6">
        <f>IFERROR((Table1[[#This Row],[Total Cost SDG]]/Table1[[#This Row],[Volume MT/Head]]),0)</f>
        <v>0</v>
      </c>
      <c r="AA1247" s="57" t="e">
        <f t="shared" si="119"/>
        <v>#DIV/0!</v>
      </c>
      <c r="AB1247" s="57">
        <f>IFERROR((Table1[[#This Row],[Total Cost USD]]/Table1[[#This Row],[Volume MT/Head]]),0)</f>
        <v>0</v>
      </c>
      <c r="AC1247" s="80"/>
      <c r="AD1247" s="6">
        <f>Table1[[#This Row],[Volume MT/Head]]-Table1[[#This Row],[Delivered MT]]</f>
        <v>0</v>
      </c>
      <c r="AE1247" s="6">
        <f>Table1[[#This Row],[Delivered MT]]*Table1[[#This Row],[Average Cost SDG/MT]]</f>
        <v>0</v>
      </c>
    </row>
    <row r="1248" spans="1:31" hidden="1" x14ac:dyDescent="0.2">
      <c r="A1248" s="1">
        <v>1259</v>
      </c>
      <c r="P1248" s="6">
        <f t="shared" si="116"/>
        <v>0</v>
      </c>
      <c r="R1248" s="6">
        <f t="shared" si="117"/>
        <v>0</v>
      </c>
      <c r="S1248" s="57">
        <f t="shared" si="120"/>
        <v>0</v>
      </c>
      <c r="T1248" s="6">
        <f>Table1[[#This Row],[Volume in Units]]*Table1[[#This Row],[Price SDG/Unit]]</f>
        <v>0</v>
      </c>
      <c r="U1248" s="57">
        <f>Table1[[#This Row],[Volume MT/Head]]*Table1[[#This Row],[Price USD/(MT/Head)]]</f>
        <v>0</v>
      </c>
      <c r="V1248" s="80"/>
      <c r="W1248" s="28">
        <f>Table1[[#This Row],[Commission SDG/MT]]*Table1[[#This Row],[Volume in Units]]</f>
        <v>0</v>
      </c>
      <c r="X1248" s="80"/>
      <c r="Y1248" s="28">
        <f t="shared" si="118"/>
        <v>0</v>
      </c>
      <c r="Z1248" s="6">
        <f>IFERROR((Table1[[#This Row],[Total Cost SDG]]/Table1[[#This Row],[Volume MT/Head]]),0)</f>
        <v>0</v>
      </c>
      <c r="AA1248" s="57" t="e">
        <f t="shared" si="119"/>
        <v>#DIV/0!</v>
      </c>
      <c r="AB1248" s="57">
        <f>IFERROR((Table1[[#This Row],[Total Cost USD]]/Table1[[#This Row],[Volume MT/Head]]),0)</f>
        <v>0</v>
      </c>
      <c r="AC1248" s="80"/>
      <c r="AD1248" s="6">
        <f>Table1[[#This Row],[Volume MT/Head]]-Table1[[#This Row],[Delivered MT]]</f>
        <v>0</v>
      </c>
      <c r="AE1248" s="6">
        <f>Table1[[#This Row],[Delivered MT]]*Table1[[#This Row],[Average Cost SDG/MT]]</f>
        <v>0</v>
      </c>
    </row>
    <row r="1249" spans="1:31" hidden="1" x14ac:dyDescent="0.2">
      <c r="A1249" s="1">
        <v>1260</v>
      </c>
      <c r="P1249" s="6">
        <f t="shared" si="116"/>
        <v>0</v>
      </c>
      <c r="R1249" s="6">
        <f t="shared" si="117"/>
        <v>0</v>
      </c>
      <c r="S1249" s="57">
        <f t="shared" si="120"/>
        <v>0</v>
      </c>
      <c r="T1249" s="6">
        <f>Table1[[#This Row],[Volume in Units]]*Table1[[#This Row],[Price SDG/Unit]]</f>
        <v>0</v>
      </c>
      <c r="U1249" s="57">
        <f>Table1[[#This Row],[Volume MT/Head]]*Table1[[#This Row],[Price USD/(MT/Head)]]</f>
        <v>0</v>
      </c>
      <c r="V1249" s="80"/>
      <c r="W1249" s="28">
        <f>Table1[[#This Row],[Commission SDG/MT]]*Table1[[#This Row],[Volume in Units]]</f>
        <v>0</v>
      </c>
      <c r="X1249" s="80"/>
      <c r="Y1249" s="28">
        <f t="shared" si="118"/>
        <v>0</v>
      </c>
      <c r="Z1249" s="6">
        <f>IFERROR((Table1[[#This Row],[Total Cost SDG]]/Table1[[#This Row],[Volume MT/Head]]),0)</f>
        <v>0</v>
      </c>
      <c r="AA1249" s="57" t="e">
        <f t="shared" si="119"/>
        <v>#DIV/0!</v>
      </c>
      <c r="AB1249" s="57">
        <f>IFERROR((Table1[[#This Row],[Total Cost USD]]/Table1[[#This Row],[Volume MT/Head]]),0)</f>
        <v>0</v>
      </c>
      <c r="AC1249" s="80"/>
      <c r="AD1249" s="6">
        <f>Table1[[#This Row],[Volume MT/Head]]-Table1[[#This Row],[Delivered MT]]</f>
        <v>0</v>
      </c>
      <c r="AE1249" s="6">
        <f>Table1[[#This Row],[Delivered MT]]*Table1[[#This Row],[Average Cost SDG/MT]]</f>
        <v>0</v>
      </c>
    </row>
    <row r="1250" spans="1:31" hidden="1" x14ac:dyDescent="0.2">
      <c r="A1250" s="1">
        <v>1261</v>
      </c>
      <c r="P1250" s="6">
        <f t="shared" si="116"/>
        <v>0</v>
      </c>
      <c r="R1250" s="6">
        <f t="shared" si="117"/>
        <v>0</v>
      </c>
      <c r="S1250" s="57">
        <f t="shared" si="120"/>
        <v>0</v>
      </c>
      <c r="T1250" s="6">
        <f>Table1[[#This Row],[Volume in Units]]*Table1[[#This Row],[Price SDG/Unit]]</f>
        <v>0</v>
      </c>
      <c r="U1250" s="57">
        <f>Table1[[#This Row],[Volume MT/Head]]*Table1[[#This Row],[Price USD/(MT/Head)]]</f>
        <v>0</v>
      </c>
      <c r="V1250" s="80"/>
      <c r="W1250" s="28">
        <f>Table1[[#This Row],[Commission SDG/MT]]*Table1[[#This Row],[Volume in Units]]</f>
        <v>0</v>
      </c>
      <c r="X1250" s="80"/>
      <c r="Y1250" s="28">
        <f t="shared" si="118"/>
        <v>0</v>
      </c>
      <c r="Z1250" s="6">
        <f>IFERROR((Table1[[#This Row],[Total Cost SDG]]/Table1[[#This Row],[Volume MT/Head]]),0)</f>
        <v>0</v>
      </c>
      <c r="AA1250" s="57" t="e">
        <f t="shared" si="119"/>
        <v>#DIV/0!</v>
      </c>
      <c r="AB1250" s="57">
        <f>IFERROR((Table1[[#This Row],[Total Cost USD]]/Table1[[#This Row],[Volume MT/Head]]),0)</f>
        <v>0</v>
      </c>
      <c r="AC1250" s="80"/>
      <c r="AD1250" s="6">
        <f>Table1[[#This Row],[Volume MT/Head]]-Table1[[#This Row],[Delivered MT]]</f>
        <v>0</v>
      </c>
      <c r="AE1250" s="6">
        <f>Table1[[#This Row],[Delivered MT]]*Table1[[#This Row],[Average Cost SDG/MT]]</f>
        <v>0</v>
      </c>
    </row>
    <row r="1251" spans="1:31" hidden="1" x14ac:dyDescent="0.2">
      <c r="A1251" s="1">
        <v>1262</v>
      </c>
      <c r="P1251" s="6">
        <f t="shared" si="116"/>
        <v>0</v>
      </c>
      <c r="R1251" s="6">
        <f t="shared" si="117"/>
        <v>0</v>
      </c>
      <c r="S1251" s="57">
        <f t="shared" si="120"/>
        <v>0</v>
      </c>
      <c r="T1251" s="6">
        <f>Table1[[#This Row],[Volume in Units]]*Table1[[#This Row],[Price SDG/Unit]]</f>
        <v>0</v>
      </c>
      <c r="U1251" s="57">
        <f>Table1[[#This Row],[Volume MT/Head]]*Table1[[#This Row],[Price USD/(MT/Head)]]</f>
        <v>0</v>
      </c>
      <c r="V1251" s="80"/>
      <c r="W1251" s="28">
        <f>Table1[[#This Row],[Commission SDG/MT]]*Table1[[#This Row],[Volume in Units]]</f>
        <v>0</v>
      </c>
      <c r="X1251" s="80"/>
      <c r="Y1251" s="28">
        <f t="shared" si="118"/>
        <v>0</v>
      </c>
      <c r="Z1251" s="6">
        <f>IFERROR((Table1[[#This Row],[Total Cost SDG]]/Table1[[#This Row],[Volume MT/Head]]),0)</f>
        <v>0</v>
      </c>
      <c r="AA1251" s="57" t="e">
        <f t="shared" si="119"/>
        <v>#DIV/0!</v>
      </c>
      <c r="AB1251" s="57">
        <f>IFERROR((Table1[[#This Row],[Total Cost USD]]/Table1[[#This Row],[Volume MT/Head]]),0)</f>
        <v>0</v>
      </c>
      <c r="AC1251" s="80"/>
      <c r="AD1251" s="6">
        <f>Table1[[#This Row],[Volume MT/Head]]-Table1[[#This Row],[Delivered MT]]</f>
        <v>0</v>
      </c>
      <c r="AE1251" s="6">
        <f>Table1[[#This Row],[Delivered MT]]*Table1[[#This Row],[Average Cost SDG/MT]]</f>
        <v>0</v>
      </c>
    </row>
    <row r="1252" spans="1:31" hidden="1" x14ac:dyDescent="0.2">
      <c r="A1252" s="1">
        <v>1263</v>
      </c>
      <c r="P1252" s="6">
        <f t="shared" si="116"/>
        <v>0</v>
      </c>
      <c r="R1252" s="6">
        <f t="shared" si="117"/>
        <v>0</v>
      </c>
      <c r="S1252" s="57">
        <f t="shared" si="120"/>
        <v>0</v>
      </c>
      <c r="T1252" s="6">
        <f>Table1[[#This Row],[Volume in Units]]*Table1[[#This Row],[Price SDG/Unit]]</f>
        <v>0</v>
      </c>
      <c r="U1252" s="57">
        <f>Table1[[#This Row],[Volume MT/Head]]*Table1[[#This Row],[Price USD/(MT/Head)]]</f>
        <v>0</v>
      </c>
      <c r="V1252" s="80"/>
      <c r="W1252" s="28">
        <f>Table1[[#This Row],[Commission SDG/MT]]*Table1[[#This Row],[Volume in Units]]</f>
        <v>0</v>
      </c>
      <c r="X1252" s="80"/>
      <c r="Y1252" s="28">
        <f t="shared" si="118"/>
        <v>0</v>
      </c>
      <c r="Z1252" s="6">
        <f>IFERROR((Table1[[#This Row],[Total Cost SDG]]/Table1[[#This Row],[Volume MT/Head]]),0)</f>
        <v>0</v>
      </c>
      <c r="AA1252" s="57" t="e">
        <f t="shared" si="119"/>
        <v>#DIV/0!</v>
      </c>
      <c r="AB1252" s="57">
        <f>IFERROR((Table1[[#This Row],[Total Cost USD]]/Table1[[#This Row],[Volume MT/Head]]),0)</f>
        <v>0</v>
      </c>
      <c r="AC1252" s="80"/>
      <c r="AD1252" s="6">
        <f>Table1[[#This Row],[Volume MT/Head]]-Table1[[#This Row],[Delivered MT]]</f>
        <v>0</v>
      </c>
      <c r="AE1252" s="6">
        <f>Table1[[#This Row],[Delivered MT]]*Table1[[#This Row],[Average Cost SDG/MT]]</f>
        <v>0</v>
      </c>
    </row>
    <row r="1253" spans="1:31" hidden="1" x14ac:dyDescent="0.2">
      <c r="A1253" s="1">
        <v>1264</v>
      </c>
      <c r="P1253" s="6">
        <f t="shared" si="116"/>
        <v>0</v>
      </c>
      <c r="R1253" s="6">
        <f t="shared" si="117"/>
        <v>0</v>
      </c>
      <c r="S1253" s="57">
        <f t="shared" si="120"/>
        <v>0</v>
      </c>
      <c r="T1253" s="6">
        <f>Table1[[#This Row],[Volume in Units]]*Table1[[#This Row],[Price SDG/Unit]]</f>
        <v>0</v>
      </c>
      <c r="U1253" s="57">
        <f>Table1[[#This Row],[Volume MT/Head]]*Table1[[#This Row],[Price USD/(MT/Head)]]</f>
        <v>0</v>
      </c>
      <c r="V1253" s="80"/>
      <c r="W1253" s="28">
        <f>Table1[[#This Row],[Commission SDG/MT]]*Table1[[#This Row],[Volume in Units]]</f>
        <v>0</v>
      </c>
      <c r="X1253" s="80"/>
      <c r="Y1253" s="28">
        <f t="shared" si="118"/>
        <v>0</v>
      </c>
      <c r="Z1253" s="6">
        <f>IFERROR((Table1[[#This Row],[Total Cost SDG]]/Table1[[#This Row],[Volume MT/Head]]),0)</f>
        <v>0</v>
      </c>
      <c r="AA1253" s="57" t="e">
        <f t="shared" si="119"/>
        <v>#DIV/0!</v>
      </c>
      <c r="AB1253" s="57">
        <f>IFERROR((Table1[[#This Row],[Total Cost USD]]/Table1[[#This Row],[Volume MT/Head]]),0)</f>
        <v>0</v>
      </c>
      <c r="AC1253" s="80"/>
      <c r="AD1253" s="6">
        <f>Table1[[#This Row],[Volume MT/Head]]-Table1[[#This Row],[Delivered MT]]</f>
        <v>0</v>
      </c>
      <c r="AE1253" s="6">
        <f>Table1[[#This Row],[Delivered MT]]*Table1[[#This Row],[Average Cost SDG/MT]]</f>
        <v>0</v>
      </c>
    </row>
    <row r="1254" spans="1:31" hidden="1" x14ac:dyDescent="0.2">
      <c r="A1254" s="1">
        <v>1265</v>
      </c>
      <c r="P1254" s="6">
        <f t="shared" si="116"/>
        <v>0</v>
      </c>
      <c r="R1254" s="6">
        <f t="shared" si="117"/>
        <v>0</v>
      </c>
      <c r="S1254" s="57">
        <f t="shared" si="120"/>
        <v>0</v>
      </c>
      <c r="T1254" s="6">
        <f>Table1[[#This Row],[Volume in Units]]*Table1[[#This Row],[Price SDG/Unit]]</f>
        <v>0</v>
      </c>
      <c r="U1254" s="57">
        <f>Table1[[#This Row],[Volume MT/Head]]*Table1[[#This Row],[Price USD/(MT/Head)]]</f>
        <v>0</v>
      </c>
      <c r="V1254" s="80"/>
      <c r="W1254" s="28">
        <f>Table1[[#This Row],[Commission SDG/MT]]*Table1[[#This Row],[Volume in Units]]</f>
        <v>0</v>
      </c>
      <c r="X1254" s="80"/>
      <c r="Y1254" s="28">
        <f t="shared" si="118"/>
        <v>0</v>
      </c>
      <c r="Z1254" s="6">
        <f>IFERROR((Table1[[#This Row],[Total Cost SDG]]/Table1[[#This Row],[Volume MT/Head]]),0)</f>
        <v>0</v>
      </c>
      <c r="AA1254" s="57" t="e">
        <f t="shared" si="119"/>
        <v>#DIV/0!</v>
      </c>
      <c r="AB1254" s="57">
        <f>IFERROR((Table1[[#This Row],[Total Cost USD]]/Table1[[#This Row],[Volume MT/Head]]),0)</f>
        <v>0</v>
      </c>
      <c r="AC1254" s="80"/>
      <c r="AD1254" s="6">
        <f>Table1[[#This Row],[Volume MT/Head]]-Table1[[#This Row],[Delivered MT]]</f>
        <v>0</v>
      </c>
      <c r="AE1254" s="6">
        <f>Table1[[#This Row],[Delivered MT]]*Table1[[#This Row],[Average Cost SDG/MT]]</f>
        <v>0</v>
      </c>
    </row>
    <row r="1255" spans="1:31" hidden="1" x14ac:dyDescent="0.2">
      <c r="A1255" s="1">
        <v>1266</v>
      </c>
      <c r="P1255" s="6">
        <f t="shared" si="116"/>
        <v>0</v>
      </c>
      <c r="R1255" s="6">
        <f t="shared" si="117"/>
        <v>0</v>
      </c>
      <c r="S1255" s="57">
        <f t="shared" si="120"/>
        <v>0</v>
      </c>
      <c r="T1255" s="6">
        <f>Table1[[#This Row],[Volume in Units]]*Table1[[#This Row],[Price SDG/Unit]]</f>
        <v>0</v>
      </c>
      <c r="U1255" s="57">
        <f>Table1[[#This Row],[Volume MT/Head]]*Table1[[#This Row],[Price USD/(MT/Head)]]</f>
        <v>0</v>
      </c>
      <c r="V1255" s="80"/>
      <c r="W1255" s="28">
        <f>Table1[[#This Row],[Commission SDG/MT]]*Table1[[#This Row],[Volume in Units]]</f>
        <v>0</v>
      </c>
      <c r="X1255" s="80"/>
      <c r="Y1255" s="28">
        <f t="shared" si="118"/>
        <v>0</v>
      </c>
      <c r="Z1255" s="6">
        <f>IFERROR((Table1[[#This Row],[Total Cost SDG]]/Table1[[#This Row],[Volume MT/Head]]),0)</f>
        <v>0</v>
      </c>
      <c r="AA1255" s="57" t="e">
        <f t="shared" si="119"/>
        <v>#DIV/0!</v>
      </c>
      <c r="AB1255" s="57">
        <f>IFERROR((Table1[[#This Row],[Total Cost USD]]/Table1[[#This Row],[Volume MT/Head]]),0)</f>
        <v>0</v>
      </c>
      <c r="AC1255" s="80"/>
      <c r="AD1255" s="6">
        <f>Table1[[#This Row],[Volume MT/Head]]-Table1[[#This Row],[Delivered MT]]</f>
        <v>0</v>
      </c>
      <c r="AE1255" s="6">
        <f>Table1[[#This Row],[Delivered MT]]*Table1[[#This Row],[Average Cost SDG/MT]]</f>
        <v>0</v>
      </c>
    </row>
    <row r="1256" spans="1:31" hidden="1" x14ac:dyDescent="0.2">
      <c r="A1256" s="1">
        <v>1267</v>
      </c>
      <c r="P1256" s="6">
        <f t="shared" si="116"/>
        <v>0</v>
      </c>
      <c r="R1256" s="6">
        <f t="shared" si="117"/>
        <v>0</v>
      </c>
      <c r="S1256" s="57">
        <f t="shared" si="120"/>
        <v>0</v>
      </c>
      <c r="T1256" s="6">
        <f>Table1[[#This Row],[Volume in Units]]*Table1[[#This Row],[Price SDG/Unit]]</f>
        <v>0</v>
      </c>
      <c r="U1256" s="57">
        <f>Table1[[#This Row],[Volume MT/Head]]*Table1[[#This Row],[Price USD/(MT/Head)]]</f>
        <v>0</v>
      </c>
      <c r="V1256" s="80"/>
      <c r="W1256" s="28">
        <f>Table1[[#This Row],[Commission SDG/MT]]*Table1[[#This Row],[Volume in Units]]</f>
        <v>0</v>
      </c>
      <c r="X1256" s="80"/>
      <c r="Y1256" s="28">
        <f t="shared" si="118"/>
        <v>0</v>
      </c>
      <c r="Z1256" s="6">
        <f>IFERROR((Table1[[#This Row],[Total Cost SDG]]/Table1[[#This Row],[Volume MT/Head]]),0)</f>
        <v>0</v>
      </c>
      <c r="AA1256" s="57" t="e">
        <f t="shared" si="119"/>
        <v>#DIV/0!</v>
      </c>
      <c r="AB1256" s="57">
        <f>IFERROR((Table1[[#This Row],[Total Cost USD]]/Table1[[#This Row],[Volume MT/Head]]),0)</f>
        <v>0</v>
      </c>
      <c r="AC1256" s="80"/>
      <c r="AD1256" s="6">
        <f>Table1[[#This Row],[Volume MT/Head]]-Table1[[#This Row],[Delivered MT]]</f>
        <v>0</v>
      </c>
      <c r="AE1256" s="6">
        <f>Table1[[#This Row],[Delivered MT]]*Table1[[#This Row],[Average Cost SDG/MT]]</f>
        <v>0</v>
      </c>
    </row>
    <row r="1257" spans="1:31" hidden="1" x14ac:dyDescent="0.2">
      <c r="A1257" s="1">
        <v>1268</v>
      </c>
      <c r="P1257" s="6">
        <f t="shared" si="116"/>
        <v>0</v>
      </c>
      <c r="R1257" s="6">
        <f t="shared" si="117"/>
        <v>0</v>
      </c>
      <c r="S1257" s="57">
        <f t="shared" si="120"/>
        <v>0</v>
      </c>
      <c r="T1257" s="6">
        <f>Table1[[#This Row],[Volume in Units]]*Table1[[#This Row],[Price SDG/Unit]]</f>
        <v>0</v>
      </c>
      <c r="U1257" s="57">
        <f>Table1[[#This Row],[Volume MT/Head]]*Table1[[#This Row],[Price USD/(MT/Head)]]</f>
        <v>0</v>
      </c>
      <c r="V1257" s="80"/>
      <c r="W1257" s="28">
        <f>Table1[[#This Row],[Commission SDG/MT]]*Table1[[#This Row],[Volume in Units]]</f>
        <v>0</v>
      </c>
      <c r="X1257" s="80"/>
      <c r="Y1257" s="28">
        <f t="shared" si="118"/>
        <v>0</v>
      </c>
      <c r="Z1257" s="6">
        <f>IFERROR((Table1[[#This Row],[Total Cost SDG]]/Table1[[#This Row],[Volume MT/Head]]),0)</f>
        <v>0</v>
      </c>
      <c r="AA1257" s="57" t="e">
        <f t="shared" si="119"/>
        <v>#DIV/0!</v>
      </c>
      <c r="AB1257" s="57">
        <f>IFERROR((Table1[[#This Row],[Total Cost USD]]/Table1[[#This Row],[Volume MT/Head]]),0)</f>
        <v>0</v>
      </c>
      <c r="AC1257" s="80"/>
      <c r="AD1257" s="6">
        <f>Table1[[#This Row],[Volume MT/Head]]-Table1[[#This Row],[Delivered MT]]</f>
        <v>0</v>
      </c>
      <c r="AE1257" s="6">
        <f>Table1[[#This Row],[Delivered MT]]*Table1[[#This Row],[Average Cost SDG/MT]]</f>
        <v>0</v>
      </c>
    </row>
    <row r="1258" spans="1:31" hidden="1" x14ac:dyDescent="0.2">
      <c r="A1258" s="1">
        <v>1269</v>
      </c>
      <c r="P1258" s="6">
        <f t="shared" si="116"/>
        <v>0</v>
      </c>
      <c r="R1258" s="6">
        <f t="shared" si="117"/>
        <v>0</v>
      </c>
      <c r="S1258" s="57">
        <f t="shared" si="120"/>
        <v>0</v>
      </c>
      <c r="T1258" s="6">
        <f>Table1[[#This Row],[Volume in Units]]*Table1[[#This Row],[Price SDG/Unit]]</f>
        <v>0</v>
      </c>
      <c r="U1258" s="57">
        <f>Table1[[#This Row],[Volume MT/Head]]*Table1[[#This Row],[Price USD/(MT/Head)]]</f>
        <v>0</v>
      </c>
      <c r="V1258" s="80"/>
      <c r="W1258" s="28">
        <f>Table1[[#This Row],[Commission SDG/MT]]*Table1[[#This Row],[Volume in Units]]</f>
        <v>0</v>
      </c>
      <c r="X1258" s="80"/>
      <c r="Y1258" s="28">
        <f t="shared" si="118"/>
        <v>0</v>
      </c>
      <c r="Z1258" s="6">
        <f>IFERROR((Table1[[#This Row],[Total Cost SDG]]/Table1[[#This Row],[Volume MT/Head]]),0)</f>
        <v>0</v>
      </c>
      <c r="AA1258" s="57" t="e">
        <f t="shared" si="119"/>
        <v>#DIV/0!</v>
      </c>
      <c r="AB1258" s="57">
        <f>IFERROR((Table1[[#This Row],[Total Cost USD]]/Table1[[#This Row],[Volume MT/Head]]),0)</f>
        <v>0</v>
      </c>
      <c r="AC1258" s="80"/>
      <c r="AD1258" s="6">
        <f>Table1[[#This Row],[Volume MT/Head]]-Table1[[#This Row],[Delivered MT]]</f>
        <v>0</v>
      </c>
      <c r="AE1258" s="6">
        <f>Table1[[#This Row],[Delivered MT]]*Table1[[#This Row],[Average Cost SDG/MT]]</f>
        <v>0</v>
      </c>
    </row>
    <row r="1259" spans="1:31" hidden="1" x14ac:dyDescent="0.2">
      <c r="A1259" s="1">
        <v>1270</v>
      </c>
      <c r="P1259" s="6">
        <f t="shared" si="116"/>
        <v>0</v>
      </c>
      <c r="R1259" s="6">
        <f t="shared" si="117"/>
        <v>0</v>
      </c>
      <c r="S1259" s="57">
        <f t="shared" si="120"/>
        <v>0</v>
      </c>
      <c r="T1259" s="6">
        <f>Table1[[#This Row],[Volume in Units]]*Table1[[#This Row],[Price SDG/Unit]]</f>
        <v>0</v>
      </c>
      <c r="U1259" s="57">
        <f>Table1[[#This Row],[Volume MT/Head]]*Table1[[#This Row],[Price USD/(MT/Head)]]</f>
        <v>0</v>
      </c>
      <c r="V1259" s="80"/>
      <c r="W1259" s="28">
        <f>Table1[[#This Row],[Commission SDG/MT]]*Table1[[#This Row],[Volume in Units]]</f>
        <v>0</v>
      </c>
      <c r="X1259" s="80"/>
      <c r="Y1259" s="28">
        <f t="shared" si="118"/>
        <v>0</v>
      </c>
      <c r="Z1259" s="6">
        <f>IFERROR((Table1[[#This Row],[Total Cost SDG]]/Table1[[#This Row],[Volume MT/Head]]),0)</f>
        <v>0</v>
      </c>
      <c r="AA1259" s="57" t="e">
        <f t="shared" si="119"/>
        <v>#DIV/0!</v>
      </c>
      <c r="AB1259" s="57">
        <f>IFERROR((Table1[[#This Row],[Total Cost USD]]/Table1[[#This Row],[Volume MT/Head]]),0)</f>
        <v>0</v>
      </c>
      <c r="AC1259" s="80"/>
      <c r="AD1259" s="6">
        <f>Table1[[#This Row],[Volume MT/Head]]-Table1[[#This Row],[Delivered MT]]</f>
        <v>0</v>
      </c>
      <c r="AE1259" s="6">
        <f>Table1[[#This Row],[Delivered MT]]*Table1[[#This Row],[Average Cost SDG/MT]]</f>
        <v>0</v>
      </c>
    </row>
    <row r="1260" spans="1:31" hidden="1" x14ac:dyDescent="0.2">
      <c r="A1260" s="1">
        <v>1271</v>
      </c>
      <c r="P1260" s="6">
        <f t="shared" si="116"/>
        <v>0</v>
      </c>
      <c r="R1260" s="6">
        <f t="shared" si="117"/>
        <v>0</v>
      </c>
      <c r="S1260" s="57">
        <f t="shared" si="120"/>
        <v>0</v>
      </c>
      <c r="T1260" s="6">
        <f>Table1[[#This Row],[Volume in Units]]*Table1[[#This Row],[Price SDG/Unit]]</f>
        <v>0</v>
      </c>
      <c r="U1260" s="57">
        <f>Table1[[#This Row],[Volume MT/Head]]*Table1[[#This Row],[Price USD/(MT/Head)]]</f>
        <v>0</v>
      </c>
      <c r="V1260" s="80"/>
      <c r="W1260" s="28">
        <f>Table1[[#This Row],[Commission SDG/MT]]*Table1[[#This Row],[Volume in Units]]</f>
        <v>0</v>
      </c>
      <c r="X1260" s="80"/>
      <c r="Y1260" s="28">
        <f t="shared" si="118"/>
        <v>0</v>
      </c>
      <c r="Z1260" s="6">
        <f>IFERROR((Table1[[#This Row],[Total Cost SDG]]/Table1[[#This Row],[Volume MT/Head]]),0)</f>
        <v>0</v>
      </c>
      <c r="AA1260" s="57" t="e">
        <f t="shared" si="119"/>
        <v>#DIV/0!</v>
      </c>
      <c r="AB1260" s="57">
        <f>IFERROR((Table1[[#This Row],[Total Cost USD]]/Table1[[#This Row],[Volume MT/Head]]),0)</f>
        <v>0</v>
      </c>
      <c r="AC1260" s="80"/>
      <c r="AD1260" s="6">
        <f>Table1[[#This Row],[Volume MT/Head]]-Table1[[#This Row],[Delivered MT]]</f>
        <v>0</v>
      </c>
      <c r="AE1260" s="6">
        <f>Table1[[#This Row],[Delivered MT]]*Table1[[#This Row],[Average Cost SDG/MT]]</f>
        <v>0</v>
      </c>
    </row>
    <row r="1261" spans="1:31" hidden="1" x14ac:dyDescent="0.2">
      <c r="A1261" s="1">
        <v>1272</v>
      </c>
      <c r="P1261" s="6">
        <f t="shared" si="116"/>
        <v>0</v>
      </c>
      <c r="R1261" s="6">
        <f t="shared" si="117"/>
        <v>0</v>
      </c>
      <c r="S1261" s="57">
        <f t="shared" si="120"/>
        <v>0</v>
      </c>
      <c r="T1261" s="6">
        <f>Table1[[#This Row],[Volume in Units]]*Table1[[#This Row],[Price SDG/Unit]]</f>
        <v>0</v>
      </c>
      <c r="U1261" s="57">
        <f>Table1[[#This Row],[Volume MT/Head]]*Table1[[#This Row],[Price USD/(MT/Head)]]</f>
        <v>0</v>
      </c>
      <c r="V1261" s="80"/>
      <c r="W1261" s="28">
        <f>Table1[[#This Row],[Commission SDG/MT]]*Table1[[#This Row],[Volume in Units]]</f>
        <v>0</v>
      </c>
      <c r="X1261" s="80"/>
      <c r="Y1261" s="28">
        <f t="shared" si="118"/>
        <v>0</v>
      </c>
      <c r="Z1261" s="6">
        <f>IFERROR((Table1[[#This Row],[Total Cost SDG]]/Table1[[#This Row],[Volume MT/Head]]),0)</f>
        <v>0</v>
      </c>
      <c r="AA1261" s="57" t="e">
        <f t="shared" si="119"/>
        <v>#DIV/0!</v>
      </c>
      <c r="AB1261" s="57">
        <f>IFERROR((Table1[[#This Row],[Total Cost USD]]/Table1[[#This Row],[Volume MT/Head]]),0)</f>
        <v>0</v>
      </c>
      <c r="AC1261" s="80"/>
      <c r="AD1261" s="6">
        <f>Table1[[#This Row],[Volume MT/Head]]-Table1[[#This Row],[Delivered MT]]</f>
        <v>0</v>
      </c>
      <c r="AE1261" s="6">
        <f>Table1[[#This Row],[Delivered MT]]*Table1[[#This Row],[Average Cost SDG/MT]]</f>
        <v>0</v>
      </c>
    </row>
    <row r="1262" spans="1:31" hidden="1" x14ac:dyDescent="0.2">
      <c r="A1262" s="1">
        <v>1273</v>
      </c>
      <c r="P1262" s="6">
        <f t="shared" si="116"/>
        <v>0</v>
      </c>
      <c r="R1262" s="6">
        <f t="shared" si="117"/>
        <v>0</v>
      </c>
      <c r="S1262" s="57">
        <f t="shared" si="120"/>
        <v>0</v>
      </c>
      <c r="T1262" s="6">
        <f>Table1[[#This Row],[Volume in Units]]*Table1[[#This Row],[Price SDG/Unit]]</f>
        <v>0</v>
      </c>
      <c r="U1262" s="57">
        <f>Table1[[#This Row],[Volume MT/Head]]*Table1[[#This Row],[Price USD/(MT/Head)]]</f>
        <v>0</v>
      </c>
      <c r="V1262" s="80"/>
      <c r="W1262" s="28">
        <f>Table1[[#This Row],[Commission SDG/MT]]*Table1[[#This Row],[Volume in Units]]</f>
        <v>0</v>
      </c>
      <c r="X1262" s="80"/>
      <c r="Y1262" s="28">
        <f t="shared" si="118"/>
        <v>0</v>
      </c>
      <c r="Z1262" s="6">
        <f>IFERROR((Table1[[#This Row],[Total Cost SDG]]/Table1[[#This Row],[Volume MT/Head]]),0)</f>
        <v>0</v>
      </c>
      <c r="AA1262" s="57" t="e">
        <f t="shared" si="119"/>
        <v>#DIV/0!</v>
      </c>
      <c r="AB1262" s="57">
        <f>IFERROR((Table1[[#This Row],[Total Cost USD]]/Table1[[#This Row],[Volume MT/Head]]),0)</f>
        <v>0</v>
      </c>
      <c r="AC1262" s="80"/>
      <c r="AD1262" s="6">
        <f>Table1[[#This Row],[Volume MT/Head]]-Table1[[#This Row],[Delivered MT]]</f>
        <v>0</v>
      </c>
      <c r="AE1262" s="6">
        <f>Table1[[#This Row],[Delivered MT]]*Table1[[#This Row],[Average Cost SDG/MT]]</f>
        <v>0</v>
      </c>
    </row>
    <row r="1263" spans="1:31" hidden="1" x14ac:dyDescent="0.2">
      <c r="A1263" s="1">
        <v>1274</v>
      </c>
      <c r="P1263" s="6">
        <f t="shared" si="116"/>
        <v>0</v>
      </c>
      <c r="R1263" s="6">
        <f t="shared" si="117"/>
        <v>0</v>
      </c>
      <c r="S1263" s="57">
        <f t="shared" si="120"/>
        <v>0</v>
      </c>
      <c r="T1263" s="6">
        <f>Table1[[#This Row],[Volume in Units]]*Table1[[#This Row],[Price SDG/Unit]]</f>
        <v>0</v>
      </c>
      <c r="U1263" s="57">
        <f>Table1[[#This Row],[Volume MT/Head]]*Table1[[#This Row],[Price USD/(MT/Head)]]</f>
        <v>0</v>
      </c>
      <c r="V1263" s="80"/>
      <c r="W1263" s="28">
        <f>Table1[[#This Row],[Commission SDG/MT]]*Table1[[#This Row],[Volume in Units]]</f>
        <v>0</v>
      </c>
      <c r="X1263" s="80"/>
      <c r="Y1263" s="28">
        <f t="shared" si="118"/>
        <v>0</v>
      </c>
      <c r="Z1263" s="6">
        <f>IFERROR((Table1[[#This Row],[Total Cost SDG]]/Table1[[#This Row],[Volume MT/Head]]),0)</f>
        <v>0</v>
      </c>
      <c r="AA1263" s="57" t="e">
        <f t="shared" si="119"/>
        <v>#DIV/0!</v>
      </c>
      <c r="AB1263" s="57">
        <f>IFERROR((Table1[[#This Row],[Total Cost USD]]/Table1[[#This Row],[Volume MT/Head]]),0)</f>
        <v>0</v>
      </c>
      <c r="AC1263" s="80"/>
      <c r="AD1263" s="6">
        <f>Table1[[#This Row],[Volume MT/Head]]-Table1[[#This Row],[Delivered MT]]</f>
        <v>0</v>
      </c>
      <c r="AE1263" s="6">
        <f>Table1[[#This Row],[Delivered MT]]*Table1[[#This Row],[Average Cost SDG/MT]]</f>
        <v>0</v>
      </c>
    </row>
    <row r="1264" spans="1:31" hidden="1" x14ac:dyDescent="0.2">
      <c r="A1264" s="1">
        <v>1275</v>
      </c>
      <c r="P1264" s="6">
        <f t="shared" si="116"/>
        <v>0</v>
      </c>
      <c r="R1264" s="6">
        <f t="shared" si="117"/>
        <v>0</v>
      </c>
      <c r="S1264" s="57">
        <f t="shared" si="120"/>
        <v>0</v>
      </c>
      <c r="T1264" s="6">
        <f>Table1[[#This Row],[Volume in Units]]*Table1[[#This Row],[Price SDG/Unit]]</f>
        <v>0</v>
      </c>
      <c r="U1264" s="57">
        <f>Table1[[#This Row],[Volume MT/Head]]*Table1[[#This Row],[Price USD/(MT/Head)]]</f>
        <v>0</v>
      </c>
      <c r="V1264" s="80"/>
      <c r="W1264" s="28">
        <f>Table1[[#This Row],[Commission SDG/MT]]*Table1[[#This Row],[Volume in Units]]</f>
        <v>0</v>
      </c>
      <c r="X1264" s="80"/>
      <c r="Y1264" s="28">
        <f t="shared" si="118"/>
        <v>0</v>
      </c>
      <c r="Z1264" s="6">
        <f>IFERROR((Table1[[#This Row],[Total Cost SDG]]/Table1[[#This Row],[Volume MT/Head]]),0)</f>
        <v>0</v>
      </c>
      <c r="AA1264" s="57" t="e">
        <f t="shared" si="119"/>
        <v>#DIV/0!</v>
      </c>
      <c r="AB1264" s="57">
        <f>IFERROR((Table1[[#This Row],[Total Cost USD]]/Table1[[#This Row],[Volume MT/Head]]),0)</f>
        <v>0</v>
      </c>
      <c r="AC1264" s="80"/>
      <c r="AD1264" s="6">
        <f>Table1[[#This Row],[Volume MT/Head]]-Table1[[#This Row],[Delivered MT]]</f>
        <v>0</v>
      </c>
      <c r="AE1264" s="6">
        <f>Table1[[#This Row],[Delivered MT]]*Table1[[#This Row],[Average Cost SDG/MT]]</f>
        <v>0</v>
      </c>
    </row>
    <row r="1265" spans="1:31" hidden="1" x14ac:dyDescent="0.2">
      <c r="A1265" s="1">
        <v>1276</v>
      </c>
      <c r="P1265" s="6">
        <f t="shared" si="116"/>
        <v>0</v>
      </c>
      <c r="R1265" s="6">
        <f t="shared" si="117"/>
        <v>0</v>
      </c>
      <c r="S1265" s="57">
        <f t="shared" si="120"/>
        <v>0</v>
      </c>
      <c r="T1265" s="6">
        <f>Table1[[#This Row],[Volume in Units]]*Table1[[#This Row],[Price SDG/Unit]]</f>
        <v>0</v>
      </c>
      <c r="U1265" s="57">
        <f>Table1[[#This Row],[Volume MT/Head]]*Table1[[#This Row],[Price USD/(MT/Head)]]</f>
        <v>0</v>
      </c>
      <c r="V1265" s="80"/>
      <c r="W1265" s="28">
        <f>Table1[[#This Row],[Commission SDG/MT]]*Table1[[#This Row],[Volume in Units]]</f>
        <v>0</v>
      </c>
      <c r="X1265" s="80"/>
      <c r="Y1265" s="28">
        <f t="shared" si="118"/>
        <v>0</v>
      </c>
      <c r="Z1265" s="6">
        <f>IFERROR((Table1[[#This Row],[Total Cost SDG]]/Table1[[#This Row],[Volume MT/Head]]),0)</f>
        <v>0</v>
      </c>
      <c r="AA1265" s="57" t="e">
        <f t="shared" si="119"/>
        <v>#DIV/0!</v>
      </c>
      <c r="AB1265" s="57">
        <f>IFERROR((Table1[[#This Row],[Total Cost USD]]/Table1[[#This Row],[Volume MT/Head]]),0)</f>
        <v>0</v>
      </c>
      <c r="AC1265" s="80"/>
      <c r="AD1265" s="6">
        <f>Table1[[#This Row],[Volume MT/Head]]-Table1[[#This Row],[Delivered MT]]</f>
        <v>0</v>
      </c>
      <c r="AE1265" s="6">
        <f>Table1[[#This Row],[Delivered MT]]*Table1[[#This Row],[Average Cost SDG/MT]]</f>
        <v>0</v>
      </c>
    </row>
    <row r="1266" spans="1:31" hidden="1" x14ac:dyDescent="0.2">
      <c r="A1266" s="1">
        <v>1277</v>
      </c>
      <c r="P1266" s="6">
        <f t="shared" si="116"/>
        <v>0</v>
      </c>
      <c r="R1266" s="6">
        <f t="shared" si="117"/>
        <v>0</v>
      </c>
      <c r="S1266" s="57">
        <f t="shared" si="120"/>
        <v>0</v>
      </c>
      <c r="T1266" s="6">
        <f>Table1[[#This Row],[Volume in Units]]*Table1[[#This Row],[Price SDG/Unit]]</f>
        <v>0</v>
      </c>
      <c r="U1266" s="57">
        <f>Table1[[#This Row],[Volume MT/Head]]*Table1[[#This Row],[Price USD/(MT/Head)]]</f>
        <v>0</v>
      </c>
      <c r="V1266" s="80"/>
      <c r="W1266" s="28">
        <f>Table1[[#This Row],[Commission SDG/MT]]*Table1[[#This Row],[Volume in Units]]</f>
        <v>0</v>
      </c>
      <c r="X1266" s="80"/>
      <c r="Y1266" s="28">
        <f t="shared" si="118"/>
        <v>0</v>
      </c>
      <c r="Z1266" s="6">
        <f>IFERROR((Table1[[#This Row],[Total Cost SDG]]/Table1[[#This Row],[Volume MT/Head]]),0)</f>
        <v>0</v>
      </c>
      <c r="AA1266" s="57" t="e">
        <f t="shared" si="119"/>
        <v>#DIV/0!</v>
      </c>
      <c r="AB1266" s="57">
        <f>IFERROR((Table1[[#This Row],[Total Cost USD]]/Table1[[#This Row],[Volume MT/Head]]),0)</f>
        <v>0</v>
      </c>
      <c r="AC1266" s="80"/>
      <c r="AD1266" s="6">
        <f>Table1[[#This Row],[Volume MT/Head]]-Table1[[#This Row],[Delivered MT]]</f>
        <v>0</v>
      </c>
      <c r="AE1266" s="6">
        <f>Table1[[#This Row],[Delivered MT]]*Table1[[#This Row],[Average Cost SDG/MT]]</f>
        <v>0</v>
      </c>
    </row>
    <row r="1267" spans="1:31" hidden="1" x14ac:dyDescent="0.2">
      <c r="A1267" s="1">
        <v>1278</v>
      </c>
      <c r="P1267" s="6">
        <f t="shared" si="116"/>
        <v>0</v>
      </c>
      <c r="R1267" s="6">
        <f t="shared" si="117"/>
        <v>0</v>
      </c>
      <c r="S1267" s="57">
        <f t="shared" si="120"/>
        <v>0</v>
      </c>
      <c r="T1267" s="6">
        <f>Table1[[#This Row],[Volume in Units]]*Table1[[#This Row],[Price SDG/Unit]]</f>
        <v>0</v>
      </c>
      <c r="U1267" s="57">
        <f>Table1[[#This Row],[Volume MT/Head]]*Table1[[#This Row],[Price USD/(MT/Head)]]</f>
        <v>0</v>
      </c>
      <c r="V1267" s="80"/>
      <c r="W1267" s="28">
        <f>Table1[[#This Row],[Commission SDG/MT]]*Table1[[#This Row],[Volume in Units]]</f>
        <v>0</v>
      </c>
      <c r="X1267" s="80"/>
      <c r="Y1267" s="28">
        <f t="shared" si="118"/>
        <v>0</v>
      </c>
      <c r="Z1267" s="6">
        <f>IFERROR((Table1[[#This Row],[Total Cost SDG]]/Table1[[#This Row],[Volume MT/Head]]),0)</f>
        <v>0</v>
      </c>
      <c r="AA1267" s="57" t="e">
        <f t="shared" si="119"/>
        <v>#DIV/0!</v>
      </c>
      <c r="AB1267" s="57">
        <f>IFERROR((Table1[[#This Row],[Total Cost USD]]/Table1[[#This Row],[Volume MT/Head]]),0)</f>
        <v>0</v>
      </c>
      <c r="AC1267" s="80"/>
      <c r="AD1267" s="6">
        <f>Table1[[#This Row],[Volume MT/Head]]-Table1[[#This Row],[Delivered MT]]</f>
        <v>0</v>
      </c>
      <c r="AE1267" s="6">
        <f>Table1[[#This Row],[Delivered MT]]*Table1[[#This Row],[Average Cost SDG/MT]]</f>
        <v>0</v>
      </c>
    </row>
    <row r="1268" spans="1:31" hidden="1" x14ac:dyDescent="0.2">
      <c r="A1268" s="1">
        <v>1279</v>
      </c>
      <c r="P1268" s="6">
        <f t="shared" si="116"/>
        <v>0</v>
      </c>
      <c r="R1268" s="6">
        <f t="shared" si="117"/>
        <v>0</v>
      </c>
      <c r="S1268" s="57">
        <f t="shared" si="120"/>
        <v>0</v>
      </c>
      <c r="T1268" s="6">
        <f>Table1[[#This Row],[Volume in Units]]*Table1[[#This Row],[Price SDG/Unit]]</f>
        <v>0</v>
      </c>
      <c r="U1268" s="57">
        <f>Table1[[#This Row],[Volume MT/Head]]*Table1[[#This Row],[Price USD/(MT/Head)]]</f>
        <v>0</v>
      </c>
      <c r="V1268" s="80"/>
      <c r="W1268" s="28">
        <f>Table1[[#This Row],[Commission SDG/MT]]*Table1[[#This Row],[Volume in Units]]</f>
        <v>0</v>
      </c>
      <c r="X1268" s="80"/>
      <c r="Y1268" s="28">
        <f t="shared" si="118"/>
        <v>0</v>
      </c>
      <c r="Z1268" s="6">
        <f>IFERROR((Table1[[#This Row],[Total Cost SDG]]/Table1[[#This Row],[Volume MT/Head]]),0)</f>
        <v>0</v>
      </c>
      <c r="AA1268" s="57" t="e">
        <f t="shared" si="119"/>
        <v>#DIV/0!</v>
      </c>
      <c r="AB1268" s="57">
        <f>IFERROR((Table1[[#This Row],[Total Cost USD]]/Table1[[#This Row],[Volume MT/Head]]),0)</f>
        <v>0</v>
      </c>
      <c r="AC1268" s="80"/>
      <c r="AD1268" s="6">
        <f>Table1[[#This Row],[Volume MT/Head]]-Table1[[#This Row],[Delivered MT]]</f>
        <v>0</v>
      </c>
      <c r="AE1268" s="6">
        <f>Table1[[#This Row],[Delivered MT]]*Table1[[#This Row],[Average Cost SDG/MT]]</f>
        <v>0</v>
      </c>
    </row>
    <row r="1269" spans="1:31" hidden="1" x14ac:dyDescent="0.2">
      <c r="A1269" s="1">
        <v>1280</v>
      </c>
      <c r="P1269" s="6">
        <f t="shared" si="116"/>
        <v>0</v>
      </c>
      <c r="R1269" s="6">
        <f t="shared" si="117"/>
        <v>0</v>
      </c>
      <c r="S1269" s="57">
        <f t="shared" si="120"/>
        <v>0</v>
      </c>
      <c r="T1269" s="6">
        <f>Table1[[#This Row],[Volume in Units]]*Table1[[#This Row],[Price SDG/Unit]]</f>
        <v>0</v>
      </c>
      <c r="U1269" s="57">
        <f>Table1[[#This Row],[Volume MT/Head]]*Table1[[#This Row],[Price USD/(MT/Head)]]</f>
        <v>0</v>
      </c>
      <c r="V1269" s="80"/>
      <c r="W1269" s="28">
        <f>Table1[[#This Row],[Commission SDG/MT]]*Table1[[#This Row],[Volume in Units]]</f>
        <v>0</v>
      </c>
      <c r="X1269" s="80"/>
      <c r="Y1269" s="28">
        <f t="shared" si="118"/>
        <v>0</v>
      </c>
      <c r="Z1269" s="6">
        <f>IFERROR((Table1[[#This Row],[Total Cost SDG]]/Table1[[#This Row],[Volume MT/Head]]),0)</f>
        <v>0</v>
      </c>
      <c r="AA1269" s="57" t="e">
        <f t="shared" si="119"/>
        <v>#DIV/0!</v>
      </c>
      <c r="AB1269" s="57">
        <f>IFERROR((Table1[[#This Row],[Total Cost USD]]/Table1[[#This Row],[Volume MT/Head]]),0)</f>
        <v>0</v>
      </c>
      <c r="AC1269" s="80"/>
      <c r="AD1269" s="6">
        <f>Table1[[#This Row],[Volume MT/Head]]-Table1[[#This Row],[Delivered MT]]</f>
        <v>0</v>
      </c>
      <c r="AE1269" s="6">
        <f>Table1[[#This Row],[Delivered MT]]*Table1[[#This Row],[Average Cost SDG/MT]]</f>
        <v>0</v>
      </c>
    </row>
    <row r="1270" spans="1:31" hidden="1" x14ac:dyDescent="0.2">
      <c r="A1270" s="1">
        <v>1281</v>
      </c>
      <c r="P1270" s="6">
        <f t="shared" si="116"/>
        <v>0</v>
      </c>
      <c r="R1270" s="6">
        <f t="shared" si="117"/>
        <v>0</v>
      </c>
      <c r="S1270" s="57">
        <f t="shared" si="120"/>
        <v>0</v>
      </c>
      <c r="T1270" s="6">
        <f>Table1[[#This Row],[Volume in Units]]*Table1[[#This Row],[Price SDG/Unit]]</f>
        <v>0</v>
      </c>
      <c r="U1270" s="57">
        <f>Table1[[#This Row],[Volume MT/Head]]*Table1[[#This Row],[Price USD/(MT/Head)]]</f>
        <v>0</v>
      </c>
      <c r="V1270" s="80"/>
      <c r="W1270" s="28">
        <f>Table1[[#This Row],[Commission SDG/MT]]*Table1[[#This Row],[Volume in Units]]</f>
        <v>0</v>
      </c>
      <c r="X1270" s="80"/>
      <c r="Y1270" s="28">
        <f t="shared" si="118"/>
        <v>0</v>
      </c>
      <c r="Z1270" s="6">
        <f>IFERROR((Table1[[#This Row],[Total Cost SDG]]/Table1[[#This Row],[Volume MT/Head]]),0)</f>
        <v>0</v>
      </c>
      <c r="AA1270" s="57" t="e">
        <f t="shared" si="119"/>
        <v>#DIV/0!</v>
      </c>
      <c r="AB1270" s="57">
        <f>IFERROR((Table1[[#This Row],[Total Cost USD]]/Table1[[#This Row],[Volume MT/Head]]),0)</f>
        <v>0</v>
      </c>
      <c r="AC1270" s="80"/>
      <c r="AD1270" s="6">
        <f>Table1[[#This Row],[Volume MT/Head]]-Table1[[#This Row],[Delivered MT]]</f>
        <v>0</v>
      </c>
      <c r="AE1270" s="6">
        <f>Table1[[#This Row],[Delivered MT]]*Table1[[#This Row],[Average Cost SDG/MT]]</f>
        <v>0</v>
      </c>
    </row>
    <row r="1271" spans="1:31" hidden="1" x14ac:dyDescent="0.2">
      <c r="A1271" s="1">
        <v>1282</v>
      </c>
      <c r="P1271" s="6">
        <f t="shared" si="116"/>
        <v>0</v>
      </c>
      <c r="R1271" s="6">
        <f t="shared" si="117"/>
        <v>0</v>
      </c>
      <c r="S1271" s="57">
        <f t="shared" si="120"/>
        <v>0</v>
      </c>
      <c r="T1271" s="6">
        <f>Table1[[#This Row],[Volume in Units]]*Table1[[#This Row],[Price SDG/Unit]]</f>
        <v>0</v>
      </c>
      <c r="U1271" s="57">
        <f>Table1[[#This Row],[Volume MT/Head]]*Table1[[#This Row],[Price USD/(MT/Head)]]</f>
        <v>0</v>
      </c>
      <c r="V1271" s="80"/>
      <c r="W1271" s="28">
        <f>Table1[[#This Row],[Commission SDG/MT]]*Table1[[#This Row],[Volume in Units]]</f>
        <v>0</v>
      </c>
      <c r="X1271" s="80"/>
      <c r="Y1271" s="28">
        <f t="shared" si="118"/>
        <v>0</v>
      </c>
      <c r="Z1271" s="6">
        <f>IFERROR((Table1[[#This Row],[Total Cost SDG]]/Table1[[#This Row],[Volume MT/Head]]),0)</f>
        <v>0</v>
      </c>
      <c r="AA1271" s="57" t="e">
        <f t="shared" si="119"/>
        <v>#DIV/0!</v>
      </c>
      <c r="AB1271" s="57">
        <f>IFERROR((Table1[[#This Row],[Total Cost USD]]/Table1[[#This Row],[Volume MT/Head]]),0)</f>
        <v>0</v>
      </c>
      <c r="AC1271" s="80"/>
      <c r="AD1271" s="6">
        <f>Table1[[#This Row],[Volume MT/Head]]-Table1[[#This Row],[Delivered MT]]</f>
        <v>0</v>
      </c>
      <c r="AE1271" s="6">
        <f>Table1[[#This Row],[Delivered MT]]*Table1[[#This Row],[Average Cost SDG/MT]]</f>
        <v>0</v>
      </c>
    </row>
    <row r="1272" spans="1:31" hidden="1" x14ac:dyDescent="0.2">
      <c r="A1272" s="1">
        <v>1283</v>
      </c>
      <c r="P1272" s="6">
        <f t="shared" si="116"/>
        <v>0</v>
      </c>
      <c r="R1272" s="6">
        <f t="shared" si="117"/>
        <v>0</v>
      </c>
      <c r="S1272" s="57">
        <f t="shared" si="120"/>
        <v>0</v>
      </c>
      <c r="T1272" s="6">
        <f>Table1[[#This Row],[Volume in Units]]*Table1[[#This Row],[Price SDG/Unit]]</f>
        <v>0</v>
      </c>
      <c r="U1272" s="57">
        <f>Table1[[#This Row],[Volume MT/Head]]*Table1[[#This Row],[Price USD/(MT/Head)]]</f>
        <v>0</v>
      </c>
      <c r="V1272" s="80"/>
      <c r="W1272" s="28">
        <f>Table1[[#This Row],[Commission SDG/MT]]*Table1[[#This Row],[Volume in Units]]</f>
        <v>0</v>
      </c>
      <c r="X1272" s="80"/>
      <c r="Y1272" s="28">
        <f t="shared" si="118"/>
        <v>0</v>
      </c>
      <c r="Z1272" s="6">
        <f>IFERROR((Table1[[#This Row],[Total Cost SDG]]/Table1[[#This Row],[Volume MT/Head]]),0)</f>
        <v>0</v>
      </c>
      <c r="AA1272" s="57" t="e">
        <f t="shared" si="119"/>
        <v>#DIV/0!</v>
      </c>
      <c r="AB1272" s="57">
        <f>IFERROR((Table1[[#This Row],[Total Cost USD]]/Table1[[#This Row],[Volume MT/Head]]),0)</f>
        <v>0</v>
      </c>
      <c r="AC1272" s="80"/>
      <c r="AD1272" s="6">
        <f>Table1[[#This Row],[Volume MT/Head]]-Table1[[#This Row],[Delivered MT]]</f>
        <v>0</v>
      </c>
      <c r="AE1272" s="6">
        <f>Table1[[#This Row],[Delivered MT]]*Table1[[#This Row],[Average Cost SDG/MT]]</f>
        <v>0</v>
      </c>
    </row>
    <row r="1273" spans="1:31" hidden="1" x14ac:dyDescent="0.2">
      <c r="A1273" s="1">
        <v>1284</v>
      </c>
      <c r="P1273" s="6">
        <f t="shared" si="116"/>
        <v>0</v>
      </c>
      <c r="R1273" s="6">
        <f t="shared" si="117"/>
        <v>0</v>
      </c>
      <c r="S1273" s="57">
        <f t="shared" si="120"/>
        <v>0</v>
      </c>
      <c r="T1273" s="6">
        <f>Table1[[#This Row],[Volume in Units]]*Table1[[#This Row],[Price SDG/Unit]]</f>
        <v>0</v>
      </c>
      <c r="U1273" s="57">
        <f>Table1[[#This Row],[Volume MT/Head]]*Table1[[#This Row],[Price USD/(MT/Head)]]</f>
        <v>0</v>
      </c>
      <c r="V1273" s="80"/>
      <c r="W1273" s="28">
        <f>Table1[[#This Row],[Commission SDG/MT]]*Table1[[#This Row],[Volume in Units]]</f>
        <v>0</v>
      </c>
      <c r="X1273" s="80"/>
      <c r="Y1273" s="28">
        <f t="shared" si="118"/>
        <v>0</v>
      </c>
      <c r="Z1273" s="6">
        <f>IFERROR((Table1[[#This Row],[Total Cost SDG]]/Table1[[#This Row],[Volume MT/Head]]),0)</f>
        <v>0</v>
      </c>
      <c r="AA1273" s="57" t="e">
        <f t="shared" si="119"/>
        <v>#DIV/0!</v>
      </c>
      <c r="AB1273" s="57">
        <f>IFERROR((Table1[[#This Row],[Total Cost USD]]/Table1[[#This Row],[Volume MT/Head]]),0)</f>
        <v>0</v>
      </c>
      <c r="AC1273" s="80"/>
      <c r="AD1273" s="6">
        <f>Table1[[#This Row],[Volume MT/Head]]-Table1[[#This Row],[Delivered MT]]</f>
        <v>0</v>
      </c>
      <c r="AE1273" s="6">
        <f>Table1[[#This Row],[Delivered MT]]*Table1[[#This Row],[Average Cost SDG/MT]]</f>
        <v>0</v>
      </c>
    </row>
    <row r="1274" spans="1:31" hidden="1" x14ac:dyDescent="0.2">
      <c r="A1274" s="1">
        <v>1285</v>
      </c>
      <c r="P1274" s="6">
        <f t="shared" si="116"/>
        <v>0</v>
      </c>
      <c r="R1274" s="6">
        <f t="shared" si="117"/>
        <v>0</v>
      </c>
      <c r="S1274" s="57">
        <f t="shared" si="120"/>
        <v>0</v>
      </c>
      <c r="T1274" s="6">
        <f>Table1[[#This Row],[Volume in Units]]*Table1[[#This Row],[Price SDG/Unit]]</f>
        <v>0</v>
      </c>
      <c r="U1274" s="57">
        <f>Table1[[#This Row],[Volume MT/Head]]*Table1[[#This Row],[Price USD/(MT/Head)]]</f>
        <v>0</v>
      </c>
      <c r="V1274" s="80"/>
      <c r="W1274" s="28">
        <f>Table1[[#This Row],[Commission SDG/MT]]*Table1[[#This Row],[Volume in Units]]</f>
        <v>0</v>
      </c>
      <c r="X1274" s="80"/>
      <c r="Y1274" s="28">
        <f t="shared" si="118"/>
        <v>0</v>
      </c>
      <c r="Z1274" s="6">
        <f>IFERROR((Table1[[#This Row],[Total Cost SDG]]/Table1[[#This Row],[Volume MT/Head]]),0)</f>
        <v>0</v>
      </c>
      <c r="AA1274" s="57" t="e">
        <f t="shared" si="119"/>
        <v>#DIV/0!</v>
      </c>
      <c r="AB1274" s="57">
        <f>IFERROR((Table1[[#This Row],[Total Cost USD]]/Table1[[#This Row],[Volume MT/Head]]),0)</f>
        <v>0</v>
      </c>
      <c r="AC1274" s="80"/>
      <c r="AD1274" s="6">
        <f>Table1[[#This Row],[Volume MT/Head]]-Table1[[#This Row],[Delivered MT]]</f>
        <v>0</v>
      </c>
      <c r="AE1274" s="6">
        <f>Table1[[#This Row],[Delivered MT]]*Table1[[#This Row],[Average Cost SDG/MT]]</f>
        <v>0</v>
      </c>
    </row>
    <row r="1275" spans="1:31" hidden="1" x14ac:dyDescent="0.2">
      <c r="A1275" s="1">
        <v>1286</v>
      </c>
      <c r="P1275" s="6">
        <f t="shared" si="116"/>
        <v>0</v>
      </c>
      <c r="R1275" s="6">
        <f t="shared" si="117"/>
        <v>0</v>
      </c>
      <c r="S1275" s="57">
        <f t="shared" si="120"/>
        <v>0</v>
      </c>
      <c r="T1275" s="6">
        <f>Table1[[#This Row],[Volume in Units]]*Table1[[#This Row],[Price SDG/Unit]]</f>
        <v>0</v>
      </c>
      <c r="U1275" s="57">
        <f>Table1[[#This Row],[Volume MT/Head]]*Table1[[#This Row],[Price USD/(MT/Head)]]</f>
        <v>0</v>
      </c>
      <c r="V1275" s="80"/>
      <c r="W1275" s="28">
        <f>Table1[[#This Row],[Commission SDG/MT]]*Table1[[#This Row],[Volume in Units]]</f>
        <v>0</v>
      </c>
      <c r="X1275" s="80"/>
      <c r="Y1275" s="28">
        <f t="shared" si="118"/>
        <v>0</v>
      </c>
      <c r="Z1275" s="6">
        <f>IFERROR((Table1[[#This Row],[Total Cost SDG]]/Table1[[#This Row],[Volume MT/Head]]),0)</f>
        <v>0</v>
      </c>
      <c r="AA1275" s="57" t="e">
        <f t="shared" si="119"/>
        <v>#DIV/0!</v>
      </c>
      <c r="AB1275" s="57">
        <f>IFERROR((Table1[[#This Row],[Total Cost USD]]/Table1[[#This Row],[Volume MT/Head]]),0)</f>
        <v>0</v>
      </c>
      <c r="AC1275" s="80"/>
      <c r="AD1275" s="6">
        <f>Table1[[#This Row],[Volume MT/Head]]-Table1[[#This Row],[Delivered MT]]</f>
        <v>0</v>
      </c>
      <c r="AE1275" s="6">
        <f>Table1[[#This Row],[Delivered MT]]*Table1[[#This Row],[Average Cost SDG/MT]]</f>
        <v>0</v>
      </c>
    </row>
    <row r="1276" spans="1:31" hidden="1" x14ac:dyDescent="0.2">
      <c r="A1276" s="1">
        <v>1287</v>
      </c>
      <c r="P1276" s="6">
        <f t="shared" si="116"/>
        <v>0</v>
      </c>
      <c r="R1276" s="6">
        <f t="shared" si="117"/>
        <v>0</v>
      </c>
      <c r="S1276" s="57">
        <f t="shared" si="120"/>
        <v>0</v>
      </c>
      <c r="T1276" s="6">
        <f>Table1[[#This Row],[Volume in Units]]*Table1[[#This Row],[Price SDG/Unit]]</f>
        <v>0</v>
      </c>
      <c r="U1276" s="57">
        <f>Table1[[#This Row],[Volume MT/Head]]*Table1[[#This Row],[Price USD/(MT/Head)]]</f>
        <v>0</v>
      </c>
      <c r="V1276" s="80"/>
      <c r="W1276" s="28">
        <f>Table1[[#This Row],[Commission SDG/MT]]*Table1[[#This Row],[Volume in Units]]</f>
        <v>0</v>
      </c>
      <c r="X1276" s="80"/>
      <c r="Y1276" s="28">
        <f t="shared" si="118"/>
        <v>0</v>
      </c>
      <c r="Z1276" s="6">
        <f>IFERROR((Table1[[#This Row],[Total Cost SDG]]/Table1[[#This Row],[Volume MT/Head]]),0)</f>
        <v>0</v>
      </c>
      <c r="AA1276" s="57" t="e">
        <f t="shared" si="119"/>
        <v>#DIV/0!</v>
      </c>
      <c r="AB1276" s="57">
        <f>IFERROR((Table1[[#This Row],[Total Cost USD]]/Table1[[#This Row],[Volume MT/Head]]),0)</f>
        <v>0</v>
      </c>
      <c r="AC1276" s="80"/>
      <c r="AD1276" s="6">
        <f>Table1[[#This Row],[Volume MT/Head]]-Table1[[#This Row],[Delivered MT]]</f>
        <v>0</v>
      </c>
      <c r="AE1276" s="6">
        <f>Table1[[#This Row],[Delivered MT]]*Table1[[#This Row],[Average Cost SDG/MT]]</f>
        <v>0</v>
      </c>
    </row>
    <row r="1277" spans="1:31" hidden="1" x14ac:dyDescent="0.2">
      <c r="A1277" s="1">
        <v>1288</v>
      </c>
      <c r="P1277" s="6">
        <f t="shared" si="116"/>
        <v>0</v>
      </c>
      <c r="R1277" s="6">
        <f t="shared" si="117"/>
        <v>0</v>
      </c>
      <c r="S1277" s="57">
        <f t="shared" si="120"/>
        <v>0</v>
      </c>
      <c r="T1277" s="6">
        <f>Table1[[#This Row],[Volume in Units]]*Table1[[#This Row],[Price SDG/Unit]]</f>
        <v>0</v>
      </c>
      <c r="U1277" s="57">
        <f>Table1[[#This Row],[Volume MT/Head]]*Table1[[#This Row],[Price USD/(MT/Head)]]</f>
        <v>0</v>
      </c>
      <c r="V1277" s="80"/>
      <c r="W1277" s="28">
        <f>Table1[[#This Row],[Commission SDG/MT]]*Table1[[#This Row],[Volume in Units]]</f>
        <v>0</v>
      </c>
      <c r="X1277" s="80"/>
      <c r="Y1277" s="28">
        <f t="shared" si="118"/>
        <v>0</v>
      </c>
      <c r="Z1277" s="6">
        <f>IFERROR((Table1[[#This Row],[Total Cost SDG]]/Table1[[#This Row],[Volume MT/Head]]),0)</f>
        <v>0</v>
      </c>
      <c r="AA1277" s="57" t="e">
        <f t="shared" si="119"/>
        <v>#DIV/0!</v>
      </c>
      <c r="AB1277" s="57">
        <f>IFERROR((Table1[[#This Row],[Total Cost USD]]/Table1[[#This Row],[Volume MT/Head]]),0)</f>
        <v>0</v>
      </c>
      <c r="AC1277" s="80"/>
      <c r="AD1277" s="6">
        <f>Table1[[#This Row],[Volume MT/Head]]-Table1[[#This Row],[Delivered MT]]</f>
        <v>0</v>
      </c>
      <c r="AE1277" s="6">
        <f>Table1[[#This Row],[Delivered MT]]*Table1[[#This Row],[Average Cost SDG/MT]]</f>
        <v>0</v>
      </c>
    </row>
    <row r="1278" spans="1:31" hidden="1" x14ac:dyDescent="0.2">
      <c r="A1278" s="1">
        <v>1289</v>
      </c>
      <c r="P1278" s="6">
        <f t="shared" si="116"/>
        <v>0</v>
      </c>
      <c r="R1278" s="6">
        <f t="shared" si="117"/>
        <v>0</v>
      </c>
      <c r="S1278" s="57">
        <f t="shared" si="120"/>
        <v>0</v>
      </c>
      <c r="T1278" s="6">
        <f>Table1[[#This Row],[Volume in Units]]*Table1[[#This Row],[Price SDG/Unit]]</f>
        <v>0</v>
      </c>
      <c r="U1278" s="57">
        <f>Table1[[#This Row],[Volume MT/Head]]*Table1[[#This Row],[Price USD/(MT/Head)]]</f>
        <v>0</v>
      </c>
      <c r="V1278" s="80"/>
      <c r="W1278" s="28">
        <f>Table1[[#This Row],[Commission SDG/MT]]*Table1[[#This Row],[Volume in Units]]</f>
        <v>0</v>
      </c>
      <c r="X1278" s="80"/>
      <c r="Y1278" s="28">
        <f t="shared" si="118"/>
        <v>0</v>
      </c>
      <c r="Z1278" s="6">
        <f>IFERROR((Table1[[#This Row],[Total Cost SDG]]/Table1[[#This Row],[Volume MT/Head]]),0)</f>
        <v>0</v>
      </c>
      <c r="AA1278" s="57" t="e">
        <f t="shared" si="119"/>
        <v>#DIV/0!</v>
      </c>
      <c r="AB1278" s="57">
        <f>IFERROR((Table1[[#This Row],[Total Cost USD]]/Table1[[#This Row],[Volume MT/Head]]),0)</f>
        <v>0</v>
      </c>
      <c r="AC1278" s="80"/>
      <c r="AD1278" s="6">
        <f>Table1[[#This Row],[Volume MT/Head]]-Table1[[#This Row],[Delivered MT]]</f>
        <v>0</v>
      </c>
      <c r="AE1278" s="6">
        <f>Table1[[#This Row],[Delivered MT]]*Table1[[#This Row],[Average Cost SDG/MT]]</f>
        <v>0</v>
      </c>
    </row>
    <row r="1279" spans="1:31" hidden="1" x14ac:dyDescent="0.2">
      <c r="A1279" s="1">
        <v>1290</v>
      </c>
      <c r="P1279" s="6">
        <f t="shared" si="116"/>
        <v>0</v>
      </c>
      <c r="R1279" s="6">
        <f t="shared" si="117"/>
        <v>0</v>
      </c>
      <c r="S1279" s="57">
        <f t="shared" si="120"/>
        <v>0</v>
      </c>
      <c r="T1279" s="6">
        <f>Table1[[#This Row],[Volume in Units]]*Table1[[#This Row],[Price SDG/Unit]]</f>
        <v>0</v>
      </c>
      <c r="U1279" s="57">
        <f>Table1[[#This Row],[Volume MT/Head]]*Table1[[#This Row],[Price USD/(MT/Head)]]</f>
        <v>0</v>
      </c>
      <c r="V1279" s="80"/>
      <c r="W1279" s="28">
        <f>Table1[[#This Row],[Commission SDG/MT]]*Table1[[#This Row],[Volume in Units]]</f>
        <v>0</v>
      </c>
      <c r="X1279" s="80"/>
      <c r="Y1279" s="28">
        <f t="shared" si="118"/>
        <v>0</v>
      </c>
      <c r="Z1279" s="6">
        <f>IFERROR((Table1[[#This Row],[Total Cost SDG]]/Table1[[#This Row],[Volume MT/Head]]),0)</f>
        <v>0</v>
      </c>
      <c r="AA1279" s="57" t="e">
        <f t="shared" si="119"/>
        <v>#DIV/0!</v>
      </c>
      <c r="AB1279" s="57">
        <f>IFERROR((Table1[[#This Row],[Total Cost USD]]/Table1[[#This Row],[Volume MT/Head]]),0)</f>
        <v>0</v>
      </c>
      <c r="AC1279" s="80"/>
      <c r="AD1279" s="6">
        <f>Table1[[#This Row],[Volume MT/Head]]-Table1[[#This Row],[Delivered MT]]</f>
        <v>0</v>
      </c>
      <c r="AE1279" s="6">
        <f>Table1[[#This Row],[Delivered MT]]*Table1[[#This Row],[Average Cost SDG/MT]]</f>
        <v>0</v>
      </c>
    </row>
    <row r="1280" spans="1:31" hidden="1" x14ac:dyDescent="0.2">
      <c r="A1280" s="1">
        <v>1291</v>
      </c>
      <c r="P1280" s="6">
        <f t="shared" si="116"/>
        <v>0</v>
      </c>
      <c r="R1280" s="6">
        <f t="shared" si="117"/>
        <v>0</v>
      </c>
      <c r="S1280" s="57">
        <f t="shared" si="120"/>
        <v>0</v>
      </c>
      <c r="T1280" s="6">
        <f>Table1[[#This Row],[Volume in Units]]*Table1[[#This Row],[Price SDG/Unit]]</f>
        <v>0</v>
      </c>
      <c r="U1280" s="57">
        <f>Table1[[#This Row],[Volume MT/Head]]*Table1[[#This Row],[Price USD/(MT/Head)]]</f>
        <v>0</v>
      </c>
      <c r="V1280" s="80"/>
      <c r="W1280" s="28">
        <f>Table1[[#This Row],[Commission SDG/MT]]*Table1[[#This Row],[Volume in Units]]</f>
        <v>0</v>
      </c>
      <c r="X1280" s="80"/>
      <c r="Y1280" s="28">
        <f t="shared" si="118"/>
        <v>0</v>
      </c>
      <c r="Z1280" s="6">
        <f>IFERROR((Table1[[#This Row],[Total Cost SDG]]/Table1[[#This Row],[Volume MT/Head]]),0)</f>
        <v>0</v>
      </c>
      <c r="AA1280" s="57" t="e">
        <f t="shared" si="119"/>
        <v>#DIV/0!</v>
      </c>
      <c r="AB1280" s="57">
        <f>IFERROR((Table1[[#This Row],[Total Cost USD]]/Table1[[#This Row],[Volume MT/Head]]),0)</f>
        <v>0</v>
      </c>
      <c r="AC1280" s="80"/>
      <c r="AD1280" s="6">
        <f>Table1[[#This Row],[Volume MT/Head]]-Table1[[#This Row],[Delivered MT]]</f>
        <v>0</v>
      </c>
      <c r="AE1280" s="6">
        <f>Table1[[#This Row],[Delivered MT]]*Table1[[#This Row],[Average Cost SDG/MT]]</f>
        <v>0</v>
      </c>
    </row>
    <row r="1281" spans="1:31" hidden="1" x14ac:dyDescent="0.2">
      <c r="A1281" s="1">
        <v>1292</v>
      </c>
      <c r="P1281" s="6">
        <f t="shared" si="116"/>
        <v>0</v>
      </c>
      <c r="R1281" s="6">
        <f t="shared" si="117"/>
        <v>0</v>
      </c>
      <c r="S1281" s="57">
        <f t="shared" si="120"/>
        <v>0</v>
      </c>
      <c r="T1281" s="6">
        <f>Table1[[#This Row],[Volume in Units]]*Table1[[#This Row],[Price SDG/Unit]]</f>
        <v>0</v>
      </c>
      <c r="U1281" s="57">
        <f>Table1[[#This Row],[Volume MT/Head]]*Table1[[#This Row],[Price USD/(MT/Head)]]</f>
        <v>0</v>
      </c>
      <c r="V1281" s="80"/>
      <c r="W1281" s="28">
        <f>Table1[[#This Row],[Commission SDG/MT]]*Table1[[#This Row],[Volume in Units]]</f>
        <v>0</v>
      </c>
      <c r="X1281" s="80"/>
      <c r="Y1281" s="28">
        <f t="shared" si="118"/>
        <v>0</v>
      </c>
      <c r="Z1281" s="6">
        <f>IFERROR((Table1[[#This Row],[Total Cost SDG]]/Table1[[#This Row],[Volume MT/Head]]),0)</f>
        <v>0</v>
      </c>
      <c r="AA1281" s="57" t="e">
        <f t="shared" si="119"/>
        <v>#DIV/0!</v>
      </c>
      <c r="AB1281" s="57">
        <f>IFERROR((Table1[[#This Row],[Total Cost USD]]/Table1[[#This Row],[Volume MT/Head]]),0)</f>
        <v>0</v>
      </c>
      <c r="AC1281" s="80"/>
      <c r="AD1281" s="6">
        <f>Table1[[#This Row],[Volume MT/Head]]-Table1[[#This Row],[Delivered MT]]</f>
        <v>0</v>
      </c>
      <c r="AE1281" s="6">
        <f>Table1[[#This Row],[Delivered MT]]*Table1[[#This Row],[Average Cost SDG/MT]]</f>
        <v>0</v>
      </c>
    </row>
    <row r="1282" spans="1:31" hidden="1" x14ac:dyDescent="0.2">
      <c r="A1282" s="1">
        <v>1293</v>
      </c>
      <c r="P1282" s="6">
        <f t="shared" ref="P1282:P1345" si="121">IF(N1282="KG",(O1282/1000),IF(N1282="Head",(O1282*1),IF(N1282="Kantar 100lb",(O1282/22.25),IF(N1282="Kantar 315lb",(O1282*315/2204.6),IF(N1282="MT",(O1282*1),IF(N1282="Ardab",(O1282*199.726/1000),IF(N1282="104 Bag",(O1282*104/1000),IF(N1282="101 Bag",(O1282*101/1000),IF(N1282=0,0)))))))))</f>
        <v>0</v>
      </c>
      <c r="R1282" s="6">
        <f t="shared" ref="R1282:R1345" si="122">IF(N1282="KG",(Q1282*1000),IF(N1282="Head",(Q1282*1),IF(N1282="Kantar 100lb",(Q1282*22.25),IF(N1282="Kantar 315lb",(Q1282/315*2204.6),IF(N1282="MT",(Q1282*1),IF(N1282="Ardab",(Q1282/199.726*1000),IF(N1282="104 Bag",(Q1282/104*1000),IF(N1282="101 Bag",(Q1282/101*1000),IF(N1282=0,0)))))))))</f>
        <v>0</v>
      </c>
      <c r="S1282" s="57">
        <f t="shared" si="120"/>
        <v>0</v>
      </c>
      <c r="T1282" s="6">
        <f>Table1[[#This Row],[Volume in Units]]*Table1[[#This Row],[Price SDG/Unit]]</f>
        <v>0</v>
      </c>
      <c r="U1282" s="57">
        <f>Table1[[#This Row],[Volume MT/Head]]*Table1[[#This Row],[Price USD/(MT/Head)]]</f>
        <v>0</v>
      </c>
      <c r="V1282" s="80"/>
      <c r="W1282" s="28">
        <f>Table1[[#This Row],[Commission SDG/MT]]*Table1[[#This Row],[Volume in Units]]</f>
        <v>0</v>
      </c>
      <c r="X1282" s="80"/>
      <c r="Y1282" s="28">
        <f t="shared" ref="Y1282:Y1345" si="123">T1282+W1282+X1282</f>
        <v>0</v>
      </c>
      <c r="Z1282" s="6">
        <f>IFERROR((Table1[[#This Row],[Total Cost SDG]]/Table1[[#This Row],[Volume MT/Head]]),0)</f>
        <v>0</v>
      </c>
      <c r="AA1282" s="57" t="e">
        <f t="shared" ref="AA1282:AA1345" si="124">Y1282/F1282</f>
        <v>#DIV/0!</v>
      </c>
      <c r="AB1282" s="57">
        <f>IFERROR((Table1[[#This Row],[Total Cost USD]]/Table1[[#This Row],[Volume MT/Head]]),0)</f>
        <v>0</v>
      </c>
      <c r="AC1282" s="80"/>
      <c r="AD1282" s="6">
        <f>Table1[[#This Row],[Volume MT/Head]]-Table1[[#This Row],[Delivered MT]]</f>
        <v>0</v>
      </c>
      <c r="AE1282" s="6">
        <f>Table1[[#This Row],[Delivered MT]]*Table1[[#This Row],[Average Cost SDG/MT]]</f>
        <v>0</v>
      </c>
    </row>
    <row r="1283" spans="1:31" hidden="1" x14ac:dyDescent="0.2">
      <c r="A1283" s="1">
        <v>1294</v>
      </c>
      <c r="P1283" s="6">
        <f t="shared" si="121"/>
        <v>0</v>
      </c>
      <c r="R1283" s="6">
        <f t="shared" si="122"/>
        <v>0</v>
      </c>
      <c r="S1283" s="57">
        <f t="shared" si="120"/>
        <v>0</v>
      </c>
      <c r="T1283" s="6">
        <f>Table1[[#This Row],[Volume in Units]]*Table1[[#This Row],[Price SDG/Unit]]</f>
        <v>0</v>
      </c>
      <c r="U1283" s="57">
        <f>Table1[[#This Row],[Volume MT/Head]]*Table1[[#This Row],[Price USD/(MT/Head)]]</f>
        <v>0</v>
      </c>
      <c r="V1283" s="80"/>
      <c r="W1283" s="28">
        <f>Table1[[#This Row],[Commission SDG/MT]]*Table1[[#This Row],[Volume in Units]]</f>
        <v>0</v>
      </c>
      <c r="X1283" s="80"/>
      <c r="Y1283" s="28">
        <f t="shared" si="123"/>
        <v>0</v>
      </c>
      <c r="Z1283" s="6">
        <f>IFERROR((Table1[[#This Row],[Total Cost SDG]]/Table1[[#This Row],[Volume MT/Head]]),0)</f>
        <v>0</v>
      </c>
      <c r="AA1283" s="57" t="e">
        <f t="shared" si="124"/>
        <v>#DIV/0!</v>
      </c>
      <c r="AB1283" s="57">
        <f>IFERROR((Table1[[#This Row],[Total Cost USD]]/Table1[[#This Row],[Volume MT/Head]]),0)</f>
        <v>0</v>
      </c>
      <c r="AC1283" s="80"/>
      <c r="AD1283" s="6">
        <f>Table1[[#This Row],[Volume MT/Head]]-Table1[[#This Row],[Delivered MT]]</f>
        <v>0</v>
      </c>
      <c r="AE1283" s="6">
        <f>Table1[[#This Row],[Delivered MT]]*Table1[[#This Row],[Average Cost SDG/MT]]</f>
        <v>0</v>
      </c>
    </row>
    <row r="1284" spans="1:31" hidden="1" x14ac:dyDescent="0.2">
      <c r="A1284" s="1">
        <v>1295</v>
      </c>
      <c r="P1284" s="6">
        <f t="shared" si="121"/>
        <v>0</v>
      </c>
      <c r="R1284" s="6">
        <f t="shared" si="122"/>
        <v>0</v>
      </c>
      <c r="S1284" s="57">
        <f t="shared" si="120"/>
        <v>0</v>
      </c>
      <c r="T1284" s="6">
        <f>Table1[[#This Row],[Volume in Units]]*Table1[[#This Row],[Price SDG/Unit]]</f>
        <v>0</v>
      </c>
      <c r="U1284" s="57">
        <f>Table1[[#This Row],[Volume MT/Head]]*Table1[[#This Row],[Price USD/(MT/Head)]]</f>
        <v>0</v>
      </c>
      <c r="V1284" s="80"/>
      <c r="W1284" s="28">
        <f>Table1[[#This Row],[Commission SDG/MT]]*Table1[[#This Row],[Volume in Units]]</f>
        <v>0</v>
      </c>
      <c r="X1284" s="80"/>
      <c r="Y1284" s="28">
        <f t="shared" si="123"/>
        <v>0</v>
      </c>
      <c r="Z1284" s="6">
        <f>IFERROR((Table1[[#This Row],[Total Cost SDG]]/Table1[[#This Row],[Volume MT/Head]]),0)</f>
        <v>0</v>
      </c>
      <c r="AA1284" s="57" t="e">
        <f t="shared" si="124"/>
        <v>#DIV/0!</v>
      </c>
      <c r="AB1284" s="57">
        <f>IFERROR((Table1[[#This Row],[Total Cost USD]]/Table1[[#This Row],[Volume MT/Head]]),0)</f>
        <v>0</v>
      </c>
      <c r="AC1284" s="80"/>
      <c r="AD1284" s="6">
        <f>Table1[[#This Row],[Volume MT/Head]]-Table1[[#This Row],[Delivered MT]]</f>
        <v>0</v>
      </c>
      <c r="AE1284" s="6">
        <f>Table1[[#This Row],[Delivered MT]]*Table1[[#This Row],[Average Cost SDG/MT]]</f>
        <v>0</v>
      </c>
    </row>
    <row r="1285" spans="1:31" hidden="1" x14ac:dyDescent="0.2">
      <c r="A1285" s="1">
        <v>1296</v>
      </c>
      <c r="P1285" s="6">
        <f t="shared" si="121"/>
        <v>0</v>
      </c>
      <c r="R1285" s="6">
        <f t="shared" si="122"/>
        <v>0</v>
      </c>
      <c r="S1285" s="57">
        <f t="shared" si="120"/>
        <v>0</v>
      </c>
      <c r="T1285" s="6">
        <f>Table1[[#This Row],[Volume in Units]]*Table1[[#This Row],[Price SDG/Unit]]</f>
        <v>0</v>
      </c>
      <c r="U1285" s="57">
        <f>Table1[[#This Row],[Volume MT/Head]]*Table1[[#This Row],[Price USD/(MT/Head)]]</f>
        <v>0</v>
      </c>
      <c r="V1285" s="80"/>
      <c r="W1285" s="28">
        <f>Table1[[#This Row],[Commission SDG/MT]]*Table1[[#This Row],[Volume in Units]]</f>
        <v>0</v>
      </c>
      <c r="X1285" s="80"/>
      <c r="Y1285" s="28">
        <f t="shared" si="123"/>
        <v>0</v>
      </c>
      <c r="Z1285" s="6">
        <f>IFERROR((Table1[[#This Row],[Total Cost SDG]]/Table1[[#This Row],[Volume MT/Head]]),0)</f>
        <v>0</v>
      </c>
      <c r="AA1285" s="57" t="e">
        <f t="shared" si="124"/>
        <v>#DIV/0!</v>
      </c>
      <c r="AB1285" s="57">
        <f>IFERROR((Table1[[#This Row],[Total Cost USD]]/Table1[[#This Row],[Volume MT/Head]]),0)</f>
        <v>0</v>
      </c>
      <c r="AC1285" s="80"/>
      <c r="AD1285" s="6">
        <f>Table1[[#This Row],[Volume MT/Head]]-Table1[[#This Row],[Delivered MT]]</f>
        <v>0</v>
      </c>
      <c r="AE1285" s="6">
        <f>Table1[[#This Row],[Delivered MT]]*Table1[[#This Row],[Average Cost SDG/MT]]</f>
        <v>0</v>
      </c>
    </row>
    <row r="1286" spans="1:31" hidden="1" x14ac:dyDescent="0.2">
      <c r="A1286" s="1">
        <v>1297</v>
      </c>
      <c r="P1286" s="6">
        <f t="shared" si="121"/>
        <v>0</v>
      </c>
      <c r="R1286" s="6">
        <f t="shared" si="122"/>
        <v>0</v>
      </c>
      <c r="S1286" s="57">
        <f t="shared" si="120"/>
        <v>0</v>
      </c>
      <c r="T1286" s="6">
        <f>Table1[[#This Row],[Volume in Units]]*Table1[[#This Row],[Price SDG/Unit]]</f>
        <v>0</v>
      </c>
      <c r="U1286" s="57">
        <f>Table1[[#This Row],[Volume MT/Head]]*Table1[[#This Row],[Price USD/(MT/Head)]]</f>
        <v>0</v>
      </c>
      <c r="V1286" s="80"/>
      <c r="W1286" s="28">
        <f>Table1[[#This Row],[Commission SDG/MT]]*Table1[[#This Row],[Volume in Units]]</f>
        <v>0</v>
      </c>
      <c r="X1286" s="80"/>
      <c r="Y1286" s="28">
        <f t="shared" si="123"/>
        <v>0</v>
      </c>
      <c r="Z1286" s="6">
        <f>IFERROR((Table1[[#This Row],[Total Cost SDG]]/Table1[[#This Row],[Volume MT/Head]]),0)</f>
        <v>0</v>
      </c>
      <c r="AA1286" s="57" t="e">
        <f t="shared" si="124"/>
        <v>#DIV/0!</v>
      </c>
      <c r="AB1286" s="57">
        <f>IFERROR((Table1[[#This Row],[Total Cost USD]]/Table1[[#This Row],[Volume MT/Head]]),0)</f>
        <v>0</v>
      </c>
      <c r="AC1286" s="80"/>
      <c r="AD1286" s="6">
        <f>Table1[[#This Row],[Volume MT/Head]]-Table1[[#This Row],[Delivered MT]]</f>
        <v>0</v>
      </c>
      <c r="AE1286" s="6">
        <f>Table1[[#This Row],[Delivered MT]]*Table1[[#This Row],[Average Cost SDG/MT]]</f>
        <v>0</v>
      </c>
    </row>
    <row r="1287" spans="1:31" hidden="1" x14ac:dyDescent="0.2">
      <c r="A1287" s="1">
        <v>1298</v>
      </c>
      <c r="P1287" s="6">
        <f t="shared" si="121"/>
        <v>0</v>
      </c>
      <c r="R1287" s="6">
        <f t="shared" si="122"/>
        <v>0</v>
      </c>
      <c r="S1287" s="57">
        <f t="shared" si="120"/>
        <v>0</v>
      </c>
      <c r="T1287" s="6">
        <f>Table1[[#This Row],[Volume in Units]]*Table1[[#This Row],[Price SDG/Unit]]</f>
        <v>0</v>
      </c>
      <c r="U1287" s="57">
        <f>Table1[[#This Row],[Volume MT/Head]]*Table1[[#This Row],[Price USD/(MT/Head)]]</f>
        <v>0</v>
      </c>
      <c r="V1287" s="80"/>
      <c r="W1287" s="28">
        <f>Table1[[#This Row],[Commission SDG/MT]]*Table1[[#This Row],[Volume in Units]]</f>
        <v>0</v>
      </c>
      <c r="X1287" s="80"/>
      <c r="Y1287" s="28">
        <f t="shared" si="123"/>
        <v>0</v>
      </c>
      <c r="Z1287" s="6">
        <f>IFERROR((Table1[[#This Row],[Total Cost SDG]]/Table1[[#This Row],[Volume MT/Head]]),0)</f>
        <v>0</v>
      </c>
      <c r="AA1287" s="57" t="e">
        <f t="shared" si="124"/>
        <v>#DIV/0!</v>
      </c>
      <c r="AB1287" s="57">
        <f>IFERROR((Table1[[#This Row],[Total Cost USD]]/Table1[[#This Row],[Volume MT/Head]]),0)</f>
        <v>0</v>
      </c>
      <c r="AC1287" s="80"/>
      <c r="AD1287" s="6">
        <f>Table1[[#This Row],[Volume MT/Head]]-Table1[[#This Row],[Delivered MT]]</f>
        <v>0</v>
      </c>
      <c r="AE1287" s="6">
        <f>Table1[[#This Row],[Delivered MT]]*Table1[[#This Row],[Average Cost SDG/MT]]</f>
        <v>0</v>
      </c>
    </row>
    <row r="1288" spans="1:31" hidden="1" x14ac:dyDescent="0.2">
      <c r="A1288" s="1">
        <v>1299</v>
      </c>
      <c r="P1288" s="6">
        <f t="shared" si="121"/>
        <v>0</v>
      </c>
      <c r="R1288" s="6">
        <f t="shared" si="122"/>
        <v>0</v>
      </c>
      <c r="S1288" s="57">
        <f t="shared" si="120"/>
        <v>0</v>
      </c>
      <c r="T1288" s="6">
        <f>Table1[[#This Row],[Volume in Units]]*Table1[[#This Row],[Price SDG/Unit]]</f>
        <v>0</v>
      </c>
      <c r="U1288" s="57">
        <f>Table1[[#This Row],[Volume MT/Head]]*Table1[[#This Row],[Price USD/(MT/Head)]]</f>
        <v>0</v>
      </c>
      <c r="V1288" s="80"/>
      <c r="W1288" s="28">
        <f>Table1[[#This Row],[Commission SDG/MT]]*Table1[[#This Row],[Volume in Units]]</f>
        <v>0</v>
      </c>
      <c r="X1288" s="80"/>
      <c r="Y1288" s="28">
        <f t="shared" si="123"/>
        <v>0</v>
      </c>
      <c r="Z1288" s="6">
        <f>IFERROR((Table1[[#This Row],[Total Cost SDG]]/Table1[[#This Row],[Volume MT/Head]]),0)</f>
        <v>0</v>
      </c>
      <c r="AA1288" s="57" t="e">
        <f t="shared" si="124"/>
        <v>#DIV/0!</v>
      </c>
      <c r="AB1288" s="57">
        <f>IFERROR((Table1[[#This Row],[Total Cost USD]]/Table1[[#This Row],[Volume MT/Head]]),0)</f>
        <v>0</v>
      </c>
      <c r="AC1288" s="80"/>
      <c r="AD1288" s="6">
        <f>Table1[[#This Row],[Volume MT/Head]]-Table1[[#This Row],[Delivered MT]]</f>
        <v>0</v>
      </c>
      <c r="AE1288" s="6">
        <f>Table1[[#This Row],[Delivered MT]]*Table1[[#This Row],[Average Cost SDG/MT]]</f>
        <v>0</v>
      </c>
    </row>
    <row r="1289" spans="1:31" hidden="1" x14ac:dyDescent="0.2">
      <c r="A1289" s="1">
        <v>1300</v>
      </c>
      <c r="P1289" s="6">
        <f t="shared" si="121"/>
        <v>0</v>
      </c>
      <c r="R1289" s="6">
        <f t="shared" si="122"/>
        <v>0</v>
      </c>
      <c r="S1289" s="57">
        <f t="shared" si="120"/>
        <v>0</v>
      </c>
      <c r="T1289" s="6">
        <f>Table1[[#This Row],[Volume in Units]]*Table1[[#This Row],[Price SDG/Unit]]</f>
        <v>0</v>
      </c>
      <c r="U1289" s="57">
        <f>Table1[[#This Row],[Volume MT/Head]]*Table1[[#This Row],[Price USD/(MT/Head)]]</f>
        <v>0</v>
      </c>
      <c r="V1289" s="80"/>
      <c r="W1289" s="28">
        <f>Table1[[#This Row],[Commission SDG/MT]]*Table1[[#This Row],[Volume in Units]]</f>
        <v>0</v>
      </c>
      <c r="X1289" s="80"/>
      <c r="Y1289" s="28">
        <f t="shared" si="123"/>
        <v>0</v>
      </c>
      <c r="Z1289" s="6">
        <f>IFERROR((Table1[[#This Row],[Total Cost SDG]]/Table1[[#This Row],[Volume MT/Head]]),0)</f>
        <v>0</v>
      </c>
      <c r="AA1289" s="57" t="e">
        <f t="shared" si="124"/>
        <v>#DIV/0!</v>
      </c>
      <c r="AB1289" s="57">
        <f>IFERROR((Table1[[#This Row],[Total Cost USD]]/Table1[[#This Row],[Volume MT/Head]]),0)</f>
        <v>0</v>
      </c>
      <c r="AC1289" s="80"/>
      <c r="AD1289" s="6">
        <f>Table1[[#This Row],[Volume MT/Head]]-Table1[[#This Row],[Delivered MT]]</f>
        <v>0</v>
      </c>
      <c r="AE1289" s="6">
        <f>Table1[[#This Row],[Delivered MT]]*Table1[[#This Row],[Average Cost SDG/MT]]</f>
        <v>0</v>
      </c>
    </row>
    <row r="1290" spans="1:31" hidden="1" x14ac:dyDescent="0.2">
      <c r="A1290" s="1">
        <v>1301</v>
      </c>
      <c r="P1290" s="6">
        <f t="shared" si="121"/>
        <v>0</v>
      </c>
      <c r="R1290" s="6">
        <f t="shared" si="122"/>
        <v>0</v>
      </c>
      <c r="S1290" s="57">
        <f t="shared" si="120"/>
        <v>0</v>
      </c>
      <c r="T1290" s="6">
        <f>Table1[[#This Row],[Volume in Units]]*Table1[[#This Row],[Price SDG/Unit]]</f>
        <v>0</v>
      </c>
      <c r="U1290" s="57">
        <f>Table1[[#This Row],[Volume MT/Head]]*Table1[[#This Row],[Price USD/(MT/Head)]]</f>
        <v>0</v>
      </c>
      <c r="V1290" s="80"/>
      <c r="W1290" s="28">
        <f>Table1[[#This Row],[Commission SDG/MT]]*Table1[[#This Row],[Volume in Units]]</f>
        <v>0</v>
      </c>
      <c r="X1290" s="80"/>
      <c r="Y1290" s="28">
        <f t="shared" si="123"/>
        <v>0</v>
      </c>
      <c r="Z1290" s="6">
        <f>IFERROR((Table1[[#This Row],[Total Cost SDG]]/Table1[[#This Row],[Volume MT/Head]]),0)</f>
        <v>0</v>
      </c>
      <c r="AA1290" s="57" t="e">
        <f t="shared" si="124"/>
        <v>#DIV/0!</v>
      </c>
      <c r="AB1290" s="57">
        <f>IFERROR((Table1[[#This Row],[Total Cost USD]]/Table1[[#This Row],[Volume MT/Head]]),0)</f>
        <v>0</v>
      </c>
      <c r="AC1290" s="80"/>
      <c r="AD1290" s="6">
        <f>Table1[[#This Row],[Volume MT/Head]]-Table1[[#This Row],[Delivered MT]]</f>
        <v>0</v>
      </c>
      <c r="AE1290" s="6">
        <f>Table1[[#This Row],[Delivered MT]]*Table1[[#This Row],[Average Cost SDG/MT]]</f>
        <v>0</v>
      </c>
    </row>
    <row r="1291" spans="1:31" hidden="1" x14ac:dyDescent="0.2">
      <c r="A1291" s="1">
        <v>1302</v>
      </c>
      <c r="P1291" s="6">
        <f t="shared" si="121"/>
        <v>0</v>
      </c>
      <c r="R1291" s="6">
        <f t="shared" si="122"/>
        <v>0</v>
      </c>
      <c r="S1291" s="57">
        <f t="shared" si="120"/>
        <v>0</v>
      </c>
      <c r="T1291" s="6">
        <f>Table1[[#This Row],[Volume in Units]]*Table1[[#This Row],[Price SDG/Unit]]</f>
        <v>0</v>
      </c>
      <c r="U1291" s="57">
        <f>Table1[[#This Row],[Volume MT/Head]]*Table1[[#This Row],[Price USD/(MT/Head)]]</f>
        <v>0</v>
      </c>
      <c r="V1291" s="80"/>
      <c r="W1291" s="28">
        <f>Table1[[#This Row],[Commission SDG/MT]]*Table1[[#This Row],[Volume in Units]]</f>
        <v>0</v>
      </c>
      <c r="X1291" s="80"/>
      <c r="Y1291" s="28">
        <f t="shared" si="123"/>
        <v>0</v>
      </c>
      <c r="Z1291" s="6">
        <f>IFERROR((Table1[[#This Row],[Total Cost SDG]]/Table1[[#This Row],[Volume MT/Head]]),0)</f>
        <v>0</v>
      </c>
      <c r="AA1291" s="57" t="e">
        <f t="shared" si="124"/>
        <v>#DIV/0!</v>
      </c>
      <c r="AB1291" s="57">
        <f>IFERROR((Table1[[#This Row],[Total Cost USD]]/Table1[[#This Row],[Volume MT/Head]]),0)</f>
        <v>0</v>
      </c>
      <c r="AC1291" s="80"/>
      <c r="AD1291" s="6">
        <f>Table1[[#This Row],[Volume MT/Head]]-Table1[[#This Row],[Delivered MT]]</f>
        <v>0</v>
      </c>
      <c r="AE1291" s="6">
        <f>Table1[[#This Row],[Delivered MT]]*Table1[[#This Row],[Average Cost SDG/MT]]</f>
        <v>0</v>
      </c>
    </row>
    <row r="1292" spans="1:31" hidden="1" x14ac:dyDescent="0.2">
      <c r="A1292" s="1">
        <v>1303</v>
      </c>
      <c r="P1292" s="6">
        <f t="shared" si="121"/>
        <v>0</v>
      </c>
      <c r="R1292" s="6">
        <f t="shared" si="122"/>
        <v>0</v>
      </c>
      <c r="S1292" s="57">
        <f t="shared" si="120"/>
        <v>0</v>
      </c>
      <c r="T1292" s="6">
        <f>Table1[[#This Row],[Volume in Units]]*Table1[[#This Row],[Price SDG/Unit]]</f>
        <v>0</v>
      </c>
      <c r="U1292" s="57">
        <f>Table1[[#This Row],[Volume MT/Head]]*Table1[[#This Row],[Price USD/(MT/Head)]]</f>
        <v>0</v>
      </c>
      <c r="V1292" s="80"/>
      <c r="W1292" s="28">
        <f>Table1[[#This Row],[Commission SDG/MT]]*Table1[[#This Row],[Volume in Units]]</f>
        <v>0</v>
      </c>
      <c r="X1292" s="80"/>
      <c r="Y1292" s="28">
        <f t="shared" si="123"/>
        <v>0</v>
      </c>
      <c r="Z1292" s="6">
        <f>IFERROR((Table1[[#This Row],[Total Cost SDG]]/Table1[[#This Row],[Volume MT/Head]]),0)</f>
        <v>0</v>
      </c>
      <c r="AA1292" s="57" t="e">
        <f t="shared" si="124"/>
        <v>#DIV/0!</v>
      </c>
      <c r="AB1292" s="57">
        <f>IFERROR((Table1[[#This Row],[Total Cost USD]]/Table1[[#This Row],[Volume MT/Head]]),0)</f>
        <v>0</v>
      </c>
      <c r="AC1292" s="80"/>
      <c r="AD1292" s="6">
        <f>Table1[[#This Row],[Volume MT/Head]]-Table1[[#This Row],[Delivered MT]]</f>
        <v>0</v>
      </c>
      <c r="AE1292" s="6">
        <f>Table1[[#This Row],[Delivered MT]]*Table1[[#This Row],[Average Cost SDG/MT]]</f>
        <v>0</v>
      </c>
    </row>
    <row r="1293" spans="1:31" hidden="1" x14ac:dyDescent="0.2">
      <c r="A1293" s="1">
        <v>1304</v>
      </c>
      <c r="P1293" s="6">
        <f t="shared" si="121"/>
        <v>0</v>
      </c>
      <c r="R1293" s="6">
        <f t="shared" si="122"/>
        <v>0</v>
      </c>
      <c r="S1293" s="57">
        <f t="shared" si="120"/>
        <v>0</v>
      </c>
      <c r="T1293" s="6">
        <f>Table1[[#This Row],[Volume in Units]]*Table1[[#This Row],[Price SDG/Unit]]</f>
        <v>0</v>
      </c>
      <c r="U1293" s="57">
        <f>Table1[[#This Row],[Volume MT/Head]]*Table1[[#This Row],[Price USD/(MT/Head)]]</f>
        <v>0</v>
      </c>
      <c r="V1293" s="80"/>
      <c r="W1293" s="28">
        <f>Table1[[#This Row],[Commission SDG/MT]]*Table1[[#This Row],[Volume in Units]]</f>
        <v>0</v>
      </c>
      <c r="X1293" s="80"/>
      <c r="Y1293" s="28">
        <f t="shared" si="123"/>
        <v>0</v>
      </c>
      <c r="Z1293" s="6">
        <f>IFERROR((Table1[[#This Row],[Total Cost SDG]]/Table1[[#This Row],[Volume MT/Head]]),0)</f>
        <v>0</v>
      </c>
      <c r="AA1293" s="57" t="e">
        <f t="shared" si="124"/>
        <v>#DIV/0!</v>
      </c>
      <c r="AB1293" s="57">
        <f>IFERROR((Table1[[#This Row],[Total Cost USD]]/Table1[[#This Row],[Volume MT/Head]]),0)</f>
        <v>0</v>
      </c>
      <c r="AC1293" s="80"/>
      <c r="AD1293" s="6">
        <f>Table1[[#This Row],[Volume MT/Head]]-Table1[[#This Row],[Delivered MT]]</f>
        <v>0</v>
      </c>
      <c r="AE1293" s="6">
        <f>Table1[[#This Row],[Delivered MT]]*Table1[[#This Row],[Average Cost SDG/MT]]</f>
        <v>0</v>
      </c>
    </row>
    <row r="1294" spans="1:31" hidden="1" x14ac:dyDescent="0.2">
      <c r="A1294" s="1">
        <v>1305</v>
      </c>
      <c r="P1294" s="6">
        <f t="shared" si="121"/>
        <v>0</v>
      </c>
      <c r="R1294" s="6">
        <f t="shared" si="122"/>
        <v>0</v>
      </c>
      <c r="S1294" s="57">
        <f t="shared" si="120"/>
        <v>0</v>
      </c>
      <c r="T1294" s="6">
        <f>Table1[[#This Row],[Volume in Units]]*Table1[[#This Row],[Price SDG/Unit]]</f>
        <v>0</v>
      </c>
      <c r="U1294" s="57">
        <f>Table1[[#This Row],[Volume MT/Head]]*Table1[[#This Row],[Price USD/(MT/Head)]]</f>
        <v>0</v>
      </c>
      <c r="V1294" s="80"/>
      <c r="W1294" s="28">
        <f>Table1[[#This Row],[Commission SDG/MT]]*Table1[[#This Row],[Volume in Units]]</f>
        <v>0</v>
      </c>
      <c r="X1294" s="80"/>
      <c r="Y1294" s="28">
        <f t="shared" si="123"/>
        <v>0</v>
      </c>
      <c r="Z1294" s="6">
        <f>IFERROR((Table1[[#This Row],[Total Cost SDG]]/Table1[[#This Row],[Volume MT/Head]]),0)</f>
        <v>0</v>
      </c>
      <c r="AA1294" s="57" t="e">
        <f t="shared" si="124"/>
        <v>#DIV/0!</v>
      </c>
      <c r="AB1294" s="57">
        <f>IFERROR((Table1[[#This Row],[Total Cost USD]]/Table1[[#This Row],[Volume MT/Head]]),0)</f>
        <v>0</v>
      </c>
      <c r="AC1294" s="80"/>
      <c r="AD1294" s="6">
        <f>Table1[[#This Row],[Volume MT/Head]]-Table1[[#This Row],[Delivered MT]]</f>
        <v>0</v>
      </c>
      <c r="AE1294" s="6">
        <f>Table1[[#This Row],[Delivered MT]]*Table1[[#This Row],[Average Cost SDG/MT]]</f>
        <v>0</v>
      </c>
    </row>
    <row r="1295" spans="1:31" hidden="1" x14ac:dyDescent="0.2">
      <c r="A1295" s="1">
        <v>1306</v>
      </c>
      <c r="P1295" s="6">
        <f t="shared" si="121"/>
        <v>0</v>
      </c>
      <c r="R1295" s="6">
        <f t="shared" si="122"/>
        <v>0</v>
      </c>
      <c r="S1295" s="57">
        <f t="shared" si="120"/>
        <v>0</v>
      </c>
      <c r="T1295" s="6">
        <f>Table1[[#This Row],[Volume in Units]]*Table1[[#This Row],[Price SDG/Unit]]</f>
        <v>0</v>
      </c>
      <c r="U1295" s="57">
        <f>Table1[[#This Row],[Volume MT/Head]]*Table1[[#This Row],[Price USD/(MT/Head)]]</f>
        <v>0</v>
      </c>
      <c r="V1295" s="80"/>
      <c r="W1295" s="28">
        <f>Table1[[#This Row],[Commission SDG/MT]]*Table1[[#This Row],[Volume in Units]]</f>
        <v>0</v>
      </c>
      <c r="X1295" s="80"/>
      <c r="Y1295" s="28">
        <f t="shared" si="123"/>
        <v>0</v>
      </c>
      <c r="Z1295" s="6">
        <f>IFERROR((Table1[[#This Row],[Total Cost SDG]]/Table1[[#This Row],[Volume MT/Head]]),0)</f>
        <v>0</v>
      </c>
      <c r="AA1295" s="57" t="e">
        <f t="shared" si="124"/>
        <v>#DIV/0!</v>
      </c>
      <c r="AB1295" s="57">
        <f>IFERROR((Table1[[#This Row],[Total Cost USD]]/Table1[[#This Row],[Volume MT/Head]]),0)</f>
        <v>0</v>
      </c>
      <c r="AC1295" s="80"/>
      <c r="AD1295" s="6">
        <f>Table1[[#This Row],[Volume MT/Head]]-Table1[[#This Row],[Delivered MT]]</f>
        <v>0</v>
      </c>
      <c r="AE1295" s="6">
        <f>Table1[[#This Row],[Delivered MT]]*Table1[[#This Row],[Average Cost SDG/MT]]</f>
        <v>0</v>
      </c>
    </row>
    <row r="1296" spans="1:31" hidden="1" x14ac:dyDescent="0.2">
      <c r="A1296" s="1">
        <v>1307</v>
      </c>
      <c r="P1296" s="6">
        <f t="shared" si="121"/>
        <v>0</v>
      </c>
      <c r="R1296" s="6">
        <f t="shared" si="122"/>
        <v>0</v>
      </c>
      <c r="S1296" s="57">
        <f t="shared" si="120"/>
        <v>0</v>
      </c>
      <c r="T1296" s="6">
        <f>Table1[[#This Row],[Volume in Units]]*Table1[[#This Row],[Price SDG/Unit]]</f>
        <v>0</v>
      </c>
      <c r="U1296" s="57">
        <f>Table1[[#This Row],[Volume MT/Head]]*Table1[[#This Row],[Price USD/(MT/Head)]]</f>
        <v>0</v>
      </c>
      <c r="V1296" s="80"/>
      <c r="W1296" s="28">
        <f>Table1[[#This Row],[Commission SDG/MT]]*Table1[[#This Row],[Volume in Units]]</f>
        <v>0</v>
      </c>
      <c r="X1296" s="80"/>
      <c r="Y1296" s="28">
        <f t="shared" si="123"/>
        <v>0</v>
      </c>
      <c r="Z1296" s="6">
        <f>IFERROR((Table1[[#This Row],[Total Cost SDG]]/Table1[[#This Row],[Volume MT/Head]]),0)</f>
        <v>0</v>
      </c>
      <c r="AA1296" s="57" t="e">
        <f t="shared" si="124"/>
        <v>#DIV/0!</v>
      </c>
      <c r="AB1296" s="57">
        <f>IFERROR((Table1[[#This Row],[Total Cost USD]]/Table1[[#This Row],[Volume MT/Head]]),0)</f>
        <v>0</v>
      </c>
      <c r="AC1296" s="80"/>
      <c r="AD1296" s="6">
        <f>Table1[[#This Row],[Volume MT/Head]]-Table1[[#This Row],[Delivered MT]]</f>
        <v>0</v>
      </c>
      <c r="AE1296" s="6">
        <f>Table1[[#This Row],[Delivered MT]]*Table1[[#This Row],[Average Cost SDG/MT]]</f>
        <v>0</v>
      </c>
    </row>
    <row r="1297" spans="1:31" hidden="1" x14ac:dyDescent="0.2">
      <c r="A1297" s="1">
        <v>1308</v>
      </c>
      <c r="P1297" s="6">
        <f t="shared" si="121"/>
        <v>0</v>
      </c>
      <c r="R1297" s="6">
        <f t="shared" si="122"/>
        <v>0</v>
      </c>
      <c r="S1297" s="57">
        <f t="shared" si="120"/>
        <v>0</v>
      </c>
      <c r="T1297" s="6">
        <f>Table1[[#This Row],[Volume in Units]]*Table1[[#This Row],[Price SDG/Unit]]</f>
        <v>0</v>
      </c>
      <c r="U1297" s="57">
        <f>Table1[[#This Row],[Volume MT/Head]]*Table1[[#This Row],[Price USD/(MT/Head)]]</f>
        <v>0</v>
      </c>
      <c r="V1297" s="80"/>
      <c r="W1297" s="28">
        <f>Table1[[#This Row],[Commission SDG/MT]]*Table1[[#This Row],[Volume in Units]]</f>
        <v>0</v>
      </c>
      <c r="X1297" s="80"/>
      <c r="Y1297" s="28">
        <f t="shared" si="123"/>
        <v>0</v>
      </c>
      <c r="Z1297" s="6">
        <f>IFERROR((Table1[[#This Row],[Total Cost SDG]]/Table1[[#This Row],[Volume MT/Head]]),0)</f>
        <v>0</v>
      </c>
      <c r="AA1297" s="57" t="e">
        <f t="shared" si="124"/>
        <v>#DIV/0!</v>
      </c>
      <c r="AB1297" s="57">
        <f>IFERROR((Table1[[#This Row],[Total Cost USD]]/Table1[[#This Row],[Volume MT/Head]]),0)</f>
        <v>0</v>
      </c>
      <c r="AC1297" s="80"/>
      <c r="AD1297" s="6">
        <f>Table1[[#This Row],[Volume MT/Head]]-Table1[[#This Row],[Delivered MT]]</f>
        <v>0</v>
      </c>
      <c r="AE1297" s="6">
        <f>Table1[[#This Row],[Delivered MT]]*Table1[[#This Row],[Average Cost SDG/MT]]</f>
        <v>0</v>
      </c>
    </row>
    <row r="1298" spans="1:31" hidden="1" x14ac:dyDescent="0.2">
      <c r="A1298" s="1">
        <v>1309</v>
      </c>
      <c r="P1298" s="6">
        <f t="shared" si="121"/>
        <v>0</v>
      </c>
      <c r="R1298" s="6">
        <f t="shared" si="122"/>
        <v>0</v>
      </c>
      <c r="S1298" s="57">
        <f t="shared" si="120"/>
        <v>0</v>
      </c>
      <c r="T1298" s="6">
        <f>Table1[[#This Row],[Volume in Units]]*Table1[[#This Row],[Price SDG/Unit]]</f>
        <v>0</v>
      </c>
      <c r="U1298" s="57">
        <f>Table1[[#This Row],[Volume MT/Head]]*Table1[[#This Row],[Price USD/(MT/Head)]]</f>
        <v>0</v>
      </c>
      <c r="V1298" s="80"/>
      <c r="W1298" s="28">
        <f>Table1[[#This Row],[Commission SDG/MT]]*Table1[[#This Row],[Volume in Units]]</f>
        <v>0</v>
      </c>
      <c r="X1298" s="80"/>
      <c r="Y1298" s="28">
        <f t="shared" si="123"/>
        <v>0</v>
      </c>
      <c r="Z1298" s="6">
        <f>IFERROR((Table1[[#This Row],[Total Cost SDG]]/Table1[[#This Row],[Volume MT/Head]]),0)</f>
        <v>0</v>
      </c>
      <c r="AA1298" s="57" t="e">
        <f t="shared" si="124"/>
        <v>#DIV/0!</v>
      </c>
      <c r="AB1298" s="57">
        <f>IFERROR((Table1[[#This Row],[Total Cost USD]]/Table1[[#This Row],[Volume MT/Head]]),0)</f>
        <v>0</v>
      </c>
      <c r="AC1298" s="80"/>
      <c r="AD1298" s="6">
        <f>Table1[[#This Row],[Volume MT/Head]]-Table1[[#This Row],[Delivered MT]]</f>
        <v>0</v>
      </c>
      <c r="AE1298" s="6">
        <f>Table1[[#This Row],[Delivered MT]]*Table1[[#This Row],[Average Cost SDG/MT]]</f>
        <v>0</v>
      </c>
    </row>
    <row r="1299" spans="1:31" hidden="1" x14ac:dyDescent="0.2">
      <c r="A1299" s="1">
        <v>1310</v>
      </c>
      <c r="P1299" s="6">
        <f t="shared" si="121"/>
        <v>0</v>
      </c>
      <c r="R1299" s="6">
        <f t="shared" si="122"/>
        <v>0</v>
      </c>
      <c r="S1299" s="57">
        <f t="shared" si="120"/>
        <v>0</v>
      </c>
      <c r="T1299" s="6">
        <f>Table1[[#This Row],[Volume in Units]]*Table1[[#This Row],[Price SDG/Unit]]</f>
        <v>0</v>
      </c>
      <c r="U1299" s="57">
        <f>Table1[[#This Row],[Volume MT/Head]]*Table1[[#This Row],[Price USD/(MT/Head)]]</f>
        <v>0</v>
      </c>
      <c r="V1299" s="80"/>
      <c r="W1299" s="28">
        <f>Table1[[#This Row],[Commission SDG/MT]]*Table1[[#This Row],[Volume in Units]]</f>
        <v>0</v>
      </c>
      <c r="X1299" s="80"/>
      <c r="Y1299" s="28">
        <f t="shared" si="123"/>
        <v>0</v>
      </c>
      <c r="Z1299" s="6">
        <f>IFERROR((Table1[[#This Row],[Total Cost SDG]]/Table1[[#This Row],[Volume MT/Head]]),0)</f>
        <v>0</v>
      </c>
      <c r="AA1299" s="57" t="e">
        <f t="shared" si="124"/>
        <v>#DIV/0!</v>
      </c>
      <c r="AB1299" s="57">
        <f>IFERROR((Table1[[#This Row],[Total Cost USD]]/Table1[[#This Row],[Volume MT/Head]]),0)</f>
        <v>0</v>
      </c>
      <c r="AC1299" s="80"/>
      <c r="AD1299" s="6">
        <f>Table1[[#This Row],[Volume MT/Head]]-Table1[[#This Row],[Delivered MT]]</f>
        <v>0</v>
      </c>
      <c r="AE1299" s="6">
        <f>Table1[[#This Row],[Delivered MT]]*Table1[[#This Row],[Average Cost SDG/MT]]</f>
        <v>0</v>
      </c>
    </row>
    <row r="1300" spans="1:31" hidden="1" x14ac:dyDescent="0.2">
      <c r="A1300" s="1">
        <v>1311</v>
      </c>
      <c r="P1300" s="6">
        <f t="shared" si="121"/>
        <v>0</v>
      </c>
      <c r="R1300" s="6">
        <f t="shared" si="122"/>
        <v>0</v>
      </c>
      <c r="S1300" s="57">
        <f t="shared" si="120"/>
        <v>0</v>
      </c>
      <c r="T1300" s="6">
        <f>Table1[[#This Row],[Volume in Units]]*Table1[[#This Row],[Price SDG/Unit]]</f>
        <v>0</v>
      </c>
      <c r="U1300" s="57">
        <f>Table1[[#This Row],[Volume MT/Head]]*Table1[[#This Row],[Price USD/(MT/Head)]]</f>
        <v>0</v>
      </c>
      <c r="V1300" s="80"/>
      <c r="W1300" s="28">
        <f>Table1[[#This Row],[Commission SDG/MT]]*Table1[[#This Row],[Volume in Units]]</f>
        <v>0</v>
      </c>
      <c r="X1300" s="80"/>
      <c r="Y1300" s="28">
        <f t="shared" si="123"/>
        <v>0</v>
      </c>
      <c r="Z1300" s="6">
        <f>IFERROR((Table1[[#This Row],[Total Cost SDG]]/Table1[[#This Row],[Volume MT/Head]]),0)</f>
        <v>0</v>
      </c>
      <c r="AA1300" s="57" t="e">
        <f t="shared" si="124"/>
        <v>#DIV/0!</v>
      </c>
      <c r="AB1300" s="57">
        <f>IFERROR((Table1[[#This Row],[Total Cost USD]]/Table1[[#This Row],[Volume MT/Head]]),0)</f>
        <v>0</v>
      </c>
      <c r="AC1300" s="80"/>
      <c r="AD1300" s="6">
        <f>Table1[[#This Row],[Volume MT/Head]]-Table1[[#This Row],[Delivered MT]]</f>
        <v>0</v>
      </c>
      <c r="AE1300" s="6">
        <f>Table1[[#This Row],[Delivered MT]]*Table1[[#This Row],[Average Cost SDG/MT]]</f>
        <v>0</v>
      </c>
    </row>
    <row r="1301" spans="1:31" hidden="1" x14ac:dyDescent="0.2">
      <c r="A1301" s="1">
        <v>1312</v>
      </c>
      <c r="P1301" s="6">
        <f t="shared" si="121"/>
        <v>0</v>
      </c>
      <c r="R1301" s="6">
        <f t="shared" si="122"/>
        <v>0</v>
      </c>
      <c r="S1301" s="57">
        <f t="shared" si="120"/>
        <v>0</v>
      </c>
      <c r="T1301" s="6">
        <f>Table1[[#This Row],[Volume in Units]]*Table1[[#This Row],[Price SDG/Unit]]</f>
        <v>0</v>
      </c>
      <c r="U1301" s="57">
        <f>Table1[[#This Row],[Volume MT/Head]]*Table1[[#This Row],[Price USD/(MT/Head)]]</f>
        <v>0</v>
      </c>
      <c r="V1301" s="80"/>
      <c r="W1301" s="28">
        <f>Table1[[#This Row],[Commission SDG/MT]]*Table1[[#This Row],[Volume in Units]]</f>
        <v>0</v>
      </c>
      <c r="X1301" s="80"/>
      <c r="Y1301" s="28">
        <f t="shared" si="123"/>
        <v>0</v>
      </c>
      <c r="Z1301" s="6">
        <f>IFERROR((Table1[[#This Row],[Total Cost SDG]]/Table1[[#This Row],[Volume MT/Head]]),0)</f>
        <v>0</v>
      </c>
      <c r="AA1301" s="57" t="e">
        <f t="shared" si="124"/>
        <v>#DIV/0!</v>
      </c>
      <c r="AB1301" s="57">
        <f>IFERROR((Table1[[#This Row],[Total Cost USD]]/Table1[[#This Row],[Volume MT/Head]]),0)</f>
        <v>0</v>
      </c>
      <c r="AC1301" s="80"/>
      <c r="AD1301" s="6">
        <f>Table1[[#This Row],[Volume MT/Head]]-Table1[[#This Row],[Delivered MT]]</f>
        <v>0</v>
      </c>
      <c r="AE1301" s="6">
        <f>Table1[[#This Row],[Delivered MT]]*Table1[[#This Row],[Average Cost SDG/MT]]</f>
        <v>0</v>
      </c>
    </row>
    <row r="1302" spans="1:31" hidden="1" x14ac:dyDescent="0.2">
      <c r="A1302" s="1">
        <v>1313</v>
      </c>
      <c r="P1302" s="6">
        <f t="shared" si="121"/>
        <v>0</v>
      </c>
      <c r="R1302" s="6">
        <f t="shared" si="122"/>
        <v>0</v>
      </c>
      <c r="S1302" s="57">
        <f t="shared" si="120"/>
        <v>0</v>
      </c>
      <c r="T1302" s="6">
        <f>Table1[[#This Row],[Volume in Units]]*Table1[[#This Row],[Price SDG/Unit]]</f>
        <v>0</v>
      </c>
      <c r="U1302" s="57">
        <f>Table1[[#This Row],[Volume MT/Head]]*Table1[[#This Row],[Price USD/(MT/Head)]]</f>
        <v>0</v>
      </c>
      <c r="V1302" s="80"/>
      <c r="W1302" s="28">
        <f>Table1[[#This Row],[Commission SDG/MT]]*Table1[[#This Row],[Volume in Units]]</f>
        <v>0</v>
      </c>
      <c r="X1302" s="80"/>
      <c r="Y1302" s="28">
        <f t="shared" si="123"/>
        <v>0</v>
      </c>
      <c r="Z1302" s="6">
        <f>IFERROR((Table1[[#This Row],[Total Cost SDG]]/Table1[[#This Row],[Volume MT/Head]]),0)</f>
        <v>0</v>
      </c>
      <c r="AA1302" s="57" t="e">
        <f t="shared" si="124"/>
        <v>#DIV/0!</v>
      </c>
      <c r="AB1302" s="57">
        <f>IFERROR((Table1[[#This Row],[Total Cost USD]]/Table1[[#This Row],[Volume MT/Head]]),0)</f>
        <v>0</v>
      </c>
      <c r="AC1302" s="80"/>
      <c r="AD1302" s="6">
        <f>Table1[[#This Row],[Volume MT/Head]]-Table1[[#This Row],[Delivered MT]]</f>
        <v>0</v>
      </c>
      <c r="AE1302" s="6">
        <f>Table1[[#This Row],[Delivered MT]]*Table1[[#This Row],[Average Cost SDG/MT]]</f>
        <v>0</v>
      </c>
    </row>
    <row r="1303" spans="1:31" hidden="1" x14ac:dyDescent="0.2">
      <c r="A1303" s="1">
        <v>1314</v>
      </c>
      <c r="P1303" s="6">
        <f t="shared" si="121"/>
        <v>0</v>
      </c>
      <c r="R1303" s="6">
        <f t="shared" si="122"/>
        <v>0</v>
      </c>
      <c r="S1303" s="57">
        <f t="shared" si="120"/>
        <v>0</v>
      </c>
      <c r="T1303" s="6">
        <f>Table1[[#This Row],[Volume in Units]]*Table1[[#This Row],[Price SDG/Unit]]</f>
        <v>0</v>
      </c>
      <c r="U1303" s="57">
        <f>Table1[[#This Row],[Volume MT/Head]]*Table1[[#This Row],[Price USD/(MT/Head)]]</f>
        <v>0</v>
      </c>
      <c r="V1303" s="80"/>
      <c r="W1303" s="28">
        <f>Table1[[#This Row],[Commission SDG/MT]]*Table1[[#This Row],[Volume in Units]]</f>
        <v>0</v>
      </c>
      <c r="X1303" s="80"/>
      <c r="Y1303" s="28">
        <f t="shared" si="123"/>
        <v>0</v>
      </c>
      <c r="Z1303" s="6">
        <f>IFERROR((Table1[[#This Row],[Total Cost SDG]]/Table1[[#This Row],[Volume MT/Head]]),0)</f>
        <v>0</v>
      </c>
      <c r="AA1303" s="57" t="e">
        <f t="shared" si="124"/>
        <v>#DIV/0!</v>
      </c>
      <c r="AB1303" s="57">
        <f>IFERROR((Table1[[#This Row],[Total Cost USD]]/Table1[[#This Row],[Volume MT/Head]]),0)</f>
        <v>0</v>
      </c>
      <c r="AC1303" s="80"/>
      <c r="AD1303" s="6">
        <f>Table1[[#This Row],[Volume MT/Head]]-Table1[[#This Row],[Delivered MT]]</f>
        <v>0</v>
      </c>
      <c r="AE1303" s="6">
        <f>Table1[[#This Row],[Delivered MT]]*Table1[[#This Row],[Average Cost SDG/MT]]</f>
        <v>0</v>
      </c>
    </row>
    <row r="1304" spans="1:31" hidden="1" x14ac:dyDescent="0.2">
      <c r="A1304" s="1">
        <v>1315</v>
      </c>
      <c r="P1304" s="6">
        <f t="shared" si="121"/>
        <v>0</v>
      </c>
      <c r="R1304" s="6">
        <f t="shared" si="122"/>
        <v>0</v>
      </c>
      <c r="S1304" s="57">
        <f t="shared" si="120"/>
        <v>0</v>
      </c>
      <c r="T1304" s="6">
        <f>Table1[[#This Row],[Volume in Units]]*Table1[[#This Row],[Price SDG/Unit]]</f>
        <v>0</v>
      </c>
      <c r="U1304" s="57">
        <f>Table1[[#This Row],[Volume MT/Head]]*Table1[[#This Row],[Price USD/(MT/Head)]]</f>
        <v>0</v>
      </c>
      <c r="V1304" s="80"/>
      <c r="W1304" s="28">
        <f>Table1[[#This Row],[Commission SDG/MT]]*Table1[[#This Row],[Volume in Units]]</f>
        <v>0</v>
      </c>
      <c r="X1304" s="80"/>
      <c r="Y1304" s="28">
        <f t="shared" si="123"/>
        <v>0</v>
      </c>
      <c r="Z1304" s="6">
        <f>IFERROR((Table1[[#This Row],[Total Cost SDG]]/Table1[[#This Row],[Volume MT/Head]]),0)</f>
        <v>0</v>
      </c>
      <c r="AA1304" s="57" t="e">
        <f t="shared" si="124"/>
        <v>#DIV/0!</v>
      </c>
      <c r="AB1304" s="57">
        <f>IFERROR((Table1[[#This Row],[Total Cost USD]]/Table1[[#This Row],[Volume MT/Head]]),0)</f>
        <v>0</v>
      </c>
      <c r="AC1304" s="80"/>
      <c r="AD1304" s="6">
        <f>Table1[[#This Row],[Volume MT/Head]]-Table1[[#This Row],[Delivered MT]]</f>
        <v>0</v>
      </c>
      <c r="AE1304" s="6">
        <f>Table1[[#This Row],[Delivered MT]]*Table1[[#This Row],[Average Cost SDG/MT]]</f>
        <v>0</v>
      </c>
    </row>
    <row r="1305" spans="1:31" hidden="1" x14ac:dyDescent="0.2">
      <c r="A1305" s="1">
        <v>1316</v>
      </c>
      <c r="P1305" s="6">
        <f t="shared" si="121"/>
        <v>0</v>
      </c>
      <c r="R1305" s="6">
        <f t="shared" si="122"/>
        <v>0</v>
      </c>
      <c r="S1305" s="57">
        <f t="shared" ref="S1305:S1368" si="125">IFERROR((R1305/F1305),0)</f>
        <v>0</v>
      </c>
      <c r="T1305" s="6">
        <f>Table1[[#This Row],[Volume in Units]]*Table1[[#This Row],[Price SDG/Unit]]</f>
        <v>0</v>
      </c>
      <c r="U1305" s="57">
        <f>Table1[[#This Row],[Volume MT/Head]]*Table1[[#This Row],[Price USD/(MT/Head)]]</f>
        <v>0</v>
      </c>
      <c r="V1305" s="80"/>
      <c r="W1305" s="28">
        <f>Table1[[#This Row],[Commission SDG/MT]]*Table1[[#This Row],[Volume in Units]]</f>
        <v>0</v>
      </c>
      <c r="X1305" s="80"/>
      <c r="Y1305" s="28">
        <f t="shared" si="123"/>
        <v>0</v>
      </c>
      <c r="Z1305" s="6">
        <f>IFERROR((Table1[[#This Row],[Total Cost SDG]]/Table1[[#This Row],[Volume MT/Head]]),0)</f>
        <v>0</v>
      </c>
      <c r="AA1305" s="57" t="e">
        <f t="shared" si="124"/>
        <v>#DIV/0!</v>
      </c>
      <c r="AB1305" s="57">
        <f>IFERROR((Table1[[#This Row],[Total Cost USD]]/Table1[[#This Row],[Volume MT/Head]]),0)</f>
        <v>0</v>
      </c>
      <c r="AC1305" s="80"/>
      <c r="AD1305" s="6">
        <f>Table1[[#This Row],[Volume MT/Head]]-Table1[[#This Row],[Delivered MT]]</f>
        <v>0</v>
      </c>
      <c r="AE1305" s="6">
        <f>Table1[[#This Row],[Delivered MT]]*Table1[[#This Row],[Average Cost SDG/MT]]</f>
        <v>0</v>
      </c>
    </row>
    <row r="1306" spans="1:31" hidden="1" x14ac:dyDescent="0.2">
      <c r="A1306" s="1">
        <v>1317</v>
      </c>
      <c r="P1306" s="6">
        <f t="shared" si="121"/>
        <v>0</v>
      </c>
      <c r="R1306" s="6">
        <f t="shared" si="122"/>
        <v>0</v>
      </c>
      <c r="S1306" s="57">
        <f t="shared" si="125"/>
        <v>0</v>
      </c>
      <c r="T1306" s="6">
        <f>Table1[[#This Row],[Volume in Units]]*Table1[[#This Row],[Price SDG/Unit]]</f>
        <v>0</v>
      </c>
      <c r="U1306" s="57">
        <f>Table1[[#This Row],[Volume MT/Head]]*Table1[[#This Row],[Price USD/(MT/Head)]]</f>
        <v>0</v>
      </c>
      <c r="V1306" s="80"/>
      <c r="W1306" s="28">
        <f>Table1[[#This Row],[Commission SDG/MT]]*Table1[[#This Row],[Volume in Units]]</f>
        <v>0</v>
      </c>
      <c r="X1306" s="80"/>
      <c r="Y1306" s="28">
        <f t="shared" si="123"/>
        <v>0</v>
      </c>
      <c r="Z1306" s="6">
        <f>IFERROR((Table1[[#This Row],[Total Cost SDG]]/Table1[[#This Row],[Volume MT/Head]]),0)</f>
        <v>0</v>
      </c>
      <c r="AA1306" s="57" t="e">
        <f t="shared" si="124"/>
        <v>#DIV/0!</v>
      </c>
      <c r="AB1306" s="57">
        <f>IFERROR((Table1[[#This Row],[Total Cost USD]]/Table1[[#This Row],[Volume MT/Head]]),0)</f>
        <v>0</v>
      </c>
      <c r="AC1306" s="80"/>
      <c r="AD1306" s="6">
        <f>Table1[[#This Row],[Volume MT/Head]]-Table1[[#This Row],[Delivered MT]]</f>
        <v>0</v>
      </c>
      <c r="AE1306" s="6">
        <f>Table1[[#This Row],[Delivered MT]]*Table1[[#This Row],[Average Cost SDG/MT]]</f>
        <v>0</v>
      </c>
    </row>
    <row r="1307" spans="1:31" hidden="1" x14ac:dyDescent="0.2">
      <c r="A1307" s="1">
        <v>1318</v>
      </c>
      <c r="P1307" s="6">
        <f t="shared" si="121"/>
        <v>0</v>
      </c>
      <c r="R1307" s="6">
        <f t="shared" si="122"/>
        <v>0</v>
      </c>
      <c r="S1307" s="57">
        <f t="shared" si="125"/>
        <v>0</v>
      </c>
      <c r="T1307" s="6">
        <f>Table1[[#This Row],[Volume in Units]]*Table1[[#This Row],[Price SDG/Unit]]</f>
        <v>0</v>
      </c>
      <c r="U1307" s="57">
        <f>Table1[[#This Row],[Volume MT/Head]]*Table1[[#This Row],[Price USD/(MT/Head)]]</f>
        <v>0</v>
      </c>
      <c r="V1307" s="80"/>
      <c r="W1307" s="28">
        <f>Table1[[#This Row],[Commission SDG/MT]]*Table1[[#This Row],[Volume in Units]]</f>
        <v>0</v>
      </c>
      <c r="X1307" s="80"/>
      <c r="Y1307" s="28">
        <f t="shared" si="123"/>
        <v>0</v>
      </c>
      <c r="Z1307" s="6">
        <f>IFERROR((Table1[[#This Row],[Total Cost SDG]]/Table1[[#This Row],[Volume MT/Head]]),0)</f>
        <v>0</v>
      </c>
      <c r="AA1307" s="57" t="e">
        <f t="shared" si="124"/>
        <v>#DIV/0!</v>
      </c>
      <c r="AB1307" s="57">
        <f>IFERROR((Table1[[#This Row],[Total Cost USD]]/Table1[[#This Row],[Volume MT/Head]]),0)</f>
        <v>0</v>
      </c>
      <c r="AC1307" s="80"/>
      <c r="AD1307" s="6">
        <f>Table1[[#This Row],[Volume MT/Head]]-Table1[[#This Row],[Delivered MT]]</f>
        <v>0</v>
      </c>
      <c r="AE1307" s="6">
        <f>Table1[[#This Row],[Delivered MT]]*Table1[[#This Row],[Average Cost SDG/MT]]</f>
        <v>0</v>
      </c>
    </row>
    <row r="1308" spans="1:31" hidden="1" x14ac:dyDescent="0.2">
      <c r="A1308" s="1">
        <v>1319</v>
      </c>
      <c r="P1308" s="6">
        <f t="shared" si="121"/>
        <v>0</v>
      </c>
      <c r="R1308" s="6">
        <f t="shared" si="122"/>
        <v>0</v>
      </c>
      <c r="S1308" s="57">
        <f t="shared" si="125"/>
        <v>0</v>
      </c>
      <c r="T1308" s="6">
        <f>Table1[[#This Row],[Volume in Units]]*Table1[[#This Row],[Price SDG/Unit]]</f>
        <v>0</v>
      </c>
      <c r="U1308" s="57">
        <f>Table1[[#This Row],[Volume MT/Head]]*Table1[[#This Row],[Price USD/(MT/Head)]]</f>
        <v>0</v>
      </c>
      <c r="V1308" s="80"/>
      <c r="W1308" s="28">
        <f>Table1[[#This Row],[Commission SDG/MT]]*Table1[[#This Row],[Volume in Units]]</f>
        <v>0</v>
      </c>
      <c r="X1308" s="80"/>
      <c r="Y1308" s="28">
        <f t="shared" si="123"/>
        <v>0</v>
      </c>
      <c r="Z1308" s="6">
        <f>IFERROR((Table1[[#This Row],[Total Cost SDG]]/Table1[[#This Row],[Volume MT/Head]]),0)</f>
        <v>0</v>
      </c>
      <c r="AA1308" s="57" t="e">
        <f t="shared" si="124"/>
        <v>#DIV/0!</v>
      </c>
      <c r="AB1308" s="57">
        <f>IFERROR((Table1[[#This Row],[Total Cost USD]]/Table1[[#This Row],[Volume MT/Head]]),0)</f>
        <v>0</v>
      </c>
      <c r="AC1308" s="80"/>
      <c r="AD1308" s="6">
        <f>Table1[[#This Row],[Volume MT/Head]]-Table1[[#This Row],[Delivered MT]]</f>
        <v>0</v>
      </c>
      <c r="AE1308" s="6">
        <f>Table1[[#This Row],[Delivered MT]]*Table1[[#This Row],[Average Cost SDG/MT]]</f>
        <v>0</v>
      </c>
    </row>
    <row r="1309" spans="1:31" hidden="1" x14ac:dyDescent="0.2">
      <c r="A1309" s="1">
        <v>1320</v>
      </c>
      <c r="P1309" s="6">
        <f t="shared" si="121"/>
        <v>0</v>
      </c>
      <c r="R1309" s="6">
        <f t="shared" si="122"/>
        <v>0</v>
      </c>
      <c r="S1309" s="57">
        <f t="shared" si="125"/>
        <v>0</v>
      </c>
      <c r="T1309" s="6">
        <f>Table1[[#This Row],[Volume in Units]]*Table1[[#This Row],[Price SDG/Unit]]</f>
        <v>0</v>
      </c>
      <c r="U1309" s="57">
        <f>Table1[[#This Row],[Volume MT/Head]]*Table1[[#This Row],[Price USD/(MT/Head)]]</f>
        <v>0</v>
      </c>
      <c r="V1309" s="80"/>
      <c r="W1309" s="28">
        <f>Table1[[#This Row],[Commission SDG/MT]]*Table1[[#This Row],[Volume in Units]]</f>
        <v>0</v>
      </c>
      <c r="X1309" s="80"/>
      <c r="Y1309" s="28">
        <f t="shared" si="123"/>
        <v>0</v>
      </c>
      <c r="Z1309" s="6">
        <f>IFERROR((Table1[[#This Row],[Total Cost SDG]]/Table1[[#This Row],[Volume MT/Head]]),0)</f>
        <v>0</v>
      </c>
      <c r="AA1309" s="57" t="e">
        <f t="shared" si="124"/>
        <v>#DIV/0!</v>
      </c>
      <c r="AB1309" s="57">
        <f>IFERROR((Table1[[#This Row],[Total Cost USD]]/Table1[[#This Row],[Volume MT/Head]]),0)</f>
        <v>0</v>
      </c>
      <c r="AC1309" s="80"/>
      <c r="AD1309" s="6">
        <f>Table1[[#This Row],[Volume MT/Head]]-Table1[[#This Row],[Delivered MT]]</f>
        <v>0</v>
      </c>
      <c r="AE1309" s="6">
        <f>Table1[[#This Row],[Delivered MT]]*Table1[[#This Row],[Average Cost SDG/MT]]</f>
        <v>0</v>
      </c>
    </row>
    <row r="1310" spans="1:31" hidden="1" x14ac:dyDescent="0.2">
      <c r="A1310" s="1">
        <v>1321</v>
      </c>
      <c r="P1310" s="6">
        <f t="shared" si="121"/>
        <v>0</v>
      </c>
      <c r="R1310" s="6">
        <f t="shared" si="122"/>
        <v>0</v>
      </c>
      <c r="S1310" s="57">
        <f t="shared" si="125"/>
        <v>0</v>
      </c>
      <c r="T1310" s="6">
        <f>Table1[[#This Row],[Volume in Units]]*Table1[[#This Row],[Price SDG/Unit]]</f>
        <v>0</v>
      </c>
      <c r="U1310" s="57">
        <f>Table1[[#This Row],[Volume MT/Head]]*Table1[[#This Row],[Price USD/(MT/Head)]]</f>
        <v>0</v>
      </c>
      <c r="V1310" s="80"/>
      <c r="W1310" s="28">
        <f>Table1[[#This Row],[Commission SDG/MT]]*Table1[[#This Row],[Volume in Units]]</f>
        <v>0</v>
      </c>
      <c r="X1310" s="80"/>
      <c r="Y1310" s="28">
        <f t="shared" si="123"/>
        <v>0</v>
      </c>
      <c r="Z1310" s="6">
        <f>IFERROR((Table1[[#This Row],[Total Cost SDG]]/Table1[[#This Row],[Volume MT/Head]]),0)</f>
        <v>0</v>
      </c>
      <c r="AA1310" s="57" t="e">
        <f t="shared" si="124"/>
        <v>#DIV/0!</v>
      </c>
      <c r="AB1310" s="57">
        <f>IFERROR((Table1[[#This Row],[Total Cost USD]]/Table1[[#This Row],[Volume MT/Head]]),0)</f>
        <v>0</v>
      </c>
      <c r="AC1310" s="80"/>
      <c r="AD1310" s="6">
        <f>Table1[[#This Row],[Volume MT/Head]]-Table1[[#This Row],[Delivered MT]]</f>
        <v>0</v>
      </c>
      <c r="AE1310" s="6">
        <f>Table1[[#This Row],[Delivered MT]]*Table1[[#This Row],[Average Cost SDG/MT]]</f>
        <v>0</v>
      </c>
    </row>
    <row r="1311" spans="1:31" hidden="1" x14ac:dyDescent="0.2">
      <c r="A1311" s="1">
        <v>1322</v>
      </c>
      <c r="P1311" s="6">
        <f t="shared" si="121"/>
        <v>0</v>
      </c>
      <c r="R1311" s="6">
        <f t="shared" si="122"/>
        <v>0</v>
      </c>
      <c r="S1311" s="57">
        <f t="shared" si="125"/>
        <v>0</v>
      </c>
      <c r="T1311" s="6">
        <f>Table1[[#This Row],[Volume in Units]]*Table1[[#This Row],[Price SDG/Unit]]</f>
        <v>0</v>
      </c>
      <c r="U1311" s="57">
        <f>Table1[[#This Row],[Volume MT/Head]]*Table1[[#This Row],[Price USD/(MT/Head)]]</f>
        <v>0</v>
      </c>
      <c r="V1311" s="80"/>
      <c r="W1311" s="28">
        <f>Table1[[#This Row],[Commission SDG/MT]]*Table1[[#This Row],[Volume in Units]]</f>
        <v>0</v>
      </c>
      <c r="X1311" s="80"/>
      <c r="Y1311" s="28">
        <f t="shared" si="123"/>
        <v>0</v>
      </c>
      <c r="Z1311" s="6">
        <f>IFERROR((Table1[[#This Row],[Total Cost SDG]]/Table1[[#This Row],[Volume MT/Head]]),0)</f>
        <v>0</v>
      </c>
      <c r="AA1311" s="57" t="e">
        <f t="shared" si="124"/>
        <v>#DIV/0!</v>
      </c>
      <c r="AB1311" s="57">
        <f>IFERROR((Table1[[#This Row],[Total Cost USD]]/Table1[[#This Row],[Volume MT/Head]]),0)</f>
        <v>0</v>
      </c>
      <c r="AC1311" s="80"/>
      <c r="AD1311" s="6">
        <f>Table1[[#This Row],[Volume MT/Head]]-Table1[[#This Row],[Delivered MT]]</f>
        <v>0</v>
      </c>
      <c r="AE1311" s="6">
        <f>Table1[[#This Row],[Delivered MT]]*Table1[[#This Row],[Average Cost SDG/MT]]</f>
        <v>0</v>
      </c>
    </row>
    <row r="1312" spans="1:31" hidden="1" x14ac:dyDescent="0.2">
      <c r="A1312" s="1">
        <v>1323</v>
      </c>
      <c r="P1312" s="6">
        <f t="shared" si="121"/>
        <v>0</v>
      </c>
      <c r="R1312" s="6">
        <f t="shared" si="122"/>
        <v>0</v>
      </c>
      <c r="S1312" s="57">
        <f t="shared" si="125"/>
        <v>0</v>
      </c>
      <c r="T1312" s="6">
        <f>Table1[[#This Row],[Volume in Units]]*Table1[[#This Row],[Price SDG/Unit]]</f>
        <v>0</v>
      </c>
      <c r="U1312" s="57">
        <f>Table1[[#This Row],[Volume MT/Head]]*Table1[[#This Row],[Price USD/(MT/Head)]]</f>
        <v>0</v>
      </c>
      <c r="V1312" s="80"/>
      <c r="W1312" s="28">
        <f>Table1[[#This Row],[Commission SDG/MT]]*Table1[[#This Row],[Volume in Units]]</f>
        <v>0</v>
      </c>
      <c r="X1312" s="80"/>
      <c r="Y1312" s="28">
        <f t="shared" si="123"/>
        <v>0</v>
      </c>
      <c r="Z1312" s="6">
        <f>IFERROR((Table1[[#This Row],[Total Cost SDG]]/Table1[[#This Row],[Volume MT/Head]]),0)</f>
        <v>0</v>
      </c>
      <c r="AA1312" s="57" t="e">
        <f t="shared" si="124"/>
        <v>#DIV/0!</v>
      </c>
      <c r="AB1312" s="57">
        <f>IFERROR((Table1[[#This Row],[Total Cost USD]]/Table1[[#This Row],[Volume MT/Head]]),0)</f>
        <v>0</v>
      </c>
      <c r="AC1312" s="80"/>
      <c r="AD1312" s="6">
        <f>Table1[[#This Row],[Volume MT/Head]]-Table1[[#This Row],[Delivered MT]]</f>
        <v>0</v>
      </c>
      <c r="AE1312" s="6">
        <f>Table1[[#This Row],[Delivered MT]]*Table1[[#This Row],[Average Cost SDG/MT]]</f>
        <v>0</v>
      </c>
    </row>
    <row r="1313" spans="1:31" hidden="1" x14ac:dyDescent="0.2">
      <c r="A1313" s="1">
        <v>1324</v>
      </c>
      <c r="P1313" s="6">
        <f t="shared" si="121"/>
        <v>0</v>
      </c>
      <c r="R1313" s="6">
        <f t="shared" si="122"/>
        <v>0</v>
      </c>
      <c r="S1313" s="57">
        <f t="shared" si="125"/>
        <v>0</v>
      </c>
      <c r="T1313" s="6">
        <f>Table1[[#This Row],[Volume in Units]]*Table1[[#This Row],[Price SDG/Unit]]</f>
        <v>0</v>
      </c>
      <c r="U1313" s="57">
        <f>Table1[[#This Row],[Volume MT/Head]]*Table1[[#This Row],[Price USD/(MT/Head)]]</f>
        <v>0</v>
      </c>
      <c r="V1313" s="80"/>
      <c r="W1313" s="28">
        <f>Table1[[#This Row],[Commission SDG/MT]]*Table1[[#This Row],[Volume in Units]]</f>
        <v>0</v>
      </c>
      <c r="X1313" s="80"/>
      <c r="Y1313" s="28">
        <f t="shared" si="123"/>
        <v>0</v>
      </c>
      <c r="Z1313" s="6">
        <f>IFERROR((Table1[[#This Row],[Total Cost SDG]]/Table1[[#This Row],[Volume MT/Head]]),0)</f>
        <v>0</v>
      </c>
      <c r="AA1313" s="57" t="e">
        <f t="shared" si="124"/>
        <v>#DIV/0!</v>
      </c>
      <c r="AB1313" s="57">
        <f>IFERROR((Table1[[#This Row],[Total Cost USD]]/Table1[[#This Row],[Volume MT/Head]]),0)</f>
        <v>0</v>
      </c>
      <c r="AC1313" s="80"/>
      <c r="AD1313" s="6">
        <f>Table1[[#This Row],[Volume MT/Head]]-Table1[[#This Row],[Delivered MT]]</f>
        <v>0</v>
      </c>
      <c r="AE1313" s="6">
        <f>Table1[[#This Row],[Delivered MT]]*Table1[[#This Row],[Average Cost SDG/MT]]</f>
        <v>0</v>
      </c>
    </row>
    <row r="1314" spans="1:31" hidden="1" x14ac:dyDescent="0.2">
      <c r="A1314" s="1">
        <v>1325</v>
      </c>
      <c r="P1314" s="6">
        <f t="shared" si="121"/>
        <v>0</v>
      </c>
      <c r="R1314" s="6">
        <f t="shared" si="122"/>
        <v>0</v>
      </c>
      <c r="S1314" s="57">
        <f t="shared" si="125"/>
        <v>0</v>
      </c>
      <c r="T1314" s="6">
        <f>Table1[[#This Row],[Volume in Units]]*Table1[[#This Row],[Price SDG/Unit]]</f>
        <v>0</v>
      </c>
      <c r="U1314" s="57">
        <f>Table1[[#This Row],[Volume MT/Head]]*Table1[[#This Row],[Price USD/(MT/Head)]]</f>
        <v>0</v>
      </c>
      <c r="V1314" s="80"/>
      <c r="W1314" s="28">
        <f>Table1[[#This Row],[Commission SDG/MT]]*Table1[[#This Row],[Volume in Units]]</f>
        <v>0</v>
      </c>
      <c r="X1314" s="80"/>
      <c r="Y1314" s="28">
        <f t="shared" si="123"/>
        <v>0</v>
      </c>
      <c r="Z1314" s="6">
        <f>IFERROR((Table1[[#This Row],[Total Cost SDG]]/Table1[[#This Row],[Volume MT/Head]]),0)</f>
        <v>0</v>
      </c>
      <c r="AA1314" s="57" t="e">
        <f t="shared" si="124"/>
        <v>#DIV/0!</v>
      </c>
      <c r="AB1314" s="57">
        <f>IFERROR((Table1[[#This Row],[Total Cost USD]]/Table1[[#This Row],[Volume MT/Head]]),0)</f>
        <v>0</v>
      </c>
      <c r="AC1314" s="80"/>
      <c r="AD1314" s="6">
        <f>Table1[[#This Row],[Volume MT/Head]]-Table1[[#This Row],[Delivered MT]]</f>
        <v>0</v>
      </c>
      <c r="AE1314" s="6">
        <f>Table1[[#This Row],[Delivered MT]]*Table1[[#This Row],[Average Cost SDG/MT]]</f>
        <v>0</v>
      </c>
    </row>
    <row r="1315" spans="1:31" hidden="1" x14ac:dyDescent="0.2">
      <c r="A1315" s="1">
        <v>1326</v>
      </c>
      <c r="P1315" s="6">
        <f t="shared" si="121"/>
        <v>0</v>
      </c>
      <c r="R1315" s="6">
        <f t="shared" si="122"/>
        <v>0</v>
      </c>
      <c r="S1315" s="57">
        <f t="shared" si="125"/>
        <v>0</v>
      </c>
      <c r="T1315" s="6">
        <f>Table1[[#This Row],[Volume in Units]]*Table1[[#This Row],[Price SDG/Unit]]</f>
        <v>0</v>
      </c>
      <c r="U1315" s="57">
        <f>Table1[[#This Row],[Volume MT/Head]]*Table1[[#This Row],[Price USD/(MT/Head)]]</f>
        <v>0</v>
      </c>
      <c r="V1315" s="80"/>
      <c r="W1315" s="28">
        <f>Table1[[#This Row],[Commission SDG/MT]]*Table1[[#This Row],[Volume in Units]]</f>
        <v>0</v>
      </c>
      <c r="X1315" s="80"/>
      <c r="Y1315" s="28">
        <f t="shared" si="123"/>
        <v>0</v>
      </c>
      <c r="Z1315" s="6">
        <f>IFERROR((Table1[[#This Row],[Total Cost SDG]]/Table1[[#This Row],[Volume MT/Head]]),0)</f>
        <v>0</v>
      </c>
      <c r="AA1315" s="57" t="e">
        <f t="shared" si="124"/>
        <v>#DIV/0!</v>
      </c>
      <c r="AB1315" s="57">
        <f>IFERROR((Table1[[#This Row],[Total Cost USD]]/Table1[[#This Row],[Volume MT/Head]]),0)</f>
        <v>0</v>
      </c>
      <c r="AC1315" s="80"/>
      <c r="AD1315" s="6">
        <f>Table1[[#This Row],[Volume MT/Head]]-Table1[[#This Row],[Delivered MT]]</f>
        <v>0</v>
      </c>
      <c r="AE1315" s="6">
        <f>Table1[[#This Row],[Delivered MT]]*Table1[[#This Row],[Average Cost SDG/MT]]</f>
        <v>0</v>
      </c>
    </row>
    <row r="1316" spans="1:31" hidden="1" x14ac:dyDescent="0.2">
      <c r="A1316" s="1">
        <v>1327</v>
      </c>
      <c r="P1316" s="6">
        <f t="shared" si="121"/>
        <v>0</v>
      </c>
      <c r="R1316" s="6">
        <f t="shared" si="122"/>
        <v>0</v>
      </c>
      <c r="S1316" s="57">
        <f t="shared" si="125"/>
        <v>0</v>
      </c>
      <c r="T1316" s="6">
        <f>Table1[[#This Row],[Volume in Units]]*Table1[[#This Row],[Price SDG/Unit]]</f>
        <v>0</v>
      </c>
      <c r="U1316" s="57">
        <f>Table1[[#This Row],[Volume MT/Head]]*Table1[[#This Row],[Price USD/(MT/Head)]]</f>
        <v>0</v>
      </c>
      <c r="V1316" s="80"/>
      <c r="W1316" s="28">
        <f>Table1[[#This Row],[Commission SDG/MT]]*Table1[[#This Row],[Volume in Units]]</f>
        <v>0</v>
      </c>
      <c r="X1316" s="80"/>
      <c r="Y1316" s="28">
        <f t="shared" si="123"/>
        <v>0</v>
      </c>
      <c r="Z1316" s="6">
        <f>IFERROR((Table1[[#This Row],[Total Cost SDG]]/Table1[[#This Row],[Volume MT/Head]]),0)</f>
        <v>0</v>
      </c>
      <c r="AA1316" s="57" t="e">
        <f t="shared" si="124"/>
        <v>#DIV/0!</v>
      </c>
      <c r="AB1316" s="57">
        <f>IFERROR((Table1[[#This Row],[Total Cost USD]]/Table1[[#This Row],[Volume MT/Head]]),0)</f>
        <v>0</v>
      </c>
      <c r="AC1316" s="80"/>
      <c r="AD1316" s="6">
        <f>Table1[[#This Row],[Volume MT/Head]]-Table1[[#This Row],[Delivered MT]]</f>
        <v>0</v>
      </c>
      <c r="AE1316" s="6">
        <f>Table1[[#This Row],[Delivered MT]]*Table1[[#This Row],[Average Cost SDG/MT]]</f>
        <v>0</v>
      </c>
    </row>
    <row r="1317" spans="1:31" hidden="1" x14ac:dyDescent="0.2">
      <c r="A1317" s="1">
        <v>1328</v>
      </c>
      <c r="P1317" s="6">
        <f t="shared" si="121"/>
        <v>0</v>
      </c>
      <c r="R1317" s="6">
        <f t="shared" si="122"/>
        <v>0</v>
      </c>
      <c r="S1317" s="57">
        <f t="shared" si="125"/>
        <v>0</v>
      </c>
      <c r="T1317" s="6">
        <f>Table1[[#This Row],[Volume in Units]]*Table1[[#This Row],[Price SDG/Unit]]</f>
        <v>0</v>
      </c>
      <c r="U1317" s="57">
        <f>Table1[[#This Row],[Volume MT/Head]]*Table1[[#This Row],[Price USD/(MT/Head)]]</f>
        <v>0</v>
      </c>
      <c r="V1317" s="80"/>
      <c r="W1317" s="28">
        <f>Table1[[#This Row],[Commission SDG/MT]]*Table1[[#This Row],[Volume in Units]]</f>
        <v>0</v>
      </c>
      <c r="X1317" s="80"/>
      <c r="Y1317" s="28">
        <f t="shared" si="123"/>
        <v>0</v>
      </c>
      <c r="Z1317" s="6">
        <f>IFERROR((Table1[[#This Row],[Total Cost SDG]]/Table1[[#This Row],[Volume MT/Head]]),0)</f>
        <v>0</v>
      </c>
      <c r="AA1317" s="57" t="e">
        <f t="shared" si="124"/>
        <v>#DIV/0!</v>
      </c>
      <c r="AB1317" s="57">
        <f>IFERROR((Table1[[#This Row],[Total Cost USD]]/Table1[[#This Row],[Volume MT/Head]]),0)</f>
        <v>0</v>
      </c>
      <c r="AC1317" s="80"/>
      <c r="AD1317" s="6">
        <f>Table1[[#This Row],[Volume MT/Head]]-Table1[[#This Row],[Delivered MT]]</f>
        <v>0</v>
      </c>
      <c r="AE1317" s="6">
        <f>Table1[[#This Row],[Delivered MT]]*Table1[[#This Row],[Average Cost SDG/MT]]</f>
        <v>0</v>
      </c>
    </row>
    <row r="1318" spans="1:31" hidden="1" x14ac:dyDescent="0.2">
      <c r="A1318" s="1">
        <v>1329</v>
      </c>
      <c r="P1318" s="6">
        <f t="shared" si="121"/>
        <v>0</v>
      </c>
      <c r="R1318" s="6">
        <f t="shared" si="122"/>
        <v>0</v>
      </c>
      <c r="S1318" s="57">
        <f t="shared" si="125"/>
        <v>0</v>
      </c>
      <c r="T1318" s="6">
        <f>Table1[[#This Row],[Volume in Units]]*Table1[[#This Row],[Price SDG/Unit]]</f>
        <v>0</v>
      </c>
      <c r="U1318" s="57">
        <f>Table1[[#This Row],[Volume MT/Head]]*Table1[[#This Row],[Price USD/(MT/Head)]]</f>
        <v>0</v>
      </c>
      <c r="V1318" s="80"/>
      <c r="W1318" s="28">
        <f>Table1[[#This Row],[Commission SDG/MT]]*Table1[[#This Row],[Volume in Units]]</f>
        <v>0</v>
      </c>
      <c r="X1318" s="80"/>
      <c r="Y1318" s="28">
        <f t="shared" si="123"/>
        <v>0</v>
      </c>
      <c r="Z1318" s="6">
        <f>IFERROR((Table1[[#This Row],[Total Cost SDG]]/Table1[[#This Row],[Volume MT/Head]]),0)</f>
        <v>0</v>
      </c>
      <c r="AA1318" s="57" t="e">
        <f t="shared" si="124"/>
        <v>#DIV/0!</v>
      </c>
      <c r="AB1318" s="57">
        <f>IFERROR((Table1[[#This Row],[Total Cost USD]]/Table1[[#This Row],[Volume MT/Head]]),0)</f>
        <v>0</v>
      </c>
      <c r="AC1318" s="80"/>
      <c r="AD1318" s="6">
        <f>Table1[[#This Row],[Volume MT/Head]]-Table1[[#This Row],[Delivered MT]]</f>
        <v>0</v>
      </c>
      <c r="AE1318" s="6">
        <f>Table1[[#This Row],[Delivered MT]]*Table1[[#This Row],[Average Cost SDG/MT]]</f>
        <v>0</v>
      </c>
    </row>
    <row r="1319" spans="1:31" hidden="1" x14ac:dyDescent="0.2">
      <c r="A1319" s="1">
        <v>1330</v>
      </c>
      <c r="P1319" s="6">
        <f t="shared" si="121"/>
        <v>0</v>
      </c>
      <c r="R1319" s="6">
        <f t="shared" si="122"/>
        <v>0</v>
      </c>
      <c r="S1319" s="57">
        <f t="shared" si="125"/>
        <v>0</v>
      </c>
      <c r="T1319" s="6">
        <f>Table1[[#This Row],[Volume in Units]]*Table1[[#This Row],[Price SDG/Unit]]</f>
        <v>0</v>
      </c>
      <c r="U1319" s="57">
        <f>Table1[[#This Row],[Volume MT/Head]]*Table1[[#This Row],[Price USD/(MT/Head)]]</f>
        <v>0</v>
      </c>
      <c r="V1319" s="80"/>
      <c r="W1319" s="28">
        <f>Table1[[#This Row],[Commission SDG/MT]]*Table1[[#This Row],[Volume in Units]]</f>
        <v>0</v>
      </c>
      <c r="X1319" s="80"/>
      <c r="Y1319" s="28">
        <f t="shared" si="123"/>
        <v>0</v>
      </c>
      <c r="Z1319" s="6">
        <f>IFERROR((Table1[[#This Row],[Total Cost SDG]]/Table1[[#This Row],[Volume MT/Head]]),0)</f>
        <v>0</v>
      </c>
      <c r="AA1319" s="57" t="e">
        <f t="shared" si="124"/>
        <v>#DIV/0!</v>
      </c>
      <c r="AB1319" s="57">
        <f>IFERROR((Table1[[#This Row],[Total Cost USD]]/Table1[[#This Row],[Volume MT/Head]]),0)</f>
        <v>0</v>
      </c>
      <c r="AC1319" s="80"/>
      <c r="AD1319" s="6">
        <f>Table1[[#This Row],[Volume MT/Head]]-Table1[[#This Row],[Delivered MT]]</f>
        <v>0</v>
      </c>
      <c r="AE1319" s="6">
        <f>Table1[[#This Row],[Delivered MT]]*Table1[[#This Row],[Average Cost SDG/MT]]</f>
        <v>0</v>
      </c>
    </row>
    <row r="1320" spans="1:31" hidden="1" x14ac:dyDescent="0.2">
      <c r="A1320" s="1">
        <v>1331</v>
      </c>
      <c r="P1320" s="6">
        <f t="shared" si="121"/>
        <v>0</v>
      </c>
      <c r="R1320" s="6">
        <f t="shared" si="122"/>
        <v>0</v>
      </c>
      <c r="S1320" s="57">
        <f t="shared" si="125"/>
        <v>0</v>
      </c>
      <c r="T1320" s="6">
        <f>Table1[[#This Row],[Volume in Units]]*Table1[[#This Row],[Price SDG/Unit]]</f>
        <v>0</v>
      </c>
      <c r="U1320" s="57">
        <f>Table1[[#This Row],[Volume MT/Head]]*Table1[[#This Row],[Price USD/(MT/Head)]]</f>
        <v>0</v>
      </c>
      <c r="V1320" s="80"/>
      <c r="W1320" s="28">
        <f>Table1[[#This Row],[Commission SDG/MT]]*Table1[[#This Row],[Volume in Units]]</f>
        <v>0</v>
      </c>
      <c r="X1320" s="80"/>
      <c r="Y1320" s="28">
        <f t="shared" si="123"/>
        <v>0</v>
      </c>
      <c r="Z1320" s="6">
        <f>IFERROR((Table1[[#This Row],[Total Cost SDG]]/Table1[[#This Row],[Volume MT/Head]]),0)</f>
        <v>0</v>
      </c>
      <c r="AA1320" s="57" t="e">
        <f t="shared" si="124"/>
        <v>#DIV/0!</v>
      </c>
      <c r="AB1320" s="57">
        <f>IFERROR((Table1[[#This Row],[Total Cost USD]]/Table1[[#This Row],[Volume MT/Head]]),0)</f>
        <v>0</v>
      </c>
      <c r="AC1320" s="80"/>
      <c r="AD1320" s="6">
        <f>Table1[[#This Row],[Volume MT/Head]]-Table1[[#This Row],[Delivered MT]]</f>
        <v>0</v>
      </c>
      <c r="AE1320" s="6">
        <f>Table1[[#This Row],[Delivered MT]]*Table1[[#This Row],[Average Cost SDG/MT]]</f>
        <v>0</v>
      </c>
    </row>
    <row r="1321" spans="1:31" hidden="1" x14ac:dyDescent="0.2">
      <c r="A1321" s="1">
        <v>1332</v>
      </c>
      <c r="P1321" s="6">
        <f t="shared" si="121"/>
        <v>0</v>
      </c>
      <c r="R1321" s="6">
        <f t="shared" si="122"/>
        <v>0</v>
      </c>
      <c r="S1321" s="57">
        <f t="shared" si="125"/>
        <v>0</v>
      </c>
      <c r="T1321" s="6">
        <f>Table1[[#This Row],[Volume in Units]]*Table1[[#This Row],[Price SDG/Unit]]</f>
        <v>0</v>
      </c>
      <c r="U1321" s="57">
        <f>Table1[[#This Row],[Volume MT/Head]]*Table1[[#This Row],[Price USD/(MT/Head)]]</f>
        <v>0</v>
      </c>
      <c r="V1321" s="80"/>
      <c r="W1321" s="28">
        <f>Table1[[#This Row],[Commission SDG/MT]]*Table1[[#This Row],[Volume in Units]]</f>
        <v>0</v>
      </c>
      <c r="X1321" s="80"/>
      <c r="Y1321" s="28">
        <f t="shared" si="123"/>
        <v>0</v>
      </c>
      <c r="Z1321" s="6">
        <f>IFERROR((Table1[[#This Row],[Total Cost SDG]]/Table1[[#This Row],[Volume MT/Head]]),0)</f>
        <v>0</v>
      </c>
      <c r="AA1321" s="57" t="e">
        <f t="shared" si="124"/>
        <v>#DIV/0!</v>
      </c>
      <c r="AB1321" s="57">
        <f>IFERROR((Table1[[#This Row],[Total Cost USD]]/Table1[[#This Row],[Volume MT/Head]]),0)</f>
        <v>0</v>
      </c>
      <c r="AC1321" s="80"/>
      <c r="AD1321" s="6">
        <f>Table1[[#This Row],[Volume MT/Head]]-Table1[[#This Row],[Delivered MT]]</f>
        <v>0</v>
      </c>
      <c r="AE1321" s="6">
        <f>Table1[[#This Row],[Delivered MT]]*Table1[[#This Row],[Average Cost SDG/MT]]</f>
        <v>0</v>
      </c>
    </row>
    <row r="1322" spans="1:31" hidden="1" x14ac:dyDescent="0.2">
      <c r="A1322" s="1">
        <v>1333</v>
      </c>
      <c r="P1322" s="6">
        <f t="shared" si="121"/>
        <v>0</v>
      </c>
      <c r="R1322" s="6">
        <f t="shared" si="122"/>
        <v>0</v>
      </c>
      <c r="S1322" s="57">
        <f t="shared" si="125"/>
        <v>0</v>
      </c>
      <c r="T1322" s="6">
        <f>Table1[[#This Row],[Volume in Units]]*Table1[[#This Row],[Price SDG/Unit]]</f>
        <v>0</v>
      </c>
      <c r="U1322" s="57">
        <f>Table1[[#This Row],[Volume MT/Head]]*Table1[[#This Row],[Price USD/(MT/Head)]]</f>
        <v>0</v>
      </c>
      <c r="V1322" s="80"/>
      <c r="W1322" s="28">
        <f>Table1[[#This Row],[Commission SDG/MT]]*Table1[[#This Row],[Volume in Units]]</f>
        <v>0</v>
      </c>
      <c r="X1322" s="80"/>
      <c r="Y1322" s="28">
        <f t="shared" si="123"/>
        <v>0</v>
      </c>
      <c r="Z1322" s="6">
        <f>IFERROR((Table1[[#This Row],[Total Cost SDG]]/Table1[[#This Row],[Volume MT/Head]]),0)</f>
        <v>0</v>
      </c>
      <c r="AA1322" s="57" t="e">
        <f t="shared" si="124"/>
        <v>#DIV/0!</v>
      </c>
      <c r="AB1322" s="57">
        <f>IFERROR((Table1[[#This Row],[Total Cost USD]]/Table1[[#This Row],[Volume MT/Head]]),0)</f>
        <v>0</v>
      </c>
      <c r="AC1322" s="80"/>
      <c r="AD1322" s="6">
        <f>Table1[[#This Row],[Volume MT/Head]]-Table1[[#This Row],[Delivered MT]]</f>
        <v>0</v>
      </c>
      <c r="AE1322" s="6">
        <f>Table1[[#This Row],[Delivered MT]]*Table1[[#This Row],[Average Cost SDG/MT]]</f>
        <v>0</v>
      </c>
    </row>
    <row r="1323" spans="1:31" hidden="1" x14ac:dyDescent="0.2">
      <c r="A1323" s="1">
        <v>1334</v>
      </c>
      <c r="P1323" s="6">
        <f t="shared" si="121"/>
        <v>0</v>
      </c>
      <c r="R1323" s="6">
        <f t="shared" si="122"/>
        <v>0</v>
      </c>
      <c r="S1323" s="57">
        <f t="shared" si="125"/>
        <v>0</v>
      </c>
      <c r="T1323" s="6">
        <f>Table1[[#This Row],[Volume in Units]]*Table1[[#This Row],[Price SDG/Unit]]</f>
        <v>0</v>
      </c>
      <c r="U1323" s="57">
        <f>Table1[[#This Row],[Volume MT/Head]]*Table1[[#This Row],[Price USD/(MT/Head)]]</f>
        <v>0</v>
      </c>
      <c r="V1323" s="80"/>
      <c r="W1323" s="28">
        <f>Table1[[#This Row],[Commission SDG/MT]]*Table1[[#This Row],[Volume in Units]]</f>
        <v>0</v>
      </c>
      <c r="X1323" s="80"/>
      <c r="Y1323" s="28">
        <f t="shared" si="123"/>
        <v>0</v>
      </c>
      <c r="Z1323" s="6">
        <f>IFERROR((Table1[[#This Row],[Total Cost SDG]]/Table1[[#This Row],[Volume MT/Head]]),0)</f>
        <v>0</v>
      </c>
      <c r="AA1323" s="57" t="e">
        <f t="shared" si="124"/>
        <v>#DIV/0!</v>
      </c>
      <c r="AB1323" s="57">
        <f>IFERROR((Table1[[#This Row],[Total Cost USD]]/Table1[[#This Row],[Volume MT/Head]]),0)</f>
        <v>0</v>
      </c>
      <c r="AC1323" s="80"/>
      <c r="AD1323" s="6">
        <f>Table1[[#This Row],[Volume MT/Head]]-Table1[[#This Row],[Delivered MT]]</f>
        <v>0</v>
      </c>
      <c r="AE1323" s="6">
        <f>Table1[[#This Row],[Delivered MT]]*Table1[[#This Row],[Average Cost SDG/MT]]</f>
        <v>0</v>
      </c>
    </row>
    <row r="1324" spans="1:31" hidden="1" x14ac:dyDescent="0.2">
      <c r="A1324" s="1">
        <v>1335</v>
      </c>
      <c r="P1324" s="6">
        <f t="shared" si="121"/>
        <v>0</v>
      </c>
      <c r="R1324" s="6">
        <f t="shared" si="122"/>
        <v>0</v>
      </c>
      <c r="S1324" s="57">
        <f t="shared" si="125"/>
        <v>0</v>
      </c>
      <c r="T1324" s="6">
        <f>Table1[[#This Row],[Volume in Units]]*Table1[[#This Row],[Price SDG/Unit]]</f>
        <v>0</v>
      </c>
      <c r="U1324" s="57">
        <f>Table1[[#This Row],[Volume MT/Head]]*Table1[[#This Row],[Price USD/(MT/Head)]]</f>
        <v>0</v>
      </c>
      <c r="V1324" s="80"/>
      <c r="W1324" s="28">
        <f>Table1[[#This Row],[Commission SDG/MT]]*Table1[[#This Row],[Volume in Units]]</f>
        <v>0</v>
      </c>
      <c r="X1324" s="80"/>
      <c r="Y1324" s="28">
        <f t="shared" si="123"/>
        <v>0</v>
      </c>
      <c r="Z1324" s="6">
        <f>IFERROR((Table1[[#This Row],[Total Cost SDG]]/Table1[[#This Row],[Volume MT/Head]]),0)</f>
        <v>0</v>
      </c>
      <c r="AA1324" s="57" t="e">
        <f t="shared" si="124"/>
        <v>#DIV/0!</v>
      </c>
      <c r="AB1324" s="57">
        <f>IFERROR((Table1[[#This Row],[Total Cost USD]]/Table1[[#This Row],[Volume MT/Head]]),0)</f>
        <v>0</v>
      </c>
      <c r="AC1324" s="80"/>
      <c r="AD1324" s="6">
        <f>Table1[[#This Row],[Volume MT/Head]]-Table1[[#This Row],[Delivered MT]]</f>
        <v>0</v>
      </c>
      <c r="AE1324" s="6">
        <f>Table1[[#This Row],[Delivered MT]]*Table1[[#This Row],[Average Cost SDG/MT]]</f>
        <v>0</v>
      </c>
    </row>
    <row r="1325" spans="1:31" hidden="1" x14ac:dyDescent="0.2">
      <c r="A1325" s="1">
        <v>1336</v>
      </c>
      <c r="P1325" s="6">
        <f t="shared" si="121"/>
        <v>0</v>
      </c>
      <c r="R1325" s="6">
        <f t="shared" si="122"/>
        <v>0</v>
      </c>
      <c r="S1325" s="57">
        <f t="shared" si="125"/>
        <v>0</v>
      </c>
      <c r="T1325" s="6">
        <f>Table1[[#This Row],[Volume in Units]]*Table1[[#This Row],[Price SDG/Unit]]</f>
        <v>0</v>
      </c>
      <c r="U1325" s="57">
        <f>Table1[[#This Row],[Volume MT/Head]]*Table1[[#This Row],[Price USD/(MT/Head)]]</f>
        <v>0</v>
      </c>
      <c r="V1325" s="80"/>
      <c r="W1325" s="28">
        <f>Table1[[#This Row],[Commission SDG/MT]]*Table1[[#This Row],[Volume in Units]]</f>
        <v>0</v>
      </c>
      <c r="X1325" s="80"/>
      <c r="Y1325" s="28">
        <f t="shared" si="123"/>
        <v>0</v>
      </c>
      <c r="Z1325" s="6">
        <f>IFERROR((Table1[[#This Row],[Total Cost SDG]]/Table1[[#This Row],[Volume MT/Head]]),0)</f>
        <v>0</v>
      </c>
      <c r="AA1325" s="57" t="e">
        <f t="shared" si="124"/>
        <v>#DIV/0!</v>
      </c>
      <c r="AB1325" s="57">
        <f>IFERROR((Table1[[#This Row],[Total Cost USD]]/Table1[[#This Row],[Volume MT/Head]]),0)</f>
        <v>0</v>
      </c>
      <c r="AC1325" s="80"/>
      <c r="AD1325" s="6">
        <f>Table1[[#This Row],[Volume MT/Head]]-Table1[[#This Row],[Delivered MT]]</f>
        <v>0</v>
      </c>
      <c r="AE1325" s="6">
        <f>Table1[[#This Row],[Delivered MT]]*Table1[[#This Row],[Average Cost SDG/MT]]</f>
        <v>0</v>
      </c>
    </row>
    <row r="1326" spans="1:31" hidden="1" x14ac:dyDescent="0.2">
      <c r="A1326" s="1">
        <v>1337</v>
      </c>
      <c r="P1326" s="6">
        <f t="shared" si="121"/>
        <v>0</v>
      </c>
      <c r="R1326" s="6">
        <f t="shared" si="122"/>
        <v>0</v>
      </c>
      <c r="S1326" s="57">
        <f t="shared" si="125"/>
        <v>0</v>
      </c>
      <c r="T1326" s="6">
        <f>Table1[[#This Row],[Volume in Units]]*Table1[[#This Row],[Price SDG/Unit]]</f>
        <v>0</v>
      </c>
      <c r="U1326" s="57">
        <f>Table1[[#This Row],[Volume MT/Head]]*Table1[[#This Row],[Price USD/(MT/Head)]]</f>
        <v>0</v>
      </c>
      <c r="V1326" s="80"/>
      <c r="W1326" s="28">
        <f>Table1[[#This Row],[Commission SDG/MT]]*Table1[[#This Row],[Volume in Units]]</f>
        <v>0</v>
      </c>
      <c r="X1326" s="80"/>
      <c r="Y1326" s="28">
        <f t="shared" si="123"/>
        <v>0</v>
      </c>
      <c r="Z1326" s="6">
        <f>IFERROR((Table1[[#This Row],[Total Cost SDG]]/Table1[[#This Row],[Volume MT/Head]]),0)</f>
        <v>0</v>
      </c>
      <c r="AA1326" s="57" t="e">
        <f t="shared" si="124"/>
        <v>#DIV/0!</v>
      </c>
      <c r="AB1326" s="57">
        <f>IFERROR((Table1[[#This Row],[Total Cost USD]]/Table1[[#This Row],[Volume MT/Head]]),0)</f>
        <v>0</v>
      </c>
      <c r="AC1326" s="80"/>
      <c r="AD1326" s="6">
        <f>Table1[[#This Row],[Volume MT/Head]]-Table1[[#This Row],[Delivered MT]]</f>
        <v>0</v>
      </c>
      <c r="AE1326" s="6">
        <f>Table1[[#This Row],[Delivered MT]]*Table1[[#This Row],[Average Cost SDG/MT]]</f>
        <v>0</v>
      </c>
    </row>
    <row r="1327" spans="1:31" hidden="1" x14ac:dyDescent="0.2">
      <c r="A1327" s="1">
        <v>1338</v>
      </c>
      <c r="P1327" s="6">
        <f t="shared" si="121"/>
        <v>0</v>
      </c>
      <c r="R1327" s="6">
        <f t="shared" si="122"/>
        <v>0</v>
      </c>
      <c r="S1327" s="57">
        <f t="shared" si="125"/>
        <v>0</v>
      </c>
      <c r="T1327" s="6">
        <f>Table1[[#This Row],[Volume in Units]]*Table1[[#This Row],[Price SDG/Unit]]</f>
        <v>0</v>
      </c>
      <c r="U1327" s="57">
        <f>Table1[[#This Row],[Volume MT/Head]]*Table1[[#This Row],[Price USD/(MT/Head)]]</f>
        <v>0</v>
      </c>
      <c r="V1327" s="80"/>
      <c r="W1327" s="28">
        <f>Table1[[#This Row],[Commission SDG/MT]]*Table1[[#This Row],[Volume in Units]]</f>
        <v>0</v>
      </c>
      <c r="X1327" s="80"/>
      <c r="Y1327" s="28">
        <f t="shared" si="123"/>
        <v>0</v>
      </c>
      <c r="Z1327" s="6">
        <f>IFERROR((Table1[[#This Row],[Total Cost SDG]]/Table1[[#This Row],[Volume MT/Head]]),0)</f>
        <v>0</v>
      </c>
      <c r="AA1327" s="57" t="e">
        <f t="shared" si="124"/>
        <v>#DIV/0!</v>
      </c>
      <c r="AB1327" s="57">
        <f>IFERROR((Table1[[#This Row],[Total Cost USD]]/Table1[[#This Row],[Volume MT/Head]]),0)</f>
        <v>0</v>
      </c>
      <c r="AC1327" s="80"/>
      <c r="AD1327" s="6">
        <f>Table1[[#This Row],[Volume MT/Head]]-Table1[[#This Row],[Delivered MT]]</f>
        <v>0</v>
      </c>
      <c r="AE1327" s="6">
        <f>Table1[[#This Row],[Delivered MT]]*Table1[[#This Row],[Average Cost SDG/MT]]</f>
        <v>0</v>
      </c>
    </row>
    <row r="1328" spans="1:31" hidden="1" x14ac:dyDescent="0.2">
      <c r="A1328" s="1">
        <v>1339</v>
      </c>
      <c r="P1328" s="6">
        <f t="shared" si="121"/>
        <v>0</v>
      </c>
      <c r="R1328" s="6">
        <f t="shared" si="122"/>
        <v>0</v>
      </c>
      <c r="S1328" s="57">
        <f t="shared" si="125"/>
        <v>0</v>
      </c>
      <c r="T1328" s="6">
        <f>Table1[[#This Row],[Volume in Units]]*Table1[[#This Row],[Price SDG/Unit]]</f>
        <v>0</v>
      </c>
      <c r="U1328" s="57">
        <f>Table1[[#This Row],[Volume MT/Head]]*Table1[[#This Row],[Price USD/(MT/Head)]]</f>
        <v>0</v>
      </c>
      <c r="V1328" s="80"/>
      <c r="W1328" s="28">
        <f>Table1[[#This Row],[Commission SDG/MT]]*Table1[[#This Row],[Volume in Units]]</f>
        <v>0</v>
      </c>
      <c r="X1328" s="80"/>
      <c r="Y1328" s="28">
        <f t="shared" si="123"/>
        <v>0</v>
      </c>
      <c r="Z1328" s="6">
        <f>IFERROR((Table1[[#This Row],[Total Cost SDG]]/Table1[[#This Row],[Volume MT/Head]]),0)</f>
        <v>0</v>
      </c>
      <c r="AA1328" s="57" t="e">
        <f t="shared" si="124"/>
        <v>#DIV/0!</v>
      </c>
      <c r="AB1328" s="57">
        <f>IFERROR((Table1[[#This Row],[Total Cost USD]]/Table1[[#This Row],[Volume MT/Head]]),0)</f>
        <v>0</v>
      </c>
      <c r="AC1328" s="80"/>
      <c r="AD1328" s="6">
        <f>Table1[[#This Row],[Volume MT/Head]]-Table1[[#This Row],[Delivered MT]]</f>
        <v>0</v>
      </c>
      <c r="AE1328" s="6">
        <f>Table1[[#This Row],[Delivered MT]]*Table1[[#This Row],[Average Cost SDG/MT]]</f>
        <v>0</v>
      </c>
    </row>
    <row r="1329" spans="1:31" hidden="1" x14ac:dyDescent="0.2">
      <c r="A1329" s="1">
        <v>1340</v>
      </c>
      <c r="P1329" s="6">
        <f t="shared" si="121"/>
        <v>0</v>
      </c>
      <c r="R1329" s="6">
        <f t="shared" si="122"/>
        <v>0</v>
      </c>
      <c r="S1329" s="57">
        <f t="shared" si="125"/>
        <v>0</v>
      </c>
      <c r="T1329" s="6">
        <f>Table1[[#This Row],[Volume in Units]]*Table1[[#This Row],[Price SDG/Unit]]</f>
        <v>0</v>
      </c>
      <c r="U1329" s="57">
        <f>Table1[[#This Row],[Volume MT/Head]]*Table1[[#This Row],[Price USD/(MT/Head)]]</f>
        <v>0</v>
      </c>
      <c r="V1329" s="80"/>
      <c r="W1329" s="28">
        <f>Table1[[#This Row],[Commission SDG/MT]]*Table1[[#This Row],[Volume in Units]]</f>
        <v>0</v>
      </c>
      <c r="X1329" s="80"/>
      <c r="Y1329" s="28">
        <f t="shared" si="123"/>
        <v>0</v>
      </c>
      <c r="Z1329" s="6">
        <f>IFERROR((Table1[[#This Row],[Total Cost SDG]]/Table1[[#This Row],[Volume MT/Head]]),0)</f>
        <v>0</v>
      </c>
      <c r="AA1329" s="57" t="e">
        <f t="shared" si="124"/>
        <v>#DIV/0!</v>
      </c>
      <c r="AB1329" s="57">
        <f>IFERROR((Table1[[#This Row],[Total Cost USD]]/Table1[[#This Row],[Volume MT/Head]]),0)</f>
        <v>0</v>
      </c>
      <c r="AC1329" s="80"/>
      <c r="AD1329" s="6">
        <f>Table1[[#This Row],[Volume MT/Head]]-Table1[[#This Row],[Delivered MT]]</f>
        <v>0</v>
      </c>
      <c r="AE1329" s="6">
        <f>Table1[[#This Row],[Delivered MT]]*Table1[[#This Row],[Average Cost SDG/MT]]</f>
        <v>0</v>
      </c>
    </row>
    <row r="1330" spans="1:31" hidden="1" x14ac:dyDescent="0.2">
      <c r="A1330" s="1">
        <v>1341</v>
      </c>
      <c r="P1330" s="6">
        <f t="shared" si="121"/>
        <v>0</v>
      </c>
      <c r="R1330" s="6">
        <f t="shared" si="122"/>
        <v>0</v>
      </c>
      <c r="S1330" s="57">
        <f t="shared" si="125"/>
        <v>0</v>
      </c>
      <c r="T1330" s="6">
        <f>Table1[[#This Row],[Volume in Units]]*Table1[[#This Row],[Price SDG/Unit]]</f>
        <v>0</v>
      </c>
      <c r="U1330" s="57">
        <f>Table1[[#This Row],[Volume MT/Head]]*Table1[[#This Row],[Price USD/(MT/Head)]]</f>
        <v>0</v>
      </c>
      <c r="V1330" s="80"/>
      <c r="W1330" s="28">
        <f>Table1[[#This Row],[Commission SDG/MT]]*Table1[[#This Row],[Volume in Units]]</f>
        <v>0</v>
      </c>
      <c r="X1330" s="80"/>
      <c r="Y1330" s="28">
        <f t="shared" si="123"/>
        <v>0</v>
      </c>
      <c r="Z1330" s="6">
        <f>IFERROR((Table1[[#This Row],[Total Cost SDG]]/Table1[[#This Row],[Volume MT/Head]]),0)</f>
        <v>0</v>
      </c>
      <c r="AA1330" s="57" t="e">
        <f t="shared" si="124"/>
        <v>#DIV/0!</v>
      </c>
      <c r="AB1330" s="57">
        <f>IFERROR((Table1[[#This Row],[Total Cost USD]]/Table1[[#This Row],[Volume MT/Head]]),0)</f>
        <v>0</v>
      </c>
      <c r="AC1330" s="80"/>
      <c r="AD1330" s="6">
        <f>Table1[[#This Row],[Volume MT/Head]]-Table1[[#This Row],[Delivered MT]]</f>
        <v>0</v>
      </c>
      <c r="AE1330" s="6">
        <f>Table1[[#This Row],[Delivered MT]]*Table1[[#This Row],[Average Cost SDG/MT]]</f>
        <v>0</v>
      </c>
    </row>
    <row r="1331" spans="1:31" hidden="1" x14ac:dyDescent="0.2">
      <c r="A1331" s="1">
        <v>1342</v>
      </c>
      <c r="P1331" s="6">
        <f t="shared" si="121"/>
        <v>0</v>
      </c>
      <c r="R1331" s="6">
        <f t="shared" si="122"/>
        <v>0</v>
      </c>
      <c r="S1331" s="57">
        <f t="shared" si="125"/>
        <v>0</v>
      </c>
      <c r="T1331" s="6">
        <f>Table1[[#This Row],[Volume in Units]]*Table1[[#This Row],[Price SDG/Unit]]</f>
        <v>0</v>
      </c>
      <c r="U1331" s="57">
        <f>Table1[[#This Row],[Volume MT/Head]]*Table1[[#This Row],[Price USD/(MT/Head)]]</f>
        <v>0</v>
      </c>
      <c r="V1331" s="80"/>
      <c r="W1331" s="28">
        <f>Table1[[#This Row],[Commission SDG/MT]]*Table1[[#This Row],[Volume in Units]]</f>
        <v>0</v>
      </c>
      <c r="X1331" s="80"/>
      <c r="Y1331" s="28">
        <f t="shared" si="123"/>
        <v>0</v>
      </c>
      <c r="Z1331" s="6">
        <f>IFERROR((Table1[[#This Row],[Total Cost SDG]]/Table1[[#This Row],[Volume MT/Head]]),0)</f>
        <v>0</v>
      </c>
      <c r="AA1331" s="57" t="e">
        <f t="shared" si="124"/>
        <v>#DIV/0!</v>
      </c>
      <c r="AB1331" s="57">
        <f>IFERROR((Table1[[#This Row],[Total Cost USD]]/Table1[[#This Row],[Volume MT/Head]]),0)</f>
        <v>0</v>
      </c>
      <c r="AC1331" s="80"/>
      <c r="AD1331" s="6">
        <f>Table1[[#This Row],[Volume MT/Head]]-Table1[[#This Row],[Delivered MT]]</f>
        <v>0</v>
      </c>
      <c r="AE1331" s="6">
        <f>Table1[[#This Row],[Delivered MT]]*Table1[[#This Row],[Average Cost SDG/MT]]</f>
        <v>0</v>
      </c>
    </row>
    <row r="1332" spans="1:31" hidden="1" x14ac:dyDescent="0.2">
      <c r="A1332" s="1">
        <v>1343</v>
      </c>
      <c r="P1332" s="6">
        <f t="shared" si="121"/>
        <v>0</v>
      </c>
      <c r="R1332" s="6">
        <f t="shared" si="122"/>
        <v>0</v>
      </c>
      <c r="S1332" s="57">
        <f t="shared" si="125"/>
        <v>0</v>
      </c>
      <c r="T1332" s="6">
        <f>Table1[[#This Row],[Volume in Units]]*Table1[[#This Row],[Price SDG/Unit]]</f>
        <v>0</v>
      </c>
      <c r="U1332" s="57">
        <f>Table1[[#This Row],[Volume MT/Head]]*Table1[[#This Row],[Price USD/(MT/Head)]]</f>
        <v>0</v>
      </c>
      <c r="V1332" s="80"/>
      <c r="W1332" s="28">
        <f>Table1[[#This Row],[Commission SDG/MT]]*Table1[[#This Row],[Volume in Units]]</f>
        <v>0</v>
      </c>
      <c r="X1332" s="80"/>
      <c r="Y1332" s="28">
        <f t="shared" si="123"/>
        <v>0</v>
      </c>
      <c r="Z1332" s="6">
        <f>IFERROR((Table1[[#This Row],[Total Cost SDG]]/Table1[[#This Row],[Volume MT/Head]]),0)</f>
        <v>0</v>
      </c>
      <c r="AA1332" s="57" t="e">
        <f t="shared" si="124"/>
        <v>#DIV/0!</v>
      </c>
      <c r="AB1332" s="57">
        <f>IFERROR((Table1[[#This Row],[Total Cost USD]]/Table1[[#This Row],[Volume MT/Head]]),0)</f>
        <v>0</v>
      </c>
      <c r="AC1332" s="80"/>
      <c r="AD1332" s="6">
        <f>Table1[[#This Row],[Volume MT/Head]]-Table1[[#This Row],[Delivered MT]]</f>
        <v>0</v>
      </c>
      <c r="AE1332" s="6">
        <f>Table1[[#This Row],[Delivered MT]]*Table1[[#This Row],[Average Cost SDG/MT]]</f>
        <v>0</v>
      </c>
    </row>
    <row r="1333" spans="1:31" hidden="1" x14ac:dyDescent="0.2">
      <c r="A1333" s="1">
        <v>1344</v>
      </c>
      <c r="P1333" s="6">
        <f t="shared" si="121"/>
        <v>0</v>
      </c>
      <c r="R1333" s="6">
        <f t="shared" si="122"/>
        <v>0</v>
      </c>
      <c r="S1333" s="57">
        <f t="shared" si="125"/>
        <v>0</v>
      </c>
      <c r="T1333" s="6">
        <f>Table1[[#This Row],[Volume in Units]]*Table1[[#This Row],[Price SDG/Unit]]</f>
        <v>0</v>
      </c>
      <c r="U1333" s="57">
        <f>Table1[[#This Row],[Volume MT/Head]]*Table1[[#This Row],[Price USD/(MT/Head)]]</f>
        <v>0</v>
      </c>
      <c r="V1333" s="80"/>
      <c r="W1333" s="28">
        <f>Table1[[#This Row],[Commission SDG/MT]]*Table1[[#This Row],[Volume in Units]]</f>
        <v>0</v>
      </c>
      <c r="X1333" s="80"/>
      <c r="Y1333" s="28">
        <f t="shared" si="123"/>
        <v>0</v>
      </c>
      <c r="Z1333" s="6">
        <f>IFERROR((Table1[[#This Row],[Total Cost SDG]]/Table1[[#This Row],[Volume MT/Head]]),0)</f>
        <v>0</v>
      </c>
      <c r="AA1333" s="57" t="e">
        <f t="shared" si="124"/>
        <v>#DIV/0!</v>
      </c>
      <c r="AB1333" s="57">
        <f>IFERROR((Table1[[#This Row],[Total Cost USD]]/Table1[[#This Row],[Volume MT/Head]]),0)</f>
        <v>0</v>
      </c>
      <c r="AC1333" s="80"/>
      <c r="AD1333" s="6">
        <f>Table1[[#This Row],[Volume MT/Head]]-Table1[[#This Row],[Delivered MT]]</f>
        <v>0</v>
      </c>
      <c r="AE1333" s="6">
        <f>Table1[[#This Row],[Delivered MT]]*Table1[[#This Row],[Average Cost SDG/MT]]</f>
        <v>0</v>
      </c>
    </row>
    <row r="1334" spans="1:31" hidden="1" x14ac:dyDescent="0.2">
      <c r="A1334" s="1">
        <v>1345</v>
      </c>
      <c r="P1334" s="6">
        <f t="shared" si="121"/>
        <v>0</v>
      </c>
      <c r="R1334" s="6">
        <f t="shared" si="122"/>
        <v>0</v>
      </c>
      <c r="S1334" s="57">
        <f t="shared" si="125"/>
        <v>0</v>
      </c>
      <c r="T1334" s="6">
        <f>Table1[[#This Row],[Volume in Units]]*Table1[[#This Row],[Price SDG/Unit]]</f>
        <v>0</v>
      </c>
      <c r="U1334" s="57">
        <f>Table1[[#This Row],[Volume MT/Head]]*Table1[[#This Row],[Price USD/(MT/Head)]]</f>
        <v>0</v>
      </c>
      <c r="V1334" s="80"/>
      <c r="W1334" s="28">
        <f>Table1[[#This Row],[Commission SDG/MT]]*Table1[[#This Row],[Volume in Units]]</f>
        <v>0</v>
      </c>
      <c r="X1334" s="80"/>
      <c r="Y1334" s="28">
        <f t="shared" si="123"/>
        <v>0</v>
      </c>
      <c r="Z1334" s="6">
        <f>IFERROR((Table1[[#This Row],[Total Cost SDG]]/Table1[[#This Row],[Volume MT/Head]]),0)</f>
        <v>0</v>
      </c>
      <c r="AA1334" s="57" t="e">
        <f t="shared" si="124"/>
        <v>#DIV/0!</v>
      </c>
      <c r="AB1334" s="57">
        <f>IFERROR((Table1[[#This Row],[Total Cost USD]]/Table1[[#This Row],[Volume MT/Head]]),0)</f>
        <v>0</v>
      </c>
      <c r="AC1334" s="80"/>
      <c r="AD1334" s="6">
        <f>Table1[[#This Row],[Volume MT/Head]]-Table1[[#This Row],[Delivered MT]]</f>
        <v>0</v>
      </c>
      <c r="AE1334" s="6">
        <f>Table1[[#This Row],[Delivered MT]]*Table1[[#This Row],[Average Cost SDG/MT]]</f>
        <v>0</v>
      </c>
    </row>
    <row r="1335" spans="1:31" hidden="1" x14ac:dyDescent="0.2">
      <c r="A1335" s="1">
        <v>1346</v>
      </c>
      <c r="P1335" s="6">
        <f t="shared" si="121"/>
        <v>0</v>
      </c>
      <c r="R1335" s="6">
        <f t="shared" si="122"/>
        <v>0</v>
      </c>
      <c r="S1335" s="57">
        <f t="shared" si="125"/>
        <v>0</v>
      </c>
      <c r="T1335" s="6">
        <f>Table1[[#This Row],[Volume in Units]]*Table1[[#This Row],[Price SDG/Unit]]</f>
        <v>0</v>
      </c>
      <c r="U1335" s="57">
        <f>Table1[[#This Row],[Volume MT/Head]]*Table1[[#This Row],[Price USD/(MT/Head)]]</f>
        <v>0</v>
      </c>
      <c r="V1335" s="80"/>
      <c r="W1335" s="28">
        <f>Table1[[#This Row],[Commission SDG/MT]]*Table1[[#This Row],[Volume in Units]]</f>
        <v>0</v>
      </c>
      <c r="X1335" s="80"/>
      <c r="Y1335" s="28">
        <f t="shared" si="123"/>
        <v>0</v>
      </c>
      <c r="Z1335" s="6">
        <f>IFERROR((Table1[[#This Row],[Total Cost SDG]]/Table1[[#This Row],[Volume MT/Head]]),0)</f>
        <v>0</v>
      </c>
      <c r="AA1335" s="57" t="e">
        <f t="shared" si="124"/>
        <v>#DIV/0!</v>
      </c>
      <c r="AB1335" s="57">
        <f>IFERROR((Table1[[#This Row],[Total Cost USD]]/Table1[[#This Row],[Volume MT/Head]]),0)</f>
        <v>0</v>
      </c>
      <c r="AC1335" s="80"/>
      <c r="AD1335" s="6">
        <f>Table1[[#This Row],[Volume MT/Head]]-Table1[[#This Row],[Delivered MT]]</f>
        <v>0</v>
      </c>
      <c r="AE1335" s="6">
        <f>Table1[[#This Row],[Delivered MT]]*Table1[[#This Row],[Average Cost SDG/MT]]</f>
        <v>0</v>
      </c>
    </row>
    <row r="1336" spans="1:31" hidden="1" x14ac:dyDescent="0.2">
      <c r="A1336" s="1">
        <v>1347</v>
      </c>
      <c r="P1336" s="6">
        <f t="shared" si="121"/>
        <v>0</v>
      </c>
      <c r="R1336" s="6">
        <f t="shared" si="122"/>
        <v>0</v>
      </c>
      <c r="S1336" s="57">
        <f t="shared" si="125"/>
        <v>0</v>
      </c>
      <c r="T1336" s="6">
        <f>Table1[[#This Row],[Volume in Units]]*Table1[[#This Row],[Price SDG/Unit]]</f>
        <v>0</v>
      </c>
      <c r="U1336" s="57">
        <f>Table1[[#This Row],[Volume MT/Head]]*Table1[[#This Row],[Price USD/(MT/Head)]]</f>
        <v>0</v>
      </c>
      <c r="V1336" s="80"/>
      <c r="W1336" s="28">
        <f>Table1[[#This Row],[Commission SDG/MT]]*Table1[[#This Row],[Volume in Units]]</f>
        <v>0</v>
      </c>
      <c r="X1336" s="80"/>
      <c r="Y1336" s="28">
        <f t="shared" si="123"/>
        <v>0</v>
      </c>
      <c r="Z1336" s="6">
        <f>IFERROR((Table1[[#This Row],[Total Cost SDG]]/Table1[[#This Row],[Volume MT/Head]]),0)</f>
        <v>0</v>
      </c>
      <c r="AA1336" s="57" t="e">
        <f t="shared" si="124"/>
        <v>#DIV/0!</v>
      </c>
      <c r="AB1336" s="57">
        <f>IFERROR((Table1[[#This Row],[Total Cost USD]]/Table1[[#This Row],[Volume MT/Head]]),0)</f>
        <v>0</v>
      </c>
      <c r="AC1336" s="80"/>
      <c r="AD1336" s="6">
        <f>Table1[[#This Row],[Volume MT/Head]]-Table1[[#This Row],[Delivered MT]]</f>
        <v>0</v>
      </c>
      <c r="AE1336" s="6">
        <f>Table1[[#This Row],[Delivered MT]]*Table1[[#This Row],[Average Cost SDG/MT]]</f>
        <v>0</v>
      </c>
    </row>
    <row r="1337" spans="1:31" hidden="1" x14ac:dyDescent="0.2">
      <c r="A1337" s="1">
        <v>1348</v>
      </c>
      <c r="P1337" s="6">
        <f t="shared" si="121"/>
        <v>0</v>
      </c>
      <c r="R1337" s="6">
        <f t="shared" si="122"/>
        <v>0</v>
      </c>
      <c r="S1337" s="57">
        <f t="shared" si="125"/>
        <v>0</v>
      </c>
      <c r="T1337" s="6">
        <f>Table1[[#This Row],[Volume in Units]]*Table1[[#This Row],[Price SDG/Unit]]</f>
        <v>0</v>
      </c>
      <c r="U1337" s="57">
        <f>Table1[[#This Row],[Volume MT/Head]]*Table1[[#This Row],[Price USD/(MT/Head)]]</f>
        <v>0</v>
      </c>
      <c r="V1337" s="80"/>
      <c r="W1337" s="28">
        <f>Table1[[#This Row],[Commission SDG/MT]]*Table1[[#This Row],[Volume in Units]]</f>
        <v>0</v>
      </c>
      <c r="X1337" s="80"/>
      <c r="Y1337" s="28">
        <f t="shared" si="123"/>
        <v>0</v>
      </c>
      <c r="Z1337" s="6">
        <f>IFERROR((Table1[[#This Row],[Total Cost SDG]]/Table1[[#This Row],[Volume MT/Head]]),0)</f>
        <v>0</v>
      </c>
      <c r="AA1337" s="57" t="e">
        <f t="shared" si="124"/>
        <v>#DIV/0!</v>
      </c>
      <c r="AB1337" s="57">
        <f>IFERROR((Table1[[#This Row],[Total Cost USD]]/Table1[[#This Row],[Volume MT/Head]]),0)</f>
        <v>0</v>
      </c>
      <c r="AC1337" s="80"/>
      <c r="AD1337" s="6">
        <f>Table1[[#This Row],[Volume MT/Head]]-Table1[[#This Row],[Delivered MT]]</f>
        <v>0</v>
      </c>
      <c r="AE1337" s="6">
        <f>Table1[[#This Row],[Delivered MT]]*Table1[[#This Row],[Average Cost SDG/MT]]</f>
        <v>0</v>
      </c>
    </row>
    <row r="1338" spans="1:31" hidden="1" x14ac:dyDescent="0.2">
      <c r="A1338" s="1">
        <v>1349</v>
      </c>
      <c r="P1338" s="6">
        <f t="shared" si="121"/>
        <v>0</v>
      </c>
      <c r="R1338" s="6">
        <f t="shared" si="122"/>
        <v>0</v>
      </c>
      <c r="S1338" s="57">
        <f t="shared" si="125"/>
        <v>0</v>
      </c>
      <c r="T1338" s="6">
        <f>Table1[[#This Row],[Volume in Units]]*Table1[[#This Row],[Price SDG/Unit]]</f>
        <v>0</v>
      </c>
      <c r="U1338" s="57">
        <f>Table1[[#This Row],[Volume MT/Head]]*Table1[[#This Row],[Price USD/(MT/Head)]]</f>
        <v>0</v>
      </c>
      <c r="V1338" s="80"/>
      <c r="W1338" s="28">
        <f>Table1[[#This Row],[Commission SDG/MT]]*Table1[[#This Row],[Volume in Units]]</f>
        <v>0</v>
      </c>
      <c r="X1338" s="80"/>
      <c r="Y1338" s="28">
        <f t="shared" si="123"/>
        <v>0</v>
      </c>
      <c r="Z1338" s="6">
        <f>IFERROR((Table1[[#This Row],[Total Cost SDG]]/Table1[[#This Row],[Volume MT/Head]]),0)</f>
        <v>0</v>
      </c>
      <c r="AA1338" s="57" t="e">
        <f t="shared" si="124"/>
        <v>#DIV/0!</v>
      </c>
      <c r="AB1338" s="57">
        <f>IFERROR((Table1[[#This Row],[Total Cost USD]]/Table1[[#This Row],[Volume MT/Head]]),0)</f>
        <v>0</v>
      </c>
      <c r="AC1338" s="80"/>
      <c r="AD1338" s="6">
        <f>Table1[[#This Row],[Volume MT/Head]]-Table1[[#This Row],[Delivered MT]]</f>
        <v>0</v>
      </c>
      <c r="AE1338" s="6">
        <f>Table1[[#This Row],[Delivered MT]]*Table1[[#This Row],[Average Cost SDG/MT]]</f>
        <v>0</v>
      </c>
    </row>
    <row r="1339" spans="1:31" hidden="1" x14ac:dyDescent="0.2">
      <c r="A1339" s="1">
        <v>1350</v>
      </c>
      <c r="P1339" s="6">
        <f t="shared" si="121"/>
        <v>0</v>
      </c>
      <c r="R1339" s="6">
        <f t="shared" si="122"/>
        <v>0</v>
      </c>
      <c r="S1339" s="57">
        <f t="shared" si="125"/>
        <v>0</v>
      </c>
      <c r="T1339" s="6">
        <f>Table1[[#This Row],[Volume in Units]]*Table1[[#This Row],[Price SDG/Unit]]</f>
        <v>0</v>
      </c>
      <c r="U1339" s="57">
        <f>Table1[[#This Row],[Volume MT/Head]]*Table1[[#This Row],[Price USD/(MT/Head)]]</f>
        <v>0</v>
      </c>
      <c r="V1339" s="80"/>
      <c r="W1339" s="28">
        <f>Table1[[#This Row],[Commission SDG/MT]]*Table1[[#This Row],[Volume in Units]]</f>
        <v>0</v>
      </c>
      <c r="X1339" s="80"/>
      <c r="Y1339" s="28">
        <f t="shared" si="123"/>
        <v>0</v>
      </c>
      <c r="Z1339" s="6">
        <f>IFERROR((Table1[[#This Row],[Total Cost SDG]]/Table1[[#This Row],[Volume MT/Head]]),0)</f>
        <v>0</v>
      </c>
      <c r="AA1339" s="57" t="e">
        <f t="shared" si="124"/>
        <v>#DIV/0!</v>
      </c>
      <c r="AB1339" s="57">
        <f>IFERROR((Table1[[#This Row],[Total Cost USD]]/Table1[[#This Row],[Volume MT/Head]]),0)</f>
        <v>0</v>
      </c>
      <c r="AC1339" s="80"/>
      <c r="AD1339" s="6">
        <f>Table1[[#This Row],[Volume MT/Head]]-Table1[[#This Row],[Delivered MT]]</f>
        <v>0</v>
      </c>
      <c r="AE1339" s="6">
        <f>Table1[[#This Row],[Delivered MT]]*Table1[[#This Row],[Average Cost SDG/MT]]</f>
        <v>0</v>
      </c>
    </row>
    <row r="1340" spans="1:31" hidden="1" x14ac:dyDescent="0.2">
      <c r="A1340" s="1">
        <v>1351</v>
      </c>
      <c r="P1340" s="6">
        <f t="shared" si="121"/>
        <v>0</v>
      </c>
      <c r="R1340" s="6">
        <f t="shared" si="122"/>
        <v>0</v>
      </c>
      <c r="S1340" s="57">
        <f t="shared" si="125"/>
        <v>0</v>
      </c>
      <c r="T1340" s="6">
        <f>Table1[[#This Row],[Volume in Units]]*Table1[[#This Row],[Price SDG/Unit]]</f>
        <v>0</v>
      </c>
      <c r="U1340" s="57">
        <f>Table1[[#This Row],[Volume MT/Head]]*Table1[[#This Row],[Price USD/(MT/Head)]]</f>
        <v>0</v>
      </c>
      <c r="V1340" s="80"/>
      <c r="W1340" s="28">
        <f>Table1[[#This Row],[Commission SDG/MT]]*Table1[[#This Row],[Volume in Units]]</f>
        <v>0</v>
      </c>
      <c r="X1340" s="80"/>
      <c r="Y1340" s="28">
        <f t="shared" si="123"/>
        <v>0</v>
      </c>
      <c r="Z1340" s="6">
        <f>IFERROR((Table1[[#This Row],[Total Cost SDG]]/Table1[[#This Row],[Volume MT/Head]]),0)</f>
        <v>0</v>
      </c>
      <c r="AA1340" s="57" t="e">
        <f t="shared" si="124"/>
        <v>#DIV/0!</v>
      </c>
      <c r="AB1340" s="57">
        <f>IFERROR((Table1[[#This Row],[Total Cost USD]]/Table1[[#This Row],[Volume MT/Head]]),0)</f>
        <v>0</v>
      </c>
      <c r="AC1340" s="80"/>
      <c r="AD1340" s="6">
        <f>Table1[[#This Row],[Volume MT/Head]]-Table1[[#This Row],[Delivered MT]]</f>
        <v>0</v>
      </c>
      <c r="AE1340" s="6">
        <f>Table1[[#This Row],[Delivered MT]]*Table1[[#This Row],[Average Cost SDG/MT]]</f>
        <v>0</v>
      </c>
    </row>
    <row r="1341" spans="1:31" hidden="1" x14ac:dyDescent="0.2">
      <c r="A1341" s="1">
        <v>1352</v>
      </c>
      <c r="P1341" s="6">
        <f t="shared" si="121"/>
        <v>0</v>
      </c>
      <c r="R1341" s="6">
        <f t="shared" si="122"/>
        <v>0</v>
      </c>
      <c r="S1341" s="57">
        <f t="shared" si="125"/>
        <v>0</v>
      </c>
      <c r="T1341" s="6">
        <f>Table1[[#This Row],[Volume in Units]]*Table1[[#This Row],[Price SDG/Unit]]</f>
        <v>0</v>
      </c>
      <c r="U1341" s="57">
        <f>Table1[[#This Row],[Volume MT/Head]]*Table1[[#This Row],[Price USD/(MT/Head)]]</f>
        <v>0</v>
      </c>
      <c r="V1341" s="80"/>
      <c r="W1341" s="28">
        <f>Table1[[#This Row],[Commission SDG/MT]]*Table1[[#This Row],[Volume in Units]]</f>
        <v>0</v>
      </c>
      <c r="X1341" s="80"/>
      <c r="Y1341" s="28">
        <f t="shared" si="123"/>
        <v>0</v>
      </c>
      <c r="Z1341" s="6">
        <f>IFERROR((Table1[[#This Row],[Total Cost SDG]]/Table1[[#This Row],[Volume MT/Head]]),0)</f>
        <v>0</v>
      </c>
      <c r="AA1341" s="57" t="e">
        <f t="shared" si="124"/>
        <v>#DIV/0!</v>
      </c>
      <c r="AB1341" s="57">
        <f>IFERROR((Table1[[#This Row],[Total Cost USD]]/Table1[[#This Row],[Volume MT/Head]]),0)</f>
        <v>0</v>
      </c>
      <c r="AC1341" s="80"/>
      <c r="AD1341" s="6">
        <f>Table1[[#This Row],[Volume MT/Head]]-Table1[[#This Row],[Delivered MT]]</f>
        <v>0</v>
      </c>
      <c r="AE1341" s="6">
        <f>Table1[[#This Row],[Delivered MT]]*Table1[[#This Row],[Average Cost SDG/MT]]</f>
        <v>0</v>
      </c>
    </row>
    <row r="1342" spans="1:31" hidden="1" x14ac:dyDescent="0.2">
      <c r="A1342" s="1">
        <v>1353</v>
      </c>
      <c r="P1342" s="6">
        <f t="shared" si="121"/>
        <v>0</v>
      </c>
      <c r="R1342" s="6">
        <f t="shared" si="122"/>
        <v>0</v>
      </c>
      <c r="S1342" s="57">
        <f t="shared" si="125"/>
        <v>0</v>
      </c>
      <c r="T1342" s="6">
        <f>Table1[[#This Row],[Volume in Units]]*Table1[[#This Row],[Price SDG/Unit]]</f>
        <v>0</v>
      </c>
      <c r="U1342" s="57">
        <f>Table1[[#This Row],[Volume MT/Head]]*Table1[[#This Row],[Price USD/(MT/Head)]]</f>
        <v>0</v>
      </c>
      <c r="V1342" s="80"/>
      <c r="W1342" s="28">
        <f>Table1[[#This Row],[Commission SDG/MT]]*Table1[[#This Row],[Volume in Units]]</f>
        <v>0</v>
      </c>
      <c r="X1342" s="80"/>
      <c r="Y1342" s="28">
        <f t="shared" si="123"/>
        <v>0</v>
      </c>
      <c r="Z1342" s="6">
        <f>IFERROR((Table1[[#This Row],[Total Cost SDG]]/Table1[[#This Row],[Volume MT/Head]]),0)</f>
        <v>0</v>
      </c>
      <c r="AA1342" s="57" t="e">
        <f t="shared" si="124"/>
        <v>#DIV/0!</v>
      </c>
      <c r="AB1342" s="57">
        <f>IFERROR((Table1[[#This Row],[Total Cost USD]]/Table1[[#This Row],[Volume MT/Head]]),0)</f>
        <v>0</v>
      </c>
      <c r="AC1342" s="80"/>
      <c r="AD1342" s="6">
        <f>Table1[[#This Row],[Volume MT/Head]]-Table1[[#This Row],[Delivered MT]]</f>
        <v>0</v>
      </c>
      <c r="AE1342" s="6">
        <f>Table1[[#This Row],[Delivered MT]]*Table1[[#This Row],[Average Cost SDG/MT]]</f>
        <v>0</v>
      </c>
    </row>
    <row r="1343" spans="1:31" hidden="1" x14ac:dyDescent="0.2">
      <c r="A1343" s="1">
        <v>1354</v>
      </c>
      <c r="P1343" s="6">
        <f t="shared" si="121"/>
        <v>0</v>
      </c>
      <c r="R1343" s="6">
        <f t="shared" si="122"/>
        <v>0</v>
      </c>
      <c r="S1343" s="57">
        <f t="shared" si="125"/>
        <v>0</v>
      </c>
      <c r="T1343" s="6">
        <f>Table1[[#This Row],[Volume in Units]]*Table1[[#This Row],[Price SDG/Unit]]</f>
        <v>0</v>
      </c>
      <c r="U1343" s="57">
        <f>Table1[[#This Row],[Volume MT/Head]]*Table1[[#This Row],[Price USD/(MT/Head)]]</f>
        <v>0</v>
      </c>
      <c r="V1343" s="80"/>
      <c r="W1343" s="28">
        <f>Table1[[#This Row],[Commission SDG/MT]]*Table1[[#This Row],[Volume in Units]]</f>
        <v>0</v>
      </c>
      <c r="X1343" s="80"/>
      <c r="Y1343" s="28">
        <f t="shared" si="123"/>
        <v>0</v>
      </c>
      <c r="Z1343" s="6">
        <f>IFERROR((Table1[[#This Row],[Total Cost SDG]]/Table1[[#This Row],[Volume MT/Head]]),0)</f>
        <v>0</v>
      </c>
      <c r="AA1343" s="57" t="e">
        <f t="shared" si="124"/>
        <v>#DIV/0!</v>
      </c>
      <c r="AB1343" s="57">
        <f>IFERROR((Table1[[#This Row],[Total Cost USD]]/Table1[[#This Row],[Volume MT/Head]]),0)</f>
        <v>0</v>
      </c>
      <c r="AC1343" s="80"/>
      <c r="AD1343" s="6">
        <f>Table1[[#This Row],[Volume MT/Head]]-Table1[[#This Row],[Delivered MT]]</f>
        <v>0</v>
      </c>
      <c r="AE1343" s="6">
        <f>Table1[[#This Row],[Delivered MT]]*Table1[[#This Row],[Average Cost SDG/MT]]</f>
        <v>0</v>
      </c>
    </row>
    <row r="1344" spans="1:31" hidden="1" x14ac:dyDescent="0.2">
      <c r="A1344" s="1">
        <v>1355</v>
      </c>
      <c r="P1344" s="6">
        <f t="shared" si="121"/>
        <v>0</v>
      </c>
      <c r="R1344" s="6">
        <f t="shared" si="122"/>
        <v>0</v>
      </c>
      <c r="S1344" s="57">
        <f t="shared" si="125"/>
        <v>0</v>
      </c>
      <c r="T1344" s="6">
        <f>Table1[[#This Row],[Volume in Units]]*Table1[[#This Row],[Price SDG/Unit]]</f>
        <v>0</v>
      </c>
      <c r="U1344" s="57">
        <f>Table1[[#This Row],[Volume MT/Head]]*Table1[[#This Row],[Price USD/(MT/Head)]]</f>
        <v>0</v>
      </c>
      <c r="V1344" s="80"/>
      <c r="W1344" s="28">
        <f>Table1[[#This Row],[Commission SDG/MT]]*Table1[[#This Row],[Volume in Units]]</f>
        <v>0</v>
      </c>
      <c r="X1344" s="80"/>
      <c r="Y1344" s="28">
        <f t="shared" si="123"/>
        <v>0</v>
      </c>
      <c r="Z1344" s="6">
        <f>IFERROR((Table1[[#This Row],[Total Cost SDG]]/Table1[[#This Row],[Volume MT/Head]]),0)</f>
        <v>0</v>
      </c>
      <c r="AA1344" s="57" t="e">
        <f t="shared" si="124"/>
        <v>#DIV/0!</v>
      </c>
      <c r="AB1344" s="57">
        <f>IFERROR((Table1[[#This Row],[Total Cost USD]]/Table1[[#This Row],[Volume MT/Head]]),0)</f>
        <v>0</v>
      </c>
      <c r="AC1344" s="80"/>
      <c r="AD1344" s="6">
        <f>Table1[[#This Row],[Volume MT/Head]]-Table1[[#This Row],[Delivered MT]]</f>
        <v>0</v>
      </c>
      <c r="AE1344" s="6">
        <f>Table1[[#This Row],[Delivered MT]]*Table1[[#This Row],[Average Cost SDG/MT]]</f>
        <v>0</v>
      </c>
    </row>
    <row r="1345" spans="1:31" hidden="1" x14ac:dyDescent="0.2">
      <c r="A1345" s="1">
        <v>1356</v>
      </c>
      <c r="P1345" s="6">
        <f t="shared" si="121"/>
        <v>0</v>
      </c>
      <c r="R1345" s="6">
        <f t="shared" si="122"/>
        <v>0</v>
      </c>
      <c r="S1345" s="57">
        <f t="shared" si="125"/>
        <v>0</v>
      </c>
      <c r="T1345" s="6">
        <f>Table1[[#This Row],[Volume in Units]]*Table1[[#This Row],[Price SDG/Unit]]</f>
        <v>0</v>
      </c>
      <c r="U1345" s="57">
        <f>Table1[[#This Row],[Volume MT/Head]]*Table1[[#This Row],[Price USD/(MT/Head)]]</f>
        <v>0</v>
      </c>
      <c r="V1345" s="80"/>
      <c r="W1345" s="28">
        <f>Table1[[#This Row],[Commission SDG/MT]]*Table1[[#This Row],[Volume in Units]]</f>
        <v>0</v>
      </c>
      <c r="X1345" s="80"/>
      <c r="Y1345" s="28">
        <f t="shared" si="123"/>
        <v>0</v>
      </c>
      <c r="Z1345" s="6">
        <f>IFERROR((Table1[[#This Row],[Total Cost SDG]]/Table1[[#This Row],[Volume MT/Head]]),0)</f>
        <v>0</v>
      </c>
      <c r="AA1345" s="57" t="e">
        <f t="shared" si="124"/>
        <v>#DIV/0!</v>
      </c>
      <c r="AB1345" s="57">
        <f>IFERROR((Table1[[#This Row],[Total Cost USD]]/Table1[[#This Row],[Volume MT/Head]]),0)</f>
        <v>0</v>
      </c>
      <c r="AC1345" s="80"/>
      <c r="AD1345" s="6">
        <f>Table1[[#This Row],[Volume MT/Head]]-Table1[[#This Row],[Delivered MT]]</f>
        <v>0</v>
      </c>
      <c r="AE1345" s="6">
        <f>Table1[[#This Row],[Delivered MT]]*Table1[[#This Row],[Average Cost SDG/MT]]</f>
        <v>0</v>
      </c>
    </row>
    <row r="1346" spans="1:31" hidden="1" x14ac:dyDescent="0.2">
      <c r="A1346" s="1">
        <v>1357</v>
      </c>
      <c r="P1346" s="6">
        <f t="shared" ref="P1346:P1409" si="126">IF(N1346="KG",(O1346/1000),IF(N1346="Head",(O1346*1),IF(N1346="Kantar 100lb",(O1346/22.25),IF(N1346="Kantar 315lb",(O1346*315/2204.6),IF(N1346="MT",(O1346*1),IF(N1346="Ardab",(O1346*199.726/1000),IF(N1346="104 Bag",(O1346*104/1000),IF(N1346="101 Bag",(O1346*101/1000),IF(N1346=0,0)))))))))</f>
        <v>0</v>
      </c>
      <c r="R1346" s="6">
        <f t="shared" ref="R1346:R1409" si="127">IF(N1346="KG",(Q1346*1000),IF(N1346="Head",(Q1346*1),IF(N1346="Kantar 100lb",(Q1346*22.25),IF(N1346="Kantar 315lb",(Q1346/315*2204.6),IF(N1346="MT",(Q1346*1),IF(N1346="Ardab",(Q1346/199.726*1000),IF(N1346="104 Bag",(Q1346/104*1000),IF(N1346="101 Bag",(Q1346/101*1000),IF(N1346=0,0)))))))))</f>
        <v>0</v>
      </c>
      <c r="S1346" s="57">
        <f t="shared" si="125"/>
        <v>0</v>
      </c>
      <c r="T1346" s="6">
        <f>Table1[[#This Row],[Volume in Units]]*Table1[[#This Row],[Price SDG/Unit]]</f>
        <v>0</v>
      </c>
      <c r="U1346" s="57">
        <f>Table1[[#This Row],[Volume MT/Head]]*Table1[[#This Row],[Price USD/(MT/Head)]]</f>
        <v>0</v>
      </c>
      <c r="V1346" s="80"/>
      <c r="W1346" s="28">
        <f>Table1[[#This Row],[Commission SDG/MT]]*Table1[[#This Row],[Volume in Units]]</f>
        <v>0</v>
      </c>
      <c r="X1346" s="80"/>
      <c r="Y1346" s="28">
        <f t="shared" ref="Y1346:Y1409" si="128">T1346+W1346+X1346</f>
        <v>0</v>
      </c>
      <c r="Z1346" s="6">
        <f>IFERROR((Table1[[#This Row],[Total Cost SDG]]/Table1[[#This Row],[Volume MT/Head]]),0)</f>
        <v>0</v>
      </c>
      <c r="AA1346" s="57" t="e">
        <f t="shared" ref="AA1346:AA1409" si="129">Y1346/F1346</f>
        <v>#DIV/0!</v>
      </c>
      <c r="AB1346" s="57">
        <f>IFERROR((Table1[[#This Row],[Total Cost USD]]/Table1[[#This Row],[Volume MT/Head]]),0)</f>
        <v>0</v>
      </c>
      <c r="AC1346" s="80"/>
      <c r="AD1346" s="6">
        <f>Table1[[#This Row],[Volume MT/Head]]-Table1[[#This Row],[Delivered MT]]</f>
        <v>0</v>
      </c>
      <c r="AE1346" s="6">
        <f>Table1[[#This Row],[Delivered MT]]*Table1[[#This Row],[Average Cost SDG/MT]]</f>
        <v>0</v>
      </c>
    </row>
    <row r="1347" spans="1:31" hidden="1" x14ac:dyDescent="0.2">
      <c r="A1347" s="1">
        <v>1358</v>
      </c>
      <c r="P1347" s="6">
        <f t="shared" si="126"/>
        <v>0</v>
      </c>
      <c r="R1347" s="6">
        <f t="shared" si="127"/>
        <v>0</v>
      </c>
      <c r="S1347" s="57">
        <f t="shared" si="125"/>
        <v>0</v>
      </c>
      <c r="T1347" s="6">
        <f>Table1[[#This Row],[Volume in Units]]*Table1[[#This Row],[Price SDG/Unit]]</f>
        <v>0</v>
      </c>
      <c r="U1347" s="57">
        <f>Table1[[#This Row],[Volume MT/Head]]*Table1[[#This Row],[Price USD/(MT/Head)]]</f>
        <v>0</v>
      </c>
      <c r="V1347" s="80"/>
      <c r="W1347" s="28">
        <f>Table1[[#This Row],[Commission SDG/MT]]*Table1[[#This Row],[Volume in Units]]</f>
        <v>0</v>
      </c>
      <c r="X1347" s="80"/>
      <c r="Y1347" s="28">
        <f t="shared" si="128"/>
        <v>0</v>
      </c>
      <c r="Z1347" s="6">
        <f>IFERROR((Table1[[#This Row],[Total Cost SDG]]/Table1[[#This Row],[Volume MT/Head]]),0)</f>
        <v>0</v>
      </c>
      <c r="AA1347" s="57" t="e">
        <f t="shared" si="129"/>
        <v>#DIV/0!</v>
      </c>
      <c r="AB1347" s="57">
        <f>IFERROR((Table1[[#This Row],[Total Cost USD]]/Table1[[#This Row],[Volume MT/Head]]),0)</f>
        <v>0</v>
      </c>
      <c r="AC1347" s="80"/>
      <c r="AD1347" s="6">
        <f>Table1[[#This Row],[Volume MT/Head]]-Table1[[#This Row],[Delivered MT]]</f>
        <v>0</v>
      </c>
      <c r="AE1347" s="6">
        <f>Table1[[#This Row],[Delivered MT]]*Table1[[#This Row],[Average Cost SDG/MT]]</f>
        <v>0</v>
      </c>
    </row>
    <row r="1348" spans="1:31" hidden="1" x14ac:dyDescent="0.2">
      <c r="A1348" s="1">
        <v>1359</v>
      </c>
      <c r="P1348" s="6">
        <f t="shared" si="126"/>
        <v>0</v>
      </c>
      <c r="R1348" s="6">
        <f t="shared" si="127"/>
        <v>0</v>
      </c>
      <c r="S1348" s="57">
        <f t="shared" si="125"/>
        <v>0</v>
      </c>
      <c r="T1348" s="6">
        <f>Table1[[#This Row],[Volume in Units]]*Table1[[#This Row],[Price SDG/Unit]]</f>
        <v>0</v>
      </c>
      <c r="U1348" s="57">
        <f>Table1[[#This Row],[Volume MT/Head]]*Table1[[#This Row],[Price USD/(MT/Head)]]</f>
        <v>0</v>
      </c>
      <c r="V1348" s="80"/>
      <c r="W1348" s="28">
        <f>Table1[[#This Row],[Commission SDG/MT]]*Table1[[#This Row],[Volume in Units]]</f>
        <v>0</v>
      </c>
      <c r="X1348" s="80"/>
      <c r="Y1348" s="28">
        <f t="shared" si="128"/>
        <v>0</v>
      </c>
      <c r="Z1348" s="6">
        <f>IFERROR((Table1[[#This Row],[Total Cost SDG]]/Table1[[#This Row],[Volume MT/Head]]),0)</f>
        <v>0</v>
      </c>
      <c r="AA1348" s="57" t="e">
        <f t="shared" si="129"/>
        <v>#DIV/0!</v>
      </c>
      <c r="AB1348" s="57">
        <f>IFERROR((Table1[[#This Row],[Total Cost USD]]/Table1[[#This Row],[Volume MT/Head]]),0)</f>
        <v>0</v>
      </c>
      <c r="AC1348" s="80"/>
      <c r="AD1348" s="6">
        <f>Table1[[#This Row],[Volume MT/Head]]-Table1[[#This Row],[Delivered MT]]</f>
        <v>0</v>
      </c>
      <c r="AE1348" s="6">
        <f>Table1[[#This Row],[Delivered MT]]*Table1[[#This Row],[Average Cost SDG/MT]]</f>
        <v>0</v>
      </c>
    </row>
    <row r="1349" spans="1:31" hidden="1" x14ac:dyDescent="0.2">
      <c r="A1349" s="1">
        <v>1360</v>
      </c>
      <c r="P1349" s="6">
        <f t="shared" si="126"/>
        <v>0</v>
      </c>
      <c r="R1349" s="6">
        <f t="shared" si="127"/>
        <v>0</v>
      </c>
      <c r="S1349" s="57">
        <f t="shared" si="125"/>
        <v>0</v>
      </c>
      <c r="T1349" s="6">
        <f>Table1[[#This Row],[Volume in Units]]*Table1[[#This Row],[Price SDG/Unit]]</f>
        <v>0</v>
      </c>
      <c r="U1349" s="57">
        <f>Table1[[#This Row],[Volume MT/Head]]*Table1[[#This Row],[Price USD/(MT/Head)]]</f>
        <v>0</v>
      </c>
      <c r="V1349" s="80"/>
      <c r="W1349" s="28">
        <f>Table1[[#This Row],[Commission SDG/MT]]*Table1[[#This Row],[Volume in Units]]</f>
        <v>0</v>
      </c>
      <c r="X1349" s="80"/>
      <c r="Y1349" s="28">
        <f t="shared" si="128"/>
        <v>0</v>
      </c>
      <c r="Z1349" s="6">
        <f>IFERROR((Table1[[#This Row],[Total Cost SDG]]/Table1[[#This Row],[Volume MT/Head]]),0)</f>
        <v>0</v>
      </c>
      <c r="AA1349" s="57" t="e">
        <f t="shared" si="129"/>
        <v>#DIV/0!</v>
      </c>
      <c r="AB1349" s="57">
        <f>IFERROR((Table1[[#This Row],[Total Cost USD]]/Table1[[#This Row],[Volume MT/Head]]),0)</f>
        <v>0</v>
      </c>
      <c r="AC1349" s="80"/>
      <c r="AD1349" s="6">
        <f>Table1[[#This Row],[Volume MT/Head]]-Table1[[#This Row],[Delivered MT]]</f>
        <v>0</v>
      </c>
      <c r="AE1349" s="6">
        <f>Table1[[#This Row],[Delivered MT]]*Table1[[#This Row],[Average Cost SDG/MT]]</f>
        <v>0</v>
      </c>
    </row>
    <row r="1350" spans="1:31" hidden="1" x14ac:dyDescent="0.2">
      <c r="A1350" s="1">
        <v>1361</v>
      </c>
      <c r="P1350" s="6">
        <f t="shared" si="126"/>
        <v>0</v>
      </c>
      <c r="R1350" s="6">
        <f t="shared" si="127"/>
        <v>0</v>
      </c>
      <c r="S1350" s="57">
        <f t="shared" si="125"/>
        <v>0</v>
      </c>
      <c r="T1350" s="6">
        <f>Table1[[#This Row],[Volume in Units]]*Table1[[#This Row],[Price SDG/Unit]]</f>
        <v>0</v>
      </c>
      <c r="U1350" s="57">
        <f>Table1[[#This Row],[Volume MT/Head]]*Table1[[#This Row],[Price USD/(MT/Head)]]</f>
        <v>0</v>
      </c>
      <c r="V1350" s="80"/>
      <c r="W1350" s="28">
        <f>Table1[[#This Row],[Commission SDG/MT]]*Table1[[#This Row],[Volume in Units]]</f>
        <v>0</v>
      </c>
      <c r="X1350" s="80"/>
      <c r="Y1350" s="28">
        <f t="shared" si="128"/>
        <v>0</v>
      </c>
      <c r="Z1350" s="6">
        <f>IFERROR((Table1[[#This Row],[Total Cost SDG]]/Table1[[#This Row],[Volume MT/Head]]),0)</f>
        <v>0</v>
      </c>
      <c r="AA1350" s="57" t="e">
        <f t="shared" si="129"/>
        <v>#DIV/0!</v>
      </c>
      <c r="AB1350" s="57">
        <f>IFERROR((Table1[[#This Row],[Total Cost USD]]/Table1[[#This Row],[Volume MT/Head]]),0)</f>
        <v>0</v>
      </c>
      <c r="AC1350" s="80"/>
      <c r="AD1350" s="6">
        <f>Table1[[#This Row],[Volume MT/Head]]-Table1[[#This Row],[Delivered MT]]</f>
        <v>0</v>
      </c>
      <c r="AE1350" s="6">
        <f>Table1[[#This Row],[Delivered MT]]*Table1[[#This Row],[Average Cost SDG/MT]]</f>
        <v>0</v>
      </c>
    </row>
    <row r="1351" spans="1:31" hidden="1" x14ac:dyDescent="0.2">
      <c r="A1351" s="1">
        <v>1362</v>
      </c>
      <c r="P1351" s="6">
        <f t="shared" si="126"/>
        <v>0</v>
      </c>
      <c r="R1351" s="6">
        <f t="shared" si="127"/>
        <v>0</v>
      </c>
      <c r="S1351" s="57">
        <f t="shared" si="125"/>
        <v>0</v>
      </c>
      <c r="T1351" s="6">
        <f>Table1[[#This Row],[Volume in Units]]*Table1[[#This Row],[Price SDG/Unit]]</f>
        <v>0</v>
      </c>
      <c r="U1351" s="57">
        <f>Table1[[#This Row],[Volume MT/Head]]*Table1[[#This Row],[Price USD/(MT/Head)]]</f>
        <v>0</v>
      </c>
      <c r="V1351" s="80"/>
      <c r="W1351" s="28">
        <f>Table1[[#This Row],[Commission SDG/MT]]*Table1[[#This Row],[Volume in Units]]</f>
        <v>0</v>
      </c>
      <c r="X1351" s="80"/>
      <c r="Y1351" s="28">
        <f t="shared" si="128"/>
        <v>0</v>
      </c>
      <c r="Z1351" s="6">
        <f>IFERROR((Table1[[#This Row],[Total Cost SDG]]/Table1[[#This Row],[Volume MT/Head]]),0)</f>
        <v>0</v>
      </c>
      <c r="AA1351" s="57" t="e">
        <f t="shared" si="129"/>
        <v>#DIV/0!</v>
      </c>
      <c r="AB1351" s="57">
        <f>IFERROR((Table1[[#This Row],[Total Cost USD]]/Table1[[#This Row],[Volume MT/Head]]),0)</f>
        <v>0</v>
      </c>
      <c r="AC1351" s="80"/>
      <c r="AD1351" s="6">
        <f>Table1[[#This Row],[Volume MT/Head]]-Table1[[#This Row],[Delivered MT]]</f>
        <v>0</v>
      </c>
      <c r="AE1351" s="6">
        <f>Table1[[#This Row],[Delivered MT]]*Table1[[#This Row],[Average Cost SDG/MT]]</f>
        <v>0</v>
      </c>
    </row>
    <row r="1352" spans="1:31" hidden="1" x14ac:dyDescent="0.2">
      <c r="A1352" s="1">
        <v>1363</v>
      </c>
      <c r="P1352" s="6">
        <f t="shared" si="126"/>
        <v>0</v>
      </c>
      <c r="R1352" s="6">
        <f t="shared" si="127"/>
        <v>0</v>
      </c>
      <c r="S1352" s="57">
        <f t="shared" si="125"/>
        <v>0</v>
      </c>
      <c r="T1352" s="6">
        <f>Table1[[#This Row],[Volume in Units]]*Table1[[#This Row],[Price SDG/Unit]]</f>
        <v>0</v>
      </c>
      <c r="U1352" s="57">
        <f>Table1[[#This Row],[Volume MT/Head]]*Table1[[#This Row],[Price USD/(MT/Head)]]</f>
        <v>0</v>
      </c>
      <c r="V1352" s="80"/>
      <c r="W1352" s="28">
        <f>Table1[[#This Row],[Commission SDG/MT]]*Table1[[#This Row],[Volume in Units]]</f>
        <v>0</v>
      </c>
      <c r="X1352" s="80"/>
      <c r="Y1352" s="28">
        <f t="shared" si="128"/>
        <v>0</v>
      </c>
      <c r="Z1352" s="6">
        <f>IFERROR((Table1[[#This Row],[Total Cost SDG]]/Table1[[#This Row],[Volume MT/Head]]),0)</f>
        <v>0</v>
      </c>
      <c r="AA1352" s="57" t="e">
        <f t="shared" si="129"/>
        <v>#DIV/0!</v>
      </c>
      <c r="AB1352" s="57">
        <f>IFERROR((Table1[[#This Row],[Total Cost USD]]/Table1[[#This Row],[Volume MT/Head]]),0)</f>
        <v>0</v>
      </c>
      <c r="AC1352" s="80"/>
      <c r="AD1352" s="6">
        <f>Table1[[#This Row],[Volume MT/Head]]-Table1[[#This Row],[Delivered MT]]</f>
        <v>0</v>
      </c>
      <c r="AE1352" s="6">
        <f>Table1[[#This Row],[Delivered MT]]*Table1[[#This Row],[Average Cost SDG/MT]]</f>
        <v>0</v>
      </c>
    </row>
    <row r="1353" spans="1:31" hidden="1" x14ac:dyDescent="0.2">
      <c r="A1353" s="1">
        <v>1364</v>
      </c>
      <c r="P1353" s="6">
        <f t="shared" si="126"/>
        <v>0</v>
      </c>
      <c r="R1353" s="6">
        <f t="shared" si="127"/>
        <v>0</v>
      </c>
      <c r="S1353" s="57">
        <f t="shared" si="125"/>
        <v>0</v>
      </c>
      <c r="T1353" s="6">
        <f>Table1[[#This Row],[Volume in Units]]*Table1[[#This Row],[Price SDG/Unit]]</f>
        <v>0</v>
      </c>
      <c r="U1353" s="57">
        <f>Table1[[#This Row],[Volume MT/Head]]*Table1[[#This Row],[Price USD/(MT/Head)]]</f>
        <v>0</v>
      </c>
      <c r="V1353" s="80"/>
      <c r="W1353" s="28">
        <f>Table1[[#This Row],[Commission SDG/MT]]*Table1[[#This Row],[Volume in Units]]</f>
        <v>0</v>
      </c>
      <c r="X1353" s="80"/>
      <c r="Y1353" s="28">
        <f t="shared" si="128"/>
        <v>0</v>
      </c>
      <c r="Z1353" s="6">
        <f>IFERROR((Table1[[#This Row],[Total Cost SDG]]/Table1[[#This Row],[Volume MT/Head]]),0)</f>
        <v>0</v>
      </c>
      <c r="AA1353" s="57" t="e">
        <f t="shared" si="129"/>
        <v>#DIV/0!</v>
      </c>
      <c r="AB1353" s="57">
        <f>IFERROR((Table1[[#This Row],[Total Cost USD]]/Table1[[#This Row],[Volume MT/Head]]),0)</f>
        <v>0</v>
      </c>
      <c r="AC1353" s="80"/>
      <c r="AD1353" s="6">
        <f>Table1[[#This Row],[Volume MT/Head]]-Table1[[#This Row],[Delivered MT]]</f>
        <v>0</v>
      </c>
      <c r="AE1353" s="6">
        <f>Table1[[#This Row],[Delivered MT]]*Table1[[#This Row],[Average Cost SDG/MT]]</f>
        <v>0</v>
      </c>
    </row>
    <row r="1354" spans="1:31" hidden="1" x14ac:dyDescent="0.2">
      <c r="A1354" s="1">
        <v>1365</v>
      </c>
      <c r="P1354" s="6">
        <f t="shared" si="126"/>
        <v>0</v>
      </c>
      <c r="R1354" s="6">
        <f t="shared" si="127"/>
        <v>0</v>
      </c>
      <c r="S1354" s="57">
        <f t="shared" si="125"/>
        <v>0</v>
      </c>
      <c r="T1354" s="6">
        <f>Table1[[#This Row],[Volume in Units]]*Table1[[#This Row],[Price SDG/Unit]]</f>
        <v>0</v>
      </c>
      <c r="U1354" s="57">
        <f>Table1[[#This Row],[Volume MT/Head]]*Table1[[#This Row],[Price USD/(MT/Head)]]</f>
        <v>0</v>
      </c>
      <c r="V1354" s="80"/>
      <c r="W1354" s="28">
        <f>Table1[[#This Row],[Commission SDG/MT]]*Table1[[#This Row],[Volume in Units]]</f>
        <v>0</v>
      </c>
      <c r="X1354" s="80"/>
      <c r="Y1354" s="28">
        <f t="shared" si="128"/>
        <v>0</v>
      </c>
      <c r="Z1354" s="6">
        <f>IFERROR((Table1[[#This Row],[Total Cost SDG]]/Table1[[#This Row],[Volume MT/Head]]),0)</f>
        <v>0</v>
      </c>
      <c r="AA1354" s="57" t="e">
        <f t="shared" si="129"/>
        <v>#DIV/0!</v>
      </c>
      <c r="AB1354" s="57">
        <f>IFERROR((Table1[[#This Row],[Total Cost USD]]/Table1[[#This Row],[Volume MT/Head]]),0)</f>
        <v>0</v>
      </c>
      <c r="AC1354" s="80"/>
      <c r="AD1354" s="6">
        <f>Table1[[#This Row],[Volume MT/Head]]-Table1[[#This Row],[Delivered MT]]</f>
        <v>0</v>
      </c>
      <c r="AE1354" s="6">
        <f>Table1[[#This Row],[Delivered MT]]*Table1[[#This Row],[Average Cost SDG/MT]]</f>
        <v>0</v>
      </c>
    </row>
    <row r="1355" spans="1:31" hidden="1" x14ac:dyDescent="0.2">
      <c r="A1355" s="1">
        <v>1366</v>
      </c>
      <c r="P1355" s="6">
        <f t="shared" si="126"/>
        <v>0</v>
      </c>
      <c r="R1355" s="6">
        <f t="shared" si="127"/>
        <v>0</v>
      </c>
      <c r="S1355" s="57">
        <f t="shared" si="125"/>
        <v>0</v>
      </c>
      <c r="T1355" s="6">
        <f>Table1[[#This Row],[Volume in Units]]*Table1[[#This Row],[Price SDG/Unit]]</f>
        <v>0</v>
      </c>
      <c r="U1355" s="57">
        <f>Table1[[#This Row],[Volume MT/Head]]*Table1[[#This Row],[Price USD/(MT/Head)]]</f>
        <v>0</v>
      </c>
      <c r="V1355" s="80"/>
      <c r="W1355" s="28">
        <f>Table1[[#This Row],[Commission SDG/MT]]*Table1[[#This Row],[Volume in Units]]</f>
        <v>0</v>
      </c>
      <c r="X1355" s="80"/>
      <c r="Y1355" s="28">
        <f t="shared" si="128"/>
        <v>0</v>
      </c>
      <c r="Z1355" s="6">
        <f>IFERROR((Table1[[#This Row],[Total Cost SDG]]/Table1[[#This Row],[Volume MT/Head]]),0)</f>
        <v>0</v>
      </c>
      <c r="AA1355" s="57" t="e">
        <f t="shared" si="129"/>
        <v>#DIV/0!</v>
      </c>
      <c r="AB1355" s="57">
        <f>IFERROR((Table1[[#This Row],[Total Cost USD]]/Table1[[#This Row],[Volume MT/Head]]),0)</f>
        <v>0</v>
      </c>
      <c r="AC1355" s="80"/>
      <c r="AD1355" s="6">
        <f>Table1[[#This Row],[Volume MT/Head]]-Table1[[#This Row],[Delivered MT]]</f>
        <v>0</v>
      </c>
      <c r="AE1355" s="6">
        <f>Table1[[#This Row],[Delivered MT]]*Table1[[#This Row],[Average Cost SDG/MT]]</f>
        <v>0</v>
      </c>
    </row>
    <row r="1356" spans="1:31" hidden="1" x14ac:dyDescent="0.2">
      <c r="A1356" s="1">
        <v>1367</v>
      </c>
      <c r="P1356" s="6">
        <f t="shared" si="126"/>
        <v>0</v>
      </c>
      <c r="R1356" s="6">
        <f t="shared" si="127"/>
        <v>0</v>
      </c>
      <c r="S1356" s="57">
        <f t="shared" si="125"/>
        <v>0</v>
      </c>
      <c r="T1356" s="6">
        <f>Table1[[#This Row],[Volume in Units]]*Table1[[#This Row],[Price SDG/Unit]]</f>
        <v>0</v>
      </c>
      <c r="U1356" s="57">
        <f>Table1[[#This Row],[Volume MT/Head]]*Table1[[#This Row],[Price USD/(MT/Head)]]</f>
        <v>0</v>
      </c>
      <c r="V1356" s="80"/>
      <c r="W1356" s="28">
        <f>Table1[[#This Row],[Commission SDG/MT]]*Table1[[#This Row],[Volume in Units]]</f>
        <v>0</v>
      </c>
      <c r="X1356" s="80"/>
      <c r="Y1356" s="28">
        <f t="shared" si="128"/>
        <v>0</v>
      </c>
      <c r="Z1356" s="6">
        <f>IFERROR((Table1[[#This Row],[Total Cost SDG]]/Table1[[#This Row],[Volume MT/Head]]),0)</f>
        <v>0</v>
      </c>
      <c r="AA1356" s="57" t="e">
        <f t="shared" si="129"/>
        <v>#DIV/0!</v>
      </c>
      <c r="AB1356" s="57">
        <f>IFERROR((Table1[[#This Row],[Total Cost USD]]/Table1[[#This Row],[Volume MT/Head]]),0)</f>
        <v>0</v>
      </c>
      <c r="AC1356" s="80"/>
      <c r="AD1356" s="6">
        <f>Table1[[#This Row],[Volume MT/Head]]-Table1[[#This Row],[Delivered MT]]</f>
        <v>0</v>
      </c>
      <c r="AE1356" s="6">
        <f>Table1[[#This Row],[Delivered MT]]*Table1[[#This Row],[Average Cost SDG/MT]]</f>
        <v>0</v>
      </c>
    </row>
    <row r="1357" spans="1:31" hidden="1" x14ac:dyDescent="0.2">
      <c r="A1357" s="1">
        <v>1368</v>
      </c>
      <c r="P1357" s="6">
        <f t="shared" si="126"/>
        <v>0</v>
      </c>
      <c r="R1357" s="6">
        <f t="shared" si="127"/>
        <v>0</v>
      </c>
      <c r="S1357" s="57">
        <f t="shared" si="125"/>
        <v>0</v>
      </c>
      <c r="T1357" s="6">
        <f>Table1[[#This Row],[Volume in Units]]*Table1[[#This Row],[Price SDG/Unit]]</f>
        <v>0</v>
      </c>
      <c r="U1357" s="57">
        <f>Table1[[#This Row],[Volume MT/Head]]*Table1[[#This Row],[Price USD/(MT/Head)]]</f>
        <v>0</v>
      </c>
      <c r="V1357" s="80"/>
      <c r="W1357" s="28">
        <f>Table1[[#This Row],[Commission SDG/MT]]*Table1[[#This Row],[Volume in Units]]</f>
        <v>0</v>
      </c>
      <c r="X1357" s="80"/>
      <c r="Y1357" s="28">
        <f t="shared" si="128"/>
        <v>0</v>
      </c>
      <c r="Z1357" s="6">
        <f>IFERROR((Table1[[#This Row],[Total Cost SDG]]/Table1[[#This Row],[Volume MT/Head]]),0)</f>
        <v>0</v>
      </c>
      <c r="AA1357" s="57" t="e">
        <f t="shared" si="129"/>
        <v>#DIV/0!</v>
      </c>
      <c r="AB1357" s="57">
        <f>IFERROR((Table1[[#This Row],[Total Cost USD]]/Table1[[#This Row],[Volume MT/Head]]),0)</f>
        <v>0</v>
      </c>
      <c r="AC1357" s="80"/>
      <c r="AD1357" s="6">
        <f>Table1[[#This Row],[Volume MT/Head]]-Table1[[#This Row],[Delivered MT]]</f>
        <v>0</v>
      </c>
      <c r="AE1357" s="6">
        <f>Table1[[#This Row],[Delivered MT]]*Table1[[#This Row],[Average Cost SDG/MT]]</f>
        <v>0</v>
      </c>
    </row>
    <row r="1358" spans="1:31" hidden="1" x14ac:dyDescent="0.2">
      <c r="A1358" s="1">
        <v>1369</v>
      </c>
      <c r="P1358" s="6">
        <f t="shared" si="126"/>
        <v>0</v>
      </c>
      <c r="R1358" s="6">
        <f t="shared" si="127"/>
        <v>0</v>
      </c>
      <c r="S1358" s="57">
        <f t="shared" si="125"/>
        <v>0</v>
      </c>
      <c r="T1358" s="6">
        <f>Table1[[#This Row],[Volume in Units]]*Table1[[#This Row],[Price SDG/Unit]]</f>
        <v>0</v>
      </c>
      <c r="U1358" s="57">
        <f>Table1[[#This Row],[Volume MT/Head]]*Table1[[#This Row],[Price USD/(MT/Head)]]</f>
        <v>0</v>
      </c>
      <c r="V1358" s="80"/>
      <c r="W1358" s="28">
        <f>Table1[[#This Row],[Commission SDG/MT]]*Table1[[#This Row],[Volume in Units]]</f>
        <v>0</v>
      </c>
      <c r="X1358" s="80"/>
      <c r="Y1358" s="28">
        <f t="shared" si="128"/>
        <v>0</v>
      </c>
      <c r="Z1358" s="6">
        <f>IFERROR((Table1[[#This Row],[Total Cost SDG]]/Table1[[#This Row],[Volume MT/Head]]),0)</f>
        <v>0</v>
      </c>
      <c r="AA1358" s="57" t="e">
        <f t="shared" si="129"/>
        <v>#DIV/0!</v>
      </c>
      <c r="AB1358" s="57">
        <f>IFERROR((Table1[[#This Row],[Total Cost USD]]/Table1[[#This Row],[Volume MT/Head]]),0)</f>
        <v>0</v>
      </c>
      <c r="AC1358" s="80"/>
      <c r="AD1358" s="6">
        <f>Table1[[#This Row],[Volume MT/Head]]-Table1[[#This Row],[Delivered MT]]</f>
        <v>0</v>
      </c>
      <c r="AE1358" s="6">
        <f>Table1[[#This Row],[Delivered MT]]*Table1[[#This Row],[Average Cost SDG/MT]]</f>
        <v>0</v>
      </c>
    </row>
    <row r="1359" spans="1:31" hidden="1" x14ac:dyDescent="0.2">
      <c r="A1359" s="1">
        <v>1370</v>
      </c>
      <c r="P1359" s="6">
        <f t="shared" si="126"/>
        <v>0</v>
      </c>
      <c r="R1359" s="6">
        <f t="shared" si="127"/>
        <v>0</v>
      </c>
      <c r="S1359" s="57">
        <f t="shared" si="125"/>
        <v>0</v>
      </c>
      <c r="T1359" s="6">
        <f>Table1[[#This Row],[Volume in Units]]*Table1[[#This Row],[Price SDG/Unit]]</f>
        <v>0</v>
      </c>
      <c r="U1359" s="57">
        <f>Table1[[#This Row],[Volume MT/Head]]*Table1[[#This Row],[Price USD/(MT/Head)]]</f>
        <v>0</v>
      </c>
      <c r="V1359" s="80"/>
      <c r="W1359" s="28">
        <f>Table1[[#This Row],[Commission SDG/MT]]*Table1[[#This Row],[Volume in Units]]</f>
        <v>0</v>
      </c>
      <c r="X1359" s="80"/>
      <c r="Y1359" s="28">
        <f t="shared" si="128"/>
        <v>0</v>
      </c>
      <c r="Z1359" s="6">
        <f>IFERROR((Table1[[#This Row],[Total Cost SDG]]/Table1[[#This Row],[Volume MT/Head]]),0)</f>
        <v>0</v>
      </c>
      <c r="AA1359" s="57" t="e">
        <f t="shared" si="129"/>
        <v>#DIV/0!</v>
      </c>
      <c r="AB1359" s="57">
        <f>IFERROR((Table1[[#This Row],[Total Cost USD]]/Table1[[#This Row],[Volume MT/Head]]),0)</f>
        <v>0</v>
      </c>
      <c r="AC1359" s="80"/>
      <c r="AD1359" s="6">
        <f>Table1[[#This Row],[Volume MT/Head]]-Table1[[#This Row],[Delivered MT]]</f>
        <v>0</v>
      </c>
      <c r="AE1359" s="6">
        <f>Table1[[#This Row],[Delivered MT]]*Table1[[#This Row],[Average Cost SDG/MT]]</f>
        <v>0</v>
      </c>
    </row>
    <row r="1360" spans="1:31" hidden="1" x14ac:dyDescent="0.2">
      <c r="A1360" s="1">
        <v>1371</v>
      </c>
      <c r="P1360" s="6">
        <f t="shared" si="126"/>
        <v>0</v>
      </c>
      <c r="R1360" s="6">
        <f t="shared" si="127"/>
        <v>0</v>
      </c>
      <c r="S1360" s="57">
        <f t="shared" si="125"/>
        <v>0</v>
      </c>
      <c r="T1360" s="6">
        <f>Table1[[#This Row],[Volume in Units]]*Table1[[#This Row],[Price SDG/Unit]]</f>
        <v>0</v>
      </c>
      <c r="U1360" s="57">
        <f>Table1[[#This Row],[Volume MT/Head]]*Table1[[#This Row],[Price USD/(MT/Head)]]</f>
        <v>0</v>
      </c>
      <c r="V1360" s="80"/>
      <c r="W1360" s="28">
        <f>Table1[[#This Row],[Commission SDG/MT]]*Table1[[#This Row],[Volume in Units]]</f>
        <v>0</v>
      </c>
      <c r="X1360" s="80"/>
      <c r="Y1360" s="28">
        <f t="shared" si="128"/>
        <v>0</v>
      </c>
      <c r="Z1360" s="6">
        <f>IFERROR((Table1[[#This Row],[Total Cost SDG]]/Table1[[#This Row],[Volume MT/Head]]),0)</f>
        <v>0</v>
      </c>
      <c r="AA1360" s="57" t="e">
        <f t="shared" si="129"/>
        <v>#DIV/0!</v>
      </c>
      <c r="AB1360" s="57">
        <f>IFERROR((Table1[[#This Row],[Total Cost USD]]/Table1[[#This Row],[Volume MT/Head]]),0)</f>
        <v>0</v>
      </c>
      <c r="AC1360" s="80"/>
      <c r="AD1360" s="6">
        <f>Table1[[#This Row],[Volume MT/Head]]-Table1[[#This Row],[Delivered MT]]</f>
        <v>0</v>
      </c>
      <c r="AE1360" s="6">
        <f>Table1[[#This Row],[Delivered MT]]*Table1[[#This Row],[Average Cost SDG/MT]]</f>
        <v>0</v>
      </c>
    </row>
    <row r="1361" spans="1:31" hidden="1" x14ac:dyDescent="0.2">
      <c r="A1361" s="1">
        <v>1372</v>
      </c>
      <c r="P1361" s="6">
        <f t="shared" si="126"/>
        <v>0</v>
      </c>
      <c r="R1361" s="6">
        <f t="shared" si="127"/>
        <v>0</v>
      </c>
      <c r="S1361" s="57">
        <f t="shared" si="125"/>
        <v>0</v>
      </c>
      <c r="T1361" s="6">
        <f>Table1[[#This Row],[Volume in Units]]*Table1[[#This Row],[Price SDG/Unit]]</f>
        <v>0</v>
      </c>
      <c r="U1361" s="57">
        <f>Table1[[#This Row],[Volume MT/Head]]*Table1[[#This Row],[Price USD/(MT/Head)]]</f>
        <v>0</v>
      </c>
      <c r="V1361" s="80"/>
      <c r="W1361" s="28">
        <f>Table1[[#This Row],[Commission SDG/MT]]*Table1[[#This Row],[Volume in Units]]</f>
        <v>0</v>
      </c>
      <c r="X1361" s="80"/>
      <c r="Y1361" s="28">
        <f t="shared" si="128"/>
        <v>0</v>
      </c>
      <c r="Z1361" s="6">
        <f>IFERROR((Table1[[#This Row],[Total Cost SDG]]/Table1[[#This Row],[Volume MT/Head]]),0)</f>
        <v>0</v>
      </c>
      <c r="AA1361" s="57" t="e">
        <f t="shared" si="129"/>
        <v>#DIV/0!</v>
      </c>
      <c r="AB1361" s="57">
        <f>IFERROR((Table1[[#This Row],[Total Cost USD]]/Table1[[#This Row],[Volume MT/Head]]),0)</f>
        <v>0</v>
      </c>
      <c r="AC1361" s="80"/>
      <c r="AD1361" s="6">
        <f>Table1[[#This Row],[Volume MT/Head]]-Table1[[#This Row],[Delivered MT]]</f>
        <v>0</v>
      </c>
      <c r="AE1361" s="6">
        <f>Table1[[#This Row],[Delivered MT]]*Table1[[#This Row],[Average Cost SDG/MT]]</f>
        <v>0</v>
      </c>
    </row>
    <row r="1362" spans="1:31" hidden="1" x14ac:dyDescent="0.2">
      <c r="A1362" s="1">
        <v>1373</v>
      </c>
      <c r="P1362" s="6">
        <f t="shared" si="126"/>
        <v>0</v>
      </c>
      <c r="R1362" s="6">
        <f t="shared" si="127"/>
        <v>0</v>
      </c>
      <c r="S1362" s="57">
        <f t="shared" si="125"/>
        <v>0</v>
      </c>
      <c r="T1362" s="6">
        <f>Table1[[#This Row],[Volume in Units]]*Table1[[#This Row],[Price SDG/Unit]]</f>
        <v>0</v>
      </c>
      <c r="U1362" s="57">
        <f>Table1[[#This Row],[Volume MT/Head]]*Table1[[#This Row],[Price USD/(MT/Head)]]</f>
        <v>0</v>
      </c>
      <c r="V1362" s="80"/>
      <c r="W1362" s="28">
        <f>Table1[[#This Row],[Commission SDG/MT]]*Table1[[#This Row],[Volume in Units]]</f>
        <v>0</v>
      </c>
      <c r="X1362" s="80"/>
      <c r="Y1362" s="28">
        <f t="shared" si="128"/>
        <v>0</v>
      </c>
      <c r="Z1362" s="6">
        <f>IFERROR((Table1[[#This Row],[Total Cost SDG]]/Table1[[#This Row],[Volume MT/Head]]),0)</f>
        <v>0</v>
      </c>
      <c r="AA1362" s="57" t="e">
        <f t="shared" si="129"/>
        <v>#DIV/0!</v>
      </c>
      <c r="AB1362" s="57">
        <f>IFERROR((Table1[[#This Row],[Total Cost USD]]/Table1[[#This Row],[Volume MT/Head]]),0)</f>
        <v>0</v>
      </c>
      <c r="AC1362" s="80"/>
      <c r="AD1362" s="6">
        <f>Table1[[#This Row],[Volume MT/Head]]-Table1[[#This Row],[Delivered MT]]</f>
        <v>0</v>
      </c>
      <c r="AE1362" s="6">
        <f>Table1[[#This Row],[Delivered MT]]*Table1[[#This Row],[Average Cost SDG/MT]]</f>
        <v>0</v>
      </c>
    </row>
    <row r="1363" spans="1:31" hidden="1" x14ac:dyDescent="0.2">
      <c r="A1363" s="1">
        <v>1374</v>
      </c>
      <c r="P1363" s="6">
        <f t="shared" si="126"/>
        <v>0</v>
      </c>
      <c r="R1363" s="6">
        <f t="shared" si="127"/>
        <v>0</v>
      </c>
      <c r="S1363" s="57">
        <f t="shared" si="125"/>
        <v>0</v>
      </c>
      <c r="T1363" s="6">
        <f>Table1[[#This Row],[Volume in Units]]*Table1[[#This Row],[Price SDG/Unit]]</f>
        <v>0</v>
      </c>
      <c r="U1363" s="57">
        <f>Table1[[#This Row],[Volume MT/Head]]*Table1[[#This Row],[Price USD/(MT/Head)]]</f>
        <v>0</v>
      </c>
      <c r="V1363" s="80"/>
      <c r="W1363" s="28">
        <f>Table1[[#This Row],[Commission SDG/MT]]*Table1[[#This Row],[Volume in Units]]</f>
        <v>0</v>
      </c>
      <c r="X1363" s="80"/>
      <c r="Y1363" s="28">
        <f t="shared" si="128"/>
        <v>0</v>
      </c>
      <c r="Z1363" s="6">
        <f>IFERROR((Table1[[#This Row],[Total Cost SDG]]/Table1[[#This Row],[Volume MT/Head]]),0)</f>
        <v>0</v>
      </c>
      <c r="AA1363" s="57" t="e">
        <f t="shared" si="129"/>
        <v>#DIV/0!</v>
      </c>
      <c r="AB1363" s="57">
        <f>IFERROR((Table1[[#This Row],[Total Cost USD]]/Table1[[#This Row],[Volume MT/Head]]),0)</f>
        <v>0</v>
      </c>
      <c r="AC1363" s="80"/>
      <c r="AD1363" s="6">
        <f>Table1[[#This Row],[Volume MT/Head]]-Table1[[#This Row],[Delivered MT]]</f>
        <v>0</v>
      </c>
      <c r="AE1363" s="6">
        <f>Table1[[#This Row],[Delivered MT]]*Table1[[#This Row],[Average Cost SDG/MT]]</f>
        <v>0</v>
      </c>
    </row>
    <row r="1364" spans="1:31" hidden="1" x14ac:dyDescent="0.2">
      <c r="A1364" s="1">
        <v>1375</v>
      </c>
      <c r="P1364" s="6">
        <f t="shared" si="126"/>
        <v>0</v>
      </c>
      <c r="R1364" s="6">
        <f t="shared" si="127"/>
        <v>0</v>
      </c>
      <c r="S1364" s="57">
        <f t="shared" si="125"/>
        <v>0</v>
      </c>
      <c r="T1364" s="6">
        <f>Table1[[#This Row],[Volume in Units]]*Table1[[#This Row],[Price SDG/Unit]]</f>
        <v>0</v>
      </c>
      <c r="U1364" s="57">
        <f>Table1[[#This Row],[Volume MT/Head]]*Table1[[#This Row],[Price USD/(MT/Head)]]</f>
        <v>0</v>
      </c>
      <c r="V1364" s="80"/>
      <c r="W1364" s="28">
        <f>Table1[[#This Row],[Commission SDG/MT]]*Table1[[#This Row],[Volume in Units]]</f>
        <v>0</v>
      </c>
      <c r="X1364" s="80"/>
      <c r="Y1364" s="28">
        <f t="shared" si="128"/>
        <v>0</v>
      </c>
      <c r="Z1364" s="6">
        <f>IFERROR((Table1[[#This Row],[Total Cost SDG]]/Table1[[#This Row],[Volume MT/Head]]),0)</f>
        <v>0</v>
      </c>
      <c r="AA1364" s="57" t="e">
        <f t="shared" si="129"/>
        <v>#DIV/0!</v>
      </c>
      <c r="AB1364" s="57">
        <f>IFERROR((Table1[[#This Row],[Total Cost USD]]/Table1[[#This Row],[Volume MT/Head]]),0)</f>
        <v>0</v>
      </c>
      <c r="AC1364" s="80"/>
      <c r="AD1364" s="6">
        <f>Table1[[#This Row],[Volume MT/Head]]-Table1[[#This Row],[Delivered MT]]</f>
        <v>0</v>
      </c>
      <c r="AE1364" s="6">
        <f>Table1[[#This Row],[Delivered MT]]*Table1[[#This Row],[Average Cost SDG/MT]]</f>
        <v>0</v>
      </c>
    </row>
    <row r="1365" spans="1:31" hidden="1" x14ac:dyDescent="0.2">
      <c r="A1365" s="1">
        <v>1376</v>
      </c>
      <c r="P1365" s="6">
        <f t="shared" si="126"/>
        <v>0</v>
      </c>
      <c r="R1365" s="6">
        <f t="shared" si="127"/>
        <v>0</v>
      </c>
      <c r="S1365" s="57">
        <f t="shared" si="125"/>
        <v>0</v>
      </c>
      <c r="T1365" s="6">
        <f>Table1[[#This Row],[Volume in Units]]*Table1[[#This Row],[Price SDG/Unit]]</f>
        <v>0</v>
      </c>
      <c r="U1365" s="57">
        <f>Table1[[#This Row],[Volume MT/Head]]*Table1[[#This Row],[Price USD/(MT/Head)]]</f>
        <v>0</v>
      </c>
      <c r="V1365" s="80"/>
      <c r="W1365" s="28">
        <f>Table1[[#This Row],[Commission SDG/MT]]*Table1[[#This Row],[Volume in Units]]</f>
        <v>0</v>
      </c>
      <c r="X1365" s="80"/>
      <c r="Y1365" s="28">
        <f t="shared" si="128"/>
        <v>0</v>
      </c>
      <c r="Z1365" s="6">
        <f>IFERROR((Table1[[#This Row],[Total Cost SDG]]/Table1[[#This Row],[Volume MT/Head]]),0)</f>
        <v>0</v>
      </c>
      <c r="AA1365" s="57" t="e">
        <f t="shared" si="129"/>
        <v>#DIV/0!</v>
      </c>
      <c r="AB1365" s="57">
        <f>IFERROR((Table1[[#This Row],[Total Cost USD]]/Table1[[#This Row],[Volume MT/Head]]),0)</f>
        <v>0</v>
      </c>
      <c r="AC1365" s="80"/>
      <c r="AD1365" s="6">
        <f>Table1[[#This Row],[Volume MT/Head]]-Table1[[#This Row],[Delivered MT]]</f>
        <v>0</v>
      </c>
      <c r="AE1365" s="6">
        <f>Table1[[#This Row],[Delivered MT]]*Table1[[#This Row],[Average Cost SDG/MT]]</f>
        <v>0</v>
      </c>
    </row>
    <row r="1366" spans="1:31" hidden="1" x14ac:dyDescent="0.2">
      <c r="A1366" s="1">
        <v>1377</v>
      </c>
      <c r="P1366" s="6">
        <f t="shared" si="126"/>
        <v>0</v>
      </c>
      <c r="R1366" s="6">
        <f t="shared" si="127"/>
        <v>0</v>
      </c>
      <c r="S1366" s="57">
        <f t="shared" si="125"/>
        <v>0</v>
      </c>
      <c r="T1366" s="6">
        <f>Table1[[#This Row],[Volume in Units]]*Table1[[#This Row],[Price SDG/Unit]]</f>
        <v>0</v>
      </c>
      <c r="U1366" s="57">
        <f>Table1[[#This Row],[Volume MT/Head]]*Table1[[#This Row],[Price USD/(MT/Head)]]</f>
        <v>0</v>
      </c>
      <c r="V1366" s="80"/>
      <c r="W1366" s="28">
        <f>Table1[[#This Row],[Commission SDG/MT]]*Table1[[#This Row],[Volume in Units]]</f>
        <v>0</v>
      </c>
      <c r="X1366" s="80"/>
      <c r="Y1366" s="28">
        <f t="shared" si="128"/>
        <v>0</v>
      </c>
      <c r="Z1366" s="6">
        <f>IFERROR((Table1[[#This Row],[Total Cost SDG]]/Table1[[#This Row],[Volume MT/Head]]),0)</f>
        <v>0</v>
      </c>
      <c r="AA1366" s="57" t="e">
        <f t="shared" si="129"/>
        <v>#DIV/0!</v>
      </c>
      <c r="AB1366" s="57">
        <f>IFERROR((Table1[[#This Row],[Total Cost USD]]/Table1[[#This Row],[Volume MT/Head]]),0)</f>
        <v>0</v>
      </c>
      <c r="AC1366" s="80"/>
      <c r="AD1366" s="6">
        <f>Table1[[#This Row],[Volume MT/Head]]-Table1[[#This Row],[Delivered MT]]</f>
        <v>0</v>
      </c>
      <c r="AE1366" s="6">
        <f>Table1[[#This Row],[Delivered MT]]*Table1[[#This Row],[Average Cost SDG/MT]]</f>
        <v>0</v>
      </c>
    </row>
    <row r="1367" spans="1:31" hidden="1" x14ac:dyDescent="0.2">
      <c r="A1367" s="1">
        <v>1378</v>
      </c>
      <c r="P1367" s="6">
        <f t="shared" si="126"/>
        <v>0</v>
      </c>
      <c r="R1367" s="6">
        <f t="shared" si="127"/>
        <v>0</v>
      </c>
      <c r="S1367" s="57">
        <f t="shared" si="125"/>
        <v>0</v>
      </c>
      <c r="T1367" s="6">
        <f>Table1[[#This Row],[Volume in Units]]*Table1[[#This Row],[Price SDG/Unit]]</f>
        <v>0</v>
      </c>
      <c r="U1367" s="57">
        <f>Table1[[#This Row],[Volume MT/Head]]*Table1[[#This Row],[Price USD/(MT/Head)]]</f>
        <v>0</v>
      </c>
      <c r="V1367" s="80"/>
      <c r="W1367" s="28">
        <f>Table1[[#This Row],[Commission SDG/MT]]*Table1[[#This Row],[Volume in Units]]</f>
        <v>0</v>
      </c>
      <c r="X1367" s="80"/>
      <c r="Y1367" s="28">
        <f t="shared" si="128"/>
        <v>0</v>
      </c>
      <c r="Z1367" s="6">
        <f>IFERROR((Table1[[#This Row],[Total Cost SDG]]/Table1[[#This Row],[Volume MT/Head]]),0)</f>
        <v>0</v>
      </c>
      <c r="AA1367" s="57" t="e">
        <f t="shared" si="129"/>
        <v>#DIV/0!</v>
      </c>
      <c r="AB1367" s="57">
        <f>IFERROR((Table1[[#This Row],[Total Cost USD]]/Table1[[#This Row],[Volume MT/Head]]),0)</f>
        <v>0</v>
      </c>
      <c r="AC1367" s="80"/>
      <c r="AD1367" s="6">
        <f>Table1[[#This Row],[Volume MT/Head]]-Table1[[#This Row],[Delivered MT]]</f>
        <v>0</v>
      </c>
      <c r="AE1367" s="6">
        <f>Table1[[#This Row],[Delivered MT]]*Table1[[#This Row],[Average Cost SDG/MT]]</f>
        <v>0</v>
      </c>
    </row>
    <row r="1368" spans="1:31" hidden="1" x14ac:dyDescent="0.2">
      <c r="A1368" s="1">
        <v>1379</v>
      </c>
      <c r="P1368" s="6">
        <f t="shared" si="126"/>
        <v>0</v>
      </c>
      <c r="R1368" s="6">
        <f t="shared" si="127"/>
        <v>0</v>
      </c>
      <c r="S1368" s="57">
        <f t="shared" si="125"/>
        <v>0</v>
      </c>
      <c r="T1368" s="6">
        <f>Table1[[#This Row],[Volume in Units]]*Table1[[#This Row],[Price SDG/Unit]]</f>
        <v>0</v>
      </c>
      <c r="U1368" s="57">
        <f>Table1[[#This Row],[Volume MT/Head]]*Table1[[#This Row],[Price USD/(MT/Head)]]</f>
        <v>0</v>
      </c>
      <c r="V1368" s="80"/>
      <c r="W1368" s="28">
        <f>Table1[[#This Row],[Commission SDG/MT]]*Table1[[#This Row],[Volume in Units]]</f>
        <v>0</v>
      </c>
      <c r="X1368" s="80"/>
      <c r="Y1368" s="28">
        <f t="shared" si="128"/>
        <v>0</v>
      </c>
      <c r="Z1368" s="6">
        <f>IFERROR((Table1[[#This Row],[Total Cost SDG]]/Table1[[#This Row],[Volume MT/Head]]),0)</f>
        <v>0</v>
      </c>
      <c r="AA1368" s="57" t="e">
        <f t="shared" si="129"/>
        <v>#DIV/0!</v>
      </c>
      <c r="AB1368" s="57">
        <f>IFERROR((Table1[[#This Row],[Total Cost USD]]/Table1[[#This Row],[Volume MT/Head]]),0)</f>
        <v>0</v>
      </c>
      <c r="AC1368" s="80"/>
      <c r="AD1368" s="6">
        <f>Table1[[#This Row],[Volume MT/Head]]-Table1[[#This Row],[Delivered MT]]</f>
        <v>0</v>
      </c>
      <c r="AE1368" s="6">
        <f>Table1[[#This Row],[Delivered MT]]*Table1[[#This Row],[Average Cost SDG/MT]]</f>
        <v>0</v>
      </c>
    </row>
    <row r="1369" spans="1:31" hidden="1" x14ac:dyDescent="0.2">
      <c r="A1369" s="1">
        <v>1380</v>
      </c>
      <c r="P1369" s="6">
        <f t="shared" si="126"/>
        <v>0</v>
      </c>
      <c r="R1369" s="6">
        <f t="shared" si="127"/>
        <v>0</v>
      </c>
      <c r="S1369" s="57">
        <f t="shared" ref="S1369:S1432" si="130">IFERROR((R1369/F1369),0)</f>
        <v>0</v>
      </c>
      <c r="T1369" s="6">
        <f>Table1[[#This Row],[Volume in Units]]*Table1[[#This Row],[Price SDG/Unit]]</f>
        <v>0</v>
      </c>
      <c r="U1369" s="57">
        <f>Table1[[#This Row],[Volume MT/Head]]*Table1[[#This Row],[Price USD/(MT/Head)]]</f>
        <v>0</v>
      </c>
      <c r="V1369" s="80"/>
      <c r="W1369" s="28">
        <f>Table1[[#This Row],[Commission SDG/MT]]*Table1[[#This Row],[Volume in Units]]</f>
        <v>0</v>
      </c>
      <c r="X1369" s="80"/>
      <c r="Y1369" s="28">
        <f t="shared" si="128"/>
        <v>0</v>
      </c>
      <c r="Z1369" s="6">
        <f>IFERROR((Table1[[#This Row],[Total Cost SDG]]/Table1[[#This Row],[Volume MT/Head]]),0)</f>
        <v>0</v>
      </c>
      <c r="AA1369" s="57" t="e">
        <f t="shared" si="129"/>
        <v>#DIV/0!</v>
      </c>
      <c r="AB1369" s="57">
        <f>IFERROR((Table1[[#This Row],[Total Cost USD]]/Table1[[#This Row],[Volume MT/Head]]),0)</f>
        <v>0</v>
      </c>
      <c r="AC1369" s="80"/>
      <c r="AD1369" s="6">
        <f>Table1[[#This Row],[Volume MT/Head]]-Table1[[#This Row],[Delivered MT]]</f>
        <v>0</v>
      </c>
      <c r="AE1369" s="6">
        <f>Table1[[#This Row],[Delivered MT]]*Table1[[#This Row],[Average Cost SDG/MT]]</f>
        <v>0</v>
      </c>
    </row>
    <row r="1370" spans="1:31" hidden="1" x14ac:dyDescent="0.2">
      <c r="A1370" s="1">
        <v>1381</v>
      </c>
      <c r="P1370" s="6">
        <f t="shared" si="126"/>
        <v>0</v>
      </c>
      <c r="R1370" s="6">
        <f t="shared" si="127"/>
        <v>0</v>
      </c>
      <c r="S1370" s="57">
        <f t="shared" si="130"/>
        <v>0</v>
      </c>
      <c r="T1370" s="6">
        <f>Table1[[#This Row],[Volume in Units]]*Table1[[#This Row],[Price SDG/Unit]]</f>
        <v>0</v>
      </c>
      <c r="U1370" s="57">
        <f>Table1[[#This Row],[Volume MT/Head]]*Table1[[#This Row],[Price USD/(MT/Head)]]</f>
        <v>0</v>
      </c>
      <c r="V1370" s="80"/>
      <c r="W1370" s="28">
        <f>Table1[[#This Row],[Commission SDG/MT]]*Table1[[#This Row],[Volume in Units]]</f>
        <v>0</v>
      </c>
      <c r="X1370" s="80"/>
      <c r="Y1370" s="28">
        <f t="shared" si="128"/>
        <v>0</v>
      </c>
      <c r="Z1370" s="6">
        <f>IFERROR((Table1[[#This Row],[Total Cost SDG]]/Table1[[#This Row],[Volume MT/Head]]),0)</f>
        <v>0</v>
      </c>
      <c r="AA1370" s="57" t="e">
        <f t="shared" si="129"/>
        <v>#DIV/0!</v>
      </c>
      <c r="AB1370" s="57">
        <f>IFERROR((Table1[[#This Row],[Total Cost USD]]/Table1[[#This Row],[Volume MT/Head]]),0)</f>
        <v>0</v>
      </c>
      <c r="AC1370" s="80"/>
      <c r="AD1370" s="6">
        <f>Table1[[#This Row],[Volume MT/Head]]-Table1[[#This Row],[Delivered MT]]</f>
        <v>0</v>
      </c>
      <c r="AE1370" s="6">
        <f>Table1[[#This Row],[Delivered MT]]*Table1[[#This Row],[Average Cost SDG/MT]]</f>
        <v>0</v>
      </c>
    </row>
    <row r="1371" spans="1:31" hidden="1" x14ac:dyDescent="0.2">
      <c r="A1371" s="1">
        <v>1382</v>
      </c>
      <c r="P1371" s="6">
        <f t="shared" si="126"/>
        <v>0</v>
      </c>
      <c r="R1371" s="6">
        <f t="shared" si="127"/>
        <v>0</v>
      </c>
      <c r="S1371" s="57">
        <f t="shared" si="130"/>
        <v>0</v>
      </c>
      <c r="T1371" s="6">
        <f>Table1[[#This Row],[Volume in Units]]*Table1[[#This Row],[Price SDG/Unit]]</f>
        <v>0</v>
      </c>
      <c r="U1371" s="57">
        <f>Table1[[#This Row],[Volume MT/Head]]*Table1[[#This Row],[Price USD/(MT/Head)]]</f>
        <v>0</v>
      </c>
      <c r="V1371" s="80"/>
      <c r="W1371" s="28">
        <f>Table1[[#This Row],[Commission SDG/MT]]*Table1[[#This Row],[Volume in Units]]</f>
        <v>0</v>
      </c>
      <c r="X1371" s="80"/>
      <c r="Y1371" s="28">
        <f t="shared" si="128"/>
        <v>0</v>
      </c>
      <c r="Z1371" s="6">
        <f>IFERROR((Table1[[#This Row],[Total Cost SDG]]/Table1[[#This Row],[Volume MT/Head]]),0)</f>
        <v>0</v>
      </c>
      <c r="AA1371" s="57" t="e">
        <f t="shared" si="129"/>
        <v>#DIV/0!</v>
      </c>
      <c r="AB1371" s="57">
        <f>IFERROR((Table1[[#This Row],[Total Cost USD]]/Table1[[#This Row],[Volume MT/Head]]),0)</f>
        <v>0</v>
      </c>
      <c r="AC1371" s="80"/>
      <c r="AD1371" s="6">
        <f>Table1[[#This Row],[Volume MT/Head]]-Table1[[#This Row],[Delivered MT]]</f>
        <v>0</v>
      </c>
      <c r="AE1371" s="6">
        <f>Table1[[#This Row],[Delivered MT]]*Table1[[#This Row],[Average Cost SDG/MT]]</f>
        <v>0</v>
      </c>
    </row>
    <row r="1372" spans="1:31" hidden="1" x14ac:dyDescent="0.2">
      <c r="A1372" s="1">
        <v>1383</v>
      </c>
      <c r="P1372" s="6">
        <f t="shared" si="126"/>
        <v>0</v>
      </c>
      <c r="R1372" s="6">
        <f t="shared" si="127"/>
        <v>0</v>
      </c>
      <c r="S1372" s="57">
        <f t="shared" si="130"/>
        <v>0</v>
      </c>
      <c r="T1372" s="6">
        <f>Table1[[#This Row],[Volume in Units]]*Table1[[#This Row],[Price SDG/Unit]]</f>
        <v>0</v>
      </c>
      <c r="U1372" s="57">
        <f>Table1[[#This Row],[Volume MT/Head]]*Table1[[#This Row],[Price USD/(MT/Head)]]</f>
        <v>0</v>
      </c>
      <c r="V1372" s="80"/>
      <c r="W1372" s="28">
        <f>Table1[[#This Row],[Commission SDG/MT]]*Table1[[#This Row],[Volume in Units]]</f>
        <v>0</v>
      </c>
      <c r="X1372" s="80"/>
      <c r="Y1372" s="28">
        <f t="shared" si="128"/>
        <v>0</v>
      </c>
      <c r="Z1372" s="6">
        <f>IFERROR((Table1[[#This Row],[Total Cost SDG]]/Table1[[#This Row],[Volume MT/Head]]),0)</f>
        <v>0</v>
      </c>
      <c r="AA1372" s="57" t="e">
        <f t="shared" si="129"/>
        <v>#DIV/0!</v>
      </c>
      <c r="AB1372" s="57">
        <f>IFERROR((Table1[[#This Row],[Total Cost USD]]/Table1[[#This Row],[Volume MT/Head]]),0)</f>
        <v>0</v>
      </c>
      <c r="AC1372" s="80"/>
      <c r="AD1372" s="6">
        <f>Table1[[#This Row],[Volume MT/Head]]-Table1[[#This Row],[Delivered MT]]</f>
        <v>0</v>
      </c>
      <c r="AE1372" s="6">
        <f>Table1[[#This Row],[Delivered MT]]*Table1[[#This Row],[Average Cost SDG/MT]]</f>
        <v>0</v>
      </c>
    </row>
    <row r="1373" spans="1:31" hidden="1" x14ac:dyDescent="0.2">
      <c r="A1373" s="1">
        <v>1384</v>
      </c>
      <c r="P1373" s="6">
        <f t="shared" si="126"/>
        <v>0</v>
      </c>
      <c r="R1373" s="6">
        <f t="shared" si="127"/>
        <v>0</v>
      </c>
      <c r="S1373" s="57">
        <f t="shared" si="130"/>
        <v>0</v>
      </c>
      <c r="T1373" s="6">
        <f>Table1[[#This Row],[Volume in Units]]*Table1[[#This Row],[Price SDG/Unit]]</f>
        <v>0</v>
      </c>
      <c r="U1373" s="57">
        <f>Table1[[#This Row],[Volume MT/Head]]*Table1[[#This Row],[Price USD/(MT/Head)]]</f>
        <v>0</v>
      </c>
      <c r="V1373" s="80"/>
      <c r="W1373" s="28">
        <f>Table1[[#This Row],[Commission SDG/MT]]*Table1[[#This Row],[Volume in Units]]</f>
        <v>0</v>
      </c>
      <c r="X1373" s="80"/>
      <c r="Y1373" s="28">
        <f t="shared" si="128"/>
        <v>0</v>
      </c>
      <c r="Z1373" s="6">
        <f>IFERROR((Table1[[#This Row],[Total Cost SDG]]/Table1[[#This Row],[Volume MT/Head]]),0)</f>
        <v>0</v>
      </c>
      <c r="AA1373" s="57" t="e">
        <f t="shared" si="129"/>
        <v>#DIV/0!</v>
      </c>
      <c r="AB1373" s="57">
        <f>IFERROR((Table1[[#This Row],[Total Cost USD]]/Table1[[#This Row],[Volume MT/Head]]),0)</f>
        <v>0</v>
      </c>
      <c r="AC1373" s="80"/>
      <c r="AD1373" s="6">
        <f>Table1[[#This Row],[Volume MT/Head]]-Table1[[#This Row],[Delivered MT]]</f>
        <v>0</v>
      </c>
      <c r="AE1373" s="6">
        <f>Table1[[#This Row],[Delivered MT]]*Table1[[#This Row],[Average Cost SDG/MT]]</f>
        <v>0</v>
      </c>
    </row>
    <row r="1374" spans="1:31" hidden="1" x14ac:dyDescent="0.2">
      <c r="A1374" s="1">
        <v>1385</v>
      </c>
      <c r="P1374" s="6">
        <f t="shared" si="126"/>
        <v>0</v>
      </c>
      <c r="R1374" s="6">
        <f t="shared" si="127"/>
        <v>0</v>
      </c>
      <c r="S1374" s="57">
        <f t="shared" si="130"/>
        <v>0</v>
      </c>
      <c r="T1374" s="6">
        <f>Table1[[#This Row],[Volume in Units]]*Table1[[#This Row],[Price SDG/Unit]]</f>
        <v>0</v>
      </c>
      <c r="U1374" s="57">
        <f>Table1[[#This Row],[Volume MT/Head]]*Table1[[#This Row],[Price USD/(MT/Head)]]</f>
        <v>0</v>
      </c>
      <c r="V1374" s="80"/>
      <c r="W1374" s="28">
        <f>Table1[[#This Row],[Commission SDG/MT]]*Table1[[#This Row],[Volume in Units]]</f>
        <v>0</v>
      </c>
      <c r="X1374" s="80"/>
      <c r="Y1374" s="28">
        <f t="shared" si="128"/>
        <v>0</v>
      </c>
      <c r="Z1374" s="6">
        <f>IFERROR((Table1[[#This Row],[Total Cost SDG]]/Table1[[#This Row],[Volume MT/Head]]),0)</f>
        <v>0</v>
      </c>
      <c r="AA1374" s="57" t="e">
        <f t="shared" si="129"/>
        <v>#DIV/0!</v>
      </c>
      <c r="AB1374" s="57">
        <f>IFERROR((Table1[[#This Row],[Total Cost USD]]/Table1[[#This Row],[Volume MT/Head]]),0)</f>
        <v>0</v>
      </c>
      <c r="AC1374" s="80"/>
      <c r="AD1374" s="6">
        <f>Table1[[#This Row],[Volume MT/Head]]-Table1[[#This Row],[Delivered MT]]</f>
        <v>0</v>
      </c>
      <c r="AE1374" s="6">
        <f>Table1[[#This Row],[Delivered MT]]*Table1[[#This Row],[Average Cost SDG/MT]]</f>
        <v>0</v>
      </c>
    </row>
    <row r="1375" spans="1:31" hidden="1" x14ac:dyDescent="0.2">
      <c r="A1375" s="1">
        <v>1386</v>
      </c>
      <c r="P1375" s="6">
        <f t="shared" si="126"/>
        <v>0</v>
      </c>
      <c r="R1375" s="6">
        <f t="shared" si="127"/>
        <v>0</v>
      </c>
      <c r="S1375" s="57">
        <f t="shared" si="130"/>
        <v>0</v>
      </c>
      <c r="T1375" s="6">
        <f>Table1[[#This Row],[Volume in Units]]*Table1[[#This Row],[Price SDG/Unit]]</f>
        <v>0</v>
      </c>
      <c r="U1375" s="57">
        <f>Table1[[#This Row],[Volume MT/Head]]*Table1[[#This Row],[Price USD/(MT/Head)]]</f>
        <v>0</v>
      </c>
      <c r="V1375" s="80"/>
      <c r="W1375" s="28">
        <f>Table1[[#This Row],[Commission SDG/MT]]*Table1[[#This Row],[Volume in Units]]</f>
        <v>0</v>
      </c>
      <c r="X1375" s="80"/>
      <c r="Y1375" s="28">
        <f t="shared" si="128"/>
        <v>0</v>
      </c>
      <c r="Z1375" s="6">
        <f>IFERROR((Table1[[#This Row],[Total Cost SDG]]/Table1[[#This Row],[Volume MT/Head]]),0)</f>
        <v>0</v>
      </c>
      <c r="AA1375" s="57" t="e">
        <f t="shared" si="129"/>
        <v>#DIV/0!</v>
      </c>
      <c r="AB1375" s="57">
        <f>IFERROR((Table1[[#This Row],[Total Cost USD]]/Table1[[#This Row],[Volume MT/Head]]),0)</f>
        <v>0</v>
      </c>
      <c r="AC1375" s="80"/>
      <c r="AD1375" s="6">
        <f>Table1[[#This Row],[Volume MT/Head]]-Table1[[#This Row],[Delivered MT]]</f>
        <v>0</v>
      </c>
      <c r="AE1375" s="6">
        <f>Table1[[#This Row],[Delivered MT]]*Table1[[#This Row],[Average Cost SDG/MT]]</f>
        <v>0</v>
      </c>
    </row>
    <row r="1376" spans="1:31" hidden="1" x14ac:dyDescent="0.2">
      <c r="A1376" s="1">
        <v>1387</v>
      </c>
      <c r="P1376" s="6">
        <f t="shared" si="126"/>
        <v>0</v>
      </c>
      <c r="R1376" s="6">
        <f t="shared" si="127"/>
        <v>0</v>
      </c>
      <c r="S1376" s="57">
        <f t="shared" si="130"/>
        <v>0</v>
      </c>
      <c r="T1376" s="6">
        <f>Table1[[#This Row],[Volume in Units]]*Table1[[#This Row],[Price SDG/Unit]]</f>
        <v>0</v>
      </c>
      <c r="U1376" s="57">
        <f>Table1[[#This Row],[Volume MT/Head]]*Table1[[#This Row],[Price USD/(MT/Head)]]</f>
        <v>0</v>
      </c>
      <c r="V1376" s="80"/>
      <c r="W1376" s="28">
        <f>Table1[[#This Row],[Commission SDG/MT]]*Table1[[#This Row],[Volume in Units]]</f>
        <v>0</v>
      </c>
      <c r="X1376" s="80"/>
      <c r="Y1376" s="28">
        <f t="shared" si="128"/>
        <v>0</v>
      </c>
      <c r="Z1376" s="6">
        <f>IFERROR((Table1[[#This Row],[Total Cost SDG]]/Table1[[#This Row],[Volume MT/Head]]),0)</f>
        <v>0</v>
      </c>
      <c r="AA1376" s="57" t="e">
        <f t="shared" si="129"/>
        <v>#DIV/0!</v>
      </c>
      <c r="AB1376" s="57">
        <f>IFERROR((Table1[[#This Row],[Total Cost USD]]/Table1[[#This Row],[Volume MT/Head]]),0)</f>
        <v>0</v>
      </c>
      <c r="AC1376" s="80"/>
      <c r="AD1376" s="6">
        <f>Table1[[#This Row],[Volume MT/Head]]-Table1[[#This Row],[Delivered MT]]</f>
        <v>0</v>
      </c>
      <c r="AE1376" s="6">
        <f>Table1[[#This Row],[Delivered MT]]*Table1[[#This Row],[Average Cost SDG/MT]]</f>
        <v>0</v>
      </c>
    </row>
    <row r="1377" spans="1:31" hidden="1" x14ac:dyDescent="0.2">
      <c r="A1377" s="1">
        <v>1388</v>
      </c>
      <c r="P1377" s="6">
        <f t="shared" si="126"/>
        <v>0</v>
      </c>
      <c r="R1377" s="6">
        <f t="shared" si="127"/>
        <v>0</v>
      </c>
      <c r="S1377" s="57">
        <f t="shared" si="130"/>
        <v>0</v>
      </c>
      <c r="T1377" s="6">
        <f>Table1[[#This Row],[Volume in Units]]*Table1[[#This Row],[Price SDG/Unit]]</f>
        <v>0</v>
      </c>
      <c r="U1377" s="57">
        <f>Table1[[#This Row],[Volume MT/Head]]*Table1[[#This Row],[Price USD/(MT/Head)]]</f>
        <v>0</v>
      </c>
      <c r="V1377" s="80"/>
      <c r="W1377" s="28">
        <f>Table1[[#This Row],[Commission SDG/MT]]*Table1[[#This Row],[Volume in Units]]</f>
        <v>0</v>
      </c>
      <c r="X1377" s="80"/>
      <c r="Y1377" s="28">
        <f t="shared" si="128"/>
        <v>0</v>
      </c>
      <c r="Z1377" s="6">
        <f>IFERROR((Table1[[#This Row],[Total Cost SDG]]/Table1[[#This Row],[Volume MT/Head]]),0)</f>
        <v>0</v>
      </c>
      <c r="AA1377" s="57" t="e">
        <f t="shared" si="129"/>
        <v>#DIV/0!</v>
      </c>
      <c r="AB1377" s="57">
        <f>IFERROR((Table1[[#This Row],[Total Cost USD]]/Table1[[#This Row],[Volume MT/Head]]),0)</f>
        <v>0</v>
      </c>
      <c r="AC1377" s="80"/>
      <c r="AD1377" s="6">
        <f>Table1[[#This Row],[Volume MT/Head]]-Table1[[#This Row],[Delivered MT]]</f>
        <v>0</v>
      </c>
      <c r="AE1377" s="6">
        <f>Table1[[#This Row],[Delivered MT]]*Table1[[#This Row],[Average Cost SDG/MT]]</f>
        <v>0</v>
      </c>
    </row>
    <row r="1378" spans="1:31" hidden="1" x14ac:dyDescent="0.2">
      <c r="A1378" s="1">
        <v>1389</v>
      </c>
      <c r="P1378" s="6">
        <f t="shared" si="126"/>
        <v>0</v>
      </c>
      <c r="R1378" s="6">
        <f t="shared" si="127"/>
        <v>0</v>
      </c>
      <c r="S1378" s="57">
        <f t="shared" si="130"/>
        <v>0</v>
      </c>
      <c r="T1378" s="6">
        <f>Table1[[#This Row],[Volume in Units]]*Table1[[#This Row],[Price SDG/Unit]]</f>
        <v>0</v>
      </c>
      <c r="U1378" s="57">
        <f>Table1[[#This Row],[Volume MT/Head]]*Table1[[#This Row],[Price USD/(MT/Head)]]</f>
        <v>0</v>
      </c>
      <c r="V1378" s="80"/>
      <c r="W1378" s="28">
        <f>Table1[[#This Row],[Commission SDG/MT]]*Table1[[#This Row],[Volume in Units]]</f>
        <v>0</v>
      </c>
      <c r="X1378" s="80"/>
      <c r="Y1378" s="28">
        <f t="shared" si="128"/>
        <v>0</v>
      </c>
      <c r="Z1378" s="6">
        <f>IFERROR((Table1[[#This Row],[Total Cost SDG]]/Table1[[#This Row],[Volume MT/Head]]),0)</f>
        <v>0</v>
      </c>
      <c r="AA1378" s="57" t="e">
        <f t="shared" si="129"/>
        <v>#DIV/0!</v>
      </c>
      <c r="AB1378" s="57">
        <f>IFERROR((Table1[[#This Row],[Total Cost USD]]/Table1[[#This Row],[Volume MT/Head]]),0)</f>
        <v>0</v>
      </c>
      <c r="AC1378" s="80"/>
      <c r="AD1378" s="6">
        <f>Table1[[#This Row],[Volume MT/Head]]-Table1[[#This Row],[Delivered MT]]</f>
        <v>0</v>
      </c>
      <c r="AE1378" s="6">
        <f>Table1[[#This Row],[Delivered MT]]*Table1[[#This Row],[Average Cost SDG/MT]]</f>
        <v>0</v>
      </c>
    </row>
    <row r="1379" spans="1:31" hidden="1" x14ac:dyDescent="0.2">
      <c r="A1379" s="1">
        <v>1390</v>
      </c>
      <c r="P1379" s="6">
        <f t="shared" si="126"/>
        <v>0</v>
      </c>
      <c r="R1379" s="6">
        <f t="shared" si="127"/>
        <v>0</v>
      </c>
      <c r="S1379" s="57">
        <f t="shared" si="130"/>
        <v>0</v>
      </c>
      <c r="T1379" s="6">
        <f>Table1[[#This Row],[Volume in Units]]*Table1[[#This Row],[Price SDG/Unit]]</f>
        <v>0</v>
      </c>
      <c r="U1379" s="57">
        <f>Table1[[#This Row],[Volume MT/Head]]*Table1[[#This Row],[Price USD/(MT/Head)]]</f>
        <v>0</v>
      </c>
      <c r="V1379" s="80"/>
      <c r="W1379" s="28">
        <f>Table1[[#This Row],[Commission SDG/MT]]*Table1[[#This Row],[Volume in Units]]</f>
        <v>0</v>
      </c>
      <c r="X1379" s="80"/>
      <c r="Y1379" s="28">
        <f t="shared" si="128"/>
        <v>0</v>
      </c>
      <c r="Z1379" s="6">
        <f>IFERROR((Table1[[#This Row],[Total Cost SDG]]/Table1[[#This Row],[Volume MT/Head]]),0)</f>
        <v>0</v>
      </c>
      <c r="AA1379" s="57" t="e">
        <f t="shared" si="129"/>
        <v>#DIV/0!</v>
      </c>
      <c r="AB1379" s="57">
        <f>IFERROR((Table1[[#This Row],[Total Cost USD]]/Table1[[#This Row],[Volume MT/Head]]),0)</f>
        <v>0</v>
      </c>
      <c r="AC1379" s="80"/>
      <c r="AD1379" s="6">
        <f>Table1[[#This Row],[Volume MT/Head]]-Table1[[#This Row],[Delivered MT]]</f>
        <v>0</v>
      </c>
      <c r="AE1379" s="6">
        <f>Table1[[#This Row],[Delivered MT]]*Table1[[#This Row],[Average Cost SDG/MT]]</f>
        <v>0</v>
      </c>
    </row>
    <row r="1380" spans="1:31" hidden="1" x14ac:dyDescent="0.2">
      <c r="A1380" s="1">
        <v>1391</v>
      </c>
      <c r="P1380" s="6">
        <f t="shared" si="126"/>
        <v>0</v>
      </c>
      <c r="R1380" s="6">
        <f t="shared" si="127"/>
        <v>0</v>
      </c>
      <c r="S1380" s="57">
        <f t="shared" si="130"/>
        <v>0</v>
      </c>
      <c r="T1380" s="6">
        <f>Table1[[#This Row],[Volume in Units]]*Table1[[#This Row],[Price SDG/Unit]]</f>
        <v>0</v>
      </c>
      <c r="U1380" s="57">
        <f>Table1[[#This Row],[Volume MT/Head]]*Table1[[#This Row],[Price USD/(MT/Head)]]</f>
        <v>0</v>
      </c>
      <c r="V1380" s="80"/>
      <c r="W1380" s="28">
        <f>Table1[[#This Row],[Commission SDG/MT]]*Table1[[#This Row],[Volume in Units]]</f>
        <v>0</v>
      </c>
      <c r="X1380" s="80"/>
      <c r="Y1380" s="28">
        <f t="shared" si="128"/>
        <v>0</v>
      </c>
      <c r="Z1380" s="6">
        <f>IFERROR((Table1[[#This Row],[Total Cost SDG]]/Table1[[#This Row],[Volume MT/Head]]),0)</f>
        <v>0</v>
      </c>
      <c r="AA1380" s="57" t="e">
        <f t="shared" si="129"/>
        <v>#DIV/0!</v>
      </c>
      <c r="AB1380" s="57">
        <f>IFERROR((Table1[[#This Row],[Total Cost USD]]/Table1[[#This Row],[Volume MT/Head]]),0)</f>
        <v>0</v>
      </c>
      <c r="AC1380" s="80"/>
      <c r="AD1380" s="6">
        <f>Table1[[#This Row],[Volume MT/Head]]-Table1[[#This Row],[Delivered MT]]</f>
        <v>0</v>
      </c>
      <c r="AE1380" s="6">
        <f>Table1[[#This Row],[Delivered MT]]*Table1[[#This Row],[Average Cost SDG/MT]]</f>
        <v>0</v>
      </c>
    </row>
    <row r="1381" spans="1:31" hidden="1" x14ac:dyDescent="0.2">
      <c r="A1381" s="1">
        <v>1392</v>
      </c>
      <c r="P1381" s="6">
        <f t="shared" si="126"/>
        <v>0</v>
      </c>
      <c r="R1381" s="6">
        <f t="shared" si="127"/>
        <v>0</v>
      </c>
      <c r="S1381" s="57">
        <f t="shared" si="130"/>
        <v>0</v>
      </c>
      <c r="T1381" s="6">
        <f>Table1[[#This Row],[Volume in Units]]*Table1[[#This Row],[Price SDG/Unit]]</f>
        <v>0</v>
      </c>
      <c r="U1381" s="57">
        <f>Table1[[#This Row],[Volume MT/Head]]*Table1[[#This Row],[Price USD/(MT/Head)]]</f>
        <v>0</v>
      </c>
      <c r="V1381" s="80"/>
      <c r="W1381" s="28">
        <f>Table1[[#This Row],[Commission SDG/MT]]*Table1[[#This Row],[Volume in Units]]</f>
        <v>0</v>
      </c>
      <c r="X1381" s="80"/>
      <c r="Y1381" s="28">
        <f t="shared" si="128"/>
        <v>0</v>
      </c>
      <c r="Z1381" s="6">
        <f>IFERROR((Table1[[#This Row],[Total Cost SDG]]/Table1[[#This Row],[Volume MT/Head]]),0)</f>
        <v>0</v>
      </c>
      <c r="AA1381" s="57" t="e">
        <f t="shared" si="129"/>
        <v>#DIV/0!</v>
      </c>
      <c r="AB1381" s="57">
        <f>IFERROR((Table1[[#This Row],[Total Cost USD]]/Table1[[#This Row],[Volume MT/Head]]),0)</f>
        <v>0</v>
      </c>
      <c r="AC1381" s="80"/>
      <c r="AD1381" s="6">
        <f>Table1[[#This Row],[Volume MT/Head]]-Table1[[#This Row],[Delivered MT]]</f>
        <v>0</v>
      </c>
      <c r="AE1381" s="6">
        <f>Table1[[#This Row],[Delivered MT]]*Table1[[#This Row],[Average Cost SDG/MT]]</f>
        <v>0</v>
      </c>
    </row>
    <row r="1382" spans="1:31" hidden="1" x14ac:dyDescent="0.2">
      <c r="A1382" s="1">
        <v>1393</v>
      </c>
      <c r="P1382" s="6">
        <f t="shared" si="126"/>
        <v>0</v>
      </c>
      <c r="R1382" s="6">
        <f t="shared" si="127"/>
        <v>0</v>
      </c>
      <c r="S1382" s="57">
        <f t="shared" si="130"/>
        <v>0</v>
      </c>
      <c r="T1382" s="6">
        <f>Table1[[#This Row],[Volume in Units]]*Table1[[#This Row],[Price SDG/Unit]]</f>
        <v>0</v>
      </c>
      <c r="U1382" s="57">
        <f>Table1[[#This Row],[Volume MT/Head]]*Table1[[#This Row],[Price USD/(MT/Head)]]</f>
        <v>0</v>
      </c>
      <c r="V1382" s="80"/>
      <c r="W1382" s="28">
        <f>Table1[[#This Row],[Commission SDG/MT]]*Table1[[#This Row],[Volume in Units]]</f>
        <v>0</v>
      </c>
      <c r="X1382" s="80"/>
      <c r="Y1382" s="28">
        <f t="shared" si="128"/>
        <v>0</v>
      </c>
      <c r="Z1382" s="6">
        <f>IFERROR((Table1[[#This Row],[Total Cost SDG]]/Table1[[#This Row],[Volume MT/Head]]),0)</f>
        <v>0</v>
      </c>
      <c r="AA1382" s="57" t="e">
        <f t="shared" si="129"/>
        <v>#DIV/0!</v>
      </c>
      <c r="AB1382" s="57">
        <f>IFERROR((Table1[[#This Row],[Total Cost USD]]/Table1[[#This Row],[Volume MT/Head]]),0)</f>
        <v>0</v>
      </c>
      <c r="AC1382" s="80"/>
      <c r="AD1382" s="6">
        <f>Table1[[#This Row],[Volume MT/Head]]-Table1[[#This Row],[Delivered MT]]</f>
        <v>0</v>
      </c>
      <c r="AE1382" s="6">
        <f>Table1[[#This Row],[Delivered MT]]*Table1[[#This Row],[Average Cost SDG/MT]]</f>
        <v>0</v>
      </c>
    </row>
    <row r="1383" spans="1:31" hidden="1" x14ac:dyDescent="0.2">
      <c r="A1383" s="1">
        <v>1394</v>
      </c>
      <c r="P1383" s="6">
        <f t="shared" si="126"/>
        <v>0</v>
      </c>
      <c r="R1383" s="6">
        <f t="shared" si="127"/>
        <v>0</v>
      </c>
      <c r="S1383" s="57">
        <f t="shared" si="130"/>
        <v>0</v>
      </c>
      <c r="T1383" s="6">
        <f>Table1[[#This Row],[Volume in Units]]*Table1[[#This Row],[Price SDG/Unit]]</f>
        <v>0</v>
      </c>
      <c r="U1383" s="57">
        <f>Table1[[#This Row],[Volume MT/Head]]*Table1[[#This Row],[Price USD/(MT/Head)]]</f>
        <v>0</v>
      </c>
      <c r="V1383" s="80"/>
      <c r="W1383" s="28">
        <f>Table1[[#This Row],[Commission SDG/MT]]*Table1[[#This Row],[Volume in Units]]</f>
        <v>0</v>
      </c>
      <c r="X1383" s="80"/>
      <c r="Y1383" s="28">
        <f t="shared" si="128"/>
        <v>0</v>
      </c>
      <c r="Z1383" s="6">
        <f>IFERROR((Table1[[#This Row],[Total Cost SDG]]/Table1[[#This Row],[Volume MT/Head]]),0)</f>
        <v>0</v>
      </c>
      <c r="AA1383" s="57" t="e">
        <f t="shared" si="129"/>
        <v>#DIV/0!</v>
      </c>
      <c r="AB1383" s="57">
        <f>IFERROR((Table1[[#This Row],[Total Cost USD]]/Table1[[#This Row],[Volume MT/Head]]),0)</f>
        <v>0</v>
      </c>
      <c r="AC1383" s="80"/>
      <c r="AD1383" s="6">
        <f>Table1[[#This Row],[Volume MT/Head]]-Table1[[#This Row],[Delivered MT]]</f>
        <v>0</v>
      </c>
      <c r="AE1383" s="6">
        <f>Table1[[#This Row],[Delivered MT]]*Table1[[#This Row],[Average Cost SDG/MT]]</f>
        <v>0</v>
      </c>
    </row>
    <row r="1384" spans="1:31" hidden="1" x14ac:dyDescent="0.2">
      <c r="A1384" s="1">
        <v>1395</v>
      </c>
      <c r="P1384" s="6">
        <f t="shared" si="126"/>
        <v>0</v>
      </c>
      <c r="R1384" s="6">
        <f t="shared" si="127"/>
        <v>0</v>
      </c>
      <c r="S1384" s="57">
        <f t="shared" si="130"/>
        <v>0</v>
      </c>
      <c r="T1384" s="6">
        <f>Table1[[#This Row],[Volume in Units]]*Table1[[#This Row],[Price SDG/Unit]]</f>
        <v>0</v>
      </c>
      <c r="U1384" s="57">
        <f>Table1[[#This Row],[Volume MT/Head]]*Table1[[#This Row],[Price USD/(MT/Head)]]</f>
        <v>0</v>
      </c>
      <c r="V1384" s="80"/>
      <c r="W1384" s="28">
        <f>Table1[[#This Row],[Commission SDG/MT]]*Table1[[#This Row],[Volume in Units]]</f>
        <v>0</v>
      </c>
      <c r="X1384" s="80"/>
      <c r="Y1384" s="28">
        <f t="shared" si="128"/>
        <v>0</v>
      </c>
      <c r="Z1384" s="6">
        <f>IFERROR((Table1[[#This Row],[Total Cost SDG]]/Table1[[#This Row],[Volume MT/Head]]),0)</f>
        <v>0</v>
      </c>
      <c r="AA1384" s="57" t="e">
        <f t="shared" si="129"/>
        <v>#DIV/0!</v>
      </c>
      <c r="AB1384" s="57">
        <f>IFERROR((Table1[[#This Row],[Total Cost USD]]/Table1[[#This Row],[Volume MT/Head]]),0)</f>
        <v>0</v>
      </c>
      <c r="AC1384" s="80"/>
      <c r="AD1384" s="6">
        <f>Table1[[#This Row],[Volume MT/Head]]-Table1[[#This Row],[Delivered MT]]</f>
        <v>0</v>
      </c>
      <c r="AE1384" s="6">
        <f>Table1[[#This Row],[Delivered MT]]*Table1[[#This Row],[Average Cost SDG/MT]]</f>
        <v>0</v>
      </c>
    </row>
    <row r="1385" spans="1:31" hidden="1" x14ac:dyDescent="0.2">
      <c r="A1385" s="1">
        <v>1396</v>
      </c>
      <c r="P1385" s="6">
        <f t="shared" si="126"/>
        <v>0</v>
      </c>
      <c r="R1385" s="6">
        <f t="shared" si="127"/>
        <v>0</v>
      </c>
      <c r="S1385" s="57">
        <f t="shared" si="130"/>
        <v>0</v>
      </c>
      <c r="T1385" s="6">
        <f>Table1[[#This Row],[Volume in Units]]*Table1[[#This Row],[Price SDG/Unit]]</f>
        <v>0</v>
      </c>
      <c r="U1385" s="57">
        <f>Table1[[#This Row],[Volume MT/Head]]*Table1[[#This Row],[Price USD/(MT/Head)]]</f>
        <v>0</v>
      </c>
      <c r="V1385" s="80"/>
      <c r="W1385" s="28">
        <f>Table1[[#This Row],[Commission SDG/MT]]*Table1[[#This Row],[Volume in Units]]</f>
        <v>0</v>
      </c>
      <c r="X1385" s="80"/>
      <c r="Y1385" s="28">
        <f t="shared" si="128"/>
        <v>0</v>
      </c>
      <c r="Z1385" s="6">
        <f>IFERROR((Table1[[#This Row],[Total Cost SDG]]/Table1[[#This Row],[Volume MT/Head]]),0)</f>
        <v>0</v>
      </c>
      <c r="AA1385" s="57" t="e">
        <f t="shared" si="129"/>
        <v>#DIV/0!</v>
      </c>
      <c r="AB1385" s="57">
        <f>IFERROR((Table1[[#This Row],[Total Cost USD]]/Table1[[#This Row],[Volume MT/Head]]),0)</f>
        <v>0</v>
      </c>
      <c r="AC1385" s="80"/>
      <c r="AD1385" s="6">
        <f>Table1[[#This Row],[Volume MT/Head]]-Table1[[#This Row],[Delivered MT]]</f>
        <v>0</v>
      </c>
      <c r="AE1385" s="6">
        <f>Table1[[#This Row],[Delivered MT]]*Table1[[#This Row],[Average Cost SDG/MT]]</f>
        <v>0</v>
      </c>
    </row>
    <row r="1386" spans="1:31" hidden="1" x14ac:dyDescent="0.2">
      <c r="A1386" s="1">
        <v>1397</v>
      </c>
      <c r="P1386" s="6">
        <f t="shared" si="126"/>
        <v>0</v>
      </c>
      <c r="R1386" s="6">
        <f t="shared" si="127"/>
        <v>0</v>
      </c>
      <c r="S1386" s="57">
        <f t="shared" si="130"/>
        <v>0</v>
      </c>
      <c r="T1386" s="6">
        <f>Table1[[#This Row],[Volume in Units]]*Table1[[#This Row],[Price SDG/Unit]]</f>
        <v>0</v>
      </c>
      <c r="U1386" s="57">
        <f>Table1[[#This Row],[Volume MT/Head]]*Table1[[#This Row],[Price USD/(MT/Head)]]</f>
        <v>0</v>
      </c>
      <c r="V1386" s="80"/>
      <c r="W1386" s="28">
        <f>Table1[[#This Row],[Commission SDG/MT]]*Table1[[#This Row],[Volume in Units]]</f>
        <v>0</v>
      </c>
      <c r="X1386" s="80"/>
      <c r="Y1386" s="28">
        <f t="shared" si="128"/>
        <v>0</v>
      </c>
      <c r="Z1386" s="6">
        <f>IFERROR((Table1[[#This Row],[Total Cost SDG]]/Table1[[#This Row],[Volume MT/Head]]),0)</f>
        <v>0</v>
      </c>
      <c r="AA1386" s="57" t="e">
        <f t="shared" si="129"/>
        <v>#DIV/0!</v>
      </c>
      <c r="AB1386" s="57">
        <f>IFERROR((Table1[[#This Row],[Total Cost USD]]/Table1[[#This Row],[Volume MT/Head]]),0)</f>
        <v>0</v>
      </c>
      <c r="AC1386" s="80"/>
      <c r="AD1386" s="6">
        <f>Table1[[#This Row],[Volume MT/Head]]-Table1[[#This Row],[Delivered MT]]</f>
        <v>0</v>
      </c>
      <c r="AE1386" s="6">
        <f>Table1[[#This Row],[Delivered MT]]*Table1[[#This Row],[Average Cost SDG/MT]]</f>
        <v>0</v>
      </c>
    </row>
    <row r="1387" spans="1:31" hidden="1" x14ac:dyDescent="0.2">
      <c r="A1387" s="1">
        <v>1398</v>
      </c>
      <c r="P1387" s="6">
        <f t="shared" si="126"/>
        <v>0</v>
      </c>
      <c r="R1387" s="6">
        <f t="shared" si="127"/>
        <v>0</v>
      </c>
      <c r="S1387" s="57">
        <f t="shared" si="130"/>
        <v>0</v>
      </c>
      <c r="T1387" s="6">
        <f>Table1[[#This Row],[Volume in Units]]*Table1[[#This Row],[Price SDG/Unit]]</f>
        <v>0</v>
      </c>
      <c r="U1387" s="57">
        <f>Table1[[#This Row],[Volume MT/Head]]*Table1[[#This Row],[Price USD/(MT/Head)]]</f>
        <v>0</v>
      </c>
      <c r="V1387" s="80"/>
      <c r="W1387" s="28">
        <f>Table1[[#This Row],[Commission SDG/MT]]*Table1[[#This Row],[Volume in Units]]</f>
        <v>0</v>
      </c>
      <c r="X1387" s="80"/>
      <c r="Y1387" s="28">
        <f t="shared" si="128"/>
        <v>0</v>
      </c>
      <c r="Z1387" s="6">
        <f>IFERROR((Table1[[#This Row],[Total Cost SDG]]/Table1[[#This Row],[Volume MT/Head]]),0)</f>
        <v>0</v>
      </c>
      <c r="AA1387" s="57" t="e">
        <f t="shared" si="129"/>
        <v>#DIV/0!</v>
      </c>
      <c r="AB1387" s="57">
        <f>IFERROR((Table1[[#This Row],[Total Cost USD]]/Table1[[#This Row],[Volume MT/Head]]),0)</f>
        <v>0</v>
      </c>
      <c r="AC1387" s="80"/>
      <c r="AD1387" s="6">
        <f>Table1[[#This Row],[Volume MT/Head]]-Table1[[#This Row],[Delivered MT]]</f>
        <v>0</v>
      </c>
      <c r="AE1387" s="6">
        <f>Table1[[#This Row],[Delivered MT]]*Table1[[#This Row],[Average Cost SDG/MT]]</f>
        <v>0</v>
      </c>
    </row>
    <row r="1388" spans="1:31" hidden="1" x14ac:dyDescent="0.2">
      <c r="A1388" s="1">
        <v>1399</v>
      </c>
      <c r="P1388" s="6">
        <f t="shared" si="126"/>
        <v>0</v>
      </c>
      <c r="R1388" s="6">
        <f t="shared" si="127"/>
        <v>0</v>
      </c>
      <c r="S1388" s="57">
        <f t="shared" si="130"/>
        <v>0</v>
      </c>
      <c r="T1388" s="6">
        <f>Table1[[#This Row],[Volume in Units]]*Table1[[#This Row],[Price SDG/Unit]]</f>
        <v>0</v>
      </c>
      <c r="U1388" s="57">
        <f>Table1[[#This Row],[Volume MT/Head]]*Table1[[#This Row],[Price USD/(MT/Head)]]</f>
        <v>0</v>
      </c>
      <c r="V1388" s="80"/>
      <c r="W1388" s="28">
        <f>Table1[[#This Row],[Commission SDG/MT]]*Table1[[#This Row],[Volume in Units]]</f>
        <v>0</v>
      </c>
      <c r="X1388" s="80"/>
      <c r="Y1388" s="28">
        <f t="shared" si="128"/>
        <v>0</v>
      </c>
      <c r="Z1388" s="6">
        <f>IFERROR((Table1[[#This Row],[Total Cost SDG]]/Table1[[#This Row],[Volume MT/Head]]),0)</f>
        <v>0</v>
      </c>
      <c r="AA1388" s="57" t="e">
        <f t="shared" si="129"/>
        <v>#DIV/0!</v>
      </c>
      <c r="AB1388" s="57">
        <f>IFERROR((Table1[[#This Row],[Total Cost USD]]/Table1[[#This Row],[Volume MT/Head]]),0)</f>
        <v>0</v>
      </c>
      <c r="AC1388" s="80"/>
      <c r="AD1388" s="6">
        <f>Table1[[#This Row],[Volume MT/Head]]-Table1[[#This Row],[Delivered MT]]</f>
        <v>0</v>
      </c>
      <c r="AE1388" s="6">
        <f>Table1[[#This Row],[Delivered MT]]*Table1[[#This Row],[Average Cost SDG/MT]]</f>
        <v>0</v>
      </c>
    </row>
    <row r="1389" spans="1:31" hidden="1" x14ac:dyDescent="0.2">
      <c r="A1389" s="1">
        <v>1400</v>
      </c>
      <c r="P1389" s="6">
        <f t="shared" si="126"/>
        <v>0</v>
      </c>
      <c r="R1389" s="6">
        <f t="shared" si="127"/>
        <v>0</v>
      </c>
      <c r="S1389" s="57">
        <f t="shared" si="130"/>
        <v>0</v>
      </c>
      <c r="T1389" s="6">
        <f>Table1[[#This Row],[Volume in Units]]*Table1[[#This Row],[Price SDG/Unit]]</f>
        <v>0</v>
      </c>
      <c r="U1389" s="57">
        <f>Table1[[#This Row],[Volume MT/Head]]*Table1[[#This Row],[Price USD/(MT/Head)]]</f>
        <v>0</v>
      </c>
      <c r="V1389" s="80"/>
      <c r="W1389" s="28">
        <f>Table1[[#This Row],[Commission SDG/MT]]*Table1[[#This Row],[Volume in Units]]</f>
        <v>0</v>
      </c>
      <c r="X1389" s="80"/>
      <c r="Y1389" s="28">
        <f t="shared" si="128"/>
        <v>0</v>
      </c>
      <c r="Z1389" s="6">
        <f>IFERROR((Table1[[#This Row],[Total Cost SDG]]/Table1[[#This Row],[Volume MT/Head]]),0)</f>
        <v>0</v>
      </c>
      <c r="AA1389" s="57" t="e">
        <f t="shared" si="129"/>
        <v>#DIV/0!</v>
      </c>
      <c r="AB1389" s="57">
        <f>IFERROR((Table1[[#This Row],[Total Cost USD]]/Table1[[#This Row],[Volume MT/Head]]),0)</f>
        <v>0</v>
      </c>
      <c r="AC1389" s="80"/>
      <c r="AD1389" s="6">
        <f>Table1[[#This Row],[Volume MT/Head]]-Table1[[#This Row],[Delivered MT]]</f>
        <v>0</v>
      </c>
      <c r="AE1389" s="6">
        <f>Table1[[#This Row],[Delivered MT]]*Table1[[#This Row],[Average Cost SDG/MT]]</f>
        <v>0</v>
      </c>
    </row>
    <row r="1390" spans="1:31" hidden="1" x14ac:dyDescent="0.2">
      <c r="A1390" s="1">
        <v>1401</v>
      </c>
      <c r="P1390" s="6">
        <f t="shared" si="126"/>
        <v>0</v>
      </c>
      <c r="R1390" s="6">
        <f t="shared" si="127"/>
        <v>0</v>
      </c>
      <c r="S1390" s="57">
        <f t="shared" si="130"/>
        <v>0</v>
      </c>
      <c r="T1390" s="6">
        <f>Table1[[#This Row],[Volume in Units]]*Table1[[#This Row],[Price SDG/Unit]]</f>
        <v>0</v>
      </c>
      <c r="U1390" s="57">
        <f>Table1[[#This Row],[Volume MT/Head]]*Table1[[#This Row],[Price USD/(MT/Head)]]</f>
        <v>0</v>
      </c>
      <c r="V1390" s="80"/>
      <c r="W1390" s="28">
        <f>Table1[[#This Row],[Commission SDG/MT]]*Table1[[#This Row],[Volume in Units]]</f>
        <v>0</v>
      </c>
      <c r="X1390" s="80"/>
      <c r="Y1390" s="28">
        <f t="shared" si="128"/>
        <v>0</v>
      </c>
      <c r="Z1390" s="6">
        <f>IFERROR((Table1[[#This Row],[Total Cost SDG]]/Table1[[#This Row],[Volume MT/Head]]),0)</f>
        <v>0</v>
      </c>
      <c r="AA1390" s="57" t="e">
        <f t="shared" si="129"/>
        <v>#DIV/0!</v>
      </c>
      <c r="AB1390" s="57">
        <f>IFERROR((Table1[[#This Row],[Total Cost USD]]/Table1[[#This Row],[Volume MT/Head]]),0)</f>
        <v>0</v>
      </c>
      <c r="AC1390" s="80"/>
      <c r="AD1390" s="6">
        <f>Table1[[#This Row],[Volume MT/Head]]-Table1[[#This Row],[Delivered MT]]</f>
        <v>0</v>
      </c>
      <c r="AE1390" s="6">
        <f>Table1[[#This Row],[Delivered MT]]*Table1[[#This Row],[Average Cost SDG/MT]]</f>
        <v>0</v>
      </c>
    </row>
    <row r="1391" spans="1:31" hidden="1" x14ac:dyDescent="0.2">
      <c r="A1391" s="1">
        <v>1402</v>
      </c>
      <c r="P1391" s="6">
        <f t="shared" si="126"/>
        <v>0</v>
      </c>
      <c r="R1391" s="6">
        <f t="shared" si="127"/>
        <v>0</v>
      </c>
      <c r="S1391" s="57">
        <f t="shared" si="130"/>
        <v>0</v>
      </c>
      <c r="T1391" s="6">
        <f>Table1[[#This Row],[Volume in Units]]*Table1[[#This Row],[Price SDG/Unit]]</f>
        <v>0</v>
      </c>
      <c r="U1391" s="57">
        <f>Table1[[#This Row],[Volume MT/Head]]*Table1[[#This Row],[Price USD/(MT/Head)]]</f>
        <v>0</v>
      </c>
      <c r="V1391" s="80"/>
      <c r="W1391" s="28">
        <f>Table1[[#This Row],[Commission SDG/MT]]*Table1[[#This Row],[Volume in Units]]</f>
        <v>0</v>
      </c>
      <c r="X1391" s="80"/>
      <c r="Y1391" s="28">
        <f t="shared" si="128"/>
        <v>0</v>
      </c>
      <c r="Z1391" s="6">
        <f>IFERROR((Table1[[#This Row],[Total Cost SDG]]/Table1[[#This Row],[Volume MT/Head]]),0)</f>
        <v>0</v>
      </c>
      <c r="AA1391" s="57" t="e">
        <f t="shared" si="129"/>
        <v>#DIV/0!</v>
      </c>
      <c r="AB1391" s="57">
        <f>IFERROR((Table1[[#This Row],[Total Cost USD]]/Table1[[#This Row],[Volume MT/Head]]),0)</f>
        <v>0</v>
      </c>
      <c r="AC1391" s="80"/>
      <c r="AD1391" s="6">
        <f>Table1[[#This Row],[Volume MT/Head]]-Table1[[#This Row],[Delivered MT]]</f>
        <v>0</v>
      </c>
      <c r="AE1391" s="6">
        <f>Table1[[#This Row],[Delivered MT]]*Table1[[#This Row],[Average Cost SDG/MT]]</f>
        <v>0</v>
      </c>
    </row>
    <row r="1392" spans="1:31" hidden="1" x14ac:dyDescent="0.2">
      <c r="A1392" s="1">
        <v>1403</v>
      </c>
      <c r="P1392" s="6">
        <f t="shared" si="126"/>
        <v>0</v>
      </c>
      <c r="R1392" s="6">
        <f t="shared" si="127"/>
        <v>0</v>
      </c>
      <c r="S1392" s="57">
        <f t="shared" si="130"/>
        <v>0</v>
      </c>
      <c r="T1392" s="6">
        <f>Table1[[#This Row],[Volume in Units]]*Table1[[#This Row],[Price SDG/Unit]]</f>
        <v>0</v>
      </c>
      <c r="U1392" s="57">
        <f>Table1[[#This Row],[Volume MT/Head]]*Table1[[#This Row],[Price USD/(MT/Head)]]</f>
        <v>0</v>
      </c>
      <c r="V1392" s="80"/>
      <c r="W1392" s="28">
        <f>Table1[[#This Row],[Commission SDG/MT]]*Table1[[#This Row],[Volume in Units]]</f>
        <v>0</v>
      </c>
      <c r="X1392" s="80"/>
      <c r="Y1392" s="28">
        <f t="shared" si="128"/>
        <v>0</v>
      </c>
      <c r="Z1392" s="6">
        <f>IFERROR((Table1[[#This Row],[Total Cost SDG]]/Table1[[#This Row],[Volume MT/Head]]),0)</f>
        <v>0</v>
      </c>
      <c r="AA1392" s="57" t="e">
        <f t="shared" si="129"/>
        <v>#DIV/0!</v>
      </c>
      <c r="AB1392" s="57">
        <f>IFERROR((Table1[[#This Row],[Total Cost USD]]/Table1[[#This Row],[Volume MT/Head]]),0)</f>
        <v>0</v>
      </c>
      <c r="AC1392" s="80"/>
      <c r="AD1392" s="6">
        <f>Table1[[#This Row],[Volume MT/Head]]-Table1[[#This Row],[Delivered MT]]</f>
        <v>0</v>
      </c>
      <c r="AE1392" s="6">
        <f>Table1[[#This Row],[Delivered MT]]*Table1[[#This Row],[Average Cost SDG/MT]]</f>
        <v>0</v>
      </c>
    </row>
    <row r="1393" spans="1:31" hidden="1" x14ac:dyDescent="0.2">
      <c r="A1393" s="1">
        <v>1404</v>
      </c>
      <c r="P1393" s="6">
        <f t="shared" si="126"/>
        <v>0</v>
      </c>
      <c r="R1393" s="6">
        <f t="shared" si="127"/>
        <v>0</v>
      </c>
      <c r="S1393" s="57">
        <f t="shared" si="130"/>
        <v>0</v>
      </c>
      <c r="T1393" s="6">
        <f>Table1[[#This Row],[Volume in Units]]*Table1[[#This Row],[Price SDG/Unit]]</f>
        <v>0</v>
      </c>
      <c r="U1393" s="57">
        <f>Table1[[#This Row],[Volume MT/Head]]*Table1[[#This Row],[Price USD/(MT/Head)]]</f>
        <v>0</v>
      </c>
      <c r="V1393" s="80"/>
      <c r="W1393" s="28">
        <f>Table1[[#This Row],[Commission SDG/MT]]*Table1[[#This Row],[Volume in Units]]</f>
        <v>0</v>
      </c>
      <c r="X1393" s="80"/>
      <c r="Y1393" s="28">
        <f t="shared" si="128"/>
        <v>0</v>
      </c>
      <c r="Z1393" s="6">
        <f>IFERROR((Table1[[#This Row],[Total Cost SDG]]/Table1[[#This Row],[Volume MT/Head]]),0)</f>
        <v>0</v>
      </c>
      <c r="AA1393" s="57" t="e">
        <f t="shared" si="129"/>
        <v>#DIV/0!</v>
      </c>
      <c r="AB1393" s="57">
        <f>IFERROR((Table1[[#This Row],[Total Cost USD]]/Table1[[#This Row],[Volume MT/Head]]),0)</f>
        <v>0</v>
      </c>
      <c r="AC1393" s="80"/>
      <c r="AD1393" s="6">
        <f>Table1[[#This Row],[Volume MT/Head]]-Table1[[#This Row],[Delivered MT]]</f>
        <v>0</v>
      </c>
      <c r="AE1393" s="6">
        <f>Table1[[#This Row],[Delivered MT]]*Table1[[#This Row],[Average Cost SDG/MT]]</f>
        <v>0</v>
      </c>
    </row>
    <row r="1394" spans="1:31" hidden="1" x14ac:dyDescent="0.2">
      <c r="A1394" s="1">
        <v>1405</v>
      </c>
      <c r="P1394" s="6">
        <f t="shared" si="126"/>
        <v>0</v>
      </c>
      <c r="R1394" s="6">
        <f t="shared" si="127"/>
        <v>0</v>
      </c>
      <c r="S1394" s="57">
        <f t="shared" si="130"/>
        <v>0</v>
      </c>
      <c r="T1394" s="6">
        <f>Table1[[#This Row],[Volume in Units]]*Table1[[#This Row],[Price SDG/Unit]]</f>
        <v>0</v>
      </c>
      <c r="U1394" s="57">
        <f>Table1[[#This Row],[Volume MT/Head]]*Table1[[#This Row],[Price USD/(MT/Head)]]</f>
        <v>0</v>
      </c>
      <c r="V1394" s="80"/>
      <c r="W1394" s="28">
        <f>Table1[[#This Row],[Commission SDG/MT]]*Table1[[#This Row],[Volume in Units]]</f>
        <v>0</v>
      </c>
      <c r="X1394" s="80"/>
      <c r="Y1394" s="28">
        <f t="shared" si="128"/>
        <v>0</v>
      </c>
      <c r="Z1394" s="6">
        <f>IFERROR((Table1[[#This Row],[Total Cost SDG]]/Table1[[#This Row],[Volume MT/Head]]),0)</f>
        <v>0</v>
      </c>
      <c r="AA1394" s="57" t="e">
        <f t="shared" si="129"/>
        <v>#DIV/0!</v>
      </c>
      <c r="AB1394" s="57">
        <f>IFERROR((Table1[[#This Row],[Total Cost USD]]/Table1[[#This Row],[Volume MT/Head]]),0)</f>
        <v>0</v>
      </c>
      <c r="AC1394" s="80"/>
      <c r="AD1394" s="6">
        <f>Table1[[#This Row],[Volume MT/Head]]-Table1[[#This Row],[Delivered MT]]</f>
        <v>0</v>
      </c>
      <c r="AE1394" s="6">
        <f>Table1[[#This Row],[Delivered MT]]*Table1[[#This Row],[Average Cost SDG/MT]]</f>
        <v>0</v>
      </c>
    </row>
    <row r="1395" spans="1:31" hidden="1" x14ac:dyDescent="0.2">
      <c r="A1395" s="1">
        <v>1406</v>
      </c>
      <c r="P1395" s="6">
        <f t="shared" si="126"/>
        <v>0</v>
      </c>
      <c r="R1395" s="6">
        <f t="shared" si="127"/>
        <v>0</v>
      </c>
      <c r="S1395" s="57">
        <f t="shared" si="130"/>
        <v>0</v>
      </c>
      <c r="T1395" s="6">
        <f>Table1[[#This Row],[Volume in Units]]*Table1[[#This Row],[Price SDG/Unit]]</f>
        <v>0</v>
      </c>
      <c r="U1395" s="57">
        <f>Table1[[#This Row],[Volume MT/Head]]*Table1[[#This Row],[Price USD/(MT/Head)]]</f>
        <v>0</v>
      </c>
      <c r="V1395" s="80"/>
      <c r="W1395" s="28">
        <f>Table1[[#This Row],[Commission SDG/MT]]*Table1[[#This Row],[Volume in Units]]</f>
        <v>0</v>
      </c>
      <c r="X1395" s="80"/>
      <c r="Y1395" s="28">
        <f t="shared" si="128"/>
        <v>0</v>
      </c>
      <c r="Z1395" s="6">
        <f>IFERROR((Table1[[#This Row],[Total Cost SDG]]/Table1[[#This Row],[Volume MT/Head]]),0)</f>
        <v>0</v>
      </c>
      <c r="AA1395" s="57" t="e">
        <f t="shared" si="129"/>
        <v>#DIV/0!</v>
      </c>
      <c r="AB1395" s="57">
        <f>IFERROR((Table1[[#This Row],[Total Cost USD]]/Table1[[#This Row],[Volume MT/Head]]),0)</f>
        <v>0</v>
      </c>
      <c r="AC1395" s="80"/>
      <c r="AD1395" s="6">
        <f>Table1[[#This Row],[Volume MT/Head]]-Table1[[#This Row],[Delivered MT]]</f>
        <v>0</v>
      </c>
      <c r="AE1395" s="6">
        <f>Table1[[#This Row],[Delivered MT]]*Table1[[#This Row],[Average Cost SDG/MT]]</f>
        <v>0</v>
      </c>
    </row>
    <row r="1396" spans="1:31" hidden="1" x14ac:dyDescent="0.2">
      <c r="A1396" s="1">
        <v>1407</v>
      </c>
      <c r="P1396" s="6">
        <f t="shared" si="126"/>
        <v>0</v>
      </c>
      <c r="R1396" s="6">
        <f t="shared" si="127"/>
        <v>0</v>
      </c>
      <c r="S1396" s="57">
        <f t="shared" si="130"/>
        <v>0</v>
      </c>
      <c r="T1396" s="6">
        <f>Table1[[#This Row],[Volume in Units]]*Table1[[#This Row],[Price SDG/Unit]]</f>
        <v>0</v>
      </c>
      <c r="U1396" s="57">
        <f>Table1[[#This Row],[Volume MT/Head]]*Table1[[#This Row],[Price USD/(MT/Head)]]</f>
        <v>0</v>
      </c>
      <c r="V1396" s="80"/>
      <c r="W1396" s="28">
        <f>Table1[[#This Row],[Commission SDG/MT]]*Table1[[#This Row],[Volume in Units]]</f>
        <v>0</v>
      </c>
      <c r="X1396" s="80"/>
      <c r="Y1396" s="28">
        <f t="shared" si="128"/>
        <v>0</v>
      </c>
      <c r="Z1396" s="6">
        <f>IFERROR((Table1[[#This Row],[Total Cost SDG]]/Table1[[#This Row],[Volume MT/Head]]),0)</f>
        <v>0</v>
      </c>
      <c r="AA1396" s="57" t="e">
        <f t="shared" si="129"/>
        <v>#DIV/0!</v>
      </c>
      <c r="AB1396" s="57">
        <f>IFERROR((Table1[[#This Row],[Total Cost USD]]/Table1[[#This Row],[Volume MT/Head]]),0)</f>
        <v>0</v>
      </c>
      <c r="AC1396" s="80"/>
      <c r="AD1396" s="6">
        <f>Table1[[#This Row],[Volume MT/Head]]-Table1[[#This Row],[Delivered MT]]</f>
        <v>0</v>
      </c>
      <c r="AE1396" s="6">
        <f>Table1[[#This Row],[Delivered MT]]*Table1[[#This Row],[Average Cost SDG/MT]]</f>
        <v>0</v>
      </c>
    </row>
    <row r="1397" spans="1:31" hidden="1" x14ac:dyDescent="0.2">
      <c r="A1397" s="1">
        <v>1408</v>
      </c>
      <c r="P1397" s="6">
        <f t="shared" si="126"/>
        <v>0</v>
      </c>
      <c r="R1397" s="6">
        <f t="shared" si="127"/>
        <v>0</v>
      </c>
      <c r="S1397" s="57">
        <f t="shared" si="130"/>
        <v>0</v>
      </c>
      <c r="T1397" s="6">
        <f>Table1[[#This Row],[Volume in Units]]*Table1[[#This Row],[Price SDG/Unit]]</f>
        <v>0</v>
      </c>
      <c r="U1397" s="57">
        <f>Table1[[#This Row],[Volume MT/Head]]*Table1[[#This Row],[Price USD/(MT/Head)]]</f>
        <v>0</v>
      </c>
      <c r="V1397" s="80"/>
      <c r="W1397" s="28">
        <f>Table1[[#This Row],[Commission SDG/MT]]*Table1[[#This Row],[Volume in Units]]</f>
        <v>0</v>
      </c>
      <c r="X1397" s="80"/>
      <c r="Y1397" s="28">
        <f t="shared" si="128"/>
        <v>0</v>
      </c>
      <c r="Z1397" s="6">
        <f>IFERROR((Table1[[#This Row],[Total Cost SDG]]/Table1[[#This Row],[Volume MT/Head]]),0)</f>
        <v>0</v>
      </c>
      <c r="AA1397" s="57" t="e">
        <f t="shared" si="129"/>
        <v>#DIV/0!</v>
      </c>
      <c r="AB1397" s="57">
        <f>IFERROR((Table1[[#This Row],[Total Cost USD]]/Table1[[#This Row],[Volume MT/Head]]),0)</f>
        <v>0</v>
      </c>
      <c r="AC1397" s="80"/>
      <c r="AD1397" s="6">
        <f>Table1[[#This Row],[Volume MT/Head]]-Table1[[#This Row],[Delivered MT]]</f>
        <v>0</v>
      </c>
      <c r="AE1397" s="6">
        <f>Table1[[#This Row],[Delivered MT]]*Table1[[#This Row],[Average Cost SDG/MT]]</f>
        <v>0</v>
      </c>
    </row>
    <row r="1398" spans="1:31" hidden="1" x14ac:dyDescent="0.2">
      <c r="A1398" s="1">
        <v>1409</v>
      </c>
      <c r="P1398" s="6">
        <f t="shared" si="126"/>
        <v>0</v>
      </c>
      <c r="R1398" s="6">
        <f t="shared" si="127"/>
        <v>0</v>
      </c>
      <c r="S1398" s="57">
        <f t="shared" si="130"/>
        <v>0</v>
      </c>
      <c r="T1398" s="6">
        <f>Table1[[#This Row],[Volume in Units]]*Table1[[#This Row],[Price SDG/Unit]]</f>
        <v>0</v>
      </c>
      <c r="U1398" s="57">
        <f>Table1[[#This Row],[Volume MT/Head]]*Table1[[#This Row],[Price USD/(MT/Head)]]</f>
        <v>0</v>
      </c>
      <c r="V1398" s="80"/>
      <c r="W1398" s="28">
        <f>Table1[[#This Row],[Commission SDG/MT]]*Table1[[#This Row],[Volume in Units]]</f>
        <v>0</v>
      </c>
      <c r="X1398" s="80"/>
      <c r="Y1398" s="28">
        <f t="shared" si="128"/>
        <v>0</v>
      </c>
      <c r="Z1398" s="6">
        <f>IFERROR((Table1[[#This Row],[Total Cost SDG]]/Table1[[#This Row],[Volume MT/Head]]),0)</f>
        <v>0</v>
      </c>
      <c r="AA1398" s="57" t="e">
        <f t="shared" si="129"/>
        <v>#DIV/0!</v>
      </c>
      <c r="AB1398" s="57">
        <f>IFERROR((Table1[[#This Row],[Total Cost USD]]/Table1[[#This Row],[Volume MT/Head]]),0)</f>
        <v>0</v>
      </c>
      <c r="AC1398" s="80"/>
      <c r="AD1398" s="6">
        <f>Table1[[#This Row],[Volume MT/Head]]-Table1[[#This Row],[Delivered MT]]</f>
        <v>0</v>
      </c>
      <c r="AE1398" s="6">
        <f>Table1[[#This Row],[Delivered MT]]*Table1[[#This Row],[Average Cost SDG/MT]]</f>
        <v>0</v>
      </c>
    </row>
    <row r="1399" spans="1:31" hidden="1" x14ac:dyDescent="0.2">
      <c r="A1399" s="1">
        <v>1410</v>
      </c>
      <c r="P1399" s="6">
        <f t="shared" si="126"/>
        <v>0</v>
      </c>
      <c r="R1399" s="6">
        <f t="shared" si="127"/>
        <v>0</v>
      </c>
      <c r="S1399" s="57">
        <f t="shared" si="130"/>
        <v>0</v>
      </c>
      <c r="T1399" s="6">
        <f>Table1[[#This Row],[Volume in Units]]*Table1[[#This Row],[Price SDG/Unit]]</f>
        <v>0</v>
      </c>
      <c r="U1399" s="57">
        <f>Table1[[#This Row],[Volume MT/Head]]*Table1[[#This Row],[Price USD/(MT/Head)]]</f>
        <v>0</v>
      </c>
      <c r="V1399" s="80"/>
      <c r="W1399" s="28">
        <f>Table1[[#This Row],[Commission SDG/MT]]*Table1[[#This Row],[Volume in Units]]</f>
        <v>0</v>
      </c>
      <c r="X1399" s="80"/>
      <c r="Y1399" s="28">
        <f t="shared" si="128"/>
        <v>0</v>
      </c>
      <c r="Z1399" s="6">
        <f>IFERROR((Table1[[#This Row],[Total Cost SDG]]/Table1[[#This Row],[Volume MT/Head]]),0)</f>
        <v>0</v>
      </c>
      <c r="AA1399" s="57" t="e">
        <f t="shared" si="129"/>
        <v>#DIV/0!</v>
      </c>
      <c r="AB1399" s="57">
        <f>IFERROR((Table1[[#This Row],[Total Cost USD]]/Table1[[#This Row],[Volume MT/Head]]),0)</f>
        <v>0</v>
      </c>
      <c r="AC1399" s="80"/>
      <c r="AD1399" s="6">
        <f>Table1[[#This Row],[Volume MT/Head]]-Table1[[#This Row],[Delivered MT]]</f>
        <v>0</v>
      </c>
      <c r="AE1399" s="6">
        <f>Table1[[#This Row],[Delivered MT]]*Table1[[#This Row],[Average Cost SDG/MT]]</f>
        <v>0</v>
      </c>
    </row>
    <row r="1400" spans="1:31" hidden="1" x14ac:dyDescent="0.2">
      <c r="A1400" s="1">
        <v>1411</v>
      </c>
      <c r="P1400" s="6">
        <f t="shared" si="126"/>
        <v>0</v>
      </c>
      <c r="R1400" s="6">
        <f t="shared" si="127"/>
        <v>0</v>
      </c>
      <c r="S1400" s="57">
        <f t="shared" si="130"/>
        <v>0</v>
      </c>
      <c r="T1400" s="6">
        <f>Table1[[#This Row],[Volume in Units]]*Table1[[#This Row],[Price SDG/Unit]]</f>
        <v>0</v>
      </c>
      <c r="U1400" s="57">
        <f>Table1[[#This Row],[Volume MT/Head]]*Table1[[#This Row],[Price USD/(MT/Head)]]</f>
        <v>0</v>
      </c>
      <c r="V1400" s="80"/>
      <c r="W1400" s="28">
        <f>Table1[[#This Row],[Commission SDG/MT]]*Table1[[#This Row],[Volume in Units]]</f>
        <v>0</v>
      </c>
      <c r="X1400" s="80"/>
      <c r="Y1400" s="28">
        <f t="shared" si="128"/>
        <v>0</v>
      </c>
      <c r="Z1400" s="6">
        <f>IFERROR((Table1[[#This Row],[Total Cost SDG]]/Table1[[#This Row],[Volume MT/Head]]),0)</f>
        <v>0</v>
      </c>
      <c r="AA1400" s="57" t="e">
        <f t="shared" si="129"/>
        <v>#DIV/0!</v>
      </c>
      <c r="AB1400" s="57">
        <f>IFERROR((Table1[[#This Row],[Total Cost USD]]/Table1[[#This Row],[Volume MT/Head]]),0)</f>
        <v>0</v>
      </c>
      <c r="AC1400" s="80"/>
      <c r="AD1400" s="6">
        <f>Table1[[#This Row],[Volume MT/Head]]-Table1[[#This Row],[Delivered MT]]</f>
        <v>0</v>
      </c>
      <c r="AE1400" s="6">
        <f>Table1[[#This Row],[Delivered MT]]*Table1[[#This Row],[Average Cost SDG/MT]]</f>
        <v>0</v>
      </c>
    </row>
    <row r="1401" spans="1:31" hidden="1" x14ac:dyDescent="0.2">
      <c r="A1401" s="1">
        <v>1412</v>
      </c>
      <c r="P1401" s="6">
        <f t="shared" si="126"/>
        <v>0</v>
      </c>
      <c r="R1401" s="6">
        <f t="shared" si="127"/>
        <v>0</v>
      </c>
      <c r="S1401" s="57">
        <f t="shared" si="130"/>
        <v>0</v>
      </c>
      <c r="T1401" s="6">
        <f>Table1[[#This Row],[Volume in Units]]*Table1[[#This Row],[Price SDG/Unit]]</f>
        <v>0</v>
      </c>
      <c r="U1401" s="57">
        <f>Table1[[#This Row],[Volume MT/Head]]*Table1[[#This Row],[Price USD/(MT/Head)]]</f>
        <v>0</v>
      </c>
      <c r="V1401" s="80"/>
      <c r="W1401" s="28">
        <f>Table1[[#This Row],[Commission SDG/MT]]*Table1[[#This Row],[Volume in Units]]</f>
        <v>0</v>
      </c>
      <c r="X1401" s="80"/>
      <c r="Y1401" s="28">
        <f t="shared" si="128"/>
        <v>0</v>
      </c>
      <c r="Z1401" s="6">
        <f>IFERROR((Table1[[#This Row],[Total Cost SDG]]/Table1[[#This Row],[Volume MT/Head]]),0)</f>
        <v>0</v>
      </c>
      <c r="AA1401" s="57" t="e">
        <f t="shared" si="129"/>
        <v>#DIV/0!</v>
      </c>
      <c r="AB1401" s="57">
        <f>IFERROR((Table1[[#This Row],[Total Cost USD]]/Table1[[#This Row],[Volume MT/Head]]),0)</f>
        <v>0</v>
      </c>
      <c r="AC1401" s="80"/>
      <c r="AD1401" s="6">
        <f>Table1[[#This Row],[Volume MT/Head]]-Table1[[#This Row],[Delivered MT]]</f>
        <v>0</v>
      </c>
      <c r="AE1401" s="6">
        <f>Table1[[#This Row],[Delivered MT]]*Table1[[#This Row],[Average Cost SDG/MT]]</f>
        <v>0</v>
      </c>
    </row>
    <row r="1402" spans="1:31" hidden="1" x14ac:dyDescent="0.2">
      <c r="A1402" s="1">
        <v>1413</v>
      </c>
      <c r="P1402" s="6">
        <f t="shared" si="126"/>
        <v>0</v>
      </c>
      <c r="R1402" s="6">
        <f t="shared" si="127"/>
        <v>0</v>
      </c>
      <c r="S1402" s="57">
        <f t="shared" si="130"/>
        <v>0</v>
      </c>
      <c r="T1402" s="6">
        <f>Table1[[#This Row],[Volume in Units]]*Table1[[#This Row],[Price SDG/Unit]]</f>
        <v>0</v>
      </c>
      <c r="U1402" s="57">
        <f>Table1[[#This Row],[Volume MT/Head]]*Table1[[#This Row],[Price USD/(MT/Head)]]</f>
        <v>0</v>
      </c>
      <c r="V1402" s="80"/>
      <c r="W1402" s="28">
        <f>Table1[[#This Row],[Commission SDG/MT]]*Table1[[#This Row],[Volume in Units]]</f>
        <v>0</v>
      </c>
      <c r="X1402" s="80"/>
      <c r="Y1402" s="28">
        <f t="shared" si="128"/>
        <v>0</v>
      </c>
      <c r="Z1402" s="6">
        <f>IFERROR((Table1[[#This Row],[Total Cost SDG]]/Table1[[#This Row],[Volume MT/Head]]),0)</f>
        <v>0</v>
      </c>
      <c r="AA1402" s="57" t="e">
        <f t="shared" si="129"/>
        <v>#DIV/0!</v>
      </c>
      <c r="AB1402" s="57">
        <f>IFERROR((Table1[[#This Row],[Total Cost USD]]/Table1[[#This Row],[Volume MT/Head]]),0)</f>
        <v>0</v>
      </c>
      <c r="AC1402" s="80"/>
      <c r="AD1402" s="6">
        <f>Table1[[#This Row],[Volume MT/Head]]-Table1[[#This Row],[Delivered MT]]</f>
        <v>0</v>
      </c>
      <c r="AE1402" s="6">
        <f>Table1[[#This Row],[Delivered MT]]*Table1[[#This Row],[Average Cost SDG/MT]]</f>
        <v>0</v>
      </c>
    </row>
    <row r="1403" spans="1:31" hidden="1" x14ac:dyDescent="0.2">
      <c r="A1403" s="1">
        <v>1414</v>
      </c>
      <c r="P1403" s="6">
        <f t="shared" si="126"/>
        <v>0</v>
      </c>
      <c r="R1403" s="6">
        <f t="shared" si="127"/>
        <v>0</v>
      </c>
      <c r="S1403" s="57">
        <f t="shared" si="130"/>
        <v>0</v>
      </c>
      <c r="T1403" s="6">
        <f>Table1[[#This Row],[Volume in Units]]*Table1[[#This Row],[Price SDG/Unit]]</f>
        <v>0</v>
      </c>
      <c r="U1403" s="57">
        <f>Table1[[#This Row],[Volume MT/Head]]*Table1[[#This Row],[Price USD/(MT/Head)]]</f>
        <v>0</v>
      </c>
      <c r="V1403" s="80"/>
      <c r="W1403" s="28">
        <f>Table1[[#This Row],[Commission SDG/MT]]*Table1[[#This Row],[Volume in Units]]</f>
        <v>0</v>
      </c>
      <c r="X1403" s="80"/>
      <c r="Y1403" s="28">
        <f t="shared" si="128"/>
        <v>0</v>
      </c>
      <c r="Z1403" s="6">
        <f>IFERROR((Table1[[#This Row],[Total Cost SDG]]/Table1[[#This Row],[Volume MT/Head]]),0)</f>
        <v>0</v>
      </c>
      <c r="AA1403" s="57" t="e">
        <f t="shared" si="129"/>
        <v>#DIV/0!</v>
      </c>
      <c r="AB1403" s="57">
        <f>IFERROR((Table1[[#This Row],[Total Cost USD]]/Table1[[#This Row],[Volume MT/Head]]),0)</f>
        <v>0</v>
      </c>
      <c r="AC1403" s="80"/>
      <c r="AD1403" s="6">
        <f>Table1[[#This Row],[Volume MT/Head]]-Table1[[#This Row],[Delivered MT]]</f>
        <v>0</v>
      </c>
      <c r="AE1403" s="6">
        <f>Table1[[#This Row],[Delivered MT]]*Table1[[#This Row],[Average Cost SDG/MT]]</f>
        <v>0</v>
      </c>
    </row>
    <row r="1404" spans="1:31" hidden="1" x14ac:dyDescent="0.2">
      <c r="A1404" s="1">
        <v>1415</v>
      </c>
      <c r="P1404" s="6">
        <f t="shared" si="126"/>
        <v>0</v>
      </c>
      <c r="R1404" s="6">
        <f t="shared" si="127"/>
        <v>0</v>
      </c>
      <c r="S1404" s="57">
        <f t="shared" si="130"/>
        <v>0</v>
      </c>
      <c r="T1404" s="6">
        <f>Table1[[#This Row],[Volume in Units]]*Table1[[#This Row],[Price SDG/Unit]]</f>
        <v>0</v>
      </c>
      <c r="U1404" s="57">
        <f>Table1[[#This Row],[Volume MT/Head]]*Table1[[#This Row],[Price USD/(MT/Head)]]</f>
        <v>0</v>
      </c>
      <c r="V1404" s="80"/>
      <c r="W1404" s="28">
        <f>Table1[[#This Row],[Commission SDG/MT]]*Table1[[#This Row],[Volume in Units]]</f>
        <v>0</v>
      </c>
      <c r="X1404" s="80"/>
      <c r="Y1404" s="28">
        <f t="shared" si="128"/>
        <v>0</v>
      </c>
      <c r="Z1404" s="6">
        <f>IFERROR((Table1[[#This Row],[Total Cost SDG]]/Table1[[#This Row],[Volume MT/Head]]),0)</f>
        <v>0</v>
      </c>
      <c r="AA1404" s="57" t="e">
        <f t="shared" si="129"/>
        <v>#DIV/0!</v>
      </c>
      <c r="AB1404" s="57">
        <f>IFERROR((Table1[[#This Row],[Total Cost USD]]/Table1[[#This Row],[Volume MT/Head]]),0)</f>
        <v>0</v>
      </c>
      <c r="AC1404" s="80"/>
      <c r="AD1404" s="6">
        <f>Table1[[#This Row],[Volume MT/Head]]-Table1[[#This Row],[Delivered MT]]</f>
        <v>0</v>
      </c>
      <c r="AE1404" s="6">
        <f>Table1[[#This Row],[Delivered MT]]*Table1[[#This Row],[Average Cost SDG/MT]]</f>
        <v>0</v>
      </c>
    </row>
    <row r="1405" spans="1:31" hidden="1" x14ac:dyDescent="0.2">
      <c r="A1405" s="1">
        <v>1416</v>
      </c>
      <c r="P1405" s="6">
        <f t="shared" si="126"/>
        <v>0</v>
      </c>
      <c r="R1405" s="6">
        <f t="shared" si="127"/>
        <v>0</v>
      </c>
      <c r="S1405" s="57">
        <f t="shared" si="130"/>
        <v>0</v>
      </c>
      <c r="T1405" s="6">
        <f>Table1[[#This Row],[Volume in Units]]*Table1[[#This Row],[Price SDG/Unit]]</f>
        <v>0</v>
      </c>
      <c r="U1405" s="57">
        <f>Table1[[#This Row],[Volume MT/Head]]*Table1[[#This Row],[Price USD/(MT/Head)]]</f>
        <v>0</v>
      </c>
      <c r="V1405" s="80"/>
      <c r="W1405" s="28">
        <f>Table1[[#This Row],[Commission SDG/MT]]*Table1[[#This Row],[Volume in Units]]</f>
        <v>0</v>
      </c>
      <c r="X1405" s="80"/>
      <c r="Y1405" s="28">
        <f t="shared" si="128"/>
        <v>0</v>
      </c>
      <c r="Z1405" s="6">
        <f>IFERROR((Table1[[#This Row],[Total Cost SDG]]/Table1[[#This Row],[Volume MT/Head]]),0)</f>
        <v>0</v>
      </c>
      <c r="AA1405" s="57" t="e">
        <f t="shared" si="129"/>
        <v>#DIV/0!</v>
      </c>
      <c r="AB1405" s="57">
        <f>IFERROR((Table1[[#This Row],[Total Cost USD]]/Table1[[#This Row],[Volume MT/Head]]),0)</f>
        <v>0</v>
      </c>
      <c r="AC1405" s="80"/>
      <c r="AD1405" s="6">
        <f>Table1[[#This Row],[Volume MT/Head]]-Table1[[#This Row],[Delivered MT]]</f>
        <v>0</v>
      </c>
      <c r="AE1405" s="6">
        <f>Table1[[#This Row],[Delivered MT]]*Table1[[#This Row],[Average Cost SDG/MT]]</f>
        <v>0</v>
      </c>
    </row>
    <row r="1406" spans="1:31" hidden="1" x14ac:dyDescent="0.2">
      <c r="A1406" s="1">
        <v>1417</v>
      </c>
      <c r="P1406" s="6">
        <f t="shared" si="126"/>
        <v>0</v>
      </c>
      <c r="R1406" s="6">
        <f t="shared" si="127"/>
        <v>0</v>
      </c>
      <c r="S1406" s="57">
        <f t="shared" si="130"/>
        <v>0</v>
      </c>
      <c r="T1406" s="6">
        <f>Table1[[#This Row],[Volume in Units]]*Table1[[#This Row],[Price SDG/Unit]]</f>
        <v>0</v>
      </c>
      <c r="U1406" s="57">
        <f>Table1[[#This Row],[Volume MT/Head]]*Table1[[#This Row],[Price USD/(MT/Head)]]</f>
        <v>0</v>
      </c>
      <c r="V1406" s="80"/>
      <c r="W1406" s="28">
        <f>Table1[[#This Row],[Commission SDG/MT]]*Table1[[#This Row],[Volume in Units]]</f>
        <v>0</v>
      </c>
      <c r="X1406" s="80"/>
      <c r="Y1406" s="28">
        <f t="shared" si="128"/>
        <v>0</v>
      </c>
      <c r="Z1406" s="6">
        <f>IFERROR((Table1[[#This Row],[Total Cost SDG]]/Table1[[#This Row],[Volume MT/Head]]),0)</f>
        <v>0</v>
      </c>
      <c r="AA1406" s="57" t="e">
        <f t="shared" si="129"/>
        <v>#DIV/0!</v>
      </c>
      <c r="AB1406" s="57">
        <f>IFERROR((Table1[[#This Row],[Total Cost USD]]/Table1[[#This Row],[Volume MT/Head]]),0)</f>
        <v>0</v>
      </c>
      <c r="AC1406" s="80"/>
      <c r="AD1406" s="6">
        <f>Table1[[#This Row],[Volume MT/Head]]-Table1[[#This Row],[Delivered MT]]</f>
        <v>0</v>
      </c>
      <c r="AE1406" s="6">
        <f>Table1[[#This Row],[Delivered MT]]*Table1[[#This Row],[Average Cost SDG/MT]]</f>
        <v>0</v>
      </c>
    </row>
    <row r="1407" spans="1:31" hidden="1" x14ac:dyDescent="0.2">
      <c r="A1407" s="1">
        <v>1418</v>
      </c>
      <c r="P1407" s="6">
        <f t="shared" si="126"/>
        <v>0</v>
      </c>
      <c r="R1407" s="6">
        <f t="shared" si="127"/>
        <v>0</v>
      </c>
      <c r="S1407" s="57">
        <f t="shared" si="130"/>
        <v>0</v>
      </c>
      <c r="T1407" s="6">
        <f>Table1[[#This Row],[Volume in Units]]*Table1[[#This Row],[Price SDG/Unit]]</f>
        <v>0</v>
      </c>
      <c r="U1407" s="57">
        <f>Table1[[#This Row],[Volume MT/Head]]*Table1[[#This Row],[Price USD/(MT/Head)]]</f>
        <v>0</v>
      </c>
      <c r="V1407" s="80"/>
      <c r="W1407" s="28">
        <f>Table1[[#This Row],[Commission SDG/MT]]*Table1[[#This Row],[Volume in Units]]</f>
        <v>0</v>
      </c>
      <c r="X1407" s="80"/>
      <c r="Y1407" s="28">
        <f t="shared" si="128"/>
        <v>0</v>
      </c>
      <c r="Z1407" s="6">
        <f>IFERROR((Table1[[#This Row],[Total Cost SDG]]/Table1[[#This Row],[Volume MT/Head]]),0)</f>
        <v>0</v>
      </c>
      <c r="AA1407" s="57" t="e">
        <f t="shared" si="129"/>
        <v>#DIV/0!</v>
      </c>
      <c r="AB1407" s="57">
        <f>IFERROR((Table1[[#This Row],[Total Cost USD]]/Table1[[#This Row],[Volume MT/Head]]),0)</f>
        <v>0</v>
      </c>
      <c r="AC1407" s="80"/>
      <c r="AD1407" s="6">
        <f>Table1[[#This Row],[Volume MT/Head]]-Table1[[#This Row],[Delivered MT]]</f>
        <v>0</v>
      </c>
      <c r="AE1407" s="6">
        <f>Table1[[#This Row],[Delivered MT]]*Table1[[#This Row],[Average Cost SDG/MT]]</f>
        <v>0</v>
      </c>
    </row>
    <row r="1408" spans="1:31" hidden="1" x14ac:dyDescent="0.2">
      <c r="A1408" s="1">
        <v>1419</v>
      </c>
      <c r="P1408" s="6">
        <f t="shared" si="126"/>
        <v>0</v>
      </c>
      <c r="R1408" s="6">
        <f t="shared" si="127"/>
        <v>0</v>
      </c>
      <c r="S1408" s="57">
        <f t="shared" si="130"/>
        <v>0</v>
      </c>
      <c r="T1408" s="6">
        <f>Table1[[#This Row],[Volume in Units]]*Table1[[#This Row],[Price SDG/Unit]]</f>
        <v>0</v>
      </c>
      <c r="U1408" s="57">
        <f>Table1[[#This Row],[Volume MT/Head]]*Table1[[#This Row],[Price USD/(MT/Head)]]</f>
        <v>0</v>
      </c>
      <c r="V1408" s="80"/>
      <c r="W1408" s="28">
        <f>Table1[[#This Row],[Commission SDG/MT]]*Table1[[#This Row],[Volume in Units]]</f>
        <v>0</v>
      </c>
      <c r="X1408" s="80"/>
      <c r="Y1408" s="28">
        <f t="shared" si="128"/>
        <v>0</v>
      </c>
      <c r="Z1408" s="6">
        <f>IFERROR((Table1[[#This Row],[Total Cost SDG]]/Table1[[#This Row],[Volume MT/Head]]),0)</f>
        <v>0</v>
      </c>
      <c r="AA1408" s="57" t="e">
        <f t="shared" si="129"/>
        <v>#DIV/0!</v>
      </c>
      <c r="AB1408" s="57">
        <f>IFERROR((Table1[[#This Row],[Total Cost USD]]/Table1[[#This Row],[Volume MT/Head]]),0)</f>
        <v>0</v>
      </c>
      <c r="AC1408" s="80"/>
      <c r="AD1408" s="6">
        <f>Table1[[#This Row],[Volume MT/Head]]-Table1[[#This Row],[Delivered MT]]</f>
        <v>0</v>
      </c>
      <c r="AE1408" s="6">
        <f>Table1[[#This Row],[Delivered MT]]*Table1[[#This Row],[Average Cost SDG/MT]]</f>
        <v>0</v>
      </c>
    </row>
    <row r="1409" spans="1:31" hidden="1" x14ac:dyDescent="0.2">
      <c r="A1409" s="1">
        <v>1420</v>
      </c>
      <c r="P1409" s="6">
        <f t="shared" si="126"/>
        <v>0</v>
      </c>
      <c r="R1409" s="6">
        <f t="shared" si="127"/>
        <v>0</v>
      </c>
      <c r="S1409" s="57">
        <f t="shared" si="130"/>
        <v>0</v>
      </c>
      <c r="T1409" s="6">
        <f>Table1[[#This Row],[Volume in Units]]*Table1[[#This Row],[Price SDG/Unit]]</f>
        <v>0</v>
      </c>
      <c r="U1409" s="57">
        <f>Table1[[#This Row],[Volume MT/Head]]*Table1[[#This Row],[Price USD/(MT/Head)]]</f>
        <v>0</v>
      </c>
      <c r="V1409" s="80"/>
      <c r="W1409" s="28">
        <f>Table1[[#This Row],[Commission SDG/MT]]*Table1[[#This Row],[Volume in Units]]</f>
        <v>0</v>
      </c>
      <c r="X1409" s="80"/>
      <c r="Y1409" s="28">
        <f t="shared" si="128"/>
        <v>0</v>
      </c>
      <c r="Z1409" s="6">
        <f>IFERROR((Table1[[#This Row],[Total Cost SDG]]/Table1[[#This Row],[Volume MT/Head]]),0)</f>
        <v>0</v>
      </c>
      <c r="AA1409" s="57" t="e">
        <f t="shared" si="129"/>
        <v>#DIV/0!</v>
      </c>
      <c r="AB1409" s="57">
        <f>IFERROR((Table1[[#This Row],[Total Cost USD]]/Table1[[#This Row],[Volume MT/Head]]),0)</f>
        <v>0</v>
      </c>
      <c r="AC1409" s="80"/>
      <c r="AD1409" s="6">
        <f>Table1[[#This Row],[Volume MT/Head]]-Table1[[#This Row],[Delivered MT]]</f>
        <v>0</v>
      </c>
      <c r="AE1409" s="6">
        <f>Table1[[#This Row],[Delivered MT]]*Table1[[#This Row],[Average Cost SDG/MT]]</f>
        <v>0</v>
      </c>
    </row>
    <row r="1410" spans="1:31" hidden="1" x14ac:dyDescent="0.2">
      <c r="A1410" s="1">
        <v>1421</v>
      </c>
      <c r="P1410" s="6">
        <f t="shared" ref="P1410:P1473" si="131">IF(N1410="KG",(O1410/1000),IF(N1410="Head",(O1410*1),IF(N1410="Kantar 100lb",(O1410/22.25),IF(N1410="Kantar 315lb",(O1410*315/2204.6),IF(N1410="MT",(O1410*1),IF(N1410="Ardab",(O1410*199.726/1000),IF(N1410="104 Bag",(O1410*104/1000),IF(N1410="101 Bag",(O1410*101/1000),IF(N1410=0,0)))))))))</f>
        <v>0</v>
      </c>
      <c r="R1410" s="6">
        <f t="shared" ref="R1410:R1473" si="132">IF(N1410="KG",(Q1410*1000),IF(N1410="Head",(Q1410*1),IF(N1410="Kantar 100lb",(Q1410*22.25),IF(N1410="Kantar 315lb",(Q1410/315*2204.6),IF(N1410="MT",(Q1410*1),IF(N1410="Ardab",(Q1410/199.726*1000),IF(N1410="104 Bag",(Q1410/104*1000),IF(N1410="101 Bag",(Q1410/101*1000),IF(N1410=0,0)))))))))</f>
        <v>0</v>
      </c>
      <c r="S1410" s="57">
        <f t="shared" si="130"/>
        <v>0</v>
      </c>
      <c r="T1410" s="6">
        <f>Table1[[#This Row],[Volume in Units]]*Table1[[#This Row],[Price SDG/Unit]]</f>
        <v>0</v>
      </c>
      <c r="U1410" s="57">
        <f>Table1[[#This Row],[Volume MT/Head]]*Table1[[#This Row],[Price USD/(MT/Head)]]</f>
        <v>0</v>
      </c>
      <c r="V1410" s="80"/>
      <c r="W1410" s="28">
        <f>Table1[[#This Row],[Commission SDG/MT]]*Table1[[#This Row],[Volume in Units]]</f>
        <v>0</v>
      </c>
      <c r="X1410" s="80"/>
      <c r="Y1410" s="28">
        <f t="shared" ref="Y1410:Y1473" si="133">T1410+W1410+X1410</f>
        <v>0</v>
      </c>
      <c r="Z1410" s="6">
        <f>IFERROR((Table1[[#This Row],[Total Cost SDG]]/Table1[[#This Row],[Volume MT/Head]]),0)</f>
        <v>0</v>
      </c>
      <c r="AA1410" s="57" t="e">
        <f t="shared" ref="AA1410:AA1473" si="134">Y1410/F1410</f>
        <v>#DIV/0!</v>
      </c>
      <c r="AB1410" s="57">
        <f>IFERROR((Table1[[#This Row],[Total Cost USD]]/Table1[[#This Row],[Volume MT/Head]]),0)</f>
        <v>0</v>
      </c>
      <c r="AC1410" s="80"/>
      <c r="AD1410" s="6">
        <f>Table1[[#This Row],[Volume MT/Head]]-Table1[[#This Row],[Delivered MT]]</f>
        <v>0</v>
      </c>
      <c r="AE1410" s="6">
        <f>Table1[[#This Row],[Delivered MT]]*Table1[[#This Row],[Average Cost SDG/MT]]</f>
        <v>0</v>
      </c>
    </row>
    <row r="1411" spans="1:31" hidden="1" x14ac:dyDescent="0.2">
      <c r="A1411" s="1">
        <v>1422</v>
      </c>
      <c r="P1411" s="6">
        <f t="shared" si="131"/>
        <v>0</v>
      </c>
      <c r="R1411" s="6">
        <f t="shared" si="132"/>
        <v>0</v>
      </c>
      <c r="S1411" s="57">
        <f t="shared" si="130"/>
        <v>0</v>
      </c>
      <c r="T1411" s="6">
        <f>Table1[[#This Row],[Volume in Units]]*Table1[[#This Row],[Price SDG/Unit]]</f>
        <v>0</v>
      </c>
      <c r="U1411" s="57">
        <f>Table1[[#This Row],[Volume MT/Head]]*Table1[[#This Row],[Price USD/(MT/Head)]]</f>
        <v>0</v>
      </c>
      <c r="V1411" s="80"/>
      <c r="W1411" s="28">
        <f>Table1[[#This Row],[Commission SDG/MT]]*Table1[[#This Row],[Volume in Units]]</f>
        <v>0</v>
      </c>
      <c r="X1411" s="80"/>
      <c r="Y1411" s="28">
        <f t="shared" si="133"/>
        <v>0</v>
      </c>
      <c r="Z1411" s="6">
        <f>IFERROR((Table1[[#This Row],[Total Cost SDG]]/Table1[[#This Row],[Volume MT/Head]]),0)</f>
        <v>0</v>
      </c>
      <c r="AA1411" s="57" t="e">
        <f t="shared" si="134"/>
        <v>#DIV/0!</v>
      </c>
      <c r="AB1411" s="57">
        <f>IFERROR((Table1[[#This Row],[Total Cost USD]]/Table1[[#This Row],[Volume MT/Head]]),0)</f>
        <v>0</v>
      </c>
      <c r="AC1411" s="80"/>
      <c r="AD1411" s="6">
        <f>Table1[[#This Row],[Volume MT/Head]]-Table1[[#This Row],[Delivered MT]]</f>
        <v>0</v>
      </c>
      <c r="AE1411" s="6">
        <f>Table1[[#This Row],[Delivered MT]]*Table1[[#This Row],[Average Cost SDG/MT]]</f>
        <v>0</v>
      </c>
    </row>
    <row r="1412" spans="1:31" hidden="1" x14ac:dyDescent="0.2">
      <c r="A1412" s="1">
        <v>1423</v>
      </c>
      <c r="P1412" s="6">
        <f t="shared" si="131"/>
        <v>0</v>
      </c>
      <c r="R1412" s="6">
        <f t="shared" si="132"/>
        <v>0</v>
      </c>
      <c r="S1412" s="57">
        <f t="shared" si="130"/>
        <v>0</v>
      </c>
      <c r="T1412" s="6">
        <f>Table1[[#This Row],[Volume in Units]]*Table1[[#This Row],[Price SDG/Unit]]</f>
        <v>0</v>
      </c>
      <c r="U1412" s="57">
        <f>Table1[[#This Row],[Volume MT/Head]]*Table1[[#This Row],[Price USD/(MT/Head)]]</f>
        <v>0</v>
      </c>
      <c r="V1412" s="80"/>
      <c r="W1412" s="28">
        <f>Table1[[#This Row],[Commission SDG/MT]]*Table1[[#This Row],[Volume in Units]]</f>
        <v>0</v>
      </c>
      <c r="X1412" s="80"/>
      <c r="Y1412" s="28">
        <f t="shared" si="133"/>
        <v>0</v>
      </c>
      <c r="Z1412" s="6">
        <f>IFERROR((Table1[[#This Row],[Total Cost SDG]]/Table1[[#This Row],[Volume MT/Head]]),0)</f>
        <v>0</v>
      </c>
      <c r="AA1412" s="57" t="e">
        <f t="shared" si="134"/>
        <v>#DIV/0!</v>
      </c>
      <c r="AB1412" s="57">
        <f>IFERROR((Table1[[#This Row],[Total Cost USD]]/Table1[[#This Row],[Volume MT/Head]]),0)</f>
        <v>0</v>
      </c>
      <c r="AC1412" s="80"/>
      <c r="AD1412" s="6">
        <f>Table1[[#This Row],[Volume MT/Head]]-Table1[[#This Row],[Delivered MT]]</f>
        <v>0</v>
      </c>
      <c r="AE1412" s="6">
        <f>Table1[[#This Row],[Delivered MT]]*Table1[[#This Row],[Average Cost SDG/MT]]</f>
        <v>0</v>
      </c>
    </row>
    <row r="1413" spans="1:31" hidden="1" x14ac:dyDescent="0.2">
      <c r="A1413" s="1">
        <v>1424</v>
      </c>
      <c r="P1413" s="6">
        <f t="shared" si="131"/>
        <v>0</v>
      </c>
      <c r="R1413" s="6">
        <f t="shared" si="132"/>
        <v>0</v>
      </c>
      <c r="S1413" s="57">
        <f t="shared" si="130"/>
        <v>0</v>
      </c>
      <c r="T1413" s="6">
        <f>Table1[[#This Row],[Volume in Units]]*Table1[[#This Row],[Price SDG/Unit]]</f>
        <v>0</v>
      </c>
      <c r="U1413" s="57">
        <f>Table1[[#This Row],[Volume MT/Head]]*Table1[[#This Row],[Price USD/(MT/Head)]]</f>
        <v>0</v>
      </c>
      <c r="V1413" s="80"/>
      <c r="W1413" s="28">
        <f>Table1[[#This Row],[Commission SDG/MT]]*Table1[[#This Row],[Volume in Units]]</f>
        <v>0</v>
      </c>
      <c r="X1413" s="80"/>
      <c r="Y1413" s="28">
        <f t="shared" si="133"/>
        <v>0</v>
      </c>
      <c r="Z1413" s="6">
        <f>IFERROR((Table1[[#This Row],[Total Cost SDG]]/Table1[[#This Row],[Volume MT/Head]]),0)</f>
        <v>0</v>
      </c>
      <c r="AA1413" s="57" t="e">
        <f t="shared" si="134"/>
        <v>#DIV/0!</v>
      </c>
      <c r="AB1413" s="57">
        <f>IFERROR((Table1[[#This Row],[Total Cost USD]]/Table1[[#This Row],[Volume MT/Head]]),0)</f>
        <v>0</v>
      </c>
      <c r="AC1413" s="80"/>
      <c r="AD1413" s="6">
        <f>Table1[[#This Row],[Volume MT/Head]]-Table1[[#This Row],[Delivered MT]]</f>
        <v>0</v>
      </c>
      <c r="AE1413" s="6">
        <f>Table1[[#This Row],[Delivered MT]]*Table1[[#This Row],[Average Cost SDG/MT]]</f>
        <v>0</v>
      </c>
    </row>
    <row r="1414" spans="1:31" hidden="1" x14ac:dyDescent="0.2">
      <c r="A1414" s="1">
        <v>1425</v>
      </c>
      <c r="P1414" s="6">
        <f t="shared" si="131"/>
        <v>0</v>
      </c>
      <c r="R1414" s="6">
        <f t="shared" si="132"/>
        <v>0</v>
      </c>
      <c r="S1414" s="57">
        <f t="shared" si="130"/>
        <v>0</v>
      </c>
      <c r="T1414" s="6">
        <f>Table1[[#This Row],[Volume in Units]]*Table1[[#This Row],[Price SDG/Unit]]</f>
        <v>0</v>
      </c>
      <c r="U1414" s="57">
        <f>Table1[[#This Row],[Volume MT/Head]]*Table1[[#This Row],[Price USD/(MT/Head)]]</f>
        <v>0</v>
      </c>
      <c r="V1414" s="80"/>
      <c r="W1414" s="28">
        <f>Table1[[#This Row],[Commission SDG/MT]]*Table1[[#This Row],[Volume in Units]]</f>
        <v>0</v>
      </c>
      <c r="X1414" s="80"/>
      <c r="Y1414" s="28">
        <f t="shared" si="133"/>
        <v>0</v>
      </c>
      <c r="Z1414" s="6">
        <f>IFERROR((Table1[[#This Row],[Total Cost SDG]]/Table1[[#This Row],[Volume MT/Head]]),0)</f>
        <v>0</v>
      </c>
      <c r="AA1414" s="57" t="e">
        <f t="shared" si="134"/>
        <v>#DIV/0!</v>
      </c>
      <c r="AB1414" s="57">
        <f>IFERROR((Table1[[#This Row],[Total Cost USD]]/Table1[[#This Row],[Volume MT/Head]]),0)</f>
        <v>0</v>
      </c>
      <c r="AC1414" s="80"/>
      <c r="AD1414" s="6">
        <f>Table1[[#This Row],[Volume MT/Head]]-Table1[[#This Row],[Delivered MT]]</f>
        <v>0</v>
      </c>
      <c r="AE1414" s="6">
        <f>Table1[[#This Row],[Delivered MT]]*Table1[[#This Row],[Average Cost SDG/MT]]</f>
        <v>0</v>
      </c>
    </row>
    <row r="1415" spans="1:31" hidden="1" x14ac:dyDescent="0.2">
      <c r="A1415" s="1">
        <v>1426</v>
      </c>
      <c r="P1415" s="6">
        <f t="shared" si="131"/>
        <v>0</v>
      </c>
      <c r="R1415" s="6">
        <f t="shared" si="132"/>
        <v>0</v>
      </c>
      <c r="S1415" s="57">
        <f t="shared" si="130"/>
        <v>0</v>
      </c>
      <c r="T1415" s="6">
        <f>Table1[[#This Row],[Volume in Units]]*Table1[[#This Row],[Price SDG/Unit]]</f>
        <v>0</v>
      </c>
      <c r="U1415" s="57">
        <f>Table1[[#This Row],[Volume MT/Head]]*Table1[[#This Row],[Price USD/(MT/Head)]]</f>
        <v>0</v>
      </c>
      <c r="V1415" s="80"/>
      <c r="W1415" s="28">
        <f>Table1[[#This Row],[Commission SDG/MT]]*Table1[[#This Row],[Volume in Units]]</f>
        <v>0</v>
      </c>
      <c r="X1415" s="80"/>
      <c r="Y1415" s="28">
        <f t="shared" si="133"/>
        <v>0</v>
      </c>
      <c r="Z1415" s="6">
        <f>IFERROR((Table1[[#This Row],[Total Cost SDG]]/Table1[[#This Row],[Volume MT/Head]]),0)</f>
        <v>0</v>
      </c>
      <c r="AA1415" s="57" t="e">
        <f t="shared" si="134"/>
        <v>#DIV/0!</v>
      </c>
      <c r="AB1415" s="57">
        <f>IFERROR((Table1[[#This Row],[Total Cost USD]]/Table1[[#This Row],[Volume MT/Head]]),0)</f>
        <v>0</v>
      </c>
      <c r="AC1415" s="80"/>
      <c r="AD1415" s="6">
        <f>Table1[[#This Row],[Volume MT/Head]]-Table1[[#This Row],[Delivered MT]]</f>
        <v>0</v>
      </c>
      <c r="AE1415" s="6">
        <f>Table1[[#This Row],[Delivered MT]]*Table1[[#This Row],[Average Cost SDG/MT]]</f>
        <v>0</v>
      </c>
    </row>
    <row r="1416" spans="1:31" hidden="1" x14ac:dyDescent="0.2">
      <c r="A1416" s="1">
        <v>1427</v>
      </c>
      <c r="P1416" s="6">
        <f t="shared" si="131"/>
        <v>0</v>
      </c>
      <c r="R1416" s="6">
        <f t="shared" si="132"/>
        <v>0</v>
      </c>
      <c r="S1416" s="57">
        <f t="shared" si="130"/>
        <v>0</v>
      </c>
      <c r="T1416" s="6">
        <f>Table1[[#This Row],[Volume in Units]]*Table1[[#This Row],[Price SDG/Unit]]</f>
        <v>0</v>
      </c>
      <c r="U1416" s="57">
        <f>Table1[[#This Row],[Volume MT/Head]]*Table1[[#This Row],[Price USD/(MT/Head)]]</f>
        <v>0</v>
      </c>
      <c r="V1416" s="80"/>
      <c r="W1416" s="28">
        <f>Table1[[#This Row],[Commission SDG/MT]]*Table1[[#This Row],[Volume in Units]]</f>
        <v>0</v>
      </c>
      <c r="X1416" s="80"/>
      <c r="Y1416" s="28">
        <f t="shared" si="133"/>
        <v>0</v>
      </c>
      <c r="Z1416" s="6">
        <f>IFERROR((Table1[[#This Row],[Total Cost SDG]]/Table1[[#This Row],[Volume MT/Head]]),0)</f>
        <v>0</v>
      </c>
      <c r="AA1416" s="57" t="e">
        <f t="shared" si="134"/>
        <v>#DIV/0!</v>
      </c>
      <c r="AB1416" s="57">
        <f>IFERROR((Table1[[#This Row],[Total Cost USD]]/Table1[[#This Row],[Volume MT/Head]]),0)</f>
        <v>0</v>
      </c>
      <c r="AC1416" s="80"/>
      <c r="AD1416" s="6">
        <f>Table1[[#This Row],[Volume MT/Head]]-Table1[[#This Row],[Delivered MT]]</f>
        <v>0</v>
      </c>
      <c r="AE1416" s="6">
        <f>Table1[[#This Row],[Delivered MT]]*Table1[[#This Row],[Average Cost SDG/MT]]</f>
        <v>0</v>
      </c>
    </row>
    <row r="1417" spans="1:31" hidden="1" x14ac:dyDescent="0.2">
      <c r="A1417" s="1">
        <v>1428</v>
      </c>
      <c r="P1417" s="6">
        <f t="shared" si="131"/>
        <v>0</v>
      </c>
      <c r="R1417" s="6">
        <f t="shared" si="132"/>
        <v>0</v>
      </c>
      <c r="S1417" s="57">
        <f t="shared" si="130"/>
        <v>0</v>
      </c>
      <c r="T1417" s="6">
        <f>Table1[[#This Row],[Volume in Units]]*Table1[[#This Row],[Price SDG/Unit]]</f>
        <v>0</v>
      </c>
      <c r="U1417" s="57">
        <f>Table1[[#This Row],[Volume MT/Head]]*Table1[[#This Row],[Price USD/(MT/Head)]]</f>
        <v>0</v>
      </c>
      <c r="V1417" s="80"/>
      <c r="W1417" s="28">
        <f>Table1[[#This Row],[Commission SDG/MT]]*Table1[[#This Row],[Volume in Units]]</f>
        <v>0</v>
      </c>
      <c r="X1417" s="80"/>
      <c r="Y1417" s="28">
        <f t="shared" si="133"/>
        <v>0</v>
      </c>
      <c r="Z1417" s="6">
        <f>IFERROR((Table1[[#This Row],[Total Cost SDG]]/Table1[[#This Row],[Volume MT/Head]]),0)</f>
        <v>0</v>
      </c>
      <c r="AA1417" s="57" t="e">
        <f t="shared" si="134"/>
        <v>#DIV/0!</v>
      </c>
      <c r="AB1417" s="57">
        <f>IFERROR((Table1[[#This Row],[Total Cost USD]]/Table1[[#This Row],[Volume MT/Head]]),0)</f>
        <v>0</v>
      </c>
      <c r="AC1417" s="80"/>
      <c r="AD1417" s="6">
        <f>Table1[[#This Row],[Volume MT/Head]]-Table1[[#This Row],[Delivered MT]]</f>
        <v>0</v>
      </c>
      <c r="AE1417" s="6">
        <f>Table1[[#This Row],[Delivered MT]]*Table1[[#This Row],[Average Cost SDG/MT]]</f>
        <v>0</v>
      </c>
    </row>
    <row r="1418" spans="1:31" hidden="1" x14ac:dyDescent="0.2">
      <c r="A1418" s="1">
        <v>1429</v>
      </c>
      <c r="P1418" s="6">
        <f t="shared" si="131"/>
        <v>0</v>
      </c>
      <c r="R1418" s="6">
        <f t="shared" si="132"/>
        <v>0</v>
      </c>
      <c r="S1418" s="57">
        <f t="shared" si="130"/>
        <v>0</v>
      </c>
      <c r="T1418" s="6">
        <f>Table1[[#This Row],[Volume in Units]]*Table1[[#This Row],[Price SDG/Unit]]</f>
        <v>0</v>
      </c>
      <c r="U1418" s="57">
        <f>Table1[[#This Row],[Volume MT/Head]]*Table1[[#This Row],[Price USD/(MT/Head)]]</f>
        <v>0</v>
      </c>
      <c r="V1418" s="80"/>
      <c r="W1418" s="28">
        <f>Table1[[#This Row],[Commission SDG/MT]]*Table1[[#This Row],[Volume in Units]]</f>
        <v>0</v>
      </c>
      <c r="X1418" s="80"/>
      <c r="Y1418" s="28">
        <f t="shared" si="133"/>
        <v>0</v>
      </c>
      <c r="Z1418" s="6">
        <f>IFERROR((Table1[[#This Row],[Total Cost SDG]]/Table1[[#This Row],[Volume MT/Head]]),0)</f>
        <v>0</v>
      </c>
      <c r="AA1418" s="57" t="e">
        <f t="shared" si="134"/>
        <v>#DIV/0!</v>
      </c>
      <c r="AB1418" s="57">
        <f>IFERROR((Table1[[#This Row],[Total Cost USD]]/Table1[[#This Row],[Volume MT/Head]]),0)</f>
        <v>0</v>
      </c>
      <c r="AC1418" s="80"/>
      <c r="AD1418" s="6">
        <f>Table1[[#This Row],[Volume MT/Head]]-Table1[[#This Row],[Delivered MT]]</f>
        <v>0</v>
      </c>
      <c r="AE1418" s="6">
        <f>Table1[[#This Row],[Delivered MT]]*Table1[[#This Row],[Average Cost SDG/MT]]</f>
        <v>0</v>
      </c>
    </row>
    <row r="1419" spans="1:31" hidden="1" x14ac:dyDescent="0.2">
      <c r="A1419" s="1">
        <v>1430</v>
      </c>
      <c r="P1419" s="6">
        <f t="shared" si="131"/>
        <v>0</v>
      </c>
      <c r="R1419" s="6">
        <f t="shared" si="132"/>
        <v>0</v>
      </c>
      <c r="S1419" s="57">
        <f t="shared" si="130"/>
        <v>0</v>
      </c>
      <c r="T1419" s="6">
        <f>Table1[[#This Row],[Volume in Units]]*Table1[[#This Row],[Price SDG/Unit]]</f>
        <v>0</v>
      </c>
      <c r="U1419" s="57">
        <f>Table1[[#This Row],[Volume MT/Head]]*Table1[[#This Row],[Price USD/(MT/Head)]]</f>
        <v>0</v>
      </c>
      <c r="V1419" s="80"/>
      <c r="W1419" s="28">
        <f>Table1[[#This Row],[Commission SDG/MT]]*Table1[[#This Row],[Volume in Units]]</f>
        <v>0</v>
      </c>
      <c r="X1419" s="80"/>
      <c r="Y1419" s="28">
        <f t="shared" si="133"/>
        <v>0</v>
      </c>
      <c r="Z1419" s="6">
        <f>IFERROR((Table1[[#This Row],[Total Cost SDG]]/Table1[[#This Row],[Volume MT/Head]]),0)</f>
        <v>0</v>
      </c>
      <c r="AA1419" s="57" t="e">
        <f t="shared" si="134"/>
        <v>#DIV/0!</v>
      </c>
      <c r="AB1419" s="57">
        <f>IFERROR((Table1[[#This Row],[Total Cost USD]]/Table1[[#This Row],[Volume MT/Head]]),0)</f>
        <v>0</v>
      </c>
      <c r="AC1419" s="80"/>
      <c r="AD1419" s="6">
        <f>Table1[[#This Row],[Volume MT/Head]]-Table1[[#This Row],[Delivered MT]]</f>
        <v>0</v>
      </c>
      <c r="AE1419" s="6">
        <f>Table1[[#This Row],[Delivered MT]]*Table1[[#This Row],[Average Cost SDG/MT]]</f>
        <v>0</v>
      </c>
    </row>
    <row r="1420" spans="1:31" hidden="1" x14ac:dyDescent="0.2">
      <c r="A1420" s="1">
        <v>1431</v>
      </c>
      <c r="P1420" s="6">
        <f t="shared" si="131"/>
        <v>0</v>
      </c>
      <c r="R1420" s="6">
        <f t="shared" si="132"/>
        <v>0</v>
      </c>
      <c r="S1420" s="57">
        <f t="shared" si="130"/>
        <v>0</v>
      </c>
      <c r="T1420" s="6">
        <f>Table1[[#This Row],[Volume in Units]]*Table1[[#This Row],[Price SDG/Unit]]</f>
        <v>0</v>
      </c>
      <c r="U1420" s="57">
        <f>Table1[[#This Row],[Volume MT/Head]]*Table1[[#This Row],[Price USD/(MT/Head)]]</f>
        <v>0</v>
      </c>
      <c r="V1420" s="80"/>
      <c r="W1420" s="28">
        <f>Table1[[#This Row],[Commission SDG/MT]]*Table1[[#This Row],[Volume in Units]]</f>
        <v>0</v>
      </c>
      <c r="X1420" s="80"/>
      <c r="Y1420" s="28">
        <f t="shared" si="133"/>
        <v>0</v>
      </c>
      <c r="Z1420" s="6">
        <f>IFERROR((Table1[[#This Row],[Total Cost SDG]]/Table1[[#This Row],[Volume MT/Head]]),0)</f>
        <v>0</v>
      </c>
      <c r="AA1420" s="57" t="e">
        <f t="shared" si="134"/>
        <v>#DIV/0!</v>
      </c>
      <c r="AB1420" s="57">
        <f>IFERROR((Table1[[#This Row],[Total Cost USD]]/Table1[[#This Row],[Volume MT/Head]]),0)</f>
        <v>0</v>
      </c>
      <c r="AC1420" s="80"/>
      <c r="AD1420" s="6">
        <f>Table1[[#This Row],[Volume MT/Head]]-Table1[[#This Row],[Delivered MT]]</f>
        <v>0</v>
      </c>
      <c r="AE1420" s="6">
        <f>Table1[[#This Row],[Delivered MT]]*Table1[[#This Row],[Average Cost SDG/MT]]</f>
        <v>0</v>
      </c>
    </row>
    <row r="1421" spans="1:31" hidden="1" x14ac:dyDescent="0.2">
      <c r="A1421" s="1">
        <v>1432</v>
      </c>
      <c r="P1421" s="6">
        <f t="shared" si="131"/>
        <v>0</v>
      </c>
      <c r="R1421" s="6">
        <f t="shared" si="132"/>
        <v>0</v>
      </c>
      <c r="S1421" s="57">
        <f t="shared" si="130"/>
        <v>0</v>
      </c>
      <c r="T1421" s="6">
        <f>Table1[[#This Row],[Volume in Units]]*Table1[[#This Row],[Price SDG/Unit]]</f>
        <v>0</v>
      </c>
      <c r="U1421" s="57">
        <f>Table1[[#This Row],[Volume MT/Head]]*Table1[[#This Row],[Price USD/(MT/Head)]]</f>
        <v>0</v>
      </c>
      <c r="V1421" s="80"/>
      <c r="W1421" s="28">
        <f>Table1[[#This Row],[Commission SDG/MT]]*Table1[[#This Row],[Volume in Units]]</f>
        <v>0</v>
      </c>
      <c r="X1421" s="80"/>
      <c r="Y1421" s="28">
        <f t="shared" si="133"/>
        <v>0</v>
      </c>
      <c r="Z1421" s="6">
        <f>IFERROR((Table1[[#This Row],[Total Cost SDG]]/Table1[[#This Row],[Volume MT/Head]]),0)</f>
        <v>0</v>
      </c>
      <c r="AA1421" s="57" t="e">
        <f t="shared" si="134"/>
        <v>#DIV/0!</v>
      </c>
      <c r="AB1421" s="57">
        <f>IFERROR((Table1[[#This Row],[Total Cost USD]]/Table1[[#This Row],[Volume MT/Head]]),0)</f>
        <v>0</v>
      </c>
      <c r="AC1421" s="80"/>
      <c r="AD1421" s="6">
        <f>Table1[[#This Row],[Volume MT/Head]]-Table1[[#This Row],[Delivered MT]]</f>
        <v>0</v>
      </c>
      <c r="AE1421" s="6">
        <f>Table1[[#This Row],[Delivered MT]]*Table1[[#This Row],[Average Cost SDG/MT]]</f>
        <v>0</v>
      </c>
    </row>
    <row r="1422" spans="1:31" hidden="1" x14ac:dyDescent="0.2">
      <c r="A1422" s="1">
        <v>1433</v>
      </c>
      <c r="P1422" s="6">
        <f t="shared" si="131"/>
        <v>0</v>
      </c>
      <c r="R1422" s="6">
        <f t="shared" si="132"/>
        <v>0</v>
      </c>
      <c r="S1422" s="57">
        <f t="shared" si="130"/>
        <v>0</v>
      </c>
      <c r="T1422" s="6">
        <f>Table1[[#This Row],[Volume in Units]]*Table1[[#This Row],[Price SDG/Unit]]</f>
        <v>0</v>
      </c>
      <c r="U1422" s="57">
        <f>Table1[[#This Row],[Volume MT/Head]]*Table1[[#This Row],[Price USD/(MT/Head)]]</f>
        <v>0</v>
      </c>
      <c r="V1422" s="80"/>
      <c r="W1422" s="28">
        <f>Table1[[#This Row],[Commission SDG/MT]]*Table1[[#This Row],[Volume in Units]]</f>
        <v>0</v>
      </c>
      <c r="X1422" s="80"/>
      <c r="Y1422" s="28">
        <f t="shared" si="133"/>
        <v>0</v>
      </c>
      <c r="Z1422" s="6">
        <f>IFERROR((Table1[[#This Row],[Total Cost SDG]]/Table1[[#This Row],[Volume MT/Head]]),0)</f>
        <v>0</v>
      </c>
      <c r="AA1422" s="57" t="e">
        <f t="shared" si="134"/>
        <v>#DIV/0!</v>
      </c>
      <c r="AB1422" s="57">
        <f>IFERROR((Table1[[#This Row],[Total Cost USD]]/Table1[[#This Row],[Volume MT/Head]]),0)</f>
        <v>0</v>
      </c>
      <c r="AC1422" s="80"/>
      <c r="AD1422" s="6">
        <f>Table1[[#This Row],[Volume MT/Head]]-Table1[[#This Row],[Delivered MT]]</f>
        <v>0</v>
      </c>
      <c r="AE1422" s="6">
        <f>Table1[[#This Row],[Delivered MT]]*Table1[[#This Row],[Average Cost SDG/MT]]</f>
        <v>0</v>
      </c>
    </row>
    <row r="1423" spans="1:31" hidden="1" x14ac:dyDescent="0.2">
      <c r="A1423" s="1">
        <v>1434</v>
      </c>
      <c r="P1423" s="6">
        <f t="shared" si="131"/>
        <v>0</v>
      </c>
      <c r="R1423" s="6">
        <f t="shared" si="132"/>
        <v>0</v>
      </c>
      <c r="S1423" s="57">
        <f t="shared" si="130"/>
        <v>0</v>
      </c>
      <c r="T1423" s="6">
        <f>Table1[[#This Row],[Volume in Units]]*Table1[[#This Row],[Price SDG/Unit]]</f>
        <v>0</v>
      </c>
      <c r="U1423" s="57">
        <f>Table1[[#This Row],[Volume MT/Head]]*Table1[[#This Row],[Price USD/(MT/Head)]]</f>
        <v>0</v>
      </c>
      <c r="V1423" s="80"/>
      <c r="W1423" s="28">
        <f>Table1[[#This Row],[Commission SDG/MT]]*Table1[[#This Row],[Volume in Units]]</f>
        <v>0</v>
      </c>
      <c r="X1423" s="80"/>
      <c r="Y1423" s="28">
        <f t="shared" si="133"/>
        <v>0</v>
      </c>
      <c r="Z1423" s="6">
        <f>IFERROR((Table1[[#This Row],[Total Cost SDG]]/Table1[[#This Row],[Volume MT/Head]]),0)</f>
        <v>0</v>
      </c>
      <c r="AA1423" s="57" t="e">
        <f t="shared" si="134"/>
        <v>#DIV/0!</v>
      </c>
      <c r="AB1423" s="57">
        <f>IFERROR((Table1[[#This Row],[Total Cost USD]]/Table1[[#This Row],[Volume MT/Head]]),0)</f>
        <v>0</v>
      </c>
      <c r="AC1423" s="80"/>
      <c r="AD1423" s="6">
        <f>Table1[[#This Row],[Volume MT/Head]]-Table1[[#This Row],[Delivered MT]]</f>
        <v>0</v>
      </c>
      <c r="AE1423" s="6">
        <f>Table1[[#This Row],[Delivered MT]]*Table1[[#This Row],[Average Cost SDG/MT]]</f>
        <v>0</v>
      </c>
    </row>
    <row r="1424" spans="1:31" hidden="1" x14ac:dyDescent="0.2">
      <c r="A1424" s="1">
        <v>1435</v>
      </c>
      <c r="P1424" s="6">
        <f t="shared" si="131"/>
        <v>0</v>
      </c>
      <c r="R1424" s="6">
        <f t="shared" si="132"/>
        <v>0</v>
      </c>
      <c r="S1424" s="57">
        <f t="shared" si="130"/>
        <v>0</v>
      </c>
      <c r="T1424" s="6">
        <f>Table1[[#This Row],[Volume in Units]]*Table1[[#This Row],[Price SDG/Unit]]</f>
        <v>0</v>
      </c>
      <c r="U1424" s="57">
        <f>Table1[[#This Row],[Volume MT/Head]]*Table1[[#This Row],[Price USD/(MT/Head)]]</f>
        <v>0</v>
      </c>
      <c r="V1424" s="80"/>
      <c r="W1424" s="28">
        <f>Table1[[#This Row],[Commission SDG/MT]]*Table1[[#This Row],[Volume in Units]]</f>
        <v>0</v>
      </c>
      <c r="X1424" s="80"/>
      <c r="Y1424" s="28">
        <f t="shared" si="133"/>
        <v>0</v>
      </c>
      <c r="Z1424" s="6">
        <f>IFERROR((Table1[[#This Row],[Total Cost SDG]]/Table1[[#This Row],[Volume MT/Head]]),0)</f>
        <v>0</v>
      </c>
      <c r="AA1424" s="57" t="e">
        <f t="shared" si="134"/>
        <v>#DIV/0!</v>
      </c>
      <c r="AB1424" s="57">
        <f>IFERROR((Table1[[#This Row],[Total Cost USD]]/Table1[[#This Row],[Volume MT/Head]]),0)</f>
        <v>0</v>
      </c>
      <c r="AC1424" s="80"/>
      <c r="AD1424" s="6">
        <f>Table1[[#This Row],[Volume MT/Head]]-Table1[[#This Row],[Delivered MT]]</f>
        <v>0</v>
      </c>
      <c r="AE1424" s="6">
        <f>Table1[[#This Row],[Delivered MT]]*Table1[[#This Row],[Average Cost SDG/MT]]</f>
        <v>0</v>
      </c>
    </row>
    <row r="1425" spans="1:31" hidden="1" x14ac:dyDescent="0.2">
      <c r="A1425" s="1">
        <v>1436</v>
      </c>
      <c r="P1425" s="6">
        <f t="shared" si="131"/>
        <v>0</v>
      </c>
      <c r="R1425" s="6">
        <f t="shared" si="132"/>
        <v>0</v>
      </c>
      <c r="S1425" s="57">
        <f t="shared" si="130"/>
        <v>0</v>
      </c>
      <c r="T1425" s="6">
        <f>Table1[[#This Row],[Volume in Units]]*Table1[[#This Row],[Price SDG/Unit]]</f>
        <v>0</v>
      </c>
      <c r="U1425" s="57">
        <f>Table1[[#This Row],[Volume MT/Head]]*Table1[[#This Row],[Price USD/(MT/Head)]]</f>
        <v>0</v>
      </c>
      <c r="V1425" s="80"/>
      <c r="W1425" s="28">
        <f>Table1[[#This Row],[Commission SDG/MT]]*Table1[[#This Row],[Volume in Units]]</f>
        <v>0</v>
      </c>
      <c r="X1425" s="80"/>
      <c r="Y1425" s="28">
        <f t="shared" si="133"/>
        <v>0</v>
      </c>
      <c r="Z1425" s="6">
        <f>IFERROR((Table1[[#This Row],[Total Cost SDG]]/Table1[[#This Row],[Volume MT/Head]]),0)</f>
        <v>0</v>
      </c>
      <c r="AA1425" s="57" t="e">
        <f t="shared" si="134"/>
        <v>#DIV/0!</v>
      </c>
      <c r="AB1425" s="57">
        <f>IFERROR((Table1[[#This Row],[Total Cost USD]]/Table1[[#This Row],[Volume MT/Head]]),0)</f>
        <v>0</v>
      </c>
      <c r="AC1425" s="80"/>
      <c r="AD1425" s="6">
        <f>Table1[[#This Row],[Volume MT/Head]]-Table1[[#This Row],[Delivered MT]]</f>
        <v>0</v>
      </c>
      <c r="AE1425" s="6">
        <f>Table1[[#This Row],[Delivered MT]]*Table1[[#This Row],[Average Cost SDG/MT]]</f>
        <v>0</v>
      </c>
    </row>
    <row r="1426" spans="1:31" hidden="1" x14ac:dyDescent="0.2">
      <c r="A1426" s="1">
        <v>1437</v>
      </c>
      <c r="P1426" s="6">
        <f t="shared" si="131"/>
        <v>0</v>
      </c>
      <c r="R1426" s="6">
        <f t="shared" si="132"/>
        <v>0</v>
      </c>
      <c r="S1426" s="57">
        <f t="shared" si="130"/>
        <v>0</v>
      </c>
      <c r="T1426" s="6">
        <f>Table1[[#This Row],[Volume in Units]]*Table1[[#This Row],[Price SDG/Unit]]</f>
        <v>0</v>
      </c>
      <c r="U1426" s="57">
        <f>Table1[[#This Row],[Volume MT/Head]]*Table1[[#This Row],[Price USD/(MT/Head)]]</f>
        <v>0</v>
      </c>
      <c r="V1426" s="80"/>
      <c r="W1426" s="28">
        <f>Table1[[#This Row],[Commission SDG/MT]]*Table1[[#This Row],[Volume in Units]]</f>
        <v>0</v>
      </c>
      <c r="X1426" s="80"/>
      <c r="Y1426" s="28">
        <f t="shared" si="133"/>
        <v>0</v>
      </c>
      <c r="Z1426" s="6">
        <f>IFERROR((Table1[[#This Row],[Total Cost SDG]]/Table1[[#This Row],[Volume MT/Head]]),0)</f>
        <v>0</v>
      </c>
      <c r="AA1426" s="57" t="e">
        <f t="shared" si="134"/>
        <v>#DIV/0!</v>
      </c>
      <c r="AB1426" s="57">
        <f>IFERROR((Table1[[#This Row],[Total Cost USD]]/Table1[[#This Row],[Volume MT/Head]]),0)</f>
        <v>0</v>
      </c>
      <c r="AC1426" s="80"/>
      <c r="AD1426" s="6">
        <f>Table1[[#This Row],[Volume MT/Head]]-Table1[[#This Row],[Delivered MT]]</f>
        <v>0</v>
      </c>
      <c r="AE1426" s="6">
        <f>Table1[[#This Row],[Delivered MT]]*Table1[[#This Row],[Average Cost SDG/MT]]</f>
        <v>0</v>
      </c>
    </row>
    <row r="1427" spans="1:31" hidden="1" x14ac:dyDescent="0.2">
      <c r="A1427" s="1">
        <v>1438</v>
      </c>
      <c r="P1427" s="6">
        <f t="shared" si="131"/>
        <v>0</v>
      </c>
      <c r="R1427" s="6">
        <f t="shared" si="132"/>
        <v>0</v>
      </c>
      <c r="S1427" s="57">
        <f t="shared" si="130"/>
        <v>0</v>
      </c>
      <c r="T1427" s="6">
        <f>Table1[[#This Row],[Volume in Units]]*Table1[[#This Row],[Price SDG/Unit]]</f>
        <v>0</v>
      </c>
      <c r="U1427" s="57">
        <f>Table1[[#This Row],[Volume MT/Head]]*Table1[[#This Row],[Price USD/(MT/Head)]]</f>
        <v>0</v>
      </c>
      <c r="V1427" s="80"/>
      <c r="W1427" s="28">
        <f>Table1[[#This Row],[Commission SDG/MT]]*Table1[[#This Row],[Volume in Units]]</f>
        <v>0</v>
      </c>
      <c r="X1427" s="80"/>
      <c r="Y1427" s="28">
        <f t="shared" si="133"/>
        <v>0</v>
      </c>
      <c r="Z1427" s="6">
        <f>IFERROR((Table1[[#This Row],[Total Cost SDG]]/Table1[[#This Row],[Volume MT/Head]]),0)</f>
        <v>0</v>
      </c>
      <c r="AA1427" s="57" t="e">
        <f t="shared" si="134"/>
        <v>#DIV/0!</v>
      </c>
      <c r="AB1427" s="57">
        <f>IFERROR((Table1[[#This Row],[Total Cost USD]]/Table1[[#This Row],[Volume MT/Head]]),0)</f>
        <v>0</v>
      </c>
      <c r="AC1427" s="80"/>
      <c r="AD1427" s="6">
        <f>Table1[[#This Row],[Volume MT/Head]]-Table1[[#This Row],[Delivered MT]]</f>
        <v>0</v>
      </c>
      <c r="AE1427" s="6">
        <f>Table1[[#This Row],[Delivered MT]]*Table1[[#This Row],[Average Cost SDG/MT]]</f>
        <v>0</v>
      </c>
    </row>
    <row r="1428" spans="1:31" hidden="1" x14ac:dyDescent="0.2">
      <c r="A1428" s="1">
        <v>1439</v>
      </c>
      <c r="P1428" s="6">
        <f t="shared" si="131"/>
        <v>0</v>
      </c>
      <c r="R1428" s="6">
        <f t="shared" si="132"/>
        <v>0</v>
      </c>
      <c r="S1428" s="57">
        <f t="shared" si="130"/>
        <v>0</v>
      </c>
      <c r="T1428" s="6">
        <f>Table1[[#This Row],[Volume in Units]]*Table1[[#This Row],[Price SDG/Unit]]</f>
        <v>0</v>
      </c>
      <c r="U1428" s="57">
        <f>Table1[[#This Row],[Volume MT/Head]]*Table1[[#This Row],[Price USD/(MT/Head)]]</f>
        <v>0</v>
      </c>
      <c r="V1428" s="80"/>
      <c r="W1428" s="28">
        <f>Table1[[#This Row],[Commission SDG/MT]]*Table1[[#This Row],[Volume in Units]]</f>
        <v>0</v>
      </c>
      <c r="X1428" s="80"/>
      <c r="Y1428" s="28">
        <f t="shared" si="133"/>
        <v>0</v>
      </c>
      <c r="Z1428" s="6">
        <f>IFERROR((Table1[[#This Row],[Total Cost SDG]]/Table1[[#This Row],[Volume MT/Head]]),0)</f>
        <v>0</v>
      </c>
      <c r="AA1428" s="57" t="e">
        <f t="shared" si="134"/>
        <v>#DIV/0!</v>
      </c>
      <c r="AB1428" s="57">
        <f>IFERROR((Table1[[#This Row],[Total Cost USD]]/Table1[[#This Row],[Volume MT/Head]]),0)</f>
        <v>0</v>
      </c>
      <c r="AC1428" s="80"/>
      <c r="AD1428" s="6">
        <f>Table1[[#This Row],[Volume MT/Head]]-Table1[[#This Row],[Delivered MT]]</f>
        <v>0</v>
      </c>
      <c r="AE1428" s="6">
        <f>Table1[[#This Row],[Delivered MT]]*Table1[[#This Row],[Average Cost SDG/MT]]</f>
        <v>0</v>
      </c>
    </row>
    <row r="1429" spans="1:31" hidden="1" x14ac:dyDescent="0.2">
      <c r="A1429" s="1">
        <v>1440</v>
      </c>
      <c r="P1429" s="6">
        <f t="shared" si="131"/>
        <v>0</v>
      </c>
      <c r="R1429" s="6">
        <f t="shared" si="132"/>
        <v>0</v>
      </c>
      <c r="S1429" s="57">
        <f t="shared" si="130"/>
        <v>0</v>
      </c>
      <c r="T1429" s="6">
        <f>Table1[[#This Row],[Volume in Units]]*Table1[[#This Row],[Price SDG/Unit]]</f>
        <v>0</v>
      </c>
      <c r="U1429" s="57">
        <f>Table1[[#This Row],[Volume MT/Head]]*Table1[[#This Row],[Price USD/(MT/Head)]]</f>
        <v>0</v>
      </c>
      <c r="V1429" s="80"/>
      <c r="W1429" s="28">
        <f>Table1[[#This Row],[Commission SDG/MT]]*Table1[[#This Row],[Volume in Units]]</f>
        <v>0</v>
      </c>
      <c r="X1429" s="80"/>
      <c r="Y1429" s="28">
        <f t="shared" si="133"/>
        <v>0</v>
      </c>
      <c r="Z1429" s="6">
        <f>IFERROR((Table1[[#This Row],[Total Cost SDG]]/Table1[[#This Row],[Volume MT/Head]]),0)</f>
        <v>0</v>
      </c>
      <c r="AA1429" s="57" t="e">
        <f t="shared" si="134"/>
        <v>#DIV/0!</v>
      </c>
      <c r="AB1429" s="57">
        <f>IFERROR((Table1[[#This Row],[Total Cost USD]]/Table1[[#This Row],[Volume MT/Head]]),0)</f>
        <v>0</v>
      </c>
      <c r="AC1429" s="80"/>
      <c r="AD1429" s="6">
        <f>Table1[[#This Row],[Volume MT/Head]]-Table1[[#This Row],[Delivered MT]]</f>
        <v>0</v>
      </c>
      <c r="AE1429" s="6">
        <f>Table1[[#This Row],[Delivered MT]]*Table1[[#This Row],[Average Cost SDG/MT]]</f>
        <v>0</v>
      </c>
    </row>
    <row r="1430" spans="1:31" hidden="1" x14ac:dyDescent="0.2">
      <c r="A1430" s="1">
        <v>1441</v>
      </c>
      <c r="P1430" s="6">
        <f t="shared" si="131"/>
        <v>0</v>
      </c>
      <c r="R1430" s="6">
        <f t="shared" si="132"/>
        <v>0</v>
      </c>
      <c r="S1430" s="57">
        <f t="shared" si="130"/>
        <v>0</v>
      </c>
      <c r="T1430" s="6">
        <f>Table1[[#This Row],[Volume in Units]]*Table1[[#This Row],[Price SDG/Unit]]</f>
        <v>0</v>
      </c>
      <c r="U1430" s="57">
        <f>Table1[[#This Row],[Volume MT/Head]]*Table1[[#This Row],[Price USD/(MT/Head)]]</f>
        <v>0</v>
      </c>
      <c r="V1430" s="80"/>
      <c r="W1430" s="28">
        <f>Table1[[#This Row],[Commission SDG/MT]]*Table1[[#This Row],[Volume in Units]]</f>
        <v>0</v>
      </c>
      <c r="X1430" s="80"/>
      <c r="Y1430" s="28">
        <f t="shared" si="133"/>
        <v>0</v>
      </c>
      <c r="Z1430" s="6">
        <f>IFERROR((Table1[[#This Row],[Total Cost SDG]]/Table1[[#This Row],[Volume MT/Head]]),0)</f>
        <v>0</v>
      </c>
      <c r="AA1430" s="57" t="e">
        <f t="shared" si="134"/>
        <v>#DIV/0!</v>
      </c>
      <c r="AB1430" s="57">
        <f>IFERROR((Table1[[#This Row],[Total Cost USD]]/Table1[[#This Row],[Volume MT/Head]]),0)</f>
        <v>0</v>
      </c>
      <c r="AC1430" s="80"/>
      <c r="AD1430" s="6">
        <f>Table1[[#This Row],[Volume MT/Head]]-Table1[[#This Row],[Delivered MT]]</f>
        <v>0</v>
      </c>
      <c r="AE1430" s="6">
        <f>Table1[[#This Row],[Delivered MT]]*Table1[[#This Row],[Average Cost SDG/MT]]</f>
        <v>0</v>
      </c>
    </row>
    <row r="1431" spans="1:31" hidden="1" x14ac:dyDescent="0.2">
      <c r="A1431" s="1">
        <v>1442</v>
      </c>
      <c r="P1431" s="6">
        <f t="shared" si="131"/>
        <v>0</v>
      </c>
      <c r="R1431" s="6">
        <f t="shared" si="132"/>
        <v>0</v>
      </c>
      <c r="S1431" s="57">
        <f t="shared" si="130"/>
        <v>0</v>
      </c>
      <c r="T1431" s="6">
        <f>Table1[[#This Row],[Volume in Units]]*Table1[[#This Row],[Price SDG/Unit]]</f>
        <v>0</v>
      </c>
      <c r="U1431" s="57">
        <f>Table1[[#This Row],[Volume MT/Head]]*Table1[[#This Row],[Price USD/(MT/Head)]]</f>
        <v>0</v>
      </c>
      <c r="V1431" s="80"/>
      <c r="W1431" s="28">
        <f>Table1[[#This Row],[Commission SDG/MT]]*Table1[[#This Row],[Volume in Units]]</f>
        <v>0</v>
      </c>
      <c r="X1431" s="80"/>
      <c r="Y1431" s="28">
        <f t="shared" si="133"/>
        <v>0</v>
      </c>
      <c r="Z1431" s="6">
        <f>IFERROR((Table1[[#This Row],[Total Cost SDG]]/Table1[[#This Row],[Volume MT/Head]]),0)</f>
        <v>0</v>
      </c>
      <c r="AA1431" s="57" t="e">
        <f t="shared" si="134"/>
        <v>#DIV/0!</v>
      </c>
      <c r="AB1431" s="57">
        <f>IFERROR((Table1[[#This Row],[Total Cost USD]]/Table1[[#This Row],[Volume MT/Head]]),0)</f>
        <v>0</v>
      </c>
      <c r="AC1431" s="80"/>
      <c r="AD1431" s="6">
        <f>Table1[[#This Row],[Volume MT/Head]]-Table1[[#This Row],[Delivered MT]]</f>
        <v>0</v>
      </c>
      <c r="AE1431" s="6">
        <f>Table1[[#This Row],[Delivered MT]]*Table1[[#This Row],[Average Cost SDG/MT]]</f>
        <v>0</v>
      </c>
    </row>
    <row r="1432" spans="1:31" hidden="1" x14ac:dyDescent="0.2">
      <c r="A1432" s="1">
        <v>1443</v>
      </c>
      <c r="P1432" s="6">
        <f t="shared" si="131"/>
        <v>0</v>
      </c>
      <c r="R1432" s="6">
        <f t="shared" si="132"/>
        <v>0</v>
      </c>
      <c r="S1432" s="57">
        <f t="shared" si="130"/>
        <v>0</v>
      </c>
      <c r="T1432" s="6">
        <f>Table1[[#This Row],[Volume in Units]]*Table1[[#This Row],[Price SDG/Unit]]</f>
        <v>0</v>
      </c>
      <c r="U1432" s="57">
        <f>Table1[[#This Row],[Volume MT/Head]]*Table1[[#This Row],[Price USD/(MT/Head)]]</f>
        <v>0</v>
      </c>
      <c r="V1432" s="80"/>
      <c r="W1432" s="28">
        <f>Table1[[#This Row],[Commission SDG/MT]]*Table1[[#This Row],[Volume in Units]]</f>
        <v>0</v>
      </c>
      <c r="X1432" s="80"/>
      <c r="Y1432" s="28">
        <f t="shared" si="133"/>
        <v>0</v>
      </c>
      <c r="Z1432" s="6">
        <f>IFERROR((Table1[[#This Row],[Total Cost SDG]]/Table1[[#This Row],[Volume MT/Head]]),0)</f>
        <v>0</v>
      </c>
      <c r="AA1432" s="57" t="e">
        <f t="shared" si="134"/>
        <v>#DIV/0!</v>
      </c>
      <c r="AB1432" s="57">
        <f>IFERROR((Table1[[#This Row],[Total Cost USD]]/Table1[[#This Row],[Volume MT/Head]]),0)</f>
        <v>0</v>
      </c>
      <c r="AC1432" s="80"/>
      <c r="AD1432" s="6">
        <f>Table1[[#This Row],[Volume MT/Head]]-Table1[[#This Row],[Delivered MT]]</f>
        <v>0</v>
      </c>
      <c r="AE1432" s="6">
        <f>Table1[[#This Row],[Delivered MT]]*Table1[[#This Row],[Average Cost SDG/MT]]</f>
        <v>0</v>
      </c>
    </row>
    <row r="1433" spans="1:31" hidden="1" x14ac:dyDescent="0.2">
      <c r="A1433" s="1">
        <v>1444</v>
      </c>
      <c r="P1433" s="6">
        <f t="shared" si="131"/>
        <v>0</v>
      </c>
      <c r="R1433" s="6">
        <f t="shared" si="132"/>
        <v>0</v>
      </c>
      <c r="S1433" s="57">
        <f t="shared" ref="S1433:S1496" si="135">IFERROR((R1433/F1433),0)</f>
        <v>0</v>
      </c>
      <c r="T1433" s="6">
        <f>Table1[[#This Row],[Volume in Units]]*Table1[[#This Row],[Price SDG/Unit]]</f>
        <v>0</v>
      </c>
      <c r="U1433" s="57">
        <f>Table1[[#This Row],[Volume MT/Head]]*Table1[[#This Row],[Price USD/(MT/Head)]]</f>
        <v>0</v>
      </c>
      <c r="V1433" s="80"/>
      <c r="W1433" s="28">
        <f>Table1[[#This Row],[Commission SDG/MT]]*Table1[[#This Row],[Volume in Units]]</f>
        <v>0</v>
      </c>
      <c r="X1433" s="80"/>
      <c r="Y1433" s="28">
        <f t="shared" si="133"/>
        <v>0</v>
      </c>
      <c r="Z1433" s="6">
        <f>IFERROR((Table1[[#This Row],[Total Cost SDG]]/Table1[[#This Row],[Volume MT/Head]]),0)</f>
        <v>0</v>
      </c>
      <c r="AA1433" s="57" t="e">
        <f t="shared" si="134"/>
        <v>#DIV/0!</v>
      </c>
      <c r="AB1433" s="57">
        <f>IFERROR((Table1[[#This Row],[Total Cost USD]]/Table1[[#This Row],[Volume MT/Head]]),0)</f>
        <v>0</v>
      </c>
      <c r="AC1433" s="80"/>
      <c r="AD1433" s="6">
        <f>Table1[[#This Row],[Volume MT/Head]]-Table1[[#This Row],[Delivered MT]]</f>
        <v>0</v>
      </c>
      <c r="AE1433" s="6">
        <f>Table1[[#This Row],[Delivered MT]]*Table1[[#This Row],[Average Cost SDG/MT]]</f>
        <v>0</v>
      </c>
    </row>
    <row r="1434" spans="1:31" hidden="1" x14ac:dyDescent="0.2">
      <c r="A1434" s="1">
        <v>1445</v>
      </c>
      <c r="P1434" s="6">
        <f t="shared" si="131"/>
        <v>0</v>
      </c>
      <c r="R1434" s="6">
        <f t="shared" si="132"/>
        <v>0</v>
      </c>
      <c r="S1434" s="57">
        <f t="shared" si="135"/>
        <v>0</v>
      </c>
      <c r="T1434" s="6">
        <f>Table1[[#This Row],[Volume in Units]]*Table1[[#This Row],[Price SDG/Unit]]</f>
        <v>0</v>
      </c>
      <c r="U1434" s="57">
        <f>Table1[[#This Row],[Volume MT/Head]]*Table1[[#This Row],[Price USD/(MT/Head)]]</f>
        <v>0</v>
      </c>
      <c r="V1434" s="80"/>
      <c r="W1434" s="28">
        <f>Table1[[#This Row],[Commission SDG/MT]]*Table1[[#This Row],[Volume in Units]]</f>
        <v>0</v>
      </c>
      <c r="X1434" s="80"/>
      <c r="Y1434" s="28">
        <f t="shared" si="133"/>
        <v>0</v>
      </c>
      <c r="Z1434" s="6">
        <f>IFERROR((Table1[[#This Row],[Total Cost SDG]]/Table1[[#This Row],[Volume MT/Head]]),0)</f>
        <v>0</v>
      </c>
      <c r="AA1434" s="57" t="e">
        <f t="shared" si="134"/>
        <v>#DIV/0!</v>
      </c>
      <c r="AB1434" s="57">
        <f>IFERROR((Table1[[#This Row],[Total Cost USD]]/Table1[[#This Row],[Volume MT/Head]]),0)</f>
        <v>0</v>
      </c>
      <c r="AC1434" s="80"/>
      <c r="AD1434" s="6">
        <f>Table1[[#This Row],[Volume MT/Head]]-Table1[[#This Row],[Delivered MT]]</f>
        <v>0</v>
      </c>
      <c r="AE1434" s="6">
        <f>Table1[[#This Row],[Delivered MT]]*Table1[[#This Row],[Average Cost SDG/MT]]</f>
        <v>0</v>
      </c>
    </row>
    <row r="1435" spans="1:31" hidden="1" x14ac:dyDescent="0.2">
      <c r="A1435" s="1">
        <v>1446</v>
      </c>
      <c r="P1435" s="6">
        <f t="shared" si="131"/>
        <v>0</v>
      </c>
      <c r="R1435" s="6">
        <f t="shared" si="132"/>
        <v>0</v>
      </c>
      <c r="S1435" s="57">
        <f t="shared" si="135"/>
        <v>0</v>
      </c>
      <c r="T1435" s="6">
        <f>Table1[[#This Row],[Volume in Units]]*Table1[[#This Row],[Price SDG/Unit]]</f>
        <v>0</v>
      </c>
      <c r="U1435" s="57">
        <f>Table1[[#This Row],[Volume MT/Head]]*Table1[[#This Row],[Price USD/(MT/Head)]]</f>
        <v>0</v>
      </c>
      <c r="V1435" s="80"/>
      <c r="W1435" s="28">
        <f>Table1[[#This Row],[Commission SDG/MT]]*Table1[[#This Row],[Volume in Units]]</f>
        <v>0</v>
      </c>
      <c r="X1435" s="80"/>
      <c r="Y1435" s="28">
        <f t="shared" si="133"/>
        <v>0</v>
      </c>
      <c r="Z1435" s="6">
        <f>IFERROR((Table1[[#This Row],[Total Cost SDG]]/Table1[[#This Row],[Volume MT/Head]]),0)</f>
        <v>0</v>
      </c>
      <c r="AA1435" s="57" t="e">
        <f t="shared" si="134"/>
        <v>#DIV/0!</v>
      </c>
      <c r="AB1435" s="57">
        <f>IFERROR((Table1[[#This Row],[Total Cost USD]]/Table1[[#This Row],[Volume MT/Head]]),0)</f>
        <v>0</v>
      </c>
      <c r="AC1435" s="80"/>
      <c r="AD1435" s="6">
        <f>Table1[[#This Row],[Volume MT/Head]]-Table1[[#This Row],[Delivered MT]]</f>
        <v>0</v>
      </c>
      <c r="AE1435" s="6">
        <f>Table1[[#This Row],[Delivered MT]]*Table1[[#This Row],[Average Cost SDG/MT]]</f>
        <v>0</v>
      </c>
    </row>
    <row r="1436" spans="1:31" hidden="1" x14ac:dyDescent="0.2">
      <c r="A1436" s="1">
        <v>1447</v>
      </c>
      <c r="P1436" s="6">
        <f t="shared" si="131"/>
        <v>0</v>
      </c>
      <c r="R1436" s="6">
        <f t="shared" si="132"/>
        <v>0</v>
      </c>
      <c r="S1436" s="57">
        <f t="shared" si="135"/>
        <v>0</v>
      </c>
      <c r="T1436" s="6">
        <f>Table1[[#This Row],[Volume in Units]]*Table1[[#This Row],[Price SDG/Unit]]</f>
        <v>0</v>
      </c>
      <c r="U1436" s="57">
        <f>Table1[[#This Row],[Volume MT/Head]]*Table1[[#This Row],[Price USD/(MT/Head)]]</f>
        <v>0</v>
      </c>
      <c r="V1436" s="80"/>
      <c r="W1436" s="28">
        <f>Table1[[#This Row],[Commission SDG/MT]]*Table1[[#This Row],[Volume in Units]]</f>
        <v>0</v>
      </c>
      <c r="X1436" s="80"/>
      <c r="Y1436" s="28">
        <f t="shared" si="133"/>
        <v>0</v>
      </c>
      <c r="Z1436" s="6">
        <f>IFERROR((Table1[[#This Row],[Total Cost SDG]]/Table1[[#This Row],[Volume MT/Head]]),0)</f>
        <v>0</v>
      </c>
      <c r="AA1436" s="57" t="e">
        <f t="shared" si="134"/>
        <v>#DIV/0!</v>
      </c>
      <c r="AB1436" s="57">
        <f>IFERROR((Table1[[#This Row],[Total Cost USD]]/Table1[[#This Row],[Volume MT/Head]]),0)</f>
        <v>0</v>
      </c>
      <c r="AC1436" s="80"/>
      <c r="AD1436" s="6">
        <f>Table1[[#This Row],[Volume MT/Head]]-Table1[[#This Row],[Delivered MT]]</f>
        <v>0</v>
      </c>
      <c r="AE1436" s="6">
        <f>Table1[[#This Row],[Delivered MT]]*Table1[[#This Row],[Average Cost SDG/MT]]</f>
        <v>0</v>
      </c>
    </row>
    <row r="1437" spans="1:31" hidden="1" x14ac:dyDescent="0.2">
      <c r="A1437" s="1">
        <v>1448</v>
      </c>
      <c r="P1437" s="6">
        <f t="shared" si="131"/>
        <v>0</v>
      </c>
      <c r="R1437" s="6">
        <f t="shared" si="132"/>
        <v>0</v>
      </c>
      <c r="S1437" s="57">
        <f t="shared" si="135"/>
        <v>0</v>
      </c>
      <c r="T1437" s="6">
        <f>Table1[[#This Row],[Volume in Units]]*Table1[[#This Row],[Price SDG/Unit]]</f>
        <v>0</v>
      </c>
      <c r="U1437" s="57">
        <f>Table1[[#This Row],[Volume MT/Head]]*Table1[[#This Row],[Price USD/(MT/Head)]]</f>
        <v>0</v>
      </c>
      <c r="V1437" s="80"/>
      <c r="W1437" s="28">
        <f>Table1[[#This Row],[Commission SDG/MT]]*Table1[[#This Row],[Volume in Units]]</f>
        <v>0</v>
      </c>
      <c r="X1437" s="80"/>
      <c r="Y1437" s="28">
        <f t="shared" si="133"/>
        <v>0</v>
      </c>
      <c r="Z1437" s="6">
        <f>IFERROR((Table1[[#This Row],[Total Cost SDG]]/Table1[[#This Row],[Volume MT/Head]]),0)</f>
        <v>0</v>
      </c>
      <c r="AA1437" s="57" t="e">
        <f t="shared" si="134"/>
        <v>#DIV/0!</v>
      </c>
      <c r="AB1437" s="57">
        <f>IFERROR((Table1[[#This Row],[Total Cost USD]]/Table1[[#This Row],[Volume MT/Head]]),0)</f>
        <v>0</v>
      </c>
      <c r="AC1437" s="80"/>
      <c r="AD1437" s="6">
        <f>Table1[[#This Row],[Volume MT/Head]]-Table1[[#This Row],[Delivered MT]]</f>
        <v>0</v>
      </c>
      <c r="AE1437" s="6">
        <f>Table1[[#This Row],[Delivered MT]]*Table1[[#This Row],[Average Cost SDG/MT]]</f>
        <v>0</v>
      </c>
    </row>
    <row r="1438" spans="1:31" hidden="1" x14ac:dyDescent="0.2">
      <c r="A1438" s="1">
        <v>1449</v>
      </c>
      <c r="P1438" s="6">
        <f t="shared" si="131"/>
        <v>0</v>
      </c>
      <c r="R1438" s="6">
        <f t="shared" si="132"/>
        <v>0</v>
      </c>
      <c r="S1438" s="57">
        <f t="shared" si="135"/>
        <v>0</v>
      </c>
      <c r="T1438" s="6">
        <f>Table1[[#This Row],[Volume in Units]]*Table1[[#This Row],[Price SDG/Unit]]</f>
        <v>0</v>
      </c>
      <c r="U1438" s="57">
        <f>Table1[[#This Row],[Volume MT/Head]]*Table1[[#This Row],[Price USD/(MT/Head)]]</f>
        <v>0</v>
      </c>
      <c r="V1438" s="80"/>
      <c r="W1438" s="28">
        <f>Table1[[#This Row],[Commission SDG/MT]]*Table1[[#This Row],[Volume in Units]]</f>
        <v>0</v>
      </c>
      <c r="X1438" s="80"/>
      <c r="Y1438" s="28">
        <f t="shared" si="133"/>
        <v>0</v>
      </c>
      <c r="Z1438" s="6">
        <f>IFERROR((Table1[[#This Row],[Total Cost SDG]]/Table1[[#This Row],[Volume MT/Head]]),0)</f>
        <v>0</v>
      </c>
      <c r="AA1438" s="57" t="e">
        <f t="shared" si="134"/>
        <v>#DIV/0!</v>
      </c>
      <c r="AB1438" s="57">
        <f>IFERROR((Table1[[#This Row],[Total Cost USD]]/Table1[[#This Row],[Volume MT/Head]]),0)</f>
        <v>0</v>
      </c>
      <c r="AC1438" s="80"/>
      <c r="AD1438" s="6">
        <f>Table1[[#This Row],[Volume MT/Head]]-Table1[[#This Row],[Delivered MT]]</f>
        <v>0</v>
      </c>
      <c r="AE1438" s="6">
        <f>Table1[[#This Row],[Delivered MT]]*Table1[[#This Row],[Average Cost SDG/MT]]</f>
        <v>0</v>
      </c>
    </row>
    <row r="1439" spans="1:31" hidden="1" x14ac:dyDescent="0.2">
      <c r="A1439" s="1">
        <v>1450</v>
      </c>
      <c r="P1439" s="6">
        <f t="shared" si="131"/>
        <v>0</v>
      </c>
      <c r="R1439" s="6">
        <f t="shared" si="132"/>
        <v>0</v>
      </c>
      <c r="S1439" s="57">
        <f t="shared" si="135"/>
        <v>0</v>
      </c>
      <c r="T1439" s="6">
        <f>Table1[[#This Row],[Volume in Units]]*Table1[[#This Row],[Price SDG/Unit]]</f>
        <v>0</v>
      </c>
      <c r="U1439" s="57">
        <f>Table1[[#This Row],[Volume MT/Head]]*Table1[[#This Row],[Price USD/(MT/Head)]]</f>
        <v>0</v>
      </c>
      <c r="V1439" s="80"/>
      <c r="W1439" s="28">
        <f>Table1[[#This Row],[Commission SDG/MT]]*Table1[[#This Row],[Volume in Units]]</f>
        <v>0</v>
      </c>
      <c r="X1439" s="80"/>
      <c r="Y1439" s="28">
        <f t="shared" si="133"/>
        <v>0</v>
      </c>
      <c r="Z1439" s="6">
        <f>IFERROR((Table1[[#This Row],[Total Cost SDG]]/Table1[[#This Row],[Volume MT/Head]]),0)</f>
        <v>0</v>
      </c>
      <c r="AA1439" s="57" t="e">
        <f t="shared" si="134"/>
        <v>#DIV/0!</v>
      </c>
      <c r="AB1439" s="57">
        <f>IFERROR((Table1[[#This Row],[Total Cost USD]]/Table1[[#This Row],[Volume MT/Head]]),0)</f>
        <v>0</v>
      </c>
      <c r="AC1439" s="80"/>
      <c r="AD1439" s="6">
        <f>Table1[[#This Row],[Volume MT/Head]]-Table1[[#This Row],[Delivered MT]]</f>
        <v>0</v>
      </c>
      <c r="AE1439" s="6">
        <f>Table1[[#This Row],[Delivered MT]]*Table1[[#This Row],[Average Cost SDG/MT]]</f>
        <v>0</v>
      </c>
    </row>
    <row r="1440" spans="1:31" hidden="1" x14ac:dyDescent="0.2">
      <c r="A1440" s="1">
        <v>1451</v>
      </c>
      <c r="P1440" s="6">
        <f t="shared" si="131"/>
        <v>0</v>
      </c>
      <c r="R1440" s="6">
        <f t="shared" si="132"/>
        <v>0</v>
      </c>
      <c r="S1440" s="57">
        <f t="shared" si="135"/>
        <v>0</v>
      </c>
      <c r="T1440" s="6">
        <f>Table1[[#This Row],[Volume in Units]]*Table1[[#This Row],[Price SDG/Unit]]</f>
        <v>0</v>
      </c>
      <c r="U1440" s="57">
        <f>Table1[[#This Row],[Volume MT/Head]]*Table1[[#This Row],[Price USD/(MT/Head)]]</f>
        <v>0</v>
      </c>
      <c r="V1440" s="80"/>
      <c r="W1440" s="28">
        <f>Table1[[#This Row],[Commission SDG/MT]]*Table1[[#This Row],[Volume in Units]]</f>
        <v>0</v>
      </c>
      <c r="X1440" s="80"/>
      <c r="Y1440" s="28">
        <f t="shared" si="133"/>
        <v>0</v>
      </c>
      <c r="Z1440" s="6">
        <f>IFERROR((Table1[[#This Row],[Total Cost SDG]]/Table1[[#This Row],[Volume MT/Head]]),0)</f>
        <v>0</v>
      </c>
      <c r="AA1440" s="57" t="e">
        <f t="shared" si="134"/>
        <v>#DIV/0!</v>
      </c>
      <c r="AB1440" s="57">
        <f>IFERROR((Table1[[#This Row],[Total Cost USD]]/Table1[[#This Row],[Volume MT/Head]]),0)</f>
        <v>0</v>
      </c>
      <c r="AC1440" s="80"/>
      <c r="AD1440" s="6">
        <f>Table1[[#This Row],[Volume MT/Head]]-Table1[[#This Row],[Delivered MT]]</f>
        <v>0</v>
      </c>
      <c r="AE1440" s="6">
        <f>Table1[[#This Row],[Delivered MT]]*Table1[[#This Row],[Average Cost SDG/MT]]</f>
        <v>0</v>
      </c>
    </row>
    <row r="1441" spans="1:31" hidden="1" x14ac:dyDescent="0.2">
      <c r="A1441" s="1">
        <v>1452</v>
      </c>
      <c r="P1441" s="6">
        <f t="shared" si="131"/>
        <v>0</v>
      </c>
      <c r="R1441" s="6">
        <f t="shared" si="132"/>
        <v>0</v>
      </c>
      <c r="S1441" s="57">
        <f t="shared" si="135"/>
        <v>0</v>
      </c>
      <c r="T1441" s="6">
        <f>Table1[[#This Row],[Volume in Units]]*Table1[[#This Row],[Price SDG/Unit]]</f>
        <v>0</v>
      </c>
      <c r="U1441" s="57">
        <f>Table1[[#This Row],[Volume MT/Head]]*Table1[[#This Row],[Price USD/(MT/Head)]]</f>
        <v>0</v>
      </c>
      <c r="V1441" s="80"/>
      <c r="W1441" s="28">
        <f>Table1[[#This Row],[Commission SDG/MT]]*Table1[[#This Row],[Volume in Units]]</f>
        <v>0</v>
      </c>
      <c r="X1441" s="80"/>
      <c r="Y1441" s="28">
        <f t="shared" si="133"/>
        <v>0</v>
      </c>
      <c r="Z1441" s="6">
        <f>IFERROR((Table1[[#This Row],[Total Cost SDG]]/Table1[[#This Row],[Volume MT/Head]]),0)</f>
        <v>0</v>
      </c>
      <c r="AA1441" s="57" t="e">
        <f t="shared" si="134"/>
        <v>#DIV/0!</v>
      </c>
      <c r="AB1441" s="57">
        <f>IFERROR((Table1[[#This Row],[Total Cost USD]]/Table1[[#This Row],[Volume MT/Head]]),0)</f>
        <v>0</v>
      </c>
      <c r="AC1441" s="80"/>
      <c r="AD1441" s="6">
        <f>Table1[[#This Row],[Volume MT/Head]]-Table1[[#This Row],[Delivered MT]]</f>
        <v>0</v>
      </c>
      <c r="AE1441" s="6">
        <f>Table1[[#This Row],[Delivered MT]]*Table1[[#This Row],[Average Cost SDG/MT]]</f>
        <v>0</v>
      </c>
    </row>
    <row r="1442" spans="1:31" hidden="1" x14ac:dyDescent="0.2">
      <c r="A1442" s="1">
        <v>1453</v>
      </c>
      <c r="P1442" s="6">
        <f t="shared" si="131"/>
        <v>0</v>
      </c>
      <c r="R1442" s="6">
        <f t="shared" si="132"/>
        <v>0</v>
      </c>
      <c r="S1442" s="57">
        <f t="shared" si="135"/>
        <v>0</v>
      </c>
      <c r="T1442" s="6">
        <f>Table1[[#This Row],[Volume in Units]]*Table1[[#This Row],[Price SDG/Unit]]</f>
        <v>0</v>
      </c>
      <c r="U1442" s="57">
        <f>Table1[[#This Row],[Volume MT/Head]]*Table1[[#This Row],[Price USD/(MT/Head)]]</f>
        <v>0</v>
      </c>
      <c r="V1442" s="80"/>
      <c r="W1442" s="28">
        <f>Table1[[#This Row],[Commission SDG/MT]]*Table1[[#This Row],[Volume in Units]]</f>
        <v>0</v>
      </c>
      <c r="X1442" s="80"/>
      <c r="Y1442" s="28">
        <f t="shared" si="133"/>
        <v>0</v>
      </c>
      <c r="Z1442" s="6">
        <f>IFERROR((Table1[[#This Row],[Total Cost SDG]]/Table1[[#This Row],[Volume MT/Head]]),0)</f>
        <v>0</v>
      </c>
      <c r="AA1442" s="57" t="e">
        <f t="shared" si="134"/>
        <v>#DIV/0!</v>
      </c>
      <c r="AB1442" s="57">
        <f>IFERROR((Table1[[#This Row],[Total Cost USD]]/Table1[[#This Row],[Volume MT/Head]]),0)</f>
        <v>0</v>
      </c>
      <c r="AC1442" s="80"/>
      <c r="AD1442" s="6">
        <f>Table1[[#This Row],[Volume MT/Head]]-Table1[[#This Row],[Delivered MT]]</f>
        <v>0</v>
      </c>
      <c r="AE1442" s="6">
        <f>Table1[[#This Row],[Delivered MT]]*Table1[[#This Row],[Average Cost SDG/MT]]</f>
        <v>0</v>
      </c>
    </row>
    <row r="1443" spans="1:31" hidden="1" x14ac:dyDescent="0.2">
      <c r="A1443" s="1">
        <v>1454</v>
      </c>
      <c r="P1443" s="6">
        <f t="shared" si="131"/>
        <v>0</v>
      </c>
      <c r="R1443" s="6">
        <f t="shared" si="132"/>
        <v>0</v>
      </c>
      <c r="S1443" s="57">
        <f t="shared" si="135"/>
        <v>0</v>
      </c>
      <c r="T1443" s="6">
        <f>Table1[[#This Row],[Volume in Units]]*Table1[[#This Row],[Price SDG/Unit]]</f>
        <v>0</v>
      </c>
      <c r="U1443" s="57">
        <f>Table1[[#This Row],[Volume MT/Head]]*Table1[[#This Row],[Price USD/(MT/Head)]]</f>
        <v>0</v>
      </c>
      <c r="V1443" s="80"/>
      <c r="W1443" s="28">
        <f>Table1[[#This Row],[Commission SDG/MT]]*Table1[[#This Row],[Volume in Units]]</f>
        <v>0</v>
      </c>
      <c r="X1443" s="80"/>
      <c r="Y1443" s="28">
        <f t="shared" si="133"/>
        <v>0</v>
      </c>
      <c r="Z1443" s="6">
        <f>IFERROR((Table1[[#This Row],[Total Cost SDG]]/Table1[[#This Row],[Volume MT/Head]]),0)</f>
        <v>0</v>
      </c>
      <c r="AA1443" s="57" t="e">
        <f t="shared" si="134"/>
        <v>#DIV/0!</v>
      </c>
      <c r="AB1443" s="57">
        <f>IFERROR((Table1[[#This Row],[Total Cost USD]]/Table1[[#This Row],[Volume MT/Head]]),0)</f>
        <v>0</v>
      </c>
      <c r="AC1443" s="80"/>
      <c r="AD1443" s="6">
        <f>Table1[[#This Row],[Volume MT/Head]]-Table1[[#This Row],[Delivered MT]]</f>
        <v>0</v>
      </c>
      <c r="AE1443" s="6">
        <f>Table1[[#This Row],[Delivered MT]]*Table1[[#This Row],[Average Cost SDG/MT]]</f>
        <v>0</v>
      </c>
    </row>
    <row r="1444" spans="1:31" hidden="1" x14ac:dyDescent="0.2">
      <c r="A1444" s="1">
        <v>1455</v>
      </c>
      <c r="P1444" s="6">
        <f t="shared" si="131"/>
        <v>0</v>
      </c>
      <c r="R1444" s="6">
        <f t="shared" si="132"/>
        <v>0</v>
      </c>
      <c r="S1444" s="57">
        <f t="shared" si="135"/>
        <v>0</v>
      </c>
      <c r="T1444" s="6">
        <f>Table1[[#This Row],[Volume in Units]]*Table1[[#This Row],[Price SDG/Unit]]</f>
        <v>0</v>
      </c>
      <c r="U1444" s="57">
        <f>Table1[[#This Row],[Volume MT/Head]]*Table1[[#This Row],[Price USD/(MT/Head)]]</f>
        <v>0</v>
      </c>
      <c r="V1444" s="80"/>
      <c r="W1444" s="28">
        <f>Table1[[#This Row],[Commission SDG/MT]]*Table1[[#This Row],[Volume in Units]]</f>
        <v>0</v>
      </c>
      <c r="X1444" s="80"/>
      <c r="Y1444" s="28">
        <f t="shared" si="133"/>
        <v>0</v>
      </c>
      <c r="Z1444" s="6">
        <f>IFERROR((Table1[[#This Row],[Total Cost SDG]]/Table1[[#This Row],[Volume MT/Head]]),0)</f>
        <v>0</v>
      </c>
      <c r="AA1444" s="57" t="e">
        <f t="shared" si="134"/>
        <v>#DIV/0!</v>
      </c>
      <c r="AB1444" s="57">
        <f>IFERROR((Table1[[#This Row],[Total Cost USD]]/Table1[[#This Row],[Volume MT/Head]]),0)</f>
        <v>0</v>
      </c>
      <c r="AC1444" s="80"/>
      <c r="AD1444" s="6">
        <f>Table1[[#This Row],[Volume MT/Head]]-Table1[[#This Row],[Delivered MT]]</f>
        <v>0</v>
      </c>
      <c r="AE1444" s="6">
        <f>Table1[[#This Row],[Delivered MT]]*Table1[[#This Row],[Average Cost SDG/MT]]</f>
        <v>0</v>
      </c>
    </row>
    <row r="1445" spans="1:31" hidden="1" x14ac:dyDescent="0.2">
      <c r="A1445" s="1">
        <v>1456</v>
      </c>
      <c r="P1445" s="6">
        <f t="shared" si="131"/>
        <v>0</v>
      </c>
      <c r="R1445" s="6">
        <f t="shared" si="132"/>
        <v>0</v>
      </c>
      <c r="S1445" s="57">
        <f t="shared" si="135"/>
        <v>0</v>
      </c>
      <c r="T1445" s="6">
        <f>Table1[[#This Row],[Volume in Units]]*Table1[[#This Row],[Price SDG/Unit]]</f>
        <v>0</v>
      </c>
      <c r="U1445" s="57">
        <f>Table1[[#This Row],[Volume MT/Head]]*Table1[[#This Row],[Price USD/(MT/Head)]]</f>
        <v>0</v>
      </c>
      <c r="V1445" s="80"/>
      <c r="W1445" s="28">
        <f>Table1[[#This Row],[Commission SDG/MT]]*Table1[[#This Row],[Volume in Units]]</f>
        <v>0</v>
      </c>
      <c r="X1445" s="80"/>
      <c r="Y1445" s="28">
        <f t="shared" si="133"/>
        <v>0</v>
      </c>
      <c r="Z1445" s="6">
        <f>IFERROR((Table1[[#This Row],[Total Cost SDG]]/Table1[[#This Row],[Volume MT/Head]]),0)</f>
        <v>0</v>
      </c>
      <c r="AA1445" s="57" t="e">
        <f t="shared" si="134"/>
        <v>#DIV/0!</v>
      </c>
      <c r="AB1445" s="57">
        <f>IFERROR((Table1[[#This Row],[Total Cost USD]]/Table1[[#This Row],[Volume MT/Head]]),0)</f>
        <v>0</v>
      </c>
      <c r="AC1445" s="80"/>
      <c r="AD1445" s="6">
        <f>Table1[[#This Row],[Volume MT/Head]]-Table1[[#This Row],[Delivered MT]]</f>
        <v>0</v>
      </c>
      <c r="AE1445" s="6">
        <f>Table1[[#This Row],[Delivered MT]]*Table1[[#This Row],[Average Cost SDG/MT]]</f>
        <v>0</v>
      </c>
    </row>
    <row r="1446" spans="1:31" hidden="1" x14ac:dyDescent="0.2">
      <c r="A1446" s="1">
        <v>1457</v>
      </c>
      <c r="P1446" s="6">
        <f t="shared" si="131"/>
        <v>0</v>
      </c>
      <c r="R1446" s="6">
        <f t="shared" si="132"/>
        <v>0</v>
      </c>
      <c r="S1446" s="57">
        <f t="shared" si="135"/>
        <v>0</v>
      </c>
      <c r="T1446" s="6">
        <f>Table1[[#This Row],[Volume in Units]]*Table1[[#This Row],[Price SDG/Unit]]</f>
        <v>0</v>
      </c>
      <c r="U1446" s="57">
        <f>Table1[[#This Row],[Volume MT/Head]]*Table1[[#This Row],[Price USD/(MT/Head)]]</f>
        <v>0</v>
      </c>
      <c r="V1446" s="80"/>
      <c r="W1446" s="28">
        <f>Table1[[#This Row],[Commission SDG/MT]]*Table1[[#This Row],[Volume in Units]]</f>
        <v>0</v>
      </c>
      <c r="X1446" s="80"/>
      <c r="Y1446" s="28">
        <f t="shared" si="133"/>
        <v>0</v>
      </c>
      <c r="Z1446" s="6">
        <f>IFERROR((Table1[[#This Row],[Total Cost SDG]]/Table1[[#This Row],[Volume MT/Head]]),0)</f>
        <v>0</v>
      </c>
      <c r="AA1446" s="57" t="e">
        <f t="shared" si="134"/>
        <v>#DIV/0!</v>
      </c>
      <c r="AB1446" s="57">
        <f>IFERROR((Table1[[#This Row],[Total Cost USD]]/Table1[[#This Row],[Volume MT/Head]]),0)</f>
        <v>0</v>
      </c>
      <c r="AC1446" s="80"/>
      <c r="AD1446" s="6">
        <f>Table1[[#This Row],[Volume MT/Head]]-Table1[[#This Row],[Delivered MT]]</f>
        <v>0</v>
      </c>
      <c r="AE1446" s="6">
        <f>Table1[[#This Row],[Delivered MT]]*Table1[[#This Row],[Average Cost SDG/MT]]</f>
        <v>0</v>
      </c>
    </row>
    <row r="1447" spans="1:31" hidden="1" x14ac:dyDescent="0.2">
      <c r="A1447" s="1">
        <v>1458</v>
      </c>
      <c r="P1447" s="6">
        <f t="shared" si="131"/>
        <v>0</v>
      </c>
      <c r="R1447" s="6">
        <f t="shared" si="132"/>
        <v>0</v>
      </c>
      <c r="S1447" s="57">
        <f t="shared" si="135"/>
        <v>0</v>
      </c>
      <c r="T1447" s="6">
        <f>Table1[[#This Row],[Volume in Units]]*Table1[[#This Row],[Price SDG/Unit]]</f>
        <v>0</v>
      </c>
      <c r="U1447" s="57">
        <f>Table1[[#This Row],[Volume MT/Head]]*Table1[[#This Row],[Price USD/(MT/Head)]]</f>
        <v>0</v>
      </c>
      <c r="V1447" s="80"/>
      <c r="W1447" s="28">
        <f>Table1[[#This Row],[Commission SDG/MT]]*Table1[[#This Row],[Volume in Units]]</f>
        <v>0</v>
      </c>
      <c r="X1447" s="80"/>
      <c r="Y1447" s="28">
        <f t="shared" si="133"/>
        <v>0</v>
      </c>
      <c r="Z1447" s="6">
        <f>IFERROR((Table1[[#This Row],[Total Cost SDG]]/Table1[[#This Row],[Volume MT/Head]]),0)</f>
        <v>0</v>
      </c>
      <c r="AA1447" s="57" t="e">
        <f t="shared" si="134"/>
        <v>#DIV/0!</v>
      </c>
      <c r="AB1447" s="57">
        <f>IFERROR((Table1[[#This Row],[Total Cost USD]]/Table1[[#This Row],[Volume MT/Head]]),0)</f>
        <v>0</v>
      </c>
      <c r="AC1447" s="80"/>
      <c r="AD1447" s="6">
        <f>Table1[[#This Row],[Volume MT/Head]]-Table1[[#This Row],[Delivered MT]]</f>
        <v>0</v>
      </c>
      <c r="AE1447" s="6">
        <f>Table1[[#This Row],[Delivered MT]]*Table1[[#This Row],[Average Cost SDG/MT]]</f>
        <v>0</v>
      </c>
    </row>
    <row r="1448" spans="1:31" hidden="1" x14ac:dyDescent="0.2">
      <c r="A1448" s="1">
        <v>1459</v>
      </c>
      <c r="P1448" s="6">
        <f t="shared" si="131"/>
        <v>0</v>
      </c>
      <c r="R1448" s="6">
        <f t="shared" si="132"/>
        <v>0</v>
      </c>
      <c r="S1448" s="57">
        <f t="shared" si="135"/>
        <v>0</v>
      </c>
      <c r="T1448" s="6">
        <f>Table1[[#This Row],[Volume in Units]]*Table1[[#This Row],[Price SDG/Unit]]</f>
        <v>0</v>
      </c>
      <c r="U1448" s="57">
        <f>Table1[[#This Row],[Volume MT/Head]]*Table1[[#This Row],[Price USD/(MT/Head)]]</f>
        <v>0</v>
      </c>
      <c r="V1448" s="80"/>
      <c r="W1448" s="28">
        <f>Table1[[#This Row],[Commission SDG/MT]]*Table1[[#This Row],[Volume in Units]]</f>
        <v>0</v>
      </c>
      <c r="X1448" s="80"/>
      <c r="Y1448" s="28">
        <f t="shared" si="133"/>
        <v>0</v>
      </c>
      <c r="Z1448" s="6">
        <f>IFERROR((Table1[[#This Row],[Total Cost SDG]]/Table1[[#This Row],[Volume MT/Head]]),0)</f>
        <v>0</v>
      </c>
      <c r="AA1448" s="57" t="e">
        <f t="shared" si="134"/>
        <v>#DIV/0!</v>
      </c>
      <c r="AB1448" s="57">
        <f>IFERROR((Table1[[#This Row],[Total Cost USD]]/Table1[[#This Row],[Volume MT/Head]]),0)</f>
        <v>0</v>
      </c>
      <c r="AC1448" s="80"/>
      <c r="AD1448" s="6">
        <f>Table1[[#This Row],[Volume MT/Head]]-Table1[[#This Row],[Delivered MT]]</f>
        <v>0</v>
      </c>
      <c r="AE1448" s="6">
        <f>Table1[[#This Row],[Delivered MT]]*Table1[[#This Row],[Average Cost SDG/MT]]</f>
        <v>0</v>
      </c>
    </row>
    <row r="1449" spans="1:31" hidden="1" x14ac:dyDescent="0.2">
      <c r="A1449" s="1">
        <v>1460</v>
      </c>
      <c r="P1449" s="6">
        <f t="shared" si="131"/>
        <v>0</v>
      </c>
      <c r="R1449" s="6">
        <f t="shared" si="132"/>
        <v>0</v>
      </c>
      <c r="S1449" s="57">
        <f t="shared" si="135"/>
        <v>0</v>
      </c>
      <c r="T1449" s="6">
        <f>Table1[[#This Row],[Volume in Units]]*Table1[[#This Row],[Price SDG/Unit]]</f>
        <v>0</v>
      </c>
      <c r="U1449" s="57">
        <f>Table1[[#This Row],[Volume MT/Head]]*Table1[[#This Row],[Price USD/(MT/Head)]]</f>
        <v>0</v>
      </c>
      <c r="V1449" s="80"/>
      <c r="W1449" s="28">
        <f>Table1[[#This Row],[Commission SDG/MT]]*Table1[[#This Row],[Volume in Units]]</f>
        <v>0</v>
      </c>
      <c r="X1449" s="80"/>
      <c r="Y1449" s="28">
        <f t="shared" si="133"/>
        <v>0</v>
      </c>
      <c r="Z1449" s="6">
        <f>IFERROR((Table1[[#This Row],[Total Cost SDG]]/Table1[[#This Row],[Volume MT/Head]]),0)</f>
        <v>0</v>
      </c>
      <c r="AA1449" s="57" t="e">
        <f t="shared" si="134"/>
        <v>#DIV/0!</v>
      </c>
      <c r="AB1449" s="57">
        <f>IFERROR((Table1[[#This Row],[Total Cost USD]]/Table1[[#This Row],[Volume MT/Head]]),0)</f>
        <v>0</v>
      </c>
      <c r="AC1449" s="80"/>
      <c r="AD1449" s="6">
        <f>Table1[[#This Row],[Volume MT/Head]]-Table1[[#This Row],[Delivered MT]]</f>
        <v>0</v>
      </c>
      <c r="AE1449" s="6">
        <f>Table1[[#This Row],[Delivered MT]]*Table1[[#This Row],[Average Cost SDG/MT]]</f>
        <v>0</v>
      </c>
    </row>
    <row r="1450" spans="1:31" hidden="1" x14ac:dyDescent="0.2">
      <c r="A1450" s="1">
        <v>1461</v>
      </c>
      <c r="P1450" s="6">
        <f t="shared" si="131"/>
        <v>0</v>
      </c>
      <c r="R1450" s="6">
        <f t="shared" si="132"/>
        <v>0</v>
      </c>
      <c r="S1450" s="57">
        <f t="shared" si="135"/>
        <v>0</v>
      </c>
      <c r="T1450" s="6">
        <f>Table1[[#This Row],[Volume in Units]]*Table1[[#This Row],[Price SDG/Unit]]</f>
        <v>0</v>
      </c>
      <c r="U1450" s="57">
        <f>Table1[[#This Row],[Volume MT/Head]]*Table1[[#This Row],[Price USD/(MT/Head)]]</f>
        <v>0</v>
      </c>
      <c r="V1450" s="80"/>
      <c r="W1450" s="28">
        <f>Table1[[#This Row],[Commission SDG/MT]]*Table1[[#This Row],[Volume in Units]]</f>
        <v>0</v>
      </c>
      <c r="X1450" s="80"/>
      <c r="Y1450" s="28">
        <f t="shared" si="133"/>
        <v>0</v>
      </c>
      <c r="Z1450" s="6">
        <f>IFERROR((Table1[[#This Row],[Total Cost SDG]]/Table1[[#This Row],[Volume MT/Head]]),0)</f>
        <v>0</v>
      </c>
      <c r="AA1450" s="57" t="e">
        <f t="shared" si="134"/>
        <v>#DIV/0!</v>
      </c>
      <c r="AB1450" s="57">
        <f>IFERROR((Table1[[#This Row],[Total Cost USD]]/Table1[[#This Row],[Volume MT/Head]]),0)</f>
        <v>0</v>
      </c>
      <c r="AC1450" s="80"/>
      <c r="AD1450" s="6">
        <f>Table1[[#This Row],[Volume MT/Head]]-Table1[[#This Row],[Delivered MT]]</f>
        <v>0</v>
      </c>
      <c r="AE1450" s="6">
        <f>Table1[[#This Row],[Delivered MT]]*Table1[[#This Row],[Average Cost SDG/MT]]</f>
        <v>0</v>
      </c>
    </row>
    <row r="1451" spans="1:31" hidden="1" x14ac:dyDescent="0.2">
      <c r="A1451" s="1">
        <v>1462</v>
      </c>
      <c r="P1451" s="6">
        <f t="shared" si="131"/>
        <v>0</v>
      </c>
      <c r="R1451" s="6">
        <f t="shared" si="132"/>
        <v>0</v>
      </c>
      <c r="S1451" s="57">
        <f t="shared" si="135"/>
        <v>0</v>
      </c>
      <c r="T1451" s="6">
        <f>Table1[[#This Row],[Volume in Units]]*Table1[[#This Row],[Price SDG/Unit]]</f>
        <v>0</v>
      </c>
      <c r="U1451" s="57">
        <f>Table1[[#This Row],[Volume MT/Head]]*Table1[[#This Row],[Price USD/(MT/Head)]]</f>
        <v>0</v>
      </c>
      <c r="V1451" s="80"/>
      <c r="W1451" s="28">
        <f>Table1[[#This Row],[Commission SDG/MT]]*Table1[[#This Row],[Volume in Units]]</f>
        <v>0</v>
      </c>
      <c r="X1451" s="80"/>
      <c r="Y1451" s="28">
        <f t="shared" si="133"/>
        <v>0</v>
      </c>
      <c r="Z1451" s="6">
        <f>IFERROR((Table1[[#This Row],[Total Cost SDG]]/Table1[[#This Row],[Volume MT/Head]]),0)</f>
        <v>0</v>
      </c>
      <c r="AA1451" s="57" t="e">
        <f t="shared" si="134"/>
        <v>#DIV/0!</v>
      </c>
      <c r="AB1451" s="57">
        <f>IFERROR((Table1[[#This Row],[Total Cost USD]]/Table1[[#This Row],[Volume MT/Head]]),0)</f>
        <v>0</v>
      </c>
      <c r="AC1451" s="80"/>
      <c r="AD1451" s="6">
        <f>Table1[[#This Row],[Volume MT/Head]]-Table1[[#This Row],[Delivered MT]]</f>
        <v>0</v>
      </c>
      <c r="AE1451" s="6">
        <f>Table1[[#This Row],[Delivered MT]]*Table1[[#This Row],[Average Cost SDG/MT]]</f>
        <v>0</v>
      </c>
    </row>
    <row r="1452" spans="1:31" hidden="1" x14ac:dyDescent="0.2">
      <c r="A1452" s="1">
        <v>1463</v>
      </c>
      <c r="P1452" s="6">
        <f t="shared" si="131"/>
        <v>0</v>
      </c>
      <c r="R1452" s="6">
        <f t="shared" si="132"/>
        <v>0</v>
      </c>
      <c r="S1452" s="57">
        <f t="shared" si="135"/>
        <v>0</v>
      </c>
      <c r="T1452" s="6">
        <f>Table1[[#This Row],[Volume in Units]]*Table1[[#This Row],[Price SDG/Unit]]</f>
        <v>0</v>
      </c>
      <c r="U1452" s="57">
        <f>Table1[[#This Row],[Volume MT/Head]]*Table1[[#This Row],[Price USD/(MT/Head)]]</f>
        <v>0</v>
      </c>
      <c r="V1452" s="80"/>
      <c r="W1452" s="28">
        <f>Table1[[#This Row],[Commission SDG/MT]]*Table1[[#This Row],[Volume in Units]]</f>
        <v>0</v>
      </c>
      <c r="X1452" s="80"/>
      <c r="Y1452" s="28">
        <f t="shared" si="133"/>
        <v>0</v>
      </c>
      <c r="Z1452" s="6">
        <f>IFERROR((Table1[[#This Row],[Total Cost SDG]]/Table1[[#This Row],[Volume MT/Head]]),0)</f>
        <v>0</v>
      </c>
      <c r="AA1452" s="57" t="e">
        <f t="shared" si="134"/>
        <v>#DIV/0!</v>
      </c>
      <c r="AB1452" s="57">
        <f>IFERROR((Table1[[#This Row],[Total Cost USD]]/Table1[[#This Row],[Volume MT/Head]]),0)</f>
        <v>0</v>
      </c>
      <c r="AC1452" s="80"/>
      <c r="AD1452" s="6">
        <f>Table1[[#This Row],[Volume MT/Head]]-Table1[[#This Row],[Delivered MT]]</f>
        <v>0</v>
      </c>
      <c r="AE1452" s="6">
        <f>Table1[[#This Row],[Delivered MT]]*Table1[[#This Row],[Average Cost SDG/MT]]</f>
        <v>0</v>
      </c>
    </row>
    <row r="1453" spans="1:31" hidden="1" x14ac:dyDescent="0.2">
      <c r="A1453" s="1">
        <v>1464</v>
      </c>
      <c r="P1453" s="6">
        <f t="shared" si="131"/>
        <v>0</v>
      </c>
      <c r="R1453" s="6">
        <f t="shared" si="132"/>
        <v>0</v>
      </c>
      <c r="S1453" s="57">
        <f t="shared" si="135"/>
        <v>0</v>
      </c>
      <c r="T1453" s="6">
        <f>Table1[[#This Row],[Volume in Units]]*Table1[[#This Row],[Price SDG/Unit]]</f>
        <v>0</v>
      </c>
      <c r="U1453" s="57">
        <f>Table1[[#This Row],[Volume MT/Head]]*Table1[[#This Row],[Price USD/(MT/Head)]]</f>
        <v>0</v>
      </c>
      <c r="V1453" s="80"/>
      <c r="W1453" s="28">
        <f>Table1[[#This Row],[Commission SDG/MT]]*Table1[[#This Row],[Volume in Units]]</f>
        <v>0</v>
      </c>
      <c r="X1453" s="80"/>
      <c r="Y1453" s="28">
        <f t="shared" si="133"/>
        <v>0</v>
      </c>
      <c r="Z1453" s="6">
        <f>IFERROR((Table1[[#This Row],[Total Cost SDG]]/Table1[[#This Row],[Volume MT/Head]]),0)</f>
        <v>0</v>
      </c>
      <c r="AA1453" s="57" t="e">
        <f t="shared" si="134"/>
        <v>#DIV/0!</v>
      </c>
      <c r="AB1453" s="57">
        <f>IFERROR((Table1[[#This Row],[Total Cost USD]]/Table1[[#This Row],[Volume MT/Head]]),0)</f>
        <v>0</v>
      </c>
      <c r="AC1453" s="80"/>
      <c r="AD1453" s="6">
        <f>Table1[[#This Row],[Volume MT/Head]]-Table1[[#This Row],[Delivered MT]]</f>
        <v>0</v>
      </c>
      <c r="AE1453" s="6">
        <f>Table1[[#This Row],[Delivered MT]]*Table1[[#This Row],[Average Cost SDG/MT]]</f>
        <v>0</v>
      </c>
    </row>
    <row r="1454" spans="1:31" hidden="1" x14ac:dyDescent="0.2">
      <c r="A1454" s="1">
        <v>1465</v>
      </c>
      <c r="P1454" s="6">
        <f t="shared" si="131"/>
        <v>0</v>
      </c>
      <c r="R1454" s="6">
        <f t="shared" si="132"/>
        <v>0</v>
      </c>
      <c r="S1454" s="57">
        <f t="shared" si="135"/>
        <v>0</v>
      </c>
      <c r="T1454" s="6">
        <f>Table1[[#This Row],[Volume in Units]]*Table1[[#This Row],[Price SDG/Unit]]</f>
        <v>0</v>
      </c>
      <c r="U1454" s="57">
        <f>Table1[[#This Row],[Volume MT/Head]]*Table1[[#This Row],[Price USD/(MT/Head)]]</f>
        <v>0</v>
      </c>
      <c r="V1454" s="80"/>
      <c r="W1454" s="28">
        <f>Table1[[#This Row],[Commission SDG/MT]]*Table1[[#This Row],[Volume in Units]]</f>
        <v>0</v>
      </c>
      <c r="X1454" s="80"/>
      <c r="Y1454" s="28">
        <f t="shared" si="133"/>
        <v>0</v>
      </c>
      <c r="Z1454" s="6">
        <f>IFERROR((Table1[[#This Row],[Total Cost SDG]]/Table1[[#This Row],[Volume MT/Head]]),0)</f>
        <v>0</v>
      </c>
      <c r="AA1454" s="57" t="e">
        <f t="shared" si="134"/>
        <v>#DIV/0!</v>
      </c>
      <c r="AB1454" s="57">
        <f>IFERROR((Table1[[#This Row],[Total Cost USD]]/Table1[[#This Row],[Volume MT/Head]]),0)</f>
        <v>0</v>
      </c>
      <c r="AC1454" s="80"/>
      <c r="AD1454" s="6">
        <f>Table1[[#This Row],[Volume MT/Head]]-Table1[[#This Row],[Delivered MT]]</f>
        <v>0</v>
      </c>
      <c r="AE1454" s="6">
        <f>Table1[[#This Row],[Delivered MT]]*Table1[[#This Row],[Average Cost SDG/MT]]</f>
        <v>0</v>
      </c>
    </row>
    <row r="1455" spans="1:31" hidden="1" x14ac:dyDescent="0.2">
      <c r="A1455" s="1">
        <v>1466</v>
      </c>
      <c r="P1455" s="6">
        <f t="shared" si="131"/>
        <v>0</v>
      </c>
      <c r="R1455" s="6">
        <f t="shared" si="132"/>
        <v>0</v>
      </c>
      <c r="S1455" s="57">
        <f t="shared" si="135"/>
        <v>0</v>
      </c>
      <c r="T1455" s="6">
        <f>Table1[[#This Row],[Volume in Units]]*Table1[[#This Row],[Price SDG/Unit]]</f>
        <v>0</v>
      </c>
      <c r="U1455" s="57">
        <f>Table1[[#This Row],[Volume MT/Head]]*Table1[[#This Row],[Price USD/(MT/Head)]]</f>
        <v>0</v>
      </c>
      <c r="V1455" s="80"/>
      <c r="W1455" s="28">
        <f>Table1[[#This Row],[Commission SDG/MT]]*Table1[[#This Row],[Volume in Units]]</f>
        <v>0</v>
      </c>
      <c r="X1455" s="80"/>
      <c r="Y1455" s="28">
        <f t="shared" si="133"/>
        <v>0</v>
      </c>
      <c r="Z1455" s="6">
        <f>IFERROR((Table1[[#This Row],[Total Cost SDG]]/Table1[[#This Row],[Volume MT/Head]]),0)</f>
        <v>0</v>
      </c>
      <c r="AA1455" s="57" t="e">
        <f t="shared" si="134"/>
        <v>#DIV/0!</v>
      </c>
      <c r="AB1455" s="57">
        <f>IFERROR((Table1[[#This Row],[Total Cost USD]]/Table1[[#This Row],[Volume MT/Head]]),0)</f>
        <v>0</v>
      </c>
      <c r="AC1455" s="80"/>
      <c r="AD1455" s="6">
        <f>Table1[[#This Row],[Volume MT/Head]]-Table1[[#This Row],[Delivered MT]]</f>
        <v>0</v>
      </c>
      <c r="AE1455" s="6">
        <f>Table1[[#This Row],[Delivered MT]]*Table1[[#This Row],[Average Cost SDG/MT]]</f>
        <v>0</v>
      </c>
    </row>
    <row r="1456" spans="1:31" hidden="1" x14ac:dyDescent="0.2">
      <c r="A1456" s="1">
        <v>1467</v>
      </c>
      <c r="P1456" s="6">
        <f t="shared" si="131"/>
        <v>0</v>
      </c>
      <c r="R1456" s="6">
        <f t="shared" si="132"/>
        <v>0</v>
      </c>
      <c r="S1456" s="57">
        <f t="shared" si="135"/>
        <v>0</v>
      </c>
      <c r="T1456" s="6">
        <f>Table1[[#This Row],[Volume in Units]]*Table1[[#This Row],[Price SDG/Unit]]</f>
        <v>0</v>
      </c>
      <c r="U1456" s="57">
        <f>Table1[[#This Row],[Volume MT/Head]]*Table1[[#This Row],[Price USD/(MT/Head)]]</f>
        <v>0</v>
      </c>
      <c r="V1456" s="80"/>
      <c r="W1456" s="28">
        <f>Table1[[#This Row],[Commission SDG/MT]]*Table1[[#This Row],[Volume in Units]]</f>
        <v>0</v>
      </c>
      <c r="X1456" s="80"/>
      <c r="Y1456" s="28">
        <f t="shared" si="133"/>
        <v>0</v>
      </c>
      <c r="Z1456" s="6">
        <f>IFERROR((Table1[[#This Row],[Total Cost SDG]]/Table1[[#This Row],[Volume MT/Head]]),0)</f>
        <v>0</v>
      </c>
      <c r="AA1456" s="57" t="e">
        <f t="shared" si="134"/>
        <v>#DIV/0!</v>
      </c>
      <c r="AB1456" s="57">
        <f>IFERROR((Table1[[#This Row],[Total Cost USD]]/Table1[[#This Row],[Volume MT/Head]]),0)</f>
        <v>0</v>
      </c>
      <c r="AC1456" s="80"/>
      <c r="AD1456" s="6">
        <f>Table1[[#This Row],[Volume MT/Head]]-Table1[[#This Row],[Delivered MT]]</f>
        <v>0</v>
      </c>
      <c r="AE1456" s="6">
        <f>Table1[[#This Row],[Delivered MT]]*Table1[[#This Row],[Average Cost SDG/MT]]</f>
        <v>0</v>
      </c>
    </row>
    <row r="1457" spans="1:31" hidden="1" x14ac:dyDescent="0.2">
      <c r="A1457" s="1">
        <v>1468</v>
      </c>
      <c r="P1457" s="6">
        <f t="shared" si="131"/>
        <v>0</v>
      </c>
      <c r="R1457" s="6">
        <f t="shared" si="132"/>
        <v>0</v>
      </c>
      <c r="S1457" s="57">
        <f t="shared" si="135"/>
        <v>0</v>
      </c>
      <c r="T1457" s="6">
        <f>Table1[[#This Row],[Volume in Units]]*Table1[[#This Row],[Price SDG/Unit]]</f>
        <v>0</v>
      </c>
      <c r="U1457" s="57">
        <f>Table1[[#This Row],[Volume MT/Head]]*Table1[[#This Row],[Price USD/(MT/Head)]]</f>
        <v>0</v>
      </c>
      <c r="V1457" s="80"/>
      <c r="W1457" s="28">
        <f>Table1[[#This Row],[Commission SDG/MT]]*Table1[[#This Row],[Volume in Units]]</f>
        <v>0</v>
      </c>
      <c r="X1457" s="80"/>
      <c r="Y1457" s="28">
        <f t="shared" si="133"/>
        <v>0</v>
      </c>
      <c r="Z1457" s="6">
        <f>IFERROR((Table1[[#This Row],[Total Cost SDG]]/Table1[[#This Row],[Volume MT/Head]]),0)</f>
        <v>0</v>
      </c>
      <c r="AA1457" s="57" t="e">
        <f t="shared" si="134"/>
        <v>#DIV/0!</v>
      </c>
      <c r="AB1457" s="57">
        <f>IFERROR((Table1[[#This Row],[Total Cost USD]]/Table1[[#This Row],[Volume MT/Head]]),0)</f>
        <v>0</v>
      </c>
      <c r="AC1457" s="80"/>
      <c r="AD1457" s="6">
        <f>Table1[[#This Row],[Volume MT/Head]]-Table1[[#This Row],[Delivered MT]]</f>
        <v>0</v>
      </c>
      <c r="AE1457" s="6">
        <f>Table1[[#This Row],[Delivered MT]]*Table1[[#This Row],[Average Cost SDG/MT]]</f>
        <v>0</v>
      </c>
    </row>
    <row r="1458" spans="1:31" hidden="1" x14ac:dyDescent="0.2">
      <c r="A1458" s="1">
        <v>1469</v>
      </c>
      <c r="P1458" s="6">
        <f t="shared" si="131"/>
        <v>0</v>
      </c>
      <c r="R1458" s="6">
        <f t="shared" si="132"/>
        <v>0</v>
      </c>
      <c r="S1458" s="57">
        <f t="shared" si="135"/>
        <v>0</v>
      </c>
      <c r="T1458" s="6">
        <f>Table1[[#This Row],[Volume in Units]]*Table1[[#This Row],[Price SDG/Unit]]</f>
        <v>0</v>
      </c>
      <c r="U1458" s="57">
        <f>Table1[[#This Row],[Volume MT/Head]]*Table1[[#This Row],[Price USD/(MT/Head)]]</f>
        <v>0</v>
      </c>
      <c r="V1458" s="80"/>
      <c r="W1458" s="28">
        <f>Table1[[#This Row],[Commission SDG/MT]]*Table1[[#This Row],[Volume in Units]]</f>
        <v>0</v>
      </c>
      <c r="X1458" s="80"/>
      <c r="Y1458" s="28">
        <f t="shared" si="133"/>
        <v>0</v>
      </c>
      <c r="Z1458" s="6">
        <f>IFERROR((Table1[[#This Row],[Total Cost SDG]]/Table1[[#This Row],[Volume MT/Head]]),0)</f>
        <v>0</v>
      </c>
      <c r="AA1458" s="57" t="e">
        <f t="shared" si="134"/>
        <v>#DIV/0!</v>
      </c>
      <c r="AB1458" s="57">
        <f>IFERROR((Table1[[#This Row],[Total Cost USD]]/Table1[[#This Row],[Volume MT/Head]]),0)</f>
        <v>0</v>
      </c>
      <c r="AC1458" s="80"/>
      <c r="AD1458" s="6">
        <f>Table1[[#This Row],[Volume MT/Head]]-Table1[[#This Row],[Delivered MT]]</f>
        <v>0</v>
      </c>
      <c r="AE1458" s="6">
        <f>Table1[[#This Row],[Delivered MT]]*Table1[[#This Row],[Average Cost SDG/MT]]</f>
        <v>0</v>
      </c>
    </row>
    <row r="1459" spans="1:31" hidden="1" x14ac:dyDescent="0.2">
      <c r="A1459" s="1">
        <v>1470</v>
      </c>
      <c r="P1459" s="6">
        <f t="shared" si="131"/>
        <v>0</v>
      </c>
      <c r="R1459" s="6">
        <f t="shared" si="132"/>
        <v>0</v>
      </c>
      <c r="S1459" s="57">
        <f t="shared" si="135"/>
        <v>0</v>
      </c>
      <c r="T1459" s="6">
        <f>Table1[[#This Row],[Volume in Units]]*Table1[[#This Row],[Price SDG/Unit]]</f>
        <v>0</v>
      </c>
      <c r="U1459" s="57">
        <f>Table1[[#This Row],[Volume MT/Head]]*Table1[[#This Row],[Price USD/(MT/Head)]]</f>
        <v>0</v>
      </c>
      <c r="V1459" s="80"/>
      <c r="W1459" s="28">
        <f>Table1[[#This Row],[Commission SDG/MT]]*Table1[[#This Row],[Volume in Units]]</f>
        <v>0</v>
      </c>
      <c r="X1459" s="80"/>
      <c r="Y1459" s="28">
        <f t="shared" si="133"/>
        <v>0</v>
      </c>
      <c r="Z1459" s="6">
        <f>IFERROR((Table1[[#This Row],[Total Cost SDG]]/Table1[[#This Row],[Volume MT/Head]]),0)</f>
        <v>0</v>
      </c>
      <c r="AA1459" s="57" t="e">
        <f t="shared" si="134"/>
        <v>#DIV/0!</v>
      </c>
      <c r="AB1459" s="57">
        <f>IFERROR((Table1[[#This Row],[Total Cost USD]]/Table1[[#This Row],[Volume MT/Head]]),0)</f>
        <v>0</v>
      </c>
      <c r="AC1459" s="80"/>
      <c r="AD1459" s="6">
        <f>Table1[[#This Row],[Volume MT/Head]]-Table1[[#This Row],[Delivered MT]]</f>
        <v>0</v>
      </c>
      <c r="AE1459" s="6">
        <f>Table1[[#This Row],[Delivered MT]]*Table1[[#This Row],[Average Cost SDG/MT]]</f>
        <v>0</v>
      </c>
    </row>
    <row r="1460" spans="1:31" hidden="1" x14ac:dyDescent="0.2">
      <c r="A1460" s="1">
        <v>1471</v>
      </c>
      <c r="P1460" s="6">
        <f t="shared" si="131"/>
        <v>0</v>
      </c>
      <c r="R1460" s="6">
        <f t="shared" si="132"/>
        <v>0</v>
      </c>
      <c r="S1460" s="57">
        <f t="shared" si="135"/>
        <v>0</v>
      </c>
      <c r="T1460" s="6">
        <f>Table1[[#This Row],[Volume in Units]]*Table1[[#This Row],[Price SDG/Unit]]</f>
        <v>0</v>
      </c>
      <c r="U1460" s="57">
        <f>Table1[[#This Row],[Volume MT/Head]]*Table1[[#This Row],[Price USD/(MT/Head)]]</f>
        <v>0</v>
      </c>
      <c r="V1460" s="80"/>
      <c r="W1460" s="28">
        <f>Table1[[#This Row],[Commission SDG/MT]]*Table1[[#This Row],[Volume in Units]]</f>
        <v>0</v>
      </c>
      <c r="X1460" s="80"/>
      <c r="Y1460" s="28">
        <f t="shared" si="133"/>
        <v>0</v>
      </c>
      <c r="Z1460" s="6">
        <f>IFERROR((Table1[[#This Row],[Total Cost SDG]]/Table1[[#This Row],[Volume MT/Head]]),0)</f>
        <v>0</v>
      </c>
      <c r="AA1460" s="57" t="e">
        <f t="shared" si="134"/>
        <v>#DIV/0!</v>
      </c>
      <c r="AB1460" s="57">
        <f>IFERROR((Table1[[#This Row],[Total Cost USD]]/Table1[[#This Row],[Volume MT/Head]]),0)</f>
        <v>0</v>
      </c>
      <c r="AC1460" s="80"/>
      <c r="AD1460" s="6">
        <f>Table1[[#This Row],[Volume MT/Head]]-Table1[[#This Row],[Delivered MT]]</f>
        <v>0</v>
      </c>
      <c r="AE1460" s="6">
        <f>Table1[[#This Row],[Delivered MT]]*Table1[[#This Row],[Average Cost SDG/MT]]</f>
        <v>0</v>
      </c>
    </row>
    <row r="1461" spans="1:31" hidden="1" x14ac:dyDescent="0.2">
      <c r="A1461" s="1">
        <v>1472</v>
      </c>
      <c r="P1461" s="6">
        <f t="shared" si="131"/>
        <v>0</v>
      </c>
      <c r="R1461" s="6">
        <f t="shared" si="132"/>
        <v>0</v>
      </c>
      <c r="S1461" s="57">
        <f t="shared" si="135"/>
        <v>0</v>
      </c>
      <c r="T1461" s="6">
        <f>Table1[[#This Row],[Volume in Units]]*Table1[[#This Row],[Price SDG/Unit]]</f>
        <v>0</v>
      </c>
      <c r="U1461" s="57">
        <f>Table1[[#This Row],[Volume MT/Head]]*Table1[[#This Row],[Price USD/(MT/Head)]]</f>
        <v>0</v>
      </c>
      <c r="V1461" s="80"/>
      <c r="W1461" s="28">
        <f>Table1[[#This Row],[Commission SDG/MT]]*Table1[[#This Row],[Volume in Units]]</f>
        <v>0</v>
      </c>
      <c r="X1461" s="80"/>
      <c r="Y1461" s="28">
        <f t="shared" si="133"/>
        <v>0</v>
      </c>
      <c r="Z1461" s="6">
        <f>IFERROR((Table1[[#This Row],[Total Cost SDG]]/Table1[[#This Row],[Volume MT/Head]]),0)</f>
        <v>0</v>
      </c>
      <c r="AA1461" s="57" t="e">
        <f t="shared" si="134"/>
        <v>#DIV/0!</v>
      </c>
      <c r="AB1461" s="57">
        <f>IFERROR((Table1[[#This Row],[Total Cost USD]]/Table1[[#This Row],[Volume MT/Head]]),0)</f>
        <v>0</v>
      </c>
      <c r="AC1461" s="80"/>
      <c r="AD1461" s="6">
        <f>Table1[[#This Row],[Volume MT/Head]]-Table1[[#This Row],[Delivered MT]]</f>
        <v>0</v>
      </c>
      <c r="AE1461" s="6">
        <f>Table1[[#This Row],[Delivered MT]]*Table1[[#This Row],[Average Cost SDG/MT]]</f>
        <v>0</v>
      </c>
    </row>
    <row r="1462" spans="1:31" hidden="1" x14ac:dyDescent="0.2">
      <c r="A1462" s="1">
        <v>1473</v>
      </c>
      <c r="P1462" s="6">
        <f t="shared" si="131"/>
        <v>0</v>
      </c>
      <c r="R1462" s="6">
        <f t="shared" si="132"/>
        <v>0</v>
      </c>
      <c r="S1462" s="57">
        <f t="shared" si="135"/>
        <v>0</v>
      </c>
      <c r="T1462" s="6">
        <f>Table1[[#This Row],[Volume in Units]]*Table1[[#This Row],[Price SDG/Unit]]</f>
        <v>0</v>
      </c>
      <c r="U1462" s="57">
        <f>Table1[[#This Row],[Volume MT/Head]]*Table1[[#This Row],[Price USD/(MT/Head)]]</f>
        <v>0</v>
      </c>
      <c r="V1462" s="80"/>
      <c r="W1462" s="28">
        <f>Table1[[#This Row],[Commission SDG/MT]]*Table1[[#This Row],[Volume in Units]]</f>
        <v>0</v>
      </c>
      <c r="X1462" s="80"/>
      <c r="Y1462" s="28">
        <f t="shared" si="133"/>
        <v>0</v>
      </c>
      <c r="Z1462" s="6">
        <f>IFERROR((Table1[[#This Row],[Total Cost SDG]]/Table1[[#This Row],[Volume MT/Head]]),0)</f>
        <v>0</v>
      </c>
      <c r="AA1462" s="57" t="e">
        <f t="shared" si="134"/>
        <v>#DIV/0!</v>
      </c>
      <c r="AB1462" s="57">
        <f>IFERROR((Table1[[#This Row],[Total Cost USD]]/Table1[[#This Row],[Volume MT/Head]]),0)</f>
        <v>0</v>
      </c>
      <c r="AC1462" s="80"/>
      <c r="AD1462" s="6">
        <f>Table1[[#This Row],[Volume MT/Head]]-Table1[[#This Row],[Delivered MT]]</f>
        <v>0</v>
      </c>
      <c r="AE1462" s="6">
        <f>Table1[[#This Row],[Delivered MT]]*Table1[[#This Row],[Average Cost SDG/MT]]</f>
        <v>0</v>
      </c>
    </row>
    <row r="1463" spans="1:31" hidden="1" x14ac:dyDescent="0.2">
      <c r="A1463" s="1">
        <v>1474</v>
      </c>
      <c r="P1463" s="6">
        <f t="shared" si="131"/>
        <v>0</v>
      </c>
      <c r="R1463" s="6">
        <f t="shared" si="132"/>
        <v>0</v>
      </c>
      <c r="S1463" s="57">
        <f t="shared" si="135"/>
        <v>0</v>
      </c>
      <c r="T1463" s="6">
        <f>Table1[[#This Row],[Volume in Units]]*Table1[[#This Row],[Price SDG/Unit]]</f>
        <v>0</v>
      </c>
      <c r="U1463" s="57">
        <f>Table1[[#This Row],[Volume MT/Head]]*Table1[[#This Row],[Price USD/(MT/Head)]]</f>
        <v>0</v>
      </c>
      <c r="V1463" s="80"/>
      <c r="W1463" s="28">
        <f>Table1[[#This Row],[Commission SDG/MT]]*Table1[[#This Row],[Volume in Units]]</f>
        <v>0</v>
      </c>
      <c r="X1463" s="80"/>
      <c r="Y1463" s="28">
        <f t="shared" si="133"/>
        <v>0</v>
      </c>
      <c r="Z1463" s="6">
        <f>IFERROR((Table1[[#This Row],[Total Cost SDG]]/Table1[[#This Row],[Volume MT/Head]]),0)</f>
        <v>0</v>
      </c>
      <c r="AA1463" s="57" t="e">
        <f t="shared" si="134"/>
        <v>#DIV/0!</v>
      </c>
      <c r="AB1463" s="57">
        <f>IFERROR((Table1[[#This Row],[Total Cost USD]]/Table1[[#This Row],[Volume MT/Head]]),0)</f>
        <v>0</v>
      </c>
      <c r="AC1463" s="80"/>
      <c r="AD1463" s="6">
        <f>Table1[[#This Row],[Volume MT/Head]]-Table1[[#This Row],[Delivered MT]]</f>
        <v>0</v>
      </c>
      <c r="AE1463" s="6">
        <f>Table1[[#This Row],[Delivered MT]]*Table1[[#This Row],[Average Cost SDG/MT]]</f>
        <v>0</v>
      </c>
    </row>
    <row r="1464" spans="1:31" hidden="1" x14ac:dyDescent="0.2">
      <c r="A1464" s="1">
        <v>1475</v>
      </c>
      <c r="P1464" s="6">
        <f t="shared" si="131"/>
        <v>0</v>
      </c>
      <c r="R1464" s="6">
        <f t="shared" si="132"/>
        <v>0</v>
      </c>
      <c r="S1464" s="57">
        <f t="shared" si="135"/>
        <v>0</v>
      </c>
      <c r="T1464" s="6">
        <f>Table1[[#This Row],[Volume in Units]]*Table1[[#This Row],[Price SDG/Unit]]</f>
        <v>0</v>
      </c>
      <c r="U1464" s="57">
        <f>Table1[[#This Row],[Volume MT/Head]]*Table1[[#This Row],[Price USD/(MT/Head)]]</f>
        <v>0</v>
      </c>
      <c r="V1464" s="80"/>
      <c r="W1464" s="28">
        <f>Table1[[#This Row],[Commission SDG/MT]]*Table1[[#This Row],[Volume in Units]]</f>
        <v>0</v>
      </c>
      <c r="X1464" s="80"/>
      <c r="Y1464" s="28">
        <f t="shared" si="133"/>
        <v>0</v>
      </c>
      <c r="Z1464" s="6">
        <f>IFERROR((Table1[[#This Row],[Total Cost SDG]]/Table1[[#This Row],[Volume MT/Head]]),0)</f>
        <v>0</v>
      </c>
      <c r="AA1464" s="57" t="e">
        <f t="shared" si="134"/>
        <v>#DIV/0!</v>
      </c>
      <c r="AB1464" s="57">
        <f>IFERROR((Table1[[#This Row],[Total Cost USD]]/Table1[[#This Row],[Volume MT/Head]]),0)</f>
        <v>0</v>
      </c>
      <c r="AC1464" s="80"/>
      <c r="AD1464" s="6">
        <f>Table1[[#This Row],[Volume MT/Head]]-Table1[[#This Row],[Delivered MT]]</f>
        <v>0</v>
      </c>
      <c r="AE1464" s="6">
        <f>Table1[[#This Row],[Delivered MT]]*Table1[[#This Row],[Average Cost SDG/MT]]</f>
        <v>0</v>
      </c>
    </row>
    <row r="1465" spans="1:31" hidden="1" x14ac:dyDescent="0.2">
      <c r="A1465" s="1">
        <v>1476</v>
      </c>
      <c r="P1465" s="6">
        <f t="shared" si="131"/>
        <v>0</v>
      </c>
      <c r="R1465" s="6">
        <f t="shared" si="132"/>
        <v>0</v>
      </c>
      <c r="S1465" s="57">
        <f t="shared" si="135"/>
        <v>0</v>
      </c>
      <c r="T1465" s="6">
        <f>Table1[[#This Row],[Volume in Units]]*Table1[[#This Row],[Price SDG/Unit]]</f>
        <v>0</v>
      </c>
      <c r="U1465" s="57">
        <f>Table1[[#This Row],[Volume MT/Head]]*Table1[[#This Row],[Price USD/(MT/Head)]]</f>
        <v>0</v>
      </c>
      <c r="V1465" s="80"/>
      <c r="W1465" s="28">
        <f>Table1[[#This Row],[Commission SDG/MT]]*Table1[[#This Row],[Volume in Units]]</f>
        <v>0</v>
      </c>
      <c r="X1465" s="80"/>
      <c r="Y1465" s="28">
        <f t="shared" si="133"/>
        <v>0</v>
      </c>
      <c r="Z1465" s="6">
        <f>IFERROR((Table1[[#This Row],[Total Cost SDG]]/Table1[[#This Row],[Volume MT/Head]]),0)</f>
        <v>0</v>
      </c>
      <c r="AA1465" s="57" t="e">
        <f t="shared" si="134"/>
        <v>#DIV/0!</v>
      </c>
      <c r="AB1465" s="57">
        <f>IFERROR((Table1[[#This Row],[Total Cost USD]]/Table1[[#This Row],[Volume MT/Head]]),0)</f>
        <v>0</v>
      </c>
      <c r="AC1465" s="80"/>
      <c r="AD1465" s="6">
        <f>Table1[[#This Row],[Volume MT/Head]]-Table1[[#This Row],[Delivered MT]]</f>
        <v>0</v>
      </c>
      <c r="AE1465" s="6">
        <f>Table1[[#This Row],[Delivered MT]]*Table1[[#This Row],[Average Cost SDG/MT]]</f>
        <v>0</v>
      </c>
    </row>
    <row r="1466" spans="1:31" hidden="1" x14ac:dyDescent="0.2">
      <c r="A1466" s="1">
        <v>1477</v>
      </c>
      <c r="P1466" s="6">
        <f t="shared" si="131"/>
        <v>0</v>
      </c>
      <c r="R1466" s="6">
        <f t="shared" si="132"/>
        <v>0</v>
      </c>
      <c r="S1466" s="57">
        <f t="shared" si="135"/>
        <v>0</v>
      </c>
      <c r="T1466" s="6">
        <f>Table1[[#This Row],[Volume in Units]]*Table1[[#This Row],[Price SDG/Unit]]</f>
        <v>0</v>
      </c>
      <c r="U1466" s="57">
        <f>Table1[[#This Row],[Volume MT/Head]]*Table1[[#This Row],[Price USD/(MT/Head)]]</f>
        <v>0</v>
      </c>
      <c r="V1466" s="80"/>
      <c r="W1466" s="28">
        <f>Table1[[#This Row],[Commission SDG/MT]]*Table1[[#This Row],[Volume in Units]]</f>
        <v>0</v>
      </c>
      <c r="X1466" s="80"/>
      <c r="Y1466" s="28">
        <f t="shared" si="133"/>
        <v>0</v>
      </c>
      <c r="Z1466" s="6">
        <f>IFERROR((Table1[[#This Row],[Total Cost SDG]]/Table1[[#This Row],[Volume MT/Head]]),0)</f>
        <v>0</v>
      </c>
      <c r="AA1466" s="57" t="e">
        <f t="shared" si="134"/>
        <v>#DIV/0!</v>
      </c>
      <c r="AB1466" s="57">
        <f>IFERROR((Table1[[#This Row],[Total Cost USD]]/Table1[[#This Row],[Volume MT/Head]]),0)</f>
        <v>0</v>
      </c>
      <c r="AC1466" s="80"/>
      <c r="AD1466" s="6">
        <f>Table1[[#This Row],[Volume MT/Head]]-Table1[[#This Row],[Delivered MT]]</f>
        <v>0</v>
      </c>
      <c r="AE1466" s="6">
        <f>Table1[[#This Row],[Delivered MT]]*Table1[[#This Row],[Average Cost SDG/MT]]</f>
        <v>0</v>
      </c>
    </row>
    <row r="1467" spans="1:31" hidden="1" x14ac:dyDescent="0.2">
      <c r="A1467" s="1">
        <v>1478</v>
      </c>
      <c r="P1467" s="6">
        <f t="shared" si="131"/>
        <v>0</v>
      </c>
      <c r="R1467" s="6">
        <f t="shared" si="132"/>
        <v>0</v>
      </c>
      <c r="S1467" s="57">
        <f t="shared" si="135"/>
        <v>0</v>
      </c>
      <c r="T1467" s="6">
        <f>Table1[[#This Row],[Volume in Units]]*Table1[[#This Row],[Price SDG/Unit]]</f>
        <v>0</v>
      </c>
      <c r="U1467" s="57">
        <f>Table1[[#This Row],[Volume MT/Head]]*Table1[[#This Row],[Price USD/(MT/Head)]]</f>
        <v>0</v>
      </c>
      <c r="V1467" s="80"/>
      <c r="W1467" s="28">
        <f>Table1[[#This Row],[Commission SDG/MT]]*Table1[[#This Row],[Volume in Units]]</f>
        <v>0</v>
      </c>
      <c r="X1467" s="80"/>
      <c r="Y1467" s="28">
        <f t="shared" si="133"/>
        <v>0</v>
      </c>
      <c r="Z1467" s="6">
        <f>IFERROR((Table1[[#This Row],[Total Cost SDG]]/Table1[[#This Row],[Volume MT/Head]]),0)</f>
        <v>0</v>
      </c>
      <c r="AA1467" s="57" t="e">
        <f t="shared" si="134"/>
        <v>#DIV/0!</v>
      </c>
      <c r="AB1467" s="57">
        <f>IFERROR((Table1[[#This Row],[Total Cost USD]]/Table1[[#This Row],[Volume MT/Head]]),0)</f>
        <v>0</v>
      </c>
      <c r="AC1467" s="80"/>
      <c r="AD1467" s="6">
        <f>Table1[[#This Row],[Volume MT/Head]]-Table1[[#This Row],[Delivered MT]]</f>
        <v>0</v>
      </c>
      <c r="AE1467" s="6">
        <f>Table1[[#This Row],[Delivered MT]]*Table1[[#This Row],[Average Cost SDG/MT]]</f>
        <v>0</v>
      </c>
    </row>
    <row r="1468" spans="1:31" hidden="1" x14ac:dyDescent="0.2">
      <c r="A1468" s="1">
        <v>1479</v>
      </c>
      <c r="P1468" s="6">
        <f t="shared" si="131"/>
        <v>0</v>
      </c>
      <c r="R1468" s="6">
        <f t="shared" si="132"/>
        <v>0</v>
      </c>
      <c r="S1468" s="57">
        <f t="shared" si="135"/>
        <v>0</v>
      </c>
      <c r="T1468" s="6">
        <f>Table1[[#This Row],[Volume in Units]]*Table1[[#This Row],[Price SDG/Unit]]</f>
        <v>0</v>
      </c>
      <c r="U1468" s="57">
        <f>Table1[[#This Row],[Volume MT/Head]]*Table1[[#This Row],[Price USD/(MT/Head)]]</f>
        <v>0</v>
      </c>
      <c r="V1468" s="80"/>
      <c r="W1468" s="28">
        <f>Table1[[#This Row],[Commission SDG/MT]]*Table1[[#This Row],[Volume in Units]]</f>
        <v>0</v>
      </c>
      <c r="X1468" s="80"/>
      <c r="Y1468" s="28">
        <f t="shared" si="133"/>
        <v>0</v>
      </c>
      <c r="Z1468" s="6">
        <f>IFERROR((Table1[[#This Row],[Total Cost SDG]]/Table1[[#This Row],[Volume MT/Head]]),0)</f>
        <v>0</v>
      </c>
      <c r="AA1468" s="57" t="e">
        <f t="shared" si="134"/>
        <v>#DIV/0!</v>
      </c>
      <c r="AB1468" s="57">
        <f>IFERROR((Table1[[#This Row],[Total Cost USD]]/Table1[[#This Row],[Volume MT/Head]]),0)</f>
        <v>0</v>
      </c>
      <c r="AC1468" s="80"/>
      <c r="AD1468" s="6">
        <f>Table1[[#This Row],[Volume MT/Head]]-Table1[[#This Row],[Delivered MT]]</f>
        <v>0</v>
      </c>
      <c r="AE1468" s="6">
        <f>Table1[[#This Row],[Delivered MT]]*Table1[[#This Row],[Average Cost SDG/MT]]</f>
        <v>0</v>
      </c>
    </row>
    <row r="1469" spans="1:31" hidden="1" x14ac:dyDescent="0.2">
      <c r="A1469" s="1">
        <v>1480</v>
      </c>
      <c r="P1469" s="6">
        <f t="shared" si="131"/>
        <v>0</v>
      </c>
      <c r="R1469" s="6">
        <f t="shared" si="132"/>
        <v>0</v>
      </c>
      <c r="S1469" s="57">
        <f t="shared" si="135"/>
        <v>0</v>
      </c>
      <c r="T1469" s="6">
        <f>Table1[[#This Row],[Volume in Units]]*Table1[[#This Row],[Price SDG/Unit]]</f>
        <v>0</v>
      </c>
      <c r="U1469" s="57">
        <f>Table1[[#This Row],[Volume MT/Head]]*Table1[[#This Row],[Price USD/(MT/Head)]]</f>
        <v>0</v>
      </c>
      <c r="V1469" s="80"/>
      <c r="W1469" s="28">
        <f>Table1[[#This Row],[Commission SDG/MT]]*Table1[[#This Row],[Volume in Units]]</f>
        <v>0</v>
      </c>
      <c r="X1469" s="80"/>
      <c r="Y1469" s="28">
        <f t="shared" si="133"/>
        <v>0</v>
      </c>
      <c r="Z1469" s="6">
        <f>IFERROR((Table1[[#This Row],[Total Cost SDG]]/Table1[[#This Row],[Volume MT/Head]]),0)</f>
        <v>0</v>
      </c>
      <c r="AA1469" s="57" t="e">
        <f t="shared" si="134"/>
        <v>#DIV/0!</v>
      </c>
      <c r="AB1469" s="57">
        <f>IFERROR((Table1[[#This Row],[Total Cost USD]]/Table1[[#This Row],[Volume MT/Head]]),0)</f>
        <v>0</v>
      </c>
      <c r="AC1469" s="80"/>
      <c r="AD1469" s="6">
        <f>Table1[[#This Row],[Volume MT/Head]]-Table1[[#This Row],[Delivered MT]]</f>
        <v>0</v>
      </c>
      <c r="AE1469" s="6">
        <f>Table1[[#This Row],[Delivered MT]]*Table1[[#This Row],[Average Cost SDG/MT]]</f>
        <v>0</v>
      </c>
    </row>
    <row r="1470" spans="1:31" hidden="1" x14ac:dyDescent="0.2">
      <c r="A1470" s="1">
        <v>1481</v>
      </c>
      <c r="P1470" s="6">
        <f t="shared" si="131"/>
        <v>0</v>
      </c>
      <c r="R1470" s="6">
        <f t="shared" si="132"/>
        <v>0</v>
      </c>
      <c r="S1470" s="57">
        <f t="shared" si="135"/>
        <v>0</v>
      </c>
      <c r="T1470" s="6">
        <f>Table1[[#This Row],[Volume in Units]]*Table1[[#This Row],[Price SDG/Unit]]</f>
        <v>0</v>
      </c>
      <c r="U1470" s="57">
        <f>Table1[[#This Row],[Volume MT/Head]]*Table1[[#This Row],[Price USD/(MT/Head)]]</f>
        <v>0</v>
      </c>
      <c r="V1470" s="80"/>
      <c r="W1470" s="28">
        <f>Table1[[#This Row],[Commission SDG/MT]]*Table1[[#This Row],[Volume in Units]]</f>
        <v>0</v>
      </c>
      <c r="X1470" s="80"/>
      <c r="Y1470" s="28">
        <f t="shared" si="133"/>
        <v>0</v>
      </c>
      <c r="Z1470" s="6">
        <f>IFERROR((Table1[[#This Row],[Total Cost SDG]]/Table1[[#This Row],[Volume MT/Head]]),0)</f>
        <v>0</v>
      </c>
      <c r="AA1470" s="57" t="e">
        <f t="shared" si="134"/>
        <v>#DIV/0!</v>
      </c>
      <c r="AB1470" s="57">
        <f>IFERROR((Table1[[#This Row],[Total Cost USD]]/Table1[[#This Row],[Volume MT/Head]]),0)</f>
        <v>0</v>
      </c>
      <c r="AC1470" s="80"/>
      <c r="AD1470" s="6">
        <f>Table1[[#This Row],[Volume MT/Head]]-Table1[[#This Row],[Delivered MT]]</f>
        <v>0</v>
      </c>
      <c r="AE1470" s="6">
        <f>Table1[[#This Row],[Delivered MT]]*Table1[[#This Row],[Average Cost SDG/MT]]</f>
        <v>0</v>
      </c>
    </row>
    <row r="1471" spans="1:31" hidden="1" x14ac:dyDescent="0.2">
      <c r="A1471" s="1">
        <v>1482</v>
      </c>
      <c r="P1471" s="6">
        <f t="shared" si="131"/>
        <v>0</v>
      </c>
      <c r="R1471" s="6">
        <f t="shared" si="132"/>
        <v>0</v>
      </c>
      <c r="S1471" s="57">
        <f t="shared" si="135"/>
        <v>0</v>
      </c>
      <c r="T1471" s="6">
        <f>Table1[[#This Row],[Volume in Units]]*Table1[[#This Row],[Price SDG/Unit]]</f>
        <v>0</v>
      </c>
      <c r="U1471" s="57">
        <f>Table1[[#This Row],[Volume MT/Head]]*Table1[[#This Row],[Price USD/(MT/Head)]]</f>
        <v>0</v>
      </c>
      <c r="V1471" s="80"/>
      <c r="W1471" s="28">
        <f>Table1[[#This Row],[Commission SDG/MT]]*Table1[[#This Row],[Volume in Units]]</f>
        <v>0</v>
      </c>
      <c r="X1471" s="80"/>
      <c r="Y1471" s="28">
        <f t="shared" si="133"/>
        <v>0</v>
      </c>
      <c r="Z1471" s="6">
        <f>IFERROR((Table1[[#This Row],[Total Cost SDG]]/Table1[[#This Row],[Volume MT/Head]]),0)</f>
        <v>0</v>
      </c>
      <c r="AA1471" s="57" t="e">
        <f t="shared" si="134"/>
        <v>#DIV/0!</v>
      </c>
      <c r="AB1471" s="57">
        <f>IFERROR((Table1[[#This Row],[Total Cost USD]]/Table1[[#This Row],[Volume MT/Head]]),0)</f>
        <v>0</v>
      </c>
      <c r="AC1471" s="80"/>
      <c r="AD1471" s="6">
        <f>Table1[[#This Row],[Volume MT/Head]]-Table1[[#This Row],[Delivered MT]]</f>
        <v>0</v>
      </c>
      <c r="AE1471" s="6">
        <f>Table1[[#This Row],[Delivered MT]]*Table1[[#This Row],[Average Cost SDG/MT]]</f>
        <v>0</v>
      </c>
    </row>
    <row r="1472" spans="1:31" hidden="1" x14ac:dyDescent="0.2">
      <c r="A1472" s="1">
        <v>1483</v>
      </c>
      <c r="P1472" s="6">
        <f t="shared" si="131"/>
        <v>0</v>
      </c>
      <c r="R1472" s="6">
        <f t="shared" si="132"/>
        <v>0</v>
      </c>
      <c r="S1472" s="57">
        <f t="shared" si="135"/>
        <v>0</v>
      </c>
      <c r="T1472" s="6">
        <f>Table1[[#This Row],[Volume in Units]]*Table1[[#This Row],[Price SDG/Unit]]</f>
        <v>0</v>
      </c>
      <c r="U1472" s="57">
        <f>Table1[[#This Row],[Volume MT/Head]]*Table1[[#This Row],[Price USD/(MT/Head)]]</f>
        <v>0</v>
      </c>
      <c r="V1472" s="80"/>
      <c r="W1472" s="28">
        <f>Table1[[#This Row],[Commission SDG/MT]]*Table1[[#This Row],[Volume in Units]]</f>
        <v>0</v>
      </c>
      <c r="X1472" s="80"/>
      <c r="Y1472" s="28">
        <f t="shared" si="133"/>
        <v>0</v>
      </c>
      <c r="Z1472" s="6">
        <f>IFERROR((Table1[[#This Row],[Total Cost SDG]]/Table1[[#This Row],[Volume MT/Head]]),0)</f>
        <v>0</v>
      </c>
      <c r="AA1472" s="57" t="e">
        <f t="shared" si="134"/>
        <v>#DIV/0!</v>
      </c>
      <c r="AB1472" s="57">
        <f>IFERROR((Table1[[#This Row],[Total Cost USD]]/Table1[[#This Row],[Volume MT/Head]]),0)</f>
        <v>0</v>
      </c>
      <c r="AC1472" s="80"/>
      <c r="AD1472" s="6">
        <f>Table1[[#This Row],[Volume MT/Head]]-Table1[[#This Row],[Delivered MT]]</f>
        <v>0</v>
      </c>
      <c r="AE1472" s="6">
        <f>Table1[[#This Row],[Delivered MT]]*Table1[[#This Row],[Average Cost SDG/MT]]</f>
        <v>0</v>
      </c>
    </row>
    <row r="1473" spans="1:31" hidden="1" x14ac:dyDescent="0.2">
      <c r="A1473" s="1">
        <v>1484</v>
      </c>
      <c r="P1473" s="6">
        <f t="shared" si="131"/>
        <v>0</v>
      </c>
      <c r="R1473" s="6">
        <f t="shared" si="132"/>
        <v>0</v>
      </c>
      <c r="S1473" s="57">
        <f t="shared" si="135"/>
        <v>0</v>
      </c>
      <c r="T1473" s="6">
        <f>Table1[[#This Row],[Volume in Units]]*Table1[[#This Row],[Price SDG/Unit]]</f>
        <v>0</v>
      </c>
      <c r="U1473" s="57">
        <f>Table1[[#This Row],[Volume MT/Head]]*Table1[[#This Row],[Price USD/(MT/Head)]]</f>
        <v>0</v>
      </c>
      <c r="V1473" s="80"/>
      <c r="W1473" s="28">
        <f>Table1[[#This Row],[Commission SDG/MT]]*Table1[[#This Row],[Volume in Units]]</f>
        <v>0</v>
      </c>
      <c r="X1473" s="80"/>
      <c r="Y1473" s="28">
        <f t="shared" si="133"/>
        <v>0</v>
      </c>
      <c r="Z1473" s="6">
        <f>IFERROR((Table1[[#This Row],[Total Cost SDG]]/Table1[[#This Row],[Volume MT/Head]]),0)</f>
        <v>0</v>
      </c>
      <c r="AA1473" s="57" t="e">
        <f t="shared" si="134"/>
        <v>#DIV/0!</v>
      </c>
      <c r="AB1473" s="57">
        <f>IFERROR((Table1[[#This Row],[Total Cost USD]]/Table1[[#This Row],[Volume MT/Head]]),0)</f>
        <v>0</v>
      </c>
      <c r="AC1473" s="80"/>
      <c r="AD1473" s="6">
        <f>Table1[[#This Row],[Volume MT/Head]]-Table1[[#This Row],[Delivered MT]]</f>
        <v>0</v>
      </c>
      <c r="AE1473" s="6">
        <f>Table1[[#This Row],[Delivered MT]]*Table1[[#This Row],[Average Cost SDG/MT]]</f>
        <v>0</v>
      </c>
    </row>
    <row r="1474" spans="1:31" hidden="1" x14ac:dyDescent="0.2">
      <c r="A1474" s="1">
        <v>1485</v>
      </c>
      <c r="P1474" s="6">
        <f t="shared" ref="P1474:P1537" si="136">IF(N1474="KG",(O1474/1000),IF(N1474="Head",(O1474*1),IF(N1474="Kantar 100lb",(O1474/22.25),IF(N1474="Kantar 315lb",(O1474*315/2204.6),IF(N1474="MT",(O1474*1),IF(N1474="Ardab",(O1474*199.726/1000),IF(N1474="104 Bag",(O1474*104/1000),IF(N1474="101 Bag",(O1474*101/1000),IF(N1474=0,0)))))))))</f>
        <v>0</v>
      </c>
      <c r="R1474" s="6">
        <f t="shared" ref="R1474:R1537" si="137">IF(N1474="KG",(Q1474*1000),IF(N1474="Head",(Q1474*1),IF(N1474="Kantar 100lb",(Q1474*22.25),IF(N1474="Kantar 315lb",(Q1474/315*2204.6),IF(N1474="MT",(Q1474*1),IF(N1474="Ardab",(Q1474/199.726*1000),IF(N1474="104 Bag",(Q1474/104*1000),IF(N1474="101 Bag",(Q1474/101*1000),IF(N1474=0,0)))))))))</f>
        <v>0</v>
      </c>
      <c r="S1474" s="57">
        <f t="shared" si="135"/>
        <v>0</v>
      </c>
      <c r="T1474" s="6">
        <f>Table1[[#This Row],[Volume in Units]]*Table1[[#This Row],[Price SDG/Unit]]</f>
        <v>0</v>
      </c>
      <c r="U1474" s="57">
        <f>Table1[[#This Row],[Volume MT/Head]]*Table1[[#This Row],[Price USD/(MT/Head)]]</f>
        <v>0</v>
      </c>
      <c r="V1474" s="80"/>
      <c r="W1474" s="28">
        <f>Table1[[#This Row],[Commission SDG/MT]]*Table1[[#This Row],[Volume in Units]]</f>
        <v>0</v>
      </c>
      <c r="X1474" s="80"/>
      <c r="Y1474" s="28">
        <f t="shared" ref="Y1474:Y1537" si="138">T1474+W1474+X1474</f>
        <v>0</v>
      </c>
      <c r="Z1474" s="6">
        <f>IFERROR((Table1[[#This Row],[Total Cost SDG]]/Table1[[#This Row],[Volume MT/Head]]),0)</f>
        <v>0</v>
      </c>
      <c r="AA1474" s="57" t="e">
        <f t="shared" ref="AA1474:AA1537" si="139">Y1474/F1474</f>
        <v>#DIV/0!</v>
      </c>
      <c r="AB1474" s="57">
        <f>IFERROR((Table1[[#This Row],[Total Cost USD]]/Table1[[#This Row],[Volume MT/Head]]),0)</f>
        <v>0</v>
      </c>
      <c r="AC1474" s="80"/>
      <c r="AD1474" s="6">
        <f>Table1[[#This Row],[Volume MT/Head]]-Table1[[#This Row],[Delivered MT]]</f>
        <v>0</v>
      </c>
      <c r="AE1474" s="6">
        <f>Table1[[#This Row],[Delivered MT]]*Table1[[#This Row],[Average Cost SDG/MT]]</f>
        <v>0</v>
      </c>
    </row>
    <row r="1475" spans="1:31" hidden="1" x14ac:dyDescent="0.2">
      <c r="A1475" s="1">
        <v>1486</v>
      </c>
      <c r="P1475" s="6">
        <f t="shared" si="136"/>
        <v>0</v>
      </c>
      <c r="R1475" s="6">
        <f t="shared" si="137"/>
        <v>0</v>
      </c>
      <c r="S1475" s="57">
        <f t="shared" si="135"/>
        <v>0</v>
      </c>
      <c r="T1475" s="6">
        <f>Table1[[#This Row],[Volume in Units]]*Table1[[#This Row],[Price SDG/Unit]]</f>
        <v>0</v>
      </c>
      <c r="U1475" s="57">
        <f>Table1[[#This Row],[Volume MT/Head]]*Table1[[#This Row],[Price USD/(MT/Head)]]</f>
        <v>0</v>
      </c>
      <c r="V1475" s="80"/>
      <c r="W1475" s="28">
        <f>Table1[[#This Row],[Commission SDG/MT]]*Table1[[#This Row],[Volume in Units]]</f>
        <v>0</v>
      </c>
      <c r="X1475" s="80"/>
      <c r="Y1475" s="28">
        <f t="shared" si="138"/>
        <v>0</v>
      </c>
      <c r="Z1475" s="6">
        <f>IFERROR((Table1[[#This Row],[Total Cost SDG]]/Table1[[#This Row],[Volume MT/Head]]),0)</f>
        <v>0</v>
      </c>
      <c r="AA1475" s="57" t="e">
        <f t="shared" si="139"/>
        <v>#DIV/0!</v>
      </c>
      <c r="AB1475" s="57">
        <f>IFERROR((Table1[[#This Row],[Total Cost USD]]/Table1[[#This Row],[Volume MT/Head]]),0)</f>
        <v>0</v>
      </c>
      <c r="AC1475" s="80"/>
      <c r="AD1475" s="6">
        <f>Table1[[#This Row],[Volume MT/Head]]-Table1[[#This Row],[Delivered MT]]</f>
        <v>0</v>
      </c>
      <c r="AE1475" s="6">
        <f>Table1[[#This Row],[Delivered MT]]*Table1[[#This Row],[Average Cost SDG/MT]]</f>
        <v>0</v>
      </c>
    </row>
    <row r="1476" spans="1:31" hidden="1" x14ac:dyDescent="0.2">
      <c r="A1476" s="1">
        <v>1487</v>
      </c>
      <c r="P1476" s="6">
        <f t="shared" si="136"/>
        <v>0</v>
      </c>
      <c r="R1476" s="6">
        <f t="shared" si="137"/>
        <v>0</v>
      </c>
      <c r="S1476" s="57">
        <f t="shared" si="135"/>
        <v>0</v>
      </c>
      <c r="T1476" s="6">
        <f>Table1[[#This Row],[Volume in Units]]*Table1[[#This Row],[Price SDG/Unit]]</f>
        <v>0</v>
      </c>
      <c r="U1476" s="57">
        <f>Table1[[#This Row],[Volume MT/Head]]*Table1[[#This Row],[Price USD/(MT/Head)]]</f>
        <v>0</v>
      </c>
      <c r="V1476" s="80"/>
      <c r="W1476" s="28">
        <f>Table1[[#This Row],[Commission SDG/MT]]*Table1[[#This Row],[Volume in Units]]</f>
        <v>0</v>
      </c>
      <c r="X1476" s="80"/>
      <c r="Y1476" s="28">
        <f t="shared" si="138"/>
        <v>0</v>
      </c>
      <c r="Z1476" s="6">
        <f>IFERROR((Table1[[#This Row],[Total Cost SDG]]/Table1[[#This Row],[Volume MT/Head]]),0)</f>
        <v>0</v>
      </c>
      <c r="AA1476" s="57" t="e">
        <f t="shared" si="139"/>
        <v>#DIV/0!</v>
      </c>
      <c r="AB1476" s="57">
        <f>IFERROR((Table1[[#This Row],[Total Cost USD]]/Table1[[#This Row],[Volume MT/Head]]),0)</f>
        <v>0</v>
      </c>
      <c r="AC1476" s="80"/>
      <c r="AD1476" s="6">
        <f>Table1[[#This Row],[Volume MT/Head]]-Table1[[#This Row],[Delivered MT]]</f>
        <v>0</v>
      </c>
      <c r="AE1476" s="6">
        <f>Table1[[#This Row],[Delivered MT]]*Table1[[#This Row],[Average Cost SDG/MT]]</f>
        <v>0</v>
      </c>
    </row>
    <row r="1477" spans="1:31" hidden="1" x14ac:dyDescent="0.2">
      <c r="A1477" s="1">
        <v>1488</v>
      </c>
      <c r="P1477" s="6">
        <f t="shared" si="136"/>
        <v>0</v>
      </c>
      <c r="R1477" s="6">
        <f t="shared" si="137"/>
        <v>0</v>
      </c>
      <c r="S1477" s="57">
        <f t="shared" si="135"/>
        <v>0</v>
      </c>
      <c r="T1477" s="6">
        <f>Table1[[#This Row],[Volume in Units]]*Table1[[#This Row],[Price SDG/Unit]]</f>
        <v>0</v>
      </c>
      <c r="U1477" s="57">
        <f>Table1[[#This Row],[Volume MT/Head]]*Table1[[#This Row],[Price USD/(MT/Head)]]</f>
        <v>0</v>
      </c>
      <c r="V1477" s="80"/>
      <c r="W1477" s="28">
        <f>Table1[[#This Row],[Commission SDG/MT]]*Table1[[#This Row],[Volume in Units]]</f>
        <v>0</v>
      </c>
      <c r="X1477" s="80"/>
      <c r="Y1477" s="28">
        <f t="shared" si="138"/>
        <v>0</v>
      </c>
      <c r="Z1477" s="6">
        <f>IFERROR((Table1[[#This Row],[Total Cost SDG]]/Table1[[#This Row],[Volume MT/Head]]),0)</f>
        <v>0</v>
      </c>
      <c r="AA1477" s="57" t="e">
        <f t="shared" si="139"/>
        <v>#DIV/0!</v>
      </c>
      <c r="AB1477" s="57">
        <f>IFERROR((Table1[[#This Row],[Total Cost USD]]/Table1[[#This Row],[Volume MT/Head]]),0)</f>
        <v>0</v>
      </c>
      <c r="AC1477" s="80"/>
      <c r="AD1477" s="6">
        <f>Table1[[#This Row],[Volume MT/Head]]-Table1[[#This Row],[Delivered MT]]</f>
        <v>0</v>
      </c>
      <c r="AE1477" s="6">
        <f>Table1[[#This Row],[Delivered MT]]*Table1[[#This Row],[Average Cost SDG/MT]]</f>
        <v>0</v>
      </c>
    </row>
    <row r="1478" spans="1:31" hidden="1" x14ac:dyDescent="0.2">
      <c r="A1478" s="1">
        <v>1489</v>
      </c>
      <c r="P1478" s="6">
        <f t="shared" si="136"/>
        <v>0</v>
      </c>
      <c r="R1478" s="6">
        <f t="shared" si="137"/>
        <v>0</v>
      </c>
      <c r="S1478" s="57">
        <f t="shared" si="135"/>
        <v>0</v>
      </c>
      <c r="T1478" s="6">
        <f>Table1[[#This Row],[Volume in Units]]*Table1[[#This Row],[Price SDG/Unit]]</f>
        <v>0</v>
      </c>
      <c r="U1478" s="57">
        <f>Table1[[#This Row],[Volume MT/Head]]*Table1[[#This Row],[Price USD/(MT/Head)]]</f>
        <v>0</v>
      </c>
      <c r="V1478" s="80"/>
      <c r="W1478" s="28">
        <f>Table1[[#This Row],[Commission SDG/MT]]*Table1[[#This Row],[Volume in Units]]</f>
        <v>0</v>
      </c>
      <c r="X1478" s="80"/>
      <c r="Y1478" s="28">
        <f t="shared" si="138"/>
        <v>0</v>
      </c>
      <c r="Z1478" s="6">
        <f>IFERROR((Table1[[#This Row],[Total Cost SDG]]/Table1[[#This Row],[Volume MT/Head]]),0)</f>
        <v>0</v>
      </c>
      <c r="AA1478" s="57" t="e">
        <f t="shared" si="139"/>
        <v>#DIV/0!</v>
      </c>
      <c r="AB1478" s="57">
        <f>IFERROR((Table1[[#This Row],[Total Cost USD]]/Table1[[#This Row],[Volume MT/Head]]),0)</f>
        <v>0</v>
      </c>
      <c r="AC1478" s="80"/>
      <c r="AD1478" s="6">
        <f>Table1[[#This Row],[Volume MT/Head]]-Table1[[#This Row],[Delivered MT]]</f>
        <v>0</v>
      </c>
      <c r="AE1478" s="6">
        <f>Table1[[#This Row],[Delivered MT]]*Table1[[#This Row],[Average Cost SDG/MT]]</f>
        <v>0</v>
      </c>
    </row>
    <row r="1479" spans="1:31" hidden="1" x14ac:dyDescent="0.2">
      <c r="A1479" s="1">
        <v>1490</v>
      </c>
      <c r="P1479" s="6">
        <f t="shared" si="136"/>
        <v>0</v>
      </c>
      <c r="R1479" s="6">
        <f t="shared" si="137"/>
        <v>0</v>
      </c>
      <c r="S1479" s="57">
        <f t="shared" si="135"/>
        <v>0</v>
      </c>
      <c r="T1479" s="6">
        <f>Table1[[#This Row],[Volume in Units]]*Table1[[#This Row],[Price SDG/Unit]]</f>
        <v>0</v>
      </c>
      <c r="U1479" s="57">
        <f>Table1[[#This Row],[Volume MT/Head]]*Table1[[#This Row],[Price USD/(MT/Head)]]</f>
        <v>0</v>
      </c>
      <c r="V1479" s="80"/>
      <c r="W1479" s="28">
        <f>Table1[[#This Row],[Commission SDG/MT]]*Table1[[#This Row],[Volume in Units]]</f>
        <v>0</v>
      </c>
      <c r="X1479" s="80"/>
      <c r="Y1479" s="28">
        <f t="shared" si="138"/>
        <v>0</v>
      </c>
      <c r="Z1479" s="6">
        <f>IFERROR((Table1[[#This Row],[Total Cost SDG]]/Table1[[#This Row],[Volume MT/Head]]),0)</f>
        <v>0</v>
      </c>
      <c r="AA1479" s="57" t="e">
        <f t="shared" si="139"/>
        <v>#DIV/0!</v>
      </c>
      <c r="AB1479" s="57">
        <f>IFERROR((Table1[[#This Row],[Total Cost USD]]/Table1[[#This Row],[Volume MT/Head]]),0)</f>
        <v>0</v>
      </c>
      <c r="AC1479" s="80"/>
      <c r="AD1479" s="6">
        <f>Table1[[#This Row],[Volume MT/Head]]-Table1[[#This Row],[Delivered MT]]</f>
        <v>0</v>
      </c>
      <c r="AE1479" s="6">
        <f>Table1[[#This Row],[Delivered MT]]*Table1[[#This Row],[Average Cost SDG/MT]]</f>
        <v>0</v>
      </c>
    </row>
    <row r="1480" spans="1:31" hidden="1" x14ac:dyDescent="0.2">
      <c r="A1480" s="1">
        <v>1491</v>
      </c>
      <c r="P1480" s="6">
        <f t="shared" si="136"/>
        <v>0</v>
      </c>
      <c r="R1480" s="6">
        <f t="shared" si="137"/>
        <v>0</v>
      </c>
      <c r="S1480" s="57">
        <f t="shared" si="135"/>
        <v>0</v>
      </c>
      <c r="T1480" s="6">
        <f>Table1[[#This Row],[Volume in Units]]*Table1[[#This Row],[Price SDG/Unit]]</f>
        <v>0</v>
      </c>
      <c r="U1480" s="57">
        <f>Table1[[#This Row],[Volume MT/Head]]*Table1[[#This Row],[Price USD/(MT/Head)]]</f>
        <v>0</v>
      </c>
      <c r="V1480" s="80"/>
      <c r="W1480" s="28">
        <f>Table1[[#This Row],[Commission SDG/MT]]*Table1[[#This Row],[Volume in Units]]</f>
        <v>0</v>
      </c>
      <c r="X1480" s="80"/>
      <c r="Y1480" s="28">
        <f t="shared" si="138"/>
        <v>0</v>
      </c>
      <c r="Z1480" s="6">
        <f>IFERROR((Table1[[#This Row],[Total Cost SDG]]/Table1[[#This Row],[Volume MT/Head]]),0)</f>
        <v>0</v>
      </c>
      <c r="AA1480" s="57" t="e">
        <f t="shared" si="139"/>
        <v>#DIV/0!</v>
      </c>
      <c r="AB1480" s="57">
        <f>IFERROR((Table1[[#This Row],[Total Cost USD]]/Table1[[#This Row],[Volume MT/Head]]),0)</f>
        <v>0</v>
      </c>
      <c r="AC1480" s="80"/>
      <c r="AD1480" s="6">
        <f>Table1[[#This Row],[Volume MT/Head]]-Table1[[#This Row],[Delivered MT]]</f>
        <v>0</v>
      </c>
      <c r="AE1480" s="6">
        <f>Table1[[#This Row],[Delivered MT]]*Table1[[#This Row],[Average Cost SDG/MT]]</f>
        <v>0</v>
      </c>
    </row>
    <row r="1481" spans="1:31" hidden="1" x14ac:dyDescent="0.2">
      <c r="A1481" s="1">
        <v>1492</v>
      </c>
      <c r="P1481" s="6">
        <f t="shared" si="136"/>
        <v>0</v>
      </c>
      <c r="R1481" s="6">
        <f t="shared" si="137"/>
        <v>0</v>
      </c>
      <c r="S1481" s="57">
        <f t="shared" si="135"/>
        <v>0</v>
      </c>
      <c r="T1481" s="6">
        <f>Table1[[#This Row],[Volume in Units]]*Table1[[#This Row],[Price SDG/Unit]]</f>
        <v>0</v>
      </c>
      <c r="U1481" s="57">
        <f>Table1[[#This Row],[Volume MT/Head]]*Table1[[#This Row],[Price USD/(MT/Head)]]</f>
        <v>0</v>
      </c>
      <c r="V1481" s="80"/>
      <c r="W1481" s="28">
        <f>Table1[[#This Row],[Commission SDG/MT]]*Table1[[#This Row],[Volume in Units]]</f>
        <v>0</v>
      </c>
      <c r="X1481" s="80"/>
      <c r="Y1481" s="28">
        <f t="shared" si="138"/>
        <v>0</v>
      </c>
      <c r="Z1481" s="6">
        <f>IFERROR((Table1[[#This Row],[Total Cost SDG]]/Table1[[#This Row],[Volume MT/Head]]),0)</f>
        <v>0</v>
      </c>
      <c r="AA1481" s="57" t="e">
        <f t="shared" si="139"/>
        <v>#DIV/0!</v>
      </c>
      <c r="AB1481" s="57">
        <f>IFERROR((Table1[[#This Row],[Total Cost USD]]/Table1[[#This Row],[Volume MT/Head]]),0)</f>
        <v>0</v>
      </c>
      <c r="AC1481" s="80"/>
      <c r="AD1481" s="6">
        <f>Table1[[#This Row],[Volume MT/Head]]-Table1[[#This Row],[Delivered MT]]</f>
        <v>0</v>
      </c>
      <c r="AE1481" s="6">
        <f>Table1[[#This Row],[Delivered MT]]*Table1[[#This Row],[Average Cost SDG/MT]]</f>
        <v>0</v>
      </c>
    </row>
    <row r="1482" spans="1:31" hidden="1" x14ac:dyDescent="0.2">
      <c r="A1482" s="1">
        <v>1493</v>
      </c>
      <c r="P1482" s="6">
        <f t="shared" si="136"/>
        <v>0</v>
      </c>
      <c r="R1482" s="6">
        <f t="shared" si="137"/>
        <v>0</v>
      </c>
      <c r="S1482" s="57">
        <f t="shared" si="135"/>
        <v>0</v>
      </c>
      <c r="T1482" s="6">
        <f>Table1[[#This Row],[Volume in Units]]*Table1[[#This Row],[Price SDG/Unit]]</f>
        <v>0</v>
      </c>
      <c r="U1482" s="57">
        <f>Table1[[#This Row],[Volume MT/Head]]*Table1[[#This Row],[Price USD/(MT/Head)]]</f>
        <v>0</v>
      </c>
      <c r="V1482" s="80"/>
      <c r="W1482" s="28">
        <f>Table1[[#This Row],[Commission SDG/MT]]*Table1[[#This Row],[Volume in Units]]</f>
        <v>0</v>
      </c>
      <c r="X1482" s="80"/>
      <c r="Y1482" s="28">
        <f t="shared" si="138"/>
        <v>0</v>
      </c>
      <c r="Z1482" s="6">
        <f>IFERROR((Table1[[#This Row],[Total Cost SDG]]/Table1[[#This Row],[Volume MT/Head]]),0)</f>
        <v>0</v>
      </c>
      <c r="AA1482" s="57" t="e">
        <f t="shared" si="139"/>
        <v>#DIV/0!</v>
      </c>
      <c r="AB1482" s="57">
        <f>IFERROR((Table1[[#This Row],[Total Cost USD]]/Table1[[#This Row],[Volume MT/Head]]),0)</f>
        <v>0</v>
      </c>
      <c r="AC1482" s="80"/>
      <c r="AD1482" s="6">
        <f>Table1[[#This Row],[Volume MT/Head]]-Table1[[#This Row],[Delivered MT]]</f>
        <v>0</v>
      </c>
      <c r="AE1482" s="6">
        <f>Table1[[#This Row],[Delivered MT]]*Table1[[#This Row],[Average Cost SDG/MT]]</f>
        <v>0</v>
      </c>
    </row>
    <row r="1483" spans="1:31" hidden="1" x14ac:dyDescent="0.2">
      <c r="A1483" s="1">
        <v>1494</v>
      </c>
      <c r="P1483" s="6">
        <f t="shared" si="136"/>
        <v>0</v>
      </c>
      <c r="R1483" s="6">
        <f t="shared" si="137"/>
        <v>0</v>
      </c>
      <c r="S1483" s="57">
        <f t="shared" si="135"/>
        <v>0</v>
      </c>
      <c r="T1483" s="6">
        <f>Table1[[#This Row],[Volume in Units]]*Table1[[#This Row],[Price SDG/Unit]]</f>
        <v>0</v>
      </c>
      <c r="U1483" s="57">
        <f>Table1[[#This Row],[Volume MT/Head]]*Table1[[#This Row],[Price USD/(MT/Head)]]</f>
        <v>0</v>
      </c>
      <c r="W1483" s="28">
        <f>Table1[[#This Row],[Commission SDG/MT]]*Table1[[#This Row],[Volume in Units]]</f>
        <v>0</v>
      </c>
      <c r="X1483" s="80"/>
      <c r="Y1483" s="28">
        <f t="shared" si="138"/>
        <v>0</v>
      </c>
      <c r="Z1483" s="6">
        <f>IFERROR((Table1[[#This Row],[Total Cost SDG]]/Table1[[#This Row],[Volume MT/Head]]),0)</f>
        <v>0</v>
      </c>
      <c r="AA1483" s="57" t="e">
        <f t="shared" si="139"/>
        <v>#DIV/0!</v>
      </c>
      <c r="AB1483" s="57">
        <f>IFERROR((Table1[[#This Row],[Total Cost USD]]/Table1[[#This Row],[Volume MT/Head]]),0)</f>
        <v>0</v>
      </c>
      <c r="AC1483" s="80"/>
      <c r="AD1483" s="6">
        <f>Table1[[#This Row],[Volume MT/Head]]-Table1[[#This Row],[Delivered MT]]</f>
        <v>0</v>
      </c>
      <c r="AE1483" s="6">
        <f>Table1[[#This Row],[Delivered MT]]*Table1[[#This Row],[Average Cost SDG/MT]]</f>
        <v>0</v>
      </c>
    </row>
    <row r="1484" spans="1:31" hidden="1" x14ac:dyDescent="0.2">
      <c r="A1484" s="1">
        <v>1495</v>
      </c>
      <c r="P1484" s="6">
        <f t="shared" si="136"/>
        <v>0</v>
      </c>
      <c r="R1484" s="6">
        <f t="shared" si="137"/>
        <v>0</v>
      </c>
      <c r="S1484" s="57">
        <f t="shared" si="135"/>
        <v>0</v>
      </c>
      <c r="T1484" s="6">
        <f>Table1[[#This Row],[Volume in Units]]*Table1[[#This Row],[Price SDG/Unit]]</f>
        <v>0</v>
      </c>
      <c r="U1484" s="57">
        <f>Table1[[#This Row],[Volume MT/Head]]*Table1[[#This Row],[Price USD/(MT/Head)]]</f>
        <v>0</v>
      </c>
      <c r="W1484" s="28">
        <f>Table1[[#This Row],[Commission SDG/MT]]*Table1[[#This Row],[Volume in Units]]</f>
        <v>0</v>
      </c>
      <c r="X1484" s="80"/>
      <c r="Y1484" s="28">
        <f t="shared" si="138"/>
        <v>0</v>
      </c>
      <c r="Z1484" s="6">
        <f>IFERROR((Table1[[#This Row],[Total Cost SDG]]/Table1[[#This Row],[Volume MT/Head]]),0)</f>
        <v>0</v>
      </c>
      <c r="AA1484" s="57" t="e">
        <f t="shared" si="139"/>
        <v>#DIV/0!</v>
      </c>
      <c r="AB1484" s="57">
        <f>IFERROR((Table1[[#This Row],[Total Cost USD]]/Table1[[#This Row],[Volume MT/Head]]),0)</f>
        <v>0</v>
      </c>
      <c r="AC1484" s="80"/>
      <c r="AD1484" s="6">
        <f>Table1[[#This Row],[Volume MT/Head]]-Table1[[#This Row],[Delivered MT]]</f>
        <v>0</v>
      </c>
      <c r="AE1484" s="6">
        <f>Table1[[#This Row],[Delivered MT]]*Table1[[#This Row],[Average Cost SDG/MT]]</f>
        <v>0</v>
      </c>
    </row>
    <row r="1485" spans="1:31" hidden="1" x14ac:dyDescent="0.2">
      <c r="A1485" s="1">
        <v>1496</v>
      </c>
      <c r="P1485" s="6">
        <f t="shared" si="136"/>
        <v>0</v>
      </c>
      <c r="R1485" s="6">
        <f t="shared" si="137"/>
        <v>0</v>
      </c>
      <c r="S1485" s="57">
        <f t="shared" si="135"/>
        <v>0</v>
      </c>
      <c r="T1485" s="6">
        <f>Table1[[#This Row],[Volume in Units]]*Table1[[#This Row],[Price SDG/Unit]]</f>
        <v>0</v>
      </c>
      <c r="U1485" s="57">
        <f>Table1[[#This Row],[Volume MT/Head]]*Table1[[#This Row],[Price USD/(MT/Head)]]</f>
        <v>0</v>
      </c>
      <c r="W1485" s="28">
        <f>Table1[[#This Row],[Commission SDG/MT]]*Table1[[#This Row],[Volume in Units]]</f>
        <v>0</v>
      </c>
      <c r="X1485" s="80"/>
      <c r="Y1485" s="28">
        <f t="shared" si="138"/>
        <v>0</v>
      </c>
      <c r="Z1485" s="6">
        <f>IFERROR((Table1[[#This Row],[Total Cost SDG]]/Table1[[#This Row],[Volume MT/Head]]),0)</f>
        <v>0</v>
      </c>
      <c r="AA1485" s="57" t="e">
        <f t="shared" si="139"/>
        <v>#DIV/0!</v>
      </c>
      <c r="AB1485" s="57">
        <f>IFERROR((Table1[[#This Row],[Total Cost USD]]/Table1[[#This Row],[Volume MT/Head]]),0)</f>
        <v>0</v>
      </c>
      <c r="AC1485" s="80"/>
      <c r="AD1485" s="6">
        <f>Table1[[#This Row],[Volume MT/Head]]-Table1[[#This Row],[Delivered MT]]</f>
        <v>0</v>
      </c>
      <c r="AE1485" s="6">
        <f>Table1[[#This Row],[Delivered MT]]*Table1[[#This Row],[Average Cost SDG/MT]]</f>
        <v>0</v>
      </c>
    </row>
    <row r="1486" spans="1:31" hidden="1" x14ac:dyDescent="0.2">
      <c r="A1486" s="1">
        <v>1497</v>
      </c>
      <c r="P1486" s="6">
        <f t="shared" si="136"/>
        <v>0</v>
      </c>
      <c r="R1486" s="6">
        <f t="shared" si="137"/>
        <v>0</v>
      </c>
      <c r="S1486" s="57">
        <f t="shared" si="135"/>
        <v>0</v>
      </c>
      <c r="T1486" s="6">
        <f>Table1[[#This Row],[Volume in Units]]*Table1[[#This Row],[Price SDG/Unit]]</f>
        <v>0</v>
      </c>
      <c r="U1486" s="57">
        <f>Table1[[#This Row],[Volume MT/Head]]*Table1[[#This Row],[Price USD/(MT/Head)]]</f>
        <v>0</v>
      </c>
      <c r="W1486" s="28">
        <f>Table1[[#This Row],[Commission SDG/MT]]*Table1[[#This Row],[Volume in Units]]</f>
        <v>0</v>
      </c>
      <c r="X1486" s="80"/>
      <c r="Y1486" s="28">
        <f t="shared" si="138"/>
        <v>0</v>
      </c>
      <c r="Z1486" s="6">
        <f>IFERROR((Table1[[#This Row],[Total Cost SDG]]/Table1[[#This Row],[Volume MT/Head]]),0)</f>
        <v>0</v>
      </c>
      <c r="AA1486" s="57" t="e">
        <f t="shared" si="139"/>
        <v>#DIV/0!</v>
      </c>
      <c r="AB1486" s="57">
        <f>IFERROR((Table1[[#This Row],[Total Cost USD]]/Table1[[#This Row],[Volume MT/Head]]),0)</f>
        <v>0</v>
      </c>
      <c r="AC1486" s="80"/>
      <c r="AD1486" s="6">
        <f>Table1[[#This Row],[Volume MT/Head]]-Table1[[#This Row],[Delivered MT]]</f>
        <v>0</v>
      </c>
      <c r="AE1486" s="6">
        <f>Table1[[#This Row],[Delivered MT]]*Table1[[#This Row],[Average Cost SDG/MT]]</f>
        <v>0</v>
      </c>
    </row>
    <row r="1487" spans="1:31" hidden="1" x14ac:dyDescent="0.2">
      <c r="A1487" s="1">
        <v>1498</v>
      </c>
      <c r="P1487" s="6">
        <f t="shared" si="136"/>
        <v>0</v>
      </c>
      <c r="R1487" s="6">
        <f t="shared" si="137"/>
        <v>0</v>
      </c>
      <c r="S1487" s="57">
        <f t="shared" si="135"/>
        <v>0</v>
      </c>
      <c r="T1487" s="6">
        <f>Table1[[#This Row],[Volume in Units]]*Table1[[#This Row],[Price SDG/Unit]]</f>
        <v>0</v>
      </c>
      <c r="U1487" s="57">
        <f>Table1[[#This Row],[Volume MT/Head]]*Table1[[#This Row],[Price USD/(MT/Head)]]</f>
        <v>0</v>
      </c>
      <c r="W1487" s="28">
        <f>Table1[[#This Row],[Commission SDG/MT]]*Table1[[#This Row],[Volume in Units]]</f>
        <v>0</v>
      </c>
      <c r="X1487" s="80"/>
      <c r="Y1487" s="28">
        <f t="shared" si="138"/>
        <v>0</v>
      </c>
      <c r="Z1487" s="6">
        <f>IFERROR((Table1[[#This Row],[Total Cost SDG]]/Table1[[#This Row],[Volume MT/Head]]),0)</f>
        <v>0</v>
      </c>
      <c r="AA1487" s="57" t="e">
        <f t="shared" si="139"/>
        <v>#DIV/0!</v>
      </c>
      <c r="AB1487" s="57">
        <f>IFERROR((Table1[[#This Row],[Total Cost USD]]/Table1[[#This Row],[Volume MT/Head]]),0)</f>
        <v>0</v>
      </c>
      <c r="AC1487" s="80"/>
      <c r="AD1487" s="6">
        <f>Table1[[#This Row],[Volume MT/Head]]-Table1[[#This Row],[Delivered MT]]</f>
        <v>0</v>
      </c>
      <c r="AE1487" s="6">
        <f>Table1[[#This Row],[Delivered MT]]*Table1[[#This Row],[Average Cost SDG/MT]]</f>
        <v>0</v>
      </c>
    </row>
    <row r="1488" spans="1:31" hidden="1" x14ac:dyDescent="0.2">
      <c r="A1488" s="1">
        <v>1499</v>
      </c>
      <c r="P1488" s="6">
        <f t="shared" si="136"/>
        <v>0</v>
      </c>
      <c r="R1488" s="6">
        <f t="shared" si="137"/>
        <v>0</v>
      </c>
      <c r="S1488" s="57">
        <f t="shared" si="135"/>
        <v>0</v>
      </c>
      <c r="T1488" s="6">
        <f>Table1[[#This Row],[Volume in Units]]*Table1[[#This Row],[Price SDG/Unit]]</f>
        <v>0</v>
      </c>
      <c r="U1488" s="57">
        <f>Table1[[#This Row],[Volume MT/Head]]*Table1[[#This Row],[Price USD/(MT/Head)]]</f>
        <v>0</v>
      </c>
      <c r="W1488" s="28">
        <f>Table1[[#This Row],[Commission SDG/MT]]*Table1[[#This Row],[Volume in Units]]</f>
        <v>0</v>
      </c>
      <c r="X1488" s="80"/>
      <c r="Y1488" s="28">
        <f t="shared" si="138"/>
        <v>0</v>
      </c>
      <c r="Z1488" s="6">
        <f>IFERROR((Table1[[#This Row],[Total Cost SDG]]/Table1[[#This Row],[Volume MT/Head]]),0)</f>
        <v>0</v>
      </c>
      <c r="AA1488" s="57" t="e">
        <f t="shared" si="139"/>
        <v>#DIV/0!</v>
      </c>
      <c r="AB1488" s="57">
        <f>IFERROR((Table1[[#This Row],[Total Cost USD]]/Table1[[#This Row],[Volume MT/Head]]),0)</f>
        <v>0</v>
      </c>
      <c r="AC1488" s="80"/>
      <c r="AD1488" s="6">
        <f>Table1[[#This Row],[Volume MT/Head]]-Table1[[#This Row],[Delivered MT]]</f>
        <v>0</v>
      </c>
      <c r="AE1488" s="6">
        <f>Table1[[#This Row],[Delivered MT]]*Table1[[#This Row],[Average Cost SDG/MT]]</f>
        <v>0</v>
      </c>
    </row>
    <row r="1489" spans="1:31" hidden="1" x14ac:dyDescent="0.2">
      <c r="A1489" s="1">
        <v>1500</v>
      </c>
      <c r="P1489" s="6">
        <f t="shared" si="136"/>
        <v>0</v>
      </c>
      <c r="R1489" s="6">
        <f t="shared" si="137"/>
        <v>0</v>
      </c>
      <c r="S1489" s="57">
        <f t="shared" si="135"/>
        <v>0</v>
      </c>
      <c r="T1489" s="6">
        <f>Table1[[#This Row],[Volume in Units]]*Table1[[#This Row],[Price SDG/Unit]]</f>
        <v>0</v>
      </c>
      <c r="U1489" s="57">
        <f>Table1[[#This Row],[Volume MT/Head]]*Table1[[#This Row],[Price USD/(MT/Head)]]</f>
        <v>0</v>
      </c>
      <c r="W1489" s="28">
        <f>Table1[[#This Row],[Commission SDG/MT]]*Table1[[#This Row],[Volume in Units]]</f>
        <v>0</v>
      </c>
      <c r="X1489" s="80"/>
      <c r="Y1489" s="28">
        <f t="shared" si="138"/>
        <v>0</v>
      </c>
      <c r="Z1489" s="6">
        <f>IFERROR((Table1[[#This Row],[Total Cost SDG]]/Table1[[#This Row],[Volume MT/Head]]),0)</f>
        <v>0</v>
      </c>
      <c r="AA1489" s="57" t="e">
        <f t="shared" si="139"/>
        <v>#DIV/0!</v>
      </c>
      <c r="AB1489" s="57">
        <f>IFERROR((Table1[[#This Row],[Total Cost USD]]/Table1[[#This Row],[Volume MT/Head]]),0)</f>
        <v>0</v>
      </c>
      <c r="AC1489" s="80"/>
      <c r="AD1489" s="6">
        <f>Table1[[#This Row],[Volume MT/Head]]-Table1[[#This Row],[Delivered MT]]</f>
        <v>0</v>
      </c>
      <c r="AE1489" s="6">
        <f>Table1[[#This Row],[Delivered MT]]*Table1[[#This Row],[Average Cost SDG/MT]]</f>
        <v>0</v>
      </c>
    </row>
    <row r="1490" spans="1:31" hidden="1" x14ac:dyDescent="0.2">
      <c r="A1490" s="1">
        <v>1501</v>
      </c>
      <c r="P1490" s="6">
        <f t="shared" si="136"/>
        <v>0</v>
      </c>
      <c r="R1490" s="6">
        <f t="shared" si="137"/>
        <v>0</v>
      </c>
      <c r="S1490" s="57">
        <f t="shared" si="135"/>
        <v>0</v>
      </c>
      <c r="T1490" s="6">
        <f>Table1[[#This Row],[Volume in Units]]*Table1[[#This Row],[Price SDG/Unit]]</f>
        <v>0</v>
      </c>
      <c r="U1490" s="57">
        <f>Table1[[#This Row],[Volume MT/Head]]*Table1[[#This Row],[Price USD/(MT/Head)]]</f>
        <v>0</v>
      </c>
      <c r="W1490" s="28">
        <f>Table1[[#This Row],[Commission SDG/MT]]*Table1[[#This Row],[Volume in Units]]</f>
        <v>0</v>
      </c>
      <c r="X1490" s="80"/>
      <c r="Y1490" s="28">
        <f t="shared" si="138"/>
        <v>0</v>
      </c>
      <c r="Z1490" s="6">
        <f>IFERROR((Table1[[#This Row],[Total Cost SDG]]/Table1[[#This Row],[Volume MT/Head]]),0)</f>
        <v>0</v>
      </c>
      <c r="AA1490" s="57" t="e">
        <f t="shared" si="139"/>
        <v>#DIV/0!</v>
      </c>
      <c r="AB1490" s="57">
        <f>IFERROR((Table1[[#This Row],[Total Cost USD]]/Table1[[#This Row],[Volume MT/Head]]),0)</f>
        <v>0</v>
      </c>
      <c r="AC1490" s="80"/>
      <c r="AD1490" s="6">
        <f>Table1[[#This Row],[Volume MT/Head]]-Table1[[#This Row],[Delivered MT]]</f>
        <v>0</v>
      </c>
      <c r="AE1490" s="6">
        <f>Table1[[#This Row],[Delivered MT]]*Table1[[#This Row],[Average Cost SDG/MT]]</f>
        <v>0</v>
      </c>
    </row>
    <row r="1491" spans="1:31" hidden="1" x14ac:dyDescent="0.2">
      <c r="A1491" s="1">
        <v>1502</v>
      </c>
      <c r="P1491" s="6">
        <f t="shared" si="136"/>
        <v>0</v>
      </c>
      <c r="R1491" s="6">
        <f t="shared" si="137"/>
        <v>0</v>
      </c>
      <c r="S1491" s="57">
        <f t="shared" si="135"/>
        <v>0</v>
      </c>
      <c r="T1491" s="6">
        <f>Table1[[#This Row],[Volume in Units]]*Table1[[#This Row],[Price SDG/Unit]]</f>
        <v>0</v>
      </c>
      <c r="U1491" s="57">
        <f>Table1[[#This Row],[Volume MT/Head]]*Table1[[#This Row],[Price USD/(MT/Head)]]</f>
        <v>0</v>
      </c>
      <c r="W1491" s="28">
        <f>Table1[[#This Row],[Commission SDG/MT]]*Table1[[#This Row],[Volume in Units]]</f>
        <v>0</v>
      </c>
      <c r="X1491" s="80"/>
      <c r="Y1491" s="28">
        <f t="shared" si="138"/>
        <v>0</v>
      </c>
      <c r="Z1491" s="6">
        <f>IFERROR((Table1[[#This Row],[Total Cost SDG]]/Table1[[#This Row],[Volume MT/Head]]),0)</f>
        <v>0</v>
      </c>
      <c r="AA1491" s="57" t="e">
        <f t="shared" si="139"/>
        <v>#DIV/0!</v>
      </c>
      <c r="AB1491" s="57">
        <f>IFERROR((Table1[[#This Row],[Total Cost USD]]/Table1[[#This Row],[Volume MT/Head]]),0)</f>
        <v>0</v>
      </c>
      <c r="AC1491" s="80"/>
      <c r="AD1491" s="6">
        <f>Table1[[#This Row],[Volume MT/Head]]-Table1[[#This Row],[Delivered MT]]</f>
        <v>0</v>
      </c>
      <c r="AE1491" s="6">
        <f>Table1[[#This Row],[Delivered MT]]*Table1[[#This Row],[Average Cost SDG/MT]]</f>
        <v>0</v>
      </c>
    </row>
    <row r="1492" spans="1:31" hidden="1" x14ac:dyDescent="0.2">
      <c r="A1492" s="1">
        <v>1503</v>
      </c>
      <c r="P1492" s="6">
        <f t="shared" si="136"/>
        <v>0</v>
      </c>
      <c r="R1492" s="6">
        <f t="shared" si="137"/>
        <v>0</v>
      </c>
      <c r="S1492" s="57">
        <f t="shared" si="135"/>
        <v>0</v>
      </c>
      <c r="T1492" s="6">
        <f>Table1[[#This Row],[Volume in Units]]*Table1[[#This Row],[Price SDG/Unit]]</f>
        <v>0</v>
      </c>
      <c r="U1492" s="57">
        <f>Table1[[#This Row],[Volume MT/Head]]*Table1[[#This Row],[Price USD/(MT/Head)]]</f>
        <v>0</v>
      </c>
      <c r="W1492" s="28">
        <f>Table1[[#This Row],[Commission SDG/MT]]*Table1[[#This Row],[Volume in Units]]</f>
        <v>0</v>
      </c>
      <c r="X1492" s="80"/>
      <c r="Y1492" s="28">
        <f t="shared" si="138"/>
        <v>0</v>
      </c>
      <c r="Z1492" s="6">
        <f>IFERROR((Table1[[#This Row],[Total Cost SDG]]/Table1[[#This Row],[Volume MT/Head]]),0)</f>
        <v>0</v>
      </c>
      <c r="AA1492" s="57" t="e">
        <f t="shared" si="139"/>
        <v>#DIV/0!</v>
      </c>
      <c r="AB1492" s="57">
        <f>IFERROR((Table1[[#This Row],[Total Cost USD]]/Table1[[#This Row],[Volume MT/Head]]),0)</f>
        <v>0</v>
      </c>
      <c r="AC1492" s="80"/>
      <c r="AD1492" s="6">
        <f>Table1[[#This Row],[Volume MT/Head]]-Table1[[#This Row],[Delivered MT]]</f>
        <v>0</v>
      </c>
      <c r="AE1492" s="6">
        <f>Table1[[#This Row],[Delivered MT]]*Table1[[#This Row],[Average Cost SDG/MT]]</f>
        <v>0</v>
      </c>
    </row>
    <row r="1493" spans="1:31" hidden="1" x14ac:dyDescent="0.2">
      <c r="A1493" s="1">
        <v>1504</v>
      </c>
      <c r="P1493" s="6">
        <f t="shared" si="136"/>
        <v>0</v>
      </c>
      <c r="R1493" s="6">
        <f t="shared" si="137"/>
        <v>0</v>
      </c>
      <c r="S1493" s="57">
        <f t="shared" si="135"/>
        <v>0</v>
      </c>
      <c r="T1493" s="6">
        <f>Table1[[#This Row],[Volume in Units]]*Table1[[#This Row],[Price SDG/Unit]]</f>
        <v>0</v>
      </c>
      <c r="U1493" s="57">
        <f>Table1[[#This Row],[Volume MT/Head]]*Table1[[#This Row],[Price USD/(MT/Head)]]</f>
        <v>0</v>
      </c>
      <c r="W1493" s="28">
        <f>Table1[[#This Row],[Commission SDG/MT]]*Table1[[#This Row],[Volume in Units]]</f>
        <v>0</v>
      </c>
      <c r="X1493" s="80"/>
      <c r="Y1493" s="28">
        <f t="shared" si="138"/>
        <v>0</v>
      </c>
      <c r="Z1493" s="6">
        <f>IFERROR((Table1[[#This Row],[Total Cost SDG]]/Table1[[#This Row],[Volume MT/Head]]),0)</f>
        <v>0</v>
      </c>
      <c r="AA1493" s="57" t="e">
        <f t="shared" si="139"/>
        <v>#DIV/0!</v>
      </c>
      <c r="AB1493" s="57">
        <f>IFERROR((Table1[[#This Row],[Total Cost USD]]/Table1[[#This Row],[Volume MT/Head]]),0)</f>
        <v>0</v>
      </c>
      <c r="AC1493" s="80"/>
      <c r="AD1493" s="6">
        <f>Table1[[#This Row],[Volume MT/Head]]-Table1[[#This Row],[Delivered MT]]</f>
        <v>0</v>
      </c>
      <c r="AE1493" s="6">
        <f>Table1[[#This Row],[Delivered MT]]*Table1[[#This Row],[Average Cost SDG/MT]]</f>
        <v>0</v>
      </c>
    </row>
    <row r="1494" spans="1:31" hidden="1" x14ac:dyDescent="0.2">
      <c r="A1494" s="1">
        <v>1505</v>
      </c>
      <c r="P1494" s="6">
        <f t="shared" si="136"/>
        <v>0</v>
      </c>
      <c r="R1494" s="6">
        <f t="shared" si="137"/>
        <v>0</v>
      </c>
      <c r="S1494" s="57">
        <f t="shared" si="135"/>
        <v>0</v>
      </c>
      <c r="T1494" s="6">
        <f>Table1[[#This Row],[Volume in Units]]*Table1[[#This Row],[Price SDG/Unit]]</f>
        <v>0</v>
      </c>
      <c r="U1494" s="57">
        <f>Table1[[#This Row],[Volume MT/Head]]*Table1[[#This Row],[Price USD/(MT/Head)]]</f>
        <v>0</v>
      </c>
      <c r="W1494" s="28">
        <f>Table1[[#This Row],[Commission SDG/MT]]*Table1[[#This Row],[Volume in Units]]</f>
        <v>0</v>
      </c>
      <c r="X1494" s="80"/>
      <c r="Y1494" s="28">
        <f t="shared" si="138"/>
        <v>0</v>
      </c>
      <c r="Z1494" s="6">
        <f>IFERROR((Table1[[#This Row],[Total Cost SDG]]/Table1[[#This Row],[Volume MT/Head]]),0)</f>
        <v>0</v>
      </c>
      <c r="AA1494" s="57" t="e">
        <f t="shared" si="139"/>
        <v>#DIV/0!</v>
      </c>
      <c r="AB1494" s="57">
        <f>IFERROR((Table1[[#This Row],[Total Cost USD]]/Table1[[#This Row],[Volume MT/Head]]),0)</f>
        <v>0</v>
      </c>
      <c r="AC1494" s="80"/>
      <c r="AD1494" s="6">
        <f>Table1[[#This Row],[Volume MT/Head]]-Table1[[#This Row],[Delivered MT]]</f>
        <v>0</v>
      </c>
      <c r="AE1494" s="6">
        <f>Table1[[#This Row],[Delivered MT]]*Table1[[#This Row],[Average Cost SDG/MT]]</f>
        <v>0</v>
      </c>
    </row>
    <row r="1495" spans="1:31" hidden="1" x14ac:dyDescent="0.2">
      <c r="A1495" s="1">
        <v>1506</v>
      </c>
      <c r="P1495" s="6">
        <f t="shared" si="136"/>
        <v>0</v>
      </c>
      <c r="R1495" s="6">
        <f t="shared" si="137"/>
        <v>0</v>
      </c>
      <c r="S1495" s="57">
        <f t="shared" si="135"/>
        <v>0</v>
      </c>
      <c r="T1495" s="6">
        <f>Table1[[#This Row],[Volume in Units]]*Table1[[#This Row],[Price SDG/Unit]]</f>
        <v>0</v>
      </c>
      <c r="U1495" s="57">
        <f>Table1[[#This Row],[Volume MT/Head]]*Table1[[#This Row],[Price USD/(MT/Head)]]</f>
        <v>0</v>
      </c>
      <c r="W1495" s="28">
        <f>Table1[[#This Row],[Commission SDG/MT]]*Table1[[#This Row],[Volume in Units]]</f>
        <v>0</v>
      </c>
      <c r="X1495" s="80"/>
      <c r="Y1495" s="28">
        <f t="shared" si="138"/>
        <v>0</v>
      </c>
      <c r="Z1495" s="6">
        <f>IFERROR((Table1[[#This Row],[Total Cost SDG]]/Table1[[#This Row],[Volume MT/Head]]),0)</f>
        <v>0</v>
      </c>
      <c r="AA1495" s="57" t="e">
        <f t="shared" si="139"/>
        <v>#DIV/0!</v>
      </c>
      <c r="AB1495" s="57">
        <f>IFERROR((Table1[[#This Row],[Total Cost USD]]/Table1[[#This Row],[Volume MT/Head]]),0)</f>
        <v>0</v>
      </c>
      <c r="AC1495" s="80"/>
      <c r="AD1495" s="6">
        <f>Table1[[#This Row],[Volume MT/Head]]-Table1[[#This Row],[Delivered MT]]</f>
        <v>0</v>
      </c>
      <c r="AE1495" s="6">
        <f>Table1[[#This Row],[Delivered MT]]*Table1[[#This Row],[Average Cost SDG/MT]]</f>
        <v>0</v>
      </c>
    </row>
    <row r="1496" spans="1:31" hidden="1" x14ac:dyDescent="0.2">
      <c r="A1496" s="1">
        <v>1507</v>
      </c>
      <c r="P1496" s="6">
        <f t="shared" si="136"/>
        <v>0</v>
      </c>
      <c r="R1496" s="6">
        <f t="shared" si="137"/>
        <v>0</v>
      </c>
      <c r="S1496" s="57">
        <f t="shared" si="135"/>
        <v>0</v>
      </c>
      <c r="T1496" s="6">
        <f>Table1[[#This Row],[Volume in Units]]*Table1[[#This Row],[Price SDG/Unit]]</f>
        <v>0</v>
      </c>
      <c r="U1496" s="57">
        <f>Table1[[#This Row],[Volume MT/Head]]*Table1[[#This Row],[Price USD/(MT/Head)]]</f>
        <v>0</v>
      </c>
      <c r="W1496" s="28">
        <f>Table1[[#This Row],[Commission SDG/MT]]*Table1[[#This Row],[Volume in Units]]</f>
        <v>0</v>
      </c>
      <c r="X1496" s="80"/>
      <c r="Y1496" s="28">
        <f t="shared" si="138"/>
        <v>0</v>
      </c>
      <c r="Z1496" s="6">
        <f>IFERROR((Table1[[#This Row],[Total Cost SDG]]/Table1[[#This Row],[Volume MT/Head]]),0)</f>
        <v>0</v>
      </c>
      <c r="AA1496" s="57" t="e">
        <f t="shared" si="139"/>
        <v>#DIV/0!</v>
      </c>
      <c r="AB1496" s="57">
        <f>IFERROR((Table1[[#This Row],[Total Cost USD]]/Table1[[#This Row],[Volume MT/Head]]),0)</f>
        <v>0</v>
      </c>
      <c r="AC1496" s="80"/>
      <c r="AD1496" s="6">
        <f>Table1[[#This Row],[Volume MT/Head]]-Table1[[#This Row],[Delivered MT]]</f>
        <v>0</v>
      </c>
      <c r="AE1496" s="6">
        <f>Table1[[#This Row],[Delivered MT]]*Table1[[#This Row],[Average Cost SDG/MT]]</f>
        <v>0</v>
      </c>
    </row>
    <row r="1497" spans="1:31" hidden="1" x14ac:dyDescent="0.2">
      <c r="A1497" s="1">
        <v>1508</v>
      </c>
      <c r="P1497" s="6">
        <f t="shared" si="136"/>
        <v>0</v>
      </c>
      <c r="R1497" s="6">
        <f t="shared" si="137"/>
        <v>0</v>
      </c>
      <c r="S1497" s="57">
        <f t="shared" ref="S1497:S1560" si="140">IFERROR((R1497/F1497),0)</f>
        <v>0</v>
      </c>
      <c r="T1497" s="6">
        <f>Table1[[#This Row],[Volume in Units]]*Table1[[#This Row],[Price SDG/Unit]]</f>
        <v>0</v>
      </c>
      <c r="U1497" s="57">
        <f>Table1[[#This Row],[Volume MT/Head]]*Table1[[#This Row],[Price USD/(MT/Head)]]</f>
        <v>0</v>
      </c>
      <c r="W1497" s="28">
        <f>Table1[[#This Row],[Commission SDG/MT]]*Table1[[#This Row],[Volume in Units]]</f>
        <v>0</v>
      </c>
      <c r="X1497" s="80"/>
      <c r="Y1497" s="28">
        <f t="shared" si="138"/>
        <v>0</v>
      </c>
      <c r="Z1497" s="6">
        <f>IFERROR((Table1[[#This Row],[Total Cost SDG]]/Table1[[#This Row],[Volume MT/Head]]),0)</f>
        <v>0</v>
      </c>
      <c r="AA1497" s="57" t="e">
        <f t="shared" si="139"/>
        <v>#DIV/0!</v>
      </c>
      <c r="AB1497" s="57">
        <f>IFERROR((Table1[[#This Row],[Total Cost USD]]/Table1[[#This Row],[Volume MT/Head]]),0)</f>
        <v>0</v>
      </c>
      <c r="AC1497" s="80"/>
      <c r="AD1497" s="6">
        <f>Table1[[#This Row],[Volume MT/Head]]-Table1[[#This Row],[Delivered MT]]</f>
        <v>0</v>
      </c>
      <c r="AE1497" s="6">
        <f>Table1[[#This Row],[Delivered MT]]*Table1[[#This Row],[Average Cost SDG/MT]]</f>
        <v>0</v>
      </c>
    </row>
    <row r="1498" spans="1:31" hidden="1" x14ac:dyDescent="0.2">
      <c r="A1498" s="1">
        <v>1509</v>
      </c>
      <c r="P1498" s="6">
        <f t="shared" si="136"/>
        <v>0</v>
      </c>
      <c r="R1498" s="6">
        <f t="shared" si="137"/>
        <v>0</v>
      </c>
      <c r="S1498" s="57">
        <f t="shared" si="140"/>
        <v>0</v>
      </c>
      <c r="T1498" s="6">
        <f>Table1[[#This Row],[Volume in Units]]*Table1[[#This Row],[Price SDG/Unit]]</f>
        <v>0</v>
      </c>
      <c r="U1498" s="57">
        <f>Table1[[#This Row],[Volume MT/Head]]*Table1[[#This Row],[Price USD/(MT/Head)]]</f>
        <v>0</v>
      </c>
      <c r="W1498" s="28">
        <f>Table1[[#This Row],[Commission SDG/MT]]*Table1[[#This Row],[Volume in Units]]</f>
        <v>0</v>
      </c>
      <c r="X1498" s="80"/>
      <c r="Y1498" s="28">
        <f t="shared" si="138"/>
        <v>0</v>
      </c>
      <c r="Z1498" s="6">
        <f>IFERROR((Table1[[#This Row],[Total Cost SDG]]/Table1[[#This Row],[Volume MT/Head]]),0)</f>
        <v>0</v>
      </c>
      <c r="AA1498" s="57" t="e">
        <f t="shared" si="139"/>
        <v>#DIV/0!</v>
      </c>
      <c r="AB1498" s="57">
        <f>IFERROR((Table1[[#This Row],[Total Cost USD]]/Table1[[#This Row],[Volume MT/Head]]),0)</f>
        <v>0</v>
      </c>
      <c r="AC1498" s="80"/>
      <c r="AD1498" s="6">
        <f>Table1[[#This Row],[Volume MT/Head]]-Table1[[#This Row],[Delivered MT]]</f>
        <v>0</v>
      </c>
      <c r="AE1498" s="6">
        <f>Table1[[#This Row],[Delivered MT]]*Table1[[#This Row],[Average Cost SDG/MT]]</f>
        <v>0</v>
      </c>
    </row>
    <row r="1499" spans="1:31" hidden="1" x14ac:dyDescent="0.2">
      <c r="A1499" s="1">
        <v>1510</v>
      </c>
      <c r="P1499" s="6">
        <f t="shared" si="136"/>
        <v>0</v>
      </c>
      <c r="R1499" s="6">
        <f t="shared" si="137"/>
        <v>0</v>
      </c>
      <c r="S1499" s="57">
        <f t="shared" si="140"/>
        <v>0</v>
      </c>
      <c r="T1499" s="6">
        <f>Table1[[#This Row],[Volume in Units]]*Table1[[#This Row],[Price SDG/Unit]]</f>
        <v>0</v>
      </c>
      <c r="U1499" s="57">
        <f>Table1[[#This Row],[Volume MT/Head]]*Table1[[#This Row],[Price USD/(MT/Head)]]</f>
        <v>0</v>
      </c>
      <c r="W1499" s="28">
        <f>Table1[[#This Row],[Commission SDG/MT]]*Table1[[#This Row],[Volume in Units]]</f>
        <v>0</v>
      </c>
      <c r="X1499" s="80"/>
      <c r="Y1499" s="28">
        <f t="shared" si="138"/>
        <v>0</v>
      </c>
      <c r="Z1499" s="6">
        <f>IFERROR((Table1[[#This Row],[Total Cost SDG]]/Table1[[#This Row],[Volume MT/Head]]),0)</f>
        <v>0</v>
      </c>
      <c r="AA1499" s="57" t="e">
        <f t="shared" si="139"/>
        <v>#DIV/0!</v>
      </c>
      <c r="AB1499" s="57">
        <f>IFERROR((Table1[[#This Row],[Total Cost USD]]/Table1[[#This Row],[Volume MT/Head]]),0)</f>
        <v>0</v>
      </c>
      <c r="AC1499" s="80"/>
      <c r="AD1499" s="6">
        <f>Table1[[#This Row],[Volume MT/Head]]-Table1[[#This Row],[Delivered MT]]</f>
        <v>0</v>
      </c>
      <c r="AE1499" s="6">
        <f>Table1[[#This Row],[Delivered MT]]*Table1[[#This Row],[Average Cost SDG/MT]]</f>
        <v>0</v>
      </c>
    </row>
    <row r="1500" spans="1:31" hidden="1" x14ac:dyDescent="0.2">
      <c r="A1500" s="1">
        <v>1511</v>
      </c>
      <c r="P1500" s="6">
        <f t="shared" si="136"/>
        <v>0</v>
      </c>
      <c r="R1500" s="6">
        <f t="shared" si="137"/>
        <v>0</v>
      </c>
      <c r="S1500" s="57">
        <f t="shared" si="140"/>
        <v>0</v>
      </c>
      <c r="T1500" s="6">
        <f>Table1[[#This Row],[Volume in Units]]*Table1[[#This Row],[Price SDG/Unit]]</f>
        <v>0</v>
      </c>
      <c r="U1500" s="57">
        <f>Table1[[#This Row],[Volume MT/Head]]*Table1[[#This Row],[Price USD/(MT/Head)]]</f>
        <v>0</v>
      </c>
      <c r="W1500" s="28">
        <f>Table1[[#This Row],[Commission SDG/MT]]*Table1[[#This Row],[Volume in Units]]</f>
        <v>0</v>
      </c>
      <c r="X1500" s="80"/>
      <c r="Y1500" s="28">
        <f t="shared" si="138"/>
        <v>0</v>
      </c>
      <c r="Z1500" s="6">
        <f>IFERROR((Table1[[#This Row],[Total Cost SDG]]/Table1[[#This Row],[Volume MT/Head]]),0)</f>
        <v>0</v>
      </c>
      <c r="AA1500" s="57" t="e">
        <f t="shared" si="139"/>
        <v>#DIV/0!</v>
      </c>
      <c r="AB1500" s="57">
        <f>IFERROR((Table1[[#This Row],[Total Cost USD]]/Table1[[#This Row],[Volume MT/Head]]),0)</f>
        <v>0</v>
      </c>
      <c r="AC1500" s="80"/>
      <c r="AD1500" s="6">
        <f>Table1[[#This Row],[Volume MT/Head]]-Table1[[#This Row],[Delivered MT]]</f>
        <v>0</v>
      </c>
      <c r="AE1500" s="6">
        <f>Table1[[#This Row],[Delivered MT]]*Table1[[#This Row],[Average Cost SDG/MT]]</f>
        <v>0</v>
      </c>
    </row>
    <row r="1501" spans="1:31" hidden="1" x14ac:dyDescent="0.2">
      <c r="A1501" s="1">
        <v>1512</v>
      </c>
      <c r="P1501" s="6">
        <f t="shared" si="136"/>
        <v>0</v>
      </c>
      <c r="R1501" s="6">
        <f t="shared" si="137"/>
        <v>0</v>
      </c>
      <c r="S1501" s="57">
        <f t="shared" si="140"/>
        <v>0</v>
      </c>
      <c r="T1501" s="6">
        <f>Table1[[#This Row],[Volume in Units]]*Table1[[#This Row],[Price SDG/Unit]]</f>
        <v>0</v>
      </c>
      <c r="U1501" s="57">
        <f>Table1[[#This Row],[Volume MT/Head]]*Table1[[#This Row],[Price USD/(MT/Head)]]</f>
        <v>0</v>
      </c>
      <c r="W1501" s="28">
        <f>Table1[[#This Row],[Commission SDG/MT]]*Table1[[#This Row],[Volume in Units]]</f>
        <v>0</v>
      </c>
      <c r="X1501" s="80"/>
      <c r="Y1501" s="28">
        <f t="shared" si="138"/>
        <v>0</v>
      </c>
      <c r="Z1501" s="6">
        <f>IFERROR((Table1[[#This Row],[Total Cost SDG]]/Table1[[#This Row],[Volume MT/Head]]),0)</f>
        <v>0</v>
      </c>
      <c r="AA1501" s="57" t="e">
        <f t="shared" si="139"/>
        <v>#DIV/0!</v>
      </c>
      <c r="AB1501" s="57">
        <f>IFERROR((Table1[[#This Row],[Total Cost USD]]/Table1[[#This Row],[Volume MT/Head]]),0)</f>
        <v>0</v>
      </c>
      <c r="AC1501" s="80"/>
      <c r="AD1501" s="6">
        <f>Table1[[#This Row],[Volume MT/Head]]-Table1[[#This Row],[Delivered MT]]</f>
        <v>0</v>
      </c>
      <c r="AE1501" s="6">
        <f>Table1[[#This Row],[Delivered MT]]*Table1[[#This Row],[Average Cost SDG/MT]]</f>
        <v>0</v>
      </c>
    </row>
    <row r="1502" spans="1:31" hidden="1" x14ac:dyDescent="0.2">
      <c r="A1502" s="1">
        <v>1513</v>
      </c>
      <c r="P1502" s="6">
        <f t="shared" si="136"/>
        <v>0</v>
      </c>
      <c r="R1502" s="6">
        <f t="shared" si="137"/>
        <v>0</v>
      </c>
      <c r="S1502" s="57">
        <f t="shared" si="140"/>
        <v>0</v>
      </c>
      <c r="T1502" s="6">
        <f>Table1[[#This Row],[Volume in Units]]*Table1[[#This Row],[Price SDG/Unit]]</f>
        <v>0</v>
      </c>
      <c r="U1502" s="57">
        <f>Table1[[#This Row],[Volume MT/Head]]*Table1[[#This Row],[Price USD/(MT/Head)]]</f>
        <v>0</v>
      </c>
      <c r="W1502" s="28">
        <f>Table1[[#This Row],[Commission SDG/MT]]*Table1[[#This Row],[Volume in Units]]</f>
        <v>0</v>
      </c>
      <c r="X1502" s="80"/>
      <c r="Y1502" s="28">
        <f t="shared" si="138"/>
        <v>0</v>
      </c>
      <c r="Z1502" s="6">
        <f>IFERROR((Table1[[#This Row],[Total Cost SDG]]/Table1[[#This Row],[Volume MT/Head]]),0)</f>
        <v>0</v>
      </c>
      <c r="AA1502" s="57" t="e">
        <f t="shared" si="139"/>
        <v>#DIV/0!</v>
      </c>
      <c r="AB1502" s="57">
        <f>IFERROR((Table1[[#This Row],[Total Cost USD]]/Table1[[#This Row],[Volume MT/Head]]),0)</f>
        <v>0</v>
      </c>
      <c r="AC1502" s="80"/>
      <c r="AD1502" s="6">
        <f>Table1[[#This Row],[Volume MT/Head]]-Table1[[#This Row],[Delivered MT]]</f>
        <v>0</v>
      </c>
      <c r="AE1502" s="6">
        <f>Table1[[#This Row],[Delivered MT]]*Table1[[#This Row],[Average Cost SDG/MT]]</f>
        <v>0</v>
      </c>
    </row>
    <row r="1503" spans="1:31" hidden="1" x14ac:dyDescent="0.2">
      <c r="A1503" s="1">
        <v>1514</v>
      </c>
      <c r="P1503" s="6">
        <f t="shared" si="136"/>
        <v>0</v>
      </c>
      <c r="R1503" s="6">
        <f t="shared" si="137"/>
        <v>0</v>
      </c>
      <c r="S1503" s="57">
        <f t="shared" si="140"/>
        <v>0</v>
      </c>
      <c r="T1503" s="6">
        <f>Table1[[#This Row],[Volume in Units]]*Table1[[#This Row],[Price SDG/Unit]]</f>
        <v>0</v>
      </c>
      <c r="U1503" s="57">
        <f>Table1[[#This Row],[Volume MT/Head]]*Table1[[#This Row],[Price USD/(MT/Head)]]</f>
        <v>0</v>
      </c>
      <c r="W1503" s="28">
        <f>Table1[[#This Row],[Commission SDG/MT]]*Table1[[#This Row],[Volume in Units]]</f>
        <v>0</v>
      </c>
      <c r="X1503" s="80"/>
      <c r="Y1503" s="28">
        <f t="shared" si="138"/>
        <v>0</v>
      </c>
      <c r="Z1503" s="6">
        <f>IFERROR((Table1[[#This Row],[Total Cost SDG]]/Table1[[#This Row],[Volume MT/Head]]),0)</f>
        <v>0</v>
      </c>
      <c r="AA1503" s="57" t="e">
        <f t="shared" si="139"/>
        <v>#DIV/0!</v>
      </c>
      <c r="AB1503" s="57">
        <f>IFERROR((Table1[[#This Row],[Total Cost USD]]/Table1[[#This Row],[Volume MT/Head]]),0)</f>
        <v>0</v>
      </c>
      <c r="AC1503" s="80"/>
      <c r="AD1503" s="6">
        <f>Table1[[#This Row],[Volume MT/Head]]-Table1[[#This Row],[Delivered MT]]</f>
        <v>0</v>
      </c>
      <c r="AE1503" s="6">
        <f>Table1[[#This Row],[Delivered MT]]*Table1[[#This Row],[Average Cost SDG/MT]]</f>
        <v>0</v>
      </c>
    </row>
    <row r="1504" spans="1:31" hidden="1" x14ac:dyDescent="0.2">
      <c r="A1504" s="1">
        <v>1515</v>
      </c>
      <c r="P1504" s="6">
        <f t="shared" si="136"/>
        <v>0</v>
      </c>
      <c r="R1504" s="6">
        <f t="shared" si="137"/>
        <v>0</v>
      </c>
      <c r="S1504" s="57">
        <f t="shared" si="140"/>
        <v>0</v>
      </c>
      <c r="T1504" s="6">
        <f>Table1[[#This Row],[Volume in Units]]*Table1[[#This Row],[Price SDG/Unit]]</f>
        <v>0</v>
      </c>
      <c r="U1504" s="57">
        <f>Table1[[#This Row],[Volume MT/Head]]*Table1[[#This Row],[Price USD/(MT/Head)]]</f>
        <v>0</v>
      </c>
      <c r="W1504" s="28">
        <f>Table1[[#This Row],[Commission SDG/MT]]*Table1[[#This Row],[Volume in Units]]</f>
        <v>0</v>
      </c>
      <c r="X1504" s="80"/>
      <c r="Y1504" s="28">
        <f t="shared" si="138"/>
        <v>0</v>
      </c>
      <c r="Z1504" s="6">
        <f>IFERROR((Table1[[#This Row],[Total Cost SDG]]/Table1[[#This Row],[Volume MT/Head]]),0)</f>
        <v>0</v>
      </c>
      <c r="AA1504" s="57" t="e">
        <f t="shared" si="139"/>
        <v>#DIV/0!</v>
      </c>
      <c r="AB1504" s="57">
        <f>IFERROR((Table1[[#This Row],[Total Cost USD]]/Table1[[#This Row],[Volume MT/Head]]),0)</f>
        <v>0</v>
      </c>
      <c r="AC1504" s="80"/>
      <c r="AD1504" s="6">
        <f>Table1[[#This Row],[Volume MT/Head]]-Table1[[#This Row],[Delivered MT]]</f>
        <v>0</v>
      </c>
      <c r="AE1504" s="6">
        <f>Table1[[#This Row],[Delivered MT]]*Table1[[#This Row],[Average Cost SDG/MT]]</f>
        <v>0</v>
      </c>
    </row>
    <row r="1505" spans="1:31" hidden="1" x14ac:dyDescent="0.2">
      <c r="A1505" s="1">
        <v>1516</v>
      </c>
      <c r="P1505" s="6">
        <f t="shared" si="136"/>
        <v>0</v>
      </c>
      <c r="R1505" s="6">
        <f t="shared" si="137"/>
        <v>0</v>
      </c>
      <c r="S1505" s="57">
        <f t="shared" si="140"/>
        <v>0</v>
      </c>
      <c r="T1505" s="6">
        <f>Table1[[#This Row],[Volume in Units]]*Table1[[#This Row],[Price SDG/Unit]]</f>
        <v>0</v>
      </c>
      <c r="U1505" s="57">
        <f>Table1[[#This Row],[Volume MT/Head]]*Table1[[#This Row],[Price USD/(MT/Head)]]</f>
        <v>0</v>
      </c>
      <c r="W1505" s="28">
        <f>Table1[[#This Row],[Commission SDG/MT]]*Table1[[#This Row],[Volume in Units]]</f>
        <v>0</v>
      </c>
      <c r="X1505" s="80"/>
      <c r="Y1505" s="28">
        <f t="shared" si="138"/>
        <v>0</v>
      </c>
      <c r="Z1505" s="6">
        <f>IFERROR((Table1[[#This Row],[Total Cost SDG]]/Table1[[#This Row],[Volume MT/Head]]),0)</f>
        <v>0</v>
      </c>
      <c r="AA1505" s="57" t="e">
        <f t="shared" si="139"/>
        <v>#DIV/0!</v>
      </c>
      <c r="AB1505" s="57">
        <f>IFERROR((Table1[[#This Row],[Total Cost USD]]/Table1[[#This Row],[Volume MT/Head]]),0)</f>
        <v>0</v>
      </c>
      <c r="AC1505" s="80"/>
      <c r="AD1505" s="6">
        <f>Table1[[#This Row],[Volume MT/Head]]-Table1[[#This Row],[Delivered MT]]</f>
        <v>0</v>
      </c>
      <c r="AE1505" s="6">
        <f>Table1[[#This Row],[Delivered MT]]*Table1[[#This Row],[Average Cost SDG/MT]]</f>
        <v>0</v>
      </c>
    </row>
    <row r="1506" spans="1:31" hidden="1" x14ac:dyDescent="0.2">
      <c r="A1506" s="1">
        <v>1517</v>
      </c>
      <c r="P1506" s="6">
        <f t="shared" si="136"/>
        <v>0</v>
      </c>
      <c r="R1506" s="6">
        <f t="shared" si="137"/>
        <v>0</v>
      </c>
      <c r="S1506" s="57">
        <f t="shared" si="140"/>
        <v>0</v>
      </c>
      <c r="T1506" s="6">
        <f>Table1[[#This Row],[Volume in Units]]*Table1[[#This Row],[Price SDG/Unit]]</f>
        <v>0</v>
      </c>
      <c r="U1506" s="57">
        <f>Table1[[#This Row],[Volume MT/Head]]*Table1[[#This Row],[Price USD/(MT/Head)]]</f>
        <v>0</v>
      </c>
      <c r="W1506" s="28">
        <f>Table1[[#This Row],[Commission SDG/MT]]*Table1[[#This Row],[Volume in Units]]</f>
        <v>0</v>
      </c>
      <c r="X1506" s="80"/>
      <c r="Y1506" s="28">
        <f t="shared" si="138"/>
        <v>0</v>
      </c>
      <c r="Z1506" s="6">
        <f>IFERROR((Table1[[#This Row],[Total Cost SDG]]/Table1[[#This Row],[Volume MT/Head]]),0)</f>
        <v>0</v>
      </c>
      <c r="AA1506" s="57" t="e">
        <f t="shared" si="139"/>
        <v>#DIV/0!</v>
      </c>
      <c r="AB1506" s="57">
        <f>IFERROR((Table1[[#This Row],[Total Cost USD]]/Table1[[#This Row],[Volume MT/Head]]),0)</f>
        <v>0</v>
      </c>
      <c r="AC1506" s="80"/>
      <c r="AD1506" s="6">
        <f>Table1[[#This Row],[Volume MT/Head]]-Table1[[#This Row],[Delivered MT]]</f>
        <v>0</v>
      </c>
      <c r="AE1506" s="6">
        <f>Table1[[#This Row],[Delivered MT]]*Table1[[#This Row],[Average Cost SDG/MT]]</f>
        <v>0</v>
      </c>
    </row>
    <row r="1507" spans="1:31" hidden="1" x14ac:dyDescent="0.2">
      <c r="A1507" s="1">
        <v>1518</v>
      </c>
      <c r="P1507" s="6">
        <f t="shared" si="136"/>
        <v>0</v>
      </c>
      <c r="R1507" s="6">
        <f t="shared" si="137"/>
        <v>0</v>
      </c>
      <c r="S1507" s="57">
        <f t="shared" si="140"/>
        <v>0</v>
      </c>
      <c r="T1507" s="6">
        <f>Table1[[#This Row],[Volume in Units]]*Table1[[#This Row],[Price SDG/Unit]]</f>
        <v>0</v>
      </c>
      <c r="U1507" s="57">
        <f>Table1[[#This Row],[Volume MT/Head]]*Table1[[#This Row],[Price USD/(MT/Head)]]</f>
        <v>0</v>
      </c>
      <c r="W1507" s="28">
        <f>Table1[[#This Row],[Commission SDG/MT]]*Table1[[#This Row],[Volume in Units]]</f>
        <v>0</v>
      </c>
      <c r="X1507" s="80"/>
      <c r="Y1507" s="28">
        <f t="shared" si="138"/>
        <v>0</v>
      </c>
      <c r="Z1507" s="6">
        <f>IFERROR((Table1[[#This Row],[Total Cost SDG]]/Table1[[#This Row],[Volume MT/Head]]),0)</f>
        <v>0</v>
      </c>
      <c r="AA1507" s="57" t="e">
        <f t="shared" si="139"/>
        <v>#DIV/0!</v>
      </c>
      <c r="AB1507" s="57">
        <f>IFERROR((Table1[[#This Row],[Total Cost USD]]/Table1[[#This Row],[Volume MT/Head]]),0)</f>
        <v>0</v>
      </c>
      <c r="AC1507" s="80"/>
      <c r="AD1507" s="6">
        <f>Table1[[#This Row],[Volume MT/Head]]-Table1[[#This Row],[Delivered MT]]</f>
        <v>0</v>
      </c>
      <c r="AE1507" s="6">
        <f>Table1[[#This Row],[Delivered MT]]*Table1[[#This Row],[Average Cost SDG/MT]]</f>
        <v>0</v>
      </c>
    </row>
    <row r="1508" spans="1:31" hidden="1" x14ac:dyDescent="0.2">
      <c r="A1508" s="1">
        <v>1519</v>
      </c>
      <c r="P1508" s="6">
        <f t="shared" si="136"/>
        <v>0</v>
      </c>
      <c r="R1508" s="6">
        <f t="shared" si="137"/>
        <v>0</v>
      </c>
      <c r="S1508" s="57">
        <f t="shared" si="140"/>
        <v>0</v>
      </c>
      <c r="T1508" s="6">
        <f>Table1[[#This Row],[Volume in Units]]*Table1[[#This Row],[Price SDG/Unit]]</f>
        <v>0</v>
      </c>
      <c r="U1508" s="57">
        <f>Table1[[#This Row],[Volume MT/Head]]*Table1[[#This Row],[Price USD/(MT/Head)]]</f>
        <v>0</v>
      </c>
      <c r="W1508" s="28">
        <f>Table1[[#This Row],[Commission SDG/MT]]*Table1[[#This Row],[Volume in Units]]</f>
        <v>0</v>
      </c>
      <c r="X1508" s="80"/>
      <c r="Y1508" s="28">
        <f t="shared" si="138"/>
        <v>0</v>
      </c>
      <c r="Z1508" s="6">
        <f>IFERROR((Table1[[#This Row],[Total Cost SDG]]/Table1[[#This Row],[Volume MT/Head]]),0)</f>
        <v>0</v>
      </c>
      <c r="AA1508" s="57" t="e">
        <f t="shared" si="139"/>
        <v>#DIV/0!</v>
      </c>
      <c r="AB1508" s="57">
        <f>IFERROR((Table1[[#This Row],[Total Cost USD]]/Table1[[#This Row],[Volume MT/Head]]),0)</f>
        <v>0</v>
      </c>
      <c r="AC1508" s="80"/>
      <c r="AD1508" s="6">
        <f>Table1[[#This Row],[Volume MT/Head]]-Table1[[#This Row],[Delivered MT]]</f>
        <v>0</v>
      </c>
      <c r="AE1508" s="6">
        <f>Table1[[#This Row],[Delivered MT]]*Table1[[#This Row],[Average Cost SDG/MT]]</f>
        <v>0</v>
      </c>
    </row>
    <row r="1509" spans="1:31" hidden="1" x14ac:dyDescent="0.2">
      <c r="A1509" s="1">
        <v>1520</v>
      </c>
      <c r="P1509" s="6">
        <f t="shared" si="136"/>
        <v>0</v>
      </c>
      <c r="R1509" s="6">
        <f t="shared" si="137"/>
        <v>0</v>
      </c>
      <c r="S1509" s="57">
        <f t="shared" si="140"/>
        <v>0</v>
      </c>
      <c r="T1509" s="6">
        <f>Table1[[#This Row],[Volume in Units]]*Table1[[#This Row],[Price SDG/Unit]]</f>
        <v>0</v>
      </c>
      <c r="U1509" s="57">
        <f>Table1[[#This Row],[Volume MT/Head]]*Table1[[#This Row],[Price USD/(MT/Head)]]</f>
        <v>0</v>
      </c>
      <c r="W1509" s="28">
        <f>Table1[[#This Row],[Commission SDG/MT]]*Table1[[#This Row],[Volume in Units]]</f>
        <v>0</v>
      </c>
      <c r="X1509" s="80"/>
      <c r="Y1509" s="28">
        <f t="shared" si="138"/>
        <v>0</v>
      </c>
      <c r="Z1509" s="6">
        <f>IFERROR((Table1[[#This Row],[Total Cost SDG]]/Table1[[#This Row],[Volume MT/Head]]),0)</f>
        <v>0</v>
      </c>
      <c r="AA1509" s="57" t="e">
        <f t="shared" si="139"/>
        <v>#DIV/0!</v>
      </c>
      <c r="AB1509" s="57">
        <f>IFERROR((Table1[[#This Row],[Total Cost USD]]/Table1[[#This Row],[Volume MT/Head]]),0)</f>
        <v>0</v>
      </c>
      <c r="AC1509" s="80"/>
      <c r="AD1509" s="6">
        <f>Table1[[#This Row],[Volume MT/Head]]-Table1[[#This Row],[Delivered MT]]</f>
        <v>0</v>
      </c>
      <c r="AE1509" s="6">
        <f>Table1[[#This Row],[Delivered MT]]*Table1[[#This Row],[Average Cost SDG/MT]]</f>
        <v>0</v>
      </c>
    </row>
    <row r="1510" spans="1:31" hidden="1" x14ac:dyDescent="0.2">
      <c r="A1510" s="1">
        <v>1521</v>
      </c>
      <c r="P1510" s="6">
        <f t="shared" si="136"/>
        <v>0</v>
      </c>
      <c r="R1510" s="6">
        <f t="shared" si="137"/>
        <v>0</v>
      </c>
      <c r="S1510" s="57">
        <f t="shared" si="140"/>
        <v>0</v>
      </c>
      <c r="T1510" s="6">
        <f>Table1[[#This Row],[Volume in Units]]*Table1[[#This Row],[Price SDG/Unit]]</f>
        <v>0</v>
      </c>
      <c r="U1510" s="57">
        <f>Table1[[#This Row],[Volume MT/Head]]*Table1[[#This Row],[Price USD/(MT/Head)]]</f>
        <v>0</v>
      </c>
      <c r="W1510" s="28">
        <f>Table1[[#This Row],[Commission SDG/MT]]*Table1[[#This Row],[Volume in Units]]</f>
        <v>0</v>
      </c>
      <c r="X1510" s="80"/>
      <c r="Y1510" s="28">
        <f t="shared" si="138"/>
        <v>0</v>
      </c>
      <c r="Z1510" s="6">
        <f>IFERROR((Table1[[#This Row],[Total Cost SDG]]/Table1[[#This Row],[Volume MT/Head]]),0)</f>
        <v>0</v>
      </c>
      <c r="AA1510" s="57" t="e">
        <f t="shared" si="139"/>
        <v>#DIV/0!</v>
      </c>
      <c r="AB1510" s="57">
        <f>IFERROR((Table1[[#This Row],[Total Cost USD]]/Table1[[#This Row],[Volume MT/Head]]),0)</f>
        <v>0</v>
      </c>
      <c r="AC1510" s="80"/>
      <c r="AD1510" s="6">
        <f>Table1[[#This Row],[Volume MT/Head]]-Table1[[#This Row],[Delivered MT]]</f>
        <v>0</v>
      </c>
      <c r="AE1510" s="6">
        <f>Table1[[#This Row],[Delivered MT]]*Table1[[#This Row],[Average Cost SDG/MT]]</f>
        <v>0</v>
      </c>
    </row>
    <row r="1511" spans="1:31" hidden="1" x14ac:dyDescent="0.2">
      <c r="A1511" s="1">
        <v>1522</v>
      </c>
      <c r="P1511" s="6">
        <f t="shared" si="136"/>
        <v>0</v>
      </c>
      <c r="R1511" s="6">
        <f t="shared" si="137"/>
        <v>0</v>
      </c>
      <c r="S1511" s="57">
        <f t="shared" si="140"/>
        <v>0</v>
      </c>
      <c r="T1511" s="6">
        <f>Table1[[#This Row],[Volume in Units]]*Table1[[#This Row],[Price SDG/Unit]]</f>
        <v>0</v>
      </c>
      <c r="U1511" s="57">
        <f>Table1[[#This Row],[Volume MT/Head]]*Table1[[#This Row],[Price USD/(MT/Head)]]</f>
        <v>0</v>
      </c>
      <c r="W1511" s="28">
        <f>Table1[[#This Row],[Commission SDG/MT]]*Table1[[#This Row],[Volume in Units]]</f>
        <v>0</v>
      </c>
      <c r="X1511" s="80"/>
      <c r="Y1511" s="28">
        <f t="shared" si="138"/>
        <v>0</v>
      </c>
      <c r="Z1511" s="6">
        <f>IFERROR((Table1[[#This Row],[Total Cost SDG]]/Table1[[#This Row],[Volume MT/Head]]),0)</f>
        <v>0</v>
      </c>
      <c r="AA1511" s="57" t="e">
        <f t="shared" si="139"/>
        <v>#DIV/0!</v>
      </c>
      <c r="AB1511" s="57">
        <f>IFERROR((Table1[[#This Row],[Total Cost USD]]/Table1[[#This Row],[Volume MT/Head]]),0)</f>
        <v>0</v>
      </c>
      <c r="AC1511" s="80"/>
      <c r="AD1511" s="6">
        <f>Table1[[#This Row],[Volume MT/Head]]-Table1[[#This Row],[Delivered MT]]</f>
        <v>0</v>
      </c>
      <c r="AE1511" s="6">
        <f>Table1[[#This Row],[Delivered MT]]*Table1[[#This Row],[Average Cost SDG/MT]]</f>
        <v>0</v>
      </c>
    </row>
    <row r="1512" spans="1:31" hidden="1" x14ac:dyDescent="0.2">
      <c r="A1512" s="1">
        <v>1523</v>
      </c>
      <c r="P1512" s="6">
        <f t="shared" si="136"/>
        <v>0</v>
      </c>
      <c r="R1512" s="6">
        <f t="shared" si="137"/>
        <v>0</v>
      </c>
      <c r="S1512" s="57">
        <f t="shared" si="140"/>
        <v>0</v>
      </c>
      <c r="T1512" s="6">
        <f>Table1[[#This Row],[Volume in Units]]*Table1[[#This Row],[Price SDG/Unit]]</f>
        <v>0</v>
      </c>
      <c r="U1512" s="57">
        <f>Table1[[#This Row],[Volume MT/Head]]*Table1[[#This Row],[Price USD/(MT/Head)]]</f>
        <v>0</v>
      </c>
      <c r="W1512" s="28">
        <f>Table1[[#This Row],[Commission SDG/MT]]*Table1[[#This Row],[Volume in Units]]</f>
        <v>0</v>
      </c>
      <c r="X1512" s="80"/>
      <c r="Y1512" s="28">
        <f t="shared" si="138"/>
        <v>0</v>
      </c>
      <c r="Z1512" s="6">
        <f>IFERROR((Table1[[#This Row],[Total Cost SDG]]/Table1[[#This Row],[Volume MT/Head]]),0)</f>
        <v>0</v>
      </c>
      <c r="AA1512" s="57" t="e">
        <f t="shared" si="139"/>
        <v>#DIV/0!</v>
      </c>
      <c r="AB1512" s="57">
        <f>IFERROR((Table1[[#This Row],[Total Cost USD]]/Table1[[#This Row],[Volume MT/Head]]),0)</f>
        <v>0</v>
      </c>
      <c r="AC1512" s="80"/>
      <c r="AD1512" s="6">
        <f>Table1[[#This Row],[Volume MT/Head]]-Table1[[#This Row],[Delivered MT]]</f>
        <v>0</v>
      </c>
      <c r="AE1512" s="6">
        <f>Table1[[#This Row],[Delivered MT]]*Table1[[#This Row],[Average Cost SDG/MT]]</f>
        <v>0</v>
      </c>
    </row>
    <row r="1513" spans="1:31" hidden="1" x14ac:dyDescent="0.2">
      <c r="A1513" s="1">
        <v>1524</v>
      </c>
      <c r="P1513" s="6">
        <f t="shared" si="136"/>
        <v>0</v>
      </c>
      <c r="R1513" s="6">
        <f t="shared" si="137"/>
        <v>0</v>
      </c>
      <c r="S1513" s="57">
        <f t="shared" si="140"/>
        <v>0</v>
      </c>
      <c r="T1513" s="6">
        <f>Table1[[#This Row],[Volume in Units]]*Table1[[#This Row],[Price SDG/Unit]]</f>
        <v>0</v>
      </c>
      <c r="U1513" s="57">
        <f>Table1[[#This Row],[Volume MT/Head]]*Table1[[#This Row],[Price USD/(MT/Head)]]</f>
        <v>0</v>
      </c>
      <c r="W1513" s="28">
        <f>Table1[[#This Row],[Commission SDG/MT]]*Table1[[#This Row],[Volume in Units]]</f>
        <v>0</v>
      </c>
      <c r="X1513" s="80"/>
      <c r="Y1513" s="28">
        <f t="shared" si="138"/>
        <v>0</v>
      </c>
      <c r="Z1513" s="6">
        <f>IFERROR((Table1[[#This Row],[Total Cost SDG]]/Table1[[#This Row],[Volume MT/Head]]),0)</f>
        <v>0</v>
      </c>
      <c r="AA1513" s="57" t="e">
        <f t="shared" si="139"/>
        <v>#DIV/0!</v>
      </c>
      <c r="AB1513" s="57">
        <f>IFERROR((Table1[[#This Row],[Total Cost USD]]/Table1[[#This Row],[Volume MT/Head]]),0)</f>
        <v>0</v>
      </c>
      <c r="AC1513" s="80"/>
      <c r="AD1513" s="6">
        <f>Table1[[#This Row],[Volume MT/Head]]-Table1[[#This Row],[Delivered MT]]</f>
        <v>0</v>
      </c>
      <c r="AE1513" s="6">
        <f>Table1[[#This Row],[Delivered MT]]*Table1[[#This Row],[Average Cost SDG/MT]]</f>
        <v>0</v>
      </c>
    </row>
    <row r="1514" spans="1:31" hidden="1" x14ac:dyDescent="0.2">
      <c r="A1514" s="1">
        <v>1525</v>
      </c>
      <c r="P1514" s="6">
        <f t="shared" si="136"/>
        <v>0</v>
      </c>
      <c r="R1514" s="6">
        <f t="shared" si="137"/>
        <v>0</v>
      </c>
      <c r="S1514" s="57">
        <f t="shared" si="140"/>
        <v>0</v>
      </c>
      <c r="T1514" s="6">
        <f>Table1[[#This Row],[Volume in Units]]*Table1[[#This Row],[Price SDG/Unit]]</f>
        <v>0</v>
      </c>
      <c r="U1514" s="57">
        <f>Table1[[#This Row],[Volume MT/Head]]*Table1[[#This Row],[Price USD/(MT/Head)]]</f>
        <v>0</v>
      </c>
      <c r="W1514" s="28">
        <f>Table1[[#This Row],[Commission SDG/MT]]*Table1[[#This Row],[Volume in Units]]</f>
        <v>0</v>
      </c>
      <c r="X1514" s="80"/>
      <c r="Y1514" s="28">
        <f t="shared" si="138"/>
        <v>0</v>
      </c>
      <c r="Z1514" s="6">
        <f>IFERROR((Table1[[#This Row],[Total Cost SDG]]/Table1[[#This Row],[Volume MT/Head]]),0)</f>
        <v>0</v>
      </c>
      <c r="AA1514" s="57" t="e">
        <f t="shared" si="139"/>
        <v>#DIV/0!</v>
      </c>
      <c r="AB1514" s="57">
        <f>IFERROR((Table1[[#This Row],[Total Cost USD]]/Table1[[#This Row],[Volume MT/Head]]),0)</f>
        <v>0</v>
      </c>
      <c r="AC1514" s="80"/>
      <c r="AD1514" s="6">
        <f>Table1[[#This Row],[Volume MT/Head]]-Table1[[#This Row],[Delivered MT]]</f>
        <v>0</v>
      </c>
      <c r="AE1514" s="6">
        <f>Table1[[#This Row],[Delivered MT]]*Table1[[#This Row],[Average Cost SDG/MT]]</f>
        <v>0</v>
      </c>
    </row>
    <row r="1515" spans="1:31" hidden="1" x14ac:dyDescent="0.2">
      <c r="A1515" s="1">
        <v>1526</v>
      </c>
      <c r="P1515" s="6">
        <f t="shared" si="136"/>
        <v>0</v>
      </c>
      <c r="R1515" s="6">
        <f t="shared" si="137"/>
        <v>0</v>
      </c>
      <c r="S1515" s="57">
        <f t="shared" si="140"/>
        <v>0</v>
      </c>
      <c r="T1515" s="6">
        <f>Table1[[#This Row],[Volume in Units]]*Table1[[#This Row],[Price SDG/Unit]]</f>
        <v>0</v>
      </c>
      <c r="U1515" s="57">
        <f>Table1[[#This Row],[Volume MT/Head]]*Table1[[#This Row],[Price USD/(MT/Head)]]</f>
        <v>0</v>
      </c>
      <c r="W1515" s="28">
        <f>Table1[[#This Row],[Commission SDG/MT]]*Table1[[#This Row],[Volume in Units]]</f>
        <v>0</v>
      </c>
      <c r="X1515" s="80"/>
      <c r="Y1515" s="28">
        <f t="shared" si="138"/>
        <v>0</v>
      </c>
      <c r="Z1515" s="6">
        <f>IFERROR((Table1[[#This Row],[Total Cost SDG]]/Table1[[#This Row],[Volume MT/Head]]),0)</f>
        <v>0</v>
      </c>
      <c r="AA1515" s="57" t="e">
        <f t="shared" si="139"/>
        <v>#DIV/0!</v>
      </c>
      <c r="AB1515" s="57">
        <f>IFERROR((Table1[[#This Row],[Total Cost USD]]/Table1[[#This Row],[Volume MT/Head]]),0)</f>
        <v>0</v>
      </c>
      <c r="AC1515" s="80"/>
      <c r="AD1515" s="6">
        <f>Table1[[#This Row],[Volume MT/Head]]-Table1[[#This Row],[Delivered MT]]</f>
        <v>0</v>
      </c>
      <c r="AE1515" s="6">
        <f>Table1[[#This Row],[Delivered MT]]*Table1[[#This Row],[Average Cost SDG/MT]]</f>
        <v>0</v>
      </c>
    </row>
    <row r="1516" spans="1:31" hidden="1" x14ac:dyDescent="0.2">
      <c r="A1516" s="1">
        <v>1527</v>
      </c>
      <c r="P1516" s="6">
        <f t="shared" si="136"/>
        <v>0</v>
      </c>
      <c r="R1516" s="6">
        <f t="shared" si="137"/>
        <v>0</v>
      </c>
      <c r="S1516" s="57">
        <f t="shared" si="140"/>
        <v>0</v>
      </c>
      <c r="T1516" s="6">
        <f>Table1[[#This Row],[Volume in Units]]*Table1[[#This Row],[Price SDG/Unit]]</f>
        <v>0</v>
      </c>
      <c r="U1516" s="57">
        <f>Table1[[#This Row],[Volume MT/Head]]*Table1[[#This Row],[Price USD/(MT/Head)]]</f>
        <v>0</v>
      </c>
      <c r="W1516" s="28">
        <f>Table1[[#This Row],[Commission SDG/MT]]*Table1[[#This Row],[Volume in Units]]</f>
        <v>0</v>
      </c>
      <c r="X1516" s="80"/>
      <c r="Y1516" s="28">
        <f t="shared" si="138"/>
        <v>0</v>
      </c>
      <c r="Z1516" s="6">
        <f>IFERROR((Table1[[#This Row],[Total Cost SDG]]/Table1[[#This Row],[Volume MT/Head]]),0)</f>
        <v>0</v>
      </c>
      <c r="AA1516" s="57" t="e">
        <f t="shared" si="139"/>
        <v>#DIV/0!</v>
      </c>
      <c r="AB1516" s="57">
        <f>IFERROR((Table1[[#This Row],[Total Cost USD]]/Table1[[#This Row],[Volume MT/Head]]),0)</f>
        <v>0</v>
      </c>
      <c r="AC1516" s="80"/>
      <c r="AD1516" s="6">
        <f>Table1[[#This Row],[Volume MT/Head]]-Table1[[#This Row],[Delivered MT]]</f>
        <v>0</v>
      </c>
      <c r="AE1516" s="6">
        <f>Table1[[#This Row],[Delivered MT]]*Table1[[#This Row],[Average Cost SDG/MT]]</f>
        <v>0</v>
      </c>
    </row>
    <row r="1517" spans="1:31" hidden="1" x14ac:dyDescent="0.2">
      <c r="A1517" s="1">
        <v>1528</v>
      </c>
      <c r="P1517" s="6">
        <f t="shared" si="136"/>
        <v>0</v>
      </c>
      <c r="R1517" s="6">
        <f t="shared" si="137"/>
        <v>0</v>
      </c>
      <c r="S1517" s="57">
        <f t="shared" si="140"/>
        <v>0</v>
      </c>
      <c r="T1517" s="6">
        <f>Table1[[#This Row],[Volume in Units]]*Table1[[#This Row],[Price SDG/Unit]]</f>
        <v>0</v>
      </c>
      <c r="U1517" s="57">
        <f>Table1[[#This Row],[Volume MT/Head]]*Table1[[#This Row],[Price USD/(MT/Head)]]</f>
        <v>0</v>
      </c>
      <c r="W1517" s="28">
        <f>Table1[[#This Row],[Commission SDG/MT]]*Table1[[#This Row],[Volume in Units]]</f>
        <v>0</v>
      </c>
      <c r="X1517" s="80"/>
      <c r="Y1517" s="28">
        <f t="shared" si="138"/>
        <v>0</v>
      </c>
      <c r="Z1517" s="6">
        <f>IFERROR((Table1[[#This Row],[Total Cost SDG]]/Table1[[#This Row],[Volume MT/Head]]),0)</f>
        <v>0</v>
      </c>
      <c r="AA1517" s="57" t="e">
        <f t="shared" si="139"/>
        <v>#DIV/0!</v>
      </c>
      <c r="AB1517" s="57">
        <f>IFERROR((Table1[[#This Row],[Total Cost USD]]/Table1[[#This Row],[Volume MT/Head]]),0)</f>
        <v>0</v>
      </c>
      <c r="AC1517" s="80"/>
      <c r="AD1517" s="6">
        <f>Table1[[#This Row],[Volume MT/Head]]-Table1[[#This Row],[Delivered MT]]</f>
        <v>0</v>
      </c>
      <c r="AE1517" s="6">
        <f>Table1[[#This Row],[Delivered MT]]*Table1[[#This Row],[Average Cost SDG/MT]]</f>
        <v>0</v>
      </c>
    </row>
    <row r="1518" spans="1:31" hidden="1" x14ac:dyDescent="0.2">
      <c r="A1518" s="1">
        <v>1529</v>
      </c>
      <c r="P1518" s="6">
        <f t="shared" si="136"/>
        <v>0</v>
      </c>
      <c r="R1518" s="6">
        <f t="shared" si="137"/>
        <v>0</v>
      </c>
      <c r="S1518" s="57">
        <f t="shared" si="140"/>
        <v>0</v>
      </c>
      <c r="T1518" s="6">
        <f>Table1[[#This Row],[Volume in Units]]*Table1[[#This Row],[Price SDG/Unit]]</f>
        <v>0</v>
      </c>
      <c r="U1518" s="57">
        <f>Table1[[#This Row],[Volume MT/Head]]*Table1[[#This Row],[Price USD/(MT/Head)]]</f>
        <v>0</v>
      </c>
      <c r="W1518" s="28">
        <f>Table1[[#This Row],[Commission SDG/MT]]*Table1[[#This Row],[Volume in Units]]</f>
        <v>0</v>
      </c>
      <c r="X1518" s="80"/>
      <c r="Y1518" s="28">
        <f t="shared" si="138"/>
        <v>0</v>
      </c>
      <c r="Z1518" s="6">
        <f>IFERROR((Table1[[#This Row],[Total Cost SDG]]/Table1[[#This Row],[Volume MT/Head]]),0)</f>
        <v>0</v>
      </c>
      <c r="AA1518" s="57" t="e">
        <f t="shared" si="139"/>
        <v>#DIV/0!</v>
      </c>
      <c r="AB1518" s="57">
        <f>IFERROR((Table1[[#This Row],[Total Cost USD]]/Table1[[#This Row],[Volume MT/Head]]),0)</f>
        <v>0</v>
      </c>
      <c r="AC1518" s="80"/>
      <c r="AD1518" s="6">
        <f>Table1[[#This Row],[Volume MT/Head]]-Table1[[#This Row],[Delivered MT]]</f>
        <v>0</v>
      </c>
      <c r="AE1518" s="6">
        <f>Table1[[#This Row],[Delivered MT]]*Table1[[#This Row],[Average Cost SDG/MT]]</f>
        <v>0</v>
      </c>
    </row>
    <row r="1519" spans="1:31" hidden="1" x14ac:dyDescent="0.2">
      <c r="A1519" s="1">
        <v>1530</v>
      </c>
      <c r="P1519" s="6">
        <f t="shared" si="136"/>
        <v>0</v>
      </c>
      <c r="R1519" s="6">
        <f t="shared" si="137"/>
        <v>0</v>
      </c>
      <c r="S1519" s="57">
        <f t="shared" si="140"/>
        <v>0</v>
      </c>
      <c r="T1519" s="6">
        <f>Table1[[#This Row],[Volume in Units]]*Table1[[#This Row],[Price SDG/Unit]]</f>
        <v>0</v>
      </c>
      <c r="U1519" s="57">
        <f>Table1[[#This Row],[Volume MT/Head]]*Table1[[#This Row],[Price USD/(MT/Head)]]</f>
        <v>0</v>
      </c>
      <c r="W1519" s="28">
        <f>Table1[[#This Row],[Commission SDG/MT]]*Table1[[#This Row],[Volume in Units]]</f>
        <v>0</v>
      </c>
      <c r="X1519" s="80"/>
      <c r="Y1519" s="28">
        <f t="shared" si="138"/>
        <v>0</v>
      </c>
      <c r="Z1519" s="6">
        <f>IFERROR((Table1[[#This Row],[Total Cost SDG]]/Table1[[#This Row],[Volume MT/Head]]),0)</f>
        <v>0</v>
      </c>
      <c r="AA1519" s="57" t="e">
        <f t="shared" si="139"/>
        <v>#DIV/0!</v>
      </c>
      <c r="AB1519" s="57">
        <f>IFERROR((Table1[[#This Row],[Total Cost USD]]/Table1[[#This Row],[Volume MT/Head]]),0)</f>
        <v>0</v>
      </c>
      <c r="AC1519" s="80"/>
      <c r="AD1519" s="6">
        <f>Table1[[#This Row],[Volume MT/Head]]-Table1[[#This Row],[Delivered MT]]</f>
        <v>0</v>
      </c>
      <c r="AE1519" s="6">
        <f>Table1[[#This Row],[Delivered MT]]*Table1[[#This Row],[Average Cost SDG/MT]]</f>
        <v>0</v>
      </c>
    </row>
    <row r="1520" spans="1:31" hidden="1" x14ac:dyDescent="0.2">
      <c r="A1520" s="1">
        <v>1531</v>
      </c>
      <c r="P1520" s="6">
        <f t="shared" si="136"/>
        <v>0</v>
      </c>
      <c r="R1520" s="6">
        <f t="shared" si="137"/>
        <v>0</v>
      </c>
      <c r="S1520" s="57">
        <f t="shared" si="140"/>
        <v>0</v>
      </c>
      <c r="T1520" s="6">
        <f>Table1[[#This Row],[Volume in Units]]*Table1[[#This Row],[Price SDG/Unit]]</f>
        <v>0</v>
      </c>
      <c r="U1520" s="57">
        <f>Table1[[#This Row],[Volume MT/Head]]*Table1[[#This Row],[Price USD/(MT/Head)]]</f>
        <v>0</v>
      </c>
      <c r="W1520" s="28">
        <f>Table1[[#This Row],[Commission SDG/MT]]*Table1[[#This Row],[Volume in Units]]</f>
        <v>0</v>
      </c>
      <c r="X1520" s="80"/>
      <c r="Y1520" s="28">
        <f t="shared" si="138"/>
        <v>0</v>
      </c>
      <c r="Z1520" s="6">
        <f>IFERROR((Table1[[#This Row],[Total Cost SDG]]/Table1[[#This Row],[Volume MT/Head]]),0)</f>
        <v>0</v>
      </c>
      <c r="AA1520" s="57" t="e">
        <f t="shared" si="139"/>
        <v>#DIV/0!</v>
      </c>
      <c r="AB1520" s="57">
        <f>IFERROR((Table1[[#This Row],[Total Cost USD]]/Table1[[#This Row],[Volume MT/Head]]),0)</f>
        <v>0</v>
      </c>
      <c r="AC1520" s="80"/>
      <c r="AD1520" s="6">
        <f>Table1[[#This Row],[Volume MT/Head]]-Table1[[#This Row],[Delivered MT]]</f>
        <v>0</v>
      </c>
      <c r="AE1520" s="6">
        <f>Table1[[#This Row],[Delivered MT]]*Table1[[#This Row],[Average Cost SDG/MT]]</f>
        <v>0</v>
      </c>
    </row>
    <row r="1521" spans="1:31" hidden="1" x14ac:dyDescent="0.2">
      <c r="A1521" s="1">
        <v>1532</v>
      </c>
      <c r="P1521" s="6">
        <f t="shared" si="136"/>
        <v>0</v>
      </c>
      <c r="R1521" s="6">
        <f t="shared" si="137"/>
        <v>0</v>
      </c>
      <c r="S1521" s="57">
        <f t="shared" si="140"/>
        <v>0</v>
      </c>
      <c r="T1521" s="6">
        <f>Table1[[#This Row],[Volume in Units]]*Table1[[#This Row],[Price SDG/Unit]]</f>
        <v>0</v>
      </c>
      <c r="U1521" s="57">
        <f>Table1[[#This Row],[Volume MT/Head]]*Table1[[#This Row],[Price USD/(MT/Head)]]</f>
        <v>0</v>
      </c>
      <c r="W1521" s="28">
        <f>Table1[[#This Row],[Commission SDG/MT]]*Table1[[#This Row],[Volume in Units]]</f>
        <v>0</v>
      </c>
      <c r="X1521" s="80"/>
      <c r="Y1521" s="28">
        <f t="shared" si="138"/>
        <v>0</v>
      </c>
      <c r="Z1521" s="6">
        <f>IFERROR((Table1[[#This Row],[Total Cost SDG]]/Table1[[#This Row],[Volume MT/Head]]),0)</f>
        <v>0</v>
      </c>
      <c r="AA1521" s="57" t="e">
        <f t="shared" si="139"/>
        <v>#DIV/0!</v>
      </c>
      <c r="AB1521" s="57">
        <f>IFERROR((Table1[[#This Row],[Total Cost USD]]/Table1[[#This Row],[Volume MT/Head]]),0)</f>
        <v>0</v>
      </c>
      <c r="AC1521" s="80"/>
      <c r="AD1521" s="6">
        <f>Table1[[#This Row],[Volume MT/Head]]-Table1[[#This Row],[Delivered MT]]</f>
        <v>0</v>
      </c>
      <c r="AE1521" s="6">
        <f>Table1[[#This Row],[Delivered MT]]*Table1[[#This Row],[Average Cost SDG/MT]]</f>
        <v>0</v>
      </c>
    </row>
    <row r="1522" spans="1:31" hidden="1" x14ac:dyDescent="0.2">
      <c r="A1522" s="1">
        <v>1533</v>
      </c>
      <c r="P1522" s="6">
        <f t="shared" si="136"/>
        <v>0</v>
      </c>
      <c r="R1522" s="6">
        <f t="shared" si="137"/>
        <v>0</v>
      </c>
      <c r="S1522" s="57">
        <f t="shared" si="140"/>
        <v>0</v>
      </c>
      <c r="T1522" s="6">
        <f>Table1[[#This Row],[Volume in Units]]*Table1[[#This Row],[Price SDG/Unit]]</f>
        <v>0</v>
      </c>
      <c r="U1522" s="57">
        <f>Table1[[#This Row],[Volume MT/Head]]*Table1[[#This Row],[Price USD/(MT/Head)]]</f>
        <v>0</v>
      </c>
      <c r="W1522" s="28">
        <f>Table1[[#This Row],[Commission SDG/MT]]*Table1[[#This Row],[Volume in Units]]</f>
        <v>0</v>
      </c>
      <c r="X1522" s="80"/>
      <c r="Y1522" s="28">
        <f t="shared" si="138"/>
        <v>0</v>
      </c>
      <c r="Z1522" s="6">
        <f>IFERROR((Table1[[#This Row],[Total Cost SDG]]/Table1[[#This Row],[Volume MT/Head]]),0)</f>
        <v>0</v>
      </c>
      <c r="AA1522" s="57" t="e">
        <f t="shared" si="139"/>
        <v>#DIV/0!</v>
      </c>
      <c r="AB1522" s="57">
        <f>IFERROR((Table1[[#This Row],[Total Cost USD]]/Table1[[#This Row],[Volume MT/Head]]),0)</f>
        <v>0</v>
      </c>
      <c r="AC1522" s="80"/>
      <c r="AD1522" s="6">
        <f>Table1[[#This Row],[Volume MT/Head]]-Table1[[#This Row],[Delivered MT]]</f>
        <v>0</v>
      </c>
      <c r="AE1522" s="6">
        <f>Table1[[#This Row],[Delivered MT]]*Table1[[#This Row],[Average Cost SDG/MT]]</f>
        <v>0</v>
      </c>
    </row>
    <row r="1523" spans="1:31" hidden="1" x14ac:dyDescent="0.2">
      <c r="A1523" s="1">
        <v>1534</v>
      </c>
      <c r="P1523" s="6">
        <f t="shared" si="136"/>
        <v>0</v>
      </c>
      <c r="R1523" s="6">
        <f t="shared" si="137"/>
        <v>0</v>
      </c>
      <c r="S1523" s="57">
        <f t="shared" si="140"/>
        <v>0</v>
      </c>
      <c r="T1523" s="6">
        <f>Table1[[#This Row],[Volume in Units]]*Table1[[#This Row],[Price SDG/Unit]]</f>
        <v>0</v>
      </c>
      <c r="U1523" s="57">
        <f>Table1[[#This Row],[Volume MT/Head]]*Table1[[#This Row],[Price USD/(MT/Head)]]</f>
        <v>0</v>
      </c>
      <c r="W1523" s="28">
        <f>Table1[[#This Row],[Commission SDG/MT]]*Table1[[#This Row],[Volume in Units]]</f>
        <v>0</v>
      </c>
      <c r="X1523" s="80"/>
      <c r="Y1523" s="28">
        <f t="shared" si="138"/>
        <v>0</v>
      </c>
      <c r="Z1523" s="6">
        <f>IFERROR((Table1[[#This Row],[Total Cost SDG]]/Table1[[#This Row],[Volume MT/Head]]),0)</f>
        <v>0</v>
      </c>
      <c r="AA1523" s="57" t="e">
        <f t="shared" si="139"/>
        <v>#DIV/0!</v>
      </c>
      <c r="AB1523" s="57">
        <f>IFERROR((Table1[[#This Row],[Total Cost USD]]/Table1[[#This Row],[Volume MT/Head]]),0)</f>
        <v>0</v>
      </c>
      <c r="AC1523" s="80"/>
      <c r="AD1523" s="6">
        <f>Table1[[#This Row],[Volume MT/Head]]-Table1[[#This Row],[Delivered MT]]</f>
        <v>0</v>
      </c>
      <c r="AE1523" s="6">
        <f>Table1[[#This Row],[Delivered MT]]*Table1[[#This Row],[Average Cost SDG/MT]]</f>
        <v>0</v>
      </c>
    </row>
    <row r="1524" spans="1:31" hidden="1" x14ac:dyDescent="0.2">
      <c r="A1524" s="1">
        <v>1535</v>
      </c>
      <c r="P1524" s="6">
        <f t="shared" si="136"/>
        <v>0</v>
      </c>
      <c r="R1524" s="6">
        <f t="shared" si="137"/>
        <v>0</v>
      </c>
      <c r="S1524" s="57">
        <f t="shared" si="140"/>
        <v>0</v>
      </c>
      <c r="T1524" s="6">
        <f>Table1[[#This Row],[Volume in Units]]*Table1[[#This Row],[Price SDG/Unit]]</f>
        <v>0</v>
      </c>
      <c r="U1524" s="57">
        <f>Table1[[#This Row],[Volume MT/Head]]*Table1[[#This Row],[Price USD/(MT/Head)]]</f>
        <v>0</v>
      </c>
      <c r="W1524" s="28">
        <f>Table1[[#This Row],[Commission SDG/MT]]*Table1[[#This Row],[Volume in Units]]</f>
        <v>0</v>
      </c>
      <c r="X1524" s="80"/>
      <c r="Y1524" s="28">
        <f t="shared" si="138"/>
        <v>0</v>
      </c>
      <c r="Z1524" s="6">
        <f>IFERROR((Table1[[#This Row],[Total Cost SDG]]/Table1[[#This Row],[Volume MT/Head]]),0)</f>
        <v>0</v>
      </c>
      <c r="AA1524" s="57" t="e">
        <f t="shared" si="139"/>
        <v>#DIV/0!</v>
      </c>
      <c r="AB1524" s="57">
        <f>IFERROR((Table1[[#This Row],[Total Cost USD]]/Table1[[#This Row],[Volume MT/Head]]),0)</f>
        <v>0</v>
      </c>
      <c r="AC1524" s="80"/>
      <c r="AD1524" s="6">
        <f>Table1[[#This Row],[Volume MT/Head]]-Table1[[#This Row],[Delivered MT]]</f>
        <v>0</v>
      </c>
      <c r="AE1524" s="6">
        <f>Table1[[#This Row],[Delivered MT]]*Table1[[#This Row],[Average Cost SDG/MT]]</f>
        <v>0</v>
      </c>
    </row>
    <row r="1525" spans="1:31" hidden="1" x14ac:dyDescent="0.2">
      <c r="A1525" s="1">
        <v>1536</v>
      </c>
      <c r="P1525" s="6">
        <f t="shared" si="136"/>
        <v>0</v>
      </c>
      <c r="R1525" s="6">
        <f t="shared" si="137"/>
        <v>0</v>
      </c>
      <c r="S1525" s="57">
        <f t="shared" si="140"/>
        <v>0</v>
      </c>
      <c r="T1525" s="6">
        <f>Table1[[#This Row],[Volume in Units]]*Table1[[#This Row],[Price SDG/Unit]]</f>
        <v>0</v>
      </c>
      <c r="U1525" s="57">
        <f>Table1[[#This Row],[Volume MT/Head]]*Table1[[#This Row],[Price USD/(MT/Head)]]</f>
        <v>0</v>
      </c>
      <c r="W1525" s="28">
        <f>Table1[[#This Row],[Commission SDG/MT]]*Table1[[#This Row],[Volume in Units]]</f>
        <v>0</v>
      </c>
      <c r="X1525" s="80"/>
      <c r="Y1525" s="28">
        <f t="shared" si="138"/>
        <v>0</v>
      </c>
      <c r="Z1525" s="6">
        <f>IFERROR((Table1[[#This Row],[Total Cost SDG]]/Table1[[#This Row],[Volume MT/Head]]),0)</f>
        <v>0</v>
      </c>
      <c r="AA1525" s="57" t="e">
        <f t="shared" si="139"/>
        <v>#DIV/0!</v>
      </c>
      <c r="AB1525" s="57">
        <f>IFERROR((Table1[[#This Row],[Total Cost USD]]/Table1[[#This Row],[Volume MT/Head]]),0)</f>
        <v>0</v>
      </c>
      <c r="AC1525" s="80"/>
      <c r="AD1525" s="6">
        <f>Table1[[#This Row],[Volume MT/Head]]-Table1[[#This Row],[Delivered MT]]</f>
        <v>0</v>
      </c>
      <c r="AE1525" s="6">
        <f>Table1[[#This Row],[Delivered MT]]*Table1[[#This Row],[Average Cost SDG/MT]]</f>
        <v>0</v>
      </c>
    </row>
    <row r="1526" spans="1:31" hidden="1" x14ac:dyDescent="0.2">
      <c r="A1526" s="1">
        <v>1537</v>
      </c>
      <c r="P1526" s="6">
        <f t="shared" si="136"/>
        <v>0</v>
      </c>
      <c r="R1526" s="6">
        <f t="shared" si="137"/>
        <v>0</v>
      </c>
      <c r="S1526" s="57">
        <f t="shared" si="140"/>
        <v>0</v>
      </c>
      <c r="T1526" s="6">
        <f>Table1[[#This Row],[Volume in Units]]*Table1[[#This Row],[Price SDG/Unit]]</f>
        <v>0</v>
      </c>
      <c r="U1526" s="57">
        <f>Table1[[#This Row],[Volume MT/Head]]*Table1[[#This Row],[Price USD/(MT/Head)]]</f>
        <v>0</v>
      </c>
      <c r="W1526" s="28">
        <f>Table1[[#This Row],[Commission SDG/MT]]*Table1[[#This Row],[Volume in Units]]</f>
        <v>0</v>
      </c>
      <c r="X1526" s="80"/>
      <c r="Y1526" s="28">
        <f t="shared" si="138"/>
        <v>0</v>
      </c>
      <c r="Z1526" s="6">
        <f>IFERROR((Table1[[#This Row],[Total Cost SDG]]/Table1[[#This Row],[Volume MT/Head]]),0)</f>
        <v>0</v>
      </c>
      <c r="AA1526" s="57" t="e">
        <f t="shared" si="139"/>
        <v>#DIV/0!</v>
      </c>
      <c r="AB1526" s="57">
        <f>IFERROR((Table1[[#This Row],[Total Cost USD]]/Table1[[#This Row],[Volume MT/Head]]),0)</f>
        <v>0</v>
      </c>
      <c r="AC1526" s="80"/>
      <c r="AD1526" s="6">
        <f>Table1[[#This Row],[Volume MT/Head]]-Table1[[#This Row],[Delivered MT]]</f>
        <v>0</v>
      </c>
      <c r="AE1526" s="6">
        <f>Table1[[#This Row],[Delivered MT]]*Table1[[#This Row],[Average Cost SDG/MT]]</f>
        <v>0</v>
      </c>
    </row>
    <row r="1527" spans="1:31" hidden="1" x14ac:dyDescent="0.2">
      <c r="A1527" s="1">
        <v>1538</v>
      </c>
      <c r="P1527" s="6">
        <f t="shared" si="136"/>
        <v>0</v>
      </c>
      <c r="R1527" s="6">
        <f t="shared" si="137"/>
        <v>0</v>
      </c>
      <c r="S1527" s="57">
        <f t="shared" si="140"/>
        <v>0</v>
      </c>
      <c r="T1527" s="6">
        <f>Table1[[#This Row],[Volume in Units]]*Table1[[#This Row],[Price SDG/Unit]]</f>
        <v>0</v>
      </c>
      <c r="U1527" s="57">
        <f>Table1[[#This Row],[Volume MT/Head]]*Table1[[#This Row],[Price USD/(MT/Head)]]</f>
        <v>0</v>
      </c>
      <c r="W1527" s="28">
        <f>Table1[[#This Row],[Commission SDG/MT]]*Table1[[#This Row],[Volume in Units]]</f>
        <v>0</v>
      </c>
      <c r="X1527" s="80"/>
      <c r="Y1527" s="28">
        <f t="shared" si="138"/>
        <v>0</v>
      </c>
      <c r="Z1527" s="6">
        <f>IFERROR((Table1[[#This Row],[Total Cost SDG]]/Table1[[#This Row],[Volume MT/Head]]),0)</f>
        <v>0</v>
      </c>
      <c r="AA1527" s="57" t="e">
        <f t="shared" si="139"/>
        <v>#DIV/0!</v>
      </c>
      <c r="AB1527" s="57">
        <f>IFERROR((Table1[[#This Row],[Total Cost USD]]/Table1[[#This Row],[Volume MT/Head]]),0)</f>
        <v>0</v>
      </c>
      <c r="AC1527" s="80"/>
      <c r="AD1527" s="6">
        <f>Table1[[#This Row],[Volume MT/Head]]-Table1[[#This Row],[Delivered MT]]</f>
        <v>0</v>
      </c>
      <c r="AE1527" s="6">
        <f>Table1[[#This Row],[Delivered MT]]*Table1[[#This Row],[Average Cost SDG/MT]]</f>
        <v>0</v>
      </c>
    </row>
    <row r="1528" spans="1:31" hidden="1" x14ac:dyDescent="0.2">
      <c r="A1528" s="1">
        <v>1539</v>
      </c>
      <c r="P1528" s="6">
        <f t="shared" si="136"/>
        <v>0</v>
      </c>
      <c r="R1528" s="6">
        <f t="shared" si="137"/>
        <v>0</v>
      </c>
      <c r="S1528" s="57">
        <f t="shared" si="140"/>
        <v>0</v>
      </c>
      <c r="T1528" s="6">
        <f>Table1[[#This Row],[Volume in Units]]*Table1[[#This Row],[Price SDG/Unit]]</f>
        <v>0</v>
      </c>
      <c r="U1528" s="57">
        <f>Table1[[#This Row],[Volume MT/Head]]*Table1[[#This Row],[Price USD/(MT/Head)]]</f>
        <v>0</v>
      </c>
      <c r="W1528" s="28">
        <f>Table1[[#This Row],[Commission SDG/MT]]*Table1[[#This Row],[Volume in Units]]</f>
        <v>0</v>
      </c>
      <c r="X1528" s="80"/>
      <c r="Y1528" s="28">
        <f t="shared" si="138"/>
        <v>0</v>
      </c>
      <c r="Z1528" s="6">
        <f>IFERROR((Table1[[#This Row],[Total Cost SDG]]/Table1[[#This Row],[Volume MT/Head]]),0)</f>
        <v>0</v>
      </c>
      <c r="AA1528" s="57" t="e">
        <f t="shared" si="139"/>
        <v>#DIV/0!</v>
      </c>
      <c r="AB1528" s="57">
        <f>IFERROR((Table1[[#This Row],[Total Cost USD]]/Table1[[#This Row],[Volume MT/Head]]),0)</f>
        <v>0</v>
      </c>
      <c r="AC1528" s="80"/>
      <c r="AD1528" s="6">
        <f>Table1[[#This Row],[Volume MT/Head]]-Table1[[#This Row],[Delivered MT]]</f>
        <v>0</v>
      </c>
      <c r="AE1528" s="6">
        <f>Table1[[#This Row],[Delivered MT]]*Table1[[#This Row],[Average Cost SDG/MT]]</f>
        <v>0</v>
      </c>
    </row>
    <row r="1529" spans="1:31" hidden="1" x14ac:dyDescent="0.2">
      <c r="A1529" s="1">
        <v>1540</v>
      </c>
      <c r="P1529" s="6">
        <f t="shared" si="136"/>
        <v>0</v>
      </c>
      <c r="R1529" s="6">
        <f t="shared" si="137"/>
        <v>0</v>
      </c>
      <c r="S1529" s="57">
        <f t="shared" si="140"/>
        <v>0</v>
      </c>
      <c r="T1529" s="6">
        <f>Table1[[#This Row],[Volume in Units]]*Table1[[#This Row],[Price SDG/Unit]]</f>
        <v>0</v>
      </c>
      <c r="U1529" s="57">
        <f>Table1[[#This Row],[Volume MT/Head]]*Table1[[#This Row],[Price USD/(MT/Head)]]</f>
        <v>0</v>
      </c>
      <c r="W1529" s="28">
        <f>Table1[[#This Row],[Commission SDG/MT]]*Table1[[#This Row],[Volume in Units]]</f>
        <v>0</v>
      </c>
      <c r="X1529" s="80"/>
      <c r="Y1529" s="28">
        <f t="shared" si="138"/>
        <v>0</v>
      </c>
      <c r="Z1529" s="6">
        <f>IFERROR((Table1[[#This Row],[Total Cost SDG]]/Table1[[#This Row],[Volume MT/Head]]),0)</f>
        <v>0</v>
      </c>
      <c r="AA1529" s="57" t="e">
        <f t="shared" si="139"/>
        <v>#DIV/0!</v>
      </c>
      <c r="AB1529" s="57">
        <f>IFERROR((Table1[[#This Row],[Total Cost USD]]/Table1[[#This Row],[Volume MT/Head]]),0)</f>
        <v>0</v>
      </c>
      <c r="AC1529" s="80"/>
      <c r="AD1529" s="6">
        <f>Table1[[#This Row],[Volume MT/Head]]-Table1[[#This Row],[Delivered MT]]</f>
        <v>0</v>
      </c>
      <c r="AE1529" s="6">
        <f>Table1[[#This Row],[Delivered MT]]*Table1[[#This Row],[Average Cost SDG/MT]]</f>
        <v>0</v>
      </c>
    </row>
    <row r="1530" spans="1:31" hidden="1" x14ac:dyDescent="0.2">
      <c r="A1530" s="1">
        <v>1541</v>
      </c>
      <c r="P1530" s="6">
        <f t="shared" si="136"/>
        <v>0</v>
      </c>
      <c r="R1530" s="6">
        <f t="shared" si="137"/>
        <v>0</v>
      </c>
      <c r="S1530" s="57">
        <f t="shared" si="140"/>
        <v>0</v>
      </c>
      <c r="T1530" s="6">
        <f>Table1[[#This Row],[Volume in Units]]*Table1[[#This Row],[Price SDG/Unit]]</f>
        <v>0</v>
      </c>
      <c r="U1530" s="57">
        <f>Table1[[#This Row],[Volume MT/Head]]*Table1[[#This Row],[Price USD/(MT/Head)]]</f>
        <v>0</v>
      </c>
      <c r="W1530" s="28">
        <f>Table1[[#This Row],[Commission SDG/MT]]*Table1[[#This Row],[Volume in Units]]</f>
        <v>0</v>
      </c>
      <c r="X1530" s="80"/>
      <c r="Y1530" s="28">
        <f t="shared" si="138"/>
        <v>0</v>
      </c>
      <c r="Z1530" s="6">
        <f>IFERROR((Table1[[#This Row],[Total Cost SDG]]/Table1[[#This Row],[Volume MT/Head]]),0)</f>
        <v>0</v>
      </c>
      <c r="AA1530" s="57" t="e">
        <f t="shared" si="139"/>
        <v>#DIV/0!</v>
      </c>
      <c r="AB1530" s="57">
        <f>IFERROR((Table1[[#This Row],[Total Cost USD]]/Table1[[#This Row],[Volume MT/Head]]),0)</f>
        <v>0</v>
      </c>
      <c r="AC1530" s="80"/>
      <c r="AD1530" s="6">
        <f>Table1[[#This Row],[Volume MT/Head]]-Table1[[#This Row],[Delivered MT]]</f>
        <v>0</v>
      </c>
      <c r="AE1530" s="6">
        <f>Table1[[#This Row],[Delivered MT]]*Table1[[#This Row],[Average Cost SDG/MT]]</f>
        <v>0</v>
      </c>
    </row>
    <row r="1531" spans="1:31" hidden="1" x14ac:dyDescent="0.2">
      <c r="A1531" s="1">
        <v>1542</v>
      </c>
      <c r="P1531" s="6">
        <f t="shared" si="136"/>
        <v>0</v>
      </c>
      <c r="R1531" s="6">
        <f t="shared" si="137"/>
        <v>0</v>
      </c>
      <c r="S1531" s="57">
        <f t="shared" si="140"/>
        <v>0</v>
      </c>
      <c r="T1531" s="6">
        <f>Table1[[#This Row],[Volume in Units]]*Table1[[#This Row],[Price SDG/Unit]]</f>
        <v>0</v>
      </c>
      <c r="U1531" s="57">
        <f>Table1[[#This Row],[Volume MT/Head]]*Table1[[#This Row],[Price USD/(MT/Head)]]</f>
        <v>0</v>
      </c>
      <c r="W1531" s="28">
        <f>Table1[[#This Row],[Commission SDG/MT]]*Table1[[#This Row],[Volume in Units]]</f>
        <v>0</v>
      </c>
      <c r="X1531" s="80"/>
      <c r="Y1531" s="28">
        <f t="shared" si="138"/>
        <v>0</v>
      </c>
      <c r="Z1531" s="6">
        <f>IFERROR((Table1[[#This Row],[Total Cost SDG]]/Table1[[#This Row],[Volume MT/Head]]),0)</f>
        <v>0</v>
      </c>
      <c r="AA1531" s="57" t="e">
        <f t="shared" si="139"/>
        <v>#DIV/0!</v>
      </c>
      <c r="AB1531" s="57">
        <f>IFERROR((Table1[[#This Row],[Total Cost USD]]/Table1[[#This Row],[Volume MT/Head]]),0)</f>
        <v>0</v>
      </c>
      <c r="AC1531" s="80"/>
      <c r="AD1531" s="6">
        <f>Table1[[#This Row],[Volume MT/Head]]-Table1[[#This Row],[Delivered MT]]</f>
        <v>0</v>
      </c>
      <c r="AE1531" s="6">
        <f>Table1[[#This Row],[Delivered MT]]*Table1[[#This Row],[Average Cost SDG/MT]]</f>
        <v>0</v>
      </c>
    </row>
    <row r="1532" spans="1:31" hidden="1" x14ac:dyDescent="0.2">
      <c r="A1532" s="1">
        <v>1543</v>
      </c>
      <c r="P1532" s="6">
        <f t="shared" si="136"/>
        <v>0</v>
      </c>
      <c r="R1532" s="6">
        <f t="shared" si="137"/>
        <v>0</v>
      </c>
      <c r="S1532" s="57">
        <f t="shared" si="140"/>
        <v>0</v>
      </c>
      <c r="T1532" s="6">
        <f>Table1[[#This Row],[Volume in Units]]*Table1[[#This Row],[Price SDG/Unit]]</f>
        <v>0</v>
      </c>
      <c r="U1532" s="57">
        <f>Table1[[#This Row],[Volume MT/Head]]*Table1[[#This Row],[Price USD/(MT/Head)]]</f>
        <v>0</v>
      </c>
      <c r="W1532" s="28">
        <f>Table1[[#This Row],[Commission SDG/MT]]*Table1[[#This Row],[Volume in Units]]</f>
        <v>0</v>
      </c>
      <c r="X1532" s="80"/>
      <c r="Y1532" s="28">
        <f t="shared" si="138"/>
        <v>0</v>
      </c>
      <c r="Z1532" s="6">
        <f>IFERROR((Table1[[#This Row],[Total Cost SDG]]/Table1[[#This Row],[Volume MT/Head]]),0)</f>
        <v>0</v>
      </c>
      <c r="AA1532" s="57" t="e">
        <f t="shared" si="139"/>
        <v>#DIV/0!</v>
      </c>
      <c r="AB1532" s="57">
        <f>IFERROR((Table1[[#This Row],[Total Cost USD]]/Table1[[#This Row],[Volume MT/Head]]),0)</f>
        <v>0</v>
      </c>
      <c r="AC1532" s="80"/>
      <c r="AD1532" s="6">
        <f>Table1[[#This Row],[Volume MT/Head]]-Table1[[#This Row],[Delivered MT]]</f>
        <v>0</v>
      </c>
      <c r="AE1532" s="6">
        <f>Table1[[#This Row],[Delivered MT]]*Table1[[#This Row],[Average Cost SDG/MT]]</f>
        <v>0</v>
      </c>
    </row>
    <row r="1533" spans="1:31" hidden="1" x14ac:dyDescent="0.2">
      <c r="A1533" s="1">
        <v>1544</v>
      </c>
      <c r="P1533" s="6">
        <f t="shared" si="136"/>
        <v>0</v>
      </c>
      <c r="R1533" s="6">
        <f t="shared" si="137"/>
        <v>0</v>
      </c>
      <c r="S1533" s="57">
        <f t="shared" si="140"/>
        <v>0</v>
      </c>
      <c r="T1533" s="6">
        <f>Table1[[#This Row],[Volume in Units]]*Table1[[#This Row],[Price SDG/Unit]]</f>
        <v>0</v>
      </c>
      <c r="U1533" s="57">
        <f>Table1[[#This Row],[Volume MT/Head]]*Table1[[#This Row],[Price USD/(MT/Head)]]</f>
        <v>0</v>
      </c>
      <c r="W1533" s="28">
        <f>Table1[[#This Row],[Commission SDG/MT]]*Table1[[#This Row],[Volume in Units]]</f>
        <v>0</v>
      </c>
      <c r="X1533" s="80"/>
      <c r="Y1533" s="28">
        <f t="shared" si="138"/>
        <v>0</v>
      </c>
      <c r="Z1533" s="6">
        <f>IFERROR((Table1[[#This Row],[Total Cost SDG]]/Table1[[#This Row],[Volume MT/Head]]),0)</f>
        <v>0</v>
      </c>
      <c r="AA1533" s="57" t="e">
        <f t="shared" si="139"/>
        <v>#DIV/0!</v>
      </c>
      <c r="AB1533" s="57">
        <f>IFERROR((Table1[[#This Row],[Total Cost USD]]/Table1[[#This Row],[Volume MT/Head]]),0)</f>
        <v>0</v>
      </c>
      <c r="AC1533" s="80"/>
      <c r="AD1533" s="6">
        <f>Table1[[#This Row],[Volume MT/Head]]-Table1[[#This Row],[Delivered MT]]</f>
        <v>0</v>
      </c>
      <c r="AE1533" s="6">
        <f>Table1[[#This Row],[Delivered MT]]*Table1[[#This Row],[Average Cost SDG/MT]]</f>
        <v>0</v>
      </c>
    </row>
    <row r="1534" spans="1:31" hidden="1" x14ac:dyDescent="0.2">
      <c r="A1534" s="1">
        <v>1545</v>
      </c>
      <c r="P1534" s="6">
        <f t="shared" si="136"/>
        <v>0</v>
      </c>
      <c r="R1534" s="6">
        <f t="shared" si="137"/>
        <v>0</v>
      </c>
      <c r="S1534" s="57">
        <f t="shared" si="140"/>
        <v>0</v>
      </c>
      <c r="T1534" s="6">
        <f>Table1[[#This Row],[Volume in Units]]*Table1[[#This Row],[Price SDG/Unit]]</f>
        <v>0</v>
      </c>
      <c r="U1534" s="57">
        <f>Table1[[#This Row],[Volume MT/Head]]*Table1[[#This Row],[Price USD/(MT/Head)]]</f>
        <v>0</v>
      </c>
      <c r="W1534" s="28">
        <f>Table1[[#This Row],[Commission SDG/MT]]*Table1[[#This Row],[Volume in Units]]</f>
        <v>0</v>
      </c>
      <c r="X1534" s="80"/>
      <c r="Y1534" s="28">
        <f t="shared" si="138"/>
        <v>0</v>
      </c>
      <c r="Z1534" s="6">
        <f>IFERROR((Table1[[#This Row],[Total Cost SDG]]/Table1[[#This Row],[Volume MT/Head]]),0)</f>
        <v>0</v>
      </c>
      <c r="AA1534" s="57" t="e">
        <f t="shared" si="139"/>
        <v>#DIV/0!</v>
      </c>
      <c r="AB1534" s="57">
        <f>IFERROR((Table1[[#This Row],[Total Cost USD]]/Table1[[#This Row],[Volume MT/Head]]),0)</f>
        <v>0</v>
      </c>
      <c r="AC1534" s="80"/>
      <c r="AD1534" s="6">
        <f>Table1[[#This Row],[Volume MT/Head]]-Table1[[#This Row],[Delivered MT]]</f>
        <v>0</v>
      </c>
      <c r="AE1534" s="6">
        <f>Table1[[#This Row],[Delivered MT]]*Table1[[#This Row],[Average Cost SDG/MT]]</f>
        <v>0</v>
      </c>
    </row>
    <row r="1535" spans="1:31" hidden="1" x14ac:dyDescent="0.2">
      <c r="A1535" s="1">
        <v>1546</v>
      </c>
      <c r="P1535" s="6">
        <f t="shared" si="136"/>
        <v>0</v>
      </c>
      <c r="R1535" s="6">
        <f t="shared" si="137"/>
        <v>0</v>
      </c>
      <c r="S1535" s="57">
        <f t="shared" si="140"/>
        <v>0</v>
      </c>
      <c r="T1535" s="6">
        <f>Table1[[#This Row],[Volume in Units]]*Table1[[#This Row],[Price SDG/Unit]]</f>
        <v>0</v>
      </c>
      <c r="U1535" s="57">
        <f>Table1[[#This Row],[Volume MT/Head]]*Table1[[#This Row],[Price USD/(MT/Head)]]</f>
        <v>0</v>
      </c>
      <c r="W1535" s="28">
        <f>Table1[[#This Row],[Commission SDG/MT]]*Table1[[#This Row],[Volume in Units]]</f>
        <v>0</v>
      </c>
      <c r="X1535" s="80"/>
      <c r="Y1535" s="28">
        <f t="shared" si="138"/>
        <v>0</v>
      </c>
      <c r="Z1535" s="6">
        <f>IFERROR((Table1[[#This Row],[Total Cost SDG]]/Table1[[#This Row],[Volume MT/Head]]),0)</f>
        <v>0</v>
      </c>
      <c r="AA1535" s="57" t="e">
        <f t="shared" si="139"/>
        <v>#DIV/0!</v>
      </c>
      <c r="AB1535" s="57">
        <f>IFERROR((Table1[[#This Row],[Total Cost USD]]/Table1[[#This Row],[Volume MT/Head]]),0)</f>
        <v>0</v>
      </c>
      <c r="AC1535" s="80"/>
      <c r="AD1535" s="6">
        <f>Table1[[#This Row],[Volume MT/Head]]-Table1[[#This Row],[Delivered MT]]</f>
        <v>0</v>
      </c>
      <c r="AE1535" s="6">
        <f>Table1[[#This Row],[Delivered MT]]*Table1[[#This Row],[Average Cost SDG/MT]]</f>
        <v>0</v>
      </c>
    </row>
    <row r="1536" spans="1:31" hidden="1" x14ac:dyDescent="0.2">
      <c r="A1536" s="1">
        <v>1547</v>
      </c>
      <c r="P1536" s="6">
        <f t="shared" si="136"/>
        <v>0</v>
      </c>
      <c r="R1536" s="6">
        <f t="shared" si="137"/>
        <v>0</v>
      </c>
      <c r="S1536" s="57">
        <f t="shared" si="140"/>
        <v>0</v>
      </c>
      <c r="T1536" s="6">
        <f>Table1[[#This Row],[Volume in Units]]*Table1[[#This Row],[Price SDG/Unit]]</f>
        <v>0</v>
      </c>
      <c r="U1536" s="57">
        <f>Table1[[#This Row],[Volume MT/Head]]*Table1[[#This Row],[Price USD/(MT/Head)]]</f>
        <v>0</v>
      </c>
      <c r="W1536" s="28">
        <f>Table1[[#This Row],[Commission SDG/MT]]*Table1[[#This Row],[Volume in Units]]</f>
        <v>0</v>
      </c>
      <c r="X1536" s="80"/>
      <c r="Y1536" s="28">
        <f t="shared" si="138"/>
        <v>0</v>
      </c>
      <c r="Z1536" s="6">
        <f>IFERROR((Table1[[#This Row],[Total Cost SDG]]/Table1[[#This Row],[Volume MT/Head]]),0)</f>
        <v>0</v>
      </c>
      <c r="AA1536" s="57" t="e">
        <f t="shared" si="139"/>
        <v>#DIV/0!</v>
      </c>
      <c r="AB1536" s="57">
        <f>IFERROR((Table1[[#This Row],[Total Cost USD]]/Table1[[#This Row],[Volume MT/Head]]),0)</f>
        <v>0</v>
      </c>
      <c r="AC1536" s="80"/>
      <c r="AD1536" s="6">
        <f>Table1[[#This Row],[Volume MT/Head]]-Table1[[#This Row],[Delivered MT]]</f>
        <v>0</v>
      </c>
      <c r="AE1536" s="6">
        <f>Table1[[#This Row],[Delivered MT]]*Table1[[#This Row],[Average Cost SDG/MT]]</f>
        <v>0</v>
      </c>
    </row>
    <row r="1537" spans="1:31" hidden="1" x14ac:dyDescent="0.2">
      <c r="A1537" s="1">
        <v>1548</v>
      </c>
      <c r="P1537" s="6">
        <f t="shared" si="136"/>
        <v>0</v>
      </c>
      <c r="R1537" s="6">
        <f t="shared" si="137"/>
        <v>0</v>
      </c>
      <c r="S1537" s="57">
        <f t="shared" si="140"/>
        <v>0</v>
      </c>
      <c r="T1537" s="6">
        <f>Table1[[#This Row],[Volume in Units]]*Table1[[#This Row],[Price SDG/Unit]]</f>
        <v>0</v>
      </c>
      <c r="U1537" s="57">
        <f>Table1[[#This Row],[Volume MT/Head]]*Table1[[#This Row],[Price USD/(MT/Head)]]</f>
        <v>0</v>
      </c>
      <c r="W1537" s="28">
        <f>Table1[[#This Row],[Commission SDG/MT]]*Table1[[#This Row],[Volume in Units]]</f>
        <v>0</v>
      </c>
      <c r="X1537" s="80"/>
      <c r="Y1537" s="28">
        <f t="shared" si="138"/>
        <v>0</v>
      </c>
      <c r="Z1537" s="6">
        <f>IFERROR((Table1[[#This Row],[Total Cost SDG]]/Table1[[#This Row],[Volume MT/Head]]),0)</f>
        <v>0</v>
      </c>
      <c r="AA1537" s="57" t="e">
        <f t="shared" si="139"/>
        <v>#DIV/0!</v>
      </c>
      <c r="AB1537" s="57">
        <f>IFERROR((Table1[[#This Row],[Total Cost USD]]/Table1[[#This Row],[Volume MT/Head]]),0)</f>
        <v>0</v>
      </c>
      <c r="AC1537" s="80"/>
      <c r="AD1537" s="6">
        <f>Table1[[#This Row],[Volume MT/Head]]-Table1[[#This Row],[Delivered MT]]</f>
        <v>0</v>
      </c>
      <c r="AE1537" s="6">
        <f>Table1[[#This Row],[Delivered MT]]*Table1[[#This Row],[Average Cost SDG/MT]]</f>
        <v>0</v>
      </c>
    </row>
    <row r="1538" spans="1:31" hidden="1" x14ac:dyDescent="0.2">
      <c r="A1538" s="1">
        <v>1549</v>
      </c>
      <c r="P1538" s="6">
        <f t="shared" ref="P1538:P1601" si="141">IF(N1538="KG",(O1538/1000),IF(N1538="Head",(O1538*1),IF(N1538="Kantar 100lb",(O1538/22.25),IF(N1538="Kantar 315lb",(O1538*315/2204.6),IF(N1538="MT",(O1538*1),IF(N1538="Ardab",(O1538*199.726/1000),IF(N1538="104 Bag",(O1538*104/1000),IF(N1538="101 Bag",(O1538*101/1000),IF(N1538=0,0)))))))))</f>
        <v>0</v>
      </c>
      <c r="R1538" s="6">
        <f t="shared" ref="R1538:R1601" si="142">IF(N1538="KG",(Q1538*1000),IF(N1538="Head",(Q1538*1),IF(N1538="Kantar 100lb",(Q1538*22.25),IF(N1538="Kantar 315lb",(Q1538/315*2204.6),IF(N1538="MT",(Q1538*1),IF(N1538="Ardab",(Q1538/199.726*1000),IF(N1538="104 Bag",(Q1538/104*1000),IF(N1538="101 Bag",(Q1538/101*1000),IF(N1538=0,0)))))))))</f>
        <v>0</v>
      </c>
      <c r="S1538" s="57">
        <f t="shared" si="140"/>
        <v>0</v>
      </c>
      <c r="T1538" s="6">
        <f>Table1[[#This Row],[Volume in Units]]*Table1[[#This Row],[Price SDG/Unit]]</f>
        <v>0</v>
      </c>
      <c r="U1538" s="57">
        <f>Table1[[#This Row],[Volume MT/Head]]*Table1[[#This Row],[Price USD/(MT/Head)]]</f>
        <v>0</v>
      </c>
      <c r="W1538" s="28">
        <f>Table1[[#This Row],[Commission SDG/MT]]*Table1[[#This Row],[Volume in Units]]</f>
        <v>0</v>
      </c>
      <c r="X1538" s="80"/>
      <c r="Y1538" s="28">
        <f t="shared" ref="Y1538:Y1601" si="143">T1538+W1538+X1538</f>
        <v>0</v>
      </c>
      <c r="Z1538" s="6">
        <f>IFERROR((Table1[[#This Row],[Total Cost SDG]]/Table1[[#This Row],[Volume MT/Head]]),0)</f>
        <v>0</v>
      </c>
      <c r="AA1538" s="57" t="e">
        <f t="shared" ref="AA1538:AA1601" si="144">Y1538/F1538</f>
        <v>#DIV/0!</v>
      </c>
      <c r="AB1538" s="57">
        <f>IFERROR((Table1[[#This Row],[Total Cost USD]]/Table1[[#This Row],[Volume MT/Head]]),0)</f>
        <v>0</v>
      </c>
      <c r="AC1538" s="80"/>
      <c r="AD1538" s="6">
        <f>Table1[[#This Row],[Volume MT/Head]]-Table1[[#This Row],[Delivered MT]]</f>
        <v>0</v>
      </c>
      <c r="AE1538" s="6">
        <f>Table1[[#This Row],[Delivered MT]]*Table1[[#This Row],[Average Cost SDG/MT]]</f>
        <v>0</v>
      </c>
    </row>
    <row r="1539" spans="1:31" hidden="1" x14ac:dyDescent="0.2">
      <c r="A1539" s="1">
        <v>1550</v>
      </c>
      <c r="P1539" s="6">
        <f t="shared" si="141"/>
        <v>0</v>
      </c>
      <c r="R1539" s="6">
        <f t="shared" si="142"/>
        <v>0</v>
      </c>
      <c r="S1539" s="57">
        <f t="shared" si="140"/>
        <v>0</v>
      </c>
      <c r="T1539" s="6">
        <f>Table1[[#This Row],[Volume in Units]]*Table1[[#This Row],[Price SDG/Unit]]</f>
        <v>0</v>
      </c>
      <c r="U1539" s="57">
        <f>Table1[[#This Row],[Volume MT/Head]]*Table1[[#This Row],[Price USD/(MT/Head)]]</f>
        <v>0</v>
      </c>
      <c r="W1539" s="28">
        <f>Table1[[#This Row],[Commission SDG/MT]]*Table1[[#This Row],[Volume in Units]]</f>
        <v>0</v>
      </c>
      <c r="X1539" s="80"/>
      <c r="Y1539" s="28">
        <f t="shared" si="143"/>
        <v>0</v>
      </c>
      <c r="Z1539" s="6">
        <f>IFERROR((Table1[[#This Row],[Total Cost SDG]]/Table1[[#This Row],[Volume MT/Head]]),0)</f>
        <v>0</v>
      </c>
      <c r="AA1539" s="57" t="e">
        <f t="shared" si="144"/>
        <v>#DIV/0!</v>
      </c>
      <c r="AB1539" s="57">
        <f>IFERROR((Table1[[#This Row],[Total Cost USD]]/Table1[[#This Row],[Volume MT/Head]]),0)</f>
        <v>0</v>
      </c>
      <c r="AC1539" s="80"/>
      <c r="AD1539" s="6">
        <f>Table1[[#This Row],[Volume MT/Head]]-Table1[[#This Row],[Delivered MT]]</f>
        <v>0</v>
      </c>
      <c r="AE1539" s="6">
        <f>Table1[[#This Row],[Delivered MT]]*Table1[[#This Row],[Average Cost SDG/MT]]</f>
        <v>0</v>
      </c>
    </row>
    <row r="1540" spans="1:31" hidden="1" x14ac:dyDescent="0.2">
      <c r="A1540" s="1">
        <v>1551</v>
      </c>
      <c r="P1540" s="6">
        <f t="shared" si="141"/>
        <v>0</v>
      </c>
      <c r="R1540" s="6">
        <f t="shared" si="142"/>
        <v>0</v>
      </c>
      <c r="S1540" s="57">
        <f t="shared" si="140"/>
        <v>0</v>
      </c>
      <c r="T1540" s="6">
        <f>Table1[[#This Row],[Volume in Units]]*Table1[[#This Row],[Price SDG/Unit]]</f>
        <v>0</v>
      </c>
      <c r="U1540" s="57">
        <f>Table1[[#This Row],[Volume MT/Head]]*Table1[[#This Row],[Price USD/(MT/Head)]]</f>
        <v>0</v>
      </c>
      <c r="W1540" s="28">
        <f>Table1[[#This Row],[Commission SDG/MT]]*Table1[[#This Row],[Volume in Units]]</f>
        <v>0</v>
      </c>
      <c r="X1540" s="80"/>
      <c r="Y1540" s="28">
        <f t="shared" si="143"/>
        <v>0</v>
      </c>
      <c r="Z1540" s="6">
        <f>IFERROR((Table1[[#This Row],[Total Cost SDG]]/Table1[[#This Row],[Volume MT/Head]]),0)</f>
        <v>0</v>
      </c>
      <c r="AA1540" s="57" t="e">
        <f t="shared" si="144"/>
        <v>#DIV/0!</v>
      </c>
      <c r="AB1540" s="57">
        <f>IFERROR((Table1[[#This Row],[Total Cost USD]]/Table1[[#This Row],[Volume MT/Head]]),0)</f>
        <v>0</v>
      </c>
      <c r="AC1540" s="80"/>
      <c r="AD1540" s="6">
        <f>Table1[[#This Row],[Volume MT/Head]]-Table1[[#This Row],[Delivered MT]]</f>
        <v>0</v>
      </c>
      <c r="AE1540" s="6">
        <f>Table1[[#This Row],[Delivered MT]]*Table1[[#This Row],[Average Cost SDG/MT]]</f>
        <v>0</v>
      </c>
    </row>
    <row r="1541" spans="1:31" hidden="1" x14ac:dyDescent="0.2">
      <c r="A1541" s="1">
        <v>1552</v>
      </c>
      <c r="P1541" s="6">
        <f t="shared" si="141"/>
        <v>0</v>
      </c>
      <c r="R1541" s="6">
        <f t="shared" si="142"/>
        <v>0</v>
      </c>
      <c r="S1541" s="57">
        <f t="shared" si="140"/>
        <v>0</v>
      </c>
      <c r="T1541" s="6">
        <f>Table1[[#This Row],[Volume in Units]]*Table1[[#This Row],[Price SDG/Unit]]</f>
        <v>0</v>
      </c>
      <c r="U1541" s="57">
        <f>Table1[[#This Row],[Volume MT/Head]]*Table1[[#This Row],[Price USD/(MT/Head)]]</f>
        <v>0</v>
      </c>
      <c r="W1541" s="28">
        <f>Table1[[#This Row],[Commission SDG/MT]]*Table1[[#This Row],[Volume in Units]]</f>
        <v>0</v>
      </c>
      <c r="X1541" s="80"/>
      <c r="Y1541" s="28">
        <f t="shared" si="143"/>
        <v>0</v>
      </c>
      <c r="Z1541" s="6">
        <f>IFERROR((Table1[[#This Row],[Total Cost SDG]]/Table1[[#This Row],[Volume MT/Head]]),0)</f>
        <v>0</v>
      </c>
      <c r="AA1541" s="57" t="e">
        <f t="shared" si="144"/>
        <v>#DIV/0!</v>
      </c>
      <c r="AB1541" s="57">
        <f>IFERROR((Table1[[#This Row],[Total Cost USD]]/Table1[[#This Row],[Volume MT/Head]]),0)</f>
        <v>0</v>
      </c>
      <c r="AC1541" s="80"/>
      <c r="AD1541" s="6">
        <f>Table1[[#This Row],[Volume MT/Head]]-Table1[[#This Row],[Delivered MT]]</f>
        <v>0</v>
      </c>
      <c r="AE1541" s="6">
        <f>Table1[[#This Row],[Delivered MT]]*Table1[[#This Row],[Average Cost SDG/MT]]</f>
        <v>0</v>
      </c>
    </row>
    <row r="1542" spans="1:31" hidden="1" x14ac:dyDescent="0.2">
      <c r="A1542" s="1">
        <v>1553</v>
      </c>
      <c r="P1542" s="6">
        <f t="shared" si="141"/>
        <v>0</v>
      </c>
      <c r="R1542" s="6">
        <f t="shared" si="142"/>
        <v>0</v>
      </c>
      <c r="S1542" s="57">
        <f t="shared" si="140"/>
        <v>0</v>
      </c>
      <c r="T1542" s="6">
        <f>Table1[[#This Row],[Volume in Units]]*Table1[[#This Row],[Price SDG/Unit]]</f>
        <v>0</v>
      </c>
      <c r="U1542" s="57">
        <f>Table1[[#This Row],[Volume MT/Head]]*Table1[[#This Row],[Price USD/(MT/Head)]]</f>
        <v>0</v>
      </c>
      <c r="W1542" s="28">
        <f>Table1[[#This Row],[Commission SDG/MT]]*Table1[[#This Row],[Volume in Units]]</f>
        <v>0</v>
      </c>
      <c r="X1542" s="80"/>
      <c r="Y1542" s="28">
        <f t="shared" si="143"/>
        <v>0</v>
      </c>
      <c r="Z1542" s="6">
        <f>IFERROR((Table1[[#This Row],[Total Cost SDG]]/Table1[[#This Row],[Volume MT/Head]]),0)</f>
        <v>0</v>
      </c>
      <c r="AA1542" s="57" t="e">
        <f t="shared" si="144"/>
        <v>#DIV/0!</v>
      </c>
      <c r="AB1542" s="57">
        <f>IFERROR((Table1[[#This Row],[Total Cost USD]]/Table1[[#This Row],[Volume MT/Head]]),0)</f>
        <v>0</v>
      </c>
      <c r="AC1542" s="80"/>
      <c r="AD1542" s="6">
        <f>Table1[[#This Row],[Volume MT/Head]]-Table1[[#This Row],[Delivered MT]]</f>
        <v>0</v>
      </c>
      <c r="AE1542" s="6">
        <f>Table1[[#This Row],[Delivered MT]]*Table1[[#This Row],[Average Cost SDG/MT]]</f>
        <v>0</v>
      </c>
    </row>
    <row r="1543" spans="1:31" hidden="1" x14ac:dyDescent="0.2">
      <c r="A1543" s="1">
        <v>1554</v>
      </c>
      <c r="P1543" s="6">
        <f t="shared" si="141"/>
        <v>0</v>
      </c>
      <c r="R1543" s="6">
        <f t="shared" si="142"/>
        <v>0</v>
      </c>
      <c r="S1543" s="57">
        <f t="shared" si="140"/>
        <v>0</v>
      </c>
      <c r="T1543" s="6">
        <f>Table1[[#This Row],[Volume in Units]]*Table1[[#This Row],[Price SDG/Unit]]</f>
        <v>0</v>
      </c>
      <c r="U1543" s="57">
        <f>Table1[[#This Row],[Volume MT/Head]]*Table1[[#This Row],[Price USD/(MT/Head)]]</f>
        <v>0</v>
      </c>
      <c r="W1543" s="28">
        <f>Table1[[#This Row],[Commission SDG/MT]]*Table1[[#This Row],[Volume in Units]]</f>
        <v>0</v>
      </c>
      <c r="X1543" s="80"/>
      <c r="Y1543" s="28">
        <f t="shared" si="143"/>
        <v>0</v>
      </c>
      <c r="Z1543" s="6">
        <f>IFERROR((Table1[[#This Row],[Total Cost SDG]]/Table1[[#This Row],[Volume MT/Head]]),0)</f>
        <v>0</v>
      </c>
      <c r="AA1543" s="57" t="e">
        <f t="shared" si="144"/>
        <v>#DIV/0!</v>
      </c>
      <c r="AB1543" s="57">
        <f>IFERROR((Table1[[#This Row],[Total Cost USD]]/Table1[[#This Row],[Volume MT/Head]]),0)</f>
        <v>0</v>
      </c>
      <c r="AC1543" s="80"/>
      <c r="AD1543" s="6">
        <f>Table1[[#This Row],[Volume MT/Head]]-Table1[[#This Row],[Delivered MT]]</f>
        <v>0</v>
      </c>
      <c r="AE1543" s="6">
        <f>Table1[[#This Row],[Delivered MT]]*Table1[[#This Row],[Average Cost SDG/MT]]</f>
        <v>0</v>
      </c>
    </row>
    <row r="1544" spans="1:31" hidden="1" x14ac:dyDescent="0.2">
      <c r="A1544" s="1">
        <v>1555</v>
      </c>
      <c r="P1544" s="6">
        <f t="shared" si="141"/>
        <v>0</v>
      </c>
      <c r="R1544" s="6">
        <f t="shared" si="142"/>
        <v>0</v>
      </c>
      <c r="S1544" s="57">
        <f t="shared" si="140"/>
        <v>0</v>
      </c>
      <c r="T1544" s="6">
        <f>Table1[[#This Row],[Volume in Units]]*Table1[[#This Row],[Price SDG/Unit]]</f>
        <v>0</v>
      </c>
      <c r="U1544" s="57">
        <f>Table1[[#This Row],[Volume MT/Head]]*Table1[[#This Row],[Price USD/(MT/Head)]]</f>
        <v>0</v>
      </c>
      <c r="W1544" s="28">
        <f>Table1[[#This Row],[Commission SDG/MT]]*Table1[[#This Row],[Volume in Units]]</f>
        <v>0</v>
      </c>
      <c r="X1544" s="80"/>
      <c r="Y1544" s="28">
        <f t="shared" si="143"/>
        <v>0</v>
      </c>
      <c r="Z1544" s="6">
        <f>IFERROR((Table1[[#This Row],[Total Cost SDG]]/Table1[[#This Row],[Volume MT/Head]]),0)</f>
        <v>0</v>
      </c>
      <c r="AA1544" s="57" t="e">
        <f t="shared" si="144"/>
        <v>#DIV/0!</v>
      </c>
      <c r="AB1544" s="57">
        <f>IFERROR((Table1[[#This Row],[Total Cost USD]]/Table1[[#This Row],[Volume MT/Head]]),0)</f>
        <v>0</v>
      </c>
      <c r="AC1544" s="80"/>
      <c r="AD1544" s="6">
        <f>Table1[[#This Row],[Volume MT/Head]]-Table1[[#This Row],[Delivered MT]]</f>
        <v>0</v>
      </c>
      <c r="AE1544" s="6">
        <f>Table1[[#This Row],[Delivered MT]]*Table1[[#This Row],[Average Cost SDG/MT]]</f>
        <v>0</v>
      </c>
    </row>
    <row r="1545" spans="1:31" hidden="1" x14ac:dyDescent="0.2">
      <c r="A1545" s="1">
        <v>1556</v>
      </c>
      <c r="P1545" s="6">
        <f t="shared" si="141"/>
        <v>0</v>
      </c>
      <c r="R1545" s="6">
        <f t="shared" si="142"/>
        <v>0</v>
      </c>
      <c r="S1545" s="57">
        <f t="shared" si="140"/>
        <v>0</v>
      </c>
      <c r="T1545" s="6">
        <f>Table1[[#This Row],[Volume in Units]]*Table1[[#This Row],[Price SDG/Unit]]</f>
        <v>0</v>
      </c>
      <c r="U1545" s="57">
        <f>Table1[[#This Row],[Volume MT/Head]]*Table1[[#This Row],[Price USD/(MT/Head)]]</f>
        <v>0</v>
      </c>
      <c r="W1545" s="28">
        <f>Table1[[#This Row],[Commission SDG/MT]]*Table1[[#This Row],[Volume in Units]]</f>
        <v>0</v>
      </c>
      <c r="X1545" s="80"/>
      <c r="Y1545" s="28">
        <f t="shared" si="143"/>
        <v>0</v>
      </c>
      <c r="Z1545" s="6">
        <f>IFERROR((Table1[[#This Row],[Total Cost SDG]]/Table1[[#This Row],[Volume MT/Head]]),0)</f>
        <v>0</v>
      </c>
      <c r="AA1545" s="57" t="e">
        <f t="shared" si="144"/>
        <v>#DIV/0!</v>
      </c>
      <c r="AB1545" s="57">
        <f>IFERROR((Table1[[#This Row],[Total Cost USD]]/Table1[[#This Row],[Volume MT/Head]]),0)</f>
        <v>0</v>
      </c>
      <c r="AC1545" s="80"/>
      <c r="AD1545" s="6">
        <f>Table1[[#This Row],[Volume MT/Head]]-Table1[[#This Row],[Delivered MT]]</f>
        <v>0</v>
      </c>
      <c r="AE1545" s="6">
        <f>Table1[[#This Row],[Delivered MT]]*Table1[[#This Row],[Average Cost SDG/MT]]</f>
        <v>0</v>
      </c>
    </row>
    <row r="1546" spans="1:31" hidden="1" x14ac:dyDescent="0.2">
      <c r="A1546" s="1">
        <v>1557</v>
      </c>
      <c r="P1546" s="6">
        <f t="shared" si="141"/>
        <v>0</v>
      </c>
      <c r="R1546" s="6">
        <f t="shared" si="142"/>
        <v>0</v>
      </c>
      <c r="S1546" s="57">
        <f t="shared" si="140"/>
        <v>0</v>
      </c>
      <c r="T1546" s="6">
        <f>Table1[[#This Row],[Volume in Units]]*Table1[[#This Row],[Price SDG/Unit]]</f>
        <v>0</v>
      </c>
      <c r="U1546" s="57">
        <f>Table1[[#This Row],[Volume MT/Head]]*Table1[[#This Row],[Price USD/(MT/Head)]]</f>
        <v>0</v>
      </c>
      <c r="W1546" s="28">
        <f>Table1[[#This Row],[Commission SDG/MT]]*Table1[[#This Row],[Volume in Units]]</f>
        <v>0</v>
      </c>
      <c r="X1546" s="80"/>
      <c r="Y1546" s="28">
        <f t="shared" si="143"/>
        <v>0</v>
      </c>
      <c r="Z1546" s="6">
        <f>IFERROR((Table1[[#This Row],[Total Cost SDG]]/Table1[[#This Row],[Volume MT/Head]]),0)</f>
        <v>0</v>
      </c>
      <c r="AA1546" s="57" t="e">
        <f t="shared" si="144"/>
        <v>#DIV/0!</v>
      </c>
      <c r="AB1546" s="57">
        <f>IFERROR((Table1[[#This Row],[Total Cost USD]]/Table1[[#This Row],[Volume MT/Head]]),0)</f>
        <v>0</v>
      </c>
      <c r="AC1546" s="80"/>
      <c r="AD1546" s="6">
        <f>Table1[[#This Row],[Volume MT/Head]]-Table1[[#This Row],[Delivered MT]]</f>
        <v>0</v>
      </c>
      <c r="AE1546" s="6">
        <f>Table1[[#This Row],[Delivered MT]]*Table1[[#This Row],[Average Cost SDG/MT]]</f>
        <v>0</v>
      </c>
    </row>
    <row r="1547" spans="1:31" hidden="1" x14ac:dyDescent="0.2">
      <c r="A1547" s="1">
        <v>1558</v>
      </c>
      <c r="P1547" s="6">
        <f t="shared" si="141"/>
        <v>0</v>
      </c>
      <c r="R1547" s="6">
        <f t="shared" si="142"/>
        <v>0</v>
      </c>
      <c r="S1547" s="57">
        <f t="shared" si="140"/>
        <v>0</v>
      </c>
      <c r="T1547" s="6">
        <f>Table1[[#This Row],[Volume in Units]]*Table1[[#This Row],[Price SDG/Unit]]</f>
        <v>0</v>
      </c>
      <c r="U1547" s="57">
        <f>Table1[[#This Row],[Volume MT/Head]]*Table1[[#This Row],[Price USD/(MT/Head)]]</f>
        <v>0</v>
      </c>
      <c r="W1547" s="28">
        <f>Table1[[#This Row],[Commission SDG/MT]]*Table1[[#This Row],[Volume in Units]]</f>
        <v>0</v>
      </c>
      <c r="X1547" s="80"/>
      <c r="Y1547" s="28">
        <f t="shared" si="143"/>
        <v>0</v>
      </c>
      <c r="Z1547" s="6">
        <f>IFERROR((Table1[[#This Row],[Total Cost SDG]]/Table1[[#This Row],[Volume MT/Head]]),0)</f>
        <v>0</v>
      </c>
      <c r="AA1547" s="57" t="e">
        <f t="shared" si="144"/>
        <v>#DIV/0!</v>
      </c>
      <c r="AB1547" s="57">
        <f>IFERROR((Table1[[#This Row],[Total Cost USD]]/Table1[[#This Row],[Volume MT/Head]]),0)</f>
        <v>0</v>
      </c>
      <c r="AC1547" s="80"/>
      <c r="AD1547" s="6">
        <f>Table1[[#This Row],[Volume MT/Head]]-Table1[[#This Row],[Delivered MT]]</f>
        <v>0</v>
      </c>
      <c r="AE1547" s="6">
        <f>Table1[[#This Row],[Delivered MT]]*Table1[[#This Row],[Average Cost SDG/MT]]</f>
        <v>0</v>
      </c>
    </row>
    <row r="1548" spans="1:31" hidden="1" x14ac:dyDescent="0.2">
      <c r="A1548" s="1">
        <v>1559</v>
      </c>
      <c r="P1548" s="6">
        <f t="shared" si="141"/>
        <v>0</v>
      </c>
      <c r="R1548" s="6">
        <f t="shared" si="142"/>
        <v>0</v>
      </c>
      <c r="S1548" s="57">
        <f t="shared" si="140"/>
        <v>0</v>
      </c>
      <c r="T1548" s="6">
        <f>Table1[[#This Row],[Volume in Units]]*Table1[[#This Row],[Price SDG/Unit]]</f>
        <v>0</v>
      </c>
      <c r="U1548" s="57">
        <f>Table1[[#This Row],[Volume MT/Head]]*Table1[[#This Row],[Price USD/(MT/Head)]]</f>
        <v>0</v>
      </c>
      <c r="W1548" s="28">
        <f>Table1[[#This Row],[Commission SDG/MT]]*Table1[[#This Row],[Volume in Units]]</f>
        <v>0</v>
      </c>
      <c r="X1548" s="80"/>
      <c r="Y1548" s="28">
        <f t="shared" si="143"/>
        <v>0</v>
      </c>
      <c r="Z1548" s="6">
        <f>IFERROR((Table1[[#This Row],[Total Cost SDG]]/Table1[[#This Row],[Volume MT/Head]]),0)</f>
        <v>0</v>
      </c>
      <c r="AA1548" s="57" t="e">
        <f t="shared" si="144"/>
        <v>#DIV/0!</v>
      </c>
      <c r="AB1548" s="57">
        <f>IFERROR((Table1[[#This Row],[Total Cost USD]]/Table1[[#This Row],[Volume MT/Head]]),0)</f>
        <v>0</v>
      </c>
      <c r="AC1548" s="80"/>
      <c r="AD1548" s="6">
        <f>Table1[[#This Row],[Volume MT/Head]]-Table1[[#This Row],[Delivered MT]]</f>
        <v>0</v>
      </c>
      <c r="AE1548" s="6">
        <f>Table1[[#This Row],[Delivered MT]]*Table1[[#This Row],[Average Cost SDG/MT]]</f>
        <v>0</v>
      </c>
    </row>
    <row r="1549" spans="1:31" hidden="1" x14ac:dyDescent="0.2">
      <c r="A1549" s="1">
        <v>1560</v>
      </c>
      <c r="P1549" s="6">
        <f t="shared" si="141"/>
        <v>0</v>
      </c>
      <c r="R1549" s="6">
        <f t="shared" si="142"/>
        <v>0</v>
      </c>
      <c r="S1549" s="57">
        <f t="shared" si="140"/>
        <v>0</v>
      </c>
      <c r="T1549" s="6">
        <f>Table1[[#This Row],[Volume in Units]]*Table1[[#This Row],[Price SDG/Unit]]</f>
        <v>0</v>
      </c>
      <c r="U1549" s="57">
        <f>Table1[[#This Row],[Volume MT/Head]]*Table1[[#This Row],[Price USD/(MT/Head)]]</f>
        <v>0</v>
      </c>
      <c r="W1549" s="28">
        <f>Table1[[#This Row],[Commission SDG/MT]]*Table1[[#This Row],[Volume in Units]]</f>
        <v>0</v>
      </c>
      <c r="X1549" s="80"/>
      <c r="Y1549" s="28">
        <f t="shared" si="143"/>
        <v>0</v>
      </c>
      <c r="Z1549" s="6">
        <f>IFERROR((Table1[[#This Row],[Total Cost SDG]]/Table1[[#This Row],[Volume MT/Head]]),0)</f>
        <v>0</v>
      </c>
      <c r="AA1549" s="57" t="e">
        <f t="shared" si="144"/>
        <v>#DIV/0!</v>
      </c>
      <c r="AB1549" s="57">
        <f>IFERROR((Table1[[#This Row],[Total Cost USD]]/Table1[[#This Row],[Volume MT/Head]]),0)</f>
        <v>0</v>
      </c>
      <c r="AC1549" s="80"/>
      <c r="AD1549" s="6">
        <f>Table1[[#This Row],[Volume MT/Head]]-Table1[[#This Row],[Delivered MT]]</f>
        <v>0</v>
      </c>
      <c r="AE1549" s="6">
        <f>Table1[[#This Row],[Delivered MT]]*Table1[[#This Row],[Average Cost SDG/MT]]</f>
        <v>0</v>
      </c>
    </row>
    <row r="1550" spans="1:31" hidden="1" x14ac:dyDescent="0.2">
      <c r="A1550" s="1">
        <v>1561</v>
      </c>
      <c r="P1550" s="6">
        <f t="shared" si="141"/>
        <v>0</v>
      </c>
      <c r="R1550" s="6">
        <f t="shared" si="142"/>
        <v>0</v>
      </c>
      <c r="S1550" s="57">
        <f t="shared" si="140"/>
        <v>0</v>
      </c>
      <c r="T1550" s="6">
        <f>Table1[[#This Row],[Volume in Units]]*Table1[[#This Row],[Price SDG/Unit]]</f>
        <v>0</v>
      </c>
      <c r="U1550" s="57">
        <f>Table1[[#This Row],[Volume MT/Head]]*Table1[[#This Row],[Price USD/(MT/Head)]]</f>
        <v>0</v>
      </c>
      <c r="W1550" s="28">
        <f>Table1[[#This Row],[Commission SDG/MT]]*Table1[[#This Row],[Volume in Units]]</f>
        <v>0</v>
      </c>
      <c r="X1550" s="80"/>
      <c r="Y1550" s="28">
        <f t="shared" si="143"/>
        <v>0</v>
      </c>
      <c r="Z1550" s="6">
        <f>IFERROR((Table1[[#This Row],[Total Cost SDG]]/Table1[[#This Row],[Volume MT/Head]]),0)</f>
        <v>0</v>
      </c>
      <c r="AA1550" s="57" t="e">
        <f t="shared" si="144"/>
        <v>#DIV/0!</v>
      </c>
      <c r="AB1550" s="57">
        <f>IFERROR((Table1[[#This Row],[Total Cost USD]]/Table1[[#This Row],[Volume MT/Head]]),0)</f>
        <v>0</v>
      </c>
      <c r="AC1550" s="80"/>
      <c r="AD1550" s="6">
        <f>Table1[[#This Row],[Volume MT/Head]]-Table1[[#This Row],[Delivered MT]]</f>
        <v>0</v>
      </c>
      <c r="AE1550" s="6">
        <f>Table1[[#This Row],[Delivered MT]]*Table1[[#This Row],[Average Cost SDG/MT]]</f>
        <v>0</v>
      </c>
    </row>
    <row r="1551" spans="1:31" hidden="1" x14ac:dyDescent="0.2">
      <c r="A1551" s="1">
        <v>1562</v>
      </c>
      <c r="P1551" s="6">
        <f t="shared" si="141"/>
        <v>0</v>
      </c>
      <c r="R1551" s="6">
        <f t="shared" si="142"/>
        <v>0</v>
      </c>
      <c r="S1551" s="57">
        <f t="shared" si="140"/>
        <v>0</v>
      </c>
      <c r="T1551" s="6">
        <f>Table1[[#This Row],[Volume in Units]]*Table1[[#This Row],[Price SDG/Unit]]</f>
        <v>0</v>
      </c>
      <c r="U1551" s="57">
        <f>Table1[[#This Row],[Volume MT/Head]]*Table1[[#This Row],[Price USD/(MT/Head)]]</f>
        <v>0</v>
      </c>
      <c r="W1551" s="28">
        <f>Table1[[#This Row],[Commission SDG/MT]]*Table1[[#This Row],[Volume in Units]]</f>
        <v>0</v>
      </c>
      <c r="X1551" s="80"/>
      <c r="Y1551" s="28">
        <f t="shared" si="143"/>
        <v>0</v>
      </c>
      <c r="Z1551" s="6">
        <f>IFERROR((Table1[[#This Row],[Total Cost SDG]]/Table1[[#This Row],[Volume MT/Head]]),0)</f>
        <v>0</v>
      </c>
      <c r="AA1551" s="57" t="e">
        <f t="shared" si="144"/>
        <v>#DIV/0!</v>
      </c>
      <c r="AB1551" s="57">
        <f>IFERROR((Table1[[#This Row],[Total Cost USD]]/Table1[[#This Row],[Volume MT/Head]]),0)</f>
        <v>0</v>
      </c>
      <c r="AC1551" s="80"/>
      <c r="AD1551" s="6">
        <f>Table1[[#This Row],[Volume MT/Head]]-Table1[[#This Row],[Delivered MT]]</f>
        <v>0</v>
      </c>
      <c r="AE1551" s="6">
        <f>Table1[[#This Row],[Delivered MT]]*Table1[[#This Row],[Average Cost SDG/MT]]</f>
        <v>0</v>
      </c>
    </row>
    <row r="1552" spans="1:31" hidden="1" x14ac:dyDescent="0.2">
      <c r="A1552" s="1">
        <v>1563</v>
      </c>
      <c r="P1552" s="6">
        <f t="shared" si="141"/>
        <v>0</v>
      </c>
      <c r="R1552" s="6">
        <f t="shared" si="142"/>
        <v>0</v>
      </c>
      <c r="S1552" s="57">
        <f t="shared" si="140"/>
        <v>0</v>
      </c>
      <c r="T1552" s="6">
        <f>Table1[[#This Row],[Volume in Units]]*Table1[[#This Row],[Price SDG/Unit]]</f>
        <v>0</v>
      </c>
      <c r="U1552" s="57">
        <f>Table1[[#This Row],[Volume MT/Head]]*Table1[[#This Row],[Price USD/(MT/Head)]]</f>
        <v>0</v>
      </c>
      <c r="W1552" s="28">
        <f>Table1[[#This Row],[Commission SDG/MT]]*Table1[[#This Row],[Volume in Units]]</f>
        <v>0</v>
      </c>
      <c r="X1552" s="80"/>
      <c r="Y1552" s="28">
        <f t="shared" si="143"/>
        <v>0</v>
      </c>
      <c r="Z1552" s="6">
        <f>IFERROR((Table1[[#This Row],[Total Cost SDG]]/Table1[[#This Row],[Volume MT/Head]]),0)</f>
        <v>0</v>
      </c>
      <c r="AA1552" s="57" t="e">
        <f t="shared" si="144"/>
        <v>#DIV/0!</v>
      </c>
      <c r="AB1552" s="57">
        <f>IFERROR((Table1[[#This Row],[Total Cost USD]]/Table1[[#This Row],[Volume MT/Head]]),0)</f>
        <v>0</v>
      </c>
      <c r="AC1552" s="80"/>
      <c r="AD1552" s="6">
        <f>Table1[[#This Row],[Volume MT/Head]]-Table1[[#This Row],[Delivered MT]]</f>
        <v>0</v>
      </c>
      <c r="AE1552" s="6">
        <f>Table1[[#This Row],[Delivered MT]]*Table1[[#This Row],[Average Cost SDG/MT]]</f>
        <v>0</v>
      </c>
    </row>
    <row r="1553" spans="1:31" hidden="1" x14ac:dyDescent="0.2">
      <c r="A1553" s="1">
        <v>1564</v>
      </c>
      <c r="P1553" s="6">
        <f t="shared" si="141"/>
        <v>0</v>
      </c>
      <c r="R1553" s="6">
        <f t="shared" si="142"/>
        <v>0</v>
      </c>
      <c r="S1553" s="57">
        <f t="shared" si="140"/>
        <v>0</v>
      </c>
      <c r="T1553" s="6">
        <f>Table1[[#This Row],[Volume in Units]]*Table1[[#This Row],[Price SDG/Unit]]</f>
        <v>0</v>
      </c>
      <c r="U1553" s="57">
        <f>Table1[[#This Row],[Volume MT/Head]]*Table1[[#This Row],[Price USD/(MT/Head)]]</f>
        <v>0</v>
      </c>
      <c r="W1553" s="28">
        <f>Table1[[#This Row],[Commission SDG/MT]]*Table1[[#This Row],[Volume in Units]]</f>
        <v>0</v>
      </c>
      <c r="X1553" s="80"/>
      <c r="Y1553" s="28">
        <f t="shared" si="143"/>
        <v>0</v>
      </c>
      <c r="Z1553" s="6">
        <f>IFERROR((Table1[[#This Row],[Total Cost SDG]]/Table1[[#This Row],[Volume MT/Head]]),0)</f>
        <v>0</v>
      </c>
      <c r="AA1553" s="57" t="e">
        <f t="shared" si="144"/>
        <v>#DIV/0!</v>
      </c>
      <c r="AB1553" s="57">
        <f>IFERROR((Table1[[#This Row],[Total Cost USD]]/Table1[[#This Row],[Volume MT/Head]]),0)</f>
        <v>0</v>
      </c>
      <c r="AC1553" s="80"/>
      <c r="AD1553" s="6">
        <f>Table1[[#This Row],[Volume MT/Head]]-Table1[[#This Row],[Delivered MT]]</f>
        <v>0</v>
      </c>
      <c r="AE1553" s="6">
        <f>Table1[[#This Row],[Delivered MT]]*Table1[[#This Row],[Average Cost SDG/MT]]</f>
        <v>0</v>
      </c>
    </row>
    <row r="1554" spans="1:31" hidden="1" x14ac:dyDescent="0.2">
      <c r="A1554" s="1">
        <v>1565</v>
      </c>
      <c r="P1554" s="6">
        <f t="shared" si="141"/>
        <v>0</v>
      </c>
      <c r="R1554" s="6">
        <f t="shared" si="142"/>
        <v>0</v>
      </c>
      <c r="S1554" s="57">
        <f t="shared" si="140"/>
        <v>0</v>
      </c>
      <c r="T1554" s="6">
        <f>Table1[[#This Row],[Volume in Units]]*Table1[[#This Row],[Price SDG/Unit]]</f>
        <v>0</v>
      </c>
      <c r="U1554" s="57">
        <f>Table1[[#This Row],[Volume MT/Head]]*Table1[[#This Row],[Price USD/(MT/Head)]]</f>
        <v>0</v>
      </c>
      <c r="W1554" s="28">
        <f>Table1[[#This Row],[Commission SDG/MT]]*Table1[[#This Row],[Volume in Units]]</f>
        <v>0</v>
      </c>
      <c r="X1554" s="80"/>
      <c r="Y1554" s="28">
        <f t="shared" si="143"/>
        <v>0</v>
      </c>
      <c r="Z1554" s="6">
        <f>IFERROR((Table1[[#This Row],[Total Cost SDG]]/Table1[[#This Row],[Volume MT/Head]]),0)</f>
        <v>0</v>
      </c>
      <c r="AA1554" s="57" t="e">
        <f t="shared" si="144"/>
        <v>#DIV/0!</v>
      </c>
      <c r="AB1554" s="57">
        <f>IFERROR((Table1[[#This Row],[Total Cost USD]]/Table1[[#This Row],[Volume MT/Head]]),0)</f>
        <v>0</v>
      </c>
      <c r="AC1554" s="80"/>
      <c r="AD1554" s="6">
        <f>Table1[[#This Row],[Volume MT/Head]]-Table1[[#This Row],[Delivered MT]]</f>
        <v>0</v>
      </c>
      <c r="AE1554" s="6">
        <f>Table1[[#This Row],[Delivered MT]]*Table1[[#This Row],[Average Cost SDG/MT]]</f>
        <v>0</v>
      </c>
    </row>
    <row r="1555" spans="1:31" hidden="1" x14ac:dyDescent="0.2">
      <c r="A1555" s="1">
        <v>1566</v>
      </c>
      <c r="P1555" s="6">
        <f t="shared" si="141"/>
        <v>0</v>
      </c>
      <c r="R1555" s="6">
        <f t="shared" si="142"/>
        <v>0</v>
      </c>
      <c r="S1555" s="57">
        <f t="shared" si="140"/>
        <v>0</v>
      </c>
      <c r="T1555" s="6">
        <f>Table1[[#This Row],[Volume in Units]]*Table1[[#This Row],[Price SDG/Unit]]</f>
        <v>0</v>
      </c>
      <c r="U1555" s="57">
        <f>Table1[[#This Row],[Volume MT/Head]]*Table1[[#This Row],[Price USD/(MT/Head)]]</f>
        <v>0</v>
      </c>
      <c r="W1555" s="28">
        <f>Table1[[#This Row],[Commission SDG/MT]]*Table1[[#This Row],[Volume in Units]]</f>
        <v>0</v>
      </c>
      <c r="X1555" s="80"/>
      <c r="Y1555" s="28">
        <f t="shared" si="143"/>
        <v>0</v>
      </c>
      <c r="Z1555" s="6">
        <f>IFERROR((Table1[[#This Row],[Total Cost SDG]]/Table1[[#This Row],[Volume MT/Head]]),0)</f>
        <v>0</v>
      </c>
      <c r="AA1555" s="57" t="e">
        <f t="shared" si="144"/>
        <v>#DIV/0!</v>
      </c>
      <c r="AB1555" s="57">
        <f>IFERROR((Table1[[#This Row],[Total Cost USD]]/Table1[[#This Row],[Volume MT/Head]]),0)</f>
        <v>0</v>
      </c>
      <c r="AC1555" s="80"/>
      <c r="AD1555" s="6">
        <f>Table1[[#This Row],[Volume MT/Head]]-Table1[[#This Row],[Delivered MT]]</f>
        <v>0</v>
      </c>
      <c r="AE1555" s="6">
        <f>Table1[[#This Row],[Delivered MT]]*Table1[[#This Row],[Average Cost SDG/MT]]</f>
        <v>0</v>
      </c>
    </row>
    <row r="1556" spans="1:31" hidden="1" x14ac:dyDescent="0.2">
      <c r="A1556" s="1">
        <v>1567</v>
      </c>
      <c r="P1556" s="6">
        <f t="shared" si="141"/>
        <v>0</v>
      </c>
      <c r="R1556" s="6">
        <f t="shared" si="142"/>
        <v>0</v>
      </c>
      <c r="S1556" s="57">
        <f t="shared" si="140"/>
        <v>0</v>
      </c>
      <c r="T1556" s="6">
        <f>Table1[[#This Row],[Volume in Units]]*Table1[[#This Row],[Price SDG/Unit]]</f>
        <v>0</v>
      </c>
      <c r="U1556" s="57">
        <f>Table1[[#This Row],[Volume MT/Head]]*Table1[[#This Row],[Price USD/(MT/Head)]]</f>
        <v>0</v>
      </c>
      <c r="W1556" s="28">
        <f>Table1[[#This Row],[Commission SDG/MT]]*Table1[[#This Row],[Volume in Units]]</f>
        <v>0</v>
      </c>
      <c r="X1556" s="80"/>
      <c r="Y1556" s="28">
        <f t="shared" si="143"/>
        <v>0</v>
      </c>
      <c r="Z1556" s="6">
        <f>IFERROR((Table1[[#This Row],[Total Cost SDG]]/Table1[[#This Row],[Volume MT/Head]]),0)</f>
        <v>0</v>
      </c>
      <c r="AA1556" s="57" t="e">
        <f t="shared" si="144"/>
        <v>#DIV/0!</v>
      </c>
      <c r="AB1556" s="57">
        <f>IFERROR((Table1[[#This Row],[Total Cost USD]]/Table1[[#This Row],[Volume MT/Head]]),0)</f>
        <v>0</v>
      </c>
      <c r="AC1556" s="80"/>
      <c r="AD1556" s="6">
        <f>Table1[[#This Row],[Volume MT/Head]]-Table1[[#This Row],[Delivered MT]]</f>
        <v>0</v>
      </c>
      <c r="AE1556" s="6">
        <f>Table1[[#This Row],[Delivered MT]]*Table1[[#This Row],[Average Cost SDG/MT]]</f>
        <v>0</v>
      </c>
    </row>
    <row r="1557" spans="1:31" hidden="1" x14ac:dyDescent="0.2">
      <c r="A1557" s="1">
        <v>1568</v>
      </c>
      <c r="P1557" s="6">
        <f t="shared" si="141"/>
        <v>0</v>
      </c>
      <c r="R1557" s="6">
        <f t="shared" si="142"/>
        <v>0</v>
      </c>
      <c r="S1557" s="57">
        <f t="shared" si="140"/>
        <v>0</v>
      </c>
      <c r="T1557" s="6">
        <f>Table1[[#This Row],[Volume in Units]]*Table1[[#This Row],[Price SDG/Unit]]</f>
        <v>0</v>
      </c>
      <c r="U1557" s="57">
        <f>Table1[[#This Row],[Volume MT/Head]]*Table1[[#This Row],[Price USD/(MT/Head)]]</f>
        <v>0</v>
      </c>
      <c r="W1557" s="28">
        <f>Table1[[#This Row],[Commission SDG/MT]]*Table1[[#This Row],[Volume in Units]]</f>
        <v>0</v>
      </c>
      <c r="X1557" s="80"/>
      <c r="Y1557" s="28">
        <f t="shared" si="143"/>
        <v>0</v>
      </c>
      <c r="Z1557" s="6">
        <f>IFERROR((Table1[[#This Row],[Total Cost SDG]]/Table1[[#This Row],[Volume MT/Head]]),0)</f>
        <v>0</v>
      </c>
      <c r="AA1557" s="57" t="e">
        <f t="shared" si="144"/>
        <v>#DIV/0!</v>
      </c>
      <c r="AB1557" s="57">
        <f>IFERROR((Table1[[#This Row],[Total Cost USD]]/Table1[[#This Row],[Volume MT/Head]]),0)</f>
        <v>0</v>
      </c>
      <c r="AC1557" s="80"/>
      <c r="AD1557" s="6">
        <f>Table1[[#This Row],[Volume MT/Head]]-Table1[[#This Row],[Delivered MT]]</f>
        <v>0</v>
      </c>
      <c r="AE1557" s="6">
        <f>Table1[[#This Row],[Delivered MT]]*Table1[[#This Row],[Average Cost SDG/MT]]</f>
        <v>0</v>
      </c>
    </row>
    <row r="1558" spans="1:31" hidden="1" x14ac:dyDescent="0.2">
      <c r="A1558" s="1">
        <v>1569</v>
      </c>
      <c r="P1558" s="6">
        <f t="shared" si="141"/>
        <v>0</v>
      </c>
      <c r="R1558" s="6">
        <f t="shared" si="142"/>
        <v>0</v>
      </c>
      <c r="S1558" s="57">
        <f t="shared" si="140"/>
        <v>0</v>
      </c>
      <c r="T1558" s="6">
        <f>Table1[[#This Row],[Volume in Units]]*Table1[[#This Row],[Price SDG/Unit]]</f>
        <v>0</v>
      </c>
      <c r="U1558" s="57">
        <f>Table1[[#This Row],[Volume MT/Head]]*Table1[[#This Row],[Price USD/(MT/Head)]]</f>
        <v>0</v>
      </c>
      <c r="W1558" s="28">
        <f>Table1[[#This Row],[Commission SDG/MT]]*Table1[[#This Row],[Volume in Units]]</f>
        <v>0</v>
      </c>
      <c r="X1558" s="80"/>
      <c r="Y1558" s="28">
        <f t="shared" si="143"/>
        <v>0</v>
      </c>
      <c r="Z1558" s="6">
        <f>IFERROR((Table1[[#This Row],[Total Cost SDG]]/Table1[[#This Row],[Volume MT/Head]]),0)</f>
        <v>0</v>
      </c>
      <c r="AA1558" s="57" t="e">
        <f t="shared" si="144"/>
        <v>#DIV/0!</v>
      </c>
      <c r="AB1558" s="57">
        <f>IFERROR((Table1[[#This Row],[Total Cost USD]]/Table1[[#This Row],[Volume MT/Head]]),0)</f>
        <v>0</v>
      </c>
      <c r="AC1558" s="80"/>
      <c r="AD1558" s="6">
        <f>Table1[[#This Row],[Volume MT/Head]]-Table1[[#This Row],[Delivered MT]]</f>
        <v>0</v>
      </c>
      <c r="AE1558" s="6">
        <f>Table1[[#This Row],[Delivered MT]]*Table1[[#This Row],[Average Cost SDG/MT]]</f>
        <v>0</v>
      </c>
    </row>
    <row r="1559" spans="1:31" hidden="1" x14ac:dyDescent="0.2">
      <c r="A1559" s="1">
        <v>1570</v>
      </c>
      <c r="P1559" s="6">
        <f t="shared" si="141"/>
        <v>0</v>
      </c>
      <c r="R1559" s="6">
        <f t="shared" si="142"/>
        <v>0</v>
      </c>
      <c r="S1559" s="57">
        <f t="shared" si="140"/>
        <v>0</v>
      </c>
      <c r="T1559" s="6">
        <f>Table1[[#This Row],[Volume in Units]]*Table1[[#This Row],[Price SDG/Unit]]</f>
        <v>0</v>
      </c>
      <c r="U1559" s="57">
        <f>Table1[[#This Row],[Volume MT/Head]]*Table1[[#This Row],[Price USD/(MT/Head)]]</f>
        <v>0</v>
      </c>
      <c r="W1559" s="28">
        <f>Table1[[#This Row],[Commission SDG/MT]]*Table1[[#This Row],[Volume in Units]]</f>
        <v>0</v>
      </c>
      <c r="X1559" s="80"/>
      <c r="Y1559" s="28">
        <f t="shared" si="143"/>
        <v>0</v>
      </c>
      <c r="Z1559" s="6">
        <f>IFERROR((Table1[[#This Row],[Total Cost SDG]]/Table1[[#This Row],[Volume MT/Head]]),0)</f>
        <v>0</v>
      </c>
      <c r="AA1559" s="57" t="e">
        <f t="shared" si="144"/>
        <v>#DIV/0!</v>
      </c>
      <c r="AB1559" s="57">
        <f>IFERROR((Table1[[#This Row],[Total Cost USD]]/Table1[[#This Row],[Volume MT/Head]]),0)</f>
        <v>0</v>
      </c>
      <c r="AC1559" s="80"/>
      <c r="AD1559" s="6">
        <f>Table1[[#This Row],[Volume MT/Head]]-Table1[[#This Row],[Delivered MT]]</f>
        <v>0</v>
      </c>
      <c r="AE1559" s="6">
        <f>Table1[[#This Row],[Delivered MT]]*Table1[[#This Row],[Average Cost SDG/MT]]</f>
        <v>0</v>
      </c>
    </row>
    <row r="1560" spans="1:31" hidden="1" x14ac:dyDescent="0.2">
      <c r="A1560" s="1">
        <v>1571</v>
      </c>
      <c r="P1560" s="6">
        <f t="shared" si="141"/>
        <v>0</v>
      </c>
      <c r="R1560" s="6">
        <f t="shared" si="142"/>
        <v>0</v>
      </c>
      <c r="S1560" s="57">
        <f t="shared" si="140"/>
        <v>0</v>
      </c>
      <c r="T1560" s="6">
        <f>Table1[[#This Row],[Volume in Units]]*Table1[[#This Row],[Price SDG/Unit]]</f>
        <v>0</v>
      </c>
      <c r="U1560" s="57">
        <f>Table1[[#This Row],[Volume MT/Head]]*Table1[[#This Row],[Price USD/(MT/Head)]]</f>
        <v>0</v>
      </c>
      <c r="W1560" s="28">
        <f>Table1[[#This Row],[Commission SDG/MT]]*Table1[[#This Row],[Volume in Units]]</f>
        <v>0</v>
      </c>
      <c r="X1560" s="80"/>
      <c r="Y1560" s="28">
        <f t="shared" si="143"/>
        <v>0</v>
      </c>
      <c r="Z1560" s="6">
        <f>IFERROR((Table1[[#This Row],[Total Cost SDG]]/Table1[[#This Row],[Volume MT/Head]]),0)</f>
        <v>0</v>
      </c>
      <c r="AA1560" s="57" t="e">
        <f t="shared" si="144"/>
        <v>#DIV/0!</v>
      </c>
      <c r="AB1560" s="57">
        <f>IFERROR((Table1[[#This Row],[Total Cost USD]]/Table1[[#This Row],[Volume MT/Head]]),0)</f>
        <v>0</v>
      </c>
      <c r="AC1560" s="80"/>
      <c r="AD1560" s="6">
        <f>Table1[[#This Row],[Volume MT/Head]]-Table1[[#This Row],[Delivered MT]]</f>
        <v>0</v>
      </c>
      <c r="AE1560" s="6">
        <f>Table1[[#This Row],[Delivered MT]]*Table1[[#This Row],[Average Cost SDG/MT]]</f>
        <v>0</v>
      </c>
    </row>
    <row r="1561" spans="1:31" hidden="1" x14ac:dyDescent="0.2">
      <c r="A1561" s="1">
        <v>1572</v>
      </c>
      <c r="P1561" s="6">
        <f t="shared" si="141"/>
        <v>0</v>
      </c>
      <c r="R1561" s="6">
        <f t="shared" si="142"/>
        <v>0</v>
      </c>
      <c r="S1561" s="57">
        <f t="shared" ref="S1561:S1624" si="145">IFERROR((R1561/F1561),0)</f>
        <v>0</v>
      </c>
      <c r="T1561" s="6">
        <f>Table1[[#This Row],[Volume in Units]]*Table1[[#This Row],[Price SDG/Unit]]</f>
        <v>0</v>
      </c>
      <c r="U1561" s="57">
        <f>Table1[[#This Row],[Volume MT/Head]]*Table1[[#This Row],[Price USD/(MT/Head)]]</f>
        <v>0</v>
      </c>
      <c r="W1561" s="28">
        <f>Table1[[#This Row],[Commission SDG/MT]]*Table1[[#This Row],[Volume in Units]]</f>
        <v>0</v>
      </c>
      <c r="X1561" s="80"/>
      <c r="Y1561" s="28">
        <f t="shared" si="143"/>
        <v>0</v>
      </c>
      <c r="Z1561" s="6">
        <f>IFERROR((Table1[[#This Row],[Total Cost SDG]]/Table1[[#This Row],[Volume MT/Head]]),0)</f>
        <v>0</v>
      </c>
      <c r="AA1561" s="57" t="e">
        <f t="shared" si="144"/>
        <v>#DIV/0!</v>
      </c>
      <c r="AB1561" s="57">
        <f>IFERROR((Table1[[#This Row],[Total Cost USD]]/Table1[[#This Row],[Volume MT/Head]]),0)</f>
        <v>0</v>
      </c>
      <c r="AC1561" s="80"/>
      <c r="AD1561" s="6">
        <f>Table1[[#This Row],[Volume MT/Head]]-Table1[[#This Row],[Delivered MT]]</f>
        <v>0</v>
      </c>
      <c r="AE1561" s="6">
        <f>Table1[[#This Row],[Delivered MT]]*Table1[[#This Row],[Average Cost SDG/MT]]</f>
        <v>0</v>
      </c>
    </row>
    <row r="1562" spans="1:31" hidden="1" x14ac:dyDescent="0.2">
      <c r="A1562" s="1">
        <v>1573</v>
      </c>
      <c r="P1562" s="6">
        <f t="shared" si="141"/>
        <v>0</v>
      </c>
      <c r="R1562" s="6">
        <f t="shared" si="142"/>
        <v>0</v>
      </c>
      <c r="S1562" s="57">
        <f t="shared" si="145"/>
        <v>0</v>
      </c>
      <c r="T1562" s="6">
        <f>Table1[[#This Row],[Volume in Units]]*Table1[[#This Row],[Price SDG/Unit]]</f>
        <v>0</v>
      </c>
      <c r="U1562" s="57">
        <f>Table1[[#This Row],[Volume MT/Head]]*Table1[[#This Row],[Price USD/(MT/Head)]]</f>
        <v>0</v>
      </c>
      <c r="W1562" s="28">
        <f>Table1[[#This Row],[Commission SDG/MT]]*Table1[[#This Row],[Volume in Units]]</f>
        <v>0</v>
      </c>
      <c r="X1562" s="80"/>
      <c r="Y1562" s="28">
        <f t="shared" si="143"/>
        <v>0</v>
      </c>
      <c r="Z1562" s="6">
        <f>IFERROR((Table1[[#This Row],[Total Cost SDG]]/Table1[[#This Row],[Volume MT/Head]]),0)</f>
        <v>0</v>
      </c>
      <c r="AA1562" s="57" t="e">
        <f t="shared" si="144"/>
        <v>#DIV/0!</v>
      </c>
      <c r="AB1562" s="57">
        <f>IFERROR((Table1[[#This Row],[Total Cost USD]]/Table1[[#This Row],[Volume MT/Head]]),0)</f>
        <v>0</v>
      </c>
      <c r="AC1562" s="80"/>
      <c r="AD1562" s="6">
        <f>Table1[[#This Row],[Volume MT/Head]]-Table1[[#This Row],[Delivered MT]]</f>
        <v>0</v>
      </c>
      <c r="AE1562" s="6">
        <f>Table1[[#This Row],[Delivered MT]]*Table1[[#This Row],[Average Cost SDG/MT]]</f>
        <v>0</v>
      </c>
    </row>
    <row r="1563" spans="1:31" hidden="1" x14ac:dyDescent="0.2">
      <c r="A1563" s="1">
        <v>1574</v>
      </c>
      <c r="P1563" s="6">
        <f t="shared" si="141"/>
        <v>0</v>
      </c>
      <c r="R1563" s="6">
        <f t="shared" si="142"/>
        <v>0</v>
      </c>
      <c r="S1563" s="57">
        <f t="shared" si="145"/>
        <v>0</v>
      </c>
      <c r="T1563" s="6">
        <f>Table1[[#This Row],[Volume in Units]]*Table1[[#This Row],[Price SDG/Unit]]</f>
        <v>0</v>
      </c>
      <c r="U1563" s="57">
        <f>Table1[[#This Row],[Volume MT/Head]]*Table1[[#This Row],[Price USD/(MT/Head)]]</f>
        <v>0</v>
      </c>
      <c r="W1563" s="28">
        <f>Table1[[#This Row],[Commission SDG/MT]]*Table1[[#This Row],[Volume in Units]]</f>
        <v>0</v>
      </c>
      <c r="X1563" s="80"/>
      <c r="Y1563" s="28">
        <f t="shared" si="143"/>
        <v>0</v>
      </c>
      <c r="Z1563" s="6">
        <f>IFERROR((Table1[[#This Row],[Total Cost SDG]]/Table1[[#This Row],[Volume MT/Head]]),0)</f>
        <v>0</v>
      </c>
      <c r="AA1563" s="57" t="e">
        <f t="shared" si="144"/>
        <v>#DIV/0!</v>
      </c>
      <c r="AB1563" s="57">
        <f>IFERROR((Table1[[#This Row],[Total Cost USD]]/Table1[[#This Row],[Volume MT/Head]]),0)</f>
        <v>0</v>
      </c>
      <c r="AC1563" s="80"/>
      <c r="AD1563" s="6">
        <f>Table1[[#This Row],[Volume MT/Head]]-Table1[[#This Row],[Delivered MT]]</f>
        <v>0</v>
      </c>
      <c r="AE1563" s="6">
        <f>Table1[[#This Row],[Delivered MT]]*Table1[[#This Row],[Average Cost SDG/MT]]</f>
        <v>0</v>
      </c>
    </row>
    <row r="1564" spans="1:31" hidden="1" x14ac:dyDescent="0.2">
      <c r="A1564" s="1">
        <v>1575</v>
      </c>
      <c r="P1564" s="6">
        <f t="shared" si="141"/>
        <v>0</v>
      </c>
      <c r="R1564" s="6">
        <f t="shared" si="142"/>
        <v>0</v>
      </c>
      <c r="S1564" s="57">
        <f t="shared" si="145"/>
        <v>0</v>
      </c>
      <c r="T1564" s="6">
        <f>Table1[[#This Row],[Volume in Units]]*Table1[[#This Row],[Price SDG/Unit]]</f>
        <v>0</v>
      </c>
      <c r="U1564" s="57">
        <f>Table1[[#This Row],[Volume MT/Head]]*Table1[[#This Row],[Price USD/(MT/Head)]]</f>
        <v>0</v>
      </c>
      <c r="W1564" s="28">
        <f>Table1[[#This Row],[Commission SDG/MT]]*Table1[[#This Row],[Volume in Units]]</f>
        <v>0</v>
      </c>
      <c r="X1564" s="80"/>
      <c r="Y1564" s="28">
        <f t="shared" si="143"/>
        <v>0</v>
      </c>
      <c r="Z1564" s="6">
        <f>IFERROR((Table1[[#This Row],[Total Cost SDG]]/Table1[[#This Row],[Volume MT/Head]]),0)</f>
        <v>0</v>
      </c>
      <c r="AA1564" s="57" t="e">
        <f t="shared" si="144"/>
        <v>#DIV/0!</v>
      </c>
      <c r="AB1564" s="57">
        <f>IFERROR((Table1[[#This Row],[Total Cost USD]]/Table1[[#This Row],[Volume MT/Head]]),0)</f>
        <v>0</v>
      </c>
      <c r="AC1564" s="80"/>
      <c r="AD1564" s="6">
        <f>Table1[[#This Row],[Volume MT/Head]]-Table1[[#This Row],[Delivered MT]]</f>
        <v>0</v>
      </c>
      <c r="AE1564" s="6">
        <f>Table1[[#This Row],[Delivered MT]]*Table1[[#This Row],[Average Cost SDG/MT]]</f>
        <v>0</v>
      </c>
    </row>
    <row r="1565" spans="1:31" hidden="1" x14ac:dyDescent="0.2">
      <c r="A1565" s="1">
        <v>1576</v>
      </c>
      <c r="P1565" s="6">
        <f t="shared" si="141"/>
        <v>0</v>
      </c>
      <c r="R1565" s="6">
        <f t="shared" si="142"/>
        <v>0</v>
      </c>
      <c r="S1565" s="57">
        <f t="shared" si="145"/>
        <v>0</v>
      </c>
      <c r="T1565" s="6">
        <f>Table1[[#This Row],[Volume in Units]]*Table1[[#This Row],[Price SDG/Unit]]</f>
        <v>0</v>
      </c>
      <c r="U1565" s="57">
        <f>Table1[[#This Row],[Volume MT/Head]]*Table1[[#This Row],[Price USD/(MT/Head)]]</f>
        <v>0</v>
      </c>
      <c r="W1565" s="28">
        <f>Table1[[#This Row],[Commission SDG/MT]]*Table1[[#This Row],[Volume in Units]]</f>
        <v>0</v>
      </c>
      <c r="X1565" s="80"/>
      <c r="Y1565" s="28">
        <f t="shared" si="143"/>
        <v>0</v>
      </c>
      <c r="Z1565" s="6">
        <f>IFERROR((Table1[[#This Row],[Total Cost SDG]]/Table1[[#This Row],[Volume MT/Head]]),0)</f>
        <v>0</v>
      </c>
      <c r="AA1565" s="57" t="e">
        <f t="shared" si="144"/>
        <v>#DIV/0!</v>
      </c>
      <c r="AB1565" s="57">
        <f>IFERROR((Table1[[#This Row],[Total Cost USD]]/Table1[[#This Row],[Volume MT/Head]]),0)</f>
        <v>0</v>
      </c>
      <c r="AC1565" s="80"/>
      <c r="AD1565" s="6">
        <f>Table1[[#This Row],[Volume MT/Head]]-Table1[[#This Row],[Delivered MT]]</f>
        <v>0</v>
      </c>
      <c r="AE1565" s="6">
        <f>Table1[[#This Row],[Delivered MT]]*Table1[[#This Row],[Average Cost SDG/MT]]</f>
        <v>0</v>
      </c>
    </row>
    <row r="1566" spans="1:31" hidden="1" x14ac:dyDescent="0.2">
      <c r="A1566" s="1">
        <v>1577</v>
      </c>
      <c r="P1566" s="6">
        <f t="shared" si="141"/>
        <v>0</v>
      </c>
      <c r="R1566" s="6">
        <f t="shared" si="142"/>
        <v>0</v>
      </c>
      <c r="S1566" s="57">
        <f t="shared" si="145"/>
        <v>0</v>
      </c>
      <c r="T1566" s="6">
        <f>Table1[[#This Row],[Volume in Units]]*Table1[[#This Row],[Price SDG/Unit]]</f>
        <v>0</v>
      </c>
      <c r="U1566" s="57">
        <f>Table1[[#This Row],[Volume MT/Head]]*Table1[[#This Row],[Price USD/(MT/Head)]]</f>
        <v>0</v>
      </c>
      <c r="W1566" s="28">
        <f>Table1[[#This Row],[Commission SDG/MT]]*Table1[[#This Row],[Volume in Units]]</f>
        <v>0</v>
      </c>
      <c r="X1566" s="80"/>
      <c r="Y1566" s="28">
        <f t="shared" si="143"/>
        <v>0</v>
      </c>
      <c r="Z1566" s="6">
        <f>IFERROR((Table1[[#This Row],[Total Cost SDG]]/Table1[[#This Row],[Volume MT/Head]]),0)</f>
        <v>0</v>
      </c>
      <c r="AA1566" s="57" t="e">
        <f t="shared" si="144"/>
        <v>#DIV/0!</v>
      </c>
      <c r="AB1566" s="57">
        <f>IFERROR((Table1[[#This Row],[Total Cost USD]]/Table1[[#This Row],[Volume MT/Head]]),0)</f>
        <v>0</v>
      </c>
      <c r="AC1566" s="80"/>
      <c r="AD1566" s="6">
        <f>Table1[[#This Row],[Volume MT/Head]]-Table1[[#This Row],[Delivered MT]]</f>
        <v>0</v>
      </c>
      <c r="AE1566" s="6">
        <f>Table1[[#This Row],[Delivered MT]]*Table1[[#This Row],[Average Cost SDG/MT]]</f>
        <v>0</v>
      </c>
    </row>
    <row r="1567" spans="1:31" hidden="1" x14ac:dyDescent="0.2">
      <c r="A1567" s="1">
        <v>1578</v>
      </c>
      <c r="P1567" s="6">
        <f t="shared" si="141"/>
        <v>0</v>
      </c>
      <c r="R1567" s="6">
        <f t="shared" si="142"/>
        <v>0</v>
      </c>
      <c r="S1567" s="57">
        <f t="shared" si="145"/>
        <v>0</v>
      </c>
      <c r="T1567" s="6">
        <f>Table1[[#This Row],[Volume in Units]]*Table1[[#This Row],[Price SDG/Unit]]</f>
        <v>0</v>
      </c>
      <c r="U1567" s="57">
        <f>Table1[[#This Row],[Volume MT/Head]]*Table1[[#This Row],[Price USD/(MT/Head)]]</f>
        <v>0</v>
      </c>
      <c r="W1567" s="28">
        <f>Table1[[#This Row],[Commission SDG/MT]]*Table1[[#This Row],[Volume in Units]]</f>
        <v>0</v>
      </c>
      <c r="X1567" s="80"/>
      <c r="Y1567" s="28">
        <f t="shared" si="143"/>
        <v>0</v>
      </c>
      <c r="Z1567" s="6">
        <f>IFERROR((Table1[[#This Row],[Total Cost SDG]]/Table1[[#This Row],[Volume MT/Head]]),0)</f>
        <v>0</v>
      </c>
      <c r="AA1567" s="57" t="e">
        <f t="shared" si="144"/>
        <v>#DIV/0!</v>
      </c>
      <c r="AB1567" s="57">
        <f>IFERROR((Table1[[#This Row],[Total Cost USD]]/Table1[[#This Row],[Volume MT/Head]]),0)</f>
        <v>0</v>
      </c>
      <c r="AC1567" s="80"/>
      <c r="AD1567" s="6">
        <f>Table1[[#This Row],[Volume MT/Head]]-Table1[[#This Row],[Delivered MT]]</f>
        <v>0</v>
      </c>
      <c r="AE1567" s="6">
        <f>Table1[[#This Row],[Delivered MT]]*Table1[[#This Row],[Average Cost SDG/MT]]</f>
        <v>0</v>
      </c>
    </row>
    <row r="1568" spans="1:31" hidden="1" x14ac:dyDescent="0.2">
      <c r="A1568" s="1">
        <v>1579</v>
      </c>
      <c r="P1568" s="6">
        <f t="shared" si="141"/>
        <v>0</v>
      </c>
      <c r="R1568" s="6">
        <f t="shared" si="142"/>
        <v>0</v>
      </c>
      <c r="S1568" s="57">
        <f t="shared" si="145"/>
        <v>0</v>
      </c>
      <c r="T1568" s="6">
        <f>Table1[[#This Row],[Volume in Units]]*Table1[[#This Row],[Price SDG/Unit]]</f>
        <v>0</v>
      </c>
      <c r="U1568" s="57">
        <f>Table1[[#This Row],[Volume MT/Head]]*Table1[[#This Row],[Price USD/(MT/Head)]]</f>
        <v>0</v>
      </c>
      <c r="W1568" s="28">
        <f>Table1[[#This Row],[Commission SDG/MT]]*Table1[[#This Row],[Volume in Units]]</f>
        <v>0</v>
      </c>
      <c r="X1568" s="80"/>
      <c r="Y1568" s="28">
        <f t="shared" si="143"/>
        <v>0</v>
      </c>
      <c r="Z1568" s="6">
        <f>IFERROR((Table1[[#This Row],[Total Cost SDG]]/Table1[[#This Row],[Volume MT/Head]]),0)</f>
        <v>0</v>
      </c>
      <c r="AA1568" s="57" t="e">
        <f t="shared" si="144"/>
        <v>#DIV/0!</v>
      </c>
      <c r="AB1568" s="57">
        <f>IFERROR((Table1[[#This Row],[Total Cost USD]]/Table1[[#This Row],[Volume MT/Head]]),0)</f>
        <v>0</v>
      </c>
      <c r="AC1568" s="80"/>
      <c r="AD1568" s="6">
        <f>Table1[[#This Row],[Volume MT/Head]]-Table1[[#This Row],[Delivered MT]]</f>
        <v>0</v>
      </c>
      <c r="AE1568" s="6">
        <f>Table1[[#This Row],[Delivered MT]]*Table1[[#This Row],[Average Cost SDG/MT]]</f>
        <v>0</v>
      </c>
    </row>
    <row r="1569" spans="1:31" hidden="1" x14ac:dyDescent="0.2">
      <c r="A1569" s="1">
        <v>1580</v>
      </c>
      <c r="P1569" s="6">
        <f t="shared" si="141"/>
        <v>0</v>
      </c>
      <c r="R1569" s="6">
        <f t="shared" si="142"/>
        <v>0</v>
      </c>
      <c r="S1569" s="57">
        <f t="shared" si="145"/>
        <v>0</v>
      </c>
      <c r="T1569" s="6">
        <f>Table1[[#This Row],[Volume in Units]]*Table1[[#This Row],[Price SDG/Unit]]</f>
        <v>0</v>
      </c>
      <c r="U1569" s="57">
        <f>Table1[[#This Row],[Volume MT/Head]]*Table1[[#This Row],[Price USD/(MT/Head)]]</f>
        <v>0</v>
      </c>
      <c r="W1569" s="28">
        <f>Table1[[#This Row],[Commission SDG/MT]]*Table1[[#This Row],[Volume in Units]]</f>
        <v>0</v>
      </c>
      <c r="Y1569" s="28">
        <f t="shared" si="143"/>
        <v>0</v>
      </c>
      <c r="Z1569" s="6">
        <f>IFERROR((Table1[[#This Row],[Total Cost SDG]]/Table1[[#This Row],[Volume MT/Head]]),0)</f>
        <v>0</v>
      </c>
      <c r="AA1569" s="57" t="e">
        <f t="shared" si="144"/>
        <v>#DIV/0!</v>
      </c>
      <c r="AB1569" s="57">
        <f>IFERROR((Table1[[#This Row],[Total Cost USD]]/Table1[[#This Row],[Volume MT/Head]]),0)</f>
        <v>0</v>
      </c>
      <c r="AC1569" s="80"/>
      <c r="AD1569" s="6">
        <f>Table1[[#This Row],[Volume MT/Head]]-Table1[[#This Row],[Delivered MT]]</f>
        <v>0</v>
      </c>
      <c r="AE1569" s="6">
        <f>Table1[[#This Row],[Delivered MT]]*Table1[[#This Row],[Average Cost SDG/MT]]</f>
        <v>0</v>
      </c>
    </row>
    <row r="1570" spans="1:31" hidden="1" x14ac:dyDescent="0.2">
      <c r="A1570" s="1">
        <v>1581</v>
      </c>
      <c r="P1570" s="6">
        <f t="shared" si="141"/>
        <v>0</v>
      </c>
      <c r="R1570" s="6">
        <f t="shared" si="142"/>
        <v>0</v>
      </c>
      <c r="S1570" s="57">
        <f t="shared" si="145"/>
        <v>0</v>
      </c>
      <c r="T1570" s="6">
        <f>Table1[[#This Row],[Volume in Units]]*Table1[[#This Row],[Price SDG/Unit]]</f>
        <v>0</v>
      </c>
      <c r="U1570" s="57">
        <f>Table1[[#This Row],[Volume MT/Head]]*Table1[[#This Row],[Price USD/(MT/Head)]]</f>
        <v>0</v>
      </c>
      <c r="W1570" s="28">
        <f>Table1[[#This Row],[Commission SDG/MT]]*Table1[[#This Row],[Volume in Units]]</f>
        <v>0</v>
      </c>
      <c r="Y1570" s="28">
        <f t="shared" si="143"/>
        <v>0</v>
      </c>
      <c r="Z1570" s="6">
        <f>IFERROR((Table1[[#This Row],[Total Cost SDG]]/Table1[[#This Row],[Volume MT/Head]]),0)</f>
        <v>0</v>
      </c>
      <c r="AA1570" s="57" t="e">
        <f t="shared" si="144"/>
        <v>#DIV/0!</v>
      </c>
      <c r="AB1570" s="57">
        <f>IFERROR((Table1[[#This Row],[Total Cost USD]]/Table1[[#This Row],[Volume MT/Head]]),0)</f>
        <v>0</v>
      </c>
      <c r="AC1570" s="80"/>
      <c r="AD1570" s="6">
        <f>Table1[[#This Row],[Volume MT/Head]]-Table1[[#This Row],[Delivered MT]]</f>
        <v>0</v>
      </c>
      <c r="AE1570" s="6">
        <f>Table1[[#This Row],[Delivered MT]]*Table1[[#This Row],[Average Cost SDG/MT]]</f>
        <v>0</v>
      </c>
    </row>
    <row r="1571" spans="1:31" hidden="1" x14ac:dyDescent="0.2">
      <c r="A1571" s="1">
        <v>1582</v>
      </c>
      <c r="P1571" s="6">
        <f t="shared" si="141"/>
        <v>0</v>
      </c>
      <c r="R1571" s="6">
        <f t="shared" si="142"/>
        <v>0</v>
      </c>
      <c r="S1571" s="57">
        <f t="shared" si="145"/>
        <v>0</v>
      </c>
      <c r="T1571" s="6">
        <f>Table1[[#This Row],[Volume in Units]]*Table1[[#This Row],[Price SDG/Unit]]</f>
        <v>0</v>
      </c>
      <c r="U1571" s="57">
        <f>Table1[[#This Row],[Volume MT/Head]]*Table1[[#This Row],[Price USD/(MT/Head)]]</f>
        <v>0</v>
      </c>
      <c r="W1571" s="28">
        <f>Table1[[#This Row],[Commission SDG/MT]]*Table1[[#This Row],[Volume in Units]]</f>
        <v>0</v>
      </c>
      <c r="Y1571" s="28">
        <f t="shared" si="143"/>
        <v>0</v>
      </c>
      <c r="Z1571" s="6">
        <f>IFERROR((Table1[[#This Row],[Total Cost SDG]]/Table1[[#This Row],[Volume MT/Head]]),0)</f>
        <v>0</v>
      </c>
      <c r="AA1571" s="57" t="e">
        <f t="shared" si="144"/>
        <v>#DIV/0!</v>
      </c>
      <c r="AB1571" s="57">
        <f>IFERROR((Table1[[#This Row],[Total Cost USD]]/Table1[[#This Row],[Volume MT/Head]]),0)</f>
        <v>0</v>
      </c>
      <c r="AC1571" s="80"/>
      <c r="AD1571" s="6">
        <f>Table1[[#This Row],[Volume MT/Head]]-Table1[[#This Row],[Delivered MT]]</f>
        <v>0</v>
      </c>
      <c r="AE1571" s="6">
        <f>Table1[[#This Row],[Delivered MT]]*Table1[[#This Row],[Average Cost SDG/MT]]</f>
        <v>0</v>
      </c>
    </row>
    <row r="1572" spans="1:31" hidden="1" x14ac:dyDescent="0.2">
      <c r="A1572" s="1">
        <v>1583</v>
      </c>
      <c r="P1572" s="6">
        <f t="shared" si="141"/>
        <v>0</v>
      </c>
      <c r="R1572" s="6">
        <f t="shared" si="142"/>
        <v>0</v>
      </c>
      <c r="S1572" s="57">
        <f t="shared" si="145"/>
        <v>0</v>
      </c>
      <c r="T1572" s="6">
        <f>Table1[[#This Row],[Volume in Units]]*Table1[[#This Row],[Price SDG/Unit]]</f>
        <v>0</v>
      </c>
      <c r="U1572" s="57">
        <f>Table1[[#This Row],[Volume MT/Head]]*Table1[[#This Row],[Price USD/(MT/Head)]]</f>
        <v>0</v>
      </c>
      <c r="W1572" s="28">
        <f>Table1[[#This Row],[Commission SDG/MT]]*Table1[[#This Row],[Volume in Units]]</f>
        <v>0</v>
      </c>
      <c r="Y1572" s="28">
        <f t="shared" si="143"/>
        <v>0</v>
      </c>
      <c r="Z1572" s="6">
        <f>IFERROR((Table1[[#This Row],[Total Cost SDG]]/Table1[[#This Row],[Volume MT/Head]]),0)</f>
        <v>0</v>
      </c>
      <c r="AA1572" s="57" t="e">
        <f t="shared" si="144"/>
        <v>#DIV/0!</v>
      </c>
      <c r="AB1572" s="57">
        <f>IFERROR((Table1[[#This Row],[Total Cost USD]]/Table1[[#This Row],[Volume MT/Head]]),0)</f>
        <v>0</v>
      </c>
      <c r="AC1572" s="80"/>
      <c r="AD1572" s="6">
        <f>Table1[[#This Row],[Volume MT/Head]]-Table1[[#This Row],[Delivered MT]]</f>
        <v>0</v>
      </c>
      <c r="AE1572" s="6">
        <f>Table1[[#This Row],[Delivered MT]]*Table1[[#This Row],[Average Cost SDG/MT]]</f>
        <v>0</v>
      </c>
    </row>
    <row r="1573" spans="1:31" hidden="1" x14ac:dyDescent="0.2">
      <c r="A1573" s="1">
        <v>1584</v>
      </c>
      <c r="P1573" s="6">
        <f t="shared" si="141"/>
        <v>0</v>
      </c>
      <c r="R1573" s="6">
        <f t="shared" si="142"/>
        <v>0</v>
      </c>
      <c r="S1573" s="57">
        <f t="shared" si="145"/>
        <v>0</v>
      </c>
      <c r="T1573" s="6">
        <f>Table1[[#This Row],[Volume in Units]]*Table1[[#This Row],[Price SDG/Unit]]</f>
        <v>0</v>
      </c>
      <c r="U1573" s="57">
        <f>Table1[[#This Row],[Volume MT/Head]]*Table1[[#This Row],[Price USD/(MT/Head)]]</f>
        <v>0</v>
      </c>
      <c r="W1573" s="28">
        <f>Table1[[#This Row],[Commission SDG/MT]]*Table1[[#This Row],[Volume in Units]]</f>
        <v>0</v>
      </c>
      <c r="Y1573" s="28">
        <f t="shared" si="143"/>
        <v>0</v>
      </c>
      <c r="Z1573" s="6">
        <f>IFERROR((Table1[[#This Row],[Total Cost SDG]]/Table1[[#This Row],[Volume MT/Head]]),0)</f>
        <v>0</v>
      </c>
      <c r="AA1573" s="57" t="e">
        <f t="shared" si="144"/>
        <v>#DIV/0!</v>
      </c>
      <c r="AB1573" s="57">
        <f>IFERROR((Table1[[#This Row],[Total Cost USD]]/Table1[[#This Row],[Volume MT/Head]]),0)</f>
        <v>0</v>
      </c>
      <c r="AC1573" s="80"/>
      <c r="AD1573" s="6">
        <f>Table1[[#This Row],[Volume MT/Head]]-Table1[[#This Row],[Delivered MT]]</f>
        <v>0</v>
      </c>
      <c r="AE1573" s="6">
        <f>Table1[[#This Row],[Delivered MT]]*Table1[[#This Row],[Average Cost SDG/MT]]</f>
        <v>0</v>
      </c>
    </row>
    <row r="1574" spans="1:31" hidden="1" x14ac:dyDescent="0.2">
      <c r="A1574" s="1">
        <v>1585</v>
      </c>
      <c r="P1574" s="6">
        <f t="shared" si="141"/>
        <v>0</v>
      </c>
      <c r="R1574" s="6">
        <f t="shared" si="142"/>
        <v>0</v>
      </c>
      <c r="S1574" s="57">
        <f t="shared" si="145"/>
        <v>0</v>
      </c>
      <c r="T1574" s="6">
        <f>Table1[[#This Row],[Volume in Units]]*Table1[[#This Row],[Price SDG/Unit]]</f>
        <v>0</v>
      </c>
      <c r="U1574" s="57">
        <f>Table1[[#This Row],[Volume MT/Head]]*Table1[[#This Row],[Price USD/(MT/Head)]]</f>
        <v>0</v>
      </c>
      <c r="W1574" s="28">
        <f>Table1[[#This Row],[Commission SDG/MT]]*Table1[[#This Row],[Volume in Units]]</f>
        <v>0</v>
      </c>
      <c r="Y1574" s="28">
        <f t="shared" si="143"/>
        <v>0</v>
      </c>
      <c r="Z1574" s="6">
        <f>IFERROR((Table1[[#This Row],[Total Cost SDG]]/Table1[[#This Row],[Volume MT/Head]]),0)</f>
        <v>0</v>
      </c>
      <c r="AA1574" s="57" t="e">
        <f t="shared" si="144"/>
        <v>#DIV/0!</v>
      </c>
      <c r="AB1574" s="57">
        <f>IFERROR((Table1[[#This Row],[Total Cost USD]]/Table1[[#This Row],[Volume MT/Head]]),0)</f>
        <v>0</v>
      </c>
      <c r="AC1574" s="80"/>
      <c r="AD1574" s="6">
        <f>Table1[[#This Row],[Volume MT/Head]]-Table1[[#This Row],[Delivered MT]]</f>
        <v>0</v>
      </c>
      <c r="AE1574" s="6">
        <f>Table1[[#This Row],[Delivered MT]]*Table1[[#This Row],[Average Cost SDG/MT]]</f>
        <v>0</v>
      </c>
    </row>
    <row r="1575" spans="1:31" hidden="1" x14ac:dyDescent="0.2">
      <c r="A1575" s="1">
        <v>1586</v>
      </c>
      <c r="P1575" s="6">
        <f t="shared" si="141"/>
        <v>0</v>
      </c>
      <c r="R1575" s="6">
        <f t="shared" si="142"/>
        <v>0</v>
      </c>
      <c r="S1575" s="57">
        <f t="shared" si="145"/>
        <v>0</v>
      </c>
      <c r="T1575" s="6">
        <f>Table1[[#This Row],[Volume in Units]]*Table1[[#This Row],[Price SDG/Unit]]</f>
        <v>0</v>
      </c>
      <c r="U1575" s="57">
        <f>Table1[[#This Row],[Volume MT/Head]]*Table1[[#This Row],[Price USD/(MT/Head)]]</f>
        <v>0</v>
      </c>
      <c r="W1575" s="28">
        <f>Table1[[#This Row],[Commission SDG/MT]]*Table1[[#This Row],[Volume in Units]]</f>
        <v>0</v>
      </c>
      <c r="Y1575" s="28">
        <f t="shared" si="143"/>
        <v>0</v>
      </c>
      <c r="Z1575" s="6">
        <f>IFERROR((Table1[[#This Row],[Total Cost SDG]]/Table1[[#This Row],[Volume MT/Head]]),0)</f>
        <v>0</v>
      </c>
      <c r="AA1575" s="57" t="e">
        <f t="shared" si="144"/>
        <v>#DIV/0!</v>
      </c>
      <c r="AB1575" s="57">
        <f>IFERROR((Table1[[#This Row],[Total Cost USD]]/Table1[[#This Row],[Volume MT/Head]]),0)</f>
        <v>0</v>
      </c>
      <c r="AC1575" s="80"/>
      <c r="AD1575" s="6">
        <f>Table1[[#This Row],[Volume MT/Head]]-Table1[[#This Row],[Delivered MT]]</f>
        <v>0</v>
      </c>
      <c r="AE1575" s="6">
        <f>Table1[[#This Row],[Delivered MT]]*Table1[[#This Row],[Average Cost SDG/MT]]</f>
        <v>0</v>
      </c>
    </row>
    <row r="1576" spans="1:31" hidden="1" x14ac:dyDescent="0.2">
      <c r="A1576" s="1">
        <v>1587</v>
      </c>
      <c r="P1576" s="6">
        <f t="shared" si="141"/>
        <v>0</v>
      </c>
      <c r="R1576" s="6">
        <f t="shared" si="142"/>
        <v>0</v>
      </c>
      <c r="S1576" s="57">
        <f t="shared" si="145"/>
        <v>0</v>
      </c>
      <c r="T1576" s="6">
        <f>Table1[[#This Row],[Volume in Units]]*Table1[[#This Row],[Price SDG/Unit]]</f>
        <v>0</v>
      </c>
      <c r="U1576" s="57">
        <f>Table1[[#This Row],[Volume MT/Head]]*Table1[[#This Row],[Price USD/(MT/Head)]]</f>
        <v>0</v>
      </c>
      <c r="W1576" s="28">
        <f>Table1[[#This Row],[Commission SDG/MT]]*Table1[[#This Row],[Volume in Units]]</f>
        <v>0</v>
      </c>
      <c r="Y1576" s="28">
        <f t="shared" si="143"/>
        <v>0</v>
      </c>
      <c r="Z1576" s="6">
        <f>IFERROR((Table1[[#This Row],[Total Cost SDG]]/Table1[[#This Row],[Volume MT/Head]]),0)</f>
        <v>0</v>
      </c>
      <c r="AA1576" s="57" t="e">
        <f t="shared" si="144"/>
        <v>#DIV/0!</v>
      </c>
      <c r="AB1576" s="57">
        <f>IFERROR((Table1[[#This Row],[Total Cost USD]]/Table1[[#This Row],[Volume MT/Head]]),0)</f>
        <v>0</v>
      </c>
      <c r="AC1576" s="80"/>
      <c r="AD1576" s="6">
        <f>Table1[[#This Row],[Volume MT/Head]]-Table1[[#This Row],[Delivered MT]]</f>
        <v>0</v>
      </c>
      <c r="AE1576" s="6">
        <f>Table1[[#This Row],[Delivered MT]]*Table1[[#This Row],[Average Cost SDG/MT]]</f>
        <v>0</v>
      </c>
    </row>
    <row r="1577" spans="1:31" hidden="1" x14ac:dyDescent="0.2">
      <c r="A1577" s="1">
        <v>1588</v>
      </c>
      <c r="P1577" s="6">
        <f t="shared" si="141"/>
        <v>0</v>
      </c>
      <c r="R1577" s="6">
        <f t="shared" si="142"/>
        <v>0</v>
      </c>
      <c r="S1577" s="57">
        <f t="shared" si="145"/>
        <v>0</v>
      </c>
      <c r="T1577" s="6">
        <f>Table1[[#This Row],[Volume in Units]]*Table1[[#This Row],[Price SDG/Unit]]</f>
        <v>0</v>
      </c>
      <c r="U1577" s="57">
        <f>Table1[[#This Row],[Volume MT/Head]]*Table1[[#This Row],[Price USD/(MT/Head)]]</f>
        <v>0</v>
      </c>
      <c r="W1577" s="28">
        <f>Table1[[#This Row],[Commission SDG/MT]]*Table1[[#This Row],[Volume in Units]]</f>
        <v>0</v>
      </c>
      <c r="Y1577" s="28">
        <f t="shared" si="143"/>
        <v>0</v>
      </c>
      <c r="Z1577" s="6">
        <f>IFERROR((Table1[[#This Row],[Total Cost SDG]]/Table1[[#This Row],[Volume MT/Head]]),0)</f>
        <v>0</v>
      </c>
      <c r="AA1577" s="57" t="e">
        <f t="shared" si="144"/>
        <v>#DIV/0!</v>
      </c>
      <c r="AB1577" s="57">
        <f>IFERROR((Table1[[#This Row],[Total Cost USD]]/Table1[[#This Row],[Volume MT/Head]]),0)</f>
        <v>0</v>
      </c>
      <c r="AC1577" s="80"/>
      <c r="AD1577" s="6">
        <f>Table1[[#This Row],[Volume MT/Head]]-Table1[[#This Row],[Delivered MT]]</f>
        <v>0</v>
      </c>
      <c r="AE1577" s="6">
        <f>Table1[[#This Row],[Delivered MT]]*Table1[[#This Row],[Average Cost SDG/MT]]</f>
        <v>0</v>
      </c>
    </row>
    <row r="1578" spans="1:31" hidden="1" x14ac:dyDescent="0.2">
      <c r="A1578" s="1">
        <v>1589</v>
      </c>
      <c r="P1578" s="6">
        <f t="shared" si="141"/>
        <v>0</v>
      </c>
      <c r="R1578" s="6">
        <f t="shared" si="142"/>
        <v>0</v>
      </c>
      <c r="S1578" s="57">
        <f t="shared" si="145"/>
        <v>0</v>
      </c>
      <c r="T1578" s="6">
        <f>Table1[[#This Row],[Volume in Units]]*Table1[[#This Row],[Price SDG/Unit]]</f>
        <v>0</v>
      </c>
      <c r="U1578" s="57">
        <f>Table1[[#This Row],[Volume MT/Head]]*Table1[[#This Row],[Price USD/(MT/Head)]]</f>
        <v>0</v>
      </c>
      <c r="W1578" s="28">
        <f>Table1[[#This Row],[Commission SDG/MT]]*Table1[[#This Row],[Volume in Units]]</f>
        <v>0</v>
      </c>
      <c r="Y1578" s="28">
        <f t="shared" si="143"/>
        <v>0</v>
      </c>
      <c r="Z1578" s="6">
        <f>IFERROR((Table1[[#This Row],[Total Cost SDG]]/Table1[[#This Row],[Volume MT/Head]]),0)</f>
        <v>0</v>
      </c>
      <c r="AA1578" s="57" t="e">
        <f t="shared" si="144"/>
        <v>#DIV/0!</v>
      </c>
      <c r="AB1578" s="57">
        <f>IFERROR((Table1[[#This Row],[Total Cost USD]]/Table1[[#This Row],[Volume MT/Head]]),0)</f>
        <v>0</v>
      </c>
      <c r="AC1578" s="80"/>
      <c r="AD1578" s="6">
        <f>Table1[[#This Row],[Volume MT/Head]]-Table1[[#This Row],[Delivered MT]]</f>
        <v>0</v>
      </c>
      <c r="AE1578" s="6">
        <f>Table1[[#This Row],[Delivered MT]]*Table1[[#This Row],[Average Cost SDG/MT]]</f>
        <v>0</v>
      </c>
    </row>
    <row r="1579" spans="1:31" hidden="1" x14ac:dyDescent="0.2">
      <c r="A1579" s="1">
        <v>1590</v>
      </c>
      <c r="P1579" s="6">
        <f t="shared" si="141"/>
        <v>0</v>
      </c>
      <c r="R1579" s="6">
        <f t="shared" si="142"/>
        <v>0</v>
      </c>
      <c r="S1579" s="57">
        <f t="shared" si="145"/>
        <v>0</v>
      </c>
      <c r="T1579" s="6">
        <f>Table1[[#This Row],[Volume in Units]]*Table1[[#This Row],[Price SDG/Unit]]</f>
        <v>0</v>
      </c>
      <c r="U1579" s="57">
        <f>Table1[[#This Row],[Volume MT/Head]]*Table1[[#This Row],[Price USD/(MT/Head)]]</f>
        <v>0</v>
      </c>
      <c r="W1579" s="28">
        <f>Table1[[#This Row],[Commission SDG/MT]]*Table1[[#This Row],[Volume in Units]]</f>
        <v>0</v>
      </c>
      <c r="Y1579" s="28">
        <f t="shared" si="143"/>
        <v>0</v>
      </c>
      <c r="Z1579" s="6">
        <f>IFERROR((Table1[[#This Row],[Total Cost SDG]]/Table1[[#This Row],[Volume MT/Head]]),0)</f>
        <v>0</v>
      </c>
      <c r="AA1579" s="57" t="e">
        <f t="shared" si="144"/>
        <v>#DIV/0!</v>
      </c>
      <c r="AB1579" s="57">
        <f>IFERROR((Table1[[#This Row],[Total Cost USD]]/Table1[[#This Row],[Volume MT/Head]]),0)</f>
        <v>0</v>
      </c>
      <c r="AC1579" s="80"/>
      <c r="AD1579" s="6">
        <f>Table1[[#This Row],[Volume MT/Head]]-Table1[[#This Row],[Delivered MT]]</f>
        <v>0</v>
      </c>
      <c r="AE1579" s="6">
        <f>Table1[[#This Row],[Delivered MT]]*Table1[[#This Row],[Average Cost SDG/MT]]</f>
        <v>0</v>
      </c>
    </row>
    <row r="1580" spans="1:31" hidden="1" x14ac:dyDescent="0.2">
      <c r="A1580" s="1">
        <v>1591</v>
      </c>
      <c r="P1580" s="6">
        <f t="shared" si="141"/>
        <v>0</v>
      </c>
      <c r="R1580" s="6">
        <f t="shared" si="142"/>
        <v>0</v>
      </c>
      <c r="S1580" s="57">
        <f t="shared" si="145"/>
        <v>0</v>
      </c>
      <c r="T1580" s="6">
        <f>Table1[[#This Row],[Volume in Units]]*Table1[[#This Row],[Price SDG/Unit]]</f>
        <v>0</v>
      </c>
      <c r="U1580" s="57">
        <f>Table1[[#This Row],[Volume MT/Head]]*Table1[[#This Row],[Price USD/(MT/Head)]]</f>
        <v>0</v>
      </c>
      <c r="W1580" s="28">
        <f>Table1[[#This Row],[Commission SDG/MT]]*Table1[[#This Row],[Volume in Units]]</f>
        <v>0</v>
      </c>
      <c r="Y1580" s="28">
        <f t="shared" si="143"/>
        <v>0</v>
      </c>
      <c r="Z1580" s="6">
        <f>IFERROR((Table1[[#This Row],[Total Cost SDG]]/Table1[[#This Row],[Volume MT/Head]]),0)</f>
        <v>0</v>
      </c>
      <c r="AA1580" s="57" t="e">
        <f t="shared" si="144"/>
        <v>#DIV/0!</v>
      </c>
      <c r="AB1580" s="57">
        <f>IFERROR((Table1[[#This Row],[Total Cost USD]]/Table1[[#This Row],[Volume MT/Head]]),0)</f>
        <v>0</v>
      </c>
      <c r="AC1580" s="80"/>
      <c r="AD1580" s="6">
        <f>Table1[[#This Row],[Volume MT/Head]]-Table1[[#This Row],[Delivered MT]]</f>
        <v>0</v>
      </c>
      <c r="AE1580" s="6">
        <f>Table1[[#This Row],[Delivered MT]]*Table1[[#This Row],[Average Cost SDG/MT]]</f>
        <v>0</v>
      </c>
    </row>
    <row r="1581" spans="1:31" hidden="1" x14ac:dyDescent="0.2">
      <c r="A1581" s="1">
        <v>1592</v>
      </c>
      <c r="P1581" s="6">
        <f t="shared" si="141"/>
        <v>0</v>
      </c>
      <c r="R1581" s="6">
        <f t="shared" si="142"/>
        <v>0</v>
      </c>
      <c r="S1581" s="57">
        <f t="shared" si="145"/>
        <v>0</v>
      </c>
      <c r="T1581" s="6">
        <f>Table1[[#This Row],[Volume in Units]]*Table1[[#This Row],[Price SDG/Unit]]</f>
        <v>0</v>
      </c>
      <c r="U1581" s="57">
        <f>Table1[[#This Row],[Volume MT/Head]]*Table1[[#This Row],[Price USD/(MT/Head)]]</f>
        <v>0</v>
      </c>
      <c r="W1581" s="28">
        <f>Table1[[#This Row],[Commission SDG/MT]]*Table1[[#This Row],[Volume in Units]]</f>
        <v>0</v>
      </c>
      <c r="Y1581" s="28">
        <f t="shared" si="143"/>
        <v>0</v>
      </c>
      <c r="Z1581" s="6">
        <f>IFERROR((Table1[[#This Row],[Total Cost SDG]]/Table1[[#This Row],[Volume MT/Head]]),0)</f>
        <v>0</v>
      </c>
      <c r="AA1581" s="57" t="e">
        <f t="shared" si="144"/>
        <v>#DIV/0!</v>
      </c>
      <c r="AB1581" s="57">
        <f>IFERROR((Table1[[#This Row],[Total Cost USD]]/Table1[[#This Row],[Volume MT/Head]]),0)</f>
        <v>0</v>
      </c>
      <c r="AC1581" s="80"/>
      <c r="AD1581" s="6">
        <f>Table1[[#This Row],[Volume MT/Head]]-Table1[[#This Row],[Delivered MT]]</f>
        <v>0</v>
      </c>
      <c r="AE1581" s="6">
        <f>Table1[[#This Row],[Delivered MT]]*Table1[[#This Row],[Average Cost SDG/MT]]</f>
        <v>0</v>
      </c>
    </row>
    <row r="1582" spans="1:31" hidden="1" x14ac:dyDescent="0.2">
      <c r="A1582" s="1">
        <v>1593</v>
      </c>
      <c r="P1582" s="6">
        <f t="shared" si="141"/>
        <v>0</v>
      </c>
      <c r="R1582" s="6">
        <f t="shared" si="142"/>
        <v>0</v>
      </c>
      <c r="S1582" s="57">
        <f t="shared" si="145"/>
        <v>0</v>
      </c>
      <c r="T1582" s="6">
        <f>Table1[[#This Row],[Volume in Units]]*Table1[[#This Row],[Price SDG/Unit]]</f>
        <v>0</v>
      </c>
      <c r="U1582" s="57">
        <f>Table1[[#This Row],[Volume MT/Head]]*Table1[[#This Row],[Price USD/(MT/Head)]]</f>
        <v>0</v>
      </c>
      <c r="W1582" s="28">
        <f>Table1[[#This Row],[Commission SDG/MT]]*Table1[[#This Row],[Volume in Units]]</f>
        <v>0</v>
      </c>
      <c r="Y1582" s="28">
        <f t="shared" si="143"/>
        <v>0</v>
      </c>
      <c r="Z1582" s="6">
        <f>IFERROR((Table1[[#This Row],[Total Cost SDG]]/Table1[[#This Row],[Volume MT/Head]]),0)</f>
        <v>0</v>
      </c>
      <c r="AA1582" s="57" t="e">
        <f t="shared" si="144"/>
        <v>#DIV/0!</v>
      </c>
      <c r="AB1582" s="57">
        <f>IFERROR((Table1[[#This Row],[Total Cost USD]]/Table1[[#This Row],[Volume MT/Head]]),0)</f>
        <v>0</v>
      </c>
      <c r="AC1582" s="80"/>
      <c r="AD1582" s="6">
        <f>Table1[[#This Row],[Volume MT/Head]]-Table1[[#This Row],[Delivered MT]]</f>
        <v>0</v>
      </c>
      <c r="AE1582" s="6">
        <f>Table1[[#This Row],[Delivered MT]]*Table1[[#This Row],[Average Cost SDG/MT]]</f>
        <v>0</v>
      </c>
    </row>
    <row r="1583" spans="1:31" hidden="1" x14ac:dyDescent="0.2">
      <c r="A1583" s="1">
        <v>1594</v>
      </c>
      <c r="P1583" s="6">
        <f t="shared" si="141"/>
        <v>0</v>
      </c>
      <c r="R1583" s="6">
        <f t="shared" si="142"/>
        <v>0</v>
      </c>
      <c r="S1583" s="57">
        <f t="shared" si="145"/>
        <v>0</v>
      </c>
      <c r="T1583" s="6">
        <f>Table1[[#This Row],[Volume in Units]]*Table1[[#This Row],[Price SDG/Unit]]</f>
        <v>0</v>
      </c>
      <c r="U1583" s="57">
        <f>Table1[[#This Row],[Volume MT/Head]]*Table1[[#This Row],[Price USD/(MT/Head)]]</f>
        <v>0</v>
      </c>
      <c r="W1583" s="28">
        <f>Table1[[#This Row],[Commission SDG/MT]]*Table1[[#This Row],[Volume in Units]]</f>
        <v>0</v>
      </c>
      <c r="Y1583" s="28">
        <f t="shared" si="143"/>
        <v>0</v>
      </c>
      <c r="Z1583" s="6">
        <f>IFERROR((Table1[[#This Row],[Total Cost SDG]]/Table1[[#This Row],[Volume MT/Head]]),0)</f>
        <v>0</v>
      </c>
      <c r="AA1583" s="57" t="e">
        <f t="shared" si="144"/>
        <v>#DIV/0!</v>
      </c>
      <c r="AB1583" s="57">
        <f>IFERROR((Table1[[#This Row],[Total Cost USD]]/Table1[[#This Row],[Volume MT/Head]]),0)</f>
        <v>0</v>
      </c>
      <c r="AC1583" s="80"/>
      <c r="AD1583" s="6">
        <f>Table1[[#This Row],[Volume MT/Head]]-Table1[[#This Row],[Delivered MT]]</f>
        <v>0</v>
      </c>
      <c r="AE1583" s="6">
        <f>Table1[[#This Row],[Delivered MT]]*Table1[[#This Row],[Average Cost SDG/MT]]</f>
        <v>0</v>
      </c>
    </row>
    <row r="1584" spans="1:31" hidden="1" x14ac:dyDescent="0.2">
      <c r="A1584" s="1">
        <v>1595</v>
      </c>
      <c r="P1584" s="6">
        <f t="shared" si="141"/>
        <v>0</v>
      </c>
      <c r="R1584" s="6">
        <f t="shared" si="142"/>
        <v>0</v>
      </c>
      <c r="S1584" s="57">
        <f t="shared" si="145"/>
        <v>0</v>
      </c>
      <c r="T1584" s="6">
        <f>Table1[[#This Row],[Volume in Units]]*Table1[[#This Row],[Price SDG/Unit]]</f>
        <v>0</v>
      </c>
      <c r="U1584" s="57">
        <f>Table1[[#This Row],[Volume MT/Head]]*Table1[[#This Row],[Price USD/(MT/Head)]]</f>
        <v>0</v>
      </c>
      <c r="W1584" s="28">
        <f>Table1[[#This Row],[Commission SDG/MT]]*Table1[[#This Row],[Volume in Units]]</f>
        <v>0</v>
      </c>
      <c r="Y1584" s="28">
        <f t="shared" si="143"/>
        <v>0</v>
      </c>
      <c r="Z1584" s="6">
        <f>IFERROR((Table1[[#This Row],[Total Cost SDG]]/Table1[[#This Row],[Volume MT/Head]]),0)</f>
        <v>0</v>
      </c>
      <c r="AA1584" s="57" t="e">
        <f t="shared" si="144"/>
        <v>#DIV/0!</v>
      </c>
      <c r="AB1584" s="57">
        <f>IFERROR((Table1[[#This Row],[Total Cost USD]]/Table1[[#This Row],[Volume MT/Head]]),0)</f>
        <v>0</v>
      </c>
      <c r="AC1584" s="80"/>
      <c r="AD1584" s="6">
        <f>Table1[[#This Row],[Volume MT/Head]]-Table1[[#This Row],[Delivered MT]]</f>
        <v>0</v>
      </c>
      <c r="AE1584" s="6">
        <f>Table1[[#This Row],[Delivered MT]]*Table1[[#This Row],[Average Cost SDG/MT]]</f>
        <v>0</v>
      </c>
    </row>
    <row r="1585" spans="1:31" hidden="1" x14ac:dyDescent="0.2">
      <c r="A1585" s="1">
        <v>1596</v>
      </c>
      <c r="P1585" s="6">
        <f t="shared" si="141"/>
        <v>0</v>
      </c>
      <c r="R1585" s="6">
        <f t="shared" si="142"/>
        <v>0</v>
      </c>
      <c r="S1585" s="57">
        <f t="shared" si="145"/>
        <v>0</v>
      </c>
      <c r="T1585" s="6">
        <f>Table1[[#This Row],[Volume in Units]]*Table1[[#This Row],[Price SDG/Unit]]</f>
        <v>0</v>
      </c>
      <c r="U1585" s="57">
        <f>Table1[[#This Row],[Volume MT/Head]]*Table1[[#This Row],[Price USD/(MT/Head)]]</f>
        <v>0</v>
      </c>
      <c r="W1585" s="28">
        <f>Table1[[#This Row],[Commission SDG/MT]]*Table1[[#This Row],[Volume in Units]]</f>
        <v>0</v>
      </c>
      <c r="Y1585" s="28">
        <f t="shared" si="143"/>
        <v>0</v>
      </c>
      <c r="Z1585" s="6">
        <f>IFERROR((Table1[[#This Row],[Total Cost SDG]]/Table1[[#This Row],[Volume MT/Head]]),0)</f>
        <v>0</v>
      </c>
      <c r="AA1585" s="57" t="e">
        <f t="shared" si="144"/>
        <v>#DIV/0!</v>
      </c>
      <c r="AB1585" s="57">
        <f>IFERROR((Table1[[#This Row],[Total Cost USD]]/Table1[[#This Row],[Volume MT/Head]]),0)</f>
        <v>0</v>
      </c>
      <c r="AC1585" s="80"/>
      <c r="AD1585" s="6">
        <f>Table1[[#This Row],[Volume MT/Head]]-Table1[[#This Row],[Delivered MT]]</f>
        <v>0</v>
      </c>
      <c r="AE1585" s="6">
        <f>Table1[[#This Row],[Delivered MT]]*Table1[[#This Row],[Average Cost SDG/MT]]</f>
        <v>0</v>
      </c>
    </row>
    <row r="1586" spans="1:31" hidden="1" x14ac:dyDescent="0.2">
      <c r="A1586" s="1">
        <v>1597</v>
      </c>
      <c r="P1586" s="6">
        <f t="shared" si="141"/>
        <v>0</v>
      </c>
      <c r="R1586" s="6">
        <f t="shared" si="142"/>
        <v>0</v>
      </c>
      <c r="S1586" s="57">
        <f t="shared" si="145"/>
        <v>0</v>
      </c>
      <c r="T1586" s="6">
        <f>Table1[[#This Row],[Volume in Units]]*Table1[[#This Row],[Price SDG/Unit]]</f>
        <v>0</v>
      </c>
      <c r="U1586" s="57">
        <f>Table1[[#This Row],[Volume MT/Head]]*Table1[[#This Row],[Price USD/(MT/Head)]]</f>
        <v>0</v>
      </c>
      <c r="W1586" s="28">
        <f>Table1[[#This Row],[Commission SDG/MT]]*Table1[[#This Row],[Volume in Units]]</f>
        <v>0</v>
      </c>
      <c r="Y1586" s="28">
        <f t="shared" si="143"/>
        <v>0</v>
      </c>
      <c r="Z1586" s="6">
        <f>IFERROR((Table1[[#This Row],[Total Cost SDG]]/Table1[[#This Row],[Volume MT/Head]]),0)</f>
        <v>0</v>
      </c>
      <c r="AA1586" s="57" t="e">
        <f t="shared" si="144"/>
        <v>#DIV/0!</v>
      </c>
      <c r="AB1586" s="57">
        <f>IFERROR((Table1[[#This Row],[Total Cost USD]]/Table1[[#This Row],[Volume MT/Head]]),0)</f>
        <v>0</v>
      </c>
      <c r="AC1586" s="80"/>
      <c r="AD1586" s="6">
        <f>Table1[[#This Row],[Volume MT/Head]]-Table1[[#This Row],[Delivered MT]]</f>
        <v>0</v>
      </c>
      <c r="AE1586" s="6">
        <f>Table1[[#This Row],[Delivered MT]]*Table1[[#This Row],[Average Cost SDG/MT]]</f>
        <v>0</v>
      </c>
    </row>
    <row r="1587" spans="1:31" hidden="1" x14ac:dyDescent="0.2">
      <c r="A1587" s="1">
        <v>1598</v>
      </c>
      <c r="P1587" s="6">
        <f t="shared" si="141"/>
        <v>0</v>
      </c>
      <c r="R1587" s="6">
        <f t="shared" si="142"/>
        <v>0</v>
      </c>
      <c r="S1587" s="57">
        <f t="shared" si="145"/>
        <v>0</v>
      </c>
      <c r="T1587" s="6">
        <f>Table1[[#This Row],[Volume in Units]]*Table1[[#This Row],[Price SDG/Unit]]</f>
        <v>0</v>
      </c>
      <c r="U1587" s="57">
        <f>Table1[[#This Row],[Volume MT/Head]]*Table1[[#This Row],[Price USD/(MT/Head)]]</f>
        <v>0</v>
      </c>
      <c r="W1587" s="28">
        <f>Table1[[#This Row],[Commission SDG/MT]]*Table1[[#This Row],[Volume in Units]]</f>
        <v>0</v>
      </c>
      <c r="Y1587" s="28">
        <f t="shared" si="143"/>
        <v>0</v>
      </c>
      <c r="Z1587" s="6">
        <f>IFERROR((Table1[[#This Row],[Total Cost SDG]]/Table1[[#This Row],[Volume MT/Head]]),0)</f>
        <v>0</v>
      </c>
      <c r="AA1587" s="57" t="e">
        <f t="shared" si="144"/>
        <v>#DIV/0!</v>
      </c>
      <c r="AB1587" s="57">
        <f>IFERROR((Table1[[#This Row],[Total Cost USD]]/Table1[[#This Row],[Volume MT/Head]]),0)</f>
        <v>0</v>
      </c>
      <c r="AC1587" s="80"/>
      <c r="AD1587" s="6">
        <f>Table1[[#This Row],[Volume MT/Head]]-Table1[[#This Row],[Delivered MT]]</f>
        <v>0</v>
      </c>
      <c r="AE1587" s="6">
        <f>Table1[[#This Row],[Delivered MT]]*Table1[[#This Row],[Average Cost SDG/MT]]</f>
        <v>0</v>
      </c>
    </row>
    <row r="1588" spans="1:31" hidden="1" x14ac:dyDescent="0.2">
      <c r="A1588" s="1">
        <v>1599</v>
      </c>
      <c r="P1588" s="6">
        <f t="shared" si="141"/>
        <v>0</v>
      </c>
      <c r="R1588" s="6">
        <f t="shared" si="142"/>
        <v>0</v>
      </c>
      <c r="S1588" s="57">
        <f t="shared" si="145"/>
        <v>0</v>
      </c>
      <c r="T1588" s="6">
        <f>Table1[[#This Row],[Volume in Units]]*Table1[[#This Row],[Price SDG/Unit]]</f>
        <v>0</v>
      </c>
      <c r="U1588" s="57">
        <f>Table1[[#This Row],[Volume MT/Head]]*Table1[[#This Row],[Price USD/(MT/Head)]]</f>
        <v>0</v>
      </c>
      <c r="W1588" s="28">
        <f>Table1[[#This Row],[Commission SDG/MT]]*Table1[[#This Row],[Volume in Units]]</f>
        <v>0</v>
      </c>
      <c r="Y1588" s="28">
        <f t="shared" si="143"/>
        <v>0</v>
      </c>
      <c r="Z1588" s="6">
        <f>IFERROR((Table1[[#This Row],[Total Cost SDG]]/Table1[[#This Row],[Volume MT/Head]]),0)</f>
        <v>0</v>
      </c>
      <c r="AA1588" s="57" t="e">
        <f t="shared" si="144"/>
        <v>#DIV/0!</v>
      </c>
      <c r="AB1588" s="57">
        <f>IFERROR((Table1[[#This Row],[Total Cost USD]]/Table1[[#This Row],[Volume MT/Head]]),0)</f>
        <v>0</v>
      </c>
      <c r="AC1588" s="80"/>
      <c r="AD1588" s="6">
        <f>Table1[[#This Row],[Volume MT/Head]]-Table1[[#This Row],[Delivered MT]]</f>
        <v>0</v>
      </c>
      <c r="AE1588" s="6">
        <f>Table1[[#This Row],[Delivered MT]]*Table1[[#This Row],[Average Cost SDG/MT]]</f>
        <v>0</v>
      </c>
    </row>
    <row r="1589" spans="1:31" hidden="1" x14ac:dyDescent="0.2">
      <c r="A1589" s="1">
        <v>1600</v>
      </c>
      <c r="P1589" s="6">
        <f t="shared" si="141"/>
        <v>0</v>
      </c>
      <c r="R1589" s="6">
        <f t="shared" si="142"/>
        <v>0</v>
      </c>
      <c r="S1589" s="57">
        <f t="shared" si="145"/>
        <v>0</v>
      </c>
      <c r="T1589" s="6">
        <f>Table1[[#This Row],[Volume in Units]]*Table1[[#This Row],[Price SDG/Unit]]</f>
        <v>0</v>
      </c>
      <c r="U1589" s="57">
        <f>Table1[[#This Row],[Volume MT/Head]]*Table1[[#This Row],[Price USD/(MT/Head)]]</f>
        <v>0</v>
      </c>
      <c r="W1589" s="28">
        <f>Table1[[#This Row],[Commission SDG/MT]]*Table1[[#This Row],[Volume in Units]]</f>
        <v>0</v>
      </c>
      <c r="Y1589" s="28">
        <f t="shared" si="143"/>
        <v>0</v>
      </c>
      <c r="Z1589" s="6">
        <f>IFERROR((Table1[[#This Row],[Total Cost SDG]]/Table1[[#This Row],[Volume MT/Head]]),0)</f>
        <v>0</v>
      </c>
      <c r="AA1589" s="57" t="e">
        <f t="shared" si="144"/>
        <v>#DIV/0!</v>
      </c>
      <c r="AB1589" s="57">
        <f>IFERROR((Table1[[#This Row],[Total Cost USD]]/Table1[[#This Row],[Volume MT/Head]]),0)</f>
        <v>0</v>
      </c>
      <c r="AC1589" s="80"/>
      <c r="AD1589" s="6">
        <f>Table1[[#This Row],[Volume MT/Head]]-Table1[[#This Row],[Delivered MT]]</f>
        <v>0</v>
      </c>
      <c r="AE1589" s="6">
        <f>Table1[[#This Row],[Delivered MT]]*Table1[[#This Row],[Average Cost SDG/MT]]</f>
        <v>0</v>
      </c>
    </row>
    <row r="1590" spans="1:31" hidden="1" x14ac:dyDescent="0.2">
      <c r="A1590" s="1">
        <v>1601</v>
      </c>
      <c r="P1590" s="6">
        <f t="shared" si="141"/>
        <v>0</v>
      </c>
      <c r="R1590" s="6">
        <f t="shared" si="142"/>
        <v>0</v>
      </c>
      <c r="S1590" s="57">
        <f t="shared" si="145"/>
        <v>0</v>
      </c>
      <c r="T1590" s="6">
        <f>Table1[[#This Row],[Volume in Units]]*Table1[[#This Row],[Price SDG/Unit]]</f>
        <v>0</v>
      </c>
      <c r="U1590" s="57">
        <f>Table1[[#This Row],[Volume MT/Head]]*Table1[[#This Row],[Price USD/(MT/Head)]]</f>
        <v>0</v>
      </c>
      <c r="W1590" s="28">
        <f>Table1[[#This Row],[Commission SDG/MT]]*Table1[[#This Row],[Volume in Units]]</f>
        <v>0</v>
      </c>
      <c r="Y1590" s="28">
        <f t="shared" si="143"/>
        <v>0</v>
      </c>
      <c r="Z1590" s="6">
        <f>IFERROR((Table1[[#This Row],[Total Cost SDG]]/Table1[[#This Row],[Volume MT/Head]]),0)</f>
        <v>0</v>
      </c>
      <c r="AA1590" s="57" t="e">
        <f t="shared" si="144"/>
        <v>#DIV/0!</v>
      </c>
      <c r="AB1590" s="57">
        <f>IFERROR((Table1[[#This Row],[Total Cost USD]]/Table1[[#This Row],[Volume MT/Head]]),0)</f>
        <v>0</v>
      </c>
      <c r="AC1590" s="80"/>
      <c r="AD1590" s="6">
        <f>Table1[[#This Row],[Volume MT/Head]]-Table1[[#This Row],[Delivered MT]]</f>
        <v>0</v>
      </c>
      <c r="AE1590" s="6">
        <f>Table1[[#This Row],[Delivered MT]]*Table1[[#This Row],[Average Cost SDG/MT]]</f>
        <v>0</v>
      </c>
    </row>
    <row r="1591" spans="1:31" hidden="1" x14ac:dyDescent="0.2">
      <c r="A1591" s="1">
        <v>1602</v>
      </c>
      <c r="P1591" s="6">
        <f t="shared" si="141"/>
        <v>0</v>
      </c>
      <c r="R1591" s="6">
        <f t="shared" si="142"/>
        <v>0</v>
      </c>
      <c r="S1591" s="57">
        <f t="shared" si="145"/>
        <v>0</v>
      </c>
      <c r="T1591" s="6">
        <f>Table1[[#This Row],[Volume in Units]]*Table1[[#This Row],[Price SDG/Unit]]</f>
        <v>0</v>
      </c>
      <c r="U1591" s="57">
        <f>Table1[[#This Row],[Volume MT/Head]]*Table1[[#This Row],[Price USD/(MT/Head)]]</f>
        <v>0</v>
      </c>
      <c r="W1591" s="28">
        <f>Table1[[#This Row],[Commission SDG/MT]]*Table1[[#This Row],[Volume in Units]]</f>
        <v>0</v>
      </c>
      <c r="Y1591" s="28">
        <f t="shared" si="143"/>
        <v>0</v>
      </c>
      <c r="Z1591" s="6">
        <f>IFERROR((Table1[[#This Row],[Total Cost SDG]]/Table1[[#This Row],[Volume MT/Head]]),0)</f>
        <v>0</v>
      </c>
      <c r="AA1591" s="57" t="e">
        <f t="shared" si="144"/>
        <v>#DIV/0!</v>
      </c>
      <c r="AB1591" s="57">
        <f>IFERROR((Table1[[#This Row],[Total Cost USD]]/Table1[[#This Row],[Volume MT/Head]]),0)</f>
        <v>0</v>
      </c>
      <c r="AC1591" s="80"/>
      <c r="AD1591" s="6">
        <f>Table1[[#This Row],[Volume MT/Head]]-Table1[[#This Row],[Delivered MT]]</f>
        <v>0</v>
      </c>
      <c r="AE1591" s="6">
        <f>Table1[[#This Row],[Delivered MT]]*Table1[[#This Row],[Average Cost SDG/MT]]</f>
        <v>0</v>
      </c>
    </row>
    <row r="1592" spans="1:31" hidden="1" x14ac:dyDescent="0.2">
      <c r="A1592" s="1">
        <v>1603</v>
      </c>
      <c r="P1592" s="6">
        <f t="shared" si="141"/>
        <v>0</v>
      </c>
      <c r="R1592" s="6">
        <f t="shared" si="142"/>
        <v>0</v>
      </c>
      <c r="S1592" s="57">
        <f t="shared" si="145"/>
        <v>0</v>
      </c>
      <c r="T1592" s="6">
        <f>Table1[[#This Row],[Volume in Units]]*Table1[[#This Row],[Price SDG/Unit]]</f>
        <v>0</v>
      </c>
      <c r="U1592" s="57">
        <f>Table1[[#This Row],[Volume MT/Head]]*Table1[[#This Row],[Price USD/(MT/Head)]]</f>
        <v>0</v>
      </c>
      <c r="W1592" s="28">
        <f>Table1[[#This Row],[Commission SDG/MT]]*Table1[[#This Row],[Volume in Units]]</f>
        <v>0</v>
      </c>
      <c r="Y1592" s="28">
        <f t="shared" si="143"/>
        <v>0</v>
      </c>
      <c r="Z1592" s="6">
        <f>IFERROR((Table1[[#This Row],[Total Cost SDG]]/Table1[[#This Row],[Volume MT/Head]]),0)</f>
        <v>0</v>
      </c>
      <c r="AA1592" s="57" t="e">
        <f t="shared" si="144"/>
        <v>#DIV/0!</v>
      </c>
      <c r="AB1592" s="57">
        <f>IFERROR((Table1[[#This Row],[Total Cost USD]]/Table1[[#This Row],[Volume MT/Head]]),0)</f>
        <v>0</v>
      </c>
      <c r="AC1592" s="80"/>
      <c r="AD1592" s="6">
        <f>Table1[[#This Row],[Volume MT/Head]]-Table1[[#This Row],[Delivered MT]]</f>
        <v>0</v>
      </c>
      <c r="AE1592" s="6">
        <f>Table1[[#This Row],[Delivered MT]]*Table1[[#This Row],[Average Cost SDG/MT]]</f>
        <v>0</v>
      </c>
    </row>
    <row r="1593" spans="1:31" hidden="1" x14ac:dyDescent="0.2">
      <c r="A1593" s="1">
        <v>1604</v>
      </c>
      <c r="P1593" s="6">
        <f t="shared" si="141"/>
        <v>0</v>
      </c>
      <c r="R1593" s="6">
        <f t="shared" si="142"/>
        <v>0</v>
      </c>
      <c r="S1593" s="57">
        <f t="shared" si="145"/>
        <v>0</v>
      </c>
      <c r="T1593" s="6">
        <f>Table1[[#This Row],[Volume in Units]]*Table1[[#This Row],[Price SDG/Unit]]</f>
        <v>0</v>
      </c>
      <c r="U1593" s="57">
        <f>Table1[[#This Row],[Volume MT/Head]]*Table1[[#This Row],[Price USD/(MT/Head)]]</f>
        <v>0</v>
      </c>
      <c r="W1593" s="28">
        <f>Table1[[#This Row],[Commission SDG/MT]]*Table1[[#This Row],[Volume in Units]]</f>
        <v>0</v>
      </c>
      <c r="Y1593" s="28">
        <f t="shared" si="143"/>
        <v>0</v>
      </c>
      <c r="Z1593" s="6">
        <f>IFERROR((Table1[[#This Row],[Total Cost SDG]]/Table1[[#This Row],[Volume MT/Head]]),0)</f>
        <v>0</v>
      </c>
      <c r="AA1593" s="57" t="e">
        <f t="shared" si="144"/>
        <v>#DIV/0!</v>
      </c>
      <c r="AB1593" s="57">
        <f>IFERROR((Table1[[#This Row],[Total Cost USD]]/Table1[[#This Row],[Volume MT/Head]]),0)</f>
        <v>0</v>
      </c>
      <c r="AC1593" s="80"/>
      <c r="AD1593" s="6">
        <f>Table1[[#This Row],[Volume MT/Head]]-Table1[[#This Row],[Delivered MT]]</f>
        <v>0</v>
      </c>
      <c r="AE1593" s="6">
        <f>Table1[[#This Row],[Delivered MT]]*Table1[[#This Row],[Average Cost SDG/MT]]</f>
        <v>0</v>
      </c>
    </row>
    <row r="1594" spans="1:31" hidden="1" x14ac:dyDescent="0.2">
      <c r="A1594" s="1">
        <v>1605</v>
      </c>
      <c r="P1594" s="6">
        <f t="shared" si="141"/>
        <v>0</v>
      </c>
      <c r="R1594" s="6">
        <f t="shared" si="142"/>
        <v>0</v>
      </c>
      <c r="S1594" s="57">
        <f t="shared" si="145"/>
        <v>0</v>
      </c>
      <c r="T1594" s="6">
        <f>Table1[[#This Row],[Volume in Units]]*Table1[[#This Row],[Price SDG/Unit]]</f>
        <v>0</v>
      </c>
      <c r="U1594" s="57">
        <f>Table1[[#This Row],[Volume MT/Head]]*Table1[[#This Row],[Price USD/(MT/Head)]]</f>
        <v>0</v>
      </c>
      <c r="W1594" s="28">
        <f>Table1[[#This Row],[Commission SDG/MT]]*Table1[[#This Row],[Volume in Units]]</f>
        <v>0</v>
      </c>
      <c r="Y1594" s="28">
        <f t="shared" si="143"/>
        <v>0</v>
      </c>
      <c r="Z1594" s="6">
        <f>IFERROR((Table1[[#This Row],[Total Cost SDG]]/Table1[[#This Row],[Volume MT/Head]]),0)</f>
        <v>0</v>
      </c>
      <c r="AA1594" s="57" t="e">
        <f t="shared" si="144"/>
        <v>#DIV/0!</v>
      </c>
      <c r="AB1594" s="57">
        <f>IFERROR((Table1[[#This Row],[Total Cost USD]]/Table1[[#This Row],[Volume MT/Head]]),0)</f>
        <v>0</v>
      </c>
      <c r="AC1594" s="80"/>
      <c r="AD1594" s="6">
        <f>Table1[[#This Row],[Volume MT/Head]]-Table1[[#This Row],[Delivered MT]]</f>
        <v>0</v>
      </c>
      <c r="AE1594" s="6">
        <f>Table1[[#This Row],[Delivered MT]]*Table1[[#This Row],[Average Cost SDG/MT]]</f>
        <v>0</v>
      </c>
    </row>
    <row r="1595" spans="1:31" hidden="1" x14ac:dyDescent="0.2">
      <c r="A1595" s="1">
        <v>1606</v>
      </c>
      <c r="P1595" s="6">
        <f t="shared" si="141"/>
        <v>0</v>
      </c>
      <c r="R1595" s="6">
        <f t="shared" si="142"/>
        <v>0</v>
      </c>
      <c r="S1595" s="57">
        <f t="shared" si="145"/>
        <v>0</v>
      </c>
      <c r="T1595" s="6">
        <f>Table1[[#This Row],[Volume in Units]]*Table1[[#This Row],[Price SDG/Unit]]</f>
        <v>0</v>
      </c>
      <c r="U1595" s="57">
        <f>Table1[[#This Row],[Volume MT/Head]]*Table1[[#This Row],[Price USD/(MT/Head)]]</f>
        <v>0</v>
      </c>
      <c r="W1595" s="28">
        <f>Table1[[#This Row],[Commission SDG/MT]]*Table1[[#This Row],[Volume in Units]]</f>
        <v>0</v>
      </c>
      <c r="Y1595" s="28">
        <f t="shared" si="143"/>
        <v>0</v>
      </c>
      <c r="Z1595" s="6">
        <f>IFERROR((Table1[[#This Row],[Total Cost SDG]]/Table1[[#This Row],[Volume MT/Head]]),0)</f>
        <v>0</v>
      </c>
      <c r="AA1595" s="57" t="e">
        <f t="shared" si="144"/>
        <v>#DIV/0!</v>
      </c>
      <c r="AB1595" s="57">
        <f>IFERROR((Table1[[#This Row],[Total Cost USD]]/Table1[[#This Row],[Volume MT/Head]]),0)</f>
        <v>0</v>
      </c>
      <c r="AC1595" s="80"/>
      <c r="AD1595" s="6">
        <f>Table1[[#This Row],[Volume MT/Head]]-Table1[[#This Row],[Delivered MT]]</f>
        <v>0</v>
      </c>
      <c r="AE1595" s="6">
        <f>Table1[[#This Row],[Delivered MT]]*Table1[[#This Row],[Average Cost SDG/MT]]</f>
        <v>0</v>
      </c>
    </row>
    <row r="1596" spans="1:31" hidden="1" x14ac:dyDescent="0.2">
      <c r="A1596" s="1">
        <v>1607</v>
      </c>
      <c r="P1596" s="6">
        <f t="shared" si="141"/>
        <v>0</v>
      </c>
      <c r="R1596" s="6">
        <f t="shared" si="142"/>
        <v>0</v>
      </c>
      <c r="S1596" s="57">
        <f t="shared" si="145"/>
        <v>0</v>
      </c>
      <c r="T1596" s="6">
        <f>Table1[[#This Row],[Volume in Units]]*Table1[[#This Row],[Price SDG/Unit]]</f>
        <v>0</v>
      </c>
      <c r="U1596" s="57">
        <f>Table1[[#This Row],[Volume MT/Head]]*Table1[[#This Row],[Price USD/(MT/Head)]]</f>
        <v>0</v>
      </c>
      <c r="W1596" s="28">
        <f>Table1[[#This Row],[Commission SDG/MT]]*Table1[[#This Row],[Volume in Units]]</f>
        <v>0</v>
      </c>
      <c r="Y1596" s="28">
        <f t="shared" si="143"/>
        <v>0</v>
      </c>
      <c r="Z1596" s="6">
        <f>IFERROR((Table1[[#This Row],[Total Cost SDG]]/Table1[[#This Row],[Volume MT/Head]]),0)</f>
        <v>0</v>
      </c>
      <c r="AA1596" s="57" t="e">
        <f t="shared" si="144"/>
        <v>#DIV/0!</v>
      </c>
      <c r="AB1596" s="57">
        <f>IFERROR((Table1[[#This Row],[Total Cost USD]]/Table1[[#This Row],[Volume MT/Head]]),0)</f>
        <v>0</v>
      </c>
      <c r="AC1596" s="80"/>
      <c r="AD1596" s="6">
        <f>Table1[[#This Row],[Volume MT/Head]]-Table1[[#This Row],[Delivered MT]]</f>
        <v>0</v>
      </c>
      <c r="AE1596" s="6">
        <f>Table1[[#This Row],[Delivered MT]]*Table1[[#This Row],[Average Cost SDG/MT]]</f>
        <v>0</v>
      </c>
    </row>
    <row r="1597" spans="1:31" hidden="1" x14ac:dyDescent="0.2">
      <c r="A1597" s="1">
        <v>1608</v>
      </c>
      <c r="P1597" s="6">
        <f t="shared" si="141"/>
        <v>0</v>
      </c>
      <c r="R1597" s="6">
        <f t="shared" si="142"/>
        <v>0</v>
      </c>
      <c r="S1597" s="57">
        <f t="shared" si="145"/>
        <v>0</v>
      </c>
      <c r="T1597" s="6">
        <f>Table1[[#This Row],[Volume in Units]]*Table1[[#This Row],[Price SDG/Unit]]</f>
        <v>0</v>
      </c>
      <c r="U1597" s="57">
        <f>Table1[[#This Row],[Volume MT/Head]]*Table1[[#This Row],[Price USD/(MT/Head)]]</f>
        <v>0</v>
      </c>
      <c r="W1597" s="28">
        <f>Table1[[#This Row],[Commission SDG/MT]]*Table1[[#This Row],[Volume in Units]]</f>
        <v>0</v>
      </c>
      <c r="Y1597" s="28">
        <f t="shared" si="143"/>
        <v>0</v>
      </c>
      <c r="Z1597" s="6">
        <f>IFERROR((Table1[[#This Row],[Total Cost SDG]]/Table1[[#This Row],[Volume MT/Head]]),0)</f>
        <v>0</v>
      </c>
      <c r="AA1597" s="57" t="e">
        <f t="shared" si="144"/>
        <v>#DIV/0!</v>
      </c>
      <c r="AB1597" s="57">
        <f>IFERROR((Table1[[#This Row],[Total Cost USD]]/Table1[[#This Row],[Volume MT/Head]]),0)</f>
        <v>0</v>
      </c>
      <c r="AC1597" s="80"/>
      <c r="AD1597" s="6">
        <f>Table1[[#This Row],[Volume MT/Head]]-Table1[[#This Row],[Delivered MT]]</f>
        <v>0</v>
      </c>
      <c r="AE1597" s="6">
        <f>Table1[[#This Row],[Delivered MT]]*Table1[[#This Row],[Average Cost SDG/MT]]</f>
        <v>0</v>
      </c>
    </row>
    <row r="1598" spans="1:31" hidden="1" x14ac:dyDescent="0.2">
      <c r="A1598" s="1">
        <v>1609</v>
      </c>
      <c r="P1598" s="6">
        <f t="shared" si="141"/>
        <v>0</v>
      </c>
      <c r="R1598" s="6">
        <f t="shared" si="142"/>
        <v>0</v>
      </c>
      <c r="S1598" s="57">
        <f t="shared" si="145"/>
        <v>0</v>
      </c>
      <c r="T1598" s="6">
        <f>Table1[[#This Row],[Volume in Units]]*Table1[[#This Row],[Price SDG/Unit]]</f>
        <v>0</v>
      </c>
      <c r="U1598" s="57">
        <f>Table1[[#This Row],[Volume MT/Head]]*Table1[[#This Row],[Price USD/(MT/Head)]]</f>
        <v>0</v>
      </c>
      <c r="W1598" s="28">
        <f>Table1[[#This Row],[Commission SDG/MT]]*Table1[[#This Row],[Volume in Units]]</f>
        <v>0</v>
      </c>
      <c r="Y1598" s="28">
        <f t="shared" si="143"/>
        <v>0</v>
      </c>
      <c r="Z1598" s="6">
        <f>IFERROR((Table1[[#This Row],[Total Cost SDG]]/Table1[[#This Row],[Volume MT/Head]]),0)</f>
        <v>0</v>
      </c>
      <c r="AA1598" s="57" t="e">
        <f t="shared" si="144"/>
        <v>#DIV/0!</v>
      </c>
      <c r="AB1598" s="57">
        <f>IFERROR((Table1[[#This Row],[Total Cost USD]]/Table1[[#This Row],[Volume MT/Head]]),0)</f>
        <v>0</v>
      </c>
      <c r="AC1598" s="80"/>
      <c r="AD1598" s="6">
        <f>Table1[[#This Row],[Volume MT/Head]]-Table1[[#This Row],[Delivered MT]]</f>
        <v>0</v>
      </c>
      <c r="AE1598" s="6">
        <f>Table1[[#This Row],[Delivered MT]]*Table1[[#This Row],[Average Cost SDG/MT]]</f>
        <v>0</v>
      </c>
    </row>
    <row r="1599" spans="1:31" hidden="1" x14ac:dyDescent="0.2">
      <c r="A1599" s="1">
        <v>1610</v>
      </c>
      <c r="P1599" s="6">
        <f t="shared" si="141"/>
        <v>0</v>
      </c>
      <c r="R1599" s="6">
        <f t="shared" si="142"/>
        <v>0</v>
      </c>
      <c r="S1599" s="57">
        <f t="shared" si="145"/>
        <v>0</v>
      </c>
      <c r="T1599" s="6">
        <f>Table1[[#This Row],[Volume in Units]]*Table1[[#This Row],[Price SDG/Unit]]</f>
        <v>0</v>
      </c>
      <c r="U1599" s="57">
        <f>Table1[[#This Row],[Volume MT/Head]]*Table1[[#This Row],[Price USD/(MT/Head)]]</f>
        <v>0</v>
      </c>
      <c r="W1599" s="28">
        <f>Table1[[#This Row],[Commission SDG/MT]]*Table1[[#This Row],[Volume in Units]]</f>
        <v>0</v>
      </c>
      <c r="Y1599" s="28">
        <f t="shared" si="143"/>
        <v>0</v>
      </c>
      <c r="Z1599" s="6">
        <f>IFERROR((Table1[[#This Row],[Total Cost SDG]]/Table1[[#This Row],[Volume MT/Head]]),0)</f>
        <v>0</v>
      </c>
      <c r="AA1599" s="57" t="e">
        <f t="shared" si="144"/>
        <v>#DIV/0!</v>
      </c>
      <c r="AB1599" s="57">
        <f>IFERROR((Table1[[#This Row],[Total Cost USD]]/Table1[[#This Row],[Volume MT/Head]]),0)</f>
        <v>0</v>
      </c>
      <c r="AC1599" s="80"/>
      <c r="AD1599" s="6">
        <f>Table1[[#This Row],[Volume MT/Head]]-Table1[[#This Row],[Delivered MT]]</f>
        <v>0</v>
      </c>
      <c r="AE1599" s="6">
        <f>Table1[[#This Row],[Delivered MT]]*Table1[[#This Row],[Average Cost SDG/MT]]</f>
        <v>0</v>
      </c>
    </row>
    <row r="1600" spans="1:31" hidden="1" x14ac:dyDescent="0.2">
      <c r="A1600" s="1">
        <v>1611</v>
      </c>
      <c r="P1600" s="6">
        <f t="shared" si="141"/>
        <v>0</v>
      </c>
      <c r="R1600" s="6">
        <f t="shared" si="142"/>
        <v>0</v>
      </c>
      <c r="S1600" s="57">
        <f t="shared" si="145"/>
        <v>0</v>
      </c>
      <c r="T1600" s="6">
        <f>Table1[[#This Row],[Volume in Units]]*Table1[[#This Row],[Price SDG/Unit]]</f>
        <v>0</v>
      </c>
      <c r="U1600" s="57">
        <f>Table1[[#This Row],[Volume MT/Head]]*Table1[[#This Row],[Price USD/(MT/Head)]]</f>
        <v>0</v>
      </c>
      <c r="W1600" s="28">
        <f>Table1[[#This Row],[Commission SDG/MT]]*Table1[[#This Row],[Volume in Units]]</f>
        <v>0</v>
      </c>
      <c r="Y1600" s="28">
        <f t="shared" si="143"/>
        <v>0</v>
      </c>
      <c r="Z1600" s="6">
        <f>IFERROR((Table1[[#This Row],[Total Cost SDG]]/Table1[[#This Row],[Volume MT/Head]]),0)</f>
        <v>0</v>
      </c>
      <c r="AA1600" s="57" t="e">
        <f t="shared" si="144"/>
        <v>#DIV/0!</v>
      </c>
      <c r="AB1600" s="57">
        <f>IFERROR((Table1[[#This Row],[Total Cost USD]]/Table1[[#This Row],[Volume MT/Head]]),0)</f>
        <v>0</v>
      </c>
      <c r="AC1600" s="80"/>
      <c r="AD1600" s="6">
        <f>Table1[[#This Row],[Volume MT/Head]]-Table1[[#This Row],[Delivered MT]]</f>
        <v>0</v>
      </c>
      <c r="AE1600" s="6">
        <f>Table1[[#This Row],[Delivered MT]]*Table1[[#This Row],[Average Cost SDG/MT]]</f>
        <v>0</v>
      </c>
    </row>
    <row r="1601" spans="1:31" hidden="1" x14ac:dyDescent="0.2">
      <c r="A1601" s="1">
        <v>1612</v>
      </c>
      <c r="P1601" s="6">
        <f t="shared" si="141"/>
        <v>0</v>
      </c>
      <c r="R1601" s="6">
        <f t="shared" si="142"/>
        <v>0</v>
      </c>
      <c r="S1601" s="57">
        <f t="shared" si="145"/>
        <v>0</v>
      </c>
      <c r="T1601" s="6">
        <f>Table1[[#This Row],[Volume in Units]]*Table1[[#This Row],[Price SDG/Unit]]</f>
        <v>0</v>
      </c>
      <c r="U1601" s="57">
        <f>Table1[[#This Row],[Volume MT/Head]]*Table1[[#This Row],[Price USD/(MT/Head)]]</f>
        <v>0</v>
      </c>
      <c r="W1601" s="28">
        <f>Table1[[#This Row],[Commission SDG/MT]]*Table1[[#This Row],[Volume in Units]]</f>
        <v>0</v>
      </c>
      <c r="Y1601" s="28">
        <f t="shared" si="143"/>
        <v>0</v>
      </c>
      <c r="Z1601" s="6">
        <f>IFERROR((Table1[[#This Row],[Total Cost SDG]]/Table1[[#This Row],[Volume MT/Head]]),0)</f>
        <v>0</v>
      </c>
      <c r="AA1601" s="57" t="e">
        <f t="shared" si="144"/>
        <v>#DIV/0!</v>
      </c>
      <c r="AB1601" s="57">
        <f>IFERROR((Table1[[#This Row],[Total Cost USD]]/Table1[[#This Row],[Volume MT/Head]]),0)</f>
        <v>0</v>
      </c>
      <c r="AC1601" s="80"/>
      <c r="AD1601" s="6">
        <f>Table1[[#This Row],[Volume MT/Head]]-Table1[[#This Row],[Delivered MT]]</f>
        <v>0</v>
      </c>
      <c r="AE1601" s="6">
        <f>Table1[[#This Row],[Delivered MT]]*Table1[[#This Row],[Average Cost SDG/MT]]</f>
        <v>0</v>
      </c>
    </row>
    <row r="1602" spans="1:31" hidden="1" x14ac:dyDescent="0.2">
      <c r="A1602" s="1">
        <v>1613</v>
      </c>
      <c r="P1602" s="6">
        <f t="shared" ref="P1602:P1665" si="146">IF(N1602="KG",(O1602/1000),IF(N1602="Head",(O1602*1),IF(N1602="Kantar 100lb",(O1602/22.25),IF(N1602="Kantar 315lb",(O1602*315/2204.6),IF(N1602="MT",(O1602*1),IF(N1602="Ardab",(O1602*199.726/1000),IF(N1602="104 Bag",(O1602*104/1000),IF(N1602="101 Bag",(O1602*101/1000),IF(N1602=0,0)))))))))</f>
        <v>0</v>
      </c>
      <c r="R1602" s="6">
        <f t="shared" ref="R1602:R1665" si="147">IF(N1602="KG",(Q1602*1000),IF(N1602="Head",(Q1602*1),IF(N1602="Kantar 100lb",(Q1602*22.25),IF(N1602="Kantar 315lb",(Q1602/315*2204.6),IF(N1602="MT",(Q1602*1),IF(N1602="Ardab",(Q1602/199.726*1000),IF(N1602="104 Bag",(Q1602/104*1000),IF(N1602="101 Bag",(Q1602/101*1000),IF(N1602=0,0)))))))))</f>
        <v>0</v>
      </c>
      <c r="S1602" s="57">
        <f t="shared" si="145"/>
        <v>0</v>
      </c>
      <c r="T1602" s="6">
        <f>Table1[[#This Row],[Volume in Units]]*Table1[[#This Row],[Price SDG/Unit]]</f>
        <v>0</v>
      </c>
      <c r="U1602" s="57">
        <f>Table1[[#This Row],[Volume MT/Head]]*Table1[[#This Row],[Price USD/(MT/Head)]]</f>
        <v>0</v>
      </c>
      <c r="W1602" s="28">
        <f>Table1[[#This Row],[Commission SDG/MT]]*Table1[[#This Row],[Volume in Units]]</f>
        <v>0</v>
      </c>
      <c r="Y1602" s="28">
        <f t="shared" ref="Y1602:Y1665" si="148">T1602+W1602+X1602</f>
        <v>0</v>
      </c>
      <c r="Z1602" s="6">
        <f>IFERROR((Table1[[#This Row],[Total Cost SDG]]/Table1[[#This Row],[Volume MT/Head]]),0)</f>
        <v>0</v>
      </c>
      <c r="AA1602" s="57" t="e">
        <f t="shared" ref="AA1602:AA1665" si="149">Y1602/F1602</f>
        <v>#DIV/0!</v>
      </c>
      <c r="AB1602" s="57">
        <f>IFERROR((Table1[[#This Row],[Total Cost USD]]/Table1[[#This Row],[Volume MT/Head]]),0)</f>
        <v>0</v>
      </c>
      <c r="AC1602" s="80"/>
      <c r="AD1602" s="6">
        <f>Table1[[#This Row],[Volume MT/Head]]-Table1[[#This Row],[Delivered MT]]</f>
        <v>0</v>
      </c>
      <c r="AE1602" s="6">
        <f>Table1[[#This Row],[Delivered MT]]*Table1[[#This Row],[Average Cost SDG/MT]]</f>
        <v>0</v>
      </c>
    </row>
    <row r="1603" spans="1:31" hidden="1" x14ac:dyDescent="0.2">
      <c r="A1603" s="1">
        <v>1614</v>
      </c>
      <c r="P1603" s="6">
        <f t="shared" si="146"/>
        <v>0</v>
      </c>
      <c r="R1603" s="6">
        <f t="shared" si="147"/>
        <v>0</v>
      </c>
      <c r="S1603" s="57">
        <f t="shared" si="145"/>
        <v>0</v>
      </c>
      <c r="T1603" s="6">
        <f>Table1[[#This Row],[Volume in Units]]*Table1[[#This Row],[Price SDG/Unit]]</f>
        <v>0</v>
      </c>
      <c r="U1603" s="57">
        <f>Table1[[#This Row],[Volume MT/Head]]*Table1[[#This Row],[Price USD/(MT/Head)]]</f>
        <v>0</v>
      </c>
      <c r="W1603" s="28">
        <f>Table1[[#This Row],[Commission SDG/MT]]*Table1[[#This Row],[Volume in Units]]</f>
        <v>0</v>
      </c>
      <c r="Y1603" s="28">
        <f t="shared" si="148"/>
        <v>0</v>
      </c>
      <c r="Z1603" s="6">
        <f>IFERROR((Table1[[#This Row],[Total Cost SDG]]/Table1[[#This Row],[Volume MT/Head]]),0)</f>
        <v>0</v>
      </c>
      <c r="AA1603" s="57" t="e">
        <f t="shared" si="149"/>
        <v>#DIV/0!</v>
      </c>
      <c r="AB1603" s="57">
        <f>IFERROR((Table1[[#This Row],[Total Cost USD]]/Table1[[#This Row],[Volume MT/Head]]),0)</f>
        <v>0</v>
      </c>
      <c r="AC1603" s="80"/>
      <c r="AD1603" s="6">
        <f>Table1[[#This Row],[Volume MT/Head]]-Table1[[#This Row],[Delivered MT]]</f>
        <v>0</v>
      </c>
      <c r="AE1603" s="6">
        <f>Table1[[#This Row],[Delivered MT]]*Table1[[#This Row],[Average Cost SDG/MT]]</f>
        <v>0</v>
      </c>
    </row>
    <row r="1604" spans="1:31" hidden="1" x14ac:dyDescent="0.2">
      <c r="A1604" s="1">
        <v>1615</v>
      </c>
      <c r="P1604" s="6">
        <f t="shared" si="146"/>
        <v>0</v>
      </c>
      <c r="R1604" s="6">
        <f t="shared" si="147"/>
        <v>0</v>
      </c>
      <c r="S1604" s="57">
        <f t="shared" si="145"/>
        <v>0</v>
      </c>
      <c r="T1604" s="6">
        <f>Table1[[#This Row],[Volume in Units]]*Table1[[#This Row],[Price SDG/Unit]]</f>
        <v>0</v>
      </c>
      <c r="U1604" s="57">
        <f>Table1[[#This Row],[Volume MT/Head]]*Table1[[#This Row],[Price USD/(MT/Head)]]</f>
        <v>0</v>
      </c>
      <c r="W1604" s="28">
        <f>Table1[[#This Row],[Commission SDG/MT]]*Table1[[#This Row],[Volume in Units]]</f>
        <v>0</v>
      </c>
      <c r="Y1604" s="28">
        <f t="shared" si="148"/>
        <v>0</v>
      </c>
      <c r="Z1604" s="6">
        <f>IFERROR((Table1[[#This Row],[Total Cost SDG]]/Table1[[#This Row],[Volume MT/Head]]),0)</f>
        <v>0</v>
      </c>
      <c r="AA1604" s="57" t="e">
        <f t="shared" si="149"/>
        <v>#DIV/0!</v>
      </c>
      <c r="AB1604" s="57">
        <f>IFERROR((Table1[[#This Row],[Total Cost USD]]/Table1[[#This Row],[Volume MT/Head]]),0)</f>
        <v>0</v>
      </c>
      <c r="AC1604" s="80"/>
      <c r="AD1604" s="6">
        <f>Table1[[#This Row],[Volume MT/Head]]-Table1[[#This Row],[Delivered MT]]</f>
        <v>0</v>
      </c>
      <c r="AE1604" s="6">
        <f>Table1[[#This Row],[Delivered MT]]*Table1[[#This Row],[Average Cost SDG/MT]]</f>
        <v>0</v>
      </c>
    </row>
    <row r="1605" spans="1:31" hidden="1" x14ac:dyDescent="0.2">
      <c r="A1605" s="1">
        <v>1616</v>
      </c>
      <c r="P1605" s="6">
        <f t="shared" si="146"/>
        <v>0</v>
      </c>
      <c r="R1605" s="6">
        <f t="shared" si="147"/>
        <v>0</v>
      </c>
      <c r="S1605" s="57">
        <f t="shared" si="145"/>
        <v>0</v>
      </c>
      <c r="T1605" s="6">
        <f>Table1[[#This Row],[Volume in Units]]*Table1[[#This Row],[Price SDG/Unit]]</f>
        <v>0</v>
      </c>
      <c r="U1605" s="57">
        <f>Table1[[#This Row],[Volume MT/Head]]*Table1[[#This Row],[Price USD/(MT/Head)]]</f>
        <v>0</v>
      </c>
      <c r="W1605" s="28">
        <f>Table1[[#This Row],[Commission SDG/MT]]*Table1[[#This Row],[Volume in Units]]</f>
        <v>0</v>
      </c>
      <c r="Y1605" s="28">
        <f t="shared" si="148"/>
        <v>0</v>
      </c>
      <c r="Z1605" s="6">
        <f>IFERROR((Table1[[#This Row],[Total Cost SDG]]/Table1[[#This Row],[Volume MT/Head]]),0)</f>
        <v>0</v>
      </c>
      <c r="AA1605" s="57" t="e">
        <f t="shared" si="149"/>
        <v>#DIV/0!</v>
      </c>
      <c r="AB1605" s="57">
        <f>IFERROR((Table1[[#This Row],[Total Cost USD]]/Table1[[#This Row],[Volume MT/Head]]),0)</f>
        <v>0</v>
      </c>
      <c r="AC1605" s="80"/>
      <c r="AD1605" s="6">
        <f>Table1[[#This Row],[Volume MT/Head]]-Table1[[#This Row],[Delivered MT]]</f>
        <v>0</v>
      </c>
      <c r="AE1605" s="6">
        <f>Table1[[#This Row],[Delivered MT]]*Table1[[#This Row],[Average Cost SDG/MT]]</f>
        <v>0</v>
      </c>
    </row>
    <row r="1606" spans="1:31" hidden="1" x14ac:dyDescent="0.2">
      <c r="A1606" s="1">
        <v>1617</v>
      </c>
      <c r="P1606" s="6">
        <f t="shared" si="146"/>
        <v>0</v>
      </c>
      <c r="R1606" s="6">
        <f t="shared" si="147"/>
        <v>0</v>
      </c>
      <c r="S1606" s="57">
        <f t="shared" si="145"/>
        <v>0</v>
      </c>
      <c r="T1606" s="6">
        <f>Table1[[#This Row],[Volume in Units]]*Table1[[#This Row],[Price SDG/Unit]]</f>
        <v>0</v>
      </c>
      <c r="U1606" s="57">
        <f>Table1[[#This Row],[Volume MT/Head]]*Table1[[#This Row],[Price USD/(MT/Head)]]</f>
        <v>0</v>
      </c>
      <c r="W1606" s="28">
        <f>Table1[[#This Row],[Commission SDG/MT]]*Table1[[#This Row],[Volume in Units]]</f>
        <v>0</v>
      </c>
      <c r="Y1606" s="28">
        <f t="shared" si="148"/>
        <v>0</v>
      </c>
      <c r="Z1606" s="6">
        <f>IFERROR((Table1[[#This Row],[Total Cost SDG]]/Table1[[#This Row],[Volume MT/Head]]),0)</f>
        <v>0</v>
      </c>
      <c r="AA1606" s="57" t="e">
        <f t="shared" si="149"/>
        <v>#DIV/0!</v>
      </c>
      <c r="AB1606" s="57">
        <f>IFERROR((Table1[[#This Row],[Total Cost USD]]/Table1[[#This Row],[Volume MT/Head]]),0)</f>
        <v>0</v>
      </c>
      <c r="AC1606" s="80"/>
      <c r="AD1606" s="6">
        <f>Table1[[#This Row],[Volume MT/Head]]-Table1[[#This Row],[Delivered MT]]</f>
        <v>0</v>
      </c>
      <c r="AE1606" s="6">
        <f>Table1[[#This Row],[Delivered MT]]*Table1[[#This Row],[Average Cost SDG/MT]]</f>
        <v>0</v>
      </c>
    </row>
    <row r="1607" spans="1:31" hidden="1" x14ac:dyDescent="0.2">
      <c r="A1607" s="1">
        <v>1618</v>
      </c>
      <c r="P1607" s="6">
        <f t="shared" si="146"/>
        <v>0</v>
      </c>
      <c r="R1607" s="6">
        <f t="shared" si="147"/>
        <v>0</v>
      </c>
      <c r="S1607" s="57">
        <f t="shared" si="145"/>
        <v>0</v>
      </c>
      <c r="T1607" s="6">
        <f>Table1[[#This Row],[Volume in Units]]*Table1[[#This Row],[Price SDG/Unit]]</f>
        <v>0</v>
      </c>
      <c r="U1607" s="57">
        <f>Table1[[#This Row],[Volume MT/Head]]*Table1[[#This Row],[Price USD/(MT/Head)]]</f>
        <v>0</v>
      </c>
      <c r="W1607" s="28">
        <f>Table1[[#This Row],[Commission SDG/MT]]*Table1[[#This Row],[Volume in Units]]</f>
        <v>0</v>
      </c>
      <c r="Y1607" s="28">
        <f t="shared" si="148"/>
        <v>0</v>
      </c>
      <c r="Z1607" s="6">
        <f>IFERROR((Table1[[#This Row],[Total Cost SDG]]/Table1[[#This Row],[Volume MT/Head]]),0)</f>
        <v>0</v>
      </c>
      <c r="AA1607" s="57" t="e">
        <f t="shared" si="149"/>
        <v>#DIV/0!</v>
      </c>
      <c r="AB1607" s="57">
        <f>IFERROR((Table1[[#This Row],[Total Cost USD]]/Table1[[#This Row],[Volume MT/Head]]),0)</f>
        <v>0</v>
      </c>
      <c r="AC1607" s="80"/>
      <c r="AD1607" s="6">
        <f>Table1[[#This Row],[Volume MT/Head]]-Table1[[#This Row],[Delivered MT]]</f>
        <v>0</v>
      </c>
      <c r="AE1607" s="6">
        <f>Table1[[#This Row],[Delivered MT]]*Table1[[#This Row],[Average Cost SDG/MT]]</f>
        <v>0</v>
      </c>
    </row>
    <row r="1608" spans="1:31" hidden="1" x14ac:dyDescent="0.2">
      <c r="A1608" s="1">
        <v>1619</v>
      </c>
      <c r="P1608" s="6">
        <f t="shared" si="146"/>
        <v>0</v>
      </c>
      <c r="R1608" s="6">
        <f t="shared" si="147"/>
        <v>0</v>
      </c>
      <c r="S1608" s="57">
        <f t="shared" si="145"/>
        <v>0</v>
      </c>
      <c r="T1608" s="6">
        <f>Table1[[#This Row],[Volume in Units]]*Table1[[#This Row],[Price SDG/Unit]]</f>
        <v>0</v>
      </c>
      <c r="U1608" s="57">
        <f>Table1[[#This Row],[Volume MT/Head]]*Table1[[#This Row],[Price USD/(MT/Head)]]</f>
        <v>0</v>
      </c>
      <c r="W1608" s="28">
        <f>Table1[[#This Row],[Commission SDG/MT]]*Table1[[#This Row],[Volume in Units]]</f>
        <v>0</v>
      </c>
      <c r="Y1608" s="28">
        <f t="shared" si="148"/>
        <v>0</v>
      </c>
      <c r="Z1608" s="6">
        <f>IFERROR((Table1[[#This Row],[Total Cost SDG]]/Table1[[#This Row],[Volume MT/Head]]),0)</f>
        <v>0</v>
      </c>
      <c r="AA1608" s="57" t="e">
        <f t="shared" si="149"/>
        <v>#DIV/0!</v>
      </c>
      <c r="AB1608" s="57">
        <f>IFERROR((Table1[[#This Row],[Total Cost USD]]/Table1[[#This Row],[Volume MT/Head]]),0)</f>
        <v>0</v>
      </c>
      <c r="AC1608" s="80"/>
      <c r="AD1608" s="6">
        <f>Table1[[#This Row],[Volume MT/Head]]-Table1[[#This Row],[Delivered MT]]</f>
        <v>0</v>
      </c>
      <c r="AE1608" s="6">
        <f>Table1[[#This Row],[Delivered MT]]*Table1[[#This Row],[Average Cost SDG/MT]]</f>
        <v>0</v>
      </c>
    </row>
    <row r="1609" spans="1:31" hidden="1" x14ac:dyDescent="0.2">
      <c r="A1609" s="1">
        <v>1620</v>
      </c>
      <c r="P1609" s="6">
        <f t="shared" si="146"/>
        <v>0</v>
      </c>
      <c r="R1609" s="6">
        <f t="shared" si="147"/>
        <v>0</v>
      </c>
      <c r="S1609" s="57">
        <f t="shared" si="145"/>
        <v>0</v>
      </c>
      <c r="T1609" s="6">
        <f>Table1[[#This Row],[Volume in Units]]*Table1[[#This Row],[Price SDG/Unit]]</f>
        <v>0</v>
      </c>
      <c r="U1609" s="57">
        <f>Table1[[#This Row],[Volume MT/Head]]*Table1[[#This Row],[Price USD/(MT/Head)]]</f>
        <v>0</v>
      </c>
      <c r="W1609" s="28">
        <f>Table1[[#This Row],[Commission SDG/MT]]*Table1[[#This Row],[Volume in Units]]</f>
        <v>0</v>
      </c>
      <c r="Y1609" s="28">
        <f t="shared" si="148"/>
        <v>0</v>
      </c>
      <c r="Z1609" s="6">
        <f>IFERROR((Table1[[#This Row],[Total Cost SDG]]/Table1[[#This Row],[Volume MT/Head]]),0)</f>
        <v>0</v>
      </c>
      <c r="AA1609" s="57" t="e">
        <f t="shared" si="149"/>
        <v>#DIV/0!</v>
      </c>
      <c r="AB1609" s="57">
        <f>IFERROR((Table1[[#This Row],[Total Cost USD]]/Table1[[#This Row],[Volume MT/Head]]),0)</f>
        <v>0</v>
      </c>
      <c r="AC1609" s="80"/>
      <c r="AD1609" s="6">
        <f>Table1[[#This Row],[Volume MT/Head]]-Table1[[#This Row],[Delivered MT]]</f>
        <v>0</v>
      </c>
      <c r="AE1609" s="6">
        <f>Table1[[#This Row],[Delivered MT]]*Table1[[#This Row],[Average Cost SDG/MT]]</f>
        <v>0</v>
      </c>
    </row>
    <row r="1610" spans="1:31" hidden="1" x14ac:dyDescent="0.2">
      <c r="A1610" s="1">
        <v>1621</v>
      </c>
      <c r="P1610" s="6">
        <f t="shared" si="146"/>
        <v>0</v>
      </c>
      <c r="R1610" s="6">
        <f t="shared" si="147"/>
        <v>0</v>
      </c>
      <c r="S1610" s="57">
        <f t="shared" si="145"/>
        <v>0</v>
      </c>
      <c r="T1610" s="6">
        <f>Table1[[#This Row],[Volume in Units]]*Table1[[#This Row],[Price SDG/Unit]]</f>
        <v>0</v>
      </c>
      <c r="U1610" s="57">
        <f>Table1[[#This Row],[Volume MT/Head]]*Table1[[#This Row],[Price USD/(MT/Head)]]</f>
        <v>0</v>
      </c>
      <c r="W1610" s="28">
        <f>Table1[[#This Row],[Commission SDG/MT]]*Table1[[#This Row],[Volume in Units]]</f>
        <v>0</v>
      </c>
      <c r="Y1610" s="28">
        <f t="shared" si="148"/>
        <v>0</v>
      </c>
      <c r="Z1610" s="6">
        <f>IFERROR((Table1[[#This Row],[Total Cost SDG]]/Table1[[#This Row],[Volume MT/Head]]),0)</f>
        <v>0</v>
      </c>
      <c r="AA1610" s="57" t="e">
        <f t="shared" si="149"/>
        <v>#DIV/0!</v>
      </c>
      <c r="AB1610" s="57">
        <f>IFERROR((Table1[[#This Row],[Total Cost USD]]/Table1[[#This Row],[Volume MT/Head]]),0)</f>
        <v>0</v>
      </c>
      <c r="AC1610" s="80"/>
      <c r="AD1610" s="6">
        <f>Table1[[#This Row],[Volume MT/Head]]-Table1[[#This Row],[Delivered MT]]</f>
        <v>0</v>
      </c>
      <c r="AE1610" s="6">
        <f>Table1[[#This Row],[Delivered MT]]*Table1[[#This Row],[Average Cost SDG/MT]]</f>
        <v>0</v>
      </c>
    </row>
    <row r="1611" spans="1:31" hidden="1" x14ac:dyDescent="0.2">
      <c r="A1611" s="1">
        <v>1622</v>
      </c>
      <c r="P1611" s="6">
        <f t="shared" si="146"/>
        <v>0</v>
      </c>
      <c r="R1611" s="6">
        <f t="shared" si="147"/>
        <v>0</v>
      </c>
      <c r="S1611" s="57">
        <f t="shared" si="145"/>
        <v>0</v>
      </c>
      <c r="T1611" s="6">
        <f>Table1[[#This Row],[Volume in Units]]*Table1[[#This Row],[Price SDG/Unit]]</f>
        <v>0</v>
      </c>
      <c r="U1611" s="57">
        <f>Table1[[#This Row],[Volume MT/Head]]*Table1[[#This Row],[Price USD/(MT/Head)]]</f>
        <v>0</v>
      </c>
      <c r="W1611" s="28">
        <f>Table1[[#This Row],[Commission SDG/MT]]*Table1[[#This Row],[Volume in Units]]</f>
        <v>0</v>
      </c>
      <c r="Y1611" s="28">
        <f t="shared" si="148"/>
        <v>0</v>
      </c>
      <c r="Z1611" s="6">
        <f>IFERROR((Table1[[#This Row],[Total Cost SDG]]/Table1[[#This Row],[Volume MT/Head]]),0)</f>
        <v>0</v>
      </c>
      <c r="AA1611" s="57" t="e">
        <f t="shared" si="149"/>
        <v>#DIV/0!</v>
      </c>
      <c r="AB1611" s="57">
        <f>IFERROR((Table1[[#This Row],[Total Cost USD]]/Table1[[#This Row],[Volume MT/Head]]),0)</f>
        <v>0</v>
      </c>
      <c r="AC1611" s="80"/>
      <c r="AD1611" s="6">
        <f>Table1[[#This Row],[Volume MT/Head]]-Table1[[#This Row],[Delivered MT]]</f>
        <v>0</v>
      </c>
      <c r="AE1611" s="6">
        <f>Table1[[#This Row],[Delivered MT]]*Table1[[#This Row],[Average Cost SDG/MT]]</f>
        <v>0</v>
      </c>
    </row>
    <row r="1612" spans="1:31" hidden="1" x14ac:dyDescent="0.2">
      <c r="A1612" s="1">
        <v>1623</v>
      </c>
      <c r="P1612" s="6">
        <f t="shared" si="146"/>
        <v>0</v>
      </c>
      <c r="R1612" s="6">
        <f t="shared" si="147"/>
        <v>0</v>
      </c>
      <c r="S1612" s="57">
        <f t="shared" si="145"/>
        <v>0</v>
      </c>
      <c r="T1612" s="6">
        <f>Table1[[#This Row],[Volume in Units]]*Table1[[#This Row],[Price SDG/Unit]]</f>
        <v>0</v>
      </c>
      <c r="U1612" s="57">
        <f>Table1[[#This Row],[Volume MT/Head]]*Table1[[#This Row],[Price USD/(MT/Head)]]</f>
        <v>0</v>
      </c>
      <c r="W1612" s="28">
        <f>Table1[[#This Row],[Commission SDG/MT]]*Table1[[#This Row],[Volume in Units]]</f>
        <v>0</v>
      </c>
      <c r="Y1612" s="28">
        <f t="shared" si="148"/>
        <v>0</v>
      </c>
      <c r="Z1612" s="6">
        <f>IFERROR((Table1[[#This Row],[Total Cost SDG]]/Table1[[#This Row],[Volume MT/Head]]),0)</f>
        <v>0</v>
      </c>
      <c r="AA1612" s="57" t="e">
        <f t="shared" si="149"/>
        <v>#DIV/0!</v>
      </c>
      <c r="AB1612" s="57">
        <f>IFERROR((Table1[[#This Row],[Total Cost USD]]/Table1[[#This Row],[Volume MT/Head]]),0)</f>
        <v>0</v>
      </c>
      <c r="AC1612" s="80"/>
      <c r="AD1612" s="6">
        <f>Table1[[#This Row],[Volume MT/Head]]-Table1[[#This Row],[Delivered MT]]</f>
        <v>0</v>
      </c>
      <c r="AE1612" s="6">
        <f>Table1[[#This Row],[Delivered MT]]*Table1[[#This Row],[Average Cost SDG/MT]]</f>
        <v>0</v>
      </c>
    </row>
    <row r="1613" spans="1:31" hidden="1" x14ac:dyDescent="0.2">
      <c r="A1613" s="1">
        <v>1624</v>
      </c>
      <c r="P1613" s="6">
        <f t="shared" si="146"/>
        <v>0</v>
      </c>
      <c r="R1613" s="6">
        <f t="shared" si="147"/>
        <v>0</v>
      </c>
      <c r="S1613" s="57">
        <f t="shared" si="145"/>
        <v>0</v>
      </c>
      <c r="T1613" s="6">
        <f>Table1[[#This Row],[Volume in Units]]*Table1[[#This Row],[Price SDG/Unit]]</f>
        <v>0</v>
      </c>
      <c r="U1613" s="57">
        <f>Table1[[#This Row],[Volume MT/Head]]*Table1[[#This Row],[Price USD/(MT/Head)]]</f>
        <v>0</v>
      </c>
      <c r="W1613" s="28">
        <f>Table1[[#This Row],[Commission SDG/MT]]*Table1[[#This Row],[Volume in Units]]</f>
        <v>0</v>
      </c>
      <c r="Y1613" s="28">
        <f t="shared" si="148"/>
        <v>0</v>
      </c>
      <c r="Z1613" s="6">
        <f>IFERROR((Table1[[#This Row],[Total Cost SDG]]/Table1[[#This Row],[Volume MT/Head]]),0)</f>
        <v>0</v>
      </c>
      <c r="AA1613" s="57" t="e">
        <f t="shared" si="149"/>
        <v>#DIV/0!</v>
      </c>
      <c r="AB1613" s="57">
        <f>IFERROR((Table1[[#This Row],[Total Cost USD]]/Table1[[#This Row],[Volume MT/Head]]),0)</f>
        <v>0</v>
      </c>
      <c r="AC1613" s="80"/>
      <c r="AD1613" s="6">
        <f>Table1[[#This Row],[Volume MT/Head]]-Table1[[#This Row],[Delivered MT]]</f>
        <v>0</v>
      </c>
      <c r="AE1613" s="6">
        <f>Table1[[#This Row],[Delivered MT]]*Table1[[#This Row],[Average Cost SDG/MT]]</f>
        <v>0</v>
      </c>
    </row>
    <row r="1614" spans="1:31" hidden="1" x14ac:dyDescent="0.2">
      <c r="A1614" s="1">
        <v>1625</v>
      </c>
      <c r="P1614" s="6">
        <f t="shared" si="146"/>
        <v>0</v>
      </c>
      <c r="R1614" s="6">
        <f t="shared" si="147"/>
        <v>0</v>
      </c>
      <c r="S1614" s="57">
        <f t="shared" si="145"/>
        <v>0</v>
      </c>
      <c r="T1614" s="6">
        <f>Table1[[#This Row],[Volume in Units]]*Table1[[#This Row],[Price SDG/Unit]]</f>
        <v>0</v>
      </c>
      <c r="U1614" s="57">
        <f>Table1[[#This Row],[Volume MT/Head]]*Table1[[#This Row],[Price USD/(MT/Head)]]</f>
        <v>0</v>
      </c>
      <c r="W1614" s="28">
        <f>Table1[[#This Row],[Commission SDG/MT]]*Table1[[#This Row],[Volume in Units]]</f>
        <v>0</v>
      </c>
      <c r="Y1614" s="28">
        <f t="shared" si="148"/>
        <v>0</v>
      </c>
      <c r="Z1614" s="6">
        <f>IFERROR((Table1[[#This Row],[Total Cost SDG]]/Table1[[#This Row],[Volume MT/Head]]),0)</f>
        <v>0</v>
      </c>
      <c r="AA1614" s="57" t="e">
        <f t="shared" si="149"/>
        <v>#DIV/0!</v>
      </c>
      <c r="AB1614" s="57">
        <f>IFERROR((Table1[[#This Row],[Total Cost USD]]/Table1[[#This Row],[Volume MT/Head]]),0)</f>
        <v>0</v>
      </c>
      <c r="AC1614" s="80"/>
      <c r="AD1614" s="6">
        <f>Table1[[#This Row],[Volume MT/Head]]-Table1[[#This Row],[Delivered MT]]</f>
        <v>0</v>
      </c>
      <c r="AE1614" s="6">
        <f>Table1[[#This Row],[Delivered MT]]*Table1[[#This Row],[Average Cost SDG/MT]]</f>
        <v>0</v>
      </c>
    </row>
    <row r="1615" spans="1:31" hidden="1" x14ac:dyDescent="0.2">
      <c r="A1615" s="1">
        <v>1626</v>
      </c>
      <c r="P1615" s="6">
        <f t="shared" si="146"/>
        <v>0</v>
      </c>
      <c r="R1615" s="6">
        <f t="shared" si="147"/>
        <v>0</v>
      </c>
      <c r="S1615" s="57">
        <f t="shared" si="145"/>
        <v>0</v>
      </c>
      <c r="T1615" s="6">
        <f>Table1[[#This Row],[Volume in Units]]*Table1[[#This Row],[Price SDG/Unit]]</f>
        <v>0</v>
      </c>
      <c r="U1615" s="57">
        <f>Table1[[#This Row],[Volume MT/Head]]*Table1[[#This Row],[Price USD/(MT/Head)]]</f>
        <v>0</v>
      </c>
      <c r="W1615" s="28">
        <f>Table1[[#This Row],[Commission SDG/MT]]*Table1[[#This Row],[Volume in Units]]</f>
        <v>0</v>
      </c>
      <c r="Y1615" s="28">
        <f t="shared" si="148"/>
        <v>0</v>
      </c>
      <c r="Z1615" s="6">
        <f>IFERROR((Table1[[#This Row],[Total Cost SDG]]/Table1[[#This Row],[Volume MT/Head]]),0)</f>
        <v>0</v>
      </c>
      <c r="AA1615" s="57" t="e">
        <f t="shared" si="149"/>
        <v>#DIV/0!</v>
      </c>
      <c r="AB1615" s="57">
        <f>IFERROR((Table1[[#This Row],[Total Cost USD]]/Table1[[#This Row],[Volume MT/Head]]),0)</f>
        <v>0</v>
      </c>
      <c r="AC1615" s="80"/>
      <c r="AD1615" s="6">
        <f>Table1[[#This Row],[Volume MT/Head]]-Table1[[#This Row],[Delivered MT]]</f>
        <v>0</v>
      </c>
      <c r="AE1615" s="6">
        <f>Table1[[#This Row],[Delivered MT]]*Table1[[#This Row],[Average Cost SDG/MT]]</f>
        <v>0</v>
      </c>
    </row>
    <row r="1616" spans="1:31" hidden="1" x14ac:dyDescent="0.2">
      <c r="A1616" s="1">
        <v>1627</v>
      </c>
      <c r="P1616" s="6">
        <f t="shared" si="146"/>
        <v>0</v>
      </c>
      <c r="R1616" s="6">
        <f t="shared" si="147"/>
        <v>0</v>
      </c>
      <c r="S1616" s="57">
        <f t="shared" si="145"/>
        <v>0</v>
      </c>
      <c r="T1616" s="6">
        <f>Table1[[#This Row],[Volume in Units]]*Table1[[#This Row],[Price SDG/Unit]]</f>
        <v>0</v>
      </c>
      <c r="U1616" s="57">
        <f>Table1[[#This Row],[Volume MT/Head]]*Table1[[#This Row],[Price USD/(MT/Head)]]</f>
        <v>0</v>
      </c>
      <c r="W1616" s="28">
        <f>Table1[[#This Row],[Commission SDG/MT]]*Table1[[#This Row],[Volume in Units]]</f>
        <v>0</v>
      </c>
      <c r="Y1616" s="28">
        <f t="shared" si="148"/>
        <v>0</v>
      </c>
      <c r="Z1616" s="6">
        <f>IFERROR((Table1[[#This Row],[Total Cost SDG]]/Table1[[#This Row],[Volume MT/Head]]),0)</f>
        <v>0</v>
      </c>
      <c r="AA1616" s="57" t="e">
        <f t="shared" si="149"/>
        <v>#DIV/0!</v>
      </c>
      <c r="AB1616" s="57">
        <f>IFERROR((Table1[[#This Row],[Total Cost USD]]/Table1[[#This Row],[Volume MT/Head]]),0)</f>
        <v>0</v>
      </c>
      <c r="AC1616" s="80"/>
      <c r="AD1616" s="6">
        <f>Table1[[#This Row],[Volume MT/Head]]-Table1[[#This Row],[Delivered MT]]</f>
        <v>0</v>
      </c>
      <c r="AE1616" s="6">
        <f>Table1[[#This Row],[Delivered MT]]*Table1[[#This Row],[Average Cost SDG/MT]]</f>
        <v>0</v>
      </c>
    </row>
    <row r="1617" spans="1:31" hidden="1" x14ac:dyDescent="0.2">
      <c r="A1617" s="1">
        <v>1628</v>
      </c>
      <c r="P1617" s="6">
        <f t="shared" si="146"/>
        <v>0</v>
      </c>
      <c r="R1617" s="6">
        <f t="shared" si="147"/>
        <v>0</v>
      </c>
      <c r="S1617" s="57">
        <f t="shared" si="145"/>
        <v>0</v>
      </c>
      <c r="T1617" s="6">
        <f>Table1[[#This Row],[Volume in Units]]*Table1[[#This Row],[Price SDG/Unit]]</f>
        <v>0</v>
      </c>
      <c r="U1617" s="57">
        <f>Table1[[#This Row],[Volume MT/Head]]*Table1[[#This Row],[Price USD/(MT/Head)]]</f>
        <v>0</v>
      </c>
      <c r="W1617" s="28">
        <f>Table1[[#This Row],[Commission SDG/MT]]*Table1[[#This Row],[Volume in Units]]</f>
        <v>0</v>
      </c>
      <c r="Y1617" s="28">
        <f t="shared" si="148"/>
        <v>0</v>
      </c>
      <c r="Z1617" s="6">
        <f>IFERROR((Table1[[#This Row],[Total Cost SDG]]/Table1[[#This Row],[Volume MT/Head]]),0)</f>
        <v>0</v>
      </c>
      <c r="AA1617" s="57" t="e">
        <f t="shared" si="149"/>
        <v>#DIV/0!</v>
      </c>
      <c r="AB1617" s="57">
        <f>IFERROR((Table1[[#This Row],[Total Cost USD]]/Table1[[#This Row],[Volume MT/Head]]),0)</f>
        <v>0</v>
      </c>
      <c r="AC1617" s="80"/>
      <c r="AD1617" s="6">
        <f>Table1[[#This Row],[Volume MT/Head]]-Table1[[#This Row],[Delivered MT]]</f>
        <v>0</v>
      </c>
      <c r="AE1617" s="6">
        <f>Table1[[#This Row],[Delivered MT]]*Table1[[#This Row],[Average Cost SDG/MT]]</f>
        <v>0</v>
      </c>
    </row>
    <row r="1618" spans="1:31" hidden="1" x14ac:dyDescent="0.2">
      <c r="A1618" s="1">
        <v>1629</v>
      </c>
      <c r="P1618" s="6">
        <f t="shared" si="146"/>
        <v>0</v>
      </c>
      <c r="R1618" s="6">
        <f t="shared" si="147"/>
        <v>0</v>
      </c>
      <c r="S1618" s="57">
        <f t="shared" si="145"/>
        <v>0</v>
      </c>
      <c r="T1618" s="6">
        <f>Table1[[#This Row],[Volume in Units]]*Table1[[#This Row],[Price SDG/Unit]]</f>
        <v>0</v>
      </c>
      <c r="U1618" s="57">
        <f>Table1[[#This Row],[Volume MT/Head]]*Table1[[#This Row],[Price USD/(MT/Head)]]</f>
        <v>0</v>
      </c>
      <c r="W1618" s="28">
        <f>Table1[[#This Row],[Commission SDG/MT]]*Table1[[#This Row],[Volume in Units]]</f>
        <v>0</v>
      </c>
      <c r="Y1618" s="28">
        <f t="shared" si="148"/>
        <v>0</v>
      </c>
      <c r="Z1618" s="6">
        <f>IFERROR((Table1[[#This Row],[Total Cost SDG]]/Table1[[#This Row],[Volume MT/Head]]),0)</f>
        <v>0</v>
      </c>
      <c r="AA1618" s="57" t="e">
        <f t="shared" si="149"/>
        <v>#DIV/0!</v>
      </c>
      <c r="AB1618" s="57">
        <f>IFERROR((Table1[[#This Row],[Total Cost USD]]/Table1[[#This Row],[Volume MT/Head]]),0)</f>
        <v>0</v>
      </c>
      <c r="AC1618" s="80"/>
      <c r="AD1618" s="6">
        <f>Table1[[#This Row],[Volume MT/Head]]-Table1[[#This Row],[Delivered MT]]</f>
        <v>0</v>
      </c>
      <c r="AE1618" s="6">
        <f>Table1[[#This Row],[Delivered MT]]*Table1[[#This Row],[Average Cost SDG/MT]]</f>
        <v>0</v>
      </c>
    </row>
    <row r="1619" spans="1:31" hidden="1" x14ac:dyDescent="0.2">
      <c r="A1619" s="1">
        <v>1630</v>
      </c>
      <c r="P1619" s="6">
        <f t="shared" si="146"/>
        <v>0</v>
      </c>
      <c r="R1619" s="6">
        <f t="shared" si="147"/>
        <v>0</v>
      </c>
      <c r="S1619" s="57">
        <f t="shared" si="145"/>
        <v>0</v>
      </c>
      <c r="T1619" s="6">
        <f>Table1[[#This Row],[Volume in Units]]*Table1[[#This Row],[Price SDG/Unit]]</f>
        <v>0</v>
      </c>
      <c r="U1619" s="57">
        <f>Table1[[#This Row],[Volume MT/Head]]*Table1[[#This Row],[Price USD/(MT/Head)]]</f>
        <v>0</v>
      </c>
      <c r="W1619" s="28">
        <f>Table1[[#This Row],[Commission SDG/MT]]*Table1[[#This Row],[Volume in Units]]</f>
        <v>0</v>
      </c>
      <c r="Y1619" s="28">
        <f t="shared" si="148"/>
        <v>0</v>
      </c>
      <c r="Z1619" s="6">
        <f>IFERROR((Table1[[#This Row],[Total Cost SDG]]/Table1[[#This Row],[Volume MT/Head]]),0)</f>
        <v>0</v>
      </c>
      <c r="AA1619" s="57" t="e">
        <f t="shared" si="149"/>
        <v>#DIV/0!</v>
      </c>
      <c r="AB1619" s="57">
        <f>IFERROR((Table1[[#This Row],[Total Cost USD]]/Table1[[#This Row],[Volume MT/Head]]),0)</f>
        <v>0</v>
      </c>
      <c r="AC1619" s="80"/>
      <c r="AD1619" s="6">
        <f>Table1[[#This Row],[Volume MT/Head]]-Table1[[#This Row],[Delivered MT]]</f>
        <v>0</v>
      </c>
      <c r="AE1619" s="6">
        <f>Table1[[#This Row],[Delivered MT]]*Table1[[#This Row],[Average Cost SDG/MT]]</f>
        <v>0</v>
      </c>
    </row>
    <row r="1620" spans="1:31" hidden="1" x14ac:dyDescent="0.2">
      <c r="A1620" s="1">
        <v>1631</v>
      </c>
      <c r="P1620" s="6">
        <f t="shared" si="146"/>
        <v>0</v>
      </c>
      <c r="R1620" s="6">
        <f t="shared" si="147"/>
        <v>0</v>
      </c>
      <c r="S1620" s="57">
        <f t="shared" si="145"/>
        <v>0</v>
      </c>
      <c r="T1620" s="6">
        <f>Table1[[#This Row],[Volume in Units]]*Table1[[#This Row],[Price SDG/Unit]]</f>
        <v>0</v>
      </c>
      <c r="U1620" s="57">
        <f>Table1[[#This Row],[Volume MT/Head]]*Table1[[#This Row],[Price USD/(MT/Head)]]</f>
        <v>0</v>
      </c>
      <c r="W1620" s="28">
        <f>Table1[[#This Row],[Commission SDG/MT]]*Table1[[#This Row],[Volume in Units]]</f>
        <v>0</v>
      </c>
      <c r="Y1620" s="28">
        <f t="shared" si="148"/>
        <v>0</v>
      </c>
      <c r="Z1620" s="6">
        <f>IFERROR((Table1[[#This Row],[Total Cost SDG]]/Table1[[#This Row],[Volume MT/Head]]),0)</f>
        <v>0</v>
      </c>
      <c r="AA1620" s="57" t="e">
        <f t="shared" si="149"/>
        <v>#DIV/0!</v>
      </c>
      <c r="AB1620" s="57">
        <f>IFERROR((Table1[[#This Row],[Total Cost USD]]/Table1[[#This Row],[Volume MT/Head]]),0)</f>
        <v>0</v>
      </c>
      <c r="AC1620" s="80"/>
      <c r="AD1620" s="6">
        <f>Table1[[#This Row],[Volume MT/Head]]-Table1[[#This Row],[Delivered MT]]</f>
        <v>0</v>
      </c>
      <c r="AE1620" s="6">
        <f>Table1[[#This Row],[Delivered MT]]*Table1[[#This Row],[Average Cost SDG/MT]]</f>
        <v>0</v>
      </c>
    </row>
    <row r="1621" spans="1:31" hidden="1" x14ac:dyDescent="0.2">
      <c r="A1621" s="1">
        <v>1632</v>
      </c>
      <c r="P1621" s="6">
        <f t="shared" si="146"/>
        <v>0</v>
      </c>
      <c r="R1621" s="6">
        <f t="shared" si="147"/>
        <v>0</v>
      </c>
      <c r="S1621" s="57">
        <f t="shared" si="145"/>
        <v>0</v>
      </c>
      <c r="T1621" s="6">
        <f>Table1[[#This Row],[Volume in Units]]*Table1[[#This Row],[Price SDG/Unit]]</f>
        <v>0</v>
      </c>
      <c r="U1621" s="57">
        <f>Table1[[#This Row],[Volume MT/Head]]*Table1[[#This Row],[Price USD/(MT/Head)]]</f>
        <v>0</v>
      </c>
      <c r="W1621" s="28">
        <f>Table1[[#This Row],[Commission SDG/MT]]*Table1[[#This Row],[Volume in Units]]</f>
        <v>0</v>
      </c>
      <c r="Y1621" s="28">
        <f t="shared" si="148"/>
        <v>0</v>
      </c>
      <c r="Z1621" s="6">
        <f>IFERROR((Table1[[#This Row],[Total Cost SDG]]/Table1[[#This Row],[Volume MT/Head]]),0)</f>
        <v>0</v>
      </c>
      <c r="AA1621" s="57" t="e">
        <f t="shared" si="149"/>
        <v>#DIV/0!</v>
      </c>
      <c r="AB1621" s="57">
        <f>IFERROR((Table1[[#This Row],[Total Cost USD]]/Table1[[#This Row],[Volume MT/Head]]),0)</f>
        <v>0</v>
      </c>
      <c r="AC1621" s="80"/>
      <c r="AD1621" s="6">
        <f>Table1[[#This Row],[Volume MT/Head]]-Table1[[#This Row],[Delivered MT]]</f>
        <v>0</v>
      </c>
      <c r="AE1621" s="6">
        <f>Table1[[#This Row],[Delivered MT]]*Table1[[#This Row],[Average Cost SDG/MT]]</f>
        <v>0</v>
      </c>
    </row>
    <row r="1622" spans="1:31" hidden="1" x14ac:dyDescent="0.2">
      <c r="A1622" s="1">
        <v>1633</v>
      </c>
      <c r="P1622" s="6">
        <f t="shared" si="146"/>
        <v>0</v>
      </c>
      <c r="R1622" s="6">
        <f t="shared" si="147"/>
        <v>0</v>
      </c>
      <c r="S1622" s="57">
        <f t="shared" si="145"/>
        <v>0</v>
      </c>
      <c r="T1622" s="6">
        <f>Table1[[#This Row],[Volume in Units]]*Table1[[#This Row],[Price SDG/Unit]]</f>
        <v>0</v>
      </c>
      <c r="U1622" s="57">
        <f>Table1[[#This Row],[Volume MT/Head]]*Table1[[#This Row],[Price USD/(MT/Head)]]</f>
        <v>0</v>
      </c>
      <c r="W1622" s="28">
        <f>Table1[[#This Row],[Commission SDG/MT]]*Table1[[#This Row],[Volume in Units]]</f>
        <v>0</v>
      </c>
      <c r="Y1622" s="28">
        <f t="shared" si="148"/>
        <v>0</v>
      </c>
      <c r="Z1622" s="6">
        <f>IFERROR((Table1[[#This Row],[Total Cost SDG]]/Table1[[#This Row],[Volume MT/Head]]),0)</f>
        <v>0</v>
      </c>
      <c r="AA1622" s="57" t="e">
        <f t="shared" si="149"/>
        <v>#DIV/0!</v>
      </c>
      <c r="AB1622" s="57">
        <f>IFERROR((Table1[[#This Row],[Total Cost USD]]/Table1[[#This Row],[Volume MT/Head]]),0)</f>
        <v>0</v>
      </c>
      <c r="AC1622" s="80"/>
      <c r="AD1622" s="6">
        <f>Table1[[#This Row],[Volume MT/Head]]-Table1[[#This Row],[Delivered MT]]</f>
        <v>0</v>
      </c>
      <c r="AE1622" s="6">
        <f>Table1[[#This Row],[Delivered MT]]*Table1[[#This Row],[Average Cost SDG/MT]]</f>
        <v>0</v>
      </c>
    </row>
    <row r="1623" spans="1:31" hidden="1" x14ac:dyDescent="0.2">
      <c r="A1623" s="1">
        <v>1634</v>
      </c>
      <c r="P1623" s="6">
        <f t="shared" si="146"/>
        <v>0</v>
      </c>
      <c r="R1623" s="6">
        <f t="shared" si="147"/>
        <v>0</v>
      </c>
      <c r="S1623" s="57">
        <f t="shared" si="145"/>
        <v>0</v>
      </c>
      <c r="T1623" s="6">
        <f>Table1[[#This Row],[Volume in Units]]*Table1[[#This Row],[Price SDG/Unit]]</f>
        <v>0</v>
      </c>
      <c r="U1623" s="57">
        <f>Table1[[#This Row],[Volume MT/Head]]*Table1[[#This Row],[Price USD/(MT/Head)]]</f>
        <v>0</v>
      </c>
      <c r="W1623" s="28">
        <f>Table1[[#This Row],[Commission SDG/MT]]*Table1[[#This Row],[Volume in Units]]</f>
        <v>0</v>
      </c>
      <c r="Y1623" s="28">
        <f t="shared" si="148"/>
        <v>0</v>
      </c>
      <c r="Z1623" s="6">
        <f>IFERROR((Table1[[#This Row],[Total Cost SDG]]/Table1[[#This Row],[Volume MT/Head]]),0)</f>
        <v>0</v>
      </c>
      <c r="AA1623" s="57" t="e">
        <f t="shared" si="149"/>
        <v>#DIV/0!</v>
      </c>
      <c r="AB1623" s="57">
        <f>IFERROR((Table1[[#This Row],[Total Cost USD]]/Table1[[#This Row],[Volume MT/Head]]),0)</f>
        <v>0</v>
      </c>
      <c r="AC1623" s="80"/>
      <c r="AD1623" s="6">
        <f>Table1[[#This Row],[Volume MT/Head]]-Table1[[#This Row],[Delivered MT]]</f>
        <v>0</v>
      </c>
      <c r="AE1623" s="6">
        <f>Table1[[#This Row],[Delivered MT]]*Table1[[#This Row],[Average Cost SDG/MT]]</f>
        <v>0</v>
      </c>
    </row>
    <row r="1624" spans="1:31" hidden="1" x14ac:dyDescent="0.2">
      <c r="A1624" s="1">
        <v>1635</v>
      </c>
      <c r="P1624" s="6">
        <f t="shared" si="146"/>
        <v>0</v>
      </c>
      <c r="R1624" s="6">
        <f t="shared" si="147"/>
        <v>0</v>
      </c>
      <c r="S1624" s="57">
        <f t="shared" si="145"/>
        <v>0</v>
      </c>
      <c r="T1624" s="6">
        <f>Table1[[#This Row],[Volume in Units]]*Table1[[#This Row],[Price SDG/Unit]]</f>
        <v>0</v>
      </c>
      <c r="U1624" s="57">
        <f>Table1[[#This Row],[Volume MT/Head]]*Table1[[#This Row],[Price USD/(MT/Head)]]</f>
        <v>0</v>
      </c>
      <c r="W1624" s="28">
        <f>Table1[[#This Row],[Commission SDG/MT]]*Table1[[#This Row],[Volume in Units]]</f>
        <v>0</v>
      </c>
      <c r="Y1624" s="28">
        <f t="shared" si="148"/>
        <v>0</v>
      </c>
      <c r="Z1624" s="6">
        <f>IFERROR((Table1[[#This Row],[Total Cost SDG]]/Table1[[#This Row],[Volume MT/Head]]),0)</f>
        <v>0</v>
      </c>
      <c r="AA1624" s="57" t="e">
        <f t="shared" si="149"/>
        <v>#DIV/0!</v>
      </c>
      <c r="AB1624" s="57">
        <f>IFERROR((Table1[[#This Row],[Total Cost USD]]/Table1[[#This Row],[Volume MT/Head]]),0)</f>
        <v>0</v>
      </c>
      <c r="AC1624" s="80"/>
      <c r="AD1624" s="6">
        <f>Table1[[#This Row],[Volume MT/Head]]-Table1[[#This Row],[Delivered MT]]</f>
        <v>0</v>
      </c>
      <c r="AE1624" s="6">
        <f>Table1[[#This Row],[Delivered MT]]*Table1[[#This Row],[Average Cost SDG/MT]]</f>
        <v>0</v>
      </c>
    </row>
    <row r="1625" spans="1:31" hidden="1" x14ac:dyDescent="0.2">
      <c r="A1625" s="1">
        <v>1636</v>
      </c>
      <c r="P1625" s="6">
        <f t="shared" si="146"/>
        <v>0</v>
      </c>
      <c r="R1625" s="6">
        <f t="shared" si="147"/>
        <v>0</v>
      </c>
      <c r="S1625" s="57">
        <f t="shared" ref="S1625:S1688" si="150">IFERROR((R1625/F1625),0)</f>
        <v>0</v>
      </c>
      <c r="T1625" s="6">
        <f>Table1[[#This Row],[Volume in Units]]*Table1[[#This Row],[Price SDG/Unit]]</f>
        <v>0</v>
      </c>
      <c r="U1625" s="57">
        <f>Table1[[#This Row],[Volume MT/Head]]*Table1[[#This Row],[Price USD/(MT/Head)]]</f>
        <v>0</v>
      </c>
      <c r="W1625" s="28">
        <f>Table1[[#This Row],[Commission SDG/MT]]*Table1[[#This Row],[Volume in Units]]</f>
        <v>0</v>
      </c>
      <c r="Y1625" s="28">
        <f t="shared" si="148"/>
        <v>0</v>
      </c>
      <c r="Z1625" s="6">
        <f>IFERROR((Table1[[#This Row],[Total Cost SDG]]/Table1[[#This Row],[Volume MT/Head]]),0)</f>
        <v>0</v>
      </c>
      <c r="AA1625" s="57" t="e">
        <f t="shared" si="149"/>
        <v>#DIV/0!</v>
      </c>
      <c r="AB1625" s="57">
        <f>IFERROR((Table1[[#This Row],[Total Cost USD]]/Table1[[#This Row],[Volume MT/Head]]),0)</f>
        <v>0</v>
      </c>
      <c r="AC1625" s="80"/>
      <c r="AD1625" s="6">
        <f>Table1[[#This Row],[Volume MT/Head]]-Table1[[#This Row],[Delivered MT]]</f>
        <v>0</v>
      </c>
      <c r="AE1625" s="6">
        <f>Table1[[#This Row],[Delivered MT]]*Table1[[#This Row],[Average Cost SDG/MT]]</f>
        <v>0</v>
      </c>
    </row>
    <row r="1626" spans="1:31" hidden="1" x14ac:dyDescent="0.2">
      <c r="A1626" s="1">
        <v>1637</v>
      </c>
      <c r="P1626" s="6">
        <f t="shared" si="146"/>
        <v>0</v>
      </c>
      <c r="R1626" s="6">
        <f t="shared" si="147"/>
        <v>0</v>
      </c>
      <c r="S1626" s="57">
        <f t="shared" si="150"/>
        <v>0</v>
      </c>
      <c r="T1626" s="6">
        <f>Table1[[#This Row],[Volume in Units]]*Table1[[#This Row],[Price SDG/Unit]]</f>
        <v>0</v>
      </c>
      <c r="U1626" s="57">
        <f>Table1[[#This Row],[Volume MT/Head]]*Table1[[#This Row],[Price USD/(MT/Head)]]</f>
        <v>0</v>
      </c>
      <c r="W1626" s="28">
        <f>Table1[[#This Row],[Commission SDG/MT]]*Table1[[#This Row],[Volume in Units]]</f>
        <v>0</v>
      </c>
      <c r="Y1626" s="28">
        <f t="shared" si="148"/>
        <v>0</v>
      </c>
      <c r="Z1626" s="6">
        <f>IFERROR((Table1[[#This Row],[Total Cost SDG]]/Table1[[#This Row],[Volume MT/Head]]),0)</f>
        <v>0</v>
      </c>
      <c r="AA1626" s="57" t="e">
        <f t="shared" si="149"/>
        <v>#DIV/0!</v>
      </c>
      <c r="AB1626" s="57">
        <f>IFERROR((Table1[[#This Row],[Total Cost USD]]/Table1[[#This Row],[Volume MT/Head]]),0)</f>
        <v>0</v>
      </c>
      <c r="AC1626" s="80"/>
      <c r="AD1626" s="6">
        <f>Table1[[#This Row],[Volume MT/Head]]-Table1[[#This Row],[Delivered MT]]</f>
        <v>0</v>
      </c>
      <c r="AE1626" s="6">
        <f>Table1[[#This Row],[Delivered MT]]*Table1[[#This Row],[Average Cost SDG/MT]]</f>
        <v>0</v>
      </c>
    </row>
    <row r="1627" spans="1:31" hidden="1" x14ac:dyDescent="0.2">
      <c r="A1627" s="1">
        <v>1638</v>
      </c>
      <c r="P1627" s="6">
        <f t="shared" si="146"/>
        <v>0</v>
      </c>
      <c r="R1627" s="6">
        <f t="shared" si="147"/>
        <v>0</v>
      </c>
      <c r="S1627" s="57">
        <f t="shared" si="150"/>
        <v>0</v>
      </c>
      <c r="T1627" s="6">
        <f>Table1[[#This Row],[Volume in Units]]*Table1[[#This Row],[Price SDG/Unit]]</f>
        <v>0</v>
      </c>
      <c r="U1627" s="57">
        <f>Table1[[#This Row],[Volume MT/Head]]*Table1[[#This Row],[Price USD/(MT/Head)]]</f>
        <v>0</v>
      </c>
      <c r="W1627" s="28">
        <f>Table1[[#This Row],[Commission SDG/MT]]*Table1[[#This Row],[Volume in Units]]</f>
        <v>0</v>
      </c>
      <c r="Y1627" s="28">
        <f t="shared" si="148"/>
        <v>0</v>
      </c>
      <c r="Z1627" s="6">
        <f>IFERROR((Table1[[#This Row],[Total Cost SDG]]/Table1[[#This Row],[Volume MT/Head]]),0)</f>
        <v>0</v>
      </c>
      <c r="AA1627" s="57" t="e">
        <f t="shared" si="149"/>
        <v>#DIV/0!</v>
      </c>
      <c r="AB1627" s="57">
        <f>IFERROR((Table1[[#This Row],[Total Cost USD]]/Table1[[#This Row],[Volume MT/Head]]),0)</f>
        <v>0</v>
      </c>
      <c r="AC1627" s="80"/>
      <c r="AD1627" s="6">
        <f>Table1[[#This Row],[Volume MT/Head]]-Table1[[#This Row],[Delivered MT]]</f>
        <v>0</v>
      </c>
      <c r="AE1627" s="6">
        <f>Table1[[#This Row],[Delivered MT]]*Table1[[#This Row],[Average Cost SDG/MT]]</f>
        <v>0</v>
      </c>
    </row>
    <row r="1628" spans="1:31" hidden="1" x14ac:dyDescent="0.2">
      <c r="A1628" s="1">
        <v>1639</v>
      </c>
      <c r="P1628" s="6">
        <f t="shared" si="146"/>
        <v>0</v>
      </c>
      <c r="R1628" s="6">
        <f t="shared" si="147"/>
        <v>0</v>
      </c>
      <c r="S1628" s="57">
        <f t="shared" si="150"/>
        <v>0</v>
      </c>
      <c r="T1628" s="6">
        <f>Table1[[#This Row],[Volume in Units]]*Table1[[#This Row],[Price SDG/Unit]]</f>
        <v>0</v>
      </c>
      <c r="U1628" s="57">
        <f>Table1[[#This Row],[Volume MT/Head]]*Table1[[#This Row],[Price USD/(MT/Head)]]</f>
        <v>0</v>
      </c>
      <c r="W1628" s="28">
        <f>Table1[[#This Row],[Commission SDG/MT]]*Table1[[#This Row],[Volume in Units]]</f>
        <v>0</v>
      </c>
      <c r="Y1628" s="28">
        <f t="shared" si="148"/>
        <v>0</v>
      </c>
      <c r="Z1628" s="6">
        <f>IFERROR((Table1[[#This Row],[Total Cost SDG]]/Table1[[#This Row],[Volume MT/Head]]),0)</f>
        <v>0</v>
      </c>
      <c r="AA1628" s="57" t="e">
        <f t="shared" si="149"/>
        <v>#DIV/0!</v>
      </c>
      <c r="AB1628" s="57">
        <f>IFERROR((Table1[[#This Row],[Total Cost USD]]/Table1[[#This Row],[Volume MT/Head]]),0)</f>
        <v>0</v>
      </c>
      <c r="AC1628" s="80"/>
      <c r="AD1628" s="6">
        <f>Table1[[#This Row],[Volume MT/Head]]-Table1[[#This Row],[Delivered MT]]</f>
        <v>0</v>
      </c>
      <c r="AE1628" s="6">
        <f>Table1[[#This Row],[Delivered MT]]*Table1[[#This Row],[Average Cost SDG/MT]]</f>
        <v>0</v>
      </c>
    </row>
    <row r="1629" spans="1:31" hidden="1" x14ac:dyDescent="0.2">
      <c r="A1629" s="1">
        <v>1640</v>
      </c>
      <c r="P1629" s="6">
        <f t="shared" si="146"/>
        <v>0</v>
      </c>
      <c r="R1629" s="6">
        <f t="shared" si="147"/>
        <v>0</v>
      </c>
      <c r="S1629" s="57">
        <f t="shared" si="150"/>
        <v>0</v>
      </c>
      <c r="T1629" s="6">
        <f>Table1[[#This Row],[Volume in Units]]*Table1[[#This Row],[Price SDG/Unit]]</f>
        <v>0</v>
      </c>
      <c r="U1629" s="57">
        <f>Table1[[#This Row],[Volume MT/Head]]*Table1[[#This Row],[Price USD/(MT/Head)]]</f>
        <v>0</v>
      </c>
      <c r="W1629" s="28">
        <f>Table1[[#This Row],[Commission SDG/MT]]*Table1[[#This Row],[Volume in Units]]</f>
        <v>0</v>
      </c>
      <c r="Y1629" s="28">
        <f t="shared" si="148"/>
        <v>0</v>
      </c>
      <c r="Z1629" s="6">
        <f>IFERROR((Table1[[#This Row],[Total Cost SDG]]/Table1[[#This Row],[Volume MT/Head]]),0)</f>
        <v>0</v>
      </c>
      <c r="AA1629" s="57" t="e">
        <f t="shared" si="149"/>
        <v>#DIV/0!</v>
      </c>
      <c r="AB1629" s="57">
        <f>IFERROR((Table1[[#This Row],[Total Cost USD]]/Table1[[#This Row],[Volume MT/Head]]),0)</f>
        <v>0</v>
      </c>
      <c r="AC1629" s="80"/>
      <c r="AD1629" s="6">
        <f>Table1[[#This Row],[Volume MT/Head]]-Table1[[#This Row],[Delivered MT]]</f>
        <v>0</v>
      </c>
      <c r="AE1629" s="6">
        <f>Table1[[#This Row],[Delivered MT]]*Table1[[#This Row],[Average Cost SDG/MT]]</f>
        <v>0</v>
      </c>
    </row>
    <row r="1630" spans="1:31" hidden="1" x14ac:dyDescent="0.2">
      <c r="A1630" s="1">
        <v>1641</v>
      </c>
      <c r="P1630" s="6">
        <f t="shared" si="146"/>
        <v>0</v>
      </c>
      <c r="R1630" s="6">
        <f t="shared" si="147"/>
        <v>0</v>
      </c>
      <c r="S1630" s="57">
        <f t="shared" si="150"/>
        <v>0</v>
      </c>
      <c r="T1630" s="6">
        <f>Table1[[#This Row],[Volume in Units]]*Table1[[#This Row],[Price SDG/Unit]]</f>
        <v>0</v>
      </c>
      <c r="U1630" s="57">
        <f>Table1[[#This Row],[Volume MT/Head]]*Table1[[#This Row],[Price USD/(MT/Head)]]</f>
        <v>0</v>
      </c>
      <c r="W1630" s="28">
        <f>Table1[[#This Row],[Commission SDG/MT]]*Table1[[#This Row],[Volume in Units]]</f>
        <v>0</v>
      </c>
      <c r="Y1630" s="28">
        <f t="shared" si="148"/>
        <v>0</v>
      </c>
      <c r="Z1630" s="6">
        <f>IFERROR((Table1[[#This Row],[Total Cost SDG]]/Table1[[#This Row],[Volume MT/Head]]),0)</f>
        <v>0</v>
      </c>
      <c r="AA1630" s="57" t="e">
        <f t="shared" si="149"/>
        <v>#DIV/0!</v>
      </c>
      <c r="AB1630" s="57">
        <f>IFERROR((Table1[[#This Row],[Total Cost USD]]/Table1[[#This Row],[Volume MT/Head]]),0)</f>
        <v>0</v>
      </c>
      <c r="AC1630" s="80"/>
      <c r="AD1630" s="6">
        <f>Table1[[#This Row],[Volume MT/Head]]-Table1[[#This Row],[Delivered MT]]</f>
        <v>0</v>
      </c>
      <c r="AE1630" s="6">
        <f>Table1[[#This Row],[Delivered MT]]*Table1[[#This Row],[Average Cost SDG/MT]]</f>
        <v>0</v>
      </c>
    </row>
    <row r="1631" spans="1:31" hidden="1" x14ac:dyDescent="0.2">
      <c r="A1631" s="1">
        <v>1642</v>
      </c>
      <c r="P1631" s="6">
        <f t="shared" si="146"/>
        <v>0</v>
      </c>
      <c r="R1631" s="6">
        <f t="shared" si="147"/>
        <v>0</v>
      </c>
      <c r="S1631" s="57">
        <f t="shared" si="150"/>
        <v>0</v>
      </c>
      <c r="T1631" s="6">
        <f>Table1[[#This Row],[Volume in Units]]*Table1[[#This Row],[Price SDG/Unit]]</f>
        <v>0</v>
      </c>
      <c r="U1631" s="57">
        <f>Table1[[#This Row],[Volume MT/Head]]*Table1[[#This Row],[Price USD/(MT/Head)]]</f>
        <v>0</v>
      </c>
      <c r="W1631" s="28">
        <f>Table1[[#This Row],[Commission SDG/MT]]*Table1[[#This Row],[Volume in Units]]</f>
        <v>0</v>
      </c>
      <c r="Y1631" s="28">
        <f t="shared" si="148"/>
        <v>0</v>
      </c>
      <c r="Z1631" s="6">
        <f>IFERROR((Table1[[#This Row],[Total Cost SDG]]/Table1[[#This Row],[Volume MT/Head]]),0)</f>
        <v>0</v>
      </c>
      <c r="AA1631" s="57" t="e">
        <f t="shared" si="149"/>
        <v>#DIV/0!</v>
      </c>
      <c r="AB1631" s="57">
        <f>IFERROR((Table1[[#This Row],[Total Cost USD]]/Table1[[#This Row],[Volume MT/Head]]),0)</f>
        <v>0</v>
      </c>
      <c r="AC1631" s="80"/>
      <c r="AD1631" s="6">
        <f>Table1[[#This Row],[Volume MT/Head]]-Table1[[#This Row],[Delivered MT]]</f>
        <v>0</v>
      </c>
      <c r="AE1631" s="6">
        <f>Table1[[#This Row],[Delivered MT]]*Table1[[#This Row],[Average Cost SDG/MT]]</f>
        <v>0</v>
      </c>
    </row>
    <row r="1632" spans="1:31" hidden="1" x14ac:dyDescent="0.2">
      <c r="A1632" s="1">
        <v>1643</v>
      </c>
      <c r="P1632" s="6">
        <f t="shared" si="146"/>
        <v>0</v>
      </c>
      <c r="R1632" s="6">
        <f t="shared" si="147"/>
        <v>0</v>
      </c>
      <c r="S1632" s="57">
        <f t="shared" si="150"/>
        <v>0</v>
      </c>
      <c r="T1632" s="6">
        <f>Table1[[#This Row],[Volume in Units]]*Table1[[#This Row],[Price SDG/Unit]]</f>
        <v>0</v>
      </c>
      <c r="U1632" s="57">
        <f>Table1[[#This Row],[Volume MT/Head]]*Table1[[#This Row],[Price USD/(MT/Head)]]</f>
        <v>0</v>
      </c>
      <c r="W1632" s="28">
        <f>Table1[[#This Row],[Commission SDG/MT]]*Table1[[#This Row],[Volume in Units]]</f>
        <v>0</v>
      </c>
      <c r="Y1632" s="28">
        <f t="shared" si="148"/>
        <v>0</v>
      </c>
      <c r="Z1632" s="6">
        <f>IFERROR((Table1[[#This Row],[Total Cost SDG]]/Table1[[#This Row],[Volume MT/Head]]),0)</f>
        <v>0</v>
      </c>
      <c r="AA1632" s="57" t="e">
        <f t="shared" si="149"/>
        <v>#DIV/0!</v>
      </c>
      <c r="AB1632" s="57">
        <f>IFERROR((Table1[[#This Row],[Total Cost USD]]/Table1[[#This Row],[Volume MT/Head]]),0)</f>
        <v>0</v>
      </c>
      <c r="AC1632" s="80"/>
      <c r="AD1632" s="6">
        <f>Table1[[#This Row],[Volume MT/Head]]-Table1[[#This Row],[Delivered MT]]</f>
        <v>0</v>
      </c>
      <c r="AE1632" s="6">
        <f>Table1[[#This Row],[Delivered MT]]*Table1[[#This Row],[Average Cost SDG/MT]]</f>
        <v>0</v>
      </c>
    </row>
    <row r="1633" spans="1:31" hidden="1" x14ac:dyDescent="0.2">
      <c r="A1633" s="1">
        <v>1644</v>
      </c>
      <c r="P1633" s="6">
        <f t="shared" si="146"/>
        <v>0</v>
      </c>
      <c r="R1633" s="6">
        <f t="shared" si="147"/>
        <v>0</v>
      </c>
      <c r="S1633" s="57">
        <f t="shared" si="150"/>
        <v>0</v>
      </c>
      <c r="T1633" s="6">
        <f>Table1[[#This Row],[Volume in Units]]*Table1[[#This Row],[Price SDG/Unit]]</f>
        <v>0</v>
      </c>
      <c r="U1633" s="57">
        <f>Table1[[#This Row],[Volume MT/Head]]*Table1[[#This Row],[Price USD/(MT/Head)]]</f>
        <v>0</v>
      </c>
      <c r="W1633" s="28">
        <f>Table1[[#This Row],[Commission SDG/MT]]*Table1[[#This Row],[Volume in Units]]</f>
        <v>0</v>
      </c>
      <c r="Y1633" s="28">
        <f t="shared" si="148"/>
        <v>0</v>
      </c>
      <c r="Z1633" s="6">
        <f>IFERROR((Table1[[#This Row],[Total Cost SDG]]/Table1[[#This Row],[Volume MT/Head]]),0)</f>
        <v>0</v>
      </c>
      <c r="AA1633" s="57" t="e">
        <f t="shared" si="149"/>
        <v>#DIV/0!</v>
      </c>
      <c r="AB1633" s="57">
        <f>IFERROR((Table1[[#This Row],[Total Cost USD]]/Table1[[#This Row],[Volume MT/Head]]),0)</f>
        <v>0</v>
      </c>
      <c r="AC1633" s="80"/>
      <c r="AD1633" s="6">
        <f>Table1[[#This Row],[Volume MT/Head]]-Table1[[#This Row],[Delivered MT]]</f>
        <v>0</v>
      </c>
      <c r="AE1633" s="6">
        <f>Table1[[#This Row],[Delivered MT]]*Table1[[#This Row],[Average Cost SDG/MT]]</f>
        <v>0</v>
      </c>
    </row>
    <row r="1634" spans="1:31" hidden="1" x14ac:dyDescent="0.2">
      <c r="A1634" s="1">
        <v>1645</v>
      </c>
      <c r="P1634" s="6">
        <f t="shared" si="146"/>
        <v>0</v>
      </c>
      <c r="R1634" s="6">
        <f t="shared" si="147"/>
        <v>0</v>
      </c>
      <c r="S1634" s="57">
        <f t="shared" si="150"/>
        <v>0</v>
      </c>
      <c r="T1634" s="6">
        <f>Table1[[#This Row],[Volume in Units]]*Table1[[#This Row],[Price SDG/Unit]]</f>
        <v>0</v>
      </c>
      <c r="U1634" s="57">
        <f>Table1[[#This Row],[Volume MT/Head]]*Table1[[#This Row],[Price USD/(MT/Head)]]</f>
        <v>0</v>
      </c>
      <c r="W1634" s="28">
        <f>Table1[[#This Row],[Commission SDG/MT]]*Table1[[#This Row],[Volume in Units]]</f>
        <v>0</v>
      </c>
      <c r="Y1634" s="28">
        <f t="shared" si="148"/>
        <v>0</v>
      </c>
      <c r="Z1634" s="6">
        <f>IFERROR((Table1[[#This Row],[Total Cost SDG]]/Table1[[#This Row],[Volume MT/Head]]),0)</f>
        <v>0</v>
      </c>
      <c r="AA1634" s="57" t="e">
        <f t="shared" si="149"/>
        <v>#DIV/0!</v>
      </c>
      <c r="AB1634" s="57">
        <f>IFERROR((Table1[[#This Row],[Total Cost USD]]/Table1[[#This Row],[Volume MT/Head]]),0)</f>
        <v>0</v>
      </c>
      <c r="AC1634" s="80"/>
      <c r="AD1634" s="6">
        <f>Table1[[#This Row],[Volume MT/Head]]-Table1[[#This Row],[Delivered MT]]</f>
        <v>0</v>
      </c>
      <c r="AE1634" s="6">
        <f>Table1[[#This Row],[Delivered MT]]*Table1[[#This Row],[Average Cost SDG/MT]]</f>
        <v>0</v>
      </c>
    </row>
    <row r="1635" spans="1:31" hidden="1" x14ac:dyDescent="0.2">
      <c r="A1635" s="1">
        <v>1646</v>
      </c>
      <c r="P1635" s="6">
        <f t="shared" si="146"/>
        <v>0</v>
      </c>
      <c r="R1635" s="6">
        <f t="shared" si="147"/>
        <v>0</v>
      </c>
      <c r="S1635" s="57">
        <f t="shared" si="150"/>
        <v>0</v>
      </c>
      <c r="T1635" s="6">
        <f>Table1[[#This Row],[Volume in Units]]*Table1[[#This Row],[Price SDG/Unit]]</f>
        <v>0</v>
      </c>
      <c r="U1635" s="57">
        <f>Table1[[#This Row],[Volume MT/Head]]*Table1[[#This Row],[Price USD/(MT/Head)]]</f>
        <v>0</v>
      </c>
      <c r="W1635" s="28">
        <f>Table1[[#This Row],[Commission SDG/MT]]*Table1[[#This Row],[Volume in Units]]</f>
        <v>0</v>
      </c>
      <c r="Y1635" s="28">
        <f t="shared" si="148"/>
        <v>0</v>
      </c>
      <c r="Z1635" s="6">
        <f>IFERROR((Table1[[#This Row],[Total Cost SDG]]/Table1[[#This Row],[Volume MT/Head]]),0)</f>
        <v>0</v>
      </c>
      <c r="AA1635" s="57" t="e">
        <f t="shared" si="149"/>
        <v>#DIV/0!</v>
      </c>
      <c r="AB1635" s="57">
        <f>IFERROR((Table1[[#This Row],[Total Cost USD]]/Table1[[#This Row],[Volume MT/Head]]),0)</f>
        <v>0</v>
      </c>
      <c r="AC1635" s="80"/>
      <c r="AD1635" s="6">
        <f>Table1[[#This Row],[Volume MT/Head]]-Table1[[#This Row],[Delivered MT]]</f>
        <v>0</v>
      </c>
      <c r="AE1635" s="6">
        <f>Table1[[#This Row],[Delivered MT]]*Table1[[#This Row],[Average Cost SDG/MT]]</f>
        <v>0</v>
      </c>
    </row>
    <row r="1636" spans="1:31" hidden="1" x14ac:dyDescent="0.2">
      <c r="A1636" s="1">
        <v>1647</v>
      </c>
      <c r="P1636" s="6">
        <f t="shared" si="146"/>
        <v>0</v>
      </c>
      <c r="R1636" s="6">
        <f t="shared" si="147"/>
        <v>0</v>
      </c>
      <c r="S1636" s="57">
        <f t="shared" si="150"/>
        <v>0</v>
      </c>
      <c r="T1636" s="6">
        <f>Table1[[#This Row],[Volume in Units]]*Table1[[#This Row],[Price SDG/Unit]]</f>
        <v>0</v>
      </c>
      <c r="U1636" s="57">
        <f>Table1[[#This Row],[Volume MT/Head]]*Table1[[#This Row],[Price USD/(MT/Head)]]</f>
        <v>0</v>
      </c>
      <c r="W1636" s="28">
        <f>Table1[[#This Row],[Commission SDG/MT]]*Table1[[#This Row],[Volume in Units]]</f>
        <v>0</v>
      </c>
      <c r="Y1636" s="28">
        <f t="shared" si="148"/>
        <v>0</v>
      </c>
      <c r="Z1636" s="6">
        <f>IFERROR((Table1[[#This Row],[Total Cost SDG]]/Table1[[#This Row],[Volume MT/Head]]),0)</f>
        <v>0</v>
      </c>
      <c r="AA1636" s="57" t="e">
        <f t="shared" si="149"/>
        <v>#DIV/0!</v>
      </c>
      <c r="AB1636" s="57">
        <f>IFERROR((Table1[[#This Row],[Total Cost USD]]/Table1[[#This Row],[Volume MT/Head]]),0)</f>
        <v>0</v>
      </c>
      <c r="AC1636" s="80"/>
      <c r="AD1636" s="6">
        <f>Table1[[#This Row],[Volume MT/Head]]-Table1[[#This Row],[Delivered MT]]</f>
        <v>0</v>
      </c>
      <c r="AE1636" s="6">
        <f>Table1[[#This Row],[Delivered MT]]*Table1[[#This Row],[Average Cost SDG/MT]]</f>
        <v>0</v>
      </c>
    </row>
    <row r="1637" spans="1:31" hidden="1" x14ac:dyDescent="0.2">
      <c r="A1637" s="1">
        <v>1648</v>
      </c>
      <c r="P1637" s="6">
        <f t="shared" si="146"/>
        <v>0</v>
      </c>
      <c r="R1637" s="6">
        <f t="shared" si="147"/>
        <v>0</v>
      </c>
      <c r="S1637" s="57">
        <f t="shared" si="150"/>
        <v>0</v>
      </c>
      <c r="T1637" s="6">
        <f>Table1[[#This Row],[Volume in Units]]*Table1[[#This Row],[Price SDG/Unit]]</f>
        <v>0</v>
      </c>
      <c r="U1637" s="57">
        <f>Table1[[#This Row],[Volume MT/Head]]*Table1[[#This Row],[Price USD/(MT/Head)]]</f>
        <v>0</v>
      </c>
      <c r="W1637" s="28">
        <f>Table1[[#This Row],[Commission SDG/MT]]*Table1[[#This Row],[Volume in Units]]</f>
        <v>0</v>
      </c>
      <c r="Y1637" s="28">
        <f t="shared" si="148"/>
        <v>0</v>
      </c>
      <c r="Z1637" s="6">
        <f>IFERROR((Table1[[#This Row],[Total Cost SDG]]/Table1[[#This Row],[Volume MT/Head]]),0)</f>
        <v>0</v>
      </c>
      <c r="AA1637" s="57" t="e">
        <f t="shared" si="149"/>
        <v>#DIV/0!</v>
      </c>
      <c r="AB1637" s="57">
        <f>IFERROR((Table1[[#This Row],[Total Cost USD]]/Table1[[#This Row],[Volume MT/Head]]),0)</f>
        <v>0</v>
      </c>
      <c r="AC1637" s="80"/>
      <c r="AD1637" s="6">
        <f>Table1[[#This Row],[Volume MT/Head]]-Table1[[#This Row],[Delivered MT]]</f>
        <v>0</v>
      </c>
      <c r="AE1637" s="6">
        <f>Table1[[#This Row],[Delivered MT]]*Table1[[#This Row],[Average Cost SDG/MT]]</f>
        <v>0</v>
      </c>
    </row>
    <row r="1638" spans="1:31" hidden="1" x14ac:dyDescent="0.2">
      <c r="A1638" s="1">
        <v>1649</v>
      </c>
      <c r="P1638" s="6">
        <f t="shared" si="146"/>
        <v>0</v>
      </c>
      <c r="R1638" s="6">
        <f t="shared" si="147"/>
        <v>0</v>
      </c>
      <c r="S1638" s="57">
        <f t="shared" si="150"/>
        <v>0</v>
      </c>
      <c r="T1638" s="6">
        <f>Table1[[#This Row],[Volume in Units]]*Table1[[#This Row],[Price SDG/Unit]]</f>
        <v>0</v>
      </c>
      <c r="U1638" s="57">
        <f>Table1[[#This Row],[Volume MT/Head]]*Table1[[#This Row],[Price USD/(MT/Head)]]</f>
        <v>0</v>
      </c>
      <c r="W1638" s="28">
        <f>Table1[[#This Row],[Commission SDG/MT]]*Table1[[#This Row],[Volume in Units]]</f>
        <v>0</v>
      </c>
      <c r="Y1638" s="28">
        <f t="shared" si="148"/>
        <v>0</v>
      </c>
      <c r="Z1638" s="6">
        <f>IFERROR((Table1[[#This Row],[Total Cost SDG]]/Table1[[#This Row],[Volume MT/Head]]),0)</f>
        <v>0</v>
      </c>
      <c r="AA1638" s="57" t="e">
        <f t="shared" si="149"/>
        <v>#DIV/0!</v>
      </c>
      <c r="AB1638" s="57">
        <f>IFERROR((Table1[[#This Row],[Total Cost USD]]/Table1[[#This Row],[Volume MT/Head]]),0)</f>
        <v>0</v>
      </c>
      <c r="AC1638" s="80"/>
      <c r="AD1638" s="6">
        <f>Table1[[#This Row],[Volume MT/Head]]-Table1[[#This Row],[Delivered MT]]</f>
        <v>0</v>
      </c>
      <c r="AE1638" s="6">
        <f>Table1[[#This Row],[Delivered MT]]*Table1[[#This Row],[Average Cost SDG/MT]]</f>
        <v>0</v>
      </c>
    </row>
    <row r="1639" spans="1:31" hidden="1" x14ac:dyDescent="0.2">
      <c r="A1639" s="1">
        <v>1650</v>
      </c>
      <c r="P1639" s="6">
        <f t="shared" si="146"/>
        <v>0</v>
      </c>
      <c r="R1639" s="6">
        <f t="shared" si="147"/>
        <v>0</v>
      </c>
      <c r="S1639" s="57">
        <f t="shared" si="150"/>
        <v>0</v>
      </c>
      <c r="T1639" s="6">
        <f>Table1[[#This Row],[Volume in Units]]*Table1[[#This Row],[Price SDG/Unit]]</f>
        <v>0</v>
      </c>
      <c r="U1639" s="57">
        <f>Table1[[#This Row],[Volume MT/Head]]*Table1[[#This Row],[Price USD/(MT/Head)]]</f>
        <v>0</v>
      </c>
      <c r="W1639" s="28">
        <f>Table1[[#This Row],[Commission SDG/MT]]*Table1[[#This Row],[Volume in Units]]</f>
        <v>0</v>
      </c>
      <c r="Y1639" s="28">
        <f t="shared" si="148"/>
        <v>0</v>
      </c>
      <c r="Z1639" s="6">
        <f>IFERROR((Table1[[#This Row],[Total Cost SDG]]/Table1[[#This Row],[Volume MT/Head]]),0)</f>
        <v>0</v>
      </c>
      <c r="AA1639" s="57" t="e">
        <f t="shared" si="149"/>
        <v>#DIV/0!</v>
      </c>
      <c r="AB1639" s="57">
        <f>IFERROR((Table1[[#This Row],[Total Cost USD]]/Table1[[#This Row],[Volume MT/Head]]),0)</f>
        <v>0</v>
      </c>
      <c r="AC1639" s="80"/>
      <c r="AD1639" s="6">
        <f>Table1[[#This Row],[Volume MT/Head]]-Table1[[#This Row],[Delivered MT]]</f>
        <v>0</v>
      </c>
      <c r="AE1639" s="6">
        <f>Table1[[#This Row],[Delivered MT]]*Table1[[#This Row],[Average Cost SDG/MT]]</f>
        <v>0</v>
      </c>
    </row>
    <row r="1640" spans="1:31" hidden="1" x14ac:dyDescent="0.2">
      <c r="A1640" s="1">
        <v>1651</v>
      </c>
      <c r="P1640" s="6">
        <f t="shared" si="146"/>
        <v>0</v>
      </c>
      <c r="R1640" s="6">
        <f t="shared" si="147"/>
        <v>0</v>
      </c>
      <c r="S1640" s="57">
        <f t="shared" si="150"/>
        <v>0</v>
      </c>
      <c r="T1640" s="6">
        <f>Table1[[#This Row],[Volume in Units]]*Table1[[#This Row],[Price SDG/Unit]]</f>
        <v>0</v>
      </c>
      <c r="U1640" s="57">
        <f>Table1[[#This Row],[Volume MT/Head]]*Table1[[#This Row],[Price USD/(MT/Head)]]</f>
        <v>0</v>
      </c>
      <c r="W1640" s="28">
        <f>Table1[[#This Row],[Commission SDG/MT]]*Table1[[#This Row],[Volume in Units]]</f>
        <v>0</v>
      </c>
      <c r="Y1640" s="28">
        <f t="shared" si="148"/>
        <v>0</v>
      </c>
      <c r="Z1640" s="6">
        <f>IFERROR((Table1[[#This Row],[Total Cost SDG]]/Table1[[#This Row],[Volume MT/Head]]),0)</f>
        <v>0</v>
      </c>
      <c r="AA1640" s="57" t="e">
        <f t="shared" si="149"/>
        <v>#DIV/0!</v>
      </c>
      <c r="AB1640" s="57">
        <f>IFERROR((Table1[[#This Row],[Total Cost USD]]/Table1[[#This Row],[Volume MT/Head]]),0)</f>
        <v>0</v>
      </c>
      <c r="AC1640" s="80"/>
      <c r="AD1640" s="6">
        <f>Table1[[#This Row],[Volume MT/Head]]-Table1[[#This Row],[Delivered MT]]</f>
        <v>0</v>
      </c>
      <c r="AE1640" s="6">
        <f>Table1[[#This Row],[Delivered MT]]*Table1[[#This Row],[Average Cost SDG/MT]]</f>
        <v>0</v>
      </c>
    </row>
    <row r="1641" spans="1:31" hidden="1" x14ac:dyDescent="0.2">
      <c r="A1641" s="1">
        <v>1652</v>
      </c>
      <c r="P1641" s="6">
        <f t="shared" si="146"/>
        <v>0</v>
      </c>
      <c r="R1641" s="6">
        <f t="shared" si="147"/>
        <v>0</v>
      </c>
      <c r="S1641" s="57">
        <f t="shared" si="150"/>
        <v>0</v>
      </c>
      <c r="T1641" s="6">
        <f>Table1[[#This Row],[Volume in Units]]*Table1[[#This Row],[Price SDG/Unit]]</f>
        <v>0</v>
      </c>
      <c r="U1641" s="57">
        <f>Table1[[#This Row],[Volume MT/Head]]*Table1[[#This Row],[Price USD/(MT/Head)]]</f>
        <v>0</v>
      </c>
      <c r="W1641" s="28">
        <f>Table1[[#This Row],[Commission SDG/MT]]*Table1[[#This Row],[Volume in Units]]</f>
        <v>0</v>
      </c>
      <c r="Y1641" s="28">
        <f t="shared" si="148"/>
        <v>0</v>
      </c>
      <c r="Z1641" s="6">
        <f>IFERROR((Table1[[#This Row],[Total Cost SDG]]/Table1[[#This Row],[Volume MT/Head]]),0)</f>
        <v>0</v>
      </c>
      <c r="AA1641" s="57" t="e">
        <f t="shared" si="149"/>
        <v>#DIV/0!</v>
      </c>
      <c r="AB1641" s="57">
        <f>IFERROR((Table1[[#This Row],[Total Cost USD]]/Table1[[#This Row],[Volume MT/Head]]),0)</f>
        <v>0</v>
      </c>
      <c r="AC1641" s="80"/>
      <c r="AD1641" s="6">
        <f>Table1[[#This Row],[Volume MT/Head]]-Table1[[#This Row],[Delivered MT]]</f>
        <v>0</v>
      </c>
      <c r="AE1641" s="6">
        <f>Table1[[#This Row],[Delivered MT]]*Table1[[#This Row],[Average Cost SDG/MT]]</f>
        <v>0</v>
      </c>
    </row>
    <row r="1642" spans="1:31" hidden="1" x14ac:dyDescent="0.2">
      <c r="A1642" s="1">
        <v>1653</v>
      </c>
      <c r="P1642" s="6">
        <f t="shared" si="146"/>
        <v>0</v>
      </c>
      <c r="R1642" s="6">
        <f t="shared" si="147"/>
        <v>0</v>
      </c>
      <c r="S1642" s="57">
        <f t="shared" si="150"/>
        <v>0</v>
      </c>
      <c r="T1642" s="6">
        <f>Table1[[#This Row],[Volume in Units]]*Table1[[#This Row],[Price SDG/Unit]]</f>
        <v>0</v>
      </c>
      <c r="U1642" s="57">
        <f>Table1[[#This Row],[Volume MT/Head]]*Table1[[#This Row],[Price USD/(MT/Head)]]</f>
        <v>0</v>
      </c>
      <c r="W1642" s="28">
        <f>Table1[[#This Row],[Commission SDG/MT]]*Table1[[#This Row],[Volume in Units]]</f>
        <v>0</v>
      </c>
      <c r="Y1642" s="28">
        <f t="shared" si="148"/>
        <v>0</v>
      </c>
      <c r="Z1642" s="6">
        <f>IFERROR((Table1[[#This Row],[Total Cost SDG]]/Table1[[#This Row],[Volume MT/Head]]),0)</f>
        <v>0</v>
      </c>
      <c r="AA1642" s="57" t="e">
        <f t="shared" si="149"/>
        <v>#DIV/0!</v>
      </c>
      <c r="AB1642" s="57">
        <f>IFERROR((Table1[[#This Row],[Total Cost USD]]/Table1[[#This Row],[Volume MT/Head]]),0)</f>
        <v>0</v>
      </c>
      <c r="AC1642" s="80"/>
      <c r="AD1642" s="6">
        <f>Table1[[#This Row],[Volume MT/Head]]-Table1[[#This Row],[Delivered MT]]</f>
        <v>0</v>
      </c>
      <c r="AE1642" s="6">
        <f>Table1[[#This Row],[Delivered MT]]*Table1[[#This Row],[Average Cost SDG/MT]]</f>
        <v>0</v>
      </c>
    </row>
    <row r="1643" spans="1:31" hidden="1" x14ac:dyDescent="0.2">
      <c r="A1643" s="1">
        <v>1654</v>
      </c>
      <c r="P1643" s="6">
        <f t="shared" si="146"/>
        <v>0</v>
      </c>
      <c r="R1643" s="6">
        <f t="shared" si="147"/>
        <v>0</v>
      </c>
      <c r="S1643" s="57">
        <f t="shared" si="150"/>
        <v>0</v>
      </c>
      <c r="T1643" s="6">
        <f>Table1[[#This Row],[Volume in Units]]*Table1[[#This Row],[Price SDG/Unit]]</f>
        <v>0</v>
      </c>
      <c r="U1643" s="57">
        <f>Table1[[#This Row],[Volume MT/Head]]*Table1[[#This Row],[Price USD/(MT/Head)]]</f>
        <v>0</v>
      </c>
      <c r="W1643" s="28">
        <f>Table1[[#This Row],[Commission SDG/MT]]*Table1[[#This Row],[Volume in Units]]</f>
        <v>0</v>
      </c>
      <c r="Y1643" s="28">
        <f t="shared" si="148"/>
        <v>0</v>
      </c>
      <c r="Z1643" s="6">
        <f>IFERROR((Table1[[#This Row],[Total Cost SDG]]/Table1[[#This Row],[Volume MT/Head]]),0)</f>
        <v>0</v>
      </c>
      <c r="AA1643" s="57" t="e">
        <f t="shared" si="149"/>
        <v>#DIV/0!</v>
      </c>
      <c r="AB1643" s="57">
        <f>IFERROR((Table1[[#This Row],[Total Cost USD]]/Table1[[#This Row],[Volume MT/Head]]),0)</f>
        <v>0</v>
      </c>
      <c r="AC1643" s="80"/>
      <c r="AD1643" s="6">
        <f>Table1[[#This Row],[Volume MT/Head]]-Table1[[#This Row],[Delivered MT]]</f>
        <v>0</v>
      </c>
      <c r="AE1643" s="6">
        <f>Table1[[#This Row],[Delivered MT]]*Table1[[#This Row],[Average Cost SDG/MT]]</f>
        <v>0</v>
      </c>
    </row>
    <row r="1644" spans="1:31" hidden="1" x14ac:dyDescent="0.2">
      <c r="A1644" s="1">
        <v>1655</v>
      </c>
      <c r="P1644" s="6">
        <f t="shared" si="146"/>
        <v>0</v>
      </c>
      <c r="R1644" s="6">
        <f t="shared" si="147"/>
        <v>0</v>
      </c>
      <c r="S1644" s="57">
        <f t="shared" si="150"/>
        <v>0</v>
      </c>
      <c r="T1644" s="6">
        <f>Table1[[#This Row],[Volume in Units]]*Table1[[#This Row],[Price SDG/Unit]]</f>
        <v>0</v>
      </c>
      <c r="U1644" s="57">
        <f>Table1[[#This Row],[Volume MT/Head]]*Table1[[#This Row],[Price USD/(MT/Head)]]</f>
        <v>0</v>
      </c>
      <c r="W1644" s="28">
        <f>Table1[[#This Row],[Commission SDG/MT]]*Table1[[#This Row],[Volume in Units]]</f>
        <v>0</v>
      </c>
      <c r="Y1644" s="28">
        <f t="shared" si="148"/>
        <v>0</v>
      </c>
      <c r="Z1644" s="6">
        <f>IFERROR((Table1[[#This Row],[Total Cost SDG]]/Table1[[#This Row],[Volume MT/Head]]),0)</f>
        <v>0</v>
      </c>
      <c r="AA1644" s="57" t="e">
        <f t="shared" si="149"/>
        <v>#DIV/0!</v>
      </c>
      <c r="AB1644" s="57">
        <f>IFERROR((Table1[[#This Row],[Total Cost USD]]/Table1[[#This Row],[Volume MT/Head]]),0)</f>
        <v>0</v>
      </c>
      <c r="AC1644" s="80"/>
      <c r="AD1644" s="6">
        <f>Table1[[#This Row],[Volume MT/Head]]-Table1[[#This Row],[Delivered MT]]</f>
        <v>0</v>
      </c>
      <c r="AE1644" s="6">
        <f>Table1[[#This Row],[Delivered MT]]*Table1[[#This Row],[Average Cost SDG/MT]]</f>
        <v>0</v>
      </c>
    </row>
    <row r="1645" spans="1:31" hidden="1" x14ac:dyDescent="0.2">
      <c r="A1645" s="1">
        <v>1656</v>
      </c>
      <c r="P1645" s="6">
        <f t="shared" si="146"/>
        <v>0</v>
      </c>
      <c r="R1645" s="6">
        <f t="shared" si="147"/>
        <v>0</v>
      </c>
      <c r="S1645" s="57">
        <f t="shared" si="150"/>
        <v>0</v>
      </c>
      <c r="T1645" s="6">
        <f>Table1[[#This Row],[Volume in Units]]*Table1[[#This Row],[Price SDG/Unit]]</f>
        <v>0</v>
      </c>
      <c r="U1645" s="57">
        <f>Table1[[#This Row],[Volume MT/Head]]*Table1[[#This Row],[Price USD/(MT/Head)]]</f>
        <v>0</v>
      </c>
      <c r="W1645" s="28">
        <f>Table1[[#This Row],[Commission SDG/MT]]*Table1[[#This Row],[Volume in Units]]</f>
        <v>0</v>
      </c>
      <c r="Y1645" s="28">
        <f t="shared" si="148"/>
        <v>0</v>
      </c>
      <c r="Z1645" s="6">
        <f>IFERROR((Table1[[#This Row],[Total Cost SDG]]/Table1[[#This Row],[Volume MT/Head]]),0)</f>
        <v>0</v>
      </c>
      <c r="AA1645" s="57" t="e">
        <f t="shared" si="149"/>
        <v>#DIV/0!</v>
      </c>
      <c r="AB1645" s="57">
        <f>IFERROR((Table1[[#This Row],[Total Cost USD]]/Table1[[#This Row],[Volume MT/Head]]),0)</f>
        <v>0</v>
      </c>
      <c r="AC1645" s="80"/>
      <c r="AD1645" s="6">
        <f>Table1[[#This Row],[Volume MT/Head]]-Table1[[#This Row],[Delivered MT]]</f>
        <v>0</v>
      </c>
      <c r="AE1645" s="6">
        <f>Table1[[#This Row],[Delivered MT]]*Table1[[#This Row],[Average Cost SDG/MT]]</f>
        <v>0</v>
      </c>
    </row>
    <row r="1646" spans="1:31" hidden="1" x14ac:dyDescent="0.2">
      <c r="A1646" s="1">
        <v>1657</v>
      </c>
      <c r="P1646" s="6">
        <f t="shared" si="146"/>
        <v>0</v>
      </c>
      <c r="R1646" s="6">
        <f t="shared" si="147"/>
        <v>0</v>
      </c>
      <c r="S1646" s="57">
        <f t="shared" si="150"/>
        <v>0</v>
      </c>
      <c r="T1646" s="6">
        <f>Table1[[#This Row],[Volume in Units]]*Table1[[#This Row],[Price SDG/Unit]]</f>
        <v>0</v>
      </c>
      <c r="U1646" s="57">
        <f>Table1[[#This Row],[Volume MT/Head]]*Table1[[#This Row],[Price USD/(MT/Head)]]</f>
        <v>0</v>
      </c>
      <c r="W1646" s="28">
        <f>Table1[[#This Row],[Commission SDG/MT]]*Table1[[#This Row],[Volume in Units]]</f>
        <v>0</v>
      </c>
      <c r="Y1646" s="28">
        <f t="shared" si="148"/>
        <v>0</v>
      </c>
      <c r="Z1646" s="6">
        <f>IFERROR((Table1[[#This Row],[Total Cost SDG]]/Table1[[#This Row],[Volume MT/Head]]),0)</f>
        <v>0</v>
      </c>
      <c r="AA1646" s="57" t="e">
        <f t="shared" si="149"/>
        <v>#DIV/0!</v>
      </c>
      <c r="AB1646" s="57">
        <f>IFERROR((Table1[[#This Row],[Total Cost USD]]/Table1[[#This Row],[Volume MT/Head]]),0)</f>
        <v>0</v>
      </c>
      <c r="AC1646" s="80"/>
      <c r="AD1646" s="6">
        <f>Table1[[#This Row],[Volume MT/Head]]-Table1[[#This Row],[Delivered MT]]</f>
        <v>0</v>
      </c>
      <c r="AE1646" s="6">
        <f>Table1[[#This Row],[Delivered MT]]*Table1[[#This Row],[Average Cost SDG/MT]]</f>
        <v>0</v>
      </c>
    </row>
    <row r="1647" spans="1:31" hidden="1" x14ac:dyDescent="0.2">
      <c r="A1647" s="1">
        <v>1658</v>
      </c>
      <c r="P1647" s="6">
        <f t="shared" si="146"/>
        <v>0</v>
      </c>
      <c r="R1647" s="6">
        <f t="shared" si="147"/>
        <v>0</v>
      </c>
      <c r="S1647" s="57">
        <f t="shared" si="150"/>
        <v>0</v>
      </c>
      <c r="T1647" s="6">
        <f>Table1[[#This Row],[Volume in Units]]*Table1[[#This Row],[Price SDG/Unit]]</f>
        <v>0</v>
      </c>
      <c r="U1647" s="57">
        <f>Table1[[#This Row],[Volume MT/Head]]*Table1[[#This Row],[Price USD/(MT/Head)]]</f>
        <v>0</v>
      </c>
      <c r="W1647" s="28">
        <f>Table1[[#This Row],[Commission SDG/MT]]*Table1[[#This Row],[Volume in Units]]</f>
        <v>0</v>
      </c>
      <c r="Y1647" s="28">
        <f t="shared" si="148"/>
        <v>0</v>
      </c>
      <c r="Z1647" s="6">
        <f>IFERROR((Table1[[#This Row],[Total Cost SDG]]/Table1[[#This Row],[Volume MT/Head]]),0)</f>
        <v>0</v>
      </c>
      <c r="AA1647" s="57" t="e">
        <f t="shared" si="149"/>
        <v>#DIV/0!</v>
      </c>
      <c r="AB1647" s="57">
        <f>IFERROR((Table1[[#This Row],[Total Cost USD]]/Table1[[#This Row],[Volume MT/Head]]),0)</f>
        <v>0</v>
      </c>
      <c r="AC1647" s="80"/>
      <c r="AD1647" s="6">
        <f>Table1[[#This Row],[Volume MT/Head]]-Table1[[#This Row],[Delivered MT]]</f>
        <v>0</v>
      </c>
      <c r="AE1647" s="6">
        <f>Table1[[#This Row],[Delivered MT]]*Table1[[#This Row],[Average Cost SDG/MT]]</f>
        <v>0</v>
      </c>
    </row>
    <row r="1648" spans="1:31" hidden="1" x14ac:dyDescent="0.2">
      <c r="A1648" s="1">
        <v>1659</v>
      </c>
      <c r="P1648" s="6">
        <f t="shared" si="146"/>
        <v>0</v>
      </c>
      <c r="R1648" s="6">
        <f t="shared" si="147"/>
        <v>0</v>
      </c>
      <c r="S1648" s="57">
        <f t="shared" si="150"/>
        <v>0</v>
      </c>
      <c r="T1648" s="6">
        <f>Table1[[#This Row],[Volume in Units]]*Table1[[#This Row],[Price SDG/Unit]]</f>
        <v>0</v>
      </c>
      <c r="U1648" s="57">
        <f>Table1[[#This Row],[Volume MT/Head]]*Table1[[#This Row],[Price USD/(MT/Head)]]</f>
        <v>0</v>
      </c>
      <c r="W1648" s="28">
        <f>Table1[[#This Row],[Commission SDG/MT]]*Table1[[#This Row],[Volume in Units]]</f>
        <v>0</v>
      </c>
      <c r="Y1648" s="28">
        <f t="shared" si="148"/>
        <v>0</v>
      </c>
      <c r="Z1648" s="6">
        <f>IFERROR((Table1[[#This Row],[Total Cost SDG]]/Table1[[#This Row],[Volume MT/Head]]),0)</f>
        <v>0</v>
      </c>
      <c r="AA1648" s="57" t="e">
        <f t="shared" si="149"/>
        <v>#DIV/0!</v>
      </c>
      <c r="AB1648" s="57">
        <f>IFERROR((Table1[[#This Row],[Total Cost USD]]/Table1[[#This Row],[Volume MT/Head]]),0)</f>
        <v>0</v>
      </c>
      <c r="AC1648" s="80"/>
      <c r="AD1648" s="6">
        <f>Table1[[#This Row],[Volume MT/Head]]-Table1[[#This Row],[Delivered MT]]</f>
        <v>0</v>
      </c>
      <c r="AE1648" s="6">
        <f>Table1[[#This Row],[Delivered MT]]*Table1[[#This Row],[Average Cost SDG/MT]]</f>
        <v>0</v>
      </c>
    </row>
    <row r="1649" spans="1:31" hidden="1" x14ac:dyDescent="0.2">
      <c r="A1649" s="1">
        <v>1660</v>
      </c>
      <c r="P1649" s="6">
        <f t="shared" si="146"/>
        <v>0</v>
      </c>
      <c r="R1649" s="6">
        <f t="shared" si="147"/>
        <v>0</v>
      </c>
      <c r="S1649" s="57">
        <f t="shared" si="150"/>
        <v>0</v>
      </c>
      <c r="T1649" s="6">
        <f>Table1[[#This Row],[Volume in Units]]*Table1[[#This Row],[Price SDG/Unit]]</f>
        <v>0</v>
      </c>
      <c r="U1649" s="57">
        <f>Table1[[#This Row],[Volume MT/Head]]*Table1[[#This Row],[Price USD/(MT/Head)]]</f>
        <v>0</v>
      </c>
      <c r="W1649" s="28">
        <f>Table1[[#This Row],[Commission SDG/MT]]*Table1[[#This Row],[Volume in Units]]</f>
        <v>0</v>
      </c>
      <c r="Y1649" s="28">
        <f t="shared" si="148"/>
        <v>0</v>
      </c>
      <c r="Z1649" s="6">
        <f>IFERROR((Table1[[#This Row],[Total Cost SDG]]/Table1[[#This Row],[Volume MT/Head]]),0)</f>
        <v>0</v>
      </c>
      <c r="AA1649" s="57" t="e">
        <f t="shared" si="149"/>
        <v>#DIV/0!</v>
      </c>
      <c r="AB1649" s="57">
        <f>IFERROR((Table1[[#This Row],[Total Cost USD]]/Table1[[#This Row],[Volume MT/Head]]),0)</f>
        <v>0</v>
      </c>
      <c r="AC1649" s="80"/>
      <c r="AD1649" s="6">
        <f>Table1[[#This Row],[Volume MT/Head]]-Table1[[#This Row],[Delivered MT]]</f>
        <v>0</v>
      </c>
      <c r="AE1649" s="6">
        <f>Table1[[#This Row],[Delivered MT]]*Table1[[#This Row],[Average Cost SDG/MT]]</f>
        <v>0</v>
      </c>
    </row>
    <row r="1650" spans="1:31" hidden="1" x14ac:dyDescent="0.2">
      <c r="A1650" s="1">
        <v>1661</v>
      </c>
      <c r="P1650" s="6">
        <f t="shared" si="146"/>
        <v>0</v>
      </c>
      <c r="R1650" s="6">
        <f t="shared" si="147"/>
        <v>0</v>
      </c>
      <c r="S1650" s="57">
        <f t="shared" si="150"/>
        <v>0</v>
      </c>
      <c r="T1650" s="6">
        <f>Table1[[#This Row],[Volume in Units]]*Table1[[#This Row],[Price SDG/Unit]]</f>
        <v>0</v>
      </c>
      <c r="U1650" s="57">
        <f>Table1[[#This Row],[Volume MT/Head]]*Table1[[#This Row],[Price USD/(MT/Head)]]</f>
        <v>0</v>
      </c>
      <c r="W1650" s="28">
        <f>Table1[[#This Row],[Commission SDG/MT]]*Table1[[#This Row],[Volume in Units]]</f>
        <v>0</v>
      </c>
      <c r="Y1650" s="28">
        <f t="shared" si="148"/>
        <v>0</v>
      </c>
      <c r="Z1650" s="6">
        <f>IFERROR((Table1[[#This Row],[Total Cost SDG]]/Table1[[#This Row],[Volume MT/Head]]),0)</f>
        <v>0</v>
      </c>
      <c r="AA1650" s="57" t="e">
        <f t="shared" si="149"/>
        <v>#DIV/0!</v>
      </c>
      <c r="AB1650" s="57">
        <f>IFERROR((Table1[[#This Row],[Total Cost USD]]/Table1[[#This Row],[Volume MT/Head]]),0)</f>
        <v>0</v>
      </c>
      <c r="AC1650" s="80"/>
      <c r="AD1650" s="6">
        <f>Table1[[#This Row],[Volume MT/Head]]-Table1[[#This Row],[Delivered MT]]</f>
        <v>0</v>
      </c>
      <c r="AE1650" s="6">
        <f>Table1[[#This Row],[Delivered MT]]*Table1[[#This Row],[Average Cost SDG/MT]]</f>
        <v>0</v>
      </c>
    </row>
    <row r="1651" spans="1:31" hidden="1" x14ac:dyDescent="0.2">
      <c r="A1651" s="1">
        <v>1662</v>
      </c>
      <c r="P1651" s="6">
        <f t="shared" si="146"/>
        <v>0</v>
      </c>
      <c r="R1651" s="6">
        <f t="shared" si="147"/>
        <v>0</v>
      </c>
      <c r="S1651" s="57">
        <f t="shared" si="150"/>
        <v>0</v>
      </c>
      <c r="T1651" s="6">
        <f>Table1[[#This Row],[Volume in Units]]*Table1[[#This Row],[Price SDG/Unit]]</f>
        <v>0</v>
      </c>
      <c r="U1651" s="57">
        <f>Table1[[#This Row],[Volume MT/Head]]*Table1[[#This Row],[Price USD/(MT/Head)]]</f>
        <v>0</v>
      </c>
      <c r="W1651" s="28">
        <f>Table1[[#This Row],[Commission SDG/MT]]*Table1[[#This Row],[Volume in Units]]</f>
        <v>0</v>
      </c>
      <c r="Y1651" s="28">
        <f t="shared" si="148"/>
        <v>0</v>
      </c>
      <c r="Z1651" s="6">
        <f>IFERROR((Table1[[#This Row],[Total Cost SDG]]/Table1[[#This Row],[Volume MT/Head]]),0)</f>
        <v>0</v>
      </c>
      <c r="AA1651" s="57" t="e">
        <f t="shared" si="149"/>
        <v>#DIV/0!</v>
      </c>
      <c r="AB1651" s="57">
        <f>IFERROR((Table1[[#This Row],[Total Cost USD]]/Table1[[#This Row],[Volume MT/Head]]),0)</f>
        <v>0</v>
      </c>
      <c r="AC1651" s="80"/>
      <c r="AD1651" s="6">
        <f>Table1[[#This Row],[Volume MT/Head]]-Table1[[#This Row],[Delivered MT]]</f>
        <v>0</v>
      </c>
      <c r="AE1651" s="6">
        <f>Table1[[#This Row],[Delivered MT]]*Table1[[#This Row],[Average Cost SDG/MT]]</f>
        <v>0</v>
      </c>
    </row>
    <row r="1652" spans="1:31" hidden="1" x14ac:dyDescent="0.2">
      <c r="A1652" s="1">
        <v>1663</v>
      </c>
      <c r="P1652" s="6">
        <f t="shared" si="146"/>
        <v>0</v>
      </c>
      <c r="R1652" s="6">
        <f t="shared" si="147"/>
        <v>0</v>
      </c>
      <c r="S1652" s="57">
        <f t="shared" si="150"/>
        <v>0</v>
      </c>
      <c r="T1652" s="6">
        <f>Table1[[#This Row],[Volume in Units]]*Table1[[#This Row],[Price SDG/Unit]]</f>
        <v>0</v>
      </c>
      <c r="U1652" s="57">
        <f>Table1[[#This Row],[Volume MT/Head]]*Table1[[#This Row],[Price USD/(MT/Head)]]</f>
        <v>0</v>
      </c>
      <c r="W1652" s="28">
        <f>Table1[[#This Row],[Commission SDG/MT]]*Table1[[#This Row],[Volume in Units]]</f>
        <v>0</v>
      </c>
      <c r="Y1652" s="28">
        <f t="shared" si="148"/>
        <v>0</v>
      </c>
      <c r="Z1652" s="6">
        <f>IFERROR((Table1[[#This Row],[Total Cost SDG]]/Table1[[#This Row],[Volume MT/Head]]),0)</f>
        <v>0</v>
      </c>
      <c r="AA1652" s="57" t="e">
        <f t="shared" si="149"/>
        <v>#DIV/0!</v>
      </c>
      <c r="AB1652" s="57">
        <f>IFERROR((Table1[[#This Row],[Total Cost USD]]/Table1[[#This Row],[Volume MT/Head]]),0)</f>
        <v>0</v>
      </c>
      <c r="AC1652" s="80"/>
      <c r="AD1652" s="6">
        <f>Table1[[#This Row],[Volume MT/Head]]-Table1[[#This Row],[Delivered MT]]</f>
        <v>0</v>
      </c>
      <c r="AE1652" s="6">
        <f>Table1[[#This Row],[Delivered MT]]*Table1[[#This Row],[Average Cost SDG/MT]]</f>
        <v>0</v>
      </c>
    </row>
    <row r="1653" spans="1:31" hidden="1" x14ac:dyDescent="0.2">
      <c r="A1653" s="1">
        <v>1664</v>
      </c>
      <c r="P1653" s="6">
        <f t="shared" si="146"/>
        <v>0</v>
      </c>
      <c r="R1653" s="6">
        <f t="shared" si="147"/>
        <v>0</v>
      </c>
      <c r="S1653" s="57">
        <f t="shared" si="150"/>
        <v>0</v>
      </c>
      <c r="T1653" s="6">
        <f>Table1[[#This Row],[Volume in Units]]*Table1[[#This Row],[Price SDG/Unit]]</f>
        <v>0</v>
      </c>
      <c r="U1653" s="57">
        <f>Table1[[#This Row],[Volume MT/Head]]*Table1[[#This Row],[Price USD/(MT/Head)]]</f>
        <v>0</v>
      </c>
      <c r="W1653" s="28">
        <f>Table1[[#This Row],[Commission SDG/MT]]*Table1[[#This Row],[Volume in Units]]</f>
        <v>0</v>
      </c>
      <c r="Y1653" s="28">
        <f t="shared" si="148"/>
        <v>0</v>
      </c>
      <c r="Z1653" s="6">
        <f>IFERROR((Table1[[#This Row],[Total Cost SDG]]/Table1[[#This Row],[Volume MT/Head]]),0)</f>
        <v>0</v>
      </c>
      <c r="AA1653" s="57" t="e">
        <f t="shared" si="149"/>
        <v>#DIV/0!</v>
      </c>
      <c r="AB1653" s="57">
        <f>IFERROR((Table1[[#This Row],[Total Cost USD]]/Table1[[#This Row],[Volume MT/Head]]),0)</f>
        <v>0</v>
      </c>
      <c r="AC1653" s="80"/>
      <c r="AD1653" s="6">
        <f>Table1[[#This Row],[Volume MT/Head]]-Table1[[#This Row],[Delivered MT]]</f>
        <v>0</v>
      </c>
      <c r="AE1653" s="6">
        <f>Table1[[#This Row],[Delivered MT]]*Table1[[#This Row],[Average Cost SDG/MT]]</f>
        <v>0</v>
      </c>
    </row>
    <row r="1654" spans="1:31" hidden="1" x14ac:dyDescent="0.2">
      <c r="A1654" s="1">
        <v>1665</v>
      </c>
      <c r="P1654" s="6">
        <f t="shared" si="146"/>
        <v>0</v>
      </c>
      <c r="R1654" s="6">
        <f t="shared" si="147"/>
        <v>0</v>
      </c>
      <c r="S1654" s="57">
        <f t="shared" si="150"/>
        <v>0</v>
      </c>
      <c r="T1654" s="6">
        <f>Table1[[#This Row],[Volume in Units]]*Table1[[#This Row],[Price SDG/Unit]]</f>
        <v>0</v>
      </c>
      <c r="U1654" s="57">
        <f>Table1[[#This Row],[Volume MT/Head]]*Table1[[#This Row],[Price USD/(MT/Head)]]</f>
        <v>0</v>
      </c>
      <c r="W1654" s="28">
        <f>Table1[[#This Row],[Commission SDG/MT]]*Table1[[#This Row],[Volume in Units]]</f>
        <v>0</v>
      </c>
      <c r="Y1654" s="28">
        <f t="shared" si="148"/>
        <v>0</v>
      </c>
      <c r="Z1654" s="6">
        <f>IFERROR((Table1[[#This Row],[Total Cost SDG]]/Table1[[#This Row],[Volume MT/Head]]),0)</f>
        <v>0</v>
      </c>
      <c r="AA1654" s="57" t="e">
        <f t="shared" si="149"/>
        <v>#DIV/0!</v>
      </c>
      <c r="AB1654" s="57">
        <f>IFERROR((Table1[[#This Row],[Total Cost USD]]/Table1[[#This Row],[Volume MT/Head]]),0)</f>
        <v>0</v>
      </c>
      <c r="AC1654" s="80"/>
      <c r="AD1654" s="6">
        <f>Table1[[#This Row],[Volume MT/Head]]-Table1[[#This Row],[Delivered MT]]</f>
        <v>0</v>
      </c>
      <c r="AE1654" s="6">
        <f>Table1[[#This Row],[Delivered MT]]*Table1[[#This Row],[Average Cost SDG/MT]]</f>
        <v>0</v>
      </c>
    </row>
    <row r="1655" spans="1:31" hidden="1" x14ac:dyDescent="0.2">
      <c r="A1655" s="1">
        <v>1666</v>
      </c>
      <c r="P1655" s="6">
        <f t="shared" si="146"/>
        <v>0</v>
      </c>
      <c r="R1655" s="6">
        <f t="shared" si="147"/>
        <v>0</v>
      </c>
      <c r="S1655" s="57">
        <f t="shared" si="150"/>
        <v>0</v>
      </c>
      <c r="T1655" s="6">
        <f>Table1[[#This Row],[Volume in Units]]*Table1[[#This Row],[Price SDG/Unit]]</f>
        <v>0</v>
      </c>
      <c r="U1655" s="57">
        <f>Table1[[#This Row],[Volume MT/Head]]*Table1[[#This Row],[Price USD/(MT/Head)]]</f>
        <v>0</v>
      </c>
      <c r="W1655" s="28">
        <f>Table1[[#This Row],[Commission SDG/MT]]*Table1[[#This Row],[Volume in Units]]</f>
        <v>0</v>
      </c>
      <c r="Y1655" s="28">
        <f t="shared" si="148"/>
        <v>0</v>
      </c>
      <c r="Z1655" s="6">
        <f>IFERROR((Table1[[#This Row],[Total Cost SDG]]/Table1[[#This Row],[Volume MT/Head]]),0)</f>
        <v>0</v>
      </c>
      <c r="AA1655" s="57" t="e">
        <f t="shared" si="149"/>
        <v>#DIV/0!</v>
      </c>
      <c r="AB1655" s="57">
        <f>IFERROR((Table1[[#This Row],[Total Cost USD]]/Table1[[#This Row],[Volume MT/Head]]),0)</f>
        <v>0</v>
      </c>
      <c r="AC1655" s="80"/>
      <c r="AD1655" s="6">
        <f>Table1[[#This Row],[Volume MT/Head]]-Table1[[#This Row],[Delivered MT]]</f>
        <v>0</v>
      </c>
      <c r="AE1655" s="6">
        <f>Table1[[#This Row],[Delivered MT]]*Table1[[#This Row],[Average Cost SDG/MT]]</f>
        <v>0</v>
      </c>
    </row>
    <row r="1656" spans="1:31" hidden="1" x14ac:dyDescent="0.2">
      <c r="A1656" s="1">
        <v>1667</v>
      </c>
      <c r="P1656" s="6">
        <f t="shared" si="146"/>
        <v>0</v>
      </c>
      <c r="R1656" s="6">
        <f t="shared" si="147"/>
        <v>0</v>
      </c>
      <c r="S1656" s="57">
        <f t="shared" si="150"/>
        <v>0</v>
      </c>
      <c r="T1656" s="6">
        <f>Table1[[#This Row],[Volume in Units]]*Table1[[#This Row],[Price SDG/Unit]]</f>
        <v>0</v>
      </c>
      <c r="U1656" s="57">
        <f>Table1[[#This Row],[Volume MT/Head]]*Table1[[#This Row],[Price USD/(MT/Head)]]</f>
        <v>0</v>
      </c>
      <c r="W1656" s="28">
        <f>Table1[[#This Row],[Commission SDG/MT]]*Table1[[#This Row],[Volume in Units]]</f>
        <v>0</v>
      </c>
      <c r="Y1656" s="28">
        <f t="shared" si="148"/>
        <v>0</v>
      </c>
      <c r="Z1656" s="6">
        <f>IFERROR((Table1[[#This Row],[Total Cost SDG]]/Table1[[#This Row],[Volume MT/Head]]),0)</f>
        <v>0</v>
      </c>
      <c r="AA1656" s="57" t="e">
        <f t="shared" si="149"/>
        <v>#DIV/0!</v>
      </c>
      <c r="AB1656" s="57">
        <f>IFERROR((Table1[[#This Row],[Total Cost USD]]/Table1[[#This Row],[Volume MT/Head]]),0)</f>
        <v>0</v>
      </c>
      <c r="AC1656" s="80"/>
      <c r="AD1656" s="6">
        <f>Table1[[#This Row],[Volume MT/Head]]-Table1[[#This Row],[Delivered MT]]</f>
        <v>0</v>
      </c>
      <c r="AE1656" s="6">
        <f>Table1[[#This Row],[Delivered MT]]*Table1[[#This Row],[Average Cost SDG/MT]]</f>
        <v>0</v>
      </c>
    </row>
    <row r="1657" spans="1:31" hidden="1" x14ac:dyDescent="0.2">
      <c r="A1657" s="1">
        <v>1668</v>
      </c>
      <c r="P1657" s="6">
        <f t="shared" si="146"/>
        <v>0</v>
      </c>
      <c r="R1657" s="6">
        <f t="shared" si="147"/>
        <v>0</v>
      </c>
      <c r="S1657" s="57">
        <f t="shared" si="150"/>
        <v>0</v>
      </c>
      <c r="T1657" s="6">
        <f>Table1[[#This Row],[Volume in Units]]*Table1[[#This Row],[Price SDG/Unit]]</f>
        <v>0</v>
      </c>
      <c r="U1657" s="57">
        <f>Table1[[#This Row],[Volume MT/Head]]*Table1[[#This Row],[Price USD/(MT/Head)]]</f>
        <v>0</v>
      </c>
      <c r="W1657" s="28">
        <f>Table1[[#This Row],[Commission SDG/MT]]*Table1[[#This Row],[Volume in Units]]</f>
        <v>0</v>
      </c>
      <c r="Y1657" s="28">
        <f t="shared" si="148"/>
        <v>0</v>
      </c>
      <c r="Z1657" s="6">
        <f>IFERROR((Table1[[#This Row],[Total Cost SDG]]/Table1[[#This Row],[Volume MT/Head]]),0)</f>
        <v>0</v>
      </c>
      <c r="AA1657" s="57" t="e">
        <f t="shared" si="149"/>
        <v>#DIV/0!</v>
      </c>
      <c r="AB1657" s="57">
        <f>IFERROR((Table1[[#This Row],[Total Cost USD]]/Table1[[#This Row],[Volume MT/Head]]),0)</f>
        <v>0</v>
      </c>
      <c r="AC1657" s="80"/>
      <c r="AD1657" s="6">
        <f>Table1[[#This Row],[Volume MT/Head]]-Table1[[#This Row],[Delivered MT]]</f>
        <v>0</v>
      </c>
      <c r="AE1657" s="6">
        <f>Table1[[#This Row],[Delivered MT]]*Table1[[#This Row],[Average Cost SDG/MT]]</f>
        <v>0</v>
      </c>
    </row>
    <row r="1658" spans="1:31" hidden="1" x14ac:dyDescent="0.2">
      <c r="A1658" s="1">
        <v>1669</v>
      </c>
      <c r="P1658" s="6">
        <f t="shared" si="146"/>
        <v>0</v>
      </c>
      <c r="R1658" s="6">
        <f t="shared" si="147"/>
        <v>0</v>
      </c>
      <c r="S1658" s="57">
        <f t="shared" si="150"/>
        <v>0</v>
      </c>
      <c r="T1658" s="6">
        <f>Table1[[#This Row],[Volume in Units]]*Table1[[#This Row],[Price SDG/Unit]]</f>
        <v>0</v>
      </c>
      <c r="U1658" s="57">
        <f>Table1[[#This Row],[Volume MT/Head]]*Table1[[#This Row],[Price USD/(MT/Head)]]</f>
        <v>0</v>
      </c>
      <c r="W1658" s="28">
        <f>Table1[[#This Row],[Commission SDG/MT]]*Table1[[#This Row],[Volume in Units]]</f>
        <v>0</v>
      </c>
      <c r="Y1658" s="28">
        <f t="shared" si="148"/>
        <v>0</v>
      </c>
      <c r="Z1658" s="6">
        <f>IFERROR((Table1[[#This Row],[Total Cost SDG]]/Table1[[#This Row],[Volume MT/Head]]),0)</f>
        <v>0</v>
      </c>
      <c r="AA1658" s="57" t="e">
        <f t="shared" si="149"/>
        <v>#DIV/0!</v>
      </c>
      <c r="AB1658" s="57">
        <f>IFERROR((Table1[[#This Row],[Total Cost USD]]/Table1[[#This Row],[Volume MT/Head]]),0)</f>
        <v>0</v>
      </c>
      <c r="AC1658" s="80"/>
      <c r="AD1658" s="6">
        <f>Table1[[#This Row],[Volume MT/Head]]-Table1[[#This Row],[Delivered MT]]</f>
        <v>0</v>
      </c>
      <c r="AE1658" s="6">
        <f>Table1[[#This Row],[Delivered MT]]*Table1[[#This Row],[Average Cost SDG/MT]]</f>
        <v>0</v>
      </c>
    </row>
    <row r="1659" spans="1:31" hidden="1" x14ac:dyDescent="0.2">
      <c r="A1659" s="1">
        <v>1670</v>
      </c>
      <c r="P1659" s="6">
        <f t="shared" si="146"/>
        <v>0</v>
      </c>
      <c r="R1659" s="6">
        <f t="shared" si="147"/>
        <v>0</v>
      </c>
      <c r="S1659" s="57">
        <f t="shared" si="150"/>
        <v>0</v>
      </c>
      <c r="T1659" s="6">
        <f>Table1[[#This Row],[Volume in Units]]*Table1[[#This Row],[Price SDG/Unit]]</f>
        <v>0</v>
      </c>
      <c r="U1659" s="57">
        <f>Table1[[#This Row],[Volume MT/Head]]*Table1[[#This Row],[Price USD/(MT/Head)]]</f>
        <v>0</v>
      </c>
      <c r="W1659" s="28">
        <f>Table1[[#This Row],[Commission SDG/MT]]*Table1[[#This Row],[Volume in Units]]</f>
        <v>0</v>
      </c>
      <c r="Y1659" s="28">
        <f t="shared" si="148"/>
        <v>0</v>
      </c>
      <c r="Z1659" s="6">
        <f>IFERROR((Table1[[#This Row],[Total Cost SDG]]/Table1[[#This Row],[Volume MT/Head]]),0)</f>
        <v>0</v>
      </c>
      <c r="AA1659" s="57" t="e">
        <f t="shared" si="149"/>
        <v>#DIV/0!</v>
      </c>
      <c r="AB1659" s="57">
        <f>IFERROR((Table1[[#This Row],[Total Cost USD]]/Table1[[#This Row],[Volume MT/Head]]),0)</f>
        <v>0</v>
      </c>
      <c r="AC1659" s="80"/>
      <c r="AD1659" s="6">
        <f>Table1[[#This Row],[Volume MT/Head]]-Table1[[#This Row],[Delivered MT]]</f>
        <v>0</v>
      </c>
      <c r="AE1659" s="6">
        <f>Table1[[#This Row],[Delivered MT]]*Table1[[#This Row],[Average Cost SDG/MT]]</f>
        <v>0</v>
      </c>
    </row>
    <row r="1660" spans="1:31" hidden="1" x14ac:dyDescent="0.2">
      <c r="A1660" s="1">
        <v>1671</v>
      </c>
      <c r="P1660" s="6">
        <f t="shared" si="146"/>
        <v>0</v>
      </c>
      <c r="R1660" s="6">
        <f t="shared" si="147"/>
        <v>0</v>
      </c>
      <c r="S1660" s="57">
        <f t="shared" si="150"/>
        <v>0</v>
      </c>
      <c r="T1660" s="6">
        <f>Table1[[#This Row],[Volume in Units]]*Table1[[#This Row],[Price SDG/Unit]]</f>
        <v>0</v>
      </c>
      <c r="U1660" s="57">
        <f>Table1[[#This Row],[Volume MT/Head]]*Table1[[#This Row],[Price USD/(MT/Head)]]</f>
        <v>0</v>
      </c>
      <c r="W1660" s="28">
        <f>Table1[[#This Row],[Commission SDG/MT]]*Table1[[#This Row],[Volume in Units]]</f>
        <v>0</v>
      </c>
      <c r="Y1660" s="28">
        <f t="shared" si="148"/>
        <v>0</v>
      </c>
      <c r="Z1660" s="6">
        <f>IFERROR((Table1[[#This Row],[Total Cost SDG]]/Table1[[#This Row],[Volume MT/Head]]),0)</f>
        <v>0</v>
      </c>
      <c r="AA1660" s="57" t="e">
        <f t="shared" si="149"/>
        <v>#DIV/0!</v>
      </c>
      <c r="AB1660" s="57">
        <f>IFERROR((Table1[[#This Row],[Total Cost USD]]/Table1[[#This Row],[Volume MT/Head]]),0)</f>
        <v>0</v>
      </c>
      <c r="AC1660" s="80"/>
      <c r="AD1660" s="6">
        <f>Table1[[#This Row],[Volume MT/Head]]-Table1[[#This Row],[Delivered MT]]</f>
        <v>0</v>
      </c>
      <c r="AE1660" s="6">
        <f>Table1[[#This Row],[Delivered MT]]*Table1[[#This Row],[Average Cost SDG/MT]]</f>
        <v>0</v>
      </c>
    </row>
    <row r="1661" spans="1:31" hidden="1" x14ac:dyDescent="0.2">
      <c r="A1661" s="1">
        <v>1672</v>
      </c>
      <c r="P1661" s="6">
        <f t="shared" si="146"/>
        <v>0</v>
      </c>
      <c r="R1661" s="6">
        <f t="shared" si="147"/>
        <v>0</v>
      </c>
      <c r="S1661" s="57">
        <f t="shared" si="150"/>
        <v>0</v>
      </c>
      <c r="T1661" s="6">
        <f>Table1[[#This Row],[Volume in Units]]*Table1[[#This Row],[Price SDG/Unit]]</f>
        <v>0</v>
      </c>
      <c r="U1661" s="57">
        <f>Table1[[#This Row],[Volume MT/Head]]*Table1[[#This Row],[Price USD/(MT/Head)]]</f>
        <v>0</v>
      </c>
      <c r="W1661" s="28">
        <f>Table1[[#This Row],[Commission SDG/MT]]*Table1[[#This Row],[Volume in Units]]</f>
        <v>0</v>
      </c>
      <c r="Y1661" s="28">
        <f t="shared" si="148"/>
        <v>0</v>
      </c>
      <c r="Z1661" s="6">
        <f>IFERROR((Table1[[#This Row],[Total Cost SDG]]/Table1[[#This Row],[Volume MT/Head]]),0)</f>
        <v>0</v>
      </c>
      <c r="AA1661" s="57" t="e">
        <f t="shared" si="149"/>
        <v>#DIV/0!</v>
      </c>
      <c r="AB1661" s="57">
        <f>IFERROR((Table1[[#This Row],[Total Cost USD]]/Table1[[#This Row],[Volume MT/Head]]),0)</f>
        <v>0</v>
      </c>
      <c r="AC1661" s="80"/>
      <c r="AD1661" s="6">
        <f>Table1[[#This Row],[Volume MT/Head]]-Table1[[#This Row],[Delivered MT]]</f>
        <v>0</v>
      </c>
      <c r="AE1661" s="6">
        <f>Table1[[#This Row],[Delivered MT]]*Table1[[#This Row],[Average Cost SDG/MT]]</f>
        <v>0</v>
      </c>
    </row>
    <row r="1662" spans="1:31" hidden="1" x14ac:dyDescent="0.2">
      <c r="A1662" s="1">
        <v>1673</v>
      </c>
      <c r="P1662" s="6">
        <f t="shared" si="146"/>
        <v>0</v>
      </c>
      <c r="R1662" s="6">
        <f t="shared" si="147"/>
        <v>0</v>
      </c>
      <c r="S1662" s="57">
        <f t="shared" si="150"/>
        <v>0</v>
      </c>
      <c r="T1662" s="6">
        <f>Table1[[#This Row],[Volume in Units]]*Table1[[#This Row],[Price SDG/Unit]]</f>
        <v>0</v>
      </c>
      <c r="U1662" s="57">
        <f>Table1[[#This Row],[Volume MT/Head]]*Table1[[#This Row],[Price USD/(MT/Head)]]</f>
        <v>0</v>
      </c>
      <c r="W1662" s="28">
        <f>Table1[[#This Row],[Commission SDG/MT]]*Table1[[#This Row],[Volume in Units]]</f>
        <v>0</v>
      </c>
      <c r="Y1662" s="28">
        <f t="shared" si="148"/>
        <v>0</v>
      </c>
      <c r="Z1662" s="6">
        <f>IFERROR((Table1[[#This Row],[Total Cost SDG]]/Table1[[#This Row],[Volume MT/Head]]),0)</f>
        <v>0</v>
      </c>
      <c r="AA1662" s="57" t="e">
        <f t="shared" si="149"/>
        <v>#DIV/0!</v>
      </c>
      <c r="AB1662" s="57">
        <f>IFERROR((Table1[[#This Row],[Total Cost USD]]/Table1[[#This Row],[Volume MT/Head]]),0)</f>
        <v>0</v>
      </c>
      <c r="AC1662" s="80"/>
      <c r="AD1662" s="6">
        <f>Table1[[#This Row],[Volume MT/Head]]-Table1[[#This Row],[Delivered MT]]</f>
        <v>0</v>
      </c>
      <c r="AE1662" s="6">
        <f>Table1[[#This Row],[Delivered MT]]*Table1[[#This Row],[Average Cost SDG/MT]]</f>
        <v>0</v>
      </c>
    </row>
    <row r="1663" spans="1:31" hidden="1" x14ac:dyDescent="0.2">
      <c r="A1663" s="1">
        <v>1674</v>
      </c>
      <c r="P1663" s="6">
        <f t="shared" si="146"/>
        <v>0</v>
      </c>
      <c r="R1663" s="6">
        <f t="shared" si="147"/>
        <v>0</v>
      </c>
      <c r="S1663" s="57">
        <f t="shared" si="150"/>
        <v>0</v>
      </c>
      <c r="T1663" s="6">
        <f>Table1[[#This Row],[Volume in Units]]*Table1[[#This Row],[Price SDG/Unit]]</f>
        <v>0</v>
      </c>
      <c r="U1663" s="57">
        <f>Table1[[#This Row],[Volume MT/Head]]*Table1[[#This Row],[Price USD/(MT/Head)]]</f>
        <v>0</v>
      </c>
      <c r="W1663" s="28">
        <f>Table1[[#This Row],[Commission SDG/MT]]*Table1[[#This Row],[Volume in Units]]</f>
        <v>0</v>
      </c>
      <c r="Y1663" s="28">
        <f t="shared" si="148"/>
        <v>0</v>
      </c>
      <c r="Z1663" s="6">
        <f>IFERROR((Table1[[#This Row],[Total Cost SDG]]/Table1[[#This Row],[Volume MT/Head]]),0)</f>
        <v>0</v>
      </c>
      <c r="AA1663" s="57" t="e">
        <f t="shared" si="149"/>
        <v>#DIV/0!</v>
      </c>
      <c r="AB1663" s="57">
        <f>IFERROR((Table1[[#This Row],[Total Cost USD]]/Table1[[#This Row],[Volume MT/Head]]),0)</f>
        <v>0</v>
      </c>
      <c r="AC1663" s="80"/>
      <c r="AD1663" s="6">
        <f>Table1[[#This Row],[Volume MT/Head]]-Table1[[#This Row],[Delivered MT]]</f>
        <v>0</v>
      </c>
      <c r="AE1663" s="6">
        <f>Table1[[#This Row],[Delivered MT]]*Table1[[#This Row],[Average Cost SDG/MT]]</f>
        <v>0</v>
      </c>
    </row>
    <row r="1664" spans="1:31" hidden="1" x14ac:dyDescent="0.2">
      <c r="A1664" s="1">
        <v>1675</v>
      </c>
      <c r="P1664" s="6">
        <f t="shared" si="146"/>
        <v>0</v>
      </c>
      <c r="R1664" s="6">
        <f t="shared" si="147"/>
        <v>0</v>
      </c>
      <c r="S1664" s="57">
        <f t="shared" si="150"/>
        <v>0</v>
      </c>
      <c r="T1664" s="6">
        <f>Table1[[#This Row],[Volume in Units]]*Table1[[#This Row],[Price SDG/Unit]]</f>
        <v>0</v>
      </c>
      <c r="U1664" s="57">
        <f>Table1[[#This Row],[Volume MT/Head]]*Table1[[#This Row],[Price USD/(MT/Head)]]</f>
        <v>0</v>
      </c>
      <c r="W1664" s="28">
        <f>Table1[[#This Row],[Commission SDG/MT]]*Table1[[#This Row],[Volume in Units]]</f>
        <v>0</v>
      </c>
      <c r="Y1664" s="28">
        <f t="shared" si="148"/>
        <v>0</v>
      </c>
      <c r="Z1664" s="6">
        <f>IFERROR((Table1[[#This Row],[Total Cost SDG]]/Table1[[#This Row],[Volume MT/Head]]),0)</f>
        <v>0</v>
      </c>
      <c r="AA1664" s="57" t="e">
        <f t="shared" si="149"/>
        <v>#DIV/0!</v>
      </c>
      <c r="AB1664" s="57">
        <f>IFERROR((Table1[[#This Row],[Total Cost USD]]/Table1[[#This Row],[Volume MT/Head]]),0)</f>
        <v>0</v>
      </c>
      <c r="AC1664" s="80"/>
      <c r="AD1664" s="6">
        <f>Table1[[#This Row],[Volume MT/Head]]-Table1[[#This Row],[Delivered MT]]</f>
        <v>0</v>
      </c>
      <c r="AE1664" s="6">
        <f>Table1[[#This Row],[Delivered MT]]*Table1[[#This Row],[Average Cost SDG/MT]]</f>
        <v>0</v>
      </c>
    </row>
    <row r="1665" spans="1:31" hidden="1" x14ac:dyDescent="0.2">
      <c r="A1665" s="1">
        <v>1676</v>
      </c>
      <c r="P1665" s="6">
        <f t="shared" si="146"/>
        <v>0</v>
      </c>
      <c r="R1665" s="6">
        <f t="shared" si="147"/>
        <v>0</v>
      </c>
      <c r="S1665" s="57">
        <f t="shared" si="150"/>
        <v>0</v>
      </c>
      <c r="T1665" s="6">
        <f>Table1[[#This Row],[Volume in Units]]*Table1[[#This Row],[Price SDG/Unit]]</f>
        <v>0</v>
      </c>
      <c r="U1665" s="57">
        <f>Table1[[#This Row],[Volume MT/Head]]*Table1[[#This Row],[Price USD/(MT/Head)]]</f>
        <v>0</v>
      </c>
      <c r="W1665" s="28">
        <f>Table1[[#This Row],[Commission SDG/MT]]*Table1[[#This Row],[Volume in Units]]</f>
        <v>0</v>
      </c>
      <c r="Y1665" s="28">
        <f t="shared" si="148"/>
        <v>0</v>
      </c>
      <c r="Z1665" s="6">
        <f>IFERROR((Table1[[#This Row],[Total Cost SDG]]/Table1[[#This Row],[Volume MT/Head]]),0)</f>
        <v>0</v>
      </c>
      <c r="AA1665" s="57" t="e">
        <f t="shared" si="149"/>
        <v>#DIV/0!</v>
      </c>
      <c r="AB1665" s="57">
        <f>IFERROR((Table1[[#This Row],[Total Cost USD]]/Table1[[#This Row],[Volume MT/Head]]),0)</f>
        <v>0</v>
      </c>
      <c r="AC1665" s="80"/>
      <c r="AD1665" s="6">
        <f>Table1[[#This Row],[Volume MT/Head]]-Table1[[#This Row],[Delivered MT]]</f>
        <v>0</v>
      </c>
      <c r="AE1665" s="6">
        <f>Table1[[#This Row],[Delivered MT]]*Table1[[#This Row],[Average Cost SDG/MT]]</f>
        <v>0</v>
      </c>
    </row>
    <row r="1666" spans="1:31" hidden="1" x14ac:dyDescent="0.2">
      <c r="A1666" s="1">
        <v>1677</v>
      </c>
      <c r="P1666" s="6">
        <f t="shared" ref="P1666:P1729" si="151">IF(N1666="KG",(O1666/1000),IF(N1666="Head",(O1666*1),IF(N1666="Kantar 100lb",(O1666/22.25),IF(N1666="Kantar 315lb",(O1666*315/2204.6),IF(N1666="MT",(O1666*1),IF(N1666="Ardab",(O1666*199.726/1000),IF(N1666="104 Bag",(O1666*104/1000),IF(N1666="101 Bag",(O1666*101/1000),IF(N1666=0,0)))))))))</f>
        <v>0</v>
      </c>
      <c r="R1666" s="6">
        <f t="shared" ref="R1666:R1729" si="152">IF(N1666="KG",(Q1666*1000),IF(N1666="Head",(Q1666*1),IF(N1666="Kantar 100lb",(Q1666*22.25),IF(N1666="Kantar 315lb",(Q1666/315*2204.6),IF(N1666="MT",(Q1666*1),IF(N1666="Ardab",(Q1666/199.726*1000),IF(N1666="104 Bag",(Q1666/104*1000),IF(N1666="101 Bag",(Q1666/101*1000),IF(N1666=0,0)))))))))</f>
        <v>0</v>
      </c>
      <c r="S1666" s="57">
        <f t="shared" si="150"/>
        <v>0</v>
      </c>
      <c r="T1666" s="6">
        <f>Table1[[#This Row],[Volume in Units]]*Table1[[#This Row],[Price SDG/Unit]]</f>
        <v>0</v>
      </c>
      <c r="U1666" s="57">
        <f>Table1[[#This Row],[Volume MT/Head]]*Table1[[#This Row],[Price USD/(MT/Head)]]</f>
        <v>0</v>
      </c>
      <c r="W1666" s="28">
        <f>Table1[[#This Row],[Commission SDG/MT]]*Table1[[#This Row],[Volume in Units]]</f>
        <v>0</v>
      </c>
      <c r="Y1666" s="28">
        <f t="shared" ref="Y1666:Y1729" si="153">T1666+W1666+X1666</f>
        <v>0</v>
      </c>
      <c r="Z1666" s="6">
        <f>IFERROR((Table1[[#This Row],[Total Cost SDG]]/Table1[[#This Row],[Volume MT/Head]]),0)</f>
        <v>0</v>
      </c>
      <c r="AA1666" s="57" t="e">
        <f t="shared" ref="AA1666:AA1729" si="154">Y1666/F1666</f>
        <v>#DIV/0!</v>
      </c>
      <c r="AB1666" s="57">
        <f>IFERROR((Table1[[#This Row],[Total Cost USD]]/Table1[[#This Row],[Volume MT/Head]]),0)</f>
        <v>0</v>
      </c>
      <c r="AC1666" s="80"/>
      <c r="AD1666" s="6">
        <f>Table1[[#This Row],[Volume MT/Head]]-Table1[[#This Row],[Delivered MT]]</f>
        <v>0</v>
      </c>
      <c r="AE1666" s="6">
        <f>Table1[[#This Row],[Delivered MT]]*Table1[[#This Row],[Average Cost SDG/MT]]</f>
        <v>0</v>
      </c>
    </row>
    <row r="1667" spans="1:31" hidden="1" x14ac:dyDescent="0.2">
      <c r="A1667" s="1">
        <v>1678</v>
      </c>
      <c r="P1667" s="6">
        <f t="shared" si="151"/>
        <v>0</v>
      </c>
      <c r="R1667" s="6">
        <f t="shared" si="152"/>
        <v>0</v>
      </c>
      <c r="S1667" s="57">
        <f t="shared" si="150"/>
        <v>0</v>
      </c>
      <c r="T1667" s="6">
        <f>Table1[[#This Row],[Volume in Units]]*Table1[[#This Row],[Price SDG/Unit]]</f>
        <v>0</v>
      </c>
      <c r="U1667" s="57">
        <f>Table1[[#This Row],[Volume MT/Head]]*Table1[[#This Row],[Price USD/(MT/Head)]]</f>
        <v>0</v>
      </c>
      <c r="W1667" s="28">
        <f>Table1[[#This Row],[Commission SDG/MT]]*Table1[[#This Row],[Volume in Units]]</f>
        <v>0</v>
      </c>
      <c r="Y1667" s="28">
        <f t="shared" si="153"/>
        <v>0</v>
      </c>
      <c r="Z1667" s="6">
        <f>IFERROR((Table1[[#This Row],[Total Cost SDG]]/Table1[[#This Row],[Volume MT/Head]]),0)</f>
        <v>0</v>
      </c>
      <c r="AA1667" s="57" t="e">
        <f t="shared" si="154"/>
        <v>#DIV/0!</v>
      </c>
      <c r="AB1667" s="57">
        <f>IFERROR((Table1[[#This Row],[Total Cost USD]]/Table1[[#This Row],[Volume MT/Head]]),0)</f>
        <v>0</v>
      </c>
      <c r="AC1667" s="80"/>
      <c r="AD1667" s="6">
        <f>Table1[[#This Row],[Volume MT/Head]]-Table1[[#This Row],[Delivered MT]]</f>
        <v>0</v>
      </c>
      <c r="AE1667" s="6">
        <f>Table1[[#This Row],[Delivered MT]]*Table1[[#This Row],[Average Cost SDG/MT]]</f>
        <v>0</v>
      </c>
    </row>
    <row r="1668" spans="1:31" hidden="1" x14ac:dyDescent="0.2">
      <c r="A1668" s="1">
        <v>1679</v>
      </c>
      <c r="P1668" s="6">
        <f t="shared" si="151"/>
        <v>0</v>
      </c>
      <c r="R1668" s="6">
        <f t="shared" si="152"/>
        <v>0</v>
      </c>
      <c r="S1668" s="57">
        <f t="shared" si="150"/>
        <v>0</v>
      </c>
      <c r="T1668" s="6">
        <f>Table1[[#This Row],[Volume in Units]]*Table1[[#This Row],[Price SDG/Unit]]</f>
        <v>0</v>
      </c>
      <c r="U1668" s="57">
        <f>Table1[[#This Row],[Volume MT/Head]]*Table1[[#This Row],[Price USD/(MT/Head)]]</f>
        <v>0</v>
      </c>
      <c r="W1668" s="28">
        <f>Table1[[#This Row],[Commission SDG/MT]]*Table1[[#This Row],[Volume in Units]]</f>
        <v>0</v>
      </c>
      <c r="Y1668" s="28">
        <f t="shared" si="153"/>
        <v>0</v>
      </c>
      <c r="Z1668" s="6">
        <f>IFERROR((Table1[[#This Row],[Total Cost SDG]]/Table1[[#This Row],[Volume MT/Head]]),0)</f>
        <v>0</v>
      </c>
      <c r="AA1668" s="57" t="e">
        <f t="shared" si="154"/>
        <v>#DIV/0!</v>
      </c>
      <c r="AB1668" s="57">
        <f>IFERROR((Table1[[#This Row],[Total Cost USD]]/Table1[[#This Row],[Volume MT/Head]]),0)</f>
        <v>0</v>
      </c>
      <c r="AC1668" s="80"/>
      <c r="AD1668" s="6">
        <f>Table1[[#This Row],[Volume MT/Head]]-Table1[[#This Row],[Delivered MT]]</f>
        <v>0</v>
      </c>
      <c r="AE1668" s="6">
        <f>Table1[[#This Row],[Delivered MT]]*Table1[[#This Row],[Average Cost SDG/MT]]</f>
        <v>0</v>
      </c>
    </row>
    <row r="1669" spans="1:31" hidden="1" x14ac:dyDescent="0.2">
      <c r="A1669" s="1">
        <v>1680</v>
      </c>
      <c r="P1669" s="6">
        <f t="shared" si="151"/>
        <v>0</v>
      </c>
      <c r="R1669" s="6">
        <f t="shared" si="152"/>
        <v>0</v>
      </c>
      <c r="S1669" s="57">
        <f t="shared" si="150"/>
        <v>0</v>
      </c>
      <c r="T1669" s="6">
        <f>Table1[[#This Row],[Volume in Units]]*Table1[[#This Row],[Price SDG/Unit]]</f>
        <v>0</v>
      </c>
      <c r="U1669" s="57">
        <f>Table1[[#This Row],[Volume MT/Head]]*Table1[[#This Row],[Price USD/(MT/Head)]]</f>
        <v>0</v>
      </c>
      <c r="W1669" s="28">
        <f>Table1[[#This Row],[Commission SDG/MT]]*Table1[[#This Row],[Volume in Units]]</f>
        <v>0</v>
      </c>
      <c r="Y1669" s="28">
        <f t="shared" si="153"/>
        <v>0</v>
      </c>
      <c r="Z1669" s="6">
        <f>IFERROR((Table1[[#This Row],[Total Cost SDG]]/Table1[[#This Row],[Volume MT/Head]]),0)</f>
        <v>0</v>
      </c>
      <c r="AA1669" s="57" t="e">
        <f t="shared" si="154"/>
        <v>#DIV/0!</v>
      </c>
      <c r="AB1669" s="57">
        <f>IFERROR((Table1[[#This Row],[Total Cost USD]]/Table1[[#This Row],[Volume MT/Head]]),0)</f>
        <v>0</v>
      </c>
      <c r="AC1669" s="80"/>
      <c r="AD1669" s="6">
        <f>Table1[[#This Row],[Volume MT/Head]]-Table1[[#This Row],[Delivered MT]]</f>
        <v>0</v>
      </c>
      <c r="AE1669" s="6">
        <f>Table1[[#This Row],[Delivered MT]]*Table1[[#This Row],[Average Cost SDG/MT]]</f>
        <v>0</v>
      </c>
    </row>
    <row r="1670" spans="1:31" hidden="1" x14ac:dyDescent="0.2">
      <c r="A1670" s="1">
        <v>1681</v>
      </c>
      <c r="P1670" s="6">
        <f t="shared" si="151"/>
        <v>0</v>
      </c>
      <c r="R1670" s="6">
        <f t="shared" si="152"/>
        <v>0</v>
      </c>
      <c r="S1670" s="57">
        <f t="shared" si="150"/>
        <v>0</v>
      </c>
      <c r="T1670" s="6">
        <f>Table1[[#This Row],[Volume in Units]]*Table1[[#This Row],[Price SDG/Unit]]</f>
        <v>0</v>
      </c>
      <c r="U1670" s="57">
        <f>Table1[[#This Row],[Volume MT/Head]]*Table1[[#This Row],[Price USD/(MT/Head)]]</f>
        <v>0</v>
      </c>
      <c r="W1670" s="28">
        <f>Table1[[#This Row],[Commission SDG/MT]]*Table1[[#This Row],[Volume in Units]]</f>
        <v>0</v>
      </c>
      <c r="Y1670" s="28">
        <f t="shared" si="153"/>
        <v>0</v>
      </c>
      <c r="Z1670" s="6">
        <f>IFERROR((Table1[[#This Row],[Total Cost SDG]]/Table1[[#This Row],[Volume MT/Head]]),0)</f>
        <v>0</v>
      </c>
      <c r="AA1670" s="57" t="e">
        <f t="shared" si="154"/>
        <v>#DIV/0!</v>
      </c>
      <c r="AB1670" s="57">
        <f>IFERROR((Table1[[#This Row],[Total Cost USD]]/Table1[[#This Row],[Volume MT/Head]]),0)</f>
        <v>0</v>
      </c>
      <c r="AC1670" s="80"/>
      <c r="AD1670" s="6">
        <f>Table1[[#This Row],[Volume MT/Head]]-Table1[[#This Row],[Delivered MT]]</f>
        <v>0</v>
      </c>
      <c r="AE1670" s="6">
        <f>Table1[[#This Row],[Delivered MT]]*Table1[[#This Row],[Average Cost SDG/MT]]</f>
        <v>0</v>
      </c>
    </row>
    <row r="1671" spans="1:31" hidden="1" x14ac:dyDescent="0.2">
      <c r="A1671" s="1">
        <v>1682</v>
      </c>
      <c r="P1671" s="6">
        <f t="shared" si="151"/>
        <v>0</v>
      </c>
      <c r="R1671" s="6">
        <f t="shared" si="152"/>
        <v>0</v>
      </c>
      <c r="S1671" s="57">
        <f t="shared" si="150"/>
        <v>0</v>
      </c>
      <c r="T1671" s="6">
        <f>Table1[[#This Row],[Volume in Units]]*Table1[[#This Row],[Price SDG/Unit]]</f>
        <v>0</v>
      </c>
      <c r="U1671" s="57">
        <f>Table1[[#This Row],[Volume MT/Head]]*Table1[[#This Row],[Price USD/(MT/Head)]]</f>
        <v>0</v>
      </c>
      <c r="W1671" s="28">
        <f>Table1[[#This Row],[Commission SDG/MT]]*Table1[[#This Row],[Volume in Units]]</f>
        <v>0</v>
      </c>
      <c r="Y1671" s="28">
        <f t="shared" si="153"/>
        <v>0</v>
      </c>
      <c r="Z1671" s="6">
        <f>IFERROR((Table1[[#This Row],[Total Cost SDG]]/Table1[[#This Row],[Volume MT/Head]]),0)</f>
        <v>0</v>
      </c>
      <c r="AA1671" s="57" t="e">
        <f t="shared" si="154"/>
        <v>#DIV/0!</v>
      </c>
      <c r="AB1671" s="57">
        <f>IFERROR((Table1[[#This Row],[Total Cost USD]]/Table1[[#This Row],[Volume MT/Head]]),0)</f>
        <v>0</v>
      </c>
      <c r="AC1671" s="80"/>
      <c r="AD1671" s="6">
        <f>Table1[[#This Row],[Volume MT/Head]]-Table1[[#This Row],[Delivered MT]]</f>
        <v>0</v>
      </c>
      <c r="AE1671" s="6">
        <f>Table1[[#This Row],[Delivered MT]]*Table1[[#This Row],[Average Cost SDG/MT]]</f>
        <v>0</v>
      </c>
    </row>
    <row r="1672" spans="1:31" hidden="1" x14ac:dyDescent="0.2">
      <c r="A1672" s="1">
        <v>1683</v>
      </c>
      <c r="P1672" s="6">
        <f t="shared" si="151"/>
        <v>0</v>
      </c>
      <c r="R1672" s="6">
        <f t="shared" si="152"/>
        <v>0</v>
      </c>
      <c r="S1672" s="57">
        <f t="shared" si="150"/>
        <v>0</v>
      </c>
      <c r="T1672" s="6">
        <f>Table1[[#This Row],[Volume in Units]]*Table1[[#This Row],[Price SDG/Unit]]</f>
        <v>0</v>
      </c>
      <c r="U1672" s="57">
        <f>Table1[[#This Row],[Volume MT/Head]]*Table1[[#This Row],[Price USD/(MT/Head)]]</f>
        <v>0</v>
      </c>
      <c r="W1672" s="28">
        <f>Table1[[#This Row],[Commission SDG/MT]]*Table1[[#This Row],[Volume in Units]]</f>
        <v>0</v>
      </c>
      <c r="Y1672" s="28">
        <f t="shared" si="153"/>
        <v>0</v>
      </c>
      <c r="Z1672" s="6">
        <f>IFERROR((Table1[[#This Row],[Total Cost SDG]]/Table1[[#This Row],[Volume MT/Head]]),0)</f>
        <v>0</v>
      </c>
      <c r="AA1672" s="57" t="e">
        <f t="shared" si="154"/>
        <v>#DIV/0!</v>
      </c>
      <c r="AB1672" s="57">
        <f>IFERROR((Table1[[#This Row],[Total Cost USD]]/Table1[[#This Row],[Volume MT/Head]]),0)</f>
        <v>0</v>
      </c>
      <c r="AC1672" s="80"/>
      <c r="AD1672" s="6">
        <f>Table1[[#This Row],[Volume MT/Head]]-Table1[[#This Row],[Delivered MT]]</f>
        <v>0</v>
      </c>
      <c r="AE1672" s="6">
        <f>Table1[[#This Row],[Delivered MT]]*Table1[[#This Row],[Average Cost SDG/MT]]</f>
        <v>0</v>
      </c>
    </row>
    <row r="1673" spans="1:31" hidden="1" x14ac:dyDescent="0.2">
      <c r="A1673" s="1">
        <v>1684</v>
      </c>
      <c r="P1673" s="6">
        <f t="shared" si="151"/>
        <v>0</v>
      </c>
      <c r="R1673" s="6">
        <f t="shared" si="152"/>
        <v>0</v>
      </c>
      <c r="S1673" s="57">
        <f t="shared" si="150"/>
        <v>0</v>
      </c>
      <c r="T1673" s="6">
        <f>Table1[[#This Row],[Volume in Units]]*Table1[[#This Row],[Price SDG/Unit]]</f>
        <v>0</v>
      </c>
      <c r="U1673" s="57">
        <f>Table1[[#This Row],[Volume MT/Head]]*Table1[[#This Row],[Price USD/(MT/Head)]]</f>
        <v>0</v>
      </c>
      <c r="W1673" s="28">
        <f>Table1[[#This Row],[Commission SDG/MT]]*Table1[[#This Row],[Volume in Units]]</f>
        <v>0</v>
      </c>
      <c r="Y1673" s="28">
        <f t="shared" si="153"/>
        <v>0</v>
      </c>
      <c r="Z1673" s="6">
        <f>IFERROR((Table1[[#This Row],[Total Cost SDG]]/Table1[[#This Row],[Volume MT/Head]]),0)</f>
        <v>0</v>
      </c>
      <c r="AA1673" s="57" t="e">
        <f t="shared" si="154"/>
        <v>#DIV/0!</v>
      </c>
      <c r="AB1673" s="57">
        <f>IFERROR((Table1[[#This Row],[Total Cost USD]]/Table1[[#This Row],[Volume MT/Head]]),0)</f>
        <v>0</v>
      </c>
      <c r="AC1673" s="80"/>
      <c r="AD1673" s="6">
        <f>Table1[[#This Row],[Volume MT/Head]]-Table1[[#This Row],[Delivered MT]]</f>
        <v>0</v>
      </c>
      <c r="AE1673" s="6">
        <f>Table1[[#This Row],[Delivered MT]]*Table1[[#This Row],[Average Cost SDG/MT]]</f>
        <v>0</v>
      </c>
    </row>
    <row r="1674" spans="1:31" hidden="1" x14ac:dyDescent="0.2">
      <c r="A1674" s="1">
        <v>1685</v>
      </c>
      <c r="P1674" s="6">
        <f t="shared" si="151"/>
        <v>0</v>
      </c>
      <c r="R1674" s="6">
        <f t="shared" si="152"/>
        <v>0</v>
      </c>
      <c r="S1674" s="57">
        <f t="shared" si="150"/>
        <v>0</v>
      </c>
      <c r="T1674" s="6">
        <f>Table1[[#This Row],[Volume in Units]]*Table1[[#This Row],[Price SDG/Unit]]</f>
        <v>0</v>
      </c>
      <c r="U1674" s="57">
        <f>Table1[[#This Row],[Volume MT/Head]]*Table1[[#This Row],[Price USD/(MT/Head)]]</f>
        <v>0</v>
      </c>
      <c r="W1674" s="28">
        <f>Table1[[#This Row],[Commission SDG/MT]]*Table1[[#This Row],[Volume in Units]]</f>
        <v>0</v>
      </c>
      <c r="Y1674" s="28">
        <f t="shared" si="153"/>
        <v>0</v>
      </c>
      <c r="Z1674" s="6">
        <f>IFERROR((Table1[[#This Row],[Total Cost SDG]]/Table1[[#This Row],[Volume MT/Head]]),0)</f>
        <v>0</v>
      </c>
      <c r="AA1674" s="57" t="e">
        <f t="shared" si="154"/>
        <v>#DIV/0!</v>
      </c>
      <c r="AB1674" s="57">
        <f>IFERROR((Table1[[#This Row],[Total Cost USD]]/Table1[[#This Row],[Volume MT/Head]]),0)</f>
        <v>0</v>
      </c>
      <c r="AC1674" s="80"/>
      <c r="AD1674" s="6">
        <f>Table1[[#This Row],[Volume MT/Head]]-Table1[[#This Row],[Delivered MT]]</f>
        <v>0</v>
      </c>
      <c r="AE1674" s="6">
        <f>Table1[[#This Row],[Delivered MT]]*Table1[[#This Row],[Average Cost SDG/MT]]</f>
        <v>0</v>
      </c>
    </row>
    <row r="1675" spans="1:31" hidden="1" x14ac:dyDescent="0.2">
      <c r="A1675" s="1">
        <v>1686</v>
      </c>
      <c r="P1675" s="6">
        <f t="shared" si="151"/>
        <v>0</v>
      </c>
      <c r="R1675" s="6">
        <f t="shared" si="152"/>
        <v>0</v>
      </c>
      <c r="S1675" s="57">
        <f t="shared" si="150"/>
        <v>0</v>
      </c>
      <c r="T1675" s="6">
        <f>Table1[[#This Row],[Volume in Units]]*Table1[[#This Row],[Price SDG/Unit]]</f>
        <v>0</v>
      </c>
      <c r="U1675" s="57">
        <f>Table1[[#This Row],[Volume MT/Head]]*Table1[[#This Row],[Price USD/(MT/Head)]]</f>
        <v>0</v>
      </c>
      <c r="W1675" s="28">
        <f>Table1[[#This Row],[Commission SDG/MT]]*Table1[[#This Row],[Volume in Units]]</f>
        <v>0</v>
      </c>
      <c r="Y1675" s="28">
        <f t="shared" si="153"/>
        <v>0</v>
      </c>
      <c r="Z1675" s="6">
        <f>IFERROR((Table1[[#This Row],[Total Cost SDG]]/Table1[[#This Row],[Volume MT/Head]]),0)</f>
        <v>0</v>
      </c>
      <c r="AA1675" s="57" t="e">
        <f t="shared" si="154"/>
        <v>#DIV/0!</v>
      </c>
      <c r="AB1675" s="57">
        <f>IFERROR((Table1[[#This Row],[Total Cost USD]]/Table1[[#This Row],[Volume MT/Head]]),0)</f>
        <v>0</v>
      </c>
      <c r="AC1675" s="80"/>
      <c r="AD1675" s="6">
        <f>Table1[[#This Row],[Volume MT/Head]]-Table1[[#This Row],[Delivered MT]]</f>
        <v>0</v>
      </c>
      <c r="AE1675" s="6">
        <f>Table1[[#This Row],[Delivered MT]]*Table1[[#This Row],[Average Cost SDG/MT]]</f>
        <v>0</v>
      </c>
    </row>
    <row r="1676" spans="1:31" hidden="1" x14ac:dyDescent="0.2">
      <c r="A1676" s="1">
        <v>1687</v>
      </c>
      <c r="P1676" s="6">
        <f t="shared" si="151"/>
        <v>0</v>
      </c>
      <c r="R1676" s="6">
        <f t="shared" si="152"/>
        <v>0</v>
      </c>
      <c r="S1676" s="57">
        <f t="shared" si="150"/>
        <v>0</v>
      </c>
      <c r="T1676" s="6">
        <f>Table1[[#This Row],[Volume in Units]]*Table1[[#This Row],[Price SDG/Unit]]</f>
        <v>0</v>
      </c>
      <c r="U1676" s="57">
        <f>Table1[[#This Row],[Volume MT/Head]]*Table1[[#This Row],[Price USD/(MT/Head)]]</f>
        <v>0</v>
      </c>
      <c r="W1676" s="28">
        <f>Table1[[#This Row],[Commission SDG/MT]]*Table1[[#This Row],[Volume in Units]]</f>
        <v>0</v>
      </c>
      <c r="Y1676" s="28">
        <f t="shared" si="153"/>
        <v>0</v>
      </c>
      <c r="Z1676" s="6">
        <f>IFERROR((Table1[[#This Row],[Total Cost SDG]]/Table1[[#This Row],[Volume MT/Head]]),0)</f>
        <v>0</v>
      </c>
      <c r="AA1676" s="57" t="e">
        <f t="shared" si="154"/>
        <v>#DIV/0!</v>
      </c>
      <c r="AB1676" s="57">
        <f>IFERROR((Table1[[#This Row],[Total Cost USD]]/Table1[[#This Row],[Volume MT/Head]]),0)</f>
        <v>0</v>
      </c>
      <c r="AC1676" s="80"/>
      <c r="AD1676" s="6">
        <f>Table1[[#This Row],[Volume MT/Head]]-Table1[[#This Row],[Delivered MT]]</f>
        <v>0</v>
      </c>
      <c r="AE1676" s="6">
        <f>Table1[[#This Row],[Delivered MT]]*Table1[[#This Row],[Average Cost SDG/MT]]</f>
        <v>0</v>
      </c>
    </row>
    <row r="1677" spans="1:31" hidden="1" x14ac:dyDescent="0.2">
      <c r="A1677" s="1">
        <v>1688</v>
      </c>
      <c r="P1677" s="6">
        <f t="shared" si="151"/>
        <v>0</v>
      </c>
      <c r="R1677" s="6">
        <f t="shared" si="152"/>
        <v>0</v>
      </c>
      <c r="S1677" s="57">
        <f t="shared" si="150"/>
        <v>0</v>
      </c>
      <c r="T1677" s="6">
        <f>Table1[[#This Row],[Volume in Units]]*Table1[[#This Row],[Price SDG/Unit]]</f>
        <v>0</v>
      </c>
      <c r="U1677" s="57">
        <f>Table1[[#This Row],[Volume MT/Head]]*Table1[[#This Row],[Price USD/(MT/Head)]]</f>
        <v>0</v>
      </c>
      <c r="W1677" s="28">
        <f>Table1[[#This Row],[Commission SDG/MT]]*Table1[[#This Row],[Volume in Units]]</f>
        <v>0</v>
      </c>
      <c r="Y1677" s="28">
        <f t="shared" si="153"/>
        <v>0</v>
      </c>
      <c r="Z1677" s="6">
        <f>IFERROR((Table1[[#This Row],[Total Cost SDG]]/Table1[[#This Row],[Volume MT/Head]]),0)</f>
        <v>0</v>
      </c>
      <c r="AA1677" s="57" t="e">
        <f t="shared" si="154"/>
        <v>#DIV/0!</v>
      </c>
      <c r="AB1677" s="57">
        <f>IFERROR((Table1[[#This Row],[Total Cost USD]]/Table1[[#This Row],[Volume MT/Head]]),0)</f>
        <v>0</v>
      </c>
      <c r="AC1677" s="80"/>
      <c r="AD1677" s="6">
        <f>Table1[[#This Row],[Volume MT/Head]]-Table1[[#This Row],[Delivered MT]]</f>
        <v>0</v>
      </c>
      <c r="AE1677" s="6">
        <f>Table1[[#This Row],[Delivered MT]]*Table1[[#This Row],[Average Cost SDG/MT]]</f>
        <v>0</v>
      </c>
    </row>
    <row r="1678" spans="1:31" hidden="1" x14ac:dyDescent="0.2">
      <c r="A1678" s="1">
        <v>1689</v>
      </c>
      <c r="P1678" s="6">
        <f t="shared" si="151"/>
        <v>0</v>
      </c>
      <c r="R1678" s="6">
        <f t="shared" si="152"/>
        <v>0</v>
      </c>
      <c r="S1678" s="57">
        <f t="shared" si="150"/>
        <v>0</v>
      </c>
      <c r="T1678" s="6">
        <f>Table1[[#This Row],[Volume in Units]]*Table1[[#This Row],[Price SDG/Unit]]</f>
        <v>0</v>
      </c>
      <c r="U1678" s="57">
        <f>Table1[[#This Row],[Volume MT/Head]]*Table1[[#This Row],[Price USD/(MT/Head)]]</f>
        <v>0</v>
      </c>
      <c r="W1678" s="28">
        <f>Table1[[#This Row],[Commission SDG/MT]]*Table1[[#This Row],[Volume in Units]]</f>
        <v>0</v>
      </c>
      <c r="Y1678" s="28">
        <f t="shared" si="153"/>
        <v>0</v>
      </c>
      <c r="Z1678" s="6">
        <f>IFERROR((Table1[[#This Row],[Total Cost SDG]]/Table1[[#This Row],[Volume MT/Head]]),0)</f>
        <v>0</v>
      </c>
      <c r="AA1678" s="57" t="e">
        <f t="shared" si="154"/>
        <v>#DIV/0!</v>
      </c>
      <c r="AB1678" s="57">
        <f>IFERROR((Table1[[#This Row],[Total Cost USD]]/Table1[[#This Row],[Volume MT/Head]]),0)</f>
        <v>0</v>
      </c>
      <c r="AC1678" s="80"/>
      <c r="AD1678" s="6">
        <f>Table1[[#This Row],[Volume MT/Head]]-Table1[[#This Row],[Delivered MT]]</f>
        <v>0</v>
      </c>
      <c r="AE1678" s="6">
        <f>Table1[[#This Row],[Delivered MT]]*Table1[[#This Row],[Average Cost SDG/MT]]</f>
        <v>0</v>
      </c>
    </row>
    <row r="1679" spans="1:31" hidden="1" x14ac:dyDescent="0.2">
      <c r="A1679" s="1">
        <v>1690</v>
      </c>
      <c r="P1679" s="6">
        <f t="shared" si="151"/>
        <v>0</v>
      </c>
      <c r="R1679" s="6">
        <f t="shared" si="152"/>
        <v>0</v>
      </c>
      <c r="S1679" s="57">
        <f t="shared" si="150"/>
        <v>0</v>
      </c>
      <c r="T1679" s="6">
        <f>Table1[[#This Row],[Volume in Units]]*Table1[[#This Row],[Price SDG/Unit]]</f>
        <v>0</v>
      </c>
      <c r="U1679" s="57">
        <f>Table1[[#This Row],[Volume MT/Head]]*Table1[[#This Row],[Price USD/(MT/Head)]]</f>
        <v>0</v>
      </c>
      <c r="W1679" s="28">
        <f>Table1[[#This Row],[Commission SDG/MT]]*Table1[[#This Row],[Volume in Units]]</f>
        <v>0</v>
      </c>
      <c r="Y1679" s="28">
        <f t="shared" si="153"/>
        <v>0</v>
      </c>
      <c r="Z1679" s="6">
        <f>IFERROR((Table1[[#This Row],[Total Cost SDG]]/Table1[[#This Row],[Volume MT/Head]]),0)</f>
        <v>0</v>
      </c>
      <c r="AA1679" s="57" t="e">
        <f t="shared" si="154"/>
        <v>#DIV/0!</v>
      </c>
      <c r="AB1679" s="57">
        <f>IFERROR((Table1[[#This Row],[Total Cost USD]]/Table1[[#This Row],[Volume MT/Head]]),0)</f>
        <v>0</v>
      </c>
      <c r="AC1679" s="80"/>
      <c r="AD1679" s="6">
        <f>Table1[[#This Row],[Volume MT/Head]]-Table1[[#This Row],[Delivered MT]]</f>
        <v>0</v>
      </c>
      <c r="AE1679" s="6">
        <f>Table1[[#This Row],[Delivered MT]]*Table1[[#This Row],[Average Cost SDG/MT]]</f>
        <v>0</v>
      </c>
    </row>
    <row r="1680" spans="1:31" hidden="1" x14ac:dyDescent="0.2">
      <c r="A1680" s="1">
        <v>1691</v>
      </c>
      <c r="P1680" s="6">
        <f t="shared" si="151"/>
        <v>0</v>
      </c>
      <c r="R1680" s="6">
        <f t="shared" si="152"/>
        <v>0</v>
      </c>
      <c r="S1680" s="57">
        <f t="shared" si="150"/>
        <v>0</v>
      </c>
      <c r="T1680" s="6">
        <f>Table1[[#This Row],[Volume in Units]]*Table1[[#This Row],[Price SDG/Unit]]</f>
        <v>0</v>
      </c>
      <c r="U1680" s="57">
        <f>Table1[[#This Row],[Volume MT/Head]]*Table1[[#This Row],[Price USD/(MT/Head)]]</f>
        <v>0</v>
      </c>
      <c r="W1680" s="28">
        <f>Table1[[#This Row],[Commission SDG/MT]]*Table1[[#This Row],[Volume in Units]]</f>
        <v>0</v>
      </c>
      <c r="Y1680" s="28">
        <f t="shared" si="153"/>
        <v>0</v>
      </c>
      <c r="Z1680" s="6">
        <f>IFERROR((Table1[[#This Row],[Total Cost SDG]]/Table1[[#This Row],[Volume MT/Head]]),0)</f>
        <v>0</v>
      </c>
      <c r="AA1680" s="57" t="e">
        <f t="shared" si="154"/>
        <v>#DIV/0!</v>
      </c>
      <c r="AB1680" s="57">
        <f>IFERROR((Table1[[#This Row],[Total Cost USD]]/Table1[[#This Row],[Volume MT/Head]]),0)</f>
        <v>0</v>
      </c>
      <c r="AC1680" s="80"/>
      <c r="AD1680" s="6">
        <f>Table1[[#This Row],[Volume MT/Head]]-Table1[[#This Row],[Delivered MT]]</f>
        <v>0</v>
      </c>
      <c r="AE1680" s="6">
        <f>Table1[[#This Row],[Delivered MT]]*Table1[[#This Row],[Average Cost SDG/MT]]</f>
        <v>0</v>
      </c>
    </row>
    <row r="1681" spans="1:31" hidden="1" x14ac:dyDescent="0.2">
      <c r="A1681" s="1">
        <v>1692</v>
      </c>
      <c r="P1681" s="6">
        <f t="shared" si="151"/>
        <v>0</v>
      </c>
      <c r="R1681" s="6">
        <f t="shared" si="152"/>
        <v>0</v>
      </c>
      <c r="S1681" s="57">
        <f t="shared" si="150"/>
        <v>0</v>
      </c>
      <c r="T1681" s="6">
        <f>Table1[[#This Row],[Volume in Units]]*Table1[[#This Row],[Price SDG/Unit]]</f>
        <v>0</v>
      </c>
      <c r="U1681" s="57">
        <f>Table1[[#This Row],[Volume MT/Head]]*Table1[[#This Row],[Price USD/(MT/Head)]]</f>
        <v>0</v>
      </c>
      <c r="W1681" s="28">
        <f>Table1[[#This Row],[Commission SDG/MT]]*Table1[[#This Row],[Volume in Units]]</f>
        <v>0</v>
      </c>
      <c r="Y1681" s="28">
        <f t="shared" si="153"/>
        <v>0</v>
      </c>
      <c r="Z1681" s="6">
        <f>IFERROR((Table1[[#This Row],[Total Cost SDG]]/Table1[[#This Row],[Volume MT/Head]]),0)</f>
        <v>0</v>
      </c>
      <c r="AA1681" s="57" t="e">
        <f t="shared" si="154"/>
        <v>#DIV/0!</v>
      </c>
      <c r="AB1681" s="57">
        <f>IFERROR((Table1[[#This Row],[Total Cost USD]]/Table1[[#This Row],[Volume MT/Head]]),0)</f>
        <v>0</v>
      </c>
      <c r="AC1681" s="80"/>
      <c r="AD1681" s="6">
        <f>Table1[[#This Row],[Volume MT/Head]]-Table1[[#This Row],[Delivered MT]]</f>
        <v>0</v>
      </c>
      <c r="AE1681" s="6">
        <f>Table1[[#This Row],[Delivered MT]]*Table1[[#This Row],[Average Cost SDG/MT]]</f>
        <v>0</v>
      </c>
    </row>
    <row r="1682" spans="1:31" hidden="1" x14ac:dyDescent="0.2">
      <c r="A1682" s="1">
        <v>1693</v>
      </c>
      <c r="P1682" s="6">
        <f t="shared" si="151"/>
        <v>0</v>
      </c>
      <c r="R1682" s="6">
        <f t="shared" si="152"/>
        <v>0</v>
      </c>
      <c r="S1682" s="57">
        <f t="shared" si="150"/>
        <v>0</v>
      </c>
      <c r="T1682" s="6">
        <f>Table1[[#This Row],[Volume in Units]]*Table1[[#This Row],[Price SDG/Unit]]</f>
        <v>0</v>
      </c>
      <c r="U1682" s="57">
        <f>Table1[[#This Row],[Volume MT/Head]]*Table1[[#This Row],[Price USD/(MT/Head)]]</f>
        <v>0</v>
      </c>
      <c r="W1682" s="28">
        <f>Table1[[#This Row],[Commission SDG/MT]]*Table1[[#This Row],[Volume in Units]]</f>
        <v>0</v>
      </c>
      <c r="Y1682" s="28">
        <f t="shared" si="153"/>
        <v>0</v>
      </c>
      <c r="Z1682" s="6">
        <f>IFERROR((Table1[[#This Row],[Total Cost SDG]]/Table1[[#This Row],[Volume MT/Head]]),0)</f>
        <v>0</v>
      </c>
      <c r="AA1682" s="57" t="e">
        <f t="shared" si="154"/>
        <v>#DIV/0!</v>
      </c>
      <c r="AB1682" s="57">
        <f>IFERROR((Table1[[#This Row],[Total Cost USD]]/Table1[[#This Row],[Volume MT/Head]]),0)</f>
        <v>0</v>
      </c>
      <c r="AC1682" s="80"/>
      <c r="AD1682" s="6">
        <f>Table1[[#This Row],[Volume MT/Head]]-Table1[[#This Row],[Delivered MT]]</f>
        <v>0</v>
      </c>
      <c r="AE1682" s="6">
        <f>Table1[[#This Row],[Delivered MT]]*Table1[[#This Row],[Average Cost SDG/MT]]</f>
        <v>0</v>
      </c>
    </row>
    <row r="1683" spans="1:31" hidden="1" x14ac:dyDescent="0.2">
      <c r="A1683" s="1">
        <v>1694</v>
      </c>
      <c r="P1683" s="6">
        <f t="shared" si="151"/>
        <v>0</v>
      </c>
      <c r="R1683" s="6">
        <f t="shared" si="152"/>
        <v>0</v>
      </c>
      <c r="S1683" s="57">
        <f t="shared" si="150"/>
        <v>0</v>
      </c>
      <c r="T1683" s="6">
        <f>Table1[[#This Row],[Volume in Units]]*Table1[[#This Row],[Price SDG/Unit]]</f>
        <v>0</v>
      </c>
      <c r="U1683" s="57">
        <f>Table1[[#This Row],[Volume MT/Head]]*Table1[[#This Row],[Price USD/(MT/Head)]]</f>
        <v>0</v>
      </c>
      <c r="W1683" s="28">
        <f>Table1[[#This Row],[Commission SDG/MT]]*Table1[[#This Row],[Volume in Units]]</f>
        <v>0</v>
      </c>
      <c r="Y1683" s="28">
        <f t="shared" si="153"/>
        <v>0</v>
      </c>
      <c r="Z1683" s="6">
        <f>IFERROR((Table1[[#This Row],[Total Cost SDG]]/Table1[[#This Row],[Volume MT/Head]]),0)</f>
        <v>0</v>
      </c>
      <c r="AA1683" s="57" t="e">
        <f t="shared" si="154"/>
        <v>#DIV/0!</v>
      </c>
      <c r="AB1683" s="57">
        <f>IFERROR((Table1[[#This Row],[Total Cost USD]]/Table1[[#This Row],[Volume MT/Head]]),0)</f>
        <v>0</v>
      </c>
      <c r="AC1683" s="80"/>
      <c r="AD1683" s="6">
        <f>Table1[[#This Row],[Volume MT/Head]]-Table1[[#This Row],[Delivered MT]]</f>
        <v>0</v>
      </c>
      <c r="AE1683" s="6">
        <f>Table1[[#This Row],[Delivered MT]]*Table1[[#This Row],[Average Cost SDG/MT]]</f>
        <v>0</v>
      </c>
    </row>
    <row r="1684" spans="1:31" hidden="1" x14ac:dyDescent="0.2">
      <c r="A1684" s="1">
        <v>1695</v>
      </c>
      <c r="P1684" s="6">
        <f t="shared" si="151"/>
        <v>0</v>
      </c>
      <c r="R1684" s="6">
        <f t="shared" si="152"/>
        <v>0</v>
      </c>
      <c r="S1684" s="57">
        <f t="shared" si="150"/>
        <v>0</v>
      </c>
      <c r="T1684" s="6">
        <f>Table1[[#This Row],[Volume in Units]]*Table1[[#This Row],[Price SDG/Unit]]</f>
        <v>0</v>
      </c>
      <c r="U1684" s="57">
        <f>Table1[[#This Row],[Volume MT/Head]]*Table1[[#This Row],[Price USD/(MT/Head)]]</f>
        <v>0</v>
      </c>
      <c r="W1684" s="28">
        <f>Table1[[#This Row],[Commission SDG/MT]]*Table1[[#This Row],[Volume in Units]]</f>
        <v>0</v>
      </c>
      <c r="Y1684" s="28">
        <f t="shared" si="153"/>
        <v>0</v>
      </c>
      <c r="Z1684" s="6">
        <f>IFERROR((Table1[[#This Row],[Total Cost SDG]]/Table1[[#This Row],[Volume MT/Head]]),0)</f>
        <v>0</v>
      </c>
      <c r="AA1684" s="57" t="e">
        <f t="shared" si="154"/>
        <v>#DIV/0!</v>
      </c>
      <c r="AB1684" s="57">
        <f>IFERROR((Table1[[#This Row],[Total Cost USD]]/Table1[[#This Row],[Volume MT/Head]]),0)</f>
        <v>0</v>
      </c>
      <c r="AC1684" s="80"/>
      <c r="AD1684" s="6">
        <f>Table1[[#This Row],[Volume MT/Head]]-Table1[[#This Row],[Delivered MT]]</f>
        <v>0</v>
      </c>
      <c r="AE1684" s="6">
        <f>Table1[[#This Row],[Delivered MT]]*Table1[[#This Row],[Average Cost SDG/MT]]</f>
        <v>0</v>
      </c>
    </row>
    <row r="1685" spans="1:31" hidden="1" x14ac:dyDescent="0.2">
      <c r="A1685" s="1">
        <v>1696</v>
      </c>
      <c r="P1685" s="6">
        <f t="shared" si="151"/>
        <v>0</v>
      </c>
      <c r="R1685" s="6">
        <f t="shared" si="152"/>
        <v>0</v>
      </c>
      <c r="S1685" s="57">
        <f t="shared" si="150"/>
        <v>0</v>
      </c>
      <c r="T1685" s="6">
        <f>Table1[[#This Row],[Volume in Units]]*Table1[[#This Row],[Price SDG/Unit]]</f>
        <v>0</v>
      </c>
      <c r="U1685" s="57">
        <f>Table1[[#This Row],[Volume MT/Head]]*Table1[[#This Row],[Price USD/(MT/Head)]]</f>
        <v>0</v>
      </c>
      <c r="W1685" s="28">
        <f>Table1[[#This Row],[Commission SDG/MT]]*Table1[[#This Row],[Volume in Units]]</f>
        <v>0</v>
      </c>
      <c r="Y1685" s="28">
        <f t="shared" si="153"/>
        <v>0</v>
      </c>
      <c r="Z1685" s="6">
        <f>IFERROR((Table1[[#This Row],[Total Cost SDG]]/Table1[[#This Row],[Volume MT/Head]]),0)</f>
        <v>0</v>
      </c>
      <c r="AA1685" s="57" t="e">
        <f t="shared" si="154"/>
        <v>#DIV/0!</v>
      </c>
      <c r="AB1685" s="57">
        <f>IFERROR((Table1[[#This Row],[Total Cost USD]]/Table1[[#This Row],[Volume MT/Head]]),0)</f>
        <v>0</v>
      </c>
      <c r="AC1685" s="80"/>
      <c r="AD1685" s="6">
        <f>Table1[[#This Row],[Volume MT/Head]]-Table1[[#This Row],[Delivered MT]]</f>
        <v>0</v>
      </c>
      <c r="AE1685" s="6">
        <f>Table1[[#This Row],[Delivered MT]]*Table1[[#This Row],[Average Cost SDG/MT]]</f>
        <v>0</v>
      </c>
    </row>
    <row r="1686" spans="1:31" hidden="1" x14ac:dyDescent="0.2">
      <c r="A1686" s="1">
        <v>1697</v>
      </c>
      <c r="P1686" s="6">
        <f t="shared" si="151"/>
        <v>0</v>
      </c>
      <c r="R1686" s="6">
        <f t="shared" si="152"/>
        <v>0</v>
      </c>
      <c r="S1686" s="57">
        <f t="shared" si="150"/>
        <v>0</v>
      </c>
      <c r="T1686" s="6">
        <f>Table1[[#This Row],[Volume in Units]]*Table1[[#This Row],[Price SDG/Unit]]</f>
        <v>0</v>
      </c>
      <c r="U1686" s="57">
        <f>Table1[[#This Row],[Volume MT/Head]]*Table1[[#This Row],[Price USD/(MT/Head)]]</f>
        <v>0</v>
      </c>
      <c r="W1686" s="28">
        <f>Table1[[#This Row],[Commission SDG/MT]]*Table1[[#This Row],[Volume in Units]]</f>
        <v>0</v>
      </c>
      <c r="Y1686" s="28">
        <f t="shared" si="153"/>
        <v>0</v>
      </c>
      <c r="Z1686" s="6">
        <f>IFERROR((Table1[[#This Row],[Total Cost SDG]]/Table1[[#This Row],[Volume MT/Head]]),0)</f>
        <v>0</v>
      </c>
      <c r="AA1686" s="57" t="e">
        <f t="shared" si="154"/>
        <v>#DIV/0!</v>
      </c>
      <c r="AB1686" s="57">
        <f>IFERROR((Table1[[#This Row],[Total Cost USD]]/Table1[[#This Row],[Volume MT/Head]]),0)</f>
        <v>0</v>
      </c>
      <c r="AC1686" s="80"/>
      <c r="AD1686" s="6">
        <f>Table1[[#This Row],[Volume MT/Head]]-Table1[[#This Row],[Delivered MT]]</f>
        <v>0</v>
      </c>
      <c r="AE1686" s="6">
        <f>Table1[[#This Row],[Delivered MT]]*Table1[[#This Row],[Average Cost SDG/MT]]</f>
        <v>0</v>
      </c>
    </row>
    <row r="1687" spans="1:31" hidden="1" x14ac:dyDescent="0.2">
      <c r="A1687" s="1">
        <v>1698</v>
      </c>
      <c r="P1687" s="6">
        <f t="shared" si="151"/>
        <v>0</v>
      </c>
      <c r="R1687" s="6">
        <f t="shared" si="152"/>
        <v>0</v>
      </c>
      <c r="S1687" s="57">
        <f t="shared" si="150"/>
        <v>0</v>
      </c>
      <c r="T1687" s="6">
        <f>Table1[[#This Row],[Volume in Units]]*Table1[[#This Row],[Price SDG/Unit]]</f>
        <v>0</v>
      </c>
      <c r="U1687" s="57">
        <f>Table1[[#This Row],[Volume MT/Head]]*Table1[[#This Row],[Price USD/(MT/Head)]]</f>
        <v>0</v>
      </c>
      <c r="W1687" s="28">
        <f>Table1[[#This Row],[Commission SDG/MT]]*Table1[[#This Row],[Volume in Units]]</f>
        <v>0</v>
      </c>
      <c r="Y1687" s="28">
        <f t="shared" si="153"/>
        <v>0</v>
      </c>
      <c r="Z1687" s="6">
        <f>IFERROR((Table1[[#This Row],[Total Cost SDG]]/Table1[[#This Row],[Volume MT/Head]]),0)</f>
        <v>0</v>
      </c>
      <c r="AA1687" s="57" t="e">
        <f t="shared" si="154"/>
        <v>#DIV/0!</v>
      </c>
      <c r="AB1687" s="57">
        <f>IFERROR((Table1[[#This Row],[Total Cost USD]]/Table1[[#This Row],[Volume MT/Head]]),0)</f>
        <v>0</v>
      </c>
      <c r="AC1687" s="80"/>
      <c r="AD1687" s="6">
        <f>Table1[[#This Row],[Volume MT/Head]]-Table1[[#This Row],[Delivered MT]]</f>
        <v>0</v>
      </c>
      <c r="AE1687" s="6">
        <f>Table1[[#This Row],[Delivered MT]]*Table1[[#This Row],[Average Cost SDG/MT]]</f>
        <v>0</v>
      </c>
    </row>
    <row r="1688" spans="1:31" hidden="1" x14ac:dyDescent="0.2">
      <c r="A1688" s="1">
        <v>1699</v>
      </c>
      <c r="P1688" s="6">
        <f t="shared" si="151"/>
        <v>0</v>
      </c>
      <c r="R1688" s="6">
        <f t="shared" si="152"/>
        <v>0</v>
      </c>
      <c r="S1688" s="57">
        <f t="shared" si="150"/>
        <v>0</v>
      </c>
      <c r="T1688" s="6">
        <f>Table1[[#This Row],[Volume in Units]]*Table1[[#This Row],[Price SDG/Unit]]</f>
        <v>0</v>
      </c>
      <c r="U1688" s="57">
        <f>Table1[[#This Row],[Volume MT/Head]]*Table1[[#This Row],[Price USD/(MT/Head)]]</f>
        <v>0</v>
      </c>
      <c r="W1688" s="28">
        <f>Table1[[#This Row],[Commission SDG/MT]]*Table1[[#This Row],[Volume in Units]]</f>
        <v>0</v>
      </c>
      <c r="Y1688" s="28">
        <f t="shared" si="153"/>
        <v>0</v>
      </c>
      <c r="Z1688" s="6">
        <f>IFERROR((Table1[[#This Row],[Total Cost SDG]]/Table1[[#This Row],[Volume MT/Head]]),0)</f>
        <v>0</v>
      </c>
      <c r="AA1688" s="57" t="e">
        <f t="shared" si="154"/>
        <v>#DIV/0!</v>
      </c>
      <c r="AB1688" s="57">
        <f>IFERROR((Table1[[#This Row],[Total Cost USD]]/Table1[[#This Row],[Volume MT/Head]]),0)</f>
        <v>0</v>
      </c>
      <c r="AC1688" s="80"/>
      <c r="AD1688" s="6">
        <f>Table1[[#This Row],[Volume MT/Head]]-Table1[[#This Row],[Delivered MT]]</f>
        <v>0</v>
      </c>
      <c r="AE1688" s="6">
        <f>Table1[[#This Row],[Delivered MT]]*Table1[[#This Row],[Average Cost SDG/MT]]</f>
        <v>0</v>
      </c>
    </row>
    <row r="1689" spans="1:31" hidden="1" x14ac:dyDescent="0.2">
      <c r="A1689" s="1">
        <v>1700</v>
      </c>
      <c r="P1689" s="6">
        <f t="shared" si="151"/>
        <v>0</v>
      </c>
      <c r="R1689" s="6">
        <f t="shared" si="152"/>
        <v>0</v>
      </c>
      <c r="S1689" s="57">
        <f t="shared" ref="S1689:S1752" si="155">IFERROR((R1689/F1689),0)</f>
        <v>0</v>
      </c>
      <c r="T1689" s="6">
        <f>Table1[[#This Row],[Volume in Units]]*Table1[[#This Row],[Price SDG/Unit]]</f>
        <v>0</v>
      </c>
      <c r="U1689" s="57">
        <f>Table1[[#This Row],[Volume MT/Head]]*Table1[[#This Row],[Price USD/(MT/Head)]]</f>
        <v>0</v>
      </c>
      <c r="W1689" s="28">
        <f>Table1[[#This Row],[Commission SDG/MT]]*Table1[[#This Row],[Volume in Units]]</f>
        <v>0</v>
      </c>
      <c r="Y1689" s="28">
        <f t="shared" si="153"/>
        <v>0</v>
      </c>
      <c r="Z1689" s="6">
        <f>IFERROR((Table1[[#This Row],[Total Cost SDG]]/Table1[[#This Row],[Volume MT/Head]]),0)</f>
        <v>0</v>
      </c>
      <c r="AA1689" s="57" t="e">
        <f t="shared" si="154"/>
        <v>#DIV/0!</v>
      </c>
      <c r="AB1689" s="57">
        <f>IFERROR((Table1[[#This Row],[Total Cost USD]]/Table1[[#This Row],[Volume MT/Head]]),0)</f>
        <v>0</v>
      </c>
      <c r="AC1689" s="80"/>
      <c r="AD1689" s="6">
        <f>Table1[[#This Row],[Volume MT/Head]]-Table1[[#This Row],[Delivered MT]]</f>
        <v>0</v>
      </c>
      <c r="AE1689" s="6">
        <f>Table1[[#This Row],[Delivered MT]]*Table1[[#This Row],[Average Cost SDG/MT]]</f>
        <v>0</v>
      </c>
    </row>
    <row r="1690" spans="1:31" hidden="1" x14ac:dyDescent="0.2">
      <c r="A1690" s="1">
        <v>1701</v>
      </c>
      <c r="P1690" s="6">
        <f t="shared" si="151"/>
        <v>0</v>
      </c>
      <c r="R1690" s="6">
        <f t="shared" si="152"/>
        <v>0</v>
      </c>
      <c r="S1690" s="57">
        <f t="shared" si="155"/>
        <v>0</v>
      </c>
      <c r="T1690" s="6">
        <f>Table1[[#This Row],[Volume in Units]]*Table1[[#This Row],[Price SDG/Unit]]</f>
        <v>0</v>
      </c>
      <c r="U1690" s="57">
        <f>Table1[[#This Row],[Volume MT/Head]]*Table1[[#This Row],[Price USD/(MT/Head)]]</f>
        <v>0</v>
      </c>
      <c r="W1690" s="28">
        <f>Table1[[#This Row],[Commission SDG/MT]]*Table1[[#This Row],[Volume in Units]]</f>
        <v>0</v>
      </c>
      <c r="Y1690" s="28">
        <f t="shared" si="153"/>
        <v>0</v>
      </c>
      <c r="Z1690" s="6">
        <f>IFERROR((Table1[[#This Row],[Total Cost SDG]]/Table1[[#This Row],[Volume MT/Head]]),0)</f>
        <v>0</v>
      </c>
      <c r="AA1690" s="57" t="e">
        <f t="shared" si="154"/>
        <v>#DIV/0!</v>
      </c>
      <c r="AB1690" s="57">
        <f>IFERROR((Table1[[#This Row],[Total Cost USD]]/Table1[[#This Row],[Volume MT/Head]]),0)</f>
        <v>0</v>
      </c>
      <c r="AC1690" s="80"/>
      <c r="AD1690" s="6">
        <f>Table1[[#This Row],[Volume MT/Head]]-Table1[[#This Row],[Delivered MT]]</f>
        <v>0</v>
      </c>
      <c r="AE1690" s="6">
        <f>Table1[[#This Row],[Delivered MT]]*Table1[[#This Row],[Average Cost SDG/MT]]</f>
        <v>0</v>
      </c>
    </row>
    <row r="1691" spans="1:31" hidden="1" x14ac:dyDescent="0.2">
      <c r="A1691" s="1">
        <v>1702</v>
      </c>
      <c r="P1691" s="6">
        <f t="shared" si="151"/>
        <v>0</v>
      </c>
      <c r="R1691" s="6">
        <f t="shared" si="152"/>
        <v>0</v>
      </c>
      <c r="S1691" s="57">
        <f t="shared" si="155"/>
        <v>0</v>
      </c>
      <c r="T1691" s="6">
        <f>Table1[[#This Row],[Volume in Units]]*Table1[[#This Row],[Price SDG/Unit]]</f>
        <v>0</v>
      </c>
      <c r="U1691" s="57">
        <f>Table1[[#This Row],[Volume MT/Head]]*Table1[[#This Row],[Price USD/(MT/Head)]]</f>
        <v>0</v>
      </c>
      <c r="W1691" s="28">
        <f>Table1[[#This Row],[Commission SDG/MT]]*Table1[[#This Row],[Volume in Units]]</f>
        <v>0</v>
      </c>
      <c r="Y1691" s="28">
        <f t="shared" si="153"/>
        <v>0</v>
      </c>
      <c r="Z1691" s="6">
        <f>IFERROR((Table1[[#This Row],[Total Cost SDG]]/Table1[[#This Row],[Volume MT/Head]]),0)</f>
        <v>0</v>
      </c>
      <c r="AA1691" s="57" t="e">
        <f t="shared" si="154"/>
        <v>#DIV/0!</v>
      </c>
      <c r="AB1691" s="57">
        <f>IFERROR((Table1[[#This Row],[Total Cost USD]]/Table1[[#This Row],[Volume MT/Head]]),0)</f>
        <v>0</v>
      </c>
      <c r="AC1691" s="80"/>
      <c r="AD1691" s="6">
        <f>Table1[[#This Row],[Volume MT/Head]]-Table1[[#This Row],[Delivered MT]]</f>
        <v>0</v>
      </c>
      <c r="AE1691" s="6">
        <f>Table1[[#This Row],[Delivered MT]]*Table1[[#This Row],[Average Cost SDG/MT]]</f>
        <v>0</v>
      </c>
    </row>
    <row r="1692" spans="1:31" hidden="1" x14ac:dyDescent="0.2">
      <c r="A1692" s="1">
        <v>1703</v>
      </c>
      <c r="P1692" s="6">
        <f t="shared" si="151"/>
        <v>0</v>
      </c>
      <c r="R1692" s="6">
        <f t="shared" si="152"/>
        <v>0</v>
      </c>
      <c r="S1692" s="57">
        <f t="shared" si="155"/>
        <v>0</v>
      </c>
      <c r="T1692" s="6">
        <f>Table1[[#This Row],[Volume in Units]]*Table1[[#This Row],[Price SDG/Unit]]</f>
        <v>0</v>
      </c>
      <c r="U1692" s="57">
        <f>Table1[[#This Row],[Volume MT/Head]]*Table1[[#This Row],[Price USD/(MT/Head)]]</f>
        <v>0</v>
      </c>
      <c r="W1692" s="28">
        <f>Table1[[#This Row],[Commission SDG/MT]]*Table1[[#This Row],[Volume in Units]]</f>
        <v>0</v>
      </c>
      <c r="Y1692" s="28">
        <f t="shared" si="153"/>
        <v>0</v>
      </c>
      <c r="Z1692" s="6">
        <f>IFERROR((Table1[[#This Row],[Total Cost SDG]]/Table1[[#This Row],[Volume MT/Head]]),0)</f>
        <v>0</v>
      </c>
      <c r="AA1692" s="57" t="e">
        <f t="shared" si="154"/>
        <v>#DIV/0!</v>
      </c>
      <c r="AB1692" s="57">
        <f>IFERROR((Table1[[#This Row],[Total Cost USD]]/Table1[[#This Row],[Volume MT/Head]]),0)</f>
        <v>0</v>
      </c>
      <c r="AC1692" s="80"/>
      <c r="AD1692" s="6">
        <f>Table1[[#This Row],[Volume MT/Head]]-Table1[[#This Row],[Delivered MT]]</f>
        <v>0</v>
      </c>
      <c r="AE1692" s="6">
        <f>Table1[[#This Row],[Delivered MT]]*Table1[[#This Row],[Average Cost SDG/MT]]</f>
        <v>0</v>
      </c>
    </row>
    <row r="1693" spans="1:31" hidden="1" x14ac:dyDescent="0.2">
      <c r="A1693" s="1">
        <v>1704</v>
      </c>
      <c r="P1693" s="6">
        <f t="shared" si="151"/>
        <v>0</v>
      </c>
      <c r="R1693" s="6">
        <f t="shared" si="152"/>
        <v>0</v>
      </c>
      <c r="S1693" s="57">
        <f t="shared" si="155"/>
        <v>0</v>
      </c>
      <c r="T1693" s="6">
        <f>Table1[[#This Row],[Volume in Units]]*Table1[[#This Row],[Price SDG/Unit]]</f>
        <v>0</v>
      </c>
      <c r="U1693" s="57">
        <f>Table1[[#This Row],[Volume MT/Head]]*Table1[[#This Row],[Price USD/(MT/Head)]]</f>
        <v>0</v>
      </c>
      <c r="W1693" s="28">
        <f>Table1[[#This Row],[Commission SDG/MT]]*Table1[[#This Row],[Volume in Units]]</f>
        <v>0</v>
      </c>
      <c r="Y1693" s="28">
        <f t="shared" si="153"/>
        <v>0</v>
      </c>
      <c r="Z1693" s="6">
        <f>IFERROR((Table1[[#This Row],[Total Cost SDG]]/Table1[[#This Row],[Volume MT/Head]]),0)</f>
        <v>0</v>
      </c>
      <c r="AA1693" s="57" t="e">
        <f t="shared" si="154"/>
        <v>#DIV/0!</v>
      </c>
      <c r="AB1693" s="57">
        <f>IFERROR((Table1[[#This Row],[Total Cost USD]]/Table1[[#This Row],[Volume MT/Head]]),0)</f>
        <v>0</v>
      </c>
      <c r="AC1693" s="80"/>
      <c r="AD1693" s="6">
        <f>Table1[[#This Row],[Volume MT/Head]]-Table1[[#This Row],[Delivered MT]]</f>
        <v>0</v>
      </c>
      <c r="AE1693" s="6">
        <f>Table1[[#This Row],[Delivered MT]]*Table1[[#This Row],[Average Cost SDG/MT]]</f>
        <v>0</v>
      </c>
    </row>
    <row r="1694" spans="1:31" hidden="1" x14ac:dyDescent="0.2">
      <c r="A1694" s="1">
        <v>1705</v>
      </c>
      <c r="P1694" s="6">
        <f t="shared" si="151"/>
        <v>0</v>
      </c>
      <c r="R1694" s="6">
        <f t="shared" si="152"/>
        <v>0</v>
      </c>
      <c r="S1694" s="57">
        <f t="shared" si="155"/>
        <v>0</v>
      </c>
      <c r="T1694" s="6">
        <f>Table1[[#This Row],[Volume in Units]]*Table1[[#This Row],[Price SDG/Unit]]</f>
        <v>0</v>
      </c>
      <c r="U1694" s="57">
        <f>Table1[[#This Row],[Volume MT/Head]]*Table1[[#This Row],[Price USD/(MT/Head)]]</f>
        <v>0</v>
      </c>
      <c r="W1694" s="28">
        <f>Table1[[#This Row],[Commission SDG/MT]]*Table1[[#This Row],[Volume in Units]]</f>
        <v>0</v>
      </c>
      <c r="Y1694" s="28">
        <f t="shared" si="153"/>
        <v>0</v>
      </c>
      <c r="Z1694" s="6">
        <f>IFERROR((Table1[[#This Row],[Total Cost SDG]]/Table1[[#This Row],[Volume MT/Head]]),0)</f>
        <v>0</v>
      </c>
      <c r="AA1694" s="57" t="e">
        <f t="shared" si="154"/>
        <v>#DIV/0!</v>
      </c>
      <c r="AB1694" s="57">
        <f>IFERROR((Table1[[#This Row],[Total Cost USD]]/Table1[[#This Row],[Volume MT/Head]]),0)</f>
        <v>0</v>
      </c>
      <c r="AC1694" s="80"/>
      <c r="AD1694" s="6">
        <f>Table1[[#This Row],[Volume MT/Head]]-Table1[[#This Row],[Delivered MT]]</f>
        <v>0</v>
      </c>
      <c r="AE1694" s="6">
        <f>Table1[[#This Row],[Delivered MT]]*Table1[[#This Row],[Average Cost SDG/MT]]</f>
        <v>0</v>
      </c>
    </row>
    <row r="1695" spans="1:31" hidden="1" x14ac:dyDescent="0.2">
      <c r="A1695" s="1">
        <v>1706</v>
      </c>
      <c r="P1695" s="6">
        <f t="shared" si="151"/>
        <v>0</v>
      </c>
      <c r="R1695" s="6">
        <f t="shared" si="152"/>
        <v>0</v>
      </c>
      <c r="S1695" s="57">
        <f t="shared" si="155"/>
        <v>0</v>
      </c>
      <c r="T1695" s="6">
        <f>Table1[[#This Row],[Volume in Units]]*Table1[[#This Row],[Price SDG/Unit]]</f>
        <v>0</v>
      </c>
      <c r="U1695" s="57">
        <f>Table1[[#This Row],[Volume MT/Head]]*Table1[[#This Row],[Price USD/(MT/Head)]]</f>
        <v>0</v>
      </c>
      <c r="W1695" s="28">
        <f>Table1[[#This Row],[Commission SDG/MT]]*Table1[[#This Row],[Volume in Units]]</f>
        <v>0</v>
      </c>
      <c r="Y1695" s="28">
        <f t="shared" si="153"/>
        <v>0</v>
      </c>
      <c r="Z1695" s="6">
        <f>IFERROR((Table1[[#This Row],[Total Cost SDG]]/Table1[[#This Row],[Volume MT/Head]]),0)</f>
        <v>0</v>
      </c>
      <c r="AA1695" s="57" t="e">
        <f t="shared" si="154"/>
        <v>#DIV/0!</v>
      </c>
      <c r="AB1695" s="57">
        <f>IFERROR((Table1[[#This Row],[Total Cost USD]]/Table1[[#This Row],[Volume MT/Head]]),0)</f>
        <v>0</v>
      </c>
      <c r="AC1695" s="80"/>
      <c r="AD1695" s="6">
        <f>Table1[[#This Row],[Volume MT/Head]]-Table1[[#This Row],[Delivered MT]]</f>
        <v>0</v>
      </c>
      <c r="AE1695" s="6">
        <f>Table1[[#This Row],[Delivered MT]]*Table1[[#This Row],[Average Cost SDG/MT]]</f>
        <v>0</v>
      </c>
    </row>
    <row r="1696" spans="1:31" hidden="1" x14ac:dyDescent="0.2">
      <c r="A1696" s="1">
        <v>1707</v>
      </c>
      <c r="P1696" s="6">
        <f t="shared" si="151"/>
        <v>0</v>
      </c>
      <c r="R1696" s="6">
        <f t="shared" si="152"/>
        <v>0</v>
      </c>
      <c r="S1696" s="57">
        <f t="shared" si="155"/>
        <v>0</v>
      </c>
      <c r="T1696" s="6">
        <f>Table1[[#This Row],[Volume in Units]]*Table1[[#This Row],[Price SDG/Unit]]</f>
        <v>0</v>
      </c>
      <c r="U1696" s="57">
        <f>Table1[[#This Row],[Volume MT/Head]]*Table1[[#This Row],[Price USD/(MT/Head)]]</f>
        <v>0</v>
      </c>
      <c r="W1696" s="28">
        <f>Table1[[#This Row],[Commission SDG/MT]]*Table1[[#This Row],[Volume in Units]]</f>
        <v>0</v>
      </c>
      <c r="Y1696" s="28">
        <f t="shared" si="153"/>
        <v>0</v>
      </c>
      <c r="Z1696" s="6">
        <f>IFERROR((Table1[[#This Row],[Total Cost SDG]]/Table1[[#This Row],[Volume MT/Head]]),0)</f>
        <v>0</v>
      </c>
      <c r="AA1696" s="57" t="e">
        <f t="shared" si="154"/>
        <v>#DIV/0!</v>
      </c>
      <c r="AB1696" s="57">
        <f>IFERROR((Table1[[#This Row],[Total Cost USD]]/Table1[[#This Row],[Volume MT/Head]]),0)</f>
        <v>0</v>
      </c>
      <c r="AC1696" s="80"/>
      <c r="AD1696" s="6">
        <f>Table1[[#This Row],[Volume MT/Head]]-Table1[[#This Row],[Delivered MT]]</f>
        <v>0</v>
      </c>
      <c r="AE1696" s="6">
        <f>Table1[[#This Row],[Delivered MT]]*Table1[[#This Row],[Average Cost SDG/MT]]</f>
        <v>0</v>
      </c>
    </row>
    <row r="1697" spans="1:31" hidden="1" x14ac:dyDescent="0.2">
      <c r="A1697" s="1">
        <v>1708</v>
      </c>
      <c r="P1697" s="6">
        <f t="shared" si="151"/>
        <v>0</v>
      </c>
      <c r="R1697" s="6">
        <f t="shared" si="152"/>
        <v>0</v>
      </c>
      <c r="S1697" s="57">
        <f t="shared" si="155"/>
        <v>0</v>
      </c>
      <c r="T1697" s="6">
        <f>Table1[[#This Row],[Volume in Units]]*Table1[[#This Row],[Price SDG/Unit]]</f>
        <v>0</v>
      </c>
      <c r="U1697" s="57">
        <f>Table1[[#This Row],[Volume MT/Head]]*Table1[[#This Row],[Price USD/(MT/Head)]]</f>
        <v>0</v>
      </c>
      <c r="W1697" s="28">
        <f>Table1[[#This Row],[Commission SDG/MT]]*Table1[[#This Row],[Volume in Units]]</f>
        <v>0</v>
      </c>
      <c r="Y1697" s="28">
        <f t="shared" si="153"/>
        <v>0</v>
      </c>
      <c r="Z1697" s="6">
        <f>IFERROR((Table1[[#This Row],[Total Cost SDG]]/Table1[[#This Row],[Volume MT/Head]]),0)</f>
        <v>0</v>
      </c>
      <c r="AA1697" s="57" t="e">
        <f t="shared" si="154"/>
        <v>#DIV/0!</v>
      </c>
      <c r="AB1697" s="57">
        <f>IFERROR((Table1[[#This Row],[Total Cost USD]]/Table1[[#This Row],[Volume MT/Head]]),0)</f>
        <v>0</v>
      </c>
      <c r="AC1697" s="80"/>
      <c r="AD1697" s="6">
        <f>Table1[[#This Row],[Volume MT/Head]]-Table1[[#This Row],[Delivered MT]]</f>
        <v>0</v>
      </c>
      <c r="AE1697" s="6">
        <f>Table1[[#This Row],[Delivered MT]]*Table1[[#This Row],[Average Cost SDG/MT]]</f>
        <v>0</v>
      </c>
    </row>
    <row r="1698" spans="1:31" hidden="1" x14ac:dyDescent="0.2">
      <c r="A1698" s="1">
        <v>1709</v>
      </c>
      <c r="P1698" s="6">
        <f t="shared" si="151"/>
        <v>0</v>
      </c>
      <c r="R1698" s="6">
        <f t="shared" si="152"/>
        <v>0</v>
      </c>
      <c r="S1698" s="57">
        <f t="shared" si="155"/>
        <v>0</v>
      </c>
      <c r="T1698" s="6">
        <f>Table1[[#This Row],[Volume in Units]]*Table1[[#This Row],[Price SDG/Unit]]</f>
        <v>0</v>
      </c>
      <c r="U1698" s="57">
        <f>Table1[[#This Row],[Volume MT/Head]]*Table1[[#This Row],[Price USD/(MT/Head)]]</f>
        <v>0</v>
      </c>
      <c r="W1698" s="28">
        <f>Table1[[#This Row],[Commission SDG/MT]]*Table1[[#This Row],[Volume in Units]]</f>
        <v>0</v>
      </c>
      <c r="Y1698" s="28">
        <f t="shared" si="153"/>
        <v>0</v>
      </c>
      <c r="Z1698" s="6">
        <f>IFERROR((Table1[[#This Row],[Total Cost SDG]]/Table1[[#This Row],[Volume MT/Head]]),0)</f>
        <v>0</v>
      </c>
      <c r="AA1698" s="57" t="e">
        <f t="shared" si="154"/>
        <v>#DIV/0!</v>
      </c>
      <c r="AB1698" s="57">
        <f>IFERROR((Table1[[#This Row],[Total Cost USD]]/Table1[[#This Row],[Volume MT/Head]]),0)</f>
        <v>0</v>
      </c>
      <c r="AC1698" s="80"/>
      <c r="AD1698" s="6">
        <f>Table1[[#This Row],[Volume MT/Head]]-Table1[[#This Row],[Delivered MT]]</f>
        <v>0</v>
      </c>
      <c r="AE1698" s="6">
        <f>Table1[[#This Row],[Delivered MT]]*Table1[[#This Row],[Average Cost SDG/MT]]</f>
        <v>0</v>
      </c>
    </row>
    <row r="1699" spans="1:31" hidden="1" x14ac:dyDescent="0.2">
      <c r="A1699" s="1">
        <v>1710</v>
      </c>
      <c r="P1699" s="6">
        <f t="shared" si="151"/>
        <v>0</v>
      </c>
      <c r="R1699" s="6">
        <f t="shared" si="152"/>
        <v>0</v>
      </c>
      <c r="S1699" s="57">
        <f t="shared" si="155"/>
        <v>0</v>
      </c>
      <c r="T1699" s="6">
        <f>Table1[[#This Row],[Volume in Units]]*Table1[[#This Row],[Price SDG/Unit]]</f>
        <v>0</v>
      </c>
      <c r="U1699" s="57">
        <f>Table1[[#This Row],[Volume MT/Head]]*Table1[[#This Row],[Price USD/(MT/Head)]]</f>
        <v>0</v>
      </c>
      <c r="W1699" s="28">
        <f>Table1[[#This Row],[Commission SDG/MT]]*Table1[[#This Row],[Volume in Units]]</f>
        <v>0</v>
      </c>
      <c r="Y1699" s="28">
        <f t="shared" si="153"/>
        <v>0</v>
      </c>
      <c r="Z1699" s="6">
        <f>IFERROR((Table1[[#This Row],[Total Cost SDG]]/Table1[[#This Row],[Volume MT/Head]]),0)</f>
        <v>0</v>
      </c>
      <c r="AA1699" s="57" t="e">
        <f t="shared" si="154"/>
        <v>#DIV/0!</v>
      </c>
      <c r="AB1699" s="57">
        <f>IFERROR((Table1[[#This Row],[Total Cost USD]]/Table1[[#This Row],[Volume MT/Head]]),0)</f>
        <v>0</v>
      </c>
      <c r="AC1699" s="80"/>
      <c r="AD1699" s="6">
        <f>Table1[[#This Row],[Volume MT/Head]]-Table1[[#This Row],[Delivered MT]]</f>
        <v>0</v>
      </c>
      <c r="AE1699" s="6">
        <f>Table1[[#This Row],[Delivered MT]]*Table1[[#This Row],[Average Cost SDG/MT]]</f>
        <v>0</v>
      </c>
    </row>
    <row r="1700" spans="1:31" hidden="1" x14ac:dyDescent="0.2">
      <c r="A1700" s="1">
        <v>1711</v>
      </c>
      <c r="P1700" s="6">
        <f t="shared" si="151"/>
        <v>0</v>
      </c>
      <c r="R1700" s="6">
        <f t="shared" si="152"/>
        <v>0</v>
      </c>
      <c r="S1700" s="57">
        <f t="shared" si="155"/>
        <v>0</v>
      </c>
      <c r="T1700" s="6">
        <f>Table1[[#This Row],[Volume in Units]]*Table1[[#This Row],[Price SDG/Unit]]</f>
        <v>0</v>
      </c>
      <c r="U1700" s="57">
        <f>Table1[[#This Row],[Volume MT/Head]]*Table1[[#This Row],[Price USD/(MT/Head)]]</f>
        <v>0</v>
      </c>
      <c r="W1700" s="28">
        <f>Table1[[#This Row],[Commission SDG/MT]]*Table1[[#This Row],[Volume in Units]]</f>
        <v>0</v>
      </c>
      <c r="Y1700" s="28">
        <f t="shared" si="153"/>
        <v>0</v>
      </c>
      <c r="Z1700" s="6">
        <f>IFERROR((Table1[[#This Row],[Total Cost SDG]]/Table1[[#This Row],[Volume MT/Head]]),0)</f>
        <v>0</v>
      </c>
      <c r="AA1700" s="57" t="e">
        <f t="shared" si="154"/>
        <v>#DIV/0!</v>
      </c>
      <c r="AB1700" s="57">
        <f>IFERROR((Table1[[#This Row],[Total Cost USD]]/Table1[[#This Row],[Volume MT/Head]]),0)</f>
        <v>0</v>
      </c>
      <c r="AC1700" s="80"/>
      <c r="AD1700" s="6">
        <f>Table1[[#This Row],[Volume MT/Head]]-Table1[[#This Row],[Delivered MT]]</f>
        <v>0</v>
      </c>
      <c r="AE1700" s="6">
        <f>Table1[[#This Row],[Delivered MT]]*Table1[[#This Row],[Average Cost SDG/MT]]</f>
        <v>0</v>
      </c>
    </row>
    <row r="1701" spans="1:31" hidden="1" x14ac:dyDescent="0.2">
      <c r="A1701" s="1">
        <v>1712</v>
      </c>
      <c r="P1701" s="6">
        <f t="shared" si="151"/>
        <v>0</v>
      </c>
      <c r="R1701" s="6">
        <f t="shared" si="152"/>
        <v>0</v>
      </c>
      <c r="S1701" s="57">
        <f t="shared" si="155"/>
        <v>0</v>
      </c>
      <c r="T1701" s="6">
        <f>Table1[[#This Row],[Volume in Units]]*Table1[[#This Row],[Price SDG/Unit]]</f>
        <v>0</v>
      </c>
      <c r="U1701" s="57">
        <f>Table1[[#This Row],[Volume MT/Head]]*Table1[[#This Row],[Price USD/(MT/Head)]]</f>
        <v>0</v>
      </c>
      <c r="W1701" s="28">
        <f>Table1[[#This Row],[Commission SDG/MT]]*Table1[[#This Row],[Volume in Units]]</f>
        <v>0</v>
      </c>
      <c r="Y1701" s="28">
        <f t="shared" si="153"/>
        <v>0</v>
      </c>
      <c r="Z1701" s="6">
        <f>IFERROR((Table1[[#This Row],[Total Cost SDG]]/Table1[[#This Row],[Volume MT/Head]]),0)</f>
        <v>0</v>
      </c>
      <c r="AA1701" s="57" t="e">
        <f t="shared" si="154"/>
        <v>#DIV/0!</v>
      </c>
      <c r="AB1701" s="57">
        <f>IFERROR((Table1[[#This Row],[Total Cost USD]]/Table1[[#This Row],[Volume MT/Head]]),0)</f>
        <v>0</v>
      </c>
      <c r="AC1701" s="80"/>
      <c r="AD1701" s="6">
        <f>Table1[[#This Row],[Volume MT/Head]]-Table1[[#This Row],[Delivered MT]]</f>
        <v>0</v>
      </c>
      <c r="AE1701" s="6">
        <f>Table1[[#This Row],[Delivered MT]]*Table1[[#This Row],[Average Cost SDG/MT]]</f>
        <v>0</v>
      </c>
    </row>
    <row r="1702" spans="1:31" hidden="1" x14ac:dyDescent="0.2">
      <c r="A1702" s="1">
        <v>1713</v>
      </c>
      <c r="P1702" s="6">
        <f t="shared" si="151"/>
        <v>0</v>
      </c>
      <c r="R1702" s="6">
        <f t="shared" si="152"/>
        <v>0</v>
      </c>
      <c r="S1702" s="57">
        <f t="shared" si="155"/>
        <v>0</v>
      </c>
      <c r="T1702" s="6">
        <f>Table1[[#This Row],[Volume in Units]]*Table1[[#This Row],[Price SDG/Unit]]</f>
        <v>0</v>
      </c>
      <c r="U1702" s="57">
        <f>Table1[[#This Row],[Volume MT/Head]]*Table1[[#This Row],[Price USD/(MT/Head)]]</f>
        <v>0</v>
      </c>
      <c r="W1702" s="28">
        <f>Table1[[#This Row],[Commission SDG/MT]]*Table1[[#This Row],[Volume in Units]]</f>
        <v>0</v>
      </c>
      <c r="Y1702" s="28">
        <f t="shared" si="153"/>
        <v>0</v>
      </c>
      <c r="Z1702" s="6">
        <f>IFERROR((Table1[[#This Row],[Total Cost SDG]]/Table1[[#This Row],[Volume MT/Head]]),0)</f>
        <v>0</v>
      </c>
      <c r="AA1702" s="57" t="e">
        <f t="shared" si="154"/>
        <v>#DIV/0!</v>
      </c>
      <c r="AB1702" s="57">
        <f>IFERROR((Table1[[#This Row],[Total Cost USD]]/Table1[[#This Row],[Volume MT/Head]]),0)</f>
        <v>0</v>
      </c>
      <c r="AC1702" s="80"/>
      <c r="AD1702" s="6">
        <f>Table1[[#This Row],[Volume MT/Head]]-Table1[[#This Row],[Delivered MT]]</f>
        <v>0</v>
      </c>
      <c r="AE1702" s="6">
        <f>Table1[[#This Row],[Delivered MT]]*Table1[[#This Row],[Average Cost SDG/MT]]</f>
        <v>0</v>
      </c>
    </row>
    <row r="1703" spans="1:31" hidden="1" x14ac:dyDescent="0.2">
      <c r="A1703" s="1">
        <v>1714</v>
      </c>
      <c r="P1703" s="6">
        <f t="shared" si="151"/>
        <v>0</v>
      </c>
      <c r="R1703" s="6">
        <f t="shared" si="152"/>
        <v>0</v>
      </c>
      <c r="S1703" s="57">
        <f t="shared" si="155"/>
        <v>0</v>
      </c>
      <c r="T1703" s="6">
        <f>Table1[[#This Row],[Volume in Units]]*Table1[[#This Row],[Price SDG/Unit]]</f>
        <v>0</v>
      </c>
      <c r="U1703" s="57">
        <f>Table1[[#This Row],[Volume MT/Head]]*Table1[[#This Row],[Price USD/(MT/Head)]]</f>
        <v>0</v>
      </c>
      <c r="W1703" s="28">
        <f>Table1[[#This Row],[Commission SDG/MT]]*Table1[[#This Row],[Volume in Units]]</f>
        <v>0</v>
      </c>
      <c r="Y1703" s="28">
        <f t="shared" si="153"/>
        <v>0</v>
      </c>
      <c r="Z1703" s="6">
        <f>IFERROR((Table1[[#This Row],[Total Cost SDG]]/Table1[[#This Row],[Volume MT/Head]]),0)</f>
        <v>0</v>
      </c>
      <c r="AA1703" s="57" t="e">
        <f t="shared" si="154"/>
        <v>#DIV/0!</v>
      </c>
      <c r="AB1703" s="57">
        <f>IFERROR((Table1[[#This Row],[Total Cost USD]]/Table1[[#This Row],[Volume MT/Head]]),0)</f>
        <v>0</v>
      </c>
      <c r="AC1703" s="80"/>
      <c r="AD1703" s="6">
        <f>Table1[[#This Row],[Volume MT/Head]]-Table1[[#This Row],[Delivered MT]]</f>
        <v>0</v>
      </c>
      <c r="AE1703" s="6">
        <f>Table1[[#This Row],[Delivered MT]]*Table1[[#This Row],[Average Cost SDG/MT]]</f>
        <v>0</v>
      </c>
    </row>
    <row r="1704" spans="1:31" hidden="1" x14ac:dyDescent="0.2">
      <c r="A1704" s="1">
        <v>1715</v>
      </c>
      <c r="P1704" s="6">
        <f t="shared" si="151"/>
        <v>0</v>
      </c>
      <c r="R1704" s="6">
        <f t="shared" si="152"/>
        <v>0</v>
      </c>
      <c r="S1704" s="57">
        <f t="shared" si="155"/>
        <v>0</v>
      </c>
      <c r="T1704" s="6">
        <f>Table1[[#This Row],[Volume in Units]]*Table1[[#This Row],[Price SDG/Unit]]</f>
        <v>0</v>
      </c>
      <c r="U1704" s="57">
        <f>Table1[[#This Row],[Volume MT/Head]]*Table1[[#This Row],[Price USD/(MT/Head)]]</f>
        <v>0</v>
      </c>
      <c r="W1704" s="28">
        <f>Table1[[#This Row],[Commission SDG/MT]]*Table1[[#This Row],[Volume in Units]]</f>
        <v>0</v>
      </c>
      <c r="Y1704" s="28">
        <f t="shared" si="153"/>
        <v>0</v>
      </c>
      <c r="Z1704" s="6">
        <f>IFERROR((Table1[[#This Row],[Total Cost SDG]]/Table1[[#This Row],[Volume MT/Head]]),0)</f>
        <v>0</v>
      </c>
      <c r="AA1704" s="57" t="e">
        <f t="shared" si="154"/>
        <v>#DIV/0!</v>
      </c>
      <c r="AB1704" s="57">
        <f>IFERROR((Table1[[#This Row],[Total Cost USD]]/Table1[[#This Row],[Volume MT/Head]]),0)</f>
        <v>0</v>
      </c>
      <c r="AC1704" s="80"/>
      <c r="AD1704" s="6">
        <f>Table1[[#This Row],[Volume MT/Head]]-Table1[[#This Row],[Delivered MT]]</f>
        <v>0</v>
      </c>
      <c r="AE1704" s="6">
        <f>Table1[[#This Row],[Delivered MT]]*Table1[[#This Row],[Average Cost SDG/MT]]</f>
        <v>0</v>
      </c>
    </row>
    <row r="1705" spans="1:31" hidden="1" x14ac:dyDescent="0.2">
      <c r="A1705" s="1">
        <v>1716</v>
      </c>
      <c r="P1705" s="6">
        <f t="shared" si="151"/>
        <v>0</v>
      </c>
      <c r="R1705" s="6">
        <f t="shared" si="152"/>
        <v>0</v>
      </c>
      <c r="S1705" s="57">
        <f t="shared" si="155"/>
        <v>0</v>
      </c>
      <c r="T1705" s="6">
        <f>Table1[[#This Row],[Volume in Units]]*Table1[[#This Row],[Price SDG/Unit]]</f>
        <v>0</v>
      </c>
      <c r="U1705" s="57">
        <f>Table1[[#This Row],[Volume MT/Head]]*Table1[[#This Row],[Price USD/(MT/Head)]]</f>
        <v>0</v>
      </c>
      <c r="W1705" s="28">
        <f>Table1[[#This Row],[Commission SDG/MT]]*Table1[[#This Row],[Volume in Units]]</f>
        <v>0</v>
      </c>
      <c r="Y1705" s="28">
        <f t="shared" si="153"/>
        <v>0</v>
      </c>
      <c r="Z1705" s="6">
        <f>IFERROR((Table1[[#This Row],[Total Cost SDG]]/Table1[[#This Row],[Volume MT/Head]]),0)</f>
        <v>0</v>
      </c>
      <c r="AA1705" s="57" t="e">
        <f t="shared" si="154"/>
        <v>#DIV/0!</v>
      </c>
      <c r="AB1705" s="57">
        <f>IFERROR((Table1[[#This Row],[Total Cost USD]]/Table1[[#This Row],[Volume MT/Head]]),0)</f>
        <v>0</v>
      </c>
      <c r="AC1705" s="80"/>
      <c r="AD1705" s="6">
        <f>Table1[[#This Row],[Volume MT/Head]]-Table1[[#This Row],[Delivered MT]]</f>
        <v>0</v>
      </c>
      <c r="AE1705" s="6">
        <f>Table1[[#This Row],[Delivered MT]]*Table1[[#This Row],[Average Cost SDG/MT]]</f>
        <v>0</v>
      </c>
    </row>
    <row r="1706" spans="1:31" hidden="1" x14ac:dyDescent="0.2">
      <c r="A1706" s="1">
        <v>1717</v>
      </c>
      <c r="P1706" s="6">
        <f t="shared" si="151"/>
        <v>0</v>
      </c>
      <c r="R1706" s="6">
        <f t="shared" si="152"/>
        <v>0</v>
      </c>
      <c r="S1706" s="57">
        <f t="shared" si="155"/>
        <v>0</v>
      </c>
      <c r="T1706" s="6">
        <f>Table1[[#This Row],[Volume in Units]]*Table1[[#This Row],[Price SDG/Unit]]</f>
        <v>0</v>
      </c>
      <c r="U1706" s="57">
        <f>Table1[[#This Row],[Volume MT/Head]]*Table1[[#This Row],[Price USD/(MT/Head)]]</f>
        <v>0</v>
      </c>
      <c r="W1706" s="28">
        <f>Table1[[#This Row],[Commission SDG/MT]]*Table1[[#This Row],[Volume in Units]]</f>
        <v>0</v>
      </c>
      <c r="Y1706" s="28">
        <f t="shared" si="153"/>
        <v>0</v>
      </c>
      <c r="Z1706" s="6">
        <f>IFERROR((Table1[[#This Row],[Total Cost SDG]]/Table1[[#This Row],[Volume MT/Head]]),0)</f>
        <v>0</v>
      </c>
      <c r="AA1706" s="57" t="e">
        <f t="shared" si="154"/>
        <v>#DIV/0!</v>
      </c>
      <c r="AB1706" s="57">
        <f>IFERROR((Table1[[#This Row],[Total Cost USD]]/Table1[[#This Row],[Volume MT/Head]]),0)</f>
        <v>0</v>
      </c>
      <c r="AC1706" s="80"/>
      <c r="AD1706" s="6">
        <f>Table1[[#This Row],[Volume MT/Head]]-Table1[[#This Row],[Delivered MT]]</f>
        <v>0</v>
      </c>
      <c r="AE1706" s="6">
        <f>Table1[[#This Row],[Delivered MT]]*Table1[[#This Row],[Average Cost SDG/MT]]</f>
        <v>0</v>
      </c>
    </row>
    <row r="1707" spans="1:31" hidden="1" x14ac:dyDescent="0.2">
      <c r="A1707" s="1">
        <v>1718</v>
      </c>
      <c r="P1707" s="6">
        <f t="shared" si="151"/>
        <v>0</v>
      </c>
      <c r="R1707" s="6">
        <f t="shared" si="152"/>
        <v>0</v>
      </c>
      <c r="S1707" s="57">
        <f t="shared" si="155"/>
        <v>0</v>
      </c>
      <c r="T1707" s="6">
        <f>Table1[[#This Row],[Volume in Units]]*Table1[[#This Row],[Price SDG/Unit]]</f>
        <v>0</v>
      </c>
      <c r="U1707" s="57">
        <f>Table1[[#This Row],[Volume MT/Head]]*Table1[[#This Row],[Price USD/(MT/Head)]]</f>
        <v>0</v>
      </c>
      <c r="W1707" s="28">
        <f>Table1[[#This Row],[Commission SDG/MT]]*Table1[[#This Row],[Volume in Units]]</f>
        <v>0</v>
      </c>
      <c r="Y1707" s="28">
        <f t="shared" si="153"/>
        <v>0</v>
      </c>
      <c r="Z1707" s="6">
        <f>IFERROR((Table1[[#This Row],[Total Cost SDG]]/Table1[[#This Row],[Volume MT/Head]]),0)</f>
        <v>0</v>
      </c>
      <c r="AA1707" s="57" t="e">
        <f t="shared" si="154"/>
        <v>#DIV/0!</v>
      </c>
      <c r="AB1707" s="57">
        <f>IFERROR((Table1[[#This Row],[Total Cost USD]]/Table1[[#This Row],[Volume MT/Head]]),0)</f>
        <v>0</v>
      </c>
      <c r="AC1707" s="80"/>
      <c r="AD1707" s="6">
        <f>Table1[[#This Row],[Volume MT/Head]]-Table1[[#This Row],[Delivered MT]]</f>
        <v>0</v>
      </c>
      <c r="AE1707" s="6">
        <f>Table1[[#This Row],[Delivered MT]]*Table1[[#This Row],[Average Cost SDG/MT]]</f>
        <v>0</v>
      </c>
    </row>
    <row r="1708" spans="1:31" hidden="1" x14ac:dyDescent="0.2">
      <c r="A1708" s="1">
        <v>1719</v>
      </c>
      <c r="P1708" s="6">
        <f t="shared" si="151"/>
        <v>0</v>
      </c>
      <c r="R1708" s="6">
        <f t="shared" si="152"/>
        <v>0</v>
      </c>
      <c r="S1708" s="57">
        <f t="shared" si="155"/>
        <v>0</v>
      </c>
      <c r="T1708" s="6">
        <f>Table1[[#This Row],[Volume in Units]]*Table1[[#This Row],[Price SDG/Unit]]</f>
        <v>0</v>
      </c>
      <c r="U1708" s="57">
        <f>Table1[[#This Row],[Volume MT/Head]]*Table1[[#This Row],[Price USD/(MT/Head)]]</f>
        <v>0</v>
      </c>
      <c r="W1708" s="28">
        <f>Table1[[#This Row],[Commission SDG/MT]]*Table1[[#This Row],[Volume in Units]]</f>
        <v>0</v>
      </c>
      <c r="Y1708" s="28">
        <f t="shared" si="153"/>
        <v>0</v>
      </c>
      <c r="Z1708" s="6">
        <f>IFERROR((Table1[[#This Row],[Total Cost SDG]]/Table1[[#This Row],[Volume MT/Head]]),0)</f>
        <v>0</v>
      </c>
      <c r="AA1708" s="57" t="e">
        <f t="shared" si="154"/>
        <v>#DIV/0!</v>
      </c>
      <c r="AB1708" s="57">
        <f>IFERROR((Table1[[#This Row],[Total Cost USD]]/Table1[[#This Row],[Volume MT/Head]]),0)</f>
        <v>0</v>
      </c>
      <c r="AC1708" s="80"/>
      <c r="AD1708" s="6">
        <f>Table1[[#This Row],[Volume MT/Head]]-Table1[[#This Row],[Delivered MT]]</f>
        <v>0</v>
      </c>
      <c r="AE1708" s="6">
        <f>Table1[[#This Row],[Delivered MT]]*Table1[[#This Row],[Average Cost SDG/MT]]</f>
        <v>0</v>
      </c>
    </row>
    <row r="1709" spans="1:31" hidden="1" x14ac:dyDescent="0.2">
      <c r="A1709" s="1">
        <v>1720</v>
      </c>
      <c r="P1709" s="6">
        <f t="shared" si="151"/>
        <v>0</v>
      </c>
      <c r="R1709" s="6">
        <f t="shared" si="152"/>
        <v>0</v>
      </c>
      <c r="S1709" s="57">
        <f t="shared" si="155"/>
        <v>0</v>
      </c>
      <c r="T1709" s="6">
        <f>Table1[[#This Row],[Volume in Units]]*Table1[[#This Row],[Price SDG/Unit]]</f>
        <v>0</v>
      </c>
      <c r="U1709" s="57">
        <f>Table1[[#This Row],[Volume MT/Head]]*Table1[[#This Row],[Price USD/(MT/Head)]]</f>
        <v>0</v>
      </c>
      <c r="W1709" s="28">
        <f>Table1[[#This Row],[Commission SDG/MT]]*Table1[[#This Row],[Volume in Units]]</f>
        <v>0</v>
      </c>
      <c r="Y1709" s="28">
        <f t="shared" si="153"/>
        <v>0</v>
      </c>
      <c r="Z1709" s="6">
        <f>IFERROR((Table1[[#This Row],[Total Cost SDG]]/Table1[[#This Row],[Volume MT/Head]]),0)</f>
        <v>0</v>
      </c>
      <c r="AA1709" s="57" t="e">
        <f t="shared" si="154"/>
        <v>#DIV/0!</v>
      </c>
      <c r="AB1709" s="57">
        <f>IFERROR((Table1[[#This Row],[Total Cost USD]]/Table1[[#This Row],[Volume MT/Head]]),0)</f>
        <v>0</v>
      </c>
      <c r="AC1709" s="80"/>
      <c r="AD1709" s="6">
        <f>Table1[[#This Row],[Volume MT/Head]]-Table1[[#This Row],[Delivered MT]]</f>
        <v>0</v>
      </c>
      <c r="AE1709" s="6">
        <f>Table1[[#This Row],[Delivered MT]]*Table1[[#This Row],[Average Cost SDG/MT]]</f>
        <v>0</v>
      </c>
    </row>
    <row r="1710" spans="1:31" hidden="1" x14ac:dyDescent="0.2">
      <c r="A1710" s="1">
        <v>1721</v>
      </c>
      <c r="P1710" s="6">
        <f t="shared" si="151"/>
        <v>0</v>
      </c>
      <c r="R1710" s="6">
        <f t="shared" si="152"/>
        <v>0</v>
      </c>
      <c r="S1710" s="57">
        <f t="shared" si="155"/>
        <v>0</v>
      </c>
      <c r="T1710" s="6">
        <f>Table1[[#This Row],[Volume in Units]]*Table1[[#This Row],[Price SDG/Unit]]</f>
        <v>0</v>
      </c>
      <c r="U1710" s="57">
        <f>Table1[[#This Row],[Volume MT/Head]]*Table1[[#This Row],[Price USD/(MT/Head)]]</f>
        <v>0</v>
      </c>
      <c r="W1710" s="28">
        <f>Table1[[#This Row],[Commission SDG/MT]]*Table1[[#This Row],[Volume in Units]]</f>
        <v>0</v>
      </c>
      <c r="Y1710" s="28">
        <f t="shared" si="153"/>
        <v>0</v>
      </c>
      <c r="Z1710" s="6">
        <f>IFERROR((Table1[[#This Row],[Total Cost SDG]]/Table1[[#This Row],[Volume MT/Head]]),0)</f>
        <v>0</v>
      </c>
      <c r="AA1710" s="57" t="e">
        <f t="shared" si="154"/>
        <v>#DIV/0!</v>
      </c>
      <c r="AB1710" s="57">
        <f>IFERROR((Table1[[#This Row],[Total Cost USD]]/Table1[[#This Row],[Volume MT/Head]]),0)</f>
        <v>0</v>
      </c>
      <c r="AC1710" s="80"/>
      <c r="AD1710" s="6">
        <f>Table1[[#This Row],[Volume MT/Head]]-Table1[[#This Row],[Delivered MT]]</f>
        <v>0</v>
      </c>
      <c r="AE1710" s="6">
        <f>Table1[[#This Row],[Delivered MT]]*Table1[[#This Row],[Average Cost SDG/MT]]</f>
        <v>0</v>
      </c>
    </row>
    <row r="1711" spans="1:31" hidden="1" x14ac:dyDescent="0.2">
      <c r="A1711" s="1">
        <v>1722</v>
      </c>
      <c r="P1711" s="6">
        <f t="shared" si="151"/>
        <v>0</v>
      </c>
      <c r="R1711" s="6">
        <f t="shared" si="152"/>
        <v>0</v>
      </c>
      <c r="S1711" s="57">
        <f t="shared" si="155"/>
        <v>0</v>
      </c>
      <c r="T1711" s="6">
        <f>Table1[[#This Row],[Volume in Units]]*Table1[[#This Row],[Price SDG/Unit]]</f>
        <v>0</v>
      </c>
      <c r="U1711" s="57">
        <f>Table1[[#This Row],[Volume MT/Head]]*Table1[[#This Row],[Price USD/(MT/Head)]]</f>
        <v>0</v>
      </c>
      <c r="W1711" s="28">
        <f>Table1[[#This Row],[Commission SDG/MT]]*Table1[[#This Row],[Volume in Units]]</f>
        <v>0</v>
      </c>
      <c r="Y1711" s="28">
        <f t="shared" si="153"/>
        <v>0</v>
      </c>
      <c r="Z1711" s="6">
        <f>IFERROR((Table1[[#This Row],[Total Cost SDG]]/Table1[[#This Row],[Volume MT/Head]]),0)</f>
        <v>0</v>
      </c>
      <c r="AA1711" s="57" t="e">
        <f t="shared" si="154"/>
        <v>#DIV/0!</v>
      </c>
      <c r="AB1711" s="57">
        <f>IFERROR((Table1[[#This Row],[Total Cost USD]]/Table1[[#This Row],[Volume MT/Head]]),0)</f>
        <v>0</v>
      </c>
      <c r="AC1711" s="80"/>
      <c r="AD1711" s="6">
        <f>Table1[[#This Row],[Volume MT/Head]]-Table1[[#This Row],[Delivered MT]]</f>
        <v>0</v>
      </c>
      <c r="AE1711" s="6">
        <f>Table1[[#This Row],[Delivered MT]]*Table1[[#This Row],[Average Cost SDG/MT]]</f>
        <v>0</v>
      </c>
    </row>
    <row r="1712" spans="1:31" hidden="1" x14ac:dyDescent="0.2">
      <c r="A1712" s="1">
        <v>1723</v>
      </c>
      <c r="P1712" s="6">
        <f t="shared" si="151"/>
        <v>0</v>
      </c>
      <c r="R1712" s="6">
        <f t="shared" si="152"/>
        <v>0</v>
      </c>
      <c r="S1712" s="57">
        <f t="shared" si="155"/>
        <v>0</v>
      </c>
      <c r="T1712" s="6">
        <f>Table1[[#This Row],[Volume in Units]]*Table1[[#This Row],[Price SDG/Unit]]</f>
        <v>0</v>
      </c>
      <c r="U1712" s="57">
        <f>Table1[[#This Row],[Volume MT/Head]]*Table1[[#This Row],[Price USD/(MT/Head)]]</f>
        <v>0</v>
      </c>
      <c r="W1712" s="28">
        <f>Table1[[#This Row],[Commission SDG/MT]]*Table1[[#This Row],[Volume in Units]]</f>
        <v>0</v>
      </c>
      <c r="Y1712" s="28">
        <f t="shared" si="153"/>
        <v>0</v>
      </c>
      <c r="Z1712" s="6">
        <f>IFERROR((Table1[[#This Row],[Total Cost SDG]]/Table1[[#This Row],[Volume MT/Head]]),0)</f>
        <v>0</v>
      </c>
      <c r="AA1712" s="57" t="e">
        <f t="shared" si="154"/>
        <v>#DIV/0!</v>
      </c>
      <c r="AB1712" s="57">
        <f>IFERROR((Table1[[#This Row],[Total Cost USD]]/Table1[[#This Row],[Volume MT/Head]]),0)</f>
        <v>0</v>
      </c>
      <c r="AC1712" s="80"/>
      <c r="AD1712" s="6">
        <f>Table1[[#This Row],[Volume MT/Head]]-Table1[[#This Row],[Delivered MT]]</f>
        <v>0</v>
      </c>
      <c r="AE1712" s="6">
        <f>Table1[[#This Row],[Delivered MT]]*Table1[[#This Row],[Average Cost SDG/MT]]</f>
        <v>0</v>
      </c>
    </row>
    <row r="1713" spans="1:31" hidden="1" x14ac:dyDescent="0.2">
      <c r="A1713" s="1">
        <v>1724</v>
      </c>
      <c r="P1713" s="6">
        <f t="shared" si="151"/>
        <v>0</v>
      </c>
      <c r="R1713" s="6">
        <f t="shared" si="152"/>
        <v>0</v>
      </c>
      <c r="S1713" s="57">
        <f t="shared" si="155"/>
        <v>0</v>
      </c>
      <c r="T1713" s="6">
        <f>Table1[[#This Row],[Volume in Units]]*Table1[[#This Row],[Price SDG/Unit]]</f>
        <v>0</v>
      </c>
      <c r="U1713" s="57">
        <f>Table1[[#This Row],[Volume MT/Head]]*Table1[[#This Row],[Price USD/(MT/Head)]]</f>
        <v>0</v>
      </c>
      <c r="W1713" s="28">
        <f>Table1[[#This Row],[Commission SDG/MT]]*Table1[[#This Row],[Volume in Units]]</f>
        <v>0</v>
      </c>
      <c r="Y1713" s="28">
        <f t="shared" si="153"/>
        <v>0</v>
      </c>
      <c r="Z1713" s="6">
        <f>IFERROR((Table1[[#This Row],[Total Cost SDG]]/Table1[[#This Row],[Volume MT/Head]]),0)</f>
        <v>0</v>
      </c>
      <c r="AA1713" s="57" t="e">
        <f t="shared" si="154"/>
        <v>#DIV/0!</v>
      </c>
      <c r="AB1713" s="57">
        <f>IFERROR((Table1[[#This Row],[Total Cost USD]]/Table1[[#This Row],[Volume MT/Head]]),0)</f>
        <v>0</v>
      </c>
      <c r="AC1713" s="80"/>
      <c r="AD1713" s="6">
        <f>Table1[[#This Row],[Volume MT/Head]]-Table1[[#This Row],[Delivered MT]]</f>
        <v>0</v>
      </c>
      <c r="AE1713" s="6">
        <f>Table1[[#This Row],[Delivered MT]]*Table1[[#This Row],[Average Cost SDG/MT]]</f>
        <v>0</v>
      </c>
    </row>
    <row r="1714" spans="1:31" hidden="1" x14ac:dyDescent="0.2">
      <c r="A1714" s="1">
        <v>1725</v>
      </c>
      <c r="P1714" s="6">
        <f t="shared" si="151"/>
        <v>0</v>
      </c>
      <c r="R1714" s="6">
        <f t="shared" si="152"/>
        <v>0</v>
      </c>
      <c r="S1714" s="57">
        <f t="shared" si="155"/>
        <v>0</v>
      </c>
      <c r="T1714" s="6">
        <f>Table1[[#This Row],[Volume in Units]]*Table1[[#This Row],[Price SDG/Unit]]</f>
        <v>0</v>
      </c>
      <c r="U1714" s="57">
        <f>Table1[[#This Row],[Volume MT/Head]]*Table1[[#This Row],[Price USD/(MT/Head)]]</f>
        <v>0</v>
      </c>
      <c r="W1714" s="28">
        <f>Table1[[#This Row],[Commission SDG/MT]]*Table1[[#This Row],[Volume in Units]]</f>
        <v>0</v>
      </c>
      <c r="Y1714" s="28">
        <f t="shared" si="153"/>
        <v>0</v>
      </c>
      <c r="Z1714" s="6">
        <f>IFERROR((Table1[[#This Row],[Total Cost SDG]]/Table1[[#This Row],[Volume MT/Head]]),0)</f>
        <v>0</v>
      </c>
      <c r="AA1714" s="57" t="e">
        <f t="shared" si="154"/>
        <v>#DIV/0!</v>
      </c>
      <c r="AB1714" s="57">
        <f>IFERROR((Table1[[#This Row],[Total Cost USD]]/Table1[[#This Row],[Volume MT/Head]]),0)</f>
        <v>0</v>
      </c>
      <c r="AC1714" s="80"/>
      <c r="AD1714" s="6">
        <f>Table1[[#This Row],[Volume MT/Head]]-Table1[[#This Row],[Delivered MT]]</f>
        <v>0</v>
      </c>
      <c r="AE1714" s="6">
        <f>Table1[[#This Row],[Delivered MT]]*Table1[[#This Row],[Average Cost SDG/MT]]</f>
        <v>0</v>
      </c>
    </row>
    <row r="1715" spans="1:31" hidden="1" x14ac:dyDescent="0.2">
      <c r="A1715" s="1">
        <v>1726</v>
      </c>
      <c r="P1715" s="6">
        <f t="shared" si="151"/>
        <v>0</v>
      </c>
      <c r="R1715" s="6">
        <f t="shared" si="152"/>
        <v>0</v>
      </c>
      <c r="S1715" s="57">
        <f t="shared" si="155"/>
        <v>0</v>
      </c>
      <c r="T1715" s="6">
        <f>Table1[[#This Row],[Volume in Units]]*Table1[[#This Row],[Price SDG/Unit]]</f>
        <v>0</v>
      </c>
      <c r="U1715" s="57">
        <f>Table1[[#This Row],[Volume MT/Head]]*Table1[[#This Row],[Price USD/(MT/Head)]]</f>
        <v>0</v>
      </c>
      <c r="W1715" s="28">
        <f>Table1[[#This Row],[Commission SDG/MT]]*Table1[[#This Row],[Volume in Units]]</f>
        <v>0</v>
      </c>
      <c r="Y1715" s="28">
        <f t="shared" si="153"/>
        <v>0</v>
      </c>
      <c r="Z1715" s="6">
        <f>IFERROR((Table1[[#This Row],[Total Cost SDG]]/Table1[[#This Row],[Volume MT/Head]]),0)</f>
        <v>0</v>
      </c>
      <c r="AA1715" s="57" t="e">
        <f t="shared" si="154"/>
        <v>#DIV/0!</v>
      </c>
      <c r="AB1715" s="57">
        <f>IFERROR((Table1[[#This Row],[Total Cost USD]]/Table1[[#This Row],[Volume MT/Head]]),0)</f>
        <v>0</v>
      </c>
      <c r="AC1715" s="80"/>
      <c r="AD1715" s="6">
        <f>Table1[[#This Row],[Volume MT/Head]]-Table1[[#This Row],[Delivered MT]]</f>
        <v>0</v>
      </c>
      <c r="AE1715" s="6">
        <f>Table1[[#This Row],[Delivered MT]]*Table1[[#This Row],[Average Cost SDG/MT]]</f>
        <v>0</v>
      </c>
    </row>
    <row r="1716" spans="1:31" hidden="1" x14ac:dyDescent="0.2">
      <c r="A1716" s="1">
        <v>1727</v>
      </c>
      <c r="P1716" s="6">
        <f t="shared" si="151"/>
        <v>0</v>
      </c>
      <c r="R1716" s="6">
        <f t="shared" si="152"/>
        <v>0</v>
      </c>
      <c r="S1716" s="57">
        <f t="shared" si="155"/>
        <v>0</v>
      </c>
      <c r="T1716" s="6">
        <f>Table1[[#This Row],[Volume in Units]]*Table1[[#This Row],[Price SDG/Unit]]</f>
        <v>0</v>
      </c>
      <c r="U1716" s="57">
        <f>Table1[[#This Row],[Volume MT/Head]]*Table1[[#This Row],[Price USD/(MT/Head)]]</f>
        <v>0</v>
      </c>
      <c r="W1716" s="28">
        <f>Table1[[#This Row],[Commission SDG/MT]]*Table1[[#This Row],[Volume in Units]]</f>
        <v>0</v>
      </c>
      <c r="Y1716" s="28">
        <f t="shared" si="153"/>
        <v>0</v>
      </c>
      <c r="Z1716" s="6">
        <f>IFERROR((Table1[[#This Row],[Total Cost SDG]]/Table1[[#This Row],[Volume MT/Head]]),0)</f>
        <v>0</v>
      </c>
      <c r="AA1716" s="57" t="e">
        <f t="shared" si="154"/>
        <v>#DIV/0!</v>
      </c>
      <c r="AB1716" s="57">
        <f>IFERROR((Table1[[#This Row],[Total Cost USD]]/Table1[[#This Row],[Volume MT/Head]]),0)</f>
        <v>0</v>
      </c>
      <c r="AC1716" s="80"/>
      <c r="AD1716" s="6">
        <f>Table1[[#This Row],[Volume MT/Head]]-Table1[[#This Row],[Delivered MT]]</f>
        <v>0</v>
      </c>
      <c r="AE1716" s="6">
        <f>Table1[[#This Row],[Delivered MT]]*Table1[[#This Row],[Average Cost SDG/MT]]</f>
        <v>0</v>
      </c>
    </row>
    <row r="1717" spans="1:31" hidden="1" x14ac:dyDescent="0.2">
      <c r="A1717" s="1">
        <v>1728</v>
      </c>
      <c r="P1717" s="6">
        <f t="shared" si="151"/>
        <v>0</v>
      </c>
      <c r="R1717" s="6">
        <f t="shared" si="152"/>
        <v>0</v>
      </c>
      <c r="S1717" s="57">
        <f t="shared" si="155"/>
        <v>0</v>
      </c>
      <c r="T1717" s="6">
        <f>Table1[[#This Row],[Volume in Units]]*Table1[[#This Row],[Price SDG/Unit]]</f>
        <v>0</v>
      </c>
      <c r="U1717" s="57">
        <f>Table1[[#This Row],[Volume MT/Head]]*Table1[[#This Row],[Price USD/(MT/Head)]]</f>
        <v>0</v>
      </c>
      <c r="W1717" s="28">
        <f>Table1[[#This Row],[Commission SDG/MT]]*Table1[[#This Row],[Volume in Units]]</f>
        <v>0</v>
      </c>
      <c r="Y1717" s="28">
        <f t="shared" si="153"/>
        <v>0</v>
      </c>
      <c r="Z1717" s="6">
        <f>IFERROR((Table1[[#This Row],[Total Cost SDG]]/Table1[[#This Row],[Volume MT/Head]]),0)</f>
        <v>0</v>
      </c>
      <c r="AA1717" s="57" t="e">
        <f t="shared" si="154"/>
        <v>#DIV/0!</v>
      </c>
      <c r="AB1717" s="57">
        <f>IFERROR((Table1[[#This Row],[Total Cost USD]]/Table1[[#This Row],[Volume MT/Head]]),0)</f>
        <v>0</v>
      </c>
      <c r="AC1717" s="80"/>
      <c r="AD1717" s="6">
        <f>Table1[[#This Row],[Volume MT/Head]]-Table1[[#This Row],[Delivered MT]]</f>
        <v>0</v>
      </c>
      <c r="AE1717" s="6">
        <f>Table1[[#This Row],[Delivered MT]]*Table1[[#This Row],[Average Cost SDG/MT]]</f>
        <v>0</v>
      </c>
    </row>
    <row r="1718" spans="1:31" hidden="1" x14ac:dyDescent="0.2">
      <c r="A1718" s="1">
        <v>1729</v>
      </c>
      <c r="P1718" s="6">
        <f t="shared" si="151"/>
        <v>0</v>
      </c>
      <c r="R1718" s="6">
        <f t="shared" si="152"/>
        <v>0</v>
      </c>
      <c r="S1718" s="57">
        <f t="shared" si="155"/>
        <v>0</v>
      </c>
      <c r="T1718" s="6">
        <f>Table1[[#This Row],[Volume in Units]]*Table1[[#This Row],[Price SDG/Unit]]</f>
        <v>0</v>
      </c>
      <c r="U1718" s="57">
        <f>Table1[[#This Row],[Volume MT/Head]]*Table1[[#This Row],[Price USD/(MT/Head)]]</f>
        <v>0</v>
      </c>
      <c r="W1718" s="28">
        <f>Table1[[#This Row],[Commission SDG/MT]]*Table1[[#This Row],[Volume in Units]]</f>
        <v>0</v>
      </c>
      <c r="Y1718" s="28">
        <f t="shared" si="153"/>
        <v>0</v>
      </c>
      <c r="Z1718" s="6">
        <f>IFERROR((Table1[[#This Row],[Total Cost SDG]]/Table1[[#This Row],[Volume MT/Head]]),0)</f>
        <v>0</v>
      </c>
      <c r="AA1718" s="57" t="e">
        <f t="shared" si="154"/>
        <v>#DIV/0!</v>
      </c>
      <c r="AB1718" s="57">
        <f>IFERROR((Table1[[#This Row],[Total Cost USD]]/Table1[[#This Row],[Volume MT/Head]]),0)</f>
        <v>0</v>
      </c>
      <c r="AC1718" s="80"/>
      <c r="AD1718" s="6">
        <f>Table1[[#This Row],[Volume MT/Head]]-Table1[[#This Row],[Delivered MT]]</f>
        <v>0</v>
      </c>
      <c r="AE1718" s="6">
        <f>Table1[[#This Row],[Delivered MT]]*Table1[[#This Row],[Average Cost SDG/MT]]</f>
        <v>0</v>
      </c>
    </row>
    <row r="1719" spans="1:31" hidden="1" x14ac:dyDescent="0.2">
      <c r="A1719" s="1">
        <v>1730</v>
      </c>
      <c r="P1719" s="6">
        <f t="shared" si="151"/>
        <v>0</v>
      </c>
      <c r="R1719" s="6">
        <f t="shared" si="152"/>
        <v>0</v>
      </c>
      <c r="S1719" s="57">
        <f t="shared" si="155"/>
        <v>0</v>
      </c>
      <c r="T1719" s="6">
        <f>Table1[[#This Row],[Volume in Units]]*Table1[[#This Row],[Price SDG/Unit]]</f>
        <v>0</v>
      </c>
      <c r="U1719" s="57">
        <f>Table1[[#This Row],[Volume MT/Head]]*Table1[[#This Row],[Price USD/(MT/Head)]]</f>
        <v>0</v>
      </c>
      <c r="W1719" s="28">
        <f>Table1[[#This Row],[Commission SDG/MT]]*Table1[[#This Row],[Volume in Units]]</f>
        <v>0</v>
      </c>
      <c r="Y1719" s="28">
        <f t="shared" si="153"/>
        <v>0</v>
      </c>
      <c r="Z1719" s="6">
        <f>IFERROR((Table1[[#This Row],[Total Cost SDG]]/Table1[[#This Row],[Volume MT/Head]]),0)</f>
        <v>0</v>
      </c>
      <c r="AA1719" s="57" t="e">
        <f t="shared" si="154"/>
        <v>#DIV/0!</v>
      </c>
      <c r="AB1719" s="57">
        <f>IFERROR((Table1[[#This Row],[Total Cost USD]]/Table1[[#This Row],[Volume MT/Head]]),0)</f>
        <v>0</v>
      </c>
      <c r="AC1719" s="80"/>
      <c r="AD1719" s="6">
        <f>Table1[[#This Row],[Volume MT/Head]]-Table1[[#This Row],[Delivered MT]]</f>
        <v>0</v>
      </c>
      <c r="AE1719" s="6">
        <f>Table1[[#This Row],[Delivered MT]]*Table1[[#This Row],[Average Cost SDG/MT]]</f>
        <v>0</v>
      </c>
    </row>
    <row r="1720" spans="1:31" hidden="1" x14ac:dyDescent="0.2">
      <c r="A1720" s="1">
        <v>1731</v>
      </c>
      <c r="P1720" s="6">
        <f t="shared" si="151"/>
        <v>0</v>
      </c>
      <c r="R1720" s="6">
        <f t="shared" si="152"/>
        <v>0</v>
      </c>
      <c r="S1720" s="57">
        <f t="shared" si="155"/>
        <v>0</v>
      </c>
      <c r="T1720" s="6">
        <f>Table1[[#This Row],[Volume in Units]]*Table1[[#This Row],[Price SDG/Unit]]</f>
        <v>0</v>
      </c>
      <c r="U1720" s="57">
        <f>Table1[[#This Row],[Volume MT/Head]]*Table1[[#This Row],[Price USD/(MT/Head)]]</f>
        <v>0</v>
      </c>
      <c r="W1720" s="28">
        <f>Table1[[#This Row],[Commission SDG/MT]]*Table1[[#This Row],[Volume in Units]]</f>
        <v>0</v>
      </c>
      <c r="Y1720" s="28">
        <f t="shared" si="153"/>
        <v>0</v>
      </c>
      <c r="Z1720" s="6">
        <f>IFERROR((Table1[[#This Row],[Total Cost SDG]]/Table1[[#This Row],[Volume MT/Head]]),0)</f>
        <v>0</v>
      </c>
      <c r="AA1720" s="57" t="e">
        <f t="shared" si="154"/>
        <v>#DIV/0!</v>
      </c>
      <c r="AB1720" s="57">
        <f>IFERROR((Table1[[#This Row],[Total Cost USD]]/Table1[[#This Row],[Volume MT/Head]]),0)</f>
        <v>0</v>
      </c>
      <c r="AC1720" s="80"/>
      <c r="AD1720" s="6">
        <f>Table1[[#This Row],[Volume MT/Head]]-Table1[[#This Row],[Delivered MT]]</f>
        <v>0</v>
      </c>
      <c r="AE1720" s="6">
        <f>Table1[[#This Row],[Delivered MT]]*Table1[[#This Row],[Average Cost SDG/MT]]</f>
        <v>0</v>
      </c>
    </row>
    <row r="1721" spans="1:31" hidden="1" x14ac:dyDescent="0.2">
      <c r="A1721" s="1">
        <v>1732</v>
      </c>
      <c r="P1721" s="6">
        <f t="shared" si="151"/>
        <v>0</v>
      </c>
      <c r="R1721" s="6">
        <f t="shared" si="152"/>
        <v>0</v>
      </c>
      <c r="S1721" s="57">
        <f t="shared" si="155"/>
        <v>0</v>
      </c>
      <c r="T1721" s="6">
        <f>Table1[[#This Row],[Volume in Units]]*Table1[[#This Row],[Price SDG/Unit]]</f>
        <v>0</v>
      </c>
      <c r="U1721" s="57">
        <f>Table1[[#This Row],[Volume MT/Head]]*Table1[[#This Row],[Price USD/(MT/Head)]]</f>
        <v>0</v>
      </c>
      <c r="W1721" s="28">
        <f>Table1[[#This Row],[Commission SDG/MT]]*Table1[[#This Row],[Volume in Units]]</f>
        <v>0</v>
      </c>
      <c r="Y1721" s="28">
        <f t="shared" si="153"/>
        <v>0</v>
      </c>
      <c r="Z1721" s="6">
        <f>IFERROR((Table1[[#This Row],[Total Cost SDG]]/Table1[[#This Row],[Volume MT/Head]]),0)</f>
        <v>0</v>
      </c>
      <c r="AA1721" s="57" t="e">
        <f t="shared" si="154"/>
        <v>#DIV/0!</v>
      </c>
      <c r="AB1721" s="57">
        <f>IFERROR((Table1[[#This Row],[Total Cost USD]]/Table1[[#This Row],[Volume MT/Head]]),0)</f>
        <v>0</v>
      </c>
      <c r="AC1721" s="80"/>
      <c r="AD1721" s="6">
        <f>Table1[[#This Row],[Volume MT/Head]]-Table1[[#This Row],[Delivered MT]]</f>
        <v>0</v>
      </c>
      <c r="AE1721" s="6">
        <f>Table1[[#This Row],[Delivered MT]]*Table1[[#This Row],[Average Cost SDG/MT]]</f>
        <v>0</v>
      </c>
    </row>
    <row r="1722" spans="1:31" hidden="1" x14ac:dyDescent="0.2">
      <c r="A1722" s="1">
        <v>1733</v>
      </c>
      <c r="P1722" s="6">
        <f t="shared" si="151"/>
        <v>0</v>
      </c>
      <c r="R1722" s="6">
        <f t="shared" si="152"/>
        <v>0</v>
      </c>
      <c r="S1722" s="57">
        <f t="shared" si="155"/>
        <v>0</v>
      </c>
      <c r="T1722" s="6">
        <f>Table1[[#This Row],[Volume in Units]]*Table1[[#This Row],[Price SDG/Unit]]</f>
        <v>0</v>
      </c>
      <c r="U1722" s="57">
        <f>Table1[[#This Row],[Volume MT/Head]]*Table1[[#This Row],[Price USD/(MT/Head)]]</f>
        <v>0</v>
      </c>
      <c r="W1722" s="28">
        <f>Table1[[#This Row],[Commission SDG/MT]]*Table1[[#This Row],[Volume in Units]]</f>
        <v>0</v>
      </c>
      <c r="Y1722" s="28">
        <f t="shared" si="153"/>
        <v>0</v>
      </c>
      <c r="Z1722" s="6">
        <f>IFERROR((Table1[[#This Row],[Total Cost SDG]]/Table1[[#This Row],[Volume MT/Head]]),0)</f>
        <v>0</v>
      </c>
      <c r="AA1722" s="57" t="e">
        <f t="shared" si="154"/>
        <v>#DIV/0!</v>
      </c>
      <c r="AB1722" s="57">
        <f>IFERROR((Table1[[#This Row],[Total Cost USD]]/Table1[[#This Row],[Volume MT/Head]]),0)</f>
        <v>0</v>
      </c>
      <c r="AC1722" s="80"/>
      <c r="AD1722" s="6">
        <f>Table1[[#This Row],[Volume MT/Head]]-Table1[[#This Row],[Delivered MT]]</f>
        <v>0</v>
      </c>
      <c r="AE1722" s="6">
        <f>Table1[[#This Row],[Delivered MT]]*Table1[[#This Row],[Average Cost SDG/MT]]</f>
        <v>0</v>
      </c>
    </row>
    <row r="1723" spans="1:31" hidden="1" x14ac:dyDescent="0.2">
      <c r="A1723" s="1">
        <v>1734</v>
      </c>
      <c r="P1723" s="6">
        <f t="shared" si="151"/>
        <v>0</v>
      </c>
      <c r="R1723" s="6">
        <f t="shared" si="152"/>
        <v>0</v>
      </c>
      <c r="S1723" s="57">
        <f t="shared" si="155"/>
        <v>0</v>
      </c>
      <c r="T1723" s="6">
        <f>Table1[[#This Row],[Volume in Units]]*Table1[[#This Row],[Price SDG/Unit]]</f>
        <v>0</v>
      </c>
      <c r="U1723" s="57">
        <f>Table1[[#This Row],[Volume MT/Head]]*Table1[[#This Row],[Price USD/(MT/Head)]]</f>
        <v>0</v>
      </c>
      <c r="W1723" s="28">
        <f>Table1[[#This Row],[Commission SDG/MT]]*Table1[[#This Row],[Volume in Units]]</f>
        <v>0</v>
      </c>
      <c r="Y1723" s="28">
        <f t="shared" si="153"/>
        <v>0</v>
      </c>
      <c r="Z1723" s="6">
        <f>IFERROR((Table1[[#This Row],[Total Cost SDG]]/Table1[[#This Row],[Volume MT/Head]]),0)</f>
        <v>0</v>
      </c>
      <c r="AA1723" s="57" t="e">
        <f t="shared" si="154"/>
        <v>#DIV/0!</v>
      </c>
      <c r="AB1723" s="57">
        <f>IFERROR((Table1[[#This Row],[Total Cost USD]]/Table1[[#This Row],[Volume MT/Head]]),0)</f>
        <v>0</v>
      </c>
      <c r="AC1723" s="80"/>
      <c r="AD1723" s="6">
        <f>Table1[[#This Row],[Volume MT/Head]]-Table1[[#This Row],[Delivered MT]]</f>
        <v>0</v>
      </c>
      <c r="AE1723" s="6">
        <f>Table1[[#This Row],[Delivered MT]]*Table1[[#This Row],[Average Cost SDG/MT]]</f>
        <v>0</v>
      </c>
    </row>
    <row r="1724" spans="1:31" hidden="1" x14ac:dyDescent="0.2">
      <c r="A1724" s="1">
        <v>1735</v>
      </c>
      <c r="P1724" s="6">
        <f t="shared" si="151"/>
        <v>0</v>
      </c>
      <c r="R1724" s="6">
        <f t="shared" si="152"/>
        <v>0</v>
      </c>
      <c r="S1724" s="57">
        <f t="shared" si="155"/>
        <v>0</v>
      </c>
      <c r="T1724" s="6">
        <f>Table1[[#This Row],[Volume in Units]]*Table1[[#This Row],[Price SDG/Unit]]</f>
        <v>0</v>
      </c>
      <c r="U1724" s="57">
        <f>Table1[[#This Row],[Volume MT/Head]]*Table1[[#This Row],[Price USD/(MT/Head)]]</f>
        <v>0</v>
      </c>
      <c r="W1724" s="28">
        <f>Table1[[#This Row],[Commission SDG/MT]]*Table1[[#This Row],[Volume in Units]]</f>
        <v>0</v>
      </c>
      <c r="Y1724" s="28">
        <f t="shared" si="153"/>
        <v>0</v>
      </c>
      <c r="Z1724" s="6">
        <f>IFERROR((Table1[[#This Row],[Total Cost SDG]]/Table1[[#This Row],[Volume MT/Head]]),0)</f>
        <v>0</v>
      </c>
      <c r="AA1724" s="57" t="e">
        <f t="shared" si="154"/>
        <v>#DIV/0!</v>
      </c>
      <c r="AB1724" s="57">
        <f>IFERROR((Table1[[#This Row],[Total Cost USD]]/Table1[[#This Row],[Volume MT/Head]]),0)</f>
        <v>0</v>
      </c>
      <c r="AC1724" s="80"/>
      <c r="AD1724" s="6">
        <f>Table1[[#This Row],[Volume MT/Head]]-Table1[[#This Row],[Delivered MT]]</f>
        <v>0</v>
      </c>
      <c r="AE1724" s="6">
        <f>Table1[[#This Row],[Delivered MT]]*Table1[[#This Row],[Average Cost SDG/MT]]</f>
        <v>0</v>
      </c>
    </row>
    <row r="1725" spans="1:31" hidden="1" x14ac:dyDescent="0.2">
      <c r="A1725" s="1">
        <v>1736</v>
      </c>
      <c r="P1725" s="6">
        <f t="shared" si="151"/>
        <v>0</v>
      </c>
      <c r="R1725" s="6">
        <f t="shared" si="152"/>
        <v>0</v>
      </c>
      <c r="S1725" s="57">
        <f t="shared" si="155"/>
        <v>0</v>
      </c>
      <c r="T1725" s="6">
        <f>Table1[[#This Row],[Volume in Units]]*Table1[[#This Row],[Price SDG/Unit]]</f>
        <v>0</v>
      </c>
      <c r="U1725" s="57">
        <f>Table1[[#This Row],[Volume MT/Head]]*Table1[[#This Row],[Price USD/(MT/Head)]]</f>
        <v>0</v>
      </c>
      <c r="W1725" s="28">
        <f>Table1[[#This Row],[Commission SDG/MT]]*Table1[[#This Row],[Volume in Units]]</f>
        <v>0</v>
      </c>
      <c r="Y1725" s="28">
        <f t="shared" si="153"/>
        <v>0</v>
      </c>
      <c r="Z1725" s="6">
        <f>IFERROR((Table1[[#This Row],[Total Cost SDG]]/Table1[[#This Row],[Volume MT/Head]]),0)</f>
        <v>0</v>
      </c>
      <c r="AA1725" s="57" t="e">
        <f t="shared" si="154"/>
        <v>#DIV/0!</v>
      </c>
      <c r="AB1725" s="57">
        <f>IFERROR((Table1[[#This Row],[Total Cost USD]]/Table1[[#This Row],[Volume MT/Head]]),0)</f>
        <v>0</v>
      </c>
      <c r="AC1725" s="80"/>
      <c r="AD1725" s="6">
        <f>Table1[[#This Row],[Volume MT/Head]]-Table1[[#This Row],[Delivered MT]]</f>
        <v>0</v>
      </c>
      <c r="AE1725" s="6">
        <f>Table1[[#This Row],[Delivered MT]]*Table1[[#This Row],[Average Cost SDG/MT]]</f>
        <v>0</v>
      </c>
    </row>
    <row r="1726" spans="1:31" hidden="1" x14ac:dyDescent="0.2">
      <c r="A1726" s="1">
        <v>1737</v>
      </c>
      <c r="P1726" s="6">
        <f t="shared" si="151"/>
        <v>0</v>
      </c>
      <c r="R1726" s="6">
        <f t="shared" si="152"/>
        <v>0</v>
      </c>
      <c r="S1726" s="57">
        <f t="shared" si="155"/>
        <v>0</v>
      </c>
      <c r="T1726" s="6">
        <f>Table1[[#This Row],[Volume in Units]]*Table1[[#This Row],[Price SDG/Unit]]</f>
        <v>0</v>
      </c>
      <c r="U1726" s="57">
        <f>Table1[[#This Row],[Volume MT/Head]]*Table1[[#This Row],[Price USD/(MT/Head)]]</f>
        <v>0</v>
      </c>
      <c r="W1726" s="28">
        <f>Table1[[#This Row],[Commission SDG/MT]]*Table1[[#This Row],[Volume in Units]]</f>
        <v>0</v>
      </c>
      <c r="Y1726" s="28">
        <f t="shared" si="153"/>
        <v>0</v>
      </c>
      <c r="Z1726" s="6">
        <f>IFERROR((Table1[[#This Row],[Total Cost SDG]]/Table1[[#This Row],[Volume MT/Head]]),0)</f>
        <v>0</v>
      </c>
      <c r="AA1726" s="57" t="e">
        <f t="shared" si="154"/>
        <v>#DIV/0!</v>
      </c>
      <c r="AB1726" s="57">
        <f>IFERROR((Table1[[#This Row],[Total Cost USD]]/Table1[[#This Row],[Volume MT/Head]]),0)</f>
        <v>0</v>
      </c>
      <c r="AC1726" s="80"/>
      <c r="AD1726" s="6">
        <f>Table1[[#This Row],[Volume MT/Head]]-Table1[[#This Row],[Delivered MT]]</f>
        <v>0</v>
      </c>
      <c r="AE1726" s="6">
        <f>Table1[[#This Row],[Delivered MT]]*Table1[[#This Row],[Average Cost SDG/MT]]</f>
        <v>0</v>
      </c>
    </row>
    <row r="1727" spans="1:31" hidden="1" x14ac:dyDescent="0.2">
      <c r="A1727" s="1">
        <v>1738</v>
      </c>
      <c r="P1727" s="6">
        <f t="shared" si="151"/>
        <v>0</v>
      </c>
      <c r="R1727" s="6">
        <f t="shared" si="152"/>
        <v>0</v>
      </c>
      <c r="S1727" s="57">
        <f t="shared" si="155"/>
        <v>0</v>
      </c>
      <c r="T1727" s="6">
        <f>Table1[[#This Row],[Volume in Units]]*Table1[[#This Row],[Price SDG/Unit]]</f>
        <v>0</v>
      </c>
      <c r="U1727" s="57">
        <f>Table1[[#This Row],[Volume MT/Head]]*Table1[[#This Row],[Price USD/(MT/Head)]]</f>
        <v>0</v>
      </c>
      <c r="W1727" s="28">
        <f>Table1[[#This Row],[Commission SDG/MT]]*Table1[[#This Row],[Volume in Units]]</f>
        <v>0</v>
      </c>
      <c r="Y1727" s="28">
        <f t="shared" si="153"/>
        <v>0</v>
      </c>
      <c r="Z1727" s="6">
        <f>IFERROR((Table1[[#This Row],[Total Cost SDG]]/Table1[[#This Row],[Volume MT/Head]]),0)</f>
        <v>0</v>
      </c>
      <c r="AA1727" s="57" t="e">
        <f t="shared" si="154"/>
        <v>#DIV/0!</v>
      </c>
      <c r="AB1727" s="57">
        <f>IFERROR((Table1[[#This Row],[Total Cost USD]]/Table1[[#This Row],[Volume MT/Head]]),0)</f>
        <v>0</v>
      </c>
      <c r="AC1727" s="80"/>
      <c r="AD1727" s="6">
        <f>Table1[[#This Row],[Volume MT/Head]]-Table1[[#This Row],[Delivered MT]]</f>
        <v>0</v>
      </c>
      <c r="AE1727" s="6">
        <f>Table1[[#This Row],[Delivered MT]]*Table1[[#This Row],[Average Cost SDG/MT]]</f>
        <v>0</v>
      </c>
    </row>
    <row r="1728" spans="1:31" hidden="1" x14ac:dyDescent="0.2">
      <c r="A1728" s="1">
        <v>1739</v>
      </c>
      <c r="P1728" s="6">
        <f t="shared" si="151"/>
        <v>0</v>
      </c>
      <c r="R1728" s="6">
        <f t="shared" si="152"/>
        <v>0</v>
      </c>
      <c r="S1728" s="57">
        <f t="shared" si="155"/>
        <v>0</v>
      </c>
      <c r="T1728" s="6">
        <f>Table1[[#This Row],[Volume in Units]]*Table1[[#This Row],[Price SDG/Unit]]</f>
        <v>0</v>
      </c>
      <c r="U1728" s="57">
        <f>Table1[[#This Row],[Volume MT/Head]]*Table1[[#This Row],[Price USD/(MT/Head)]]</f>
        <v>0</v>
      </c>
      <c r="W1728" s="28">
        <f>Table1[[#This Row],[Commission SDG/MT]]*Table1[[#This Row],[Volume in Units]]</f>
        <v>0</v>
      </c>
      <c r="Y1728" s="28">
        <f t="shared" si="153"/>
        <v>0</v>
      </c>
      <c r="Z1728" s="6">
        <f>IFERROR((Table1[[#This Row],[Total Cost SDG]]/Table1[[#This Row],[Volume MT/Head]]),0)</f>
        <v>0</v>
      </c>
      <c r="AA1728" s="57" t="e">
        <f t="shared" si="154"/>
        <v>#DIV/0!</v>
      </c>
      <c r="AB1728" s="57">
        <f>IFERROR((Table1[[#This Row],[Total Cost USD]]/Table1[[#This Row],[Volume MT/Head]]),0)</f>
        <v>0</v>
      </c>
      <c r="AC1728" s="80"/>
      <c r="AD1728" s="6">
        <f>Table1[[#This Row],[Volume MT/Head]]-Table1[[#This Row],[Delivered MT]]</f>
        <v>0</v>
      </c>
      <c r="AE1728" s="6">
        <f>Table1[[#This Row],[Delivered MT]]*Table1[[#This Row],[Average Cost SDG/MT]]</f>
        <v>0</v>
      </c>
    </row>
    <row r="1729" spans="1:31" hidden="1" x14ac:dyDescent="0.2">
      <c r="A1729" s="1">
        <v>1740</v>
      </c>
      <c r="P1729" s="6">
        <f t="shared" si="151"/>
        <v>0</v>
      </c>
      <c r="R1729" s="6">
        <f t="shared" si="152"/>
        <v>0</v>
      </c>
      <c r="S1729" s="57">
        <f t="shared" si="155"/>
        <v>0</v>
      </c>
      <c r="T1729" s="6">
        <f>Table1[[#This Row],[Volume in Units]]*Table1[[#This Row],[Price SDG/Unit]]</f>
        <v>0</v>
      </c>
      <c r="U1729" s="57">
        <f>Table1[[#This Row],[Volume MT/Head]]*Table1[[#This Row],[Price USD/(MT/Head)]]</f>
        <v>0</v>
      </c>
      <c r="W1729" s="28">
        <f>Table1[[#This Row],[Commission SDG/MT]]*Table1[[#This Row],[Volume in Units]]</f>
        <v>0</v>
      </c>
      <c r="Y1729" s="28">
        <f t="shared" si="153"/>
        <v>0</v>
      </c>
      <c r="Z1729" s="6">
        <f>IFERROR((Table1[[#This Row],[Total Cost SDG]]/Table1[[#This Row],[Volume MT/Head]]),0)</f>
        <v>0</v>
      </c>
      <c r="AA1729" s="57" t="e">
        <f t="shared" si="154"/>
        <v>#DIV/0!</v>
      </c>
      <c r="AB1729" s="57">
        <f>IFERROR((Table1[[#This Row],[Total Cost USD]]/Table1[[#This Row],[Volume MT/Head]]),0)</f>
        <v>0</v>
      </c>
      <c r="AC1729" s="80"/>
      <c r="AD1729" s="6">
        <f>Table1[[#This Row],[Volume MT/Head]]-Table1[[#This Row],[Delivered MT]]</f>
        <v>0</v>
      </c>
      <c r="AE1729" s="6">
        <f>Table1[[#This Row],[Delivered MT]]*Table1[[#This Row],[Average Cost SDG/MT]]</f>
        <v>0</v>
      </c>
    </row>
    <row r="1730" spans="1:31" hidden="1" x14ac:dyDescent="0.2">
      <c r="A1730" s="1">
        <v>1741</v>
      </c>
      <c r="P1730" s="6">
        <f t="shared" ref="P1730:P1793" si="156">IF(N1730="KG",(O1730/1000),IF(N1730="Head",(O1730*1),IF(N1730="Kantar 100lb",(O1730/22.25),IF(N1730="Kantar 315lb",(O1730*315/2204.6),IF(N1730="MT",(O1730*1),IF(N1730="Ardab",(O1730*199.726/1000),IF(N1730="104 Bag",(O1730*104/1000),IF(N1730="101 Bag",(O1730*101/1000),IF(N1730=0,0)))))))))</f>
        <v>0</v>
      </c>
      <c r="R1730" s="6">
        <f t="shared" ref="R1730:R1793" si="157">IF(N1730="KG",(Q1730*1000),IF(N1730="Head",(Q1730*1),IF(N1730="Kantar 100lb",(Q1730*22.25),IF(N1730="Kantar 315lb",(Q1730/315*2204.6),IF(N1730="MT",(Q1730*1),IF(N1730="Ardab",(Q1730/199.726*1000),IF(N1730="104 Bag",(Q1730/104*1000),IF(N1730="101 Bag",(Q1730/101*1000),IF(N1730=0,0)))))))))</f>
        <v>0</v>
      </c>
      <c r="S1730" s="57">
        <f t="shared" si="155"/>
        <v>0</v>
      </c>
      <c r="T1730" s="6">
        <f>Table1[[#This Row],[Volume in Units]]*Table1[[#This Row],[Price SDG/Unit]]</f>
        <v>0</v>
      </c>
      <c r="U1730" s="57">
        <f>Table1[[#This Row],[Volume MT/Head]]*Table1[[#This Row],[Price USD/(MT/Head)]]</f>
        <v>0</v>
      </c>
      <c r="W1730" s="28">
        <f>Table1[[#This Row],[Commission SDG/MT]]*Table1[[#This Row],[Volume in Units]]</f>
        <v>0</v>
      </c>
      <c r="Y1730" s="28">
        <f t="shared" ref="Y1730:Y1793" si="158">T1730+W1730+X1730</f>
        <v>0</v>
      </c>
      <c r="Z1730" s="6">
        <f>IFERROR((Table1[[#This Row],[Total Cost SDG]]/Table1[[#This Row],[Volume MT/Head]]),0)</f>
        <v>0</v>
      </c>
      <c r="AA1730" s="57" t="e">
        <f t="shared" ref="AA1730:AA1793" si="159">Y1730/F1730</f>
        <v>#DIV/0!</v>
      </c>
      <c r="AB1730" s="57">
        <f>IFERROR((Table1[[#This Row],[Total Cost USD]]/Table1[[#This Row],[Volume MT/Head]]),0)</f>
        <v>0</v>
      </c>
      <c r="AC1730" s="80"/>
      <c r="AD1730" s="6">
        <f>Table1[[#This Row],[Volume MT/Head]]-Table1[[#This Row],[Delivered MT]]</f>
        <v>0</v>
      </c>
      <c r="AE1730" s="6">
        <f>Table1[[#This Row],[Delivered MT]]*Table1[[#This Row],[Average Cost SDG/MT]]</f>
        <v>0</v>
      </c>
    </row>
    <row r="1731" spans="1:31" hidden="1" x14ac:dyDescent="0.2">
      <c r="A1731" s="1">
        <v>1742</v>
      </c>
      <c r="P1731" s="6">
        <f t="shared" si="156"/>
        <v>0</v>
      </c>
      <c r="R1731" s="6">
        <f t="shared" si="157"/>
        <v>0</v>
      </c>
      <c r="S1731" s="57">
        <f t="shared" si="155"/>
        <v>0</v>
      </c>
      <c r="T1731" s="6">
        <f>Table1[[#This Row],[Volume in Units]]*Table1[[#This Row],[Price SDG/Unit]]</f>
        <v>0</v>
      </c>
      <c r="U1731" s="57">
        <f>Table1[[#This Row],[Volume MT/Head]]*Table1[[#This Row],[Price USD/(MT/Head)]]</f>
        <v>0</v>
      </c>
      <c r="W1731" s="28">
        <f>Table1[[#This Row],[Commission SDG/MT]]*Table1[[#This Row],[Volume in Units]]</f>
        <v>0</v>
      </c>
      <c r="Y1731" s="28">
        <f t="shared" si="158"/>
        <v>0</v>
      </c>
      <c r="Z1731" s="6">
        <f>IFERROR((Table1[[#This Row],[Total Cost SDG]]/Table1[[#This Row],[Volume MT/Head]]),0)</f>
        <v>0</v>
      </c>
      <c r="AA1731" s="57" t="e">
        <f t="shared" si="159"/>
        <v>#DIV/0!</v>
      </c>
      <c r="AB1731" s="57">
        <f>IFERROR((Table1[[#This Row],[Total Cost USD]]/Table1[[#This Row],[Volume MT/Head]]),0)</f>
        <v>0</v>
      </c>
      <c r="AC1731" s="80"/>
      <c r="AD1731" s="6">
        <f>Table1[[#This Row],[Volume MT/Head]]-Table1[[#This Row],[Delivered MT]]</f>
        <v>0</v>
      </c>
      <c r="AE1731" s="6">
        <f>Table1[[#This Row],[Delivered MT]]*Table1[[#This Row],[Average Cost SDG/MT]]</f>
        <v>0</v>
      </c>
    </row>
    <row r="1732" spans="1:31" hidden="1" x14ac:dyDescent="0.2">
      <c r="A1732" s="1">
        <v>1743</v>
      </c>
      <c r="P1732" s="6">
        <f t="shared" si="156"/>
        <v>0</v>
      </c>
      <c r="R1732" s="6">
        <f t="shared" si="157"/>
        <v>0</v>
      </c>
      <c r="S1732" s="57">
        <f t="shared" si="155"/>
        <v>0</v>
      </c>
      <c r="T1732" s="6">
        <f>Table1[[#This Row],[Volume in Units]]*Table1[[#This Row],[Price SDG/Unit]]</f>
        <v>0</v>
      </c>
      <c r="U1732" s="57">
        <f>Table1[[#This Row],[Volume MT/Head]]*Table1[[#This Row],[Price USD/(MT/Head)]]</f>
        <v>0</v>
      </c>
      <c r="W1732" s="28">
        <f>Table1[[#This Row],[Commission SDG/MT]]*Table1[[#This Row],[Volume in Units]]</f>
        <v>0</v>
      </c>
      <c r="Y1732" s="28">
        <f t="shared" si="158"/>
        <v>0</v>
      </c>
      <c r="Z1732" s="6">
        <f>IFERROR((Table1[[#This Row],[Total Cost SDG]]/Table1[[#This Row],[Volume MT/Head]]),0)</f>
        <v>0</v>
      </c>
      <c r="AA1732" s="57" t="e">
        <f t="shared" si="159"/>
        <v>#DIV/0!</v>
      </c>
      <c r="AB1732" s="57">
        <f>IFERROR((Table1[[#This Row],[Total Cost USD]]/Table1[[#This Row],[Volume MT/Head]]),0)</f>
        <v>0</v>
      </c>
      <c r="AC1732" s="80"/>
      <c r="AD1732" s="6">
        <f>Table1[[#This Row],[Volume MT/Head]]-Table1[[#This Row],[Delivered MT]]</f>
        <v>0</v>
      </c>
      <c r="AE1732" s="6">
        <f>Table1[[#This Row],[Delivered MT]]*Table1[[#This Row],[Average Cost SDG/MT]]</f>
        <v>0</v>
      </c>
    </row>
    <row r="1733" spans="1:31" hidden="1" x14ac:dyDescent="0.2">
      <c r="A1733" s="1">
        <v>1744</v>
      </c>
      <c r="P1733" s="6">
        <f t="shared" si="156"/>
        <v>0</v>
      </c>
      <c r="R1733" s="6">
        <f t="shared" si="157"/>
        <v>0</v>
      </c>
      <c r="S1733" s="57">
        <f t="shared" si="155"/>
        <v>0</v>
      </c>
      <c r="T1733" s="6">
        <f>Table1[[#This Row],[Volume in Units]]*Table1[[#This Row],[Price SDG/Unit]]</f>
        <v>0</v>
      </c>
      <c r="U1733" s="57">
        <f>Table1[[#This Row],[Volume MT/Head]]*Table1[[#This Row],[Price USD/(MT/Head)]]</f>
        <v>0</v>
      </c>
      <c r="W1733" s="28">
        <f>Table1[[#This Row],[Commission SDG/MT]]*Table1[[#This Row],[Volume in Units]]</f>
        <v>0</v>
      </c>
      <c r="Y1733" s="28">
        <f t="shared" si="158"/>
        <v>0</v>
      </c>
      <c r="Z1733" s="6">
        <f>IFERROR((Table1[[#This Row],[Total Cost SDG]]/Table1[[#This Row],[Volume MT/Head]]),0)</f>
        <v>0</v>
      </c>
      <c r="AA1733" s="57" t="e">
        <f t="shared" si="159"/>
        <v>#DIV/0!</v>
      </c>
      <c r="AB1733" s="57">
        <f>IFERROR((Table1[[#This Row],[Total Cost USD]]/Table1[[#This Row],[Volume MT/Head]]),0)</f>
        <v>0</v>
      </c>
      <c r="AC1733" s="80"/>
      <c r="AD1733" s="6">
        <f>Table1[[#This Row],[Volume MT/Head]]-Table1[[#This Row],[Delivered MT]]</f>
        <v>0</v>
      </c>
      <c r="AE1733" s="6">
        <f>Table1[[#This Row],[Delivered MT]]*Table1[[#This Row],[Average Cost SDG/MT]]</f>
        <v>0</v>
      </c>
    </row>
    <row r="1734" spans="1:31" hidden="1" x14ac:dyDescent="0.2">
      <c r="A1734" s="1">
        <v>1745</v>
      </c>
      <c r="P1734" s="6">
        <f t="shared" si="156"/>
        <v>0</v>
      </c>
      <c r="R1734" s="6">
        <f t="shared" si="157"/>
        <v>0</v>
      </c>
      <c r="S1734" s="57">
        <f t="shared" si="155"/>
        <v>0</v>
      </c>
      <c r="T1734" s="6">
        <f>Table1[[#This Row],[Volume in Units]]*Table1[[#This Row],[Price SDG/Unit]]</f>
        <v>0</v>
      </c>
      <c r="U1734" s="57">
        <f>Table1[[#This Row],[Volume MT/Head]]*Table1[[#This Row],[Price USD/(MT/Head)]]</f>
        <v>0</v>
      </c>
      <c r="W1734" s="28">
        <f>Table1[[#This Row],[Commission SDG/MT]]*Table1[[#This Row],[Volume in Units]]</f>
        <v>0</v>
      </c>
      <c r="Y1734" s="28">
        <f t="shared" si="158"/>
        <v>0</v>
      </c>
      <c r="Z1734" s="6">
        <f>IFERROR((Table1[[#This Row],[Total Cost SDG]]/Table1[[#This Row],[Volume MT/Head]]),0)</f>
        <v>0</v>
      </c>
      <c r="AA1734" s="57" t="e">
        <f t="shared" si="159"/>
        <v>#DIV/0!</v>
      </c>
      <c r="AB1734" s="57">
        <f>IFERROR((Table1[[#This Row],[Total Cost USD]]/Table1[[#This Row],[Volume MT/Head]]),0)</f>
        <v>0</v>
      </c>
      <c r="AC1734" s="80"/>
      <c r="AD1734" s="6">
        <f>Table1[[#This Row],[Volume MT/Head]]-Table1[[#This Row],[Delivered MT]]</f>
        <v>0</v>
      </c>
      <c r="AE1734" s="6">
        <f>Table1[[#This Row],[Delivered MT]]*Table1[[#This Row],[Average Cost SDG/MT]]</f>
        <v>0</v>
      </c>
    </row>
    <row r="1735" spans="1:31" hidden="1" x14ac:dyDescent="0.2">
      <c r="A1735" s="1">
        <v>1746</v>
      </c>
      <c r="P1735" s="6">
        <f t="shared" si="156"/>
        <v>0</v>
      </c>
      <c r="R1735" s="6">
        <f t="shared" si="157"/>
        <v>0</v>
      </c>
      <c r="S1735" s="57">
        <f t="shared" si="155"/>
        <v>0</v>
      </c>
      <c r="T1735" s="6">
        <f>Table1[[#This Row],[Volume in Units]]*Table1[[#This Row],[Price SDG/Unit]]</f>
        <v>0</v>
      </c>
      <c r="U1735" s="57">
        <f>Table1[[#This Row],[Volume MT/Head]]*Table1[[#This Row],[Price USD/(MT/Head)]]</f>
        <v>0</v>
      </c>
      <c r="W1735" s="28">
        <f>Table1[[#This Row],[Commission SDG/MT]]*Table1[[#This Row],[Volume in Units]]</f>
        <v>0</v>
      </c>
      <c r="Y1735" s="28">
        <f t="shared" si="158"/>
        <v>0</v>
      </c>
      <c r="Z1735" s="6">
        <f>IFERROR((Table1[[#This Row],[Total Cost SDG]]/Table1[[#This Row],[Volume MT/Head]]),0)</f>
        <v>0</v>
      </c>
      <c r="AA1735" s="57" t="e">
        <f t="shared" si="159"/>
        <v>#DIV/0!</v>
      </c>
      <c r="AB1735" s="57">
        <f>IFERROR((Table1[[#This Row],[Total Cost USD]]/Table1[[#This Row],[Volume MT/Head]]),0)</f>
        <v>0</v>
      </c>
      <c r="AC1735" s="80"/>
      <c r="AD1735" s="6">
        <f>Table1[[#This Row],[Volume MT/Head]]-Table1[[#This Row],[Delivered MT]]</f>
        <v>0</v>
      </c>
      <c r="AE1735" s="6">
        <f>Table1[[#This Row],[Delivered MT]]*Table1[[#This Row],[Average Cost SDG/MT]]</f>
        <v>0</v>
      </c>
    </row>
    <row r="1736" spans="1:31" hidden="1" x14ac:dyDescent="0.2">
      <c r="A1736" s="1">
        <v>1747</v>
      </c>
      <c r="P1736" s="6">
        <f t="shared" si="156"/>
        <v>0</v>
      </c>
      <c r="R1736" s="6">
        <f t="shared" si="157"/>
        <v>0</v>
      </c>
      <c r="S1736" s="57">
        <f t="shared" si="155"/>
        <v>0</v>
      </c>
      <c r="T1736" s="6">
        <f>Table1[[#This Row],[Volume in Units]]*Table1[[#This Row],[Price SDG/Unit]]</f>
        <v>0</v>
      </c>
      <c r="U1736" s="57">
        <f>Table1[[#This Row],[Volume MT/Head]]*Table1[[#This Row],[Price USD/(MT/Head)]]</f>
        <v>0</v>
      </c>
      <c r="W1736" s="28">
        <f>Table1[[#This Row],[Commission SDG/MT]]*Table1[[#This Row],[Volume in Units]]</f>
        <v>0</v>
      </c>
      <c r="Y1736" s="28">
        <f t="shared" si="158"/>
        <v>0</v>
      </c>
      <c r="Z1736" s="6">
        <f>IFERROR((Table1[[#This Row],[Total Cost SDG]]/Table1[[#This Row],[Volume MT/Head]]),0)</f>
        <v>0</v>
      </c>
      <c r="AA1736" s="57" t="e">
        <f t="shared" si="159"/>
        <v>#DIV/0!</v>
      </c>
      <c r="AB1736" s="57">
        <f>IFERROR((Table1[[#This Row],[Total Cost USD]]/Table1[[#This Row],[Volume MT/Head]]),0)</f>
        <v>0</v>
      </c>
      <c r="AC1736" s="80"/>
      <c r="AD1736" s="6">
        <f>Table1[[#This Row],[Volume MT/Head]]-Table1[[#This Row],[Delivered MT]]</f>
        <v>0</v>
      </c>
      <c r="AE1736" s="6">
        <f>Table1[[#This Row],[Delivered MT]]*Table1[[#This Row],[Average Cost SDG/MT]]</f>
        <v>0</v>
      </c>
    </row>
    <row r="1737" spans="1:31" hidden="1" x14ac:dyDescent="0.2">
      <c r="A1737" s="1">
        <v>1748</v>
      </c>
      <c r="P1737" s="6">
        <f t="shared" si="156"/>
        <v>0</v>
      </c>
      <c r="R1737" s="6">
        <f t="shared" si="157"/>
        <v>0</v>
      </c>
      <c r="S1737" s="57">
        <f t="shared" si="155"/>
        <v>0</v>
      </c>
      <c r="T1737" s="6">
        <f>Table1[[#This Row],[Volume in Units]]*Table1[[#This Row],[Price SDG/Unit]]</f>
        <v>0</v>
      </c>
      <c r="U1737" s="57">
        <f>Table1[[#This Row],[Volume MT/Head]]*Table1[[#This Row],[Price USD/(MT/Head)]]</f>
        <v>0</v>
      </c>
      <c r="W1737" s="28">
        <f>Table1[[#This Row],[Commission SDG/MT]]*Table1[[#This Row],[Volume in Units]]</f>
        <v>0</v>
      </c>
      <c r="Y1737" s="28">
        <f t="shared" si="158"/>
        <v>0</v>
      </c>
      <c r="Z1737" s="6">
        <f>IFERROR((Table1[[#This Row],[Total Cost SDG]]/Table1[[#This Row],[Volume MT/Head]]),0)</f>
        <v>0</v>
      </c>
      <c r="AA1737" s="57" t="e">
        <f t="shared" si="159"/>
        <v>#DIV/0!</v>
      </c>
      <c r="AB1737" s="57">
        <f>IFERROR((Table1[[#This Row],[Total Cost USD]]/Table1[[#This Row],[Volume MT/Head]]),0)</f>
        <v>0</v>
      </c>
      <c r="AC1737" s="80"/>
      <c r="AD1737" s="6">
        <f>Table1[[#This Row],[Volume MT/Head]]-Table1[[#This Row],[Delivered MT]]</f>
        <v>0</v>
      </c>
      <c r="AE1737" s="6">
        <f>Table1[[#This Row],[Delivered MT]]*Table1[[#This Row],[Average Cost SDG/MT]]</f>
        <v>0</v>
      </c>
    </row>
    <row r="1738" spans="1:31" hidden="1" x14ac:dyDescent="0.2">
      <c r="A1738" s="1">
        <v>1749</v>
      </c>
      <c r="P1738" s="6">
        <f t="shared" si="156"/>
        <v>0</v>
      </c>
      <c r="R1738" s="6">
        <f t="shared" si="157"/>
        <v>0</v>
      </c>
      <c r="S1738" s="57">
        <f t="shared" si="155"/>
        <v>0</v>
      </c>
      <c r="T1738" s="6">
        <f>Table1[[#This Row],[Volume in Units]]*Table1[[#This Row],[Price SDG/Unit]]</f>
        <v>0</v>
      </c>
      <c r="U1738" s="57">
        <f>Table1[[#This Row],[Volume MT/Head]]*Table1[[#This Row],[Price USD/(MT/Head)]]</f>
        <v>0</v>
      </c>
      <c r="W1738" s="28">
        <f>Table1[[#This Row],[Commission SDG/MT]]*Table1[[#This Row],[Volume in Units]]</f>
        <v>0</v>
      </c>
      <c r="Y1738" s="28">
        <f t="shared" si="158"/>
        <v>0</v>
      </c>
      <c r="Z1738" s="6">
        <f>IFERROR((Table1[[#This Row],[Total Cost SDG]]/Table1[[#This Row],[Volume MT/Head]]),0)</f>
        <v>0</v>
      </c>
      <c r="AA1738" s="57" t="e">
        <f t="shared" si="159"/>
        <v>#DIV/0!</v>
      </c>
      <c r="AB1738" s="57">
        <f>IFERROR((Table1[[#This Row],[Total Cost USD]]/Table1[[#This Row],[Volume MT/Head]]),0)</f>
        <v>0</v>
      </c>
      <c r="AC1738" s="80"/>
      <c r="AD1738" s="6">
        <f>Table1[[#This Row],[Volume MT/Head]]-Table1[[#This Row],[Delivered MT]]</f>
        <v>0</v>
      </c>
      <c r="AE1738" s="6">
        <f>Table1[[#This Row],[Delivered MT]]*Table1[[#This Row],[Average Cost SDG/MT]]</f>
        <v>0</v>
      </c>
    </row>
    <row r="1739" spans="1:31" hidden="1" x14ac:dyDescent="0.2">
      <c r="A1739" s="1">
        <v>1750</v>
      </c>
      <c r="P1739" s="6">
        <f t="shared" si="156"/>
        <v>0</v>
      </c>
      <c r="R1739" s="6">
        <f t="shared" si="157"/>
        <v>0</v>
      </c>
      <c r="S1739" s="57">
        <f t="shared" si="155"/>
        <v>0</v>
      </c>
      <c r="T1739" s="6">
        <f>Table1[[#This Row],[Volume in Units]]*Table1[[#This Row],[Price SDG/Unit]]</f>
        <v>0</v>
      </c>
      <c r="U1739" s="57">
        <f>Table1[[#This Row],[Volume MT/Head]]*Table1[[#This Row],[Price USD/(MT/Head)]]</f>
        <v>0</v>
      </c>
      <c r="W1739" s="28">
        <f>Table1[[#This Row],[Commission SDG/MT]]*Table1[[#This Row],[Volume in Units]]</f>
        <v>0</v>
      </c>
      <c r="Y1739" s="28">
        <f t="shared" si="158"/>
        <v>0</v>
      </c>
      <c r="Z1739" s="6">
        <f>IFERROR((Table1[[#This Row],[Total Cost SDG]]/Table1[[#This Row],[Volume MT/Head]]),0)</f>
        <v>0</v>
      </c>
      <c r="AA1739" s="57" t="e">
        <f t="shared" si="159"/>
        <v>#DIV/0!</v>
      </c>
      <c r="AB1739" s="57">
        <f>IFERROR((Table1[[#This Row],[Total Cost USD]]/Table1[[#This Row],[Volume MT/Head]]),0)</f>
        <v>0</v>
      </c>
      <c r="AC1739" s="80"/>
      <c r="AD1739" s="6">
        <f>Table1[[#This Row],[Volume MT/Head]]-Table1[[#This Row],[Delivered MT]]</f>
        <v>0</v>
      </c>
      <c r="AE1739" s="6">
        <f>Table1[[#This Row],[Delivered MT]]*Table1[[#This Row],[Average Cost SDG/MT]]</f>
        <v>0</v>
      </c>
    </row>
    <row r="1740" spans="1:31" hidden="1" x14ac:dyDescent="0.2">
      <c r="A1740" s="1">
        <v>1751</v>
      </c>
      <c r="P1740" s="6">
        <f t="shared" si="156"/>
        <v>0</v>
      </c>
      <c r="R1740" s="6">
        <f t="shared" si="157"/>
        <v>0</v>
      </c>
      <c r="S1740" s="57">
        <f t="shared" si="155"/>
        <v>0</v>
      </c>
      <c r="T1740" s="6">
        <f>Table1[[#This Row],[Volume in Units]]*Table1[[#This Row],[Price SDG/Unit]]</f>
        <v>0</v>
      </c>
      <c r="U1740" s="57">
        <f>Table1[[#This Row],[Volume MT/Head]]*Table1[[#This Row],[Price USD/(MT/Head)]]</f>
        <v>0</v>
      </c>
      <c r="W1740" s="28">
        <f>Table1[[#This Row],[Commission SDG/MT]]*Table1[[#This Row],[Volume in Units]]</f>
        <v>0</v>
      </c>
      <c r="Y1740" s="28">
        <f t="shared" si="158"/>
        <v>0</v>
      </c>
      <c r="Z1740" s="6">
        <f>IFERROR((Table1[[#This Row],[Total Cost SDG]]/Table1[[#This Row],[Volume MT/Head]]),0)</f>
        <v>0</v>
      </c>
      <c r="AA1740" s="57" t="e">
        <f t="shared" si="159"/>
        <v>#DIV/0!</v>
      </c>
      <c r="AB1740" s="57">
        <f>IFERROR((Table1[[#This Row],[Total Cost USD]]/Table1[[#This Row],[Volume MT/Head]]),0)</f>
        <v>0</v>
      </c>
      <c r="AC1740" s="80"/>
      <c r="AD1740" s="6">
        <f>Table1[[#This Row],[Volume MT/Head]]-Table1[[#This Row],[Delivered MT]]</f>
        <v>0</v>
      </c>
      <c r="AE1740" s="6">
        <f>Table1[[#This Row],[Delivered MT]]*Table1[[#This Row],[Average Cost SDG/MT]]</f>
        <v>0</v>
      </c>
    </row>
    <row r="1741" spans="1:31" hidden="1" x14ac:dyDescent="0.2">
      <c r="A1741" s="1">
        <v>1752</v>
      </c>
      <c r="P1741" s="6">
        <f t="shared" si="156"/>
        <v>0</v>
      </c>
      <c r="R1741" s="6">
        <f t="shared" si="157"/>
        <v>0</v>
      </c>
      <c r="S1741" s="57">
        <f t="shared" si="155"/>
        <v>0</v>
      </c>
      <c r="T1741" s="6">
        <f>Table1[[#This Row],[Volume in Units]]*Table1[[#This Row],[Price SDG/Unit]]</f>
        <v>0</v>
      </c>
      <c r="U1741" s="57">
        <f>Table1[[#This Row],[Volume MT/Head]]*Table1[[#This Row],[Price USD/(MT/Head)]]</f>
        <v>0</v>
      </c>
      <c r="W1741" s="28">
        <f>Table1[[#This Row],[Commission SDG/MT]]*Table1[[#This Row],[Volume in Units]]</f>
        <v>0</v>
      </c>
      <c r="Y1741" s="28">
        <f t="shared" si="158"/>
        <v>0</v>
      </c>
      <c r="Z1741" s="6">
        <f>IFERROR((Table1[[#This Row],[Total Cost SDG]]/Table1[[#This Row],[Volume MT/Head]]),0)</f>
        <v>0</v>
      </c>
      <c r="AA1741" s="57" t="e">
        <f t="shared" si="159"/>
        <v>#DIV/0!</v>
      </c>
      <c r="AB1741" s="57">
        <f>IFERROR((Table1[[#This Row],[Total Cost USD]]/Table1[[#This Row],[Volume MT/Head]]),0)</f>
        <v>0</v>
      </c>
      <c r="AC1741" s="80"/>
      <c r="AD1741" s="6">
        <f>Table1[[#This Row],[Volume MT/Head]]-Table1[[#This Row],[Delivered MT]]</f>
        <v>0</v>
      </c>
      <c r="AE1741" s="6">
        <f>Table1[[#This Row],[Delivered MT]]*Table1[[#This Row],[Average Cost SDG/MT]]</f>
        <v>0</v>
      </c>
    </row>
    <row r="1742" spans="1:31" hidden="1" x14ac:dyDescent="0.2">
      <c r="A1742" s="1">
        <v>1753</v>
      </c>
      <c r="P1742" s="6">
        <f t="shared" si="156"/>
        <v>0</v>
      </c>
      <c r="R1742" s="6">
        <f t="shared" si="157"/>
        <v>0</v>
      </c>
      <c r="S1742" s="57">
        <f t="shared" si="155"/>
        <v>0</v>
      </c>
      <c r="T1742" s="6">
        <f>Table1[[#This Row],[Volume in Units]]*Table1[[#This Row],[Price SDG/Unit]]</f>
        <v>0</v>
      </c>
      <c r="U1742" s="57">
        <f>Table1[[#This Row],[Volume MT/Head]]*Table1[[#This Row],[Price USD/(MT/Head)]]</f>
        <v>0</v>
      </c>
      <c r="W1742" s="28">
        <f>Table1[[#This Row],[Commission SDG/MT]]*Table1[[#This Row],[Volume in Units]]</f>
        <v>0</v>
      </c>
      <c r="Y1742" s="28">
        <f t="shared" si="158"/>
        <v>0</v>
      </c>
      <c r="Z1742" s="6">
        <f>IFERROR((Table1[[#This Row],[Total Cost SDG]]/Table1[[#This Row],[Volume MT/Head]]),0)</f>
        <v>0</v>
      </c>
      <c r="AA1742" s="57" t="e">
        <f t="shared" si="159"/>
        <v>#DIV/0!</v>
      </c>
      <c r="AB1742" s="57">
        <f>IFERROR((Table1[[#This Row],[Total Cost USD]]/Table1[[#This Row],[Volume MT/Head]]),0)</f>
        <v>0</v>
      </c>
      <c r="AC1742" s="80"/>
      <c r="AD1742" s="6">
        <f>Table1[[#This Row],[Volume MT/Head]]-Table1[[#This Row],[Delivered MT]]</f>
        <v>0</v>
      </c>
      <c r="AE1742" s="6">
        <f>Table1[[#This Row],[Delivered MT]]*Table1[[#This Row],[Average Cost SDG/MT]]</f>
        <v>0</v>
      </c>
    </row>
    <row r="1743" spans="1:31" hidden="1" x14ac:dyDescent="0.2">
      <c r="A1743" s="1">
        <v>1754</v>
      </c>
      <c r="P1743" s="6">
        <f t="shared" si="156"/>
        <v>0</v>
      </c>
      <c r="R1743" s="6">
        <f t="shared" si="157"/>
        <v>0</v>
      </c>
      <c r="S1743" s="57">
        <f t="shared" si="155"/>
        <v>0</v>
      </c>
      <c r="T1743" s="6">
        <f>Table1[[#This Row],[Volume in Units]]*Table1[[#This Row],[Price SDG/Unit]]</f>
        <v>0</v>
      </c>
      <c r="U1743" s="57">
        <f>Table1[[#This Row],[Volume MT/Head]]*Table1[[#This Row],[Price USD/(MT/Head)]]</f>
        <v>0</v>
      </c>
      <c r="W1743" s="28">
        <f>Table1[[#This Row],[Commission SDG/MT]]*Table1[[#This Row],[Volume in Units]]</f>
        <v>0</v>
      </c>
      <c r="Y1743" s="28">
        <f t="shared" si="158"/>
        <v>0</v>
      </c>
      <c r="Z1743" s="6">
        <f>IFERROR((Table1[[#This Row],[Total Cost SDG]]/Table1[[#This Row],[Volume MT/Head]]),0)</f>
        <v>0</v>
      </c>
      <c r="AA1743" s="57" t="e">
        <f t="shared" si="159"/>
        <v>#DIV/0!</v>
      </c>
      <c r="AB1743" s="57">
        <f>IFERROR((Table1[[#This Row],[Total Cost USD]]/Table1[[#This Row],[Volume MT/Head]]),0)</f>
        <v>0</v>
      </c>
      <c r="AC1743" s="80"/>
      <c r="AD1743" s="6">
        <f>Table1[[#This Row],[Volume MT/Head]]-Table1[[#This Row],[Delivered MT]]</f>
        <v>0</v>
      </c>
      <c r="AE1743" s="6">
        <f>Table1[[#This Row],[Delivered MT]]*Table1[[#This Row],[Average Cost SDG/MT]]</f>
        <v>0</v>
      </c>
    </row>
    <row r="1744" spans="1:31" hidden="1" x14ac:dyDescent="0.2">
      <c r="A1744" s="1">
        <v>1755</v>
      </c>
      <c r="P1744" s="6">
        <f t="shared" si="156"/>
        <v>0</v>
      </c>
      <c r="R1744" s="6">
        <f t="shared" si="157"/>
        <v>0</v>
      </c>
      <c r="S1744" s="57">
        <f t="shared" si="155"/>
        <v>0</v>
      </c>
      <c r="T1744" s="6">
        <f>Table1[[#This Row],[Volume in Units]]*Table1[[#This Row],[Price SDG/Unit]]</f>
        <v>0</v>
      </c>
      <c r="U1744" s="57">
        <f>Table1[[#This Row],[Volume MT/Head]]*Table1[[#This Row],[Price USD/(MT/Head)]]</f>
        <v>0</v>
      </c>
      <c r="W1744" s="28">
        <f>Table1[[#This Row],[Commission SDG/MT]]*Table1[[#This Row],[Volume in Units]]</f>
        <v>0</v>
      </c>
      <c r="Y1744" s="28">
        <f t="shared" si="158"/>
        <v>0</v>
      </c>
      <c r="Z1744" s="6">
        <f>IFERROR((Table1[[#This Row],[Total Cost SDG]]/Table1[[#This Row],[Volume MT/Head]]),0)</f>
        <v>0</v>
      </c>
      <c r="AA1744" s="57" t="e">
        <f t="shared" si="159"/>
        <v>#DIV/0!</v>
      </c>
      <c r="AB1744" s="57">
        <f>IFERROR((Table1[[#This Row],[Total Cost USD]]/Table1[[#This Row],[Volume MT/Head]]),0)</f>
        <v>0</v>
      </c>
      <c r="AC1744" s="80"/>
      <c r="AD1744" s="6">
        <f>Table1[[#This Row],[Volume MT/Head]]-Table1[[#This Row],[Delivered MT]]</f>
        <v>0</v>
      </c>
      <c r="AE1744" s="6">
        <f>Table1[[#This Row],[Delivered MT]]*Table1[[#This Row],[Average Cost SDG/MT]]</f>
        <v>0</v>
      </c>
    </row>
    <row r="1745" spans="1:31" hidden="1" x14ac:dyDescent="0.2">
      <c r="A1745" s="1">
        <v>1756</v>
      </c>
      <c r="P1745" s="6">
        <f t="shared" si="156"/>
        <v>0</v>
      </c>
      <c r="R1745" s="6">
        <f t="shared" si="157"/>
        <v>0</v>
      </c>
      <c r="S1745" s="57">
        <f t="shared" si="155"/>
        <v>0</v>
      </c>
      <c r="T1745" s="6">
        <f>Table1[[#This Row],[Volume in Units]]*Table1[[#This Row],[Price SDG/Unit]]</f>
        <v>0</v>
      </c>
      <c r="U1745" s="57">
        <f>Table1[[#This Row],[Volume MT/Head]]*Table1[[#This Row],[Price USD/(MT/Head)]]</f>
        <v>0</v>
      </c>
      <c r="W1745" s="28">
        <f>Table1[[#This Row],[Commission SDG/MT]]*Table1[[#This Row],[Volume in Units]]</f>
        <v>0</v>
      </c>
      <c r="Y1745" s="28">
        <f t="shared" si="158"/>
        <v>0</v>
      </c>
      <c r="Z1745" s="6">
        <f>IFERROR((Table1[[#This Row],[Total Cost SDG]]/Table1[[#This Row],[Volume MT/Head]]),0)</f>
        <v>0</v>
      </c>
      <c r="AA1745" s="57" t="e">
        <f t="shared" si="159"/>
        <v>#DIV/0!</v>
      </c>
      <c r="AB1745" s="57">
        <f>IFERROR((Table1[[#This Row],[Total Cost USD]]/Table1[[#This Row],[Volume MT/Head]]),0)</f>
        <v>0</v>
      </c>
      <c r="AC1745" s="80"/>
      <c r="AD1745" s="6">
        <f>Table1[[#This Row],[Volume MT/Head]]-Table1[[#This Row],[Delivered MT]]</f>
        <v>0</v>
      </c>
      <c r="AE1745" s="6">
        <f>Table1[[#This Row],[Delivered MT]]*Table1[[#This Row],[Average Cost SDG/MT]]</f>
        <v>0</v>
      </c>
    </row>
    <row r="1746" spans="1:31" hidden="1" x14ac:dyDescent="0.2">
      <c r="A1746" s="1">
        <v>1757</v>
      </c>
      <c r="P1746" s="6">
        <f t="shared" si="156"/>
        <v>0</v>
      </c>
      <c r="R1746" s="6">
        <f t="shared" si="157"/>
        <v>0</v>
      </c>
      <c r="S1746" s="57">
        <f t="shared" si="155"/>
        <v>0</v>
      </c>
      <c r="T1746" s="6">
        <f>Table1[[#This Row],[Volume in Units]]*Table1[[#This Row],[Price SDG/Unit]]</f>
        <v>0</v>
      </c>
      <c r="U1746" s="57">
        <f>Table1[[#This Row],[Volume MT/Head]]*Table1[[#This Row],[Price USD/(MT/Head)]]</f>
        <v>0</v>
      </c>
      <c r="W1746" s="28">
        <f>Table1[[#This Row],[Commission SDG/MT]]*Table1[[#This Row],[Volume in Units]]</f>
        <v>0</v>
      </c>
      <c r="Y1746" s="28">
        <f t="shared" si="158"/>
        <v>0</v>
      </c>
      <c r="Z1746" s="6">
        <f>IFERROR((Table1[[#This Row],[Total Cost SDG]]/Table1[[#This Row],[Volume MT/Head]]),0)</f>
        <v>0</v>
      </c>
      <c r="AA1746" s="57" t="e">
        <f t="shared" si="159"/>
        <v>#DIV/0!</v>
      </c>
      <c r="AB1746" s="57">
        <f>IFERROR((Table1[[#This Row],[Total Cost USD]]/Table1[[#This Row],[Volume MT/Head]]),0)</f>
        <v>0</v>
      </c>
      <c r="AC1746" s="80"/>
      <c r="AD1746" s="6">
        <f>Table1[[#This Row],[Volume MT/Head]]-Table1[[#This Row],[Delivered MT]]</f>
        <v>0</v>
      </c>
      <c r="AE1746" s="6">
        <f>Table1[[#This Row],[Delivered MT]]*Table1[[#This Row],[Average Cost SDG/MT]]</f>
        <v>0</v>
      </c>
    </row>
    <row r="1747" spans="1:31" hidden="1" x14ac:dyDescent="0.2">
      <c r="A1747" s="1">
        <v>1758</v>
      </c>
      <c r="P1747" s="6">
        <f t="shared" si="156"/>
        <v>0</v>
      </c>
      <c r="R1747" s="6">
        <f t="shared" si="157"/>
        <v>0</v>
      </c>
      <c r="S1747" s="57">
        <f t="shared" si="155"/>
        <v>0</v>
      </c>
      <c r="T1747" s="6">
        <f>Table1[[#This Row],[Volume in Units]]*Table1[[#This Row],[Price SDG/Unit]]</f>
        <v>0</v>
      </c>
      <c r="U1747" s="57">
        <f>Table1[[#This Row],[Volume MT/Head]]*Table1[[#This Row],[Price USD/(MT/Head)]]</f>
        <v>0</v>
      </c>
      <c r="W1747" s="28">
        <f>Table1[[#This Row],[Commission SDG/MT]]*Table1[[#This Row],[Volume in Units]]</f>
        <v>0</v>
      </c>
      <c r="Y1747" s="28">
        <f t="shared" si="158"/>
        <v>0</v>
      </c>
      <c r="Z1747" s="6">
        <f>IFERROR((Table1[[#This Row],[Total Cost SDG]]/Table1[[#This Row],[Volume MT/Head]]),0)</f>
        <v>0</v>
      </c>
      <c r="AA1747" s="57" t="e">
        <f t="shared" si="159"/>
        <v>#DIV/0!</v>
      </c>
      <c r="AB1747" s="57">
        <f>IFERROR((Table1[[#This Row],[Total Cost USD]]/Table1[[#This Row],[Volume MT/Head]]),0)</f>
        <v>0</v>
      </c>
      <c r="AC1747" s="80"/>
      <c r="AD1747" s="6">
        <f>Table1[[#This Row],[Volume MT/Head]]-Table1[[#This Row],[Delivered MT]]</f>
        <v>0</v>
      </c>
      <c r="AE1747" s="6">
        <f>Table1[[#This Row],[Delivered MT]]*Table1[[#This Row],[Average Cost SDG/MT]]</f>
        <v>0</v>
      </c>
    </row>
    <row r="1748" spans="1:31" hidden="1" x14ac:dyDescent="0.2">
      <c r="A1748" s="1">
        <v>1759</v>
      </c>
      <c r="P1748" s="6">
        <f t="shared" si="156"/>
        <v>0</v>
      </c>
      <c r="R1748" s="6">
        <f t="shared" si="157"/>
        <v>0</v>
      </c>
      <c r="S1748" s="57">
        <f t="shared" si="155"/>
        <v>0</v>
      </c>
      <c r="T1748" s="6">
        <f>Table1[[#This Row],[Volume in Units]]*Table1[[#This Row],[Price SDG/Unit]]</f>
        <v>0</v>
      </c>
      <c r="U1748" s="57">
        <f>Table1[[#This Row],[Volume MT/Head]]*Table1[[#This Row],[Price USD/(MT/Head)]]</f>
        <v>0</v>
      </c>
      <c r="W1748" s="28">
        <f>Table1[[#This Row],[Commission SDG/MT]]*Table1[[#This Row],[Volume in Units]]</f>
        <v>0</v>
      </c>
      <c r="Y1748" s="28">
        <f t="shared" si="158"/>
        <v>0</v>
      </c>
      <c r="Z1748" s="6">
        <f>IFERROR((Table1[[#This Row],[Total Cost SDG]]/Table1[[#This Row],[Volume MT/Head]]),0)</f>
        <v>0</v>
      </c>
      <c r="AA1748" s="57" t="e">
        <f t="shared" si="159"/>
        <v>#DIV/0!</v>
      </c>
      <c r="AB1748" s="57">
        <f>IFERROR((Table1[[#This Row],[Total Cost USD]]/Table1[[#This Row],[Volume MT/Head]]),0)</f>
        <v>0</v>
      </c>
      <c r="AC1748" s="80"/>
      <c r="AD1748" s="6">
        <f>Table1[[#This Row],[Volume MT/Head]]-Table1[[#This Row],[Delivered MT]]</f>
        <v>0</v>
      </c>
      <c r="AE1748" s="6">
        <f>Table1[[#This Row],[Delivered MT]]*Table1[[#This Row],[Average Cost SDG/MT]]</f>
        <v>0</v>
      </c>
    </row>
    <row r="1749" spans="1:31" hidden="1" x14ac:dyDescent="0.2">
      <c r="A1749" s="1">
        <v>1760</v>
      </c>
      <c r="P1749" s="6">
        <f t="shared" si="156"/>
        <v>0</v>
      </c>
      <c r="R1749" s="6">
        <f t="shared" si="157"/>
        <v>0</v>
      </c>
      <c r="S1749" s="57">
        <f t="shared" si="155"/>
        <v>0</v>
      </c>
      <c r="T1749" s="6">
        <f>Table1[[#This Row],[Volume in Units]]*Table1[[#This Row],[Price SDG/Unit]]</f>
        <v>0</v>
      </c>
      <c r="U1749" s="57">
        <f>Table1[[#This Row],[Volume MT/Head]]*Table1[[#This Row],[Price USD/(MT/Head)]]</f>
        <v>0</v>
      </c>
      <c r="W1749" s="28">
        <f>Table1[[#This Row],[Commission SDG/MT]]*Table1[[#This Row],[Volume in Units]]</f>
        <v>0</v>
      </c>
      <c r="Y1749" s="28">
        <f t="shared" si="158"/>
        <v>0</v>
      </c>
      <c r="Z1749" s="6">
        <f>IFERROR((Table1[[#This Row],[Total Cost SDG]]/Table1[[#This Row],[Volume MT/Head]]),0)</f>
        <v>0</v>
      </c>
      <c r="AA1749" s="57" t="e">
        <f t="shared" si="159"/>
        <v>#DIV/0!</v>
      </c>
      <c r="AB1749" s="57">
        <f>IFERROR((Table1[[#This Row],[Total Cost USD]]/Table1[[#This Row],[Volume MT/Head]]),0)</f>
        <v>0</v>
      </c>
      <c r="AC1749" s="80"/>
      <c r="AD1749" s="6">
        <f>Table1[[#This Row],[Volume MT/Head]]-Table1[[#This Row],[Delivered MT]]</f>
        <v>0</v>
      </c>
      <c r="AE1749" s="6">
        <f>Table1[[#This Row],[Delivered MT]]*Table1[[#This Row],[Average Cost SDG/MT]]</f>
        <v>0</v>
      </c>
    </row>
    <row r="1750" spans="1:31" hidden="1" x14ac:dyDescent="0.2">
      <c r="A1750" s="1">
        <v>1761</v>
      </c>
      <c r="P1750" s="6">
        <f t="shared" si="156"/>
        <v>0</v>
      </c>
      <c r="R1750" s="6">
        <f t="shared" si="157"/>
        <v>0</v>
      </c>
      <c r="S1750" s="57">
        <f t="shared" si="155"/>
        <v>0</v>
      </c>
      <c r="T1750" s="6">
        <f>Table1[[#This Row],[Volume in Units]]*Table1[[#This Row],[Price SDG/Unit]]</f>
        <v>0</v>
      </c>
      <c r="U1750" s="57">
        <f>Table1[[#This Row],[Volume MT/Head]]*Table1[[#This Row],[Price USD/(MT/Head)]]</f>
        <v>0</v>
      </c>
      <c r="W1750" s="28">
        <f>Table1[[#This Row],[Commission SDG/MT]]*Table1[[#This Row],[Volume in Units]]</f>
        <v>0</v>
      </c>
      <c r="Y1750" s="28">
        <f t="shared" si="158"/>
        <v>0</v>
      </c>
      <c r="Z1750" s="6">
        <f>IFERROR((Table1[[#This Row],[Total Cost SDG]]/Table1[[#This Row],[Volume MT/Head]]),0)</f>
        <v>0</v>
      </c>
      <c r="AA1750" s="57" t="e">
        <f t="shared" si="159"/>
        <v>#DIV/0!</v>
      </c>
      <c r="AB1750" s="57">
        <f>IFERROR((Table1[[#This Row],[Total Cost USD]]/Table1[[#This Row],[Volume MT/Head]]),0)</f>
        <v>0</v>
      </c>
      <c r="AC1750" s="80"/>
      <c r="AD1750" s="6">
        <f>Table1[[#This Row],[Volume MT/Head]]-Table1[[#This Row],[Delivered MT]]</f>
        <v>0</v>
      </c>
      <c r="AE1750" s="6">
        <f>Table1[[#This Row],[Delivered MT]]*Table1[[#This Row],[Average Cost SDG/MT]]</f>
        <v>0</v>
      </c>
    </row>
    <row r="1751" spans="1:31" hidden="1" x14ac:dyDescent="0.2">
      <c r="A1751" s="1">
        <v>1762</v>
      </c>
      <c r="P1751" s="6">
        <f t="shared" si="156"/>
        <v>0</v>
      </c>
      <c r="R1751" s="6">
        <f t="shared" si="157"/>
        <v>0</v>
      </c>
      <c r="S1751" s="57">
        <f t="shared" si="155"/>
        <v>0</v>
      </c>
      <c r="T1751" s="6">
        <f>Table1[[#This Row],[Volume in Units]]*Table1[[#This Row],[Price SDG/Unit]]</f>
        <v>0</v>
      </c>
      <c r="U1751" s="57">
        <f>Table1[[#This Row],[Volume MT/Head]]*Table1[[#This Row],[Price USD/(MT/Head)]]</f>
        <v>0</v>
      </c>
      <c r="W1751" s="28">
        <f>Table1[[#This Row],[Commission SDG/MT]]*Table1[[#This Row],[Volume in Units]]</f>
        <v>0</v>
      </c>
      <c r="Y1751" s="28">
        <f t="shared" si="158"/>
        <v>0</v>
      </c>
      <c r="Z1751" s="6">
        <f>IFERROR((Table1[[#This Row],[Total Cost SDG]]/Table1[[#This Row],[Volume MT/Head]]),0)</f>
        <v>0</v>
      </c>
      <c r="AA1751" s="57" t="e">
        <f t="shared" si="159"/>
        <v>#DIV/0!</v>
      </c>
      <c r="AB1751" s="57">
        <f>IFERROR((Table1[[#This Row],[Total Cost USD]]/Table1[[#This Row],[Volume MT/Head]]),0)</f>
        <v>0</v>
      </c>
      <c r="AC1751" s="80"/>
      <c r="AD1751" s="6">
        <f>Table1[[#This Row],[Volume MT/Head]]-Table1[[#This Row],[Delivered MT]]</f>
        <v>0</v>
      </c>
      <c r="AE1751" s="6">
        <f>Table1[[#This Row],[Delivered MT]]*Table1[[#This Row],[Average Cost SDG/MT]]</f>
        <v>0</v>
      </c>
    </row>
    <row r="1752" spans="1:31" hidden="1" x14ac:dyDescent="0.2">
      <c r="A1752" s="1">
        <v>1763</v>
      </c>
      <c r="P1752" s="6">
        <f t="shared" si="156"/>
        <v>0</v>
      </c>
      <c r="R1752" s="6">
        <f t="shared" si="157"/>
        <v>0</v>
      </c>
      <c r="S1752" s="57">
        <f t="shared" si="155"/>
        <v>0</v>
      </c>
      <c r="T1752" s="6">
        <f>Table1[[#This Row],[Volume in Units]]*Table1[[#This Row],[Price SDG/Unit]]</f>
        <v>0</v>
      </c>
      <c r="U1752" s="57">
        <f>Table1[[#This Row],[Volume MT/Head]]*Table1[[#This Row],[Price USD/(MT/Head)]]</f>
        <v>0</v>
      </c>
      <c r="W1752" s="28">
        <f>Table1[[#This Row],[Commission SDG/MT]]*Table1[[#This Row],[Volume in Units]]</f>
        <v>0</v>
      </c>
      <c r="Y1752" s="28">
        <f t="shared" si="158"/>
        <v>0</v>
      </c>
      <c r="Z1752" s="6">
        <f>IFERROR((Table1[[#This Row],[Total Cost SDG]]/Table1[[#This Row],[Volume MT/Head]]),0)</f>
        <v>0</v>
      </c>
      <c r="AA1752" s="57" t="e">
        <f t="shared" si="159"/>
        <v>#DIV/0!</v>
      </c>
      <c r="AB1752" s="57">
        <f>IFERROR((Table1[[#This Row],[Total Cost USD]]/Table1[[#This Row],[Volume MT/Head]]),0)</f>
        <v>0</v>
      </c>
      <c r="AC1752" s="80"/>
      <c r="AD1752" s="6">
        <f>Table1[[#This Row],[Volume MT/Head]]-Table1[[#This Row],[Delivered MT]]</f>
        <v>0</v>
      </c>
      <c r="AE1752" s="6">
        <f>Table1[[#This Row],[Delivered MT]]*Table1[[#This Row],[Average Cost SDG/MT]]</f>
        <v>0</v>
      </c>
    </row>
    <row r="1753" spans="1:31" hidden="1" x14ac:dyDescent="0.2">
      <c r="A1753" s="1">
        <v>1764</v>
      </c>
      <c r="P1753" s="6">
        <f t="shared" si="156"/>
        <v>0</v>
      </c>
      <c r="R1753" s="6">
        <f t="shared" si="157"/>
        <v>0</v>
      </c>
      <c r="S1753" s="57">
        <f t="shared" ref="S1753:S1816" si="160">IFERROR((R1753/F1753),0)</f>
        <v>0</v>
      </c>
      <c r="T1753" s="6">
        <f>Table1[[#This Row],[Volume in Units]]*Table1[[#This Row],[Price SDG/Unit]]</f>
        <v>0</v>
      </c>
      <c r="U1753" s="57">
        <f>Table1[[#This Row],[Volume MT/Head]]*Table1[[#This Row],[Price USD/(MT/Head)]]</f>
        <v>0</v>
      </c>
      <c r="W1753" s="28">
        <f>Table1[[#This Row],[Commission SDG/MT]]*Table1[[#This Row],[Volume in Units]]</f>
        <v>0</v>
      </c>
      <c r="Y1753" s="28">
        <f t="shared" si="158"/>
        <v>0</v>
      </c>
      <c r="Z1753" s="6">
        <f>IFERROR((Table1[[#This Row],[Total Cost SDG]]/Table1[[#This Row],[Volume MT/Head]]),0)</f>
        <v>0</v>
      </c>
      <c r="AA1753" s="57" t="e">
        <f t="shared" si="159"/>
        <v>#DIV/0!</v>
      </c>
      <c r="AB1753" s="57">
        <f>IFERROR((Table1[[#This Row],[Total Cost USD]]/Table1[[#This Row],[Volume MT/Head]]),0)</f>
        <v>0</v>
      </c>
      <c r="AC1753" s="80"/>
      <c r="AD1753" s="6">
        <f>Table1[[#This Row],[Volume MT/Head]]-Table1[[#This Row],[Delivered MT]]</f>
        <v>0</v>
      </c>
      <c r="AE1753" s="6">
        <f>Table1[[#This Row],[Delivered MT]]*Table1[[#This Row],[Average Cost SDG/MT]]</f>
        <v>0</v>
      </c>
    </row>
    <row r="1754" spans="1:31" hidden="1" x14ac:dyDescent="0.2">
      <c r="A1754" s="1">
        <v>1765</v>
      </c>
      <c r="P1754" s="6">
        <f t="shared" si="156"/>
        <v>0</v>
      </c>
      <c r="R1754" s="6">
        <f t="shared" si="157"/>
        <v>0</v>
      </c>
      <c r="S1754" s="57">
        <f t="shared" si="160"/>
        <v>0</v>
      </c>
      <c r="T1754" s="6">
        <f>Table1[[#This Row],[Volume in Units]]*Table1[[#This Row],[Price SDG/Unit]]</f>
        <v>0</v>
      </c>
      <c r="U1754" s="57">
        <f>Table1[[#This Row],[Volume MT/Head]]*Table1[[#This Row],[Price USD/(MT/Head)]]</f>
        <v>0</v>
      </c>
      <c r="W1754" s="28">
        <f>Table1[[#This Row],[Commission SDG/MT]]*Table1[[#This Row],[Volume in Units]]</f>
        <v>0</v>
      </c>
      <c r="Y1754" s="28">
        <f t="shared" si="158"/>
        <v>0</v>
      </c>
      <c r="Z1754" s="6">
        <f>IFERROR((Table1[[#This Row],[Total Cost SDG]]/Table1[[#This Row],[Volume MT/Head]]),0)</f>
        <v>0</v>
      </c>
      <c r="AA1754" s="57" t="e">
        <f t="shared" si="159"/>
        <v>#DIV/0!</v>
      </c>
      <c r="AB1754" s="57">
        <f>IFERROR((Table1[[#This Row],[Total Cost USD]]/Table1[[#This Row],[Volume MT/Head]]),0)</f>
        <v>0</v>
      </c>
      <c r="AC1754" s="80"/>
      <c r="AD1754" s="6">
        <f>Table1[[#This Row],[Volume MT/Head]]-Table1[[#This Row],[Delivered MT]]</f>
        <v>0</v>
      </c>
      <c r="AE1754" s="6">
        <f>Table1[[#This Row],[Delivered MT]]*Table1[[#This Row],[Average Cost SDG/MT]]</f>
        <v>0</v>
      </c>
    </row>
    <row r="1755" spans="1:31" hidden="1" x14ac:dyDescent="0.2">
      <c r="A1755" s="1">
        <v>1766</v>
      </c>
      <c r="P1755" s="6">
        <f t="shared" si="156"/>
        <v>0</v>
      </c>
      <c r="R1755" s="6">
        <f t="shared" si="157"/>
        <v>0</v>
      </c>
      <c r="S1755" s="57">
        <f t="shared" si="160"/>
        <v>0</v>
      </c>
      <c r="T1755" s="6">
        <f>Table1[[#This Row],[Volume in Units]]*Table1[[#This Row],[Price SDG/Unit]]</f>
        <v>0</v>
      </c>
      <c r="U1755" s="57">
        <f>Table1[[#This Row],[Volume MT/Head]]*Table1[[#This Row],[Price USD/(MT/Head)]]</f>
        <v>0</v>
      </c>
      <c r="W1755" s="28">
        <f>Table1[[#This Row],[Commission SDG/MT]]*Table1[[#This Row],[Volume in Units]]</f>
        <v>0</v>
      </c>
      <c r="Y1755" s="28">
        <f t="shared" si="158"/>
        <v>0</v>
      </c>
      <c r="Z1755" s="6">
        <f>IFERROR((Table1[[#This Row],[Total Cost SDG]]/Table1[[#This Row],[Volume MT/Head]]),0)</f>
        <v>0</v>
      </c>
      <c r="AA1755" s="57" t="e">
        <f t="shared" si="159"/>
        <v>#DIV/0!</v>
      </c>
      <c r="AB1755" s="57">
        <f>IFERROR((Table1[[#This Row],[Total Cost USD]]/Table1[[#This Row],[Volume MT/Head]]),0)</f>
        <v>0</v>
      </c>
      <c r="AC1755" s="80"/>
      <c r="AD1755" s="6">
        <f>Table1[[#This Row],[Volume MT/Head]]-Table1[[#This Row],[Delivered MT]]</f>
        <v>0</v>
      </c>
      <c r="AE1755" s="6">
        <f>Table1[[#This Row],[Delivered MT]]*Table1[[#This Row],[Average Cost SDG/MT]]</f>
        <v>0</v>
      </c>
    </row>
    <row r="1756" spans="1:31" hidden="1" x14ac:dyDescent="0.2">
      <c r="A1756" s="1">
        <v>1767</v>
      </c>
      <c r="P1756" s="6">
        <f t="shared" si="156"/>
        <v>0</v>
      </c>
      <c r="R1756" s="6">
        <f t="shared" si="157"/>
        <v>0</v>
      </c>
      <c r="S1756" s="57">
        <f t="shared" si="160"/>
        <v>0</v>
      </c>
      <c r="T1756" s="6">
        <f>Table1[[#This Row],[Volume in Units]]*Table1[[#This Row],[Price SDG/Unit]]</f>
        <v>0</v>
      </c>
      <c r="U1756" s="57">
        <f>Table1[[#This Row],[Volume MT/Head]]*Table1[[#This Row],[Price USD/(MT/Head)]]</f>
        <v>0</v>
      </c>
      <c r="W1756" s="28">
        <f>Table1[[#This Row],[Commission SDG/MT]]*Table1[[#This Row],[Volume in Units]]</f>
        <v>0</v>
      </c>
      <c r="Y1756" s="28">
        <f t="shared" si="158"/>
        <v>0</v>
      </c>
      <c r="Z1756" s="6">
        <f>IFERROR((Table1[[#This Row],[Total Cost SDG]]/Table1[[#This Row],[Volume MT/Head]]),0)</f>
        <v>0</v>
      </c>
      <c r="AA1756" s="57" t="e">
        <f t="shared" si="159"/>
        <v>#DIV/0!</v>
      </c>
      <c r="AB1756" s="57">
        <f>IFERROR((Table1[[#This Row],[Total Cost USD]]/Table1[[#This Row],[Volume MT/Head]]),0)</f>
        <v>0</v>
      </c>
      <c r="AC1756" s="80"/>
      <c r="AD1756" s="6">
        <f>Table1[[#This Row],[Volume MT/Head]]-Table1[[#This Row],[Delivered MT]]</f>
        <v>0</v>
      </c>
      <c r="AE1756" s="6">
        <f>Table1[[#This Row],[Delivered MT]]*Table1[[#This Row],[Average Cost SDG/MT]]</f>
        <v>0</v>
      </c>
    </row>
    <row r="1757" spans="1:31" hidden="1" x14ac:dyDescent="0.2">
      <c r="A1757" s="1">
        <v>1768</v>
      </c>
      <c r="P1757" s="6">
        <f t="shared" si="156"/>
        <v>0</v>
      </c>
      <c r="R1757" s="6">
        <f t="shared" si="157"/>
        <v>0</v>
      </c>
      <c r="S1757" s="57">
        <f t="shared" si="160"/>
        <v>0</v>
      </c>
      <c r="T1757" s="6">
        <f>Table1[[#This Row],[Volume in Units]]*Table1[[#This Row],[Price SDG/Unit]]</f>
        <v>0</v>
      </c>
      <c r="U1757" s="57">
        <f>Table1[[#This Row],[Volume MT/Head]]*Table1[[#This Row],[Price USD/(MT/Head)]]</f>
        <v>0</v>
      </c>
      <c r="W1757" s="28">
        <f>Table1[[#This Row],[Commission SDG/MT]]*Table1[[#This Row],[Volume in Units]]</f>
        <v>0</v>
      </c>
      <c r="Y1757" s="28">
        <f t="shared" si="158"/>
        <v>0</v>
      </c>
      <c r="Z1757" s="6">
        <f>IFERROR((Table1[[#This Row],[Total Cost SDG]]/Table1[[#This Row],[Volume MT/Head]]),0)</f>
        <v>0</v>
      </c>
      <c r="AA1757" s="57" t="e">
        <f t="shared" si="159"/>
        <v>#DIV/0!</v>
      </c>
      <c r="AB1757" s="57">
        <f>IFERROR((Table1[[#This Row],[Total Cost USD]]/Table1[[#This Row],[Volume MT/Head]]),0)</f>
        <v>0</v>
      </c>
      <c r="AC1757" s="80"/>
      <c r="AD1757" s="6">
        <f>Table1[[#This Row],[Volume MT/Head]]-Table1[[#This Row],[Delivered MT]]</f>
        <v>0</v>
      </c>
      <c r="AE1757" s="6">
        <f>Table1[[#This Row],[Delivered MT]]*Table1[[#This Row],[Average Cost SDG/MT]]</f>
        <v>0</v>
      </c>
    </row>
    <row r="1758" spans="1:31" hidden="1" x14ac:dyDescent="0.2">
      <c r="A1758" s="1">
        <v>1769</v>
      </c>
      <c r="P1758" s="6">
        <f t="shared" si="156"/>
        <v>0</v>
      </c>
      <c r="R1758" s="6">
        <f t="shared" si="157"/>
        <v>0</v>
      </c>
      <c r="S1758" s="57">
        <f t="shared" si="160"/>
        <v>0</v>
      </c>
      <c r="T1758" s="6">
        <f>Table1[[#This Row],[Volume in Units]]*Table1[[#This Row],[Price SDG/Unit]]</f>
        <v>0</v>
      </c>
      <c r="U1758" s="57">
        <f>Table1[[#This Row],[Volume MT/Head]]*Table1[[#This Row],[Price USD/(MT/Head)]]</f>
        <v>0</v>
      </c>
      <c r="W1758" s="28">
        <f>Table1[[#This Row],[Commission SDG/MT]]*Table1[[#This Row],[Volume in Units]]</f>
        <v>0</v>
      </c>
      <c r="Y1758" s="28">
        <f t="shared" si="158"/>
        <v>0</v>
      </c>
      <c r="Z1758" s="6">
        <f>IFERROR((Table1[[#This Row],[Total Cost SDG]]/Table1[[#This Row],[Volume MT/Head]]),0)</f>
        <v>0</v>
      </c>
      <c r="AA1758" s="57" t="e">
        <f t="shared" si="159"/>
        <v>#DIV/0!</v>
      </c>
      <c r="AB1758" s="57">
        <f>IFERROR((Table1[[#This Row],[Total Cost USD]]/Table1[[#This Row],[Volume MT/Head]]),0)</f>
        <v>0</v>
      </c>
      <c r="AC1758" s="80"/>
      <c r="AD1758" s="6">
        <f>Table1[[#This Row],[Volume MT/Head]]-Table1[[#This Row],[Delivered MT]]</f>
        <v>0</v>
      </c>
      <c r="AE1758" s="6">
        <f>Table1[[#This Row],[Delivered MT]]*Table1[[#This Row],[Average Cost SDG/MT]]</f>
        <v>0</v>
      </c>
    </row>
    <row r="1759" spans="1:31" hidden="1" x14ac:dyDescent="0.2">
      <c r="A1759" s="1">
        <v>1770</v>
      </c>
      <c r="P1759" s="6">
        <f t="shared" si="156"/>
        <v>0</v>
      </c>
      <c r="R1759" s="6">
        <f t="shared" si="157"/>
        <v>0</v>
      </c>
      <c r="S1759" s="57">
        <f t="shared" si="160"/>
        <v>0</v>
      </c>
      <c r="T1759" s="6">
        <f>Table1[[#This Row],[Volume in Units]]*Table1[[#This Row],[Price SDG/Unit]]</f>
        <v>0</v>
      </c>
      <c r="U1759" s="57">
        <f>Table1[[#This Row],[Volume MT/Head]]*Table1[[#This Row],[Price USD/(MT/Head)]]</f>
        <v>0</v>
      </c>
      <c r="W1759" s="28">
        <f>Table1[[#This Row],[Commission SDG/MT]]*Table1[[#This Row],[Volume in Units]]</f>
        <v>0</v>
      </c>
      <c r="Y1759" s="28">
        <f t="shared" si="158"/>
        <v>0</v>
      </c>
      <c r="Z1759" s="6">
        <f>IFERROR((Table1[[#This Row],[Total Cost SDG]]/Table1[[#This Row],[Volume MT/Head]]),0)</f>
        <v>0</v>
      </c>
      <c r="AA1759" s="57" t="e">
        <f t="shared" si="159"/>
        <v>#DIV/0!</v>
      </c>
      <c r="AB1759" s="57">
        <f>IFERROR((Table1[[#This Row],[Total Cost USD]]/Table1[[#This Row],[Volume MT/Head]]),0)</f>
        <v>0</v>
      </c>
      <c r="AC1759" s="80"/>
      <c r="AD1759" s="6">
        <f>Table1[[#This Row],[Volume MT/Head]]-Table1[[#This Row],[Delivered MT]]</f>
        <v>0</v>
      </c>
      <c r="AE1759" s="6">
        <f>Table1[[#This Row],[Delivered MT]]*Table1[[#This Row],[Average Cost SDG/MT]]</f>
        <v>0</v>
      </c>
    </row>
    <row r="1760" spans="1:31" hidden="1" x14ac:dyDescent="0.2">
      <c r="A1760" s="1">
        <v>1771</v>
      </c>
      <c r="P1760" s="6">
        <f t="shared" si="156"/>
        <v>0</v>
      </c>
      <c r="R1760" s="6">
        <f t="shared" si="157"/>
        <v>0</v>
      </c>
      <c r="S1760" s="57">
        <f t="shared" si="160"/>
        <v>0</v>
      </c>
      <c r="T1760" s="6">
        <f>Table1[[#This Row],[Volume in Units]]*Table1[[#This Row],[Price SDG/Unit]]</f>
        <v>0</v>
      </c>
      <c r="U1760" s="57">
        <f>Table1[[#This Row],[Volume MT/Head]]*Table1[[#This Row],[Price USD/(MT/Head)]]</f>
        <v>0</v>
      </c>
      <c r="W1760" s="28">
        <f>Table1[[#This Row],[Commission SDG/MT]]*Table1[[#This Row],[Volume in Units]]</f>
        <v>0</v>
      </c>
      <c r="Y1760" s="28">
        <f t="shared" si="158"/>
        <v>0</v>
      </c>
      <c r="Z1760" s="6">
        <f>IFERROR((Table1[[#This Row],[Total Cost SDG]]/Table1[[#This Row],[Volume MT/Head]]),0)</f>
        <v>0</v>
      </c>
      <c r="AA1760" s="57" t="e">
        <f t="shared" si="159"/>
        <v>#DIV/0!</v>
      </c>
      <c r="AB1760" s="57">
        <f>IFERROR((Table1[[#This Row],[Total Cost USD]]/Table1[[#This Row],[Volume MT/Head]]),0)</f>
        <v>0</v>
      </c>
      <c r="AC1760" s="80"/>
      <c r="AD1760" s="6">
        <f>Table1[[#This Row],[Volume MT/Head]]-Table1[[#This Row],[Delivered MT]]</f>
        <v>0</v>
      </c>
      <c r="AE1760" s="6">
        <f>Table1[[#This Row],[Delivered MT]]*Table1[[#This Row],[Average Cost SDG/MT]]</f>
        <v>0</v>
      </c>
    </row>
    <row r="1761" spans="1:31" hidden="1" x14ac:dyDescent="0.2">
      <c r="A1761" s="1">
        <v>1772</v>
      </c>
      <c r="P1761" s="6">
        <f t="shared" si="156"/>
        <v>0</v>
      </c>
      <c r="R1761" s="6">
        <f t="shared" si="157"/>
        <v>0</v>
      </c>
      <c r="S1761" s="57">
        <f t="shared" si="160"/>
        <v>0</v>
      </c>
      <c r="T1761" s="6">
        <f>Table1[[#This Row],[Volume in Units]]*Table1[[#This Row],[Price SDG/Unit]]</f>
        <v>0</v>
      </c>
      <c r="U1761" s="57">
        <f>Table1[[#This Row],[Volume MT/Head]]*Table1[[#This Row],[Price USD/(MT/Head)]]</f>
        <v>0</v>
      </c>
      <c r="W1761" s="28">
        <f>Table1[[#This Row],[Commission SDG/MT]]*Table1[[#This Row],[Volume in Units]]</f>
        <v>0</v>
      </c>
      <c r="Y1761" s="28">
        <f t="shared" si="158"/>
        <v>0</v>
      </c>
      <c r="Z1761" s="6">
        <f>IFERROR((Table1[[#This Row],[Total Cost SDG]]/Table1[[#This Row],[Volume MT/Head]]),0)</f>
        <v>0</v>
      </c>
      <c r="AA1761" s="57" t="e">
        <f t="shared" si="159"/>
        <v>#DIV/0!</v>
      </c>
      <c r="AB1761" s="57">
        <f>IFERROR((Table1[[#This Row],[Total Cost USD]]/Table1[[#This Row],[Volume MT/Head]]),0)</f>
        <v>0</v>
      </c>
      <c r="AC1761" s="80"/>
      <c r="AD1761" s="6">
        <f>Table1[[#This Row],[Volume MT/Head]]-Table1[[#This Row],[Delivered MT]]</f>
        <v>0</v>
      </c>
      <c r="AE1761" s="6">
        <f>Table1[[#This Row],[Delivered MT]]*Table1[[#This Row],[Average Cost SDG/MT]]</f>
        <v>0</v>
      </c>
    </row>
    <row r="1762" spans="1:31" hidden="1" x14ac:dyDescent="0.2">
      <c r="A1762" s="1">
        <v>1773</v>
      </c>
      <c r="P1762" s="6">
        <f t="shared" si="156"/>
        <v>0</v>
      </c>
      <c r="R1762" s="6">
        <f t="shared" si="157"/>
        <v>0</v>
      </c>
      <c r="S1762" s="57">
        <f t="shared" si="160"/>
        <v>0</v>
      </c>
      <c r="T1762" s="6">
        <f>Table1[[#This Row],[Volume in Units]]*Table1[[#This Row],[Price SDG/Unit]]</f>
        <v>0</v>
      </c>
      <c r="U1762" s="57">
        <f>Table1[[#This Row],[Volume MT/Head]]*Table1[[#This Row],[Price USD/(MT/Head)]]</f>
        <v>0</v>
      </c>
      <c r="W1762" s="28">
        <f>Table1[[#This Row],[Commission SDG/MT]]*Table1[[#This Row],[Volume in Units]]</f>
        <v>0</v>
      </c>
      <c r="Y1762" s="28">
        <f t="shared" si="158"/>
        <v>0</v>
      </c>
      <c r="Z1762" s="6">
        <f>IFERROR((Table1[[#This Row],[Total Cost SDG]]/Table1[[#This Row],[Volume MT/Head]]),0)</f>
        <v>0</v>
      </c>
      <c r="AA1762" s="57" t="e">
        <f t="shared" si="159"/>
        <v>#DIV/0!</v>
      </c>
      <c r="AB1762" s="57">
        <f>IFERROR((Table1[[#This Row],[Total Cost USD]]/Table1[[#This Row],[Volume MT/Head]]),0)</f>
        <v>0</v>
      </c>
      <c r="AC1762" s="80"/>
      <c r="AD1762" s="6">
        <f>Table1[[#This Row],[Volume MT/Head]]-Table1[[#This Row],[Delivered MT]]</f>
        <v>0</v>
      </c>
      <c r="AE1762" s="6">
        <f>Table1[[#This Row],[Delivered MT]]*Table1[[#This Row],[Average Cost SDG/MT]]</f>
        <v>0</v>
      </c>
    </row>
    <row r="1763" spans="1:31" hidden="1" x14ac:dyDescent="0.2">
      <c r="A1763" s="1">
        <v>1774</v>
      </c>
      <c r="P1763" s="6">
        <f t="shared" si="156"/>
        <v>0</v>
      </c>
      <c r="R1763" s="6">
        <f t="shared" si="157"/>
        <v>0</v>
      </c>
      <c r="S1763" s="57">
        <f t="shared" si="160"/>
        <v>0</v>
      </c>
      <c r="T1763" s="6">
        <f>Table1[[#This Row],[Volume in Units]]*Table1[[#This Row],[Price SDG/Unit]]</f>
        <v>0</v>
      </c>
      <c r="U1763" s="57">
        <f>Table1[[#This Row],[Volume MT/Head]]*Table1[[#This Row],[Price USD/(MT/Head)]]</f>
        <v>0</v>
      </c>
      <c r="W1763" s="28">
        <f>Table1[[#This Row],[Commission SDG/MT]]*Table1[[#This Row],[Volume in Units]]</f>
        <v>0</v>
      </c>
      <c r="Y1763" s="28">
        <f t="shared" si="158"/>
        <v>0</v>
      </c>
      <c r="Z1763" s="6">
        <f>IFERROR((Table1[[#This Row],[Total Cost SDG]]/Table1[[#This Row],[Volume MT/Head]]),0)</f>
        <v>0</v>
      </c>
      <c r="AA1763" s="57" t="e">
        <f t="shared" si="159"/>
        <v>#DIV/0!</v>
      </c>
      <c r="AB1763" s="57">
        <f>IFERROR((Table1[[#This Row],[Total Cost USD]]/Table1[[#This Row],[Volume MT/Head]]),0)</f>
        <v>0</v>
      </c>
      <c r="AC1763" s="80"/>
      <c r="AD1763" s="6">
        <f>Table1[[#This Row],[Volume MT/Head]]-Table1[[#This Row],[Delivered MT]]</f>
        <v>0</v>
      </c>
      <c r="AE1763" s="6">
        <f>Table1[[#This Row],[Delivered MT]]*Table1[[#This Row],[Average Cost SDG/MT]]</f>
        <v>0</v>
      </c>
    </row>
    <row r="1764" spans="1:31" hidden="1" x14ac:dyDescent="0.2">
      <c r="A1764" s="1">
        <v>1775</v>
      </c>
      <c r="P1764" s="6">
        <f t="shared" si="156"/>
        <v>0</v>
      </c>
      <c r="R1764" s="6">
        <f t="shared" si="157"/>
        <v>0</v>
      </c>
      <c r="S1764" s="57">
        <f t="shared" si="160"/>
        <v>0</v>
      </c>
      <c r="T1764" s="6">
        <f>Table1[[#This Row],[Volume in Units]]*Table1[[#This Row],[Price SDG/Unit]]</f>
        <v>0</v>
      </c>
      <c r="U1764" s="57">
        <f>Table1[[#This Row],[Volume MT/Head]]*Table1[[#This Row],[Price USD/(MT/Head)]]</f>
        <v>0</v>
      </c>
      <c r="W1764" s="28">
        <f>Table1[[#This Row],[Commission SDG/MT]]*Table1[[#This Row],[Volume in Units]]</f>
        <v>0</v>
      </c>
      <c r="Y1764" s="28">
        <f t="shared" si="158"/>
        <v>0</v>
      </c>
      <c r="Z1764" s="6">
        <f>IFERROR((Table1[[#This Row],[Total Cost SDG]]/Table1[[#This Row],[Volume MT/Head]]),0)</f>
        <v>0</v>
      </c>
      <c r="AA1764" s="57" t="e">
        <f t="shared" si="159"/>
        <v>#DIV/0!</v>
      </c>
      <c r="AB1764" s="57">
        <f>IFERROR((Table1[[#This Row],[Total Cost USD]]/Table1[[#This Row],[Volume MT/Head]]),0)</f>
        <v>0</v>
      </c>
      <c r="AC1764" s="80"/>
      <c r="AD1764" s="6">
        <f>Table1[[#This Row],[Volume MT/Head]]-Table1[[#This Row],[Delivered MT]]</f>
        <v>0</v>
      </c>
      <c r="AE1764" s="6">
        <f>Table1[[#This Row],[Delivered MT]]*Table1[[#This Row],[Average Cost SDG/MT]]</f>
        <v>0</v>
      </c>
    </row>
    <row r="1765" spans="1:31" hidden="1" x14ac:dyDescent="0.2">
      <c r="A1765" s="1">
        <v>1776</v>
      </c>
      <c r="P1765" s="6">
        <f t="shared" si="156"/>
        <v>0</v>
      </c>
      <c r="R1765" s="6">
        <f t="shared" si="157"/>
        <v>0</v>
      </c>
      <c r="S1765" s="57">
        <f t="shared" si="160"/>
        <v>0</v>
      </c>
      <c r="T1765" s="6">
        <f>Table1[[#This Row],[Volume in Units]]*Table1[[#This Row],[Price SDG/Unit]]</f>
        <v>0</v>
      </c>
      <c r="U1765" s="57">
        <f>Table1[[#This Row],[Volume MT/Head]]*Table1[[#This Row],[Price USD/(MT/Head)]]</f>
        <v>0</v>
      </c>
      <c r="W1765" s="28">
        <f>Table1[[#This Row],[Commission SDG/MT]]*Table1[[#This Row],[Volume in Units]]</f>
        <v>0</v>
      </c>
      <c r="Y1765" s="28">
        <f t="shared" si="158"/>
        <v>0</v>
      </c>
      <c r="Z1765" s="6">
        <f>IFERROR((Table1[[#This Row],[Total Cost SDG]]/Table1[[#This Row],[Volume MT/Head]]),0)</f>
        <v>0</v>
      </c>
      <c r="AA1765" s="57" t="e">
        <f t="shared" si="159"/>
        <v>#DIV/0!</v>
      </c>
      <c r="AB1765" s="57">
        <f>IFERROR((Table1[[#This Row],[Total Cost USD]]/Table1[[#This Row],[Volume MT/Head]]),0)</f>
        <v>0</v>
      </c>
      <c r="AC1765" s="80"/>
      <c r="AD1765" s="6">
        <f>Table1[[#This Row],[Volume MT/Head]]-Table1[[#This Row],[Delivered MT]]</f>
        <v>0</v>
      </c>
      <c r="AE1765" s="6">
        <f>Table1[[#This Row],[Delivered MT]]*Table1[[#This Row],[Average Cost SDG/MT]]</f>
        <v>0</v>
      </c>
    </row>
    <row r="1766" spans="1:31" hidden="1" x14ac:dyDescent="0.2">
      <c r="A1766" s="1">
        <v>1777</v>
      </c>
      <c r="P1766" s="6">
        <f t="shared" si="156"/>
        <v>0</v>
      </c>
      <c r="R1766" s="6">
        <f t="shared" si="157"/>
        <v>0</v>
      </c>
      <c r="S1766" s="57">
        <f t="shared" si="160"/>
        <v>0</v>
      </c>
      <c r="T1766" s="6">
        <f>Table1[[#This Row],[Volume in Units]]*Table1[[#This Row],[Price SDG/Unit]]</f>
        <v>0</v>
      </c>
      <c r="U1766" s="57">
        <f>Table1[[#This Row],[Volume MT/Head]]*Table1[[#This Row],[Price USD/(MT/Head)]]</f>
        <v>0</v>
      </c>
      <c r="W1766" s="28">
        <f>Table1[[#This Row],[Commission SDG/MT]]*Table1[[#This Row],[Volume in Units]]</f>
        <v>0</v>
      </c>
      <c r="Y1766" s="28">
        <f t="shared" si="158"/>
        <v>0</v>
      </c>
      <c r="Z1766" s="6">
        <f>IFERROR((Table1[[#This Row],[Total Cost SDG]]/Table1[[#This Row],[Volume MT/Head]]),0)</f>
        <v>0</v>
      </c>
      <c r="AA1766" s="57" t="e">
        <f t="shared" si="159"/>
        <v>#DIV/0!</v>
      </c>
      <c r="AB1766" s="57">
        <f>IFERROR((Table1[[#This Row],[Total Cost USD]]/Table1[[#This Row],[Volume MT/Head]]),0)</f>
        <v>0</v>
      </c>
      <c r="AC1766" s="80"/>
      <c r="AD1766" s="6">
        <f>Table1[[#This Row],[Volume MT/Head]]-Table1[[#This Row],[Delivered MT]]</f>
        <v>0</v>
      </c>
      <c r="AE1766" s="6">
        <f>Table1[[#This Row],[Delivered MT]]*Table1[[#This Row],[Average Cost SDG/MT]]</f>
        <v>0</v>
      </c>
    </row>
    <row r="1767" spans="1:31" hidden="1" x14ac:dyDescent="0.2">
      <c r="A1767" s="1">
        <v>1778</v>
      </c>
      <c r="P1767" s="6">
        <f t="shared" si="156"/>
        <v>0</v>
      </c>
      <c r="R1767" s="6">
        <f t="shared" si="157"/>
        <v>0</v>
      </c>
      <c r="S1767" s="57">
        <f t="shared" si="160"/>
        <v>0</v>
      </c>
      <c r="T1767" s="6">
        <f>Table1[[#This Row],[Volume in Units]]*Table1[[#This Row],[Price SDG/Unit]]</f>
        <v>0</v>
      </c>
      <c r="U1767" s="57">
        <f>Table1[[#This Row],[Volume MT/Head]]*Table1[[#This Row],[Price USD/(MT/Head)]]</f>
        <v>0</v>
      </c>
      <c r="W1767" s="28">
        <f>Table1[[#This Row],[Commission SDG/MT]]*Table1[[#This Row],[Volume in Units]]</f>
        <v>0</v>
      </c>
      <c r="Y1767" s="28">
        <f t="shared" si="158"/>
        <v>0</v>
      </c>
      <c r="Z1767" s="6">
        <f>IFERROR((Table1[[#This Row],[Total Cost SDG]]/Table1[[#This Row],[Volume MT/Head]]),0)</f>
        <v>0</v>
      </c>
      <c r="AA1767" s="57" t="e">
        <f t="shared" si="159"/>
        <v>#DIV/0!</v>
      </c>
      <c r="AB1767" s="57">
        <f>IFERROR((Table1[[#This Row],[Total Cost USD]]/Table1[[#This Row],[Volume MT/Head]]),0)</f>
        <v>0</v>
      </c>
      <c r="AC1767" s="80"/>
      <c r="AD1767" s="6">
        <f>Table1[[#This Row],[Volume MT/Head]]-Table1[[#This Row],[Delivered MT]]</f>
        <v>0</v>
      </c>
      <c r="AE1767" s="6">
        <f>Table1[[#This Row],[Delivered MT]]*Table1[[#This Row],[Average Cost SDG/MT]]</f>
        <v>0</v>
      </c>
    </row>
    <row r="1768" spans="1:31" hidden="1" x14ac:dyDescent="0.2">
      <c r="A1768" s="1">
        <v>1779</v>
      </c>
      <c r="P1768" s="6">
        <f t="shared" si="156"/>
        <v>0</v>
      </c>
      <c r="R1768" s="6">
        <f t="shared" si="157"/>
        <v>0</v>
      </c>
      <c r="S1768" s="57">
        <f t="shared" si="160"/>
        <v>0</v>
      </c>
      <c r="T1768" s="6">
        <f>Table1[[#This Row],[Volume in Units]]*Table1[[#This Row],[Price SDG/Unit]]</f>
        <v>0</v>
      </c>
      <c r="U1768" s="57">
        <f>Table1[[#This Row],[Volume MT/Head]]*Table1[[#This Row],[Price USD/(MT/Head)]]</f>
        <v>0</v>
      </c>
      <c r="W1768" s="28">
        <f>Table1[[#This Row],[Commission SDG/MT]]*Table1[[#This Row],[Volume in Units]]</f>
        <v>0</v>
      </c>
      <c r="Y1768" s="28">
        <f t="shared" si="158"/>
        <v>0</v>
      </c>
      <c r="Z1768" s="6">
        <f>IFERROR((Table1[[#This Row],[Total Cost SDG]]/Table1[[#This Row],[Volume MT/Head]]),0)</f>
        <v>0</v>
      </c>
      <c r="AA1768" s="57" t="e">
        <f t="shared" si="159"/>
        <v>#DIV/0!</v>
      </c>
      <c r="AB1768" s="57">
        <f>IFERROR((Table1[[#This Row],[Total Cost USD]]/Table1[[#This Row],[Volume MT/Head]]),0)</f>
        <v>0</v>
      </c>
      <c r="AC1768" s="80"/>
      <c r="AD1768" s="6">
        <f>Table1[[#This Row],[Volume MT/Head]]-Table1[[#This Row],[Delivered MT]]</f>
        <v>0</v>
      </c>
      <c r="AE1768" s="6">
        <f>Table1[[#This Row],[Delivered MT]]*Table1[[#This Row],[Average Cost SDG/MT]]</f>
        <v>0</v>
      </c>
    </row>
    <row r="1769" spans="1:31" hidden="1" x14ac:dyDescent="0.2">
      <c r="A1769" s="1">
        <v>1780</v>
      </c>
      <c r="P1769" s="6">
        <f t="shared" si="156"/>
        <v>0</v>
      </c>
      <c r="R1769" s="6">
        <f t="shared" si="157"/>
        <v>0</v>
      </c>
      <c r="S1769" s="57">
        <f t="shared" si="160"/>
        <v>0</v>
      </c>
      <c r="T1769" s="6">
        <f>Table1[[#This Row],[Volume in Units]]*Table1[[#This Row],[Price SDG/Unit]]</f>
        <v>0</v>
      </c>
      <c r="U1769" s="57">
        <f>Table1[[#This Row],[Volume MT/Head]]*Table1[[#This Row],[Price USD/(MT/Head)]]</f>
        <v>0</v>
      </c>
      <c r="W1769" s="28">
        <f>Table1[[#This Row],[Commission SDG/MT]]*Table1[[#This Row],[Volume in Units]]</f>
        <v>0</v>
      </c>
      <c r="Y1769" s="28">
        <f t="shared" si="158"/>
        <v>0</v>
      </c>
      <c r="Z1769" s="6">
        <f>IFERROR((Table1[[#This Row],[Total Cost SDG]]/Table1[[#This Row],[Volume MT/Head]]),0)</f>
        <v>0</v>
      </c>
      <c r="AA1769" s="57" t="e">
        <f t="shared" si="159"/>
        <v>#DIV/0!</v>
      </c>
      <c r="AB1769" s="57">
        <f>IFERROR((Table1[[#This Row],[Total Cost USD]]/Table1[[#This Row],[Volume MT/Head]]),0)</f>
        <v>0</v>
      </c>
      <c r="AC1769" s="80"/>
      <c r="AD1769" s="6">
        <f>Table1[[#This Row],[Volume MT/Head]]-Table1[[#This Row],[Delivered MT]]</f>
        <v>0</v>
      </c>
      <c r="AE1769" s="6">
        <f>Table1[[#This Row],[Delivered MT]]*Table1[[#This Row],[Average Cost SDG/MT]]</f>
        <v>0</v>
      </c>
    </row>
    <row r="1770" spans="1:31" hidden="1" x14ac:dyDescent="0.2">
      <c r="A1770" s="1">
        <v>1781</v>
      </c>
      <c r="P1770" s="6">
        <f t="shared" si="156"/>
        <v>0</v>
      </c>
      <c r="R1770" s="6">
        <f t="shared" si="157"/>
        <v>0</v>
      </c>
      <c r="S1770" s="57">
        <f t="shared" si="160"/>
        <v>0</v>
      </c>
      <c r="T1770" s="6">
        <f>Table1[[#This Row],[Volume in Units]]*Table1[[#This Row],[Price SDG/Unit]]</f>
        <v>0</v>
      </c>
      <c r="U1770" s="57">
        <f>Table1[[#This Row],[Volume MT/Head]]*Table1[[#This Row],[Price USD/(MT/Head)]]</f>
        <v>0</v>
      </c>
      <c r="W1770" s="28">
        <f>Table1[[#This Row],[Commission SDG/MT]]*Table1[[#This Row],[Volume in Units]]</f>
        <v>0</v>
      </c>
      <c r="Y1770" s="28">
        <f t="shared" si="158"/>
        <v>0</v>
      </c>
      <c r="Z1770" s="6">
        <f>IFERROR((Table1[[#This Row],[Total Cost SDG]]/Table1[[#This Row],[Volume MT/Head]]),0)</f>
        <v>0</v>
      </c>
      <c r="AA1770" s="57" t="e">
        <f t="shared" si="159"/>
        <v>#DIV/0!</v>
      </c>
      <c r="AB1770" s="57">
        <f>IFERROR((Table1[[#This Row],[Total Cost USD]]/Table1[[#This Row],[Volume MT/Head]]),0)</f>
        <v>0</v>
      </c>
      <c r="AC1770" s="80"/>
      <c r="AD1770" s="6">
        <f>Table1[[#This Row],[Volume MT/Head]]-Table1[[#This Row],[Delivered MT]]</f>
        <v>0</v>
      </c>
      <c r="AE1770" s="6">
        <f>Table1[[#This Row],[Delivered MT]]*Table1[[#This Row],[Average Cost SDG/MT]]</f>
        <v>0</v>
      </c>
    </row>
    <row r="1771" spans="1:31" hidden="1" x14ac:dyDescent="0.2">
      <c r="A1771" s="1">
        <v>1782</v>
      </c>
      <c r="P1771" s="6">
        <f t="shared" si="156"/>
        <v>0</v>
      </c>
      <c r="R1771" s="6">
        <f t="shared" si="157"/>
        <v>0</v>
      </c>
      <c r="S1771" s="57">
        <f t="shared" si="160"/>
        <v>0</v>
      </c>
      <c r="T1771" s="6">
        <f>Table1[[#This Row],[Volume in Units]]*Table1[[#This Row],[Price SDG/Unit]]</f>
        <v>0</v>
      </c>
      <c r="U1771" s="57">
        <f>Table1[[#This Row],[Volume MT/Head]]*Table1[[#This Row],[Price USD/(MT/Head)]]</f>
        <v>0</v>
      </c>
      <c r="W1771" s="28">
        <f>Table1[[#This Row],[Commission SDG/MT]]*Table1[[#This Row],[Volume in Units]]</f>
        <v>0</v>
      </c>
      <c r="Y1771" s="28">
        <f t="shared" si="158"/>
        <v>0</v>
      </c>
      <c r="Z1771" s="6">
        <f>IFERROR((Table1[[#This Row],[Total Cost SDG]]/Table1[[#This Row],[Volume MT/Head]]),0)</f>
        <v>0</v>
      </c>
      <c r="AA1771" s="57" t="e">
        <f t="shared" si="159"/>
        <v>#DIV/0!</v>
      </c>
      <c r="AB1771" s="57">
        <f>IFERROR((Table1[[#This Row],[Total Cost USD]]/Table1[[#This Row],[Volume MT/Head]]),0)</f>
        <v>0</v>
      </c>
      <c r="AC1771" s="80"/>
      <c r="AD1771" s="6">
        <f>Table1[[#This Row],[Volume MT/Head]]-Table1[[#This Row],[Delivered MT]]</f>
        <v>0</v>
      </c>
      <c r="AE1771" s="6">
        <f>Table1[[#This Row],[Delivered MT]]*Table1[[#This Row],[Average Cost SDG/MT]]</f>
        <v>0</v>
      </c>
    </row>
    <row r="1772" spans="1:31" hidden="1" x14ac:dyDescent="0.2">
      <c r="A1772" s="1">
        <v>1783</v>
      </c>
      <c r="P1772" s="6">
        <f t="shared" si="156"/>
        <v>0</v>
      </c>
      <c r="R1772" s="6">
        <f t="shared" si="157"/>
        <v>0</v>
      </c>
      <c r="S1772" s="57">
        <f t="shared" si="160"/>
        <v>0</v>
      </c>
      <c r="T1772" s="6">
        <f>Table1[[#This Row],[Volume in Units]]*Table1[[#This Row],[Price SDG/Unit]]</f>
        <v>0</v>
      </c>
      <c r="U1772" s="57">
        <f>Table1[[#This Row],[Volume MT/Head]]*Table1[[#This Row],[Price USD/(MT/Head)]]</f>
        <v>0</v>
      </c>
      <c r="W1772" s="28">
        <f>Table1[[#This Row],[Commission SDG/MT]]*Table1[[#This Row],[Volume in Units]]</f>
        <v>0</v>
      </c>
      <c r="Y1772" s="28">
        <f t="shared" si="158"/>
        <v>0</v>
      </c>
      <c r="Z1772" s="6">
        <f>IFERROR((Table1[[#This Row],[Total Cost SDG]]/Table1[[#This Row],[Volume MT/Head]]),0)</f>
        <v>0</v>
      </c>
      <c r="AA1772" s="57" t="e">
        <f t="shared" si="159"/>
        <v>#DIV/0!</v>
      </c>
      <c r="AB1772" s="57">
        <f>IFERROR((Table1[[#This Row],[Total Cost USD]]/Table1[[#This Row],[Volume MT/Head]]),0)</f>
        <v>0</v>
      </c>
      <c r="AC1772" s="80"/>
      <c r="AD1772" s="6">
        <f>Table1[[#This Row],[Volume MT/Head]]-Table1[[#This Row],[Delivered MT]]</f>
        <v>0</v>
      </c>
      <c r="AE1772" s="6">
        <f>Table1[[#This Row],[Delivered MT]]*Table1[[#This Row],[Average Cost SDG/MT]]</f>
        <v>0</v>
      </c>
    </row>
    <row r="1773" spans="1:31" hidden="1" x14ac:dyDescent="0.2">
      <c r="A1773" s="1">
        <v>1784</v>
      </c>
      <c r="P1773" s="6">
        <f t="shared" si="156"/>
        <v>0</v>
      </c>
      <c r="R1773" s="6">
        <f t="shared" si="157"/>
        <v>0</v>
      </c>
      <c r="S1773" s="57">
        <f t="shared" si="160"/>
        <v>0</v>
      </c>
      <c r="T1773" s="6">
        <f>Table1[[#This Row],[Volume in Units]]*Table1[[#This Row],[Price SDG/Unit]]</f>
        <v>0</v>
      </c>
      <c r="U1773" s="57">
        <f>Table1[[#This Row],[Volume MT/Head]]*Table1[[#This Row],[Price USD/(MT/Head)]]</f>
        <v>0</v>
      </c>
      <c r="W1773" s="28">
        <f>Table1[[#This Row],[Commission SDG/MT]]*Table1[[#This Row],[Volume in Units]]</f>
        <v>0</v>
      </c>
      <c r="Y1773" s="28">
        <f t="shared" si="158"/>
        <v>0</v>
      </c>
      <c r="Z1773" s="6">
        <f>IFERROR((Table1[[#This Row],[Total Cost SDG]]/Table1[[#This Row],[Volume MT/Head]]),0)</f>
        <v>0</v>
      </c>
      <c r="AA1773" s="57" t="e">
        <f t="shared" si="159"/>
        <v>#DIV/0!</v>
      </c>
      <c r="AB1773" s="57">
        <f>IFERROR((Table1[[#This Row],[Total Cost USD]]/Table1[[#This Row],[Volume MT/Head]]),0)</f>
        <v>0</v>
      </c>
      <c r="AC1773" s="80"/>
      <c r="AD1773" s="6">
        <f>Table1[[#This Row],[Volume MT/Head]]-Table1[[#This Row],[Delivered MT]]</f>
        <v>0</v>
      </c>
      <c r="AE1773" s="6">
        <f>Table1[[#This Row],[Delivered MT]]*Table1[[#This Row],[Average Cost SDG/MT]]</f>
        <v>0</v>
      </c>
    </row>
    <row r="1774" spans="1:31" hidden="1" x14ac:dyDescent="0.2">
      <c r="A1774" s="1">
        <v>1785</v>
      </c>
      <c r="P1774" s="6">
        <f t="shared" si="156"/>
        <v>0</v>
      </c>
      <c r="R1774" s="6">
        <f t="shared" si="157"/>
        <v>0</v>
      </c>
      <c r="S1774" s="57">
        <f t="shared" si="160"/>
        <v>0</v>
      </c>
      <c r="T1774" s="6">
        <f>Table1[[#This Row],[Volume in Units]]*Table1[[#This Row],[Price SDG/Unit]]</f>
        <v>0</v>
      </c>
      <c r="U1774" s="57">
        <f>Table1[[#This Row],[Volume MT/Head]]*Table1[[#This Row],[Price USD/(MT/Head)]]</f>
        <v>0</v>
      </c>
      <c r="W1774" s="28">
        <f>Table1[[#This Row],[Commission SDG/MT]]*Table1[[#This Row],[Volume in Units]]</f>
        <v>0</v>
      </c>
      <c r="Y1774" s="28">
        <f t="shared" si="158"/>
        <v>0</v>
      </c>
      <c r="Z1774" s="6">
        <f>IFERROR((Table1[[#This Row],[Total Cost SDG]]/Table1[[#This Row],[Volume MT/Head]]),0)</f>
        <v>0</v>
      </c>
      <c r="AA1774" s="57" t="e">
        <f t="shared" si="159"/>
        <v>#DIV/0!</v>
      </c>
      <c r="AB1774" s="57">
        <f>IFERROR((Table1[[#This Row],[Total Cost USD]]/Table1[[#This Row],[Volume MT/Head]]),0)</f>
        <v>0</v>
      </c>
      <c r="AC1774" s="80"/>
      <c r="AD1774" s="6">
        <f>Table1[[#This Row],[Volume MT/Head]]-Table1[[#This Row],[Delivered MT]]</f>
        <v>0</v>
      </c>
      <c r="AE1774" s="6">
        <f>Table1[[#This Row],[Delivered MT]]*Table1[[#This Row],[Average Cost SDG/MT]]</f>
        <v>0</v>
      </c>
    </row>
    <row r="1775" spans="1:31" hidden="1" x14ac:dyDescent="0.2">
      <c r="A1775" s="1">
        <v>1786</v>
      </c>
      <c r="P1775" s="6">
        <f t="shared" si="156"/>
        <v>0</v>
      </c>
      <c r="R1775" s="6">
        <f t="shared" si="157"/>
        <v>0</v>
      </c>
      <c r="S1775" s="57">
        <f t="shared" si="160"/>
        <v>0</v>
      </c>
      <c r="T1775" s="6">
        <f>Table1[[#This Row],[Volume in Units]]*Table1[[#This Row],[Price SDG/Unit]]</f>
        <v>0</v>
      </c>
      <c r="U1775" s="57">
        <f>Table1[[#This Row],[Volume MT/Head]]*Table1[[#This Row],[Price USD/(MT/Head)]]</f>
        <v>0</v>
      </c>
      <c r="W1775" s="28">
        <f>Table1[[#This Row],[Commission SDG/MT]]*Table1[[#This Row],[Volume in Units]]</f>
        <v>0</v>
      </c>
      <c r="Y1775" s="28">
        <f t="shared" si="158"/>
        <v>0</v>
      </c>
      <c r="Z1775" s="6">
        <f>IFERROR((Table1[[#This Row],[Total Cost SDG]]/Table1[[#This Row],[Volume MT/Head]]),0)</f>
        <v>0</v>
      </c>
      <c r="AA1775" s="57" t="e">
        <f t="shared" si="159"/>
        <v>#DIV/0!</v>
      </c>
      <c r="AB1775" s="57">
        <f>IFERROR((Table1[[#This Row],[Total Cost USD]]/Table1[[#This Row],[Volume MT/Head]]),0)</f>
        <v>0</v>
      </c>
      <c r="AC1775" s="80"/>
      <c r="AD1775" s="6">
        <f>Table1[[#This Row],[Volume MT/Head]]-Table1[[#This Row],[Delivered MT]]</f>
        <v>0</v>
      </c>
      <c r="AE1775" s="6">
        <f>Table1[[#This Row],[Delivered MT]]*Table1[[#This Row],[Average Cost SDG/MT]]</f>
        <v>0</v>
      </c>
    </row>
    <row r="1776" spans="1:31" hidden="1" x14ac:dyDescent="0.2">
      <c r="A1776" s="1">
        <v>1787</v>
      </c>
      <c r="P1776" s="6">
        <f t="shared" si="156"/>
        <v>0</v>
      </c>
      <c r="R1776" s="6">
        <f t="shared" si="157"/>
        <v>0</v>
      </c>
      <c r="S1776" s="57">
        <f t="shared" si="160"/>
        <v>0</v>
      </c>
      <c r="T1776" s="6">
        <f>Table1[[#This Row],[Volume in Units]]*Table1[[#This Row],[Price SDG/Unit]]</f>
        <v>0</v>
      </c>
      <c r="U1776" s="57">
        <f>Table1[[#This Row],[Volume MT/Head]]*Table1[[#This Row],[Price USD/(MT/Head)]]</f>
        <v>0</v>
      </c>
      <c r="W1776" s="28">
        <f>Table1[[#This Row],[Commission SDG/MT]]*Table1[[#This Row],[Volume in Units]]</f>
        <v>0</v>
      </c>
      <c r="Y1776" s="28">
        <f t="shared" si="158"/>
        <v>0</v>
      </c>
      <c r="Z1776" s="6">
        <f>IFERROR((Table1[[#This Row],[Total Cost SDG]]/Table1[[#This Row],[Volume MT/Head]]),0)</f>
        <v>0</v>
      </c>
      <c r="AA1776" s="57" t="e">
        <f t="shared" si="159"/>
        <v>#DIV/0!</v>
      </c>
      <c r="AB1776" s="57">
        <f>IFERROR((Table1[[#This Row],[Total Cost USD]]/Table1[[#This Row],[Volume MT/Head]]),0)</f>
        <v>0</v>
      </c>
      <c r="AC1776" s="80"/>
      <c r="AD1776" s="6">
        <f>Table1[[#This Row],[Volume MT/Head]]-Table1[[#This Row],[Delivered MT]]</f>
        <v>0</v>
      </c>
      <c r="AE1776" s="6">
        <f>Table1[[#This Row],[Delivered MT]]*Table1[[#This Row],[Average Cost SDG/MT]]</f>
        <v>0</v>
      </c>
    </row>
    <row r="1777" spans="1:31" hidden="1" x14ac:dyDescent="0.2">
      <c r="A1777" s="1">
        <v>1788</v>
      </c>
      <c r="P1777" s="6">
        <f t="shared" si="156"/>
        <v>0</v>
      </c>
      <c r="R1777" s="6">
        <f t="shared" si="157"/>
        <v>0</v>
      </c>
      <c r="S1777" s="57">
        <f t="shared" si="160"/>
        <v>0</v>
      </c>
      <c r="T1777" s="6">
        <f>Table1[[#This Row],[Volume in Units]]*Table1[[#This Row],[Price SDG/Unit]]</f>
        <v>0</v>
      </c>
      <c r="U1777" s="57">
        <f>Table1[[#This Row],[Volume MT/Head]]*Table1[[#This Row],[Price USD/(MT/Head)]]</f>
        <v>0</v>
      </c>
      <c r="W1777" s="28">
        <f>Table1[[#This Row],[Commission SDG/MT]]*Table1[[#This Row],[Volume in Units]]</f>
        <v>0</v>
      </c>
      <c r="Y1777" s="28">
        <f t="shared" si="158"/>
        <v>0</v>
      </c>
      <c r="Z1777" s="6">
        <f>IFERROR((Table1[[#This Row],[Total Cost SDG]]/Table1[[#This Row],[Volume MT/Head]]),0)</f>
        <v>0</v>
      </c>
      <c r="AA1777" s="57" t="e">
        <f t="shared" si="159"/>
        <v>#DIV/0!</v>
      </c>
      <c r="AB1777" s="57">
        <f>IFERROR((Table1[[#This Row],[Total Cost USD]]/Table1[[#This Row],[Volume MT/Head]]),0)</f>
        <v>0</v>
      </c>
      <c r="AC1777" s="80"/>
      <c r="AD1777" s="6">
        <f>Table1[[#This Row],[Volume MT/Head]]-Table1[[#This Row],[Delivered MT]]</f>
        <v>0</v>
      </c>
      <c r="AE1777" s="6">
        <f>Table1[[#This Row],[Delivered MT]]*Table1[[#This Row],[Average Cost SDG/MT]]</f>
        <v>0</v>
      </c>
    </row>
    <row r="1778" spans="1:31" hidden="1" x14ac:dyDescent="0.2">
      <c r="A1778" s="1">
        <v>1789</v>
      </c>
      <c r="P1778" s="6">
        <f t="shared" si="156"/>
        <v>0</v>
      </c>
      <c r="R1778" s="6">
        <f t="shared" si="157"/>
        <v>0</v>
      </c>
      <c r="S1778" s="57">
        <f t="shared" si="160"/>
        <v>0</v>
      </c>
      <c r="T1778" s="6">
        <f>Table1[[#This Row],[Volume in Units]]*Table1[[#This Row],[Price SDG/Unit]]</f>
        <v>0</v>
      </c>
      <c r="U1778" s="57">
        <f>Table1[[#This Row],[Volume MT/Head]]*Table1[[#This Row],[Price USD/(MT/Head)]]</f>
        <v>0</v>
      </c>
      <c r="W1778" s="28">
        <f>Table1[[#This Row],[Commission SDG/MT]]*Table1[[#This Row],[Volume in Units]]</f>
        <v>0</v>
      </c>
      <c r="Y1778" s="28">
        <f t="shared" si="158"/>
        <v>0</v>
      </c>
      <c r="Z1778" s="6">
        <f>IFERROR((Table1[[#This Row],[Total Cost SDG]]/Table1[[#This Row],[Volume MT/Head]]),0)</f>
        <v>0</v>
      </c>
      <c r="AA1778" s="57" t="e">
        <f t="shared" si="159"/>
        <v>#DIV/0!</v>
      </c>
      <c r="AB1778" s="57">
        <f>IFERROR((Table1[[#This Row],[Total Cost USD]]/Table1[[#This Row],[Volume MT/Head]]),0)</f>
        <v>0</v>
      </c>
      <c r="AC1778" s="80"/>
      <c r="AD1778" s="6">
        <f>Table1[[#This Row],[Volume MT/Head]]-Table1[[#This Row],[Delivered MT]]</f>
        <v>0</v>
      </c>
      <c r="AE1778" s="6">
        <f>Table1[[#This Row],[Delivered MT]]*Table1[[#This Row],[Average Cost SDG/MT]]</f>
        <v>0</v>
      </c>
    </row>
    <row r="1779" spans="1:31" hidden="1" x14ac:dyDescent="0.2">
      <c r="A1779" s="1">
        <v>1790</v>
      </c>
      <c r="P1779" s="6">
        <f t="shared" si="156"/>
        <v>0</v>
      </c>
      <c r="R1779" s="6">
        <f t="shared" si="157"/>
        <v>0</v>
      </c>
      <c r="S1779" s="57">
        <f t="shared" si="160"/>
        <v>0</v>
      </c>
      <c r="T1779" s="6">
        <f>Table1[[#This Row],[Volume in Units]]*Table1[[#This Row],[Price SDG/Unit]]</f>
        <v>0</v>
      </c>
      <c r="U1779" s="57">
        <f>Table1[[#This Row],[Volume MT/Head]]*Table1[[#This Row],[Price USD/(MT/Head)]]</f>
        <v>0</v>
      </c>
      <c r="W1779" s="28">
        <f>Table1[[#This Row],[Commission SDG/MT]]*Table1[[#This Row],[Volume in Units]]</f>
        <v>0</v>
      </c>
      <c r="Y1779" s="28">
        <f t="shared" si="158"/>
        <v>0</v>
      </c>
      <c r="Z1779" s="6">
        <f>IFERROR((Table1[[#This Row],[Total Cost SDG]]/Table1[[#This Row],[Volume MT/Head]]),0)</f>
        <v>0</v>
      </c>
      <c r="AA1779" s="57" t="e">
        <f t="shared" si="159"/>
        <v>#DIV/0!</v>
      </c>
      <c r="AB1779" s="57">
        <f>IFERROR((Table1[[#This Row],[Total Cost USD]]/Table1[[#This Row],[Volume MT/Head]]),0)</f>
        <v>0</v>
      </c>
      <c r="AC1779" s="80"/>
      <c r="AD1779" s="6">
        <f>Table1[[#This Row],[Volume MT/Head]]-Table1[[#This Row],[Delivered MT]]</f>
        <v>0</v>
      </c>
      <c r="AE1779" s="6">
        <f>Table1[[#This Row],[Delivered MT]]*Table1[[#This Row],[Average Cost SDG/MT]]</f>
        <v>0</v>
      </c>
    </row>
    <row r="1780" spans="1:31" hidden="1" x14ac:dyDescent="0.2">
      <c r="A1780" s="1">
        <v>1791</v>
      </c>
      <c r="P1780" s="6">
        <f t="shared" si="156"/>
        <v>0</v>
      </c>
      <c r="R1780" s="6">
        <f t="shared" si="157"/>
        <v>0</v>
      </c>
      <c r="S1780" s="57">
        <f t="shared" si="160"/>
        <v>0</v>
      </c>
      <c r="T1780" s="6">
        <f>Table1[[#This Row],[Volume in Units]]*Table1[[#This Row],[Price SDG/Unit]]</f>
        <v>0</v>
      </c>
      <c r="U1780" s="57">
        <f>Table1[[#This Row],[Volume MT/Head]]*Table1[[#This Row],[Price USD/(MT/Head)]]</f>
        <v>0</v>
      </c>
      <c r="W1780" s="28">
        <f>Table1[[#This Row],[Commission SDG/MT]]*Table1[[#This Row],[Volume in Units]]</f>
        <v>0</v>
      </c>
      <c r="Y1780" s="28">
        <f t="shared" si="158"/>
        <v>0</v>
      </c>
      <c r="Z1780" s="6">
        <f>IFERROR((Table1[[#This Row],[Total Cost SDG]]/Table1[[#This Row],[Volume MT/Head]]),0)</f>
        <v>0</v>
      </c>
      <c r="AA1780" s="57" t="e">
        <f t="shared" si="159"/>
        <v>#DIV/0!</v>
      </c>
      <c r="AB1780" s="57">
        <f>IFERROR((Table1[[#This Row],[Total Cost USD]]/Table1[[#This Row],[Volume MT/Head]]),0)</f>
        <v>0</v>
      </c>
      <c r="AC1780" s="80"/>
      <c r="AD1780" s="6">
        <f>Table1[[#This Row],[Volume MT/Head]]-Table1[[#This Row],[Delivered MT]]</f>
        <v>0</v>
      </c>
      <c r="AE1780" s="6">
        <f>Table1[[#This Row],[Delivered MT]]*Table1[[#This Row],[Average Cost SDG/MT]]</f>
        <v>0</v>
      </c>
    </row>
    <row r="1781" spans="1:31" hidden="1" x14ac:dyDescent="0.2">
      <c r="A1781" s="1">
        <v>1792</v>
      </c>
      <c r="P1781" s="6">
        <f t="shared" si="156"/>
        <v>0</v>
      </c>
      <c r="R1781" s="6">
        <f t="shared" si="157"/>
        <v>0</v>
      </c>
      <c r="S1781" s="57">
        <f t="shared" si="160"/>
        <v>0</v>
      </c>
      <c r="T1781" s="6">
        <f>Table1[[#This Row],[Volume in Units]]*Table1[[#This Row],[Price SDG/Unit]]</f>
        <v>0</v>
      </c>
      <c r="U1781" s="57">
        <f>Table1[[#This Row],[Volume MT/Head]]*Table1[[#This Row],[Price USD/(MT/Head)]]</f>
        <v>0</v>
      </c>
      <c r="W1781" s="28">
        <f>Table1[[#This Row],[Commission SDG/MT]]*Table1[[#This Row],[Volume in Units]]</f>
        <v>0</v>
      </c>
      <c r="Y1781" s="28">
        <f t="shared" si="158"/>
        <v>0</v>
      </c>
      <c r="Z1781" s="6">
        <f>IFERROR((Table1[[#This Row],[Total Cost SDG]]/Table1[[#This Row],[Volume MT/Head]]),0)</f>
        <v>0</v>
      </c>
      <c r="AA1781" s="57" t="e">
        <f t="shared" si="159"/>
        <v>#DIV/0!</v>
      </c>
      <c r="AB1781" s="57">
        <f>IFERROR((Table1[[#This Row],[Total Cost USD]]/Table1[[#This Row],[Volume MT/Head]]),0)</f>
        <v>0</v>
      </c>
      <c r="AC1781" s="80"/>
      <c r="AD1781" s="6">
        <f>Table1[[#This Row],[Volume MT/Head]]-Table1[[#This Row],[Delivered MT]]</f>
        <v>0</v>
      </c>
      <c r="AE1781" s="6">
        <f>Table1[[#This Row],[Delivered MT]]*Table1[[#This Row],[Average Cost SDG/MT]]</f>
        <v>0</v>
      </c>
    </row>
    <row r="1782" spans="1:31" hidden="1" x14ac:dyDescent="0.2">
      <c r="A1782" s="1">
        <v>1793</v>
      </c>
      <c r="P1782" s="6">
        <f t="shared" si="156"/>
        <v>0</v>
      </c>
      <c r="R1782" s="6">
        <f t="shared" si="157"/>
        <v>0</v>
      </c>
      <c r="S1782" s="57">
        <f t="shared" si="160"/>
        <v>0</v>
      </c>
      <c r="T1782" s="6">
        <f>Table1[[#This Row],[Volume in Units]]*Table1[[#This Row],[Price SDG/Unit]]</f>
        <v>0</v>
      </c>
      <c r="U1782" s="57">
        <f>Table1[[#This Row],[Volume MT/Head]]*Table1[[#This Row],[Price USD/(MT/Head)]]</f>
        <v>0</v>
      </c>
      <c r="W1782" s="28">
        <f>Table1[[#This Row],[Commission SDG/MT]]*Table1[[#This Row],[Volume in Units]]</f>
        <v>0</v>
      </c>
      <c r="Y1782" s="28">
        <f t="shared" si="158"/>
        <v>0</v>
      </c>
      <c r="Z1782" s="6">
        <f>IFERROR((Table1[[#This Row],[Total Cost SDG]]/Table1[[#This Row],[Volume MT/Head]]),0)</f>
        <v>0</v>
      </c>
      <c r="AA1782" s="57" t="e">
        <f t="shared" si="159"/>
        <v>#DIV/0!</v>
      </c>
      <c r="AB1782" s="57">
        <f>IFERROR((Table1[[#This Row],[Total Cost USD]]/Table1[[#This Row],[Volume MT/Head]]),0)</f>
        <v>0</v>
      </c>
      <c r="AC1782" s="80"/>
      <c r="AD1782" s="6">
        <f>Table1[[#This Row],[Volume MT/Head]]-Table1[[#This Row],[Delivered MT]]</f>
        <v>0</v>
      </c>
      <c r="AE1782" s="6">
        <f>Table1[[#This Row],[Delivered MT]]*Table1[[#This Row],[Average Cost SDG/MT]]</f>
        <v>0</v>
      </c>
    </row>
    <row r="1783" spans="1:31" hidden="1" x14ac:dyDescent="0.2">
      <c r="A1783" s="1">
        <v>1794</v>
      </c>
      <c r="P1783" s="6">
        <f t="shared" si="156"/>
        <v>0</v>
      </c>
      <c r="R1783" s="6">
        <f t="shared" si="157"/>
        <v>0</v>
      </c>
      <c r="S1783" s="57">
        <f t="shared" si="160"/>
        <v>0</v>
      </c>
      <c r="T1783" s="6">
        <f>Table1[[#This Row],[Volume in Units]]*Table1[[#This Row],[Price SDG/Unit]]</f>
        <v>0</v>
      </c>
      <c r="U1783" s="57">
        <f>Table1[[#This Row],[Volume MT/Head]]*Table1[[#This Row],[Price USD/(MT/Head)]]</f>
        <v>0</v>
      </c>
      <c r="W1783" s="28">
        <f>Table1[[#This Row],[Commission SDG/MT]]*Table1[[#This Row],[Volume in Units]]</f>
        <v>0</v>
      </c>
      <c r="Y1783" s="28">
        <f t="shared" si="158"/>
        <v>0</v>
      </c>
      <c r="Z1783" s="6">
        <f>IFERROR((Table1[[#This Row],[Total Cost SDG]]/Table1[[#This Row],[Volume MT/Head]]),0)</f>
        <v>0</v>
      </c>
      <c r="AA1783" s="57" t="e">
        <f t="shared" si="159"/>
        <v>#DIV/0!</v>
      </c>
      <c r="AB1783" s="57">
        <f>IFERROR((Table1[[#This Row],[Total Cost USD]]/Table1[[#This Row],[Volume MT/Head]]),0)</f>
        <v>0</v>
      </c>
      <c r="AC1783" s="80"/>
      <c r="AD1783" s="6">
        <f>Table1[[#This Row],[Volume MT/Head]]-Table1[[#This Row],[Delivered MT]]</f>
        <v>0</v>
      </c>
      <c r="AE1783" s="6">
        <f>Table1[[#This Row],[Delivered MT]]*Table1[[#This Row],[Average Cost SDG/MT]]</f>
        <v>0</v>
      </c>
    </row>
    <row r="1784" spans="1:31" hidden="1" x14ac:dyDescent="0.2">
      <c r="A1784" s="1">
        <v>1795</v>
      </c>
      <c r="P1784" s="6">
        <f t="shared" si="156"/>
        <v>0</v>
      </c>
      <c r="R1784" s="6">
        <f t="shared" si="157"/>
        <v>0</v>
      </c>
      <c r="S1784" s="57">
        <f t="shared" si="160"/>
        <v>0</v>
      </c>
      <c r="T1784" s="6">
        <f>Table1[[#This Row],[Volume in Units]]*Table1[[#This Row],[Price SDG/Unit]]</f>
        <v>0</v>
      </c>
      <c r="U1784" s="57">
        <f>Table1[[#This Row],[Volume MT/Head]]*Table1[[#This Row],[Price USD/(MT/Head)]]</f>
        <v>0</v>
      </c>
      <c r="W1784" s="28">
        <f>Table1[[#This Row],[Commission SDG/MT]]*Table1[[#This Row],[Volume in Units]]</f>
        <v>0</v>
      </c>
      <c r="Y1784" s="28">
        <f t="shared" si="158"/>
        <v>0</v>
      </c>
      <c r="Z1784" s="6">
        <f>IFERROR((Table1[[#This Row],[Total Cost SDG]]/Table1[[#This Row],[Volume MT/Head]]),0)</f>
        <v>0</v>
      </c>
      <c r="AA1784" s="57" t="e">
        <f t="shared" si="159"/>
        <v>#DIV/0!</v>
      </c>
      <c r="AB1784" s="57">
        <f>IFERROR((Table1[[#This Row],[Total Cost USD]]/Table1[[#This Row],[Volume MT/Head]]),0)</f>
        <v>0</v>
      </c>
      <c r="AC1784" s="80"/>
      <c r="AD1784" s="6">
        <f>Table1[[#This Row],[Volume MT/Head]]-Table1[[#This Row],[Delivered MT]]</f>
        <v>0</v>
      </c>
      <c r="AE1784" s="6">
        <f>Table1[[#This Row],[Delivered MT]]*Table1[[#This Row],[Average Cost SDG/MT]]</f>
        <v>0</v>
      </c>
    </row>
    <row r="1785" spans="1:31" hidden="1" x14ac:dyDescent="0.2">
      <c r="A1785" s="1">
        <v>1796</v>
      </c>
      <c r="P1785" s="6">
        <f t="shared" si="156"/>
        <v>0</v>
      </c>
      <c r="R1785" s="6">
        <f t="shared" si="157"/>
        <v>0</v>
      </c>
      <c r="S1785" s="57">
        <f t="shared" si="160"/>
        <v>0</v>
      </c>
      <c r="T1785" s="6">
        <f>Table1[[#This Row],[Volume in Units]]*Table1[[#This Row],[Price SDG/Unit]]</f>
        <v>0</v>
      </c>
      <c r="U1785" s="57">
        <f>Table1[[#This Row],[Volume MT/Head]]*Table1[[#This Row],[Price USD/(MT/Head)]]</f>
        <v>0</v>
      </c>
      <c r="W1785" s="28">
        <f>Table1[[#This Row],[Commission SDG/MT]]*Table1[[#This Row],[Volume in Units]]</f>
        <v>0</v>
      </c>
      <c r="Y1785" s="28">
        <f t="shared" si="158"/>
        <v>0</v>
      </c>
      <c r="Z1785" s="6">
        <f>IFERROR((Table1[[#This Row],[Total Cost SDG]]/Table1[[#This Row],[Volume MT/Head]]),0)</f>
        <v>0</v>
      </c>
      <c r="AA1785" s="57" t="e">
        <f t="shared" si="159"/>
        <v>#DIV/0!</v>
      </c>
      <c r="AB1785" s="57">
        <f>IFERROR((Table1[[#This Row],[Total Cost USD]]/Table1[[#This Row],[Volume MT/Head]]),0)</f>
        <v>0</v>
      </c>
      <c r="AC1785" s="80"/>
      <c r="AD1785" s="6">
        <f>Table1[[#This Row],[Volume MT/Head]]-Table1[[#This Row],[Delivered MT]]</f>
        <v>0</v>
      </c>
      <c r="AE1785" s="6">
        <f>Table1[[#This Row],[Delivered MT]]*Table1[[#This Row],[Average Cost SDG/MT]]</f>
        <v>0</v>
      </c>
    </row>
    <row r="1786" spans="1:31" hidden="1" x14ac:dyDescent="0.2">
      <c r="A1786" s="1">
        <v>1797</v>
      </c>
      <c r="P1786" s="6">
        <f t="shared" si="156"/>
        <v>0</v>
      </c>
      <c r="R1786" s="6">
        <f t="shared" si="157"/>
        <v>0</v>
      </c>
      <c r="S1786" s="57">
        <f t="shared" si="160"/>
        <v>0</v>
      </c>
      <c r="T1786" s="6">
        <f>Table1[[#This Row],[Volume in Units]]*Table1[[#This Row],[Price SDG/Unit]]</f>
        <v>0</v>
      </c>
      <c r="U1786" s="57">
        <f>Table1[[#This Row],[Volume MT/Head]]*Table1[[#This Row],[Price USD/(MT/Head)]]</f>
        <v>0</v>
      </c>
      <c r="W1786" s="28">
        <f>Table1[[#This Row],[Commission SDG/MT]]*Table1[[#This Row],[Volume in Units]]</f>
        <v>0</v>
      </c>
      <c r="Y1786" s="28">
        <f t="shared" si="158"/>
        <v>0</v>
      </c>
      <c r="Z1786" s="6">
        <f>IFERROR((Table1[[#This Row],[Total Cost SDG]]/Table1[[#This Row],[Volume MT/Head]]),0)</f>
        <v>0</v>
      </c>
      <c r="AA1786" s="57" t="e">
        <f t="shared" si="159"/>
        <v>#DIV/0!</v>
      </c>
      <c r="AB1786" s="57">
        <f>IFERROR((Table1[[#This Row],[Total Cost USD]]/Table1[[#This Row],[Volume MT/Head]]),0)</f>
        <v>0</v>
      </c>
      <c r="AC1786" s="80"/>
      <c r="AD1786" s="6">
        <f>Table1[[#This Row],[Volume MT/Head]]-Table1[[#This Row],[Delivered MT]]</f>
        <v>0</v>
      </c>
      <c r="AE1786" s="6">
        <f>Table1[[#This Row],[Delivered MT]]*Table1[[#This Row],[Average Cost SDG/MT]]</f>
        <v>0</v>
      </c>
    </row>
    <row r="1787" spans="1:31" hidden="1" x14ac:dyDescent="0.2">
      <c r="A1787" s="1">
        <v>1798</v>
      </c>
      <c r="P1787" s="6">
        <f t="shared" si="156"/>
        <v>0</v>
      </c>
      <c r="R1787" s="6">
        <f t="shared" si="157"/>
        <v>0</v>
      </c>
      <c r="S1787" s="57">
        <f t="shared" si="160"/>
        <v>0</v>
      </c>
      <c r="T1787" s="6">
        <f>Table1[[#This Row],[Volume in Units]]*Table1[[#This Row],[Price SDG/Unit]]</f>
        <v>0</v>
      </c>
      <c r="U1787" s="57">
        <f>Table1[[#This Row],[Volume MT/Head]]*Table1[[#This Row],[Price USD/(MT/Head)]]</f>
        <v>0</v>
      </c>
      <c r="W1787" s="28">
        <f>Table1[[#This Row],[Commission SDG/MT]]*Table1[[#This Row],[Volume in Units]]</f>
        <v>0</v>
      </c>
      <c r="Y1787" s="28">
        <f t="shared" si="158"/>
        <v>0</v>
      </c>
      <c r="Z1787" s="6">
        <f>IFERROR((Table1[[#This Row],[Total Cost SDG]]/Table1[[#This Row],[Volume MT/Head]]),0)</f>
        <v>0</v>
      </c>
      <c r="AA1787" s="57" t="e">
        <f t="shared" si="159"/>
        <v>#DIV/0!</v>
      </c>
      <c r="AB1787" s="57">
        <f>IFERROR((Table1[[#This Row],[Total Cost USD]]/Table1[[#This Row],[Volume MT/Head]]),0)</f>
        <v>0</v>
      </c>
      <c r="AC1787" s="80"/>
      <c r="AD1787" s="6">
        <f>Table1[[#This Row],[Volume MT/Head]]-Table1[[#This Row],[Delivered MT]]</f>
        <v>0</v>
      </c>
      <c r="AE1787" s="6">
        <f>Table1[[#This Row],[Delivered MT]]*Table1[[#This Row],[Average Cost SDG/MT]]</f>
        <v>0</v>
      </c>
    </row>
    <row r="1788" spans="1:31" hidden="1" x14ac:dyDescent="0.2">
      <c r="A1788" s="1">
        <v>1799</v>
      </c>
      <c r="P1788" s="6">
        <f t="shared" si="156"/>
        <v>0</v>
      </c>
      <c r="R1788" s="6">
        <f t="shared" si="157"/>
        <v>0</v>
      </c>
      <c r="S1788" s="57">
        <f t="shared" si="160"/>
        <v>0</v>
      </c>
      <c r="T1788" s="6">
        <f>Table1[[#This Row],[Volume in Units]]*Table1[[#This Row],[Price SDG/Unit]]</f>
        <v>0</v>
      </c>
      <c r="U1788" s="57">
        <f>Table1[[#This Row],[Volume MT/Head]]*Table1[[#This Row],[Price USD/(MT/Head)]]</f>
        <v>0</v>
      </c>
      <c r="W1788" s="28">
        <f>Table1[[#This Row],[Commission SDG/MT]]*Table1[[#This Row],[Volume in Units]]</f>
        <v>0</v>
      </c>
      <c r="Y1788" s="28">
        <f t="shared" si="158"/>
        <v>0</v>
      </c>
      <c r="Z1788" s="6">
        <f>IFERROR((Table1[[#This Row],[Total Cost SDG]]/Table1[[#This Row],[Volume MT/Head]]),0)</f>
        <v>0</v>
      </c>
      <c r="AA1788" s="57" t="e">
        <f t="shared" si="159"/>
        <v>#DIV/0!</v>
      </c>
      <c r="AB1788" s="57">
        <f>IFERROR((Table1[[#This Row],[Total Cost USD]]/Table1[[#This Row],[Volume MT/Head]]),0)</f>
        <v>0</v>
      </c>
      <c r="AC1788" s="80"/>
      <c r="AD1788" s="6">
        <f>Table1[[#This Row],[Volume MT/Head]]-Table1[[#This Row],[Delivered MT]]</f>
        <v>0</v>
      </c>
      <c r="AE1788" s="6">
        <f>Table1[[#This Row],[Delivered MT]]*Table1[[#This Row],[Average Cost SDG/MT]]</f>
        <v>0</v>
      </c>
    </row>
    <row r="1789" spans="1:31" hidden="1" x14ac:dyDescent="0.2">
      <c r="A1789" s="1">
        <v>1800</v>
      </c>
      <c r="P1789" s="6">
        <f t="shared" si="156"/>
        <v>0</v>
      </c>
      <c r="R1789" s="6">
        <f t="shared" si="157"/>
        <v>0</v>
      </c>
      <c r="S1789" s="57">
        <f t="shared" si="160"/>
        <v>0</v>
      </c>
      <c r="T1789" s="6">
        <f>Table1[[#This Row],[Volume in Units]]*Table1[[#This Row],[Price SDG/Unit]]</f>
        <v>0</v>
      </c>
      <c r="U1789" s="57">
        <f>Table1[[#This Row],[Volume MT/Head]]*Table1[[#This Row],[Price USD/(MT/Head)]]</f>
        <v>0</v>
      </c>
      <c r="W1789" s="28">
        <f>Table1[[#This Row],[Commission SDG/MT]]*Table1[[#This Row],[Volume in Units]]</f>
        <v>0</v>
      </c>
      <c r="Y1789" s="28">
        <f t="shared" si="158"/>
        <v>0</v>
      </c>
      <c r="Z1789" s="6">
        <f>IFERROR((Table1[[#This Row],[Total Cost SDG]]/Table1[[#This Row],[Volume MT/Head]]),0)</f>
        <v>0</v>
      </c>
      <c r="AA1789" s="57" t="e">
        <f t="shared" si="159"/>
        <v>#DIV/0!</v>
      </c>
      <c r="AB1789" s="57">
        <f>IFERROR((Table1[[#This Row],[Total Cost USD]]/Table1[[#This Row],[Volume MT/Head]]),0)</f>
        <v>0</v>
      </c>
      <c r="AC1789" s="80"/>
      <c r="AD1789" s="6">
        <f>Table1[[#This Row],[Volume MT/Head]]-Table1[[#This Row],[Delivered MT]]</f>
        <v>0</v>
      </c>
      <c r="AE1789" s="6">
        <f>Table1[[#This Row],[Delivered MT]]*Table1[[#This Row],[Average Cost SDG/MT]]</f>
        <v>0</v>
      </c>
    </row>
    <row r="1790" spans="1:31" hidden="1" x14ac:dyDescent="0.2">
      <c r="A1790" s="1">
        <v>1801</v>
      </c>
      <c r="P1790" s="6">
        <f t="shared" si="156"/>
        <v>0</v>
      </c>
      <c r="R1790" s="6">
        <f t="shared" si="157"/>
        <v>0</v>
      </c>
      <c r="S1790" s="57">
        <f t="shared" si="160"/>
        <v>0</v>
      </c>
      <c r="T1790" s="6">
        <f>Table1[[#This Row],[Volume in Units]]*Table1[[#This Row],[Price SDG/Unit]]</f>
        <v>0</v>
      </c>
      <c r="U1790" s="57">
        <f>Table1[[#This Row],[Volume MT/Head]]*Table1[[#This Row],[Price USD/(MT/Head)]]</f>
        <v>0</v>
      </c>
      <c r="W1790" s="28">
        <f>Table1[[#This Row],[Commission SDG/MT]]*Table1[[#This Row],[Volume in Units]]</f>
        <v>0</v>
      </c>
      <c r="Y1790" s="28">
        <f t="shared" si="158"/>
        <v>0</v>
      </c>
      <c r="Z1790" s="6">
        <f>IFERROR((Table1[[#This Row],[Total Cost SDG]]/Table1[[#This Row],[Volume MT/Head]]),0)</f>
        <v>0</v>
      </c>
      <c r="AA1790" s="57" t="e">
        <f t="shared" si="159"/>
        <v>#DIV/0!</v>
      </c>
      <c r="AB1790" s="57">
        <f>IFERROR((Table1[[#This Row],[Total Cost USD]]/Table1[[#This Row],[Volume MT/Head]]),0)</f>
        <v>0</v>
      </c>
      <c r="AC1790" s="80"/>
      <c r="AD1790" s="6">
        <f>Table1[[#This Row],[Volume MT/Head]]-Table1[[#This Row],[Delivered MT]]</f>
        <v>0</v>
      </c>
      <c r="AE1790" s="6">
        <f>Table1[[#This Row],[Delivered MT]]*Table1[[#This Row],[Average Cost SDG/MT]]</f>
        <v>0</v>
      </c>
    </row>
    <row r="1791" spans="1:31" hidden="1" x14ac:dyDescent="0.2">
      <c r="A1791" s="1">
        <v>1802</v>
      </c>
      <c r="P1791" s="6">
        <f t="shared" si="156"/>
        <v>0</v>
      </c>
      <c r="R1791" s="6">
        <f t="shared" si="157"/>
        <v>0</v>
      </c>
      <c r="S1791" s="57">
        <f t="shared" si="160"/>
        <v>0</v>
      </c>
      <c r="T1791" s="6">
        <f>Table1[[#This Row],[Volume in Units]]*Table1[[#This Row],[Price SDG/Unit]]</f>
        <v>0</v>
      </c>
      <c r="U1791" s="57">
        <f>Table1[[#This Row],[Volume MT/Head]]*Table1[[#This Row],[Price USD/(MT/Head)]]</f>
        <v>0</v>
      </c>
      <c r="W1791" s="28">
        <f>Table1[[#This Row],[Commission SDG/MT]]*Table1[[#This Row],[Volume in Units]]</f>
        <v>0</v>
      </c>
      <c r="Y1791" s="28">
        <f t="shared" si="158"/>
        <v>0</v>
      </c>
      <c r="Z1791" s="6">
        <f>IFERROR((Table1[[#This Row],[Total Cost SDG]]/Table1[[#This Row],[Volume MT/Head]]),0)</f>
        <v>0</v>
      </c>
      <c r="AA1791" s="57" t="e">
        <f t="shared" si="159"/>
        <v>#DIV/0!</v>
      </c>
      <c r="AB1791" s="57">
        <f>IFERROR((Table1[[#This Row],[Total Cost USD]]/Table1[[#This Row],[Volume MT/Head]]),0)</f>
        <v>0</v>
      </c>
      <c r="AC1791" s="80"/>
      <c r="AD1791" s="6">
        <f>Table1[[#This Row],[Volume MT/Head]]-Table1[[#This Row],[Delivered MT]]</f>
        <v>0</v>
      </c>
      <c r="AE1791" s="6">
        <f>Table1[[#This Row],[Delivered MT]]*Table1[[#This Row],[Average Cost SDG/MT]]</f>
        <v>0</v>
      </c>
    </row>
    <row r="1792" spans="1:31" hidden="1" x14ac:dyDescent="0.2">
      <c r="A1792" s="1">
        <v>1803</v>
      </c>
      <c r="P1792" s="6">
        <f t="shared" si="156"/>
        <v>0</v>
      </c>
      <c r="R1792" s="6">
        <f t="shared" si="157"/>
        <v>0</v>
      </c>
      <c r="S1792" s="57">
        <f t="shared" si="160"/>
        <v>0</v>
      </c>
      <c r="T1792" s="6">
        <f>Table1[[#This Row],[Volume in Units]]*Table1[[#This Row],[Price SDG/Unit]]</f>
        <v>0</v>
      </c>
      <c r="U1792" s="57">
        <f>Table1[[#This Row],[Volume MT/Head]]*Table1[[#This Row],[Price USD/(MT/Head)]]</f>
        <v>0</v>
      </c>
      <c r="W1792" s="28">
        <f>Table1[[#This Row],[Commission SDG/MT]]*Table1[[#This Row],[Volume in Units]]</f>
        <v>0</v>
      </c>
      <c r="Y1792" s="28">
        <f t="shared" si="158"/>
        <v>0</v>
      </c>
      <c r="Z1792" s="6">
        <f>IFERROR((Table1[[#This Row],[Total Cost SDG]]/Table1[[#This Row],[Volume MT/Head]]),0)</f>
        <v>0</v>
      </c>
      <c r="AA1792" s="57" t="e">
        <f t="shared" si="159"/>
        <v>#DIV/0!</v>
      </c>
      <c r="AB1792" s="57">
        <f>IFERROR((Table1[[#This Row],[Total Cost USD]]/Table1[[#This Row],[Volume MT/Head]]),0)</f>
        <v>0</v>
      </c>
      <c r="AC1792" s="80"/>
      <c r="AD1792" s="6">
        <f>Table1[[#This Row],[Volume MT/Head]]-Table1[[#This Row],[Delivered MT]]</f>
        <v>0</v>
      </c>
      <c r="AE1792" s="6">
        <f>Table1[[#This Row],[Delivered MT]]*Table1[[#This Row],[Average Cost SDG/MT]]</f>
        <v>0</v>
      </c>
    </row>
    <row r="1793" spans="1:31" hidden="1" x14ac:dyDescent="0.2">
      <c r="A1793" s="1">
        <v>1804</v>
      </c>
      <c r="P1793" s="6">
        <f t="shared" si="156"/>
        <v>0</v>
      </c>
      <c r="R1793" s="6">
        <f t="shared" si="157"/>
        <v>0</v>
      </c>
      <c r="S1793" s="57">
        <f t="shared" si="160"/>
        <v>0</v>
      </c>
      <c r="T1793" s="6">
        <f>Table1[[#This Row],[Volume in Units]]*Table1[[#This Row],[Price SDG/Unit]]</f>
        <v>0</v>
      </c>
      <c r="U1793" s="57">
        <f>Table1[[#This Row],[Volume MT/Head]]*Table1[[#This Row],[Price USD/(MT/Head)]]</f>
        <v>0</v>
      </c>
      <c r="W1793" s="28">
        <f>Table1[[#This Row],[Commission SDG/MT]]*Table1[[#This Row],[Volume in Units]]</f>
        <v>0</v>
      </c>
      <c r="Y1793" s="28">
        <f t="shared" si="158"/>
        <v>0</v>
      </c>
      <c r="Z1793" s="6">
        <f>IFERROR((Table1[[#This Row],[Total Cost SDG]]/Table1[[#This Row],[Volume MT/Head]]),0)</f>
        <v>0</v>
      </c>
      <c r="AA1793" s="57" t="e">
        <f t="shared" si="159"/>
        <v>#DIV/0!</v>
      </c>
      <c r="AB1793" s="57">
        <f>IFERROR((Table1[[#This Row],[Total Cost USD]]/Table1[[#This Row],[Volume MT/Head]]),0)</f>
        <v>0</v>
      </c>
      <c r="AC1793" s="80"/>
      <c r="AD1793" s="6">
        <f>Table1[[#This Row],[Volume MT/Head]]-Table1[[#This Row],[Delivered MT]]</f>
        <v>0</v>
      </c>
      <c r="AE1793" s="6">
        <f>Table1[[#This Row],[Delivered MT]]*Table1[[#This Row],[Average Cost SDG/MT]]</f>
        <v>0</v>
      </c>
    </row>
    <row r="1794" spans="1:31" hidden="1" x14ac:dyDescent="0.2">
      <c r="A1794" s="1">
        <v>1805</v>
      </c>
      <c r="P1794" s="6">
        <f t="shared" ref="P1794:P1857" si="161">IF(N1794="KG",(O1794/1000),IF(N1794="Head",(O1794*1),IF(N1794="Kantar 100lb",(O1794/22.25),IF(N1794="Kantar 315lb",(O1794*315/2204.6),IF(N1794="MT",(O1794*1),IF(N1794="Ardab",(O1794*199.726/1000),IF(N1794="104 Bag",(O1794*104/1000),IF(N1794="101 Bag",(O1794*101/1000),IF(N1794=0,0)))))))))</f>
        <v>0</v>
      </c>
      <c r="R1794" s="6">
        <f t="shared" ref="R1794:R1857" si="162">IF(N1794="KG",(Q1794*1000),IF(N1794="Head",(Q1794*1),IF(N1794="Kantar 100lb",(Q1794*22.25),IF(N1794="Kantar 315lb",(Q1794/315*2204.6),IF(N1794="MT",(Q1794*1),IF(N1794="Ardab",(Q1794/199.726*1000),IF(N1794="104 Bag",(Q1794/104*1000),IF(N1794="101 Bag",(Q1794/101*1000),IF(N1794=0,0)))))))))</f>
        <v>0</v>
      </c>
      <c r="S1794" s="57">
        <f t="shared" si="160"/>
        <v>0</v>
      </c>
      <c r="T1794" s="6">
        <f>Table1[[#This Row],[Volume in Units]]*Table1[[#This Row],[Price SDG/Unit]]</f>
        <v>0</v>
      </c>
      <c r="U1794" s="57">
        <f>Table1[[#This Row],[Volume MT/Head]]*Table1[[#This Row],[Price USD/(MT/Head)]]</f>
        <v>0</v>
      </c>
      <c r="W1794" s="28">
        <f>Table1[[#This Row],[Commission SDG/MT]]*Table1[[#This Row],[Volume in Units]]</f>
        <v>0</v>
      </c>
      <c r="Y1794" s="28">
        <f t="shared" ref="Y1794:Y1857" si="163">T1794+W1794+X1794</f>
        <v>0</v>
      </c>
      <c r="Z1794" s="6">
        <f>IFERROR((Table1[[#This Row],[Total Cost SDG]]/Table1[[#This Row],[Volume MT/Head]]),0)</f>
        <v>0</v>
      </c>
      <c r="AA1794" s="57" t="e">
        <f t="shared" ref="AA1794:AA1857" si="164">Y1794/F1794</f>
        <v>#DIV/0!</v>
      </c>
      <c r="AB1794" s="57">
        <f>IFERROR((Table1[[#This Row],[Total Cost USD]]/Table1[[#This Row],[Volume MT/Head]]),0)</f>
        <v>0</v>
      </c>
      <c r="AC1794" s="80"/>
      <c r="AD1794" s="6">
        <f>Table1[[#This Row],[Volume MT/Head]]-Table1[[#This Row],[Delivered MT]]</f>
        <v>0</v>
      </c>
      <c r="AE1794" s="6">
        <f>Table1[[#This Row],[Delivered MT]]*Table1[[#This Row],[Average Cost SDG/MT]]</f>
        <v>0</v>
      </c>
    </row>
    <row r="1795" spans="1:31" hidden="1" x14ac:dyDescent="0.2">
      <c r="A1795" s="1">
        <v>1806</v>
      </c>
      <c r="P1795" s="6">
        <f t="shared" si="161"/>
        <v>0</v>
      </c>
      <c r="R1795" s="6">
        <f t="shared" si="162"/>
        <v>0</v>
      </c>
      <c r="S1795" s="57">
        <f t="shared" si="160"/>
        <v>0</v>
      </c>
      <c r="T1795" s="6">
        <f>Table1[[#This Row],[Volume in Units]]*Table1[[#This Row],[Price SDG/Unit]]</f>
        <v>0</v>
      </c>
      <c r="U1795" s="57">
        <f>Table1[[#This Row],[Volume MT/Head]]*Table1[[#This Row],[Price USD/(MT/Head)]]</f>
        <v>0</v>
      </c>
      <c r="W1795" s="28">
        <f>Table1[[#This Row],[Commission SDG/MT]]*Table1[[#This Row],[Volume in Units]]</f>
        <v>0</v>
      </c>
      <c r="Y1795" s="28">
        <f t="shared" si="163"/>
        <v>0</v>
      </c>
      <c r="Z1795" s="6">
        <f>IFERROR((Table1[[#This Row],[Total Cost SDG]]/Table1[[#This Row],[Volume MT/Head]]),0)</f>
        <v>0</v>
      </c>
      <c r="AA1795" s="57" t="e">
        <f t="shared" si="164"/>
        <v>#DIV/0!</v>
      </c>
      <c r="AB1795" s="57">
        <f>IFERROR((Table1[[#This Row],[Total Cost USD]]/Table1[[#This Row],[Volume MT/Head]]),0)</f>
        <v>0</v>
      </c>
      <c r="AC1795" s="80"/>
      <c r="AD1795" s="6">
        <f>Table1[[#This Row],[Volume MT/Head]]-Table1[[#This Row],[Delivered MT]]</f>
        <v>0</v>
      </c>
      <c r="AE1795" s="6">
        <f>Table1[[#This Row],[Delivered MT]]*Table1[[#This Row],[Average Cost SDG/MT]]</f>
        <v>0</v>
      </c>
    </row>
    <row r="1796" spans="1:31" hidden="1" x14ac:dyDescent="0.2">
      <c r="A1796" s="1">
        <v>1807</v>
      </c>
      <c r="P1796" s="6">
        <f t="shared" si="161"/>
        <v>0</v>
      </c>
      <c r="R1796" s="6">
        <f t="shared" si="162"/>
        <v>0</v>
      </c>
      <c r="S1796" s="57">
        <f t="shared" si="160"/>
        <v>0</v>
      </c>
      <c r="T1796" s="6">
        <f>Table1[[#This Row],[Volume in Units]]*Table1[[#This Row],[Price SDG/Unit]]</f>
        <v>0</v>
      </c>
      <c r="U1796" s="57">
        <f>Table1[[#This Row],[Volume MT/Head]]*Table1[[#This Row],[Price USD/(MT/Head)]]</f>
        <v>0</v>
      </c>
      <c r="W1796" s="28">
        <f>Table1[[#This Row],[Commission SDG/MT]]*Table1[[#This Row],[Volume in Units]]</f>
        <v>0</v>
      </c>
      <c r="Y1796" s="28">
        <f t="shared" si="163"/>
        <v>0</v>
      </c>
      <c r="Z1796" s="6">
        <f>IFERROR((Table1[[#This Row],[Total Cost SDG]]/Table1[[#This Row],[Volume MT/Head]]),0)</f>
        <v>0</v>
      </c>
      <c r="AA1796" s="57" t="e">
        <f t="shared" si="164"/>
        <v>#DIV/0!</v>
      </c>
      <c r="AB1796" s="57">
        <f>IFERROR((Table1[[#This Row],[Total Cost USD]]/Table1[[#This Row],[Volume MT/Head]]),0)</f>
        <v>0</v>
      </c>
      <c r="AC1796" s="80"/>
      <c r="AD1796" s="6">
        <f>Table1[[#This Row],[Volume MT/Head]]-Table1[[#This Row],[Delivered MT]]</f>
        <v>0</v>
      </c>
      <c r="AE1796" s="6">
        <f>Table1[[#This Row],[Delivered MT]]*Table1[[#This Row],[Average Cost SDG/MT]]</f>
        <v>0</v>
      </c>
    </row>
    <row r="1797" spans="1:31" hidden="1" x14ac:dyDescent="0.2">
      <c r="A1797" s="1">
        <v>1808</v>
      </c>
      <c r="P1797" s="6">
        <f t="shared" si="161"/>
        <v>0</v>
      </c>
      <c r="R1797" s="6">
        <f t="shared" si="162"/>
        <v>0</v>
      </c>
      <c r="S1797" s="57">
        <f t="shared" si="160"/>
        <v>0</v>
      </c>
      <c r="T1797" s="6">
        <f>Table1[[#This Row],[Volume in Units]]*Table1[[#This Row],[Price SDG/Unit]]</f>
        <v>0</v>
      </c>
      <c r="U1797" s="57">
        <f>Table1[[#This Row],[Volume MT/Head]]*Table1[[#This Row],[Price USD/(MT/Head)]]</f>
        <v>0</v>
      </c>
      <c r="W1797" s="28">
        <f>Table1[[#This Row],[Commission SDG/MT]]*Table1[[#This Row],[Volume in Units]]</f>
        <v>0</v>
      </c>
      <c r="Y1797" s="28">
        <f t="shared" si="163"/>
        <v>0</v>
      </c>
      <c r="Z1797" s="6">
        <f>IFERROR((Table1[[#This Row],[Total Cost SDG]]/Table1[[#This Row],[Volume MT/Head]]),0)</f>
        <v>0</v>
      </c>
      <c r="AA1797" s="57" t="e">
        <f t="shared" si="164"/>
        <v>#DIV/0!</v>
      </c>
      <c r="AB1797" s="57">
        <f>IFERROR((Table1[[#This Row],[Total Cost USD]]/Table1[[#This Row],[Volume MT/Head]]),0)</f>
        <v>0</v>
      </c>
      <c r="AC1797" s="80"/>
      <c r="AD1797" s="6">
        <f>Table1[[#This Row],[Volume MT/Head]]-Table1[[#This Row],[Delivered MT]]</f>
        <v>0</v>
      </c>
      <c r="AE1797" s="6">
        <f>Table1[[#This Row],[Delivered MT]]*Table1[[#This Row],[Average Cost SDG/MT]]</f>
        <v>0</v>
      </c>
    </row>
    <row r="1798" spans="1:31" hidden="1" x14ac:dyDescent="0.2">
      <c r="A1798" s="1">
        <v>1809</v>
      </c>
      <c r="P1798" s="6">
        <f t="shared" si="161"/>
        <v>0</v>
      </c>
      <c r="R1798" s="6">
        <f t="shared" si="162"/>
        <v>0</v>
      </c>
      <c r="S1798" s="57">
        <f t="shared" si="160"/>
        <v>0</v>
      </c>
      <c r="T1798" s="6">
        <f>Table1[[#This Row],[Volume in Units]]*Table1[[#This Row],[Price SDG/Unit]]</f>
        <v>0</v>
      </c>
      <c r="U1798" s="57">
        <f>Table1[[#This Row],[Volume MT/Head]]*Table1[[#This Row],[Price USD/(MT/Head)]]</f>
        <v>0</v>
      </c>
      <c r="W1798" s="28">
        <f>Table1[[#This Row],[Commission SDG/MT]]*Table1[[#This Row],[Volume in Units]]</f>
        <v>0</v>
      </c>
      <c r="Y1798" s="28">
        <f t="shared" si="163"/>
        <v>0</v>
      </c>
      <c r="Z1798" s="6">
        <f>IFERROR((Table1[[#This Row],[Total Cost SDG]]/Table1[[#This Row],[Volume MT/Head]]),0)</f>
        <v>0</v>
      </c>
      <c r="AA1798" s="57" t="e">
        <f t="shared" si="164"/>
        <v>#DIV/0!</v>
      </c>
      <c r="AB1798" s="57">
        <f>IFERROR((Table1[[#This Row],[Total Cost USD]]/Table1[[#This Row],[Volume MT/Head]]),0)</f>
        <v>0</v>
      </c>
      <c r="AC1798" s="80"/>
      <c r="AD1798" s="6">
        <f>Table1[[#This Row],[Volume MT/Head]]-Table1[[#This Row],[Delivered MT]]</f>
        <v>0</v>
      </c>
      <c r="AE1798" s="6">
        <f>Table1[[#This Row],[Delivered MT]]*Table1[[#This Row],[Average Cost SDG/MT]]</f>
        <v>0</v>
      </c>
    </row>
    <row r="1799" spans="1:31" hidden="1" x14ac:dyDescent="0.2">
      <c r="A1799" s="1">
        <v>1810</v>
      </c>
      <c r="P1799" s="6">
        <f t="shared" si="161"/>
        <v>0</v>
      </c>
      <c r="R1799" s="6">
        <f t="shared" si="162"/>
        <v>0</v>
      </c>
      <c r="S1799" s="57">
        <f t="shared" si="160"/>
        <v>0</v>
      </c>
      <c r="T1799" s="6">
        <f>Table1[[#This Row],[Volume in Units]]*Table1[[#This Row],[Price SDG/Unit]]</f>
        <v>0</v>
      </c>
      <c r="U1799" s="57">
        <f>Table1[[#This Row],[Volume MT/Head]]*Table1[[#This Row],[Price USD/(MT/Head)]]</f>
        <v>0</v>
      </c>
      <c r="W1799" s="28">
        <f>Table1[[#This Row],[Commission SDG/MT]]*Table1[[#This Row],[Volume in Units]]</f>
        <v>0</v>
      </c>
      <c r="Y1799" s="28">
        <f t="shared" si="163"/>
        <v>0</v>
      </c>
      <c r="Z1799" s="6">
        <f>IFERROR((Table1[[#This Row],[Total Cost SDG]]/Table1[[#This Row],[Volume MT/Head]]),0)</f>
        <v>0</v>
      </c>
      <c r="AA1799" s="57" t="e">
        <f t="shared" si="164"/>
        <v>#DIV/0!</v>
      </c>
      <c r="AB1799" s="57">
        <f>IFERROR((Table1[[#This Row],[Total Cost USD]]/Table1[[#This Row],[Volume MT/Head]]),0)</f>
        <v>0</v>
      </c>
      <c r="AC1799" s="80"/>
      <c r="AD1799" s="6">
        <f>Table1[[#This Row],[Volume MT/Head]]-Table1[[#This Row],[Delivered MT]]</f>
        <v>0</v>
      </c>
      <c r="AE1799" s="6">
        <f>Table1[[#This Row],[Delivered MT]]*Table1[[#This Row],[Average Cost SDG/MT]]</f>
        <v>0</v>
      </c>
    </row>
    <row r="1800" spans="1:31" hidden="1" x14ac:dyDescent="0.2">
      <c r="A1800" s="1">
        <v>1811</v>
      </c>
      <c r="P1800" s="6">
        <f t="shared" si="161"/>
        <v>0</v>
      </c>
      <c r="R1800" s="6">
        <f t="shared" si="162"/>
        <v>0</v>
      </c>
      <c r="S1800" s="57">
        <f t="shared" si="160"/>
        <v>0</v>
      </c>
      <c r="T1800" s="6">
        <f>Table1[[#This Row],[Volume in Units]]*Table1[[#This Row],[Price SDG/Unit]]</f>
        <v>0</v>
      </c>
      <c r="U1800" s="57">
        <f>Table1[[#This Row],[Volume MT/Head]]*Table1[[#This Row],[Price USD/(MT/Head)]]</f>
        <v>0</v>
      </c>
      <c r="W1800" s="28">
        <f>Table1[[#This Row],[Commission SDG/MT]]*Table1[[#This Row],[Volume in Units]]</f>
        <v>0</v>
      </c>
      <c r="Y1800" s="28">
        <f t="shared" si="163"/>
        <v>0</v>
      </c>
      <c r="Z1800" s="6">
        <f>IFERROR((Table1[[#This Row],[Total Cost SDG]]/Table1[[#This Row],[Volume MT/Head]]),0)</f>
        <v>0</v>
      </c>
      <c r="AA1800" s="57" t="e">
        <f t="shared" si="164"/>
        <v>#DIV/0!</v>
      </c>
      <c r="AB1800" s="57">
        <f>IFERROR((Table1[[#This Row],[Total Cost USD]]/Table1[[#This Row],[Volume MT/Head]]),0)</f>
        <v>0</v>
      </c>
      <c r="AC1800" s="80"/>
      <c r="AD1800" s="6">
        <f>Table1[[#This Row],[Volume MT/Head]]-Table1[[#This Row],[Delivered MT]]</f>
        <v>0</v>
      </c>
      <c r="AE1800" s="6">
        <f>Table1[[#This Row],[Delivered MT]]*Table1[[#This Row],[Average Cost SDG/MT]]</f>
        <v>0</v>
      </c>
    </row>
    <row r="1801" spans="1:31" hidden="1" x14ac:dyDescent="0.2">
      <c r="A1801" s="1">
        <v>1812</v>
      </c>
      <c r="P1801" s="6">
        <f t="shared" si="161"/>
        <v>0</v>
      </c>
      <c r="R1801" s="6">
        <f t="shared" si="162"/>
        <v>0</v>
      </c>
      <c r="S1801" s="57">
        <f t="shared" si="160"/>
        <v>0</v>
      </c>
      <c r="T1801" s="6">
        <f>Table1[[#This Row],[Volume in Units]]*Table1[[#This Row],[Price SDG/Unit]]</f>
        <v>0</v>
      </c>
      <c r="U1801" s="57">
        <f>Table1[[#This Row],[Volume MT/Head]]*Table1[[#This Row],[Price USD/(MT/Head)]]</f>
        <v>0</v>
      </c>
      <c r="W1801" s="28">
        <f>Table1[[#This Row],[Commission SDG/MT]]*Table1[[#This Row],[Volume in Units]]</f>
        <v>0</v>
      </c>
      <c r="Y1801" s="28">
        <f t="shared" si="163"/>
        <v>0</v>
      </c>
      <c r="Z1801" s="6">
        <f>IFERROR((Table1[[#This Row],[Total Cost SDG]]/Table1[[#This Row],[Volume MT/Head]]),0)</f>
        <v>0</v>
      </c>
      <c r="AA1801" s="57" t="e">
        <f t="shared" si="164"/>
        <v>#DIV/0!</v>
      </c>
      <c r="AB1801" s="57">
        <f>IFERROR((Table1[[#This Row],[Total Cost USD]]/Table1[[#This Row],[Volume MT/Head]]),0)</f>
        <v>0</v>
      </c>
      <c r="AC1801" s="80"/>
      <c r="AD1801" s="6">
        <f>Table1[[#This Row],[Volume MT/Head]]-Table1[[#This Row],[Delivered MT]]</f>
        <v>0</v>
      </c>
      <c r="AE1801" s="6">
        <f>Table1[[#This Row],[Delivered MT]]*Table1[[#This Row],[Average Cost SDG/MT]]</f>
        <v>0</v>
      </c>
    </row>
    <row r="1802" spans="1:31" hidden="1" x14ac:dyDescent="0.2">
      <c r="A1802" s="1">
        <v>1813</v>
      </c>
      <c r="P1802" s="6">
        <f t="shared" si="161"/>
        <v>0</v>
      </c>
      <c r="R1802" s="6">
        <f t="shared" si="162"/>
        <v>0</v>
      </c>
      <c r="S1802" s="57">
        <f t="shared" si="160"/>
        <v>0</v>
      </c>
      <c r="T1802" s="6">
        <f>Table1[[#This Row],[Volume in Units]]*Table1[[#This Row],[Price SDG/Unit]]</f>
        <v>0</v>
      </c>
      <c r="U1802" s="57">
        <f>Table1[[#This Row],[Volume MT/Head]]*Table1[[#This Row],[Price USD/(MT/Head)]]</f>
        <v>0</v>
      </c>
      <c r="W1802" s="28">
        <f>Table1[[#This Row],[Commission SDG/MT]]*Table1[[#This Row],[Volume in Units]]</f>
        <v>0</v>
      </c>
      <c r="Y1802" s="28">
        <f t="shared" si="163"/>
        <v>0</v>
      </c>
      <c r="Z1802" s="6">
        <f>IFERROR((Table1[[#This Row],[Total Cost SDG]]/Table1[[#This Row],[Volume MT/Head]]),0)</f>
        <v>0</v>
      </c>
      <c r="AA1802" s="57" t="e">
        <f t="shared" si="164"/>
        <v>#DIV/0!</v>
      </c>
      <c r="AB1802" s="57">
        <f>IFERROR((Table1[[#This Row],[Total Cost USD]]/Table1[[#This Row],[Volume MT/Head]]),0)</f>
        <v>0</v>
      </c>
      <c r="AC1802" s="80"/>
      <c r="AD1802" s="6">
        <f>Table1[[#This Row],[Volume MT/Head]]-Table1[[#This Row],[Delivered MT]]</f>
        <v>0</v>
      </c>
      <c r="AE1802" s="6">
        <f>Table1[[#This Row],[Delivered MT]]*Table1[[#This Row],[Average Cost SDG/MT]]</f>
        <v>0</v>
      </c>
    </row>
    <row r="1803" spans="1:31" hidden="1" x14ac:dyDescent="0.2">
      <c r="A1803" s="1">
        <v>1814</v>
      </c>
      <c r="P1803" s="6">
        <f t="shared" si="161"/>
        <v>0</v>
      </c>
      <c r="R1803" s="6">
        <f t="shared" si="162"/>
        <v>0</v>
      </c>
      <c r="S1803" s="57">
        <f t="shared" si="160"/>
        <v>0</v>
      </c>
      <c r="T1803" s="6">
        <f>Table1[[#This Row],[Volume in Units]]*Table1[[#This Row],[Price SDG/Unit]]</f>
        <v>0</v>
      </c>
      <c r="U1803" s="57">
        <f>Table1[[#This Row],[Volume MT/Head]]*Table1[[#This Row],[Price USD/(MT/Head)]]</f>
        <v>0</v>
      </c>
      <c r="W1803" s="28">
        <f>Table1[[#This Row],[Commission SDG/MT]]*Table1[[#This Row],[Volume in Units]]</f>
        <v>0</v>
      </c>
      <c r="Y1803" s="28">
        <f t="shared" si="163"/>
        <v>0</v>
      </c>
      <c r="Z1803" s="6">
        <f>IFERROR((Table1[[#This Row],[Total Cost SDG]]/Table1[[#This Row],[Volume MT/Head]]),0)</f>
        <v>0</v>
      </c>
      <c r="AA1803" s="57" t="e">
        <f t="shared" si="164"/>
        <v>#DIV/0!</v>
      </c>
      <c r="AB1803" s="57">
        <f>IFERROR((Table1[[#This Row],[Total Cost USD]]/Table1[[#This Row],[Volume MT/Head]]),0)</f>
        <v>0</v>
      </c>
      <c r="AC1803" s="80"/>
      <c r="AD1803" s="6">
        <f>Table1[[#This Row],[Volume MT/Head]]-Table1[[#This Row],[Delivered MT]]</f>
        <v>0</v>
      </c>
      <c r="AE1803" s="6">
        <f>Table1[[#This Row],[Delivered MT]]*Table1[[#This Row],[Average Cost SDG/MT]]</f>
        <v>0</v>
      </c>
    </row>
    <row r="1804" spans="1:31" hidden="1" x14ac:dyDescent="0.2">
      <c r="A1804" s="1">
        <v>1815</v>
      </c>
      <c r="P1804" s="6">
        <f t="shared" si="161"/>
        <v>0</v>
      </c>
      <c r="R1804" s="6">
        <f t="shared" si="162"/>
        <v>0</v>
      </c>
      <c r="S1804" s="57">
        <f t="shared" si="160"/>
        <v>0</v>
      </c>
      <c r="T1804" s="6">
        <f>Table1[[#This Row],[Volume in Units]]*Table1[[#This Row],[Price SDG/Unit]]</f>
        <v>0</v>
      </c>
      <c r="U1804" s="57">
        <f>Table1[[#This Row],[Volume MT/Head]]*Table1[[#This Row],[Price USD/(MT/Head)]]</f>
        <v>0</v>
      </c>
      <c r="W1804" s="28">
        <f>Table1[[#This Row],[Commission SDG/MT]]*Table1[[#This Row],[Volume in Units]]</f>
        <v>0</v>
      </c>
      <c r="Y1804" s="28">
        <f t="shared" si="163"/>
        <v>0</v>
      </c>
      <c r="Z1804" s="6">
        <f>IFERROR((Table1[[#This Row],[Total Cost SDG]]/Table1[[#This Row],[Volume MT/Head]]),0)</f>
        <v>0</v>
      </c>
      <c r="AA1804" s="57" t="e">
        <f t="shared" si="164"/>
        <v>#DIV/0!</v>
      </c>
      <c r="AB1804" s="57">
        <f>IFERROR((Table1[[#This Row],[Total Cost USD]]/Table1[[#This Row],[Volume MT/Head]]),0)</f>
        <v>0</v>
      </c>
      <c r="AC1804" s="80"/>
      <c r="AD1804" s="6">
        <f>Table1[[#This Row],[Volume MT/Head]]-Table1[[#This Row],[Delivered MT]]</f>
        <v>0</v>
      </c>
      <c r="AE1804" s="6">
        <f>Table1[[#This Row],[Delivered MT]]*Table1[[#This Row],[Average Cost SDG/MT]]</f>
        <v>0</v>
      </c>
    </row>
    <row r="1805" spans="1:31" hidden="1" x14ac:dyDescent="0.2">
      <c r="A1805" s="1">
        <v>1816</v>
      </c>
      <c r="P1805" s="6">
        <f t="shared" si="161"/>
        <v>0</v>
      </c>
      <c r="R1805" s="6">
        <f t="shared" si="162"/>
        <v>0</v>
      </c>
      <c r="S1805" s="57">
        <f t="shared" si="160"/>
        <v>0</v>
      </c>
      <c r="T1805" s="6">
        <f>Table1[[#This Row],[Volume in Units]]*Table1[[#This Row],[Price SDG/Unit]]</f>
        <v>0</v>
      </c>
      <c r="U1805" s="57">
        <f>Table1[[#This Row],[Volume MT/Head]]*Table1[[#This Row],[Price USD/(MT/Head)]]</f>
        <v>0</v>
      </c>
      <c r="W1805" s="28">
        <f>Table1[[#This Row],[Commission SDG/MT]]*Table1[[#This Row],[Volume in Units]]</f>
        <v>0</v>
      </c>
      <c r="Y1805" s="28">
        <f t="shared" si="163"/>
        <v>0</v>
      </c>
      <c r="Z1805" s="6">
        <f>IFERROR((Table1[[#This Row],[Total Cost SDG]]/Table1[[#This Row],[Volume MT/Head]]),0)</f>
        <v>0</v>
      </c>
      <c r="AA1805" s="57" t="e">
        <f t="shared" si="164"/>
        <v>#DIV/0!</v>
      </c>
      <c r="AB1805" s="57">
        <f>IFERROR((Table1[[#This Row],[Total Cost USD]]/Table1[[#This Row],[Volume MT/Head]]),0)</f>
        <v>0</v>
      </c>
      <c r="AC1805" s="80"/>
      <c r="AD1805" s="6">
        <f>Table1[[#This Row],[Volume MT/Head]]-Table1[[#This Row],[Delivered MT]]</f>
        <v>0</v>
      </c>
      <c r="AE1805" s="6">
        <f>Table1[[#This Row],[Delivered MT]]*Table1[[#This Row],[Average Cost SDG/MT]]</f>
        <v>0</v>
      </c>
    </row>
    <row r="1806" spans="1:31" hidden="1" x14ac:dyDescent="0.2">
      <c r="A1806" s="1">
        <v>1817</v>
      </c>
      <c r="P1806" s="6">
        <f t="shared" si="161"/>
        <v>0</v>
      </c>
      <c r="R1806" s="6">
        <f t="shared" si="162"/>
        <v>0</v>
      </c>
      <c r="S1806" s="57">
        <f t="shared" si="160"/>
        <v>0</v>
      </c>
      <c r="T1806" s="6">
        <f>Table1[[#This Row],[Volume in Units]]*Table1[[#This Row],[Price SDG/Unit]]</f>
        <v>0</v>
      </c>
      <c r="U1806" s="57">
        <f>Table1[[#This Row],[Volume MT/Head]]*Table1[[#This Row],[Price USD/(MT/Head)]]</f>
        <v>0</v>
      </c>
      <c r="W1806" s="28">
        <f>Table1[[#This Row],[Commission SDG/MT]]*Table1[[#This Row],[Volume in Units]]</f>
        <v>0</v>
      </c>
      <c r="Y1806" s="28">
        <f t="shared" si="163"/>
        <v>0</v>
      </c>
      <c r="Z1806" s="6">
        <f>IFERROR((Table1[[#This Row],[Total Cost SDG]]/Table1[[#This Row],[Volume MT/Head]]),0)</f>
        <v>0</v>
      </c>
      <c r="AA1806" s="57" t="e">
        <f t="shared" si="164"/>
        <v>#DIV/0!</v>
      </c>
      <c r="AB1806" s="57">
        <f>IFERROR((Table1[[#This Row],[Total Cost USD]]/Table1[[#This Row],[Volume MT/Head]]),0)</f>
        <v>0</v>
      </c>
      <c r="AC1806" s="80"/>
      <c r="AD1806" s="6">
        <f>Table1[[#This Row],[Volume MT/Head]]-Table1[[#This Row],[Delivered MT]]</f>
        <v>0</v>
      </c>
      <c r="AE1806" s="6">
        <f>Table1[[#This Row],[Delivered MT]]*Table1[[#This Row],[Average Cost SDG/MT]]</f>
        <v>0</v>
      </c>
    </row>
    <row r="1807" spans="1:31" hidden="1" x14ac:dyDescent="0.2">
      <c r="A1807" s="1">
        <v>1818</v>
      </c>
      <c r="P1807" s="6">
        <f t="shared" si="161"/>
        <v>0</v>
      </c>
      <c r="R1807" s="6">
        <f t="shared" si="162"/>
        <v>0</v>
      </c>
      <c r="S1807" s="57">
        <f t="shared" si="160"/>
        <v>0</v>
      </c>
      <c r="T1807" s="6">
        <f>Table1[[#This Row],[Volume in Units]]*Table1[[#This Row],[Price SDG/Unit]]</f>
        <v>0</v>
      </c>
      <c r="U1807" s="57">
        <f>Table1[[#This Row],[Volume MT/Head]]*Table1[[#This Row],[Price USD/(MT/Head)]]</f>
        <v>0</v>
      </c>
      <c r="W1807" s="28">
        <f>Table1[[#This Row],[Commission SDG/MT]]*Table1[[#This Row],[Volume in Units]]</f>
        <v>0</v>
      </c>
      <c r="Y1807" s="28">
        <f t="shared" si="163"/>
        <v>0</v>
      </c>
      <c r="Z1807" s="6">
        <f>IFERROR((Table1[[#This Row],[Total Cost SDG]]/Table1[[#This Row],[Volume MT/Head]]),0)</f>
        <v>0</v>
      </c>
      <c r="AA1807" s="57" t="e">
        <f t="shared" si="164"/>
        <v>#DIV/0!</v>
      </c>
      <c r="AB1807" s="57">
        <f>IFERROR((Table1[[#This Row],[Total Cost USD]]/Table1[[#This Row],[Volume MT/Head]]),0)</f>
        <v>0</v>
      </c>
      <c r="AC1807" s="80"/>
      <c r="AD1807" s="6">
        <f>Table1[[#This Row],[Volume MT/Head]]-Table1[[#This Row],[Delivered MT]]</f>
        <v>0</v>
      </c>
      <c r="AE1807" s="6">
        <f>Table1[[#This Row],[Delivered MT]]*Table1[[#This Row],[Average Cost SDG/MT]]</f>
        <v>0</v>
      </c>
    </row>
    <row r="1808" spans="1:31" hidden="1" x14ac:dyDescent="0.2">
      <c r="A1808" s="1">
        <v>1819</v>
      </c>
      <c r="P1808" s="6">
        <f t="shared" si="161"/>
        <v>0</v>
      </c>
      <c r="R1808" s="6">
        <f t="shared" si="162"/>
        <v>0</v>
      </c>
      <c r="S1808" s="57">
        <f t="shared" si="160"/>
        <v>0</v>
      </c>
      <c r="T1808" s="6">
        <f>Table1[[#This Row],[Volume in Units]]*Table1[[#This Row],[Price SDG/Unit]]</f>
        <v>0</v>
      </c>
      <c r="U1808" s="57">
        <f>Table1[[#This Row],[Volume MT/Head]]*Table1[[#This Row],[Price USD/(MT/Head)]]</f>
        <v>0</v>
      </c>
      <c r="W1808" s="28">
        <f>Table1[[#This Row],[Commission SDG/MT]]*Table1[[#This Row],[Volume in Units]]</f>
        <v>0</v>
      </c>
      <c r="Y1808" s="28">
        <f t="shared" si="163"/>
        <v>0</v>
      </c>
      <c r="Z1808" s="6">
        <f>IFERROR((Table1[[#This Row],[Total Cost SDG]]/Table1[[#This Row],[Volume MT/Head]]),0)</f>
        <v>0</v>
      </c>
      <c r="AA1808" s="57" t="e">
        <f t="shared" si="164"/>
        <v>#DIV/0!</v>
      </c>
      <c r="AB1808" s="57">
        <f>IFERROR((Table1[[#This Row],[Total Cost USD]]/Table1[[#This Row],[Volume MT/Head]]),0)</f>
        <v>0</v>
      </c>
      <c r="AC1808" s="80"/>
      <c r="AD1808" s="6">
        <f>Table1[[#This Row],[Volume MT/Head]]-Table1[[#This Row],[Delivered MT]]</f>
        <v>0</v>
      </c>
      <c r="AE1808" s="6">
        <f>Table1[[#This Row],[Delivered MT]]*Table1[[#This Row],[Average Cost SDG/MT]]</f>
        <v>0</v>
      </c>
    </row>
    <row r="1809" spans="1:31" hidden="1" x14ac:dyDescent="0.2">
      <c r="A1809" s="1">
        <v>1820</v>
      </c>
      <c r="P1809" s="6">
        <f t="shared" si="161"/>
        <v>0</v>
      </c>
      <c r="R1809" s="6">
        <f t="shared" si="162"/>
        <v>0</v>
      </c>
      <c r="S1809" s="57">
        <f t="shared" si="160"/>
        <v>0</v>
      </c>
      <c r="T1809" s="6">
        <f>Table1[[#This Row],[Volume in Units]]*Table1[[#This Row],[Price SDG/Unit]]</f>
        <v>0</v>
      </c>
      <c r="U1809" s="57">
        <f>Table1[[#This Row],[Volume MT/Head]]*Table1[[#This Row],[Price USD/(MT/Head)]]</f>
        <v>0</v>
      </c>
      <c r="W1809" s="28">
        <f>Table1[[#This Row],[Commission SDG/MT]]*Table1[[#This Row],[Volume in Units]]</f>
        <v>0</v>
      </c>
      <c r="Y1809" s="28">
        <f t="shared" si="163"/>
        <v>0</v>
      </c>
      <c r="Z1809" s="6">
        <f>IFERROR((Table1[[#This Row],[Total Cost SDG]]/Table1[[#This Row],[Volume MT/Head]]),0)</f>
        <v>0</v>
      </c>
      <c r="AA1809" s="57" t="e">
        <f t="shared" si="164"/>
        <v>#DIV/0!</v>
      </c>
      <c r="AB1809" s="57">
        <f>IFERROR((Table1[[#This Row],[Total Cost USD]]/Table1[[#This Row],[Volume MT/Head]]),0)</f>
        <v>0</v>
      </c>
      <c r="AC1809" s="80"/>
      <c r="AD1809" s="6">
        <f>Table1[[#This Row],[Volume MT/Head]]-Table1[[#This Row],[Delivered MT]]</f>
        <v>0</v>
      </c>
      <c r="AE1809" s="6">
        <f>Table1[[#This Row],[Delivered MT]]*Table1[[#This Row],[Average Cost SDG/MT]]</f>
        <v>0</v>
      </c>
    </row>
    <row r="1810" spans="1:31" hidden="1" x14ac:dyDescent="0.2">
      <c r="A1810" s="1">
        <v>1821</v>
      </c>
      <c r="P1810" s="6">
        <f t="shared" si="161"/>
        <v>0</v>
      </c>
      <c r="R1810" s="6">
        <f t="shared" si="162"/>
        <v>0</v>
      </c>
      <c r="S1810" s="57">
        <f t="shared" si="160"/>
        <v>0</v>
      </c>
      <c r="T1810" s="6">
        <f>Table1[[#This Row],[Volume in Units]]*Table1[[#This Row],[Price SDG/Unit]]</f>
        <v>0</v>
      </c>
      <c r="U1810" s="57">
        <f>Table1[[#This Row],[Volume MT/Head]]*Table1[[#This Row],[Price USD/(MT/Head)]]</f>
        <v>0</v>
      </c>
      <c r="W1810" s="28">
        <f>Table1[[#This Row],[Commission SDG/MT]]*Table1[[#This Row],[Volume in Units]]</f>
        <v>0</v>
      </c>
      <c r="Y1810" s="28">
        <f t="shared" si="163"/>
        <v>0</v>
      </c>
      <c r="Z1810" s="6">
        <f>IFERROR((Table1[[#This Row],[Total Cost SDG]]/Table1[[#This Row],[Volume MT/Head]]),0)</f>
        <v>0</v>
      </c>
      <c r="AA1810" s="57" t="e">
        <f t="shared" si="164"/>
        <v>#DIV/0!</v>
      </c>
      <c r="AB1810" s="57">
        <f>IFERROR((Table1[[#This Row],[Total Cost USD]]/Table1[[#This Row],[Volume MT/Head]]),0)</f>
        <v>0</v>
      </c>
      <c r="AC1810" s="80"/>
      <c r="AD1810" s="6">
        <f>Table1[[#This Row],[Volume MT/Head]]-Table1[[#This Row],[Delivered MT]]</f>
        <v>0</v>
      </c>
      <c r="AE1810" s="6">
        <f>Table1[[#This Row],[Delivered MT]]*Table1[[#This Row],[Average Cost SDG/MT]]</f>
        <v>0</v>
      </c>
    </row>
    <row r="1811" spans="1:31" hidden="1" x14ac:dyDescent="0.2">
      <c r="A1811" s="1">
        <v>1822</v>
      </c>
      <c r="P1811" s="6">
        <f t="shared" si="161"/>
        <v>0</v>
      </c>
      <c r="R1811" s="6">
        <f t="shared" si="162"/>
        <v>0</v>
      </c>
      <c r="S1811" s="57">
        <f t="shared" si="160"/>
        <v>0</v>
      </c>
      <c r="T1811" s="6">
        <f>Table1[[#This Row],[Volume in Units]]*Table1[[#This Row],[Price SDG/Unit]]</f>
        <v>0</v>
      </c>
      <c r="U1811" s="57">
        <f>Table1[[#This Row],[Volume MT/Head]]*Table1[[#This Row],[Price USD/(MT/Head)]]</f>
        <v>0</v>
      </c>
      <c r="W1811" s="28">
        <f>Table1[[#This Row],[Commission SDG/MT]]*Table1[[#This Row],[Volume in Units]]</f>
        <v>0</v>
      </c>
      <c r="Y1811" s="28">
        <f t="shared" si="163"/>
        <v>0</v>
      </c>
      <c r="Z1811" s="6">
        <f>IFERROR((Table1[[#This Row],[Total Cost SDG]]/Table1[[#This Row],[Volume MT/Head]]),0)</f>
        <v>0</v>
      </c>
      <c r="AA1811" s="57" t="e">
        <f t="shared" si="164"/>
        <v>#DIV/0!</v>
      </c>
      <c r="AB1811" s="57">
        <f>IFERROR((Table1[[#This Row],[Total Cost USD]]/Table1[[#This Row],[Volume MT/Head]]),0)</f>
        <v>0</v>
      </c>
      <c r="AC1811" s="80"/>
      <c r="AD1811" s="6">
        <f>Table1[[#This Row],[Volume MT/Head]]-Table1[[#This Row],[Delivered MT]]</f>
        <v>0</v>
      </c>
      <c r="AE1811" s="6">
        <f>Table1[[#This Row],[Delivered MT]]*Table1[[#This Row],[Average Cost SDG/MT]]</f>
        <v>0</v>
      </c>
    </row>
    <row r="1812" spans="1:31" hidden="1" x14ac:dyDescent="0.2">
      <c r="A1812" s="1">
        <v>1823</v>
      </c>
      <c r="P1812" s="6">
        <f t="shared" si="161"/>
        <v>0</v>
      </c>
      <c r="R1812" s="6">
        <f t="shared" si="162"/>
        <v>0</v>
      </c>
      <c r="S1812" s="57">
        <f t="shared" si="160"/>
        <v>0</v>
      </c>
      <c r="T1812" s="6">
        <f>Table1[[#This Row],[Volume in Units]]*Table1[[#This Row],[Price SDG/Unit]]</f>
        <v>0</v>
      </c>
      <c r="U1812" s="57">
        <f>Table1[[#This Row],[Volume MT/Head]]*Table1[[#This Row],[Price USD/(MT/Head)]]</f>
        <v>0</v>
      </c>
      <c r="W1812" s="28">
        <f>Table1[[#This Row],[Commission SDG/MT]]*Table1[[#This Row],[Volume in Units]]</f>
        <v>0</v>
      </c>
      <c r="Y1812" s="28">
        <f t="shared" si="163"/>
        <v>0</v>
      </c>
      <c r="Z1812" s="6">
        <f>IFERROR((Table1[[#This Row],[Total Cost SDG]]/Table1[[#This Row],[Volume MT/Head]]),0)</f>
        <v>0</v>
      </c>
      <c r="AA1812" s="57" t="e">
        <f t="shared" si="164"/>
        <v>#DIV/0!</v>
      </c>
      <c r="AB1812" s="57">
        <f>IFERROR((Table1[[#This Row],[Total Cost USD]]/Table1[[#This Row],[Volume MT/Head]]),0)</f>
        <v>0</v>
      </c>
      <c r="AC1812" s="80"/>
      <c r="AD1812" s="6">
        <f>Table1[[#This Row],[Volume MT/Head]]-Table1[[#This Row],[Delivered MT]]</f>
        <v>0</v>
      </c>
      <c r="AE1812" s="6">
        <f>Table1[[#This Row],[Delivered MT]]*Table1[[#This Row],[Average Cost SDG/MT]]</f>
        <v>0</v>
      </c>
    </row>
    <row r="1813" spans="1:31" hidden="1" x14ac:dyDescent="0.2">
      <c r="A1813" s="1">
        <v>1824</v>
      </c>
      <c r="P1813" s="6">
        <f t="shared" si="161"/>
        <v>0</v>
      </c>
      <c r="R1813" s="6">
        <f t="shared" si="162"/>
        <v>0</v>
      </c>
      <c r="S1813" s="57">
        <f t="shared" si="160"/>
        <v>0</v>
      </c>
      <c r="T1813" s="6">
        <f>Table1[[#This Row],[Volume in Units]]*Table1[[#This Row],[Price SDG/Unit]]</f>
        <v>0</v>
      </c>
      <c r="U1813" s="57">
        <f>Table1[[#This Row],[Volume MT/Head]]*Table1[[#This Row],[Price USD/(MT/Head)]]</f>
        <v>0</v>
      </c>
      <c r="W1813" s="28">
        <f>Table1[[#This Row],[Commission SDG/MT]]*Table1[[#This Row],[Volume in Units]]</f>
        <v>0</v>
      </c>
      <c r="Y1813" s="28">
        <f t="shared" si="163"/>
        <v>0</v>
      </c>
      <c r="Z1813" s="6">
        <f>IFERROR((Table1[[#This Row],[Total Cost SDG]]/Table1[[#This Row],[Volume MT/Head]]),0)</f>
        <v>0</v>
      </c>
      <c r="AA1813" s="57" t="e">
        <f t="shared" si="164"/>
        <v>#DIV/0!</v>
      </c>
      <c r="AB1813" s="57">
        <f>IFERROR((Table1[[#This Row],[Total Cost USD]]/Table1[[#This Row],[Volume MT/Head]]),0)</f>
        <v>0</v>
      </c>
      <c r="AC1813" s="80"/>
      <c r="AD1813" s="6">
        <f>Table1[[#This Row],[Volume MT/Head]]-Table1[[#This Row],[Delivered MT]]</f>
        <v>0</v>
      </c>
      <c r="AE1813" s="6">
        <f>Table1[[#This Row],[Delivered MT]]*Table1[[#This Row],[Average Cost SDG/MT]]</f>
        <v>0</v>
      </c>
    </row>
    <row r="1814" spans="1:31" hidden="1" x14ac:dyDescent="0.2">
      <c r="A1814" s="1">
        <v>1825</v>
      </c>
      <c r="P1814" s="6">
        <f t="shared" si="161"/>
        <v>0</v>
      </c>
      <c r="R1814" s="6">
        <f t="shared" si="162"/>
        <v>0</v>
      </c>
      <c r="S1814" s="57">
        <f t="shared" si="160"/>
        <v>0</v>
      </c>
      <c r="T1814" s="6">
        <f>Table1[[#This Row],[Volume in Units]]*Table1[[#This Row],[Price SDG/Unit]]</f>
        <v>0</v>
      </c>
      <c r="U1814" s="57">
        <f>Table1[[#This Row],[Volume MT/Head]]*Table1[[#This Row],[Price USD/(MT/Head)]]</f>
        <v>0</v>
      </c>
      <c r="W1814" s="28">
        <f>Table1[[#This Row],[Commission SDG/MT]]*Table1[[#This Row],[Volume in Units]]</f>
        <v>0</v>
      </c>
      <c r="Y1814" s="28">
        <f t="shared" si="163"/>
        <v>0</v>
      </c>
      <c r="Z1814" s="6">
        <f>IFERROR((Table1[[#This Row],[Total Cost SDG]]/Table1[[#This Row],[Volume MT/Head]]),0)</f>
        <v>0</v>
      </c>
      <c r="AA1814" s="57" t="e">
        <f t="shared" si="164"/>
        <v>#DIV/0!</v>
      </c>
      <c r="AB1814" s="57">
        <f>IFERROR((Table1[[#This Row],[Total Cost USD]]/Table1[[#This Row],[Volume MT/Head]]),0)</f>
        <v>0</v>
      </c>
      <c r="AC1814" s="80"/>
      <c r="AD1814" s="6">
        <f>Table1[[#This Row],[Volume MT/Head]]-Table1[[#This Row],[Delivered MT]]</f>
        <v>0</v>
      </c>
      <c r="AE1814" s="6">
        <f>Table1[[#This Row],[Delivered MT]]*Table1[[#This Row],[Average Cost SDG/MT]]</f>
        <v>0</v>
      </c>
    </row>
    <row r="1815" spans="1:31" hidden="1" x14ac:dyDescent="0.2">
      <c r="A1815" s="1">
        <v>1826</v>
      </c>
      <c r="P1815" s="6">
        <f t="shared" si="161"/>
        <v>0</v>
      </c>
      <c r="R1815" s="6">
        <f t="shared" si="162"/>
        <v>0</v>
      </c>
      <c r="S1815" s="57">
        <f t="shared" si="160"/>
        <v>0</v>
      </c>
      <c r="T1815" s="6">
        <f>Table1[[#This Row],[Volume in Units]]*Table1[[#This Row],[Price SDG/Unit]]</f>
        <v>0</v>
      </c>
      <c r="U1815" s="57">
        <f>Table1[[#This Row],[Volume MT/Head]]*Table1[[#This Row],[Price USD/(MT/Head)]]</f>
        <v>0</v>
      </c>
      <c r="W1815" s="28">
        <f>Table1[[#This Row],[Commission SDG/MT]]*Table1[[#This Row],[Volume in Units]]</f>
        <v>0</v>
      </c>
      <c r="Y1815" s="28">
        <f t="shared" si="163"/>
        <v>0</v>
      </c>
      <c r="Z1815" s="6">
        <f>IFERROR((Table1[[#This Row],[Total Cost SDG]]/Table1[[#This Row],[Volume MT/Head]]),0)</f>
        <v>0</v>
      </c>
      <c r="AA1815" s="57" t="e">
        <f t="shared" si="164"/>
        <v>#DIV/0!</v>
      </c>
      <c r="AB1815" s="57">
        <f>IFERROR((Table1[[#This Row],[Total Cost USD]]/Table1[[#This Row],[Volume MT/Head]]),0)</f>
        <v>0</v>
      </c>
      <c r="AC1815" s="80"/>
      <c r="AD1815" s="6">
        <f>Table1[[#This Row],[Volume MT/Head]]-Table1[[#This Row],[Delivered MT]]</f>
        <v>0</v>
      </c>
      <c r="AE1815" s="6">
        <f>Table1[[#This Row],[Delivered MT]]*Table1[[#This Row],[Average Cost SDG/MT]]</f>
        <v>0</v>
      </c>
    </row>
    <row r="1816" spans="1:31" hidden="1" x14ac:dyDescent="0.2">
      <c r="A1816" s="1">
        <v>1827</v>
      </c>
      <c r="P1816" s="6">
        <f t="shared" si="161"/>
        <v>0</v>
      </c>
      <c r="R1816" s="6">
        <f t="shared" si="162"/>
        <v>0</v>
      </c>
      <c r="S1816" s="57">
        <f t="shared" si="160"/>
        <v>0</v>
      </c>
      <c r="T1816" s="6">
        <f>Table1[[#This Row],[Volume in Units]]*Table1[[#This Row],[Price SDG/Unit]]</f>
        <v>0</v>
      </c>
      <c r="U1816" s="57">
        <f>Table1[[#This Row],[Volume MT/Head]]*Table1[[#This Row],[Price USD/(MT/Head)]]</f>
        <v>0</v>
      </c>
      <c r="W1816" s="28">
        <f>Table1[[#This Row],[Commission SDG/MT]]*Table1[[#This Row],[Volume in Units]]</f>
        <v>0</v>
      </c>
      <c r="Y1816" s="28">
        <f t="shared" si="163"/>
        <v>0</v>
      </c>
      <c r="Z1816" s="6">
        <f>IFERROR((Table1[[#This Row],[Total Cost SDG]]/Table1[[#This Row],[Volume MT/Head]]),0)</f>
        <v>0</v>
      </c>
      <c r="AA1816" s="57" t="e">
        <f t="shared" si="164"/>
        <v>#DIV/0!</v>
      </c>
      <c r="AB1816" s="57">
        <f>IFERROR((Table1[[#This Row],[Total Cost USD]]/Table1[[#This Row],[Volume MT/Head]]),0)</f>
        <v>0</v>
      </c>
      <c r="AC1816" s="80"/>
      <c r="AD1816" s="6">
        <f>Table1[[#This Row],[Volume MT/Head]]-Table1[[#This Row],[Delivered MT]]</f>
        <v>0</v>
      </c>
      <c r="AE1816" s="6">
        <f>Table1[[#This Row],[Delivered MT]]*Table1[[#This Row],[Average Cost SDG/MT]]</f>
        <v>0</v>
      </c>
    </row>
    <row r="1817" spans="1:31" hidden="1" x14ac:dyDescent="0.2">
      <c r="A1817" s="1">
        <v>1828</v>
      </c>
      <c r="P1817" s="6">
        <f t="shared" si="161"/>
        <v>0</v>
      </c>
      <c r="R1817" s="6">
        <f t="shared" si="162"/>
        <v>0</v>
      </c>
      <c r="S1817" s="57">
        <f t="shared" ref="S1817:S1880" si="165">IFERROR((R1817/F1817),0)</f>
        <v>0</v>
      </c>
      <c r="T1817" s="6">
        <f>Table1[[#This Row],[Volume in Units]]*Table1[[#This Row],[Price SDG/Unit]]</f>
        <v>0</v>
      </c>
      <c r="U1817" s="57">
        <f>Table1[[#This Row],[Volume MT/Head]]*Table1[[#This Row],[Price USD/(MT/Head)]]</f>
        <v>0</v>
      </c>
      <c r="W1817" s="28">
        <f>Table1[[#This Row],[Commission SDG/MT]]*Table1[[#This Row],[Volume in Units]]</f>
        <v>0</v>
      </c>
      <c r="Y1817" s="28">
        <f t="shared" si="163"/>
        <v>0</v>
      </c>
      <c r="Z1817" s="6">
        <f>IFERROR((Table1[[#This Row],[Total Cost SDG]]/Table1[[#This Row],[Volume MT/Head]]),0)</f>
        <v>0</v>
      </c>
      <c r="AA1817" s="57" t="e">
        <f t="shared" si="164"/>
        <v>#DIV/0!</v>
      </c>
      <c r="AB1817" s="57">
        <f>IFERROR((Table1[[#This Row],[Total Cost USD]]/Table1[[#This Row],[Volume MT/Head]]),0)</f>
        <v>0</v>
      </c>
      <c r="AC1817" s="80"/>
      <c r="AD1817" s="6">
        <f>Table1[[#This Row],[Volume MT/Head]]-Table1[[#This Row],[Delivered MT]]</f>
        <v>0</v>
      </c>
      <c r="AE1817" s="6">
        <f>Table1[[#This Row],[Delivered MT]]*Table1[[#This Row],[Average Cost SDG/MT]]</f>
        <v>0</v>
      </c>
    </row>
    <row r="1818" spans="1:31" hidden="1" x14ac:dyDescent="0.2">
      <c r="A1818" s="1">
        <v>1829</v>
      </c>
      <c r="P1818" s="6">
        <f t="shared" si="161"/>
        <v>0</v>
      </c>
      <c r="R1818" s="6">
        <f t="shared" si="162"/>
        <v>0</v>
      </c>
      <c r="S1818" s="57">
        <f t="shared" si="165"/>
        <v>0</v>
      </c>
      <c r="T1818" s="6">
        <f>Table1[[#This Row],[Volume in Units]]*Table1[[#This Row],[Price SDG/Unit]]</f>
        <v>0</v>
      </c>
      <c r="U1818" s="57">
        <f>Table1[[#This Row],[Volume MT/Head]]*Table1[[#This Row],[Price USD/(MT/Head)]]</f>
        <v>0</v>
      </c>
      <c r="W1818" s="28">
        <f>Table1[[#This Row],[Commission SDG/MT]]*Table1[[#This Row],[Volume in Units]]</f>
        <v>0</v>
      </c>
      <c r="Y1818" s="28">
        <f t="shared" si="163"/>
        <v>0</v>
      </c>
      <c r="Z1818" s="6">
        <f>IFERROR((Table1[[#This Row],[Total Cost SDG]]/Table1[[#This Row],[Volume MT/Head]]),0)</f>
        <v>0</v>
      </c>
      <c r="AA1818" s="57" t="e">
        <f t="shared" si="164"/>
        <v>#DIV/0!</v>
      </c>
      <c r="AB1818" s="57">
        <f>IFERROR((Table1[[#This Row],[Total Cost USD]]/Table1[[#This Row],[Volume MT/Head]]),0)</f>
        <v>0</v>
      </c>
      <c r="AC1818" s="80"/>
      <c r="AD1818" s="6">
        <f>Table1[[#This Row],[Volume MT/Head]]-Table1[[#This Row],[Delivered MT]]</f>
        <v>0</v>
      </c>
      <c r="AE1818" s="6">
        <f>Table1[[#This Row],[Delivered MT]]*Table1[[#This Row],[Average Cost SDG/MT]]</f>
        <v>0</v>
      </c>
    </row>
    <row r="1819" spans="1:31" hidden="1" x14ac:dyDescent="0.2">
      <c r="A1819" s="1">
        <v>1830</v>
      </c>
      <c r="P1819" s="6">
        <f t="shared" si="161"/>
        <v>0</v>
      </c>
      <c r="R1819" s="6">
        <f t="shared" si="162"/>
        <v>0</v>
      </c>
      <c r="S1819" s="57">
        <f t="shared" si="165"/>
        <v>0</v>
      </c>
      <c r="T1819" s="6">
        <f>Table1[[#This Row],[Volume in Units]]*Table1[[#This Row],[Price SDG/Unit]]</f>
        <v>0</v>
      </c>
      <c r="U1819" s="57">
        <f>Table1[[#This Row],[Volume MT/Head]]*Table1[[#This Row],[Price USD/(MT/Head)]]</f>
        <v>0</v>
      </c>
      <c r="W1819" s="28">
        <f>Table1[[#This Row],[Commission SDG/MT]]*Table1[[#This Row],[Volume in Units]]</f>
        <v>0</v>
      </c>
      <c r="Y1819" s="28">
        <f t="shared" si="163"/>
        <v>0</v>
      </c>
      <c r="Z1819" s="6">
        <f>IFERROR((Table1[[#This Row],[Total Cost SDG]]/Table1[[#This Row],[Volume MT/Head]]),0)</f>
        <v>0</v>
      </c>
      <c r="AA1819" s="57" t="e">
        <f t="shared" si="164"/>
        <v>#DIV/0!</v>
      </c>
      <c r="AB1819" s="57">
        <f>IFERROR((Table1[[#This Row],[Total Cost USD]]/Table1[[#This Row],[Volume MT/Head]]),0)</f>
        <v>0</v>
      </c>
      <c r="AC1819" s="80"/>
      <c r="AD1819" s="6">
        <f>Table1[[#This Row],[Volume MT/Head]]-Table1[[#This Row],[Delivered MT]]</f>
        <v>0</v>
      </c>
      <c r="AE1819" s="6">
        <f>Table1[[#This Row],[Delivered MT]]*Table1[[#This Row],[Average Cost SDG/MT]]</f>
        <v>0</v>
      </c>
    </row>
    <row r="1820" spans="1:31" hidden="1" x14ac:dyDescent="0.2">
      <c r="A1820" s="1">
        <v>1831</v>
      </c>
      <c r="P1820" s="6">
        <f t="shared" si="161"/>
        <v>0</v>
      </c>
      <c r="R1820" s="6">
        <f t="shared" si="162"/>
        <v>0</v>
      </c>
      <c r="S1820" s="57">
        <f t="shared" si="165"/>
        <v>0</v>
      </c>
      <c r="T1820" s="6">
        <f>Table1[[#This Row],[Volume in Units]]*Table1[[#This Row],[Price SDG/Unit]]</f>
        <v>0</v>
      </c>
      <c r="U1820" s="57">
        <f>Table1[[#This Row],[Volume MT/Head]]*Table1[[#This Row],[Price USD/(MT/Head)]]</f>
        <v>0</v>
      </c>
      <c r="W1820" s="28">
        <f>Table1[[#This Row],[Commission SDG/MT]]*Table1[[#This Row],[Volume in Units]]</f>
        <v>0</v>
      </c>
      <c r="Y1820" s="28">
        <f t="shared" si="163"/>
        <v>0</v>
      </c>
      <c r="Z1820" s="6">
        <f>IFERROR((Table1[[#This Row],[Total Cost SDG]]/Table1[[#This Row],[Volume MT/Head]]),0)</f>
        <v>0</v>
      </c>
      <c r="AA1820" s="57" t="e">
        <f t="shared" si="164"/>
        <v>#DIV/0!</v>
      </c>
      <c r="AB1820" s="57">
        <f>IFERROR((Table1[[#This Row],[Total Cost USD]]/Table1[[#This Row],[Volume MT/Head]]),0)</f>
        <v>0</v>
      </c>
      <c r="AC1820" s="80"/>
      <c r="AD1820" s="6">
        <f>Table1[[#This Row],[Volume MT/Head]]-Table1[[#This Row],[Delivered MT]]</f>
        <v>0</v>
      </c>
      <c r="AE1820" s="6">
        <f>Table1[[#This Row],[Delivered MT]]*Table1[[#This Row],[Average Cost SDG/MT]]</f>
        <v>0</v>
      </c>
    </row>
    <row r="1821" spans="1:31" hidden="1" x14ac:dyDescent="0.2">
      <c r="A1821" s="1">
        <v>1832</v>
      </c>
      <c r="P1821" s="6">
        <f t="shared" si="161"/>
        <v>0</v>
      </c>
      <c r="R1821" s="6">
        <f t="shared" si="162"/>
        <v>0</v>
      </c>
      <c r="S1821" s="57">
        <f t="shared" si="165"/>
        <v>0</v>
      </c>
      <c r="T1821" s="6">
        <f>Table1[[#This Row],[Volume in Units]]*Table1[[#This Row],[Price SDG/Unit]]</f>
        <v>0</v>
      </c>
      <c r="U1821" s="57">
        <f>Table1[[#This Row],[Volume MT/Head]]*Table1[[#This Row],[Price USD/(MT/Head)]]</f>
        <v>0</v>
      </c>
      <c r="W1821" s="28">
        <f>Table1[[#This Row],[Commission SDG/MT]]*Table1[[#This Row],[Volume in Units]]</f>
        <v>0</v>
      </c>
      <c r="Y1821" s="28">
        <f t="shared" si="163"/>
        <v>0</v>
      </c>
      <c r="Z1821" s="6">
        <f>IFERROR((Table1[[#This Row],[Total Cost SDG]]/Table1[[#This Row],[Volume MT/Head]]),0)</f>
        <v>0</v>
      </c>
      <c r="AA1821" s="57" t="e">
        <f t="shared" si="164"/>
        <v>#DIV/0!</v>
      </c>
      <c r="AB1821" s="57">
        <f>IFERROR((Table1[[#This Row],[Total Cost USD]]/Table1[[#This Row],[Volume MT/Head]]),0)</f>
        <v>0</v>
      </c>
      <c r="AC1821" s="80"/>
      <c r="AD1821" s="6">
        <f>Table1[[#This Row],[Volume MT/Head]]-Table1[[#This Row],[Delivered MT]]</f>
        <v>0</v>
      </c>
      <c r="AE1821" s="6">
        <f>Table1[[#This Row],[Delivered MT]]*Table1[[#This Row],[Average Cost SDG/MT]]</f>
        <v>0</v>
      </c>
    </row>
    <row r="1822" spans="1:31" hidden="1" x14ac:dyDescent="0.2">
      <c r="A1822" s="1">
        <v>1833</v>
      </c>
      <c r="P1822" s="6">
        <f t="shared" si="161"/>
        <v>0</v>
      </c>
      <c r="R1822" s="6">
        <f t="shared" si="162"/>
        <v>0</v>
      </c>
      <c r="S1822" s="57">
        <f t="shared" si="165"/>
        <v>0</v>
      </c>
      <c r="T1822" s="6">
        <f>Table1[[#This Row],[Volume in Units]]*Table1[[#This Row],[Price SDG/Unit]]</f>
        <v>0</v>
      </c>
      <c r="U1822" s="57">
        <f>Table1[[#This Row],[Volume MT/Head]]*Table1[[#This Row],[Price USD/(MT/Head)]]</f>
        <v>0</v>
      </c>
      <c r="W1822" s="28">
        <f>Table1[[#This Row],[Commission SDG/MT]]*Table1[[#This Row],[Volume in Units]]</f>
        <v>0</v>
      </c>
      <c r="Y1822" s="28">
        <f t="shared" si="163"/>
        <v>0</v>
      </c>
      <c r="Z1822" s="6">
        <f>IFERROR((Table1[[#This Row],[Total Cost SDG]]/Table1[[#This Row],[Volume MT/Head]]),0)</f>
        <v>0</v>
      </c>
      <c r="AA1822" s="57" t="e">
        <f t="shared" si="164"/>
        <v>#DIV/0!</v>
      </c>
      <c r="AB1822" s="57">
        <f>IFERROR((Table1[[#This Row],[Total Cost USD]]/Table1[[#This Row],[Volume MT/Head]]),0)</f>
        <v>0</v>
      </c>
      <c r="AC1822" s="80"/>
      <c r="AD1822" s="6">
        <f>Table1[[#This Row],[Volume MT/Head]]-Table1[[#This Row],[Delivered MT]]</f>
        <v>0</v>
      </c>
      <c r="AE1822" s="6">
        <f>Table1[[#This Row],[Delivered MT]]*Table1[[#This Row],[Average Cost SDG/MT]]</f>
        <v>0</v>
      </c>
    </row>
    <row r="1823" spans="1:31" hidden="1" x14ac:dyDescent="0.2">
      <c r="A1823" s="1">
        <v>1834</v>
      </c>
      <c r="P1823" s="6">
        <f t="shared" si="161"/>
        <v>0</v>
      </c>
      <c r="R1823" s="6">
        <f t="shared" si="162"/>
        <v>0</v>
      </c>
      <c r="S1823" s="57">
        <f t="shared" si="165"/>
        <v>0</v>
      </c>
      <c r="T1823" s="6">
        <f>Table1[[#This Row],[Volume in Units]]*Table1[[#This Row],[Price SDG/Unit]]</f>
        <v>0</v>
      </c>
      <c r="U1823" s="57">
        <f>Table1[[#This Row],[Volume MT/Head]]*Table1[[#This Row],[Price USD/(MT/Head)]]</f>
        <v>0</v>
      </c>
      <c r="W1823" s="28">
        <f>Table1[[#This Row],[Commission SDG/MT]]*Table1[[#This Row],[Volume in Units]]</f>
        <v>0</v>
      </c>
      <c r="Y1823" s="28">
        <f t="shared" si="163"/>
        <v>0</v>
      </c>
      <c r="Z1823" s="6">
        <f>IFERROR((Table1[[#This Row],[Total Cost SDG]]/Table1[[#This Row],[Volume MT/Head]]),0)</f>
        <v>0</v>
      </c>
      <c r="AA1823" s="57" t="e">
        <f t="shared" si="164"/>
        <v>#DIV/0!</v>
      </c>
      <c r="AB1823" s="57">
        <f>IFERROR((Table1[[#This Row],[Total Cost USD]]/Table1[[#This Row],[Volume MT/Head]]),0)</f>
        <v>0</v>
      </c>
      <c r="AC1823" s="80"/>
      <c r="AD1823" s="6">
        <f>Table1[[#This Row],[Volume MT/Head]]-Table1[[#This Row],[Delivered MT]]</f>
        <v>0</v>
      </c>
      <c r="AE1823" s="6">
        <f>Table1[[#This Row],[Delivered MT]]*Table1[[#This Row],[Average Cost SDG/MT]]</f>
        <v>0</v>
      </c>
    </row>
    <row r="1824" spans="1:31" hidden="1" x14ac:dyDescent="0.2">
      <c r="A1824" s="1">
        <v>1835</v>
      </c>
      <c r="P1824" s="6">
        <f t="shared" si="161"/>
        <v>0</v>
      </c>
      <c r="R1824" s="6">
        <f t="shared" si="162"/>
        <v>0</v>
      </c>
      <c r="S1824" s="57">
        <f t="shared" si="165"/>
        <v>0</v>
      </c>
      <c r="T1824" s="6">
        <f>Table1[[#This Row],[Volume in Units]]*Table1[[#This Row],[Price SDG/Unit]]</f>
        <v>0</v>
      </c>
      <c r="U1824" s="57">
        <f>Table1[[#This Row],[Volume MT/Head]]*Table1[[#This Row],[Price USD/(MT/Head)]]</f>
        <v>0</v>
      </c>
      <c r="W1824" s="28">
        <f>Table1[[#This Row],[Commission SDG/MT]]*Table1[[#This Row],[Volume in Units]]</f>
        <v>0</v>
      </c>
      <c r="Y1824" s="28">
        <f t="shared" si="163"/>
        <v>0</v>
      </c>
      <c r="Z1824" s="6">
        <f>IFERROR((Table1[[#This Row],[Total Cost SDG]]/Table1[[#This Row],[Volume MT/Head]]),0)</f>
        <v>0</v>
      </c>
      <c r="AA1824" s="57" t="e">
        <f t="shared" si="164"/>
        <v>#DIV/0!</v>
      </c>
      <c r="AB1824" s="57">
        <f>IFERROR((Table1[[#This Row],[Total Cost USD]]/Table1[[#This Row],[Volume MT/Head]]),0)</f>
        <v>0</v>
      </c>
      <c r="AC1824" s="80"/>
      <c r="AD1824" s="6">
        <f>Table1[[#This Row],[Volume MT/Head]]-Table1[[#This Row],[Delivered MT]]</f>
        <v>0</v>
      </c>
      <c r="AE1824" s="6">
        <f>Table1[[#This Row],[Delivered MT]]*Table1[[#This Row],[Average Cost SDG/MT]]</f>
        <v>0</v>
      </c>
    </row>
    <row r="1825" spans="1:31" hidden="1" x14ac:dyDescent="0.2">
      <c r="A1825" s="1">
        <v>1836</v>
      </c>
      <c r="P1825" s="6">
        <f t="shared" si="161"/>
        <v>0</v>
      </c>
      <c r="R1825" s="6">
        <f t="shared" si="162"/>
        <v>0</v>
      </c>
      <c r="S1825" s="57">
        <f t="shared" si="165"/>
        <v>0</v>
      </c>
      <c r="T1825" s="6">
        <f>Table1[[#This Row],[Volume in Units]]*Table1[[#This Row],[Price SDG/Unit]]</f>
        <v>0</v>
      </c>
      <c r="U1825" s="57">
        <f>Table1[[#This Row],[Volume MT/Head]]*Table1[[#This Row],[Price USD/(MT/Head)]]</f>
        <v>0</v>
      </c>
      <c r="W1825" s="28">
        <f>Table1[[#This Row],[Commission SDG/MT]]*Table1[[#This Row],[Volume in Units]]</f>
        <v>0</v>
      </c>
      <c r="Y1825" s="28">
        <f t="shared" si="163"/>
        <v>0</v>
      </c>
      <c r="Z1825" s="6">
        <f>IFERROR((Table1[[#This Row],[Total Cost SDG]]/Table1[[#This Row],[Volume MT/Head]]),0)</f>
        <v>0</v>
      </c>
      <c r="AA1825" s="57" t="e">
        <f t="shared" si="164"/>
        <v>#DIV/0!</v>
      </c>
      <c r="AB1825" s="57">
        <f>IFERROR((Table1[[#This Row],[Total Cost USD]]/Table1[[#This Row],[Volume MT/Head]]),0)</f>
        <v>0</v>
      </c>
      <c r="AC1825" s="80"/>
      <c r="AD1825" s="6">
        <f>Table1[[#This Row],[Volume MT/Head]]-Table1[[#This Row],[Delivered MT]]</f>
        <v>0</v>
      </c>
      <c r="AE1825" s="6">
        <f>Table1[[#This Row],[Delivered MT]]*Table1[[#This Row],[Average Cost SDG/MT]]</f>
        <v>0</v>
      </c>
    </row>
    <row r="1826" spans="1:31" hidden="1" x14ac:dyDescent="0.2">
      <c r="A1826" s="1">
        <v>1837</v>
      </c>
      <c r="P1826" s="6">
        <f t="shared" si="161"/>
        <v>0</v>
      </c>
      <c r="R1826" s="6">
        <f t="shared" si="162"/>
        <v>0</v>
      </c>
      <c r="S1826" s="57">
        <f t="shared" si="165"/>
        <v>0</v>
      </c>
      <c r="T1826" s="6">
        <f>Table1[[#This Row],[Volume in Units]]*Table1[[#This Row],[Price SDG/Unit]]</f>
        <v>0</v>
      </c>
      <c r="U1826" s="57">
        <f>Table1[[#This Row],[Volume MT/Head]]*Table1[[#This Row],[Price USD/(MT/Head)]]</f>
        <v>0</v>
      </c>
      <c r="W1826" s="28">
        <f>Table1[[#This Row],[Commission SDG/MT]]*Table1[[#This Row],[Volume in Units]]</f>
        <v>0</v>
      </c>
      <c r="Y1826" s="28">
        <f t="shared" si="163"/>
        <v>0</v>
      </c>
      <c r="Z1826" s="6">
        <f>IFERROR((Table1[[#This Row],[Total Cost SDG]]/Table1[[#This Row],[Volume MT/Head]]),0)</f>
        <v>0</v>
      </c>
      <c r="AA1826" s="57" t="e">
        <f t="shared" si="164"/>
        <v>#DIV/0!</v>
      </c>
      <c r="AB1826" s="57">
        <f>IFERROR((Table1[[#This Row],[Total Cost USD]]/Table1[[#This Row],[Volume MT/Head]]),0)</f>
        <v>0</v>
      </c>
      <c r="AC1826" s="80"/>
      <c r="AD1826" s="6">
        <f>Table1[[#This Row],[Volume MT/Head]]-Table1[[#This Row],[Delivered MT]]</f>
        <v>0</v>
      </c>
      <c r="AE1826" s="6">
        <f>Table1[[#This Row],[Delivered MT]]*Table1[[#This Row],[Average Cost SDG/MT]]</f>
        <v>0</v>
      </c>
    </row>
    <row r="1827" spans="1:31" hidden="1" x14ac:dyDescent="0.2">
      <c r="A1827" s="1">
        <v>1838</v>
      </c>
      <c r="P1827" s="6">
        <f t="shared" si="161"/>
        <v>0</v>
      </c>
      <c r="R1827" s="6">
        <f t="shared" si="162"/>
        <v>0</v>
      </c>
      <c r="S1827" s="57">
        <f t="shared" si="165"/>
        <v>0</v>
      </c>
      <c r="T1827" s="6">
        <f>Table1[[#This Row],[Volume in Units]]*Table1[[#This Row],[Price SDG/Unit]]</f>
        <v>0</v>
      </c>
      <c r="U1827" s="57">
        <f>Table1[[#This Row],[Volume MT/Head]]*Table1[[#This Row],[Price USD/(MT/Head)]]</f>
        <v>0</v>
      </c>
      <c r="W1827" s="28">
        <f>Table1[[#This Row],[Commission SDG/MT]]*Table1[[#This Row],[Volume in Units]]</f>
        <v>0</v>
      </c>
      <c r="Y1827" s="28">
        <f t="shared" si="163"/>
        <v>0</v>
      </c>
      <c r="Z1827" s="6">
        <f>IFERROR((Table1[[#This Row],[Total Cost SDG]]/Table1[[#This Row],[Volume MT/Head]]),0)</f>
        <v>0</v>
      </c>
      <c r="AA1827" s="57" t="e">
        <f t="shared" si="164"/>
        <v>#DIV/0!</v>
      </c>
      <c r="AB1827" s="57">
        <f>IFERROR((Table1[[#This Row],[Total Cost USD]]/Table1[[#This Row],[Volume MT/Head]]),0)</f>
        <v>0</v>
      </c>
      <c r="AC1827" s="80"/>
      <c r="AD1827" s="6">
        <f>Table1[[#This Row],[Volume MT/Head]]-Table1[[#This Row],[Delivered MT]]</f>
        <v>0</v>
      </c>
      <c r="AE1827" s="6">
        <f>Table1[[#This Row],[Delivered MT]]*Table1[[#This Row],[Average Cost SDG/MT]]</f>
        <v>0</v>
      </c>
    </row>
    <row r="1828" spans="1:31" hidden="1" x14ac:dyDescent="0.2">
      <c r="A1828" s="1">
        <v>1839</v>
      </c>
      <c r="P1828" s="6">
        <f t="shared" si="161"/>
        <v>0</v>
      </c>
      <c r="R1828" s="6">
        <f t="shared" si="162"/>
        <v>0</v>
      </c>
      <c r="S1828" s="57">
        <f t="shared" si="165"/>
        <v>0</v>
      </c>
      <c r="T1828" s="6">
        <f>Table1[[#This Row],[Volume in Units]]*Table1[[#This Row],[Price SDG/Unit]]</f>
        <v>0</v>
      </c>
      <c r="U1828" s="57">
        <f>Table1[[#This Row],[Volume MT/Head]]*Table1[[#This Row],[Price USD/(MT/Head)]]</f>
        <v>0</v>
      </c>
      <c r="W1828" s="28">
        <f>Table1[[#This Row],[Commission SDG/MT]]*Table1[[#This Row],[Volume in Units]]</f>
        <v>0</v>
      </c>
      <c r="Y1828" s="28">
        <f t="shared" si="163"/>
        <v>0</v>
      </c>
      <c r="Z1828" s="6">
        <f>IFERROR((Table1[[#This Row],[Total Cost SDG]]/Table1[[#This Row],[Volume MT/Head]]),0)</f>
        <v>0</v>
      </c>
      <c r="AA1828" s="57" t="e">
        <f t="shared" si="164"/>
        <v>#DIV/0!</v>
      </c>
      <c r="AB1828" s="57">
        <f>IFERROR((Table1[[#This Row],[Total Cost USD]]/Table1[[#This Row],[Volume MT/Head]]),0)</f>
        <v>0</v>
      </c>
      <c r="AC1828" s="80"/>
      <c r="AD1828" s="6">
        <f>Table1[[#This Row],[Volume MT/Head]]-Table1[[#This Row],[Delivered MT]]</f>
        <v>0</v>
      </c>
      <c r="AE1828" s="6">
        <f>Table1[[#This Row],[Delivered MT]]*Table1[[#This Row],[Average Cost SDG/MT]]</f>
        <v>0</v>
      </c>
    </row>
    <row r="1829" spans="1:31" hidden="1" x14ac:dyDescent="0.2">
      <c r="A1829" s="1">
        <v>1840</v>
      </c>
      <c r="P1829" s="6">
        <f t="shared" si="161"/>
        <v>0</v>
      </c>
      <c r="R1829" s="6">
        <f t="shared" si="162"/>
        <v>0</v>
      </c>
      <c r="S1829" s="57">
        <f t="shared" si="165"/>
        <v>0</v>
      </c>
      <c r="T1829" s="6">
        <f>Table1[[#This Row],[Volume in Units]]*Table1[[#This Row],[Price SDG/Unit]]</f>
        <v>0</v>
      </c>
      <c r="U1829" s="57">
        <f>Table1[[#This Row],[Volume MT/Head]]*Table1[[#This Row],[Price USD/(MT/Head)]]</f>
        <v>0</v>
      </c>
      <c r="W1829" s="28">
        <f>Table1[[#This Row],[Commission SDG/MT]]*Table1[[#This Row],[Volume in Units]]</f>
        <v>0</v>
      </c>
      <c r="Y1829" s="28">
        <f t="shared" si="163"/>
        <v>0</v>
      </c>
      <c r="Z1829" s="6">
        <f>IFERROR((Table1[[#This Row],[Total Cost SDG]]/Table1[[#This Row],[Volume MT/Head]]),0)</f>
        <v>0</v>
      </c>
      <c r="AA1829" s="57" t="e">
        <f t="shared" si="164"/>
        <v>#DIV/0!</v>
      </c>
      <c r="AB1829" s="57">
        <f>IFERROR((Table1[[#This Row],[Total Cost USD]]/Table1[[#This Row],[Volume MT/Head]]),0)</f>
        <v>0</v>
      </c>
      <c r="AC1829" s="80"/>
      <c r="AD1829" s="6">
        <f>Table1[[#This Row],[Volume MT/Head]]-Table1[[#This Row],[Delivered MT]]</f>
        <v>0</v>
      </c>
      <c r="AE1829" s="6">
        <f>Table1[[#This Row],[Delivered MT]]*Table1[[#This Row],[Average Cost SDG/MT]]</f>
        <v>0</v>
      </c>
    </row>
    <row r="1830" spans="1:31" hidden="1" x14ac:dyDescent="0.2">
      <c r="A1830" s="1">
        <v>1841</v>
      </c>
      <c r="P1830" s="6">
        <f t="shared" si="161"/>
        <v>0</v>
      </c>
      <c r="R1830" s="6">
        <f t="shared" si="162"/>
        <v>0</v>
      </c>
      <c r="S1830" s="57">
        <f t="shared" si="165"/>
        <v>0</v>
      </c>
      <c r="T1830" s="6">
        <f>Table1[[#This Row],[Volume in Units]]*Table1[[#This Row],[Price SDG/Unit]]</f>
        <v>0</v>
      </c>
      <c r="U1830" s="57">
        <f>Table1[[#This Row],[Volume MT/Head]]*Table1[[#This Row],[Price USD/(MT/Head)]]</f>
        <v>0</v>
      </c>
      <c r="W1830" s="28">
        <f>Table1[[#This Row],[Commission SDG/MT]]*Table1[[#This Row],[Volume in Units]]</f>
        <v>0</v>
      </c>
      <c r="Y1830" s="28">
        <f t="shared" si="163"/>
        <v>0</v>
      </c>
      <c r="Z1830" s="6">
        <f>IFERROR((Table1[[#This Row],[Total Cost SDG]]/Table1[[#This Row],[Volume MT/Head]]),0)</f>
        <v>0</v>
      </c>
      <c r="AA1830" s="57" t="e">
        <f t="shared" si="164"/>
        <v>#DIV/0!</v>
      </c>
      <c r="AB1830" s="57">
        <f>IFERROR((Table1[[#This Row],[Total Cost USD]]/Table1[[#This Row],[Volume MT/Head]]),0)</f>
        <v>0</v>
      </c>
      <c r="AC1830" s="80"/>
      <c r="AD1830" s="6">
        <f>Table1[[#This Row],[Volume MT/Head]]-Table1[[#This Row],[Delivered MT]]</f>
        <v>0</v>
      </c>
      <c r="AE1830" s="6">
        <f>Table1[[#This Row],[Delivered MT]]*Table1[[#This Row],[Average Cost SDG/MT]]</f>
        <v>0</v>
      </c>
    </row>
    <row r="1831" spans="1:31" hidden="1" x14ac:dyDescent="0.2">
      <c r="A1831" s="1">
        <v>1842</v>
      </c>
      <c r="P1831" s="6">
        <f t="shared" si="161"/>
        <v>0</v>
      </c>
      <c r="R1831" s="6">
        <f t="shared" si="162"/>
        <v>0</v>
      </c>
      <c r="S1831" s="57">
        <f t="shared" si="165"/>
        <v>0</v>
      </c>
      <c r="T1831" s="6">
        <f>Table1[[#This Row],[Volume in Units]]*Table1[[#This Row],[Price SDG/Unit]]</f>
        <v>0</v>
      </c>
      <c r="U1831" s="57">
        <f>Table1[[#This Row],[Volume MT/Head]]*Table1[[#This Row],[Price USD/(MT/Head)]]</f>
        <v>0</v>
      </c>
      <c r="W1831" s="28">
        <f>Table1[[#This Row],[Commission SDG/MT]]*Table1[[#This Row],[Volume in Units]]</f>
        <v>0</v>
      </c>
      <c r="Y1831" s="28">
        <f t="shared" si="163"/>
        <v>0</v>
      </c>
      <c r="Z1831" s="6">
        <f>IFERROR((Table1[[#This Row],[Total Cost SDG]]/Table1[[#This Row],[Volume MT/Head]]),0)</f>
        <v>0</v>
      </c>
      <c r="AA1831" s="57" t="e">
        <f t="shared" si="164"/>
        <v>#DIV/0!</v>
      </c>
      <c r="AB1831" s="57">
        <f>IFERROR((Table1[[#This Row],[Total Cost USD]]/Table1[[#This Row],[Volume MT/Head]]),0)</f>
        <v>0</v>
      </c>
      <c r="AC1831" s="80"/>
      <c r="AD1831" s="6">
        <f>Table1[[#This Row],[Volume MT/Head]]-Table1[[#This Row],[Delivered MT]]</f>
        <v>0</v>
      </c>
      <c r="AE1831" s="6">
        <f>Table1[[#This Row],[Delivered MT]]*Table1[[#This Row],[Average Cost SDG/MT]]</f>
        <v>0</v>
      </c>
    </row>
    <row r="1832" spans="1:31" hidden="1" x14ac:dyDescent="0.2">
      <c r="A1832" s="1">
        <v>1843</v>
      </c>
      <c r="P1832" s="6">
        <f t="shared" si="161"/>
        <v>0</v>
      </c>
      <c r="R1832" s="6">
        <f t="shared" si="162"/>
        <v>0</v>
      </c>
      <c r="S1832" s="57">
        <f t="shared" si="165"/>
        <v>0</v>
      </c>
      <c r="T1832" s="6">
        <f>Table1[[#This Row],[Volume in Units]]*Table1[[#This Row],[Price SDG/Unit]]</f>
        <v>0</v>
      </c>
      <c r="U1832" s="57">
        <f>Table1[[#This Row],[Volume MT/Head]]*Table1[[#This Row],[Price USD/(MT/Head)]]</f>
        <v>0</v>
      </c>
      <c r="W1832" s="28">
        <f>Table1[[#This Row],[Commission SDG/MT]]*Table1[[#This Row],[Volume in Units]]</f>
        <v>0</v>
      </c>
      <c r="Y1832" s="28">
        <f t="shared" si="163"/>
        <v>0</v>
      </c>
      <c r="Z1832" s="6">
        <f>IFERROR((Table1[[#This Row],[Total Cost SDG]]/Table1[[#This Row],[Volume MT/Head]]),0)</f>
        <v>0</v>
      </c>
      <c r="AA1832" s="57" t="e">
        <f t="shared" si="164"/>
        <v>#DIV/0!</v>
      </c>
      <c r="AB1832" s="57">
        <f>IFERROR((Table1[[#This Row],[Total Cost USD]]/Table1[[#This Row],[Volume MT/Head]]),0)</f>
        <v>0</v>
      </c>
      <c r="AC1832" s="80"/>
      <c r="AD1832" s="6">
        <f>Table1[[#This Row],[Volume MT/Head]]-Table1[[#This Row],[Delivered MT]]</f>
        <v>0</v>
      </c>
      <c r="AE1832" s="6">
        <f>Table1[[#This Row],[Delivered MT]]*Table1[[#This Row],[Average Cost SDG/MT]]</f>
        <v>0</v>
      </c>
    </row>
    <row r="1833" spans="1:31" hidden="1" x14ac:dyDescent="0.2">
      <c r="A1833" s="1">
        <v>1844</v>
      </c>
      <c r="P1833" s="6">
        <f t="shared" si="161"/>
        <v>0</v>
      </c>
      <c r="R1833" s="6">
        <f t="shared" si="162"/>
        <v>0</v>
      </c>
      <c r="S1833" s="57">
        <f t="shared" si="165"/>
        <v>0</v>
      </c>
      <c r="T1833" s="6">
        <f>Table1[[#This Row],[Volume in Units]]*Table1[[#This Row],[Price SDG/Unit]]</f>
        <v>0</v>
      </c>
      <c r="U1833" s="57">
        <f>Table1[[#This Row],[Volume MT/Head]]*Table1[[#This Row],[Price USD/(MT/Head)]]</f>
        <v>0</v>
      </c>
      <c r="W1833" s="28">
        <f>Table1[[#This Row],[Commission SDG/MT]]*Table1[[#This Row],[Volume in Units]]</f>
        <v>0</v>
      </c>
      <c r="Y1833" s="28">
        <f t="shared" si="163"/>
        <v>0</v>
      </c>
      <c r="Z1833" s="6">
        <f>IFERROR((Table1[[#This Row],[Total Cost SDG]]/Table1[[#This Row],[Volume MT/Head]]),0)</f>
        <v>0</v>
      </c>
      <c r="AA1833" s="57" t="e">
        <f t="shared" si="164"/>
        <v>#DIV/0!</v>
      </c>
      <c r="AB1833" s="57">
        <f>IFERROR((Table1[[#This Row],[Total Cost USD]]/Table1[[#This Row],[Volume MT/Head]]),0)</f>
        <v>0</v>
      </c>
      <c r="AC1833" s="80"/>
      <c r="AD1833" s="6">
        <f>Table1[[#This Row],[Volume MT/Head]]-Table1[[#This Row],[Delivered MT]]</f>
        <v>0</v>
      </c>
      <c r="AE1833" s="6">
        <f>Table1[[#This Row],[Delivered MT]]*Table1[[#This Row],[Average Cost SDG/MT]]</f>
        <v>0</v>
      </c>
    </row>
    <row r="1834" spans="1:31" hidden="1" x14ac:dyDescent="0.2">
      <c r="A1834" s="1">
        <v>1845</v>
      </c>
      <c r="P1834" s="6">
        <f t="shared" si="161"/>
        <v>0</v>
      </c>
      <c r="R1834" s="6">
        <f t="shared" si="162"/>
        <v>0</v>
      </c>
      <c r="S1834" s="57">
        <f t="shared" si="165"/>
        <v>0</v>
      </c>
      <c r="T1834" s="6">
        <f>Table1[[#This Row],[Volume in Units]]*Table1[[#This Row],[Price SDG/Unit]]</f>
        <v>0</v>
      </c>
      <c r="U1834" s="57">
        <f>Table1[[#This Row],[Volume MT/Head]]*Table1[[#This Row],[Price USD/(MT/Head)]]</f>
        <v>0</v>
      </c>
      <c r="W1834" s="28">
        <f>Table1[[#This Row],[Commission SDG/MT]]*Table1[[#This Row],[Volume in Units]]</f>
        <v>0</v>
      </c>
      <c r="Y1834" s="28">
        <f t="shared" si="163"/>
        <v>0</v>
      </c>
      <c r="Z1834" s="6">
        <f>IFERROR((Table1[[#This Row],[Total Cost SDG]]/Table1[[#This Row],[Volume MT/Head]]),0)</f>
        <v>0</v>
      </c>
      <c r="AA1834" s="57" t="e">
        <f t="shared" si="164"/>
        <v>#DIV/0!</v>
      </c>
      <c r="AB1834" s="57">
        <f>IFERROR((Table1[[#This Row],[Total Cost USD]]/Table1[[#This Row],[Volume MT/Head]]),0)</f>
        <v>0</v>
      </c>
      <c r="AC1834" s="80"/>
      <c r="AD1834" s="6">
        <f>Table1[[#This Row],[Volume MT/Head]]-Table1[[#This Row],[Delivered MT]]</f>
        <v>0</v>
      </c>
      <c r="AE1834" s="6">
        <f>Table1[[#This Row],[Delivered MT]]*Table1[[#This Row],[Average Cost SDG/MT]]</f>
        <v>0</v>
      </c>
    </row>
    <row r="1835" spans="1:31" hidden="1" x14ac:dyDescent="0.2">
      <c r="A1835" s="1">
        <v>1846</v>
      </c>
      <c r="P1835" s="6">
        <f t="shared" si="161"/>
        <v>0</v>
      </c>
      <c r="R1835" s="6">
        <f t="shared" si="162"/>
        <v>0</v>
      </c>
      <c r="S1835" s="57">
        <f t="shared" si="165"/>
        <v>0</v>
      </c>
      <c r="T1835" s="6">
        <f>Table1[[#This Row],[Volume in Units]]*Table1[[#This Row],[Price SDG/Unit]]</f>
        <v>0</v>
      </c>
      <c r="U1835" s="57">
        <f>Table1[[#This Row],[Volume MT/Head]]*Table1[[#This Row],[Price USD/(MT/Head)]]</f>
        <v>0</v>
      </c>
      <c r="W1835" s="28">
        <f>Table1[[#This Row],[Commission SDG/MT]]*Table1[[#This Row],[Volume in Units]]</f>
        <v>0</v>
      </c>
      <c r="Y1835" s="28">
        <f t="shared" si="163"/>
        <v>0</v>
      </c>
      <c r="Z1835" s="6">
        <f>IFERROR((Table1[[#This Row],[Total Cost SDG]]/Table1[[#This Row],[Volume MT/Head]]),0)</f>
        <v>0</v>
      </c>
      <c r="AA1835" s="57" t="e">
        <f t="shared" si="164"/>
        <v>#DIV/0!</v>
      </c>
      <c r="AB1835" s="57">
        <f>IFERROR((Table1[[#This Row],[Total Cost USD]]/Table1[[#This Row],[Volume MT/Head]]),0)</f>
        <v>0</v>
      </c>
      <c r="AC1835" s="80"/>
      <c r="AD1835" s="6">
        <f>Table1[[#This Row],[Volume MT/Head]]-Table1[[#This Row],[Delivered MT]]</f>
        <v>0</v>
      </c>
      <c r="AE1835" s="6">
        <f>Table1[[#This Row],[Delivered MT]]*Table1[[#This Row],[Average Cost SDG/MT]]</f>
        <v>0</v>
      </c>
    </row>
    <row r="1836" spans="1:31" hidden="1" x14ac:dyDescent="0.2">
      <c r="A1836" s="1">
        <v>1847</v>
      </c>
      <c r="P1836" s="6">
        <f t="shared" si="161"/>
        <v>0</v>
      </c>
      <c r="R1836" s="6">
        <f t="shared" si="162"/>
        <v>0</v>
      </c>
      <c r="S1836" s="57">
        <f t="shared" si="165"/>
        <v>0</v>
      </c>
      <c r="T1836" s="6">
        <f>Table1[[#This Row],[Volume in Units]]*Table1[[#This Row],[Price SDG/Unit]]</f>
        <v>0</v>
      </c>
      <c r="U1836" s="57">
        <f>Table1[[#This Row],[Volume MT/Head]]*Table1[[#This Row],[Price USD/(MT/Head)]]</f>
        <v>0</v>
      </c>
      <c r="W1836" s="28">
        <f>Table1[[#This Row],[Commission SDG/MT]]*Table1[[#This Row],[Volume in Units]]</f>
        <v>0</v>
      </c>
      <c r="Y1836" s="28">
        <f t="shared" si="163"/>
        <v>0</v>
      </c>
      <c r="Z1836" s="6">
        <f>IFERROR((Table1[[#This Row],[Total Cost SDG]]/Table1[[#This Row],[Volume MT/Head]]),0)</f>
        <v>0</v>
      </c>
      <c r="AA1836" s="57" t="e">
        <f t="shared" si="164"/>
        <v>#DIV/0!</v>
      </c>
      <c r="AB1836" s="57">
        <f>IFERROR((Table1[[#This Row],[Total Cost USD]]/Table1[[#This Row],[Volume MT/Head]]),0)</f>
        <v>0</v>
      </c>
      <c r="AC1836" s="80"/>
      <c r="AD1836" s="6">
        <f>Table1[[#This Row],[Volume MT/Head]]-Table1[[#This Row],[Delivered MT]]</f>
        <v>0</v>
      </c>
      <c r="AE1836" s="6">
        <f>Table1[[#This Row],[Delivered MT]]*Table1[[#This Row],[Average Cost SDG/MT]]</f>
        <v>0</v>
      </c>
    </row>
    <row r="1837" spans="1:31" hidden="1" x14ac:dyDescent="0.2">
      <c r="A1837" s="1">
        <v>1848</v>
      </c>
      <c r="P1837" s="6">
        <f t="shared" si="161"/>
        <v>0</v>
      </c>
      <c r="R1837" s="6">
        <f t="shared" si="162"/>
        <v>0</v>
      </c>
      <c r="S1837" s="57">
        <f t="shared" si="165"/>
        <v>0</v>
      </c>
      <c r="T1837" s="6">
        <f>Table1[[#This Row],[Volume in Units]]*Table1[[#This Row],[Price SDG/Unit]]</f>
        <v>0</v>
      </c>
      <c r="U1837" s="57">
        <f>Table1[[#This Row],[Volume MT/Head]]*Table1[[#This Row],[Price USD/(MT/Head)]]</f>
        <v>0</v>
      </c>
      <c r="W1837" s="28">
        <f>Table1[[#This Row],[Commission SDG/MT]]*Table1[[#This Row],[Volume in Units]]</f>
        <v>0</v>
      </c>
      <c r="Y1837" s="28">
        <f t="shared" si="163"/>
        <v>0</v>
      </c>
      <c r="Z1837" s="6">
        <f>IFERROR((Table1[[#This Row],[Total Cost SDG]]/Table1[[#This Row],[Volume MT/Head]]),0)</f>
        <v>0</v>
      </c>
      <c r="AA1837" s="57" t="e">
        <f t="shared" si="164"/>
        <v>#DIV/0!</v>
      </c>
      <c r="AB1837" s="57">
        <f>IFERROR((Table1[[#This Row],[Total Cost USD]]/Table1[[#This Row],[Volume MT/Head]]),0)</f>
        <v>0</v>
      </c>
      <c r="AC1837" s="80"/>
      <c r="AD1837" s="6">
        <f>Table1[[#This Row],[Volume MT/Head]]-Table1[[#This Row],[Delivered MT]]</f>
        <v>0</v>
      </c>
      <c r="AE1837" s="6">
        <f>Table1[[#This Row],[Delivered MT]]*Table1[[#This Row],[Average Cost SDG/MT]]</f>
        <v>0</v>
      </c>
    </row>
    <row r="1838" spans="1:31" hidden="1" x14ac:dyDescent="0.2">
      <c r="A1838" s="1">
        <v>1849</v>
      </c>
      <c r="P1838" s="6">
        <f t="shared" si="161"/>
        <v>0</v>
      </c>
      <c r="R1838" s="6">
        <f t="shared" si="162"/>
        <v>0</v>
      </c>
      <c r="S1838" s="57">
        <f t="shared" si="165"/>
        <v>0</v>
      </c>
      <c r="T1838" s="6">
        <f>Table1[[#This Row],[Volume in Units]]*Table1[[#This Row],[Price SDG/Unit]]</f>
        <v>0</v>
      </c>
      <c r="U1838" s="57">
        <f>Table1[[#This Row],[Volume MT/Head]]*Table1[[#This Row],[Price USD/(MT/Head)]]</f>
        <v>0</v>
      </c>
      <c r="W1838" s="28">
        <f>Table1[[#This Row],[Commission SDG/MT]]*Table1[[#This Row],[Volume in Units]]</f>
        <v>0</v>
      </c>
      <c r="Y1838" s="28">
        <f t="shared" si="163"/>
        <v>0</v>
      </c>
      <c r="Z1838" s="6">
        <f>IFERROR((Table1[[#This Row],[Total Cost SDG]]/Table1[[#This Row],[Volume MT/Head]]),0)</f>
        <v>0</v>
      </c>
      <c r="AA1838" s="57" t="e">
        <f t="shared" si="164"/>
        <v>#DIV/0!</v>
      </c>
      <c r="AB1838" s="57">
        <f>IFERROR((Table1[[#This Row],[Total Cost USD]]/Table1[[#This Row],[Volume MT/Head]]),0)</f>
        <v>0</v>
      </c>
      <c r="AC1838" s="80"/>
      <c r="AD1838" s="6">
        <f>Table1[[#This Row],[Volume MT/Head]]-Table1[[#This Row],[Delivered MT]]</f>
        <v>0</v>
      </c>
      <c r="AE1838" s="6">
        <f>Table1[[#This Row],[Delivered MT]]*Table1[[#This Row],[Average Cost SDG/MT]]</f>
        <v>0</v>
      </c>
    </row>
    <row r="1839" spans="1:31" hidden="1" x14ac:dyDescent="0.2">
      <c r="A1839" s="1">
        <v>1850</v>
      </c>
      <c r="P1839" s="6">
        <f t="shared" si="161"/>
        <v>0</v>
      </c>
      <c r="R1839" s="6">
        <f t="shared" si="162"/>
        <v>0</v>
      </c>
      <c r="S1839" s="57">
        <f t="shared" si="165"/>
        <v>0</v>
      </c>
      <c r="T1839" s="6">
        <f>Table1[[#This Row],[Volume in Units]]*Table1[[#This Row],[Price SDG/Unit]]</f>
        <v>0</v>
      </c>
      <c r="U1839" s="57">
        <f>Table1[[#This Row],[Volume MT/Head]]*Table1[[#This Row],[Price USD/(MT/Head)]]</f>
        <v>0</v>
      </c>
      <c r="W1839" s="28">
        <f>Table1[[#This Row],[Commission SDG/MT]]*Table1[[#This Row],[Volume in Units]]</f>
        <v>0</v>
      </c>
      <c r="Y1839" s="28">
        <f t="shared" si="163"/>
        <v>0</v>
      </c>
      <c r="Z1839" s="6">
        <f>IFERROR((Table1[[#This Row],[Total Cost SDG]]/Table1[[#This Row],[Volume MT/Head]]),0)</f>
        <v>0</v>
      </c>
      <c r="AA1839" s="57" t="e">
        <f t="shared" si="164"/>
        <v>#DIV/0!</v>
      </c>
      <c r="AB1839" s="57">
        <f>IFERROR((Table1[[#This Row],[Total Cost USD]]/Table1[[#This Row],[Volume MT/Head]]),0)</f>
        <v>0</v>
      </c>
      <c r="AC1839" s="80"/>
      <c r="AD1839" s="6">
        <f>Table1[[#This Row],[Volume MT/Head]]-Table1[[#This Row],[Delivered MT]]</f>
        <v>0</v>
      </c>
      <c r="AE1839" s="6">
        <f>Table1[[#This Row],[Delivered MT]]*Table1[[#This Row],[Average Cost SDG/MT]]</f>
        <v>0</v>
      </c>
    </row>
    <row r="1840" spans="1:31" hidden="1" x14ac:dyDescent="0.2">
      <c r="A1840" s="1">
        <v>1851</v>
      </c>
      <c r="P1840" s="6">
        <f t="shared" si="161"/>
        <v>0</v>
      </c>
      <c r="R1840" s="6">
        <f t="shared" si="162"/>
        <v>0</v>
      </c>
      <c r="S1840" s="57">
        <f t="shared" si="165"/>
        <v>0</v>
      </c>
      <c r="T1840" s="6">
        <f>Table1[[#This Row],[Volume in Units]]*Table1[[#This Row],[Price SDG/Unit]]</f>
        <v>0</v>
      </c>
      <c r="U1840" s="57">
        <f>Table1[[#This Row],[Volume MT/Head]]*Table1[[#This Row],[Price USD/(MT/Head)]]</f>
        <v>0</v>
      </c>
      <c r="W1840" s="28">
        <f>Table1[[#This Row],[Commission SDG/MT]]*Table1[[#This Row],[Volume in Units]]</f>
        <v>0</v>
      </c>
      <c r="Y1840" s="28">
        <f t="shared" si="163"/>
        <v>0</v>
      </c>
      <c r="Z1840" s="6">
        <f>IFERROR((Table1[[#This Row],[Total Cost SDG]]/Table1[[#This Row],[Volume MT/Head]]),0)</f>
        <v>0</v>
      </c>
      <c r="AA1840" s="57" t="e">
        <f t="shared" si="164"/>
        <v>#DIV/0!</v>
      </c>
      <c r="AB1840" s="57">
        <f>IFERROR((Table1[[#This Row],[Total Cost USD]]/Table1[[#This Row],[Volume MT/Head]]),0)</f>
        <v>0</v>
      </c>
      <c r="AC1840" s="80"/>
      <c r="AD1840" s="6">
        <f>Table1[[#This Row],[Volume MT/Head]]-Table1[[#This Row],[Delivered MT]]</f>
        <v>0</v>
      </c>
      <c r="AE1840" s="6">
        <f>Table1[[#This Row],[Delivered MT]]*Table1[[#This Row],[Average Cost SDG/MT]]</f>
        <v>0</v>
      </c>
    </row>
    <row r="1841" spans="1:31" hidden="1" x14ac:dyDescent="0.2">
      <c r="A1841" s="1">
        <v>1852</v>
      </c>
      <c r="P1841" s="6">
        <f t="shared" si="161"/>
        <v>0</v>
      </c>
      <c r="R1841" s="6">
        <f t="shared" si="162"/>
        <v>0</v>
      </c>
      <c r="S1841" s="57">
        <f t="shared" si="165"/>
        <v>0</v>
      </c>
      <c r="T1841" s="6">
        <f>Table1[[#This Row],[Volume in Units]]*Table1[[#This Row],[Price SDG/Unit]]</f>
        <v>0</v>
      </c>
      <c r="U1841" s="57">
        <f>Table1[[#This Row],[Volume MT/Head]]*Table1[[#This Row],[Price USD/(MT/Head)]]</f>
        <v>0</v>
      </c>
      <c r="W1841" s="28">
        <f>Table1[[#This Row],[Commission SDG/MT]]*Table1[[#This Row],[Volume in Units]]</f>
        <v>0</v>
      </c>
      <c r="Y1841" s="28">
        <f t="shared" si="163"/>
        <v>0</v>
      </c>
      <c r="Z1841" s="6">
        <f>IFERROR((Table1[[#This Row],[Total Cost SDG]]/Table1[[#This Row],[Volume MT/Head]]),0)</f>
        <v>0</v>
      </c>
      <c r="AA1841" s="57" t="e">
        <f t="shared" si="164"/>
        <v>#DIV/0!</v>
      </c>
      <c r="AB1841" s="57">
        <f>IFERROR((Table1[[#This Row],[Total Cost USD]]/Table1[[#This Row],[Volume MT/Head]]),0)</f>
        <v>0</v>
      </c>
      <c r="AC1841" s="80"/>
      <c r="AD1841" s="6">
        <f>Table1[[#This Row],[Volume MT/Head]]-Table1[[#This Row],[Delivered MT]]</f>
        <v>0</v>
      </c>
      <c r="AE1841" s="6">
        <f>Table1[[#This Row],[Delivered MT]]*Table1[[#This Row],[Average Cost SDG/MT]]</f>
        <v>0</v>
      </c>
    </row>
    <row r="1842" spans="1:31" hidden="1" x14ac:dyDescent="0.2">
      <c r="A1842" s="1">
        <v>1853</v>
      </c>
      <c r="P1842" s="6">
        <f t="shared" si="161"/>
        <v>0</v>
      </c>
      <c r="R1842" s="6">
        <f t="shared" si="162"/>
        <v>0</v>
      </c>
      <c r="S1842" s="57">
        <f t="shared" si="165"/>
        <v>0</v>
      </c>
      <c r="T1842" s="6">
        <f>Table1[[#This Row],[Volume in Units]]*Table1[[#This Row],[Price SDG/Unit]]</f>
        <v>0</v>
      </c>
      <c r="U1842" s="57">
        <f>Table1[[#This Row],[Volume MT/Head]]*Table1[[#This Row],[Price USD/(MT/Head)]]</f>
        <v>0</v>
      </c>
      <c r="W1842" s="28">
        <f>Table1[[#This Row],[Commission SDG/MT]]*Table1[[#This Row],[Volume in Units]]</f>
        <v>0</v>
      </c>
      <c r="Y1842" s="28">
        <f t="shared" si="163"/>
        <v>0</v>
      </c>
      <c r="Z1842" s="6">
        <f>IFERROR((Table1[[#This Row],[Total Cost SDG]]/Table1[[#This Row],[Volume MT/Head]]),0)</f>
        <v>0</v>
      </c>
      <c r="AA1842" s="57" t="e">
        <f t="shared" si="164"/>
        <v>#DIV/0!</v>
      </c>
      <c r="AB1842" s="57">
        <f>IFERROR((Table1[[#This Row],[Total Cost USD]]/Table1[[#This Row],[Volume MT/Head]]),0)</f>
        <v>0</v>
      </c>
      <c r="AC1842" s="80"/>
      <c r="AD1842" s="6">
        <f>Table1[[#This Row],[Volume MT/Head]]-Table1[[#This Row],[Delivered MT]]</f>
        <v>0</v>
      </c>
      <c r="AE1842" s="6">
        <f>Table1[[#This Row],[Delivered MT]]*Table1[[#This Row],[Average Cost SDG/MT]]</f>
        <v>0</v>
      </c>
    </row>
    <row r="1843" spans="1:31" hidden="1" x14ac:dyDescent="0.2">
      <c r="A1843" s="1">
        <v>1854</v>
      </c>
      <c r="P1843" s="6">
        <f t="shared" si="161"/>
        <v>0</v>
      </c>
      <c r="R1843" s="6">
        <f t="shared" si="162"/>
        <v>0</v>
      </c>
      <c r="S1843" s="57">
        <f t="shared" si="165"/>
        <v>0</v>
      </c>
      <c r="T1843" s="6">
        <f>Table1[[#This Row],[Volume in Units]]*Table1[[#This Row],[Price SDG/Unit]]</f>
        <v>0</v>
      </c>
      <c r="U1843" s="57">
        <f>Table1[[#This Row],[Volume MT/Head]]*Table1[[#This Row],[Price USD/(MT/Head)]]</f>
        <v>0</v>
      </c>
      <c r="W1843" s="28">
        <f>Table1[[#This Row],[Commission SDG/MT]]*Table1[[#This Row],[Volume in Units]]</f>
        <v>0</v>
      </c>
      <c r="Y1843" s="28">
        <f t="shared" si="163"/>
        <v>0</v>
      </c>
      <c r="Z1843" s="6">
        <f>IFERROR((Table1[[#This Row],[Total Cost SDG]]/Table1[[#This Row],[Volume MT/Head]]),0)</f>
        <v>0</v>
      </c>
      <c r="AA1843" s="57" t="e">
        <f t="shared" si="164"/>
        <v>#DIV/0!</v>
      </c>
      <c r="AB1843" s="57">
        <f>IFERROR((Table1[[#This Row],[Total Cost USD]]/Table1[[#This Row],[Volume MT/Head]]),0)</f>
        <v>0</v>
      </c>
      <c r="AC1843" s="80"/>
      <c r="AD1843" s="6">
        <f>Table1[[#This Row],[Volume MT/Head]]-Table1[[#This Row],[Delivered MT]]</f>
        <v>0</v>
      </c>
      <c r="AE1843" s="6">
        <f>Table1[[#This Row],[Delivered MT]]*Table1[[#This Row],[Average Cost SDG/MT]]</f>
        <v>0</v>
      </c>
    </row>
    <row r="1844" spans="1:31" hidden="1" x14ac:dyDescent="0.2">
      <c r="A1844" s="1">
        <v>1855</v>
      </c>
      <c r="P1844" s="6">
        <f t="shared" si="161"/>
        <v>0</v>
      </c>
      <c r="R1844" s="6">
        <f t="shared" si="162"/>
        <v>0</v>
      </c>
      <c r="S1844" s="57">
        <f t="shared" si="165"/>
        <v>0</v>
      </c>
      <c r="T1844" s="6">
        <f>Table1[[#This Row],[Volume in Units]]*Table1[[#This Row],[Price SDG/Unit]]</f>
        <v>0</v>
      </c>
      <c r="U1844" s="57">
        <f>Table1[[#This Row],[Volume MT/Head]]*Table1[[#This Row],[Price USD/(MT/Head)]]</f>
        <v>0</v>
      </c>
      <c r="W1844" s="28">
        <f>Table1[[#This Row],[Commission SDG/MT]]*Table1[[#This Row],[Volume in Units]]</f>
        <v>0</v>
      </c>
      <c r="Y1844" s="28">
        <f t="shared" si="163"/>
        <v>0</v>
      </c>
      <c r="Z1844" s="6">
        <f>IFERROR((Table1[[#This Row],[Total Cost SDG]]/Table1[[#This Row],[Volume MT/Head]]),0)</f>
        <v>0</v>
      </c>
      <c r="AA1844" s="57" t="e">
        <f t="shared" si="164"/>
        <v>#DIV/0!</v>
      </c>
      <c r="AB1844" s="57">
        <f>IFERROR((Table1[[#This Row],[Total Cost USD]]/Table1[[#This Row],[Volume MT/Head]]),0)</f>
        <v>0</v>
      </c>
      <c r="AC1844" s="80"/>
      <c r="AD1844" s="6">
        <f>Table1[[#This Row],[Volume MT/Head]]-Table1[[#This Row],[Delivered MT]]</f>
        <v>0</v>
      </c>
      <c r="AE1844" s="6">
        <f>Table1[[#This Row],[Delivered MT]]*Table1[[#This Row],[Average Cost SDG/MT]]</f>
        <v>0</v>
      </c>
    </row>
    <row r="1845" spans="1:31" hidden="1" x14ac:dyDescent="0.2">
      <c r="A1845" s="1">
        <v>1856</v>
      </c>
      <c r="P1845" s="6">
        <f t="shared" si="161"/>
        <v>0</v>
      </c>
      <c r="R1845" s="6">
        <f t="shared" si="162"/>
        <v>0</v>
      </c>
      <c r="S1845" s="57">
        <f t="shared" si="165"/>
        <v>0</v>
      </c>
      <c r="T1845" s="6">
        <f>Table1[[#This Row],[Volume in Units]]*Table1[[#This Row],[Price SDG/Unit]]</f>
        <v>0</v>
      </c>
      <c r="U1845" s="57">
        <f>Table1[[#This Row],[Volume MT/Head]]*Table1[[#This Row],[Price USD/(MT/Head)]]</f>
        <v>0</v>
      </c>
      <c r="W1845" s="28">
        <f>Table1[[#This Row],[Commission SDG/MT]]*Table1[[#This Row],[Volume in Units]]</f>
        <v>0</v>
      </c>
      <c r="Y1845" s="28">
        <f t="shared" si="163"/>
        <v>0</v>
      </c>
      <c r="Z1845" s="6">
        <f>IFERROR((Table1[[#This Row],[Total Cost SDG]]/Table1[[#This Row],[Volume MT/Head]]),0)</f>
        <v>0</v>
      </c>
      <c r="AA1845" s="57" t="e">
        <f t="shared" si="164"/>
        <v>#DIV/0!</v>
      </c>
      <c r="AB1845" s="57">
        <f>IFERROR((Table1[[#This Row],[Total Cost USD]]/Table1[[#This Row],[Volume MT/Head]]),0)</f>
        <v>0</v>
      </c>
      <c r="AC1845" s="80"/>
      <c r="AD1845" s="6">
        <f>Table1[[#This Row],[Volume MT/Head]]-Table1[[#This Row],[Delivered MT]]</f>
        <v>0</v>
      </c>
      <c r="AE1845" s="6">
        <f>Table1[[#This Row],[Delivered MT]]*Table1[[#This Row],[Average Cost SDG/MT]]</f>
        <v>0</v>
      </c>
    </row>
    <row r="1846" spans="1:31" hidden="1" x14ac:dyDescent="0.2">
      <c r="A1846" s="1">
        <v>1857</v>
      </c>
      <c r="P1846" s="6">
        <f t="shared" si="161"/>
        <v>0</v>
      </c>
      <c r="R1846" s="6">
        <f t="shared" si="162"/>
        <v>0</v>
      </c>
      <c r="S1846" s="57">
        <f t="shared" si="165"/>
        <v>0</v>
      </c>
      <c r="T1846" s="6">
        <f>Table1[[#This Row],[Volume in Units]]*Table1[[#This Row],[Price SDG/Unit]]</f>
        <v>0</v>
      </c>
      <c r="U1846" s="57">
        <f>Table1[[#This Row],[Volume MT/Head]]*Table1[[#This Row],[Price USD/(MT/Head)]]</f>
        <v>0</v>
      </c>
      <c r="W1846" s="28">
        <f>Table1[[#This Row],[Commission SDG/MT]]*Table1[[#This Row],[Volume in Units]]</f>
        <v>0</v>
      </c>
      <c r="Y1846" s="28">
        <f t="shared" si="163"/>
        <v>0</v>
      </c>
      <c r="Z1846" s="6">
        <f>IFERROR((Table1[[#This Row],[Total Cost SDG]]/Table1[[#This Row],[Volume MT/Head]]),0)</f>
        <v>0</v>
      </c>
      <c r="AA1846" s="57" t="e">
        <f t="shared" si="164"/>
        <v>#DIV/0!</v>
      </c>
      <c r="AB1846" s="57">
        <f>IFERROR((Table1[[#This Row],[Total Cost USD]]/Table1[[#This Row],[Volume MT/Head]]),0)</f>
        <v>0</v>
      </c>
      <c r="AC1846" s="80"/>
      <c r="AD1846" s="6">
        <f>Table1[[#This Row],[Volume MT/Head]]-Table1[[#This Row],[Delivered MT]]</f>
        <v>0</v>
      </c>
      <c r="AE1846" s="6">
        <f>Table1[[#This Row],[Delivered MT]]*Table1[[#This Row],[Average Cost SDG/MT]]</f>
        <v>0</v>
      </c>
    </row>
    <row r="1847" spans="1:31" hidden="1" x14ac:dyDescent="0.2">
      <c r="A1847" s="1">
        <v>1858</v>
      </c>
      <c r="P1847" s="6">
        <f t="shared" si="161"/>
        <v>0</v>
      </c>
      <c r="R1847" s="6">
        <f t="shared" si="162"/>
        <v>0</v>
      </c>
      <c r="S1847" s="57">
        <f t="shared" si="165"/>
        <v>0</v>
      </c>
      <c r="T1847" s="6">
        <f>Table1[[#This Row],[Volume in Units]]*Table1[[#This Row],[Price SDG/Unit]]</f>
        <v>0</v>
      </c>
      <c r="U1847" s="57">
        <f>Table1[[#This Row],[Volume MT/Head]]*Table1[[#This Row],[Price USD/(MT/Head)]]</f>
        <v>0</v>
      </c>
      <c r="W1847" s="28">
        <f>Table1[[#This Row],[Commission SDG/MT]]*Table1[[#This Row],[Volume in Units]]</f>
        <v>0</v>
      </c>
      <c r="Y1847" s="28">
        <f t="shared" si="163"/>
        <v>0</v>
      </c>
      <c r="Z1847" s="6">
        <f>IFERROR((Table1[[#This Row],[Total Cost SDG]]/Table1[[#This Row],[Volume MT/Head]]),0)</f>
        <v>0</v>
      </c>
      <c r="AA1847" s="57" t="e">
        <f t="shared" si="164"/>
        <v>#DIV/0!</v>
      </c>
      <c r="AB1847" s="57">
        <f>IFERROR((Table1[[#This Row],[Total Cost USD]]/Table1[[#This Row],[Volume MT/Head]]),0)</f>
        <v>0</v>
      </c>
      <c r="AC1847" s="80"/>
      <c r="AD1847" s="6">
        <f>Table1[[#This Row],[Volume MT/Head]]-Table1[[#This Row],[Delivered MT]]</f>
        <v>0</v>
      </c>
      <c r="AE1847" s="6">
        <f>Table1[[#This Row],[Delivered MT]]*Table1[[#This Row],[Average Cost SDG/MT]]</f>
        <v>0</v>
      </c>
    </row>
    <row r="1848" spans="1:31" hidden="1" x14ac:dyDescent="0.2">
      <c r="A1848" s="1">
        <v>1859</v>
      </c>
      <c r="P1848" s="6">
        <f t="shared" si="161"/>
        <v>0</v>
      </c>
      <c r="R1848" s="6">
        <f t="shared" si="162"/>
        <v>0</v>
      </c>
      <c r="S1848" s="57">
        <f t="shared" si="165"/>
        <v>0</v>
      </c>
      <c r="T1848" s="6">
        <f>Table1[[#This Row],[Volume in Units]]*Table1[[#This Row],[Price SDG/Unit]]</f>
        <v>0</v>
      </c>
      <c r="U1848" s="57">
        <f>Table1[[#This Row],[Volume MT/Head]]*Table1[[#This Row],[Price USD/(MT/Head)]]</f>
        <v>0</v>
      </c>
      <c r="W1848" s="28">
        <f>Table1[[#This Row],[Commission SDG/MT]]*Table1[[#This Row],[Volume in Units]]</f>
        <v>0</v>
      </c>
      <c r="Y1848" s="28">
        <f t="shared" si="163"/>
        <v>0</v>
      </c>
      <c r="Z1848" s="6">
        <f>IFERROR((Table1[[#This Row],[Total Cost SDG]]/Table1[[#This Row],[Volume MT/Head]]),0)</f>
        <v>0</v>
      </c>
      <c r="AA1848" s="57" t="e">
        <f t="shared" si="164"/>
        <v>#DIV/0!</v>
      </c>
      <c r="AB1848" s="57">
        <f>IFERROR((Table1[[#This Row],[Total Cost USD]]/Table1[[#This Row],[Volume MT/Head]]),0)</f>
        <v>0</v>
      </c>
      <c r="AC1848" s="80"/>
      <c r="AD1848" s="6">
        <f>Table1[[#This Row],[Volume MT/Head]]-Table1[[#This Row],[Delivered MT]]</f>
        <v>0</v>
      </c>
      <c r="AE1848" s="6">
        <f>Table1[[#This Row],[Delivered MT]]*Table1[[#This Row],[Average Cost SDG/MT]]</f>
        <v>0</v>
      </c>
    </row>
    <row r="1849" spans="1:31" hidden="1" x14ac:dyDescent="0.2">
      <c r="A1849" s="1">
        <v>1860</v>
      </c>
      <c r="P1849" s="6">
        <f t="shared" si="161"/>
        <v>0</v>
      </c>
      <c r="R1849" s="6">
        <f t="shared" si="162"/>
        <v>0</v>
      </c>
      <c r="S1849" s="57">
        <f t="shared" si="165"/>
        <v>0</v>
      </c>
      <c r="T1849" s="6">
        <f>Table1[[#This Row],[Volume in Units]]*Table1[[#This Row],[Price SDG/Unit]]</f>
        <v>0</v>
      </c>
      <c r="U1849" s="57">
        <f>Table1[[#This Row],[Volume MT/Head]]*Table1[[#This Row],[Price USD/(MT/Head)]]</f>
        <v>0</v>
      </c>
      <c r="W1849" s="28">
        <f>Table1[[#This Row],[Commission SDG/MT]]*Table1[[#This Row],[Volume in Units]]</f>
        <v>0</v>
      </c>
      <c r="Y1849" s="28">
        <f t="shared" si="163"/>
        <v>0</v>
      </c>
      <c r="Z1849" s="6">
        <f>IFERROR((Table1[[#This Row],[Total Cost SDG]]/Table1[[#This Row],[Volume MT/Head]]),0)</f>
        <v>0</v>
      </c>
      <c r="AA1849" s="57" t="e">
        <f t="shared" si="164"/>
        <v>#DIV/0!</v>
      </c>
      <c r="AB1849" s="57">
        <f>IFERROR((Table1[[#This Row],[Total Cost USD]]/Table1[[#This Row],[Volume MT/Head]]),0)</f>
        <v>0</v>
      </c>
      <c r="AC1849" s="80"/>
      <c r="AD1849" s="6">
        <f>Table1[[#This Row],[Volume MT/Head]]-Table1[[#This Row],[Delivered MT]]</f>
        <v>0</v>
      </c>
      <c r="AE1849" s="6">
        <f>Table1[[#This Row],[Delivered MT]]*Table1[[#This Row],[Average Cost SDG/MT]]</f>
        <v>0</v>
      </c>
    </row>
    <row r="1850" spans="1:31" hidden="1" x14ac:dyDescent="0.2">
      <c r="A1850" s="1">
        <v>1861</v>
      </c>
      <c r="P1850" s="6">
        <f t="shared" si="161"/>
        <v>0</v>
      </c>
      <c r="R1850" s="6">
        <f t="shared" si="162"/>
        <v>0</v>
      </c>
      <c r="S1850" s="57">
        <f t="shared" si="165"/>
        <v>0</v>
      </c>
      <c r="T1850" s="6">
        <f>Table1[[#This Row],[Volume in Units]]*Table1[[#This Row],[Price SDG/Unit]]</f>
        <v>0</v>
      </c>
      <c r="U1850" s="57">
        <f>Table1[[#This Row],[Volume MT/Head]]*Table1[[#This Row],[Price USD/(MT/Head)]]</f>
        <v>0</v>
      </c>
      <c r="W1850" s="28">
        <f>Table1[[#This Row],[Commission SDG/MT]]*Table1[[#This Row],[Volume in Units]]</f>
        <v>0</v>
      </c>
      <c r="Y1850" s="28">
        <f t="shared" si="163"/>
        <v>0</v>
      </c>
      <c r="Z1850" s="6">
        <f>IFERROR((Table1[[#This Row],[Total Cost SDG]]/Table1[[#This Row],[Volume MT/Head]]),0)</f>
        <v>0</v>
      </c>
      <c r="AA1850" s="57" t="e">
        <f t="shared" si="164"/>
        <v>#DIV/0!</v>
      </c>
      <c r="AB1850" s="57">
        <f>IFERROR((Table1[[#This Row],[Total Cost USD]]/Table1[[#This Row],[Volume MT/Head]]),0)</f>
        <v>0</v>
      </c>
      <c r="AC1850" s="80"/>
      <c r="AD1850" s="6">
        <f>Table1[[#This Row],[Volume MT/Head]]-Table1[[#This Row],[Delivered MT]]</f>
        <v>0</v>
      </c>
      <c r="AE1850" s="6">
        <f>Table1[[#This Row],[Delivered MT]]*Table1[[#This Row],[Average Cost SDG/MT]]</f>
        <v>0</v>
      </c>
    </row>
    <row r="1851" spans="1:31" hidden="1" x14ac:dyDescent="0.2">
      <c r="A1851" s="1">
        <v>1862</v>
      </c>
      <c r="P1851" s="6">
        <f t="shared" si="161"/>
        <v>0</v>
      </c>
      <c r="R1851" s="6">
        <f t="shared" si="162"/>
        <v>0</v>
      </c>
      <c r="S1851" s="57">
        <f t="shared" si="165"/>
        <v>0</v>
      </c>
      <c r="T1851" s="6">
        <f>Table1[[#This Row],[Volume in Units]]*Table1[[#This Row],[Price SDG/Unit]]</f>
        <v>0</v>
      </c>
      <c r="U1851" s="57">
        <f>Table1[[#This Row],[Volume MT/Head]]*Table1[[#This Row],[Price USD/(MT/Head)]]</f>
        <v>0</v>
      </c>
      <c r="W1851" s="28">
        <f>Table1[[#This Row],[Commission SDG/MT]]*Table1[[#This Row],[Volume in Units]]</f>
        <v>0</v>
      </c>
      <c r="Y1851" s="28">
        <f t="shared" si="163"/>
        <v>0</v>
      </c>
      <c r="Z1851" s="6">
        <f>IFERROR((Table1[[#This Row],[Total Cost SDG]]/Table1[[#This Row],[Volume MT/Head]]),0)</f>
        <v>0</v>
      </c>
      <c r="AA1851" s="57" t="e">
        <f t="shared" si="164"/>
        <v>#DIV/0!</v>
      </c>
      <c r="AB1851" s="57">
        <f>IFERROR((Table1[[#This Row],[Total Cost USD]]/Table1[[#This Row],[Volume MT/Head]]),0)</f>
        <v>0</v>
      </c>
      <c r="AC1851" s="80"/>
      <c r="AD1851" s="6">
        <f>Table1[[#This Row],[Volume MT/Head]]-Table1[[#This Row],[Delivered MT]]</f>
        <v>0</v>
      </c>
      <c r="AE1851" s="6">
        <f>Table1[[#This Row],[Delivered MT]]*Table1[[#This Row],[Average Cost SDG/MT]]</f>
        <v>0</v>
      </c>
    </row>
    <row r="1852" spans="1:31" hidden="1" x14ac:dyDescent="0.2">
      <c r="A1852" s="1">
        <v>1863</v>
      </c>
      <c r="P1852" s="6">
        <f t="shared" si="161"/>
        <v>0</v>
      </c>
      <c r="R1852" s="6">
        <f t="shared" si="162"/>
        <v>0</v>
      </c>
      <c r="S1852" s="57">
        <f t="shared" si="165"/>
        <v>0</v>
      </c>
      <c r="T1852" s="6">
        <f>Table1[[#This Row],[Volume in Units]]*Table1[[#This Row],[Price SDG/Unit]]</f>
        <v>0</v>
      </c>
      <c r="U1852" s="57">
        <f>Table1[[#This Row],[Volume MT/Head]]*Table1[[#This Row],[Price USD/(MT/Head)]]</f>
        <v>0</v>
      </c>
      <c r="W1852" s="28">
        <f>Table1[[#This Row],[Commission SDG/MT]]*Table1[[#This Row],[Volume in Units]]</f>
        <v>0</v>
      </c>
      <c r="Y1852" s="28">
        <f t="shared" si="163"/>
        <v>0</v>
      </c>
      <c r="Z1852" s="6">
        <f>IFERROR((Table1[[#This Row],[Total Cost SDG]]/Table1[[#This Row],[Volume MT/Head]]),0)</f>
        <v>0</v>
      </c>
      <c r="AA1852" s="57" t="e">
        <f t="shared" si="164"/>
        <v>#DIV/0!</v>
      </c>
      <c r="AB1852" s="57">
        <f>IFERROR((Table1[[#This Row],[Total Cost USD]]/Table1[[#This Row],[Volume MT/Head]]),0)</f>
        <v>0</v>
      </c>
      <c r="AC1852" s="80"/>
      <c r="AD1852" s="6">
        <f>Table1[[#This Row],[Volume MT/Head]]-Table1[[#This Row],[Delivered MT]]</f>
        <v>0</v>
      </c>
      <c r="AE1852" s="6">
        <f>Table1[[#This Row],[Delivered MT]]*Table1[[#This Row],[Average Cost SDG/MT]]</f>
        <v>0</v>
      </c>
    </row>
    <row r="1853" spans="1:31" hidden="1" x14ac:dyDescent="0.2">
      <c r="A1853" s="1">
        <v>1864</v>
      </c>
      <c r="P1853" s="6">
        <f t="shared" si="161"/>
        <v>0</v>
      </c>
      <c r="R1853" s="6">
        <f t="shared" si="162"/>
        <v>0</v>
      </c>
      <c r="S1853" s="57">
        <f t="shared" si="165"/>
        <v>0</v>
      </c>
      <c r="T1853" s="6">
        <f>Table1[[#This Row],[Volume in Units]]*Table1[[#This Row],[Price SDG/Unit]]</f>
        <v>0</v>
      </c>
      <c r="U1853" s="57">
        <f>Table1[[#This Row],[Volume MT/Head]]*Table1[[#This Row],[Price USD/(MT/Head)]]</f>
        <v>0</v>
      </c>
      <c r="W1853" s="28">
        <f>Table1[[#This Row],[Commission SDG/MT]]*Table1[[#This Row],[Volume in Units]]</f>
        <v>0</v>
      </c>
      <c r="Y1853" s="28">
        <f t="shared" si="163"/>
        <v>0</v>
      </c>
      <c r="Z1853" s="6">
        <f>IFERROR((Table1[[#This Row],[Total Cost SDG]]/Table1[[#This Row],[Volume MT/Head]]),0)</f>
        <v>0</v>
      </c>
      <c r="AA1853" s="57" t="e">
        <f t="shared" si="164"/>
        <v>#DIV/0!</v>
      </c>
      <c r="AB1853" s="57">
        <f>IFERROR((Table1[[#This Row],[Total Cost USD]]/Table1[[#This Row],[Volume MT/Head]]),0)</f>
        <v>0</v>
      </c>
      <c r="AC1853" s="80"/>
      <c r="AD1853" s="6">
        <f>Table1[[#This Row],[Volume MT/Head]]-Table1[[#This Row],[Delivered MT]]</f>
        <v>0</v>
      </c>
      <c r="AE1853" s="6">
        <f>Table1[[#This Row],[Delivered MT]]*Table1[[#This Row],[Average Cost SDG/MT]]</f>
        <v>0</v>
      </c>
    </row>
    <row r="1854" spans="1:31" hidden="1" x14ac:dyDescent="0.2">
      <c r="A1854" s="1">
        <v>1865</v>
      </c>
      <c r="P1854" s="6">
        <f t="shared" si="161"/>
        <v>0</v>
      </c>
      <c r="R1854" s="6">
        <f t="shared" si="162"/>
        <v>0</v>
      </c>
      <c r="S1854" s="57">
        <f t="shared" si="165"/>
        <v>0</v>
      </c>
      <c r="T1854" s="6">
        <f>Table1[[#This Row],[Volume in Units]]*Table1[[#This Row],[Price SDG/Unit]]</f>
        <v>0</v>
      </c>
      <c r="U1854" s="57">
        <f>Table1[[#This Row],[Volume MT/Head]]*Table1[[#This Row],[Price USD/(MT/Head)]]</f>
        <v>0</v>
      </c>
      <c r="W1854" s="28">
        <f>Table1[[#This Row],[Commission SDG/MT]]*Table1[[#This Row],[Volume in Units]]</f>
        <v>0</v>
      </c>
      <c r="Y1854" s="28">
        <f t="shared" si="163"/>
        <v>0</v>
      </c>
      <c r="Z1854" s="6">
        <f>IFERROR((Table1[[#This Row],[Total Cost SDG]]/Table1[[#This Row],[Volume MT/Head]]),0)</f>
        <v>0</v>
      </c>
      <c r="AA1854" s="57" t="e">
        <f t="shared" si="164"/>
        <v>#DIV/0!</v>
      </c>
      <c r="AB1854" s="57">
        <f>IFERROR((Table1[[#This Row],[Total Cost USD]]/Table1[[#This Row],[Volume MT/Head]]),0)</f>
        <v>0</v>
      </c>
      <c r="AC1854" s="80"/>
      <c r="AD1854" s="6">
        <f>Table1[[#This Row],[Volume MT/Head]]-Table1[[#This Row],[Delivered MT]]</f>
        <v>0</v>
      </c>
      <c r="AE1854" s="6">
        <f>Table1[[#This Row],[Delivered MT]]*Table1[[#This Row],[Average Cost SDG/MT]]</f>
        <v>0</v>
      </c>
    </row>
    <row r="1855" spans="1:31" hidden="1" x14ac:dyDescent="0.2">
      <c r="A1855" s="1">
        <v>1866</v>
      </c>
      <c r="P1855" s="6">
        <f t="shared" si="161"/>
        <v>0</v>
      </c>
      <c r="R1855" s="6">
        <f t="shared" si="162"/>
        <v>0</v>
      </c>
      <c r="S1855" s="57">
        <f t="shared" si="165"/>
        <v>0</v>
      </c>
      <c r="T1855" s="6">
        <f>Table1[[#This Row],[Volume in Units]]*Table1[[#This Row],[Price SDG/Unit]]</f>
        <v>0</v>
      </c>
      <c r="U1855" s="57">
        <f>Table1[[#This Row],[Volume MT/Head]]*Table1[[#This Row],[Price USD/(MT/Head)]]</f>
        <v>0</v>
      </c>
      <c r="W1855" s="28">
        <f>Table1[[#This Row],[Commission SDG/MT]]*Table1[[#This Row],[Volume in Units]]</f>
        <v>0</v>
      </c>
      <c r="Y1855" s="28">
        <f t="shared" si="163"/>
        <v>0</v>
      </c>
      <c r="Z1855" s="6">
        <f>IFERROR((Table1[[#This Row],[Total Cost SDG]]/Table1[[#This Row],[Volume MT/Head]]),0)</f>
        <v>0</v>
      </c>
      <c r="AA1855" s="57" t="e">
        <f t="shared" si="164"/>
        <v>#DIV/0!</v>
      </c>
      <c r="AB1855" s="57">
        <f>IFERROR((Table1[[#This Row],[Total Cost USD]]/Table1[[#This Row],[Volume MT/Head]]),0)</f>
        <v>0</v>
      </c>
      <c r="AC1855" s="80"/>
      <c r="AD1855" s="6">
        <f>Table1[[#This Row],[Volume MT/Head]]-Table1[[#This Row],[Delivered MT]]</f>
        <v>0</v>
      </c>
      <c r="AE1855" s="6">
        <f>Table1[[#This Row],[Delivered MT]]*Table1[[#This Row],[Average Cost SDG/MT]]</f>
        <v>0</v>
      </c>
    </row>
    <row r="1856" spans="1:31" hidden="1" x14ac:dyDescent="0.2">
      <c r="A1856" s="1">
        <v>1867</v>
      </c>
      <c r="P1856" s="6">
        <f t="shared" si="161"/>
        <v>0</v>
      </c>
      <c r="R1856" s="6">
        <f t="shared" si="162"/>
        <v>0</v>
      </c>
      <c r="S1856" s="57">
        <f t="shared" si="165"/>
        <v>0</v>
      </c>
      <c r="T1856" s="6">
        <f>Table1[[#This Row],[Volume in Units]]*Table1[[#This Row],[Price SDG/Unit]]</f>
        <v>0</v>
      </c>
      <c r="U1856" s="57">
        <f>Table1[[#This Row],[Volume MT/Head]]*Table1[[#This Row],[Price USD/(MT/Head)]]</f>
        <v>0</v>
      </c>
      <c r="W1856" s="28">
        <f>Table1[[#This Row],[Commission SDG/MT]]*Table1[[#This Row],[Volume in Units]]</f>
        <v>0</v>
      </c>
      <c r="Y1856" s="28">
        <f t="shared" si="163"/>
        <v>0</v>
      </c>
      <c r="Z1856" s="6">
        <f>IFERROR((Table1[[#This Row],[Total Cost SDG]]/Table1[[#This Row],[Volume MT/Head]]),0)</f>
        <v>0</v>
      </c>
      <c r="AA1856" s="57" t="e">
        <f t="shared" si="164"/>
        <v>#DIV/0!</v>
      </c>
      <c r="AB1856" s="57">
        <f>IFERROR((Table1[[#This Row],[Total Cost USD]]/Table1[[#This Row],[Volume MT/Head]]),0)</f>
        <v>0</v>
      </c>
      <c r="AC1856" s="80"/>
      <c r="AD1856" s="6">
        <f>Table1[[#This Row],[Volume MT/Head]]-Table1[[#This Row],[Delivered MT]]</f>
        <v>0</v>
      </c>
      <c r="AE1856" s="6">
        <f>Table1[[#This Row],[Delivered MT]]*Table1[[#This Row],[Average Cost SDG/MT]]</f>
        <v>0</v>
      </c>
    </row>
    <row r="1857" spans="1:31" hidden="1" x14ac:dyDescent="0.2">
      <c r="A1857" s="1">
        <v>1868</v>
      </c>
      <c r="P1857" s="6">
        <f t="shared" si="161"/>
        <v>0</v>
      </c>
      <c r="R1857" s="6">
        <f t="shared" si="162"/>
        <v>0</v>
      </c>
      <c r="S1857" s="57">
        <f t="shared" si="165"/>
        <v>0</v>
      </c>
      <c r="T1857" s="6">
        <f>Table1[[#This Row],[Volume in Units]]*Table1[[#This Row],[Price SDG/Unit]]</f>
        <v>0</v>
      </c>
      <c r="U1857" s="57">
        <f>Table1[[#This Row],[Volume MT/Head]]*Table1[[#This Row],[Price USD/(MT/Head)]]</f>
        <v>0</v>
      </c>
      <c r="W1857" s="28">
        <f>Table1[[#This Row],[Commission SDG/MT]]*Table1[[#This Row],[Volume in Units]]</f>
        <v>0</v>
      </c>
      <c r="Y1857" s="28">
        <f t="shared" si="163"/>
        <v>0</v>
      </c>
      <c r="Z1857" s="6">
        <f>IFERROR((Table1[[#This Row],[Total Cost SDG]]/Table1[[#This Row],[Volume MT/Head]]),0)</f>
        <v>0</v>
      </c>
      <c r="AA1857" s="57" t="e">
        <f t="shared" si="164"/>
        <v>#DIV/0!</v>
      </c>
      <c r="AB1857" s="57">
        <f>IFERROR((Table1[[#This Row],[Total Cost USD]]/Table1[[#This Row],[Volume MT/Head]]),0)</f>
        <v>0</v>
      </c>
      <c r="AC1857" s="80"/>
      <c r="AD1857" s="6">
        <f>Table1[[#This Row],[Volume MT/Head]]-Table1[[#This Row],[Delivered MT]]</f>
        <v>0</v>
      </c>
      <c r="AE1857" s="6">
        <f>Table1[[#This Row],[Delivered MT]]*Table1[[#This Row],[Average Cost SDG/MT]]</f>
        <v>0</v>
      </c>
    </row>
    <row r="1858" spans="1:31" hidden="1" x14ac:dyDescent="0.2">
      <c r="A1858" s="1">
        <v>1869</v>
      </c>
      <c r="P1858" s="6">
        <f t="shared" ref="P1858:P1921" si="166">IF(N1858="KG",(O1858/1000),IF(N1858="Head",(O1858*1),IF(N1858="Kantar 100lb",(O1858/22.25),IF(N1858="Kantar 315lb",(O1858*315/2204.6),IF(N1858="MT",(O1858*1),IF(N1858="Ardab",(O1858*199.726/1000),IF(N1858="104 Bag",(O1858*104/1000),IF(N1858="101 Bag",(O1858*101/1000),IF(N1858=0,0)))))))))</f>
        <v>0</v>
      </c>
      <c r="R1858" s="6">
        <f t="shared" ref="R1858:R1921" si="167">IF(N1858="KG",(Q1858*1000),IF(N1858="Head",(Q1858*1),IF(N1858="Kantar 100lb",(Q1858*22.25),IF(N1858="Kantar 315lb",(Q1858/315*2204.6),IF(N1858="MT",(Q1858*1),IF(N1858="Ardab",(Q1858/199.726*1000),IF(N1858="104 Bag",(Q1858/104*1000),IF(N1858="101 Bag",(Q1858/101*1000),IF(N1858=0,0)))))))))</f>
        <v>0</v>
      </c>
      <c r="S1858" s="57">
        <f t="shared" si="165"/>
        <v>0</v>
      </c>
      <c r="T1858" s="6">
        <f>Table1[[#This Row],[Volume in Units]]*Table1[[#This Row],[Price SDG/Unit]]</f>
        <v>0</v>
      </c>
      <c r="U1858" s="57">
        <f>Table1[[#This Row],[Volume MT/Head]]*Table1[[#This Row],[Price USD/(MT/Head)]]</f>
        <v>0</v>
      </c>
      <c r="W1858" s="28">
        <f>Table1[[#This Row],[Commission SDG/MT]]*Table1[[#This Row],[Volume in Units]]</f>
        <v>0</v>
      </c>
      <c r="Y1858" s="28">
        <f t="shared" ref="Y1858:Y1921" si="168">T1858+W1858+X1858</f>
        <v>0</v>
      </c>
      <c r="Z1858" s="6">
        <f>IFERROR((Table1[[#This Row],[Total Cost SDG]]/Table1[[#This Row],[Volume MT/Head]]),0)</f>
        <v>0</v>
      </c>
      <c r="AA1858" s="57" t="e">
        <f t="shared" ref="AA1858:AA1921" si="169">Y1858/F1858</f>
        <v>#DIV/0!</v>
      </c>
      <c r="AB1858" s="57">
        <f>IFERROR((Table1[[#This Row],[Total Cost USD]]/Table1[[#This Row],[Volume MT/Head]]),0)</f>
        <v>0</v>
      </c>
      <c r="AC1858" s="80"/>
      <c r="AD1858" s="6">
        <f>Table1[[#This Row],[Volume MT/Head]]-Table1[[#This Row],[Delivered MT]]</f>
        <v>0</v>
      </c>
      <c r="AE1858" s="6">
        <f>Table1[[#This Row],[Delivered MT]]*Table1[[#This Row],[Average Cost SDG/MT]]</f>
        <v>0</v>
      </c>
    </row>
    <row r="1859" spans="1:31" hidden="1" x14ac:dyDescent="0.2">
      <c r="A1859" s="1">
        <v>1870</v>
      </c>
      <c r="P1859" s="6">
        <f t="shared" si="166"/>
        <v>0</v>
      </c>
      <c r="R1859" s="6">
        <f t="shared" si="167"/>
        <v>0</v>
      </c>
      <c r="S1859" s="57">
        <f t="shared" si="165"/>
        <v>0</v>
      </c>
      <c r="T1859" s="6">
        <f>Table1[[#This Row],[Volume in Units]]*Table1[[#This Row],[Price SDG/Unit]]</f>
        <v>0</v>
      </c>
      <c r="U1859" s="57">
        <f>Table1[[#This Row],[Volume MT/Head]]*Table1[[#This Row],[Price USD/(MT/Head)]]</f>
        <v>0</v>
      </c>
      <c r="W1859" s="28">
        <f>Table1[[#This Row],[Commission SDG/MT]]*Table1[[#This Row],[Volume in Units]]</f>
        <v>0</v>
      </c>
      <c r="Y1859" s="28">
        <f t="shared" si="168"/>
        <v>0</v>
      </c>
      <c r="Z1859" s="6">
        <f>IFERROR((Table1[[#This Row],[Total Cost SDG]]/Table1[[#This Row],[Volume MT/Head]]),0)</f>
        <v>0</v>
      </c>
      <c r="AA1859" s="57" t="e">
        <f t="shared" si="169"/>
        <v>#DIV/0!</v>
      </c>
      <c r="AB1859" s="57">
        <f>IFERROR((Table1[[#This Row],[Total Cost USD]]/Table1[[#This Row],[Volume MT/Head]]),0)</f>
        <v>0</v>
      </c>
      <c r="AC1859" s="80"/>
      <c r="AD1859" s="6">
        <f>Table1[[#This Row],[Volume MT/Head]]-Table1[[#This Row],[Delivered MT]]</f>
        <v>0</v>
      </c>
      <c r="AE1859" s="6">
        <f>Table1[[#This Row],[Delivered MT]]*Table1[[#This Row],[Average Cost SDG/MT]]</f>
        <v>0</v>
      </c>
    </row>
    <row r="1860" spans="1:31" hidden="1" x14ac:dyDescent="0.2">
      <c r="A1860" s="1">
        <v>1871</v>
      </c>
      <c r="P1860" s="6">
        <f t="shared" si="166"/>
        <v>0</v>
      </c>
      <c r="R1860" s="6">
        <f t="shared" si="167"/>
        <v>0</v>
      </c>
      <c r="S1860" s="57">
        <f t="shared" si="165"/>
        <v>0</v>
      </c>
      <c r="T1860" s="6">
        <f>Table1[[#This Row],[Volume in Units]]*Table1[[#This Row],[Price SDG/Unit]]</f>
        <v>0</v>
      </c>
      <c r="U1860" s="57">
        <f>Table1[[#This Row],[Volume MT/Head]]*Table1[[#This Row],[Price USD/(MT/Head)]]</f>
        <v>0</v>
      </c>
      <c r="W1860" s="28">
        <f>Table1[[#This Row],[Commission SDG/MT]]*Table1[[#This Row],[Volume in Units]]</f>
        <v>0</v>
      </c>
      <c r="Y1860" s="28">
        <f t="shared" si="168"/>
        <v>0</v>
      </c>
      <c r="Z1860" s="6">
        <f>IFERROR((Table1[[#This Row],[Total Cost SDG]]/Table1[[#This Row],[Volume MT/Head]]),0)</f>
        <v>0</v>
      </c>
      <c r="AA1860" s="57" t="e">
        <f t="shared" si="169"/>
        <v>#DIV/0!</v>
      </c>
      <c r="AB1860" s="57">
        <f>IFERROR((Table1[[#This Row],[Total Cost USD]]/Table1[[#This Row],[Volume MT/Head]]),0)</f>
        <v>0</v>
      </c>
      <c r="AC1860" s="80"/>
      <c r="AD1860" s="6">
        <f>Table1[[#This Row],[Volume MT/Head]]-Table1[[#This Row],[Delivered MT]]</f>
        <v>0</v>
      </c>
      <c r="AE1860" s="6">
        <f>Table1[[#This Row],[Delivered MT]]*Table1[[#This Row],[Average Cost SDG/MT]]</f>
        <v>0</v>
      </c>
    </row>
    <row r="1861" spans="1:31" hidden="1" x14ac:dyDescent="0.2">
      <c r="A1861" s="1">
        <v>1872</v>
      </c>
      <c r="P1861" s="6">
        <f t="shared" si="166"/>
        <v>0</v>
      </c>
      <c r="R1861" s="6">
        <f t="shared" si="167"/>
        <v>0</v>
      </c>
      <c r="S1861" s="57">
        <f t="shared" si="165"/>
        <v>0</v>
      </c>
      <c r="T1861" s="6">
        <f>Table1[[#This Row],[Volume in Units]]*Table1[[#This Row],[Price SDG/Unit]]</f>
        <v>0</v>
      </c>
      <c r="U1861" s="57">
        <f>Table1[[#This Row],[Volume MT/Head]]*Table1[[#This Row],[Price USD/(MT/Head)]]</f>
        <v>0</v>
      </c>
      <c r="W1861" s="28">
        <f>Table1[[#This Row],[Commission SDG/MT]]*Table1[[#This Row],[Volume in Units]]</f>
        <v>0</v>
      </c>
      <c r="Y1861" s="28">
        <f t="shared" si="168"/>
        <v>0</v>
      </c>
      <c r="Z1861" s="6">
        <f>IFERROR((Table1[[#This Row],[Total Cost SDG]]/Table1[[#This Row],[Volume MT/Head]]),0)</f>
        <v>0</v>
      </c>
      <c r="AA1861" s="57" t="e">
        <f t="shared" si="169"/>
        <v>#DIV/0!</v>
      </c>
      <c r="AB1861" s="57">
        <f>IFERROR((Table1[[#This Row],[Total Cost USD]]/Table1[[#This Row],[Volume MT/Head]]),0)</f>
        <v>0</v>
      </c>
      <c r="AC1861" s="80"/>
      <c r="AD1861" s="6">
        <f>Table1[[#This Row],[Volume MT/Head]]-Table1[[#This Row],[Delivered MT]]</f>
        <v>0</v>
      </c>
      <c r="AE1861" s="6">
        <f>Table1[[#This Row],[Delivered MT]]*Table1[[#This Row],[Average Cost SDG/MT]]</f>
        <v>0</v>
      </c>
    </row>
    <row r="1862" spans="1:31" hidden="1" x14ac:dyDescent="0.2">
      <c r="A1862" s="1">
        <v>1873</v>
      </c>
      <c r="P1862" s="6">
        <f t="shared" si="166"/>
        <v>0</v>
      </c>
      <c r="R1862" s="6">
        <f t="shared" si="167"/>
        <v>0</v>
      </c>
      <c r="S1862" s="57">
        <f t="shared" si="165"/>
        <v>0</v>
      </c>
      <c r="T1862" s="6">
        <f>Table1[[#This Row],[Volume in Units]]*Table1[[#This Row],[Price SDG/Unit]]</f>
        <v>0</v>
      </c>
      <c r="U1862" s="57">
        <f>Table1[[#This Row],[Volume MT/Head]]*Table1[[#This Row],[Price USD/(MT/Head)]]</f>
        <v>0</v>
      </c>
      <c r="W1862" s="28">
        <f>Table1[[#This Row],[Commission SDG/MT]]*Table1[[#This Row],[Volume in Units]]</f>
        <v>0</v>
      </c>
      <c r="Y1862" s="28">
        <f t="shared" si="168"/>
        <v>0</v>
      </c>
      <c r="Z1862" s="6">
        <f>IFERROR((Table1[[#This Row],[Total Cost SDG]]/Table1[[#This Row],[Volume MT/Head]]),0)</f>
        <v>0</v>
      </c>
      <c r="AA1862" s="57" t="e">
        <f t="shared" si="169"/>
        <v>#DIV/0!</v>
      </c>
      <c r="AB1862" s="57">
        <f>IFERROR((Table1[[#This Row],[Total Cost USD]]/Table1[[#This Row],[Volume MT/Head]]),0)</f>
        <v>0</v>
      </c>
      <c r="AC1862" s="80"/>
      <c r="AD1862" s="6">
        <f>Table1[[#This Row],[Volume MT/Head]]-Table1[[#This Row],[Delivered MT]]</f>
        <v>0</v>
      </c>
      <c r="AE1862" s="6">
        <f>Table1[[#This Row],[Delivered MT]]*Table1[[#This Row],[Average Cost SDG/MT]]</f>
        <v>0</v>
      </c>
    </row>
    <row r="1863" spans="1:31" hidden="1" x14ac:dyDescent="0.2">
      <c r="A1863" s="1">
        <v>1874</v>
      </c>
      <c r="P1863" s="6">
        <f t="shared" si="166"/>
        <v>0</v>
      </c>
      <c r="R1863" s="6">
        <f t="shared" si="167"/>
        <v>0</v>
      </c>
      <c r="S1863" s="57">
        <f t="shared" si="165"/>
        <v>0</v>
      </c>
      <c r="T1863" s="6">
        <f>Table1[[#This Row],[Volume in Units]]*Table1[[#This Row],[Price SDG/Unit]]</f>
        <v>0</v>
      </c>
      <c r="U1863" s="57">
        <f>Table1[[#This Row],[Volume MT/Head]]*Table1[[#This Row],[Price USD/(MT/Head)]]</f>
        <v>0</v>
      </c>
      <c r="W1863" s="28">
        <f>Table1[[#This Row],[Commission SDG/MT]]*Table1[[#This Row],[Volume in Units]]</f>
        <v>0</v>
      </c>
      <c r="Y1863" s="28">
        <f t="shared" si="168"/>
        <v>0</v>
      </c>
      <c r="Z1863" s="6">
        <f>IFERROR((Table1[[#This Row],[Total Cost SDG]]/Table1[[#This Row],[Volume MT/Head]]),0)</f>
        <v>0</v>
      </c>
      <c r="AA1863" s="57" t="e">
        <f t="shared" si="169"/>
        <v>#DIV/0!</v>
      </c>
      <c r="AB1863" s="57">
        <f>IFERROR((Table1[[#This Row],[Total Cost USD]]/Table1[[#This Row],[Volume MT/Head]]),0)</f>
        <v>0</v>
      </c>
      <c r="AC1863" s="80"/>
      <c r="AD1863" s="6">
        <f>Table1[[#This Row],[Volume MT/Head]]-Table1[[#This Row],[Delivered MT]]</f>
        <v>0</v>
      </c>
      <c r="AE1863" s="6">
        <f>Table1[[#This Row],[Delivered MT]]*Table1[[#This Row],[Average Cost SDG/MT]]</f>
        <v>0</v>
      </c>
    </row>
    <row r="1864" spans="1:31" hidden="1" x14ac:dyDescent="0.2">
      <c r="A1864" s="1">
        <v>1875</v>
      </c>
      <c r="P1864" s="6">
        <f t="shared" si="166"/>
        <v>0</v>
      </c>
      <c r="R1864" s="6">
        <f t="shared" si="167"/>
        <v>0</v>
      </c>
      <c r="S1864" s="57">
        <f t="shared" si="165"/>
        <v>0</v>
      </c>
      <c r="T1864" s="6">
        <f>Table1[[#This Row],[Volume in Units]]*Table1[[#This Row],[Price SDG/Unit]]</f>
        <v>0</v>
      </c>
      <c r="U1864" s="57">
        <f>Table1[[#This Row],[Volume MT/Head]]*Table1[[#This Row],[Price USD/(MT/Head)]]</f>
        <v>0</v>
      </c>
      <c r="W1864" s="28">
        <f>Table1[[#This Row],[Commission SDG/MT]]*Table1[[#This Row],[Volume in Units]]</f>
        <v>0</v>
      </c>
      <c r="Y1864" s="28">
        <f t="shared" si="168"/>
        <v>0</v>
      </c>
      <c r="Z1864" s="6">
        <f>IFERROR((Table1[[#This Row],[Total Cost SDG]]/Table1[[#This Row],[Volume MT/Head]]),0)</f>
        <v>0</v>
      </c>
      <c r="AA1864" s="57" t="e">
        <f t="shared" si="169"/>
        <v>#DIV/0!</v>
      </c>
      <c r="AB1864" s="57">
        <f>IFERROR((Table1[[#This Row],[Total Cost USD]]/Table1[[#This Row],[Volume MT/Head]]),0)</f>
        <v>0</v>
      </c>
      <c r="AC1864" s="80"/>
      <c r="AD1864" s="6">
        <f>Table1[[#This Row],[Volume MT/Head]]-Table1[[#This Row],[Delivered MT]]</f>
        <v>0</v>
      </c>
      <c r="AE1864" s="6">
        <f>Table1[[#This Row],[Delivered MT]]*Table1[[#This Row],[Average Cost SDG/MT]]</f>
        <v>0</v>
      </c>
    </row>
    <row r="1865" spans="1:31" hidden="1" x14ac:dyDescent="0.2">
      <c r="A1865" s="1">
        <v>1876</v>
      </c>
      <c r="P1865" s="6">
        <f t="shared" si="166"/>
        <v>0</v>
      </c>
      <c r="R1865" s="6">
        <f t="shared" si="167"/>
        <v>0</v>
      </c>
      <c r="S1865" s="57">
        <f t="shared" si="165"/>
        <v>0</v>
      </c>
      <c r="T1865" s="6">
        <f>Table1[[#This Row],[Volume in Units]]*Table1[[#This Row],[Price SDG/Unit]]</f>
        <v>0</v>
      </c>
      <c r="U1865" s="57">
        <f>Table1[[#This Row],[Volume MT/Head]]*Table1[[#This Row],[Price USD/(MT/Head)]]</f>
        <v>0</v>
      </c>
      <c r="W1865" s="28">
        <f>Table1[[#This Row],[Commission SDG/MT]]*Table1[[#This Row],[Volume in Units]]</f>
        <v>0</v>
      </c>
      <c r="Y1865" s="28">
        <f t="shared" si="168"/>
        <v>0</v>
      </c>
      <c r="Z1865" s="6">
        <f>IFERROR((Table1[[#This Row],[Total Cost SDG]]/Table1[[#This Row],[Volume MT/Head]]),0)</f>
        <v>0</v>
      </c>
      <c r="AA1865" s="57" t="e">
        <f t="shared" si="169"/>
        <v>#DIV/0!</v>
      </c>
      <c r="AB1865" s="57">
        <f>IFERROR((Table1[[#This Row],[Total Cost USD]]/Table1[[#This Row],[Volume MT/Head]]),0)</f>
        <v>0</v>
      </c>
      <c r="AC1865" s="80"/>
      <c r="AD1865" s="6">
        <f>Table1[[#This Row],[Volume MT/Head]]-Table1[[#This Row],[Delivered MT]]</f>
        <v>0</v>
      </c>
      <c r="AE1865" s="6">
        <f>Table1[[#This Row],[Delivered MT]]*Table1[[#This Row],[Average Cost SDG/MT]]</f>
        <v>0</v>
      </c>
    </row>
    <row r="1866" spans="1:31" hidden="1" x14ac:dyDescent="0.2">
      <c r="A1866" s="1">
        <v>1877</v>
      </c>
      <c r="P1866" s="6">
        <f t="shared" si="166"/>
        <v>0</v>
      </c>
      <c r="R1866" s="6">
        <f t="shared" si="167"/>
        <v>0</v>
      </c>
      <c r="S1866" s="57">
        <f t="shared" si="165"/>
        <v>0</v>
      </c>
      <c r="T1866" s="6">
        <f>Table1[[#This Row],[Volume in Units]]*Table1[[#This Row],[Price SDG/Unit]]</f>
        <v>0</v>
      </c>
      <c r="U1866" s="57">
        <f>Table1[[#This Row],[Volume MT/Head]]*Table1[[#This Row],[Price USD/(MT/Head)]]</f>
        <v>0</v>
      </c>
      <c r="W1866" s="28">
        <f>Table1[[#This Row],[Commission SDG/MT]]*Table1[[#This Row],[Volume in Units]]</f>
        <v>0</v>
      </c>
      <c r="Y1866" s="28">
        <f t="shared" si="168"/>
        <v>0</v>
      </c>
      <c r="Z1866" s="6">
        <f>IFERROR((Table1[[#This Row],[Total Cost SDG]]/Table1[[#This Row],[Volume MT/Head]]),0)</f>
        <v>0</v>
      </c>
      <c r="AA1866" s="57" t="e">
        <f t="shared" si="169"/>
        <v>#DIV/0!</v>
      </c>
      <c r="AB1866" s="57">
        <f>IFERROR((Table1[[#This Row],[Total Cost USD]]/Table1[[#This Row],[Volume MT/Head]]),0)</f>
        <v>0</v>
      </c>
      <c r="AC1866" s="80"/>
      <c r="AD1866" s="6">
        <f>Table1[[#This Row],[Volume MT/Head]]-Table1[[#This Row],[Delivered MT]]</f>
        <v>0</v>
      </c>
      <c r="AE1866" s="6">
        <f>Table1[[#This Row],[Delivered MT]]*Table1[[#This Row],[Average Cost SDG/MT]]</f>
        <v>0</v>
      </c>
    </row>
    <row r="1867" spans="1:31" hidden="1" x14ac:dyDescent="0.2">
      <c r="A1867" s="1">
        <v>1878</v>
      </c>
      <c r="P1867" s="6">
        <f t="shared" si="166"/>
        <v>0</v>
      </c>
      <c r="R1867" s="6">
        <f t="shared" si="167"/>
        <v>0</v>
      </c>
      <c r="S1867" s="57">
        <f t="shared" si="165"/>
        <v>0</v>
      </c>
      <c r="T1867" s="6">
        <f>Table1[[#This Row],[Volume in Units]]*Table1[[#This Row],[Price SDG/Unit]]</f>
        <v>0</v>
      </c>
      <c r="U1867" s="57">
        <f>Table1[[#This Row],[Volume MT/Head]]*Table1[[#This Row],[Price USD/(MT/Head)]]</f>
        <v>0</v>
      </c>
      <c r="W1867" s="28">
        <f>Table1[[#This Row],[Commission SDG/MT]]*Table1[[#This Row],[Volume in Units]]</f>
        <v>0</v>
      </c>
      <c r="Y1867" s="28">
        <f t="shared" si="168"/>
        <v>0</v>
      </c>
      <c r="Z1867" s="6">
        <f>IFERROR((Table1[[#This Row],[Total Cost SDG]]/Table1[[#This Row],[Volume MT/Head]]),0)</f>
        <v>0</v>
      </c>
      <c r="AA1867" s="57" t="e">
        <f t="shared" si="169"/>
        <v>#DIV/0!</v>
      </c>
      <c r="AB1867" s="57">
        <f>IFERROR((Table1[[#This Row],[Total Cost USD]]/Table1[[#This Row],[Volume MT/Head]]),0)</f>
        <v>0</v>
      </c>
      <c r="AC1867" s="80"/>
      <c r="AD1867" s="6">
        <f>Table1[[#This Row],[Volume MT/Head]]-Table1[[#This Row],[Delivered MT]]</f>
        <v>0</v>
      </c>
      <c r="AE1867" s="6">
        <f>Table1[[#This Row],[Delivered MT]]*Table1[[#This Row],[Average Cost SDG/MT]]</f>
        <v>0</v>
      </c>
    </row>
    <row r="1868" spans="1:31" hidden="1" x14ac:dyDescent="0.2">
      <c r="A1868" s="1">
        <v>1879</v>
      </c>
      <c r="P1868" s="6">
        <f t="shared" si="166"/>
        <v>0</v>
      </c>
      <c r="R1868" s="6">
        <f t="shared" si="167"/>
        <v>0</v>
      </c>
      <c r="S1868" s="57">
        <f t="shared" si="165"/>
        <v>0</v>
      </c>
      <c r="T1868" s="6">
        <f>Table1[[#This Row],[Volume in Units]]*Table1[[#This Row],[Price SDG/Unit]]</f>
        <v>0</v>
      </c>
      <c r="U1868" s="57">
        <f>Table1[[#This Row],[Volume MT/Head]]*Table1[[#This Row],[Price USD/(MT/Head)]]</f>
        <v>0</v>
      </c>
      <c r="W1868" s="28">
        <f>Table1[[#This Row],[Commission SDG/MT]]*Table1[[#This Row],[Volume in Units]]</f>
        <v>0</v>
      </c>
      <c r="Y1868" s="28">
        <f t="shared" si="168"/>
        <v>0</v>
      </c>
      <c r="Z1868" s="6">
        <f>IFERROR((Table1[[#This Row],[Total Cost SDG]]/Table1[[#This Row],[Volume MT/Head]]),0)</f>
        <v>0</v>
      </c>
      <c r="AA1868" s="57" t="e">
        <f t="shared" si="169"/>
        <v>#DIV/0!</v>
      </c>
      <c r="AB1868" s="57">
        <f>IFERROR((Table1[[#This Row],[Total Cost USD]]/Table1[[#This Row],[Volume MT/Head]]),0)</f>
        <v>0</v>
      </c>
      <c r="AC1868" s="80"/>
      <c r="AD1868" s="6">
        <f>Table1[[#This Row],[Volume MT/Head]]-Table1[[#This Row],[Delivered MT]]</f>
        <v>0</v>
      </c>
      <c r="AE1868" s="6">
        <f>Table1[[#This Row],[Delivered MT]]*Table1[[#This Row],[Average Cost SDG/MT]]</f>
        <v>0</v>
      </c>
    </row>
    <row r="1869" spans="1:31" hidden="1" x14ac:dyDescent="0.2">
      <c r="A1869" s="1">
        <v>1880</v>
      </c>
      <c r="P1869" s="6">
        <f t="shared" si="166"/>
        <v>0</v>
      </c>
      <c r="R1869" s="6">
        <f t="shared" si="167"/>
        <v>0</v>
      </c>
      <c r="S1869" s="57">
        <f t="shared" si="165"/>
        <v>0</v>
      </c>
      <c r="T1869" s="6">
        <f>Table1[[#This Row],[Volume in Units]]*Table1[[#This Row],[Price SDG/Unit]]</f>
        <v>0</v>
      </c>
      <c r="U1869" s="57">
        <f>Table1[[#This Row],[Volume MT/Head]]*Table1[[#This Row],[Price USD/(MT/Head)]]</f>
        <v>0</v>
      </c>
      <c r="W1869" s="28">
        <f>Table1[[#This Row],[Commission SDG/MT]]*Table1[[#This Row],[Volume in Units]]</f>
        <v>0</v>
      </c>
      <c r="Y1869" s="28">
        <f t="shared" si="168"/>
        <v>0</v>
      </c>
      <c r="Z1869" s="6">
        <f>IFERROR((Table1[[#This Row],[Total Cost SDG]]/Table1[[#This Row],[Volume MT/Head]]),0)</f>
        <v>0</v>
      </c>
      <c r="AA1869" s="57" t="e">
        <f t="shared" si="169"/>
        <v>#DIV/0!</v>
      </c>
      <c r="AB1869" s="57">
        <f>IFERROR((Table1[[#This Row],[Total Cost USD]]/Table1[[#This Row],[Volume MT/Head]]),0)</f>
        <v>0</v>
      </c>
      <c r="AC1869" s="80"/>
      <c r="AD1869" s="6">
        <f>Table1[[#This Row],[Volume MT/Head]]-Table1[[#This Row],[Delivered MT]]</f>
        <v>0</v>
      </c>
      <c r="AE1869" s="6">
        <f>Table1[[#This Row],[Delivered MT]]*Table1[[#This Row],[Average Cost SDG/MT]]</f>
        <v>0</v>
      </c>
    </row>
    <row r="1870" spans="1:31" hidden="1" x14ac:dyDescent="0.2">
      <c r="A1870" s="1">
        <v>1881</v>
      </c>
      <c r="P1870" s="6">
        <f t="shared" si="166"/>
        <v>0</v>
      </c>
      <c r="R1870" s="6">
        <f t="shared" si="167"/>
        <v>0</v>
      </c>
      <c r="S1870" s="57">
        <f t="shared" si="165"/>
        <v>0</v>
      </c>
      <c r="T1870" s="6">
        <f>Table1[[#This Row],[Volume in Units]]*Table1[[#This Row],[Price SDG/Unit]]</f>
        <v>0</v>
      </c>
      <c r="U1870" s="57">
        <f>Table1[[#This Row],[Volume MT/Head]]*Table1[[#This Row],[Price USD/(MT/Head)]]</f>
        <v>0</v>
      </c>
      <c r="W1870" s="28">
        <f>Table1[[#This Row],[Commission SDG/MT]]*Table1[[#This Row],[Volume in Units]]</f>
        <v>0</v>
      </c>
      <c r="Y1870" s="28">
        <f t="shared" si="168"/>
        <v>0</v>
      </c>
      <c r="Z1870" s="6">
        <f>IFERROR((Table1[[#This Row],[Total Cost SDG]]/Table1[[#This Row],[Volume MT/Head]]),0)</f>
        <v>0</v>
      </c>
      <c r="AA1870" s="57" t="e">
        <f t="shared" si="169"/>
        <v>#DIV/0!</v>
      </c>
      <c r="AB1870" s="57">
        <f>IFERROR((Table1[[#This Row],[Total Cost USD]]/Table1[[#This Row],[Volume MT/Head]]),0)</f>
        <v>0</v>
      </c>
      <c r="AC1870" s="80"/>
      <c r="AD1870" s="6">
        <f>Table1[[#This Row],[Volume MT/Head]]-Table1[[#This Row],[Delivered MT]]</f>
        <v>0</v>
      </c>
      <c r="AE1870" s="6">
        <f>Table1[[#This Row],[Delivered MT]]*Table1[[#This Row],[Average Cost SDG/MT]]</f>
        <v>0</v>
      </c>
    </row>
    <row r="1871" spans="1:31" hidden="1" x14ac:dyDescent="0.2">
      <c r="A1871" s="1">
        <v>1882</v>
      </c>
      <c r="P1871" s="6">
        <f t="shared" si="166"/>
        <v>0</v>
      </c>
      <c r="R1871" s="6">
        <f t="shared" si="167"/>
        <v>0</v>
      </c>
      <c r="S1871" s="57">
        <f t="shared" si="165"/>
        <v>0</v>
      </c>
      <c r="T1871" s="6">
        <f>Table1[[#This Row],[Volume in Units]]*Table1[[#This Row],[Price SDG/Unit]]</f>
        <v>0</v>
      </c>
      <c r="U1871" s="57">
        <f>Table1[[#This Row],[Volume MT/Head]]*Table1[[#This Row],[Price USD/(MT/Head)]]</f>
        <v>0</v>
      </c>
      <c r="W1871" s="28">
        <f>Table1[[#This Row],[Commission SDG/MT]]*Table1[[#This Row],[Volume in Units]]</f>
        <v>0</v>
      </c>
      <c r="Y1871" s="28">
        <f t="shared" si="168"/>
        <v>0</v>
      </c>
      <c r="Z1871" s="6">
        <f>IFERROR((Table1[[#This Row],[Total Cost SDG]]/Table1[[#This Row],[Volume MT/Head]]),0)</f>
        <v>0</v>
      </c>
      <c r="AA1871" s="57" t="e">
        <f t="shared" si="169"/>
        <v>#DIV/0!</v>
      </c>
      <c r="AB1871" s="57">
        <f>IFERROR((Table1[[#This Row],[Total Cost USD]]/Table1[[#This Row],[Volume MT/Head]]),0)</f>
        <v>0</v>
      </c>
      <c r="AC1871" s="80"/>
      <c r="AD1871" s="6">
        <f>Table1[[#This Row],[Volume MT/Head]]-Table1[[#This Row],[Delivered MT]]</f>
        <v>0</v>
      </c>
      <c r="AE1871" s="6">
        <f>Table1[[#This Row],[Delivered MT]]*Table1[[#This Row],[Average Cost SDG/MT]]</f>
        <v>0</v>
      </c>
    </row>
    <row r="1872" spans="1:31" hidden="1" x14ac:dyDescent="0.2">
      <c r="A1872" s="1">
        <v>1883</v>
      </c>
      <c r="P1872" s="6">
        <f t="shared" si="166"/>
        <v>0</v>
      </c>
      <c r="R1872" s="6">
        <f t="shared" si="167"/>
        <v>0</v>
      </c>
      <c r="S1872" s="57">
        <f t="shared" si="165"/>
        <v>0</v>
      </c>
      <c r="T1872" s="6">
        <f>Table1[[#This Row],[Volume in Units]]*Table1[[#This Row],[Price SDG/Unit]]</f>
        <v>0</v>
      </c>
      <c r="U1872" s="57">
        <f>Table1[[#This Row],[Volume MT/Head]]*Table1[[#This Row],[Price USD/(MT/Head)]]</f>
        <v>0</v>
      </c>
      <c r="W1872" s="28">
        <f>Table1[[#This Row],[Commission SDG/MT]]*Table1[[#This Row],[Volume in Units]]</f>
        <v>0</v>
      </c>
      <c r="Y1872" s="28">
        <f t="shared" si="168"/>
        <v>0</v>
      </c>
      <c r="Z1872" s="6">
        <f>IFERROR((Table1[[#This Row],[Total Cost SDG]]/Table1[[#This Row],[Volume MT/Head]]),0)</f>
        <v>0</v>
      </c>
      <c r="AA1872" s="57" t="e">
        <f t="shared" si="169"/>
        <v>#DIV/0!</v>
      </c>
      <c r="AB1872" s="57">
        <f>IFERROR((Table1[[#This Row],[Total Cost USD]]/Table1[[#This Row],[Volume MT/Head]]),0)</f>
        <v>0</v>
      </c>
      <c r="AC1872" s="80"/>
      <c r="AD1872" s="6">
        <f>Table1[[#This Row],[Volume MT/Head]]-Table1[[#This Row],[Delivered MT]]</f>
        <v>0</v>
      </c>
      <c r="AE1872" s="6">
        <f>Table1[[#This Row],[Delivered MT]]*Table1[[#This Row],[Average Cost SDG/MT]]</f>
        <v>0</v>
      </c>
    </row>
    <row r="1873" spans="1:31" hidden="1" x14ac:dyDescent="0.2">
      <c r="A1873" s="1">
        <v>1884</v>
      </c>
      <c r="P1873" s="6">
        <f t="shared" si="166"/>
        <v>0</v>
      </c>
      <c r="R1873" s="6">
        <f t="shared" si="167"/>
        <v>0</v>
      </c>
      <c r="S1873" s="57">
        <f t="shared" si="165"/>
        <v>0</v>
      </c>
      <c r="T1873" s="6">
        <f>Table1[[#This Row],[Volume in Units]]*Table1[[#This Row],[Price SDG/Unit]]</f>
        <v>0</v>
      </c>
      <c r="U1873" s="57">
        <f>Table1[[#This Row],[Volume MT/Head]]*Table1[[#This Row],[Price USD/(MT/Head)]]</f>
        <v>0</v>
      </c>
      <c r="W1873" s="28">
        <f>Table1[[#This Row],[Commission SDG/MT]]*Table1[[#This Row],[Volume in Units]]</f>
        <v>0</v>
      </c>
      <c r="Y1873" s="28">
        <f t="shared" si="168"/>
        <v>0</v>
      </c>
      <c r="Z1873" s="6">
        <f>IFERROR((Table1[[#This Row],[Total Cost SDG]]/Table1[[#This Row],[Volume MT/Head]]),0)</f>
        <v>0</v>
      </c>
      <c r="AA1873" s="57" t="e">
        <f t="shared" si="169"/>
        <v>#DIV/0!</v>
      </c>
      <c r="AB1873" s="57">
        <f>IFERROR((Table1[[#This Row],[Total Cost USD]]/Table1[[#This Row],[Volume MT/Head]]),0)</f>
        <v>0</v>
      </c>
      <c r="AC1873" s="80"/>
      <c r="AD1873" s="6">
        <f>Table1[[#This Row],[Volume MT/Head]]-Table1[[#This Row],[Delivered MT]]</f>
        <v>0</v>
      </c>
      <c r="AE1873" s="6">
        <f>Table1[[#This Row],[Delivered MT]]*Table1[[#This Row],[Average Cost SDG/MT]]</f>
        <v>0</v>
      </c>
    </row>
    <row r="1874" spans="1:31" hidden="1" x14ac:dyDescent="0.2">
      <c r="A1874" s="1">
        <v>1885</v>
      </c>
      <c r="P1874" s="6">
        <f t="shared" si="166"/>
        <v>0</v>
      </c>
      <c r="R1874" s="6">
        <f t="shared" si="167"/>
        <v>0</v>
      </c>
      <c r="S1874" s="57">
        <f t="shared" si="165"/>
        <v>0</v>
      </c>
      <c r="T1874" s="6">
        <f>Table1[[#This Row],[Volume in Units]]*Table1[[#This Row],[Price SDG/Unit]]</f>
        <v>0</v>
      </c>
      <c r="U1874" s="57">
        <f>Table1[[#This Row],[Volume MT/Head]]*Table1[[#This Row],[Price USD/(MT/Head)]]</f>
        <v>0</v>
      </c>
      <c r="W1874" s="28">
        <f>Table1[[#This Row],[Commission SDG/MT]]*Table1[[#This Row],[Volume in Units]]</f>
        <v>0</v>
      </c>
      <c r="Y1874" s="28">
        <f t="shared" si="168"/>
        <v>0</v>
      </c>
      <c r="Z1874" s="6">
        <f>IFERROR((Table1[[#This Row],[Total Cost SDG]]/Table1[[#This Row],[Volume MT/Head]]),0)</f>
        <v>0</v>
      </c>
      <c r="AA1874" s="57" t="e">
        <f t="shared" si="169"/>
        <v>#DIV/0!</v>
      </c>
      <c r="AB1874" s="57">
        <f>IFERROR((Table1[[#This Row],[Total Cost USD]]/Table1[[#This Row],[Volume MT/Head]]),0)</f>
        <v>0</v>
      </c>
      <c r="AC1874" s="80"/>
      <c r="AD1874" s="6">
        <f>Table1[[#This Row],[Volume MT/Head]]-Table1[[#This Row],[Delivered MT]]</f>
        <v>0</v>
      </c>
      <c r="AE1874" s="6">
        <f>Table1[[#This Row],[Delivered MT]]*Table1[[#This Row],[Average Cost SDG/MT]]</f>
        <v>0</v>
      </c>
    </row>
    <row r="1875" spans="1:31" hidden="1" x14ac:dyDescent="0.2">
      <c r="A1875" s="1">
        <v>1886</v>
      </c>
      <c r="P1875" s="6">
        <f t="shared" si="166"/>
        <v>0</v>
      </c>
      <c r="R1875" s="6">
        <f t="shared" si="167"/>
        <v>0</v>
      </c>
      <c r="S1875" s="57">
        <f t="shared" si="165"/>
        <v>0</v>
      </c>
      <c r="T1875" s="6">
        <f>Table1[[#This Row],[Volume in Units]]*Table1[[#This Row],[Price SDG/Unit]]</f>
        <v>0</v>
      </c>
      <c r="U1875" s="57">
        <f>Table1[[#This Row],[Volume MT/Head]]*Table1[[#This Row],[Price USD/(MT/Head)]]</f>
        <v>0</v>
      </c>
      <c r="W1875" s="28">
        <f>Table1[[#This Row],[Commission SDG/MT]]*Table1[[#This Row],[Volume in Units]]</f>
        <v>0</v>
      </c>
      <c r="Y1875" s="28">
        <f t="shared" si="168"/>
        <v>0</v>
      </c>
      <c r="Z1875" s="6">
        <f>IFERROR((Table1[[#This Row],[Total Cost SDG]]/Table1[[#This Row],[Volume MT/Head]]),0)</f>
        <v>0</v>
      </c>
      <c r="AA1875" s="57" t="e">
        <f t="shared" si="169"/>
        <v>#DIV/0!</v>
      </c>
      <c r="AB1875" s="57">
        <f>IFERROR((Table1[[#This Row],[Total Cost USD]]/Table1[[#This Row],[Volume MT/Head]]),0)</f>
        <v>0</v>
      </c>
      <c r="AC1875" s="80"/>
      <c r="AD1875" s="6">
        <f>Table1[[#This Row],[Volume MT/Head]]-Table1[[#This Row],[Delivered MT]]</f>
        <v>0</v>
      </c>
      <c r="AE1875" s="6">
        <f>Table1[[#This Row],[Delivered MT]]*Table1[[#This Row],[Average Cost SDG/MT]]</f>
        <v>0</v>
      </c>
    </row>
    <row r="1876" spans="1:31" hidden="1" x14ac:dyDescent="0.2">
      <c r="A1876" s="1">
        <v>1887</v>
      </c>
      <c r="P1876" s="6">
        <f t="shared" si="166"/>
        <v>0</v>
      </c>
      <c r="R1876" s="6">
        <f t="shared" si="167"/>
        <v>0</v>
      </c>
      <c r="S1876" s="57">
        <f t="shared" si="165"/>
        <v>0</v>
      </c>
      <c r="T1876" s="6">
        <f>Table1[[#This Row],[Volume in Units]]*Table1[[#This Row],[Price SDG/Unit]]</f>
        <v>0</v>
      </c>
      <c r="U1876" s="57">
        <f>Table1[[#This Row],[Volume MT/Head]]*Table1[[#This Row],[Price USD/(MT/Head)]]</f>
        <v>0</v>
      </c>
      <c r="W1876" s="28">
        <f>Table1[[#This Row],[Commission SDG/MT]]*Table1[[#This Row],[Volume in Units]]</f>
        <v>0</v>
      </c>
      <c r="Y1876" s="28">
        <f t="shared" si="168"/>
        <v>0</v>
      </c>
      <c r="Z1876" s="6">
        <f>IFERROR((Table1[[#This Row],[Total Cost SDG]]/Table1[[#This Row],[Volume MT/Head]]),0)</f>
        <v>0</v>
      </c>
      <c r="AA1876" s="57" t="e">
        <f t="shared" si="169"/>
        <v>#DIV/0!</v>
      </c>
      <c r="AB1876" s="57">
        <f>IFERROR((Table1[[#This Row],[Total Cost USD]]/Table1[[#This Row],[Volume MT/Head]]),0)</f>
        <v>0</v>
      </c>
      <c r="AC1876" s="80"/>
      <c r="AD1876" s="6">
        <f>Table1[[#This Row],[Volume MT/Head]]-Table1[[#This Row],[Delivered MT]]</f>
        <v>0</v>
      </c>
      <c r="AE1876" s="6">
        <f>Table1[[#This Row],[Delivered MT]]*Table1[[#This Row],[Average Cost SDG/MT]]</f>
        <v>0</v>
      </c>
    </row>
    <row r="1877" spans="1:31" hidden="1" x14ac:dyDescent="0.2">
      <c r="A1877" s="1">
        <v>1888</v>
      </c>
      <c r="P1877" s="6">
        <f t="shared" si="166"/>
        <v>0</v>
      </c>
      <c r="R1877" s="6">
        <f t="shared" si="167"/>
        <v>0</v>
      </c>
      <c r="S1877" s="57">
        <f t="shared" si="165"/>
        <v>0</v>
      </c>
      <c r="T1877" s="6">
        <f>Table1[[#This Row],[Volume in Units]]*Table1[[#This Row],[Price SDG/Unit]]</f>
        <v>0</v>
      </c>
      <c r="U1877" s="57">
        <f>Table1[[#This Row],[Volume MT/Head]]*Table1[[#This Row],[Price USD/(MT/Head)]]</f>
        <v>0</v>
      </c>
      <c r="W1877" s="28">
        <f>Table1[[#This Row],[Commission SDG/MT]]*Table1[[#This Row],[Volume in Units]]</f>
        <v>0</v>
      </c>
      <c r="Y1877" s="28">
        <f t="shared" si="168"/>
        <v>0</v>
      </c>
      <c r="Z1877" s="6">
        <f>IFERROR((Table1[[#This Row],[Total Cost SDG]]/Table1[[#This Row],[Volume MT/Head]]),0)</f>
        <v>0</v>
      </c>
      <c r="AA1877" s="57" t="e">
        <f t="shared" si="169"/>
        <v>#DIV/0!</v>
      </c>
      <c r="AB1877" s="57">
        <f>IFERROR((Table1[[#This Row],[Total Cost USD]]/Table1[[#This Row],[Volume MT/Head]]),0)</f>
        <v>0</v>
      </c>
      <c r="AC1877" s="80"/>
      <c r="AD1877" s="6">
        <f>Table1[[#This Row],[Volume MT/Head]]-Table1[[#This Row],[Delivered MT]]</f>
        <v>0</v>
      </c>
      <c r="AE1877" s="6">
        <f>Table1[[#This Row],[Delivered MT]]*Table1[[#This Row],[Average Cost SDG/MT]]</f>
        <v>0</v>
      </c>
    </row>
    <row r="1878" spans="1:31" hidden="1" x14ac:dyDescent="0.2">
      <c r="A1878" s="1">
        <v>1889</v>
      </c>
      <c r="P1878" s="6">
        <f t="shared" si="166"/>
        <v>0</v>
      </c>
      <c r="R1878" s="6">
        <f t="shared" si="167"/>
        <v>0</v>
      </c>
      <c r="S1878" s="57">
        <f t="shared" si="165"/>
        <v>0</v>
      </c>
      <c r="T1878" s="6">
        <f>Table1[[#This Row],[Volume in Units]]*Table1[[#This Row],[Price SDG/Unit]]</f>
        <v>0</v>
      </c>
      <c r="U1878" s="57">
        <f>Table1[[#This Row],[Volume MT/Head]]*Table1[[#This Row],[Price USD/(MT/Head)]]</f>
        <v>0</v>
      </c>
      <c r="W1878" s="28">
        <f>Table1[[#This Row],[Commission SDG/MT]]*Table1[[#This Row],[Volume in Units]]</f>
        <v>0</v>
      </c>
      <c r="Y1878" s="28">
        <f t="shared" si="168"/>
        <v>0</v>
      </c>
      <c r="Z1878" s="6">
        <f>IFERROR((Table1[[#This Row],[Total Cost SDG]]/Table1[[#This Row],[Volume MT/Head]]),0)</f>
        <v>0</v>
      </c>
      <c r="AA1878" s="57" t="e">
        <f t="shared" si="169"/>
        <v>#DIV/0!</v>
      </c>
      <c r="AB1878" s="57">
        <f>IFERROR((Table1[[#This Row],[Total Cost USD]]/Table1[[#This Row],[Volume MT/Head]]),0)</f>
        <v>0</v>
      </c>
      <c r="AC1878" s="80"/>
      <c r="AD1878" s="6">
        <f>Table1[[#This Row],[Volume MT/Head]]-Table1[[#This Row],[Delivered MT]]</f>
        <v>0</v>
      </c>
      <c r="AE1878" s="6">
        <f>Table1[[#This Row],[Delivered MT]]*Table1[[#This Row],[Average Cost SDG/MT]]</f>
        <v>0</v>
      </c>
    </row>
    <row r="1879" spans="1:31" hidden="1" x14ac:dyDescent="0.2">
      <c r="A1879" s="1">
        <v>1890</v>
      </c>
      <c r="P1879" s="6">
        <f t="shared" si="166"/>
        <v>0</v>
      </c>
      <c r="R1879" s="6">
        <f t="shared" si="167"/>
        <v>0</v>
      </c>
      <c r="S1879" s="57">
        <f t="shared" si="165"/>
        <v>0</v>
      </c>
      <c r="T1879" s="6">
        <f>Table1[[#This Row],[Volume in Units]]*Table1[[#This Row],[Price SDG/Unit]]</f>
        <v>0</v>
      </c>
      <c r="U1879" s="57">
        <f>Table1[[#This Row],[Volume MT/Head]]*Table1[[#This Row],[Price USD/(MT/Head)]]</f>
        <v>0</v>
      </c>
      <c r="W1879" s="28">
        <f>Table1[[#This Row],[Commission SDG/MT]]*Table1[[#This Row],[Volume in Units]]</f>
        <v>0</v>
      </c>
      <c r="Y1879" s="28">
        <f t="shared" si="168"/>
        <v>0</v>
      </c>
      <c r="Z1879" s="6">
        <f>IFERROR((Table1[[#This Row],[Total Cost SDG]]/Table1[[#This Row],[Volume MT/Head]]),0)</f>
        <v>0</v>
      </c>
      <c r="AA1879" s="57" t="e">
        <f t="shared" si="169"/>
        <v>#DIV/0!</v>
      </c>
      <c r="AB1879" s="57">
        <f>IFERROR((Table1[[#This Row],[Total Cost USD]]/Table1[[#This Row],[Volume MT/Head]]),0)</f>
        <v>0</v>
      </c>
      <c r="AC1879" s="80"/>
      <c r="AD1879" s="6">
        <f>Table1[[#This Row],[Volume MT/Head]]-Table1[[#This Row],[Delivered MT]]</f>
        <v>0</v>
      </c>
      <c r="AE1879" s="6">
        <f>Table1[[#This Row],[Delivered MT]]*Table1[[#This Row],[Average Cost SDG/MT]]</f>
        <v>0</v>
      </c>
    </row>
    <row r="1880" spans="1:31" hidden="1" x14ac:dyDescent="0.2">
      <c r="A1880" s="1">
        <v>1891</v>
      </c>
      <c r="P1880" s="6">
        <f t="shared" si="166"/>
        <v>0</v>
      </c>
      <c r="R1880" s="6">
        <f t="shared" si="167"/>
        <v>0</v>
      </c>
      <c r="S1880" s="57">
        <f t="shared" si="165"/>
        <v>0</v>
      </c>
      <c r="T1880" s="6">
        <f>Table1[[#This Row],[Volume in Units]]*Table1[[#This Row],[Price SDG/Unit]]</f>
        <v>0</v>
      </c>
      <c r="U1880" s="57">
        <f>Table1[[#This Row],[Volume MT/Head]]*Table1[[#This Row],[Price USD/(MT/Head)]]</f>
        <v>0</v>
      </c>
      <c r="W1880" s="28">
        <f>Table1[[#This Row],[Commission SDG/MT]]*Table1[[#This Row],[Volume in Units]]</f>
        <v>0</v>
      </c>
      <c r="Y1880" s="28">
        <f t="shared" si="168"/>
        <v>0</v>
      </c>
      <c r="Z1880" s="6">
        <f>IFERROR((Table1[[#This Row],[Total Cost SDG]]/Table1[[#This Row],[Volume MT/Head]]),0)</f>
        <v>0</v>
      </c>
      <c r="AA1880" s="57" t="e">
        <f t="shared" si="169"/>
        <v>#DIV/0!</v>
      </c>
      <c r="AB1880" s="57">
        <f>IFERROR((Table1[[#This Row],[Total Cost USD]]/Table1[[#This Row],[Volume MT/Head]]),0)</f>
        <v>0</v>
      </c>
      <c r="AC1880" s="80"/>
      <c r="AD1880" s="6">
        <f>Table1[[#This Row],[Volume MT/Head]]-Table1[[#This Row],[Delivered MT]]</f>
        <v>0</v>
      </c>
      <c r="AE1880" s="6">
        <f>Table1[[#This Row],[Delivered MT]]*Table1[[#This Row],[Average Cost SDG/MT]]</f>
        <v>0</v>
      </c>
    </row>
    <row r="1881" spans="1:31" hidden="1" x14ac:dyDescent="0.2">
      <c r="A1881" s="1">
        <v>1892</v>
      </c>
      <c r="P1881" s="6">
        <f t="shared" si="166"/>
        <v>0</v>
      </c>
      <c r="R1881" s="6">
        <f t="shared" si="167"/>
        <v>0</v>
      </c>
      <c r="S1881" s="57">
        <f t="shared" ref="S1881:S1944" si="170">IFERROR((R1881/F1881),0)</f>
        <v>0</v>
      </c>
      <c r="T1881" s="6">
        <f>Table1[[#This Row],[Volume in Units]]*Table1[[#This Row],[Price SDG/Unit]]</f>
        <v>0</v>
      </c>
      <c r="U1881" s="57">
        <f>Table1[[#This Row],[Volume MT/Head]]*Table1[[#This Row],[Price USD/(MT/Head)]]</f>
        <v>0</v>
      </c>
      <c r="W1881" s="28">
        <f>Table1[[#This Row],[Commission SDG/MT]]*Table1[[#This Row],[Volume in Units]]</f>
        <v>0</v>
      </c>
      <c r="Y1881" s="28">
        <f t="shared" si="168"/>
        <v>0</v>
      </c>
      <c r="Z1881" s="6">
        <f>IFERROR((Table1[[#This Row],[Total Cost SDG]]/Table1[[#This Row],[Volume MT/Head]]),0)</f>
        <v>0</v>
      </c>
      <c r="AA1881" s="57" t="e">
        <f t="shared" si="169"/>
        <v>#DIV/0!</v>
      </c>
      <c r="AB1881" s="57">
        <f>IFERROR((Table1[[#This Row],[Total Cost USD]]/Table1[[#This Row],[Volume MT/Head]]),0)</f>
        <v>0</v>
      </c>
      <c r="AC1881" s="80"/>
      <c r="AD1881" s="6">
        <f>Table1[[#This Row],[Volume MT/Head]]-Table1[[#This Row],[Delivered MT]]</f>
        <v>0</v>
      </c>
      <c r="AE1881" s="6">
        <f>Table1[[#This Row],[Delivered MT]]*Table1[[#This Row],[Average Cost SDG/MT]]</f>
        <v>0</v>
      </c>
    </row>
    <row r="1882" spans="1:31" hidden="1" x14ac:dyDescent="0.2">
      <c r="A1882" s="1">
        <v>1893</v>
      </c>
      <c r="P1882" s="6">
        <f t="shared" si="166"/>
        <v>0</v>
      </c>
      <c r="R1882" s="6">
        <f t="shared" si="167"/>
        <v>0</v>
      </c>
      <c r="S1882" s="57">
        <f t="shared" si="170"/>
        <v>0</v>
      </c>
      <c r="T1882" s="6">
        <f>Table1[[#This Row],[Volume in Units]]*Table1[[#This Row],[Price SDG/Unit]]</f>
        <v>0</v>
      </c>
      <c r="U1882" s="57">
        <f>Table1[[#This Row],[Volume MT/Head]]*Table1[[#This Row],[Price USD/(MT/Head)]]</f>
        <v>0</v>
      </c>
      <c r="W1882" s="28">
        <f>Table1[[#This Row],[Commission SDG/MT]]*Table1[[#This Row],[Volume in Units]]</f>
        <v>0</v>
      </c>
      <c r="Y1882" s="28">
        <f t="shared" si="168"/>
        <v>0</v>
      </c>
      <c r="Z1882" s="6">
        <f>IFERROR((Table1[[#This Row],[Total Cost SDG]]/Table1[[#This Row],[Volume MT/Head]]),0)</f>
        <v>0</v>
      </c>
      <c r="AA1882" s="57" t="e">
        <f t="shared" si="169"/>
        <v>#DIV/0!</v>
      </c>
      <c r="AB1882" s="57">
        <f>IFERROR((Table1[[#This Row],[Total Cost USD]]/Table1[[#This Row],[Volume MT/Head]]),0)</f>
        <v>0</v>
      </c>
      <c r="AC1882" s="80"/>
      <c r="AD1882" s="6">
        <f>Table1[[#This Row],[Volume MT/Head]]-Table1[[#This Row],[Delivered MT]]</f>
        <v>0</v>
      </c>
      <c r="AE1882" s="6">
        <f>Table1[[#This Row],[Delivered MT]]*Table1[[#This Row],[Average Cost SDG/MT]]</f>
        <v>0</v>
      </c>
    </row>
    <row r="1883" spans="1:31" hidden="1" x14ac:dyDescent="0.2">
      <c r="A1883" s="1">
        <v>1894</v>
      </c>
      <c r="P1883" s="6">
        <f t="shared" si="166"/>
        <v>0</v>
      </c>
      <c r="R1883" s="6">
        <f t="shared" si="167"/>
        <v>0</v>
      </c>
      <c r="S1883" s="57">
        <f t="shared" si="170"/>
        <v>0</v>
      </c>
      <c r="T1883" s="6">
        <f>Table1[[#This Row],[Volume in Units]]*Table1[[#This Row],[Price SDG/Unit]]</f>
        <v>0</v>
      </c>
      <c r="U1883" s="57">
        <f>Table1[[#This Row],[Volume MT/Head]]*Table1[[#This Row],[Price USD/(MT/Head)]]</f>
        <v>0</v>
      </c>
      <c r="W1883" s="28">
        <f>Table1[[#This Row],[Commission SDG/MT]]*Table1[[#This Row],[Volume in Units]]</f>
        <v>0</v>
      </c>
      <c r="Y1883" s="28">
        <f t="shared" si="168"/>
        <v>0</v>
      </c>
      <c r="Z1883" s="6">
        <f>IFERROR((Table1[[#This Row],[Total Cost SDG]]/Table1[[#This Row],[Volume MT/Head]]),0)</f>
        <v>0</v>
      </c>
      <c r="AA1883" s="57" t="e">
        <f t="shared" si="169"/>
        <v>#DIV/0!</v>
      </c>
      <c r="AB1883" s="57">
        <f>IFERROR((Table1[[#This Row],[Total Cost USD]]/Table1[[#This Row],[Volume MT/Head]]),0)</f>
        <v>0</v>
      </c>
      <c r="AC1883" s="80"/>
      <c r="AD1883" s="6">
        <f>Table1[[#This Row],[Volume MT/Head]]-Table1[[#This Row],[Delivered MT]]</f>
        <v>0</v>
      </c>
      <c r="AE1883" s="6">
        <f>Table1[[#This Row],[Delivered MT]]*Table1[[#This Row],[Average Cost SDG/MT]]</f>
        <v>0</v>
      </c>
    </row>
    <row r="1884" spans="1:31" hidden="1" x14ac:dyDescent="0.2">
      <c r="A1884" s="1">
        <v>1895</v>
      </c>
      <c r="P1884" s="6">
        <f t="shared" si="166"/>
        <v>0</v>
      </c>
      <c r="R1884" s="6">
        <f t="shared" si="167"/>
        <v>0</v>
      </c>
      <c r="S1884" s="57">
        <f t="shared" si="170"/>
        <v>0</v>
      </c>
      <c r="T1884" s="6">
        <f>Table1[[#This Row],[Volume in Units]]*Table1[[#This Row],[Price SDG/Unit]]</f>
        <v>0</v>
      </c>
      <c r="U1884" s="57">
        <f>Table1[[#This Row],[Volume MT/Head]]*Table1[[#This Row],[Price USD/(MT/Head)]]</f>
        <v>0</v>
      </c>
      <c r="W1884" s="28">
        <f>Table1[[#This Row],[Commission SDG/MT]]*Table1[[#This Row],[Volume in Units]]</f>
        <v>0</v>
      </c>
      <c r="Y1884" s="28">
        <f t="shared" si="168"/>
        <v>0</v>
      </c>
      <c r="Z1884" s="6">
        <f>IFERROR((Table1[[#This Row],[Total Cost SDG]]/Table1[[#This Row],[Volume MT/Head]]),0)</f>
        <v>0</v>
      </c>
      <c r="AA1884" s="57" t="e">
        <f t="shared" si="169"/>
        <v>#DIV/0!</v>
      </c>
      <c r="AB1884" s="57">
        <f>IFERROR((Table1[[#This Row],[Total Cost USD]]/Table1[[#This Row],[Volume MT/Head]]),0)</f>
        <v>0</v>
      </c>
      <c r="AC1884" s="80"/>
      <c r="AD1884" s="6">
        <f>Table1[[#This Row],[Volume MT/Head]]-Table1[[#This Row],[Delivered MT]]</f>
        <v>0</v>
      </c>
      <c r="AE1884" s="6">
        <f>Table1[[#This Row],[Delivered MT]]*Table1[[#This Row],[Average Cost SDG/MT]]</f>
        <v>0</v>
      </c>
    </row>
    <row r="1885" spans="1:31" hidden="1" x14ac:dyDescent="0.2">
      <c r="A1885" s="1">
        <v>1896</v>
      </c>
      <c r="P1885" s="6">
        <f t="shared" si="166"/>
        <v>0</v>
      </c>
      <c r="R1885" s="6">
        <f t="shared" si="167"/>
        <v>0</v>
      </c>
      <c r="S1885" s="57">
        <f t="shared" si="170"/>
        <v>0</v>
      </c>
      <c r="T1885" s="6">
        <f>Table1[[#This Row],[Volume in Units]]*Table1[[#This Row],[Price SDG/Unit]]</f>
        <v>0</v>
      </c>
      <c r="U1885" s="57">
        <f>Table1[[#This Row],[Volume MT/Head]]*Table1[[#This Row],[Price USD/(MT/Head)]]</f>
        <v>0</v>
      </c>
      <c r="W1885" s="28">
        <f>Table1[[#This Row],[Commission SDG/MT]]*Table1[[#This Row],[Volume in Units]]</f>
        <v>0</v>
      </c>
      <c r="Y1885" s="28">
        <f t="shared" si="168"/>
        <v>0</v>
      </c>
      <c r="Z1885" s="6">
        <f>IFERROR((Table1[[#This Row],[Total Cost SDG]]/Table1[[#This Row],[Volume MT/Head]]),0)</f>
        <v>0</v>
      </c>
      <c r="AA1885" s="57" t="e">
        <f t="shared" si="169"/>
        <v>#DIV/0!</v>
      </c>
      <c r="AB1885" s="57">
        <f>IFERROR((Table1[[#This Row],[Total Cost USD]]/Table1[[#This Row],[Volume MT/Head]]),0)</f>
        <v>0</v>
      </c>
      <c r="AC1885" s="80"/>
      <c r="AD1885" s="6">
        <f>Table1[[#This Row],[Volume MT/Head]]-Table1[[#This Row],[Delivered MT]]</f>
        <v>0</v>
      </c>
      <c r="AE1885" s="6">
        <f>Table1[[#This Row],[Delivered MT]]*Table1[[#This Row],[Average Cost SDG/MT]]</f>
        <v>0</v>
      </c>
    </row>
    <row r="1886" spans="1:31" hidden="1" x14ac:dyDescent="0.2">
      <c r="A1886" s="1">
        <v>1897</v>
      </c>
      <c r="P1886" s="6">
        <f t="shared" si="166"/>
        <v>0</v>
      </c>
      <c r="R1886" s="6">
        <f t="shared" si="167"/>
        <v>0</v>
      </c>
      <c r="S1886" s="57">
        <f t="shared" si="170"/>
        <v>0</v>
      </c>
      <c r="T1886" s="6">
        <f>Table1[[#This Row],[Volume in Units]]*Table1[[#This Row],[Price SDG/Unit]]</f>
        <v>0</v>
      </c>
      <c r="U1886" s="57">
        <f>Table1[[#This Row],[Volume MT/Head]]*Table1[[#This Row],[Price USD/(MT/Head)]]</f>
        <v>0</v>
      </c>
      <c r="W1886" s="28">
        <f>Table1[[#This Row],[Commission SDG/MT]]*Table1[[#This Row],[Volume in Units]]</f>
        <v>0</v>
      </c>
      <c r="Y1886" s="28">
        <f t="shared" si="168"/>
        <v>0</v>
      </c>
      <c r="Z1886" s="6">
        <f>IFERROR((Table1[[#This Row],[Total Cost SDG]]/Table1[[#This Row],[Volume MT/Head]]),0)</f>
        <v>0</v>
      </c>
      <c r="AA1886" s="57" t="e">
        <f t="shared" si="169"/>
        <v>#DIV/0!</v>
      </c>
      <c r="AB1886" s="57">
        <f>IFERROR((Table1[[#This Row],[Total Cost USD]]/Table1[[#This Row],[Volume MT/Head]]),0)</f>
        <v>0</v>
      </c>
      <c r="AC1886" s="80"/>
      <c r="AD1886" s="6">
        <f>Table1[[#This Row],[Volume MT/Head]]-Table1[[#This Row],[Delivered MT]]</f>
        <v>0</v>
      </c>
      <c r="AE1886" s="6">
        <f>Table1[[#This Row],[Delivered MT]]*Table1[[#This Row],[Average Cost SDG/MT]]</f>
        <v>0</v>
      </c>
    </row>
    <row r="1887" spans="1:31" hidden="1" x14ac:dyDescent="0.2">
      <c r="A1887" s="1">
        <v>1898</v>
      </c>
      <c r="P1887" s="6">
        <f t="shared" si="166"/>
        <v>0</v>
      </c>
      <c r="R1887" s="6">
        <f t="shared" si="167"/>
        <v>0</v>
      </c>
      <c r="S1887" s="57">
        <f t="shared" si="170"/>
        <v>0</v>
      </c>
      <c r="T1887" s="6">
        <f>Table1[[#This Row],[Volume in Units]]*Table1[[#This Row],[Price SDG/Unit]]</f>
        <v>0</v>
      </c>
      <c r="U1887" s="57">
        <f>Table1[[#This Row],[Volume MT/Head]]*Table1[[#This Row],[Price USD/(MT/Head)]]</f>
        <v>0</v>
      </c>
      <c r="W1887" s="28">
        <f>Table1[[#This Row],[Commission SDG/MT]]*Table1[[#This Row],[Volume in Units]]</f>
        <v>0</v>
      </c>
      <c r="Y1887" s="28">
        <f t="shared" si="168"/>
        <v>0</v>
      </c>
      <c r="Z1887" s="6">
        <f>IFERROR((Table1[[#This Row],[Total Cost SDG]]/Table1[[#This Row],[Volume MT/Head]]),0)</f>
        <v>0</v>
      </c>
      <c r="AA1887" s="57" t="e">
        <f t="shared" si="169"/>
        <v>#DIV/0!</v>
      </c>
      <c r="AB1887" s="57">
        <f>IFERROR((Table1[[#This Row],[Total Cost USD]]/Table1[[#This Row],[Volume MT/Head]]),0)</f>
        <v>0</v>
      </c>
      <c r="AC1887" s="80"/>
      <c r="AD1887" s="6">
        <f>Table1[[#This Row],[Volume MT/Head]]-Table1[[#This Row],[Delivered MT]]</f>
        <v>0</v>
      </c>
      <c r="AE1887" s="6">
        <f>Table1[[#This Row],[Delivered MT]]*Table1[[#This Row],[Average Cost SDG/MT]]</f>
        <v>0</v>
      </c>
    </row>
    <row r="1888" spans="1:31" hidden="1" x14ac:dyDescent="0.2">
      <c r="A1888" s="1">
        <v>1899</v>
      </c>
      <c r="P1888" s="6">
        <f t="shared" si="166"/>
        <v>0</v>
      </c>
      <c r="R1888" s="6">
        <f t="shared" si="167"/>
        <v>0</v>
      </c>
      <c r="S1888" s="57">
        <f t="shared" si="170"/>
        <v>0</v>
      </c>
      <c r="T1888" s="6">
        <f>Table1[[#This Row],[Volume in Units]]*Table1[[#This Row],[Price SDG/Unit]]</f>
        <v>0</v>
      </c>
      <c r="U1888" s="57">
        <f>Table1[[#This Row],[Volume MT/Head]]*Table1[[#This Row],[Price USD/(MT/Head)]]</f>
        <v>0</v>
      </c>
      <c r="W1888" s="28">
        <f>Table1[[#This Row],[Commission SDG/MT]]*Table1[[#This Row],[Volume in Units]]</f>
        <v>0</v>
      </c>
      <c r="Y1888" s="28">
        <f t="shared" si="168"/>
        <v>0</v>
      </c>
      <c r="Z1888" s="6">
        <f>IFERROR((Table1[[#This Row],[Total Cost SDG]]/Table1[[#This Row],[Volume MT/Head]]),0)</f>
        <v>0</v>
      </c>
      <c r="AA1888" s="57" t="e">
        <f t="shared" si="169"/>
        <v>#DIV/0!</v>
      </c>
      <c r="AB1888" s="57">
        <f>IFERROR((Table1[[#This Row],[Total Cost USD]]/Table1[[#This Row],[Volume MT/Head]]),0)</f>
        <v>0</v>
      </c>
      <c r="AC1888" s="80"/>
      <c r="AD1888" s="6">
        <f>Table1[[#This Row],[Volume MT/Head]]-Table1[[#This Row],[Delivered MT]]</f>
        <v>0</v>
      </c>
      <c r="AE1888" s="6">
        <f>Table1[[#This Row],[Delivered MT]]*Table1[[#This Row],[Average Cost SDG/MT]]</f>
        <v>0</v>
      </c>
    </row>
    <row r="1889" spans="1:31" hidden="1" x14ac:dyDescent="0.2">
      <c r="A1889" s="1">
        <v>1900</v>
      </c>
      <c r="P1889" s="6">
        <f t="shared" si="166"/>
        <v>0</v>
      </c>
      <c r="R1889" s="6">
        <f t="shared" si="167"/>
        <v>0</v>
      </c>
      <c r="S1889" s="57">
        <f t="shared" si="170"/>
        <v>0</v>
      </c>
      <c r="T1889" s="6">
        <f>Table1[[#This Row],[Volume in Units]]*Table1[[#This Row],[Price SDG/Unit]]</f>
        <v>0</v>
      </c>
      <c r="U1889" s="57">
        <f>Table1[[#This Row],[Volume MT/Head]]*Table1[[#This Row],[Price USD/(MT/Head)]]</f>
        <v>0</v>
      </c>
      <c r="W1889" s="28">
        <f>Table1[[#This Row],[Commission SDG/MT]]*Table1[[#This Row],[Volume in Units]]</f>
        <v>0</v>
      </c>
      <c r="Y1889" s="28">
        <f t="shared" si="168"/>
        <v>0</v>
      </c>
      <c r="Z1889" s="6">
        <f>IFERROR((Table1[[#This Row],[Total Cost SDG]]/Table1[[#This Row],[Volume MT/Head]]),0)</f>
        <v>0</v>
      </c>
      <c r="AA1889" s="57" t="e">
        <f t="shared" si="169"/>
        <v>#DIV/0!</v>
      </c>
      <c r="AB1889" s="57">
        <f>IFERROR((Table1[[#This Row],[Total Cost USD]]/Table1[[#This Row],[Volume MT/Head]]),0)</f>
        <v>0</v>
      </c>
      <c r="AC1889" s="80"/>
      <c r="AD1889" s="6">
        <f>Table1[[#This Row],[Volume MT/Head]]-Table1[[#This Row],[Delivered MT]]</f>
        <v>0</v>
      </c>
      <c r="AE1889" s="6">
        <f>Table1[[#This Row],[Delivered MT]]*Table1[[#This Row],[Average Cost SDG/MT]]</f>
        <v>0</v>
      </c>
    </row>
    <row r="1890" spans="1:31" hidden="1" x14ac:dyDescent="0.2">
      <c r="A1890" s="1">
        <v>1901</v>
      </c>
      <c r="P1890" s="6">
        <f t="shared" si="166"/>
        <v>0</v>
      </c>
      <c r="R1890" s="6">
        <f t="shared" si="167"/>
        <v>0</v>
      </c>
      <c r="S1890" s="57">
        <f t="shared" si="170"/>
        <v>0</v>
      </c>
      <c r="T1890" s="6">
        <f>Table1[[#This Row],[Volume in Units]]*Table1[[#This Row],[Price SDG/Unit]]</f>
        <v>0</v>
      </c>
      <c r="U1890" s="57">
        <f>Table1[[#This Row],[Volume MT/Head]]*Table1[[#This Row],[Price USD/(MT/Head)]]</f>
        <v>0</v>
      </c>
      <c r="W1890" s="28">
        <f>Table1[[#This Row],[Commission SDG/MT]]*Table1[[#This Row],[Volume in Units]]</f>
        <v>0</v>
      </c>
      <c r="Y1890" s="28">
        <f t="shared" si="168"/>
        <v>0</v>
      </c>
      <c r="Z1890" s="6">
        <f>IFERROR((Table1[[#This Row],[Total Cost SDG]]/Table1[[#This Row],[Volume MT/Head]]),0)</f>
        <v>0</v>
      </c>
      <c r="AA1890" s="57" t="e">
        <f t="shared" si="169"/>
        <v>#DIV/0!</v>
      </c>
      <c r="AB1890" s="57">
        <f>IFERROR((Table1[[#This Row],[Total Cost USD]]/Table1[[#This Row],[Volume MT/Head]]),0)</f>
        <v>0</v>
      </c>
      <c r="AC1890" s="80"/>
      <c r="AD1890" s="6">
        <f>Table1[[#This Row],[Volume MT/Head]]-Table1[[#This Row],[Delivered MT]]</f>
        <v>0</v>
      </c>
      <c r="AE1890" s="6">
        <f>Table1[[#This Row],[Delivered MT]]*Table1[[#This Row],[Average Cost SDG/MT]]</f>
        <v>0</v>
      </c>
    </row>
    <row r="1891" spans="1:31" hidden="1" x14ac:dyDescent="0.2">
      <c r="A1891" s="1">
        <v>1902</v>
      </c>
      <c r="P1891" s="6">
        <f t="shared" si="166"/>
        <v>0</v>
      </c>
      <c r="R1891" s="6">
        <f t="shared" si="167"/>
        <v>0</v>
      </c>
      <c r="S1891" s="57">
        <f t="shared" si="170"/>
        <v>0</v>
      </c>
      <c r="T1891" s="6">
        <f>Table1[[#This Row],[Volume in Units]]*Table1[[#This Row],[Price SDG/Unit]]</f>
        <v>0</v>
      </c>
      <c r="U1891" s="57">
        <f>Table1[[#This Row],[Volume MT/Head]]*Table1[[#This Row],[Price USD/(MT/Head)]]</f>
        <v>0</v>
      </c>
      <c r="W1891" s="28">
        <f>Table1[[#This Row],[Commission SDG/MT]]*Table1[[#This Row],[Volume in Units]]</f>
        <v>0</v>
      </c>
      <c r="Y1891" s="28">
        <f t="shared" si="168"/>
        <v>0</v>
      </c>
      <c r="Z1891" s="6">
        <f>IFERROR((Table1[[#This Row],[Total Cost SDG]]/Table1[[#This Row],[Volume MT/Head]]),0)</f>
        <v>0</v>
      </c>
      <c r="AA1891" s="57" t="e">
        <f t="shared" si="169"/>
        <v>#DIV/0!</v>
      </c>
      <c r="AB1891" s="57">
        <f>IFERROR((Table1[[#This Row],[Total Cost USD]]/Table1[[#This Row],[Volume MT/Head]]),0)</f>
        <v>0</v>
      </c>
      <c r="AC1891" s="80"/>
      <c r="AD1891" s="6">
        <f>Table1[[#This Row],[Volume MT/Head]]-Table1[[#This Row],[Delivered MT]]</f>
        <v>0</v>
      </c>
      <c r="AE1891" s="6">
        <f>Table1[[#This Row],[Delivered MT]]*Table1[[#This Row],[Average Cost SDG/MT]]</f>
        <v>0</v>
      </c>
    </row>
    <row r="1892" spans="1:31" hidden="1" x14ac:dyDescent="0.2">
      <c r="A1892" s="1">
        <v>1903</v>
      </c>
      <c r="P1892" s="6">
        <f t="shared" si="166"/>
        <v>0</v>
      </c>
      <c r="R1892" s="6">
        <f t="shared" si="167"/>
        <v>0</v>
      </c>
      <c r="S1892" s="57">
        <f t="shared" si="170"/>
        <v>0</v>
      </c>
      <c r="T1892" s="6">
        <f>Table1[[#This Row],[Volume in Units]]*Table1[[#This Row],[Price SDG/Unit]]</f>
        <v>0</v>
      </c>
      <c r="U1892" s="57">
        <f>Table1[[#This Row],[Volume MT/Head]]*Table1[[#This Row],[Price USD/(MT/Head)]]</f>
        <v>0</v>
      </c>
      <c r="W1892" s="28">
        <f>Table1[[#This Row],[Commission SDG/MT]]*Table1[[#This Row],[Volume in Units]]</f>
        <v>0</v>
      </c>
      <c r="Y1892" s="28">
        <f t="shared" si="168"/>
        <v>0</v>
      </c>
      <c r="Z1892" s="6">
        <f>IFERROR((Table1[[#This Row],[Total Cost SDG]]/Table1[[#This Row],[Volume MT/Head]]),0)</f>
        <v>0</v>
      </c>
      <c r="AA1892" s="57" t="e">
        <f t="shared" si="169"/>
        <v>#DIV/0!</v>
      </c>
      <c r="AB1892" s="57">
        <f>IFERROR((Table1[[#This Row],[Total Cost USD]]/Table1[[#This Row],[Volume MT/Head]]),0)</f>
        <v>0</v>
      </c>
      <c r="AC1892" s="80"/>
      <c r="AD1892" s="6">
        <f>Table1[[#This Row],[Volume MT/Head]]-Table1[[#This Row],[Delivered MT]]</f>
        <v>0</v>
      </c>
      <c r="AE1892" s="6">
        <f>Table1[[#This Row],[Delivered MT]]*Table1[[#This Row],[Average Cost SDG/MT]]</f>
        <v>0</v>
      </c>
    </row>
    <row r="1893" spans="1:31" hidden="1" x14ac:dyDescent="0.2">
      <c r="A1893" s="1">
        <v>1904</v>
      </c>
      <c r="P1893" s="6">
        <f t="shared" si="166"/>
        <v>0</v>
      </c>
      <c r="R1893" s="6">
        <f t="shared" si="167"/>
        <v>0</v>
      </c>
      <c r="S1893" s="57">
        <f t="shared" si="170"/>
        <v>0</v>
      </c>
      <c r="T1893" s="6">
        <f>Table1[[#This Row],[Volume in Units]]*Table1[[#This Row],[Price SDG/Unit]]</f>
        <v>0</v>
      </c>
      <c r="U1893" s="57">
        <f>Table1[[#This Row],[Volume MT/Head]]*Table1[[#This Row],[Price USD/(MT/Head)]]</f>
        <v>0</v>
      </c>
      <c r="W1893" s="28">
        <f>Table1[[#This Row],[Commission SDG/MT]]*Table1[[#This Row],[Volume in Units]]</f>
        <v>0</v>
      </c>
      <c r="Y1893" s="28">
        <f t="shared" si="168"/>
        <v>0</v>
      </c>
      <c r="Z1893" s="6">
        <f>IFERROR((Table1[[#This Row],[Total Cost SDG]]/Table1[[#This Row],[Volume MT/Head]]),0)</f>
        <v>0</v>
      </c>
      <c r="AA1893" s="57" t="e">
        <f t="shared" si="169"/>
        <v>#DIV/0!</v>
      </c>
      <c r="AB1893" s="57">
        <f>IFERROR((Table1[[#This Row],[Total Cost USD]]/Table1[[#This Row],[Volume MT/Head]]),0)</f>
        <v>0</v>
      </c>
      <c r="AC1893" s="80"/>
      <c r="AD1893" s="6">
        <f>Table1[[#This Row],[Volume MT/Head]]-Table1[[#This Row],[Delivered MT]]</f>
        <v>0</v>
      </c>
      <c r="AE1893" s="6">
        <f>Table1[[#This Row],[Delivered MT]]*Table1[[#This Row],[Average Cost SDG/MT]]</f>
        <v>0</v>
      </c>
    </row>
    <row r="1894" spans="1:31" hidden="1" x14ac:dyDescent="0.2">
      <c r="A1894" s="1">
        <v>1905</v>
      </c>
      <c r="P1894" s="6">
        <f t="shared" si="166"/>
        <v>0</v>
      </c>
      <c r="R1894" s="6">
        <f t="shared" si="167"/>
        <v>0</v>
      </c>
      <c r="S1894" s="57">
        <f t="shared" si="170"/>
        <v>0</v>
      </c>
      <c r="T1894" s="6">
        <f>Table1[[#This Row],[Volume in Units]]*Table1[[#This Row],[Price SDG/Unit]]</f>
        <v>0</v>
      </c>
      <c r="U1894" s="57">
        <f>Table1[[#This Row],[Volume MT/Head]]*Table1[[#This Row],[Price USD/(MT/Head)]]</f>
        <v>0</v>
      </c>
      <c r="W1894" s="28">
        <f>Table1[[#This Row],[Commission SDG/MT]]*Table1[[#This Row],[Volume in Units]]</f>
        <v>0</v>
      </c>
      <c r="Y1894" s="28">
        <f t="shared" si="168"/>
        <v>0</v>
      </c>
      <c r="Z1894" s="6">
        <f>IFERROR((Table1[[#This Row],[Total Cost SDG]]/Table1[[#This Row],[Volume MT/Head]]),0)</f>
        <v>0</v>
      </c>
      <c r="AA1894" s="57" t="e">
        <f t="shared" si="169"/>
        <v>#DIV/0!</v>
      </c>
      <c r="AB1894" s="57">
        <f>IFERROR((Table1[[#This Row],[Total Cost USD]]/Table1[[#This Row],[Volume MT/Head]]),0)</f>
        <v>0</v>
      </c>
      <c r="AC1894" s="80"/>
      <c r="AD1894" s="6">
        <f>Table1[[#This Row],[Volume MT/Head]]-Table1[[#This Row],[Delivered MT]]</f>
        <v>0</v>
      </c>
      <c r="AE1894" s="6">
        <f>Table1[[#This Row],[Delivered MT]]*Table1[[#This Row],[Average Cost SDG/MT]]</f>
        <v>0</v>
      </c>
    </row>
    <row r="1895" spans="1:31" hidden="1" x14ac:dyDescent="0.2">
      <c r="A1895" s="1">
        <v>1906</v>
      </c>
      <c r="P1895" s="6">
        <f t="shared" si="166"/>
        <v>0</v>
      </c>
      <c r="R1895" s="6">
        <f t="shared" si="167"/>
        <v>0</v>
      </c>
      <c r="S1895" s="57">
        <f t="shared" si="170"/>
        <v>0</v>
      </c>
      <c r="T1895" s="6">
        <f>Table1[[#This Row],[Volume in Units]]*Table1[[#This Row],[Price SDG/Unit]]</f>
        <v>0</v>
      </c>
      <c r="U1895" s="57">
        <f>Table1[[#This Row],[Volume MT/Head]]*Table1[[#This Row],[Price USD/(MT/Head)]]</f>
        <v>0</v>
      </c>
      <c r="W1895" s="28">
        <f>Table1[[#This Row],[Commission SDG/MT]]*Table1[[#This Row],[Volume in Units]]</f>
        <v>0</v>
      </c>
      <c r="Y1895" s="28">
        <f t="shared" si="168"/>
        <v>0</v>
      </c>
      <c r="Z1895" s="6">
        <f>IFERROR((Table1[[#This Row],[Total Cost SDG]]/Table1[[#This Row],[Volume MT/Head]]),0)</f>
        <v>0</v>
      </c>
      <c r="AA1895" s="57" t="e">
        <f t="shared" si="169"/>
        <v>#DIV/0!</v>
      </c>
      <c r="AB1895" s="57">
        <f>IFERROR((Table1[[#This Row],[Total Cost USD]]/Table1[[#This Row],[Volume MT/Head]]),0)</f>
        <v>0</v>
      </c>
      <c r="AC1895" s="80"/>
      <c r="AD1895" s="6">
        <f>Table1[[#This Row],[Volume MT/Head]]-Table1[[#This Row],[Delivered MT]]</f>
        <v>0</v>
      </c>
      <c r="AE1895" s="6">
        <f>Table1[[#This Row],[Delivered MT]]*Table1[[#This Row],[Average Cost SDG/MT]]</f>
        <v>0</v>
      </c>
    </row>
    <row r="1896" spans="1:31" hidden="1" x14ac:dyDescent="0.2">
      <c r="A1896" s="1">
        <v>1907</v>
      </c>
      <c r="P1896" s="6">
        <f t="shared" si="166"/>
        <v>0</v>
      </c>
      <c r="R1896" s="6">
        <f t="shared" si="167"/>
        <v>0</v>
      </c>
      <c r="S1896" s="57">
        <f t="shared" si="170"/>
        <v>0</v>
      </c>
      <c r="T1896" s="6">
        <f>Table1[[#This Row],[Volume in Units]]*Table1[[#This Row],[Price SDG/Unit]]</f>
        <v>0</v>
      </c>
      <c r="U1896" s="57">
        <f>Table1[[#This Row],[Volume MT/Head]]*Table1[[#This Row],[Price USD/(MT/Head)]]</f>
        <v>0</v>
      </c>
      <c r="W1896" s="28">
        <f>Table1[[#This Row],[Commission SDG/MT]]*Table1[[#This Row],[Volume in Units]]</f>
        <v>0</v>
      </c>
      <c r="Y1896" s="28">
        <f t="shared" si="168"/>
        <v>0</v>
      </c>
      <c r="Z1896" s="6">
        <f>IFERROR((Table1[[#This Row],[Total Cost SDG]]/Table1[[#This Row],[Volume MT/Head]]),0)</f>
        <v>0</v>
      </c>
      <c r="AA1896" s="57" t="e">
        <f t="shared" si="169"/>
        <v>#DIV/0!</v>
      </c>
      <c r="AB1896" s="57">
        <f>IFERROR((Table1[[#This Row],[Total Cost USD]]/Table1[[#This Row],[Volume MT/Head]]),0)</f>
        <v>0</v>
      </c>
      <c r="AC1896" s="80"/>
      <c r="AD1896" s="6">
        <f>Table1[[#This Row],[Volume MT/Head]]-Table1[[#This Row],[Delivered MT]]</f>
        <v>0</v>
      </c>
      <c r="AE1896" s="6">
        <f>Table1[[#This Row],[Delivered MT]]*Table1[[#This Row],[Average Cost SDG/MT]]</f>
        <v>0</v>
      </c>
    </row>
    <row r="1897" spans="1:31" hidden="1" x14ac:dyDescent="0.2">
      <c r="A1897" s="1">
        <v>1908</v>
      </c>
      <c r="P1897" s="6">
        <f t="shared" si="166"/>
        <v>0</v>
      </c>
      <c r="R1897" s="6">
        <f t="shared" si="167"/>
        <v>0</v>
      </c>
      <c r="S1897" s="57">
        <f t="shared" si="170"/>
        <v>0</v>
      </c>
      <c r="T1897" s="6">
        <f>Table1[[#This Row],[Volume in Units]]*Table1[[#This Row],[Price SDG/Unit]]</f>
        <v>0</v>
      </c>
      <c r="U1897" s="57">
        <f>Table1[[#This Row],[Volume MT/Head]]*Table1[[#This Row],[Price USD/(MT/Head)]]</f>
        <v>0</v>
      </c>
      <c r="W1897" s="28">
        <f>Table1[[#This Row],[Commission SDG/MT]]*Table1[[#This Row],[Volume in Units]]</f>
        <v>0</v>
      </c>
      <c r="Y1897" s="28">
        <f t="shared" si="168"/>
        <v>0</v>
      </c>
      <c r="Z1897" s="6">
        <f>IFERROR((Table1[[#This Row],[Total Cost SDG]]/Table1[[#This Row],[Volume MT/Head]]),0)</f>
        <v>0</v>
      </c>
      <c r="AA1897" s="57" t="e">
        <f t="shared" si="169"/>
        <v>#DIV/0!</v>
      </c>
      <c r="AB1897" s="57">
        <f>IFERROR((Table1[[#This Row],[Total Cost USD]]/Table1[[#This Row],[Volume MT/Head]]),0)</f>
        <v>0</v>
      </c>
      <c r="AC1897" s="80"/>
      <c r="AD1897" s="6">
        <f>Table1[[#This Row],[Volume MT/Head]]-Table1[[#This Row],[Delivered MT]]</f>
        <v>0</v>
      </c>
      <c r="AE1897" s="6">
        <f>Table1[[#This Row],[Delivered MT]]*Table1[[#This Row],[Average Cost SDG/MT]]</f>
        <v>0</v>
      </c>
    </row>
    <row r="1898" spans="1:31" hidden="1" x14ac:dyDescent="0.2">
      <c r="A1898" s="1">
        <v>1909</v>
      </c>
      <c r="P1898" s="6">
        <f t="shared" si="166"/>
        <v>0</v>
      </c>
      <c r="R1898" s="6">
        <f t="shared" si="167"/>
        <v>0</v>
      </c>
      <c r="S1898" s="57">
        <f t="shared" si="170"/>
        <v>0</v>
      </c>
      <c r="T1898" s="6">
        <f>Table1[[#This Row],[Volume in Units]]*Table1[[#This Row],[Price SDG/Unit]]</f>
        <v>0</v>
      </c>
      <c r="U1898" s="57">
        <f>Table1[[#This Row],[Volume MT/Head]]*Table1[[#This Row],[Price USD/(MT/Head)]]</f>
        <v>0</v>
      </c>
      <c r="W1898" s="28">
        <f>Table1[[#This Row],[Commission SDG/MT]]*Table1[[#This Row],[Volume in Units]]</f>
        <v>0</v>
      </c>
      <c r="Y1898" s="28">
        <f t="shared" si="168"/>
        <v>0</v>
      </c>
      <c r="Z1898" s="6">
        <f>IFERROR((Table1[[#This Row],[Total Cost SDG]]/Table1[[#This Row],[Volume MT/Head]]),0)</f>
        <v>0</v>
      </c>
      <c r="AA1898" s="57" t="e">
        <f t="shared" si="169"/>
        <v>#DIV/0!</v>
      </c>
      <c r="AB1898" s="57">
        <f>IFERROR((Table1[[#This Row],[Total Cost USD]]/Table1[[#This Row],[Volume MT/Head]]),0)</f>
        <v>0</v>
      </c>
      <c r="AC1898" s="80"/>
      <c r="AD1898" s="6">
        <f>Table1[[#This Row],[Volume MT/Head]]-Table1[[#This Row],[Delivered MT]]</f>
        <v>0</v>
      </c>
      <c r="AE1898" s="6">
        <f>Table1[[#This Row],[Delivered MT]]*Table1[[#This Row],[Average Cost SDG/MT]]</f>
        <v>0</v>
      </c>
    </row>
    <row r="1899" spans="1:31" hidden="1" x14ac:dyDescent="0.2">
      <c r="A1899" s="1">
        <v>1910</v>
      </c>
      <c r="P1899" s="6">
        <f t="shared" si="166"/>
        <v>0</v>
      </c>
      <c r="R1899" s="6">
        <f t="shared" si="167"/>
        <v>0</v>
      </c>
      <c r="S1899" s="57">
        <f t="shared" si="170"/>
        <v>0</v>
      </c>
      <c r="T1899" s="6">
        <f>Table1[[#This Row],[Volume in Units]]*Table1[[#This Row],[Price SDG/Unit]]</f>
        <v>0</v>
      </c>
      <c r="U1899" s="57">
        <f>Table1[[#This Row],[Volume MT/Head]]*Table1[[#This Row],[Price USD/(MT/Head)]]</f>
        <v>0</v>
      </c>
      <c r="W1899" s="28">
        <f>Table1[[#This Row],[Commission SDG/MT]]*Table1[[#This Row],[Volume in Units]]</f>
        <v>0</v>
      </c>
      <c r="Y1899" s="28">
        <f t="shared" si="168"/>
        <v>0</v>
      </c>
      <c r="Z1899" s="6">
        <f>IFERROR((Table1[[#This Row],[Total Cost SDG]]/Table1[[#This Row],[Volume MT/Head]]),0)</f>
        <v>0</v>
      </c>
      <c r="AA1899" s="57" t="e">
        <f t="shared" si="169"/>
        <v>#DIV/0!</v>
      </c>
      <c r="AB1899" s="57">
        <f>IFERROR((Table1[[#This Row],[Total Cost USD]]/Table1[[#This Row],[Volume MT/Head]]),0)</f>
        <v>0</v>
      </c>
      <c r="AC1899" s="80"/>
      <c r="AD1899" s="6">
        <f>Table1[[#This Row],[Volume MT/Head]]-Table1[[#This Row],[Delivered MT]]</f>
        <v>0</v>
      </c>
      <c r="AE1899" s="6">
        <f>Table1[[#This Row],[Delivered MT]]*Table1[[#This Row],[Average Cost SDG/MT]]</f>
        <v>0</v>
      </c>
    </row>
    <row r="1900" spans="1:31" hidden="1" x14ac:dyDescent="0.2">
      <c r="A1900" s="1">
        <v>1911</v>
      </c>
      <c r="P1900" s="6">
        <f t="shared" si="166"/>
        <v>0</v>
      </c>
      <c r="R1900" s="6">
        <f t="shared" si="167"/>
        <v>0</v>
      </c>
      <c r="S1900" s="57">
        <f t="shared" si="170"/>
        <v>0</v>
      </c>
      <c r="T1900" s="6">
        <f>Table1[[#This Row],[Volume in Units]]*Table1[[#This Row],[Price SDG/Unit]]</f>
        <v>0</v>
      </c>
      <c r="U1900" s="57">
        <f>Table1[[#This Row],[Volume MT/Head]]*Table1[[#This Row],[Price USD/(MT/Head)]]</f>
        <v>0</v>
      </c>
      <c r="W1900" s="28">
        <f>Table1[[#This Row],[Commission SDG/MT]]*Table1[[#This Row],[Volume in Units]]</f>
        <v>0</v>
      </c>
      <c r="Y1900" s="28">
        <f t="shared" si="168"/>
        <v>0</v>
      </c>
      <c r="Z1900" s="6">
        <f>IFERROR((Table1[[#This Row],[Total Cost SDG]]/Table1[[#This Row],[Volume MT/Head]]),0)</f>
        <v>0</v>
      </c>
      <c r="AA1900" s="57" t="e">
        <f t="shared" si="169"/>
        <v>#DIV/0!</v>
      </c>
      <c r="AB1900" s="57">
        <f>IFERROR((Table1[[#This Row],[Total Cost USD]]/Table1[[#This Row],[Volume MT/Head]]),0)</f>
        <v>0</v>
      </c>
      <c r="AC1900" s="80"/>
      <c r="AD1900" s="6">
        <f>Table1[[#This Row],[Volume MT/Head]]-Table1[[#This Row],[Delivered MT]]</f>
        <v>0</v>
      </c>
      <c r="AE1900" s="6">
        <f>Table1[[#This Row],[Delivered MT]]*Table1[[#This Row],[Average Cost SDG/MT]]</f>
        <v>0</v>
      </c>
    </row>
    <row r="1901" spans="1:31" hidden="1" x14ac:dyDescent="0.2">
      <c r="A1901" s="1">
        <v>1912</v>
      </c>
      <c r="P1901" s="6">
        <f t="shared" si="166"/>
        <v>0</v>
      </c>
      <c r="R1901" s="6">
        <f t="shared" si="167"/>
        <v>0</v>
      </c>
      <c r="S1901" s="57">
        <f t="shared" si="170"/>
        <v>0</v>
      </c>
      <c r="T1901" s="6">
        <f>Table1[[#This Row],[Volume in Units]]*Table1[[#This Row],[Price SDG/Unit]]</f>
        <v>0</v>
      </c>
      <c r="U1901" s="57">
        <f>Table1[[#This Row],[Volume MT/Head]]*Table1[[#This Row],[Price USD/(MT/Head)]]</f>
        <v>0</v>
      </c>
      <c r="W1901" s="28">
        <f>Table1[[#This Row],[Commission SDG/MT]]*Table1[[#This Row],[Volume in Units]]</f>
        <v>0</v>
      </c>
      <c r="Y1901" s="28">
        <f t="shared" si="168"/>
        <v>0</v>
      </c>
      <c r="Z1901" s="6">
        <f>IFERROR((Table1[[#This Row],[Total Cost SDG]]/Table1[[#This Row],[Volume MT/Head]]),0)</f>
        <v>0</v>
      </c>
      <c r="AA1901" s="57" t="e">
        <f t="shared" si="169"/>
        <v>#DIV/0!</v>
      </c>
      <c r="AB1901" s="57">
        <f>IFERROR((Table1[[#This Row],[Total Cost USD]]/Table1[[#This Row],[Volume MT/Head]]),0)</f>
        <v>0</v>
      </c>
      <c r="AC1901" s="80"/>
      <c r="AD1901" s="6">
        <f>Table1[[#This Row],[Volume MT/Head]]-Table1[[#This Row],[Delivered MT]]</f>
        <v>0</v>
      </c>
      <c r="AE1901" s="6">
        <f>Table1[[#This Row],[Delivered MT]]*Table1[[#This Row],[Average Cost SDG/MT]]</f>
        <v>0</v>
      </c>
    </row>
    <row r="1902" spans="1:31" hidden="1" x14ac:dyDescent="0.2">
      <c r="A1902" s="1">
        <v>1913</v>
      </c>
      <c r="P1902" s="6">
        <f t="shared" si="166"/>
        <v>0</v>
      </c>
      <c r="R1902" s="6">
        <f t="shared" si="167"/>
        <v>0</v>
      </c>
      <c r="S1902" s="57">
        <f t="shared" si="170"/>
        <v>0</v>
      </c>
      <c r="T1902" s="6">
        <f>Table1[[#This Row],[Volume in Units]]*Table1[[#This Row],[Price SDG/Unit]]</f>
        <v>0</v>
      </c>
      <c r="U1902" s="57">
        <f>Table1[[#This Row],[Volume MT/Head]]*Table1[[#This Row],[Price USD/(MT/Head)]]</f>
        <v>0</v>
      </c>
      <c r="W1902" s="28">
        <f>Table1[[#This Row],[Commission SDG/MT]]*Table1[[#This Row],[Volume in Units]]</f>
        <v>0</v>
      </c>
      <c r="Y1902" s="28">
        <f t="shared" si="168"/>
        <v>0</v>
      </c>
      <c r="Z1902" s="6">
        <f>IFERROR((Table1[[#This Row],[Total Cost SDG]]/Table1[[#This Row],[Volume MT/Head]]),0)</f>
        <v>0</v>
      </c>
      <c r="AA1902" s="57" t="e">
        <f t="shared" si="169"/>
        <v>#DIV/0!</v>
      </c>
      <c r="AB1902" s="57">
        <f>IFERROR((Table1[[#This Row],[Total Cost USD]]/Table1[[#This Row],[Volume MT/Head]]),0)</f>
        <v>0</v>
      </c>
      <c r="AC1902" s="80"/>
      <c r="AD1902" s="6">
        <f>Table1[[#This Row],[Volume MT/Head]]-Table1[[#This Row],[Delivered MT]]</f>
        <v>0</v>
      </c>
      <c r="AE1902" s="6">
        <f>Table1[[#This Row],[Delivered MT]]*Table1[[#This Row],[Average Cost SDG/MT]]</f>
        <v>0</v>
      </c>
    </row>
    <row r="1903" spans="1:31" hidden="1" x14ac:dyDescent="0.2">
      <c r="A1903" s="1">
        <v>1914</v>
      </c>
      <c r="P1903" s="6">
        <f t="shared" si="166"/>
        <v>0</v>
      </c>
      <c r="R1903" s="6">
        <f t="shared" si="167"/>
        <v>0</v>
      </c>
      <c r="S1903" s="57">
        <f t="shared" si="170"/>
        <v>0</v>
      </c>
      <c r="T1903" s="6">
        <f>Table1[[#This Row],[Volume in Units]]*Table1[[#This Row],[Price SDG/Unit]]</f>
        <v>0</v>
      </c>
      <c r="U1903" s="57">
        <f>Table1[[#This Row],[Volume MT/Head]]*Table1[[#This Row],[Price USD/(MT/Head)]]</f>
        <v>0</v>
      </c>
      <c r="W1903" s="28">
        <f>Table1[[#This Row],[Commission SDG/MT]]*Table1[[#This Row],[Volume in Units]]</f>
        <v>0</v>
      </c>
      <c r="Y1903" s="28">
        <f t="shared" si="168"/>
        <v>0</v>
      </c>
      <c r="Z1903" s="6">
        <f>IFERROR((Table1[[#This Row],[Total Cost SDG]]/Table1[[#This Row],[Volume MT/Head]]),0)</f>
        <v>0</v>
      </c>
      <c r="AA1903" s="57" t="e">
        <f t="shared" si="169"/>
        <v>#DIV/0!</v>
      </c>
      <c r="AB1903" s="57">
        <f>IFERROR((Table1[[#This Row],[Total Cost USD]]/Table1[[#This Row],[Volume MT/Head]]),0)</f>
        <v>0</v>
      </c>
      <c r="AC1903" s="80"/>
      <c r="AD1903" s="6">
        <f>Table1[[#This Row],[Volume MT/Head]]-Table1[[#This Row],[Delivered MT]]</f>
        <v>0</v>
      </c>
      <c r="AE1903" s="6">
        <f>Table1[[#This Row],[Delivered MT]]*Table1[[#This Row],[Average Cost SDG/MT]]</f>
        <v>0</v>
      </c>
    </row>
    <row r="1904" spans="1:31" hidden="1" x14ac:dyDescent="0.2">
      <c r="A1904" s="1">
        <v>1915</v>
      </c>
      <c r="P1904" s="6">
        <f t="shared" si="166"/>
        <v>0</v>
      </c>
      <c r="R1904" s="6">
        <f t="shared" si="167"/>
        <v>0</v>
      </c>
      <c r="S1904" s="57">
        <f t="shared" si="170"/>
        <v>0</v>
      </c>
      <c r="T1904" s="6">
        <f>Table1[[#This Row],[Volume in Units]]*Table1[[#This Row],[Price SDG/Unit]]</f>
        <v>0</v>
      </c>
      <c r="U1904" s="57">
        <f>Table1[[#This Row],[Volume MT/Head]]*Table1[[#This Row],[Price USD/(MT/Head)]]</f>
        <v>0</v>
      </c>
      <c r="W1904" s="28">
        <f>Table1[[#This Row],[Commission SDG/MT]]*Table1[[#This Row],[Volume in Units]]</f>
        <v>0</v>
      </c>
      <c r="Y1904" s="28">
        <f t="shared" si="168"/>
        <v>0</v>
      </c>
      <c r="Z1904" s="6">
        <f>IFERROR((Table1[[#This Row],[Total Cost SDG]]/Table1[[#This Row],[Volume MT/Head]]),0)</f>
        <v>0</v>
      </c>
      <c r="AA1904" s="57" t="e">
        <f t="shared" si="169"/>
        <v>#DIV/0!</v>
      </c>
      <c r="AB1904" s="57">
        <f>IFERROR((Table1[[#This Row],[Total Cost USD]]/Table1[[#This Row],[Volume MT/Head]]),0)</f>
        <v>0</v>
      </c>
      <c r="AC1904" s="80"/>
      <c r="AD1904" s="6">
        <f>Table1[[#This Row],[Volume MT/Head]]-Table1[[#This Row],[Delivered MT]]</f>
        <v>0</v>
      </c>
      <c r="AE1904" s="6">
        <f>Table1[[#This Row],[Delivered MT]]*Table1[[#This Row],[Average Cost SDG/MT]]</f>
        <v>0</v>
      </c>
    </row>
    <row r="1905" spans="1:31" hidden="1" x14ac:dyDescent="0.2">
      <c r="A1905" s="1">
        <v>1916</v>
      </c>
      <c r="P1905" s="6">
        <f t="shared" si="166"/>
        <v>0</v>
      </c>
      <c r="R1905" s="6">
        <f t="shared" si="167"/>
        <v>0</v>
      </c>
      <c r="S1905" s="57">
        <f t="shared" si="170"/>
        <v>0</v>
      </c>
      <c r="T1905" s="6">
        <f>Table1[[#This Row],[Volume in Units]]*Table1[[#This Row],[Price SDG/Unit]]</f>
        <v>0</v>
      </c>
      <c r="U1905" s="57">
        <f>Table1[[#This Row],[Volume MT/Head]]*Table1[[#This Row],[Price USD/(MT/Head)]]</f>
        <v>0</v>
      </c>
      <c r="W1905" s="28">
        <f>Table1[[#This Row],[Commission SDG/MT]]*Table1[[#This Row],[Volume in Units]]</f>
        <v>0</v>
      </c>
      <c r="Y1905" s="28">
        <f t="shared" si="168"/>
        <v>0</v>
      </c>
      <c r="Z1905" s="6">
        <f>IFERROR((Table1[[#This Row],[Total Cost SDG]]/Table1[[#This Row],[Volume MT/Head]]),0)</f>
        <v>0</v>
      </c>
      <c r="AA1905" s="57" t="e">
        <f t="shared" si="169"/>
        <v>#DIV/0!</v>
      </c>
      <c r="AB1905" s="57">
        <f>IFERROR((Table1[[#This Row],[Total Cost USD]]/Table1[[#This Row],[Volume MT/Head]]),0)</f>
        <v>0</v>
      </c>
      <c r="AC1905" s="80"/>
      <c r="AD1905" s="6">
        <f>Table1[[#This Row],[Volume MT/Head]]-Table1[[#This Row],[Delivered MT]]</f>
        <v>0</v>
      </c>
      <c r="AE1905" s="6">
        <f>Table1[[#This Row],[Delivered MT]]*Table1[[#This Row],[Average Cost SDG/MT]]</f>
        <v>0</v>
      </c>
    </row>
    <row r="1906" spans="1:31" hidden="1" x14ac:dyDescent="0.2">
      <c r="A1906" s="1">
        <v>1917</v>
      </c>
      <c r="P1906" s="6">
        <f t="shared" si="166"/>
        <v>0</v>
      </c>
      <c r="R1906" s="6">
        <f t="shared" si="167"/>
        <v>0</v>
      </c>
      <c r="S1906" s="57">
        <f t="shared" si="170"/>
        <v>0</v>
      </c>
      <c r="T1906" s="6">
        <f>Table1[[#This Row],[Volume in Units]]*Table1[[#This Row],[Price SDG/Unit]]</f>
        <v>0</v>
      </c>
      <c r="U1906" s="57">
        <f>Table1[[#This Row],[Volume MT/Head]]*Table1[[#This Row],[Price USD/(MT/Head)]]</f>
        <v>0</v>
      </c>
      <c r="W1906" s="28">
        <f>Table1[[#This Row],[Commission SDG/MT]]*Table1[[#This Row],[Volume in Units]]</f>
        <v>0</v>
      </c>
      <c r="Y1906" s="28">
        <f t="shared" si="168"/>
        <v>0</v>
      </c>
      <c r="Z1906" s="6">
        <f>IFERROR((Table1[[#This Row],[Total Cost SDG]]/Table1[[#This Row],[Volume MT/Head]]),0)</f>
        <v>0</v>
      </c>
      <c r="AA1906" s="57" t="e">
        <f t="shared" si="169"/>
        <v>#DIV/0!</v>
      </c>
      <c r="AB1906" s="57">
        <f>IFERROR((Table1[[#This Row],[Total Cost USD]]/Table1[[#This Row],[Volume MT/Head]]),0)</f>
        <v>0</v>
      </c>
      <c r="AC1906" s="80"/>
      <c r="AD1906" s="6">
        <f>Table1[[#This Row],[Volume MT/Head]]-Table1[[#This Row],[Delivered MT]]</f>
        <v>0</v>
      </c>
      <c r="AE1906" s="6">
        <f>Table1[[#This Row],[Delivered MT]]*Table1[[#This Row],[Average Cost SDG/MT]]</f>
        <v>0</v>
      </c>
    </row>
    <row r="1907" spans="1:31" hidden="1" x14ac:dyDescent="0.2">
      <c r="A1907" s="1">
        <v>1918</v>
      </c>
      <c r="P1907" s="6">
        <f t="shared" si="166"/>
        <v>0</v>
      </c>
      <c r="R1907" s="6">
        <f t="shared" si="167"/>
        <v>0</v>
      </c>
      <c r="S1907" s="57">
        <f t="shared" si="170"/>
        <v>0</v>
      </c>
      <c r="T1907" s="6">
        <f>Table1[[#This Row],[Volume in Units]]*Table1[[#This Row],[Price SDG/Unit]]</f>
        <v>0</v>
      </c>
      <c r="U1907" s="57">
        <f>Table1[[#This Row],[Volume MT/Head]]*Table1[[#This Row],[Price USD/(MT/Head)]]</f>
        <v>0</v>
      </c>
      <c r="W1907" s="28">
        <f>Table1[[#This Row],[Commission SDG/MT]]*Table1[[#This Row],[Volume in Units]]</f>
        <v>0</v>
      </c>
      <c r="Y1907" s="28">
        <f t="shared" si="168"/>
        <v>0</v>
      </c>
      <c r="Z1907" s="6">
        <f>IFERROR((Table1[[#This Row],[Total Cost SDG]]/Table1[[#This Row],[Volume MT/Head]]),0)</f>
        <v>0</v>
      </c>
      <c r="AA1907" s="57" t="e">
        <f t="shared" si="169"/>
        <v>#DIV/0!</v>
      </c>
      <c r="AB1907" s="57">
        <f>IFERROR((Table1[[#This Row],[Total Cost USD]]/Table1[[#This Row],[Volume MT/Head]]),0)</f>
        <v>0</v>
      </c>
      <c r="AC1907" s="80"/>
      <c r="AD1907" s="6">
        <f>Table1[[#This Row],[Volume MT/Head]]-Table1[[#This Row],[Delivered MT]]</f>
        <v>0</v>
      </c>
      <c r="AE1907" s="6">
        <f>Table1[[#This Row],[Delivered MT]]*Table1[[#This Row],[Average Cost SDG/MT]]</f>
        <v>0</v>
      </c>
    </row>
    <row r="1908" spans="1:31" hidden="1" x14ac:dyDescent="0.2">
      <c r="A1908" s="1">
        <v>1919</v>
      </c>
      <c r="P1908" s="6">
        <f t="shared" si="166"/>
        <v>0</v>
      </c>
      <c r="R1908" s="6">
        <f t="shared" si="167"/>
        <v>0</v>
      </c>
      <c r="S1908" s="57">
        <f t="shared" si="170"/>
        <v>0</v>
      </c>
      <c r="T1908" s="6">
        <f>Table1[[#This Row],[Volume in Units]]*Table1[[#This Row],[Price SDG/Unit]]</f>
        <v>0</v>
      </c>
      <c r="U1908" s="57">
        <f>Table1[[#This Row],[Volume MT/Head]]*Table1[[#This Row],[Price USD/(MT/Head)]]</f>
        <v>0</v>
      </c>
      <c r="W1908" s="28">
        <f>Table1[[#This Row],[Commission SDG/MT]]*Table1[[#This Row],[Volume in Units]]</f>
        <v>0</v>
      </c>
      <c r="Y1908" s="28">
        <f t="shared" si="168"/>
        <v>0</v>
      </c>
      <c r="Z1908" s="6">
        <f>IFERROR((Table1[[#This Row],[Total Cost SDG]]/Table1[[#This Row],[Volume MT/Head]]),0)</f>
        <v>0</v>
      </c>
      <c r="AA1908" s="57" t="e">
        <f t="shared" si="169"/>
        <v>#DIV/0!</v>
      </c>
      <c r="AB1908" s="57">
        <f>IFERROR((Table1[[#This Row],[Total Cost USD]]/Table1[[#This Row],[Volume MT/Head]]),0)</f>
        <v>0</v>
      </c>
      <c r="AC1908" s="80"/>
      <c r="AD1908" s="6">
        <f>Table1[[#This Row],[Volume MT/Head]]-Table1[[#This Row],[Delivered MT]]</f>
        <v>0</v>
      </c>
      <c r="AE1908" s="6">
        <f>Table1[[#This Row],[Delivered MT]]*Table1[[#This Row],[Average Cost SDG/MT]]</f>
        <v>0</v>
      </c>
    </row>
    <row r="1909" spans="1:31" hidden="1" x14ac:dyDescent="0.2">
      <c r="A1909" s="1">
        <v>1920</v>
      </c>
      <c r="P1909" s="6">
        <f t="shared" si="166"/>
        <v>0</v>
      </c>
      <c r="R1909" s="6">
        <f t="shared" si="167"/>
        <v>0</v>
      </c>
      <c r="S1909" s="57">
        <f t="shared" si="170"/>
        <v>0</v>
      </c>
      <c r="T1909" s="6">
        <f>Table1[[#This Row],[Volume in Units]]*Table1[[#This Row],[Price SDG/Unit]]</f>
        <v>0</v>
      </c>
      <c r="U1909" s="57">
        <f>Table1[[#This Row],[Volume MT/Head]]*Table1[[#This Row],[Price USD/(MT/Head)]]</f>
        <v>0</v>
      </c>
      <c r="W1909" s="28">
        <f>Table1[[#This Row],[Commission SDG/MT]]*Table1[[#This Row],[Volume in Units]]</f>
        <v>0</v>
      </c>
      <c r="Y1909" s="28">
        <f t="shared" si="168"/>
        <v>0</v>
      </c>
      <c r="Z1909" s="6">
        <f>IFERROR((Table1[[#This Row],[Total Cost SDG]]/Table1[[#This Row],[Volume MT/Head]]),0)</f>
        <v>0</v>
      </c>
      <c r="AA1909" s="57" t="e">
        <f t="shared" si="169"/>
        <v>#DIV/0!</v>
      </c>
      <c r="AB1909" s="57">
        <f>IFERROR((Table1[[#This Row],[Total Cost USD]]/Table1[[#This Row],[Volume MT/Head]]),0)</f>
        <v>0</v>
      </c>
      <c r="AC1909" s="80"/>
      <c r="AD1909" s="6">
        <f>Table1[[#This Row],[Volume MT/Head]]-Table1[[#This Row],[Delivered MT]]</f>
        <v>0</v>
      </c>
      <c r="AE1909" s="6">
        <f>Table1[[#This Row],[Delivered MT]]*Table1[[#This Row],[Average Cost SDG/MT]]</f>
        <v>0</v>
      </c>
    </row>
    <row r="1910" spans="1:31" hidden="1" x14ac:dyDescent="0.2">
      <c r="A1910" s="1">
        <v>1921</v>
      </c>
      <c r="P1910" s="6">
        <f t="shared" si="166"/>
        <v>0</v>
      </c>
      <c r="R1910" s="6">
        <f t="shared" si="167"/>
        <v>0</v>
      </c>
      <c r="S1910" s="57">
        <f t="shared" si="170"/>
        <v>0</v>
      </c>
      <c r="T1910" s="6">
        <f>Table1[[#This Row],[Volume in Units]]*Table1[[#This Row],[Price SDG/Unit]]</f>
        <v>0</v>
      </c>
      <c r="U1910" s="57">
        <f>Table1[[#This Row],[Volume MT/Head]]*Table1[[#This Row],[Price USD/(MT/Head)]]</f>
        <v>0</v>
      </c>
      <c r="W1910" s="28">
        <f>Table1[[#This Row],[Commission SDG/MT]]*Table1[[#This Row],[Volume in Units]]</f>
        <v>0</v>
      </c>
      <c r="Y1910" s="28">
        <f t="shared" si="168"/>
        <v>0</v>
      </c>
      <c r="Z1910" s="6">
        <f>IFERROR((Table1[[#This Row],[Total Cost SDG]]/Table1[[#This Row],[Volume MT/Head]]),0)</f>
        <v>0</v>
      </c>
      <c r="AA1910" s="57" t="e">
        <f t="shared" si="169"/>
        <v>#DIV/0!</v>
      </c>
      <c r="AB1910" s="57">
        <f>IFERROR((Table1[[#This Row],[Total Cost USD]]/Table1[[#This Row],[Volume MT/Head]]),0)</f>
        <v>0</v>
      </c>
      <c r="AC1910" s="80"/>
      <c r="AD1910" s="6">
        <f>Table1[[#This Row],[Volume MT/Head]]-Table1[[#This Row],[Delivered MT]]</f>
        <v>0</v>
      </c>
      <c r="AE1910" s="6">
        <f>Table1[[#This Row],[Delivered MT]]*Table1[[#This Row],[Average Cost SDG/MT]]</f>
        <v>0</v>
      </c>
    </row>
    <row r="1911" spans="1:31" hidden="1" x14ac:dyDescent="0.2">
      <c r="A1911" s="1">
        <v>1922</v>
      </c>
      <c r="P1911" s="6">
        <f t="shared" si="166"/>
        <v>0</v>
      </c>
      <c r="R1911" s="6">
        <f t="shared" si="167"/>
        <v>0</v>
      </c>
      <c r="S1911" s="57">
        <f t="shared" si="170"/>
        <v>0</v>
      </c>
      <c r="T1911" s="6">
        <f>Table1[[#This Row],[Volume in Units]]*Table1[[#This Row],[Price SDG/Unit]]</f>
        <v>0</v>
      </c>
      <c r="U1911" s="57">
        <f>Table1[[#This Row],[Volume MT/Head]]*Table1[[#This Row],[Price USD/(MT/Head)]]</f>
        <v>0</v>
      </c>
      <c r="W1911" s="28">
        <f>Table1[[#This Row],[Commission SDG/MT]]*Table1[[#This Row],[Volume in Units]]</f>
        <v>0</v>
      </c>
      <c r="Y1911" s="28">
        <f t="shared" si="168"/>
        <v>0</v>
      </c>
      <c r="Z1911" s="6">
        <f>IFERROR((Table1[[#This Row],[Total Cost SDG]]/Table1[[#This Row],[Volume MT/Head]]),0)</f>
        <v>0</v>
      </c>
      <c r="AA1911" s="57" t="e">
        <f t="shared" si="169"/>
        <v>#DIV/0!</v>
      </c>
      <c r="AB1911" s="57">
        <f>IFERROR((Table1[[#This Row],[Total Cost USD]]/Table1[[#This Row],[Volume MT/Head]]),0)</f>
        <v>0</v>
      </c>
      <c r="AC1911" s="80"/>
      <c r="AD1911" s="6">
        <f>Table1[[#This Row],[Volume MT/Head]]-Table1[[#This Row],[Delivered MT]]</f>
        <v>0</v>
      </c>
      <c r="AE1911" s="6">
        <f>Table1[[#This Row],[Delivered MT]]*Table1[[#This Row],[Average Cost SDG/MT]]</f>
        <v>0</v>
      </c>
    </row>
    <row r="1912" spans="1:31" hidden="1" x14ac:dyDescent="0.2">
      <c r="A1912" s="1">
        <v>1923</v>
      </c>
      <c r="P1912" s="6">
        <f t="shared" si="166"/>
        <v>0</v>
      </c>
      <c r="R1912" s="6">
        <f t="shared" si="167"/>
        <v>0</v>
      </c>
      <c r="S1912" s="57">
        <f t="shared" si="170"/>
        <v>0</v>
      </c>
      <c r="T1912" s="6">
        <f>Table1[[#This Row],[Volume in Units]]*Table1[[#This Row],[Price SDG/Unit]]</f>
        <v>0</v>
      </c>
      <c r="U1912" s="57">
        <f>Table1[[#This Row],[Volume MT/Head]]*Table1[[#This Row],[Price USD/(MT/Head)]]</f>
        <v>0</v>
      </c>
      <c r="W1912" s="28">
        <f>Table1[[#This Row],[Commission SDG/MT]]*Table1[[#This Row],[Volume in Units]]</f>
        <v>0</v>
      </c>
      <c r="Y1912" s="28">
        <f t="shared" si="168"/>
        <v>0</v>
      </c>
      <c r="Z1912" s="6">
        <f>IFERROR((Table1[[#This Row],[Total Cost SDG]]/Table1[[#This Row],[Volume MT/Head]]),0)</f>
        <v>0</v>
      </c>
      <c r="AA1912" s="57" t="e">
        <f t="shared" si="169"/>
        <v>#DIV/0!</v>
      </c>
      <c r="AB1912" s="57">
        <f>IFERROR((Table1[[#This Row],[Total Cost USD]]/Table1[[#This Row],[Volume MT/Head]]),0)</f>
        <v>0</v>
      </c>
      <c r="AC1912" s="80"/>
      <c r="AD1912" s="6">
        <f>Table1[[#This Row],[Volume MT/Head]]-Table1[[#This Row],[Delivered MT]]</f>
        <v>0</v>
      </c>
      <c r="AE1912" s="6">
        <f>Table1[[#This Row],[Delivered MT]]*Table1[[#This Row],[Average Cost SDG/MT]]</f>
        <v>0</v>
      </c>
    </row>
    <row r="1913" spans="1:31" hidden="1" x14ac:dyDescent="0.2">
      <c r="A1913" s="1">
        <v>1924</v>
      </c>
      <c r="P1913" s="6">
        <f t="shared" si="166"/>
        <v>0</v>
      </c>
      <c r="R1913" s="6">
        <f t="shared" si="167"/>
        <v>0</v>
      </c>
      <c r="S1913" s="57">
        <f t="shared" si="170"/>
        <v>0</v>
      </c>
      <c r="T1913" s="6">
        <f>Table1[[#This Row],[Volume in Units]]*Table1[[#This Row],[Price SDG/Unit]]</f>
        <v>0</v>
      </c>
      <c r="U1913" s="57">
        <f>Table1[[#This Row],[Volume MT/Head]]*Table1[[#This Row],[Price USD/(MT/Head)]]</f>
        <v>0</v>
      </c>
      <c r="W1913" s="28">
        <f>Table1[[#This Row],[Commission SDG/MT]]*Table1[[#This Row],[Volume in Units]]</f>
        <v>0</v>
      </c>
      <c r="Y1913" s="28">
        <f t="shared" si="168"/>
        <v>0</v>
      </c>
      <c r="Z1913" s="6">
        <f>IFERROR((Table1[[#This Row],[Total Cost SDG]]/Table1[[#This Row],[Volume MT/Head]]),0)</f>
        <v>0</v>
      </c>
      <c r="AA1913" s="57" t="e">
        <f t="shared" si="169"/>
        <v>#DIV/0!</v>
      </c>
      <c r="AB1913" s="57">
        <f>IFERROR((Table1[[#This Row],[Total Cost USD]]/Table1[[#This Row],[Volume MT/Head]]),0)</f>
        <v>0</v>
      </c>
      <c r="AC1913" s="80"/>
      <c r="AD1913" s="6">
        <f>Table1[[#This Row],[Volume MT/Head]]-Table1[[#This Row],[Delivered MT]]</f>
        <v>0</v>
      </c>
      <c r="AE1913" s="6">
        <f>Table1[[#This Row],[Delivered MT]]*Table1[[#This Row],[Average Cost SDG/MT]]</f>
        <v>0</v>
      </c>
    </row>
    <row r="1914" spans="1:31" hidden="1" x14ac:dyDescent="0.2">
      <c r="A1914" s="1">
        <v>1925</v>
      </c>
      <c r="P1914" s="6">
        <f t="shared" si="166"/>
        <v>0</v>
      </c>
      <c r="R1914" s="6">
        <f t="shared" si="167"/>
        <v>0</v>
      </c>
      <c r="S1914" s="57">
        <f t="shared" si="170"/>
        <v>0</v>
      </c>
      <c r="T1914" s="6">
        <f>Table1[[#This Row],[Volume in Units]]*Table1[[#This Row],[Price SDG/Unit]]</f>
        <v>0</v>
      </c>
      <c r="U1914" s="57">
        <f>Table1[[#This Row],[Volume MT/Head]]*Table1[[#This Row],[Price USD/(MT/Head)]]</f>
        <v>0</v>
      </c>
      <c r="W1914" s="28">
        <f>Table1[[#This Row],[Commission SDG/MT]]*Table1[[#This Row],[Volume in Units]]</f>
        <v>0</v>
      </c>
      <c r="Y1914" s="28">
        <f t="shared" si="168"/>
        <v>0</v>
      </c>
      <c r="Z1914" s="6">
        <f>IFERROR((Table1[[#This Row],[Total Cost SDG]]/Table1[[#This Row],[Volume MT/Head]]),0)</f>
        <v>0</v>
      </c>
      <c r="AA1914" s="57" t="e">
        <f t="shared" si="169"/>
        <v>#DIV/0!</v>
      </c>
      <c r="AB1914" s="57">
        <f>IFERROR((Table1[[#This Row],[Total Cost USD]]/Table1[[#This Row],[Volume MT/Head]]),0)</f>
        <v>0</v>
      </c>
      <c r="AC1914" s="80"/>
      <c r="AD1914" s="6">
        <f>Table1[[#This Row],[Volume MT/Head]]-Table1[[#This Row],[Delivered MT]]</f>
        <v>0</v>
      </c>
      <c r="AE1914" s="6">
        <f>Table1[[#This Row],[Delivered MT]]*Table1[[#This Row],[Average Cost SDG/MT]]</f>
        <v>0</v>
      </c>
    </row>
    <row r="1915" spans="1:31" hidden="1" x14ac:dyDescent="0.2">
      <c r="A1915" s="1">
        <v>1926</v>
      </c>
      <c r="P1915" s="6">
        <f t="shared" si="166"/>
        <v>0</v>
      </c>
      <c r="R1915" s="6">
        <f t="shared" si="167"/>
        <v>0</v>
      </c>
      <c r="S1915" s="57">
        <f t="shared" si="170"/>
        <v>0</v>
      </c>
      <c r="T1915" s="6">
        <f>Table1[[#This Row],[Volume in Units]]*Table1[[#This Row],[Price SDG/Unit]]</f>
        <v>0</v>
      </c>
      <c r="U1915" s="57">
        <f>Table1[[#This Row],[Volume MT/Head]]*Table1[[#This Row],[Price USD/(MT/Head)]]</f>
        <v>0</v>
      </c>
      <c r="W1915" s="28">
        <f>Table1[[#This Row],[Commission SDG/MT]]*Table1[[#This Row],[Volume in Units]]</f>
        <v>0</v>
      </c>
      <c r="Y1915" s="28">
        <f t="shared" si="168"/>
        <v>0</v>
      </c>
      <c r="Z1915" s="6">
        <f>IFERROR((Table1[[#This Row],[Total Cost SDG]]/Table1[[#This Row],[Volume MT/Head]]),0)</f>
        <v>0</v>
      </c>
      <c r="AA1915" s="57" t="e">
        <f t="shared" si="169"/>
        <v>#DIV/0!</v>
      </c>
      <c r="AB1915" s="57">
        <f>IFERROR((Table1[[#This Row],[Total Cost USD]]/Table1[[#This Row],[Volume MT/Head]]),0)</f>
        <v>0</v>
      </c>
      <c r="AC1915" s="80"/>
      <c r="AD1915" s="6">
        <f>Table1[[#This Row],[Volume MT/Head]]-Table1[[#This Row],[Delivered MT]]</f>
        <v>0</v>
      </c>
      <c r="AE1915" s="6">
        <f>Table1[[#This Row],[Delivered MT]]*Table1[[#This Row],[Average Cost SDG/MT]]</f>
        <v>0</v>
      </c>
    </row>
    <row r="1916" spans="1:31" hidden="1" x14ac:dyDescent="0.2">
      <c r="A1916" s="1">
        <v>1927</v>
      </c>
      <c r="P1916" s="6">
        <f t="shared" si="166"/>
        <v>0</v>
      </c>
      <c r="R1916" s="6">
        <f t="shared" si="167"/>
        <v>0</v>
      </c>
      <c r="S1916" s="57">
        <f t="shared" si="170"/>
        <v>0</v>
      </c>
      <c r="T1916" s="6">
        <f>Table1[[#This Row],[Volume in Units]]*Table1[[#This Row],[Price SDG/Unit]]</f>
        <v>0</v>
      </c>
      <c r="U1916" s="57">
        <f>Table1[[#This Row],[Volume MT/Head]]*Table1[[#This Row],[Price USD/(MT/Head)]]</f>
        <v>0</v>
      </c>
      <c r="W1916" s="28">
        <f>Table1[[#This Row],[Commission SDG/MT]]*Table1[[#This Row],[Volume in Units]]</f>
        <v>0</v>
      </c>
      <c r="Y1916" s="28">
        <f t="shared" si="168"/>
        <v>0</v>
      </c>
      <c r="Z1916" s="6">
        <f>IFERROR((Table1[[#This Row],[Total Cost SDG]]/Table1[[#This Row],[Volume MT/Head]]),0)</f>
        <v>0</v>
      </c>
      <c r="AA1916" s="57" t="e">
        <f t="shared" si="169"/>
        <v>#DIV/0!</v>
      </c>
      <c r="AB1916" s="57">
        <f>IFERROR((Table1[[#This Row],[Total Cost USD]]/Table1[[#This Row],[Volume MT/Head]]),0)</f>
        <v>0</v>
      </c>
      <c r="AC1916" s="80"/>
      <c r="AD1916" s="6">
        <f>Table1[[#This Row],[Volume MT/Head]]-Table1[[#This Row],[Delivered MT]]</f>
        <v>0</v>
      </c>
      <c r="AE1916" s="6">
        <f>Table1[[#This Row],[Delivered MT]]*Table1[[#This Row],[Average Cost SDG/MT]]</f>
        <v>0</v>
      </c>
    </row>
    <row r="1917" spans="1:31" hidden="1" x14ac:dyDescent="0.2">
      <c r="A1917" s="1">
        <v>1928</v>
      </c>
      <c r="P1917" s="6">
        <f t="shared" si="166"/>
        <v>0</v>
      </c>
      <c r="R1917" s="6">
        <f t="shared" si="167"/>
        <v>0</v>
      </c>
      <c r="S1917" s="57">
        <f t="shared" si="170"/>
        <v>0</v>
      </c>
      <c r="T1917" s="6">
        <f>Table1[[#This Row],[Volume in Units]]*Table1[[#This Row],[Price SDG/Unit]]</f>
        <v>0</v>
      </c>
      <c r="U1917" s="57">
        <f>Table1[[#This Row],[Volume MT/Head]]*Table1[[#This Row],[Price USD/(MT/Head)]]</f>
        <v>0</v>
      </c>
      <c r="W1917" s="28">
        <f>Table1[[#This Row],[Commission SDG/MT]]*Table1[[#This Row],[Volume in Units]]</f>
        <v>0</v>
      </c>
      <c r="Y1917" s="28">
        <f t="shared" si="168"/>
        <v>0</v>
      </c>
      <c r="Z1917" s="6">
        <f>IFERROR((Table1[[#This Row],[Total Cost SDG]]/Table1[[#This Row],[Volume MT/Head]]),0)</f>
        <v>0</v>
      </c>
      <c r="AA1917" s="57" t="e">
        <f t="shared" si="169"/>
        <v>#DIV/0!</v>
      </c>
      <c r="AB1917" s="57">
        <f>IFERROR((Table1[[#This Row],[Total Cost USD]]/Table1[[#This Row],[Volume MT/Head]]),0)</f>
        <v>0</v>
      </c>
      <c r="AC1917" s="80"/>
      <c r="AD1917" s="6">
        <f>Table1[[#This Row],[Volume MT/Head]]-Table1[[#This Row],[Delivered MT]]</f>
        <v>0</v>
      </c>
      <c r="AE1917" s="6">
        <f>Table1[[#This Row],[Delivered MT]]*Table1[[#This Row],[Average Cost SDG/MT]]</f>
        <v>0</v>
      </c>
    </row>
    <row r="1918" spans="1:31" hidden="1" x14ac:dyDescent="0.2">
      <c r="A1918" s="1">
        <v>1929</v>
      </c>
      <c r="P1918" s="6">
        <f t="shared" si="166"/>
        <v>0</v>
      </c>
      <c r="R1918" s="6">
        <f t="shared" si="167"/>
        <v>0</v>
      </c>
      <c r="S1918" s="57">
        <f t="shared" si="170"/>
        <v>0</v>
      </c>
      <c r="T1918" s="6">
        <f>Table1[[#This Row],[Volume in Units]]*Table1[[#This Row],[Price SDG/Unit]]</f>
        <v>0</v>
      </c>
      <c r="U1918" s="57">
        <f>Table1[[#This Row],[Volume MT/Head]]*Table1[[#This Row],[Price USD/(MT/Head)]]</f>
        <v>0</v>
      </c>
      <c r="W1918" s="28">
        <f>Table1[[#This Row],[Commission SDG/MT]]*Table1[[#This Row],[Volume in Units]]</f>
        <v>0</v>
      </c>
      <c r="Y1918" s="28">
        <f t="shared" si="168"/>
        <v>0</v>
      </c>
      <c r="Z1918" s="6">
        <f>IFERROR((Table1[[#This Row],[Total Cost SDG]]/Table1[[#This Row],[Volume MT/Head]]),0)</f>
        <v>0</v>
      </c>
      <c r="AA1918" s="57" t="e">
        <f t="shared" si="169"/>
        <v>#DIV/0!</v>
      </c>
      <c r="AB1918" s="57">
        <f>IFERROR((Table1[[#This Row],[Total Cost USD]]/Table1[[#This Row],[Volume MT/Head]]),0)</f>
        <v>0</v>
      </c>
      <c r="AC1918" s="80"/>
      <c r="AD1918" s="6">
        <f>Table1[[#This Row],[Volume MT/Head]]-Table1[[#This Row],[Delivered MT]]</f>
        <v>0</v>
      </c>
      <c r="AE1918" s="6">
        <f>Table1[[#This Row],[Delivered MT]]*Table1[[#This Row],[Average Cost SDG/MT]]</f>
        <v>0</v>
      </c>
    </row>
    <row r="1919" spans="1:31" hidden="1" x14ac:dyDescent="0.2">
      <c r="A1919" s="1">
        <v>1930</v>
      </c>
      <c r="P1919" s="6">
        <f t="shared" si="166"/>
        <v>0</v>
      </c>
      <c r="R1919" s="6">
        <f t="shared" si="167"/>
        <v>0</v>
      </c>
      <c r="S1919" s="57">
        <f t="shared" si="170"/>
        <v>0</v>
      </c>
      <c r="T1919" s="6">
        <f>Table1[[#This Row],[Volume in Units]]*Table1[[#This Row],[Price SDG/Unit]]</f>
        <v>0</v>
      </c>
      <c r="U1919" s="57">
        <f>Table1[[#This Row],[Volume MT/Head]]*Table1[[#This Row],[Price USD/(MT/Head)]]</f>
        <v>0</v>
      </c>
      <c r="W1919" s="28">
        <f>Table1[[#This Row],[Commission SDG/MT]]*Table1[[#This Row],[Volume in Units]]</f>
        <v>0</v>
      </c>
      <c r="Y1919" s="28">
        <f t="shared" si="168"/>
        <v>0</v>
      </c>
      <c r="Z1919" s="6">
        <f>IFERROR((Table1[[#This Row],[Total Cost SDG]]/Table1[[#This Row],[Volume MT/Head]]),0)</f>
        <v>0</v>
      </c>
      <c r="AA1919" s="57" t="e">
        <f t="shared" si="169"/>
        <v>#DIV/0!</v>
      </c>
      <c r="AB1919" s="57">
        <f>IFERROR((Table1[[#This Row],[Total Cost USD]]/Table1[[#This Row],[Volume MT/Head]]),0)</f>
        <v>0</v>
      </c>
      <c r="AC1919" s="80"/>
      <c r="AD1919" s="6">
        <f>Table1[[#This Row],[Volume MT/Head]]-Table1[[#This Row],[Delivered MT]]</f>
        <v>0</v>
      </c>
      <c r="AE1919" s="6">
        <f>Table1[[#This Row],[Delivered MT]]*Table1[[#This Row],[Average Cost SDG/MT]]</f>
        <v>0</v>
      </c>
    </row>
    <row r="1920" spans="1:31" hidden="1" x14ac:dyDescent="0.2">
      <c r="A1920" s="1">
        <v>1931</v>
      </c>
      <c r="P1920" s="6">
        <f t="shared" si="166"/>
        <v>0</v>
      </c>
      <c r="R1920" s="6">
        <f t="shared" si="167"/>
        <v>0</v>
      </c>
      <c r="S1920" s="57">
        <f t="shared" si="170"/>
        <v>0</v>
      </c>
      <c r="T1920" s="6">
        <f>Table1[[#This Row],[Volume in Units]]*Table1[[#This Row],[Price SDG/Unit]]</f>
        <v>0</v>
      </c>
      <c r="U1920" s="57">
        <f>Table1[[#This Row],[Volume MT/Head]]*Table1[[#This Row],[Price USD/(MT/Head)]]</f>
        <v>0</v>
      </c>
      <c r="W1920" s="28">
        <f>Table1[[#This Row],[Commission SDG/MT]]*Table1[[#This Row],[Volume in Units]]</f>
        <v>0</v>
      </c>
      <c r="Y1920" s="28">
        <f t="shared" si="168"/>
        <v>0</v>
      </c>
      <c r="Z1920" s="6">
        <f>IFERROR((Table1[[#This Row],[Total Cost SDG]]/Table1[[#This Row],[Volume MT/Head]]),0)</f>
        <v>0</v>
      </c>
      <c r="AA1920" s="57" t="e">
        <f t="shared" si="169"/>
        <v>#DIV/0!</v>
      </c>
      <c r="AB1920" s="57">
        <f>IFERROR((Table1[[#This Row],[Total Cost USD]]/Table1[[#This Row],[Volume MT/Head]]),0)</f>
        <v>0</v>
      </c>
      <c r="AC1920" s="80"/>
      <c r="AD1920" s="6">
        <f>Table1[[#This Row],[Volume MT/Head]]-Table1[[#This Row],[Delivered MT]]</f>
        <v>0</v>
      </c>
      <c r="AE1920" s="6">
        <f>Table1[[#This Row],[Delivered MT]]*Table1[[#This Row],[Average Cost SDG/MT]]</f>
        <v>0</v>
      </c>
    </row>
    <row r="1921" spans="1:31" hidden="1" x14ac:dyDescent="0.2">
      <c r="A1921" s="1">
        <v>1932</v>
      </c>
      <c r="P1921" s="6">
        <f t="shared" si="166"/>
        <v>0</v>
      </c>
      <c r="R1921" s="6">
        <f t="shared" si="167"/>
        <v>0</v>
      </c>
      <c r="S1921" s="57">
        <f t="shared" si="170"/>
        <v>0</v>
      </c>
      <c r="T1921" s="6">
        <f>Table1[[#This Row],[Volume in Units]]*Table1[[#This Row],[Price SDG/Unit]]</f>
        <v>0</v>
      </c>
      <c r="U1921" s="57">
        <f>Table1[[#This Row],[Volume MT/Head]]*Table1[[#This Row],[Price USD/(MT/Head)]]</f>
        <v>0</v>
      </c>
      <c r="W1921" s="28">
        <f>Table1[[#This Row],[Commission SDG/MT]]*Table1[[#This Row],[Volume in Units]]</f>
        <v>0</v>
      </c>
      <c r="Y1921" s="28">
        <f t="shared" si="168"/>
        <v>0</v>
      </c>
      <c r="Z1921" s="6">
        <f>IFERROR((Table1[[#This Row],[Total Cost SDG]]/Table1[[#This Row],[Volume MT/Head]]),0)</f>
        <v>0</v>
      </c>
      <c r="AA1921" s="57" t="e">
        <f t="shared" si="169"/>
        <v>#DIV/0!</v>
      </c>
      <c r="AB1921" s="57">
        <f>IFERROR((Table1[[#This Row],[Total Cost USD]]/Table1[[#This Row],[Volume MT/Head]]),0)</f>
        <v>0</v>
      </c>
      <c r="AC1921" s="80"/>
      <c r="AD1921" s="6">
        <f>Table1[[#This Row],[Volume MT/Head]]-Table1[[#This Row],[Delivered MT]]</f>
        <v>0</v>
      </c>
      <c r="AE1921" s="6">
        <f>Table1[[#This Row],[Delivered MT]]*Table1[[#This Row],[Average Cost SDG/MT]]</f>
        <v>0</v>
      </c>
    </row>
    <row r="1922" spans="1:31" hidden="1" x14ac:dyDescent="0.2">
      <c r="A1922" s="1">
        <v>1933</v>
      </c>
      <c r="P1922" s="6">
        <f t="shared" ref="P1922:P1985" si="171">IF(N1922="KG",(O1922/1000),IF(N1922="Head",(O1922*1),IF(N1922="Kantar 100lb",(O1922/22.25),IF(N1922="Kantar 315lb",(O1922*315/2204.6),IF(N1922="MT",(O1922*1),IF(N1922="Ardab",(O1922*199.726/1000),IF(N1922="104 Bag",(O1922*104/1000),IF(N1922="101 Bag",(O1922*101/1000),IF(N1922=0,0)))))))))</f>
        <v>0</v>
      </c>
      <c r="R1922" s="6">
        <f t="shared" ref="R1922:R1985" si="172">IF(N1922="KG",(Q1922*1000),IF(N1922="Head",(Q1922*1),IF(N1922="Kantar 100lb",(Q1922*22.25),IF(N1922="Kantar 315lb",(Q1922/315*2204.6),IF(N1922="MT",(Q1922*1),IF(N1922="Ardab",(Q1922/199.726*1000),IF(N1922="104 Bag",(Q1922/104*1000),IF(N1922="101 Bag",(Q1922/101*1000),IF(N1922=0,0)))))))))</f>
        <v>0</v>
      </c>
      <c r="S1922" s="57">
        <f t="shared" si="170"/>
        <v>0</v>
      </c>
      <c r="T1922" s="6">
        <f>Table1[[#This Row],[Volume in Units]]*Table1[[#This Row],[Price SDG/Unit]]</f>
        <v>0</v>
      </c>
      <c r="U1922" s="57">
        <f>Table1[[#This Row],[Volume MT/Head]]*Table1[[#This Row],[Price USD/(MT/Head)]]</f>
        <v>0</v>
      </c>
      <c r="W1922" s="28">
        <f>Table1[[#This Row],[Commission SDG/MT]]*Table1[[#This Row],[Volume in Units]]</f>
        <v>0</v>
      </c>
      <c r="Y1922" s="28">
        <f t="shared" ref="Y1922:Y1985" si="173">T1922+W1922+X1922</f>
        <v>0</v>
      </c>
      <c r="Z1922" s="6">
        <f>IFERROR((Table1[[#This Row],[Total Cost SDG]]/Table1[[#This Row],[Volume MT/Head]]),0)</f>
        <v>0</v>
      </c>
      <c r="AA1922" s="57" t="e">
        <f t="shared" ref="AA1922:AA1985" si="174">Y1922/F1922</f>
        <v>#DIV/0!</v>
      </c>
      <c r="AB1922" s="57">
        <f>IFERROR((Table1[[#This Row],[Total Cost USD]]/Table1[[#This Row],[Volume MT/Head]]),0)</f>
        <v>0</v>
      </c>
      <c r="AC1922" s="80"/>
      <c r="AD1922" s="6">
        <f>Table1[[#This Row],[Volume MT/Head]]-Table1[[#This Row],[Delivered MT]]</f>
        <v>0</v>
      </c>
      <c r="AE1922" s="6">
        <f>Table1[[#This Row],[Delivered MT]]*Table1[[#This Row],[Average Cost SDG/MT]]</f>
        <v>0</v>
      </c>
    </row>
    <row r="1923" spans="1:31" hidden="1" x14ac:dyDescent="0.2">
      <c r="A1923" s="1">
        <v>1934</v>
      </c>
      <c r="P1923" s="6">
        <f t="shared" si="171"/>
        <v>0</v>
      </c>
      <c r="R1923" s="6">
        <f t="shared" si="172"/>
        <v>0</v>
      </c>
      <c r="S1923" s="57">
        <f t="shared" si="170"/>
        <v>0</v>
      </c>
      <c r="T1923" s="6">
        <f>Table1[[#This Row],[Volume in Units]]*Table1[[#This Row],[Price SDG/Unit]]</f>
        <v>0</v>
      </c>
      <c r="U1923" s="57">
        <f>Table1[[#This Row],[Volume MT/Head]]*Table1[[#This Row],[Price USD/(MT/Head)]]</f>
        <v>0</v>
      </c>
      <c r="W1923" s="28">
        <f>Table1[[#This Row],[Commission SDG/MT]]*Table1[[#This Row],[Volume in Units]]</f>
        <v>0</v>
      </c>
      <c r="Y1923" s="28">
        <f t="shared" si="173"/>
        <v>0</v>
      </c>
      <c r="Z1923" s="6">
        <f>IFERROR((Table1[[#This Row],[Total Cost SDG]]/Table1[[#This Row],[Volume MT/Head]]),0)</f>
        <v>0</v>
      </c>
      <c r="AA1923" s="57" t="e">
        <f t="shared" si="174"/>
        <v>#DIV/0!</v>
      </c>
      <c r="AB1923" s="57">
        <f>IFERROR((Table1[[#This Row],[Total Cost USD]]/Table1[[#This Row],[Volume MT/Head]]),0)</f>
        <v>0</v>
      </c>
      <c r="AC1923" s="80"/>
      <c r="AD1923" s="6">
        <f>Table1[[#This Row],[Volume MT/Head]]-Table1[[#This Row],[Delivered MT]]</f>
        <v>0</v>
      </c>
      <c r="AE1923" s="6">
        <f>Table1[[#This Row],[Delivered MT]]*Table1[[#This Row],[Average Cost SDG/MT]]</f>
        <v>0</v>
      </c>
    </row>
    <row r="1924" spans="1:31" hidden="1" x14ac:dyDescent="0.2">
      <c r="A1924" s="1">
        <v>1935</v>
      </c>
      <c r="P1924" s="6">
        <f t="shared" si="171"/>
        <v>0</v>
      </c>
      <c r="R1924" s="6">
        <f t="shared" si="172"/>
        <v>0</v>
      </c>
      <c r="S1924" s="57">
        <f t="shared" si="170"/>
        <v>0</v>
      </c>
      <c r="T1924" s="6">
        <f>Table1[[#This Row],[Volume in Units]]*Table1[[#This Row],[Price SDG/Unit]]</f>
        <v>0</v>
      </c>
      <c r="U1924" s="57">
        <f>Table1[[#This Row],[Volume MT/Head]]*Table1[[#This Row],[Price USD/(MT/Head)]]</f>
        <v>0</v>
      </c>
      <c r="W1924" s="28">
        <f>Table1[[#This Row],[Commission SDG/MT]]*Table1[[#This Row],[Volume in Units]]</f>
        <v>0</v>
      </c>
      <c r="Y1924" s="28">
        <f t="shared" si="173"/>
        <v>0</v>
      </c>
      <c r="Z1924" s="6">
        <f>IFERROR((Table1[[#This Row],[Total Cost SDG]]/Table1[[#This Row],[Volume MT/Head]]),0)</f>
        <v>0</v>
      </c>
      <c r="AA1924" s="57" t="e">
        <f t="shared" si="174"/>
        <v>#DIV/0!</v>
      </c>
      <c r="AB1924" s="57">
        <f>IFERROR((Table1[[#This Row],[Total Cost USD]]/Table1[[#This Row],[Volume MT/Head]]),0)</f>
        <v>0</v>
      </c>
      <c r="AC1924" s="80"/>
      <c r="AD1924" s="6">
        <f>Table1[[#This Row],[Volume MT/Head]]-Table1[[#This Row],[Delivered MT]]</f>
        <v>0</v>
      </c>
      <c r="AE1924" s="6">
        <f>Table1[[#This Row],[Delivered MT]]*Table1[[#This Row],[Average Cost SDG/MT]]</f>
        <v>0</v>
      </c>
    </row>
    <row r="1925" spans="1:31" hidden="1" x14ac:dyDescent="0.2">
      <c r="A1925" s="1">
        <v>1936</v>
      </c>
      <c r="P1925" s="6">
        <f t="shared" si="171"/>
        <v>0</v>
      </c>
      <c r="R1925" s="6">
        <f t="shared" si="172"/>
        <v>0</v>
      </c>
      <c r="S1925" s="57">
        <f t="shared" si="170"/>
        <v>0</v>
      </c>
      <c r="T1925" s="6">
        <f>Table1[[#This Row],[Volume in Units]]*Table1[[#This Row],[Price SDG/Unit]]</f>
        <v>0</v>
      </c>
      <c r="U1925" s="57">
        <f>Table1[[#This Row],[Volume MT/Head]]*Table1[[#This Row],[Price USD/(MT/Head)]]</f>
        <v>0</v>
      </c>
      <c r="W1925" s="28">
        <f>Table1[[#This Row],[Commission SDG/MT]]*Table1[[#This Row],[Volume in Units]]</f>
        <v>0</v>
      </c>
      <c r="Y1925" s="28">
        <f t="shared" si="173"/>
        <v>0</v>
      </c>
      <c r="Z1925" s="6">
        <f>IFERROR((Table1[[#This Row],[Total Cost SDG]]/Table1[[#This Row],[Volume MT/Head]]),0)</f>
        <v>0</v>
      </c>
      <c r="AA1925" s="57" t="e">
        <f t="shared" si="174"/>
        <v>#DIV/0!</v>
      </c>
      <c r="AB1925" s="57">
        <f>IFERROR((Table1[[#This Row],[Total Cost USD]]/Table1[[#This Row],[Volume MT/Head]]),0)</f>
        <v>0</v>
      </c>
      <c r="AC1925" s="80"/>
      <c r="AD1925" s="6">
        <f>Table1[[#This Row],[Volume MT/Head]]-Table1[[#This Row],[Delivered MT]]</f>
        <v>0</v>
      </c>
      <c r="AE1925" s="6">
        <f>Table1[[#This Row],[Delivered MT]]*Table1[[#This Row],[Average Cost SDG/MT]]</f>
        <v>0</v>
      </c>
    </row>
    <row r="1926" spans="1:31" hidden="1" x14ac:dyDescent="0.2">
      <c r="A1926" s="1">
        <v>1937</v>
      </c>
      <c r="P1926" s="6">
        <f t="shared" si="171"/>
        <v>0</v>
      </c>
      <c r="R1926" s="6">
        <f t="shared" si="172"/>
        <v>0</v>
      </c>
      <c r="S1926" s="57">
        <f t="shared" si="170"/>
        <v>0</v>
      </c>
      <c r="T1926" s="6">
        <f>Table1[[#This Row],[Volume in Units]]*Table1[[#This Row],[Price SDG/Unit]]</f>
        <v>0</v>
      </c>
      <c r="U1926" s="57">
        <f>Table1[[#This Row],[Volume MT/Head]]*Table1[[#This Row],[Price USD/(MT/Head)]]</f>
        <v>0</v>
      </c>
      <c r="W1926" s="28">
        <f>Table1[[#This Row],[Commission SDG/MT]]*Table1[[#This Row],[Volume in Units]]</f>
        <v>0</v>
      </c>
      <c r="Y1926" s="28">
        <f t="shared" si="173"/>
        <v>0</v>
      </c>
      <c r="Z1926" s="6">
        <f>IFERROR((Table1[[#This Row],[Total Cost SDG]]/Table1[[#This Row],[Volume MT/Head]]),0)</f>
        <v>0</v>
      </c>
      <c r="AA1926" s="57" t="e">
        <f t="shared" si="174"/>
        <v>#DIV/0!</v>
      </c>
      <c r="AB1926" s="57">
        <f>IFERROR((Table1[[#This Row],[Total Cost USD]]/Table1[[#This Row],[Volume MT/Head]]),0)</f>
        <v>0</v>
      </c>
      <c r="AC1926" s="80"/>
      <c r="AD1926" s="6">
        <f>Table1[[#This Row],[Volume MT/Head]]-Table1[[#This Row],[Delivered MT]]</f>
        <v>0</v>
      </c>
      <c r="AE1926" s="6">
        <f>Table1[[#This Row],[Delivered MT]]*Table1[[#This Row],[Average Cost SDG/MT]]</f>
        <v>0</v>
      </c>
    </row>
    <row r="1927" spans="1:31" hidden="1" x14ac:dyDescent="0.2">
      <c r="A1927" s="1">
        <v>1938</v>
      </c>
      <c r="P1927" s="6">
        <f t="shared" si="171"/>
        <v>0</v>
      </c>
      <c r="R1927" s="6">
        <f t="shared" si="172"/>
        <v>0</v>
      </c>
      <c r="S1927" s="57">
        <f t="shared" si="170"/>
        <v>0</v>
      </c>
      <c r="T1927" s="6">
        <f>Table1[[#This Row],[Volume in Units]]*Table1[[#This Row],[Price SDG/Unit]]</f>
        <v>0</v>
      </c>
      <c r="U1927" s="57">
        <f>Table1[[#This Row],[Volume MT/Head]]*Table1[[#This Row],[Price USD/(MT/Head)]]</f>
        <v>0</v>
      </c>
      <c r="W1927" s="28">
        <f>Table1[[#This Row],[Commission SDG/MT]]*Table1[[#This Row],[Volume in Units]]</f>
        <v>0</v>
      </c>
      <c r="Y1927" s="28">
        <f t="shared" si="173"/>
        <v>0</v>
      </c>
      <c r="Z1927" s="6">
        <f>IFERROR((Table1[[#This Row],[Total Cost SDG]]/Table1[[#This Row],[Volume MT/Head]]),0)</f>
        <v>0</v>
      </c>
      <c r="AA1927" s="57" t="e">
        <f t="shared" si="174"/>
        <v>#DIV/0!</v>
      </c>
      <c r="AB1927" s="57">
        <f>IFERROR((Table1[[#This Row],[Total Cost USD]]/Table1[[#This Row],[Volume MT/Head]]),0)</f>
        <v>0</v>
      </c>
      <c r="AC1927" s="80"/>
      <c r="AD1927" s="6">
        <f>Table1[[#This Row],[Volume MT/Head]]-Table1[[#This Row],[Delivered MT]]</f>
        <v>0</v>
      </c>
      <c r="AE1927" s="6">
        <f>Table1[[#This Row],[Delivered MT]]*Table1[[#This Row],[Average Cost SDG/MT]]</f>
        <v>0</v>
      </c>
    </row>
    <row r="1928" spans="1:31" hidden="1" x14ac:dyDescent="0.2">
      <c r="A1928" s="1">
        <v>1939</v>
      </c>
      <c r="P1928" s="6">
        <f t="shared" si="171"/>
        <v>0</v>
      </c>
      <c r="R1928" s="6">
        <f t="shared" si="172"/>
        <v>0</v>
      </c>
      <c r="S1928" s="57">
        <f t="shared" si="170"/>
        <v>0</v>
      </c>
      <c r="T1928" s="6">
        <f>Table1[[#This Row],[Volume in Units]]*Table1[[#This Row],[Price SDG/Unit]]</f>
        <v>0</v>
      </c>
      <c r="U1928" s="57">
        <f>Table1[[#This Row],[Volume MT/Head]]*Table1[[#This Row],[Price USD/(MT/Head)]]</f>
        <v>0</v>
      </c>
      <c r="W1928" s="28">
        <f>Table1[[#This Row],[Commission SDG/MT]]*Table1[[#This Row],[Volume in Units]]</f>
        <v>0</v>
      </c>
      <c r="Y1928" s="28">
        <f t="shared" si="173"/>
        <v>0</v>
      </c>
      <c r="Z1928" s="6">
        <f>IFERROR((Table1[[#This Row],[Total Cost SDG]]/Table1[[#This Row],[Volume MT/Head]]),0)</f>
        <v>0</v>
      </c>
      <c r="AA1928" s="57" t="e">
        <f t="shared" si="174"/>
        <v>#DIV/0!</v>
      </c>
      <c r="AB1928" s="57">
        <f>IFERROR((Table1[[#This Row],[Total Cost USD]]/Table1[[#This Row],[Volume MT/Head]]),0)</f>
        <v>0</v>
      </c>
      <c r="AC1928" s="80"/>
      <c r="AD1928" s="6">
        <f>Table1[[#This Row],[Volume MT/Head]]-Table1[[#This Row],[Delivered MT]]</f>
        <v>0</v>
      </c>
      <c r="AE1928" s="6">
        <f>Table1[[#This Row],[Delivered MT]]*Table1[[#This Row],[Average Cost SDG/MT]]</f>
        <v>0</v>
      </c>
    </row>
    <row r="1929" spans="1:31" hidden="1" x14ac:dyDescent="0.2">
      <c r="A1929" s="1">
        <v>1940</v>
      </c>
      <c r="P1929" s="6">
        <f t="shared" si="171"/>
        <v>0</v>
      </c>
      <c r="R1929" s="6">
        <f t="shared" si="172"/>
        <v>0</v>
      </c>
      <c r="S1929" s="57">
        <f t="shared" si="170"/>
        <v>0</v>
      </c>
      <c r="T1929" s="6">
        <f>Table1[[#This Row],[Volume in Units]]*Table1[[#This Row],[Price SDG/Unit]]</f>
        <v>0</v>
      </c>
      <c r="U1929" s="57">
        <f>Table1[[#This Row],[Volume MT/Head]]*Table1[[#This Row],[Price USD/(MT/Head)]]</f>
        <v>0</v>
      </c>
      <c r="W1929" s="28">
        <f>Table1[[#This Row],[Commission SDG/MT]]*Table1[[#This Row],[Volume in Units]]</f>
        <v>0</v>
      </c>
      <c r="Y1929" s="28">
        <f t="shared" si="173"/>
        <v>0</v>
      </c>
      <c r="Z1929" s="6">
        <f>IFERROR((Table1[[#This Row],[Total Cost SDG]]/Table1[[#This Row],[Volume MT/Head]]),0)</f>
        <v>0</v>
      </c>
      <c r="AA1929" s="57" t="e">
        <f t="shared" si="174"/>
        <v>#DIV/0!</v>
      </c>
      <c r="AB1929" s="57">
        <f>IFERROR((Table1[[#This Row],[Total Cost USD]]/Table1[[#This Row],[Volume MT/Head]]),0)</f>
        <v>0</v>
      </c>
      <c r="AC1929" s="80"/>
      <c r="AD1929" s="6">
        <f>Table1[[#This Row],[Volume MT/Head]]-Table1[[#This Row],[Delivered MT]]</f>
        <v>0</v>
      </c>
      <c r="AE1929" s="6">
        <f>Table1[[#This Row],[Delivered MT]]*Table1[[#This Row],[Average Cost SDG/MT]]</f>
        <v>0</v>
      </c>
    </row>
    <row r="1930" spans="1:31" hidden="1" x14ac:dyDescent="0.2">
      <c r="A1930" s="1">
        <v>1941</v>
      </c>
      <c r="P1930" s="6">
        <f t="shared" si="171"/>
        <v>0</v>
      </c>
      <c r="R1930" s="6">
        <f t="shared" si="172"/>
        <v>0</v>
      </c>
      <c r="S1930" s="57">
        <f t="shared" si="170"/>
        <v>0</v>
      </c>
      <c r="T1930" s="6">
        <f>Table1[[#This Row],[Volume in Units]]*Table1[[#This Row],[Price SDG/Unit]]</f>
        <v>0</v>
      </c>
      <c r="U1930" s="57">
        <f>Table1[[#This Row],[Volume MT/Head]]*Table1[[#This Row],[Price USD/(MT/Head)]]</f>
        <v>0</v>
      </c>
      <c r="W1930" s="28">
        <f>Table1[[#This Row],[Commission SDG/MT]]*Table1[[#This Row],[Volume in Units]]</f>
        <v>0</v>
      </c>
      <c r="Y1930" s="28">
        <f t="shared" si="173"/>
        <v>0</v>
      </c>
      <c r="Z1930" s="6">
        <f>IFERROR((Table1[[#This Row],[Total Cost SDG]]/Table1[[#This Row],[Volume MT/Head]]),0)</f>
        <v>0</v>
      </c>
      <c r="AA1930" s="57" t="e">
        <f t="shared" si="174"/>
        <v>#DIV/0!</v>
      </c>
      <c r="AB1930" s="57">
        <f>IFERROR((Table1[[#This Row],[Total Cost USD]]/Table1[[#This Row],[Volume MT/Head]]),0)</f>
        <v>0</v>
      </c>
      <c r="AC1930" s="80"/>
      <c r="AD1930" s="6">
        <f>Table1[[#This Row],[Volume MT/Head]]-Table1[[#This Row],[Delivered MT]]</f>
        <v>0</v>
      </c>
      <c r="AE1930" s="6">
        <f>Table1[[#This Row],[Delivered MT]]*Table1[[#This Row],[Average Cost SDG/MT]]</f>
        <v>0</v>
      </c>
    </row>
    <row r="1931" spans="1:31" hidden="1" x14ac:dyDescent="0.2">
      <c r="A1931" s="1">
        <v>1942</v>
      </c>
      <c r="P1931" s="6">
        <f t="shared" si="171"/>
        <v>0</v>
      </c>
      <c r="R1931" s="6">
        <f t="shared" si="172"/>
        <v>0</v>
      </c>
      <c r="S1931" s="57">
        <f t="shared" si="170"/>
        <v>0</v>
      </c>
      <c r="T1931" s="6">
        <f>Table1[[#This Row],[Volume in Units]]*Table1[[#This Row],[Price SDG/Unit]]</f>
        <v>0</v>
      </c>
      <c r="U1931" s="57">
        <f>Table1[[#This Row],[Volume MT/Head]]*Table1[[#This Row],[Price USD/(MT/Head)]]</f>
        <v>0</v>
      </c>
      <c r="W1931" s="28">
        <f>Table1[[#This Row],[Commission SDG/MT]]*Table1[[#This Row],[Volume in Units]]</f>
        <v>0</v>
      </c>
      <c r="Y1931" s="28">
        <f t="shared" si="173"/>
        <v>0</v>
      </c>
      <c r="Z1931" s="6">
        <f>IFERROR((Table1[[#This Row],[Total Cost SDG]]/Table1[[#This Row],[Volume MT/Head]]),0)</f>
        <v>0</v>
      </c>
      <c r="AA1931" s="57" t="e">
        <f t="shared" si="174"/>
        <v>#DIV/0!</v>
      </c>
      <c r="AB1931" s="57">
        <f>IFERROR((Table1[[#This Row],[Total Cost USD]]/Table1[[#This Row],[Volume MT/Head]]),0)</f>
        <v>0</v>
      </c>
      <c r="AC1931" s="80"/>
      <c r="AD1931" s="6">
        <f>Table1[[#This Row],[Volume MT/Head]]-Table1[[#This Row],[Delivered MT]]</f>
        <v>0</v>
      </c>
      <c r="AE1931" s="6">
        <f>Table1[[#This Row],[Delivered MT]]*Table1[[#This Row],[Average Cost SDG/MT]]</f>
        <v>0</v>
      </c>
    </row>
    <row r="1932" spans="1:31" hidden="1" x14ac:dyDescent="0.2">
      <c r="A1932" s="1">
        <v>1943</v>
      </c>
      <c r="P1932" s="6">
        <f t="shared" si="171"/>
        <v>0</v>
      </c>
      <c r="R1932" s="6">
        <f t="shared" si="172"/>
        <v>0</v>
      </c>
      <c r="S1932" s="57">
        <f t="shared" si="170"/>
        <v>0</v>
      </c>
      <c r="T1932" s="6">
        <f>Table1[[#This Row],[Volume in Units]]*Table1[[#This Row],[Price SDG/Unit]]</f>
        <v>0</v>
      </c>
      <c r="U1932" s="57">
        <f>Table1[[#This Row],[Volume MT/Head]]*Table1[[#This Row],[Price USD/(MT/Head)]]</f>
        <v>0</v>
      </c>
      <c r="W1932" s="28">
        <f>Table1[[#This Row],[Commission SDG/MT]]*Table1[[#This Row],[Volume in Units]]</f>
        <v>0</v>
      </c>
      <c r="Y1932" s="28">
        <f t="shared" si="173"/>
        <v>0</v>
      </c>
      <c r="Z1932" s="6">
        <f>IFERROR((Table1[[#This Row],[Total Cost SDG]]/Table1[[#This Row],[Volume MT/Head]]),0)</f>
        <v>0</v>
      </c>
      <c r="AA1932" s="57" t="e">
        <f t="shared" si="174"/>
        <v>#DIV/0!</v>
      </c>
      <c r="AB1932" s="57">
        <f>IFERROR((Table1[[#This Row],[Total Cost USD]]/Table1[[#This Row],[Volume MT/Head]]),0)</f>
        <v>0</v>
      </c>
      <c r="AC1932" s="80"/>
      <c r="AD1932" s="6">
        <f>Table1[[#This Row],[Volume MT/Head]]-Table1[[#This Row],[Delivered MT]]</f>
        <v>0</v>
      </c>
      <c r="AE1932" s="6">
        <f>Table1[[#This Row],[Delivered MT]]*Table1[[#This Row],[Average Cost SDG/MT]]</f>
        <v>0</v>
      </c>
    </row>
    <row r="1933" spans="1:31" hidden="1" x14ac:dyDescent="0.2">
      <c r="A1933" s="1">
        <v>1944</v>
      </c>
      <c r="P1933" s="6">
        <f t="shared" si="171"/>
        <v>0</v>
      </c>
      <c r="R1933" s="6">
        <f t="shared" si="172"/>
        <v>0</v>
      </c>
      <c r="S1933" s="57">
        <f t="shared" si="170"/>
        <v>0</v>
      </c>
      <c r="T1933" s="6">
        <f>Table1[[#This Row],[Volume in Units]]*Table1[[#This Row],[Price SDG/Unit]]</f>
        <v>0</v>
      </c>
      <c r="U1933" s="57">
        <f>Table1[[#This Row],[Volume MT/Head]]*Table1[[#This Row],[Price USD/(MT/Head)]]</f>
        <v>0</v>
      </c>
      <c r="W1933" s="28">
        <f>Table1[[#This Row],[Commission SDG/MT]]*Table1[[#This Row],[Volume in Units]]</f>
        <v>0</v>
      </c>
      <c r="Y1933" s="28">
        <f t="shared" si="173"/>
        <v>0</v>
      </c>
      <c r="Z1933" s="6">
        <f>IFERROR((Table1[[#This Row],[Total Cost SDG]]/Table1[[#This Row],[Volume MT/Head]]),0)</f>
        <v>0</v>
      </c>
      <c r="AA1933" s="57" t="e">
        <f t="shared" si="174"/>
        <v>#DIV/0!</v>
      </c>
      <c r="AB1933" s="57">
        <f>IFERROR((Table1[[#This Row],[Total Cost USD]]/Table1[[#This Row],[Volume MT/Head]]),0)</f>
        <v>0</v>
      </c>
      <c r="AC1933" s="80"/>
      <c r="AD1933" s="6">
        <f>Table1[[#This Row],[Volume MT/Head]]-Table1[[#This Row],[Delivered MT]]</f>
        <v>0</v>
      </c>
      <c r="AE1933" s="6">
        <f>Table1[[#This Row],[Delivered MT]]*Table1[[#This Row],[Average Cost SDG/MT]]</f>
        <v>0</v>
      </c>
    </row>
    <row r="1934" spans="1:31" hidden="1" x14ac:dyDescent="0.2">
      <c r="A1934" s="1">
        <v>1945</v>
      </c>
      <c r="P1934" s="6">
        <f t="shared" si="171"/>
        <v>0</v>
      </c>
      <c r="R1934" s="6">
        <f t="shared" si="172"/>
        <v>0</v>
      </c>
      <c r="S1934" s="57">
        <f t="shared" si="170"/>
        <v>0</v>
      </c>
      <c r="T1934" s="6">
        <f>Table1[[#This Row],[Volume in Units]]*Table1[[#This Row],[Price SDG/Unit]]</f>
        <v>0</v>
      </c>
      <c r="U1934" s="57">
        <f>Table1[[#This Row],[Volume MT/Head]]*Table1[[#This Row],[Price USD/(MT/Head)]]</f>
        <v>0</v>
      </c>
      <c r="W1934" s="28">
        <f>Table1[[#This Row],[Commission SDG/MT]]*Table1[[#This Row],[Volume in Units]]</f>
        <v>0</v>
      </c>
      <c r="Y1934" s="28">
        <f t="shared" si="173"/>
        <v>0</v>
      </c>
      <c r="Z1934" s="6">
        <f>IFERROR((Table1[[#This Row],[Total Cost SDG]]/Table1[[#This Row],[Volume MT/Head]]),0)</f>
        <v>0</v>
      </c>
      <c r="AA1934" s="57" t="e">
        <f t="shared" si="174"/>
        <v>#DIV/0!</v>
      </c>
      <c r="AB1934" s="57">
        <f>IFERROR((Table1[[#This Row],[Total Cost USD]]/Table1[[#This Row],[Volume MT/Head]]),0)</f>
        <v>0</v>
      </c>
      <c r="AC1934" s="80"/>
      <c r="AD1934" s="6">
        <f>Table1[[#This Row],[Volume MT/Head]]-Table1[[#This Row],[Delivered MT]]</f>
        <v>0</v>
      </c>
      <c r="AE1934" s="6">
        <f>Table1[[#This Row],[Delivered MT]]*Table1[[#This Row],[Average Cost SDG/MT]]</f>
        <v>0</v>
      </c>
    </row>
    <row r="1935" spans="1:31" hidden="1" x14ac:dyDescent="0.2">
      <c r="A1935" s="1">
        <v>1946</v>
      </c>
      <c r="P1935" s="6">
        <f t="shared" si="171"/>
        <v>0</v>
      </c>
      <c r="R1935" s="6">
        <f t="shared" si="172"/>
        <v>0</v>
      </c>
      <c r="S1935" s="57">
        <f t="shared" si="170"/>
        <v>0</v>
      </c>
      <c r="T1935" s="6">
        <f>Table1[[#This Row],[Volume in Units]]*Table1[[#This Row],[Price SDG/Unit]]</f>
        <v>0</v>
      </c>
      <c r="U1935" s="57">
        <f>Table1[[#This Row],[Volume MT/Head]]*Table1[[#This Row],[Price USD/(MT/Head)]]</f>
        <v>0</v>
      </c>
      <c r="W1935" s="28">
        <f>Table1[[#This Row],[Commission SDG/MT]]*Table1[[#This Row],[Volume in Units]]</f>
        <v>0</v>
      </c>
      <c r="Y1935" s="28">
        <f t="shared" si="173"/>
        <v>0</v>
      </c>
      <c r="Z1935" s="6">
        <f>IFERROR((Table1[[#This Row],[Total Cost SDG]]/Table1[[#This Row],[Volume MT/Head]]),0)</f>
        <v>0</v>
      </c>
      <c r="AA1935" s="57" t="e">
        <f t="shared" si="174"/>
        <v>#DIV/0!</v>
      </c>
      <c r="AB1935" s="57">
        <f>IFERROR((Table1[[#This Row],[Total Cost USD]]/Table1[[#This Row],[Volume MT/Head]]),0)</f>
        <v>0</v>
      </c>
      <c r="AC1935" s="80"/>
      <c r="AD1935" s="6">
        <f>Table1[[#This Row],[Volume MT/Head]]-Table1[[#This Row],[Delivered MT]]</f>
        <v>0</v>
      </c>
      <c r="AE1935" s="6">
        <f>Table1[[#This Row],[Delivered MT]]*Table1[[#This Row],[Average Cost SDG/MT]]</f>
        <v>0</v>
      </c>
    </row>
    <row r="1936" spans="1:31" hidden="1" x14ac:dyDescent="0.2">
      <c r="A1936" s="1">
        <v>1947</v>
      </c>
      <c r="P1936" s="6">
        <f t="shared" si="171"/>
        <v>0</v>
      </c>
      <c r="R1936" s="6">
        <f t="shared" si="172"/>
        <v>0</v>
      </c>
      <c r="S1936" s="57">
        <f t="shared" si="170"/>
        <v>0</v>
      </c>
      <c r="T1936" s="6">
        <f>Table1[[#This Row],[Volume in Units]]*Table1[[#This Row],[Price SDG/Unit]]</f>
        <v>0</v>
      </c>
      <c r="U1936" s="57">
        <f>Table1[[#This Row],[Volume MT/Head]]*Table1[[#This Row],[Price USD/(MT/Head)]]</f>
        <v>0</v>
      </c>
      <c r="W1936" s="28">
        <f>Table1[[#This Row],[Commission SDG/MT]]*Table1[[#This Row],[Volume in Units]]</f>
        <v>0</v>
      </c>
      <c r="Y1936" s="28">
        <f t="shared" si="173"/>
        <v>0</v>
      </c>
      <c r="Z1936" s="6">
        <f>IFERROR((Table1[[#This Row],[Total Cost SDG]]/Table1[[#This Row],[Volume MT/Head]]),0)</f>
        <v>0</v>
      </c>
      <c r="AA1936" s="57" t="e">
        <f t="shared" si="174"/>
        <v>#DIV/0!</v>
      </c>
      <c r="AB1936" s="57">
        <f>IFERROR((Table1[[#This Row],[Total Cost USD]]/Table1[[#This Row],[Volume MT/Head]]),0)</f>
        <v>0</v>
      </c>
      <c r="AC1936" s="80"/>
      <c r="AD1936" s="6">
        <f>Table1[[#This Row],[Volume MT/Head]]-Table1[[#This Row],[Delivered MT]]</f>
        <v>0</v>
      </c>
      <c r="AE1936" s="6">
        <f>Table1[[#This Row],[Delivered MT]]*Table1[[#This Row],[Average Cost SDG/MT]]</f>
        <v>0</v>
      </c>
    </row>
    <row r="1937" spans="1:31" hidden="1" x14ac:dyDescent="0.2">
      <c r="A1937" s="1">
        <v>1948</v>
      </c>
      <c r="P1937" s="6">
        <f t="shared" si="171"/>
        <v>0</v>
      </c>
      <c r="R1937" s="6">
        <f t="shared" si="172"/>
        <v>0</v>
      </c>
      <c r="S1937" s="57">
        <f t="shared" si="170"/>
        <v>0</v>
      </c>
      <c r="T1937" s="6">
        <f>Table1[[#This Row],[Volume in Units]]*Table1[[#This Row],[Price SDG/Unit]]</f>
        <v>0</v>
      </c>
      <c r="U1937" s="57">
        <f>Table1[[#This Row],[Volume MT/Head]]*Table1[[#This Row],[Price USD/(MT/Head)]]</f>
        <v>0</v>
      </c>
      <c r="W1937" s="28">
        <f>Table1[[#This Row],[Commission SDG/MT]]*Table1[[#This Row],[Volume in Units]]</f>
        <v>0</v>
      </c>
      <c r="Y1937" s="28">
        <f t="shared" si="173"/>
        <v>0</v>
      </c>
      <c r="Z1937" s="6">
        <f>IFERROR((Table1[[#This Row],[Total Cost SDG]]/Table1[[#This Row],[Volume MT/Head]]),0)</f>
        <v>0</v>
      </c>
      <c r="AA1937" s="57" t="e">
        <f t="shared" si="174"/>
        <v>#DIV/0!</v>
      </c>
      <c r="AB1937" s="57">
        <f>IFERROR((Table1[[#This Row],[Total Cost USD]]/Table1[[#This Row],[Volume MT/Head]]),0)</f>
        <v>0</v>
      </c>
      <c r="AC1937" s="80"/>
      <c r="AD1937" s="6">
        <f>Table1[[#This Row],[Volume MT/Head]]-Table1[[#This Row],[Delivered MT]]</f>
        <v>0</v>
      </c>
      <c r="AE1937" s="6">
        <f>Table1[[#This Row],[Delivered MT]]*Table1[[#This Row],[Average Cost SDG/MT]]</f>
        <v>0</v>
      </c>
    </row>
    <row r="1938" spans="1:31" hidden="1" x14ac:dyDescent="0.2">
      <c r="A1938" s="1">
        <v>1949</v>
      </c>
      <c r="P1938" s="6">
        <f t="shared" si="171"/>
        <v>0</v>
      </c>
      <c r="R1938" s="6">
        <f t="shared" si="172"/>
        <v>0</v>
      </c>
      <c r="S1938" s="57">
        <f t="shared" si="170"/>
        <v>0</v>
      </c>
      <c r="T1938" s="6">
        <f>Table1[[#This Row],[Volume in Units]]*Table1[[#This Row],[Price SDG/Unit]]</f>
        <v>0</v>
      </c>
      <c r="U1938" s="57">
        <f>Table1[[#This Row],[Volume MT/Head]]*Table1[[#This Row],[Price USD/(MT/Head)]]</f>
        <v>0</v>
      </c>
      <c r="W1938" s="28">
        <f>Table1[[#This Row],[Commission SDG/MT]]*Table1[[#This Row],[Volume in Units]]</f>
        <v>0</v>
      </c>
      <c r="Y1938" s="28">
        <f t="shared" si="173"/>
        <v>0</v>
      </c>
      <c r="Z1938" s="6">
        <f>IFERROR((Table1[[#This Row],[Total Cost SDG]]/Table1[[#This Row],[Volume MT/Head]]),0)</f>
        <v>0</v>
      </c>
      <c r="AA1938" s="57" t="e">
        <f t="shared" si="174"/>
        <v>#DIV/0!</v>
      </c>
      <c r="AB1938" s="57">
        <f>IFERROR((Table1[[#This Row],[Total Cost USD]]/Table1[[#This Row],[Volume MT/Head]]),0)</f>
        <v>0</v>
      </c>
      <c r="AC1938" s="80"/>
      <c r="AD1938" s="6">
        <f>Table1[[#This Row],[Volume MT/Head]]-Table1[[#This Row],[Delivered MT]]</f>
        <v>0</v>
      </c>
      <c r="AE1938" s="6">
        <f>Table1[[#This Row],[Delivered MT]]*Table1[[#This Row],[Average Cost SDG/MT]]</f>
        <v>0</v>
      </c>
    </row>
    <row r="1939" spans="1:31" hidden="1" x14ac:dyDescent="0.2">
      <c r="A1939" s="1">
        <v>1950</v>
      </c>
      <c r="P1939" s="6">
        <f t="shared" si="171"/>
        <v>0</v>
      </c>
      <c r="R1939" s="6">
        <f t="shared" si="172"/>
        <v>0</v>
      </c>
      <c r="S1939" s="57">
        <f t="shared" si="170"/>
        <v>0</v>
      </c>
      <c r="T1939" s="6">
        <f>Table1[[#This Row],[Volume in Units]]*Table1[[#This Row],[Price SDG/Unit]]</f>
        <v>0</v>
      </c>
      <c r="U1939" s="57">
        <f>Table1[[#This Row],[Volume MT/Head]]*Table1[[#This Row],[Price USD/(MT/Head)]]</f>
        <v>0</v>
      </c>
      <c r="W1939" s="28">
        <f>Table1[[#This Row],[Commission SDG/MT]]*Table1[[#This Row],[Volume in Units]]</f>
        <v>0</v>
      </c>
      <c r="Y1939" s="28">
        <f t="shared" si="173"/>
        <v>0</v>
      </c>
      <c r="Z1939" s="6">
        <f>IFERROR((Table1[[#This Row],[Total Cost SDG]]/Table1[[#This Row],[Volume MT/Head]]),0)</f>
        <v>0</v>
      </c>
      <c r="AA1939" s="57" t="e">
        <f t="shared" si="174"/>
        <v>#DIV/0!</v>
      </c>
      <c r="AB1939" s="57">
        <f>IFERROR((Table1[[#This Row],[Total Cost USD]]/Table1[[#This Row],[Volume MT/Head]]),0)</f>
        <v>0</v>
      </c>
      <c r="AC1939" s="80"/>
      <c r="AD1939" s="6">
        <f>Table1[[#This Row],[Volume MT/Head]]-Table1[[#This Row],[Delivered MT]]</f>
        <v>0</v>
      </c>
      <c r="AE1939" s="6">
        <f>Table1[[#This Row],[Delivered MT]]*Table1[[#This Row],[Average Cost SDG/MT]]</f>
        <v>0</v>
      </c>
    </row>
    <row r="1940" spans="1:31" hidden="1" x14ac:dyDescent="0.2">
      <c r="A1940" s="1">
        <v>1951</v>
      </c>
      <c r="P1940" s="6">
        <f t="shared" si="171"/>
        <v>0</v>
      </c>
      <c r="R1940" s="6">
        <f t="shared" si="172"/>
        <v>0</v>
      </c>
      <c r="S1940" s="57">
        <f t="shared" si="170"/>
        <v>0</v>
      </c>
      <c r="T1940" s="6">
        <f>Table1[[#This Row],[Volume in Units]]*Table1[[#This Row],[Price SDG/Unit]]</f>
        <v>0</v>
      </c>
      <c r="U1940" s="57">
        <f>Table1[[#This Row],[Volume MT/Head]]*Table1[[#This Row],[Price USD/(MT/Head)]]</f>
        <v>0</v>
      </c>
      <c r="W1940" s="28">
        <f>Table1[[#This Row],[Commission SDG/MT]]*Table1[[#This Row],[Volume in Units]]</f>
        <v>0</v>
      </c>
      <c r="Y1940" s="28">
        <f t="shared" si="173"/>
        <v>0</v>
      </c>
      <c r="Z1940" s="6">
        <f>IFERROR((Table1[[#This Row],[Total Cost SDG]]/Table1[[#This Row],[Volume MT/Head]]),0)</f>
        <v>0</v>
      </c>
      <c r="AA1940" s="57" t="e">
        <f t="shared" si="174"/>
        <v>#DIV/0!</v>
      </c>
      <c r="AB1940" s="57">
        <f>IFERROR((Table1[[#This Row],[Total Cost USD]]/Table1[[#This Row],[Volume MT/Head]]),0)</f>
        <v>0</v>
      </c>
      <c r="AC1940" s="80"/>
      <c r="AD1940" s="6">
        <f>Table1[[#This Row],[Volume MT/Head]]-Table1[[#This Row],[Delivered MT]]</f>
        <v>0</v>
      </c>
      <c r="AE1940" s="6">
        <f>Table1[[#This Row],[Delivered MT]]*Table1[[#This Row],[Average Cost SDG/MT]]</f>
        <v>0</v>
      </c>
    </row>
    <row r="1941" spans="1:31" hidden="1" x14ac:dyDescent="0.2">
      <c r="A1941" s="1">
        <v>1952</v>
      </c>
      <c r="P1941" s="6">
        <f t="shared" si="171"/>
        <v>0</v>
      </c>
      <c r="R1941" s="6">
        <f t="shared" si="172"/>
        <v>0</v>
      </c>
      <c r="S1941" s="57">
        <f t="shared" si="170"/>
        <v>0</v>
      </c>
      <c r="T1941" s="6">
        <f>Table1[[#This Row],[Volume in Units]]*Table1[[#This Row],[Price SDG/Unit]]</f>
        <v>0</v>
      </c>
      <c r="U1941" s="57">
        <f>Table1[[#This Row],[Volume MT/Head]]*Table1[[#This Row],[Price USD/(MT/Head)]]</f>
        <v>0</v>
      </c>
      <c r="W1941" s="28">
        <f>Table1[[#This Row],[Commission SDG/MT]]*Table1[[#This Row],[Volume in Units]]</f>
        <v>0</v>
      </c>
      <c r="Y1941" s="28">
        <f t="shared" si="173"/>
        <v>0</v>
      </c>
      <c r="Z1941" s="6">
        <f>IFERROR((Table1[[#This Row],[Total Cost SDG]]/Table1[[#This Row],[Volume MT/Head]]),0)</f>
        <v>0</v>
      </c>
      <c r="AA1941" s="57" t="e">
        <f t="shared" si="174"/>
        <v>#DIV/0!</v>
      </c>
      <c r="AB1941" s="57">
        <f>IFERROR((Table1[[#This Row],[Total Cost USD]]/Table1[[#This Row],[Volume MT/Head]]),0)</f>
        <v>0</v>
      </c>
      <c r="AC1941" s="80"/>
      <c r="AD1941" s="6">
        <f>Table1[[#This Row],[Volume MT/Head]]-Table1[[#This Row],[Delivered MT]]</f>
        <v>0</v>
      </c>
      <c r="AE1941" s="6">
        <f>Table1[[#This Row],[Delivered MT]]*Table1[[#This Row],[Average Cost SDG/MT]]</f>
        <v>0</v>
      </c>
    </row>
    <row r="1942" spans="1:31" hidden="1" x14ac:dyDescent="0.2">
      <c r="A1942" s="1">
        <v>1953</v>
      </c>
      <c r="P1942" s="6">
        <f t="shared" si="171"/>
        <v>0</v>
      </c>
      <c r="R1942" s="6">
        <f t="shared" si="172"/>
        <v>0</v>
      </c>
      <c r="S1942" s="57">
        <f t="shared" si="170"/>
        <v>0</v>
      </c>
      <c r="T1942" s="6">
        <f>Table1[[#This Row],[Volume in Units]]*Table1[[#This Row],[Price SDG/Unit]]</f>
        <v>0</v>
      </c>
      <c r="U1942" s="57">
        <f>Table1[[#This Row],[Volume MT/Head]]*Table1[[#This Row],[Price USD/(MT/Head)]]</f>
        <v>0</v>
      </c>
      <c r="W1942" s="28">
        <f>Table1[[#This Row],[Commission SDG/MT]]*Table1[[#This Row],[Volume in Units]]</f>
        <v>0</v>
      </c>
      <c r="Y1942" s="28">
        <f t="shared" si="173"/>
        <v>0</v>
      </c>
      <c r="Z1942" s="6">
        <f>IFERROR((Table1[[#This Row],[Total Cost SDG]]/Table1[[#This Row],[Volume MT/Head]]),0)</f>
        <v>0</v>
      </c>
      <c r="AA1942" s="57" t="e">
        <f t="shared" si="174"/>
        <v>#DIV/0!</v>
      </c>
      <c r="AB1942" s="57">
        <f>IFERROR((Table1[[#This Row],[Total Cost USD]]/Table1[[#This Row],[Volume MT/Head]]),0)</f>
        <v>0</v>
      </c>
      <c r="AC1942" s="80"/>
      <c r="AD1942" s="6">
        <f>Table1[[#This Row],[Volume MT/Head]]-Table1[[#This Row],[Delivered MT]]</f>
        <v>0</v>
      </c>
      <c r="AE1942" s="6">
        <f>Table1[[#This Row],[Delivered MT]]*Table1[[#This Row],[Average Cost SDG/MT]]</f>
        <v>0</v>
      </c>
    </row>
    <row r="1943" spans="1:31" hidden="1" x14ac:dyDescent="0.2">
      <c r="A1943" s="1">
        <v>1954</v>
      </c>
      <c r="P1943" s="6">
        <f t="shared" si="171"/>
        <v>0</v>
      </c>
      <c r="R1943" s="6">
        <f t="shared" si="172"/>
        <v>0</v>
      </c>
      <c r="S1943" s="57">
        <f t="shared" si="170"/>
        <v>0</v>
      </c>
      <c r="T1943" s="6">
        <f>Table1[[#This Row],[Volume in Units]]*Table1[[#This Row],[Price SDG/Unit]]</f>
        <v>0</v>
      </c>
      <c r="U1943" s="57">
        <f>Table1[[#This Row],[Volume MT/Head]]*Table1[[#This Row],[Price USD/(MT/Head)]]</f>
        <v>0</v>
      </c>
      <c r="W1943" s="28">
        <f>Table1[[#This Row],[Commission SDG/MT]]*Table1[[#This Row],[Volume in Units]]</f>
        <v>0</v>
      </c>
      <c r="Y1943" s="28">
        <f t="shared" si="173"/>
        <v>0</v>
      </c>
      <c r="Z1943" s="6">
        <f>IFERROR((Table1[[#This Row],[Total Cost SDG]]/Table1[[#This Row],[Volume MT/Head]]),0)</f>
        <v>0</v>
      </c>
      <c r="AA1943" s="57" t="e">
        <f t="shared" si="174"/>
        <v>#DIV/0!</v>
      </c>
      <c r="AB1943" s="57">
        <f>IFERROR((Table1[[#This Row],[Total Cost USD]]/Table1[[#This Row],[Volume MT/Head]]),0)</f>
        <v>0</v>
      </c>
      <c r="AC1943" s="80"/>
      <c r="AD1943" s="6">
        <f>Table1[[#This Row],[Volume MT/Head]]-Table1[[#This Row],[Delivered MT]]</f>
        <v>0</v>
      </c>
      <c r="AE1943" s="6">
        <f>Table1[[#This Row],[Delivered MT]]*Table1[[#This Row],[Average Cost SDG/MT]]</f>
        <v>0</v>
      </c>
    </row>
    <row r="1944" spans="1:31" hidden="1" x14ac:dyDescent="0.2">
      <c r="A1944" s="1">
        <v>1955</v>
      </c>
      <c r="P1944" s="6">
        <f t="shared" si="171"/>
        <v>0</v>
      </c>
      <c r="R1944" s="6">
        <f t="shared" si="172"/>
        <v>0</v>
      </c>
      <c r="S1944" s="57">
        <f t="shared" si="170"/>
        <v>0</v>
      </c>
      <c r="T1944" s="6">
        <f>Table1[[#This Row],[Volume in Units]]*Table1[[#This Row],[Price SDG/Unit]]</f>
        <v>0</v>
      </c>
      <c r="U1944" s="57">
        <f>Table1[[#This Row],[Volume MT/Head]]*Table1[[#This Row],[Price USD/(MT/Head)]]</f>
        <v>0</v>
      </c>
      <c r="W1944" s="28">
        <f>Table1[[#This Row],[Commission SDG/MT]]*Table1[[#This Row],[Volume in Units]]</f>
        <v>0</v>
      </c>
      <c r="Y1944" s="28">
        <f t="shared" si="173"/>
        <v>0</v>
      </c>
      <c r="Z1944" s="6">
        <f>IFERROR((Table1[[#This Row],[Total Cost SDG]]/Table1[[#This Row],[Volume MT/Head]]),0)</f>
        <v>0</v>
      </c>
      <c r="AA1944" s="57" t="e">
        <f t="shared" si="174"/>
        <v>#DIV/0!</v>
      </c>
      <c r="AB1944" s="57">
        <f>IFERROR((Table1[[#This Row],[Total Cost USD]]/Table1[[#This Row],[Volume MT/Head]]),0)</f>
        <v>0</v>
      </c>
      <c r="AC1944" s="80"/>
      <c r="AD1944" s="6">
        <f>Table1[[#This Row],[Volume MT/Head]]-Table1[[#This Row],[Delivered MT]]</f>
        <v>0</v>
      </c>
      <c r="AE1944" s="6">
        <f>Table1[[#This Row],[Delivered MT]]*Table1[[#This Row],[Average Cost SDG/MT]]</f>
        <v>0</v>
      </c>
    </row>
    <row r="1945" spans="1:31" hidden="1" x14ac:dyDescent="0.2">
      <c r="A1945" s="1">
        <v>1956</v>
      </c>
      <c r="P1945" s="6">
        <f t="shared" si="171"/>
        <v>0</v>
      </c>
      <c r="R1945" s="6">
        <f t="shared" si="172"/>
        <v>0</v>
      </c>
      <c r="S1945" s="57">
        <f t="shared" ref="S1945:S2008" si="175">IFERROR((R1945/F1945),0)</f>
        <v>0</v>
      </c>
      <c r="T1945" s="6">
        <f>Table1[[#This Row],[Volume in Units]]*Table1[[#This Row],[Price SDG/Unit]]</f>
        <v>0</v>
      </c>
      <c r="U1945" s="57">
        <f>Table1[[#This Row],[Volume MT/Head]]*Table1[[#This Row],[Price USD/(MT/Head)]]</f>
        <v>0</v>
      </c>
      <c r="W1945" s="28">
        <f>Table1[[#This Row],[Commission SDG/MT]]*Table1[[#This Row],[Volume in Units]]</f>
        <v>0</v>
      </c>
      <c r="Y1945" s="28">
        <f t="shared" si="173"/>
        <v>0</v>
      </c>
      <c r="Z1945" s="6">
        <f>IFERROR((Table1[[#This Row],[Total Cost SDG]]/Table1[[#This Row],[Volume MT/Head]]),0)</f>
        <v>0</v>
      </c>
      <c r="AA1945" s="57" t="e">
        <f t="shared" si="174"/>
        <v>#DIV/0!</v>
      </c>
      <c r="AB1945" s="57">
        <f>IFERROR((Table1[[#This Row],[Total Cost USD]]/Table1[[#This Row],[Volume MT/Head]]),0)</f>
        <v>0</v>
      </c>
      <c r="AC1945" s="80"/>
      <c r="AD1945" s="6">
        <f>Table1[[#This Row],[Volume MT/Head]]-Table1[[#This Row],[Delivered MT]]</f>
        <v>0</v>
      </c>
      <c r="AE1945" s="6">
        <f>Table1[[#This Row],[Delivered MT]]*Table1[[#This Row],[Average Cost SDG/MT]]</f>
        <v>0</v>
      </c>
    </row>
    <row r="1946" spans="1:31" hidden="1" x14ac:dyDescent="0.2">
      <c r="A1946" s="1">
        <v>1957</v>
      </c>
      <c r="P1946" s="6">
        <f t="shared" si="171"/>
        <v>0</v>
      </c>
      <c r="R1946" s="6">
        <f t="shared" si="172"/>
        <v>0</v>
      </c>
      <c r="S1946" s="57">
        <f t="shared" si="175"/>
        <v>0</v>
      </c>
      <c r="T1946" s="6">
        <f>Table1[[#This Row],[Volume in Units]]*Table1[[#This Row],[Price SDG/Unit]]</f>
        <v>0</v>
      </c>
      <c r="U1946" s="57">
        <f>Table1[[#This Row],[Volume MT/Head]]*Table1[[#This Row],[Price USD/(MT/Head)]]</f>
        <v>0</v>
      </c>
      <c r="W1946" s="28">
        <f>Table1[[#This Row],[Commission SDG/MT]]*Table1[[#This Row],[Volume in Units]]</f>
        <v>0</v>
      </c>
      <c r="Y1946" s="28">
        <f t="shared" si="173"/>
        <v>0</v>
      </c>
      <c r="Z1946" s="6">
        <f>IFERROR((Table1[[#This Row],[Total Cost SDG]]/Table1[[#This Row],[Volume MT/Head]]),0)</f>
        <v>0</v>
      </c>
      <c r="AA1946" s="57" t="e">
        <f t="shared" si="174"/>
        <v>#DIV/0!</v>
      </c>
      <c r="AB1946" s="57">
        <f>IFERROR((Table1[[#This Row],[Total Cost USD]]/Table1[[#This Row],[Volume MT/Head]]),0)</f>
        <v>0</v>
      </c>
      <c r="AC1946" s="80"/>
      <c r="AD1946" s="6">
        <f>Table1[[#This Row],[Volume MT/Head]]-Table1[[#This Row],[Delivered MT]]</f>
        <v>0</v>
      </c>
      <c r="AE1946" s="6">
        <f>Table1[[#This Row],[Delivered MT]]*Table1[[#This Row],[Average Cost SDG/MT]]</f>
        <v>0</v>
      </c>
    </row>
    <row r="1947" spans="1:31" hidden="1" x14ac:dyDescent="0.2">
      <c r="A1947" s="1">
        <v>1958</v>
      </c>
      <c r="P1947" s="6">
        <f t="shared" si="171"/>
        <v>0</v>
      </c>
      <c r="R1947" s="6">
        <f t="shared" si="172"/>
        <v>0</v>
      </c>
      <c r="S1947" s="57">
        <f t="shared" si="175"/>
        <v>0</v>
      </c>
      <c r="T1947" s="6">
        <f>Table1[[#This Row],[Volume in Units]]*Table1[[#This Row],[Price SDG/Unit]]</f>
        <v>0</v>
      </c>
      <c r="U1947" s="57">
        <f>Table1[[#This Row],[Volume MT/Head]]*Table1[[#This Row],[Price USD/(MT/Head)]]</f>
        <v>0</v>
      </c>
      <c r="W1947" s="28">
        <f>Table1[[#This Row],[Commission SDG/MT]]*Table1[[#This Row],[Volume in Units]]</f>
        <v>0</v>
      </c>
      <c r="Y1947" s="28">
        <f t="shared" si="173"/>
        <v>0</v>
      </c>
      <c r="Z1947" s="6">
        <f>IFERROR((Table1[[#This Row],[Total Cost SDG]]/Table1[[#This Row],[Volume MT/Head]]),0)</f>
        <v>0</v>
      </c>
      <c r="AA1947" s="57" t="e">
        <f t="shared" si="174"/>
        <v>#DIV/0!</v>
      </c>
      <c r="AB1947" s="57">
        <f>IFERROR((Table1[[#This Row],[Total Cost USD]]/Table1[[#This Row],[Volume MT/Head]]),0)</f>
        <v>0</v>
      </c>
      <c r="AC1947" s="80"/>
      <c r="AD1947" s="6">
        <f>Table1[[#This Row],[Volume MT/Head]]-Table1[[#This Row],[Delivered MT]]</f>
        <v>0</v>
      </c>
      <c r="AE1947" s="6">
        <f>Table1[[#This Row],[Delivered MT]]*Table1[[#This Row],[Average Cost SDG/MT]]</f>
        <v>0</v>
      </c>
    </row>
    <row r="1948" spans="1:31" hidden="1" x14ac:dyDescent="0.2">
      <c r="A1948" s="1">
        <v>1959</v>
      </c>
      <c r="P1948" s="6">
        <f t="shared" si="171"/>
        <v>0</v>
      </c>
      <c r="R1948" s="6">
        <f t="shared" si="172"/>
        <v>0</v>
      </c>
      <c r="S1948" s="57">
        <f t="shared" si="175"/>
        <v>0</v>
      </c>
      <c r="T1948" s="6">
        <f>Table1[[#This Row],[Volume in Units]]*Table1[[#This Row],[Price SDG/Unit]]</f>
        <v>0</v>
      </c>
      <c r="U1948" s="57">
        <f>Table1[[#This Row],[Volume MT/Head]]*Table1[[#This Row],[Price USD/(MT/Head)]]</f>
        <v>0</v>
      </c>
      <c r="W1948" s="28">
        <f>Table1[[#This Row],[Commission SDG/MT]]*Table1[[#This Row],[Volume in Units]]</f>
        <v>0</v>
      </c>
      <c r="Y1948" s="28">
        <f t="shared" si="173"/>
        <v>0</v>
      </c>
      <c r="Z1948" s="6">
        <f>IFERROR((Table1[[#This Row],[Total Cost SDG]]/Table1[[#This Row],[Volume MT/Head]]),0)</f>
        <v>0</v>
      </c>
      <c r="AA1948" s="57" t="e">
        <f t="shared" si="174"/>
        <v>#DIV/0!</v>
      </c>
      <c r="AB1948" s="57">
        <f>IFERROR((Table1[[#This Row],[Total Cost USD]]/Table1[[#This Row],[Volume MT/Head]]),0)</f>
        <v>0</v>
      </c>
      <c r="AC1948" s="80"/>
      <c r="AD1948" s="6">
        <f>Table1[[#This Row],[Volume MT/Head]]-Table1[[#This Row],[Delivered MT]]</f>
        <v>0</v>
      </c>
      <c r="AE1948" s="6">
        <f>Table1[[#This Row],[Delivered MT]]*Table1[[#This Row],[Average Cost SDG/MT]]</f>
        <v>0</v>
      </c>
    </row>
    <row r="1949" spans="1:31" hidden="1" x14ac:dyDescent="0.2">
      <c r="A1949" s="1">
        <v>1960</v>
      </c>
      <c r="P1949" s="6">
        <f t="shared" si="171"/>
        <v>0</v>
      </c>
      <c r="R1949" s="6">
        <f t="shared" si="172"/>
        <v>0</v>
      </c>
      <c r="S1949" s="57">
        <f t="shared" si="175"/>
        <v>0</v>
      </c>
      <c r="T1949" s="6">
        <f>Table1[[#This Row],[Volume in Units]]*Table1[[#This Row],[Price SDG/Unit]]</f>
        <v>0</v>
      </c>
      <c r="U1949" s="57">
        <f>Table1[[#This Row],[Volume MT/Head]]*Table1[[#This Row],[Price USD/(MT/Head)]]</f>
        <v>0</v>
      </c>
      <c r="W1949" s="28">
        <f>Table1[[#This Row],[Commission SDG/MT]]*Table1[[#This Row],[Volume in Units]]</f>
        <v>0</v>
      </c>
      <c r="Y1949" s="28">
        <f t="shared" si="173"/>
        <v>0</v>
      </c>
      <c r="Z1949" s="6">
        <f>IFERROR((Table1[[#This Row],[Total Cost SDG]]/Table1[[#This Row],[Volume MT/Head]]),0)</f>
        <v>0</v>
      </c>
      <c r="AA1949" s="57" t="e">
        <f t="shared" si="174"/>
        <v>#DIV/0!</v>
      </c>
      <c r="AB1949" s="57">
        <f>IFERROR((Table1[[#This Row],[Total Cost USD]]/Table1[[#This Row],[Volume MT/Head]]),0)</f>
        <v>0</v>
      </c>
      <c r="AC1949" s="80"/>
      <c r="AD1949" s="6">
        <f>Table1[[#This Row],[Volume MT/Head]]-Table1[[#This Row],[Delivered MT]]</f>
        <v>0</v>
      </c>
      <c r="AE1949" s="6">
        <f>Table1[[#This Row],[Delivered MT]]*Table1[[#This Row],[Average Cost SDG/MT]]</f>
        <v>0</v>
      </c>
    </row>
    <row r="1950" spans="1:31" hidden="1" x14ac:dyDescent="0.2">
      <c r="A1950" s="1">
        <v>1961</v>
      </c>
      <c r="P1950" s="6">
        <f t="shared" si="171"/>
        <v>0</v>
      </c>
      <c r="R1950" s="6">
        <f t="shared" si="172"/>
        <v>0</v>
      </c>
      <c r="S1950" s="57">
        <f t="shared" si="175"/>
        <v>0</v>
      </c>
      <c r="T1950" s="6">
        <f>Table1[[#This Row],[Volume in Units]]*Table1[[#This Row],[Price SDG/Unit]]</f>
        <v>0</v>
      </c>
      <c r="U1950" s="57">
        <f>Table1[[#This Row],[Volume MT/Head]]*Table1[[#This Row],[Price USD/(MT/Head)]]</f>
        <v>0</v>
      </c>
      <c r="W1950" s="28">
        <f>Table1[[#This Row],[Commission SDG/MT]]*Table1[[#This Row],[Volume in Units]]</f>
        <v>0</v>
      </c>
      <c r="Y1950" s="28">
        <f t="shared" si="173"/>
        <v>0</v>
      </c>
      <c r="Z1950" s="6">
        <f>IFERROR((Table1[[#This Row],[Total Cost SDG]]/Table1[[#This Row],[Volume MT/Head]]),0)</f>
        <v>0</v>
      </c>
      <c r="AA1950" s="57" t="e">
        <f t="shared" si="174"/>
        <v>#DIV/0!</v>
      </c>
      <c r="AB1950" s="57">
        <f>IFERROR((Table1[[#This Row],[Total Cost USD]]/Table1[[#This Row],[Volume MT/Head]]),0)</f>
        <v>0</v>
      </c>
      <c r="AC1950" s="80"/>
      <c r="AD1950" s="6">
        <f>Table1[[#This Row],[Volume MT/Head]]-Table1[[#This Row],[Delivered MT]]</f>
        <v>0</v>
      </c>
      <c r="AE1950" s="6">
        <f>Table1[[#This Row],[Delivered MT]]*Table1[[#This Row],[Average Cost SDG/MT]]</f>
        <v>0</v>
      </c>
    </row>
    <row r="1951" spans="1:31" hidden="1" x14ac:dyDescent="0.2">
      <c r="A1951" s="1">
        <v>1962</v>
      </c>
      <c r="P1951" s="6">
        <f t="shared" si="171"/>
        <v>0</v>
      </c>
      <c r="R1951" s="6">
        <f t="shared" si="172"/>
        <v>0</v>
      </c>
      <c r="S1951" s="57">
        <f t="shared" si="175"/>
        <v>0</v>
      </c>
      <c r="T1951" s="6">
        <f>Table1[[#This Row],[Volume in Units]]*Table1[[#This Row],[Price SDG/Unit]]</f>
        <v>0</v>
      </c>
      <c r="U1951" s="57">
        <f>Table1[[#This Row],[Volume MT/Head]]*Table1[[#This Row],[Price USD/(MT/Head)]]</f>
        <v>0</v>
      </c>
      <c r="W1951" s="28">
        <f>Table1[[#This Row],[Commission SDG/MT]]*Table1[[#This Row],[Volume in Units]]</f>
        <v>0</v>
      </c>
      <c r="Y1951" s="28">
        <f t="shared" si="173"/>
        <v>0</v>
      </c>
      <c r="Z1951" s="6">
        <f>IFERROR((Table1[[#This Row],[Total Cost SDG]]/Table1[[#This Row],[Volume MT/Head]]),0)</f>
        <v>0</v>
      </c>
      <c r="AA1951" s="57" t="e">
        <f t="shared" si="174"/>
        <v>#DIV/0!</v>
      </c>
      <c r="AB1951" s="57">
        <f>IFERROR((Table1[[#This Row],[Total Cost USD]]/Table1[[#This Row],[Volume MT/Head]]),0)</f>
        <v>0</v>
      </c>
      <c r="AC1951" s="80"/>
      <c r="AD1951" s="6">
        <f>Table1[[#This Row],[Volume MT/Head]]-Table1[[#This Row],[Delivered MT]]</f>
        <v>0</v>
      </c>
      <c r="AE1951" s="6">
        <f>Table1[[#This Row],[Delivered MT]]*Table1[[#This Row],[Average Cost SDG/MT]]</f>
        <v>0</v>
      </c>
    </row>
    <row r="1952" spans="1:31" hidden="1" x14ac:dyDescent="0.2">
      <c r="A1952" s="1">
        <v>1963</v>
      </c>
      <c r="P1952" s="6">
        <f t="shared" si="171"/>
        <v>0</v>
      </c>
      <c r="R1952" s="6">
        <f t="shared" si="172"/>
        <v>0</v>
      </c>
      <c r="S1952" s="57">
        <f t="shared" si="175"/>
        <v>0</v>
      </c>
      <c r="T1952" s="6">
        <f>Table1[[#This Row],[Volume in Units]]*Table1[[#This Row],[Price SDG/Unit]]</f>
        <v>0</v>
      </c>
      <c r="U1952" s="57">
        <f>Table1[[#This Row],[Volume MT/Head]]*Table1[[#This Row],[Price USD/(MT/Head)]]</f>
        <v>0</v>
      </c>
      <c r="W1952" s="28">
        <f>Table1[[#This Row],[Commission SDG/MT]]*Table1[[#This Row],[Volume in Units]]</f>
        <v>0</v>
      </c>
      <c r="Y1952" s="28">
        <f t="shared" si="173"/>
        <v>0</v>
      </c>
      <c r="Z1952" s="6">
        <f>IFERROR((Table1[[#This Row],[Total Cost SDG]]/Table1[[#This Row],[Volume MT/Head]]),0)</f>
        <v>0</v>
      </c>
      <c r="AA1952" s="57" t="e">
        <f t="shared" si="174"/>
        <v>#DIV/0!</v>
      </c>
      <c r="AB1952" s="57">
        <f>IFERROR((Table1[[#This Row],[Total Cost USD]]/Table1[[#This Row],[Volume MT/Head]]),0)</f>
        <v>0</v>
      </c>
      <c r="AC1952" s="80"/>
      <c r="AD1952" s="6">
        <f>Table1[[#This Row],[Volume MT/Head]]-Table1[[#This Row],[Delivered MT]]</f>
        <v>0</v>
      </c>
      <c r="AE1952" s="6">
        <f>Table1[[#This Row],[Delivered MT]]*Table1[[#This Row],[Average Cost SDG/MT]]</f>
        <v>0</v>
      </c>
    </row>
    <row r="1953" spans="1:31" hidden="1" x14ac:dyDescent="0.2">
      <c r="A1953" s="1">
        <v>1964</v>
      </c>
      <c r="P1953" s="6">
        <f t="shared" si="171"/>
        <v>0</v>
      </c>
      <c r="R1953" s="6">
        <f t="shared" si="172"/>
        <v>0</v>
      </c>
      <c r="S1953" s="57">
        <f t="shared" si="175"/>
        <v>0</v>
      </c>
      <c r="T1953" s="6">
        <f>Table1[[#This Row],[Volume in Units]]*Table1[[#This Row],[Price SDG/Unit]]</f>
        <v>0</v>
      </c>
      <c r="U1953" s="57">
        <f>Table1[[#This Row],[Volume MT/Head]]*Table1[[#This Row],[Price USD/(MT/Head)]]</f>
        <v>0</v>
      </c>
      <c r="W1953" s="28">
        <f>Table1[[#This Row],[Commission SDG/MT]]*Table1[[#This Row],[Volume in Units]]</f>
        <v>0</v>
      </c>
      <c r="Y1953" s="28">
        <f t="shared" si="173"/>
        <v>0</v>
      </c>
      <c r="Z1953" s="6">
        <f>IFERROR((Table1[[#This Row],[Total Cost SDG]]/Table1[[#This Row],[Volume MT/Head]]),0)</f>
        <v>0</v>
      </c>
      <c r="AA1953" s="57" t="e">
        <f t="shared" si="174"/>
        <v>#DIV/0!</v>
      </c>
      <c r="AB1953" s="57">
        <f>IFERROR((Table1[[#This Row],[Total Cost USD]]/Table1[[#This Row],[Volume MT/Head]]),0)</f>
        <v>0</v>
      </c>
      <c r="AC1953" s="80"/>
      <c r="AD1953" s="6">
        <f>Table1[[#This Row],[Volume MT/Head]]-Table1[[#This Row],[Delivered MT]]</f>
        <v>0</v>
      </c>
      <c r="AE1953" s="6">
        <f>Table1[[#This Row],[Delivered MT]]*Table1[[#This Row],[Average Cost SDG/MT]]</f>
        <v>0</v>
      </c>
    </row>
    <row r="1954" spans="1:31" hidden="1" x14ac:dyDescent="0.2">
      <c r="A1954" s="1">
        <v>1965</v>
      </c>
      <c r="P1954" s="6">
        <f t="shared" si="171"/>
        <v>0</v>
      </c>
      <c r="R1954" s="6">
        <f t="shared" si="172"/>
        <v>0</v>
      </c>
      <c r="S1954" s="57">
        <f t="shared" si="175"/>
        <v>0</v>
      </c>
      <c r="T1954" s="6">
        <f>Table1[[#This Row],[Volume in Units]]*Table1[[#This Row],[Price SDG/Unit]]</f>
        <v>0</v>
      </c>
      <c r="U1954" s="57">
        <f>Table1[[#This Row],[Volume MT/Head]]*Table1[[#This Row],[Price USD/(MT/Head)]]</f>
        <v>0</v>
      </c>
      <c r="W1954" s="28">
        <f>Table1[[#This Row],[Commission SDG/MT]]*Table1[[#This Row],[Volume in Units]]</f>
        <v>0</v>
      </c>
      <c r="Y1954" s="28">
        <f t="shared" si="173"/>
        <v>0</v>
      </c>
      <c r="Z1954" s="6">
        <f>IFERROR((Table1[[#This Row],[Total Cost SDG]]/Table1[[#This Row],[Volume MT/Head]]),0)</f>
        <v>0</v>
      </c>
      <c r="AA1954" s="57" t="e">
        <f t="shared" si="174"/>
        <v>#DIV/0!</v>
      </c>
      <c r="AB1954" s="57">
        <f>IFERROR((Table1[[#This Row],[Total Cost USD]]/Table1[[#This Row],[Volume MT/Head]]),0)</f>
        <v>0</v>
      </c>
      <c r="AC1954" s="80"/>
      <c r="AD1954" s="6">
        <f>Table1[[#This Row],[Volume MT/Head]]-Table1[[#This Row],[Delivered MT]]</f>
        <v>0</v>
      </c>
      <c r="AE1954" s="6">
        <f>Table1[[#This Row],[Delivered MT]]*Table1[[#This Row],[Average Cost SDG/MT]]</f>
        <v>0</v>
      </c>
    </row>
    <row r="1955" spans="1:31" hidden="1" x14ac:dyDescent="0.2">
      <c r="A1955" s="1">
        <v>1966</v>
      </c>
      <c r="P1955" s="6">
        <f t="shared" si="171"/>
        <v>0</v>
      </c>
      <c r="R1955" s="6">
        <f t="shared" si="172"/>
        <v>0</v>
      </c>
      <c r="S1955" s="57">
        <f t="shared" si="175"/>
        <v>0</v>
      </c>
      <c r="T1955" s="6">
        <f>Table1[[#This Row],[Volume in Units]]*Table1[[#This Row],[Price SDG/Unit]]</f>
        <v>0</v>
      </c>
      <c r="U1955" s="57">
        <f>Table1[[#This Row],[Volume MT/Head]]*Table1[[#This Row],[Price USD/(MT/Head)]]</f>
        <v>0</v>
      </c>
      <c r="W1955" s="28">
        <f>Table1[[#This Row],[Commission SDG/MT]]*Table1[[#This Row],[Volume in Units]]</f>
        <v>0</v>
      </c>
      <c r="Y1955" s="28">
        <f t="shared" si="173"/>
        <v>0</v>
      </c>
      <c r="Z1955" s="6">
        <f>IFERROR((Table1[[#This Row],[Total Cost SDG]]/Table1[[#This Row],[Volume MT/Head]]),0)</f>
        <v>0</v>
      </c>
      <c r="AA1955" s="57" t="e">
        <f t="shared" si="174"/>
        <v>#DIV/0!</v>
      </c>
      <c r="AB1955" s="57">
        <f>IFERROR((Table1[[#This Row],[Total Cost USD]]/Table1[[#This Row],[Volume MT/Head]]),0)</f>
        <v>0</v>
      </c>
      <c r="AC1955" s="80"/>
      <c r="AD1955" s="6">
        <f>Table1[[#This Row],[Volume MT/Head]]-Table1[[#This Row],[Delivered MT]]</f>
        <v>0</v>
      </c>
      <c r="AE1955" s="6">
        <f>Table1[[#This Row],[Delivered MT]]*Table1[[#This Row],[Average Cost SDG/MT]]</f>
        <v>0</v>
      </c>
    </row>
    <row r="1956" spans="1:31" hidden="1" x14ac:dyDescent="0.2">
      <c r="A1956" s="1">
        <v>1967</v>
      </c>
      <c r="P1956" s="6">
        <f t="shared" si="171"/>
        <v>0</v>
      </c>
      <c r="R1956" s="6">
        <f t="shared" si="172"/>
        <v>0</v>
      </c>
      <c r="S1956" s="57">
        <f t="shared" si="175"/>
        <v>0</v>
      </c>
      <c r="T1956" s="6">
        <f>Table1[[#This Row],[Volume in Units]]*Table1[[#This Row],[Price SDG/Unit]]</f>
        <v>0</v>
      </c>
      <c r="U1956" s="57">
        <f>Table1[[#This Row],[Volume MT/Head]]*Table1[[#This Row],[Price USD/(MT/Head)]]</f>
        <v>0</v>
      </c>
      <c r="W1956" s="28">
        <f>Table1[[#This Row],[Commission SDG/MT]]*Table1[[#This Row],[Volume in Units]]</f>
        <v>0</v>
      </c>
      <c r="Y1956" s="28">
        <f t="shared" si="173"/>
        <v>0</v>
      </c>
      <c r="Z1956" s="6">
        <f>IFERROR((Table1[[#This Row],[Total Cost SDG]]/Table1[[#This Row],[Volume MT/Head]]),0)</f>
        <v>0</v>
      </c>
      <c r="AA1956" s="57" t="e">
        <f t="shared" si="174"/>
        <v>#DIV/0!</v>
      </c>
      <c r="AB1956" s="57">
        <f>IFERROR((Table1[[#This Row],[Total Cost USD]]/Table1[[#This Row],[Volume MT/Head]]),0)</f>
        <v>0</v>
      </c>
      <c r="AC1956" s="80"/>
      <c r="AD1956" s="6">
        <f>Table1[[#This Row],[Volume MT/Head]]-Table1[[#This Row],[Delivered MT]]</f>
        <v>0</v>
      </c>
      <c r="AE1956" s="6">
        <f>Table1[[#This Row],[Delivered MT]]*Table1[[#This Row],[Average Cost SDG/MT]]</f>
        <v>0</v>
      </c>
    </row>
    <row r="1957" spans="1:31" hidden="1" x14ac:dyDescent="0.2">
      <c r="A1957" s="1">
        <v>1968</v>
      </c>
      <c r="P1957" s="6">
        <f t="shared" si="171"/>
        <v>0</v>
      </c>
      <c r="R1957" s="6">
        <f t="shared" si="172"/>
        <v>0</v>
      </c>
      <c r="S1957" s="57">
        <f t="shared" si="175"/>
        <v>0</v>
      </c>
      <c r="T1957" s="6">
        <f>Table1[[#This Row],[Volume in Units]]*Table1[[#This Row],[Price SDG/Unit]]</f>
        <v>0</v>
      </c>
      <c r="U1957" s="57">
        <f>Table1[[#This Row],[Volume MT/Head]]*Table1[[#This Row],[Price USD/(MT/Head)]]</f>
        <v>0</v>
      </c>
      <c r="W1957" s="28">
        <f>Table1[[#This Row],[Commission SDG/MT]]*Table1[[#This Row],[Volume in Units]]</f>
        <v>0</v>
      </c>
      <c r="Y1957" s="28">
        <f t="shared" si="173"/>
        <v>0</v>
      </c>
      <c r="Z1957" s="6">
        <f>IFERROR((Table1[[#This Row],[Total Cost SDG]]/Table1[[#This Row],[Volume MT/Head]]),0)</f>
        <v>0</v>
      </c>
      <c r="AA1957" s="57" t="e">
        <f t="shared" si="174"/>
        <v>#DIV/0!</v>
      </c>
      <c r="AB1957" s="57">
        <f>IFERROR((Table1[[#This Row],[Total Cost USD]]/Table1[[#This Row],[Volume MT/Head]]),0)</f>
        <v>0</v>
      </c>
      <c r="AC1957" s="80"/>
      <c r="AD1957" s="6">
        <f>Table1[[#This Row],[Volume MT/Head]]-Table1[[#This Row],[Delivered MT]]</f>
        <v>0</v>
      </c>
      <c r="AE1957" s="6">
        <f>Table1[[#This Row],[Delivered MT]]*Table1[[#This Row],[Average Cost SDG/MT]]</f>
        <v>0</v>
      </c>
    </row>
    <row r="1958" spans="1:31" hidden="1" x14ac:dyDescent="0.2">
      <c r="A1958" s="1">
        <v>1969</v>
      </c>
      <c r="P1958" s="6">
        <f t="shared" si="171"/>
        <v>0</v>
      </c>
      <c r="R1958" s="6">
        <f t="shared" si="172"/>
        <v>0</v>
      </c>
      <c r="S1958" s="57">
        <f t="shared" si="175"/>
        <v>0</v>
      </c>
      <c r="T1958" s="6">
        <f>Table1[[#This Row],[Volume in Units]]*Table1[[#This Row],[Price SDG/Unit]]</f>
        <v>0</v>
      </c>
      <c r="U1958" s="57">
        <f>Table1[[#This Row],[Volume MT/Head]]*Table1[[#This Row],[Price USD/(MT/Head)]]</f>
        <v>0</v>
      </c>
      <c r="W1958" s="28">
        <f>Table1[[#This Row],[Commission SDG/MT]]*Table1[[#This Row],[Volume in Units]]</f>
        <v>0</v>
      </c>
      <c r="Y1958" s="28">
        <f t="shared" si="173"/>
        <v>0</v>
      </c>
      <c r="Z1958" s="6">
        <f>IFERROR((Table1[[#This Row],[Total Cost SDG]]/Table1[[#This Row],[Volume MT/Head]]),0)</f>
        <v>0</v>
      </c>
      <c r="AA1958" s="57" t="e">
        <f t="shared" si="174"/>
        <v>#DIV/0!</v>
      </c>
      <c r="AB1958" s="57">
        <f>IFERROR((Table1[[#This Row],[Total Cost USD]]/Table1[[#This Row],[Volume MT/Head]]),0)</f>
        <v>0</v>
      </c>
      <c r="AC1958" s="80"/>
      <c r="AD1958" s="6">
        <f>Table1[[#This Row],[Volume MT/Head]]-Table1[[#This Row],[Delivered MT]]</f>
        <v>0</v>
      </c>
      <c r="AE1958" s="6">
        <f>Table1[[#This Row],[Delivered MT]]*Table1[[#This Row],[Average Cost SDG/MT]]</f>
        <v>0</v>
      </c>
    </row>
    <row r="1959" spans="1:31" hidden="1" x14ac:dyDescent="0.2">
      <c r="A1959" s="1">
        <v>1970</v>
      </c>
      <c r="P1959" s="6">
        <f t="shared" si="171"/>
        <v>0</v>
      </c>
      <c r="R1959" s="6">
        <f t="shared" si="172"/>
        <v>0</v>
      </c>
      <c r="S1959" s="57">
        <f t="shared" si="175"/>
        <v>0</v>
      </c>
      <c r="T1959" s="6">
        <f>Table1[[#This Row],[Volume in Units]]*Table1[[#This Row],[Price SDG/Unit]]</f>
        <v>0</v>
      </c>
      <c r="U1959" s="57">
        <f>Table1[[#This Row],[Volume MT/Head]]*Table1[[#This Row],[Price USD/(MT/Head)]]</f>
        <v>0</v>
      </c>
      <c r="W1959" s="28">
        <f>Table1[[#This Row],[Commission SDG/MT]]*Table1[[#This Row],[Volume in Units]]</f>
        <v>0</v>
      </c>
      <c r="Y1959" s="28">
        <f t="shared" si="173"/>
        <v>0</v>
      </c>
      <c r="Z1959" s="6">
        <f>IFERROR((Table1[[#This Row],[Total Cost SDG]]/Table1[[#This Row],[Volume MT/Head]]),0)</f>
        <v>0</v>
      </c>
      <c r="AA1959" s="57" t="e">
        <f t="shared" si="174"/>
        <v>#DIV/0!</v>
      </c>
      <c r="AB1959" s="57">
        <f>IFERROR((Table1[[#This Row],[Total Cost USD]]/Table1[[#This Row],[Volume MT/Head]]),0)</f>
        <v>0</v>
      </c>
      <c r="AC1959" s="80"/>
      <c r="AD1959" s="6">
        <f>Table1[[#This Row],[Volume MT/Head]]-Table1[[#This Row],[Delivered MT]]</f>
        <v>0</v>
      </c>
      <c r="AE1959" s="6">
        <f>Table1[[#This Row],[Delivered MT]]*Table1[[#This Row],[Average Cost SDG/MT]]</f>
        <v>0</v>
      </c>
    </row>
    <row r="1960" spans="1:31" hidden="1" x14ac:dyDescent="0.2">
      <c r="A1960" s="1">
        <v>1971</v>
      </c>
      <c r="P1960" s="6">
        <f t="shared" si="171"/>
        <v>0</v>
      </c>
      <c r="R1960" s="6">
        <f t="shared" si="172"/>
        <v>0</v>
      </c>
      <c r="S1960" s="57">
        <f t="shared" si="175"/>
        <v>0</v>
      </c>
      <c r="T1960" s="6">
        <f>Table1[[#This Row],[Volume in Units]]*Table1[[#This Row],[Price SDG/Unit]]</f>
        <v>0</v>
      </c>
      <c r="U1960" s="57">
        <f>Table1[[#This Row],[Volume MT/Head]]*Table1[[#This Row],[Price USD/(MT/Head)]]</f>
        <v>0</v>
      </c>
      <c r="W1960" s="28">
        <f>Table1[[#This Row],[Commission SDG/MT]]*Table1[[#This Row],[Volume in Units]]</f>
        <v>0</v>
      </c>
      <c r="Y1960" s="28">
        <f t="shared" si="173"/>
        <v>0</v>
      </c>
      <c r="Z1960" s="6">
        <f>IFERROR((Table1[[#This Row],[Total Cost SDG]]/Table1[[#This Row],[Volume MT/Head]]),0)</f>
        <v>0</v>
      </c>
      <c r="AA1960" s="57" t="e">
        <f t="shared" si="174"/>
        <v>#DIV/0!</v>
      </c>
      <c r="AB1960" s="57">
        <f>IFERROR((Table1[[#This Row],[Total Cost USD]]/Table1[[#This Row],[Volume MT/Head]]),0)</f>
        <v>0</v>
      </c>
      <c r="AC1960" s="80"/>
      <c r="AD1960" s="6">
        <f>Table1[[#This Row],[Volume MT/Head]]-Table1[[#This Row],[Delivered MT]]</f>
        <v>0</v>
      </c>
      <c r="AE1960" s="6">
        <f>Table1[[#This Row],[Delivered MT]]*Table1[[#This Row],[Average Cost SDG/MT]]</f>
        <v>0</v>
      </c>
    </row>
    <row r="1961" spans="1:31" hidden="1" x14ac:dyDescent="0.2">
      <c r="A1961" s="1">
        <v>1972</v>
      </c>
      <c r="P1961" s="6">
        <f t="shared" si="171"/>
        <v>0</v>
      </c>
      <c r="R1961" s="6">
        <f t="shared" si="172"/>
        <v>0</v>
      </c>
      <c r="S1961" s="57">
        <f t="shared" si="175"/>
        <v>0</v>
      </c>
      <c r="T1961" s="6">
        <f>Table1[[#This Row],[Volume in Units]]*Table1[[#This Row],[Price SDG/Unit]]</f>
        <v>0</v>
      </c>
      <c r="U1961" s="57">
        <f>Table1[[#This Row],[Volume MT/Head]]*Table1[[#This Row],[Price USD/(MT/Head)]]</f>
        <v>0</v>
      </c>
      <c r="W1961" s="28">
        <f>Table1[[#This Row],[Commission SDG/MT]]*Table1[[#This Row],[Volume in Units]]</f>
        <v>0</v>
      </c>
      <c r="Y1961" s="28">
        <f t="shared" si="173"/>
        <v>0</v>
      </c>
      <c r="Z1961" s="6">
        <f>IFERROR((Table1[[#This Row],[Total Cost SDG]]/Table1[[#This Row],[Volume MT/Head]]),0)</f>
        <v>0</v>
      </c>
      <c r="AA1961" s="57" t="e">
        <f t="shared" si="174"/>
        <v>#DIV/0!</v>
      </c>
      <c r="AB1961" s="57">
        <f>IFERROR((Table1[[#This Row],[Total Cost USD]]/Table1[[#This Row],[Volume MT/Head]]),0)</f>
        <v>0</v>
      </c>
      <c r="AC1961" s="80"/>
      <c r="AD1961" s="6">
        <f>Table1[[#This Row],[Volume MT/Head]]-Table1[[#This Row],[Delivered MT]]</f>
        <v>0</v>
      </c>
      <c r="AE1961" s="6">
        <f>Table1[[#This Row],[Delivered MT]]*Table1[[#This Row],[Average Cost SDG/MT]]</f>
        <v>0</v>
      </c>
    </row>
    <row r="1962" spans="1:31" hidden="1" x14ac:dyDescent="0.2">
      <c r="A1962" s="1">
        <v>1973</v>
      </c>
      <c r="P1962" s="6">
        <f t="shared" si="171"/>
        <v>0</v>
      </c>
      <c r="R1962" s="6">
        <f t="shared" si="172"/>
        <v>0</v>
      </c>
      <c r="S1962" s="57">
        <f t="shared" si="175"/>
        <v>0</v>
      </c>
      <c r="T1962" s="6">
        <f>Table1[[#This Row],[Volume in Units]]*Table1[[#This Row],[Price SDG/Unit]]</f>
        <v>0</v>
      </c>
      <c r="U1962" s="57">
        <f>Table1[[#This Row],[Volume MT/Head]]*Table1[[#This Row],[Price USD/(MT/Head)]]</f>
        <v>0</v>
      </c>
      <c r="W1962" s="28">
        <f>Table1[[#This Row],[Commission SDG/MT]]*Table1[[#This Row],[Volume in Units]]</f>
        <v>0</v>
      </c>
      <c r="Y1962" s="28">
        <f t="shared" si="173"/>
        <v>0</v>
      </c>
      <c r="Z1962" s="6">
        <f>IFERROR((Table1[[#This Row],[Total Cost SDG]]/Table1[[#This Row],[Volume MT/Head]]),0)</f>
        <v>0</v>
      </c>
      <c r="AA1962" s="57" t="e">
        <f t="shared" si="174"/>
        <v>#DIV/0!</v>
      </c>
      <c r="AB1962" s="57">
        <f>IFERROR((Table1[[#This Row],[Total Cost USD]]/Table1[[#This Row],[Volume MT/Head]]),0)</f>
        <v>0</v>
      </c>
      <c r="AC1962" s="80"/>
      <c r="AD1962" s="6">
        <f>Table1[[#This Row],[Volume MT/Head]]-Table1[[#This Row],[Delivered MT]]</f>
        <v>0</v>
      </c>
      <c r="AE1962" s="6">
        <f>Table1[[#This Row],[Delivered MT]]*Table1[[#This Row],[Average Cost SDG/MT]]</f>
        <v>0</v>
      </c>
    </row>
    <row r="1963" spans="1:31" hidden="1" x14ac:dyDescent="0.2">
      <c r="A1963" s="1">
        <v>1974</v>
      </c>
      <c r="P1963" s="6">
        <f t="shared" si="171"/>
        <v>0</v>
      </c>
      <c r="R1963" s="6">
        <f t="shared" si="172"/>
        <v>0</v>
      </c>
      <c r="S1963" s="57">
        <f t="shared" si="175"/>
        <v>0</v>
      </c>
      <c r="T1963" s="6">
        <f>Table1[[#This Row],[Volume in Units]]*Table1[[#This Row],[Price SDG/Unit]]</f>
        <v>0</v>
      </c>
      <c r="U1963" s="57">
        <f>Table1[[#This Row],[Volume MT/Head]]*Table1[[#This Row],[Price USD/(MT/Head)]]</f>
        <v>0</v>
      </c>
      <c r="W1963" s="28">
        <f>Table1[[#This Row],[Commission SDG/MT]]*Table1[[#This Row],[Volume in Units]]</f>
        <v>0</v>
      </c>
      <c r="Y1963" s="28">
        <f t="shared" si="173"/>
        <v>0</v>
      </c>
      <c r="Z1963" s="6">
        <f>IFERROR((Table1[[#This Row],[Total Cost SDG]]/Table1[[#This Row],[Volume MT/Head]]),0)</f>
        <v>0</v>
      </c>
      <c r="AA1963" s="57" t="e">
        <f t="shared" si="174"/>
        <v>#DIV/0!</v>
      </c>
      <c r="AB1963" s="57">
        <f>IFERROR((Table1[[#This Row],[Total Cost USD]]/Table1[[#This Row],[Volume MT/Head]]),0)</f>
        <v>0</v>
      </c>
      <c r="AC1963" s="80"/>
      <c r="AD1963" s="6">
        <f>Table1[[#This Row],[Volume MT/Head]]-Table1[[#This Row],[Delivered MT]]</f>
        <v>0</v>
      </c>
      <c r="AE1963" s="6">
        <f>Table1[[#This Row],[Delivered MT]]*Table1[[#This Row],[Average Cost SDG/MT]]</f>
        <v>0</v>
      </c>
    </row>
    <row r="1964" spans="1:31" hidden="1" x14ac:dyDescent="0.2">
      <c r="A1964" s="1">
        <v>1975</v>
      </c>
      <c r="P1964" s="6">
        <f t="shared" si="171"/>
        <v>0</v>
      </c>
      <c r="R1964" s="6">
        <f t="shared" si="172"/>
        <v>0</v>
      </c>
      <c r="S1964" s="57">
        <f t="shared" si="175"/>
        <v>0</v>
      </c>
      <c r="T1964" s="6">
        <f>Table1[[#This Row],[Volume in Units]]*Table1[[#This Row],[Price SDG/Unit]]</f>
        <v>0</v>
      </c>
      <c r="U1964" s="57">
        <f>Table1[[#This Row],[Volume MT/Head]]*Table1[[#This Row],[Price USD/(MT/Head)]]</f>
        <v>0</v>
      </c>
      <c r="W1964" s="28">
        <f>Table1[[#This Row],[Commission SDG/MT]]*Table1[[#This Row],[Volume in Units]]</f>
        <v>0</v>
      </c>
      <c r="Y1964" s="28">
        <f t="shared" si="173"/>
        <v>0</v>
      </c>
      <c r="Z1964" s="6">
        <f>IFERROR((Table1[[#This Row],[Total Cost SDG]]/Table1[[#This Row],[Volume MT/Head]]),0)</f>
        <v>0</v>
      </c>
      <c r="AA1964" s="57" t="e">
        <f t="shared" si="174"/>
        <v>#DIV/0!</v>
      </c>
      <c r="AB1964" s="57">
        <f>IFERROR((Table1[[#This Row],[Total Cost USD]]/Table1[[#This Row],[Volume MT/Head]]),0)</f>
        <v>0</v>
      </c>
      <c r="AC1964" s="80"/>
      <c r="AD1964" s="6">
        <f>Table1[[#This Row],[Volume MT/Head]]-Table1[[#This Row],[Delivered MT]]</f>
        <v>0</v>
      </c>
      <c r="AE1964" s="6">
        <f>Table1[[#This Row],[Delivered MT]]*Table1[[#This Row],[Average Cost SDG/MT]]</f>
        <v>0</v>
      </c>
    </row>
    <row r="1965" spans="1:31" hidden="1" x14ac:dyDescent="0.2">
      <c r="A1965" s="1">
        <v>1976</v>
      </c>
      <c r="P1965" s="6">
        <f t="shared" si="171"/>
        <v>0</v>
      </c>
      <c r="R1965" s="6">
        <f t="shared" si="172"/>
        <v>0</v>
      </c>
      <c r="S1965" s="57">
        <f t="shared" si="175"/>
        <v>0</v>
      </c>
      <c r="T1965" s="6">
        <f>Table1[[#This Row],[Volume in Units]]*Table1[[#This Row],[Price SDG/Unit]]</f>
        <v>0</v>
      </c>
      <c r="U1965" s="57">
        <f>Table1[[#This Row],[Volume MT/Head]]*Table1[[#This Row],[Price USD/(MT/Head)]]</f>
        <v>0</v>
      </c>
      <c r="W1965" s="28">
        <f>Table1[[#This Row],[Commission SDG/MT]]*Table1[[#This Row],[Volume in Units]]</f>
        <v>0</v>
      </c>
      <c r="Y1965" s="28">
        <f t="shared" si="173"/>
        <v>0</v>
      </c>
      <c r="Z1965" s="6">
        <f>IFERROR((Table1[[#This Row],[Total Cost SDG]]/Table1[[#This Row],[Volume MT/Head]]),0)</f>
        <v>0</v>
      </c>
      <c r="AA1965" s="57" t="e">
        <f t="shared" si="174"/>
        <v>#DIV/0!</v>
      </c>
      <c r="AB1965" s="57">
        <f>IFERROR((Table1[[#This Row],[Total Cost USD]]/Table1[[#This Row],[Volume MT/Head]]),0)</f>
        <v>0</v>
      </c>
      <c r="AC1965" s="80"/>
      <c r="AD1965" s="6">
        <f>Table1[[#This Row],[Volume MT/Head]]-Table1[[#This Row],[Delivered MT]]</f>
        <v>0</v>
      </c>
      <c r="AE1965" s="6">
        <f>Table1[[#This Row],[Delivered MT]]*Table1[[#This Row],[Average Cost SDG/MT]]</f>
        <v>0</v>
      </c>
    </row>
    <row r="1966" spans="1:31" hidden="1" x14ac:dyDescent="0.2">
      <c r="A1966" s="1">
        <v>1977</v>
      </c>
      <c r="P1966" s="6">
        <f t="shared" si="171"/>
        <v>0</v>
      </c>
      <c r="R1966" s="6">
        <f t="shared" si="172"/>
        <v>0</v>
      </c>
      <c r="S1966" s="57">
        <f t="shared" si="175"/>
        <v>0</v>
      </c>
      <c r="T1966" s="6">
        <f>Table1[[#This Row],[Volume in Units]]*Table1[[#This Row],[Price SDG/Unit]]</f>
        <v>0</v>
      </c>
      <c r="U1966" s="57">
        <f>Table1[[#This Row],[Volume MT/Head]]*Table1[[#This Row],[Price USD/(MT/Head)]]</f>
        <v>0</v>
      </c>
      <c r="W1966" s="28">
        <f>Table1[[#This Row],[Commission SDG/MT]]*Table1[[#This Row],[Volume in Units]]</f>
        <v>0</v>
      </c>
      <c r="Y1966" s="28">
        <f t="shared" si="173"/>
        <v>0</v>
      </c>
      <c r="Z1966" s="6">
        <f>IFERROR((Table1[[#This Row],[Total Cost SDG]]/Table1[[#This Row],[Volume MT/Head]]),0)</f>
        <v>0</v>
      </c>
      <c r="AA1966" s="57" t="e">
        <f t="shared" si="174"/>
        <v>#DIV/0!</v>
      </c>
      <c r="AB1966" s="57">
        <f>IFERROR((Table1[[#This Row],[Total Cost USD]]/Table1[[#This Row],[Volume MT/Head]]),0)</f>
        <v>0</v>
      </c>
      <c r="AC1966" s="80"/>
      <c r="AD1966" s="6">
        <f>Table1[[#This Row],[Volume MT/Head]]-Table1[[#This Row],[Delivered MT]]</f>
        <v>0</v>
      </c>
      <c r="AE1966" s="6">
        <f>Table1[[#This Row],[Delivered MT]]*Table1[[#This Row],[Average Cost SDG/MT]]</f>
        <v>0</v>
      </c>
    </row>
    <row r="1967" spans="1:31" hidden="1" x14ac:dyDescent="0.2">
      <c r="A1967" s="1">
        <v>1978</v>
      </c>
      <c r="P1967" s="6">
        <f t="shared" si="171"/>
        <v>0</v>
      </c>
      <c r="R1967" s="6">
        <f t="shared" si="172"/>
        <v>0</v>
      </c>
      <c r="S1967" s="57">
        <f t="shared" si="175"/>
        <v>0</v>
      </c>
      <c r="T1967" s="6">
        <f>Table1[[#This Row],[Volume in Units]]*Table1[[#This Row],[Price SDG/Unit]]</f>
        <v>0</v>
      </c>
      <c r="U1967" s="57">
        <f>Table1[[#This Row],[Volume MT/Head]]*Table1[[#This Row],[Price USD/(MT/Head)]]</f>
        <v>0</v>
      </c>
      <c r="W1967" s="28">
        <f>Table1[[#This Row],[Commission SDG/MT]]*Table1[[#This Row],[Volume in Units]]</f>
        <v>0</v>
      </c>
      <c r="Y1967" s="28">
        <f t="shared" si="173"/>
        <v>0</v>
      </c>
      <c r="Z1967" s="6">
        <f>IFERROR((Table1[[#This Row],[Total Cost SDG]]/Table1[[#This Row],[Volume MT/Head]]),0)</f>
        <v>0</v>
      </c>
      <c r="AA1967" s="57" t="e">
        <f t="shared" si="174"/>
        <v>#DIV/0!</v>
      </c>
      <c r="AB1967" s="57">
        <f>IFERROR((Table1[[#This Row],[Total Cost USD]]/Table1[[#This Row],[Volume MT/Head]]),0)</f>
        <v>0</v>
      </c>
      <c r="AC1967" s="80"/>
      <c r="AD1967" s="6">
        <f>Table1[[#This Row],[Volume MT/Head]]-Table1[[#This Row],[Delivered MT]]</f>
        <v>0</v>
      </c>
      <c r="AE1967" s="6">
        <f>Table1[[#This Row],[Delivered MT]]*Table1[[#This Row],[Average Cost SDG/MT]]</f>
        <v>0</v>
      </c>
    </row>
    <row r="1968" spans="1:31" hidden="1" x14ac:dyDescent="0.2">
      <c r="A1968" s="1">
        <v>1979</v>
      </c>
      <c r="P1968" s="6">
        <f t="shared" si="171"/>
        <v>0</v>
      </c>
      <c r="R1968" s="6">
        <f t="shared" si="172"/>
        <v>0</v>
      </c>
      <c r="S1968" s="57">
        <f t="shared" si="175"/>
        <v>0</v>
      </c>
      <c r="T1968" s="6">
        <f>Table1[[#This Row],[Volume in Units]]*Table1[[#This Row],[Price SDG/Unit]]</f>
        <v>0</v>
      </c>
      <c r="U1968" s="57">
        <f>Table1[[#This Row],[Volume MT/Head]]*Table1[[#This Row],[Price USD/(MT/Head)]]</f>
        <v>0</v>
      </c>
      <c r="W1968" s="28">
        <f>Table1[[#This Row],[Commission SDG/MT]]*Table1[[#This Row],[Volume in Units]]</f>
        <v>0</v>
      </c>
      <c r="Y1968" s="28">
        <f t="shared" si="173"/>
        <v>0</v>
      </c>
      <c r="Z1968" s="6">
        <f>IFERROR((Table1[[#This Row],[Total Cost SDG]]/Table1[[#This Row],[Volume MT/Head]]),0)</f>
        <v>0</v>
      </c>
      <c r="AA1968" s="57" t="e">
        <f t="shared" si="174"/>
        <v>#DIV/0!</v>
      </c>
      <c r="AB1968" s="57">
        <f>IFERROR((Table1[[#This Row],[Total Cost USD]]/Table1[[#This Row],[Volume MT/Head]]),0)</f>
        <v>0</v>
      </c>
      <c r="AC1968" s="80"/>
      <c r="AD1968" s="6">
        <f>Table1[[#This Row],[Volume MT/Head]]-Table1[[#This Row],[Delivered MT]]</f>
        <v>0</v>
      </c>
      <c r="AE1968" s="6">
        <f>Table1[[#This Row],[Delivered MT]]*Table1[[#This Row],[Average Cost SDG/MT]]</f>
        <v>0</v>
      </c>
    </row>
    <row r="1969" spans="1:31" hidden="1" x14ac:dyDescent="0.2">
      <c r="A1969" s="1">
        <v>1980</v>
      </c>
      <c r="P1969" s="6">
        <f t="shared" si="171"/>
        <v>0</v>
      </c>
      <c r="R1969" s="6">
        <f t="shared" si="172"/>
        <v>0</v>
      </c>
      <c r="S1969" s="57">
        <f t="shared" si="175"/>
        <v>0</v>
      </c>
      <c r="T1969" s="6">
        <f>Table1[[#This Row],[Volume in Units]]*Table1[[#This Row],[Price SDG/Unit]]</f>
        <v>0</v>
      </c>
      <c r="U1969" s="57">
        <f>Table1[[#This Row],[Volume MT/Head]]*Table1[[#This Row],[Price USD/(MT/Head)]]</f>
        <v>0</v>
      </c>
      <c r="W1969" s="28">
        <f>Table1[[#This Row],[Commission SDG/MT]]*Table1[[#This Row],[Volume in Units]]</f>
        <v>0</v>
      </c>
      <c r="Y1969" s="28">
        <f t="shared" si="173"/>
        <v>0</v>
      </c>
      <c r="Z1969" s="6">
        <f>IFERROR((Table1[[#This Row],[Total Cost SDG]]/Table1[[#This Row],[Volume MT/Head]]),0)</f>
        <v>0</v>
      </c>
      <c r="AA1969" s="57" t="e">
        <f t="shared" si="174"/>
        <v>#DIV/0!</v>
      </c>
      <c r="AB1969" s="57">
        <f>IFERROR((Table1[[#This Row],[Total Cost USD]]/Table1[[#This Row],[Volume MT/Head]]),0)</f>
        <v>0</v>
      </c>
      <c r="AC1969" s="80"/>
      <c r="AD1969" s="6">
        <f>Table1[[#This Row],[Volume MT/Head]]-Table1[[#This Row],[Delivered MT]]</f>
        <v>0</v>
      </c>
      <c r="AE1969" s="6">
        <f>Table1[[#This Row],[Delivered MT]]*Table1[[#This Row],[Average Cost SDG/MT]]</f>
        <v>0</v>
      </c>
    </row>
    <row r="1970" spans="1:31" hidden="1" x14ac:dyDescent="0.2">
      <c r="A1970" s="1">
        <v>1981</v>
      </c>
      <c r="P1970" s="6">
        <f t="shared" si="171"/>
        <v>0</v>
      </c>
      <c r="R1970" s="6">
        <f t="shared" si="172"/>
        <v>0</v>
      </c>
      <c r="S1970" s="57">
        <f t="shared" si="175"/>
        <v>0</v>
      </c>
      <c r="T1970" s="6">
        <f>Table1[[#This Row],[Volume in Units]]*Table1[[#This Row],[Price SDG/Unit]]</f>
        <v>0</v>
      </c>
      <c r="U1970" s="57">
        <f>Table1[[#This Row],[Volume MT/Head]]*Table1[[#This Row],[Price USD/(MT/Head)]]</f>
        <v>0</v>
      </c>
      <c r="W1970" s="28">
        <f>Table1[[#This Row],[Commission SDG/MT]]*Table1[[#This Row],[Volume in Units]]</f>
        <v>0</v>
      </c>
      <c r="Y1970" s="28">
        <f t="shared" si="173"/>
        <v>0</v>
      </c>
      <c r="Z1970" s="6">
        <f>IFERROR((Table1[[#This Row],[Total Cost SDG]]/Table1[[#This Row],[Volume MT/Head]]),0)</f>
        <v>0</v>
      </c>
      <c r="AA1970" s="57" t="e">
        <f t="shared" si="174"/>
        <v>#DIV/0!</v>
      </c>
      <c r="AB1970" s="57">
        <f>IFERROR((Table1[[#This Row],[Total Cost USD]]/Table1[[#This Row],[Volume MT/Head]]),0)</f>
        <v>0</v>
      </c>
      <c r="AC1970" s="80"/>
      <c r="AD1970" s="6">
        <f>Table1[[#This Row],[Volume MT/Head]]-Table1[[#This Row],[Delivered MT]]</f>
        <v>0</v>
      </c>
      <c r="AE1970" s="6">
        <f>Table1[[#This Row],[Delivered MT]]*Table1[[#This Row],[Average Cost SDG/MT]]</f>
        <v>0</v>
      </c>
    </row>
    <row r="1971" spans="1:31" hidden="1" x14ac:dyDescent="0.2">
      <c r="A1971" s="1">
        <v>1982</v>
      </c>
      <c r="P1971" s="6">
        <f t="shared" si="171"/>
        <v>0</v>
      </c>
      <c r="R1971" s="6">
        <f t="shared" si="172"/>
        <v>0</v>
      </c>
      <c r="S1971" s="57">
        <f t="shared" si="175"/>
        <v>0</v>
      </c>
      <c r="T1971" s="6">
        <f>Table1[[#This Row],[Volume in Units]]*Table1[[#This Row],[Price SDG/Unit]]</f>
        <v>0</v>
      </c>
      <c r="U1971" s="57">
        <f>Table1[[#This Row],[Volume MT/Head]]*Table1[[#This Row],[Price USD/(MT/Head)]]</f>
        <v>0</v>
      </c>
      <c r="W1971" s="28">
        <f>Table1[[#This Row],[Commission SDG/MT]]*Table1[[#This Row],[Volume in Units]]</f>
        <v>0</v>
      </c>
      <c r="Y1971" s="28">
        <f t="shared" si="173"/>
        <v>0</v>
      </c>
      <c r="Z1971" s="6">
        <f>IFERROR((Table1[[#This Row],[Total Cost SDG]]/Table1[[#This Row],[Volume MT/Head]]),0)</f>
        <v>0</v>
      </c>
      <c r="AA1971" s="57" t="e">
        <f t="shared" si="174"/>
        <v>#DIV/0!</v>
      </c>
      <c r="AB1971" s="57">
        <f>IFERROR((Table1[[#This Row],[Total Cost USD]]/Table1[[#This Row],[Volume MT/Head]]),0)</f>
        <v>0</v>
      </c>
      <c r="AC1971" s="80"/>
      <c r="AD1971" s="6">
        <f>Table1[[#This Row],[Volume MT/Head]]-Table1[[#This Row],[Delivered MT]]</f>
        <v>0</v>
      </c>
      <c r="AE1971" s="6">
        <f>Table1[[#This Row],[Delivered MT]]*Table1[[#This Row],[Average Cost SDG/MT]]</f>
        <v>0</v>
      </c>
    </row>
    <row r="1972" spans="1:31" hidden="1" x14ac:dyDescent="0.2">
      <c r="A1972" s="1">
        <v>1983</v>
      </c>
      <c r="P1972" s="6">
        <f t="shared" si="171"/>
        <v>0</v>
      </c>
      <c r="R1972" s="6">
        <f t="shared" si="172"/>
        <v>0</v>
      </c>
      <c r="S1972" s="57">
        <f t="shared" si="175"/>
        <v>0</v>
      </c>
      <c r="T1972" s="6">
        <f>Table1[[#This Row],[Volume in Units]]*Table1[[#This Row],[Price SDG/Unit]]</f>
        <v>0</v>
      </c>
      <c r="U1972" s="57">
        <f>Table1[[#This Row],[Volume MT/Head]]*Table1[[#This Row],[Price USD/(MT/Head)]]</f>
        <v>0</v>
      </c>
      <c r="W1972" s="28">
        <f>Table1[[#This Row],[Commission SDG/MT]]*Table1[[#This Row],[Volume in Units]]</f>
        <v>0</v>
      </c>
      <c r="Y1972" s="28">
        <f t="shared" si="173"/>
        <v>0</v>
      </c>
      <c r="Z1972" s="6">
        <f>IFERROR((Table1[[#This Row],[Total Cost SDG]]/Table1[[#This Row],[Volume MT/Head]]),0)</f>
        <v>0</v>
      </c>
      <c r="AA1972" s="57" t="e">
        <f t="shared" si="174"/>
        <v>#DIV/0!</v>
      </c>
      <c r="AB1972" s="57">
        <f>IFERROR((Table1[[#This Row],[Total Cost USD]]/Table1[[#This Row],[Volume MT/Head]]),0)</f>
        <v>0</v>
      </c>
      <c r="AC1972" s="80"/>
      <c r="AD1972" s="6">
        <f>Table1[[#This Row],[Volume MT/Head]]-Table1[[#This Row],[Delivered MT]]</f>
        <v>0</v>
      </c>
      <c r="AE1972" s="6">
        <f>Table1[[#This Row],[Delivered MT]]*Table1[[#This Row],[Average Cost SDG/MT]]</f>
        <v>0</v>
      </c>
    </row>
    <row r="1973" spans="1:31" hidden="1" x14ac:dyDescent="0.2">
      <c r="A1973" s="1">
        <v>1984</v>
      </c>
      <c r="P1973" s="6">
        <f t="shared" si="171"/>
        <v>0</v>
      </c>
      <c r="R1973" s="6">
        <f t="shared" si="172"/>
        <v>0</v>
      </c>
      <c r="S1973" s="57">
        <f t="shared" si="175"/>
        <v>0</v>
      </c>
      <c r="T1973" s="6">
        <f>Table1[[#This Row],[Volume in Units]]*Table1[[#This Row],[Price SDG/Unit]]</f>
        <v>0</v>
      </c>
      <c r="U1973" s="57">
        <f>Table1[[#This Row],[Volume MT/Head]]*Table1[[#This Row],[Price USD/(MT/Head)]]</f>
        <v>0</v>
      </c>
      <c r="W1973" s="28">
        <f>Table1[[#This Row],[Commission SDG/MT]]*Table1[[#This Row],[Volume in Units]]</f>
        <v>0</v>
      </c>
      <c r="Y1973" s="28">
        <f t="shared" si="173"/>
        <v>0</v>
      </c>
      <c r="Z1973" s="6">
        <f>IFERROR((Table1[[#This Row],[Total Cost SDG]]/Table1[[#This Row],[Volume MT/Head]]),0)</f>
        <v>0</v>
      </c>
      <c r="AA1973" s="57" t="e">
        <f t="shared" si="174"/>
        <v>#DIV/0!</v>
      </c>
      <c r="AB1973" s="57">
        <f>IFERROR((Table1[[#This Row],[Total Cost USD]]/Table1[[#This Row],[Volume MT/Head]]),0)</f>
        <v>0</v>
      </c>
      <c r="AC1973" s="80"/>
      <c r="AD1973" s="6">
        <f>Table1[[#This Row],[Volume MT/Head]]-Table1[[#This Row],[Delivered MT]]</f>
        <v>0</v>
      </c>
      <c r="AE1973" s="6">
        <f>Table1[[#This Row],[Delivered MT]]*Table1[[#This Row],[Average Cost SDG/MT]]</f>
        <v>0</v>
      </c>
    </row>
    <row r="1974" spans="1:31" hidden="1" x14ac:dyDescent="0.2">
      <c r="A1974" s="1">
        <v>1985</v>
      </c>
      <c r="P1974" s="6">
        <f t="shared" si="171"/>
        <v>0</v>
      </c>
      <c r="R1974" s="6">
        <f t="shared" si="172"/>
        <v>0</v>
      </c>
      <c r="S1974" s="57">
        <f t="shared" si="175"/>
        <v>0</v>
      </c>
      <c r="T1974" s="6">
        <f>Table1[[#This Row],[Volume in Units]]*Table1[[#This Row],[Price SDG/Unit]]</f>
        <v>0</v>
      </c>
      <c r="U1974" s="57">
        <f>Table1[[#This Row],[Volume MT/Head]]*Table1[[#This Row],[Price USD/(MT/Head)]]</f>
        <v>0</v>
      </c>
      <c r="W1974" s="28">
        <f>Table1[[#This Row],[Commission SDG/MT]]*Table1[[#This Row],[Volume in Units]]</f>
        <v>0</v>
      </c>
      <c r="Y1974" s="28">
        <f t="shared" si="173"/>
        <v>0</v>
      </c>
      <c r="Z1974" s="6">
        <f>IFERROR((Table1[[#This Row],[Total Cost SDG]]/Table1[[#This Row],[Volume MT/Head]]),0)</f>
        <v>0</v>
      </c>
      <c r="AA1974" s="57" t="e">
        <f t="shared" si="174"/>
        <v>#DIV/0!</v>
      </c>
      <c r="AB1974" s="57">
        <f>IFERROR((Table1[[#This Row],[Total Cost USD]]/Table1[[#This Row],[Volume MT/Head]]),0)</f>
        <v>0</v>
      </c>
      <c r="AC1974" s="80"/>
      <c r="AD1974" s="6">
        <f>Table1[[#This Row],[Volume MT/Head]]-Table1[[#This Row],[Delivered MT]]</f>
        <v>0</v>
      </c>
      <c r="AE1974" s="6">
        <f>Table1[[#This Row],[Delivered MT]]*Table1[[#This Row],[Average Cost SDG/MT]]</f>
        <v>0</v>
      </c>
    </row>
    <row r="1975" spans="1:31" hidden="1" x14ac:dyDescent="0.2">
      <c r="A1975" s="1">
        <v>1986</v>
      </c>
      <c r="P1975" s="6">
        <f t="shared" si="171"/>
        <v>0</v>
      </c>
      <c r="R1975" s="6">
        <f t="shared" si="172"/>
        <v>0</v>
      </c>
      <c r="S1975" s="57">
        <f t="shared" si="175"/>
        <v>0</v>
      </c>
      <c r="T1975" s="6">
        <f>Table1[[#This Row],[Volume in Units]]*Table1[[#This Row],[Price SDG/Unit]]</f>
        <v>0</v>
      </c>
      <c r="U1975" s="57">
        <f>Table1[[#This Row],[Volume MT/Head]]*Table1[[#This Row],[Price USD/(MT/Head)]]</f>
        <v>0</v>
      </c>
      <c r="W1975" s="28">
        <f>Table1[[#This Row],[Commission SDG/MT]]*Table1[[#This Row],[Volume in Units]]</f>
        <v>0</v>
      </c>
      <c r="Y1975" s="28">
        <f t="shared" si="173"/>
        <v>0</v>
      </c>
      <c r="Z1975" s="6">
        <f>IFERROR((Table1[[#This Row],[Total Cost SDG]]/Table1[[#This Row],[Volume MT/Head]]),0)</f>
        <v>0</v>
      </c>
      <c r="AA1975" s="57" t="e">
        <f t="shared" si="174"/>
        <v>#DIV/0!</v>
      </c>
      <c r="AB1975" s="57">
        <f>IFERROR((Table1[[#This Row],[Total Cost USD]]/Table1[[#This Row],[Volume MT/Head]]),0)</f>
        <v>0</v>
      </c>
      <c r="AC1975" s="80"/>
      <c r="AD1975" s="6">
        <f>Table1[[#This Row],[Volume MT/Head]]-Table1[[#This Row],[Delivered MT]]</f>
        <v>0</v>
      </c>
      <c r="AE1975" s="6">
        <f>Table1[[#This Row],[Delivered MT]]*Table1[[#This Row],[Average Cost SDG/MT]]</f>
        <v>0</v>
      </c>
    </row>
    <row r="1976" spans="1:31" hidden="1" x14ac:dyDescent="0.2">
      <c r="A1976" s="1">
        <v>1987</v>
      </c>
      <c r="P1976" s="6">
        <f t="shared" si="171"/>
        <v>0</v>
      </c>
      <c r="R1976" s="6">
        <f t="shared" si="172"/>
        <v>0</v>
      </c>
      <c r="S1976" s="57">
        <f t="shared" si="175"/>
        <v>0</v>
      </c>
      <c r="T1976" s="6">
        <f>Table1[[#This Row],[Volume in Units]]*Table1[[#This Row],[Price SDG/Unit]]</f>
        <v>0</v>
      </c>
      <c r="U1976" s="57">
        <f>Table1[[#This Row],[Volume MT/Head]]*Table1[[#This Row],[Price USD/(MT/Head)]]</f>
        <v>0</v>
      </c>
      <c r="W1976" s="28">
        <f>Table1[[#This Row],[Commission SDG/MT]]*Table1[[#This Row],[Volume in Units]]</f>
        <v>0</v>
      </c>
      <c r="Y1976" s="28">
        <f t="shared" si="173"/>
        <v>0</v>
      </c>
      <c r="Z1976" s="6">
        <f>IFERROR((Table1[[#This Row],[Total Cost SDG]]/Table1[[#This Row],[Volume MT/Head]]),0)</f>
        <v>0</v>
      </c>
      <c r="AA1976" s="57" t="e">
        <f t="shared" si="174"/>
        <v>#DIV/0!</v>
      </c>
      <c r="AB1976" s="57">
        <f>IFERROR((Table1[[#This Row],[Total Cost USD]]/Table1[[#This Row],[Volume MT/Head]]),0)</f>
        <v>0</v>
      </c>
      <c r="AC1976" s="80"/>
      <c r="AD1976" s="6">
        <f>Table1[[#This Row],[Volume MT/Head]]-Table1[[#This Row],[Delivered MT]]</f>
        <v>0</v>
      </c>
      <c r="AE1976" s="6">
        <f>Table1[[#This Row],[Delivered MT]]*Table1[[#This Row],[Average Cost SDG/MT]]</f>
        <v>0</v>
      </c>
    </row>
    <row r="1977" spans="1:31" hidden="1" x14ac:dyDescent="0.2">
      <c r="A1977" s="1">
        <v>1988</v>
      </c>
      <c r="P1977" s="6">
        <f t="shared" si="171"/>
        <v>0</v>
      </c>
      <c r="R1977" s="6">
        <f t="shared" si="172"/>
        <v>0</v>
      </c>
      <c r="S1977" s="57">
        <f t="shared" si="175"/>
        <v>0</v>
      </c>
      <c r="T1977" s="6">
        <f>Table1[[#This Row],[Volume in Units]]*Table1[[#This Row],[Price SDG/Unit]]</f>
        <v>0</v>
      </c>
      <c r="U1977" s="57">
        <f>Table1[[#This Row],[Volume MT/Head]]*Table1[[#This Row],[Price USD/(MT/Head)]]</f>
        <v>0</v>
      </c>
      <c r="W1977" s="28">
        <f>Table1[[#This Row],[Commission SDG/MT]]*Table1[[#This Row],[Volume in Units]]</f>
        <v>0</v>
      </c>
      <c r="Y1977" s="28">
        <f t="shared" si="173"/>
        <v>0</v>
      </c>
      <c r="Z1977" s="6">
        <f>IFERROR((Table1[[#This Row],[Total Cost SDG]]/Table1[[#This Row],[Volume MT/Head]]),0)</f>
        <v>0</v>
      </c>
      <c r="AA1977" s="57" t="e">
        <f t="shared" si="174"/>
        <v>#DIV/0!</v>
      </c>
      <c r="AB1977" s="57">
        <f>IFERROR((Table1[[#This Row],[Total Cost USD]]/Table1[[#This Row],[Volume MT/Head]]),0)</f>
        <v>0</v>
      </c>
      <c r="AC1977" s="80"/>
      <c r="AD1977" s="6">
        <f>Table1[[#This Row],[Volume MT/Head]]-Table1[[#This Row],[Delivered MT]]</f>
        <v>0</v>
      </c>
      <c r="AE1977" s="6">
        <f>Table1[[#This Row],[Delivered MT]]*Table1[[#This Row],[Average Cost SDG/MT]]</f>
        <v>0</v>
      </c>
    </row>
    <row r="1978" spans="1:31" hidden="1" x14ac:dyDescent="0.2">
      <c r="A1978" s="1">
        <v>1989</v>
      </c>
      <c r="P1978" s="6">
        <f t="shared" si="171"/>
        <v>0</v>
      </c>
      <c r="R1978" s="6">
        <f t="shared" si="172"/>
        <v>0</v>
      </c>
      <c r="S1978" s="57">
        <f t="shared" si="175"/>
        <v>0</v>
      </c>
      <c r="T1978" s="6">
        <f>Table1[[#This Row],[Volume in Units]]*Table1[[#This Row],[Price SDG/Unit]]</f>
        <v>0</v>
      </c>
      <c r="U1978" s="57">
        <f>Table1[[#This Row],[Volume MT/Head]]*Table1[[#This Row],[Price USD/(MT/Head)]]</f>
        <v>0</v>
      </c>
      <c r="W1978" s="28">
        <f>Table1[[#This Row],[Commission SDG/MT]]*Table1[[#This Row],[Volume in Units]]</f>
        <v>0</v>
      </c>
      <c r="Y1978" s="28">
        <f t="shared" si="173"/>
        <v>0</v>
      </c>
      <c r="Z1978" s="6">
        <f>IFERROR((Table1[[#This Row],[Total Cost SDG]]/Table1[[#This Row],[Volume MT/Head]]),0)</f>
        <v>0</v>
      </c>
      <c r="AA1978" s="57" t="e">
        <f t="shared" si="174"/>
        <v>#DIV/0!</v>
      </c>
      <c r="AB1978" s="57">
        <f>IFERROR((Table1[[#This Row],[Total Cost USD]]/Table1[[#This Row],[Volume MT/Head]]),0)</f>
        <v>0</v>
      </c>
      <c r="AC1978" s="80"/>
      <c r="AD1978" s="6">
        <f>Table1[[#This Row],[Volume MT/Head]]-Table1[[#This Row],[Delivered MT]]</f>
        <v>0</v>
      </c>
      <c r="AE1978" s="6">
        <f>Table1[[#This Row],[Delivered MT]]*Table1[[#This Row],[Average Cost SDG/MT]]</f>
        <v>0</v>
      </c>
    </row>
    <row r="1979" spans="1:31" hidden="1" x14ac:dyDescent="0.2">
      <c r="A1979" s="1">
        <v>1990</v>
      </c>
      <c r="P1979" s="6">
        <f t="shared" si="171"/>
        <v>0</v>
      </c>
      <c r="R1979" s="6">
        <f t="shared" si="172"/>
        <v>0</v>
      </c>
      <c r="S1979" s="57">
        <f t="shared" si="175"/>
        <v>0</v>
      </c>
      <c r="T1979" s="6">
        <f>Table1[[#This Row],[Volume in Units]]*Table1[[#This Row],[Price SDG/Unit]]</f>
        <v>0</v>
      </c>
      <c r="U1979" s="57">
        <f>Table1[[#This Row],[Volume MT/Head]]*Table1[[#This Row],[Price USD/(MT/Head)]]</f>
        <v>0</v>
      </c>
      <c r="W1979" s="28">
        <f>Table1[[#This Row],[Commission SDG/MT]]*Table1[[#This Row],[Volume in Units]]</f>
        <v>0</v>
      </c>
      <c r="Y1979" s="28">
        <f t="shared" si="173"/>
        <v>0</v>
      </c>
      <c r="Z1979" s="6">
        <f>IFERROR((Table1[[#This Row],[Total Cost SDG]]/Table1[[#This Row],[Volume MT/Head]]),0)</f>
        <v>0</v>
      </c>
      <c r="AA1979" s="57" t="e">
        <f t="shared" si="174"/>
        <v>#DIV/0!</v>
      </c>
      <c r="AB1979" s="57">
        <f>IFERROR((Table1[[#This Row],[Total Cost USD]]/Table1[[#This Row],[Volume MT/Head]]),0)</f>
        <v>0</v>
      </c>
      <c r="AC1979" s="80"/>
      <c r="AD1979" s="6">
        <f>Table1[[#This Row],[Volume MT/Head]]-Table1[[#This Row],[Delivered MT]]</f>
        <v>0</v>
      </c>
      <c r="AE1979" s="6">
        <f>Table1[[#This Row],[Delivered MT]]*Table1[[#This Row],[Average Cost SDG/MT]]</f>
        <v>0</v>
      </c>
    </row>
    <row r="1980" spans="1:31" hidden="1" x14ac:dyDescent="0.2">
      <c r="A1980" s="1">
        <v>1991</v>
      </c>
      <c r="P1980" s="6">
        <f t="shared" si="171"/>
        <v>0</v>
      </c>
      <c r="R1980" s="6">
        <f t="shared" si="172"/>
        <v>0</v>
      </c>
      <c r="S1980" s="57">
        <f t="shared" si="175"/>
        <v>0</v>
      </c>
      <c r="T1980" s="6">
        <f>Table1[[#This Row],[Volume in Units]]*Table1[[#This Row],[Price SDG/Unit]]</f>
        <v>0</v>
      </c>
      <c r="U1980" s="57">
        <f>Table1[[#This Row],[Volume MT/Head]]*Table1[[#This Row],[Price USD/(MT/Head)]]</f>
        <v>0</v>
      </c>
      <c r="W1980" s="28">
        <f>Table1[[#This Row],[Commission SDG/MT]]*Table1[[#This Row],[Volume in Units]]</f>
        <v>0</v>
      </c>
      <c r="Y1980" s="28">
        <f t="shared" si="173"/>
        <v>0</v>
      </c>
      <c r="Z1980" s="6">
        <f>IFERROR((Table1[[#This Row],[Total Cost SDG]]/Table1[[#This Row],[Volume MT/Head]]),0)</f>
        <v>0</v>
      </c>
      <c r="AA1980" s="57" t="e">
        <f t="shared" si="174"/>
        <v>#DIV/0!</v>
      </c>
      <c r="AB1980" s="57">
        <f>IFERROR((Table1[[#This Row],[Total Cost USD]]/Table1[[#This Row],[Volume MT/Head]]),0)</f>
        <v>0</v>
      </c>
      <c r="AC1980" s="80"/>
      <c r="AD1980" s="6">
        <f>Table1[[#This Row],[Volume MT/Head]]-Table1[[#This Row],[Delivered MT]]</f>
        <v>0</v>
      </c>
      <c r="AE1980" s="6">
        <f>Table1[[#This Row],[Delivered MT]]*Table1[[#This Row],[Average Cost SDG/MT]]</f>
        <v>0</v>
      </c>
    </row>
    <row r="1981" spans="1:31" hidden="1" x14ac:dyDescent="0.2">
      <c r="A1981" s="1">
        <v>1992</v>
      </c>
      <c r="P1981" s="6">
        <f t="shared" si="171"/>
        <v>0</v>
      </c>
      <c r="R1981" s="6">
        <f t="shared" si="172"/>
        <v>0</v>
      </c>
      <c r="S1981" s="57">
        <f t="shared" si="175"/>
        <v>0</v>
      </c>
      <c r="T1981" s="6">
        <f>Table1[[#This Row],[Volume in Units]]*Table1[[#This Row],[Price SDG/Unit]]</f>
        <v>0</v>
      </c>
      <c r="U1981" s="57">
        <f>Table1[[#This Row],[Volume MT/Head]]*Table1[[#This Row],[Price USD/(MT/Head)]]</f>
        <v>0</v>
      </c>
      <c r="W1981" s="28">
        <f>Table1[[#This Row],[Commission SDG/MT]]*Table1[[#This Row],[Volume in Units]]</f>
        <v>0</v>
      </c>
      <c r="Y1981" s="28">
        <f t="shared" si="173"/>
        <v>0</v>
      </c>
      <c r="Z1981" s="6">
        <f>IFERROR((Table1[[#This Row],[Total Cost SDG]]/Table1[[#This Row],[Volume MT/Head]]),0)</f>
        <v>0</v>
      </c>
      <c r="AA1981" s="57" t="e">
        <f t="shared" si="174"/>
        <v>#DIV/0!</v>
      </c>
      <c r="AB1981" s="57">
        <f>IFERROR((Table1[[#This Row],[Total Cost USD]]/Table1[[#This Row],[Volume MT/Head]]),0)</f>
        <v>0</v>
      </c>
      <c r="AC1981" s="80"/>
      <c r="AD1981" s="6">
        <f>Table1[[#This Row],[Volume MT/Head]]-Table1[[#This Row],[Delivered MT]]</f>
        <v>0</v>
      </c>
      <c r="AE1981" s="6">
        <f>Table1[[#This Row],[Delivered MT]]*Table1[[#This Row],[Average Cost SDG/MT]]</f>
        <v>0</v>
      </c>
    </row>
    <row r="1982" spans="1:31" hidden="1" x14ac:dyDescent="0.2">
      <c r="A1982" s="1">
        <v>1993</v>
      </c>
      <c r="P1982" s="6">
        <f t="shared" si="171"/>
        <v>0</v>
      </c>
      <c r="R1982" s="6">
        <f t="shared" si="172"/>
        <v>0</v>
      </c>
      <c r="S1982" s="57">
        <f t="shared" si="175"/>
        <v>0</v>
      </c>
      <c r="T1982" s="6">
        <f>Table1[[#This Row],[Volume in Units]]*Table1[[#This Row],[Price SDG/Unit]]</f>
        <v>0</v>
      </c>
      <c r="U1982" s="57">
        <f>Table1[[#This Row],[Volume MT/Head]]*Table1[[#This Row],[Price USD/(MT/Head)]]</f>
        <v>0</v>
      </c>
      <c r="W1982" s="28">
        <f>Table1[[#This Row],[Commission SDG/MT]]*Table1[[#This Row],[Volume in Units]]</f>
        <v>0</v>
      </c>
      <c r="Y1982" s="28">
        <f t="shared" si="173"/>
        <v>0</v>
      </c>
      <c r="Z1982" s="6">
        <f>IFERROR((Table1[[#This Row],[Total Cost SDG]]/Table1[[#This Row],[Volume MT/Head]]),0)</f>
        <v>0</v>
      </c>
      <c r="AA1982" s="57" t="e">
        <f t="shared" si="174"/>
        <v>#DIV/0!</v>
      </c>
      <c r="AB1982" s="57">
        <f>IFERROR((Table1[[#This Row],[Total Cost USD]]/Table1[[#This Row],[Volume MT/Head]]),0)</f>
        <v>0</v>
      </c>
      <c r="AC1982" s="80"/>
      <c r="AD1982" s="6">
        <f>Table1[[#This Row],[Volume MT/Head]]-Table1[[#This Row],[Delivered MT]]</f>
        <v>0</v>
      </c>
      <c r="AE1982" s="6">
        <f>Table1[[#This Row],[Delivered MT]]*Table1[[#This Row],[Average Cost SDG/MT]]</f>
        <v>0</v>
      </c>
    </row>
    <row r="1983" spans="1:31" hidden="1" x14ac:dyDescent="0.2">
      <c r="A1983" s="1">
        <v>1994</v>
      </c>
      <c r="P1983" s="6">
        <f t="shared" si="171"/>
        <v>0</v>
      </c>
      <c r="R1983" s="6">
        <f t="shared" si="172"/>
        <v>0</v>
      </c>
      <c r="S1983" s="57">
        <f t="shared" si="175"/>
        <v>0</v>
      </c>
      <c r="T1983" s="6">
        <f>Table1[[#This Row],[Volume in Units]]*Table1[[#This Row],[Price SDG/Unit]]</f>
        <v>0</v>
      </c>
      <c r="U1983" s="57">
        <f>Table1[[#This Row],[Volume MT/Head]]*Table1[[#This Row],[Price USD/(MT/Head)]]</f>
        <v>0</v>
      </c>
      <c r="W1983" s="28">
        <f>Table1[[#This Row],[Commission SDG/MT]]*Table1[[#This Row],[Volume in Units]]</f>
        <v>0</v>
      </c>
      <c r="Y1983" s="28">
        <f t="shared" si="173"/>
        <v>0</v>
      </c>
      <c r="Z1983" s="6">
        <f>IFERROR((Table1[[#This Row],[Total Cost SDG]]/Table1[[#This Row],[Volume MT/Head]]),0)</f>
        <v>0</v>
      </c>
      <c r="AA1983" s="57" t="e">
        <f t="shared" si="174"/>
        <v>#DIV/0!</v>
      </c>
      <c r="AB1983" s="57">
        <f>IFERROR((Table1[[#This Row],[Total Cost USD]]/Table1[[#This Row],[Volume MT/Head]]),0)</f>
        <v>0</v>
      </c>
      <c r="AC1983" s="80"/>
      <c r="AD1983" s="6">
        <f>Table1[[#This Row],[Volume MT/Head]]-Table1[[#This Row],[Delivered MT]]</f>
        <v>0</v>
      </c>
      <c r="AE1983" s="6">
        <f>Table1[[#This Row],[Delivered MT]]*Table1[[#This Row],[Average Cost SDG/MT]]</f>
        <v>0</v>
      </c>
    </row>
    <row r="1984" spans="1:31" hidden="1" x14ac:dyDescent="0.2">
      <c r="A1984" s="1">
        <v>1995</v>
      </c>
      <c r="P1984" s="6">
        <f t="shared" si="171"/>
        <v>0</v>
      </c>
      <c r="R1984" s="6">
        <f t="shared" si="172"/>
        <v>0</v>
      </c>
      <c r="S1984" s="57">
        <f t="shared" si="175"/>
        <v>0</v>
      </c>
      <c r="T1984" s="6">
        <f>Table1[[#This Row],[Volume in Units]]*Table1[[#This Row],[Price SDG/Unit]]</f>
        <v>0</v>
      </c>
      <c r="U1984" s="57">
        <f>Table1[[#This Row],[Volume MT/Head]]*Table1[[#This Row],[Price USD/(MT/Head)]]</f>
        <v>0</v>
      </c>
      <c r="W1984" s="28">
        <f>Table1[[#This Row],[Commission SDG/MT]]*Table1[[#This Row],[Volume in Units]]</f>
        <v>0</v>
      </c>
      <c r="Y1984" s="28">
        <f t="shared" si="173"/>
        <v>0</v>
      </c>
      <c r="Z1984" s="6">
        <f>IFERROR((Table1[[#This Row],[Total Cost SDG]]/Table1[[#This Row],[Volume MT/Head]]),0)</f>
        <v>0</v>
      </c>
      <c r="AA1984" s="57" t="e">
        <f t="shared" si="174"/>
        <v>#DIV/0!</v>
      </c>
      <c r="AB1984" s="57">
        <f>IFERROR((Table1[[#This Row],[Total Cost USD]]/Table1[[#This Row],[Volume MT/Head]]),0)</f>
        <v>0</v>
      </c>
      <c r="AC1984" s="80"/>
      <c r="AD1984" s="6">
        <f>Table1[[#This Row],[Volume MT/Head]]-Table1[[#This Row],[Delivered MT]]</f>
        <v>0</v>
      </c>
      <c r="AE1984" s="6">
        <f>Table1[[#This Row],[Delivered MT]]*Table1[[#This Row],[Average Cost SDG/MT]]</f>
        <v>0</v>
      </c>
    </row>
    <row r="1985" spans="1:31" hidden="1" x14ac:dyDescent="0.2">
      <c r="A1985" s="1">
        <v>1996</v>
      </c>
      <c r="P1985" s="6">
        <f t="shared" si="171"/>
        <v>0</v>
      </c>
      <c r="R1985" s="6">
        <f t="shared" si="172"/>
        <v>0</v>
      </c>
      <c r="S1985" s="57">
        <f t="shared" si="175"/>
        <v>0</v>
      </c>
      <c r="T1985" s="6">
        <f>Table1[[#This Row],[Volume in Units]]*Table1[[#This Row],[Price SDG/Unit]]</f>
        <v>0</v>
      </c>
      <c r="U1985" s="57">
        <f>Table1[[#This Row],[Volume MT/Head]]*Table1[[#This Row],[Price USD/(MT/Head)]]</f>
        <v>0</v>
      </c>
      <c r="W1985" s="28">
        <f>Table1[[#This Row],[Commission SDG/MT]]*Table1[[#This Row],[Volume in Units]]</f>
        <v>0</v>
      </c>
      <c r="Y1985" s="28">
        <f t="shared" si="173"/>
        <v>0</v>
      </c>
      <c r="Z1985" s="6">
        <f>IFERROR((Table1[[#This Row],[Total Cost SDG]]/Table1[[#This Row],[Volume MT/Head]]),0)</f>
        <v>0</v>
      </c>
      <c r="AA1985" s="57" t="e">
        <f t="shared" si="174"/>
        <v>#DIV/0!</v>
      </c>
      <c r="AB1985" s="57">
        <f>IFERROR((Table1[[#This Row],[Total Cost USD]]/Table1[[#This Row],[Volume MT/Head]]),0)</f>
        <v>0</v>
      </c>
      <c r="AC1985" s="80"/>
      <c r="AD1985" s="6">
        <f>Table1[[#This Row],[Volume MT/Head]]-Table1[[#This Row],[Delivered MT]]</f>
        <v>0</v>
      </c>
      <c r="AE1985" s="6">
        <f>Table1[[#This Row],[Delivered MT]]*Table1[[#This Row],[Average Cost SDG/MT]]</f>
        <v>0</v>
      </c>
    </row>
    <row r="1986" spans="1:31" hidden="1" x14ac:dyDescent="0.2">
      <c r="A1986" s="1">
        <v>1997</v>
      </c>
      <c r="P1986" s="6">
        <f t="shared" ref="P1986:P2049" si="176">IF(N1986="KG",(O1986/1000),IF(N1986="Head",(O1986*1),IF(N1986="Kantar 100lb",(O1986/22.25),IF(N1986="Kantar 315lb",(O1986*315/2204.6),IF(N1986="MT",(O1986*1),IF(N1986="Ardab",(O1986*199.726/1000),IF(N1986="104 Bag",(O1986*104/1000),IF(N1986="101 Bag",(O1986*101/1000),IF(N1986=0,0)))))))))</f>
        <v>0</v>
      </c>
      <c r="R1986" s="6">
        <f t="shared" ref="R1986:R2049" si="177">IF(N1986="KG",(Q1986*1000),IF(N1986="Head",(Q1986*1),IF(N1986="Kantar 100lb",(Q1986*22.25),IF(N1986="Kantar 315lb",(Q1986/315*2204.6),IF(N1986="MT",(Q1986*1),IF(N1986="Ardab",(Q1986/199.726*1000),IF(N1986="104 Bag",(Q1986/104*1000),IF(N1986="101 Bag",(Q1986/101*1000),IF(N1986=0,0)))))))))</f>
        <v>0</v>
      </c>
      <c r="S1986" s="57">
        <f t="shared" si="175"/>
        <v>0</v>
      </c>
      <c r="T1986" s="6">
        <f>Table1[[#This Row],[Volume in Units]]*Table1[[#This Row],[Price SDG/Unit]]</f>
        <v>0</v>
      </c>
      <c r="U1986" s="57">
        <f>Table1[[#This Row],[Volume MT/Head]]*Table1[[#This Row],[Price USD/(MT/Head)]]</f>
        <v>0</v>
      </c>
      <c r="W1986" s="28">
        <f>Table1[[#This Row],[Commission SDG/MT]]*Table1[[#This Row],[Volume in Units]]</f>
        <v>0</v>
      </c>
      <c r="Y1986" s="28">
        <f t="shared" ref="Y1986:Y2049" si="178">T1986+W1986+X1986</f>
        <v>0</v>
      </c>
      <c r="Z1986" s="6">
        <f>IFERROR((Table1[[#This Row],[Total Cost SDG]]/Table1[[#This Row],[Volume MT/Head]]),0)</f>
        <v>0</v>
      </c>
      <c r="AA1986" s="57" t="e">
        <f t="shared" ref="AA1986:AA2049" si="179">Y1986/F1986</f>
        <v>#DIV/0!</v>
      </c>
      <c r="AB1986" s="57">
        <f>IFERROR((Table1[[#This Row],[Total Cost USD]]/Table1[[#This Row],[Volume MT/Head]]),0)</f>
        <v>0</v>
      </c>
      <c r="AC1986" s="80"/>
      <c r="AD1986" s="6">
        <f>Table1[[#This Row],[Volume MT/Head]]-Table1[[#This Row],[Delivered MT]]</f>
        <v>0</v>
      </c>
      <c r="AE1986" s="6">
        <f>Table1[[#This Row],[Delivered MT]]*Table1[[#This Row],[Average Cost SDG/MT]]</f>
        <v>0</v>
      </c>
    </row>
    <row r="1987" spans="1:31" hidden="1" x14ac:dyDescent="0.2">
      <c r="A1987" s="1">
        <v>1998</v>
      </c>
      <c r="P1987" s="6">
        <f t="shared" si="176"/>
        <v>0</v>
      </c>
      <c r="R1987" s="6">
        <f t="shared" si="177"/>
        <v>0</v>
      </c>
      <c r="S1987" s="57">
        <f t="shared" si="175"/>
        <v>0</v>
      </c>
      <c r="T1987" s="6">
        <f>Table1[[#This Row],[Volume in Units]]*Table1[[#This Row],[Price SDG/Unit]]</f>
        <v>0</v>
      </c>
      <c r="U1987" s="57">
        <f>Table1[[#This Row],[Volume MT/Head]]*Table1[[#This Row],[Price USD/(MT/Head)]]</f>
        <v>0</v>
      </c>
      <c r="W1987" s="28">
        <f>Table1[[#This Row],[Commission SDG/MT]]*Table1[[#This Row],[Volume in Units]]</f>
        <v>0</v>
      </c>
      <c r="Y1987" s="28">
        <f t="shared" si="178"/>
        <v>0</v>
      </c>
      <c r="Z1987" s="6">
        <f>IFERROR((Table1[[#This Row],[Total Cost SDG]]/Table1[[#This Row],[Volume MT/Head]]),0)</f>
        <v>0</v>
      </c>
      <c r="AA1987" s="57" t="e">
        <f t="shared" si="179"/>
        <v>#DIV/0!</v>
      </c>
      <c r="AB1987" s="57">
        <f>IFERROR((Table1[[#This Row],[Total Cost USD]]/Table1[[#This Row],[Volume MT/Head]]),0)</f>
        <v>0</v>
      </c>
      <c r="AC1987" s="80"/>
      <c r="AD1987" s="6">
        <f>Table1[[#This Row],[Volume MT/Head]]-Table1[[#This Row],[Delivered MT]]</f>
        <v>0</v>
      </c>
      <c r="AE1987" s="6">
        <f>Table1[[#This Row],[Delivered MT]]*Table1[[#This Row],[Average Cost SDG/MT]]</f>
        <v>0</v>
      </c>
    </row>
    <row r="1988" spans="1:31" hidden="1" x14ac:dyDescent="0.2">
      <c r="A1988" s="1">
        <v>1999</v>
      </c>
      <c r="P1988" s="6">
        <f t="shared" si="176"/>
        <v>0</v>
      </c>
      <c r="R1988" s="6">
        <f t="shared" si="177"/>
        <v>0</v>
      </c>
      <c r="S1988" s="57">
        <f t="shared" si="175"/>
        <v>0</v>
      </c>
      <c r="T1988" s="6">
        <f>Table1[[#This Row],[Volume in Units]]*Table1[[#This Row],[Price SDG/Unit]]</f>
        <v>0</v>
      </c>
      <c r="U1988" s="57">
        <f>Table1[[#This Row],[Volume MT/Head]]*Table1[[#This Row],[Price USD/(MT/Head)]]</f>
        <v>0</v>
      </c>
      <c r="W1988" s="28">
        <f>Table1[[#This Row],[Commission SDG/MT]]*Table1[[#This Row],[Volume in Units]]</f>
        <v>0</v>
      </c>
      <c r="Y1988" s="28">
        <f t="shared" si="178"/>
        <v>0</v>
      </c>
      <c r="Z1988" s="6">
        <f>IFERROR((Table1[[#This Row],[Total Cost SDG]]/Table1[[#This Row],[Volume MT/Head]]),0)</f>
        <v>0</v>
      </c>
      <c r="AA1988" s="57" t="e">
        <f t="shared" si="179"/>
        <v>#DIV/0!</v>
      </c>
      <c r="AB1988" s="57">
        <f>IFERROR((Table1[[#This Row],[Total Cost USD]]/Table1[[#This Row],[Volume MT/Head]]),0)</f>
        <v>0</v>
      </c>
      <c r="AC1988" s="80"/>
      <c r="AD1988" s="6">
        <f>Table1[[#This Row],[Volume MT/Head]]-Table1[[#This Row],[Delivered MT]]</f>
        <v>0</v>
      </c>
      <c r="AE1988" s="6">
        <f>Table1[[#This Row],[Delivered MT]]*Table1[[#This Row],[Average Cost SDG/MT]]</f>
        <v>0</v>
      </c>
    </row>
    <row r="1989" spans="1:31" hidden="1" x14ac:dyDescent="0.2">
      <c r="A1989" s="1">
        <v>2000</v>
      </c>
      <c r="P1989" s="6">
        <f t="shared" si="176"/>
        <v>0</v>
      </c>
      <c r="R1989" s="6">
        <f t="shared" si="177"/>
        <v>0</v>
      </c>
      <c r="S1989" s="57">
        <f t="shared" si="175"/>
        <v>0</v>
      </c>
      <c r="T1989" s="6">
        <f>Table1[[#This Row],[Volume in Units]]*Table1[[#This Row],[Price SDG/Unit]]</f>
        <v>0</v>
      </c>
      <c r="U1989" s="57">
        <f>Table1[[#This Row],[Volume MT/Head]]*Table1[[#This Row],[Price USD/(MT/Head)]]</f>
        <v>0</v>
      </c>
      <c r="W1989" s="28">
        <f>Table1[[#This Row],[Commission SDG/MT]]*Table1[[#This Row],[Volume in Units]]</f>
        <v>0</v>
      </c>
      <c r="Y1989" s="28">
        <f t="shared" si="178"/>
        <v>0</v>
      </c>
      <c r="Z1989" s="6">
        <f>IFERROR((Table1[[#This Row],[Total Cost SDG]]/Table1[[#This Row],[Volume MT/Head]]),0)</f>
        <v>0</v>
      </c>
      <c r="AA1989" s="57" t="e">
        <f t="shared" si="179"/>
        <v>#DIV/0!</v>
      </c>
      <c r="AB1989" s="57">
        <f>IFERROR((Table1[[#This Row],[Total Cost USD]]/Table1[[#This Row],[Volume MT/Head]]),0)</f>
        <v>0</v>
      </c>
      <c r="AC1989" s="80"/>
      <c r="AD1989" s="6">
        <f>Table1[[#This Row],[Volume MT/Head]]-Table1[[#This Row],[Delivered MT]]</f>
        <v>0</v>
      </c>
      <c r="AE1989" s="6">
        <f>Table1[[#This Row],[Delivered MT]]*Table1[[#This Row],[Average Cost SDG/MT]]</f>
        <v>0</v>
      </c>
    </row>
    <row r="1990" spans="1:31" hidden="1" x14ac:dyDescent="0.2">
      <c r="A1990" s="1">
        <v>2001</v>
      </c>
      <c r="P1990" s="6">
        <f t="shared" si="176"/>
        <v>0</v>
      </c>
      <c r="R1990" s="6">
        <f t="shared" si="177"/>
        <v>0</v>
      </c>
      <c r="S1990" s="57">
        <f t="shared" si="175"/>
        <v>0</v>
      </c>
      <c r="T1990" s="6">
        <f>Table1[[#This Row],[Volume in Units]]*Table1[[#This Row],[Price SDG/Unit]]</f>
        <v>0</v>
      </c>
      <c r="U1990" s="57">
        <f>Table1[[#This Row],[Volume MT/Head]]*Table1[[#This Row],[Price USD/(MT/Head)]]</f>
        <v>0</v>
      </c>
      <c r="W1990" s="28">
        <f>Table1[[#This Row],[Commission SDG/MT]]*Table1[[#This Row],[Volume in Units]]</f>
        <v>0</v>
      </c>
      <c r="Y1990" s="28">
        <f t="shared" si="178"/>
        <v>0</v>
      </c>
      <c r="Z1990" s="6">
        <f>IFERROR((Table1[[#This Row],[Total Cost SDG]]/Table1[[#This Row],[Volume MT/Head]]),0)</f>
        <v>0</v>
      </c>
      <c r="AA1990" s="57" t="e">
        <f t="shared" si="179"/>
        <v>#DIV/0!</v>
      </c>
      <c r="AB1990" s="57">
        <f>IFERROR((Table1[[#This Row],[Total Cost USD]]/Table1[[#This Row],[Volume MT/Head]]),0)</f>
        <v>0</v>
      </c>
      <c r="AC1990" s="80"/>
      <c r="AD1990" s="6">
        <f>Table1[[#This Row],[Volume MT/Head]]-Table1[[#This Row],[Delivered MT]]</f>
        <v>0</v>
      </c>
      <c r="AE1990" s="6">
        <f>Table1[[#This Row],[Delivered MT]]*Table1[[#This Row],[Average Cost SDG/MT]]</f>
        <v>0</v>
      </c>
    </row>
    <row r="1991" spans="1:31" hidden="1" x14ac:dyDescent="0.2">
      <c r="A1991" s="1">
        <v>2002</v>
      </c>
      <c r="P1991" s="6">
        <f t="shared" si="176"/>
        <v>0</v>
      </c>
      <c r="R1991" s="6">
        <f t="shared" si="177"/>
        <v>0</v>
      </c>
      <c r="S1991" s="57">
        <f t="shared" si="175"/>
        <v>0</v>
      </c>
      <c r="T1991" s="6">
        <f>Table1[[#This Row],[Volume in Units]]*Table1[[#This Row],[Price SDG/Unit]]</f>
        <v>0</v>
      </c>
      <c r="U1991" s="57">
        <f>Table1[[#This Row],[Volume MT/Head]]*Table1[[#This Row],[Price USD/(MT/Head)]]</f>
        <v>0</v>
      </c>
      <c r="W1991" s="28">
        <f>Table1[[#This Row],[Commission SDG/MT]]*Table1[[#This Row],[Volume in Units]]</f>
        <v>0</v>
      </c>
      <c r="Y1991" s="28">
        <f t="shared" si="178"/>
        <v>0</v>
      </c>
      <c r="Z1991" s="6">
        <f>IFERROR((Table1[[#This Row],[Total Cost SDG]]/Table1[[#This Row],[Volume MT/Head]]),0)</f>
        <v>0</v>
      </c>
      <c r="AA1991" s="57" t="e">
        <f t="shared" si="179"/>
        <v>#DIV/0!</v>
      </c>
      <c r="AB1991" s="57">
        <f>IFERROR((Table1[[#This Row],[Total Cost USD]]/Table1[[#This Row],[Volume MT/Head]]),0)</f>
        <v>0</v>
      </c>
      <c r="AC1991" s="80"/>
      <c r="AD1991" s="6">
        <f>Table1[[#This Row],[Volume MT/Head]]-Table1[[#This Row],[Delivered MT]]</f>
        <v>0</v>
      </c>
      <c r="AE1991" s="6">
        <f>Table1[[#This Row],[Delivered MT]]*Table1[[#This Row],[Average Cost SDG/MT]]</f>
        <v>0</v>
      </c>
    </row>
    <row r="1992" spans="1:31" hidden="1" x14ac:dyDescent="0.2">
      <c r="A1992" s="1">
        <v>2003</v>
      </c>
      <c r="P1992" s="6">
        <f t="shared" si="176"/>
        <v>0</v>
      </c>
      <c r="R1992" s="6">
        <f t="shared" si="177"/>
        <v>0</v>
      </c>
      <c r="S1992" s="57">
        <f t="shared" si="175"/>
        <v>0</v>
      </c>
      <c r="T1992" s="6">
        <f>Table1[[#This Row],[Volume in Units]]*Table1[[#This Row],[Price SDG/Unit]]</f>
        <v>0</v>
      </c>
      <c r="U1992" s="57">
        <f>Table1[[#This Row],[Volume MT/Head]]*Table1[[#This Row],[Price USD/(MT/Head)]]</f>
        <v>0</v>
      </c>
      <c r="W1992" s="28">
        <f>Table1[[#This Row],[Commission SDG/MT]]*Table1[[#This Row],[Volume in Units]]</f>
        <v>0</v>
      </c>
      <c r="Y1992" s="28">
        <f t="shared" si="178"/>
        <v>0</v>
      </c>
      <c r="Z1992" s="6">
        <f>IFERROR((Table1[[#This Row],[Total Cost SDG]]/Table1[[#This Row],[Volume MT/Head]]),0)</f>
        <v>0</v>
      </c>
      <c r="AA1992" s="57" t="e">
        <f t="shared" si="179"/>
        <v>#DIV/0!</v>
      </c>
      <c r="AB1992" s="57">
        <f>IFERROR((Table1[[#This Row],[Total Cost USD]]/Table1[[#This Row],[Volume MT/Head]]),0)</f>
        <v>0</v>
      </c>
      <c r="AC1992" s="80"/>
      <c r="AD1992" s="6">
        <f>Table1[[#This Row],[Volume MT/Head]]-Table1[[#This Row],[Delivered MT]]</f>
        <v>0</v>
      </c>
      <c r="AE1992" s="6">
        <f>Table1[[#This Row],[Delivered MT]]*Table1[[#This Row],[Average Cost SDG/MT]]</f>
        <v>0</v>
      </c>
    </row>
    <row r="1993" spans="1:31" hidden="1" x14ac:dyDescent="0.2">
      <c r="A1993" s="1">
        <v>2004</v>
      </c>
      <c r="P1993" s="6">
        <f t="shared" si="176"/>
        <v>0</v>
      </c>
      <c r="R1993" s="6">
        <f t="shared" si="177"/>
        <v>0</v>
      </c>
      <c r="S1993" s="57">
        <f t="shared" si="175"/>
        <v>0</v>
      </c>
      <c r="T1993" s="6">
        <f>Table1[[#This Row],[Volume in Units]]*Table1[[#This Row],[Price SDG/Unit]]</f>
        <v>0</v>
      </c>
      <c r="U1993" s="57">
        <f>Table1[[#This Row],[Volume MT/Head]]*Table1[[#This Row],[Price USD/(MT/Head)]]</f>
        <v>0</v>
      </c>
      <c r="W1993" s="28">
        <f>Table1[[#This Row],[Commission SDG/MT]]*Table1[[#This Row],[Volume in Units]]</f>
        <v>0</v>
      </c>
      <c r="Y1993" s="28">
        <f t="shared" si="178"/>
        <v>0</v>
      </c>
      <c r="Z1993" s="6">
        <f>IFERROR((Table1[[#This Row],[Total Cost SDG]]/Table1[[#This Row],[Volume MT/Head]]),0)</f>
        <v>0</v>
      </c>
      <c r="AA1993" s="57" t="e">
        <f t="shared" si="179"/>
        <v>#DIV/0!</v>
      </c>
      <c r="AB1993" s="57">
        <f>IFERROR((Table1[[#This Row],[Total Cost USD]]/Table1[[#This Row],[Volume MT/Head]]),0)</f>
        <v>0</v>
      </c>
      <c r="AC1993" s="80"/>
      <c r="AD1993" s="6">
        <f>Table1[[#This Row],[Volume MT/Head]]-Table1[[#This Row],[Delivered MT]]</f>
        <v>0</v>
      </c>
      <c r="AE1993" s="6">
        <f>Table1[[#This Row],[Delivered MT]]*Table1[[#This Row],[Average Cost SDG/MT]]</f>
        <v>0</v>
      </c>
    </row>
    <row r="1994" spans="1:31" hidden="1" x14ac:dyDescent="0.2">
      <c r="A1994" s="1">
        <v>2005</v>
      </c>
      <c r="P1994" s="6">
        <f t="shared" si="176"/>
        <v>0</v>
      </c>
      <c r="R1994" s="6">
        <f t="shared" si="177"/>
        <v>0</v>
      </c>
      <c r="S1994" s="57">
        <f t="shared" si="175"/>
        <v>0</v>
      </c>
      <c r="T1994" s="6">
        <f>Table1[[#This Row],[Volume in Units]]*Table1[[#This Row],[Price SDG/Unit]]</f>
        <v>0</v>
      </c>
      <c r="U1994" s="57">
        <f>Table1[[#This Row],[Volume MT/Head]]*Table1[[#This Row],[Price USD/(MT/Head)]]</f>
        <v>0</v>
      </c>
      <c r="W1994" s="28">
        <f>Table1[[#This Row],[Commission SDG/MT]]*Table1[[#This Row],[Volume in Units]]</f>
        <v>0</v>
      </c>
      <c r="Y1994" s="28">
        <f t="shared" si="178"/>
        <v>0</v>
      </c>
      <c r="Z1994" s="6">
        <f>IFERROR((Table1[[#This Row],[Total Cost SDG]]/Table1[[#This Row],[Volume MT/Head]]),0)</f>
        <v>0</v>
      </c>
      <c r="AA1994" s="57" t="e">
        <f t="shared" si="179"/>
        <v>#DIV/0!</v>
      </c>
      <c r="AB1994" s="57">
        <f>IFERROR((Table1[[#This Row],[Total Cost USD]]/Table1[[#This Row],[Volume MT/Head]]),0)</f>
        <v>0</v>
      </c>
      <c r="AC1994" s="80"/>
      <c r="AD1994" s="6">
        <f>Table1[[#This Row],[Volume MT/Head]]-Table1[[#This Row],[Delivered MT]]</f>
        <v>0</v>
      </c>
      <c r="AE1994" s="6">
        <f>Table1[[#This Row],[Delivered MT]]*Table1[[#This Row],[Average Cost SDG/MT]]</f>
        <v>0</v>
      </c>
    </row>
    <row r="1995" spans="1:31" hidden="1" x14ac:dyDescent="0.2">
      <c r="A1995" s="1">
        <v>2006</v>
      </c>
      <c r="P1995" s="6">
        <f t="shared" si="176"/>
        <v>0</v>
      </c>
      <c r="R1995" s="6">
        <f t="shared" si="177"/>
        <v>0</v>
      </c>
      <c r="S1995" s="57">
        <f t="shared" si="175"/>
        <v>0</v>
      </c>
      <c r="T1995" s="6">
        <f>Table1[[#This Row],[Volume in Units]]*Table1[[#This Row],[Price SDG/Unit]]</f>
        <v>0</v>
      </c>
      <c r="U1995" s="57">
        <f>Table1[[#This Row],[Volume MT/Head]]*Table1[[#This Row],[Price USD/(MT/Head)]]</f>
        <v>0</v>
      </c>
      <c r="W1995" s="28">
        <f>Table1[[#This Row],[Commission SDG/MT]]*Table1[[#This Row],[Volume in Units]]</f>
        <v>0</v>
      </c>
      <c r="Y1995" s="28">
        <f t="shared" si="178"/>
        <v>0</v>
      </c>
      <c r="Z1995" s="6">
        <f>IFERROR((Table1[[#This Row],[Total Cost SDG]]/Table1[[#This Row],[Volume MT/Head]]),0)</f>
        <v>0</v>
      </c>
      <c r="AA1995" s="57" t="e">
        <f t="shared" si="179"/>
        <v>#DIV/0!</v>
      </c>
      <c r="AB1995" s="57">
        <f>IFERROR((Table1[[#This Row],[Total Cost USD]]/Table1[[#This Row],[Volume MT/Head]]),0)</f>
        <v>0</v>
      </c>
      <c r="AC1995" s="80"/>
      <c r="AD1995" s="6">
        <f>Table1[[#This Row],[Volume MT/Head]]-Table1[[#This Row],[Delivered MT]]</f>
        <v>0</v>
      </c>
      <c r="AE1995" s="6">
        <f>Table1[[#This Row],[Delivered MT]]*Table1[[#This Row],[Average Cost SDG/MT]]</f>
        <v>0</v>
      </c>
    </row>
    <row r="1996" spans="1:31" hidden="1" x14ac:dyDescent="0.2">
      <c r="A1996" s="1">
        <v>2007</v>
      </c>
      <c r="P1996" s="6">
        <f t="shared" si="176"/>
        <v>0</v>
      </c>
      <c r="R1996" s="6">
        <f t="shared" si="177"/>
        <v>0</v>
      </c>
      <c r="S1996" s="57">
        <f t="shared" si="175"/>
        <v>0</v>
      </c>
      <c r="T1996" s="6">
        <f>Table1[[#This Row],[Volume in Units]]*Table1[[#This Row],[Price SDG/Unit]]</f>
        <v>0</v>
      </c>
      <c r="U1996" s="57">
        <f>Table1[[#This Row],[Volume MT/Head]]*Table1[[#This Row],[Price USD/(MT/Head)]]</f>
        <v>0</v>
      </c>
      <c r="W1996" s="28">
        <f>Table1[[#This Row],[Commission SDG/MT]]*Table1[[#This Row],[Volume in Units]]</f>
        <v>0</v>
      </c>
      <c r="Y1996" s="28">
        <f t="shared" si="178"/>
        <v>0</v>
      </c>
      <c r="Z1996" s="6">
        <f>IFERROR((Table1[[#This Row],[Total Cost SDG]]/Table1[[#This Row],[Volume MT/Head]]),0)</f>
        <v>0</v>
      </c>
      <c r="AA1996" s="57" t="e">
        <f t="shared" si="179"/>
        <v>#DIV/0!</v>
      </c>
      <c r="AB1996" s="57">
        <f>IFERROR((Table1[[#This Row],[Total Cost USD]]/Table1[[#This Row],[Volume MT/Head]]),0)</f>
        <v>0</v>
      </c>
      <c r="AC1996" s="80"/>
      <c r="AD1996" s="6">
        <f>Table1[[#This Row],[Volume MT/Head]]-Table1[[#This Row],[Delivered MT]]</f>
        <v>0</v>
      </c>
      <c r="AE1996" s="6">
        <f>Table1[[#This Row],[Delivered MT]]*Table1[[#This Row],[Average Cost SDG/MT]]</f>
        <v>0</v>
      </c>
    </row>
    <row r="1997" spans="1:31" hidden="1" x14ac:dyDescent="0.2">
      <c r="A1997" s="1">
        <v>2008</v>
      </c>
      <c r="P1997" s="6">
        <f t="shared" si="176"/>
        <v>0</v>
      </c>
      <c r="R1997" s="6">
        <f t="shared" si="177"/>
        <v>0</v>
      </c>
      <c r="S1997" s="57">
        <f t="shared" si="175"/>
        <v>0</v>
      </c>
      <c r="T1997" s="6">
        <f>Table1[[#This Row],[Volume in Units]]*Table1[[#This Row],[Price SDG/Unit]]</f>
        <v>0</v>
      </c>
      <c r="U1997" s="57">
        <f>Table1[[#This Row],[Volume MT/Head]]*Table1[[#This Row],[Price USD/(MT/Head)]]</f>
        <v>0</v>
      </c>
      <c r="W1997" s="28">
        <f>Table1[[#This Row],[Commission SDG/MT]]*Table1[[#This Row],[Volume in Units]]</f>
        <v>0</v>
      </c>
      <c r="Y1997" s="28">
        <f t="shared" si="178"/>
        <v>0</v>
      </c>
      <c r="Z1997" s="6">
        <f>IFERROR((Table1[[#This Row],[Total Cost SDG]]/Table1[[#This Row],[Volume MT/Head]]),0)</f>
        <v>0</v>
      </c>
      <c r="AA1997" s="57" t="e">
        <f t="shared" si="179"/>
        <v>#DIV/0!</v>
      </c>
      <c r="AB1997" s="57">
        <f>IFERROR((Table1[[#This Row],[Total Cost USD]]/Table1[[#This Row],[Volume MT/Head]]),0)</f>
        <v>0</v>
      </c>
      <c r="AC1997" s="80"/>
      <c r="AD1997" s="6">
        <f>Table1[[#This Row],[Volume MT/Head]]-Table1[[#This Row],[Delivered MT]]</f>
        <v>0</v>
      </c>
      <c r="AE1997" s="6">
        <f>Table1[[#This Row],[Delivered MT]]*Table1[[#This Row],[Average Cost SDG/MT]]</f>
        <v>0</v>
      </c>
    </row>
    <row r="1998" spans="1:31" hidden="1" x14ac:dyDescent="0.2">
      <c r="A1998" s="1">
        <v>2009</v>
      </c>
      <c r="P1998" s="6">
        <f t="shared" si="176"/>
        <v>0</v>
      </c>
      <c r="R1998" s="6">
        <f t="shared" si="177"/>
        <v>0</v>
      </c>
      <c r="S1998" s="57">
        <f t="shared" si="175"/>
        <v>0</v>
      </c>
      <c r="T1998" s="6">
        <f>Table1[[#This Row],[Volume in Units]]*Table1[[#This Row],[Price SDG/Unit]]</f>
        <v>0</v>
      </c>
      <c r="U1998" s="57">
        <f>Table1[[#This Row],[Volume MT/Head]]*Table1[[#This Row],[Price USD/(MT/Head)]]</f>
        <v>0</v>
      </c>
      <c r="W1998" s="28">
        <f>Table1[[#This Row],[Commission SDG/MT]]*Table1[[#This Row],[Volume in Units]]</f>
        <v>0</v>
      </c>
      <c r="Y1998" s="28">
        <f t="shared" si="178"/>
        <v>0</v>
      </c>
      <c r="Z1998" s="6">
        <f>IFERROR((Table1[[#This Row],[Total Cost SDG]]/Table1[[#This Row],[Volume MT/Head]]),0)</f>
        <v>0</v>
      </c>
      <c r="AA1998" s="57" t="e">
        <f t="shared" si="179"/>
        <v>#DIV/0!</v>
      </c>
      <c r="AB1998" s="57">
        <f>IFERROR((Table1[[#This Row],[Total Cost USD]]/Table1[[#This Row],[Volume MT/Head]]),0)</f>
        <v>0</v>
      </c>
      <c r="AC1998" s="80"/>
      <c r="AD1998" s="6">
        <f>Table1[[#This Row],[Volume MT/Head]]-Table1[[#This Row],[Delivered MT]]</f>
        <v>0</v>
      </c>
      <c r="AE1998" s="6">
        <f>Table1[[#This Row],[Delivered MT]]*Table1[[#This Row],[Average Cost SDG/MT]]</f>
        <v>0</v>
      </c>
    </row>
    <row r="1999" spans="1:31" hidden="1" x14ac:dyDescent="0.2">
      <c r="A1999" s="1">
        <v>2010</v>
      </c>
      <c r="P1999" s="6">
        <f t="shared" si="176"/>
        <v>0</v>
      </c>
      <c r="R1999" s="6">
        <f t="shared" si="177"/>
        <v>0</v>
      </c>
      <c r="S1999" s="57">
        <f t="shared" si="175"/>
        <v>0</v>
      </c>
      <c r="T1999" s="6">
        <f>Table1[[#This Row],[Volume in Units]]*Table1[[#This Row],[Price SDG/Unit]]</f>
        <v>0</v>
      </c>
      <c r="U1999" s="57">
        <f>Table1[[#This Row],[Volume MT/Head]]*Table1[[#This Row],[Price USD/(MT/Head)]]</f>
        <v>0</v>
      </c>
      <c r="W1999" s="28">
        <f>Table1[[#This Row],[Commission SDG/MT]]*Table1[[#This Row],[Volume in Units]]</f>
        <v>0</v>
      </c>
      <c r="Y1999" s="28">
        <f t="shared" si="178"/>
        <v>0</v>
      </c>
      <c r="Z1999" s="6">
        <f>IFERROR((Table1[[#This Row],[Total Cost SDG]]/Table1[[#This Row],[Volume MT/Head]]),0)</f>
        <v>0</v>
      </c>
      <c r="AA1999" s="57" t="e">
        <f t="shared" si="179"/>
        <v>#DIV/0!</v>
      </c>
      <c r="AB1999" s="57">
        <f>IFERROR((Table1[[#This Row],[Total Cost USD]]/Table1[[#This Row],[Volume MT/Head]]),0)</f>
        <v>0</v>
      </c>
      <c r="AC1999" s="80"/>
      <c r="AD1999" s="6">
        <f>Table1[[#This Row],[Volume MT/Head]]-Table1[[#This Row],[Delivered MT]]</f>
        <v>0</v>
      </c>
      <c r="AE1999" s="6">
        <f>Table1[[#This Row],[Delivered MT]]*Table1[[#This Row],[Average Cost SDG/MT]]</f>
        <v>0</v>
      </c>
    </row>
    <row r="2000" spans="1:31" hidden="1" x14ac:dyDescent="0.2">
      <c r="A2000" s="1">
        <v>2011</v>
      </c>
      <c r="P2000" s="6">
        <f t="shared" si="176"/>
        <v>0</v>
      </c>
      <c r="R2000" s="6">
        <f t="shared" si="177"/>
        <v>0</v>
      </c>
      <c r="S2000" s="57">
        <f t="shared" si="175"/>
        <v>0</v>
      </c>
      <c r="T2000" s="6">
        <f>Table1[[#This Row],[Volume in Units]]*Table1[[#This Row],[Price SDG/Unit]]</f>
        <v>0</v>
      </c>
      <c r="U2000" s="57">
        <f>Table1[[#This Row],[Volume MT/Head]]*Table1[[#This Row],[Price USD/(MT/Head)]]</f>
        <v>0</v>
      </c>
      <c r="W2000" s="28">
        <f>Table1[[#This Row],[Commission SDG/MT]]*Table1[[#This Row],[Volume in Units]]</f>
        <v>0</v>
      </c>
      <c r="Y2000" s="28">
        <f t="shared" si="178"/>
        <v>0</v>
      </c>
      <c r="Z2000" s="6">
        <f>IFERROR((Table1[[#This Row],[Total Cost SDG]]/Table1[[#This Row],[Volume MT/Head]]),0)</f>
        <v>0</v>
      </c>
      <c r="AA2000" s="57" t="e">
        <f t="shared" si="179"/>
        <v>#DIV/0!</v>
      </c>
      <c r="AB2000" s="57">
        <f>IFERROR((Table1[[#This Row],[Total Cost USD]]/Table1[[#This Row],[Volume MT/Head]]),0)</f>
        <v>0</v>
      </c>
      <c r="AC2000" s="80"/>
      <c r="AD2000" s="6">
        <f>Table1[[#This Row],[Volume MT/Head]]-Table1[[#This Row],[Delivered MT]]</f>
        <v>0</v>
      </c>
      <c r="AE2000" s="6">
        <f>Table1[[#This Row],[Delivered MT]]*Table1[[#This Row],[Average Cost SDG/MT]]</f>
        <v>0</v>
      </c>
    </row>
    <row r="2001" spans="1:31" hidden="1" x14ac:dyDescent="0.2">
      <c r="A2001" s="1">
        <v>2012</v>
      </c>
      <c r="P2001" s="6">
        <f t="shared" si="176"/>
        <v>0</v>
      </c>
      <c r="R2001" s="6">
        <f t="shared" si="177"/>
        <v>0</v>
      </c>
      <c r="S2001" s="57">
        <f t="shared" si="175"/>
        <v>0</v>
      </c>
      <c r="T2001" s="6">
        <f>Table1[[#This Row],[Volume in Units]]*Table1[[#This Row],[Price SDG/Unit]]</f>
        <v>0</v>
      </c>
      <c r="U2001" s="57">
        <f>Table1[[#This Row],[Volume MT/Head]]*Table1[[#This Row],[Price USD/(MT/Head)]]</f>
        <v>0</v>
      </c>
      <c r="W2001" s="28">
        <f>Table1[[#This Row],[Commission SDG/MT]]*Table1[[#This Row],[Volume in Units]]</f>
        <v>0</v>
      </c>
      <c r="Y2001" s="28">
        <f t="shared" si="178"/>
        <v>0</v>
      </c>
      <c r="Z2001" s="6">
        <f>IFERROR((Table1[[#This Row],[Total Cost SDG]]/Table1[[#This Row],[Volume MT/Head]]),0)</f>
        <v>0</v>
      </c>
      <c r="AA2001" s="57" t="e">
        <f t="shared" si="179"/>
        <v>#DIV/0!</v>
      </c>
      <c r="AB2001" s="57">
        <f>IFERROR((Table1[[#This Row],[Total Cost USD]]/Table1[[#This Row],[Volume MT/Head]]),0)</f>
        <v>0</v>
      </c>
      <c r="AC2001" s="80"/>
      <c r="AD2001" s="6">
        <f>Table1[[#This Row],[Volume MT/Head]]-Table1[[#This Row],[Delivered MT]]</f>
        <v>0</v>
      </c>
      <c r="AE2001" s="6">
        <f>Table1[[#This Row],[Delivered MT]]*Table1[[#This Row],[Average Cost SDG/MT]]</f>
        <v>0</v>
      </c>
    </row>
    <row r="2002" spans="1:31" hidden="1" x14ac:dyDescent="0.2">
      <c r="A2002" s="1">
        <v>2013</v>
      </c>
      <c r="P2002" s="6">
        <f t="shared" si="176"/>
        <v>0</v>
      </c>
      <c r="R2002" s="6">
        <f t="shared" si="177"/>
        <v>0</v>
      </c>
      <c r="S2002" s="57">
        <f t="shared" si="175"/>
        <v>0</v>
      </c>
      <c r="T2002" s="6">
        <f>Table1[[#This Row],[Volume in Units]]*Table1[[#This Row],[Price SDG/Unit]]</f>
        <v>0</v>
      </c>
      <c r="U2002" s="57">
        <f>Table1[[#This Row],[Volume MT/Head]]*Table1[[#This Row],[Price USD/(MT/Head)]]</f>
        <v>0</v>
      </c>
      <c r="W2002" s="28">
        <f>Table1[[#This Row],[Commission SDG/MT]]*Table1[[#This Row],[Volume in Units]]</f>
        <v>0</v>
      </c>
      <c r="Y2002" s="28">
        <f t="shared" si="178"/>
        <v>0</v>
      </c>
      <c r="Z2002" s="6">
        <f>IFERROR((Table1[[#This Row],[Total Cost SDG]]/Table1[[#This Row],[Volume MT/Head]]),0)</f>
        <v>0</v>
      </c>
      <c r="AA2002" s="57" t="e">
        <f t="shared" si="179"/>
        <v>#DIV/0!</v>
      </c>
      <c r="AB2002" s="57">
        <f>IFERROR((Table1[[#This Row],[Total Cost USD]]/Table1[[#This Row],[Volume MT/Head]]),0)</f>
        <v>0</v>
      </c>
      <c r="AD2002" s="6">
        <f>Table1[[#This Row],[Volume MT/Head]]-Table1[[#This Row],[Delivered MT]]</f>
        <v>0</v>
      </c>
      <c r="AE2002" s="6">
        <f>Table1[[#This Row],[Delivered MT]]*Table1[[#This Row],[Average Cost SDG/MT]]</f>
        <v>0</v>
      </c>
    </row>
    <row r="2003" spans="1:31" hidden="1" x14ac:dyDescent="0.2">
      <c r="A2003" s="1">
        <v>2014</v>
      </c>
      <c r="P2003" s="6">
        <f t="shared" si="176"/>
        <v>0</v>
      </c>
      <c r="R2003" s="6">
        <f t="shared" si="177"/>
        <v>0</v>
      </c>
      <c r="S2003" s="57">
        <f t="shared" si="175"/>
        <v>0</v>
      </c>
      <c r="T2003" s="6">
        <f>Table1[[#This Row],[Volume in Units]]*Table1[[#This Row],[Price SDG/Unit]]</f>
        <v>0</v>
      </c>
      <c r="U2003" s="57">
        <f>Table1[[#This Row],[Volume MT/Head]]*Table1[[#This Row],[Price USD/(MT/Head)]]</f>
        <v>0</v>
      </c>
      <c r="W2003" s="28">
        <f>Table1[[#This Row],[Commission SDG/MT]]*Table1[[#This Row],[Volume in Units]]</f>
        <v>0</v>
      </c>
      <c r="Y2003" s="28">
        <f t="shared" si="178"/>
        <v>0</v>
      </c>
      <c r="Z2003" s="6">
        <f>IFERROR((Table1[[#This Row],[Total Cost SDG]]/Table1[[#This Row],[Volume MT/Head]]),0)</f>
        <v>0</v>
      </c>
      <c r="AA2003" s="57" t="e">
        <f t="shared" si="179"/>
        <v>#DIV/0!</v>
      </c>
      <c r="AB2003" s="57">
        <f>IFERROR((Table1[[#This Row],[Total Cost USD]]/Table1[[#This Row],[Volume MT/Head]]),0)</f>
        <v>0</v>
      </c>
      <c r="AD2003" s="6">
        <f>Table1[[#This Row],[Volume MT/Head]]-Table1[[#This Row],[Delivered MT]]</f>
        <v>0</v>
      </c>
      <c r="AE2003" s="6">
        <f>Table1[[#This Row],[Delivered MT]]*Table1[[#This Row],[Average Cost SDG/MT]]</f>
        <v>0</v>
      </c>
    </row>
    <row r="2004" spans="1:31" hidden="1" x14ac:dyDescent="0.2">
      <c r="A2004" s="1">
        <v>2015</v>
      </c>
      <c r="P2004" s="6">
        <f t="shared" si="176"/>
        <v>0</v>
      </c>
      <c r="R2004" s="6">
        <f t="shared" si="177"/>
        <v>0</v>
      </c>
      <c r="S2004" s="57">
        <f t="shared" si="175"/>
        <v>0</v>
      </c>
      <c r="T2004" s="6">
        <f>Table1[[#This Row],[Volume in Units]]*Table1[[#This Row],[Price SDG/Unit]]</f>
        <v>0</v>
      </c>
      <c r="U2004" s="57">
        <f>Table1[[#This Row],[Volume MT/Head]]*Table1[[#This Row],[Price USD/(MT/Head)]]</f>
        <v>0</v>
      </c>
      <c r="W2004" s="28">
        <f>Table1[[#This Row],[Commission SDG/MT]]*Table1[[#This Row],[Volume in Units]]</f>
        <v>0</v>
      </c>
      <c r="Y2004" s="28">
        <f t="shared" si="178"/>
        <v>0</v>
      </c>
      <c r="Z2004" s="6">
        <f>IFERROR((Table1[[#This Row],[Total Cost SDG]]/Table1[[#This Row],[Volume MT/Head]]),0)</f>
        <v>0</v>
      </c>
      <c r="AA2004" s="57" t="e">
        <f t="shared" si="179"/>
        <v>#DIV/0!</v>
      </c>
      <c r="AB2004" s="57">
        <f>IFERROR((Table1[[#This Row],[Total Cost USD]]/Table1[[#This Row],[Volume MT/Head]]),0)</f>
        <v>0</v>
      </c>
      <c r="AD2004" s="6">
        <f>Table1[[#This Row],[Volume MT/Head]]-Table1[[#This Row],[Delivered MT]]</f>
        <v>0</v>
      </c>
      <c r="AE2004" s="6">
        <f>Table1[[#This Row],[Delivered MT]]*Table1[[#This Row],[Average Cost SDG/MT]]</f>
        <v>0</v>
      </c>
    </row>
    <row r="2005" spans="1:31" hidden="1" x14ac:dyDescent="0.2">
      <c r="A2005" s="1">
        <v>2016</v>
      </c>
      <c r="P2005" s="6">
        <f t="shared" si="176"/>
        <v>0</v>
      </c>
      <c r="R2005" s="6">
        <f t="shared" si="177"/>
        <v>0</v>
      </c>
      <c r="S2005" s="57">
        <f t="shared" si="175"/>
        <v>0</v>
      </c>
      <c r="T2005" s="6">
        <f>Table1[[#This Row],[Volume in Units]]*Table1[[#This Row],[Price SDG/Unit]]</f>
        <v>0</v>
      </c>
      <c r="U2005" s="57">
        <f>Table1[[#This Row],[Volume MT/Head]]*Table1[[#This Row],[Price USD/(MT/Head)]]</f>
        <v>0</v>
      </c>
      <c r="W2005" s="28">
        <f>Table1[[#This Row],[Commission SDG/MT]]*Table1[[#This Row],[Volume in Units]]</f>
        <v>0</v>
      </c>
      <c r="Y2005" s="28">
        <f t="shared" si="178"/>
        <v>0</v>
      </c>
      <c r="Z2005" s="6">
        <f>IFERROR((Table1[[#This Row],[Total Cost SDG]]/Table1[[#This Row],[Volume MT/Head]]),0)</f>
        <v>0</v>
      </c>
      <c r="AA2005" s="57" t="e">
        <f t="shared" si="179"/>
        <v>#DIV/0!</v>
      </c>
      <c r="AB2005" s="57">
        <f>IFERROR((Table1[[#This Row],[Total Cost USD]]/Table1[[#This Row],[Volume MT/Head]]),0)</f>
        <v>0</v>
      </c>
      <c r="AD2005" s="6">
        <f>Table1[[#This Row],[Volume MT/Head]]-Table1[[#This Row],[Delivered MT]]</f>
        <v>0</v>
      </c>
      <c r="AE2005" s="6">
        <f>Table1[[#This Row],[Delivered MT]]*Table1[[#This Row],[Average Cost SDG/MT]]</f>
        <v>0</v>
      </c>
    </row>
    <row r="2006" spans="1:31" hidden="1" x14ac:dyDescent="0.2">
      <c r="A2006" s="1">
        <v>2017</v>
      </c>
      <c r="P2006" s="6">
        <f t="shared" si="176"/>
        <v>0</v>
      </c>
      <c r="R2006" s="6">
        <f t="shared" si="177"/>
        <v>0</v>
      </c>
      <c r="S2006" s="57">
        <f t="shared" si="175"/>
        <v>0</v>
      </c>
      <c r="T2006" s="6">
        <f>Table1[[#This Row],[Volume in Units]]*Table1[[#This Row],[Price SDG/Unit]]</f>
        <v>0</v>
      </c>
      <c r="U2006" s="57">
        <f>Table1[[#This Row],[Volume MT/Head]]*Table1[[#This Row],[Price USD/(MT/Head)]]</f>
        <v>0</v>
      </c>
      <c r="W2006" s="28">
        <f>Table1[[#This Row],[Commission SDG/MT]]*Table1[[#This Row],[Volume in Units]]</f>
        <v>0</v>
      </c>
      <c r="Y2006" s="28">
        <f t="shared" si="178"/>
        <v>0</v>
      </c>
      <c r="Z2006" s="6">
        <f>IFERROR((Table1[[#This Row],[Total Cost SDG]]/Table1[[#This Row],[Volume MT/Head]]),0)</f>
        <v>0</v>
      </c>
      <c r="AA2006" s="57" t="e">
        <f t="shared" si="179"/>
        <v>#DIV/0!</v>
      </c>
      <c r="AB2006" s="57">
        <f>IFERROR((Table1[[#This Row],[Total Cost USD]]/Table1[[#This Row],[Volume MT/Head]]),0)</f>
        <v>0</v>
      </c>
      <c r="AD2006" s="6">
        <f>Table1[[#This Row],[Volume MT/Head]]-Table1[[#This Row],[Delivered MT]]</f>
        <v>0</v>
      </c>
      <c r="AE2006" s="6">
        <f>Table1[[#This Row],[Delivered MT]]*Table1[[#This Row],[Average Cost SDG/MT]]</f>
        <v>0</v>
      </c>
    </row>
    <row r="2007" spans="1:31" hidden="1" x14ac:dyDescent="0.2">
      <c r="A2007" s="1">
        <v>2018</v>
      </c>
      <c r="P2007" s="6">
        <f t="shared" si="176"/>
        <v>0</v>
      </c>
      <c r="R2007" s="6">
        <f t="shared" si="177"/>
        <v>0</v>
      </c>
      <c r="S2007" s="57">
        <f t="shared" si="175"/>
        <v>0</v>
      </c>
      <c r="T2007" s="6">
        <f>Table1[[#This Row],[Volume in Units]]*Table1[[#This Row],[Price SDG/Unit]]</f>
        <v>0</v>
      </c>
      <c r="U2007" s="57">
        <f>Table1[[#This Row],[Volume MT/Head]]*Table1[[#This Row],[Price USD/(MT/Head)]]</f>
        <v>0</v>
      </c>
      <c r="W2007" s="28">
        <f>Table1[[#This Row],[Commission SDG/MT]]*Table1[[#This Row],[Volume in Units]]</f>
        <v>0</v>
      </c>
      <c r="Y2007" s="28">
        <f t="shared" si="178"/>
        <v>0</v>
      </c>
      <c r="Z2007" s="6">
        <f>IFERROR((Table1[[#This Row],[Total Cost SDG]]/Table1[[#This Row],[Volume MT/Head]]),0)</f>
        <v>0</v>
      </c>
      <c r="AA2007" s="57" t="e">
        <f t="shared" si="179"/>
        <v>#DIV/0!</v>
      </c>
      <c r="AB2007" s="57">
        <f>IFERROR((Table1[[#This Row],[Total Cost USD]]/Table1[[#This Row],[Volume MT/Head]]),0)</f>
        <v>0</v>
      </c>
      <c r="AD2007" s="6">
        <f>Table1[[#This Row],[Volume MT/Head]]-Table1[[#This Row],[Delivered MT]]</f>
        <v>0</v>
      </c>
      <c r="AE2007" s="6">
        <f>Table1[[#This Row],[Delivered MT]]*Table1[[#This Row],[Average Cost SDG/MT]]</f>
        <v>0</v>
      </c>
    </row>
    <row r="2008" spans="1:31" hidden="1" x14ac:dyDescent="0.2">
      <c r="A2008" s="1">
        <v>2019</v>
      </c>
      <c r="P2008" s="6">
        <f t="shared" si="176"/>
        <v>0</v>
      </c>
      <c r="R2008" s="6">
        <f t="shared" si="177"/>
        <v>0</v>
      </c>
      <c r="S2008" s="57">
        <f t="shared" si="175"/>
        <v>0</v>
      </c>
      <c r="T2008" s="6">
        <f>Table1[[#This Row],[Volume in Units]]*Table1[[#This Row],[Price SDG/Unit]]</f>
        <v>0</v>
      </c>
      <c r="U2008" s="57">
        <f>Table1[[#This Row],[Volume MT/Head]]*Table1[[#This Row],[Price USD/(MT/Head)]]</f>
        <v>0</v>
      </c>
      <c r="W2008" s="28">
        <f>Table1[[#This Row],[Commission SDG/MT]]*Table1[[#This Row],[Volume in Units]]</f>
        <v>0</v>
      </c>
      <c r="Y2008" s="28">
        <f t="shared" si="178"/>
        <v>0</v>
      </c>
      <c r="Z2008" s="6">
        <f>IFERROR((Table1[[#This Row],[Total Cost SDG]]/Table1[[#This Row],[Volume MT/Head]]),0)</f>
        <v>0</v>
      </c>
      <c r="AA2008" s="57" t="e">
        <f t="shared" si="179"/>
        <v>#DIV/0!</v>
      </c>
      <c r="AB2008" s="57">
        <f>IFERROR((Table1[[#This Row],[Total Cost USD]]/Table1[[#This Row],[Volume MT/Head]]),0)</f>
        <v>0</v>
      </c>
      <c r="AD2008" s="6">
        <f>Table1[[#This Row],[Volume MT/Head]]-Table1[[#This Row],[Delivered MT]]</f>
        <v>0</v>
      </c>
      <c r="AE2008" s="6">
        <f>Table1[[#This Row],[Delivered MT]]*Table1[[#This Row],[Average Cost SDG/MT]]</f>
        <v>0</v>
      </c>
    </row>
    <row r="2009" spans="1:31" hidden="1" x14ac:dyDescent="0.2">
      <c r="A2009" s="1">
        <v>2020</v>
      </c>
      <c r="P2009" s="6">
        <f t="shared" si="176"/>
        <v>0</v>
      </c>
      <c r="R2009" s="6">
        <f t="shared" si="177"/>
        <v>0</v>
      </c>
      <c r="S2009" s="57">
        <f t="shared" ref="S2009:S2072" si="180">IFERROR((R2009/F2009),0)</f>
        <v>0</v>
      </c>
      <c r="T2009" s="6">
        <f>Table1[[#This Row],[Volume in Units]]*Table1[[#This Row],[Price SDG/Unit]]</f>
        <v>0</v>
      </c>
      <c r="U2009" s="57">
        <f>Table1[[#This Row],[Volume MT/Head]]*Table1[[#This Row],[Price USD/(MT/Head)]]</f>
        <v>0</v>
      </c>
      <c r="W2009" s="28">
        <f>Table1[[#This Row],[Commission SDG/MT]]*Table1[[#This Row],[Volume in Units]]</f>
        <v>0</v>
      </c>
      <c r="Y2009" s="28">
        <f t="shared" si="178"/>
        <v>0</v>
      </c>
      <c r="Z2009" s="6">
        <f>IFERROR((Table1[[#This Row],[Total Cost SDG]]/Table1[[#This Row],[Volume MT/Head]]),0)</f>
        <v>0</v>
      </c>
      <c r="AA2009" s="57" t="e">
        <f t="shared" si="179"/>
        <v>#DIV/0!</v>
      </c>
      <c r="AB2009" s="57">
        <f>IFERROR((Table1[[#This Row],[Total Cost USD]]/Table1[[#This Row],[Volume MT/Head]]),0)</f>
        <v>0</v>
      </c>
      <c r="AD2009" s="6">
        <f>Table1[[#This Row],[Volume MT/Head]]-Table1[[#This Row],[Delivered MT]]</f>
        <v>0</v>
      </c>
      <c r="AE2009" s="6">
        <f>Table1[[#This Row],[Delivered MT]]*Table1[[#This Row],[Average Cost SDG/MT]]</f>
        <v>0</v>
      </c>
    </row>
    <row r="2010" spans="1:31" hidden="1" x14ac:dyDescent="0.2">
      <c r="A2010" s="1">
        <v>2021</v>
      </c>
      <c r="P2010" s="6">
        <f t="shared" si="176"/>
        <v>0</v>
      </c>
      <c r="R2010" s="6">
        <f t="shared" si="177"/>
        <v>0</v>
      </c>
      <c r="S2010" s="57">
        <f t="shared" si="180"/>
        <v>0</v>
      </c>
      <c r="T2010" s="6">
        <f>Table1[[#This Row],[Volume in Units]]*Table1[[#This Row],[Price SDG/Unit]]</f>
        <v>0</v>
      </c>
      <c r="U2010" s="57">
        <f>Table1[[#This Row],[Volume MT/Head]]*Table1[[#This Row],[Price USD/(MT/Head)]]</f>
        <v>0</v>
      </c>
      <c r="W2010" s="28">
        <f>Table1[[#This Row],[Commission SDG/MT]]*Table1[[#This Row],[Volume in Units]]</f>
        <v>0</v>
      </c>
      <c r="Y2010" s="28">
        <f t="shared" si="178"/>
        <v>0</v>
      </c>
      <c r="Z2010" s="6">
        <f>IFERROR((Table1[[#This Row],[Total Cost SDG]]/Table1[[#This Row],[Volume MT/Head]]),0)</f>
        <v>0</v>
      </c>
      <c r="AA2010" s="57" t="e">
        <f t="shared" si="179"/>
        <v>#DIV/0!</v>
      </c>
      <c r="AB2010" s="57">
        <f>IFERROR((Table1[[#This Row],[Total Cost USD]]/Table1[[#This Row],[Volume MT/Head]]),0)</f>
        <v>0</v>
      </c>
      <c r="AD2010" s="6">
        <f>Table1[[#This Row],[Volume MT/Head]]-Table1[[#This Row],[Delivered MT]]</f>
        <v>0</v>
      </c>
      <c r="AE2010" s="6">
        <f>Table1[[#This Row],[Delivered MT]]*Table1[[#This Row],[Average Cost SDG/MT]]</f>
        <v>0</v>
      </c>
    </row>
    <row r="2011" spans="1:31" hidden="1" x14ac:dyDescent="0.2">
      <c r="A2011" s="1">
        <v>2022</v>
      </c>
      <c r="P2011" s="6">
        <f t="shared" si="176"/>
        <v>0</v>
      </c>
      <c r="R2011" s="6">
        <f t="shared" si="177"/>
        <v>0</v>
      </c>
      <c r="S2011" s="57">
        <f t="shared" si="180"/>
        <v>0</v>
      </c>
      <c r="T2011" s="6">
        <f>Table1[[#This Row],[Volume in Units]]*Table1[[#This Row],[Price SDG/Unit]]</f>
        <v>0</v>
      </c>
      <c r="U2011" s="57">
        <f>Table1[[#This Row],[Volume MT/Head]]*Table1[[#This Row],[Price USD/(MT/Head)]]</f>
        <v>0</v>
      </c>
      <c r="W2011" s="28">
        <f>Table1[[#This Row],[Commission SDG/MT]]*Table1[[#This Row],[Volume in Units]]</f>
        <v>0</v>
      </c>
      <c r="Y2011" s="28">
        <f t="shared" si="178"/>
        <v>0</v>
      </c>
      <c r="Z2011" s="6">
        <f>IFERROR((Table1[[#This Row],[Total Cost SDG]]/Table1[[#This Row],[Volume MT/Head]]),0)</f>
        <v>0</v>
      </c>
      <c r="AA2011" s="57" t="e">
        <f t="shared" si="179"/>
        <v>#DIV/0!</v>
      </c>
      <c r="AB2011" s="57">
        <f>IFERROR((Table1[[#This Row],[Total Cost USD]]/Table1[[#This Row],[Volume MT/Head]]),0)</f>
        <v>0</v>
      </c>
      <c r="AD2011" s="6">
        <f>Table1[[#This Row],[Volume MT/Head]]-Table1[[#This Row],[Delivered MT]]</f>
        <v>0</v>
      </c>
      <c r="AE2011" s="6">
        <f>Table1[[#This Row],[Delivered MT]]*Table1[[#This Row],[Average Cost SDG/MT]]</f>
        <v>0</v>
      </c>
    </row>
    <row r="2012" spans="1:31" hidden="1" x14ac:dyDescent="0.2">
      <c r="A2012" s="1">
        <v>2023</v>
      </c>
      <c r="P2012" s="6">
        <f t="shared" si="176"/>
        <v>0</v>
      </c>
      <c r="R2012" s="6">
        <f t="shared" si="177"/>
        <v>0</v>
      </c>
      <c r="S2012" s="57">
        <f t="shared" si="180"/>
        <v>0</v>
      </c>
      <c r="T2012" s="6">
        <f>Table1[[#This Row],[Volume in Units]]*Table1[[#This Row],[Price SDG/Unit]]</f>
        <v>0</v>
      </c>
      <c r="U2012" s="57">
        <f>Table1[[#This Row],[Volume MT/Head]]*Table1[[#This Row],[Price USD/(MT/Head)]]</f>
        <v>0</v>
      </c>
      <c r="W2012" s="28">
        <f>Table1[[#This Row],[Commission SDG/MT]]*Table1[[#This Row],[Volume in Units]]</f>
        <v>0</v>
      </c>
      <c r="Y2012" s="28">
        <f t="shared" si="178"/>
        <v>0</v>
      </c>
      <c r="Z2012" s="6">
        <f>IFERROR((Table1[[#This Row],[Total Cost SDG]]/Table1[[#This Row],[Volume MT/Head]]),0)</f>
        <v>0</v>
      </c>
      <c r="AA2012" s="57" t="e">
        <f t="shared" si="179"/>
        <v>#DIV/0!</v>
      </c>
      <c r="AB2012" s="57">
        <f>IFERROR((Table1[[#This Row],[Total Cost USD]]/Table1[[#This Row],[Volume MT/Head]]),0)</f>
        <v>0</v>
      </c>
      <c r="AD2012" s="6">
        <f>Table1[[#This Row],[Volume MT/Head]]-Table1[[#This Row],[Delivered MT]]</f>
        <v>0</v>
      </c>
      <c r="AE2012" s="6">
        <f>Table1[[#This Row],[Delivered MT]]*Table1[[#This Row],[Average Cost SDG/MT]]</f>
        <v>0</v>
      </c>
    </row>
    <row r="2013" spans="1:31" hidden="1" x14ac:dyDescent="0.2">
      <c r="A2013" s="1">
        <v>2024</v>
      </c>
      <c r="P2013" s="6">
        <f t="shared" si="176"/>
        <v>0</v>
      </c>
      <c r="R2013" s="6">
        <f t="shared" si="177"/>
        <v>0</v>
      </c>
      <c r="S2013" s="57">
        <f t="shared" si="180"/>
        <v>0</v>
      </c>
      <c r="T2013" s="6">
        <f>Table1[[#This Row],[Volume in Units]]*Table1[[#This Row],[Price SDG/Unit]]</f>
        <v>0</v>
      </c>
      <c r="U2013" s="57">
        <f>Table1[[#This Row],[Volume MT/Head]]*Table1[[#This Row],[Price USD/(MT/Head)]]</f>
        <v>0</v>
      </c>
      <c r="W2013" s="28">
        <f>Table1[[#This Row],[Commission SDG/MT]]*Table1[[#This Row],[Volume in Units]]</f>
        <v>0</v>
      </c>
      <c r="Y2013" s="28">
        <f t="shared" si="178"/>
        <v>0</v>
      </c>
      <c r="Z2013" s="6">
        <f>IFERROR((Table1[[#This Row],[Total Cost SDG]]/Table1[[#This Row],[Volume MT/Head]]),0)</f>
        <v>0</v>
      </c>
      <c r="AA2013" s="57" t="e">
        <f t="shared" si="179"/>
        <v>#DIV/0!</v>
      </c>
      <c r="AB2013" s="57">
        <f>IFERROR((Table1[[#This Row],[Total Cost USD]]/Table1[[#This Row],[Volume MT/Head]]),0)</f>
        <v>0</v>
      </c>
      <c r="AD2013" s="6">
        <f>Table1[[#This Row],[Volume MT/Head]]-Table1[[#This Row],[Delivered MT]]</f>
        <v>0</v>
      </c>
      <c r="AE2013" s="6">
        <f>Table1[[#This Row],[Delivered MT]]*Table1[[#This Row],[Average Cost SDG/MT]]</f>
        <v>0</v>
      </c>
    </row>
    <row r="2014" spans="1:31" hidden="1" x14ac:dyDescent="0.2">
      <c r="A2014" s="1">
        <v>2025</v>
      </c>
      <c r="P2014" s="6">
        <f t="shared" si="176"/>
        <v>0</v>
      </c>
      <c r="R2014" s="6">
        <f t="shared" si="177"/>
        <v>0</v>
      </c>
      <c r="S2014" s="57">
        <f t="shared" si="180"/>
        <v>0</v>
      </c>
      <c r="T2014" s="6">
        <f>Table1[[#This Row],[Volume in Units]]*Table1[[#This Row],[Price SDG/Unit]]</f>
        <v>0</v>
      </c>
      <c r="U2014" s="57">
        <f>Table1[[#This Row],[Volume MT/Head]]*Table1[[#This Row],[Price USD/(MT/Head)]]</f>
        <v>0</v>
      </c>
      <c r="W2014" s="28">
        <f>Table1[[#This Row],[Commission SDG/MT]]*Table1[[#This Row],[Volume in Units]]</f>
        <v>0</v>
      </c>
      <c r="Y2014" s="28">
        <f t="shared" si="178"/>
        <v>0</v>
      </c>
      <c r="Z2014" s="6">
        <f>IFERROR((Table1[[#This Row],[Total Cost SDG]]/Table1[[#This Row],[Volume MT/Head]]),0)</f>
        <v>0</v>
      </c>
      <c r="AA2014" s="57" t="e">
        <f t="shared" si="179"/>
        <v>#DIV/0!</v>
      </c>
      <c r="AB2014" s="57">
        <f>IFERROR((Table1[[#This Row],[Total Cost USD]]/Table1[[#This Row],[Volume MT/Head]]),0)</f>
        <v>0</v>
      </c>
      <c r="AD2014" s="6">
        <f>Table1[[#This Row],[Volume MT/Head]]-Table1[[#This Row],[Delivered MT]]</f>
        <v>0</v>
      </c>
      <c r="AE2014" s="6">
        <f>Table1[[#This Row],[Delivered MT]]*Table1[[#This Row],[Average Cost SDG/MT]]</f>
        <v>0</v>
      </c>
    </row>
    <row r="2015" spans="1:31" hidden="1" x14ac:dyDescent="0.2">
      <c r="A2015" s="1">
        <v>2026</v>
      </c>
      <c r="P2015" s="6">
        <f t="shared" si="176"/>
        <v>0</v>
      </c>
      <c r="R2015" s="6">
        <f t="shared" si="177"/>
        <v>0</v>
      </c>
      <c r="S2015" s="57">
        <f t="shared" si="180"/>
        <v>0</v>
      </c>
      <c r="T2015" s="6">
        <f>Table1[[#This Row],[Volume in Units]]*Table1[[#This Row],[Price SDG/Unit]]</f>
        <v>0</v>
      </c>
      <c r="U2015" s="57">
        <f>Table1[[#This Row],[Volume MT/Head]]*Table1[[#This Row],[Price USD/(MT/Head)]]</f>
        <v>0</v>
      </c>
      <c r="W2015" s="28">
        <f>Table1[[#This Row],[Commission SDG/MT]]*Table1[[#This Row],[Volume in Units]]</f>
        <v>0</v>
      </c>
      <c r="Y2015" s="28">
        <f t="shared" si="178"/>
        <v>0</v>
      </c>
      <c r="Z2015" s="6">
        <f>IFERROR((Table1[[#This Row],[Total Cost SDG]]/Table1[[#This Row],[Volume MT/Head]]),0)</f>
        <v>0</v>
      </c>
      <c r="AA2015" s="57" t="e">
        <f t="shared" si="179"/>
        <v>#DIV/0!</v>
      </c>
      <c r="AB2015" s="57">
        <f>IFERROR((Table1[[#This Row],[Total Cost USD]]/Table1[[#This Row],[Volume MT/Head]]),0)</f>
        <v>0</v>
      </c>
      <c r="AD2015" s="6">
        <f>Table1[[#This Row],[Volume MT/Head]]-Table1[[#This Row],[Delivered MT]]</f>
        <v>0</v>
      </c>
      <c r="AE2015" s="6">
        <f>Table1[[#This Row],[Delivered MT]]*Table1[[#This Row],[Average Cost SDG/MT]]</f>
        <v>0</v>
      </c>
    </row>
    <row r="2016" spans="1:31" hidden="1" x14ac:dyDescent="0.2">
      <c r="A2016" s="1">
        <v>2027</v>
      </c>
      <c r="P2016" s="6">
        <f t="shared" si="176"/>
        <v>0</v>
      </c>
      <c r="R2016" s="6">
        <f t="shared" si="177"/>
        <v>0</v>
      </c>
      <c r="S2016" s="57">
        <f t="shared" si="180"/>
        <v>0</v>
      </c>
      <c r="T2016" s="6">
        <f>Table1[[#This Row],[Volume in Units]]*Table1[[#This Row],[Price SDG/Unit]]</f>
        <v>0</v>
      </c>
      <c r="U2016" s="57">
        <f>Table1[[#This Row],[Volume MT/Head]]*Table1[[#This Row],[Price USD/(MT/Head)]]</f>
        <v>0</v>
      </c>
      <c r="W2016" s="28">
        <f>Table1[[#This Row],[Commission SDG/MT]]*Table1[[#This Row],[Volume in Units]]</f>
        <v>0</v>
      </c>
      <c r="Y2016" s="28">
        <f t="shared" si="178"/>
        <v>0</v>
      </c>
      <c r="Z2016" s="6">
        <f>IFERROR((Table1[[#This Row],[Total Cost SDG]]/Table1[[#This Row],[Volume MT/Head]]),0)</f>
        <v>0</v>
      </c>
      <c r="AA2016" s="57" t="e">
        <f t="shared" si="179"/>
        <v>#DIV/0!</v>
      </c>
      <c r="AB2016" s="57">
        <f>IFERROR((Table1[[#This Row],[Total Cost USD]]/Table1[[#This Row],[Volume MT/Head]]),0)</f>
        <v>0</v>
      </c>
      <c r="AD2016" s="6">
        <f>Table1[[#This Row],[Volume MT/Head]]-Table1[[#This Row],[Delivered MT]]</f>
        <v>0</v>
      </c>
      <c r="AE2016" s="6">
        <f>Table1[[#This Row],[Delivered MT]]*Table1[[#This Row],[Average Cost SDG/MT]]</f>
        <v>0</v>
      </c>
    </row>
    <row r="2017" spans="1:31" hidden="1" x14ac:dyDescent="0.2">
      <c r="A2017" s="1">
        <v>2028</v>
      </c>
      <c r="P2017" s="6">
        <f t="shared" si="176"/>
        <v>0</v>
      </c>
      <c r="R2017" s="6">
        <f t="shared" si="177"/>
        <v>0</v>
      </c>
      <c r="S2017" s="57">
        <f t="shared" si="180"/>
        <v>0</v>
      </c>
      <c r="T2017" s="6">
        <f>Table1[[#This Row],[Volume in Units]]*Table1[[#This Row],[Price SDG/Unit]]</f>
        <v>0</v>
      </c>
      <c r="U2017" s="57">
        <f>Table1[[#This Row],[Volume MT/Head]]*Table1[[#This Row],[Price USD/(MT/Head)]]</f>
        <v>0</v>
      </c>
      <c r="W2017" s="28">
        <f>Table1[[#This Row],[Commission SDG/MT]]*Table1[[#This Row],[Volume in Units]]</f>
        <v>0</v>
      </c>
      <c r="Y2017" s="28">
        <f t="shared" si="178"/>
        <v>0</v>
      </c>
      <c r="Z2017" s="6">
        <f>IFERROR((Table1[[#This Row],[Total Cost SDG]]/Table1[[#This Row],[Volume MT/Head]]),0)</f>
        <v>0</v>
      </c>
      <c r="AA2017" s="57" t="e">
        <f t="shared" si="179"/>
        <v>#DIV/0!</v>
      </c>
      <c r="AB2017" s="57">
        <f>IFERROR((Table1[[#This Row],[Total Cost USD]]/Table1[[#This Row],[Volume MT/Head]]),0)</f>
        <v>0</v>
      </c>
      <c r="AD2017" s="6">
        <f>Table1[[#This Row],[Volume MT/Head]]-Table1[[#This Row],[Delivered MT]]</f>
        <v>0</v>
      </c>
      <c r="AE2017" s="6">
        <f>Table1[[#This Row],[Delivered MT]]*Table1[[#This Row],[Average Cost SDG/MT]]</f>
        <v>0</v>
      </c>
    </row>
    <row r="2018" spans="1:31" hidden="1" x14ac:dyDescent="0.2">
      <c r="A2018" s="1">
        <v>2029</v>
      </c>
      <c r="P2018" s="6">
        <f t="shared" si="176"/>
        <v>0</v>
      </c>
      <c r="R2018" s="6">
        <f t="shared" si="177"/>
        <v>0</v>
      </c>
      <c r="S2018" s="57">
        <f t="shared" si="180"/>
        <v>0</v>
      </c>
      <c r="T2018" s="6">
        <f>Table1[[#This Row],[Volume in Units]]*Table1[[#This Row],[Price SDG/Unit]]</f>
        <v>0</v>
      </c>
      <c r="U2018" s="57">
        <f>Table1[[#This Row],[Volume MT/Head]]*Table1[[#This Row],[Price USD/(MT/Head)]]</f>
        <v>0</v>
      </c>
      <c r="W2018" s="28">
        <f>Table1[[#This Row],[Commission SDG/MT]]*Table1[[#This Row],[Volume in Units]]</f>
        <v>0</v>
      </c>
      <c r="Y2018" s="28">
        <f t="shared" si="178"/>
        <v>0</v>
      </c>
      <c r="Z2018" s="6">
        <f>IFERROR((Table1[[#This Row],[Total Cost SDG]]/Table1[[#This Row],[Volume MT/Head]]),0)</f>
        <v>0</v>
      </c>
      <c r="AA2018" s="57" t="e">
        <f t="shared" si="179"/>
        <v>#DIV/0!</v>
      </c>
      <c r="AB2018" s="57">
        <f>IFERROR((Table1[[#This Row],[Total Cost USD]]/Table1[[#This Row],[Volume MT/Head]]),0)</f>
        <v>0</v>
      </c>
      <c r="AD2018" s="6">
        <f>Table1[[#This Row],[Volume MT/Head]]-Table1[[#This Row],[Delivered MT]]</f>
        <v>0</v>
      </c>
      <c r="AE2018" s="6">
        <f>Table1[[#This Row],[Delivered MT]]*Table1[[#This Row],[Average Cost SDG/MT]]</f>
        <v>0</v>
      </c>
    </row>
    <row r="2019" spans="1:31" hidden="1" x14ac:dyDescent="0.2">
      <c r="A2019" s="1">
        <v>2030</v>
      </c>
      <c r="P2019" s="6">
        <f t="shared" si="176"/>
        <v>0</v>
      </c>
      <c r="R2019" s="6">
        <f t="shared" si="177"/>
        <v>0</v>
      </c>
      <c r="S2019" s="57">
        <f t="shared" si="180"/>
        <v>0</v>
      </c>
      <c r="T2019" s="6">
        <f>Table1[[#This Row],[Volume in Units]]*Table1[[#This Row],[Price SDG/Unit]]</f>
        <v>0</v>
      </c>
      <c r="U2019" s="57">
        <f>Table1[[#This Row],[Volume MT/Head]]*Table1[[#This Row],[Price USD/(MT/Head)]]</f>
        <v>0</v>
      </c>
      <c r="W2019" s="28">
        <f>Table1[[#This Row],[Commission SDG/MT]]*Table1[[#This Row],[Volume in Units]]</f>
        <v>0</v>
      </c>
      <c r="Y2019" s="28">
        <f t="shared" si="178"/>
        <v>0</v>
      </c>
      <c r="Z2019" s="6">
        <f>IFERROR((Table1[[#This Row],[Total Cost SDG]]/Table1[[#This Row],[Volume MT/Head]]),0)</f>
        <v>0</v>
      </c>
      <c r="AA2019" s="57" t="e">
        <f t="shared" si="179"/>
        <v>#DIV/0!</v>
      </c>
      <c r="AB2019" s="57">
        <f>IFERROR((Table1[[#This Row],[Total Cost USD]]/Table1[[#This Row],[Volume MT/Head]]),0)</f>
        <v>0</v>
      </c>
      <c r="AD2019" s="6">
        <f>Table1[[#This Row],[Volume MT/Head]]-Table1[[#This Row],[Delivered MT]]</f>
        <v>0</v>
      </c>
      <c r="AE2019" s="6">
        <f>Table1[[#This Row],[Delivered MT]]*Table1[[#This Row],[Average Cost SDG/MT]]</f>
        <v>0</v>
      </c>
    </row>
    <row r="2020" spans="1:31" hidden="1" x14ac:dyDescent="0.2">
      <c r="A2020" s="1">
        <v>2031</v>
      </c>
      <c r="P2020" s="6">
        <f t="shared" si="176"/>
        <v>0</v>
      </c>
      <c r="R2020" s="6">
        <f t="shared" si="177"/>
        <v>0</v>
      </c>
      <c r="S2020" s="57">
        <f t="shared" si="180"/>
        <v>0</v>
      </c>
      <c r="T2020" s="6">
        <f>Table1[[#This Row],[Volume in Units]]*Table1[[#This Row],[Price SDG/Unit]]</f>
        <v>0</v>
      </c>
      <c r="U2020" s="57">
        <f>Table1[[#This Row],[Volume MT/Head]]*Table1[[#This Row],[Price USD/(MT/Head)]]</f>
        <v>0</v>
      </c>
      <c r="W2020" s="28">
        <f>Table1[[#This Row],[Commission SDG/MT]]*Table1[[#This Row],[Volume in Units]]</f>
        <v>0</v>
      </c>
      <c r="Y2020" s="28">
        <f t="shared" si="178"/>
        <v>0</v>
      </c>
      <c r="Z2020" s="6">
        <f>IFERROR((Table1[[#This Row],[Total Cost SDG]]/Table1[[#This Row],[Volume MT/Head]]),0)</f>
        <v>0</v>
      </c>
      <c r="AA2020" s="57" t="e">
        <f t="shared" si="179"/>
        <v>#DIV/0!</v>
      </c>
      <c r="AB2020" s="57">
        <f>IFERROR((Table1[[#This Row],[Total Cost USD]]/Table1[[#This Row],[Volume MT/Head]]),0)</f>
        <v>0</v>
      </c>
      <c r="AD2020" s="6">
        <f>Table1[[#This Row],[Volume MT/Head]]-Table1[[#This Row],[Delivered MT]]</f>
        <v>0</v>
      </c>
      <c r="AE2020" s="6">
        <f>Table1[[#This Row],[Delivered MT]]*Table1[[#This Row],[Average Cost SDG/MT]]</f>
        <v>0</v>
      </c>
    </row>
    <row r="2021" spans="1:31" hidden="1" x14ac:dyDescent="0.2">
      <c r="A2021" s="1">
        <v>2032</v>
      </c>
      <c r="P2021" s="6">
        <f t="shared" si="176"/>
        <v>0</v>
      </c>
      <c r="R2021" s="6">
        <f t="shared" si="177"/>
        <v>0</v>
      </c>
      <c r="S2021" s="57">
        <f t="shared" si="180"/>
        <v>0</v>
      </c>
      <c r="T2021" s="6">
        <f>Table1[[#This Row],[Volume in Units]]*Table1[[#This Row],[Price SDG/Unit]]</f>
        <v>0</v>
      </c>
      <c r="U2021" s="57">
        <f>Table1[[#This Row],[Volume MT/Head]]*Table1[[#This Row],[Price USD/(MT/Head)]]</f>
        <v>0</v>
      </c>
      <c r="W2021" s="28">
        <f>Table1[[#This Row],[Commission SDG/MT]]*Table1[[#This Row],[Volume in Units]]</f>
        <v>0</v>
      </c>
      <c r="Y2021" s="28">
        <f t="shared" si="178"/>
        <v>0</v>
      </c>
      <c r="Z2021" s="6">
        <f>IFERROR((Table1[[#This Row],[Total Cost SDG]]/Table1[[#This Row],[Volume MT/Head]]),0)</f>
        <v>0</v>
      </c>
      <c r="AA2021" s="57" t="e">
        <f t="shared" si="179"/>
        <v>#DIV/0!</v>
      </c>
      <c r="AB2021" s="57">
        <f>IFERROR((Table1[[#This Row],[Total Cost USD]]/Table1[[#This Row],[Volume MT/Head]]),0)</f>
        <v>0</v>
      </c>
      <c r="AD2021" s="6">
        <f>Table1[[#This Row],[Volume MT/Head]]-Table1[[#This Row],[Delivered MT]]</f>
        <v>0</v>
      </c>
      <c r="AE2021" s="6">
        <f>Table1[[#This Row],[Delivered MT]]*Table1[[#This Row],[Average Cost SDG/MT]]</f>
        <v>0</v>
      </c>
    </row>
    <row r="2022" spans="1:31" hidden="1" x14ac:dyDescent="0.2">
      <c r="A2022" s="1">
        <v>2033</v>
      </c>
      <c r="P2022" s="6">
        <f t="shared" si="176"/>
        <v>0</v>
      </c>
      <c r="R2022" s="6">
        <f t="shared" si="177"/>
        <v>0</v>
      </c>
      <c r="S2022" s="57">
        <f t="shared" si="180"/>
        <v>0</v>
      </c>
      <c r="T2022" s="6">
        <f>Table1[[#This Row],[Volume in Units]]*Table1[[#This Row],[Price SDG/Unit]]</f>
        <v>0</v>
      </c>
      <c r="U2022" s="57">
        <f>Table1[[#This Row],[Volume MT/Head]]*Table1[[#This Row],[Price USD/(MT/Head)]]</f>
        <v>0</v>
      </c>
      <c r="W2022" s="28">
        <f>Table1[[#This Row],[Commission SDG/MT]]*Table1[[#This Row],[Volume in Units]]</f>
        <v>0</v>
      </c>
      <c r="Y2022" s="28">
        <f t="shared" si="178"/>
        <v>0</v>
      </c>
      <c r="Z2022" s="6">
        <f>IFERROR((Table1[[#This Row],[Total Cost SDG]]/Table1[[#This Row],[Volume MT/Head]]),0)</f>
        <v>0</v>
      </c>
      <c r="AA2022" s="57" t="e">
        <f t="shared" si="179"/>
        <v>#DIV/0!</v>
      </c>
      <c r="AB2022" s="57">
        <f>IFERROR((Table1[[#This Row],[Total Cost USD]]/Table1[[#This Row],[Volume MT/Head]]),0)</f>
        <v>0</v>
      </c>
      <c r="AD2022" s="6">
        <f>Table1[[#This Row],[Volume MT/Head]]-Table1[[#This Row],[Delivered MT]]</f>
        <v>0</v>
      </c>
      <c r="AE2022" s="6">
        <f>Table1[[#This Row],[Delivered MT]]*Table1[[#This Row],[Average Cost SDG/MT]]</f>
        <v>0</v>
      </c>
    </row>
    <row r="2023" spans="1:31" hidden="1" x14ac:dyDescent="0.2">
      <c r="A2023" s="1">
        <v>2034</v>
      </c>
      <c r="P2023" s="6">
        <f t="shared" si="176"/>
        <v>0</v>
      </c>
      <c r="R2023" s="6">
        <f t="shared" si="177"/>
        <v>0</v>
      </c>
      <c r="S2023" s="57">
        <f t="shared" si="180"/>
        <v>0</v>
      </c>
      <c r="T2023" s="6">
        <f>Table1[[#This Row],[Volume in Units]]*Table1[[#This Row],[Price SDG/Unit]]</f>
        <v>0</v>
      </c>
      <c r="U2023" s="57">
        <f>Table1[[#This Row],[Volume MT/Head]]*Table1[[#This Row],[Price USD/(MT/Head)]]</f>
        <v>0</v>
      </c>
      <c r="W2023" s="28">
        <f>Table1[[#This Row],[Commission SDG/MT]]*Table1[[#This Row],[Volume in Units]]</f>
        <v>0</v>
      </c>
      <c r="Y2023" s="28">
        <f t="shared" si="178"/>
        <v>0</v>
      </c>
      <c r="Z2023" s="6">
        <f>IFERROR((Table1[[#This Row],[Total Cost SDG]]/Table1[[#This Row],[Volume MT/Head]]),0)</f>
        <v>0</v>
      </c>
      <c r="AA2023" s="57" t="e">
        <f t="shared" si="179"/>
        <v>#DIV/0!</v>
      </c>
      <c r="AB2023" s="57">
        <f>IFERROR((Table1[[#This Row],[Total Cost USD]]/Table1[[#This Row],[Volume MT/Head]]),0)</f>
        <v>0</v>
      </c>
      <c r="AD2023" s="6">
        <f>Table1[[#This Row],[Volume MT/Head]]-Table1[[#This Row],[Delivered MT]]</f>
        <v>0</v>
      </c>
      <c r="AE2023" s="6">
        <f>Table1[[#This Row],[Delivered MT]]*Table1[[#This Row],[Average Cost SDG/MT]]</f>
        <v>0</v>
      </c>
    </row>
    <row r="2024" spans="1:31" hidden="1" x14ac:dyDescent="0.2">
      <c r="A2024" s="1">
        <v>2035</v>
      </c>
      <c r="P2024" s="6">
        <f t="shared" si="176"/>
        <v>0</v>
      </c>
      <c r="R2024" s="6">
        <f t="shared" si="177"/>
        <v>0</v>
      </c>
      <c r="S2024" s="57">
        <f t="shared" si="180"/>
        <v>0</v>
      </c>
      <c r="T2024" s="6">
        <f>Table1[[#This Row],[Volume in Units]]*Table1[[#This Row],[Price SDG/Unit]]</f>
        <v>0</v>
      </c>
      <c r="U2024" s="57">
        <f>Table1[[#This Row],[Volume MT/Head]]*Table1[[#This Row],[Price USD/(MT/Head)]]</f>
        <v>0</v>
      </c>
      <c r="W2024" s="28">
        <f>Table1[[#This Row],[Commission SDG/MT]]*Table1[[#This Row],[Volume in Units]]</f>
        <v>0</v>
      </c>
      <c r="Y2024" s="28">
        <f t="shared" si="178"/>
        <v>0</v>
      </c>
      <c r="Z2024" s="6">
        <f>IFERROR((Table1[[#This Row],[Total Cost SDG]]/Table1[[#This Row],[Volume MT/Head]]),0)</f>
        <v>0</v>
      </c>
      <c r="AA2024" s="57" t="e">
        <f t="shared" si="179"/>
        <v>#DIV/0!</v>
      </c>
      <c r="AB2024" s="57">
        <f>IFERROR((Table1[[#This Row],[Total Cost USD]]/Table1[[#This Row],[Volume MT/Head]]),0)</f>
        <v>0</v>
      </c>
      <c r="AD2024" s="6">
        <f>Table1[[#This Row],[Volume MT/Head]]-Table1[[#This Row],[Delivered MT]]</f>
        <v>0</v>
      </c>
      <c r="AE2024" s="6">
        <f>Table1[[#This Row],[Delivered MT]]*Table1[[#This Row],[Average Cost SDG/MT]]</f>
        <v>0</v>
      </c>
    </row>
    <row r="2025" spans="1:31" hidden="1" x14ac:dyDescent="0.2">
      <c r="A2025" s="1">
        <v>2036</v>
      </c>
      <c r="P2025" s="6">
        <f t="shared" si="176"/>
        <v>0</v>
      </c>
      <c r="R2025" s="6">
        <f t="shared" si="177"/>
        <v>0</v>
      </c>
      <c r="S2025" s="57">
        <f t="shared" si="180"/>
        <v>0</v>
      </c>
      <c r="T2025" s="6">
        <f>Table1[[#This Row],[Volume in Units]]*Table1[[#This Row],[Price SDG/Unit]]</f>
        <v>0</v>
      </c>
      <c r="U2025" s="57">
        <f>Table1[[#This Row],[Volume MT/Head]]*Table1[[#This Row],[Price USD/(MT/Head)]]</f>
        <v>0</v>
      </c>
      <c r="W2025" s="28">
        <f>Table1[[#This Row],[Commission SDG/MT]]*Table1[[#This Row],[Volume in Units]]</f>
        <v>0</v>
      </c>
      <c r="Y2025" s="28">
        <f t="shared" si="178"/>
        <v>0</v>
      </c>
      <c r="Z2025" s="6">
        <f>IFERROR((Table1[[#This Row],[Total Cost SDG]]/Table1[[#This Row],[Volume MT/Head]]),0)</f>
        <v>0</v>
      </c>
      <c r="AA2025" s="57" t="e">
        <f t="shared" si="179"/>
        <v>#DIV/0!</v>
      </c>
      <c r="AB2025" s="57">
        <f>IFERROR((Table1[[#This Row],[Total Cost USD]]/Table1[[#This Row],[Volume MT/Head]]),0)</f>
        <v>0</v>
      </c>
      <c r="AD2025" s="6">
        <f>Table1[[#This Row],[Volume MT/Head]]-Table1[[#This Row],[Delivered MT]]</f>
        <v>0</v>
      </c>
      <c r="AE2025" s="6">
        <f>Table1[[#This Row],[Delivered MT]]*Table1[[#This Row],[Average Cost SDG/MT]]</f>
        <v>0</v>
      </c>
    </row>
    <row r="2026" spans="1:31" hidden="1" x14ac:dyDescent="0.2">
      <c r="A2026" s="1">
        <v>2037</v>
      </c>
      <c r="P2026" s="6">
        <f t="shared" si="176"/>
        <v>0</v>
      </c>
      <c r="R2026" s="6">
        <f t="shared" si="177"/>
        <v>0</v>
      </c>
      <c r="S2026" s="57">
        <f t="shared" si="180"/>
        <v>0</v>
      </c>
      <c r="T2026" s="6">
        <f>Table1[[#This Row],[Volume in Units]]*Table1[[#This Row],[Price SDG/Unit]]</f>
        <v>0</v>
      </c>
      <c r="U2026" s="57">
        <f>Table1[[#This Row],[Volume MT/Head]]*Table1[[#This Row],[Price USD/(MT/Head)]]</f>
        <v>0</v>
      </c>
      <c r="W2026" s="28">
        <f>Table1[[#This Row],[Commission SDG/MT]]*Table1[[#This Row],[Volume in Units]]</f>
        <v>0</v>
      </c>
      <c r="Y2026" s="28">
        <f t="shared" si="178"/>
        <v>0</v>
      </c>
      <c r="Z2026" s="6">
        <f>IFERROR((Table1[[#This Row],[Total Cost SDG]]/Table1[[#This Row],[Volume MT/Head]]),0)</f>
        <v>0</v>
      </c>
      <c r="AA2026" s="57" t="e">
        <f t="shared" si="179"/>
        <v>#DIV/0!</v>
      </c>
      <c r="AB2026" s="57">
        <f>IFERROR((Table1[[#This Row],[Total Cost USD]]/Table1[[#This Row],[Volume MT/Head]]),0)</f>
        <v>0</v>
      </c>
      <c r="AD2026" s="6">
        <f>Table1[[#This Row],[Volume MT/Head]]-Table1[[#This Row],[Delivered MT]]</f>
        <v>0</v>
      </c>
      <c r="AE2026" s="6">
        <f>Table1[[#This Row],[Delivered MT]]*Table1[[#This Row],[Average Cost SDG/MT]]</f>
        <v>0</v>
      </c>
    </row>
    <row r="2027" spans="1:31" hidden="1" x14ac:dyDescent="0.2">
      <c r="A2027" s="1">
        <v>2038</v>
      </c>
      <c r="P2027" s="6">
        <f t="shared" si="176"/>
        <v>0</v>
      </c>
      <c r="R2027" s="6">
        <f t="shared" si="177"/>
        <v>0</v>
      </c>
      <c r="S2027" s="57">
        <f t="shared" si="180"/>
        <v>0</v>
      </c>
      <c r="T2027" s="6">
        <f>Table1[[#This Row],[Volume in Units]]*Table1[[#This Row],[Price SDG/Unit]]</f>
        <v>0</v>
      </c>
      <c r="U2027" s="57">
        <f>Table1[[#This Row],[Volume MT/Head]]*Table1[[#This Row],[Price USD/(MT/Head)]]</f>
        <v>0</v>
      </c>
      <c r="W2027" s="28">
        <f>Table1[[#This Row],[Commission SDG/MT]]*Table1[[#This Row],[Volume in Units]]</f>
        <v>0</v>
      </c>
      <c r="Y2027" s="28">
        <f t="shared" si="178"/>
        <v>0</v>
      </c>
      <c r="Z2027" s="6">
        <f>IFERROR((Table1[[#This Row],[Total Cost SDG]]/Table1[[#This Row],[Volume MT/Head]]),0)</f>
        <v>0</v>
      </c>
      <c r="AA2027" s="57" t="e">
        <f t="shared" si="179"/>
        <v>#DIV/0!</v>
      </c>
      <c r="AB2027" s="57">
        <f>IFERROR((Table1[[#This Row],[Total Cost USD]]/Table1[[#This Row],[Volume MT/Head]]),0)</f>
        <v>0</v>
      </c>
      <c r="AD2027" s="6">
        <f>Table1[[#This Row],[Volume MT/Head]]-Table1[[#This Row],[Delivered MT]]</f>
        <v>0</v>
      </c>
      <c r="AE2027" s="6">
        <f>Table1[[#This Row],[Delivered MT]]*Table1[[#This Row],[Average Cost SDG/MT]]</f>
        <v>0</v>
      </c>
    </row>
    <row r="2028" spans="1:31" hidden="1" x14ac:dyDescent="0.2">
      <c r="A2028" s="1">
        <v>2039</v>
      </c>
      <c r="P2028" s="6">
        <f t="shared" si="176"/>
        <v>0</v>
      </c>
      <c r="R2028" s="6">
        <f t="shared" si="177"/>
        <v>0</v>
      </c>
      <c r="S2028" s="57">
        <f t="shared" si="180"/>
        <v>0</v>
      </c>
      <c r="T2028" s="6">
        <f>Table1[[#This Row],[Volume in Units]]*Table1[[#This Row],[Price SDG/Unit]]</f>
        <v>0</v>
      </c>
      <c r="U2028" s="57">
        <f>Table1[[#This Row],[Volume MT/Head]]*Table1[[#This Row],[Price USD/(MT/Head)]]</f>
        <v>0</v>
      </c>
      <c r="W2028" s="28">
        <f>Table1[[#This Row],[Commission SDG/MT]]*Table1[[#This Row],[Volume in Units]]</f>
        <v>0</v>
      </c>
      <c r="Y2028" s="28">
        <f t="shared" si="178"/>
        <v>0</v>
      </c>
      <c r="Z2028" s="6">
        <f>IFERROR((Table1[[#This Row],[Total Cost SDG]]/Table1[[#This Row],[Volume MT/Head]]),0)</f>
        <v>0</v>
      </c>
      <c r="AA2028" s="57" t="e">
        <f t="shared" si="179"/>
        <v>#DIV/0!</v>
      </c>
      <c r="AB2028" s="57">
        <f>IFERROR((Table1[[#This Row],[Total Cost USD]]/Table1[[#This Row],[Volume MT/Head]]),0)</f>
        <v>0</v>
      </c>
      <c r="AD2028" s="6">
        <f>Table1[[#This Row],[Volume MT/Head]]-Table1[[#This Row],[Delivered MT]]</f>
        <v>0</v>
      </c>
      <c r="AE2028" s="6">
        <f>Table1[[#This Row],[Delivered MT]]*Table1[[#This Row],[Average Cost SDG/MT]]</f>
        <v>0</v>
      </c>
    </row>
    <row r="2029" spans="1:31" hidden="1" x14ac:dyDescent="0.2">
      <c r="A2029" s="1">
        <v>2040</v>
      </c>
      <c r="P2029" s="6">
        <f t="shared" si="176"/>
        <v>0</v>
      </c>
      <c r="R2029" s="6">
        <f t="shared" si="177"/>
        <v>0</v>
      </c>
      <c r="S2029" s="57">
        <f t="shared" si="180"/>
        <v>0</v>
      </c>
      <c r="T2029" s="6">
        <f>Table1[[#This Row],[Volume in Units]]*Table1[[#This Row],[Price SDG/Unit]]</f>
        <v>0</v>
      </c>
      <c r="U2029" s="57">
        <f>Table1[[#This Row],[Volume MT/Head]]*Table1[[#This Row],[Price USD/(MT/Head)]]</f>
        <v>0</v>
      </c>
      <c r="W2029" s="28">
        <f>Table1[[#This Row],[Commission SDG/MT]]*Table1[[#This Row],[Volume in Units]]</f>
        <v>0</v>
      </c>
      <c r="Y2029" s="28">
        <f t="shared" si="178"/>
        <v>0</v>
      </c>
      <c r="Z2029" s="6">
        <f>IFERROR((Table1[[#This Row],[Total Cost SDG]]/Table1[[#This Row],[Volume MT/Head]]),0)</f>
        <v>0</v>
      </c>
      <c r="AA2029" s="57" t="e">
        <f t="shared" si="179"/>
        <v>#DIV/0!</v>
      </c>
      <c r="AB2029" s="57">
        <f>IFERROR((Table1[[#This Row],[Total Cost USD]]/Table1[[#This Row],[Volume MT/Head]]),0)</f>
        <v>0</v>
      </c>
      <c r="AD2029" s="6">
        <f>Table1[[#This Row],[Volume MT/Head]]-Table1[[#This Row],[Delivered MT]]</f>
        <v>0</v>
      </c>
      <c r="AE2029" s="6">
        <f>Table1[[#This Row],[Delivered MT]]*Table1[[#This Row],[Average Cost SDG/MT]]</f>
        <v>0</v>
      </c>
    </row>
    <row r="2030" spans="1:31" hidden="1" x14ac:dyDescent="0.2">
      <c r="A2030" s="1">
        <v>2041</v>
      </c>
      <c r="P2030" s="6">
        <f t="shared" si="176"/>
        <v>0</v>
      </c>
      <c r="R2030" s="6">
        <f t="shared" si="177"/>
        <v>0</v>
      </c>
      <c r="S2030" s="57">
        <f t="shared" si="180"/>
        <v>0</v>
      </c>
      <c r="T2030" s="6">
        <f>Table1[[#This Row],[Volume in Units]]*Table1[[#This Row],[Price SDG/Unit]]</f>
        <v>0</v>
      </c>
      <c r="U2030" s="57">
        <f>Table1[[#This Row],[Volume MT/Head]]*Table1[[#This Row],[Price USD/(MT/Head)]]</f>
        <v>0</v>
      </c>
      <c r="W2030" s="28">
        <f>Table1[[#This Row],[Commission SDG/MT]]*Table1[[#This Row],[Volume in Units]]</f>
        <v>0</v>
      </c>
      <c r="Y2030" s="28">
        <f t="shared" si="178"/>
        <v>0</v>
      </c>
      <c r="Z2030" s="6">
        <f>IFERROR((Table1[[#This Row],[Total Cost SDG]]/Table1[[#This Row],[Volume MT/Head]]),0)</f>
        <v>0</v>
      </c>
      <c r="AA2030" s="57" t="e">
        <f t="shared" si="179"/>
        <v>#DIV/0!</v>
      </c>
      <c r="AB2030" s="57">
        <f>IFERROR((Table1[[#This Row],[Total Cost USD]]/Table1[[#This Row],[Volume MT/Head]]),0)</f>
        <v>0</v>
      </c>
      <c r="AD2030" s="6">
        <f>Table1[[#This Row],[Volume MT/Head]]-Table1[[#This Row],[Delivered MT]]</f>
        <v>0</v>
      </c>
      <c r="AE2030" s="6">
        <f>Table1[[#This Row],[Delivered MT]]*Table1[[#This Row],[Average Cost SDG/MT]]</f>
        <v>0</v>
      </c>
    </row>
    <row r="2031" spans="1:31" hidden="1" x14ac:dyDescent="0.2">
      <c r="A2031" s="1">
        <v>2042</v>
      </c>
      <c r="P2031" s="6">
        <f t="shared" si="176"/>
        <v>0</v>
      </c>
      <c r="R2031" s="6">
        <f t="shared" si="177"/>
        <v>0</v>
      </c>
      <c r="S2031" s="57">
        <f t="shared" si="180"/>
        <v>0</v>
      </c>
      <c r="T2031" s="6">
        <f>Table1[[#This Row],[Volume in Units]]*Table1[[#This Row],[Price SDG/Unit]]</f>
        <v>0</v>
      </c>
      <c r="U2031" s="57">
        <f>Table1[[#This Row],[Volume MT/Head]]*Table1[[#This Row],[Price USD/(MT/Head)]]</f>
        <v>0</v>
      </c>
      <c r="W2031" s="28">
        <f>Table1[[#This Row],[Commission SDG/MT]]*Table1[[#This Row],[Volume in Units]]</f>
        <v>0</v>
      </c>
      <c r="Y2031" s="28">
        <f t="shared" si="178"/>
        <v>0</v>
      </c>
      <c r="Z2031" s="6">
        <f>IFERROR((Table1[[#This Row],[Total Cost SDG]]/Table1[[#This Row],[Volume MT/Head]]),0)</f>
        <v>0</v>
      </c>
      <c r="AA2031" s="57" t="e">
        <f t="shared" si="179"/>
        <v>#DIV/0!</v>
      </c>
      <c r="AB2031" s="57">
        <f>IFERROR((Table1[[#This Row],[Total Cost USD]]/Table1[[#This Row],[Volume MT/Head]]),0)</f>
        <v>0</v>
      </c>
      <c r="AD2031" s="6">
        <f>Table1[[#This Row],[Volume MT/Head]]-Table1[[#This Row],[Delivered MT]]</f>
        <v>0</v>
      </c>
      <c r="AE2031" s="6">
        <f>Table1[[#This Row],[Delivered MT]]*Table1[[#This Row],[Average Cost SDG/MT]]</f>
        <v>0</v>
      </c>
    </row>
    <row r="2032" spans="1:31" hidden="1" x14ac:dyDescent="0.2">
      <c r="A2032" s="1">
        <v>2043</v>
      </c>
      <c r="P2032" s="6">
        <f t="shared" si="176"/>
        <v>0</v>
      </c>
      <c r="R2032" s="6">
        <f t="shared" si="177"/>
        <v>0</v>
      </c>
      <c r="S2032" s="57">
        <f t="shared" si="180"/>
        <v>0</v>
      </c>
      <c r="T2032" s="6">
        <f>Table1[[#This Row],[Volume in Units]]*Table1[[#This Row],[Price SDG/Unit]]</f>
        <v>0</v>
      </c>
      <c r="U2032" s="57">
        <f>Table1[[#This Row],[Volume MT/Head]]*Table1[[#This Row],[Price USD/(MT/Head)]]</f>
        <v>0</v>
      </c>
      <c r="W2032" s="28">
        <f>Table1[[#This Row],[Commission SDG/MT]]*Table1[[#This Row],[Volume in Units]]</f>
        <v>0</v>
      </c>
      <c r="Y2032" s="28">
        <f t="shared" si="178"/>
        <v>0</v>
      </c>
      <c r="Z2032" s="6">
        <f>IFERROR((Table1[[#This Row],[Total Cost SDG]]/Table1[[#This Row],[Volume MT/Head]]),0)</f>
        <v>0</v>
      </c>
      <c r="AA2032" s="57" t="e">
        <f t="shared" si="179"/>
        <v>#DIV/0!</v>
      </c>
      <c r="AB2032" s="57">
        <f>IFERROR((Table1[[#This Row],[Total Cost USD]]/Table1[[#This Row],[Volume MT/Head]]),0)</f>
        <v>0</v>
      </c>
      <c r="AD2032" s="6">
        <f>Table1[[#This Row],[Volume MT/Head]]-Table1[[#This Row],[Delivered MT]]</f>
        <v>0</v>
      </c>
      <c r="AE2032" s="6">
        <f>Table1[[#This Row],[Delivered MT]]*Table1[[#This Row],[Average Cost SDG/MT]]</f>
        <v>0</v>
      </c>
    </row>
    <row r="2033" spans="1:31" hidden="1" x14ac:dyDescent="0.2">
      <c r="A2033" s="1">
        <v>2044</v>
      </c>
      <c r="P2033" s="6">
        <f t="shared" si="176"/>
        <v>0</v>
      </c>
      <c r="R2033" s="6">
        <f t="shared" si="177"/>
        <v>0</v>
      </c>
      <c r="S2033" s="57">
        <f t="shared" si="180"/>
        <v>0</v>
      </c>
      <c r="T2033" s="6">
        <f>Table1[[#This Row],[Volume in Units]]*Table1[[#This Row],[Price SDG/Unit]]</f>
        <v>0</v>
      </c>
      <c r="U2033" s="57">
        <f>Table1[[#This Row],[Volume MT/Head]]*Table1[[#This Row],[Price USD/(MT/Head)]]</f>
        <v>0</v>
      </c>
      <c r="W2033" s="28">
        <f>Table1[[#This Row],[Commission SDG/MT]]*Table1[[#This Row],[Volume in Units]]</f>
        <v>0</v>
      </c>
      <c r="Y2033" s="28">
        <f t="shared" si="178"/>
        <v>0</v>
      </c>
      <c r="Z2033" s="6">
        <f>IFERROR((Table1[[#This Row],[Total Cost SDG]]/Table1[[#This Row],[Volume MT/Head]]),0)</f>
        <v>0</v>
      </c>
      <c r="AA2033" s="57" t="e">
        <f t="shared" si="179"/>
        <v>#DIV/0!</v>
      </c>
      <c r="AB2033" s="57">
        <f>IFERROR((Table1[[#This Row],[Total Cost USD]]/Table1[[#This Row],[Volume MT/Head]]),0)</f>
        <v>0</v>
      </c>
      <c r="AD2033" s="6">
        <f>Table1[[#This Row],[Volume MT/Head]]-Table1[[#This Row],[Delivered MT]]</f>
        <v>0</v>
      </c>
      <c r="AE2033" s="6">
        <f>Table1[[#This Row],[Delivered MT]]*Table1[[#This Row],[Average Cost SDG/MT]]</f>
        <v>0</v>
      </c>
    </row>
    <row r="2034" spans="1:31" hidden="1" x14ac:dyDescent="0.2">
      <c r="A2034" s="1">
        <v>2045</v>
      </c>
      <c r="P2034" s="6">
        <f t="shared" si="176"/>
        <v>0</v>
      </c>
      <c r="R2034" s="6">
        <f t="shared" si="177"/>
        <v>0</v>
      </c>
      <c r="S2034" s="57">
        <f t="shared" si="180"/>
        <v>0</v>
      </c>
      <c r="T2034" s="6">
        <f>Table1[[#This Row],[Volume in Units]]*Table1[[#This Row],[Price SDG/Unit]]</f>
        <v>0</v>
      </c>
      <c r="U2034" s="57">
        <f>Table1[[#This Row],[Volume MT/Head]]*Table1[[#This Row],[Price USD/(MT/Head)]]</f>
        <v>0</v>
      </c>
      <c r="W2034" s="28">
        <f>Table1[[#This Row],[Commission SDG/MT]]*Table1[[#This Row],[Volume in Units]]</f>
        <v>0</v>
      </c>
      <c r="Y2034" s="28">
        <f t="shared" si="178"/>
        <v>0</v>
      </c>
      <c r="Z2034" s="6">
        <f>IFERROR((Table1[[#This Row],[Total Cost SDG]]/Table1[[#This Row],[Volume MT/Head]]),0)</f>
        <v>0</v>
      </c>
      <c r="AA2034" s="57" t="e">
        <f t="shared" si="179"/>
        <v>#DIV/0!</v>
      </c>
      <c r="AB2034" s="57">
        <f>IFERROR((Table1[[#This Row],[Total Cost USD]]/Table1[[#This Row],[Volume MT/Head]]),0)</f>
        <v>0</v>
      </c>
      <c r="AD2034" s="6">
        <f>Table1[[#This Row],[Volume MT/Head]]-Table1[[#This Row],[Delivered MT]]</f>
        <v>0</v>
      </c>
      <c r="AE2034" s="6">
        <f>Table1[[#This Row],[Delivered MT]]*Table1[[#This Row],[Average Cost SDG/MT]]</f>
        <v>0</v>
      </c>
    </row>
    <row r="2035" spans="1:31" hidden="1" x14ac:dyDescent="0.2">
      <c r="A2035" s="1">
        <v>2046</v>
      </c>
      <c r="P2035" s="6">
        <f t="shared" si="176"/>
        <v>0</v>
      </c>
      <c r="R2035" s="6">
        <f t="shared" si="177"/>
        <v>0</v>
      </c>
      <c r="S2035" s="57">
        <f t="shared" si="180"/>
        <v>0</v>
      </c>
      <c r="T2035" s="6">
        <f>Table1[[#This Row],[Volume in Units]]*Table1[[#This Row],[Price SDG/Unit]]</f>
        <v>0</v>
      </c>
      <c r="U2035" s="57">
        <f>Table1[[#This Row],[Volume MT/Head]]*Table1[[#This Row],[Price USD/(MT/Head)]]</f>
        <v>0</v>
      </c>
      <c r="W2035" s="28">
        <f>Table1[[#This Row],[Commission SDG/MT]]*Table1[[#This Row],[Volume in Units]]</f>
        <v>0</v>
      </c>
      <c r="Y2035" s="28">
        <f t="shared" si="178"/>
        <v>0</v>
      </c>
      <c r="Z2035" s="6">
        <f>IFERROR((Table1[[#This Row],[Total Cost SDG]]/Table1[[#This Row],[Volume MT/Head]]),0)</f>
        <v>0</v>
      </c>
      <c r="AA2035" s="57" t="e">
        <f t="shared" si="179"/>
        <v>#DIV/0!</v>
      </c>
      <c r="AB2035" s="57">
        <f>IFERROR((Table1[[#This Row],[Total Cost USD]]/Table1[[#This Row],[Volume MT/Head]]),0)</f>
        <v>0</v>
      </c>
      <c r="AD2035" s="6">
        <f>Table1[[#This Row],[Volume MT/Head]]-Table1[[#This Row],[Delivered MT]]</f>
        <v>0</v>
      </c>
      <c r="AE2035" s="6">
        <f>Table1[[#This Row],[Delivered MT]]*Table1[[#This Row],[Average Cost SDG/MT]]</f>
        <v>0</v>
      </c>
    </row>
    <row r="2036" spans="1:31" hidden="1" x14ac:dyDescent="0.2">
      <c r="A2036" s="1">
        <v>2047</v>
      </c>
      <c r="P2036" s="6">
        <f t="shared" si="176"/>
        <v>0</v>
      </c>
      <c r="R2036" s="6">
        <f t="shared" si="177"/>
        <v>0</v>
      </c>
      <c r="S2036" s="57">
        <f t="shared" si="180"/>
        <v>0</v>
      </c>
      <c r="T2036" s="6">
        <f>Table1[[#This Row],[Volume in Units]]*Table1[[#This Row],[Price SDG/Unit]]</f>
        <v>0</v>
      </c>
      <c r="U2036" s="57">
        <f>Table1[[#This Row],[Volume MT/Head]]*Table1[[#This Row],[Price USD/(MT/Head)]]</f>
        <v>0</v>
      </c>
      <c r="W2036" s="28">
        <f>Table1[[#This Row],[Commission SDG/MT]]*Table1[[#This Row],[Volume in Units]]</f>
        <v>0</v>
      </c>
      <c r="Y2036" s="28">
        <f t="shared" si="178"/>
        <v>0</v>
      </c>
      <c r="Z2036" s="6">
        <f>IFERROR((Table1[[#This Row],[Total Cost SDG]]/Table1[[#This Row],[Volume MT/Head]]),0)</f>
        <v>0</v>
      </c>
      <c r="AA2036" s="57" t="e">
        <f t="shared" si="179"/>
        <v>#DIV/0!</v>
      </c>
      <c r="AB2036" s="57">
        <f>IFERROR((Table1[[#This Row],[Total Cost USD]]/Table1[[#This Row],[Volume MT/Head]]),0)</f>
        <v>0</v>
      </c>
      <c r="AD2036" s="6">
        <f>Table1[[#This Row],[Volume MT/Head]]-Table1[[#This Row],[Delivered MT]]</f>
        <v>0</v>
      </c>
      <c r="AE2036" s="6">
        <f>Table1[[#This Row],[Delivered MT]]*Table1[[#This Row],[Average Cost SDG/MT]]</f>
        <v>0</v>
      </c>
    </row>
    <row r="2037" spans="1:31" hidden="1" x14ac:dyDescent="0.2">
      <c r="A2037" s="1">
        <v>2048</v>
      </c>
      <c r="P2037" s="6">
        <f t="shared" si="176"/>
        <v>0</v>
      </c>
      <c r="R2037" s="6">
        <f t="shared" si="177"/>
        <v>0</v>
      </c>
      <c r="S2037" s="57">
        <f t="shared" si="180"/>
        <v>0</v>
      </c>
      <c r="T2037" s="6">
        <f>Table1[[#This Row],[Volume in Units]]*Table1[[#This Row],[Price SDG/Unit]]</f>
        <v>0</v>
      </c>
      <c r="U2037" s="57">
        <f>Table1[[#This Row],[Volume MT/Head]]*Table1[[#This Row],[Price USD/(MT/Head)]]</f>
        <v>0</v>
      </c>
      <c r="W2037" s="28">
        <f>Table1[[#This Row],[Commission SDG/MT]]*Table1[[#This Row],[Volume in Units]]</f>
        <v>0</v>
      </c>
      <c r="Y2037" s="28">
        <f t="shared" si="178"/>
        <v>0</v>
      </c>
      <c r="Z2037" s="6">
        <f>IFERROR((Table1[[#This Row],[Total Cost SDG]]/Table1[[#This Row],[Volume MT/Head]]),0)</f>
        <v>0</v>
      </c>
      <c r="AA2037" s="57" t="e">
        <f t="shared" si="179"/>
        <v>#DIV/0!</v>
      </c>
      <c r="AB2037" s="57">
        <f>IFERROR((Table1[[#This Row],[Total Cost USD]]/Table1[[#This Row],[Volume MT/Head]]),0)</f>
        <v>0</v>
      </c>
      <c r="AD2037" s="6">
        <f>Table1[[#This Row],[Volume MT/Head]]-Table1[[#This Row],[Delivered MT]]</f>
        <v>0</v>
      </c>
      <c r="AE2037" s="6">
        <f>Table1[[#This Row],[Delivered MT]]*Table1[[#This Row],[Average Cost SDG/MT]]</f>
        <v>0</v>
      </c>
    </row>
    <row r="2038" spans="1:31" hidden="1" x14ac:dyDescent="0.2">
      <c r="A2038" s="1">
        <v>2049</v>
      </c>
      <c r="P2038" s="6">
        <f t="shared" si="176"/>
        <v>0</v>
      </c>
      <c r="R2038" s="6">
        <f t="shared" si="177"/>
        <v>0</v>
      </c>
      <c r="S2038" s="57">
        <f t="shared" si="180"/>
        <v>0</v>
      </c>
      <c r="T2038" s="6">
        <f>Table1[[#This Row],[Volume in Units]]*Table1[[#This Row],[Price SDG/Unit]]</f>
        <v>0</v>
      </c>
      <c r="U2038" s="57">
        <f>Table1[[#This Row],[Volume MT/Head]]*Table1[[#This Row],[Price USD/(MT/Head)]]</f>
        <v>0</v>
      </c>
      <c r="W2038" s="28">
        <f>Table1[[#This Row],[Commission SDG/MT]]*Table1[[#This Row],[Volume in Units]]</f>
        <v>0</v>
      </c>
      <c r="Y2038" s="28">
        <f t="shared" si="178"/>
        <v>0</v>
      </c>
      <c r="Z2038" s="6">
        <f>IFERROR((Table1[[#This Row],[Total Cost SDG]]/Table1[[#This Row],[Volume MT/Head]]),0)</f>
        <v>0</v>
      </c>
      <c r="AA2038" s="57" t="e">
        <f t="shared" si="179"/>
        <v>#DIV/0!</v>
      </c>
      <c r="AB2038" s="57">
        <f>IFERROR((Table1[[#This Row],[Total Cost USD]]/Table1[[#This Row],[Volume MT/Head]]),0)</f>
        <v>0</v>
      </c>
      <c r="AD2038" s="6">
        <f>Table1[[#This Row],[Volume MT/Head]]-Table1[[#This Row],[Delivered MT]]</f>
        <v>0</v>
      </c>
      <c r="AE2038" s="6">
        <f>Table1[[#This Row],[Delivered MT]]*Table1[[#This Row],[Average Cost SDG/MT]]</f>
        <v>0</v>
      </c>
    </row>
    <row r="2039" spans="1:31" hidden="1" x14ac:dyDescent="0.2">
      <c r="A2039" s="1">
        <v>2050</v>
      </c>
      <c r="P2039" s="6">
        <f t="shared" si="176"/>
        <v>0</v>
      </c>
      <c r="R2039" s="6">
        <f t="shared" si="177"/>
        <v>0</v>
      </c>
      <c r="S2039" s="57">
        <f t="shared" si="180"/>
        <v>0</v>
      </c>
      <c r="T2039" s="6">
        <f>Table1[[#This Row],[Volume in Units]]*Table1[[#This Row],[Price SDG/Unit]]</f>
        <v>0</v>
      </c>
      <c r="U2039" s="57">
        <f>Table1[[#This Row],[Volume MT/Head]]*Table1[[#This Row],[Price USD/(MT/Head)]]</f>
        <v>0</v>
      </c>
      <c r="W2039" s="28">
        <f>Table1[[#This Row],[Commission SDG/MT]]*Table1[[#This Row],[Volume in Units]]</f>
        <v>0</v>
      </c>
      <c r="Y2039" s="28">
        <f t="shared" si="178"/>
        <v>0</v>
      </c>
      <c r="Z2039" s="6">
        <f>IFERROR((Table1[[#This Row],[Total Cost SDG]]/Table1[[#This Row],[Volume MT/Head]]),0)</f>
        <v>0</v>
      </c>
      <c r="AA2039" s="57" t="e">
        <f t="shared" si="179"/>
        <v>#DIV/0!</v>
      </c>
      <c r="AB2039" s="57">
        <f>IFERROR((Table1[[#This Row],[Total Cost USD]]/Table1[[#This Row],[Volume MT/Head]]),0)</f>
        <v>0</v>
      </c>
      <c r="AD2039" s="6">
        <f>Table1[[#This Row],[Volume MT/Head]]-Table1[[#This Row],[Delivered MT]]</f>
        <v>0</v>
      </c>
      <c r="AE2039" s="6">
        <f>Table1[[#This Row],[Delivered MT]]*Table1[[#This Row],[Average Cost SDG/MT]]</f>
        <v>0</v>
      </c>
    </row>
    <row r="2040" spans="1:31" hidden="1" x14ac:dyDescent="0.2">
      <c r="A2040" s="1">
        <v>2051</v>
      </c>
      <c r="P2040" s="6">
        <f t="shared" si="176"/>
        <v>0</v>
      </c>
      <c r="R2040" s="6">
        <f t="shared" si="177"/>
        <v>0</v>
      </c>
      <c r="S2040" s="57">
        <f t="shared" si="180"/>
        <v>0</v>
      </c>
      <c r="T2040" s="6">
        <f>Table1[[#This Row],[Volume in Units]]*Table1[[#This Row],[Price SDG/Unit]]</f>
        <v>0</v>
      </c>
      <c r="U2040" s="57">
        <f>Table1[[#This Row],[Volume MT/Head]]*Table1[[#This Row],[Price USD/(MT/Head)]]</f>
        <v>0</v>
      </c>
      <c r="W2040" s="28">
        <f>Table1[[#This Row],[Commission SDG/MT]]*Table1[[#This Row],[Volume in Units]]</f>
        <v>0</v>
      </c>
      <c r="Y2040" s="28">
        <f t="shared" si="178"/>
        <v>0</v>
      </c>
      <c r="Z2040" s="6">
        <f>IFERROR((Table1[[#This Row],[Total Cost SDG]]/Table1[[#This Row],[Volume MT/Head]]),0)</f>
        <v>0</v>
      </c>
      <c r="AA2040" s="57" t="e">
        <f t="shared" si="179"/>
        <v>#DIV/0!</v>
      </c>
      <c r="AB2040" s="57">
        <f>IFERROR((Table1[[#This Row],[Total Cost USD]]/Table1[[#This Row],[Volume MT/Head]]),0)</f>
        <v>0</v>
      </c>
      <c r="AD2040" s="6">
        <f>Table1[[#This Row],[Volume MT/Head]]-Table1[[#This Row],[Delivered MT]]</f>
        <v>0</v>
      </c>
      <c r="AE2040" s="6">
        <f>Table1[[#This Row],[Delivered MT]]*Table1[[#This Row],[Average Cost SDG/MT]]</f>
        <v>0</v>
      </c>
    </row>
    <row r="2041" spans="1:31" hidden="1" x14ac:dyDescent="0.2">
      <c r="A2041" s="1">
        <v>2052</v>
      </c>
      <c r="P2041" s="6">
        <f t="shared" si="176"/>
        <v>0</v>
      </c>
      <c r="R2041" s="6">
        <f t="shared" si="177"/>
        <v>0</v>
      </c>
      <c r="S2041" s="57">
        <f t="shared" si="180"/>
        <v>0</v>
      </c>
      <c r="T2041" s="6">
        <f>Table1[[#This Row],[Volume in Units]]*Table1[[#This Row],[Price SDG/Unit]]</f>
        <v>0</v>
      </c>
      <c r="U2041" s="57">
        <f>Table1[[#This Row],[Volume MT/Head]]*Table1[[#This Row],[Price USD/(MT/Head)]]</f>
        <v>0</v>
      </c>
      <c r="W2041" s="28">
        <f>Table1[[#This Row],[Commission SDG/MT]]*Table1[[#This Row],[Volume in Units]]</f>
        <v>0</v>
      </c>
      <c r="Y2041" s="28">
        <f t="shared" si="178"/>
        <v>0</v>
      </c>
      <c r="Z2041" s="6">
        <f>IFERROR((Table1[[#This Row],[Total Cost SDG]]/Table1[[#This Row],[Volume MT/Head]]),0)</f>
        <v>0</v>
      </c>
      <c r="AA2041" s="57" t="e">
        <f t="shared" si="179"/>
        <v>#DIV/0!</v>
      </c>
      <c r="AB2041" s="57">
        <f>IFERROR((Table1[[#This Row],[Total Cost USD]]/Table1[[#This Row],[Volume MT/Head]]),0)</f>
        <v>0</v>
      </c>
      <c r="AD2041" s="6">
        <f>Table1[[#This Row],[Volume MT/Head]]-Table1[[#This Row],[Delivered MT]]</f>
        <v>0</v>
      </c>
      <c r="AE2041" s="6">
        <f>Table1[[#This Row],[Delivered MT]]*Table1[[#This Row],[Average Cost SDG/MT]]</f>
        <v>0</v>
      </c>
    </row>
    <row r="2042" spans="1:31" hidden="1" x14ac:dyDescent="0.2">
      <c r="A2042" s="1">
        <v>2053</v>
      </c>
      <c r="P2042" s="6">
        <f t="shared" si="176"/>
        <v>0</v>
      </c>
      <c r="R2042" s="6">
        <f t="shared" si="177"/>
        <v>0</v>
      </c>
      <c r="S2042" s="57">
        <f t="shared" si="180"/>
        <v>0</v>
      </c>
      <c r="T2042" s="6">
        <f>Table1[[#This Row],[Volume in Units]]*Table1[[#This Row],[Price SDG/Unit]]</f>
        <v>0</v>
      </c>
      <c r="U2042" s="57">
        <f>Table1[[#This Row],[Volume MT/Head]]*Table1[[#This Row],[Price USD/(MT/Head)]]</f>
        <v>0</v>
      </c>
      <c r="W2042" s="28">
        <f>Table1[[#This Row],[Commission SDG/MT]]*Table1[[#This Row],[Volume in Units]]</f>
        <v>0</v>
      </c>
      <c r="Y2042" s="28">
        <f t="shared" si="178"/>
        <v>0</v>
      </c>
      <c r="Z2042" s="6">
        <f>IFERROR((Table1[[#This Row],[Total Cost SDG]]/Table1[[#This Row],[Volume MT/Head]]),0)</f>
        <v>0</v>
      </c>
      <c r="AA2042" s="57" t="e">
        <f t="shared" si="179"/>
        <v>#DIV/0!</v>
      </c>
      <c r="AB2042" s="57">
        <f>IFERROR((Table1[[#This Row],[Total Cost USD]]/Table1[[#This Row],[Volume MT/Head]]),0)</f>
        <v>0</v>
      </c>
      <c r="AD2042" s="6">
        <f>Table1[[#This Row],[Volume MT/Head]]-Table1[[#This Row],[Delivered MT]]</f>
        <v>0</v>
      </c>
      <c r="AE2042" s="6">
        <f>Table1[[#This Row],[Delivered MT]]*Table1[[#This Row],[Average Cost SDG/MT]]</f>
        <v>0</v>
      </c>
    </row>
    <row r="2043" spans="1:31" hidden="1" x14ac:dyDescent="0.2">
      <c r="A2043" s="1">
        <v>2054</v>
      </c>
      <c r="P2043" s="6">
        <f t="shared" si="176"/>
        <v>0</v>
      </c>
      <c r="R2043" s="6">
        <f t="shared" si="177"/>
        <v>0</v>
      </c>
      <c r="S2043" s="57">
        <f t="shared" si="180"/>
        <v>0</v>
      </c>
      <c r="T2043" s="6">
        <f>Table1[[#This Row],[Volume in Units]]*Table1[[#This Row],[Price SDG/Unit]]</f>
        <v>0</v>
      </c>
      <c r="U2043" s="57">
        <f>Table1[[#This Row],[Volume MT/Head]]*Table1[[#This Row],[Price USD/(MT/Head)]]</f>
        <v>0</v>
      </c>
      <c r="W2043" s="28">
        <f>Table1[[#This Row],[Commission SDG/MT]]*Table1[[#This Row],[Volume in Units]]</f>
        <v>0</v>
      </c>
      <c r="Y2043" s="28">
        <f t="shared" si="178"/>
        <v>0</v>
      </c>
      <c r="Z2043" s="6">
        <f>IFERROR((Table1[[#This Row],[Total Cost SDG]]/Table1[[#This Row],[Volume MT/Head]]),0)</f>
        <v>0</v>
      </c>
      <c r="AA2043" s="57" t="e">
        <f t="shared" si="179"/>
        <v>#DIV/0!</v>
      </c>
      <c r="AB2043" s="57">
        <f>IFERROR((Table1[[#This Row],[Total Cost USD]]/Table1[[#This Row],[Volume MT/Head]]),0)</f>
        <v>0</v>
      </c>
      <c r="AD2043" s="6">
        <f>Table1[[#This Row],[Volume MT/Head]]-Table1[[#This Row],[Delivered MT]]</f>
        <v>0</v>
      </c>
      <c r="AE2043" s="6">
        <f>Table1[[#This Row],[Delivered MT]]*Table1[[#This Row],[Average Cost SDG/MT]]</f>
        <v>0</v>
      </c>
    </row>
    <row r="2044" spans="1:31" hidden="1" x14ac:dyDescent="0.2">
      <c r="A2044" s="1">
        <v>2055</v>
      </c>
      <c r="P2044" s="6">
        <f t="shared" si="176"/>
        <v>0</v>
      </c>
      <c r="R2044" s="6">
        <f t="shared" si="177"/>
        <v>0</v>
      </c>
      <c r="S2044" s="57">
        <f t="shared" si="180"/>
        <v>0</v>
      </c>
      <c r="T2044" s="6">
        <f>Table1[[#This Row],[Volume in Units]]*Table1[[#This Row],[Price SDG/Unit]]</f>
        <v>0</v>
      </c>
      <c r="U2044" s="57">
        <f>Table1[[#This Row],[Volume MT/Head]]*Table1[[#This Row],[Price USD/(MT/Head)]]</f>
        <v>0</v>
      </c>
      <c r="W2044" s="28">
        <f>Table1[[#This Row],[Commission SDG/MT]]*Table1[[#This Row],[Volume in Units]]</f>
        <v>0</v>
      </c>
      <c r="Y2044" s="28">
        <f t="shared" si="178"/>
        <v>0</v>
      </c>
      <c r="Z2044" s="6">
        <f>IFERROR((Table1[[#This Row],[Total Cost SDG]]/Table1[[#This Row],[Volume MT/Head]]),0)</f>
        <v>0</v>
      </c>
      <c r="AA2044" s="57" t="e">
        <f t="shared" si="179"/>
        <v>#DIV/0!</v>
      </c>
      <c r="AB2044" s="57">
        <f>IFERROR((Table1[[#This Row],[Total Cost USD]]/Table1[[#This Row],[Volume MT/Head]]),0)</f>
        <v>0</v>
      </c>
      <c r="AD2044" s="6">
        <f>Table1[[#This Row],[Volume MT/Head]]-Table1[[#This Row],[Delivered MT]]</f>
        <v>0</v>
      </c>
      <c r="AE2044" s="6">
        <f>Table1[[#This Row],[Delivered MT]]*Table1[[#This Row],[Average Cost SDG/MT]]</f>
        <v>0</v>
      </c>
    </row>
    <row r="2045" spans="1:31" hidden="1" x14ac:dyDescent="0.2">
      <c r="A2045" s="1">
        <v>2056</v>
      </c>
      <c r="P2045" s="6">
        <f t="shared" si="176"/>
        <v>0</v>
      </c>
      <c r="R2045" s="6">
        <f t="shared" si="177"/>
        <v>0</v>
      </c>
      <c r="S2045" s="57">
        <f t="shared" si="180"/>
        <v>0</v>
      </c>
      <c r="T2045" s="6">
        <f>Table1[[#This Row],[Volume in Units]]*Table1[[#This Row],[Price SDG/Unit]]</f>
        <v>0</v>
      </c>
      <c r="U2045" s="57">
        <f>Table1[[#This Row],[Volume MT/Head]]*Table1[[#This Row],[Price USD/(MT/Head)]]</f>
        <v>0</v>
      </c>
      <c r="W2045" s="28">
        <f>Table1[[#This Row],[Commission SDG/MT]]*Table1[[#This Row],[Volume in Units]]</f>
        <v>0</v>
      </c>
      <c r="Y2045" s="28">
        <f t="shared" si="178"/>
        <v>0</v>
      </c>
      <c r="Z2045" s="6">
        <f>IFERROR((Table1[[#This Row],[Total Cost SDG]]/Table1[[#This Row],[Volume MT/Head]]),0)</f>
        <v>0</v>
      </c>
      <c r="AA2045" s="57" t="e">
        <f t="shared" si="179"/>
        <v>#DIV/0!</v>
      </c>
      <c r="AB2045" s="57">
        <f>IFERROR((Table1[[#This Row],[Total Cost USD]]/Table1[[#This Row],[Volume MT/Head]]),0)</f>
        <v>0</v>
      </c>
      <c r="AD2045" s="6">
        <f>Table1[[#This Row],[Volume MT/Head]]-Table1[[#This Row],[Delivered MT]]</f>
        <v>0</v>
      </c>
      <c r="AE2045" s="6">
        <f>Table1[[#This Row],[Delivered MT]]*Table1[[#This Row],[Average Cost SDG/MT]]</f>
        <v>0</v>
      </c>
    </row>
    <row r="2046" spans="1:31" hidden="1" x14ac:dyDescent="0.2">
      <c r="A2046" s="1">
        <v>2057</v>
      </c>
      <c r="P2046" s="6">
        <f t="shared" si="176"/>
        <v>0</v>
      </c>
      <c r="R2046" s="6">
        <f t="shared" si="177"/>
        <v>0</v>
      </c>
      <c r="S2046" s="57">
        <f t="shared" si="180"/>
        <v>0</v>
      </c>
      <c r="T2046" s="6">
        <f>Table1[[#This Row],[Volume in Units]]*Table1[[#This Row],[Price SDG/Unit]]</f>
        <v>0</v>
      </c>
      <c r="U2046" s="57">
        <f>Table1[[#This Row],[Volume MT/Head]]*Table1[[#This Row],[Price USD/(MT/Head)]]</f>
        <v>0</v>
      </c>
      <c r="W2046" s="28">
        <f>Table1[[#This Row],[Commission SDG/MT]]*Table1[[#This Row],[Volume in Units]]</f>
        <v>0</v>
      </c>
      <c r="Y2046" s="28">
        <f t="shared" si="178"/>
        <v>0</v>
      </c>
      <c r="Z2046" s="6">
        <f>IFERROR((Table1[[#This Row],[Total Cost SDG]]/Table1[[#This Row],[Volume MT/Head]]),0)</f>
        <v>0</v>
      </c>
      <c r="AA2046" s="57" t="e">
        <f t="shared" si="179"/>
        <v>#DIV/0!</v>
      </c>
      <c r="AB2046" s="57">
        <f>IFERROR((Table1[[#This Row],[Total Cost USD]]/Table1[[#This Row],[Volume MT/Head]]),0)</f>
        <v>0</v>
      </c>
      <c r="AD2046" s="6">
        <f>Table1[[#This Row],[Volume MT/Head]]-Table1[[#This Row],[Delivered MT]]</f>
        <v>0</v>
      </c>
      <c r="AE2046" s="6">
        <f>Table1[[#This Row],[Delivered MT]]*Table1[[#This Row],[Average Cost SDG/MT]]</f>
        <v>0</v>
      </c>
    </row>
    <row r="2047" spans="1:31" hidden="1" x14ac:dyDescent="0.2">
      <c r="A2047" s="1">
        <v>2058</v>
      </c>
      <c r="P2047" s="6">
        <f t="shared" si="176"/>
        <v>0</v>
      </c>
      <c r="R2047" s="6">
        <f t="shared" si="177"/>
        <v>0</v>
      </c>
      <c r="S2047" s="57">
        <f t="shared" si="180"/>
        <v>0</v>
      </c>
      <c r="T2047" s="6">
        <f>Table1[[#This Row],[Volume in Units]]*Table1[[#This Row],[Price SDG/Unit]]</f>
        <v>0</v>
      </c>
      <c r="U2047" s="57">
        <f>Table1[[#This Row],[Volume MT/Head]]*Table1[[#This Row],[Price USD/(MT/Head)]]</f>
        <v>0</v>
      </c>
      <c r="W2047" s="28">
        <f>Table1[[#This Row],[Commission SDG/MT]]*Table1[[#This Row],[Volume in Units]]</f>
        <v>0</v>
      </c>
      <c r="Y2047" s="28">
        <f t="shared" si="178"/>
        <v>0</v>
      </c>
      <c r="Z2047" s="6">
        <f>IFERROR((Table1[[#This Row],[Total Cost SDG]]/Table1[[#This Row],[Volume MT/Head]]),0)</f>
        <v>0</v>
      </c>
      <c r="AA2047" s="57" t="e">
        <f t="shared" si="179"/>
        <v>#DIV/0!</v>
      </c>
      <c r="AB2047" s="57">
        <f>IFERROR((Table1[[#This Row],[Total Cost USD]]/Table1[[#This Row],[Volume MT/Head]]),0)</f>
        <v>0</v>
      </c>
      <c r="AD2047" s="6">
        <f>Table1[[#This Row],[Volume MT/Head]]-Table1[[#This Row],[Delivered MT]]</f>
        <v>0</v>
      </c>
      <c r="AE2047" s="6">
        <f>Table1[[#This Row],[Delivered MT]]*Table1[[#This Row],[Average Cost SDG/MT]]</f>
        <v>0</v>
      </c>
    </row>
    <row r="2048" spans="1:31" hidden="1" x14ac:dyDescent="0.2">
      <c r="A2048" s="1">
        <v>2059</v>
      </c>
      <c r="P2048" s="6">
        <f t="shared" si="176"/>
        <v>0</v>
      </c>
      <c r="R2048" s="6">
        <f t="shared" si="177"/>
        <v>0</v>
      </c>
      <c r="S2048" s="57">
        <f t="shared" si="180"/>
        <v>0</v>
      </c>
      <c r="T2048" s="6">
        <f>Table1[[#This Row],[Volume in Units]]*Table1[[#This Row],[Price SDG/Unit]]</f>
        <v>0</v>
      </c>
      <c r="U2048" s="57">
        <f>Table1[[#This Row],[Volume MT/Head]]*Table1[[#This Row],[Price USD/(MT/Head)]]</f>
        <v>0</v>
      </c>
      <c r="W2048" s="28">
        <f>Table1[[#This Row],[Commission SDG/MT]]*Table1[[#This Row],[Volume in Units]]</f>
        <v>0</v>
      </c>
      <c r="Y2048" s="28">
        <f t="shared" si="178"/>
        <v>0</v>
      </c>
      <c r="Z2048" s="6">
        <f>IFERROR((Table1[[#This Row],[Total Cost SDG]]/Table1[[#This Row],[Volume MT/Head]]),0)</f>
        <v>0</v>
      </c>
      <c r="AA2048" s="57" t="e">
        <f t="shared" si="179"/>
        <v>#DIV/0!</v>
      </c>
      <c r="AB2048" s="57">
        <f>IFERROR((Table1[[#This Row],[Total Cost USD]]/Table1[[#This Row],[Volume MT/Head]]),0)</f>
        <v>0</v>
      </c>
      <c r="AD2048" s="6">
        <f>Table1[[#This Row],[Volume MT/Head]]-Table1[[#This Row],[Delivered MT]]</f>
        <v>0</v>
      </c>
      <c r="AE2048" s="6">
        <f>Table1[[#This Row],[Delivered MT]]*Table1[[#This Row],[Average Cost SDG/MT]]</f>
        <v>0</v>
      </c>
    </row>
    <row r="2049" spans="1:31" hidden="1" x14ac:dyDescent="0.2">
      <c r="A2049" s="1">
        <v>2060</v>
      </c>
      <c r="P2049" s="6">
        <f t="shared" si="176"/>
        <v>0</v>
      </c>
      <c r="R2049" s="6">
        <f t="shared" si="177"/>
        <v>0</v>
      </c>
      <c r="S2049" s="57">
        <f t="shared" si="180"/>
        <v>0</v>
      </c>
      <c r="T2049" s="6">
        <f>Table1[[#This Row],[Volume in Units]]*Table1[[#This Row],[Price SDG/Unit]]</f>
        <v>0</v>
      </c>
      <c r="U2049" s="57">
        <f>Table1[[#This Row],[Volume MT/Head]]*Table1[[#This Row],[Price USD/(MT/Head)]]</f>
        <v>0</v>
      </c>
      <c r="W2049" s="28">
        <f>Table1[[#This Row],[Commission SDG/MT]]*Table1[[#This Row],[Volume in Units]]</f>
        <v>0</v>
      </c>
      <c r="Y2049" s="28">
        <f t="shared" si="178"/>
        <v>0</v>
      </c>
      <c r="Z2049" s="6">
        <f>IFERROR((Table1[[#This Row],[Total Cost SDG]]/Table1[[#This Row],[Volume MT/Head]]),0)</f>
        <v>0</v>
      </c>
      <c r="AA2049" s="57" t="e">
        <f t="shared" si="179"/>
        <v>#DIV/0!</v>
      </c>
      <c r="AB2049" s="57">
        <f>IFERROR((Table1[[#This Row],[Total Cost USD]]/Table1[[#This Row],[Volume MT/Head]]),0)</f>
        <v>0</v>
      </c>
      <c r="AD2049" s="6">
        <f>Table1[[#This Row],[Volume MT/Head]]-Table1[[#This Row],[Delivered MT]]</f>
        <v>0</v>
      </c>
      <c r="AE2049" s="6">
        <f>Table1[[#This Row],[Delivered MT]]*Table1[[#This Row],[Average Cost SDG/MT]]</f>
        <v>0</v>
      </c>
    </row>
    <row r="2050" spans="1:31" hidden="1" x14ac:dyDescent="0.2">
      <c r="A2050" s="1">
        <v>2061</v>
      </c>
      <c r="P2050" s="6">
        <f t="shared" ref="P2050:P2113" si="181">IF(N2050="KG",(O2050/1000),IF(N2050="Head",(O2050*1),IF(N2050="Kantar 100lb",(O2050/22.25),IF(N2050="Kantar 315lb",(O2050*315/2204.6),IF(N2050="MT",(O2050*1),IF(N2050="Ardab",(O2050*199.726/1000),IF(N2050="104 Bag",(O2050*104/1000),IF(N2050="101 Bag",(O2050*101/1000),IF(N2050=0,0)))))))))</f>
        <v>0</v>
      </c>
      <c r="R2050" s="6">
        <f t="shared" ref="R2050:R2113" si="182">IF(N2050="KG",(Q2050*1000),IF(N2050="Head",(Q2050*1),IF(N2050="Kantar 100lb",(Q2050*22.25),IF(N2050="Kantar 315lb",(Q2050/315*2204.6),IF(N2050="MT",(Q2050*1),IF(N2050="Ardab",(Q2050/199.726*1000),IF(N2050="104 Bag",(Q2050/104*1000),IF(N2050="101 Bag",(Q2050/101*1000),IF(N2050=0,0)))))))))</f>
        <v>0</v>
      </c>
      <c r="S2050" s="57">
        <f t="shared" si="180"/>
        <v>0</v>
      </c>
      <c r="T2050" s="6">
        <f>Table1[[#This Row],[Volume in Units]]*Table1[[#This Row],[Price SDG/Unit]]</f>
        <v>0</v>
      </c>
      <c r="U2050" s="57">
        <f>Table1[[#This Row],[Volume MT/Head]]*Table1[[#This Row],[Price USD/(MT/Head)]]</f>
        <v>0</v>
      </c>
      <c r="W2050" s="28">
        <f>Table1[[#This Row],[Commission SDG/MT]]*Table1[[#This Row],[Volume in Units]]</f>
        <v>0</v>
      </c>
      <c r="Y2050" s="28">
        <f t="shared" ref="Y2050:Y2113" si="183">T2050+W2050+X2050</f>
        <v>0</v>
      </c>
      <c r="Z2050" s="6">
        <f>IFERROR((Table1[[#This Row],[Total Cost SDG]]/Table1[[#This Row],[Volume MT/Head]]),0)</f>
        <v>0</v>
      </c>
      <c r="AA2050" s="57" t="e">
        <f t="shared" ref="AA2050:AA2113" si="184">Y2050/F2050</f>
        <v>#DIV/0!</v>
      </c>
      <c r="AB2050" s="57">
        <f>IFERROR((Table1[[#This Row],[Total Cost USD]]/Table1[[#This Row],[Volume MT/Head]]),0)</f>
        <v>0</v>
      </c>
      <c r="AD2050" s="6">
        <f>Table1[[#This Row],[Volume MT/Head]]-Table1[[#This Row],[Delivered MT]]</f>
        <v>0</v>
      </c>
      <c r="AE2050" s="6">
        <f>Table1[[#This Row],[Delivered MT]]*Table1[[#This Row],[Average Cost SDG/MT]]</f>
        <v>0</v>
      </c>
    </row>
    <row r="2051" spans="1:31" hidden="1" x14ac:dyDescent="0.2">
      <c r="A2051" s="1">
        <v>2062</v>
      </c>
      <c r="P2051" s="6">
        <f t="shared" si="181"/>
        <v>0</v>
      </c>
      <c r="R2051" s="6">
        <f t="shared" si="182"/>
        <v>0</v>
      </c>
      <c r="S2051" s="57">
        <f t="shared" si="180"/>
        <v>0</v>
      </c>
      <c r="T2051" s="6">
        <f>Table1[[#This Row],[Volume in Units]]*Table1[[#This Row],[Price SDG/Unit]]</f>
        <v>0</v>
      </c>
      <c r="U2051" s="57">
        <f>Table1[[#This Row],[Volume MT/Head]]*Table1[[#This Row],[Price USD/(MT/Head)]]</f>
        <v>0</v>
      </c>
      <c r="W2051" s="28">
        <f>Table1[[#This Row],[Commission SDG/MT]]*Table1[[#This Row],[Volume in Units]]</f>
        <v>0</v>
      </c>
      <c r="Y2051" s="28">
        <f t="shared" si="183"/>
        <v>0</v>
      </c>
      <c r="Z2051" s="6">
        <f>IFERROR((Table1[[#This Row],[Total Cost SDG]]/Table1[[#This Row],[Volume MT/Head]]),0)</f>
        <v>0</v>
      </c>
      <c r="AA2051" s="57" t="e">
        <f t="shared" si="184"/>
        <v>#DIV/0!</v>
      </c>
      <c r="AB2051" s="57">
        <f>IFERROR((Table1[[#This Row],[Total Cost USD]]/Table1[[#This Row],[Volume MT/Head]]),0)</f>
        <v>0</v>
      </c>
      <c r="AD2051" s="6">
        <f>Table1[[#This Row],[Volume MT/Head]]-Table1[[#This Row],[Delivered MT]]</f>
        <v>0</v>
      </c>
      <c r="AE2051" s="6">
        <f>Table1[[#This Row],[Delivered MT]]*Table1[[#This Row],[Average Cost SDG/MT]]</f>
        <v>0</v>
      </c>
    </row>
    <row r="2052" spans="1:31" hidden="1" x14ac:dyDescent="0.2">
      <c r="A2052" s="1">
        <v>2063</v>
      </c>
      <c r="P2052" s="6">
        <f t="shared" si="181"/>
        <v>0</v>
      </c>
      <c r="R2052" s="6">
        <f t="shared" si="182"/>
        <v>0</v>
      </c>
      <c r="S2052" s="57">
        <f t="shared" si="180"/>
        <v>0</v>
      </c>
      <c r="T2052" s="6">
        <f>Table1[[#This Row],[Volume in Units]]*Table1[[#This Row],[Price SDG/Unit]]</f>
        <v>0</v>
      </c>
      <c r="U2052" s="57">
        <f>Table1[[#This Row],[Volume MT/Head]]*Table1[[#This Row],[Price USD/(MT/Head)]]</f>
        <v>0</v>
      </c>
      <c r="W2052" s="28">
        <f>Table1[[#This Row],[Commission SDG/MT]]*Table1[[#This Row],[Volume in Units]]</f>
        <v>0</v>
      </c>
      <c r="Y2052" s="28">
        <f t="shared" si="183"/>
        <v>0</v>
      </c>
      <c r="Z2052" s="6">
        <f>IFERROR((Table1[[#This Row],[Total Cost SDG]]/Table1[[#This Row],[Volume MT/Head]]),0)</f>
        <v>0</v>
      </c>
      <c r="AA2052" s="57" t="e">
        <f t="shared" si="184"/>
        <v>#DIV/0!</v>
      </c>
      <c r="AB2052" s="57">
        <f>IFERROR((Table1[[#This Row],[Total Cost USD]]/Table1[[#This Row],[Volume MT/Head]]),0)</f>
        <v>0</v>
      </c>
      <c r="AD2052" s="6">
        <f>Table1[[#This Row],[Volume MT/Head]]-Table1[[#This Row],[Delivered MT]]</f>
        <v>0</v>
      </c>
      <c r="AE2052" s="6">
        <f>Table1[[#This Row],[Delivered MT]]*Table1[[#This Row],[Average Cost SDG/MT]]</f>
        <v>0</v>
      </c>
    </row>
    <row r="2053" spans="1:31" hidden="1" x14ac:dyDescent="0.2">
      <c r="A2053" s="1">
        <v>2064</v>
      </c>
      <c r="P2053" s="6">
        <f t="shared" si="181"/>
        <v>0</v>
      </c>
      <c r="R2053" s="6">
        <f t="shared" si="182"/>
        <v>0</v>
      </c>
      <c r="S2053" s="57">
        <f t="shared" si="180"/>
        <v>0</v>
      </c>
      <c r="T2053" s="6">
        <f>Table1[[#This Row],[Volume in Units]]*Table1[[#This Row],[Price SDG/Unit]]</f>
        <v>0</v>
      </c>
      <c r="U2053" s="57">
        <f>Table1[[#This Row],[Volume MT/Head]]*Table1[[#This Row],[Price USD/(MT/Head)]]</f>
        <v>0</v>
      </c>
      <c r="W2053" s="28">
        <f>Table1[[#This Row],[Commission SDG/MT]]*Table1[[#This Row],[Volume in Units]]</f>
        <v>0</v>
      </c>
      <c r="Y2053" s="28">
        <f t="shared" si="183"/>
        <v>0</v>
      </c>
      <c r="Z2053" s="6">
        <f>IFERROR((Table1[[#This Row],[Total Cost SDG]]/Table1[[#This Row],[Volume MT/Head]]),0)</f>
        <v>0</v>
      </c>
      <c r="AA2053" s="57" t="e">
        <f t="shared" si="184"/>
        <v>#DIV/0!</v>
      </c>
      <c r="AB2053" s="57">
        <f>IFERROR((Table1[[#This Row],[Total Cost USD]]/Table1[[#This Row],[Volume MT/Head]]),0)</f>
        <v>0</v>
      </c>
      <c r="AD2053" s="6">
        <f>Table1[[#This Row],[Volume MT/Head]]-Table1[[#This Row],[Delivered MT]]</f>
        <v>0</v>
      </c>
      <c r="AE2053" s="6">
        <f>Table1[[#This Row],[Delivered MT]]*Table1[[#This Row],[Average Cost SDG/MT]]</f>
        <v>0</v>
      </c>
    </row>
    <row r="2054" spans="1:31" hidden="1" x14ac:dyDescent="0.2">
      <c r="A2054" s="1">
        <v>2065</v>
      </c>
      <c r="P2054" s="6">
        <f t="shared" si="181"/>
        <v>0</v>
      </c>
      <c r="R2054" s="6">
        <f t="shared" si="182"/>
        <v>0</v>
      </c>
      <c r="S2054" s="57">
        <f t="shared" si="180"/>
        <v>0</v>
      </c>
      <c r="T2054" s="6">
        <f>Table1[[#This Row],[Volume in Units]]*Table1[[#This Row],[Price SDG/Unit]]</f>
        <v>0</v>
      </c>
      <c r="U2054" s="57">
        <f>Table1[[#This Row],[Volume MT/Head]]*Table1[[#This Row],[Price USD/(MT/Head)]]</f>
        <v>0</v>
      </c>
      <c r="W2054" s="28">
        <f>Table1[[#This Row],[Commission SDG/MT]]*Table1[[#This Row],[Volume in Units]]</f>
        <v>0</v>
      </c>
      <c r="Y2054" s="28">
        <f t="shared" si="183"/>
        <v>0</v>
      </c>
      <c r="Z2054" s="6">
        <f>IFERROR((Table1[[#This Row],[Total Cost SDG]]/Table1[[#This Row],[Volume MT/Head]]),0)</f>
        <v>0</v>
      </c>
      <c r="AA2054" s="57" t="e">
        <f t="shared" si="184"/>
        <v>#DIV/0!</v>
      </c>
      <c r="AB2054" s="57">
        <f>IFERROR((Table1[[#This Row],[Total Cost USD]]/Table1[[#This Row],[Volume MT/Head]]),0)</f>
        <v>0</v>
      </c>
      <c r="AD2054" s="6">
        <f>Table1[[#This Row],[Volume MT/Head]]-Table1[[#This Row],[Delivered MT]]</f>
        <v>0</v>
      </c>
      <c r="AE2054" s="6">
        <f>Table1[[#This Row],[Delivered MT]]*Table1[[#This Row],[Average Cost SDG/MT]]</f>
        <v>0</v>
      </c>
    </row>
    <row r="2055" spans="1:31" hidden="1" x14ac:dyDescent="0.2">
      <c r="A2055" s="1">
        <v>2066</v>
      </c>
      <c r="P2055" s="6">
        <f t="shared" si="181"/>
        <v>0</v>
      </c>
      <c r="R2055" s="6">
        <f t="shared" si="182"/>
        <v>0</v>
      </c>
      <c r="S2055" s="57">
        <f t="shared" si="180"/>
        <v>0</v>
      </c>
      <c r="T2055" s="6">
        <f>Table1[[#This Row],[Volume in Units]]*Table1[[#This Row],[Price SDG/Unit]]</f>
        <v>0</v>
      </c>
      <c r="U2055" s="57">
        <f>Table1[[#This Row],[Volume MT/Head]]*Table1[[#This Row],[Price USD/(MT/Head)]]</f>
        <v>0</v>
      </c>
      <c r="W2055" s="28">
        <f>Table1[[#This Row],[Commission SDG/MT]]*Table1[[#This Row],[Volume in Units]]</f>
        <v>0</v>
      </c>
      <c r="Y2055" s="28">
        <f t="shared" si="183"/>
        <v>0</v>
      </c>
      <c r="Z2055" s="6">
        <f>IFERROR((Table1[[#This Row],[Total Cost SDG]]/Table1[[#This Row],[Volume MT/Head]]),0)</f>
        <v>0</v>
      </c>
      <c r="AA2055" s="57" t="e">
        <f t="shared" si="184"/>
        <v>#DIV/0!</v>
      </c>
      <c r="AB2055" s="57">
        <f>IFERROR((Table1[[#This Row],[Total Cost USD]]/Table1[[#This Row],[Volume MT/Head]]),0)</f>
        <v>0</v>
      </c>
      <c r="AD2055" s="6">
        <f>Table1[[#This Row],[Volume MT/Head]]-Table1[[#This Row],[Delivered MT]]</f>
        <v>0</v>
      </c>
      <c r="AE2055" s="6">
        <f>Table1[[#This Row],[Delivered MT]]*Table1[[#This Row],[Average Cost SDG/MT]]</f>
        <v>0</v>
      </c>
    </row>
    <row r="2056" spans="1:31" hidden="1" x14ac:dyDescent="0.2">
      <c r="A2056" s="1">
        <v>2067</v>
      </c>
      <c r="P2056" s="6">
        <f t="shared" si="181"/>
        <v>0</v>
      </c>
      <c r="R2056" s="6">
        <f t="shared" si="182"/>
        <v>0</v>
      </c>
      <c r="S2056" s="57">
        <f t="shared" si="180"/>
        <v>0</v>
      </c>
      <c r="T2056" s="6">
        <f>Table1[[#This Row],[Volume in Units]]*Table1[[#This Row],[Price SDG/Unit]]</f>
        <v>0</v>
      </c>
      <c r="U2056" s="57">
        <f>Table1[[#This Row],[Volume MT/Head]]*Table1[[#This Row],[Price USD/(MT/Head)]]</f>
        <v>0</v>
      </c>
      <c r="W2056" s="28">
        <f>Table1[[#This Row],[Commission SDG/MT]]*Table1[[#This Row],[Volume in Units]]</f>
        <v>0</v>
      </c>
      <c r="Y2056" s="28">
        <f t="shared" si="183"/>
        <v>0</v>
      </c>
      <c r="Z2056" s="6">
        <f>IFERROR((Table1[[#This Row],[Total Cost SDG]]/Table1[[#This Row],[Volume MT/Head]]),0)</f>
        <v>0</v>
      </c>
      <c r="AA2056" s="57" t="e">
        <f t="shared" si="184"/>
        <v>#DIV/0!</v>
      </c>
      <c r="AB2056" s="57">
        <f>IFERROR((Table1[[#This Row],[Total Cost USD]]/Table1[[#This Row],[Volume MT/Head]]),0)</f>
        <v>0</v>
      </c>
      <c r="AD2056" s="6">
        <f>Table1[[#This Row],[Volume MT/Head]]-Table1[[#This Row],[Delivered MT]]</f>
        <v>0</v>
      </c>
      <c r="AE2056" s="6">
        <f>Table1[[#This Row],[Delivered MT]]*Table1[[#This Row],[Average Cost SDG/MT]]</f>
        <v>0</v>
      </c>
    </row>
    <row r="2057" spans="1:31" hidden="1" x14ac:dyDescent="0.2">
      <c r="A2057" s="1">
        <v>2068</v>
      </c>
      <c r="P2057" s="6">
        <f t="shared" si="181"/>
        <v>0</v>
      </c>
      <c r="R2057" s="6">
        <f t="shared" si="182"/>
        <v>0</v>
      </c>
      <c r="S2057" s="57">
        <f t="shared" si="180"/>
        <v>0</v>
      </c>
      <c r="T2057" s="6">
        <f>Table1[[#This Row],[Volume in Units]]*Table1[[#This Row],[Price SDG/Unit]]</f>
        <v>0</v>
      </c>
      <c r="U2057" s="57">
        <f>Table1[[#This Row],[Volume MT/Head]]*Table1[[#This Row],[Price USD/(MT/Head)]]</f>
        <v>0</v>
      </c>
      <c r="W2057" s="28">
        <f>Table1[[#This Row],[Commission SDG/MT]]*Table1[[#This Row],[Volume in Units]]</f>
        <v>0</v>
      </c>
      <c r="Y2057" s="28">
        <f t="shared" si="183"/>
        <v>0</v>
      </c>
      <c r="Z2057" s="6">
        <f>IFERROR((Table1[[#This Row],[Total Cost SDG]]/Table1[[#This Row],[Volume MT/Head]]),0)</f>
        <v>0</v>
      </c>
      <c r="AA2057" s="57" t="e">
        <f t="shared" si="184"/>
        <v>#DIV/0!</v>
      </c>
      <c r="AB2057" s="57">
        <f>IFERROR((Table1[[#This Row],[Total Cost USD]]/Table1[[#This Row],[Volume MT/Head]]),0)</f>
        <v>0</v>
      </c>
      <c r="AD2057" s="6">
        <f>Table1[[#This Row],[Volume MT/Head]]-Table1[[#This Row],[Delivered MT]]</f>
        <v>0</v>
      </c>
      <c r="AE2057" s="6">
        <f>Table1[[#This Row],[Delivered MT]]*Table1[[#This Row],[Average Cost SDG/MT]]</f>
        <v>0</v>
      </c>
    </row>
    <row r="2058" spans="1:31" hidden="1" x14ac:dyDescent="0.2">
      <c r="A2058" s="1">
        <v>2069</v>
      </c>
      <c r="P2058" s="6">
        <f t="shared" si="181"/>
        <v>0</v>
      </c>
      <c r="R2058" s="6">
        <f t="shared" si="182"/>
        <v>0</v>
      </c>
      <c r="S2058" s="57">
        <f t="shared" si="180"/>
        <v>0</v>
      </c>
      <c r="T2058" s="6">
        <f>Table1[[#This Row],[Volume in Units]]*Table1[[#This Row],[Price SDG/Unit]]</f>
        <v>0</v>
      </c>
      <c r="U2058" s="57">
        <f>Table1[[#This Row],[Volume MT/Head]]*Table1[[#This Row],[Price USD/(MT/Head)]]</f>
        <v>0</v>
      </c>
      <c r="W2058" s="28">
        <f>Table1[[#This Row],[Commission SDG/MT]]*Table1[[#This Row],[Volume in Units]]</f>
        <v>0</v>
      </c>
      <c r="Y2058" s="28">
        <f t="shared" si="183"/>
        <v>0</v>
      </c>
      <c r="Z2058" s="6">
        <f>IFERROR((Table1[[#This Row],[Total Cost SDG]]/Table1[[#This Row],[Volume MT/Head]]),0)</f>
        <v>0</v>
      </c>
      <c r="AA2058" s="57" t="e">
        <f t="shared" si="184"/>
        <v>#DIV/0!</v>
      </c>
      <c r="AB2058" s="57">
        <f>IFERROR((Table1[[#This Row],[Total Cost USD]]/Table1[[#This Row],[Volume MT/Head]]),0)</f>
        <v>0</v>
      </c>
      <c r="AD2058" s="6">
        <f>Table1[[#This Row],[Volume MT/Head]]-Table1[[#This Row],[Delivered MT]]</f>
        <v>0</v>
      </c>
      <c r="AE2058" s="6">
        <f>Table1[[#This Row],[Delivered MT]]*Table1[[#This Row],[Average Cost SDG/MT]]</f>
        <v>0</v>
      </c>
    </row>
    <row r="2059" spans="1:31" hidden="1" x14ac:dyDescent="0.2">
      <c r="A2059" s="1">
        <v>2070</v>
      </c>
      <c r="P2059" s="6">
        <f t="shared" si="181"/>
        <v>0</v>
      </c>
      <c r="R2059" s="6">
        <f t="shared" si="182"/>
        <v>0</v>
      </c>
      <c r="S2059" s="57">
        <f t="shared" si="180"/>
        <v>0</v>
      </c>
      <c r="T2059" s="6">
        <f>Table1[[#This Row],[Volume in Units]]*Table1[[#This Row],[Price SDG/Unit]]</f>
        <v>0</v>
      </c>
      <c r="U2059" s="57">
        <f>Table1[[#This Row],[Volume MT/Head]]*Table1[[#This Row],[Price USD/(MT/Head)]]</f>
        <v>0</v>
      </c>
      <c r="W2059" s="28">
        <f>Table1[[#This Row],[Commission SDG/MT]]*Table1[[#This Row],[Volume in Units]]</f>
        <v>0</v>
      </c>
      <c r="Y2059" s="28">
        <f t="shared" si="183"/>
        <v>0</v>
      </c>
      <c r="Z2059" s="6">
        <f>IFERROR((Table1[[#This Row],[Total Cost SDG]]/Table1[[#This Row],[Volume MT/Head]]),0)</f>
        <v>0</v>
      </c>
      <c r="AA2059" s="57" t="e">
        <f t="shared" si="184"/>
        <v>#DIV/0!</v>
      </c>
      <c r="AB2059" s="57">
        <f>IFERROR((Table1[[#This Row],[Total Cost USD]]/Table1[[#This Row],[Volume MT/Head]]),0)</f>
        <v>0</v>
      </c>
      <c r="AD2059" s="6">
        <f>Table1[[#This Row],[Volume MT/Head]]-Table1[[#This Row],[Delivered MT]]</f>
        <v>0</v>
      </c>
      <c r="AE2059" s="6">
        <f>Table1[[#This Row],[Delivered MT]]*Table1[[#This Row],[Average Cost SDG/MT]]</f>
        <v>0</v>
      </c>
    </row>
    <row r="2060" spans="1:31" hidden="1" x14ac:dyDescent="0.2">
      <c r="A2060" s="1">
        <v>2071</v>
      </c>
      <c r="P2060" s="6">
        <f t="shared" si="181"/>
        <v>0</v>
      </c>
      <c r="R2060" s="6">
        <f t="shared" si="182"/>
        <v>0</v>
      </c>
      <c r="S2060" s="57">
        <f t="shared" si="180"/>
        <v>0</v>
      </c>
      <c r="T2060" s="6">
        <f>Table1[[#This Row],[Volume in Units]]*Table1[[#This Row],[Price SDG/Unit]]</f>
        <v>0</v>
      </c>
      <c r="U2060" s="57">
        <f>Table1[[#This Row],[Volume MT/Head]]*Table1[[#This Row],[Price USD/(MT/Head)]]</f>
        <v>0</v>
      </c>
      <c r="W2060" s="28">
        <f>Table1[[#This Row],[Commission SDG/MT]]*Table1[[#This Row],[Volume in Units]]</f>
        <v>0</v>
      </c>
      <c r="Y2060" s="28">
        <f t="shared" si="183"/>
        <v>0</v>
      </c>
      <c r="Z2060" s="6">
        <f>IFERROR((Table1[[#This Row],[Total Cost SDG]]/Table1[[#This Row],[Volume MT/Head]]),0)</f>
        <v>0</v>
      </c>
      <c r="AA2060" s="57" t="e">
        <f t="shared" si="184"/>
        <v>#DIV/0!</v>
      </c>
      <c r="AB2060" s="57">
        <f>IFERROR((Table1[[#This Row],[Total Cost USD]]/Table1[[#This Row],[Volume MT/Head]]),0)</f>
        <v>0</v>
      </c>
      <c r="AD2060" s="6">
        <f>Table1[[#This Row],[Volume MT/Head]]-Table1[[#This Row],[Delivered MT]]</f>
        <v>0</v>
      </c>
      <c r="AE2060" s="6">
        <f>Table1[[#This Row],[Delivered MT]]*Table1[[#This Row],[Average Cost SDG/MT]]</f>
        <v>0</v>
      </c>
    </row>
    <row r="2061" spans="1:31" hidden="1" x14ac:dyDescent="0.2">
      <c r="A2061" s="1">
        <v>2072</v>
      </c>
      <c r="P2061" s="6">
        <f t="shared" si="181"/>
        <v>0</v>
      </c>
      <c r="R2061" s="6">
        <f t="shared" si="182"/>
        <v>0</v>
      </c>
      <c r="S2061" s="57">
        <f t="shared" si="180"/>
        <v>0</v>
      </c>
      <c r="T2061" s="6">
        <f>Table1[[#This Row],[Volume in Units]]*Table1[[#This Row],[Price SDG/Unit]]</f>
        <v>0</v>
      </c>
      <c r="U2061" s="57">
        <f>Table1[[#This Row],[Volume MT/Head]]*Table1[[#This Row],[Price USD/(MT/Head)]]</f>
        <v>0</v>
      </c>
      <c r="W2061" s="28">
        <f>Table1[[#This Row],[Commission SDG/MT]]*Table1[[#This Row],[Volume in Units]]</f>
        <v>0</v>
      </c>
      <c r="Y2061" s="28">
        <f t="shared" si="183"/>
        <v>0</v>
      </c>
      <c r="Z2061" s="6">
        <f>IFERROR((Table1[[#This Row],[Total Cost SDG]]/Table1[[#This Row],[Volume MT/Head]]),0)</f>
        <v>0</v>
      </c>
      <c r="AA2061" s="57" t="e">
        <f t="shared" si="184"/>
        <v>#DIV/0!</v>
      </c>
      <c r="AB2061" s="57">
        <f>IFERROR((Table1[[#This Row],[Total Cost USD]]/Table1[[#This Row],[Volume MT/Head]]),0)</f>
        <v>0</v>
      </c>
      <c r="AD2061" s="6">
        <f>Table1[[#This Row],[Volume MT/Head]]-Table1[[#This Row],[Delivered MT]]</f>
        <v>0</v>
      </c>
      <c r="AE2061" s="6">
        <f>Table1[[#This Row],[Delivered MT]]*Table1[[#This Row],[Average Cost SDG/MT]]</f>
        <v>0</v>
      </c>
    </row>
    <row r="2062" spans="1:31" hidden="1" x14ac:dyDescent="0.2">
      <c r="A2062" s="1">
        <v>2073</v>
      </c>
      <c r="P2062" s="6">
        <f t="shared" si="181"/>
        <v>0</v>
      </c>
      <c r="R2062" s="6">
        <f t="shared" si="182"/>
        <v>0</v>
      </c>
      <c r="S2062" s="57">
        <f t="shared" si="180"/>
        <v>0</v>
      </c>
      <c r="T2062" s="6">
        <f>Table1[[#This Row],[Volume in Units]]*Table1[[#This Row],[Price SDG/Unit]]</f>
        <v>0</v>
      </c>
      <c r="U2062" s="57">
        <f>Table1[[#This Row],[Volume MT/Head]]*Table1[[#This Row],[Price USD/(MT/Head)]]</f>
        <v>0</v>
      </c>
      <c r="W2062" s="28">
        <f>Table1[[#This Row],[Commission SDG/MT]]*Table1[[#This Row],[Volume in Units]]</f>
        <v>0</v>
      </c>
      <c r="Y2062" s="28">
        <f t="shared" si="183"/>
        <v>0</v>
      </c>
      <c r="Z2062" s="6">
        <f>IFERROR((Table1[[#This Row],[Total Cost SDG]]/Table1[[#This Row],[Volume MT/Head]]),0)</f>
        <v>0</v>
      </c>
      <c r="AA2062" s="57" t="e">
        <f t="shared" si="184"/>
        <v>#DIV/0!</v>
      </c>
      <c r="AB2062" s="57">
        <f>IFERROR((Table1[[#This Row],[Total Cost USD]]/Table1[[#This Row],[Volume MT/Head]]),0)</f>
        <v>0</v>
      </c>
      <c r="AD2062" s="6">
        <f>Table1[[#This Row],[Volume MT/Head]]-Table1[[#This Row],[Delivered MT]]</f>
        <v>0</v>
      </c>
      <c r="AE2062" s="6">
        <f>Table1[[#This Row],[Delivered MT]]*Table1[[#This Row],[Average Cost SDG/MT]]</f>
        <v>0</v>
      </c>
    </row>
    <row r="2063" spans="1:31" hidden="1" x14ac:dyDescent="0.2">
      <c r="A2063" s="1">
        <v>2074</v>
      </c>
      <c r="P2063" s="6">
        <f t="shared" si="181"/>
        <v>0</v>
      </c>
      <c r="R2063" s="6">
        <f t="shared" si="182"/>
        <v>0</v>
      </c>
      <c r="S2063" s="57">
        <f t="shared" si="180"/>
        <v>0</v>
      </c>
      <c r="T2063" s="6">
        <f>Table1[[#This Row],[Volume in Units]]*Table1[[#This Row],[Price SDG/Unit]]</f>
        <v>0</v>
      </c>
      <c r="U2063" s="57">
        <f>Table1[[#This Row],[Volume MT/Head]]*Table1[[#This Row],[Price USD/(MT/Head)]]</f>
        <v>0</v>
      </c>
      <c r="W2063" s="28">
        <f>Table1[[#This Row],[Commission SDG/MT]]*Table1[[#This Row],[Volume in Units]]</f>
        <v>0</v>
      </c>
      <c r="Y2063" s="28">
        <f t="shared" si="183"/>
        <v>0</v>
      </c>
      <c r="Z2063" s="6">
        <f>IFERROR((Table1[[#This Row],[Total Cost SDG]]/Table1[[#This Row],[Volume MT/Head]]),0)</f>
        <v>0</v>
      </c>
      <c r="AA2063" s="57" t="e">
        <f t="shared" si="184"/>
        <v>#DIV/0!</v>
      </c>
      <c r="AB2063" s="57">
        <f>IFERROR((Table1[[#This Row],[Total Cost USD]]/Table1[[#This Row],[Volume MT/Head]]),0)</f>
        <v>0</v>
      </c>
      <c r="AD2063" s="6">
        <f>Table1[[#This Row],[Volume MT/Head]]-Table1[[#This Row],[Delivered MT]]</f>
        <v>0</v>
      </c>
      <c r="AE2063" s="6">
        <f>Table1[[#This Row],[Delivered MT]]*Table1[[#This Row],[Average Cost SDG/MT]]</f>
        <v>0</v>
      </c>
    </row>
    <row r="2064" spans="1:31" hidden="1" x14ac:dyDescent="0.2">
      <c r="A2064" s="1">
        <v>2075</v>
      </c>
      <c r="P2064" s="6">
        <f t="shared" si="181"/>
        <v>0</v>
      </c>
      <c r="R2064" s="6">
        <f t="shared" si="182"/>
        <v>0</v>
      </c>
      <c r="S2064" s="57">
        <f t="shared" si="180"/>
        <v>0</v>
      </c>
      <c r="T2064" s="6">
        <f>Table1[[#This Row],[Volume in Units]]*Table1[[#This Row],[Price SDG/Unit]]</f>
        <v>0</v>
      </c>
      <c r="U2064" s="57">
        <f>Table1[[#This Row],[Volume MT/Head]]*Table1[[#This Row],[Price USD/(MT/Head)]]</f>
        <v>0</v>
      </c>
      <c r="W2064" s="28">
        <f>Table1[[#This Row],[Commission SDG/MT]]*Table1[[#This Row],[Volume in Units]]</f>
        <v>0</v>
      </c>
      <c r="Y2064" s="28">
        <f t="shared" si="183"/>
        <v>0</v>
      </c>
      <c r="Z2064" s="6">
        <f>IFERROR((Table1[[#This Row],[Total Cost SDG]]/Table1[[#This Row],[Volume MT/Head]]),0)</f>
        <v>0</v>
      </c>
      <c r="AA2064" s="57" t="e">
        <f t="shared" si="184"/>
        <v>#DIV/0!</v>
      </c>
      <c r="AB2064" s="57">
        <f>IFERROR((Table1[[#This Row],[Total Cost USD]]/Table1[[#This Row],[Volume MT/Head]]),0)</f>
        <v>0</v>
      </c>
      <c r="AD2064" s="6">
        <f>Table1[[#This Row],[Volume MT/Head]]-Table1[[#This Row],[Delivered MT]]</f>
        <v>0</v>
      </c>
      <c r="AE2064" s="6">
        <f>Table1[[#This Row],[Delivered MT]]*Table1[[#This Row],[Average Cost SDG/MT]]</f>
        <v>0</v>
      </c>
    </row>
    <row r="2065" spans="1:31" hidden="1" x14ac:dyDescent="0.2">
      <c r="A2065" s="1">
        <v>2076</v>
      </c>
      <c r="P2065" s="6">
        <f t="shared" si="181"/>
        <v>0</v>
      </c>
      <c r="R2065" s="6">
        <f t="shared" si="182"/>
        <v>0</v>
      </c>
      <c r="S2065" s="57">
        <f t="shared" si="180"/>
        <v>0</v>
      </c>
      <c r="T2065" s="6">
        <f>Table1[[#This Row],[Volume in Units]]*Table1[[#This Row],[Price SDG/Unit]]</f>
        <v>0</v>
      </c>
      <c r="U2065" s="57">
        <f>Table1[[#This Row],[Volume MT/Head]]*Table1[[#This Row],[Price USD/(MT/Head)]]</f>
        <v>0</v>
      </c>
      <c r="W2065" s="28">
        <f>Table1[[#This Row],[Commission SDG/MT]]*Table1[[#This Row],[Volume in Units]]</f>
        <v>0</v>
      </c>
      <c r="Y2065" s="28">
        <f t="shared" si="183"/>
        <v>0</v>
      </c>
      <c r="Z2065" s="6">
        <f>IFERROR((Table1[[#This Row],[Total Cost SDG]]/Table1[[#This Row],[Volume MT/Head]]),0)</f>
        <v>0</v>
      </c>
      <c r="AA2065" s="57" t="e">
        <f t="shared" si="184"/>
        <v>#DIV/0!</v>
      </c>
      <c r="AB2065" s="57">
        <f>IFERROR((Table1[[#This Row],[Total Cost USD]]/Table1[[#This Row],[Volume MT/Head]]),0)</f>
        <v>0</v>
      </c>
      <c r="AD2065" s="6">
        <f>Table1[[#This Row],[Volume MT/Head]]-Table1[[#This Row],[Delivered MT]]</f>
        <v>0</v>
      </c>
      <c r="AE2065" s="6">
        <f>Table1[[#This Row],[Delivered MT]]*Table1[[#This Row],[Average Cost SDG/MT]]</f>
        <v>0</v>
      </c>
    </row>
    <row r="2066" spans="1:31" hidden="1" x14ac:dyDescent="0.2">
      <c r="A2066" s="1">
        <v>2077</v>
      </c>
      <c r="P2066" s="6">
        <f t="shared" si="181"/>
        <v>0</v>
      </c>
      <c r="R2066" s="6">
        <f t="shared" si="182"/>
        <v>0</v>
      </c>
      <c r="S2066" s="57">
        <f t="shared" si="180"/>
        <v>0</v>
      </c>
      <c r="T2066" s="6">
        <f>Table1[[#This Row],[Volume in Units]]*Table1[[#This Row],[Price SDG/Unit]]</f>
        <v>0</v>
      </c>
      <c r="U2066" s="57">
        <f>Table1[[#This Row],[Volume MT/Head]]*Table1[[#This Row],[Price USD/(MT/Head)]]</f>
        <v>0</v>
      </c>
      <c r="W2066" s="28">
        <f>Table1[[#This Row],[Commission SDG/MT]]*Table1[[#This Row],[Volume in Units]]</f>
        <v>0</v>
      </c>
      <c r="Y2066" s="28">
        <f t="shared" si="183"/>
        <v>0</v>
      </c>
      <c r="Z2066" s="6">
        <f>IFERROR((Table1[[#This Row],[Total Cost SDG]]/Table1[[#This Row],[Volume MT/Head]]),0)</f>
        <v>0</v>
      </c>
      <c r="AA2066" s="57" t="e">
        <f t="shared" si="184"/>
        <v>#DIV/0!</v>
      </c>
      <c r="AB2066" s="57">
        <f>IFERROR((Table1[[#This Row],[Total Cost USD]]/Table1[[#This Row],[Volume MT/Head]]),0)</f>
        <v>0</v>
      </c>
      <c r="AD2066" s="6">
        <f>Table1[[#This Row],[Volume MT/Head]]-Table1[[#This Row],[Delivered MT]]</f>
        <v>0</v>
      </c>
      <c r="AE2066" s="6">
        <f>Table1[[#This Row],[Delivered MT]]*Table1[[#This Row],[Average Cost SDG/MT]]</f>
        <v>0</v>
      </c>
    </row>
    <row r="2067" spans="1:31" hidden="1" x14ac:dyDescent="0.2">
      <c r="A2067" s="1">
        <v>2078</v>
      </c>
      <c r="P2067" s="6">
        <f t="shared" si="181"/>
        <v>0</v>
      </c>
      <c r="R2067" s="6">
        <f t="shared" si="182"/>
        <v>0</v>
      </c>
      <c r="S2067" s="57">
        <f t="shared" si="180"/>
        <v>0</v>
      </c>
      <c r="T2067" s="6">
        <f>Table1[[#This Row],[Volume in Units]]*Table1[[#This Row],[Price SDG/Unit]]</f>
        <v>0</v>
      </c>
      <c r="U2067" s="57">
        <f>Table1[[#This Row],[Volume MT/Head]]*Table1[[#This Row],[Price USD/(MT/Head)]]</f>
        <v>0</v>
      </c>
      <c r="W2067" s="28">
        <f>Table1[[#This Row],[Commission SDG/MT]]*Table1[[#This Row],[Volume in Units]]</f>
        <v>0</v>
      </c>
      <c r="Y2067" s="28">
        <f t="shared" si="183"/>
        <v>0</v>
      </c>
      <c r="Z2067" s="6">
        <f>IFERROR((Table1[[#This Row],[Total Cost SDG]]/Table1[[#This Row],[Volume MT/Head]]),0)</f>
        <v>0</v>
      </c>
      <c r="AA2067" s="57" t="e">
        <f t="shared" si="184"/>
        <v>#DIV/0!</v>
      </c>
      <c r="AB2067" s="57">
        <f>IFERROR((Table1[[#This Row],[Total Cost USD]]/Table1[[#This Row],[Volume MT/Head]]),0)</f>
        <v>0</v>
      </c>
      <c r="AD2067" s="6">
        <f>Table1[[#This Row],[Volume MT/Head]]-Table1[[#This Row],[Delivered MT]]</f>
        <v>0</v>
      </c>
      <c r="AE2067" s="6">
        <f>Table1[[#This Row],[Delivered MT]]*Table1[[#This Row],[Average Cost SDG/MT]]</f>
        <v>0</v>
      </c>
    </row>
    <row r="2068" spans="1:31" hidden="1" x14ac:dyDescent="0.2">
      <c r="A2068" s="1">
        <v>2079</v>
      </c>
      <c r="P2068" s="6">
        <f t="shared" si="181"/>
        <v>0</v>
      </c>
      <c r="R2068" s="6">
        <f t="shared" si="182"/>
        <v>0</v>
      </c>
      <c r="S2068" s="57">
        <f t="shared" si="180"/>
        <v>0</v>
      </c>
      <c r="T2068" s="6">
        <f>Table1[[#This Row],[Volume in Units]]*Table1[[#This Row],[Price SDG/Unit]]</f>
        <v>0</v>
      </c>
      <c r="U2068" s="57">
        <f>Table1[[#This Row],[Volume MT/Head]]*Table1[[#This Row],[Price USD/(MT/Head)]]</f>
        <v>0</v>
      </c>
      <c r="W2068" s="28">
        <f>Table1[[#This Row],[Commission SDG/MT]]*Table1[[#This Row],[Volume in Units]]</f>
        <v>0</v>
      </c>
      <c r="Y2068" s="28">
        <f t="shared" si="183"/>
        <v>0</v>
      </c>
      <c r="Z2068" s="6">
        <f>IFERROR((Table1[[#This Row],[Total Cost SDG]]/Table1[[#This Row],[Volume MT/Head]]),0)</f>
        <v>0</v>
      </c>
      <c r="AA2068" s="57" t="e">
        <f t="shared" si="184"/>
        <v>#DIV/0!</v>
      </c>
      <c r="AB2068" s="57">
        <f>IFERROR((Table1[[#This Row],[Total Cost USD]]/Table1[[#This Row],[Volume MT/Head]]),0)</f>
        <v>0</v>
      </c>
      <c r="AD2068" s="6">
        <f>Table1[[#This Row],[Volume MT/Head]]-Table1[[#This Row],[Delivered MT]]</f>
        <v>0</v>
      </c>
      <c r="AE2068" s="6">
        <f>Table1[[#This Row],[Delivered MT]]*Table1[[#This Row],[Average Cost SDG/MT]]</f>
        <v>0</v>
      </c>
    </row>
    <row r="2069" spans="1:31" hidden="1" x14ac:dyDescent="0.2">
      <c r="A2069" s="1">
        <v>2080</v>
      </c>
      <c r="P2069" s="6">
        <f t="shared" si="181"/>
        <v>0</v>
      </c>
      <c r="R2069" s="6">
        <f t="shared" si="182"/>
        <v>0</v>
      </c>
      <c r="S2069" s="57">
        <f t="shared" si="180"/>
        <v>0</v>
      </c>
      <c r="T2069" s="6">
        <f>Table1[[#This Row],[Volume in Units]]*Table1[[#This Row],[Price SDG/Unit]]</f>
        <v>0</v>
      </c>
      <c r="U2069" s="57">
        <f>Table1[[#This Row],[Volume MT/Head]]*Table1[[#This Row],[Price USD/(MT/Head)]]</f>
        <v>0</v>
      </c>
      <c r="W2069" s="28">
        <f>Table1[[#This Row],[Commission SDG/MT]]*Table1[[#This Row],[Volume in Units]]</f>
        <v>0</v>
      </c>
      <c r="Y2069" s="28">
        <f t="shared" si="183"/>
        <v>0</v>
      </c>
      <c r="Z2069" s="6">
        <f>IFERROR((Table1[[#This Row],[Total Cost SDG]]/Table1[[#This Row],[Volume MT/Head]]),0)</f>
        <v>0</v>
      </c>
      <c r="AA2069" s="57" t="e">
        <f t="shared" si="184"/>
        <v>#DIV/0!</v>
      </c>
      <c r="AB2069" s="57">
        <f>IFERROR((Table1[[#This Row],[Total Cost USD]]/Table1[[#This Row],[Volume MT/Head]]),0)</f>
        <v>0</v>
      </c>
      <c r="AD2069" s="6">
        <f>Table1[[#This Row],[Volume MT/Head]]-Table1[[#This Row],[Delivered MT]]</f>
        <v>0</v>
      </c>
      <c r="AE2069" s="6">
        <f>Table1[[#This Row],[Delivered MT]]*Table1[[#This Row],[Average Cost SDG/MT]]</f>
        <v>0</v>
      </c>
    </row>
    <row r="2070" spans="1:31" hidden="1" x14ac:dyDescent="0.2">
      <c r="A2070" s="1">
        <v>2081</v>
      </c>
      <c r="P2070" s="6">
        <f t="shared" si="181"/>
        <v>0</v>
      </c>
      <c r="R2070" s="6">
        <f t="shared" si="182"/>
        <v>0</v>
      </c>
      <c r="S2070" s="57">
        <f t="shared" si="180"/>
        <v>0</v>
      </c>
      <c r="T2070" s="6">
        <f>Table1[[#This Row],[Volume in Units]]*Table1[[#This Row],[Price SDG/Unit]]</f>
        <v>0</v>
      </c>
      <c r="U2070" s="57">
        <f>Table1[[#This Row],[Volume MT/Head]]*Table1[[#This Row],[Price USD/(MT/Head)]]</f>
        <v>0</v>
      </c>
      <c r="W2070" s="28">
        <f>Table1[[#This Row],[Commission SDG/MT]]*Table1[[#This Row],[Volume in Units]]</f>
        <v>0</v>
      </c>
      <c r="Y2070" s="28">
        <f t="shared" si="183"/>
        <v>0</v>
      </c>
      <c r="Z2070" s="6">
        <f>IFERROR((Table1[[#This Row],[Total Cost SDG]]/Table1[[#This Row],[Volume MT/Head]]),0)</f>
        <v>0</v>
      </c>
      <c r="AA2070" s="57" t="e">
        <f t="shared" si="184"/>
        <v>#DIV/0!</v>
      </c>
      <c r="AB2070" s="57">
        <f>IFERROR((Table1[[#This Row],[Total Cost USD]]/Table1[[#This Row],[Volume MT/Head]]),0)</f>
        <v>0</v>
      </c>
      <c r="AD2070" s="6">
        <f>Table1[[#This Row],[Volume MT/Head]]-Table1[[#This Row],[Delivered MT]]</f>
        <v>0</v>
      </c>
      <c r="AE2070" s="6">
        <f>Table1[[#This Row],[Delivered MT]]*Table1[[#This Row],[Average Cost SDG/MT]]</f>
        <v>0</v>
      </c>
    </row>
    <row r="2071" spans="1:31" hidden="1" x14ac:dyDescent="0.2">
      <c r="A2071" s="1">
        <v>2082</v>
      </c>
      <c r="P2071" s="6">
        <f t="shared" si="181"/>
        <v>0</v>
      </c>
      <c r="R2071" s="6">
        <f t="shared" si="182"/>
        <v>0</v>
      </c>
      <c r="S2071" s="57">
        <f t="shared" si="180"/>
        <v>0</v>
      </c>
      <c r="T2071" s="6">
        <f>Table1[[#This Row],[Volume in Units]]*Table1[[#This Row],[Price SDG/Unit]]</f>
        <v>0</v>
      </c>
      <c r="U2071" s="57">
        <f>Table1[[#This Row],[Volume MT/Head]]*Table1[[#This Row],[Price USD/(MT/Head)]]</f>
        <v>0</v>
      </c>
      <c r="W2071" s="28">
        <f>Table1[[#This Row],[Commission SDG/MT]]*Table1[[#This Row],[Volume in Units]]</f>
        <v>0</v>
      </c>
      <c r="Y2071" s="28">
        <f t="shared" si="183"/>
        <v>0</v>
      </c>
      <c r="Z2071" s="6">
        <f>IFERROR((Table1[[#This Row],[Total Cost SDG]]/Table1[[#This Row],[Volume MT/Head]]),0)</f>
        <v>0</v>
      </c>
      <c r="AA2071" s="57" t="e">
        <f t="shared" si="184"/>
        <v>#DIV/0!</v>
      </c>
      <c r="AB2071" s="57">
        <f>IFERROR((Table1[[#This Row],[Total Cost USD]]/Table1[[#This Row],[Volume MT/Head]]),0)</f>
        <v>0</v>
      </c>
      <c r="AD2071" s="6">
        <f>Table1[[#This Row],[Volume MT/Head]]-Table1[[#This Row],[Delivered MT]]</f>
        <v>0</v>
      </c>
      <c r="AE2071" s="6">
        <f>Table1[[#This Row],[Delivered MT]]*Table1[[#This Row],[Average Cost SDG/MT]]</f>
        <v>0</v>
      </c>
    </row>
    <row r="2072" spans="1:31" hidden="1" x14ac:dyDescent="0.2">
      <c r="A2072" s="1">
        <v>2083</v>
      </c>
      <c r="P2072" s="6">
        <f t="shared" si="181"/>
        <v>0</v>
      </c>
      <c r="R2072" s="6">
        <f t="shared" si="182"/>
        <v>0</v>
      </c>
      <c r="S2072" s="57">
        <f t="shared" si="180"/>
        <v>0</v>
      </c>
      <c r="T2072" s="6">
        <f>Table1[[#This Row],[Volume in Units]]*Table1[[#This Row],[Price SDG/Unit]]</f>
        <v>0</v>
      </c>
      <c r="U2072" s="57">
        <f>Table1[[#This Row],[Volume MT/Head]]*Table1[[#This Row],[Price USD/(MT/Head)]]</f>
        <v>0</v>
      </c>
      <c r="W2072" s="28">
        <f>Table1[[#This Row],[Commission SDG/MT]]*Table1[[#This Row],[Volume in Units]]</f>
        <v>0</v>
      </c>
      <c r="Y2072" s="28">
        <f t="shared" si="183"/>
        <v>0</v>
      </c>
      <c r="Z2072" s="6">
        <f>IFERROR((Table1[[#This Row],[Total Cost SDG]]/Table1[[#This Row],[Volume MT/Head]]),0)</f>
        <v>0</v>
      </c>
      <c r="AA2072" s="57" t="e">
        <f t="shared" si="184"/>
        <v>#DIV/0!</v>
      </c>
      <c r="AB2072" s="57">
        <f>IFERROR((Table1[[#This Row],[Total Cost USD]]/Table1[[#This Row],[Volume MT/Head]]),0)</f>
        <v>0</v>
      </c>
      <c r="AD2072" s="6">
        <f>Table1[[#This Row],[Volume MT/Head]]-Table1[[#This Row],[Delivered MT]]</f>
        <v>0</v>
      </c>
      <c r="AE2072" s="6">
        <f>Table1[[#This Row],[Delivered MT]]*Table1[[#This Row],[Average Cost SDG/MT]]</f>
        <v>0</v>
      </c>
    </row>
    <row r="2073" spans="1:31" hidden="1" x14ac:dyDescent="0.2">
      <c r="A2073" s="1">
        <v>2084</v>
      </c>
      <c r="P2073" s="6">
        <f t="shared" si="181"/>
        <v>0</v>
      </c>
      <c r="R2073" s="6">
        <f t="shared" si="182"/>
        <v>0</v>
      </c>
      <c r="S2073" s="57">
        <f t="shared" ref="S2073:S2136" si="185">IFERROR((R2073/F2073),0)</f>
        <v>0</v>
      </c>
      <c r="T2073" s="6">
        <f>Table1[[#This Row],[Volume in Units]]*Table1[[#This Row],[Price SDG/Unit]]</f>
        <v>0</v>
      </c>
      <c r="U2073" s="57">
        <f>Table1[[#This Row],[Volume MT/Head]]*Table1[[#This Row],[Price USD/(MT/Head)]]</f>
        <v>0</v>
      </c>
      <c r="W2073" s="28">
        <f>Table1[[#This Row],[Commission SDG/MT]]*Table1[[#This Row],[Volume in Units]]</f>
        <v>0</v>
      </c>
      <c r="Y2073" s="28">
        <f t="shared" si="183"/>
        <v>0</v>
      </c>
      <c r="Z2073" s="6">
        <f>IFERROR((Table1[[#This Row],[Total Cost SDG]]/Table1[[#This Row],[Volume MT/Head]]),0)</f>
        <v>0</v>
      </c>
      <c r="AA2073" s="57" t="e">
        <f t="shared" si="184"/>
        <v>#DIV/0!</v>
      </c>
      <c r="AB2073" s="57">
        <f>IFERROR((Table1[[#This Row],[Total Cost USD]]/Table1[[#This Row],[Volume MT/Head]]),0)</f>
        <v>0</v>
      </c>
      <c r="AD2073" s="6">
        <f>Table1[[#This Row],[Volume MT/Head]]-Table1[[#This Row],[Delivered MT]]</f>
        <v>0</v>
      </c>
      <c r="AE2073" s="6">
        <f>Table1[[#This Row],[Delivered MT]]*Table1[[#This Row],[Average Cost SDG/MT]]</f>
        <v>0</v>
      </c>
    </row>
    <row r="2074" spans="1:31" hidden="1" x14ac:dyDescent="0.2">
      <c r="A2074" s="1">
        <v>2085</v>
      </c>
      <c r="P2074" s="6">
        <f t="shared" si="181"/>
        <v>0</v>
      </c>
      <c r="R2074" s="6">
        <f t="shared" si="182"/>
        <v>0</v>
      </c>
      <c r="S2074" s="57">
        <f t="shared" si="185"/>
        <v>0</v>
      </c>
      <c r="T2074" s="6">
        <f>Table1[[#This Row],[Volume in Units]]*Table1[[#This Row],[Price SDG/Unit]]</f>
        <v>0</v>
      </c>
      <c r="U2074" s="57">
        <f>Table1[[#This Row],[Volume MT/Head]]*Table1[[#This Row],[Price USD/(MT/Head)]]</f>
        <v>0</v>
      </c>
      <c r="W2074" s="28">
        <f>Table1[[#This Row],[Commission SDG/MT]]*Table1[[#This Row],[Volume in Units]]</f>
        <v>0</v>
      </c>
      <c r="Y2074" s="28">
        <f t="shared" si="183"/>
        <v>0</v>
      </c>
      <c r="Z2074" s="6">
        <f>IFERROR((Table1[[#This Row],[Total Cost SDG]]/Table1[[#This Row],[Volume MT/Head]]),0)</f>
        <v>0</v>
      </c>
      <c r="AA2074" s="57" t="e">
        <f t="shared" si="184"/>
        <v>#DIV/0!</v>
      </c>
      <c r="AB2074" s="57">
        <f>IFERROR((Table1[[#This Row],[Total Cost USD]]/Table1[[#This Row],[Volume MT/Head]]),0)</f>
        <v>0</v>
      </c>
      <c r="AD2074" s="6">
        <f>Table1[[#This Row],[Volume MT/Head]]-Table1[[#This Row],[Delivered MT]]</f>
        <v>0</v>
      </c>
      <c r="AE2074" s="6">
        <f>Table1[[#This Row],[Delivered MT]]*Table1[[#This Row],[Average Cost SDG/MT]]</f>
        <v>0</v>
      </c>
    </row>
    <row r="2075" spans="1:31" hidden="1" x14ac:dyDescent="0.2">
      <c r="A2075" s="1">
        <v>2086</v>
      </c>
      <c r="P2075" s="6">
        <f t="shared" si="181"/>
        <v>0</v>
      </c>
      <c r="R2075" s="6">
        <f t="shared" si="182"/>
        <v>0</v>
      </c>
      <c r="S2075" s="57">
        <f t="shared" si="185"/>
        <v>0</v>
      </c>
      <c r="T2075" s="6">
        <f>Table1[[#This Row],[Volume in Units]]*Table1[[#This Row],[Price SDG/Unit]]</f>
        <v>0</v>
      </c>
      <c r="U2075" s="57">
        <f>Table1[[#This Row],[Volume MT/Head]]*Table1[[#This Row],[Price USD/(MT/Head)]]</f>
        <v>0</v>
      </c>
      <c r="W2075" s="28">
        <f>Table1[[#This Row],[Commission SDG/MT]]*Table1[[#This Row],[Volume in Units]]</f>
        <v>0</v>
      </c>
      <c r="Y2075" s="28">
        <f t="shared" si="183"/>
        <v>0</v>
      </c>
      <c r="Z2075" s="6">
        <f>IFERROR((Table1[[#This Row],[Total Cost SDG]]/Table1[[#This Row],[Volume MT/Head]]),0)</f>
        <v>0</v>
      </c>
      <c r="AA2075" s="57" t="e">
        <f t="shared" si="184"/>
        <v>#DIV/0!</v>
      </c>
      <c r="AB2075" s="57">
        <f>IFERROR((Table1[[#This Row],[Total Cost USD]]/Table1[[#This Row],[Volume MT/Head]]),0)</f>
        <v>0</v>
      </c>
      <c r="AD2075" s="6">
        <f>Table1[[#This Row],[Volume MT/Head]]-Table1[[#This Row],[Delivered MT]]</f>
        <v>0</v>
      </c>
      <c r="AE2075" s="6">
        <f>Table1[[#This Row],[Delivered MT]]*Table1[[#This Row],[Average Cost SDG/MT]]</f>
        <v>0</v>
      </c>
    </row>
    <row r="2076" spans="1:31" hidden="1" x14ac:dyDescent="0.2">
      <c r="A2076" s="1">
        <v>2087</v>
      </c>
      <c r="P2076" s="6">
        <f t="shared" si="181"/>
        <v>0</v>
      </c>
      <c r="R2076" s="6">
        <f t="shared" si="182"/>
        <v>0</v>
      </c>
      <c r="S2076" s="57">
        <f t="shared" si="185"/>
        <v>0</v>
      </c>
      <c r="T2076" s="6">
        <f>Table1[[#This Row],[Volume in Units]]*Table1[[#This Row],[Price SDG/Unit]]</f>
        <v>0</v>
      </c>
      <c r="U2076" s="57">
        <f>Table1[[#This Row],[Volume MT/Head]]*Table1[[#This Row],[Price USD/(MT/Head)]]</f>
        <v>0</v>
      </c>
      <c r="W2076" s="28">
        <f>Table1[[#This Row],[Commission SDG/MT]]*Table1[[#This Row],[Volume in Units]]</f>
        <v>0</v>
      </c>
      <c r="Y2076" s="28">
        <f t="shared" si="183"/>
        <v>0</v>
      </c>
      <c r="Z2076" s="6">
        <f>IFERROR((Table1[[#This Row],[Total Cost SDG]]/Table1[[#This Row],[Volume MT/Head]]),0)</f>
        <v>0</v>
      </c>
      <c r="AA2076" s="57" t="e">
        <f t="shared" si="184"/>
        <v>#DIV/0!</v>
      </c>
      <c r="AB2076" s="57">
        <f>IFERROR((Table1[[#This Row],[Total Cost USD]]/Table1[[#This Row],[Volume MT/Head]]),0)</f>
        <v>0</v>
      </c>
      <c r="AD2076" s="6">
        <f>Table1[[#This Row],[Volume MT/Head]]-Table1[[#This Row],[Delivered MT]]</f>
        <v>0</v>
      </c>
      <c r="AE2076" s="6">
        <f>Table1[[#This Row],[Delivered MT]]*Table1[[#This Row],[Average Cost SDG/MT]]</f>
        <v>0</v>
      </c>
    </row>
    <row r="2077" spans="1:31" hidden="1" x14ac:dyDescent="0.2">
      <c r="A2077" s="1">
        <v>2088</v>
      </c>
      <c r="P2077" s="6">
        <f t="shared" si="181"/>
        <v>0</v>
      </c>
      <c r="R2077" s="6">
        <f t="shared" si="182"/>
        <v>0</v>
      </c>
      <c r="S2077" s="57">
        <f t="shared" si="185"/>
        <v>0</v>
      </c>
      <c r="T2077" s="6">
        <f>Table1[[#This Row],[Volume in Units]]*Table1[[#This Row],[Price SDG/Unit]]</f>
        <v>0</v>
      </c>
      <c r="U2077" s="57">
        <f>Table1[[#This Row],[Volume MT/Head]]*Table1[[#This Row],[Price USD/(MT/Head)]]</f>
        <v>0</v>
      </c>
      <c r="W2077" s="28">
        <f>Table1[[#This Row],[Commission SDG/MT]]*Table1[[#This Row],[Volume in Units]]</f>
        <v>0</v>
      </c>
      <c r="Y2077" s="28">
        <f t="shared" si="183"/>
        <v>0</v>
      </c>
      <c r="Z2077" s="6">
        <f>IFERROR((Table1[[#This Row],[Total Cost SDG]]/Table1[[#This Row],[Volume MT/Head]]),0)</f>
        <v>0</v>
      </c>
      <c r="AA2077" s="57" t="e">
        <f t="shared" si="184"/>
        <v>#DIV/0!</v>
      </c>
      <c r="AB2077" s="57">
        <f>IFERROR((Table1[[#This Row],[Total Cost USD]]/Table1[[#This Row],[Volume MT/Head]]),0)</f>
        <v>0</v>
      </c>
      <c r="AD2077" s="6">
        <f>Table1[[#This Row],[Volume MT/Head]]-Table1[[#This Row],[Delivered MT]]</f>
        <v>0</v>
      </c>
      <c r="AE2077" s="6">
        <f>Table1[[#This Row],[Delivered MT]]*Table1[[#This Row],[Average Cost SDG/MT]]</f>
        <v>0</v>
      </c>
    </row>
    <row r="2078" spans="1:31" hidden="1" x14ac:dyDescent="0.2">
      <c r="A2078" s="1">
        <v>2089</v>
      </c>
      <c r="P2078" s="6">
        <f t="shared" si="181"/>
        <v>0</v>
      </c>
      <c r="R2078" s="6">
        <f t="shared" si="182"/>
        <v>0</v>
      </c>
      <c r="S2078" s="57">
        <f t="shared" si="185"/>
        <v>0</v>
      </c>
      <c r="T2078" s="6">
        <f>Table1[[#This Row],[Volume in Units]]*Table1[[#This Row],[Price SDG/Unit]]</f>
        <v>0</v>
      </c>
      <c r="U2078" s="57">
        <f>Table1[[#This Row],[Volume MT/Head]]*Table1[[#This Row],[Price USD/(MT/Head)]]</f>
        <v>0</v>
      </c>
      <c r="W2078" s="28">
        <f>Table1[[#This Row],[Commission SDG/MT]]*Table1[[#This Row],[Volume in Units]]</f>
        <v>0</v>
      </c>
      <c r="Y2078" s="28">
        <f t="shared" si="183"/>
        <v>0</v>
      </c>
      <c r="Z2078" s="6">
        <f>IFERROR((Table1[[#This Row],[Total Cost SDG]]/Table1[[#This Row],[Volume MT/Head]]),0)</f>
        <v>0</v>
      </c>
      <c r="AA2078" s="57" t="e">
        <f t="shared" si="184"/>
        <v>#DIV/0!</v>
      </c>
      <c r="AB2078" s="57">
        <f>IFERROR((Table1[[#This Row],[Total Cost USD]]/Table1[[#This Row],[Volume MT/Head]]),0)</f>
        <v>0</v>
      </c>
      <c r="AD2078" s="6">
        <f>Table1[[#This Row],[Volume MT/Head]]-Table1[[#This Row],[Delivered MT]]</f>
        <v>0</v>
      </c>
      <c r="AE2078" s="6">
        <f>Table1[[#This Row],[Delivered MT]]*Table1[[#This Row],[Average Cost SDG/MT]]</f>
        <v>0</v>
      </c>
    </row>
    <row r="2079" spans="1:31" hidden="1" x14ac:dyDescent="0.2">
      <c r="A2079" s="1">
        <v>2090</v>
      </c>
      <c r="P2079" s="6">
        <f t="shared" si="181"/>
        <v>0</v>
      </c>
      <c r="R2079" s="6">
        <f t="shared" si="182"/>
        <v>0</v>
      </c>
      <c r="S2079" s="57">
        <f t="shared" si="185"/>
        <v>0</v>
      </c>
      <c r="T2079" s="6">
        <f>Table1[[#This Row],[Volume in Units]]*Table1[[#This Row],[Price SDG/Unit]]</f>
        <v>0</v>
      </c>
      <c r="U2079" s="57">
        <f>Table1[[#This Row],[Volume MT/Head]]*Table1[[#This Row],[Price USD/(MT/Head)]]</f>
        <v>0</v>
      </c>
      <c r="W2079" s="28">
        <f>Table1[[#This Row],[Commission SDG/MT]]*Table1[[#This Row],[Volume in Units]]</f>
        <v>0</v>
      </c>
      <c r="Y2079" s="28">
        <f t="shared" si="183"/>
        <v>0</v>
      </c>
      <c r="Z2079" s="6">
        <f>IFERROR((Table1[[#This Row],[Total Cost SDG]]/Table1[[#This Row],[Volume MT/Head]]),0)</f>
        <v>0</v>
      </c>
      <c r="AA2079" s="57" t="e">
        <f t="shared" si="184"/>
        <v>#DIV/0!</v>
      </c>
      <c r="AB2079" s="57">
        <f>IFERROR((Table1[[#This Row],[Total Cost USD]]/Table1[[#This Row],[Volume MT/Head]]),0)</f>
        <v>0</v>
      </c>
      <c r="AD2079" s="6">
        <f>Table1[[#This Row],[Volume MT/Head]]-Table1[[#This Row],[Delivered MT]]</f>
        <v>0</v>
      </c>
      <c r="AE2079" s="6">
        <f>Table1[[#This Row],[Delivered MT]]*Table1[[#This Row],[Average Cost SDG/MT]]</f>
        <v>0</v>
      </c>
    </row>
    <row r="2080" spans="1:31" hidden="1" x14ac:dyDescent="0.2">
      <c r="A2080" s="1">
        <v>2091</v>
      </c>
      <c r="P2080" s="6">
        <f t="shared" si="181"/>
        <v>0</v>
      </c>
      <c r="R2080" s="6">
        <f t="shared" si="182"/>
        <v>0</v>
      </c>
      <c r="S2080" s="57">
        <f t="shared" si="185"/>
        <v>0</v>
      </c>
      <c r="T2080" s="6">
        <f>Table1[[#This Row],[Volume in Units]]*Table1[[#This Row],[Price SDG/Unit]]</f>
        <v>0</v>
      </c>
      <c r="U2080" s="57">
        <f>Table1[[#This Row],[Volume MT/Head]]*Table1[[#This Row],[Price USD/(MT/Head)]]</f>
        <v>0</v>
      </c>
      <c r="W2080" s="28">
        <f>Table1[[#This Row],[Commission SDG/MT]]*Table1[[#This Row],[Volume in Units]]</f>
        <v>0</v>
      </c>
      <c r="Y2080" s="28">
        <f t="shared" si="183"/>
        <v>0</v>
      </c>
      <c r="Z2080" s="6">
        <f>IFERROR((Table1[[#This Row],[Total Cost SDG]]/Table1[[#This Row],[Volume MT/Head]]),0)</f>
        <v>0</v>
      </c>
      <c r="AA2080" s="57" t="e">
        <f t="shared" si="184"/>
        <v>#DIV/0!</v>
      </c>
      <c r="AB2080" s="57">
        <f>IFERROR((Table1[[#This Row],[Total Cost USD]]/Table1[[#This Row],[Volume MT/Head]]),0)</f>
        <v>0</v>
      </c>
      <c r="AD2080" s="6">
        <f>Table1[[#This Row],[Volume MT/Head]]-Table1[[#This Row],[Delivered MT]]</f>
        <v>0</v>
      </c>
      <c r="AE2080" s="6">
        <f>Table1[[#This Row],[Delivered MT]]*Table1[[#This Row],[Average Cost SDG/MT]]</f>
        <v>0</v>
      </c>
    </row>
    <row r="2081" spans="1:31" hidden="1" x14ac:dyDescent="0.2">
      <c r="A2081" s="1">
        <v>2092</v>
      </c>
      <c r="P2081" s="6">
        <f t="shared" si="181"/>
        <v>0</v>
      </c>
      <c r="R2081" s="6">
        <f t="shared" si="182"/>
        <v>0</v>
      </c>
      <c r="S2081" s="57">
        <f t="shared" si="185"/>
        <v>0</v>
      </c>
      <c r="T2081" s="6">
        <f>Table1[[#This Row],[Volume in Units]]*Table1[[#This Row],[Price SDG/Unit]]</f>
        <v>0</v>
      </c>
      <c r="U2081" s="57">
        <f>Table1[[#This Row],[Volume MT/Head]]*Table1[[#This Row],[Price USD/(MT/Head)]]</f>
        <v>0</v>
      </c>
      <c r="W2081" s="28">
        <f>Table1[[#This Row],[Commission SDG/MT]]*Table1[[#This Row],[Volume in Units]]</f>
        <v>0</v>
      </c>
      <c r="Y2081" s="28">
        <f t="shared" si="183"/>
        <v>0</v>
      </c>
      <c r="Z2081" s="6">
        <f>IFERROR((Table1[[#This Row],[Total Cost SDG]]/Table1[[#This Row],[Volume MT/Head]]),0)</f>
        <v>0</v>
      </c>
      <c r="AA2081" s="57" t="e">
        <f t="shared" si="184"/>
        <v>#DIV/0!</v>
      </c>
      <c r="AB2081" s="57">
        <f>IFERROR((Table1[[#This Row],[Total Cost USD]]/Table1[[#This Row],[Volume MT/Head]]),0)</f>
        <v>0</v>
      </c>
      <c r="AD2081" s="6">
        <f>Table1[[#This Row],[Volume MT/Head]]-Table1[[#This Row],[Delivered MT]]</f>
        <v>0</v>
      </c>
      <c r="AE2081" s="6">
        <f>Table1[[#This Row],[Delivered MT]]*Table1[[#This Row],[Average Cost SDG/MT]]</f>
        <v>0</v>
      </c>
    </row>
    <row r="2082" spans="1:31" hidden="1" x14ac:dyDescent="0.2">
      <c r="A2082" s="1">
        <v>2093</v>
      </c>
      <c r="P2082" s="6">
        <f t="shared" si="181"/>
        <v>0</v>
      </c>
      <c r="R2082" s="6">
        <f t="shared" si="182"/>
        <v>0</v>
      </c>
      <c r="S2082" s="57">
        <f t="shared" si="185"/>
        <v>0</v>
      </c>
      <c r="T2082" s="6">
        <f>Table1[[#This Row],[Volume in Units]]*Table1[[#This Row],[Price SDG/Unit]]</f>
        <v>0</v>
      </c>
      <c r="U2082" s="57">
        <f>Table1[[#This Row],[Volume MT/Head]]*Table1[[#This Row],[Price USD/(MT/Head)]]</f>
        <v>0</v>
      </c>
      <c r="W2082" s="28">
        <f>Table1[[#This Row],[Commission SDG/MT]]*Table1[[#This Row],[Volume in Units]]</f>
        <v>0</v>
      </c>
      <c r="Y2082" s="28">
        <f t="shared" si="183"/>
        <v>0</v>
      </c>
      <c r="Z2082" s="6">
        <f>IFERROR((Table1[[#This Row],[Total Cost SDG]]/Table1[[#This Row],[Volume MT/Head]]),0)</f>
        <v>0</v>
      </c>
      <c r="AA2082" s="57" t="e">
        <f t="shared" si="184"/>
        <v>#DIV/0!</v>
      </c>
      <c r="AB2082" s="57">
        <f>IFERROR((Table1[[#This Row],[Total Cost USD]]/Table1[[#This Row],[Volume MT/Head]]),0)</f>
        <v>0</v>
      </c>
      <c r="AD2082" s="6">
        <f>Table1[[#This Row],[Volume MT/Head]]-Table1[[#This Row],[Delivered MT]]</f>
        <v>0</v>
      </c>
      <c r="AE2082" s="6">
        <f>Table1[[#This Row],[Delivered MT]]*Table1[[#This Row],[Average Cost SDG/MT]]</f>
        <v>0</v>
      </c>
    </row>
    <row r="2083" spans="1:31" hidden="1" x14ac:dyDescent="0.2">
      <c r="A2083" s="1">
        <v>2094</v>
      </c>
      <c r="P2083" s="6">
        <f t="shared" si="181"/>
        <v>0</v>
      </c>
      <c r="R2083" s="6">
        <f t="shared" si="182"/>
        <v>0</v>
      </c>
      <c r="S2083" s="57">
        <f t="shared" si="185"/>
        <v>0</v>
      </c>
      <c r="T2083" s="6">
        <f>Table1[[#This Row],[Volume in Units]]*Table1[[#This Row],[Price SDG/Unit]]</f>
        <v>0</v>
      </c>
      <c r="U2083" s="57">
        <f>Table1[[#This Row],[Volume MT/Head]]*Table1[[#This Row],[Price USD/(MT/Head)]]</f>
        <v>0</v>
      </c>
      <c r="W2083" s="28">
        <f>Table1[[#This Row],[Commission SDG/MT]]*Table1[[#This Row],[Volume in Units]]</f>
        <v>0</v>
      </c>
      <c r="Y2083" s="28">
        <f t="shared" si="183"/>
        <v>0</v>
      </c>
      <c r="Z2083" s="6">
        <f>IFERROR((Table1[[#This Row],[Total Cost SDG]]/Table1[[#This Row],[Volume MT/Head]]),0)</f>
        <v>0</v>
      </c>
      <c r="AA2083" s="57" t="e">
        <f t="shared" si="184"/>
        <v>#DIV/0!</v>
      </c>
      <c r="AB2083" s="57">
        <f>IFERROR((Table1[[#This Row],[Total Cost USD]]/Table1[[#This Row],[Volume MT/Head]]),0)</f>
        <v>0</v>
      </c>
      <c r="AD2083" s="6">
        <f>Table1[[#This Row],[Volume MT/Head]]-Table1[[#This Row],[Delivered MT]]</f>
        <v>0</v>
      </c>
      <c r="AE2083" s="6">
        <f>Table1[[#This Row],[Delivered MT]]*Table1[[#This Row],[Average Cost SDG/MT]]</f>
        <v>0</v>
      </c>
    </row>
    <row r="2084" spans="1:31" hidden="1" x14ac:dyDescent="0.2">
      <c r="A2084" s="1">
        <v>2095</v>
      </c>
      <c r="P2084" s="6">
        <f t="shared" si="181"/>
        <v>0</v>
      </c>
      <c r="R2084" s="6">
        <f t="shared" si="182"/>
        <v>0</v>
      </c>
      <c r="S2084" s="57">
        <f t="shared" si="185"/>
        <v>0</v>
      </c>
      <c r="T2084" s="6">
        <f>Table1[[#This Row],[Volume in Units]]*Table1[[#This Row],[Price SDG/Unit]]</f>
        <v>0</v>
      </c>
      <c r="U2084" s="57">
        <f>Table1[[#This Row],[Volume MT/Head]]*Table1[[#This Row],[Price USD/(MT/Head)]]</f>
        <v>0</v>
      </c>
      <c r="W2084" s="28">
        <f>Table1[[#This Row],[Commission SDG/MT]]*Table1[[#This Row],[Volume in Units]]</f>
        <v>0</v>
      </c>
      <c r="Y2084" s="28">
        <f t="shared" si="183"/>
        <v>0</v>
      </c>
      <c r="Z2084" s="6">
        <f>IFERROR((Table1[[#This Row],[Total Cost SDG]]/Table1[[#This Row],[Volume MT/Head]]),0)</f>
        <v>0</v>
      </c>
      <c r="AA2084" s="57" t="e">
        <f t="shared" si="184"/>
        <v>#DIV/0!</v>
      </c>
      <c r="AB2084" s="57">
        <f>IFERROR((Table1[[#This Row],[Total Cost USD]]/Table1[[#This Row],[Volume MT/Head]]),0)</f>
        <v>0</v>
      </c>
      <c r="AD2084" s="6">
        <f>Table1[[#This Row],[Volume MT/Head]]-Table1[[#This Row],[Delivered MT]]</f>
        <v>0</v>
      </c>
      <c r="AE2084" s="6">
        <f>Table1[[#This Row],[Delivered MT]]*Table1[[#This Row],[Average Cost SDG/MT]]</f>
        <v>0</v>
      </c>
    </row>
    <row r="2085" spans="1:31" hidden="1" x14ac:dyDescent="0.2">
      <c r="A2085" s="1">
        <v>2096</v>
      </c>
      <c r="P2085" s="6">
        <f t="shared" si="181"/>
        <v>0</v>
      </c>
      <c r="R2085" s="6">
        <f t="shared" si="182"/>
        <v>0</v>
      </c>
      <c r="S2085" s="57">
        <f t="shared" si="185"/>
        <v>0</v>
      </c>
      <c r="T2085" s="6">
        <f>Table1[[#This Row],[Volume in Units]]*Table1[[#This Row],[Price SDG/Unit]]</f>
        <v>0</v>
      </c>
      <c r="U2085" s="57">
        <f>Table1[[#This Row],[Volume MT/Head]]*Table1[[#This Row],[Price USD/(MT/Head)]]</f>
        <v>0</v>
      </c>
      <c r="W2085" s="28">
        <f>Table1[[#This Row],[Commission SDG/MT]]*Table1[[#This Row],[Volume in Units]]</f>
        <v>0</v>
      </c>
      <c r="Y2085" s="28">
        <f t="shared" si="183"/>
        <v>0</v>
      </c>
      <c r="Z2085" s="6">
        <f>IFERROR((Table1[[#This Row],[Total Cost SDG]]/Table1[[#This Row],[Volume MT/Head]]),0)</f>
        <v>0</v>
      </c>
      <c r="AA2085" s="57" t="e">
        <f t="shared" si="184"/>
        <v>#DIV/0!</v>
      </c>
      <c r="AB2085" s="57">
        <f>IFERROR((Table1[[#This Row],[Total Cost USD]]/Table1[[#This Row],[Volume MT/Head]]),0)</f>
        <v>0</v>
      </c>
      <c r="AD2085" s="6">
        <f>Table1[[#This Row],[Volume MT/Head]]-Table1[[#This Row],[Delivered MT]]</f>
        <v>0</v>
      </c>
      <c r="AE2085" s="6">
        <f>Table1[[#This Row],[Delivered MT]]*Table1[[#This Row],[Average Cost SDG/MT]]</f>
        <v>0</v>
      </c>
    </row>
    <row r="2086" spans="1:31" hidden="1" x14ac:dyDescent="0.2">
      <c r="A2086" s="1">
        <v>2097</v>
      </c>
      <c r="P2086" s="6">
        <f t="shared" si="181"/>
        <v>0</v>
      </c>
      <c r="R2086" s="6">
        <f t="shared" si="182"/>
        <v>0</v>
      </c>
      <c r="S2086" s="57">
        <f t="shared" si="185"/>
        <v>0</v>
      </c>
      <c r="T2086" s="6">
        <f>Table1[[#This Row],[Volume in Units]]*Table1[[#This Row],[Price SDG/Unit]]</f>
        <v>0</v>
      </c>
      <c r="U2086" s="57">
        <f>Table1[[#This Row],[Volume MT/Head]]*Table1[[#This Row],[Price USD/(MT/Head)]]</f>
        <v>0</v>
      </c>
      <c r="W2086" s="28">
        <f>Table1[[#This Row],[Commission SDG/MT]]*Table1[[#This Row],[Volume in Units]]</f>
        <v>0</v>
      </c>
      <c r="Y2086" s="28">
        <f t="shared" si="183"/>
        <v>0</v>
      </c>
      <c r="Z2086" s="6">
        <f>IFERROR((Table1[[#This Row],[Total Cost SDG]]/Table1[[#This Row],[Volume MT/Head]]),0)</f>
        <v>0</v>
      </c>
      <c r="AA2086" s="57" t="e">
        <f t="shared" si="184"/>
        <v>#DIV/0!</v>
      </c>
      <c r="AB2086" s="57">
        <f>IFERROR((Table1[[#This Row],[Total Cost USD]]/Table1[[#This Row],[Volume MT/Head]]),0)</f>
        <v>0</v>
      </c>
      <c r="AD2086" s="6">
        <f>Table1[[#This Row],[Volume MT/Head]]-Table1[[#This Row],[Delivered MT]]</f>
        <v>0</v>
      </c>
      <c r="AE2086" s="6">
        <f>Table1[[#This Row],[Delivered MT]]*Table1[[#This Row],[Average Cost SDG/MT]]</f>
        <v>0</v>
      </c>
    </row>
    <row r="2087" spans="1:31" hidden="1" x14ac:dyDescent="0.2">
      <c r="A2087" s="1">
        <v>2098</v>
      </c>
      <c r="P2087" s="6">
        <f t="shared" si="181"/>
        <v>0</v>
      </c>
      <c r="R2087" s="6">
        <f t="shared" si="182"/>
        <v>0</v>
      </c>
      <c r="S2087" s="57">
        <f t="shared" si="185"/>
        <v>0</v>
      </c>
      <c r="T2087" s="6">
        <f>Table1[[#This Row],[Volume in Units]]*Table1[[#This Row],[Price SDG/Unit]]</f>
        <v>0</v>
      </c>
      <c r="U2087" s="57">
        <f>Table1[[#This Row],[Volume MT/Head]]*Table1[[#This Row],[Price USD/(MT/Head)]]</f>
        <v>0</v>
      </c>
      <c r="W2087" s="28">
        <f>Table1[[#This Row],[Commission SDG/MT]]*Table1[[#This Row],[Volume in Units]]</f>
        <v>0</v>
      </c>
      <c r="Y2087" s="28">
        <f t="shared" si="183"/>
        <v>0</v>
      </c>
      <c r="Z2087" s="6">
        <f>IFERROR((Table1[[#This Row],[Total Cost SDG]]/Table1[[#This Row],[Volume MT/Head]]),0)</f>
        <v>0</v>
      </c>
      <c r="AA2087" s="57" t="e">
        <f t="shared" si="184"/>
        <v>#DIV/0!</v>
      </c>
      <c r="AB2087" s="57">
        <f>IFERROR((Table1[[#This Row],[Total Cost USD]]/Table1[[#This Row],[Volume MT/Head]]),0)</f>
        <v>0</v>
      </c>
      <c r="AD2087" s="6">
        <f>Table1[[#This Row],[Volume MT/Head]]-Table1[[#This Row],[Delivered MT]]</f>
        <v>0</v>
      </c>
      <c r="AE2087" s="6">
        <f>Table1[[#This Row],[Delivered MT]]*Table1[[#This Row],[Average Cost SDG/MT]]</f>
        <v>0</v>
      </c>
    </row>
    <row r="2088" spans="1:31" hidden="1" x14ac:dyDescent="0.2">
      <c r="A2088" s="1">
        <v>2099</v>
      </c>
      <c r="P2088" s="6">
        <f t="shared" si="181"/>
        <v>0</v>
      </c>
      <c r="R2088" s="6">
        <f t="shared" si="182"/>
        <v>0</v>
      </c>
      <c r="S2088" s="57">
        <f t="shared" si="185"/>
        <v>0</v>
      </c>
      <c r="T2088" s="6">
        <f>Table1[[#This Row],[Volume in Units]]*Table1[[#This Row],[Price SDG/Unit]]</f>
        <v>0</v>
      </c>
      <c r="U2088" s="57">
        <f>Table1[[#This Row],[Volume MT/Head]]*Table1[[#This Row],[Price USD/(MT/Head)]]</f>
        <v>0</v>
      </c>
      <c r="W2088" s="28">
        <f>Table1[[#This Row],[Commission SDG/MT]]*Table1[[#This Row],[Volume in Units]]</f>
        <v>0</v>
      </c>
      <c r="Y2088" s="28">
        <f t="shared" si="183"/>
        <v>0</v>
      </c>
      <c r="Z2088" s="6">
        <f>IFERROR((Table1[[#This Row],[Total Cost SDG]]/Table1[[#This Row],[Volume MT/Head]]),0)</f>
        <v>0</v>
      </c>
      <c r="AA2088" s="57" t="e">
        <f t="shared" si="184"/>
        <v>#DIV/0!</v>
      </c>
      <c r="AB2088" s="57">
        <f>IFERROR((Table1[[#This Row],[Total Cost USD]]/Table1[[#This Row],[Volume MT/Head]]),0)</f>
        <v>0</v>
      </c>
      <c r="AD2088" s="6">
        <f>Table1[[#This Row],[Volume MT/Head]]-Table1[[#This Row],[Delivered MT]]</f>
        <v>0</v>
      </c>
      <c r="AE2088" s="6">
        <f>Table1[[#This Row],[Delivered MT]]*Table1[[#This Row],[Average Cost SDG/MT]]</f>
        <v>0</v>
      </c>
    </row>
    <row r="2089" spans="1:31" hidden="1" x14ac:dyDescent="0.2">
      <c r="A2089" s="1">
        <v>2100</v>
      </c>
      <c r="P2089" s="6">
        <f t="shared" si="181"/>
        <v>0</v>
      </c>
      <c r="R2089" s="6">
        <f t="shared" si="182"/>
        <v>0</v>
      </c>
      <c r="S2089" s="57">
        <f t="shared" si="185"/>
        <v>0</v>
      </c>
      <c r="T2089" s="6">
        <f>Table1[[#This Row],[Volume in Units]]*Table1[[#This Row],[Price SDG/Unit]]</f>
        <v>0</v>
      </c>
      <c r="U2089" s="57">
        <f>Table1[[#This Row],[Volume MT/Head]]*Table1[[#This Row],[Price USD/(MT/Head)]]</f>
        <v>0</v>
      </c>
      <c r="W2089" s="28">
        <f>Table1[[#This Row],[Commission SDG/MT]]*Table1[[#This Row],[Volume in Units]]</f>
        <v>0</v>
      </c>
      <c r="Y2089" s="28">
        <f t="shared" si="183"/>
        <v>0</v>
      </c>
      <c r="Z2089" s="6">
        <f>IFERROR((Table1[[#This Row],[Total Cost SDG]]/Table1[[#This Row],[Volume MT/Head]]),0)</f>
        <v>0</v>
      </c>
      <c r="AA2089" s="57" t="e">
        <f t="shared" si="184"/>
        <v>#DIV/0!</v>
      </c>
      <c r="AB2089" s="57">
        <f>IFERROR((Table1[[#This Row],[Total Cost USD]]/Table1[[#This Row],[Volume MT/Head]]),0)</f>
        <v>0</v>
      </c>
      <c r="AD2089" s="6">
        <f>Table1[[#This Row],[Volume MT/Head]]-Table1[[#This Row],[Delivered MT]]</f>
        <v>0</v>
      </c>
      <c r="AE2089" s="6">
        <f>Table1[[#This Row],[Delivered MT]]*Table1[[#This Row],[Average Cost SDG/MT]]</f>
        <v>0</v>
      </c>
    </row>
    <row r="2090" spans="1:31" hidden="1" x14ac:dyDescent="0.2">
      <c r="A2090" s="1">
        <v>2101</v>
      </c>
      <c r="P2090" s="6">
        <f t="shared" si="181"/>
        <v>0</v>
      </c>
      <c r="R2090" s="6">
        <f t="shared" si="182"/>
        <v>0</v>
      </c>
      <c r="S2090" s="57">
        <f t="shared" si="185"/>
        <v>0</v>
      </c>
      <c r="T2090" s="6">
        <f>Table1[[#This Row],[Volume in Units]]*Table1[[#This Row],[Price SDG/Unit]]</f>
        <v>0</v>
      </c>
      <c r="U2090" s="57">
        <f>Table1[[#This Row],[Volume MT/Head]]*Table1[[#This Row],[Price USD/(MT/Head)]]</f>
        <v>0</v>
      </c>
      <c r="W2090" s="28">
        <f>Table1[[#This Row],[Commission SDG/MT]]*Table1[[#This Row],[Volume in Units]]</f>
        <v>0</v>
      </c>
      <c r="Y2090" s="28">
        <f t="shared" si="183"/>
        <v>0</v>
      </c>
      <c r="Z2090" s="6">
        <f>IFERROR((Table1[[#This Row],[Total Cost SDG]]/Table1[[#This Row],[Volume MT/Head]]),0)</f>
        <v>0</v>
      </c>
      <c r="AA2090" s="57" t="e">
        <f t="shared" si="184"/>
        <v>#DIV/0!</v>
      </c>
      <c r="AB2090" s="57">
        <f>IFERROR((Table1[[#This Row],[Total Cost USD]]/Table1[[#This Row],[Volume MT/Head]]),0)</f>
        <v>0</v>
      </c>
      <c r="AD2090" s="6">
        <f>Table1[[#This Row],[Volume MT/Head]]-Table1[[#This Row],[Delivered MT]]</f>
        <v>0</v>
      </c>
      <c r="AE2090" s="6">
        <f>Table1[[#This Row],[Delivered MT]]*Table1[[#This Row],[Average Cost SDG/MT]]</f>
        <v>0</v>
      </c>
    </row>
    <row r="2091" spans="1:31" hidden="1" x14ac:dyDescent="0.2">
      <c r="A2091" s="1">
        <v>2102</v>
      </c>
      <c r="P2091" s="6">
        <f t="shared" si="181"/>
        <v>0</v>
      </c>
      <c r="R2091" s="6">
        <f t="shared" si="182"/>
        <v>0</v>
      </c>
      <c r="S2091" s="57">
        <f t="shared" si="185"/>
        <v>0</v>
      </c>
      <c r="T2091" s="6">
        <f>Table1[[#This Row],[Volume in Units]]*Table1[[#This Row],[Price SDG/Unit]]</f>
        <v>0</v>
      </c>
      <c r="U2091" s="57">
        <f>Table1[[#This Row],[Volume MT/Head]]*Table1[[#This Row],[Price USD/(MT/Head)]]</f>
        <v>0</v>
      </c>
      <c r="W2091" s="28">
        <f>Table1[[#This Row],[Commission SDG/MT]]*Table1[[#This Row],[Volume in Units]]</f>
        <v>0</v>
      </c>
      <c r="Y2091" s="28">
        <f t="shared" si="183"/>
        <v>0</v>
      </c>
      <c r="Z2091" s="6">
        <f>IFERROR((Table1[[#This Row],[Total Cost SDG]]/Table1[[#This Row],[Volume MT/Head]]),0)</f>
        <v>0</v>
      </c>
      <c r="AA2091" s="57" t="e">
        <f t="shared" si="184"/>
        <v>#DIV/0!</v>
      </c>
      <c r="AB2091" s="57">
        <f>IFERROR((Table1[[#This Row],[Total Cost USD]]/Table1[[#This Row],[Volume MT/Head]]),0)</f>
        <v>0</v>
      </c>
      <c r="AD2091" s="6">
        <f>Table1[[#This Row],[Volume MT/Head]]-Table1[[#This Row],[Delivered MT]]</f>
        <v>0</v>
      </c>
      <c r="AE2091" s="6">
        <f>Table1[[#This Row],[Delivered MT]]*Table1[[#This Row],[Average Cost SDG/MT]]</f>
        <v>0</v>
      </c>
    </row>
    <row r="2092" spans="1:31" hidden="1" x14ac:dyDescent="0.2">
      <c r="A2092" s="1">
        <v>2103</v>
      </c>
      <c r="P2092" s="6">
        <f t="shared" si="181"/>
        <v>0</v>
      </c>
      <c r="R2092" s="6">
        <f t="shared" si="182"/>
        <v>0</v>
      </c>
      <c r="S2092" s="57">
        <f t="shared" si="185"/>
        <v>0</v>
      </c>
      <c r="T2092" s="6">
        <f>Table1[[#This Row],[Volume in Units]]*Table1[[#This Row],[Price SDG/Unit]]</f>
        <v>0</v>
      </c>
      <c r="U2092" s="57">
        <f>Table1[[#This Row],[Volume MT/Head]]*Table1[[#This Row],[Price USD/(MT/Head)]]</f>
        <v>0</v>
      </c>
      <c r="W2092" s="28">
        <f>Table1[[#This Row],[Commission SDG/MT]]*Table1[[#This Row],[Volume in Units]]</f>
        <v>0</v>
      </c>
      <c r="Y2092" s="28">
        <f t="shared" si="183"/>
        <v>0</v>
      </c>
      <c r="Z2092" s="6">
        <f>IFERROR((Table1[[#This Row],[Total Cost SDG]]/Table1[[#This Row],[Volume MT/Head]]),0)</f>
        <v>0</v>
      </c>
      <c r="AA2092" s="57" t="e">
        <f t="shared" si="184"/>
        <v>#DIV/0!</v>
      </c>
      <c r="AB2092" s="57">
        <f>IFERROR((Table1[[#This Row],[Total Cost USD]]/Table1[[#This Row],[Volume MT/Head]]),0)</f>
        <v>0</v>
      </c>
      <c r="AD2092" s="6">
        <f>Table1[[#This Row],[Volume MT/Head]]-Table1[[#This Row],[Delivered MT]]</f>
        <v>0</v>
      </c>
      <c r="AE2092" s="6">
        <f>Table1[[#This Row],[Delivered MT]]*Table1[[#This Row],[Average Cost SDG/MT]]</f>
        <v>0</v>
      </c>
    </row>
    <row r="2093" spans="1:31" hidden="1" x14ac:dyDescent="0.2">
      <c r="A2093" s="1">
        <v>2104</v>
      </c>
      <c r="P2093" s="6">
        <f t="shared" si="181"/>
        <v>0</v>
      </c>
      <c r="R2093" s="6">
        <f t="shared" si="182"/>
        <v>0</v>
      </c>
      <c r="S2093" s="57">
        <f t="shared" si="185"/>
        <v>0</v>
      </c>
      <c r="T2093" s="6">
        <f>Table1[[#This Row],[Volume in Units]]*Table1[[#This Row],[Price SDG/Unit]]</f>
        <v>0</v>
      </c>
      <c r="U2093" s="57">
        <f>Table1[[#This Row],[Volume MT/Head]]*Table1[[#This Row],[Price USD/(MT/Head)]]</f>
        <v>0</v>
      </c>
      <c r="W2093" s="28">
        <f>Table1[[#This Row],[Commission SDG/MT]]*Table1[[#This Row],[Volume in Units]]</f>
        <v>0</v>
      </c>
      <c r="Y2093" s="28">
        <f t="shared" si="183"/>
        <v>0</v>
      </c>
      <c r="Z2093" s="6">
        <f>IFERROR((Table1[[#This Row],[Total Cost SDG]]/Table1[[#This Row],[Volume MT/Head]]),0)</f>
        <v>0</v>
      </c>
      <c r="AA2093" s="57" t="e">
        <f t="shared" si="184"/>
        <v>#DIV/0!</v>
      </c>
      <c r="AB2093" s="57">
        <f>IFERROR((Table1[[#This Row],[Total Cost USD]]/Table1[[#This Row],[Volume MT/Head]]),0)</f>
        <v>0</v>
      </c>
      <c r="AD2093" s="6">
        <f>Table1[[#This Row],[Volume MT/Head]]-Table1[[#This Row],[Delivered MT]]</f>
        <v>0</v>
      </c>
      <c r="AE2093" s="6">
        <f>Table1[[#This Row],[Delivered MT]]*Table1[[#This Row],[Average Cost SDG/MT]]</f>
        <v>0</v>
      </c>
    </row>
    <row r="2094" spans="1:31" hidden="1" x14ac:dyDescent="0.2">
      <c r="A2094" s="1">
        <v>2105</v>
      </c>
      <c r="P2094" s="6">
        <f t="shared" si="181"/>
        <v>0</v>
      </c>
      <c r="R2094" s="6">
        <f t="shared" si="182"/>
        <v>0</v>
      </c>
      <c r="S2094" s="57">
        <f t="shared" si="185"/>
        <v>0</v>
      </c>
      <c r="T2094" s="6">
        <f>Table1[[#This Row],[Volume in Units]]*Table1[[#This Row],[Price SDG/Unit]]</f>
        <v>0</v>
      </c>
      <c r="U2094" s="57">
        <f>Table1[[#This Row],[Volume MT/Head]]*Table1[[#This Row],[Price USD/(MT/Head)]]</f>
        <v>0</v>
      </c>
      <c r="W2094" s="28">
        <f>Table1[[#This Row],[Commission SDG/MT]]*Table1[[#This Row],[Volume in Units]]</f>
        <v>0</v>
      </c>
      <c r="Y2094" s="28">
        <f t="shared" si="183"/>
        <v>0</v>
      </c>
      <c r="Z2094" s="6">
        <f>IFERROR((Table1[[#This Row],[Total Cost SDG]]/Table1[[#This Row],[Volume MT/Head]]),0)</f>
        <v>0</v>
      </c>
      <c r="AA2094" s="57" t="e">
        <f t="shared" si="184"/>
        <v>#DIV/0!</v>
      </c>
      <c r="AB2094" s="57">
        <f>IFERROR((Table1[[#This Row],[Total Cost USD]]/Table1[[#This Row],[Volume MT/Head]]),0)</f>
        <v>0</v>
      </c>
      <c r="AD2094" s="6">
        <f>Table1[[#This Row],[Volume MT/Head]]-Table1[[#This Row],[Delivered MT]]</f>
        <v>0</v>
      </c>
      <c r="AE2094" s="6">
        <f>Table1[[#This Row],[Delivered MT]]*Table1[[#This Row],[Average Cost SDG/MT]]</f>
        <v>0</v>
      </c>
    </row>
    <row r="2095" spans="1:31" hidden="1" x14ac:dyDescent="0.2">
      <c r="A2095" s="1">
        <v>2106</v>
      </c>
      <c r="P2095" s="6">
        <f t="shared" si="181"/>
        <v>0</v>
      </c>
      <c r="R2095" s="6">
        <f t="shared" si="182"/>
        <v>0</v>
      </c>
      <c r="S2095" s="57">
        <f t="shared" si="185"/>
        <v>0</v>
      </c>
      <c r="T2095" s="6">
        <f>Table1[[#This Row],[Volume in Units]]*Table1[[#This Row],[Price SDG/Unit]]</f>
        <v>0</v>
      </c>
      <c r="U2095" s="57">
        <f>Table1[[#This Row],[Volume MT/Head]]*Table1[[#This Row],[Price USD/(MT/Head)]]</f>
        <v>0</v>
      </c>
      <c r="W2095" s="28">
        <f>Table1[[#This Row],[Commission SDG/MT]]*Table1[[#This Row],[Volume in Units]]</f>
        <v>0</v>
      </c>
      <c r="Y2095" s="28">
        <f t="shared" si="183"/>
        <v>0</v>
      </c>
      <c r="Z2095" s="6">
        <f>IFERROR((Table1[[#This Row],[Total Cost SDG]]/Table1[[#This Row],[Volume MT/Head]]),0)</f>
        <v>0</v>
      </c>
      <c r="AA2095" s="57" t="e">
        <f t="shared" si="184"/>
        <v>#DIV/0!</v>
      </c>
      <c r="AB2095" s="57">
        <f>IFERROR((Table1[[#This Row],[Total Cost USD]]/Table1[[#This Row],[Volume MT/Head]]),0)</f>
        <v>0</v>
      </c>
      <c r="AD2095" s="6">
        <f>Table1[[#This Row],[Volume MT/Head]]-Table1[[#This Row],[Delivered MT]]</f>
        <v>0</v>
      </c>
      <c r="AE2095" s="6">
        <f>Table1[[#This Row],[Delivered MT]]*Table1[[#This Row],[Average Cost SDG/MT]]</f>
        <v>0</v>
      </c>
    </row>
    <row r="2096" spans="1:31" hidden="1" x14ac:dyDescent="0.2">
      <c r="A2096" s="1">
        <v>2107</v>
      </c>
      <c r="P2096" s="6">
        <f t="shared" si="181"/>
        <v>0</v>
      </c>
      <c r="R2096" s="6">
        <f t="shared" si="182"/>
        <v>0</v>
      </c>
      <c r="S2096" s="57">
        <f t="shared" si="185"/>
        <v>0</v>
      </c>
      <c r="T2096" s="6">
        <f>Table1[[#This Row],[Volume in Units]]*Table1[[#This Row],[Price SDG/Unit]]</f>
        <v>0</v>
      </c>
      <c r="U2096" s="57">
        <f>Table1[[#This Row],[Volume MT/Head]]*Table1[[#This Row],[Price USD/(MT/Head)]]</f>
        <v>0</v>
      </c>
      <c r="W2096" s="28">
        <f>Table1[[#This Row],[Commission SDG/MT]]*Table1[[#This Row],[Volume in Units]]</f>
        <v>0</v>
      </c>
      <c r="Y2096" s="28">
        <f t="shared" si="183"/>
        <v>0</v>
      </c>
      <c r="Z2096" s="6">
        <f>IFERROR((Table1[[#This Row],[Total Cost SDG]]/Table1[[#This Row],[Volume MT/Head]]),0)</f>
        <v>0</v>
      </c>
      <c r="AA2096" s="57" t="e">
        <f t="shared" si="184"/>
        <v>#DIV/0!</v>
      </c>
      <c r="AB2096" s="57">
        <f>IFERROR((Table1[[#This Row],[Total Cost USD]]/Table1[[#This Row],[Volume MT/Head]]),0)</f>
        <v>0</v>
      </c>
      <c r="AD2096" s="6">
        <f>Table1[[#This Row],[Volume MT/Head]]-Table1[[#This Row],[Delivered MT]]</f>
        <v>0</v>
      </c>
      <c r="AE2096" s="6">
        <f>Table1[[#This Row],[Delivered MT]]*Table1[[#This Row],[Average Cost SDG/MT]]</f>
        <v>0</v>
      </c>
    </row>
    <row r="2097" spans="1:31" hidden="1" x14ac:dyDescent="0.2">
      <c r="A2097" s="1">
        <v>2108</v>
      </c>
      <c r="P2097" s="6">
        <f t="shared" si="181"/>
        <v>0</v>
      </c>
      <c r="R2097" s="6">
        <f t="shared" si="182"/>
        <v>0</v>
      </c>
      <c r="S2097" s="57">
        <f t="shared" si="185"/>
        <v>0</v>
      </c>
      <c r="T2097" s="6">
        <f>Table1[[#This Row],[Volume in Units]]*Table1[[#This Row],[Price SDG/Unit]]</f>
        <v>0</v>
      </c>
      <c r="U2097" s="57">
        <f>Table1[[#This Row],[Volume MT/Head]]*Table1[[#This Row],[Price USD/(MT/Head)]]</f>
        <v>0</v>
      </c>
      <c r="W2097" s="28">
        <f>Table1[[#This Row],[Commission SDG/MT]]*Table1[[#This Row],[Volume in Units]]</f>
        <v>0</v>
      </c>
      <c r="Y2097" s="28">
        <f t="shared" si="183"/>
        <v>0</v>
      </c>
      <c r="Z2097" s="6">
        <f>IFERROR((Table1[[#This Row],[Total Cost SDG]]/Table1[[#This Row],[Volume MT/Head]]),0)</f>
        <v>0</v>
      </c>
      <c r="AA2097" s="57" t="e">
        <f t="shared" si="184"/>
        <v>#DIV/0!</v>
      </c>
      <c r="AB2097" s="57">
        <f>IFERROR((Table1[[#This Row],[Total Cost USD]]/Table1[[#This Row],[Volume MT/Head]]),0)</f>
        <v>0</v>
      </c>
      <c r="AD2097" s="6">
        <f>Table1[[#This Row],[Volume MT/Head]]-Table1[[#This Row],[Delivered MT]]</f>
        <v>0</v>
      </c>
      <c r="AE2097" s="6">
        <f>Table1[[#This Row],[Delivered MT]]*Table1[[#This Row],[Average Cost SDG/MT]]</f>
        <v>0</v>
      </c>
    </row>
    <row r="2098" spans="1:31" hidden="1" x14ac:dyDescent="0.2">
      <c r="A2098" s="1">
        <v>2109</v>
      </c>
      <c r="P2098" s="6">
        <f t="shared" si="181"/>
        <v>0</v>
      </c>
      <c r="R2098" s="6">
        <f t="shared" si="182"/>
        <v>0</v>
      </c>
      <c r="S2098" s="57">
        <f t="shared" si="185"/>
        <v>0</v>
      </c>
      <c r="T2098" s="6">
        <f>Table1[[#This Row],[Volume in Units]]*Table1[[#This Row],[Price SDG/Unit]]</f>
        <v>0</v>
      </c>
      <c r="U2098" s="57">
        <f>Table1[[#This Row],[Volume MT/Head]]*Table1[[#This Row],[Price USD/(MT/Head)]]</f>
        <v>0</v>
      </c>
      <c r="W2098" s="28">
        <f>Table1[[#This Row],[Commission SDG/MT]]*Table1[[#This Row],[Volume in Units]]</f>
        <v>0</v>
      </c>
      <c r="Y2098" s="28">
        <f t="shared" si="183"/>
        <v>0</v>
      </c>
      <c r="Z2098" s="6">
        <f>IFERROR((Table1[[#This Row],[Total Cost SDG]]/Table1[[#This Row],[Volume MT/Head]]),0)</f>
        <v>0</v>
      </c>
      <c r="AA2098" s="57" t="e">
        <f t="shared" si="184"/>
        <v>#DIV/0!</v>
      </c>
      <c r="AB2098" s="57">
        <f>IFERROR((Table1[[#This Row],[Total Cost USD]]/Table1[[#This Row],[Volume MT/Head]]),0)</f>
        <v>0</v>
      </c>
      <c r="AD2098" s="6">
        <f>Table1[[#This Row],[Volume MT/Head]]-Table1[[#This Row],[Delivered MT]]</f>
        <v>0</v>
      </c>
      <c r="AE2098" s="6">
        <f>Table1[[#This Row],[Delivered MT]]*Table1[[#This Row],[Average Cost SDG/MT]]</f>
        <v>0</v>
      </c>
    </row>
    <row r="2099" spans="1:31" hidden="1" x14ac:dyDescent="0.2">
      <c r="A2099" s="1">
        <v>2110</v>
      </c>
      <c r="P2099" s="6">
        <f t="shared" si="181"/>
        <v>0</v>
      </c>
      <c r="R2099" s="6">
        <f t="shared" si="182"/>
        <v>0</v>
      </c>
      <c r="S2099" s="57">
        <f t="shared" si="185"/>
        <v>0</v>
      </c>
      <c r="T2099" s="6">
        <f>Table1[[#This Row],[Volume in Units]]*Table1[[#This Row],[Price SDG/Unit]]</f>
        <v>0</v>
      </c>
      <c r="U2099" s="57">
        <f>Table1[[#This Row],[Volume MT/Head]]*Table1[[#This Row],[Price USD/(MT/Head)]]</f>
        <v>0</v>
      </c>
      <c r="W2099" s="28">
        <f>Table1[[#This Row],[Commission SDG/MT]]*Table1[[#This Row],[Volume in Units]]</f>
        <v>0</v>
      </c>
      <c r="Y2099" s="28">
        <f t="shared" si="183"/>
        <v>0</v>
      </c>
      <c r="Z2099" s="6">
        <f>IFERROR((Table1[[#This Row],[Total Cost SDG]]/Table1[[#This Row],[Volume MT/Head]]),0)</f>
        <v>0</v>
      </c>
      <c r="AA2099" s="57" t="e">
        <f t="shared" si="184"/>
        <v>#DIV/0!</v>
      </c>
      <c r="AB2099" s="57">
        <f>IFERROR((Table1[[#This Row],[Total Cost USD]]/Table1[[#This Row],[Volume MT/Head]]),0)</f>
        <v>0</v>
      </c>
      <c r="AD2099" s="6">
        <f>Table1[[#This Row],[Volume MT/Head]]-Table1[[#This Row],[Delivered MT]]</f>
        <v>0</v>
      </c>
      <c r="AE2099" s="6">
        <f>Table1[[#This Row],[Delivered MT]]*Table1[[#This Row],[Average Cost SDG/MT]]</f>
        <v>0</v>
      </c>
    </row>
    <row r="2100" spans="1:31" hidden="1" x14ac:dyDescent="0.2">
      <c r="A2100" s="1">
        <v>2111</v>
      </c>
      <c r="P2100" s="6">
        <f t="shared" si="181"/>
        <v>0</v>
      </c>
      <c r="R2100" s="6">
        <f t="shared" si="182"/>
        <v>0</v>
      </c>
      <c r="S2100" s="57">
        <f t="shared" si="185"/>
        <v>0</v>
      </c>
      <c r="T2100" s="6">
        <f>Table1[[#This Row],[Volume in Units]]*Table1[[#This Row],[Price SDG/Unit]]</f>
        <v>0</v>
      </c>
      <c r="U2100" s="57">
        <f>Table1[[#This Row],[Volume MT/Head]]*Table1[[#This Row],[Price USD/(MT/Head)]]</f>
        <v>0</v>
      </c>
      <c r="W2100" s="28">
        <f>Table1[[#This Row],[Commission SDG/MT]]*Table1[[#This Row],[Volume in Units]]</f>
        <v>0</v>
      </c>
      <c r="Y2100" s="28">
        <f t="shared" si="183"/>
        <v>0</v>
      </c>
      <c r="Z2100" s="6">
        <f>IFERROR((Table1[[#This Row],[Total Cost SDG]]/Table1[[#This Row],[Volume MT/Head]]),0)</f>
        <v>0</v>
      </c>
      <c r="AA2100" s="57" t="e">
        <f t="shared" si="184"/>
        <v>#DIV/0!</v>
      </c>
      <c r="AB2100" s="57">
        <f>IFERROR((Table1[[#This Row],[Total Cost USD]]/Table1[[#This Row],[Volume MT/Head]]),0)</f>
        <v>0</v>
      </c>
      <c r="AD2100" s="6">
        <f>Table1[[#This Row],[Volume MT/Head]]-Table1[[#This Row],[Delivered MT]]</f>
        <v>0</v>
      </c>
      <c r="AE2100" s="6">
        <f>Table1[[#This Row],[Delivered MT]]*Table1[[#This Row],[Average Cost SDG/MT]]</f>
        <v>0</v>
      </c>
    </row>
    <row r="2101" spans="1:31" hidden="1" x14ac:dyDescent="0.2">
      <c r="A2101" s="1">
        <v>2112</v>
      </c>
      <c r="P2101" s="6">
        <f t="shared" si="181"/>
        <v>0</v>
      </c>
      <c r="R2101" s="6">
        <f t="shared" si="182"/>
        <v>0</v>
      </c>
      <c r="S2101" s="57">
        <f t="shared" si="185"/>
        <v>0</v>
      </c>
      <c r="T2101" s="6">
        <f>Table1[[#This Row],[Volume in Units]]*Table1[[#This Row],[Price SDG/Unit]]</f>
        <v>0</v>
      </c>
      <c r="U2101" s="57">
        <f>Table1[[#This Row],[Volume MT/Head]]*Table1[[#This Row],[Price USD/(MT/Head)]]</f>
        <v>0</v>
      </c>
      <c r="W2101" s="28">
        <f>Table1[[#This Row],[Commission SDG/MT]]*Table1[[#This Row],[Volume in Units]]</f>
        <v>0</v>
      </c>
      <c r="Y2101" s="28">
        <f t="shared" si="183"/>
        <v>0</v>
      </c>
      <c r="Z2101" s="6">
        <f>IFERROR((Table1[[#This Row],[Total Cost SDG]]/Table1[[#This Row],[Volume MT/Head]]),0)</f>
        <v>0</v>
      </c>
      <c r="AA2101" s="57" t="e">
        <f t="shared" si="184"/>
        <v>#DIV/0!</v>
      </c>
      <c r="AB2101" s="57">
        <f>IFERROR((Table1[[#This Row],[Total Cost USD]]/Table1[[#This Row],[Volume MT/Head]]),0)</f>
        <v>0</v>
      </c>
      <c r="AD2101" s="6">
        <f>Table1[[#This Row],[Volume MT/Head]]-Table1[[#This Row],[Delivered MT]]</f>
        <v>0</v>
      </c>
      <c r="AE2101" s="6">
        <f>Table1[[#This Row],[Delivered MT]]*Table1[[#This Row],[Average Cost SDG/MT]]</f>
        <v>0</v>
      </c>
    </row>
    <row r="2102" spans="1:31" hidden="1" x14ac:dyDescent="0.2">
      <c r="A2102" s="1">
        <v>2113</v>
      </c>
      <c r="P2102" s="6">
        <f t="shared" si="181"/>
        <v>0</v>
      </c>
      <c r="R2102" s="6">
        <f t="shared" si="182"/>
        <v>0</v>
      </c>
      <c r="S2102" s="57">
        <f t="shared" si="185"/>
        <v>0</v>
      </c>
      <c r="T2102" s="6">
        <f>Table1[[#This Row],[Volume in Units]]*Table1[[#This Row],[Price SDG/Unit]]</f>
        <v>0</v>
      </c>
      <c r="U2102" s="57">
        <f>Table1[[#This Row],[Volume MT/Head]]*Table1[[#This Row],[Price USD/(MT/Head)]]</f>
        <v>0</v>
      </c>
      <c r="W2102" s="28">
        <f>Table1[[#This Row],[Commission SDG/MT]]*Table1[[#This Row],[Volume in Units]]</f>
        <v>0</v>
      </c>
      <c r="Y2102" s="28">
        <f t="shared" si="183"/>
        <v>0</v>
      </c>
      <c r="Z2102" s="6">
        <f>IFERROR((Table1[[#This Row],[Total Cost SDG]]/Table1[[#This Row],[Volume MT/Head]]),0)</f>
        <v>0</v>
      </c>
      <c r="AA2102" s="57" t="e">
        <f t="shared" si="184"/>
        <v>#DIV/0!</v>
      </c>
      <c r="AB2102" s="57">
        <f>IFERROR((Table1[[#This Row],[Total Cost USD]]/Table1[[#This Row],[Volume MT/Head]]),0)</f>
        <v>0</v>
      </c>
      <c r="AD2102" s="6">
        <f>Table1[[#This Row],[Volume MT/Head]]-Table1[[#This Row],[Delivered MT]]</f>
        <v>0</v>
      </c>
      <c r="AE2102" s="6">
        <f>Table1[[#This Row],[Delivered MT]]*Table1[[#This Row],[Average Cost SDG/MT]]</f>
        <v>0</v>
      </c>
    </row>
    <row r="2103" spans="1:31" hidden="1" x14ac:dyDescent="0.2">
      <c r="A2103" s="1">
        <v>2114</v>
      </c>
      <c r="P2103" s="6">
        <f t="shared" si="181"/>
        <v>0</v>
      </c>
      <c r="R2103" s="6">
        <f t="shared" si="182"/>
        <v>0</v>
      </c>
      <c r="S2103" s="57">
        <f t="shared" si="185"/>
        <v>0</v>
      </c>
      <c r="T2103" s="6">
        <f>Table1[[#This Row],[Volume in Units]]*Table1[[#This Row],[Price SDG/Unit]]</f>
        <v>0</v>
      </c>
      <c r="U2103" s="57">
        <f>Table1[[#This Row],[Volume MT/Head]]*Table1[[#This Row],[Price USD/(MT/Head)]]</f>
        <v>0</v>
      </c>
      <c r="W2103" s="28">
        <f>Table1[[#This Row],[Commission SDG/MT]]*Table1[[#This Row],[Volume in Units]]</f>
        <v>0</v>
      </c>
      <c r="Y2103" s="28">
        <f t="shared" si="183"/>
        <v>0</v>
      </c>
      <c r="Z2103" s="6">
        <f>IFERROR((Table1[[#This Row],[Total Cost SDG]]/Table1[[#This Row],[Volume MT/Head]]),0)</f>
        <v>0</v>
      </c>
      <c r="AA2103" s="57" t="e">
        <f t="shared" si="184"/>
        <v>#DIV/0!</v>
      </c>
      <c r="AB2103" s="57">
        <f>IFERROR((Table1[[#This Row],[Total Cost USD]]/Table1[[#This Row],[Volume MT/Head]]),0)</f>
        <v>0</v>
      </c>
      <c r="AD2103" s="6">
        <f>Table1[[#This Row],[Volume MT/Head]]-Table1[[#This Row],[Delivered MT]]</f>
        <v>0</v>
      </c>
      <c r="AE2103" s="6">
        <f>Table1[[#This Row],[Delivered MT]]*Table1[[#This Row],[Average Cost SDG/MT]]</f>
        <v>0</v>
      </c>
    </row>
    <row r="2104" spans="1:31" hidden="1" x14ac:dyDescent="0.2">
      <c r="A2104" s="1">
        <v>2115</v>
      </c>
      <c r="P2104" s="6">
        <f t="shared" si="181"/>
        <v>0</v>
      </c>
      <c r="R2104" s="6">
        <f t="shared" si="182"/>
        <v>0</v>
      </c>
      <c r="S2104" s="57">
        <f t="shared" si="185"/>
        <v>0</v>
      </c>
      <c r="T2104" s="6">
        <f>Table1[[#This Row],[Volume in Units]]*Table1[[#This Row],[Price SDG/Unit]]</f>
        <v>0</v>
      </c>
      <c r="U2104" s="57">
        <f>Table1[[#This Row],[Volume MT/Head]]*Table1[[#This Row],[Price USD/(MT/Head)]]</f>
        <v>0</v>
      </c>
      <c r="W2104" s="28">
        <f>Table1[[#This Row],[Commission SDG/MT]]*Table1[[#This Row],[Volume in Units]]</f>
        <v>0</v>
      </c>
      <c r="Y2104" s="28">
        <f t="shared" si="183"/>
        <v>0</v>
      </c>
      <c r="Z2104" s="6">
        <f>IFERROR((Table1[[#This Row],[Total Cost SDG]]/Table1[[#This Row],[Volume MT/Head]]),0)</f>
        <v>0</v>
      </c>
      <c r="AA2104" s="57" t="e">
        <f t="shared" si="184"/>
        <v>#DIV/0!</v>
      </c>
      <c r="AB2104" s="57">
        <f>IFERROR((Table1[[#This Row],[Total Cost USD]]/Table1[[#This Row],[Volume MT/Head]]),0)</f>
        <v>0</v>
      </c>
      <c r="AD2104" s="6">
        <f>Table1[[#This Row],[Volume MT/Head]]-Table1[[#This Row],[Delivered MT]]</f>
        <v>0</v>
      </c>
      <c r="AE2104" s="6">
        <f>Table1[[#This Row],[Delivered MT]]*Table1[[#This Row],[Average Cost SDG/MT]]</f>
        <v>0</v>
      </c>
    </row>
    <row r="2105" spans="1:31" hidden="1" x14ac:dyDescent="0.2">
      <c r="A2105" s="1">
        <v>2116</v>
      </c>
      <c r="P2105" s="6">
        <f t="shared" si="181"/>
        <v>0</v>
      </c>
      <c r="R2105" s="6">
        <f t="shared" si="182"/>
        <v>0</v>
      </c>
      <c r="S2105" s="57">
        <f t="shared" si="185"/>
        <v>0</v>
      </c>
      <c r="T2105" s="6">
        <f>Table1[[#This Row],[Volume in Units]]*Table1[[#This Row],[Price SDG/Unit]]</f>
        <v>0</v>
      </c>
      <c r="U2105" s="57">
        <f>Table1[[#This Row],[Volume MT/Head]]*Table1[[#This Row],[Price USD/(MT/Head)]]</f>
        <v>0</v>
      </c>
      <c r="W2105" s="28">
        <f>Table1[[#This Row],[Commission SDG/MT]]*Table1[[#This Row],[Volume in Units]]</f>
        <v>0</v>
      </c>
      <c r="Y2105" s="28">
        <f t="shared" si="183"/>
        <v>0</v>
      </c>
      <c r="Z2105" s="6">
        <f>IFERROR((Table1[[#This Row],[Total Cost SDG]]/Table1[[#This Row],[Volume MT/Head]]),0)</f>
        <v>0</v>
      </c>
      <c r="AA2105" s="57" t="e">
        <f t="shared" si="184"/>
        <v>#DIV/0!</v>
      </c>
      <c r="AB2105" s="57">
        <f>IFERROR((Table1[[#This Row],[Total Cost USD]]/Table1[[#This Row],[Volume MT/Head]]),0)</f>
        <v>0</v>
      </c>
      <c r="AD2105" s="6">
        <f>Table1[[#This Row],[Volume MT/Head]]-Table1[[#This Row],[Delivered MT]]</f>
        <v>0</v>
      </c>
      <c r="AE2105" s="6">
        <f>Table1[[#This Row],[Delivered MT]]*Table1[[#This Row],[Average Cost SDG/MT]]</f>
        <v>0</v>
      </c>
    </row>
    <row r="2106" spans="1:31" hidden="1" x14ac:dyDescent="0.2">
      <c r="A2106" s="1">
        <v>2117</v>
      </c>
      <c r="P2106" s="6">
        <f t="shared" si="181"/>
        <v>0</v>
      </c>
      <c r="R2106" s="6">
        <f t="shared" si="182"/>
        <v>0</v>
      </c>
      <c r="S2106" s="57">
        <f t="shared" si="185"/>
        <v>0</v>
      </c>
      <c r="T2106" s="6">
        <f>Table1[[#This Row],[Volume in Units]]*Table1[[#This Row],[Price SDG/Unit]]</f>
        <v>0</v>
      </c>
      <c r="U2106" s="57">
        <f>Table1[[#This Row],[Volume MT/Head]]*Table1[[#This Row],[Price USD/(MT/Head)]]</f>
        <v>0</v>
      </c>
      <c r="W2106" s="28">
        <f>Table1[[#This Row],[Commission SDG/MT]]*Table1[[#This Row],[Volume in Units]]</f>
        <v>0</v>
      </c>
      <c r="Y2106" s="28">
        <f t="shared" si="183"/>
        <v>0</v>
      </c>
      <c r="Z2106" s="6">
        <f>IFERROR((Table1[[#This Row],[Total Cost SDG]]/Table1[[#This Row],[Volume MT/Head]]),0)</f>
        <v>0</v>
      </c>
      <c r="AA2106" s="57" t="e">
        <f t="shared" si="184"/>
        <v>#DIV/0!</v>
      </c>
      <c r="AB2106" s="57">
        <f>IFERROR((Table1[[#This Row],[Total Cost USD]]/Table1[[#This Row],[Volume MT/Head]]),0)</f>
        <v>0</v>
      </c>
      <c r="AD2106" s="6">
        <f>Table1[[#This Row],[Volume MT/Head]]-Table1[[#This Row],[Delivered MT]]</f>
        <v>0</v>
      </c>
      <c r="AE2106" s="6">
        <f>Table1[[#This Row],[Delivered MT]]*Table1[[#This Row],[Average Cost SDG/MT]]</f>
        <v>0</v>
      </c>
    </row>
    <row r="2107" spans="1:31" hidden="1" x14ac:dyDescent="0.2">
      <c r="A2107" s="1">
        <v>2118</v>
      </c>
      <c r="P2107" s="6">
        <f t="shared" si="181"/>
        <v>0</v>
      </c>
      <c r="R2107" s="6">
        <f t="shared" si="182"/>
        <v>0</v>
      </c>
      <c r="S2107" s="57">
        <f t="shared" si="185"/>
        <v>0</v>
      </c>
      <c r="T2107" s="6">
        <f>Table1[[#This Row],[Volume in Units]]*Table1[[#This Row],[Price SDG/Unit]]</f>
        <v>0</v>
      </c>
      <c r="U2107" s="57">
        <f>Table1[[#This Row],[Volume MT/Head]]*Table1[[#This Row],[Price USD/(MT/Head)]]</f>
        <v>0</v>
      </c>
      <c r="W2107" s="28">
        <f>Table1[[#This Row],[Commission SDG/MT]]*Table1[[#This Row],[Volume in Units]]</f>
        <v>0</v>
      </c>
      <c r="Y2107" s="28">
        <f t="shared" si="183"/>
        <v>0</v>
      </c>
      <c r="Z2107" s="6">
        <f>IFERROR((Table1[[#This Row],[Total Cost SDG]]/Table1[[#This Row],[Volume MT/Head]]),0)</f>
        <v>0</v>
      </c>
      <c r="AA2107" s="57" t="e">
        <f t="shared" si="184"/>
        <v>#DIV/0!</v>
      </c>
      <c r="AB2107" s="57">
        <f>IFERROR((Table1[[#This Row],[Total Cost USD]]/Table1[[#This Row],[Volume MT/Head]]),0)</f>
        <v>0</v>
      </c>
      <c r="AD2107" s="6">
        <f>Table1[[#This Row],[Volume MT/Head]]-Table1[[#This Row],[Delivered MT]]</f>
        <v>0</v>
      </c>
      <c r="AE2107" s="6">
        <f>Table1[[#This Row],[Delivered MT]]*Table1[[#This Row],[Average Cost SDG/MT]]</f>
        <v>0</v>
      </c>
    </row>
    <row r="2108" spans="1:31" hidden="1" x14ac:dyDescent="0.2">
      <c r="A2108" s="1">
        <v>2119</v>
      </c>
      <c r="P2108" s="6">
        <f t="shared" si="181"/>
        <v>0</v>
      </c>
      <c r="R2108" s="6">
        <f t="shared" si="182"/>
        <v>0</v>
      </c>
      <c r="S2108" s="57">
        <f t="shared" si="185"/>
        <v>0</v>
      </c>
      <c r="T2108" s="6">
        <f>Table1[[#This Row],[Volume in Units]]*Table1[[#This Row],[Price SDG/Unit]]</f>
        <v>0</v>
      </c>
      <c r="U2108" s="57">
        <f>Table1[[#This Row],[Volume MT/Head]]*Table1[[#This Row],[Price USD/(MT/Head)]]</f>
        <v>0</v>
      </c>
      <c r="W2108" s="28">
        <f>Table1[[#This Row],[Commission SDG/MT]]*Table1[[#This Row],[Volume in Units]]</f>
        <v>0</v>
      </c>
      <c r="Y2108" s="28">
        <f t="shared" si="183"/>
        <v>0</v>
      </c>
      <c r="Z2108" s="6">
        <f>IFERROR((Table1[[#This Row],[Total Cost SDG]]/Table1[[#This Row],[Volume MT/Head]]),0)</f>
        <v>0</v>
      </c>
      <c r="AA2108" s="57" t="e">
        <f t="shared" si="184"/>
        <v>#DIV/0!</v>
      </c>
      <c r="AB2108" s="57">
        <f>IFERROR((Table1[[#This Row],[Total Cost USD]]/Table1[[#This Row],[Volume MT/Head]]),0)</f>
        <v>0</v>
      </c>
      <c r="AD2108" s="6">
        <f>Table1[[#This Row],[Volume MT/Head]]-Table1[[#This Row],[Delivered MT]]</f>
        <v>0</v>
      </c>
      <c r="AE2108" s="6">
        <f>Table1[[#This Row],[Delivered MT]]*Table1[[#This Row],[Average Cost SDG/MT]]</f>
        <v>0</v>
      </c>
    </row>
    <row r="2109" spans="1:31" hidden="1" x14ac:dyDescent="0.2">
      <c r="A2109" s="1">
        <v>2120</v>
      </c>
      <c r="P2109" s="6">
        <f t="shared" si="181"/>
        <v>0</v>
      </c>
      <c r="R2109" s="6">
        <f t="shared" si="182"/>
        <v>0</v>
      </c>
      <c r="S2109" s="57">
        <f t="shared" si="185"/>
        <v>0</v>
      </c>
      <c r="T2109" s="6">
        <f>Table1[[#This Row],[Volume in Units]]*Table1[[#This Row],[Price SDG/Unit]]</f>
        <v>0</v>
      </c>
      <c r="U2109" s="57">
        <f>Table1[[#This Row],[Volume MT/Head]]*Table1[[#This Row],[Price USD/(MT/Head)]]</f>
        <v>0</v>
      </c>
      <c r="W2109" s="28">
        <f>Table1[[#This Row],[Commission SDG/MT]]*Table1[[#This Row],[Volume in Units]]</f>
        <v>0</v>
      </c>
      <c r="Y2109" s="28">
        <f t="shared" si="183"/>
        <v>0</v>
      </c>
      <c r="Z2109" s="6">
        <f>IFERROR((Table1[[#This Row],[Total Cost SDG]]/Table1[[#This Row],[Volume MT/Head]]),0)</f>
        <v>0</v>
      </c>
      <c r="AA2109" s="57" t="e">
        <f t="shared" si="184"/>
        <v>#DIV/0!</v>
      </c>
      <c r="AB2109" s="57">
        <f>IFERROR((Table1[[#This Row],[Total Cost USD]]/Table1[[#This Row],[Volume MT/Head]]),0)</f>
        <v>0</v>
      </c>
      <c r="AD2109" s="6">
        <f>Table1[[#This Row],[Volume MT/Head]]-Table1[[#This Row],[Delivered MT]]</f>
        <v>0</v>
      </c>
      <c r="AE2109" s="6">
        <f>Table1[[#This Row],[Delivered MT]]*Table1[[#This Row],[Average Cost SDG/MT]]</f>
        <v>0</v>
      </c>
    </row>
    <row r="2110" spans="1:31" hidden="1" x14ac:dyDescent="0.2">
      <c r="A2110" s="1">
        <v>2121</v>
      </c>
      <c r="P2110" s="6">
        <f t="shared" si="181"/>
        <v>0</v>
      </c>
      <c r="R2110" s="6">
        <f t="shared" si="182"/>
        <v>0</v>
      </c>
      <c r="S2110" s="57">
        <f t="shared" si="185"/>
        <v>0</v>
      </c>
      <c r="T2110" s="6">
        <f>Table1[[#This Row],[Volume in Units]]*Table1[[#This Row],[Price SDG/Unit]]</f>
        <v>0</v>
      </c>
      <c r="U2110" s="57">
        <f>Table1[[#This Row],[Volume MT/Head]]*Table1[[#This Row],[Price USD/(MT/Head)]]</f>
        <v>0</v>
      </c>
      <c r="W2110" s="28">
        <f>Table1[[#This Row],[Commission SDG/MT]]*Table1[[#This Row],[Volume in Units]]</f>
        <v>0</v>
      </c>
      <c r="Y2110" s="28">
        <f t="shared" si="183"/>
        <v>0</v>
      </c>
      <c r="Z2110" s="6">
        <f>IFERROR((Table1[[#This Row],[Total Cost SDG]]/Table1[[#This Row],[Volume MT/Head]]),0)</f>
        <v>0</v>
      </c>
      <c r="AA2110" s="57" t="e">
        <f t="shared" si="184"/>
        <v>#DIV/0!</v>
      </c>
      <c r="AB2110" s="57">
        <f>IFERROR((Table1[[#This Row],[Total Cost USD]]/Table1[[#This Row],[Volume MT/Head]]),0)</f>
        <v>0</v>
      </c>
      <c r="AD2110" s="6">
        <f>Table1[[#This Row],[Volume MT/Head]]-Table1[[#This Row],[Delivered MT]]</f>
        <v>0</v>
      </c>
      <c r="AE2110" s="6">
        <f>Table1[[#This Row],[Delivered MT]]*Table1[[#This Row],[Average Cost SDG/MT]]</f>
        <v>0</v>
      </c>
    </row>
    <row r="2111" spans="1:31" hidden="1" x14ac:dyDescent="0.2">
      <c r="A2111" s="1">
        <v>2122</v>
      </c>
      <c r="P2111" s="6">
        <f t="shared" si="181"/>
        <v>0</v>
      </c>
      <c r="R2111" s="6">
        <f t="shared" si="182"/>
        <v>0</v>
      </c>
      <c r="S2111" s="57">
        <f t="shared" si="185"/>
        <v>0</v>
      </c>
      <c r="T2111" s="6">
        <f>Table1[[#This Row],[Volume in Units]]*Table1[[#This Row],[Price SDG/Unit]]</f>
        <v>0</v>
      </c>
      <c r="U2111" s="57">
        <f>Table1[[#This Row],[Volume MT/Head]]*Table1[[#This Row],[Price USD/(MT/Head)]]</f>
        <v>0</v>
      </c>
      <c r="W2111" s="28">
        <f>Table1[[#This Row],[Commission SDG/MT]]*Table1[[#This Row],[Volume in Units]]</f>
        <v>0</v>
      </c>
      <c r="Y2111" s="28">
        <f t="shared" si="183"/>
        <v>0</v>
      </c>
      <c r="Z2111" s="6">
        <f>IFERROR((Table1[[#This Row],[Total Cost SDG]]/Table1[[#This Row],[Volume MT/Head]]),0)</f>
        <v>0</v>
      </c>
      <c r="AA2111" s="57" t="e">
        <f t="shared" si="184"/>
        <v>#DIV/0!</v>
      </c>
      <c r="AB2111" s="57">
        <f>IFERROR((Table1[[#This Row],[Total Cost USD]]/Table1[[#This Row],[Volume MT/Head]]),0)</f>
        <v>0</v>
      </c>
      <c r="AD2111" s="6">
        <f>Table1[[#This Row],[Volume MT/Head]]-Table1[[#This Row],[Delivered MT]]</f>
        <v>0</v>
      </c>
      <c r="AE2111" s="6">
        <f>Table1[[#This Row],[Delivered MT]]*Table1[[#This Row],[Average Cost SDG/MT]]</f>
        <v>0</v>
      </c>
    </row>
    <row r="2112" spans="1:31" hidden="1" x14ac:dyDescent="0.2">
      <c r="A2112" s="1">
        <v>2123</v>
      </c>
      <c r="P2112" s="6">
        <f t="shared" si="181"/>
        <v>0</v>
      </c>
      <c r="R2112" s="6">
        <f t="shared" si="182"/>
        <v>0</v>
      </c>
      <c r="S2112" s="57">
        <f t="shared" si="185"/>
        <v>0</v>
      </c>
      <c r="T2112" s="6">
        <f>Table1[[#This Row],[Volume in Units]]*Table1[[#This Row],[Price SDG/Unit]]</f>
        <v>0</v>
      </c>
      <c r="U2112" s="57">
        <f>Table1[[#This Row],[Volume MT/Head]]*Table1[[#This Row],[Price USD/(MT/Head)]]</f>
        <v>0</v>
      </c>
      <c r="W2112" s="28">
        <f>Table1[[#This Row],[Commission SDG/MT]]*Table1[[#This Row],[Volume in Units]]</f>
        <v>0</v>
      </c>
      <c r="Y2112" s="28">
        <f t="shared" si="183"/>
        <v>0</v>
      </c>
      <c r="Z2112" s="6">
        <f>IFERROR((Table1[[#This Row],[Total Cost SDG]]/Table1[[#This Row],[Volume MT/Head]]),0)</f>
        <v>0</v>
      </c>
      <c r="AA2112" s="57" t="e">
        <f t="shared" si="184"/>
        <v>#DIV/0!</v>
      </c>
      <c r="AB2112" s="57">
        <f>IFERROR((Table1[[#This Row],[Total Cost USD]]/Table1[[#This Row],[Volume MT/Head]]),0)</f>
        <v>0</v>
      </c>
      <c r="AD2112" s="6">
        <f>Table1[[#This Row],[Volume MT/Head]]-Table1[[#This Row],[Delivered MT]]</f>
        <v>0</v>
      </c>
      <c r="AE2112" s="6">
        <f>Table1[[#This Row],[Delivered MT]]*Table1[[#This Row],[Average Cost SDG/MT]]</f>
        <v>0</v>
      </c>
    </row>
    <row r="2113" spans="1:31" hidden="1" x14ac:dyDescent="0.2">
      <c r="A2113" s="1">
        <v>2124</v>
      </c>
      <c r="P2113" s="6">
        <f t="shared" si="181"/>
        <v>0</v>
      </c>
      <c r="R2113" s="6">
        <f t="shared" si="182"/>
        <v>0</v>
      </c>
      <c r="S2113" s="57">
        <f t="shared" si="185"/>
        <v>0</v>
      </c>
      <c r="T2113" s="6">
        <f>Table1[[#This Row],[Volume in Units]]*Table1[[#This Row],[Price SDG/Unit]]</f>
        <v>0</v>
      </c>
      <c r="U2113" s="57">
        <f>Table1[[#This Row],[Volume MT/Head]]*Table1[[#This Row],[Price USD/(MT/Head)]]</f>
        <v>0</v>
      </c>
      <c r="W2113" s="28">
        <f>Table1[[#This Row],[Commission SDG/MT]]*Table1[[#This Row],[Volume in Units]]</f>
        <v>0</v>
      </c>
      <c r="Y2113" s="28">
        <f t="shared" si="183"/>
        <v>0</v>
      </c>
      <c r="Z2113" s="6">
        <f>IFERROR((Table1[[#This Row],[Total Cost SDG]]/Table1[[#This Row],[Volume MT/Head]]),0)</f>
        <v>0</v>
      </c>
      <c r="AA2113" s="57" t="e">
        <f t="shared" si="184"/>
        <v>#DIV/0!</v>
      </c>
      <c r="AB2113" s="57">
        <f>IFERROR((Table1[[#This Row],[Total Cost USD]]/Table1[[#This Row],[Volume MT/Head]]),0)</f>
        <v>0</v>
      </c>
      <c r="AD2113" s="6">
        <f>Table1[[#This Row],[Volume MT/Head]]-Table1[[#This Row],[Delivered MT]]</f>
        <v>0</v>
      </c>
      <c r="AE2113" s="6">
        <f>Table1[[#This Row],[Delivered MT]]*Table1[[#This Row],[Average Cost SDG/MT]]</f>
        <v>0</v>
      </c>
    </row>
    <row r="2114" spans="1:31" hidden="1" x14ac:dyDescent="0.2">
      <c r="A2114" s="1">
        <v>2125</v>
      </c>
      <c r="P2114" s="6">
        <f t="shared" ref="P2114:P2177" si="186">IF(N2114="KG",(O2114/1000),IF(N2114="Head",(O2114*1),IF(N2114="Kantar 100lb",(O2114/22.25),IF(N2114="Kantar 315lb",(O2114*315/2204.6),IF(N2114="MT",(O2114*1),IF(N2114="Ardab",(O2114*199.726/1000),IF(N2114="104 Bag",(O2114*104/1000),IF(N2114="101 Bag",(O2114*101/1000),IF(N2114=0,0)))))))))</f>
        <v>0</v>
      </c>
      <c r="R2114" s="6">
        <f t="shared" ref="R2114:R2177" si="187">IF(N2114="KG",(Q2114*1000),IF(N2114="Head",(Q2114*1),IF(N2114="Kantar 100lb",(Q2114*22.25),IF(N2114="Kantar 315lb",(Q2114/315*2204.6),IF(N2114="MT",(Q2114*1),IF(N2114="Ardab",(Q2114/199.726*1000),IF(N2114="104 Bag",(Q2114/104*1000),IF(N2114="101 Bag",(Q2114/101*1000),IF(N2114=0,0)))))))))</f>
        <v>0</v>
      </c>
      <c r="S2114" s="57">
        <f t="shared" si="185"/>
        <v>0</v>
      </c>
      <c r="T2114" s="6">
        <f>Table1[[#This Row],[Volume in Units]]*Table1[[#This Row],[Price SDG/Unit]]</f>
        <v>0</v>
      </c>
      <c r="U2114" s="57">
        <f>Table1[[#This Row],[Volume MT/Head]]*Table1[[#This Row],[Price USD/(MT/Head)]]</f>
        <v>0</v>
      </c>
      <c r="W2114" s="28">
        <f>Table1[[#This Row],[Commission SDG/MT]]*Table1[[#This Row],[Volume in Units]]</f>
        <v>0</v>
      </c>
      <c r="Y2114" s="28">
        <f t="shared" ref="Y2114:Y2177" si="188">T2114+W2114+X2114</f>
        <v>0</v>
      </c>
      <c r="Z2114" s="6">
        <f>IFERROR((Table1[[#This Row],[Total Cost SDG]]/Table1[[#This Row],[Volume MT/Head]]),0)</f>
        <v>0</v>
      </c>
      <c r="AA2114" s="57" t="e">
        <f t="shared" ref="AA2114:AA2177" si="189">Y2114/F2114</f>
        <v>#DIV/0!</v>
      </c>
      <c r="AB2114" s="57">
        <f>IFERROR((Table1[[#This Row],[Total Cost USD]]/Table1[[#This Row],[Volume MT/Head]]),0)</f>
        <v>0</v>
      </c>
      <c r="AD2114" s="6">
        <f>Table1[[#This Row],[Volume MT/Head]]-Table1[[#This Row],[Delivered MT]]</f>
        <v>0</v>
      </c>
      <c r="AE2114" s="6">
        <f>Table1[[#This Row],[Delivered MT]]*Table1[[#This Row],[Average Cost SDG/MT]]</f>
        <v>0</v>
      </c>
    </row>
    <row r="2115" spans="1:31" hidden="1" x14ac:dyDescent="0.2">
      <c r="A2115" s="1">
        <v>2126</v>
      </c>
      <c r="P2115" s="6">
        <f t="shared" si="186"/>
        <v>0</v>
      </c>
      <c r="R2115" s="6">
        <f t="shared" si="187"/>
        <v>0</v>
      </c>
      <c r="S2115" s="57">
        <f t="shared" si="185"/>
        <v>0</v>
      </c>
      <c r="T2115" s="6">
        <f>Table1[[#This Row],[Volume in Units]]*Table1[[#This Row],[Price SDG/Unit]]</f>
        <v>0</v>
      </c>
      <c r="U2115" s="57">
        <f>Table1[[#This Row],[Volume MT/Head]]*Table1[[#This Row],[Price USD/(MT/Head)]]</f>
        <v>0</v>
      </c>
      <c r="W2115" s="28">
        <f>Table1[[#This Row],[Commission SDG/MT]]*Table1[[#This Row],[Volume in Units]]</f>
        <v>0</v>
      </c>
      <c r="Y2115" s="28">
        <f t="shared" si="188"/>
        <v>0</v>
      </c>
      <c r="Z2115" s="6">
        <f>IFERROR((Table1[[#This Row],[Total Cost SDG]]/Table1[[#This Row],[Volume MT/Head]]),0)</f>
        <v>0</v>
      </c>
      <c r="AA2115" s="57" t="e">
        <f t="shared" si="189"/>
        <v>#DIV/0!</v>
      </c>
      <c r="AB2115" s="57">
        <f>IFERROR((Table1[[#This Row],[Total Cost USD]]/Table1[[#This Row],[Volume MT/Head]]),0)</f>
        <v>0</v>
      </c>
      <c r="AD2115" s="6">
        <f>Table1[[#This Row],[Volume MT/Head]]-Table1[[#This Row],[Delivered MT]]</f>
        <v>0</v>
      </c>
      <c r="AE2115" s="6">
        <f>Table1[[#This Row],[Delivered MT]]*Table1[[#This Row],[Average Cost SDG/MT]]</f>
        <v>0</v>
      </c>
    </row>
    <row r="2116" spans="1:31" hidden="1" x14ac:dyDescent="0.2">
      <c r="A2116" s="1">
        <v>2127</v>
      </c>
      <c r="P2116" s="6">
        <f t="shared" si="186"/>
        <v>0</v>
      </c>
      <c r="R2116" s="6">
        <f t="shared" si="187"/>
        <v>0</v>
      </c>
      <c r="S2116" s="57">
        <f t="shared" si="185"/>
        <v>0</v>
      </c>
      <c r="T2116" s="6">
        <f>Table1[[#This Row],[Volume in Units]]*Table1[[#This Row],[Price SDG/Unit]]</f>
        <v>0</v>
      </c>
      <c r="U2116" s="57">
        <f>Table1[[#This Row],[Volume MT/Head]]*Table1[[#This Row],[Price USD/(MT/Head)]]</f>
        <v>0</v>
      </c>
      <c r="W2116" s="28">
        <f>Table1[[#This Row],[Commission SDG/MT]]*Table1[[#This Row],[Volume in Units]]</f>
        <v>0</v>
      </c>
      <c r="Y2116" s="28">
        <f t="shared" si="188"/>
        <v>0</v>
      </c>
      <c r="Z2116" s="6">
        <f>IFERROR((Table1[[#This Row],[Total Cost SDG]]/Table1[[#This Row],[Volume MT/Head]]),0)</f>
        <v>0</v>
      </c>
      <c r="AA2116" s="57" t="e">
        <f t="shared" si="189"/>
        <v>#DIV/0!</v>
      </c>
      <c r="AB2116" s="57">
        <f>IFERROR((Table1[[#This Row],[Total Cost USD]]/Table1[[#This Row],[Volume MT/Head]]),0)</f>
        <v>0</v>
      </c>
      <c r="AD2116" s="6">
        <f>Table1[[#This Row],[Volume MT/Head]]-Table1[[#This Row],[Delivered MT]]</f>
        <v>0</v>
      </c>
      <c r="AE2116" s="6">
        <f>Table1[[#This Row],[Delivered MT]]*Table1[[#This Row],[Average Cost SDG/MT]]</f>
        <v>0</v>
      </c>
    </row>
    <row r="2117" spans="1:31" hidden="1" x14ac:dyDescent="0.2">
      <c r="A2117" s="1">
        <v>2128</v>
      </c>
      <c r="P2117" s="6">
        <f t="shared" si="186"/>
        <v>0</v>
      </c>
      <c r="R2117" s="6">
        <f t="shared" si="187"/>
        <v>0</v>
      </c>
      <c r="S2117" s="57">
        <f t="shared" si="185"/>
        <v>0</v>
      </c>
      <c r="T2117" s="6">
        <f>Table1[[#This Row],[Volume in Units]]*Table1[[#This Row],[Price SDG/Unit]]</f>
        <v>0</v>
      </c>
      <c r="U2117" s="57">
        <f>Table1[[#This Row],[Volume MT/Head]]*Table1[[#This Row],[Price USD/(MT/Head)]]</f>
        <v>0</v>
      </c>
      <c r="W2117" s="28">
        <f>Table1[[#This Row],[Commission SDG/MT]]*Table1[[#This Row],[Volume in Units]]</f>
        <v>0</v>
      </c>
      <c r="Y2117" s="28">
        <f t="shared" si="188"/>
        <v>0</v>
      </c>
      <c r="Z2117" s="6">
        <f>IFERROR((Table1[[#This Row],[Total Cost SDG]]/Table1[[#This Row],[Volume MT/Head]]),0)</f>
        <v>0</v>
      </c>
      <c r="AA2117" s="57" t="e">
        <f t="shared" si="189"/>
        <v>#DIV/0!</v>
      </c>
      <c r="AB2117" s="57">
        <f>IFERROR((Table1[[#This Row],[Total Cost USD]]/Table1[[#This Row],[Volume MT/Head]]),0)</f>
        <v>0</v>
      </c>
      <c r="AD2117" s="6">
        <f>Table1[[#This Row],[Volume MT/Head]]-Table1[[#This Row],[Delivered MT]]</f>
        <v>0</v>
      </c>
      <c r="AE2117" s="6">
        <f>Table1[[#This Row],[Delivered MT]]*Table1[[#This Row],[Average Cost SDG/MT]]</f>
        <v>0</v>
      </c>
    </row>
    <row r="2118" spans="1:31" hidden="1" x14ac:dyDescent="0.2">
      <c r="A2118" s="1">
        <v>2129</v>
      </c>
      <c r="P2118" s="6">
        <f t="shared" si="186"/>
        <v>0</v>
      </c>
      <c r="R2118" s="6">
        <f t="shared" si="187"/>
        <v>0</v>
      </c>
      <c r="S2118" s="57">
        <f t="shared" si="185"/>
        <v>0</v>
      </c>
      <c r="T2118" s="6">
        <f>Table1[[#This Row],[Volume in Units]]*Table1[[#This Row],[Price SDG/Unit]]</f>
        <v>0</v>
      </c>
      <c r="U2118" s="57">
        <f>Table1[[#This Row],[Volume MT/Head]]*Table1[[#This Row],[Price USD/(MT/Head)]]</f>
        <v>0</v>
      </c>
      <c r="W2118" s="28">
        <f>Table1[[#This Row],[Commission SDG/MT]]*Table1[[#This Row],[Volume in Units]]</f>
        <v>0</v>
      </c>
      <c r="Y2118" s="28">
        <f t="shared" si="188"/>
        <v>0</v>
      </c>
      <c r="Z2118" s="6">
        <f>IFERROR((Table1[[#This Row],[Total Cost SDG]]/Table1[[#This Row],[Volume MT/Head]]),0)</f>
        <v>0</v>
      </c>
      <c r="AA2118" s="57" t="e">
        <f t="shared" si="189"/>
        <v>#DIV/0!</v>
      </c>
      <c r="AB2118" s="57">
        <f>IFERROR((Table1[[#This Row],[Total Cost USD]]/Table1[[#This Row],[Volume MT/Head]]),0)</f>
        <v>0</v>
      </c>
      <c r="AD2118" s="6">
        <f>Table1[[#This Row],[Volume MT/Head]]-Table1[[#This Row],[Delivered MT]]</f>
        <v>0</v>
      </c>
      <c r="AE2118" s="6">
        <f>Table1[[#This Row],[Delivered MT]]*Table1[[#This Row],[Average Cost SDG/MT]]</f>
        <v>0</v>
      </c>
    </row>
    <row r="2119" spans="1:31" hidden="1" x14ac:dyDescent="0.2">
      <c r="A2119" s="1">
        <v>2130</v>
      </c>
      <c r="P2119" s="6">
        <f t="shared" si="186"/>
        <v>0</v>
      </c>
      <c r="R2119" s="6">
        <f t="shared" si="187"/>
        <v>0</v>
      </c>
      <c r="S2119" s="57">
        <f t="shared" si="185"/>
        <v>0</v>
      </c>
      <c r="T2119" s="6">
        <f>Table1[[#This Row],[Volume in Units]]*Table1[[#This Row],[Price SDG/Unit]]</f>
        <v>0</v>
      </c>
      <c r="U2119" s="57">
        <f>Table1[[#This Row],[Volume MT/Head]]*Table1[[#This Row],[Price USD/(MT/Head)]]</f>
        <v>0</v>
      </c>
      <c r="W2119" s="28">
        <f>Table1[[#This Row],[Commission SDG/MT]]*Table1[[#This Row],[Volume in Units]]</f>
        <v>0</v>
      </c>
      <c r="Y2119" s="28">
        <f t="shared" si="188"/>
        <v>0</v>
      </c>
      <c r="Z2119" s="6">
        <f>IFERROR((Table1[[#This Row],[Total Cost SDG]]/Table1[[#This Row],[Volume MT/Head]]),0)</f>
        <v>0</v>
      </c>
      <c r="AA2119" s="57" t="e">
        <f t="shared" si="189"/>
        <v>#DIV/0!</v>
      </c>
      <c r="AB2119" s="57">
        <f>IFERROR((Table1[[#This Row],[Total Cost USD]]/Table1[[#This Row],[Volume MT/Head]]),0)</f>
        <v>0</v>
      </c>
      <c r="AD2119" s="6">
        <f>Table1[[#This Row],[Volume MT/Head]]-Table1[[#This Row],[Delivered MT]]</f>
        <v>0</v>
      </c>
      <c r="AE2119" s="6">
        <f>Table1[[#This Row],[Delivered MT]]*Table1[[#This Row],[Average Cost SDG/MT]]</f>
        <v>0</v>
      </c>
    </row>
    <row r="2120" spans="1:31" hidden="1" x14ac:dyDescent="0.2">
      <c r="A2120" s="1">
        <v>2131</v>
      </c>
      <c r="P2120" s="6">
        <f t="shared" si="186"/>
        <v>0</v>
      </c>
      <c r="R2120" s="6">
        <f t="shared" si="187"/>
        <v>0</v>
      </c>
      <c r="S2120" s="57">
        <f t="shared" si="185"/>
        <v>0</v>
      </c>
      <c r="T2120" s="6">
        <f>Table1[[#This Row],[Volume in Units]]*Table1[[#This Row],[Price SDG/Unit]]</f>
        <v>0</v>
      </c>
      <c r="U2120" s="57">
        <f>Table1[[#This Row],[Volume MT/Head]]*Table1[[#This Row],[Price USD/(MT/Head)]]</f>
        <v>0</v>
      </c>
      <c r="W2120" s="28">
        <f>Table1[[#This Row],[Commission SDG/MT]]*Table1[[#This Row],[Volume in Units]]</f>
        <v>0</v>
      </c>
      <c r="Y2120" s="28">
        <f t="shared" si="188"/>
        <v>0</v>
      </c>
      <c r="Z2120" s="6">
        <f>IFERROR((Table1[[#This Row],[Total Cost SDG]]/Table1[[#This Row],[Volume MT/Head]]),0)</f>
        <v>0</v>
      </c>
      <c r="AA2120" s="57" t="e">
        <f t="shared" si="189"/>
        <v>#DIV/0!</v>
      </c>
      <c r="AB2120" s="57">
        <f>IFERROR((Table1[[#This Row],[Total Cost USD]]/Table1[[#This Row],[Volume MT/Head]]),0)</f>
        <v>0</v>
      </c>
      <c r="AD2120" s="6">
        <f>Table1[[#This Row],[Volume MT/Head]]-Table1[[#This Row],[Delivered MT]]</f>
        <v>0</v>
      </c>
      <c r="AE2120" s="6">
        <f>Table1[[#This Row],[Delivered MT]]*Table1[[#This Row],[Average Cost SDG/MT]]</f>
        <v>0</v>
      </c>
    </row>
    <row r="2121" spans="1:31" hidden="1" x14ac:dyDescent="0.2">
      <c r="A2121" s="1">
        <v>2132</v>
      </c>
      <c r="P2121" s="6">
        <f t="shared" si="186"/>
        <v>0</v>
      </c>
      <c r="R2121" s="6">
        <f t="shared" si="187"/>
        <v>0</v>
      </c>
      <c r="S2121" s="57">
        <f t="shared" si="185"/>
        <v>0</v>
      </c>
      <c r="T2121" s="6">
        <f>Table1[[#This Row],[Volume in Units]]*Table1[[#This Row],[Price SDG/Unit]]</f>
        <v>0</v>
      </c>
      <c r="U2121" s="57">
        <f>Table1[[#This Row],[Volume MT/Head]]*Table1[[#This Row],[Price USD/(MT/Head)]]</f>
        <v>0</v>
      </c>
      <c r="W2121" s="28">
        <f>Table1[[#This Row],[Commission SDG/MT]]*Table1[[#This Row],[Volume in Units]]</f>
        <v>0</v>
      </c>
      <c r="Y2121" s="28">
        <f t="shared" si="188"/>
        <v>0</v>
      </c>
      <c r="Z2121" s="6">
        <f>IFERROR((Table1[[#This Row],[Total Cost SDG]]/Table1[[#This Row],[Volume MT/Head]]),0)</f>
        <v>0</v>
      </c>
      <c r="AA2121" s="57" t="e">
        <f t="shared" si="189"/>
        <v>#DIV/0!</v>
      </c>
      <c r="AB2121" s="57">
        <f>IFERROR((Table1[[#This Row],[Total Cost USD]]/Table1[[#This Row],[Volume MT/Head]]),0)</f>
        <v>0</v>
      </c>
      <c r="AD2121" s="6">
        <f>Table1[[#This Row],[Volume MT/Head]]-Table1[[#This Row],[Delivered MT]]</f>
        <v>0</v>
      </c>
      <c r="AE2121" s="6">
        <f>Table1[[#This Row],[Delivered MT]]*Table1[[#This Row],[Average Cost SDG/MT]]</f>
        <v>0</v>
      </c>
    </row>
    <row r="2122" spans="1:31" hidden="1" x14ac:dyDescent="0.2">
      <c r="A2122" s="1">
        <v>2133</v>
      </c>
      <c r="P2122" s="6">
        <f t="shared" si="186"/>
        <v>0</v>
      </c>
      <c r="R2122" s="6">
        <f t="shared" si="187"/>
        <v>0</v>
      </c>
      <c r="S2122" s="57">
        <f t="shared" si="185"/>
        <v>0</v>
      </c>
      <c r="T2122" s="6">
        <f>Table1[[#This Row],[Volume in Units]]*Table1[[#This Row],[Price SDG/Unit]]</f>
        <v>0</v>
      </c>
      <c r="U2122" s="57">
        <f>Table1[[#This Row],[Volume MT/Head]]*Table1[[#This Row],[Price USD/(MT/Head)]]</f>
        <v>0</v>
      </c>
      <c r="W2122" s="28">
        <f>Table1[[#This Row],[Commission SDG/MT]]*Table1[[#This Row],[Volume in Units]]</f>
        <v>0</v>
      </c>
      <c r="Y2122" s="28">
        <f t="shared" si="188"/>
        <v>0</v>
      </c>
      <c r="Z2122" s="6">
        <f>IFERROR((Table1[[#This Row],[Total Cost SDG]]/Table1[[#This Row],[Volume MT/Head]]),0)</f>
        <v>0</v>
      </c>
      <c r="AA2122" s="57" t="e">
        <f t="shared" si="189"/>
        <v>#DIV/0!</v>
      </c>
      <c r="AB2122" s="57">
        <f>IFERROR((Table1[[#This Row],[Total Cost USD]]/Table1[[#This Row],[Volume MT/Head]]),0)</f>
        <v>0</v>
      </c>
      <c r="AD2122" s="6">
        <f>Table1[[#This Row],[Volume MT/Head]]-Table1[[#This Row],[Delivered MT]]</f>
        <v>0</v>
      </c>
      <c r="AE2122" s="6">
        <f>Table1[[#This Row],[Delivered MT]]*Table1[[#This Row],[Average Cost SDG/MT]]</f>
        <v>0</v>
      </c>
    </row>
    <row r="2123" spans="1:31" hidden="1" x14ac:dyDescent="0.2">
      <c r="A2123" s="1">
        <v>2134</v>
      </c>
      <c r="P2123" s="6">
        <f t="shared" si="186"/>
        <v>0</v>
      </c>
      <c r="R2123" s="6">
        <f t="shared" si="187"/>
        <v>0</v>
      </c>
      <c r="S2123" s="57">
        <f t="shared" si="185"/>
        <v>0</v>
      </c>
      <c r="T2123" s="6">
        <f>Table1[[#This Row],[Volume in Units]]*Table1[[#This Row],[Price SDG/Unit]]</f>
        <v>0</v>
      </c>
      <c r="U2123" s="57">
        <f>Table1[[#This Row],[Volume MT/Head]]*Table1[[#This Row],[Price USD/(MT/Head)]]</f>
        <v>0</v>
      </c>
      <c r="W2123" s="28">
        <f>Table1[[#This Row],[Commission SDG/MT]]*Table1[[#This Row],[Volume in Units]]</f>
        <v>0</v>
      </c>
      <c r="Y2123" s="28">
        <f t="shared" si="188"/>
        <v>0</v>
      </c>
      <c r="Z2123" s="6">
        <f>IFERROR((Table1[[#This Row],[Total Cost SDG]]/Table1[[#This Row],[Volume MT/Head]]),0)</f>
        <v>0</v>
      </c>
      <c r="AA2123" s="57" t="e">
        <f t="shared" si="189"/>
        <v>#DIV/0!</v>
      </c>
      <c r="AB2123" s="57">
        <f>IFERROR((Table1[[#This Row],[Total Cost USD]]/Table1[[#This Row],[Volume MT/Head]]),0)</f>
        <v>0</v>
      </c>
      <c r="AD2123" s="6">
        <f>Table1[[#This Row],[Volume MT/Head]]-Table1[[#This Row],[Delivered MT]]</f>
        <v>0</v>
      </c>
      <c r="AE2123" s="6">
        <f>Table1[[#This Row],[Delivered MT]]*Table1[[#This Row],[Average Cost SDG/MT]]</f>
        <v>0</v>
      </c>
    </row>
    <row r="2124" spans="1:31" hidden="1" x14ac:dyDescent="0.2">
      <c r="A2124" s="1">
        <v>2135</v>
      </c>
      <c r="P2124" s="6">
        <f t="shared" si="186"/>
        <v>0</v>
      </c>
      <c r="R2124" s="6">
        <f t="shared" si="187"/>
        <v>0</v>
      </c>
      <c r="S2124" s="57">
        <f t="shared" si="185"/>
        <v>0</v>
      </c>
      <c r="T2124" s="6">
        <f>Table1[[#This Row],[Volume in Units]]*Table1[[#This Row],[Price SDG/Unit]]</f>
        <v>0</v>
      </c>
      <c r="U2124" s="57">
        <f>Table1[[#This Row],[Volume MT/Head]]*Table1[[#This Row],[Price USD/(MT/Head)]]</f>
        <v>0</v>
      </c>
      <c r="W2124" s="28">
        <f>Table1[[#This Row],[Commission SDG/MT]]*Table1[[#This Row],[Volume in Units]]</f>
        <v>0</v>
      </c>
      <c r="Y2124" s="28">
        <f t="shared" si="188"/>
        <v>0</v>
      </c>
      <c r="Z2124" s="6">
        <f>IFERROR((Table1[[#This Row],[Total Cost SDG]]/Table1[[#This Row],[Volume MT/Head]]),0)</f>
        <v>0</v>
      </c>
      <c r="AA2124" s="57" t="e">
        <f t="shared" si="189"/>
        <v>#DIV/0!</v>
      </c>
      <c r="AB2124" s="57">
        <f>IFERROR((Table1[[#This Row],[Total Cost USD]]/Table1[[#This Row],[Volume MT/Head]]),0)</f>
        <v>0</v>
      </c>
      <c r="AD2124" s="6">
        <f>Table1[[#This Row],[Volume MT/Head]]-Table1[[#This Row],[Delivered MT]]</f>
        <v>0</v>
      </c>
      <c r="AE2124" s="6">
        <f>Table1[[#This Row],[Delivered MT]]*Table1[[#This Row],[Average Cost SDG/MT]]</f>
        <v>0</v>
      </c>
    </row>
    <row r="2125" spans="1:31" hidden="1" x14ac:dyDescent="0.2">
      <c r="A2125" s="1">
        <v>2136</v>
      </c>
      <c r="P2125" s="6">
        <f t="shared" si="186"/>
        <v>0</v>
      </c>
      <c r="R2125" s="6">
        <f t="shared" si="187"/>
        <v>0</v>
      </c>
      <c r="S2125" s="57">
        <f t="shared" si="185"/>
        <v>0</v>
      </c>
      <c r="T2125" s="6">
        <f>Table1[[#This Row],[Volume in Units]]*Table1[[#This Row],[Price SDG/Unit]]</f>
        <v>0</v>
      </c>
      <c r="U2125" s="57">
        <f>Table1[[#This Row],[Volume MT/Head]]*Table1[[#This Row],[Price USD/(MT/Head)]]</f>
        <v>0</v>
      </c>
      <c r="W2125" s="28">
        <f>Table1[[#This Row],[Commission SDG/MT]]*Table1[[#This Row],[Volume in Units]]</f>
        <v>0</v>
      </c>
      <c r="Y2125" s="28">
        <f t="shared" si="188"/>
        <v>0</v>
      </c>
      <c r="Z2125" s="6">
        <f>IFERROR((Table1[[#This Row],[Total Cost SDG]]/Table1[[#This Row],[Volume MT/Head]]),0)</f>
        <v>0</v>
      </c>
      <c r="AA2125" s="57" t="e">
        <f t="shared" si="189"/>
        <v>#DIV/0!</v>
      </c>
      <c r="AB2125" s="57">
        <f>IFERROR((Table1[[#This Row],[Total Cost USD]]/Table1[[#This Row],[Volume MT/Head]]),0)</f>
        <v>0</v>
      </c>
      <c r="AD2125" s="6">
        <f>Table1[[#This Row],[Volume MT/Head]]-Table1[[#This Row],[Delivered MT]]</f>
        <v>0</v>
      </c>
      <c r="AE2125" s="6">
        <f>Table1[[#This Row],[Delivered MT]]*Table1[[#This Row],[Average Cost SDG/MT]]</f>
        <v>0</v>
      </c>
    </row>
    <row r="2126" spans="1:31" hidden="1" x14ac:dyDescent="0.2">
      <c r="A2126" s="1">
        <v>2137</v>
      </c>
      <c r="P2126" s="6">
        <f t="shared" si="186"/>
        <v>0</v>
      </c>
      <c r="R2126" s="6">
        <f t="shared" si="187"/>
        <v>0</v>
      </c>
      <c r="S2126" s="57">
        <f t="shared" si="185"/>
        <v>0</v>
      </c>
      <c r="T2126" s="6">
        <f>Table1[[#This Row],[Volume in Units]]*Table1[[#This Row],[Price SDG/Unit]]</f>
        <v>0</v>
      </c>
      <c r="U2126" s="57">
        <f>Table1[[#This Row],[Volume MT/Head]]*Table1[[#This Row],[Price USD/(MT/Head)]]</f>
        <v>0</v>
      </c>
      <c r="W2126" s="28">
        <f>Table1[[#This Row],[Commission SDG/MT]]*Table1[[#This Row],[Volume in Units]]</f>
        <v>0</v>
      </c>
      <c r="Y2126" s="28">
        <f t="shared" si="188"/>
        <v>0</v>
      </c>
      <c r="Z2126" s="6">
        <f>IFERROR((Table1[[#This Row],[Total Cost SDG]]/Table1[[#This Row],[Volume MT/Head]]),0)</f>
        <v>0</v>
      </c>
      <c r="AA2126" s="57" t="e">
        <f t="shared" si="189"/>
        <v>#DIV/0!</v>
      </c>
      <c r="AB2126" s="57">
        <f>IFERROR((Table1[[#This Row],[Total Cost USD]]/Table1[[#This Row],[Volume MT/Head]]),0)</f>
        <v>0</v>
      </c>
      <c r="AD2126" s="6">
        <f>Table1[[#This Row],[Volume MT/Head]]-Table1[[#This Row],[Delivered MT]]</f>
        <v>0</v>
      </c>
      <c r="AE2126" s="6">
        <f>Table1[[#This Row],[Delivered MT]]*Table1[[#This Row],[Average Cost SDG/MT]]</f>
        <v>0</v>
      </c>
    </row>
    <row r="2127" spans="1:31" hidden="1" x14ac:dyDescent="0.2">
      <c r="A2127" s="1">
        <v>2138</v>
      </c>
      <c r="P2127" s="6">
        <f t="shared" si="186"/>
        <v>0</v>
      </c>
      <c r="R2127" s="6">
        <f t="shared" si="187"/>
        <v>0</v>
      </c>
      <c r="S2127" s="57">
        <f t="shared" si="185"/>
        <v>0</v>
      </c>
      <c r="T2127" s="6">
        <f>Table1[[#This Row],[Volume in Units]]*Table1[[#This Row],[Price SDG/Unit]]</f>
        <v>0</v>
      </c>
      <c r="U2127" s="57">
        <f>Table1[[#This Row],[Volume MT/Head]]*Table1[[#This Row],[Price USD/(MT/Head)]]</f>
        <v>0</v>
      </c>
      <c r="W2127" s="28">
        <f>Table1[[#This Row],[Commission SDG/MT]]*Table1[[#This Row],[Volume in Units]]</f>
        <v>0</v>
      </c>
      <c r="Y2127" s="28">
        <f t="shared" si="188"/>
        <v>0</v>
      </c>
      <c r="Z2127" s="6">
        <f>IFERROR((Table1[[#This Row],[Total Cost SDG]]/Table1[[#This Row],[Volume MT/Head]]),0)</f>
        <v>0</v>
      </c>
      <c r="AA2127" s="57" t="e">
        <f t="shared" si="189"/>
        <v>#DIV/0!</v>
      </c>
      <c r="AB2127" s="57">
        <f>IFERROR((Table1[[#This Row],[Total Cost USD]]/Table1[[#This Row],[Volume MT/Head]]),0)</f>
        <v>0</v>
      </c>
      <c r="AD2127" s="6">
        <f>Table1[[#This Row],[Volume MT/Head]]-Table1[[#This Row],[Delivered MT]]</f>
        <v>0</v>
      </c>
      <c r="AE2127" s="6">
        <f>Table1[[#This Row],[Delivered MT]]*Table1[[#This Row],[Average Cost SDG/MT]]</f>
        <v>0</v>
      </c>
    </row>
    <row r="2128" spans="1:31" hidden="1" x14ac:dyDescent="0.2">
      <c r="A2128" s="1">
        <v>2139</v>
      </c>
      <c r="P2128" s="6">
        <f t="shared" si="186"/>
        <v>0</v>
      </c>
      <c r="R2128" s="6">
        <f t="shared" si="187"/>
        <v>0</v>
      </c>
      <c r="S2128" s="57">
        <f t="shared" si="185"/>
        <v>0</v>
      </c>
      <c r="T2128" s="6">
        <f>Table1[[#This Row],[Volume in Units]]*Table1[[#This Row],[Price SDG/Unit]]</f>
        <v>0</v>
      </c>
      <c r="U2128" s="57">
        <f>Table1[[#This Row],[Volume MT/Head]]*Table1[[#This Row],[Price USD/(MT/Head)]]</f>
        <v>0</v>
      </c>
      <c r="W2128" s="28">
        <f>Table1[[#This Row],[Commission SDG/MT]]*Table1[[#This Row],[Volume in Units]]</f>
        <v>0</v>
      </c>
      <c r="Y2128" s="28">
        <f t="shared" si="188"/>
        <v>0</v>
      </c>
      <c r="Z2128" s="6">
        <f>IFERROR((Table1[[#This Row],[Total Cost SDG]]/Table1[[#This Row],[Volume MT/Head]]),0)</f>
        <v>0</v>
      </c>
      <c r="AA2128" s="57" t="e">
        <f t="shared" si="189"/>
        <v>#DIV/0!</v>
      </c>
      <c r="AB2128" s="57">
        <f>IFERROR((Table1[[#This Row],[Total Cost USD]]/Table1[[#This Row],[Volume MT/Head]]),0)</f>
        <v>0</v>
      </c>
      <c r="AD2128" s="6">
        <f>Table1[[#This Row],[Volume MT/Head]]-Table1[[#This Row],[Delivered MT]]</f>
        <v>0</v>
      </c>
      <c r="AE2128" s="6">
        <f>Table1[[#This Row],[Delivered MT]]*Table1[[#This Row],[Average Cost SDG/MT]]</f>
        <v>0</v>
      </c>
    </row>
    <row r="2129" spans="1:31" hidden="1" x14ac:dyDescent="0.2">
      <c r="A2129" s="1">
        <v>2140</v>
      </c>
      <c r="P2129" s="6">
        <f t="shared" si="186"/>
        <v>0</v>
      </c>
      <c r="R2129" s="6">
        <f t="shared" si="187"/>
        <v>0</v>
      </c>
      <c r="S2129" s="57">
        <f t="shared" si="185"/>
        <v>0</v>
      </c>
      <c r="T2129" s="6">
        <f>Table1[[#This Row],[Volume in Units]]*Table1[[#This Row],[Price SDG/Unit]]</f>
        <v>0</v>
      </c>
      <c r="U2129" s="57">
        <f>Table1[[#This Row],[Volume MT/Head]]*Table1[[#This Row],[Price USD/(MT/Head)]]</f>
        <v>0</v>
      </c>
      <c r="W2129" s="28">
        <f>Table1[[#This Row],[Commission SDG/MT]]*Table1[[#This Row],[Volume in Units]]</f>
        <v>0</v>
      </c>
      <c r="Y2129" s="28">
        <f t="shared" si="188"/>
        <v>0</v>
      </c>
      <c r="Z2129" s="6">
        <f>IFERROR((Table1[[#This Row],[Total Cost SDG]]/Table1[[#This Row],[Volume MT/Head]]),0)</f>
        <v>0</v>
      </c>
      <c r="AA2129" s="57" t="e">
        <f t="shared" si="189"/>
        <v>#DIV/0!</v>
      </c>
      <c r="AB2129" s="57">
        <f>IFERROR((Table1[[#This Row],[Total Cost USD]]/Table1[[#This Row],[Volume MT/Head]]),0)</f>
        <v>0</v>
      </c>
      <c r="AD2129" s="6">
        <f>Table1[[#This Row],[Volume MT/Head]]-Table1[[#This Row],[Delivered MT]]</f>
        <v>0</v>
      </c>
      <c r="AE2129" s="6">
        <f>Table1[[#This Row],[Delivered MT]]*Table1[[#This Row],[Average Cost SDG/MT]]</f>
        <v>0</v>
      </c>
    </row>
    <row r="2130" spans="1:31" hidden="1" x14ac:dyDescent="0.2">
      <c r="A2130" s="1">
        <v>2141</v>
      </c>
      <c r="P2130" s="6">
        <f t="shared" si="186"/>
        <v>0</v>
      </c>
      <c r="R2130" s="6">
        <f t="shared" si="187"/>
        <v>0</v>
      </c>
      <c r="S2130" s="57">
        <f t="shared" si="185"/>
        <v>0</v>
      </c>
      <c r="T2130" s="6">
        <f>Table1[[#This Row],[Volume in Units]]*Table1[[#This Row],[Price SDG/Unit]]</f>
        <v>0</v>
      </c>
      <c r="U2130" s="57">
        <f>Table1[[#This Row],[Volume MT/Head]]*Table1[[#This Row],[Price USD/(MT/Head)]]</f>
        <v>0</v>
      </c>
      <c r="W2130" s="28">
        <f>Table1[[#This Row],[Commission SDG/MT]]*Table1[[#This Row],[Volume in Units]]</f>
        <v>0</v>
      </c>
      <c r="Y2130" s="28">
        <f t="shared" si="188"/>
        <v>0</v>
      </c>
      <c r="Z2130" s="6">
        <f>IFERROR((Table1[[#This Row],[Total Cost SDG]]/Table1[[#This Row],[Volume MT/Head]]),0)</f>
        <v>0</v>
      </c>
      <c r="AA2130" s="57" t="e">
        <f t="shared" si="189"/>
        <v>#DIV/0!</v>
      </c>
      <c r="AB2130" s="57">
        <f>IFERROR((Table1[[#This Row],[Total Cost USD]]/Table1[[#This Row],[Volume MT/Head]]),0)</f>
        <v>0</v>
      </c>
      <c r="AD2130" s="6">
        <f>Table1[[#This Row],[Volume MT/Head]]-Table1[[#This Row],[Delivered MT]]</f>
        <v>0</v>
      </c>
      <c r="AE2130" s="6">
        <f>Table1[[#This Row],[Delivered MT]]*Table1[[#This Row],[Average Cost SDG/MT]]</f>
        <v>0</v>
      </c>
    </row>
    <row r="2131" spans="1:31" hidden="1" x14ac:dyDescent="0.2">
      <c r="A2131" s="1">
        <v>2142</v>
      </c>
      <c r="P2131" s="6">
        <f t="shared" si="186"/>
        <v>0</v>
      </c>
      <c r="R2131" s="6">
        <f t="shared" si="187"/>
        <v>0</v>
      </c>
      <c r="S2131" s="57">
        <f t="shared" si="185"/>
        <v>0</v>
      </c>
      <c r="T2131" s="6">
        <f>Table1[[#This Row],[Volume in Units]]*Table1[[#This Row],[Price SDG/Unit]]</f>
        <v>0</v>
      </c>
      <c r="U2131" s="57">
        <f>Table1[[#This Row],[Volume MT/Head]]*Table1[[#This Row],[Price USD/(MT/Head)]]</f>
        <v>0</v>
      </c>
      <c r="W2131" s="28">
        <f>Table1[[#This Row],[Commission SDG/MT]]*Table1[[#This Row],[Volume in Units]]</f>
        <v>0</v>
      </c>
      <c r="Y2131" s="28">
        <f t="shared" si="188"/>
        <v>0</v>
      </c>
      <c r="Z2131" s="6">
        <f>IFERROR((Table1[[#This Row],[Total Cost SDG]]/Table1[[#This Row],[Volume MT/Head]]),0)</f>
        <v>0</v>
      </c>
      <c r="AA2131" s="57" t="e">
        <f t="shared" si="189"/>
        <v>#DIV/0!</v>
      </c>
      <c r="AB2131" s="57">
        <f>IFERROR((Table1[[#This Row],[Total Cost USD]]/Table1[[#This Row],[Volume MT/Head]]),0)</f>
        <v>0</v>
      </c>
      <c r="AD2131" s="6">
        <f>Table1[[#This Row],[Volume MT/Head]]-Table1[[#This Row],[Delivered MT]]</f>
        <v>0</v>
      </c>
      <c r="AE2131" s="6">
        <f>Table1[[#This Row],[Delivered MT]]*Table1[[#This Row],[Average Cost SDG/MT]]</f>
        <v>0</v>
      </c>
    </row>
    <row r="2132" spans="1:31" hidden="1" x14ac:dyDescent="0.2">
      <c r="A2132" s="1">
        <v>2143</v>
      </c>
      <c r="P2132" s="6">
        <f t="shared" si="186"/>
        <v>0</v>
      </c>
      <c r="R2132" s="6">
        <f t="shared" si="187"/>
        <v>0</v>
      </c>
      <c r="S2132" s="57">
        <f t="shared" si="185"/>
        <v>0</v>
      </c>
      <c r="T2132" s="6">
        <f>Table1[[#This Row],[Volume in Units]]*Table1[[#This Row],[Price SDG/Unit]]</f>
        <v>0</v>
      </c>
      <c r="U2132" s="57">
        <f>Table1[[#This Row],[Volume MT/Head]]*Table1[[#This Row],[Price USD/(MT/Head)]]</f>
        <v>0</v>
      </c>
      <c r="W2132" s="28">
        <f>Table1[[#This Row],[Commission SDG/MT]]*Table1[[#This Row],[Volume in Units]]</f>
        <v>0</v>
      </c>
      <c r="Y2132" s="28">
        <f t="shared" si="188"/>
        <v>0</v>
      </c>
      <c r="Z2132" s="6">
        <f>IFERROR((Table1[[#This Row],[Total Cost SDG]]/Table1[[#This Row],[Volume MT/Head]]),0)</f>
        <v>0</v>
      </c>
      <c r="AA2132" s="57" t="e">
        <f t="shared" si="189"/>
        <v>#DIV/0!</v>
      </c>
      <c r="AB2132" s="57">
        <f>IFERROR((Table1[[#This Row],[Total Cost USD]]/Table1[[#This Row],[Volume MT/Head]]),0)</f>
        <v>0</v>
      </c>
      <c r="AD2132" s="6">
        <f>Table1[[#This Row],[Volume MT/Head]]-Table1[[#This Row],[Delivered MT]]</f>
        <v>0</v>
      </c>
      <c r="AE2132" s="6">
        <f>Table1[[#This Row],[Delivered MT]]*Table1[[#This Row],[Average Cost SDG/MT]]</f>
        <v>0</v>
      </c>
    </row>
    <row r="2133" spans="1:31" hidden="1" x14ac:dyDescent="0.2">
      <c r="A2133" s="1">
        <v>2144</v>
      </c>
      <c r="P2133" s="6">
        <f t="shared" si="186"/>
        <v>0</v>
      </c>
      <c r="R2133" s="6">
        <f t="shared" si="187"/>
        <v>0</v>
      </c>
      <c r="S2133" s="57">
        <f t="shared" si="185"/>
        <v>0</v>
      </c>
      <c r="T2133" s="6">
        <f>Table1[[#This Row],[Volume in Units]]*Table1[[#This Row],[Price SDG/Unit]]</f>
        <v>0</v>
      </c>
      <c r="U2133" s="57">
        <f>Table1[[#This Row],[Volume MT/Head]]*Table1[[#This Row],[Price USD/(MT/Head)]]</f>
        <v>0</v>
      </c>
      <c r="W2133" s="28">
        <f>Table1[[#This Row],[Commission SDG/MT]]*Table1[[#This Row],[Volume in Units]]</f>
        <v>0</v>
      </c>
      <c r="Y2133" s="28">
        <f t="shared" si="188"/>
        <v>0</v>
      </c>
      <c r="Z2133" s="6">
        <f>IFERROR((Table1[[#This Row],[Total Cost SDG]]/Table1[[#This Row],[Volume MT/Head]]),0)</f>
        <v>0</v>
      </c>
      <c r="AA2133" s="57" t="e">
        <f t="shared" si="189"/>
        <v>#DIV/0!</v>
      </c>
      <c r="AB2133" s="57">
        <f>IFERROR((Table1[[#This Row],[Total Cost USD]]/Table1[[#This Row],[Volume MT/Head]]),0)</f>
        <v>0</v>
      </c>
      <c r="AD2133" s="6">
        <f>Table1[[#This Row],[Volume MT/Head]]-Table1[[#This Row],[Delivered MT]]</f>
        <v>0</v>
      </c>
      <c r="AE2133" s="6">
        <f>Table1[[#This Row],[Delivered MT]]*Table1[[#This Row],[Average Cost SDG/MT]]</f>
        <v>0</v>
      </c>
    </row>
    <row r="2134" spans="1:31" hidden="1" x14ac:dyDescent="0.2">
      <c r="A2134" s="1">
        <v>2145</v>
      </c>
      <c r="P2134" s="6">
        <f t="shared" si="186"/>
        <v>0</v>
      </c>
      <c r="R2134" s="6">
        <f t="shared" si="187"/>
        <v>0</v>
      </c>
      <c r="S2134" s="57">
        <f t="shared" si="185"/>
        <v>0</v>
      </c>
      <c r="T2134" s="6">
        <f>Table1[[#This Row],[Volume in Units]]*Table1[[#This Row],[Price SDG/Unit]]</f>
        <v>0</v>
      </c>
      <c r="U2134" s="57">
        <f>Table1[[#This Row],[Volume MT/Head]]*Table1[[#This Row],[Price USD/(MT/Head)]]</f>
        <v>0</v>
      </c>
      <c r="W2134" s="28">
        <f>Table1[[#This Row],[Commission SDG/MT]]*Table1[[#This Row],[Volume in Units]]</f>
        <v>0</v>
      </c>
      <c r="Y2134" s="28">
        <f t="shared" si="188"/>
        <v>0</v>
      </c>
      <c r="Z2134" s="6">
        <f>IFERROR((Table1[[#This Row],[Total Cost SDG]]/Table1[[#This Row],[Volume MT/Head]]),0)</f>
        <v>0</v>
      </c>
      <c r="AA2134" s="57" t="e">
        <f t="shared" si="189"/>
        <v>#DIV/0!</v>
      </c>
      <c r="AB2134" s="57">
        <f>IFERROR((Table1[[#This Row],[Total Cost USD]]/Table1[[#This Row],[Volume MT/Head]]),0)</f>
        <v>0</v>
      </c>
      <c r="AD2134" s="6">
        <f>Table1[[#This Row],[Volume MT/Head]]-Table1[[#This Row],[Delivered MT]]</f>
        <v>0</v>
      </c>
      <c r="AE2134" s="6">
        <f>Table1[[#This Row],[Delivered MT]]*Table1[[#This Row],[Average Cost SDG/MT]]</f>
        <v>0</v>
      </c>
    </row>
    <row r="2135" spans="1:31" hidden="1" x14ac:dyDescent="0.2">
      <c r="A2135" s="1">
        <v>2146</v>
      </c>
      <c r="P2135" s="6">
        <f t="shared" si="186"/>
        <v>0</v>
      </c>
      <c r="R2135" s="6">
        <f t="shared" si="187"/>
        <v>0</v>
      </c>
      <c r="S2135" s="57">
        <f t="shared" si="185"/>
        <v>0</v>
      </c>
      <c r="T2135" s="6">
        <f>Table1[[#This Row],[Volume in Units]]*Table1[[#This Row],[Price SDG/Unit]]</f>
        <v>0</v>
      </c>
      <c r="U2135" s="57">
        <f>Table1[[#This Row],[Volume MT/Head]]*Table1[[#This Row],[Price USD/(MT/Head)]]</f>
        <v>0</v>
      </c>
      <c r="W2135" s="28">
        <f>Table1[[#This Row],[Commission SDG/MT]]*Table1[[#This Row],[Volume in Units]]</f>
        <v>0</v>
      </c>
      <c r="Y2135" s="28">
        <f t="shared" si="188"/>
        <v>0</v>
      </c>
      <c r="Z2135" s="6">
        <f>IFERROR((Table1[[#This Row],[Total Cost SDG]]/Table1[[#This Row],[Volume MT/Head]]),0)</f>
        <v>0</v>
      </c>
      <c r="AA2135" s="57" t="e">
        <f t="shared" si="189"/>
        <v>#DIV/0!</v>
      </c>
      <c r="AB2135" s="57">
        <f>IFERROR((Table1[[#This Row],[Total Cost USD]]/Table1[[#This Row],[Volume MT/Head]]),0)</f>
        <v>0</v>
      </c>
      <c r="AD2135" s="6">
        <f>Table1[[#This Row],[Volume MT/Head]]-Table1[[#This Row],[Delivered MT]]</f>
        <v>0</v>
      </c>
      <c r="AE2135" s="6">
        <f>Table1[[#This Row],[Delivered MT]]*Table1[[#This Row],[Average Cost SDG/MT]]</f>
        <v>0</v>
      </c>
    </row>
    <row r="2136" spans="1:31" hidden="1" x14ac:dyDescent="0.2">
      <c r="A2136" s="1">
        <v>2147</v>
      </c>
      <c r="P2136" s="6">
        <f t="shared" si="186"/>
        <v>0</v>
      </c>
      <c r="R2136" s="6">
        <f t="shared" si="187"/>
        <v>0</v>
      </c>
      <c r="S2136" s="57">
        <f t="shared" si="185"/>
        <v>0</v>
      </c>
      <c r="T2136" s="6">
        <f>Table1[[#This Row],[Volume in Units]]*Table1[[#This Row],[Price SDG/Unit]]</f>
        <v>0</v>
      </c>
      <c r="U2136" s="57">
        <f>Table1[[#This Row],[Volume MT/Head]]*Table1[[#This Row],[Price USD/(MT/Head)]]</f>
        <v>0</v>
      </c>
      <c r="W2136" s="28">
        <f>Table1[[#This Row],[Commission SDG/MT]]*Table1[[#This Row],[Volume in Units]]</f>
        <v>0</v>
      </c>
      <c r="Y2136" s="28">
        <f t="shared" si="188"/>
        <v>0</v>
      </c>
      <c r="Z2136" s="6">
        <f>IFERROR((Table1[[#This Row],[Total Cost SDG]]/Table1[[#This Row],[Volume MT/Head]]),0)</f>
        <v>0</v>
      </c>
      <c r="AA2136" s="57" t="e">
        <f t="shared" si="189"/>
        <v>#DIV/0!</v>
      </c>
      <c r="AB2136" s="57">
        <f>IFERROR((Table1[[#This Row],[Total Cost USD]]/Table1[[#This Row],[Volume MT/Head]]),0)</f>
        <v>0</v>
      </c>
      <c r="AD2136" s="6">
        <f>Table1[[#This Row],[Volume MT/Head]]-Table1[[#This Row],[Delivered MT]]</f>
        <v>0</v>
      </c>
      <c r="AE2136" s="6">
        <f>Table1[[#This Row],[Delivered MT]]*Table1[[#This Row],[Average Cost SDG/MT]]</f>
        <v>0</v>
      </c>
    </row>
    <row r="2137" spans="1:31" hidden="1" x14ac:dyDescent="0.2">
      <c r="A2137" s="1">
        <v>2148</v>
      </c>
      <c r="P2137" s="6">
        <f t="shared" si="186"/>
        <v>0</v>
      </c>
      <c r="R2137" s="6">
        <f t="shared" si="187"/>
        <v>0</v>
      </c>
      <c r="S2137" s="57">
        <f t="shared" ref="S2137:S2200" si="190">IFERROR((R2137/F2137),0)</f>
        <v>0</v>
      </c>
      <c r="T2137" s="6">
        <f>Table1[[#This Row],[Volume in Units]]*Table1[[#This Row],[Price SDG/Unit]]</f>
        <v>0</v>
      </c>
      <c r="U2137" s="57">
        <f>Table1[[#This Row],[Volume MT/Head]]*Table1[[#This Row],[Price USD/(MT/Head)]]</f>
        <v>0</v>
      </c>
      <c r="W2137" s="28">
        <f>Table1[[#This Row],[Commission SDG/MT]]*Table1[[#This Row],[Volume in Units]]</f>
        <v>0</v>
      </c>
      <c r="Y2137" s="28">
        <f t="shared" si="188"/>
        <v>0</v>
      </c>
      <c r="Z2137" s="6">
        <f>IFERROR((Table1[[#This Row],[Total Cost SDG]]/Table1[[#This Row],[Volume MT/Head]]),0)</f>
        <v>0</v>
      </c>
      <c r="AA2137" s="57" t="e">
        <f t="shared" si="189"/>
        <v>#DIV/0!</v>
      </c>
      <c r="AB2137" s="57">
        <f>IFERROR((Table1[[#This Row],[Total Cost USD]]/Table1[[#This Row],[Volume MT/Head]]),0)</f>
        <v>0</v>
      </c>
      <c r="AD2137" s="6">
        <f>Table1[[#This Row],[Volume MT/Head]]-Table1[[#This Row],[Delivered MT]]</f>
        <v>0</v>
      </c>
      <c r="AE2137" s="6">
        <f>Table1[[#This Row],[Delivered MT]]*Table1[[#This Row],[Average Cost SDG/MT]]</f>
        <v>0</v>
      </c>
    </row>
    <row r="2138" spans="1:31" hidden="1" x14ac:dyDescent="0.2">
      <c r="A2138" s="1">
        <v>2149</v>
      </c>
      <c r="P2138" s="6">
        <f t="shared" si="186"/>
        <v>0</v>
      </c>
      <c r="R2138" s="6">
        <f t="shared" si="187"/>
        <v>0</v>
      </c>
      <c r="S2138" s="57">
        <f t="shared" si="190"/>
        <v>0</v>
      </c>
      <c r="T2138" s="6">
        <f>Table1[[#This Row],[Volume in Units]]*Table1[[#This Row],[Price SDG/Unit]]</f>
        <v>0</v>
      </c>
      <c r="U2138" s="57">
        <f>Table1[[#This Row],[Volume MT/Head]]*Table1[[#This Row],[Price USD/(MT/Head)]]</f>
        <v>0</v>
      </c>
      <c r="W2138" s="28">
        <f>Table1[[#This Row],[Commission SDG/MT]]*Table1[[#This Row],[Volume in Units]]</f>
        <v>0</v>
      </c>
      <c r="Y2138" s="28">
        <f t="shared" si="188"/>
        <v>0</v>
      </c>
      <c r="Z2138" s="6">
        <f>IFERROR((Table1[[#This Row],[Total Cost SDG]]/Table1[[#This Row],[Volume MT/Head]]),0)</f>
        <v>0</v>
      </c>
      <c r="AA2138" s="57" t="e">
        <f t="shared" si="189"/>
        <v>#DIV/0!</v>
      </c>
      <c r="AB2138" s="57">
        <f>IFERROR((Table1[[#This Row],[Total Cost USD]]/Table1[[#This Row],[Volume MT/Head]]),0)</f>
        <v>0</v>
      </c>
      <c r="AD2138" s="6">
        <f>Table1[[#This Row],[Volume MT/Head]]-Table1[[#This Row],[Delivered MT]]</f>
        <v>0</v>
      </c>
      <c r="AE2138" s="6">
        <f>Table1[[#This Row],[Delivered MT]]*Table1[[#This Row],[Average Cost SDG/MT]]</f>
        <v>0</v>
      </c>
    </row>
    <row r="2139" spans="1:31" hidden="1" x14ac:dyDescent="0.2">
      <c r="A2139" s="1">
        <v>2150</v>
      </c>
      <c r="P2139" s="6">
        <f t="shared" si="186"/>
        <v>0</v>
      </c>
      <c r="R2139" s="6">
        <f t="shared" si="187"/>
        <v>0</v>
      </c>
      <c r="S2139" s="57">
        <f t="shared" si="190"/>
        <v>0</v>
      </c>
      <c r="T2139" s="6">
        <f>Table1[[#This Row],[Volume in Units]]*Table1[[#This Row],[Price SDG/Unit]]</f>
        <v>0</v>
      </c>
      <c r="U2139" s="57">
        <f>Table1[[#This Row],[Volume MT/Head]]*Table1[[#This Row],[Price USD/(MT/Head)]]</f>
        <v>0</v>
      </c>
      <c r="W2139" s="28">
        <f>Table1[[#This Row],[Commission SDG/MT]]*Table1[[#This Row],[Volume in Units]]</f>
        <v>0</v>
      </c>
      <c r="Y2139" s="28">
        <f t="shared" si="188"/>
        <v>0</v>
      </c>
      <c r="Z2139" s="6">
        <f>IFERROR((Table1[[#This Row],[Total Cost SDG]]/Table1[[#This Row],[Volume MT/Head]]),0)</f>
        <v>0</v>
      </c>
      <c r="AA2139" s="57" t="e">
        <f t="shared" si="189"/>
        <v>#DIV/0!</v>
      </c>
      <c r="AB2139" s="57">
        <f>IFERROR((Table1[[#This Row],[Total Cost USD]]/Table1[[#This Row],[Volume MT/Head]]),0)</f>
        <v>0</v>
      </c>
      <c r="AD2139" s="6">
        <f>Table1[[#This Row],[Volume MT/Head]]-Table1[[#This Row],[Delivered MT]]</f>
        <v>0</v>
      </c>
      <c r="AE2139" s="6">
        <f>Table1[[#This Row],[Delivered MT]]*Table1[[#This Row],[Average Cost SDG/MT]]</f>
        <v>0</v>
      </c>
    </row>
    <row r="2140" spans="1:31" hidden="1" x14ac:dyDescent="0.2">
      <c r="A2140" s="1">
        <v>2151</v>
      </c>
      <c r="P2140" s="6">
        <f t="shared" si="186"/>
        <v>0</v>
      </c>
      <c r="R2140" s="6">
        <f t="shared" si="187"/>
        <v>0</v>
      </c>
      <c r="S2140" s="57">
        <f t="shared" si="190"/>
        <v>0</v>
      </c>
      <c r="T2140" s="6">
        <f>Table1[[#This Row],[Volume in Units]]*Table1[[#This Row],[Price SDG/Unit]]</f>
        <v>0</v>
      </c>
      <c r="U2140" s="57">
        <f>Table1[[#This Row],[Volume MT/Head]]*Table1[[#This Row],[Price USD/(MT/Head)]]</f>
        <v>0</v>
      </c>
      <c r="W2140" s="28">
        <f>Table1[[#This Row],[Commission SDG/MT]]*Table1[[#This Row],[Volume in Units]]</f>
        <v>0</v>
      </c>
      <c r="Y2140" s="28">
        <f t="shared" si="188"/>
        <v>0</v>
      </c>
      <c r="Z2140" s="6">
        <f>IFERROR((Table1[[#This Row],[Total Cost SDG]]/Table1[[#This Row],[Volume MT/Head]]),0)</f>
        <v>0</v>
      </c>
      <c r="AA2140" s="57" t="e">
        <f t="shared" si="189"/>
        <v>#DIV/0!</v>
      </c>
      <c r="AB2140" s="57">
        <f>IFERROR((Table1[[#This Row],[Total Cost USD]]/Table1[[#This Row],[Volume MT/Head]]),0)</f>
        <v>0</v>
      </c>
      <c r="AD2140" s="6">
        <f>Table1[[#This Row],[Volume MT/Head]]-Table1[[#This Row],[Delivered MT]]</f>
        <v>0</v>
      </c>
      <c r="AE2140" s="6">
        <f>Table1[[#This Row],[Delivered MT]]*Table1[[#This Row],[Average Cost SDG/MT]]</f>
        <v>0</v>
      </c>
    </row>
    <row r="2141" spans="1:31" hidden="1" x14ac:dyDescent="0.2">
      <c r="A2141" s="1">
        <v>2152</v>
      </c>
      <c r="P2141" s="6">
        <f t="shared" si="186"/>
        <v>0</v>
      </c>
      <c r="R2141" s="6">
        <f t="shared" si="187"/>
        <v>0</v>
      </c>
      <c r="S2141" s="57">
        <f t="shared" si="190"/>
        <v>0</v>
      </c>
      <c r="T2141" s="6">
        <f>Table1[[#This Row],[Volume in Units]]*Table1[[#This Row],[Price SDG/Unit]]</f>
        <v>0</v>
      </c>
      <c r="U2141" s="57">
        <f>Table1[[#This Row],[Volume MT/Head]]*Table1[[#This Row],[Price USD/(MT/Head)]]</f>
        <v>0</v>
      </c>
      <c r="W2141" s="28">
        <f>Table1[[#This Row],[Commission SDG/MT]]*Table1[[#This Row],[Volume in Units]]</f>
        <v>0</v>
      </c>
      <c r="Y2141" s="28">
        <f t="shared" si="188"/>
        <v>0</v>
      </c>
      <c r="Z2141" s="6">
        <f>IFERROR((Table1[[#This Row],[Total Cost SDG]]/Table1[[#This Row],[Volume MT/Head]]),0)</f>
        <v>0</v>
      </c>
      <c r="AA2141" s="57" t="e">
        <f t="shared" si="189"/>
        <v>#DIV/0!</v>
      </c>
      <c r="AB2141" s="57">
        <f>IFERROR((Table1[[#This Row],[Total Cost USD]]/Table1[[#This Row],[Volume MT/Head]]),0)</f>
        <v>0</v>
      </c>
      <c r="AD2141" s="6">
        <f>Table1[[#This Row],[Volume MT/Head]]-Table1[[#This Row],[Delivered MT]]</f>
        <v>0</v>
      </c>
      <c r="AE2141" s="6">
        <f>Table1[[#This Row],[Delivered MT]]*Table1[[#This Row],[Average Cost SDG/MT]]</f>
        <v>0</v>
      </c>
    </row>
    <row r="2142" spans="1:31" hidden="1" x14ac:dyDescent="0.2">
      <c r="A2142" s="1">
        <v>2153</v>
      </c>
      <c r="P2142" s="6">
        <f t="shared" si="186"/>
        <v>0</v>
      </c>
      <c r="R2142" s="6">
        <f t="shared" si="187"/>
        <v>0</v>
      </c>
      <c r="S2142" s="57">
        <f t="shared" si="190"/>
        <v>0</v>
      </c>
      <c r="T2142" s="6">
        <f>Table1[[#This Row],[Volume in Units]]*Table1[[#This Row],[Price SDG/Unit]]</f>
        <v>0</v>
      </c>
      <c r="U2142" s="57">
        <f>Table1[[#This Row],[Volume MT/Head]]*Table1[[#This Row],[Price USD/(MT/Head)]]</f>
        <v>0</v>
      </c>
      <c r="W2142" s="28">
        <f>Table1[[#This Row],[Commission SDG/MT]]*Table1[[#This Row],[Volume in Units]]</f>
        <v>0</v>
      </c>
      <c r="Y2142" s="28">
        <f t="shared" si="188"/>
        <v>0</v>
      </c>
      <c r="Z2142" s="6">
        <f>IFERROR((Table1[[#This Row],[Total Cost SDG]]/Table1[[#This Row],[Volume MT/Head]]),0)</f>
        <v>0</v>
      </c>
      <c r="AA2142" s="57" t="e">
        <f t="shared" si="189"/>
        <v>#DIV/0!</v>
      </c>
      <c r="AB2142" s="57">
        <f>IFERROR((Table1[[#This Row],[Total Cost USD]]/Table1[[#This Row],[Volume MT/Head]]),0)</f>
        <v>0</v>
      </c>
      <c r="AD2142" s="6">
        <f>Table1[[#This Row],[Volume MT/Head]]-Table1[[#This Row],[Delivered MT]]</f>
        <v>0</v>
      </c>
      <c r="AE2142" s="6">
        <f>Table1[[#This Row],[Delivered MT]]*Table1[[#This Row],[Average Cost SDG/MT]]</f>
        <v>0</v>
      </c>
    </row>
    <row r="2143" spans="1:31" hidden="1" x14ac:dyDescent="0.2">
      <c r="A2143" s="1">
        <v>2154</v>
      </c>
      <c r="P2143" s="6">
        <f t="shared" si="186"/>
        <v>0</v>
      </c>
      <c r="R2143" s="6">
        <f t="shared" si="187"/>
        <v>0</v>
      </c>
      <c r="S2143" s="57">
        <f t="shared" si="190"/>
        <v>0</v>
      </c>
      <c r="T2143" s="6">
        <f>Table1[[#This Row],[Volume in Units]]*Table1[[#This Row],[Price SDG/Unit]]</f>
        <v>0</v>
      </c>
      <c r="U2143" s="57">
        <f>Table1[[#This Row],[Volume MT/Head]]*Table1[[#This Row],[Price USD/(MT/Head)]]</f>
        <v>0</v>
      </c>
      <c r="W2143" s="28">
        <f>Table1[[#This Row],[Commission SDG/MT]]*Table1[[#This Row],[Volume in Units]]</f>
        <v>0</v>
      </c>
      <c r="Y2143" s="28">
        <f t="shared" si="188"/>
        <v>0</v>
      </c>
      <c r="Z2143" s="6">
        <f>IFERROR((Table1[[#This Row],[Total Cost SDG]]/Table1[[#This Row],[Volume MT/Head]]),0)</f>
        <v>0</v>
      </c>
      <c r="AA2143" s="57" t="e">
        <f t="shared" si="189"/>
        <v>#DIV/0!</v>
      </c>
      <c r="AB2143" s="57">
        <f>IFERROR((Table1[[#This Row],[Total Cost USD]]/Table1[[#This Row],[Volume MT/Head]]),0)</f>
        <v>0</v>
      </c>
      <c r="AD2143" s="6">
        <f>Table1[[#This Row],[Volume MT/Head]]-Table1[[#This Row],[Delivered MT]]</f>
        <v>0</v>
      </c>
      <c r="AE2143" s="6">
        <f>Table1[[#This Row],[Delivered MT]]*Table1[[#This Row],[Average Cost SDG/MT]]</f>
        <v>0</v>
      </c>
    </row>
    <row r="2144" spans="1:31" hidden="1" x14ac:dyDescent="0.2">
      <c r="A2144" s="1">
        <v>2155</v>
      </c>
      <c r="P2144" s="6">
        <f t="shared" si="186"/>
        <v>0</v>
      </c>
      <c r="R2144" s="6">
        <f t="shared" si="187"/>
        <v>0</v>
      </c>
      <c r="S2144" s="57">
        <f t="shared" si="190"/>
        <v>0</v>
      </c>
      <c r="T2144" s="6">
        <f>Table1[[#This Row],[Volume in Units]]*Table1[[#This Row],[Price SDG/Unit]]</f>
        <v>0</v>
      </c>
      <c r="U2144" s="57">
        <f>Table1[[#This Row],[Volume MT/Head]]*Table1[[#This Row],[Price USD/(MT/Head)]]</f>
        <v>0</v>
      </c>
      <c r="W2144" s="28">
        <f>Table1[[#This Row],[Commission SDG/MT]]*Table1[[#This Row],[Volume in Units]]</f>
        <v>0</v>
      </c>
      <c r="Y2144" s="28">
        <f t="shared" si="188"/>
        <v>0</v>
      </c>
      <c r="Z2144" s="6">
        <f>IFERROR((Table1[[#This Row],[Total Cost SDG]]/Table1[[#This Row],[Volume MT/Head]]),0)</f>
        <v>0</v>
      </c>
      <c r="AA2144" s="57" t="e">
        <f t="shared" si="189"/>
        <v>#DIV/0!</v>
      </c>
      <c r="AB2144" s="57">
        <f>IFERROR((Table1[[#This Row],[Total Cost USD]]/Table1[[#This Row],[Volume MT/Head]]),0)</f>
        <v>0</v>
      </c>
      <c r="AD2144" s="6">
        <f>Table1[[#This Row],[Volume MT/Head]]-Table1[[#This Row],[Delivered MT]]</f>
        <v>0</v>
      </c>
      <c r="AE2144" s="6">
        <f>Table1[[#This Row],[Delivered MT]]*Table1[[#This Row],[Average Cost SDG/MT]]</f>
        <v>0</v>
      </c>
    </row>
    <row r="2145" spans="1:31" hidden="1" x14ac:dyDescent="0.2">
      <c r="A2145" s="1">
        <v>2156</v>
      </c>
      <c r="P2145" s="6">
        <f t="shared" si="186"/>
        <v>0</v>
      </c>
      <c r="R2145" s="6">
        <f t="shared" si="187"/>
        <v>0</v>
      </c>
      <c r="S2145" s="57">
        <f t="shared" si="190"/>
        <v>0</v>
      </c>
      <c r="T2145" s="6">
        <f>Table1[[#This Row],[Volume in Units]]*Table1[[#This Row],[Price SDG/Unit]]</f>
        <v>0</v>
      </c>
      <c r="U2145" s="57">
        <f>Table1[[#This Row],[Volume MT/Head]]*Table1[[#This Row],[Price USD/(MT/Head)]]</f>
        <v>0</v>
      </c>
      <c r="W2145" s="28">
        <f>Table1[[#This Row],[Commission SDG/MT]]*Table1[[#This Row],[Volume in Units]]</f>
        <v>0</v>
      </c>
      <c r="Y2145" s="28">
        <f t="shared" si="188"/>
        <v>0</v>
      </c>
      <c r="Z2145" s="6">
        <f>IFERROR((Table1[[#This Row],[Total Cost SDG]]/Table1[[#This Row],[Volume MT/Head]]),0)</f>
        <v>0</v>
      </c>
      <c r="AA2145" s="57" t="e">
        <f t="shared" si="189"/>
        <v>#DIV/0!</v>
      </c>
      <c r="AB2145" s="57">
        <f>IFERROR((Table1[[#This Row],[Total Cost USD]]/Table1[[#This Row],[Volume MT/Head]]),0)</f>
        <v>0</v>
      </c>
      <c r="AD2145" s="6">
        <f>Table1[[#This Row],[Volume MT/Head]]-Table1[[#This Row],[Delivered MT]]</f>
        <v>0</v>
      </c>
      <c r="AE2145" s="6">
        <f>Table1[[#This Row],[Delivered MT]]*Table1[[#This Row],[Average Cost SDG/MT]]</f>
        <v>0</v>
      </c>
    </row>
    <row r="2146" spans="1:31" hidden="1" x14ac:dyDescent="0.2">
      <c r="A2146" s="1">
        <v>2157</v>
      </c>
      <c r="P2146" s="6">
        <f t="shared" si="186"/>
        <v>0</v>
      </c>
      <c r="R2146" s="6">
        <f t="shared" si="187"/>
        <v>0</v>
      </c>
      <c r="S2146" s="57">
        <f t="shared" si="190"/>
        <v>0</v>
      </c>
      <c r="T2146" s="6">
        <f>Table1[[#This Row],[Volume in Units]]*Table1[[#This Row],[Price SDG/Unit]]</f>
        <v>0</v>
      </c>
      <c r="U2146" s="57">
        <f>Table1[[#This Row],[Volume MT/Head]]*Table1[[#This Row],[Price USD/(MT/Head)]]</f>
        <v>0</v>
      </c>
      <c r="W2146" s="28">
        <f>Table1[[#This Row],[Commission SDG/MT]]*Table1[[#This Row],[Volume in Units]]</f>
        <v>0</v>
      </c>
      <c r="Y2146" s="28">
        <f t="shared" si="188"/>
        <v>0</v>
      </c>
      <c r="Z2146" s="6">
        <f>IFERROR((Table1[[#This Row],[Total Cost SDG]]/Table1[[#This Row],[Volume MT/Head]]),0)</f>
        <v>0</v>
      </c>
      <c r="AA2146" s="57" t="e">
        <f t="shared" si="189"/>
        <v>#DIV/0!</v>
      </c>
      <c r="AB2146" s="57">
        <f>IFERROR((Table1[[#This Row],[Total Cost USD]]/Table1[[#This Row],[Volume MT/Head]]),0)</f>
        <v>0</v>
      </c>
      <c r="AD2146" s="6">
        <f>Table1[[#This Row],[Volume MT/Head]]-Table1[[#This Row],[Delivered MT]]</f>
        <v>0</v>
      </c>
      <c r="AE2146" s="6">
        <f>Table1[[#This Row],[Delivered MT]]*Table1[[#This Row],[Average Cost SDG/MT]]</f>
        <v>0</v>
      </c>
    </row>
    <row r="2147" spans="1:31" hidden="1" x14ac:dyDescent="0.2">
      <c r="A2147" s="1">
        <v>2158</v>
      </c>
      <c r="P2147" s="6">
        <f t="shared" si="186"/>
        <v>0</v>
      </c>
      <c r="R2147" s="6">
        <f t="shared" si="187"/>
        <v>0</v>
      </c>
      <c r="S2147" s="57">
        <f t="shared" si="190"/>
        <v>0</v>
      </c>
      <c r="T2147" s="6">
        <f>Table1[[#This Row],[Volume in Units]]*Table1[[#This Row],[Price SDG/Unit]]</f>
        <v>0</v>
      </c>
      <c r="U2147" s="57">
        <f>Table1[[#This Row],[Volume MT/Head]]*Table1[[#This Row],[Price USD/(MT/Head)]]</f>
        <v>0</v>
      </c>
      <c r="W2147" s="28">
        <f>Table1[[#This Row],[Commission SDG/MT]]*Table1[[#This Row],[Volume in Units]]</f>
        <v>0</v>
      </c>
      <c r="Y2147" s="28">
        <f t="shared" si="188"/>
        <v>0</v>
      </c>
      <c r="Z2147" s="6">
        <f>IFERROR((Table1[[#This Row],[Total Cost SDG]]/Table1[[#This Row],[Volume MT/Head]]),0)</f>
        <v>0</v>
      </c>
      <c r="AA2147" s="57" t="e">
        <f t="shared" si="189"/>
        <v>#DIV/0!</v>
      </c>
      <c r="AB2147" s="57">
        <f>IFERROR((Table1[[#This Row],[Total Cost USD]]/Table1[[#This Row],[Volume MT/Head]]),0)</f>
        <v>0</v>
      </c>
      <c r="AD2147" s="6">
        <f>Table1[[#This Row],[Volume MT/Head]]-Table1[[#This Row],[Delivered MT]]</f>
        <v>0</v>
      </c>
      <c r="AE2147" s="6">
        <f>Table1[[#This Row],[Delivered MT]]*Table1[[#This Row],[Average Cost SDG/MT]]</f>
        <v>0</v>
      </c>
    </row>
    <row r="2148" spans="1:31" hidden="1" x14ac:dyDescent="0.2">
      <c r="A2148" s="1">
        <v>2159</v>
      </c>
      <c r="P2148" s="6">
        <f t="shared" si="186"/>
        <v>0</v>
      </c>
      <c r="R2148" s="6">
        <f t="shared" si="187"/>
        <v>0</v>
      </c>
      <c r="S2148" s="57">
        <f t="shared" si="190"/>
        <v>0</v>
      </c>
      <c r="T2148" s="6">
        <f>Table1[[#This Row],[Volume in Units]]*Table1[[#This Row],[Price SDG/Unit]]</f>
        <v>0</v>
      </c>
      <c r="U2148" s="57">
        <f>Table1[[#This Row],[Volume MT/Head]]*Table1[[#This Row],[Price USD/(MT/Head)]]</f>
        <v>0</v>
      </c>
      <c r="W2148" s="28">
        <f>Table1[[#This Row],[Commission SDG/MT]]*Table1[[#This Row],[Volume in Units]]</f>
        <v>0</v>
      </c>
      <c r="Y2148" s="28">
        <f t="shared" si="188"/>
        <v>0</v>
      </c>
      <c r="Z2148" s="6">
        <f>IFERROR((Table1[[#This Row],[Total Cost SDG]]/Table1[[#This Row],[Volume MT/Head]]),0)</f>
        <v>0</v>
      </c>
      <c r="AA2148" s="57" t="e">
        <f t="shared" si="189"/>
        <v>#DIV/0!</v>
      </c>
      <c r="AB2148" s="57">
        <f>IFERROR((Table1[[#This Row],[Total Cost USD]]/Table1[[#This Row],[Volume MT/Head]]),0)</f>
        <v>0</v>
      </c>
      <c r="AD2148" s="6">
        <f>Table1[[#This Row],[Volume MT/Head]]-Table1[[#This Row],[Delivered MT]]</f>
        <v>0</v>
      </c>
      <c r="AE2148" s="6">
        <f>Table1[[#This Row],[Delivered MT]]*Table1[[#This Row],[Average Cost SDG/MT]]</f>
        <v>0</v>
      </c>
    </row>
    <row r="2149" spans="1:31" hidden="1" x14ac:dyDescent="0.2">
      <c r="A2149" s="1">
        <v>2160</v>
      </c>
      <c r="P2149" s="6">
        <f t="shared" si="186"/>
        <v>0</v>
      </c>
      <c r="R2149" s="6">
        <f t="shared" si="187"/>
        <v>0</v>
      </c>
      <c r="S2149" s="57">
        <f t="shared" si="190"/>
        <v>0</v>
      </c>
      <c r="T2149" s="6">
        <f>Table1[[#This Row],[Volume in Units]]*Table1[[#This Row],[Price SDG/Unit]]</f>
        <v>0</v>
      </c>
      <c r="U2149" s="57">
        <f>Table1[[#This Row],[Volume MT/Head]]*Table1[[#This Row],[Price USD/(MT/Head)]]</f>
        <v>0</v>
      </c>
      <c r="W2149" s="28">
        <f>Table1[[#This Row],[Commission SDG/MT]]*Table1[[#This Row],[Volume in Units]]</f>
        <v>0</v>
      </c>
      <c r="Y2149" s="28">
        <f t="shared" si="188"/>
        <v>0</v>
      </c>
      <c r="Z2149" s="6">
        <f>IFERROR((Table1[[#This Row],[Total Cost SDG]]/Table1[[#This Row],[Volume MT/Head]]),0)</f>
        <v>0</v>
      </c>
      <c r="AA2149" s="57" t="e">
        <f t="shared" si="189"/>
        <v>#DIV/0!</v>
      </c>
      <c r="AB2149" s="57">
        <f>IFERROR((Table1[[#This Row],[Total Cost USD]]/Table1[[#This Row],[Volume MT/Head]]),0)</f>
        <v>0</v>
      </c>
      <c r="AD2149" s="6">
        <f>Table1[[#This Row],[Volume MT/Head]]-Table1[[#This Row],[Delivered MT]]</f>
        <v>0</v>
      </c>
      <c r="AE2149" s="6">
        <f>Table1[[#This Row],[Delivered MT]]*Table1[[#This Row],[Average Cost SDG/MT]]</f>
        <v>0</v>
      </c>
    </row>
    <row r="2150" spans="1:31" hidden="1" x14ac:dyDescent="0.2">
      <c r="A2150" s="1">
        <v>2161</v>
      </c>
      <c r="P2150" s="6">
        <f t="shared" si="186"/>
        <v>0</v>
      </c>
      <c r="R2150" s="6">
        <f t="shared" si="187"/>
        <v>0</v>
      </c>
      <c r="S2150" s="57">
        <f t="shared" si="190"/>
        <v>0</v>
      </c>
      <c r="T2150" s="6">
        <f>Table1[[#This Row],[Volume in Units]]*Table1[[#This Row],[Price SDG/Unit]]</f>
        <v>0</v>
      </c>
      <c r="U2150" s="57">
        <f>Table1[[#This Row],[Volume MT/Head]]*Table1[[#This Row],[Price USD/(MT/Head)]]</f>
        <v>0</v>
      </c>
      <c r="W2150" s="28">
        <f>Table1[[#This Row],[Commission SDG/MT]]*Table1[[#This Row],[Volume in Units]]</f>
        <v>0</v>
      </c>
      <c r="Y2150" s="28">
        <f t="shared" si="188"/>
        <v>0</v>
      </c>
      <c r="Z2150" s="6">
        <f>IFERROR((Table1[[#This Row],[Total Cost SDG]]/Table1[[#This Row],[Volume MT/Head]]),0)</f>
        <v>0</v>
      </c>
      <c r="AA2150" s="57" t="e">
        <f t="shared" si="189"/>
        <v>#DIV/0!</v>
      </c>
      <c r="AB2150" s="57">
        <f>IFERROR((Table1[[#This Row],[Total Cost USD]]/Table1[[#This Row],[Volume MT/Head]]),0)</f>
        <v>0</v>
      </c>
      <c r="AD2150" s="6">
        <f>Table1[[#This Row],[Volume MT/Head]]-Table1[[#This Row],[Delivered MT]]</f>
        <v>0</v>
      </c>
      <c r="AE2150" s="6">
        <f>Table1[[#This Row],[Delivered MT]]*Table1[[#This Row],[Average Cost SDG/MT]]</f>
        <v>0</v>
      </c>
    </row>
    <row r="2151" spans="1:31" hidden="1" x14ac:dyDescent="0.2">
      <c r="A2151" s="1">
        <v>2162</v>
      </c>
      <c r="P2151" s="6">
        <f t="shared" si="186"/>
        <v>0</v>
      </c>
      <c r="R2151" s="6">
        <f t="shared" si="187"/>
        <v>0</v>
      </c>
      <c r="S2151" s="57">
        <f t="shared" si="190"/>
        <v>0</v>
      </c>
      <c r="T2151" s="6">
        <f>Table1[[#This Row],[Volume in Units]]*Table1[[#This Row],[Price SDG/Unit]]</f>
        <v>0</v>
      </c>
      <c r="U2151" s="57">
        <f>Table1[[#This Row],[Volume MT/Head]]*Table1[[#This Row],[Price USD/(MT/Head)]]</f>
        <v>0</v>
      </c>
      <c r="W2151" s="28">
        <f>Table1[[#This Row],[Commission SDG/MT]]*Table1[[#This Row],[Volume in Units]]</f>
        <v>0</v>
      </c>
      <c r="Y2151" s="28">
        <f t="shared" si="188"/>
        <v>0</v>
      </c>
      <c r="Z2151" s="6">
        <f>IFERROR((Table1[[#This Row],[Total Cost SDG]]/Table1[[#This Row],[Volume MT/Head]]),0)</f>
        <v>0</v>
      </c>
      <c r="AA2151" s="57" t="e">
        <f t="shared" si="189"/>
        <v>#DIV/0!</v>
      </c>
      <c r="AB2151" s="57">
        <f>IFERROR((Table1[[#This Row],[Total Cost USD]]/Table1[[#This Row],[Volume MT/Head]]),0)</f>
        <v>0</v>
      </c>
      <c r="AD2151" s="6">
        <f>Table1[[#This Row],[Volume MT/Head]]-Table1[[#This Row],[Delivered MT]]</f>
        <v>0</v>
      </c>
      <c r="AE2151" s="6">
        <f>Table1[[#This Row],[Delivered MT]]*Table1[[#This Row],[Average Cost SDG/MT]]</f>
        <v>0</v>
      </c>
    </row>
    <row r="2152" spans="1:31" hidden="1" x14ac:dyDescent="0.2">
      <c r="A2152" s="1">
        <v>2163</v>
      </c>
      <c r="P2152" s="6">
        <f t="shared" si="186"/>
        <v>0</v>
      </c>
      <c r="R2152" s="6">
        <f t="shared" si="187"/>
        <v>0</v>
      </c>
      <c r="S2152" s="57">
        <f t="shared" si="190"/>
        <v>0</v>
      </c>
      <c r="T2152" s="6">
        <f>Table1[[#This Row],[Volume in Units]]*Table1[[#This Row],[Price SDG/Unit]]</f>
        <v>0</v>
      </c>
      <c r="U2152" s="57">
        <f>Table1[[#This Row],[Volume MT/Head]]*Table1[[#This Row],[Price USD/(MT/Head)]]</f>
        <v>0</v>
      </c>
      <c r="W2152" s="28">
        <f>Table1[[#This Row],[Commission SDG/MT]]*Table1[[#This Row],[Volume in Units]]</f>
        <v>0</v>
      </c>
      <c r="Y2152" s="28">
        <f t="shared" si="188"/>
        <v>0</v>
      </c>
      <c r="Z2152" s="6">
        <f>IFERROR((Table1[[#This Row],[Total Cost SDG]]/Table1[[#This Row],[Volume MT/Head]]),0)</f>
        <v>0</v>
      </c>
      <c r="AA2152" s="57" t="e">
        <f t="shared" si="189"/>
        <v>#DIV/0!</v>
      </c>
      <c r="AB2152" s="57">
        <f>IFERROR((Table1[[#This Row],[Total Cost USD]]/Table1[[#This Row],[Volume MT/Head]]),0)</f>
        <v>0</v>
      </c>
      <c r="AD2152" s="6">
        <f>Table1[[#This Row],[Volume MT/Head]]-Table1[[#This Row],[Delivered MT]]</f>
        <v>0</v>
      </c>
      <c r="AE2152" s="6">
        <f>Table1[[#This Row],[Delivered MT]]*Table1[[#This Row],[Average Cost SDG/MT]]</f>
        <v>0</v>
      </c>
    </row>
    <row r="2153" spans="1:31" hidden="1" x14ac:dyDescent="0.2">
      <c r="A2153" s="1">
        <v>2164</v>
      </c>
      <c r="P2153" s="6">
        <f t="shared" si="186"/>
        <v>0</v>
      </c>
      <c r="R2153" s="6">
        <f t="shared" si="187"/>
        <v>0</v>
      </c>
      <c r="S2153" s="57">
        <f t="shared" si="190"/>
        <v>0</v>
      </c>
      <c r="T2153" s="6">
        <f>Table1[[#This Row],[Volume in Units]]*Table1[[#This Row],[Price SDG/Unit]]</f>
        <v>0</v>
      </c>
      <c r="U2153" s="57">
        <f>Table1[[#This Row],[Volume MT/Head]]*Table1[[#This Row],[Price USD/(MT/Head)]]</f>
        <v>0</v>
      </c>
      <c r="W2153" s="28">
        <f>Table1[[#This Row],[Commission SDG/MT]]*Table1[[#This Row],[Volume in Units]]</f>
        <v>0</v>
      </c>
      <c r="Y2153" s="28">
        <f t="shared" si="188"/>
        <v>0</v>
      </c>
      <c r="Z2153" s="6">
        <f>IFERROR((Table1[[#This Row],[Total Cost SDG]]/Table1[[#This Row],[Volume MT/Head]]),0)</f>
        <v>0</v>
      </c>
      <c r="AA2153" s="57" t="e">
        <f t="shared" si="189"/>
        <v>#DIV/0!</v>
      </c>
      <c r="AB2153" s="57">
        <f>IFERROR((Table1[[#This Row],[Total Cost USD]]/Table1[[#This Row],[Volume MT/Head]]),0)</f>
        <v>0</v>
      </c>
      <c r="AD2153" s="6">
        <f>Table1[[#This Row],[Volume MT/Head]]-Table1[[#This Row],[Delivered MT]]</f>
        <v>0</v>
      </c>
      <c r="AE2153" s="6">
        <f>Table1[[#This Row],[Delivered MT]]*Table1[[#This Row],[Average Cost SDG/MT]]</f>
        <v>0</v>
      </c>
    </row>
    <row r="2154" spans="1:31" hidden="1" x14ac:dyDescent="0.2">
      <c r="A2154" s="1">
        <v>2165</v>
      </c>
      <c r="P2154" s="6">
        <f t="shared" si="186"/>
        <v>0</v>
      </c>
      <c r="R2154" s="6">
        <f t="shared" si="187"/>
        <v>0</v>
      </c>
      <c r="S2154" s="57">
        <f t="shared" si="190"/>
        <v>0</v>
      </c>
      <c r="T2154" s="6">
        <f>Table1[[#This Row],[Volume in Units]]*Table1[[#This Row],[Price SDG/Unit]]</f>
        <v>0</v>
      </c>
      <c r="U2154" s="57">
        <f>Table1[[#This Row],[Volume MT/Head]]*Table1[[#This Row],[Price USD/(MT/Head)]]</f>
        <v>0</v>
      </c>
      <c r="W2154" s="28">
        <f>Table1[[#This Row],[Commission SDG/MT]]*Table1[[#This Row],[Volume in Units]]</f>
        <v>0</v>
      </c>
      <c r="Y2154" s="28">
        <f t="shared" si="188"/>
        <v>0</v>
      </c>
      <c r="Z2154" s="6">
        <f>IFERROR((Table1[[#This Row],[Total Cost SDG]]/Table1[[#This Row],[Volume MT/Head]]),0)</f>
        <v>0</v>
      </c>
      <c r="AA2154" s="57" t="e">
        <f t="shared" si="189"/>
        <v>#DIV/0!</v>
      </c>
      <c r="AB2154" s="57">
        <f>IFERROR((Table1[[#This Row],[Total Cost USD]]/Table1[[#This Row],[Volume MT/Head]]),0)</f>
        <v>0</v>
      </c>
      <c r="AD2154" s="6">
        <f>Table1[[#This Row],[Volume MT/Head]]-Table1[[#This Row],[Delivered MT]]</f>
        <v>0</v>
      </c>
      <c r="AE2154" s="6">
        <f>Table1[[#This Row],[Delivered MT]]*Table1[[#This Row],[Average Cost SDG/MT]]</f>
        <v>0</v>
      </c>
    </row>
    <row r="2155" spans="1:31" hidden="1" x14ac:dyDescent="0.2">
      <c r="A2155" s="1">
        <v>2166</v>
      </c>
      <c r="P2155" s="6">
        <f t="shared" si="186"/>
        <v>0</v>
      </c>
      <c r="R2155" s="6">
        <f t="shared" si="187"/>
        <v>0</v>
      </c>
      <c r="S2155" s="57">
        <f t="shared" si="190"/>
        <v>0</v>
      </c>
      <c r="T2155" s="6">
        <f>Table1[[#This Row],[Volume in Units]]*Table1[[#This Row],[Price SDG/Unit]]</f>
        <v>0</v>
      </c>
      <c r="U2155" s="57">
        <f>Table1[[#This Row],[Volume MT/Head]]*Table1[[#This Row],[Price USD/(MT/Head)]]</f>
        <v>0</v>
      </c>
      <c r="W2155" s="28">
        <f>Table1[[#This Row],[Commission SDG/MT]]*Table1[[#This Row],[Volume in Units]]</f>
        <v>0</v>
      </c>
      <c r="Y2155" s="28">
        <f t="shared" si="188"/>
        <v>0</v>
      </c>
      <c r="Z2155" s="6">
        <f>IFERROR((Table1[[#This Row],[Total Cost SDG]]/Table1[[#This Row],[Volume MT/Head]]),0)</f>
        <v>0</v>
      </c>
      <c r="AA2155" s="57" t="e">
        <f t="shared" si="189"/>
        <v>#DIV/0!</v>
      </c>
      <c r="AB2155" s="57">
        <f>IFERROR((Table1[[#This Row],[Total Cost USD]]/Table1[[#This Row],[Volume MT/Head]]),0)</f>
        <v>0</v>
      </c>
      <c r="AD2155" s="6">
        <f>Table1[[#This Row],[Volume MT/Head]]-Table1[[#This Row],[Delivered MT]]</f>
        <v>0</v>
      </c>
      <c r="AE2155" s="6">
        <f>Table1[[#This Row],[Delivered MT]]*Table1[[#This Row],[Average Cost SDG/MT]]</f>
        <v>0</v>
      </c>
    </row>
    <row r="2156" spans="1:31" hidden="1" x14ac:dyDescent="0.2">
      <c r="A2156" s="1">
        <v>2167</v>
      </c>
      <c r="P2156" s="6">
        <f t="shared" si="186"/>
        <v>0</v>
      </c>
      <c r="R2156" s="6">
        <f t="shared" si="187"/>
        <v>0</v>
      </c>
      <c r="S2156" s="57">
        <f t="shared" si="190"/>
        <v>0</v>
      </c>
      <c r="T2156" s="6">
        <f>Table1[[#This Row],[Volume in Units]]*Table1[[#This Row],[Price SDG/Unit]]</f>
        <v>0</v>
      </c>
      <c r="U2156" s="57">
        <f>Table1[[#This Row],[Volume MT/Head]]*Table1[[#This Row],[Price USD/(MT/Head)]]</f>
        <v>0</v>
      </c>
      <c r="W2156" s="28">
        <f>Table1[[#This Row],[Commission SDG/MT]]*Table1[[#This Row],[Volume in Units]]</f>
        <v>0</v>
      </c>
      <c r="Y2156" s="28">
        <f t="shared" si="188"/>
        <v>0</v>
      </c>
      <c r="Z2156" s="6">
        <f>IFERROR((Table1[[#This Row],[Total Cost SDG]]/Table1[[#This Row],[Volume MT/Head]]),0)</f>
        <v>0</v>
      </c>
      <c r="AA2156" s="57" t="e">
        <f t="shared" si="189"/>
        <v>#DIV/0!</v>
      </c>
      <c r="AB2156" s="57">
        <f>IFERROR((Table1[[#This Row],[Total Cost USD]]/Table1[[#This Row],[Volume MT/Head]]),0)</f>
        <v>0</v>
      </c>
      <c r="AD2156" s="6">
        <f>Table1[[#This Row],[Volume MT/Head]]-Table1[[#This Row],[Delivered MT]]</f>
        <v>0</v>
      </c>
      <c r="AE2156" s="6">
        <f>Table1[[#This Row],[Delivered MT]]*Table1[[#This Row],[Average Cost SDG/MT]]</f>
        <v>0</v>
      </c>
    </row>
    <row r="2157" spans="1:31" hidden="1" x14ac:dyDescent="0.2">
      <c r="A2157" s="1">
        <v>2168</v>
      </c>
      <c r="P2157" s="6">
        <f t="shared" si="186"/>
        <v>0</v>
      </c>
      <c r="R2157" s="6">
        <f t="shared" si="187"/>
        <v>0</v>
      </c>
      <c r="S2157" s="57">
        <f t="shared" si="190"/>
        <v>0</v>
      </c>
      <c r="T2157" s="6">
        <f>Table1[[#This Row],[Volume in Units]]*Table1[[#This Row],[Price SDG/Unit]]</f>
        <v>0</v>
      </c>
      <c r="U2157" s="57">
        <f>Table1[[#This Row],[Volume MT/Head]]*Table1[[#This Row],[Price USD/(MT/Head)]]</f>
        <v>0</v>
      </c>
      <c r="W2157" s="28">
        <f>Table1[[#This Row],[Commission SDG/MT]]*Table1[[#This Row],[Volume in Units]]</f>
        <v>0</v>
      </c>
      <c r="Y2157" s="28">
        <f t="shared" si="188"/>
        <v>0</v>
      </c>
      <c r="Z2157" s="6">
        <f>IFERROR((Table1[[#This Row],[Total Cost SDG]]/Table1[[#This Row],[Volume MT/Head]]),0)</f>
        <v>0</v>
      </c>
      <c r="AA2157" s="57" t="e">
        <f t="shared" si="189"/>
        <v>#DIV/0!</v>
      </c>
      <c r="AB2157" s="57">
        <f>IFERROR((Table1[[#This Row],[Total Cost USD]]/Table1[[#This Row],[Volume MT/Head]]),0)</f>
        <v>0</v>
      </c>
      <c r="AD2157" s="6">
        <f>Table1[[#This Row],[Volume MT/Head]]-Table1[[#This Row],[Delivered MT]]</f>
        <v>0</v>
      </c>
      <c r="AE2157" s="6">
        <f>Table1[[#This Row],[Delivered MT]]*Table1[[#This Row],[Average Cost SDG/MT]]</f>
        <v>0</v>
      </c>
    </row>
    <row r="2158" spans="1:31" hidden="1" x14ac:dyDescent="0.2">
      <c r="A2158" s="1">
        <v>2169</v>
      </c>
      <c r="P2158" s="6">
        <f t="shared" si="186"/>
        <v>0</v>
      </c>
      <c r="R2158" s="6">
        <f t="shared" si="187"/>
        <v>0</v>
      </c>
      <c r="S2158" s="57">
        <f t="shared" si="190"/>
        <v>0</v>
      </c>
      <c r="T2158" s="6">
        <f>Table1[[#This Row],[Volume in Units]]*Table1[[#This Row],[Price SDG/Unit]]</f>
        <v>0</v>
      </c>
      <c r="U2158" s="57">
        <f>Table1[[#This Row],[Volume MT/Head]]*Table1[[#This Row],[Price USD/(MT/Head)]]</f>
        <v>0</v>
      </c>
      <c r="W2158" s="28">
        <f>Table1[[#This Row],[Commission SDG/MT]]*Table1[[#This Row],[Volume in Units]]</f>
        <v>0</v>
      </c>
      <c r="Y2158" s="28">
        <f t="shared" si="188"/>
        <v>0</v>
      </c>
      <c r="Z2158" s="6">
        <f>IFERROR((Table1[[#This Row],[Total Cost SDG]]/Table1[[#This Row],[Volume MT/Head]]),0)</f>
        <v>0</v>
      </c>
      <c r="AA2158" s="57" t="e">
        <f t="shared" si="189"/>
        <v>#DIV/0!</v>
      </c>
      <c r="AB2158" s="57">
        <f>IFERROR((Table1[[#This Row],[Total Cost USD]]/Table1[[#This Row],[Volume MT/Head]]),0)</f>
        <v>0</v>
      </c>
      <c r="AD2158" s="6">
        <f>Table1[[#This Row],[Volume MT/Head]]-Table1[[#This Row],[Delivered MT]]</f>
        <v>0</v>
      </c>
      <c r="AE2158" s="6">
        <f>Table1[[#This Row],[Delivered MT]]*Table1[[#This Row],[Average Cost SDG/MT]]</f>
        <v>0</v>
      </c>
    </row>
    <row r="2159" spans="1:31" hidden="1" x14ac:dyDescent="0.2">
      <c r="A2159" s="1">
        <v>2170</v>
      </c>
      <c r="P2159" s="6">
        <f t="shared" si="186"/>
        <v>0</v>
      </c>
      <c r="R2159" s="6">
        <f t="shared" si="187"/>
        <v>0</v>
      </c>
      <c r="S2159" s="57">
        <f t="shared" si="190"/>
        <v>0</v>
      </c>
      <c r="T2159" s="6">
        <f>Table1[[#This Row],[Volume in Units]]*Table1[[#This Row],[Price SDG/Unit]]</f>
        <v>0</v>
      </c>
      <c r="U2159" s="57">
        <f>Table1[[#This Row],[Volume MT/Head]]*Table1[[#This Row],[Price USD/(MT/Head)]]</f>
        <v>0</v>
      </c>
      <c r="W2159" s="28">
        <f>Table1[[#This Row],[Commission SDG/MT]]*Table1[[#This Row],[Volume in Units]]</f>
        <v>0</v>
      </c>
      <c r="Y2159" s="28">
        <f t="shared" si="188"/>
        <v>0</v>
      </c>
      <c r="Z2159" s="6">
        <f>IFERROR((Table1[[#This Row],[Total Cost SDG]]/Table1[[#This Row],[Volume MT/Head]]),0)</f>
        <v>0</v>
      </c>
      <c r="AA2159" s="57" t="e">
        <f t="shared" si="189"/>
        <v>#DIV/0!</v>
      </c>
      <c r="AB2159" s="57">
        <f>IFERROR((Table1[[#This Row],[Total Cost USD]]/Table1[[#This Row],[Volume MT/Head]]),0)</f>
        <v>0</v>
      </c>
      <c r="AD2159" s="6">
        <f>Table1[[#This Row],[Volume MT/Head]]-Table1[[#This Row],[Delivered MT]]</f>
        <v>0</v>
      </c>
      <c r="AE2159" s="6">
        <f>Table1[[#This Row],[Delivered MT]]*Table1[[#This Row],[Average Cost SDG/MT]]</f>
        <v>0</v>
      </c>
    </row>
    <row r="2160" spans="1:31" hidden="1" x14ac:dyDescent="0.2">
      <c r="A2160" s="1">
        <v>2171</v>
      </c>
      <c r="P2160" s="6">
        <f t="shared" si="186"/>
        <v>0</v>
      </c>
      <c r="R2160" s="6">
        <f t="shared" si="187"/>
        <v>0</v>
      </c>
      <c r="S2160" s="57">
        <f t="shared" si="190"/>
        <v>0</v>
      </c>
      <c r="T2160" s="6">
        <f>Table1[[#This Row],[Volume in Units]]*Table1[[#This Row],[Price SDG/Unit]]</f>
        <v>0</v>
      </c>
      <c r="U2160" s="57">
        <f>Table1[[#This Row],[Volume MT/Head]]*Table1[[#This Row],[Price USD/(MT/Head)]]</f>
        <v>0</v>
      </c>
      <c r="W2160" s="28">
        <f>Table1[[#This Row],[Commission SDG/MT]]*Table1[[#This Row],[Volume in Units]]</f>
        <v>0</v>
      </c>
      <c r="Y2160" s="28">
        <f t="shared" si="188"/>
        <v>0</v>
      </c>
      <c r="Z2160" s="6">
        <f>IFERROR((Table1[[#This Row],[Total Cost SDG]]/Table1[[#This Row],[Volume MT/Head]]),0)</f>
        <v>0</v>
      </c>
      <c r="AA2160" s="57" t="e">
        <f t="shared" si="189"/>
        <v>#DIV/0!</v>
      </c>
      <c r="AB2160" s="57">
        <f>IFERROR((Table1[[#This Row],[Total Cost USD]]/Table1[[#This Row],[Volume MT/Head]]),0)</f>
        <v>0</v>
      </c>
      <c r="AD2160" s="6">
        <f>Table1[[#This Row],[Volume MT/Head]]-Table1[[#This Row],[Delivered MT]]</f>
        <v>0</v>
      </c>
      <c r="AE2160" s="6">
        <f>Table1[[#This Row],[Delivered MT]]*Table1[[#This Row],[Average Cost SDG/MT]]</f>
        <v>0</v>
      </c>
    </row>
    <row r="2161" spans="1:31" hidden="1" x14ac:dyDescent="0.2">
      <c r="A2161" s="1">
        <v>2172</v>
      </c>
      <c r="P2161" s="6">
        <f t="shared" si="186"/>
        <v>0</v>
      </c>
      <c r="R2161" s="6">
        <f t="shared" si="187"/>
        <v>0</v>
      </c>
      <c r="S2161" s="57">
        <f t="shared" si="190"/>
        <v>0</v>
      </c>
      <c r="T2161" s="6">
        <f>Table1[[#This Row],[Volume in Units]]*Table1[[#This Row],[Price SDG/Unit]]</f>
        <v>0</v>
      </c>
      <c r="U2161" s="57">
        <f>Table1[[#This Row],[Volume MT/Head]]*Table1[[#This Row],[Price USD/(MT/Head)]]</f>
        <v>0</v>
      </c>
      <c r="W2161" s="28">
        <f>Table1[[#This Row],[Commission SDG/MT]]*Table1[[#This Row],[Volume in Units]]</f>
        <v>0</v>
      </c>
      <c r="Y2161" s="28">
        <f t="shared" si="188"/>
        <v>0</v>
      </c>
      <c r="Z2161" s="6">
        <f>IFERROR((Table1[[#This Row],[Total Cost SDG]]/Table1[[#This Row],[Volume MT/Head]]),0)</f>
        <v>0</v>
      </c>
      <c r="AA2161" s="57" t="e">
        <f t="shared" si="189"/>
        <v>#DIV/0!</v>
      </c>
      <c r="AB2161" s="57">
        <f>IFERROR((Table1[[#This Row],[Total Cost USD]]/Table1[[#This Row],[Volume MT/Head]]),0)</f>
        <v>0</v>
      </c>
      <c r="AD2161" s="6">
        <f>Table1[[#This Row],[Volume MT/Head]]-Table1[[#This Row],[Delivered MT]]</f>
        <v>0</v>
      </c>
      <c r="AE2161" s="6">
        <f>Table1[[#This Row],[Delivered MT]]*Table1[[#This Row],[Average Cost SDG/MT]]</f>
        <v>0</v>
      </c>
    </row>
    <row r="2162" spans="1:31" hidden="1" x14ac:dyDescent="0.2">
      <c r="A2162" s="1">
        <v>2173</v>
      </c>
      <c r="P2162" s="6">
        <f t="shared" si="186"/>
        <v>0</v>
      </c>
      <c r="R2162" s="6">
        <f t="shared" si="187"/>
        <v>0</v>
      </c>
      <c r="S2162" s="57">
        <f t="shared" si="190"/>
        <v>0</v>
      </c>
      <c r="T2162" s="6">
        <f>Table1[[#This Row],[Volume in Units]]*Table1[[#This Row],[Price SDG/Unit]]</f>
        <v>0</v>
      </c>
      <c r="U2162" s="57">
        <f>Table1[[#This Row],[Volume MT/Head]]*Table1[[#This Row],[Price USD/(MT/Head)]]</f>
        <v>0</v>
      </c>
      <c r="W2162" s="28">
        <f>Table1[[#This Row],[Commission SDG/MT]]*Table1[[#This Row],[Volume in Units]]</f>
        <v>0</v>
      </c>
      <c r="Y2162" s="28">
        <f t="shared" si="188"/>
        <v>0</v>
      </c>
      <c r="Z2162" s="6">
        <f>IFERROR((Table1[[#This Row],[Total Cost SDG]]/Table1[[#This Row],[Volume MT/Head]]),0)</f>
        <v>0</v>
      </c>
      <c r="AA2162" s="57" t="e">
        <f t="shared" si="189"/>
        <v>#DIV/0!</v>
      </c>
      <c r="AB2162" s="57">
        <f>IFERROR((Table1[[#This Row],[Total Cost USD]]/Table1[[#This Row],[Volume MT/Head]]),0)</f>
        <v>0</v>
      </c>
      <c r="AD2162" s="6">
        <f>Table1[[#This Row],[Volume MT/Head]]-Table1[[#This Row],[Delivered MT]]</f>
        <v>0</v>
      </c>
      <c r="AE2162" s="6">
        <f>Table1[[#This Row],[Delivered MT]]*Table1[[#This Row],[Average Cost SDG/MT]]</f>
        <v>0</v>
      </c>
    </row>
    <row r="2163" spans="1:31" hidden="1" x14ac:dyDescent="0.2">
      <c r="A2163" s="1">
        <v>2174</v>
      </c>
      <c r="P2163" s="6">
        <f t="shared" si="186"/>
        <v>0</v>
      </c>
      <c r="R2163" s="6">
        <f t="shared" si="187"/>
        <v>0</v>
      </c>
      <c r="S2163" s="57">
        <f t="shared" si="190"/>
        <v>0</v>
      </c>
      <c r="T2163" s="6">
        <f>Table1[[#This Row],[Volume in Units]]*Table1[[#This Row],[Price SDG/Unit]]</f>
        <v>0</v>
      </c>
      <c r="U2163" s="57">
        <f>Table1[[#This Row],[Volume MT/Head]]*Table1[[#This Row],[Price USD/(MT/Head)]]</f>
        <v>0</v>
      </c>
      <c r="W2163" s="28">
        <f>Table1[[#This Row],[Commission SDG/MT]]*Table1[[#This Row],[Volume in Units]]</f>
        <v>0</v>
      </c>
      <c r="Y2163" s="28">
        <f t="shared" si="188"/>
        <v>0</v>
      </c>
      <c r="Z2163" s="6">
        <f>IFERROR((Table1[[#This Row],[Total Cost SDG]]/Table1[[#This Row],[Volume MT/Head]]),0)</f>
        <v>0</v>
      </c>
      <c r="AA2163" s="57" t="e">
        <f t="shared" si="189"/>
        <v>#DIV/0!</v>
      </c>
      <c r="AB2163" s="57">
        <f>IFERROR((Table1[[#This Row],[Total Cost USD]]/Table1[[#This Row],[Volume MT/Head]]),0)</f>
        <v>0</v>
      </c>
      <c r="AD2163" s="6">
        <f>Table1[[#This Row],[Volume MT/Head]]-Table1[[#This Row],[Delivered MT]]</f>
        <v>0</v>
      </c>
      <c r="AE2163" s="6">
        <f>Table1[[#This Row],[Delivered MT]]*Table1[[#This Row],[Average Cost SDG/MT]]</f>
        <v>0</v>
      </c>
    </row>
    <row r="2164" spans="1:31" hidden="1" x14ac:dyDescent="0.2">
      <c r="A2164" s="1">
        <v>2175</v>
      </c>
      <c r="P2164" s="6">
        <f t="shared" si="186"/>
        <v>0</v>
      </c>
      <c r="R2164" s="6">
        <f t="shared" si="187"/>
        <v>0</v>
      </c>
      <c r="S2164" s="57">
        <f t="shared" si="190"/>
        <v>0</v>
      </c>
      <c r="T2164" s="6">
        <f>Table1[[#This Row],[Volume in Units]]*Table1[[#This Row],[Price SDG/Unit]]</f>
        <v>0</v>
      </c>
      <c r="U2164" s="57">
        <f>Table1[[#This Row],[Volume MT/Head]]*Table1[[#This Row],[Price USD/(MT/Head)]]</f>
        <v>0</v>
      </c>
      <c r="W2164" s="28">
        <f>Table1[[#This Row],[Commission SDG/MT]]*Table1[[#This Row],[Volume in Units]]</f>
        <v>0</v>
      </c>
      <c r="Y2164" s="28">
        <f t="shared" si="188"/>
        <v>0</v>
      </c>
      <c r="Z2164" s="6">
        <f>IFERROR((Table1[[#This Row],[Total Cost SDG]]/Table1[[#This Row],[Volume MT/Head]]),0)</f>
        <v>0</v>
      </c>
      <c r="AA2164" s="57" t="e">
        <f t="shared" si="189"/>
        <v>#DIV/0!</v>
      </c>
      <c r="AB2164" s="57">
        <f>IFERROR((Table1[[#This Row],[Total Cost USD]]/Table1[[#This Row],[Volume MT/Head]]),0)</f>
        <v>0</v>
      </c>
      <c r="AD2164" s="6">
        <f>Table1[[#This Row],[Volume MT/Head]]-Table1[[#This Row],[Delivered MT]]</f>
        <v>0</v>
      </c>
      <c r="AE2164" s="6">
        <f>Table1[[#This Row],[Delivered MT]]*Table1[[#This Row],[Average Cost SDG/MT]]</f>
        <v>0</v>
      </c>
    </row>
    <row r="2165" spans="1:31" hidden="1" x14ac:dyDescent="0.2">
      <c r="A2165" s="1">
        <v>2176</v>
      </c>
      <c r="P2165" s="6">
        <f t="shared" si="186"/>
        <v>0</v>
      </c>
      <c r="R2165" s="6">
        <f t="shared" si="187"/>
        <v>0</v>
      </c>
      <c r="S2165" s="57">
        <f t="shared" si="190"/>
        <v>0</v>
      </c>
      <c r="T2165" s="6">
        <f>Table1[[#This Row],[Volume in Units]]*Table1[[#This Row],[Price SDG/Unit]]</f>
        <v>0</v>
      </c>
      <c r="U2165" s="57">
        <f>Table1[[#This Row],[Volume MT/Head]]*Table1[[#This Row],[Price USD/(MT/Head)]]</f>
        <v>0</v>
      </c>
      <c r="W2165" s="28">
        <f>Table1[[#This Row],[Commission SDG/MT]]*Table1[[#This Row],[Volume in Units]]</f>
        <v>0</v>
      </c>
      <c r="Y2165" s="28">
        <f t="shared" si="188"/>
        <v>0</v>
      </c>
      <c r="Z2165" s="6">
        <f>IFERROR((Table1[[#This Row],[Total Cost SDG]]/Table1[[#This Row],[Volume MT/Head]]),0)</f>
        <v>0</v>
      </c>
      <c r="AA2165" s="57" t="e">
        <f t="shared" si="189"/>
        <v>#DIV/0!</v>
      </c>
      <c r="AB2165" s="57">
        <f>IFERROR((Table1[[#This Row],[Total Cost USD]]/Table1[[#This Row],[Volume MT/Head]]),0)</f>
        <v>0</v>
      </c>
      <c r="AD2165" s="6">
        <f>Table1[[#This Row],[Volume MT/Head]]-Table1[[#This Row],[Delivered MT]]</f>
        <v>0</v>
      </c>
      <c r="AE2165" s="6">
        <f>Table1[[#This Row],[Delivered MT]]*Table1[[#This Row],[Average Cost SDG/MT]]</f>
        <v>0</v>
      </c>
    </row>
    <row r="2166" spans="1:31" hidden="1" x14ac:dyDescent="0.2">
      <c r="A2166" s="1">
        <v>2177</v>
      </c>
      <c r="P2166" s="6">
        <f t="shared" si="186"/>
        <v>0</v>
      </c>
      <c r="R2166" s="6">
        <f t="shared" si="187"/>
        <v>0</v>
      </c>
      <c r="S2166" s="57">
        <f t="shared" si="190"/>
        <v>0</v>
      </c>
      <c r="T2166" s="6">
        <f>Table1[[#This Row],[Volume in Units]]*Table1[[#This Row],[Price SDG/Unit]]</f>
        <v>0</v>
      </c>
      <c r="U2166" s="57">
        <f>Table1[[#This Row],[Volume MT/Head]]*Table1[[#This Row],[Price USD/(MT/Head)]]</f>
        <v>0</v>
      </c>
      <c r="W2166" s="28">
        <f>Table1[[#This Row],[Commission SDG/MT]]*Table1[[#This Row],[Volume in Units]]</f>
        <v>0</v>
      </c>
      <c r="Y2166" s="28">
        <f t="shared" si="188"/>
        <v>0</v>
      </c>
      <c r="Z2166" s="6">
        <f>IFERROR((Table1[[#This Row],[Total Cost SDG]]/Table1[[#This Row],[Volume MT/Head]]),0)</f>
        <v>0</v>
      </c>
      <c r="AA2166" s="57" t="e">
        <f t="shared" si="189"/>
        <v>#DIV/0!</v>
      </c>
      <c r="AB2166" s="57">
        <f>IFERROR((Table1[[#This Row],[Total Cost USD]]/Table1[[#This Row],[Volume MT/Head]]),0)</f>
        <v>0</v>
      </c>
      <c r="AD2166" s="6">
        <f>Table1[[#This Row],[Volume MT/Head]]-Table1[[#This Row],[Delivered MT]]</f>
        <v>0</v>
      </c>
      <c r="AE2166" s="6">
        <f>Table1[[#This Row],[Delivered MT]]*Table1[[#This Row],[Average Cost SDG/MT]]</f>
        <v>0</v>
      </c>
    </row>
    <row r="2167" spans="1:31" hidden="1" x14ac:dyDescent="0.2">
      <c r="A2167" s="1">
        <v>2178</v>
      </c>
      <c r="P2167" s="6">
        <f t="shared" si="186"/>
        <v>0</v>
      </c>
      <c r="R2167" s="6">
        <f t="shared" si="187"/>
        <v>0</v>
      </c>
      <c r="S2167" s="57">
        <f t="shared" si="190"/>
        <v>0</v>
      </c>
      <c r="T2167" s="6">
        <f>Table1[[#This Row],[Volume in Units]]*Table1[[#This Row],[Price SDG/Unit]]</f>
        <v>0</v>
      </c>
      <c r="U2167" s="57">
        <f>Table1[[#This Row],[Volume MT/Head]]*Table1[[#This Row],[Price USD/(MT/Head)]]</f>
        <v>0</v>
      </c>
      <c r="W2167" s="28">
        <f>Table1[[#This Row],[Commission SDG/MT]]*Table1[[#This Row],[Volume in Units]]</f>
        <v>0</v>
      </c>
      <c r="Y2167" s="28">
        <f t="shared" si="188"/>
        <v>0</v>
      </c>
      <c r="Z2167" s="6">
        <f>IFERROR((Table1[[#This Row],[Total Cost SDG]]/Table1[[#This Row],[Volume MT/Head]]),0)</f>
        <v>0</v>
      </c>
      <c r="AA2167" s="57" t="e">
        <f t="shared" si="189"/>
        <v>#DIV/0!</v>
      </c>
      <c r="AB2167" s="57">
        <f>IFERROR((Table1[[#This Row],[Total Cost USD]]/Table1[[#This Row],[Volume MT/Head]]),0)</f>
        <v>0</v>
      </c>
      <c r="AD2167" s="6">
        <f>Table1[[#This Row],[Volume MT/Head]]-Table1[[#This Row],[Delivered MT]]</f>
        <v>0</v>
      </c>
      <c r="AE2167" s="6">
        <f>Table1[[#This Row],[Delivered MT]]*Table1[[#This Row],[Average Cost SDG/MT]]</f>
        <v>0</v>
      </c>
    </row>
    <row r="2168" spans="1:31" hidden="1" x14ac:dyDescent="0.2">
      <c r="A2168" s="1">
        <v>2179</v>
      </c>
      <c r="P2168" s="6">
        <f t="shared" si="186"/>
        <v>0</v>
      </c>
      <c r="R2168" s="6">
        <f t="shared" si="187"/>
        <v>0</v>
      </c>
      <c r="S2168" s="57">
        <f t="shared" si="190"/>
        <v>0</v>
      </c>
      <c r="T2168" s="6">
        <f>Table1[[#This Row],[Volume in Units]]*Table1[[#This Row],[Price SDG/Unit]]</f>
        <v>0</v>
      </c>
      <c r="U2168" s="57">
        <f>Table1[[#This Row],[Volume MT/Head]]*Table1[[#This Row],[Price USD/(MT/Head)]]</f>
        <v>0</v>
      </c>
      <c r="W2168" s="28">
        <f>Table1[[#This Row],[Commission SDG/MT]]*Table1[[#This Row],[Volume in Units]]</f>
        <v>0</v>
      </c>
      <c r="Y2168" s="28">
        <f t="shared" si="188"/>
        <v>0</v>
      </c>
      <c r="Z2168" s="6">
        <f>IFERROR((Table1[[#This Row],[Total Cost SDG]]/Table1[[#This Row],[Volume MT/Head]]),0)</f>
        <v>0</v>
      </c>
      <c r="AA2168" s="57" t="e">
        <f t="shared" si="189"/>
        <v>#DIV/0!</v>
      </c>
      <c r="AB2168" s="57">
        <f>IFERROR((Table1[[#This Row],[Total Cost USD]]/Table1[[#This Row],[Volume MT/Head]]),0)</f>
        <v>0</v>
      </c>
      <c r="AD2168" s="6">
        <f>Table1[[#This Row],[Volume MT/Head]]-Table1[[#This Row],[Delivered MT]]</f>
        <v>0</v>
      </c>
      <c r="AE2168" s="6">
        <f>Table1[[#This Row],[Delivered MT]]*Table1[[#This Row],[Average Cost SDG/MT]]</f>
        <v>0</v>
      </c>
    </row>
    <row r="2169" spans="1:31" hidden="1" x14ac:dyDescent="0.2">
      <c r="A2169" s="1">
        <v>2180</v>
      </c>
      <c r="P2169" s="6">
        <f t="shared" si="186"/>
        <v>0</v>
      </c>
      <c r="R2169" s="6">
        <f t="shared" si="187"/>
        <v>0</v>
      </c>
      <c r="S2169" s="57">
        <f t="shared" si="190"/>
        <v>0</v>
      </c>
      <c r="T2169" s="6">
        <f>Table1[[#This Row],[Volume in Units]]*Table1[[#This Row],[Price SDG/Unit]]</f>
        <v>0</v>
      </c>
      <c r="U2169" s="57">
        <f>Table1[[#This Row],[Volume MT/Head]]*Table1[[#This Row],[Price USD/(MT/Head)]]</f>
        <v>0</v>
      </c>
      <c r="W2169" s="28">
        <f>Table1[[#This Row],[Commission SDG/MT]]*Table1[[#This Row],[Volume in Units]]</f>
        <v>0</v>
      </c>
      <c r="Y2169" s="28">
        <f t="shared" si="188"/>
        <v>0</v>
      </c>
      <c r="Z2169" s="6">
        <f>IFERROR((Table1[[#This Row],[Total Cost SDG]]/Table1[[#This Row],[Volume MT/Head]]),0)</f>
        <v>0</v>
      </c>
      <c r="AA2169" s="57" t="e">
        <f t="shared" si="189"/>
        <v>#DIV/0!</v>
      </c>
      <c r="AB2169" s="57">
        <f>IFERROR((Table1[[#This Row],[Total Cost USD]]/Table1[[#This Row],[Volume MT/Head]]),0)</f>
        <v>0</v>
      </c>
      <c r="AD2169" s="6">
        <f>Table1[[#This Row],[Volume MT/Head]]-Table1[[#This Row],[Delivered MT]]</f>
        <v>0</v>
      </c>
      <c r="AE2169" s="6">
        <f>Table1[[#This Row],[Delivered MT]]*Table1[[#This Row],[Average Cost SDG/MT]]</f>
        <v>0</v>
      </c>
    </row>
    <row r="2170" spans="1:31" hidden="1" x14ac:dyDescent="0.2">
      <c r="A2170" s="1">
        <v>2181</v>
      </c>
      <c r="P2170" s="6">
        <f t="shared" si="186"/>
        <v>0</v>
      </c>
      <c r="R2170" s="6">
        <f t="shared" si="187"/>
        <v>0</v>
      </c>
      <c r="S2170" s="57">
        <f t="shared" si="190"/>
        <v>0</v>
      </c>
      <c r="T2170" s="6">
        <f>Table1[[#This Row],[Volume in Units]]*Table1[[#This Row],[Price SDG/Unit]]</f>
        <v>0</v>
      </c>
      <c r="U2170" s="57">
        <f>Table1[[#This Row],[Volume MT/Head]]*Table1[[#This Row],[Price USD/(MT/Head)]]</f>
        <v>0</v>
      </c>
      <c r="W2170" s="28">
        <f>Table1[[#This Row],[Commission SDG/MT]]*Table1[[#This Row],[Volume in Units]]</f>
        <v>0</v>
      </c>
      <c r="Y2170" s="28">
        <f t="shared" si="188"/>
        <v>0</v>
      </c>
      <c r="Z2170" s="6">
        <f>IFERROR((Table1[[#This Row],[Total Cost SDG]]/Table1[[#This Row],[Volume MT/Head]]),0)</f>
        <v>0</v>
      </c>
      <c r="AA2170" s="57" t="e">
        <f t="shared" si="189"/>
        <v>#DIV/0!</v>
      </c>
      <c r="AB2170" s="57">
        <f>IFERROR((Table1[[#This Row],[Total Cost USD]]/Table1[[#This Row],[Volume MT/Head]]),0)</f>
        <v>0</v>
      </c>
      <c r="AD2170" s="6">
        <f>Table1[[#This Row],[Volume MT/Head]]-Table1[[#This Row],[Delivered MT]]</f>
        <v>0</v>
      </c>
      <c r="AE2170" s="6">
        <f>Table1[[#This Row],[Delivered MT]]*Table1[[#This Row],[Average Cost SDG/MT]]</f>
        <v>0</v>
      </c>
    </row>
    <row r="2171" spans="1:31" hidden="1" x14ac:dyDescent="0.2">
      <c r="A2171" s="1">
        <v>2182</v>
      </c>
      <c r="P2171" s="6">
        <f t="shared" si="186"/>
        <v>0</v>
      </c>
      <c r="R2171" s="6">
        <f t="shared" si="187"/>
        <v>0</v>
      </c>
      <c r="S2171" s="57">
        <f t="shared" si="190"/>
        <v>0</v>
      </c>
      <c r="T2171" s="6">
        <f>Table1[[#This Row],[Volume in Units]]*Table1[[#This Row],[Price SDG/Unit]]</f>
        <v>0</v>
      </c>
      <c r="U2171" s="57">
        <f>Table1[[#This Row],[Volume MT/Head]]*Table1[[#This Row],[Price USD/(MT/Head)]]</f>
        <v>0</v>
      </c>
      <c r="W2171" s="28">
        <f>Table1[[#This Row],[Commission SDG/MT]]*Table1[[#This Row],[Volume in Units]]</f>
        <v>0</v>
      </c>
      <c r="Y2171" s="28">
        <f t="shared" si="188"/>
        <v>0</v>
      </c>
      <c r="Z2171" s="6">
        <f>IFERROR((Table1[[#This Row],[Total Cost SDG]]/Table1[[#This Row],[Volume MT/Head]]),0)</f>
        <v>0</v>
      </c>
      <c r="AA2171" s="57" t="e">
        <f t="shared" si="189"/>
        <v>#DIV/0!</v>
      </c>
      <c r="AB2171" s="57">
        <f>IFERROR((Table1[[#This Row],[Total Cost USD]]/Table1[[#This Row],[Volume MT/Head]]),0)</f>
        <v>0</v>
      </c>
      <c r="AD2171" s="6">
        <f>Table1[[#This Row],[Volume MT/Head]]-Table1[[#This Row],[Delivered MT]]</f>
        <v>0</v>
      </c>
      <c r="AE2171" s="6">
        <f>Table1[[#This Row],[Delivered MT]]*Table1[[#This Row],[Average Cost SDG/MT]]</f>
        <v>0</v>
      </c>
    </row>
    <row r="2172" spans="1:31" hidden="1" x14ac:dyDescent="0.2">
      <c r="A2172" s="1">
        <v>2183</v>
      </c>
      <c r="P2172" s="6">
        <f t="shared" si="186"/>
        <v>0</v>
      </c>
      <c r="R2172" s="6">
        <f t="shared" si="187"/>
        <v>0</v>
      </c>
      <c r="S2172" s="57">
        <f t="shared" si="190"/>
        <v>0</v>
      </c>
      <c r="T2172" s="6">
        <f>Table1[[#This Row],[Volume in Units]]*Table1[[#This Row],[Price SDG/Unit]]</f>
        <v>0</v>
      </c>
      <c r="U2172" s="57">
        <f>Table1[[#This Row],[Volume MT/Head]]*Table1[[#This Row],[Price USD/(MT/Head)]]</f>
        <v>0</v>
      </c>
      <c r="W2172" s="28">
        <f>Table1[[#This Row],[Commission SDG/MT]]*Table1[[#This Row],[Volume in Units]]</f>
        <v>0</v>
      </c>
      <c r="Y2172" s="28">
        <f t="shared" si="188"/>
        <v>0</v>
      </c>
      <c r="Z2172" s="6">
        <f>IFERROR((Table1[[#This Row],[Total Cost SDG]]/Table1[[#This Row],[Volume MT/Head]]),0)</f>
        <v>0</v>
      </c>
      <c r="AA2172" s="57" t="e">
        <f t="shared" si="189"/>
        <v>#DIV/0!</v>
      </c>
      <c r="AB2172" s="57">
        <f>IFERROR((Table1[[#This Row],[Total Cost USD]]/Table1[[#This Row],[Volume MT/Head]]),0)</f>
        <v>0</v>
      </c>
      <c r="AD2172" s="6">
        <f>Table1[[#This Row],[Volume MT/Head]]-Table1[[#This Row],[Delivered MT]]</f>
        <v>0</v>
      </c>
      <c r="AE2172" s="6">
        <f>Table1[[#This Row],[Delivered MT]]*Table1[[#This Row],[Average Cost SDG/MT]]</f>
        <v>0</v>
      </c>
    </row>
    <row r="2173" spans="1:31" hidden="1" x14ac:dyDescent="0.2">
      <c r="A2173" s="1">
        <v>2184</v>
      </c>
      <c r="P2173" s="6">
        <f t="shared" si="186"/>
        <v>0</v>
      </c>
      <c r="R2173" s="6">
        <f t="shared" si="187"/>
        <v>0</v>
      </c>
      <c r="S2173" s="57">
        <f t="shared" si="190"/>
        <v>0</v>
      </c>
      <c r="T2173" s="6">
        <f>Table1[[#This Row],[Volume in Units]]*Table1[[#This Row],[Price SDG/Unit]]</f>
        <v>0</v>
      </c>
      <c r="U2173" s="57">
        <f>Table1[[#This Row],[Volume MT/Head]]*Table1[[#This Row],[Price USD/(MT/Head)]]</f>
        <v>0</v>
      </c>
      <c r="W2173" s="28">
        <f>Table1[[#This Row],[Commission SDG/MT]]*Table1[[#This Row],[Volume in Units]]</f>
        <v>0</v>
      </c>
      <c r="Y2173" s="28">
        <f t="shared" si="188"/>
        <v>0</v>
      </c>
      <c r="Z2173" s="6">
        <f>IFERROR((Table1[[#This Row],[Total Cost SDG]]/Table1[[#This Row],[Volume MT/Head]]),0)</f>
        <v>0</v>
      </c>
      <c r="AA2173" s="57" t="e">
        <f t="shared" si="189"/>
        <v>#DIV/0!</v>
      </c>
      <c r="AB2173" s="57">
        <f>IFERROR((Table1[[#This Row],[Total Cost USD]]/Table1[[#This Row],[Volume MT/Head]]),0)</f>
        <v>0</v>
      </c>
      <c r="AD2173" s="6">
        <f>Table1[[#This Row],[Volume MT/Head]]-Table1[[#This Row],[Delivered MT]]</f>
        <v>0</v>
      </c>
      <c r="AE2173" s="6">
        <f>Table1[[#This Row],[Delivered MT]]*Table1[[#This Row],[Average Cost SDG/MT]]</f>
        <v>0</v>
      </c>
    </row>
    <row r="2174" spans="1:31" hidden="1" x14ac:dyDescent="0.2">
      <c r="A2174" s="1">
        <v>2185</v>
      </c>
      <c r="P2174" s="6">
        <f t="shared" si="186"/>
        <v>0</v>
      </c>
      <c r="R2174" s="6">
        <f t="shared" si="187"/>
        <v>0</v>
      </c>
      <c r="S2174" s="57">
        <f t="shared" si="190"/>
        <v>0</v>
      </c>
      <c r="T2174" s="6">
        <f>Table1[[#This Row],[Volume in Units]]*Table1[[#This Row],[Price SDG/Unit]]</f>
        <v>0</v>
      </c>
      <c r="U2174" s="57">
        <f>Table1[[#This Row],[Volume MT/Head]]*Table1[[#This Row],[Price USD/(MT/Head)]]</f>
        <v>0</v>
      </c>
      <c r="W2174" s="28">
        <f>Table1[[#This Row],[Commission SDG/MT]]*Table1[[#This Row],[Volume in Units]]</f>
        <v>0</v>
      </c>
      <c r="Y2174" s="28">
        <f t="shared" si="188"/>
        <v>0</v>
      </c>
      <c r="Z2174" s="6">
        <f>IFERROR((Table1[[#This Row],[Total Cost SDG]]/Table1[[#This Row],[Volume MT/Head]]),0)</f>
        <v>0</v>
      </c>
      <c r="AA2174" s="57" t="e">
        <f t="shared" si="189"/>
        <v>#DIV/0!</v>
      </c>
      <c r="AB2174" s="57">
        <f>IFERROR((Table1[[#This Row],[Total Cost USD]]/Table1[[#This Row],[Volume MT/Head]]),0)</f>
        <v>0</v>
      </c>
      <c r="AD2174" s="6">
        <f>Table1[[#This Row],[Volume MT/Head]]-Table1[[#This Row],[Delivered MT]]</f>
        <v>0</v>
      </c>
      <c r="AE2174" s="6">
        <f>Table1[[#This Row],[Delivered MT]]*Table1[[#This Row],[Average Cost SDG/MT]]</f>
        <v>0</v>
      </c>
    </row>
    <row r="2175" spans="1:31" hidden="1" x14ac:dyDescent="0.2">
      <c r="A2175" s="1">
        <v>2186</v>
      </c>
      <c r="P2175" s="6">
        <f t="shared" si="186"/>
        <v>0</v>
      </c>
      <c r="R2175" s="6">
        <f t="shared" si="187"/>
        <v>0</v>
      </c>
      <c r="S2175" s="57">
        <f t="shared" si="190"/>
        <v>0</v>
      </c>
      <c r="T2175" s="6">
        <f>Table1[[#This Row],[Volume in Units]]*Table1[[#This Row],[Price SDG/Unit]]</f>
        <v>0</v>
      </c>
      <c r="U2175" s="57">
        <f>Table1[[#This Row],[Volume MT/Head]]*Table1[[#This Row],[Price USD/(MT/Head)]]</f>
        <v>0</v>
      </c>
      <c r="W2175" s="28">
        <f>Table1[[#This Row],[Commission SDG/MT]]*Table1[[#This Row],[Volume in Units]]</f>
        <v>0</v>
      </c>
      <c r="Y2175" s="28">
        <f t="shared" si="188"/>
        <v>0</v>
      </c>
      <c r="Z2175" s="6">
        <f>IFERROR((Table1[[#This Row],[Total Cost SDG]]/Table1[[#This Row],[Volume MT/Head]]),0)</f>
        <v>0</v>
      </c>
      <c r="AA2175" s="57" t="e">
        <f t="shared" si="189"/>
        <v>#DIV/0!</v>
      </c>
      <c r="AB2175" s="57">
        <f>IFERROR((Table1[[#This Row],[Total Cost USD]]/Table1[[#This Row],[Volume MT/Head]]),0)</f>
        <v>0</v>
      </c>
      <c r="AD2175" s="6">
        <f>Table1[[#This Row],[Volume MT/Head]]-Table1[[#This Row],[Delivered MT]]</f>
        <v>0</v>
      </c>
      <c r="AE2175" s="6">
        <f>Table1[[#This Row],[Delivered MT]]*Table1[[#This Row],[Average Cost SDG/MT]]</f>
        <v>0</v>
      </c>
    </row>
    <row r="2176" spans="1:31" hidden="1" x14ac:dyDescent="0.2">
      <c r="A2176" s="1">
        <v>2187</v>
      </c>
      <c r="P2176" s="6">
        <f t="shared" si="186"/>
        <v>0</v>
      </c>
      <c r="R2176" s="6">
        <f t="shared" si="187"/>
        <v>0</v>
      </c>
      <c r="S2176" s="57">
        <f t="shared" si="190"/>
        <v>0</v>
      </c>
      <c r="T2176" s="6">
        <f>Table1[[#This Row],[Volume in Units]]*Table1[[#This Row],[Price SDG/Unit]]</f>
        <v>0</v>
      </c>
      <c r="U2176" s="57">
        <f>Table1[[#This Row],[Volume MT/Head]]*Table1[[#This Row],[Price USD/(MT/Head)]]</f>
        <v>0</v>
      </c>
      <c r="W2176" s="28">
        <f>Table1[[#This Row],[Commission SDG/MT]]*Table1[[#This Row],[Volume in Units]]</f>
        <v>0</v>
      </c>
      <c r="Y2176" s="28">
        <f t="shared" si="188"/>
        <v>0</v>
      </c>
      <c r="Z2176" s="6">
        <f>IFERROR((Table1[[#This Row],[Total Cost SDG]]/Table1[[#This Row],[Volume MT/Head]]),0)</f>
        <v>0</v>
      </c>
      <c r="AA2176" s="57" t="e">
        <f t="shared" si="189"/>
        <v>#DIV/0!</v>
      </c>
      <c r="AB2176" s="57">
        <f>IFERROR((Table1[[#This Row],[Total Cost USD]]/Table1[[#This Row],[Volume MT/Head]]),0)</f>
        <v>0</v>
      </c>
      <c r="AD2176" s="6">
        <f>Table1[[#This Row],[Volume MT/Head]]-Table1[[#This Row],[Delivered MT]]</f>
        <v>0</v>
      </c>
      <c r="AE2176" s="6">
        <f>Table1[[#This Row],[Delivered MT]]*Table1[[#This Row],[Average Cost SDG/MT]]</f>
        <v>0</v>
      </c>
    </row>
    <row r="2177" spans="1:31" hidden="1" x14ac:dyDescent="0.2">
      <c r="A2177" s="1">
        <v>2188</v>
      </c>
      <c r="P2177" s="6">
        <f t="shared" si="186"/>
        <v>0</v>
      </c>
      <c r="R2177" s="6">
        <f t="shared" si="187"/>
        <v>0</v>
      </c>
      <c r="S2177" s="57">
        <f t="shared" si="190"/>
        <v>0</v>
      </c>
      <c r="T2177" s="6">
        <f>Table1[[#This Row],[Volume in Units]]*Table1[[#This Row],[Price SDG/Unit]]</f>
        <v>0</v>
      </c>
      <c r="U2177" s="57">
        <f>Table1[[#This Row],[Volume MT/Head]]*Table1[[#This Row],[Price USD/(MT/Head)]]</f>
        <v>0</v>
      </c>
      <c r="W2177" s="28">
        <f>Table1[[#This Row],[Commission SDG/MT]]*Table1[[#This Row],[Volume in Units]]</f>
        <v>0</v>
      </c>
      <c r="Y2177" s="28">
        <f t="shared" si="188"/>
        <v>0</v>
      </c>
      <c r="Z2177" s="6">
        <f>IFERROR((Table1[[#This Row],[Total Cost SDG]]/Table1[[#This Row],[Volume MT/Head]]),0)</f>
        <v>0</v>
      </c>
      <c r="AA2177" s="57" t="e">
        <f t="shared" si="189"/>
        <v>#DIV/0!</v>
      </c>
      <c r="AB2177" s="57">
        <f>IFERROR((Table1[[#This Row],[Total Cost USD]]/Table1[[#This Row],[Volume MT/Head]]),0)</f>
        <v>0</v>
      </c>
      <c r="AD2177" s="6">
        <f>Table1[[#This Row],[Volume MT/Head]]-Table1[[#This Row],[Delivered MT]]</f>
        <v>0</v>
      </c>
      <c r="AE2177" s="6">
        <f>Table1[[#This Row],[Delivered MT]]*Table1[[#This Row],[Average Cost SDG/MT]]</f>
        <v>0</v>
      </c>
    </row>
    <row r="2178" spans="1:31" hidden="1" x14ac:dyDescent="0.2">
      <c r="A2178" s="1">
        <v>2189</v>
      </c>
      <c r="P2178" s="6">
        <f t="shared" ref="P2178:P2241" si="191">IF(N2178="KG",(O2178/1000),IF(N2178="Head",(O2178*1),IF(N2178="Kantar 100lb",(O2178/22.25),IF(N2178="Kantar 315lb",(O2178*315/2204.6),IF(N2178="MT",(O2178*1),IF(N2178="Ardab",(O2178*199.726/1000),IF(N2178="104 Bag",(O2178*104/1000),IF(N2178="101 Bag",(O2178*101/1000),IF(N2178=0,0)))))))))</f>
        <v>0</v>
      </c>
      <c r="R2178" s="6">
        <f t="shared" ref="R2178:R2241" si="192">IF(N2178="KG",(Q2178*1000),IF(N2178="Head",(Q2178*1),IF(N2178="Kantar 100lb",(Q2178*22.25),IF(N2178="Kantar 315lb",(Q2178/315*2204.6),IF(N2178="MT",(Q2178*1),IF(N2178="Ardab",(Q2178/199.726*1000),IF(N2178="104 Bag",(Q2178/104*1000),IF(N2178="101 Bag",(Q2178/101*1000),IF(N2178=0,0)))))))))</f>
        <v>0</v>
      </c>
      <c r="S2178" s="57">
        <f t="shared" si="190"/>
        <v>0</v>
      </c>
      <c r="T2178" s="6">
        <f>Table1[[#This Row],[Volume in Units]]*Table1[[#This Row],[Price SDG/Unit]]</f>
        <v>0</v>
      </c>
      <c r="U2178" s="57">
        <f>Table1[[#This Row],[Volume MT/Head]]*Table1[[#This Row],[Price USD/(MT/Head)]]</f>
        <v>0</v>
      </c>
      <c r="W2178" s="28">
        <f>Table1[[#This Row],[Commission SDG/MT]]*Table1[[#This Row],[Volume in Units]]</f>
        <v>0</v>
      </c>
      <c r="Y2178" s="28">
        <f t="shared" ref="Y2178:Y2241" si="193">T2178+W2178+X2178</f>
        <v>0</v>
      </c>
      <c r="Z2178" s="6">
        <f>IFERROR((Table1[[#This Row],[Total Cost SDG]]/Table1[[#This Row],[Volume MT/Head]]),0)</f>
        <v>0</v>
      </c>
      <c r="AA2178" s="57" t="e">
        <f t="shared" ref="AA2178:AA2241" si="194">Y2178/F2178</f>
        <v>#DIV/0!</v>
      </c>
      <c r="AB2178" s="57">
        <f>IFERROR((Table1[[#This Row],[Total Cost USD]]/Table1[[#This Row],[Volume MT/Head]]),0)</f>
        <v>0</v>
      </c>
      <c r="AD2178" s="6">
        <f>Table1[[#This Row],[Volume MT/Head]]-Table1[[#This Row],[Delivered MT]]</f>
        <v>0</v>
      </c>
      <c r="AE2178" s="6">
        <f>Table1[[#This Row],[Delivered MT]]*Table1[[#This Row],[Average Cost SDG/MT]]</f>
        <v>0</v>
      </c>
    </row>
    <row r="2179" spans="1:31" hidden="1" x14ac:dyDescent="0.2">
      <c r="A2179" s="1">
        <v>2190</v>
      </c>
      <c r="P2179" s="6">
        <f t="shared" si="191"/>
        <v>0</v>
      </c>
      <c r="R2179" s="6">
        <f t="shared" si="192"/>
        <v>0</v>
      </c>
      <c r="S2179" s="57">
        <f t="shared" si="190"/>
        <v>0</v>
      </c>
      <c r="T2179" s="6">
        <f>Table1[[#This Row],[Volume in Units]]*Table1[[#This Row],[Price SDG/Unit]]</f>
        <v>0</v>
      </c>
      <c r="U2179" s="57">
        <f>Table1[[#This Row],[Volume MT/Head]]*Table1[[#This Row],[Price USD/(MT/Head)]]</f>
        <v>0</v>
      </c>
      <c r="W2179" s="28">
        <f>Table1[[#This Row],[Commission SDG/MT]]*Table1[[#This Row],[Volume in Units]]</f>
        <v>0</v>
      </c>
      <c r="Y2179" s="28">
        <f t="shared" si="193"/>
        <v>0</v>
      </c>
      <c r="Z2179" s="6">
        <f>IFERROR((Table1[[#This Row],[Total Cost SDG]]/Table1[[#This Row],[Volume MT/Head]]),0)</f>
        <v>0</v>
      </c>
      <c r="AA2179" s="57" t="e">
        <f t="shared" si="194"/>
        <v>#DIV/0!</v>
      </c>
      <c r="AB2179" s="57">
        <f>IFERROR((Table1[[#This Row],[Total Cost USD]]/Table1[[#This Row],[Volume MT/Head]]),0)</f>
        <v>0</v>
      </c>
      <c r="AD2179" s="6">
        <f>Table1[[#This Row],[Volume MT/Head]]-Table1[[#This Row],[Delivered MT]]</f>
        <v>0</v>
      </c>
      <c r="AE2179" s="6">
        <f>Table1[[#This Row],[Delivered MT]]*Table1[[#This Row],[Average Cost SDG/MT]]</f>
        <v>0</v>
      </c>
    </row>
    <row r="2180" spans="1:31" hidden="1" x14ac:dyDescent="0.2">
      <c r="A2180" s="1">
        <v>2191</v>
      </c>
      <c r="P2180" s="6">
        <f t="shared" si="191"/>
        <v>0</v>
      </c>
      <c r="R2180" s="6">
        <f t="shared" si="192"/>
        <v>0</v>
      </c>
      <c r="S2180" s="57">
        <f t="shared" si="190"/>
        <v>0</v>
      </c>
      <c r="T2180" s="6">
        <f>Table1[[#This Row],[Volume in Units]]*Table1[[#This Row],[Price SDG/Unit]]</f>
        <v>0</v>
      </c>
      <c r="U2180" s="57">
        <f>Table1[[#This Row],[Volume MT/Head]]*Table1[[#This Row],[Price USD/(MT/Head)]]</f>
        <v>0</v>
      </c>
      <c r="W2180" s="28">
        <f>Table1[[#This Row],[Commission SDG/MT]]*Table1[[#This Row],[Volume in Units]]</f>
        <v>0</v>
      </c>
      <c r="Y2180" s="28">
        <f t="shared" si="193"/>
        <v>0</v>
      </c>
      <c r="Z2180" s="6">
        <f>IFERROR((Table1[[#This Row],[Total Cost SDG]]/Table1[[#This Row],[Volume MT/Head]]),0)</f>
        <v>0</v>
      </c>
      <c r="AA2180" s="57" t="e">
        <f t="shared" si="194"/>
        <v>#DIV/0!</v>
      </c>
      <c r="AB2180" s="57">
        <f>IFERROR((Table1[[#This Row],[Total Cost USD]]/Table1[[#This Row],[Volume MT/Head]]),0)</f>
        <v>0</v>
      </c>
      <c r="AD2180" s="6">
        <f>Table1[[#This Row],[Volume MT/Head]]-Table1[[#This Row],[Delivered MT]]</f>
        <v>0</v>
      </c>
      <c r="AE2180" s="6">
        <f>Table1[[#This Row],[Delivered MT]]*Table1[[#This Row],[Average Cost SDG/MT]]</f>
        <v>0</v>
      </c>
    </row>
    <row r="2181" spans="1:31" hidden="1" x14ac:dyDescent="0.2">
      <c r="A2181" s="1">
        <v>2192</v>
      </c>
      <c r="P2181" s="6">
        <f t="shared" si="191"/>
        <v>0</v>
      </c>
      <c r="R2181" s="6">
        <f t="shared" si="192"/>
        <v>0</v>
      </c>
      <c r="S2181" s="57">
        <f t="shared" si="190"/>
        <v>0</v>
      </c>
      <c r="T2181" s="6">
        <f>Table1[[#This Row],[Volume in Units]]*Table1[[#This Row],[Price SDG/Unit]]</f>
        <v>0</v>
      </c>
      <c r="U2181" s="57">
        <f>Table1[[#This Row],[Volume MT/Head]]*Table1[[#This Row],[Price USD/(MT/Head)]]</f>
        <v>0</v>
      </c>
      <c r="W2181" s="28">
        <f>Table1[[#This Row],[Commission SDG/MT]]*Table1[[#This Row],[Volume in Units]]</f>
        <v>0</v>
      </c>
      <c r="Y2181" s="28">
        <f t="shared" si="193"/>
        <v>0</v>
      </c>
      <c r="Z2181" s="6">
        <f>IFERROR((Table1[[#This Row],[Total Cost SDG]]/Table1[[#This Row],[Volume MT/Head]]),0)</f>
        <v>0</v>
      </c>
      <c r="AA2181" s="57" t="e">
        <f t="shared" si="194"/>
        <v>#DIV/0!</v>
      </c>
      <c r="AB2181" s="57">
        <f>IFERROR((Table1[[#This Row],[Total Cost USD]]/Table1[[#This Row],[Volume MT/Head]]),0)</f>
        <v>0</v>
      </c>
      <c r="AD2181" s="6">
        <f>Table1[[#This Row],[Volume MT/Head]]-Table1[[#This Row],[Delivered MT]]</f>
        <v>0</v>
      </c>
      <c r="AE2181" s="6">
        <f>Table1[[#This Row],[Delivered MT]]*Table1[[#This Row],[Average Cost SDG/MT]]</f>
        <v>0</v>
      </c>
    </row>
    <row r="2182" spans="1:31" hidden="1" x14ac:dyDescent="0.2">
      <c r="A2182" s="1">
        <v>2193</v>
      </c>
      <c r="P2182" s="6">
        <f t="shared" si="191"/>
        <v>0</v>
      </c>
      <c r="R2182" s="6">
        <f t="shared" si="192"/>
        <v>0</v>
      </c>
      <c r="S2182" s="57">
        <f t="shared" si="190"/>
        <v>0</v>
      </c>
      <c r="T2182" s="6">
        <f>Table1[[#This Row],[Volume in Units]]*Table1[[#This Row],[Price SDG/Unit]]</f>
        <v>0</v>
      </c>
      <c r="U2182" s="57">
        <f>Table1[[#This Row],[Volume MT/Head]]*Table1[[#This Row],[Price USD/(MT/Head)]]</f>
        <v>0</v>
      </c>
      <c r="W2182" s="28">
        <f>Table1[[#This Row],[Commission SDG/MT]]*Table1[[#This Row],[Volume in Units]]</f>
        <v>0</v>
      </c>
      <c r="Y2182" s="28">
        <f t="shared" si="193"/>
        <v>0</v>
      </c>
      <c r="Z2182" s="6">
        <f>IFERROR((Table1[[#This Row],[Total Cost SDG]]/Table1[[#This Row],[Volume MT/Head]]),0)</f>
        <v>0</v>
      </c>
      <c r="AA2182" s="57" t="e">
        <f t="shared" si="194"/>
        <v>#DIV/0!</v>
      </c>
      <c r="AB2182" s="57">
        <f>IFERROR((Table1[[#This Row],[Total Cost USD]]/Table1[[#This Row],[Volume MT/Head]]),0)</f>
        <v>0</v>
      </c>
      <c r="AD2182" s="6">
        <f>Table1[[#This Row],[Volume MT/Head]]-Table1[[#This Row],[Delivered MT]]</f>
        <v>0</v>
      </c>
      <c r="AE2182" s="6">
        <f>Table1[[#This Row],[Delivered MT]]*Table1[[#This Row],[Average Cost SDG/MT]]</f>
        <v>0</v>
      </c>
    </row>
    <row r="2183" spans="1:31" hidden="1" x14ac:dyDescent="0.2">
      <c r="A2183" s="1">
        <v>2194</v>
      </c>
      <c r="P2183" s="6">
        <f t="shared" si="191"/>
        <v>0</v>
      </c>
      <c r="R2183" s="6">
        <f t="shared" si="192"/>
        <v>0</v>
      </c>
      <c r="S2183" s="57">
        <f t="shared" si="190"/>
        <v>0</v>
      </c>
      <c r="T2183" s="6">
        <f>Table1[[#This Row],[Volume in Units]]*Table1[[#This Row],[Price SDG/Unit]]</f>
        <v>0</v>
      </c>
      <c r="U2183" s="57">
        <f>Table1[[#This Row],[Volume MT/Head]]*Table1[[#This Row],[Price USD/(MT/Head)]]</f>
        <v>0</v>
      </c>
      <c r="W2183" s="28">
        <f>Table1[[#This Row],[Commission SDG/MT]]*Table1[[#This Row],[Volume in Units]]</f>
        <v>0</v>
      </c>
      <c r="Y2183" s="28">
        <f t="shared" si="193"/>
        <v>0</v>
      </c>
      <c r="Z2183" s="6">
        <f>IFERROR((Table1[[#This Row],[Total Cost SDG]]/Table1[[#This Row],[Volume MT/Head]]),0)</f>
        <v>0</v>
      </c>
      <c r="AA2183" s="57" t="e">
        <f t="shared" si="194"/>
        <v>#DIV/0!</v>
      </c>
      <c r="AB2183" s="57">
        <f>IFERROR((Table1[[#This Row],[Total Cost USD]]/Table1[[#This Row],[Volume MT/Head]]),0)</f>
        <v>0</v>
      </c>
      <c r="AD2183" s="6">
        <f>Table1[[#This Row],[Volume MT/Head]]-Table1[[#This Row],[Delivered MT]]</f>
        <v>0</v>
      </c>
      <c r="AE2183" s="6">
        <f>Table1[[#This Row],[Delivered MT]]*Table1[[#This Row],[Average Cost SDG/MT]]</f>
        <v>0</v>
      </c>
    </row>
    <row r="2184" spans="1:31" hidden="1" x14ac:dyDescent="0.2">
      <c r="A2184" s="1">
        <v>2195</v>
      </c>
      <c r="P2184" s="6">
        <f t="shared" si="191"/>
        <v>0</v>
      </c>
      <c r="R2184" s="6">
        <f t="shared" si="192"/>
        <v>0</v>
      </c>
      <c r="S2184" s="57">
        <f t="shared" si="190"/>
        <v>0</v>
      </c>
      <c r="T2184" s="6">
        <f>Table1[[#This Row],[Volume in Units]]*Table1[[#This Row],[Price SDG/Unit]]</f>
        <v>0</v>
      </c>
      <c r="U2184" s="57">
        <f>Table1[[#This Row],[Volume MT/Head]]*Table1[[#This Row],[Price USD/(MT/Head)]]</f>
        <v>0</v>
      </c>
      <c r="W2184" s="28">
        <f>Table1[[#This Row],[Commission SDG/MT]]*Table1[[#This Row],[Volume in Units]]</f>
        <v>0</v>
      </c>
      <c r="Y2184" s="28">
        <f t="shared" si="193"/>
        <v>0</v>
      </c>
      <c r="Z2184" s="6">
        <f>IFERROR((Table1[[#This Row],[Total Cost SDG]]/Table1[[#This Row],[Volume MT/Head]]),0)</f>
        <v>0</v>
      </c>
      <c r="AA2184" s="57" t="e">
        <f t="shared" si="194"/>
        <v>#DIV/0!</v>
      </c>
      <c r="AB2184" s="57">
        <f>IFERROR((Table1[[#This Row],[Total Cost USD]]/Table1[[#This Row],[Volume MT/Head]]),0)</f>
        <v>0</v>
      </c>
      <c r="AD2184" s="6">
        <f>Table1[[#This Row],[Volume MT/Head]]-Table1[[#This Row],[Delivered MT]]</f>
        <v>0</v>
      </c>
      <c r="AE2184" s="6">
        <f>Table1[[#This Row],[Delivered MT]]*Table1[[#This Row],[Average Cost SDG/MT]]</f>
        <v>0</v>
      </c>
    </row>
    <row r="2185" spans="1:31" hidden="1" x14ac:dyDescent="0.2">
      <c r="A2185" s="1">
        <v>2196</v>
      </c>
      <c r="P2185" s="6">
        <f t="shared" si="191"/>
        <v>0</v>
      </c>
      <c r="R2185" s="6">
        <f t="shared" si="192"/>
        <v>0</v>
      </c>
      <c r="S2185" s="57">
        <f t="shared" si="190"/>
        <v>0</v>
      </c>
      <c r="T2185" s="6">
        <f>Table1[[#This Row],[Volume in Units]]*Table1[[#This Row],[Price SDG/Unit]]</f>
        <v>0</v>
      </c>
      <c r="U2185" s="57">
        <f>Table1[[#This Row],[Volume MT/Head]]*Table1[[#This Row],[Price USD/(MT/Head)]]</f>
        <v>0</v>
      </c>
      <c r="W2185" s="28">
        <f>Table1[[#This Row],[Commission SDG/MT]]*Table1[[#This Row],[Volume in Units]]</f>
        <v>0</v>
      </c>
      <c r="Y2185" s="28">
        <f t="shared" si="193"/>
        <v>0</v>
      </c>
      <c r="Z2185" s="6">
        <f>IFERROR((Table1[[#This Row],[Total Cost SDG]]/Table1[[#This Row],[Volume MT/Head]]),0)</f>
        <v>0</v>
      </c>
      <c r="AA2185" s="57" t="e">
        <f t="shared" si="194"/>
        <v>#DIV/0!</v>
      </c>
      <c r="AB2185" s="57">
        <f>IFERROR((Table1[[#This Row],[Total Cost USD]]/Table1[[#This Row],[Volume MT/Head]]),0)</f>
        <v>0</v>
      </c>
      <c r="AD2185" s="6">
        <f>Table1[[#This Row],[Volume MT/Head]]-Table1[[#This Row],[Delivered MT]]</f>
        <v>0</v>
      </c>
      <c r="AE2185" s="6">
        <f>Table1[[#This Row],[Delivered MT]]*Table1[[#This Row],[Average Cost SDG/MT]]</f>
        <v>0</v>
      </c>
    </row>
    <row r="2186" spans="1:31" hidden="1" x14ac:dyDescent="0.2">
      <c r="A2186" s="1">
        <v>2197</v>
      </c>
      <c r="P2186" s="6">
        <f t="shared" si="191"/>
        <v>0</v>
      </c>
      <c r="R2186" s="6">
        <f t="shared" si="192"/>
        <v>0</v>
      </c>
      <c r="S2186" s="57">
        <f t="shared" si="190"/>
        <v>0</v>
      </c>
      <c r="T2186" s="6">
        <f>Table1[[#This Row],[Volume in Units]]*Table1[[#This Row],[Price SDG/Unit]]</f>
        <v>0</v>
      </c>
      <c r="U2186" s="57">
        <f>Table1[[#This Row],[Volume MT/Head]]*Table1[[#This Row],[Price USD/(MT/Head)]]</f>
        <v>0</v>
      </c>
      <c r="W2186" s="28">
        <f>Table1[[#This Row],[Commission SDG/MT]]*Table1[[#This Row],[Volume in Units]]</f>
        <v>0</v>
      </c>
      <c r="Y2186" s="28">
        <f t="shared" si="193"/>
        <v>0</v>
      </c>
      <c r="Z2186" s="6">
        <f>IFERROR((Table1[[#This Row],[Total Cost SDG]]/Table1[[#This Row],[Volume MT/Head]]),0)</f>
        <v>0</v>
      </c>
      <c r="AA2186" s="57" t="e">
        <f t="shared" si="194"/>
        <v>#DIV/0!</v>
      </c>
      <c r="AB2186" s="57">
        <f>IFERROR((Table1[[#This Row],[Total Cost USD]]/Table1[[#This Row],[Volume MT/Head]]),0)</f>
        <v>0</v>
      </c>
      <c r="AD2186" s="6">
        <f>Table1[[#This Row],[Volume MT/Head]]-Table1[[#This Row],[Delivered MT]]</f>
        <v>0</v>
      </c>
      <c r="AE2186" s="6">
        <f>Table1[[#This Row],[Delivered MT]]*Table1[[#This Row],[Average Cost SDG/MT]]</f>
        <v>0</v>
      </c>
    </row>
    <row r="2187" spans="1:31" hidden="1" x14ac:dyDescent="0.2">
      <c r="A2187" s="1">
        <v>2198</v>
      </c>
      <c r="P2187" s="6">
        <f t="shared" si="191"/>
        <v>0</v>
      </c>
      <c r="R2187" s="6">
        <f t="shared" si="192"/>
        <v>0</v>
      </c>
      <c r="S2187" s="57">
        <f t="shared" si="190"/>
        <v>0</v>
      </c>
      <c r="T2187" s="6">
        <f>Table1[[#This Row],[Volume in Units]]*Table1[[#This Row],[Price SDG/Unit]]</f>
        <v>0</v>
      </c>
      <c r="U2187" s="57">
        <f>Table1[[#This Row],[Volume MT/Head]]*Table1[[#This Row],[Price USD/(MT/Head)]]</f>
        <v>0</v>
      </c>
      <c r="W2187" s="28">
        <f>Table1[[#This Row],[Commission SDG/MT]]*Table1[[#This Row],[Volume in Units]]</f>
        <v>0</v>
      </c>
      <c r="Y2187" s="28">
        <f t="shared" si="193"/>
        <v>0</v>
      </c>
      <c r="Z2187" s="6">
        <f>IFERROR((Table1[[#This Row],[Total Cost SDG]]/Table1[[#This Row],[Volume MT/Head]]),0)</f>
        <v>0</v>
      </c>
      <c r="AA2187" s="57" t="e">
        <f t="shared" si="194"/>
        <v>#DIV/0!</v>
      </c>
      <c r="AB2187" s="57">
        <f>IFERROR((Table1[[#This Row],[Total Cost USD]]/Table1[[#This Row],[Volume MT/Head]]),0)</f>
        <v>0</v>
      </c>
      <c r="AD2187" s="6">
        <f>Table1[[#This Row],[Volume MT/Head]]-Table1[[#This Row],[Delivered MT]]</f>
        <v>0</v>
      </c>
      <c r="AE2187" s="6">
        <f>Table1[[#This Row],[Delivered MT]]*Table1[[#This Row],[Average Cost SDG/MT]]</f>
        <v>0</v>
      </c>
    </row>
    <row r="2188" spans="1:31" hidden="1" x14ac:dyDescent="0.2">
      <c r="A2188" s="1">
        <v>2199</v>
      </c>
      <c r="P2188" s="6">
        <f t="shared" si="191"/>
        <v>0</v>
      </c>
      <c r="R2188" s="6">
        <f t="shared" si="192"/>
        <v>0</v>
      </c>
      <c r="S2188" s="57">
        <f t="shared" si="190"/>
        <v>0</v>
      </c>
      <c r="T2188" s="6">
        <f>Table1[[#This Row],[Volume in Units]]*Table1[[#This Row],[Price SDG/Unit]]</f>
        <v>0</v>
      </c>
      <c r="U2188" s="57">
        <f>Table1[[#This Row],[Volume MT/Head]]*Table1[[#This Row],[Price USD/(MT/Head)]]</f>
        <v>0</v>
      </c>
      <c r="W2188" s="28">
        <f>Table1[[#This Row],[Commission SDG/MT]]*Table1[[#This Row],[Volume in Units]]</f>
        <v>0</v>
      </c>
      <c r="Y2188" s="28">
        <f t="shared" si="193"/>
        <v>0</v>
      </c>
      <c r="Z2188" s="6">
        <f>IFERROR((Table1[[#This Row],[Total Cost SDG]]/Table1[[#This Row],[Volume MT/Head]]),0)</f>
        <v>0</v>
      </c>
      <c r="AA2188" s="57" t="e">
        <f t="shared" si="194"/>
        <v>#DIV/0!</v>
      </c>
      <c r="AB2188" s="57">
        <f>IFERROR((Table1[[#This Row],[Total Cost USD]]/Table1[[#This Row],[Volume MT/Head]]),0)</f>
        <v>0</v>
      </c>
      <c r="AD2188" s="6">
        <f>Table1[[#This Row],[Volume MT/Head]]-Table1[[#This Row],[Delivered MT]]</f>
        <v>0</v>
      </c>
      <c r="AE2188" s="6">
        <f>Table1[[#This Row],[Delivered MT]]*Table1[[#This Row],[Average Cost SDG/MT]]</f>
        <v>0</v>
      </c>
    </row>
    <row r="2189" spans="1:31" hidden="1" x14ac:dyDescent="0.2">
      <c r="A2189" s="1">
        <v>2200</v>
      </c>
      <c r="P2189" s="6">
        <f t="shared" si="191"/>
        <v>0</v>
      </c>
      <c r="R2189" s="6">
        <f t="shared" si="192"/>
        <v>0</v>
      </c>
      <c r="S2189" s="57">
        <f t="shared" si="190"/>
        <v>0</v>
      </c>
      <c r="T2189" s="6">
        <f>Table1[[#This Row],[Volume in Units]]*Table1[[#This Row],[Price SDG/Unit]]</f>
        <v>0</v>
      </c>
      <c r="U2189" s="57">
        <f>Table1[[#This Row],[Volume MT/Head]]*Table1[[#This Row],[Price USD/(MT/Head)]]</f>
        <v>0</v>
      </c>
      <c r="W2189" s="28">
        <f>Table1[[#This Row],[Commission SDG/MT]]*Table1[[#This Row],[Volume in Units]]</f>
        <v>0</v>
      </c>
      <c r="Y2189" s="28">
        <f t="shared" si="193"/>
        <v>0</v>
      </c>
      <c r="Z2189" s="6">
        <f>IFERROR((Table1[[#This Row],[Total Cost SDG]]/Table1[[#This Row],[Volume MT/Head]]),0)</f>
        <v>0</v>
      </c>
      <c r="AA2189" s="57" t="e">
        <f t="shared" si="194"/>
        <v>#DIV/0!</v>
      </c>
      <c r="AB2189" s="57">
        <f>IFERROR((Table1[[#This Row],[Total Cost USD]]/Table1[[#This Row],[Volume MT/Head]]),0)</f>
        <v>0</v>
      </c>
      <c r="AD2189" s="6">
        <f>Table1[[#This Row],[Volume MT/Head]]-Table1[[#This Row],[Delivered MT]]</f>
        <v>0</v>
      </c>
      <c r="AE2189" s="6">
        <f>Table1[[#This Row],[Delivered MT]]*Table1[[#This Row],[Average Cost SDG/MT]]</f>
        <v>0</v>
      </c>
    </row>
    <row r="2190" spans="1:31" hidden="1" x14ac:dyDescent="0.2">
      <c r="A2190" s="1">
        <v>2201</v>
      </c>
      <c r="P2190" s="6">
        <f t="shared" si="191"/>
        <v>0</v>
      </c>
      <c r="R2190" s="6">
        <f t="shared" si="192"/>
        <v>0</v>
      </c>
      <c r="S2190" s="57">
        <f t="shared" si="190"/>
        <v>0</v>
      </c>
      <c r="T2190" s="6">
        <f>Table1[[#This Row],[Volume in Units]]*Table1[[#This Row],[Price SDG/Unit]]</f>
        <v>0</v>
      </c>
      <c r="U2190" s="57">
        <f>Table1[[#This Row],[Volume MT/Head]]*Table1[[#This Row],[Price USD/(MT/Head)]]</f>
        <v>0</v>
      </c>
      <c r="W2190" s="28">
        <f>Table1[[#This Row],[Commission SDG/MT]]*Table1[[#This Row],[Volume in Units]]</f>
        <v>0</v>
      </c>
      <c r="Y2190" s="28">
        <f t="shared" si="193"/>
        <v>0</v>
      </c>
      <c r="Z2190" s="6">
        <f>IFERROR((Table1[[#This Row],[Total Cost SDG]]/Table1[[#This Row],[Volume MT/Head]]),0)</f>
        <v>0</v>
      </c>
      <c r="AA2190" s="57" t="e">
        <f t="shared" si="194"/>
        <v>#DIV/0!</v>
      </c>
      <c r="AB2190" s="57">
        <f>IFERROR((Table1[[#This Row],[Total Cost USD]]/Table1[[#This Row],[Volume MT/Head]]),0)</f>
        <v>0</v>
      </c>
      <c r="AD2190" s="6">
        <f>Table1[[#This Row],[Volume MT/Head]]-Table1[[#This Row],[Delivered MT]]</f>
        <v>0</v>
      </c>
      <c r="AE2190" s="6">
        <f>Table1[[#This Row],[Delivered MT]]*Table1[[#This Row],[Average Cost SDG/MT]]</f>
        <v>0</v>
      </c>
    </row>
    <row r="2191" spans="1:31" hidden="1" x14ac:dyDescent="0.2">
      <c r="A2191" s="1">
        <v>2202</v>
      </c>
      <c r="P2191" s="6">
        <f t="shared" si="191"/>
        <v>0</v>
      </c>
      <c r="R2191" s="6">
        <f t="shared" si="192"/>
        <v>0</v>
      </c>
      <c r="S2191" s="57">
        <f t="shared" si="190"/>
        <v>0</v>
      </c>
      <c r="T2191" s="6">
        <f>Table1[[#This Row],[Volume in Units]]*Table1[[#This Row],[Price SDG/Unit]]</f>
        <v>0</v>
      </c>
      <c r="U2191" s="57">
        <f>Table1[[#This Row],[Volume MT/Head]]*Table1[[#This Row],[Price USD/(MT/Head)]]</f>
        <v>0</v>
      </c>
      <c r="W2191" s="28">
        <f>Table1[[#This Row],[Commission SDG/MT]]*Table1[[#This Row],[Volume in Units]]</f>
        <v>0</v>
      </c>
      <c r="Y2191" s="28">
        <f t="shared" si="193"/>
        <v>0</v>
      </c>
      <c r="Z2191" s="6">
        <f>IFERROR((Table1[[#This Row],[Total Cost SDG]]/Table1[[#This Row],[Volume MT/Head]]),0)</f>
        <v>0</v>
      </c>
      <c r="AA2191" s="57" t="e">
        <f t="shared" si="194"/>
        <v>#DIV/0!</v>
      </c>
      <c r="AB2191" s="57">
        <f>IFERROR((Table1[[#This Row],[Total Cost USD]]/Table1[[#This Row],[Volume MT/Head]]),0)</f>
        <v>0</v>
      </c>
      <c r="AD2191" s="6">
        <f>Table1[[#This Row],[Volume MT/Head]]-Table1[[#This Row],[Delivered MT]]</f>
        <v>0</v>
      </c>
      <c r="AE2191" s="6">
        <f>Table1[[#This Row],[Delivered MT]]*Table1[[#This Row],[Average Cost SDG/MT]]</f>
        <v>0</v>
      </c>
    </row>
    <row r="2192" spans="1:31" hidden="1" x14ac:dyDescent="0.2">
      <c r="A2192" s="1">
        <v>2203</v>
      </c>
      <c r="P2192" s="6">
        <f t="shared" si="191"/>
        <v>0</v>
      </c>
      <c r="R2192" s="6">
        <f t="shared" si="192"/>
        <v>0</v>
      </c>
      <c r="S2192" s="57">
        <f t="shared" si="190"/>
        <v>0</v>
      </c>
      <c r="T2192" s="6">
        <f>Table1[[#This Row],[Volume in Units]]*Table1[[#This Row],[Price SDG/Unit]]</f>
        <v>0</v>
      </c>
      <c r="U2192" s="57">
        <f>Table1[[#This Row],[Volume MT/Head]]*Table1[[#This Row],[Price USD/(MT/Head)]]</f>
        <v>0</v>
      </c>
      <c r="W2192" s="28">
        <f>Table1[[#This Row],[Commission SDG/MT]]*Table1[[#This Row],[Volume in Units]]</f>
        <v>0</v>
      </c>
      <c r="Y2192" s="28">
        <f t="shared" si="193"/>
        <v>0</v>
      </c>
      <c r="Z2192" s="6">
        <f>IFERROR((Table1[[#This Row],[Total Cost SDG]]/Table1[[#This Row],[Volume MT/Head]]),0)</f>
        <v>0</v>
      </c>
      <c r="AA2192" s="57" t="e">
        <f t="shared" si="194"/>
        <v>#DIV/0!</v>
      </c>
      <c r="AB2192" s="57">
        <f>IFERROR((Table1[[#This Row],[Total Cost USD]]/Table1[[#This Row],[Volume MT/Head]]),0)</f>
        <v>0</v>
      </c>
      <c r="AD2192" s="6">
        <f>Table1[[#This Row],[Volume MT/Head]]-Table1[[#This Row],[Delivered MT]]</f>
        <v>0</v>
      </c>
      <c r="AE2192" s="6">
        <f>Table1[[#This Row],[Delivered MT]]*Table1[[#This Row],[Average Cost SDG/MT]]</f>
        <v>0</v>
      </c>
    </row>
    <row r="2193" spans="1:31" hidden="1" x14ac:dyDescent="0.2">
      <c r="A2193" s="1">
        <v>2204</v>
      </c>
      <c r="P2193" s="6">
        <f t="shared" si="191"/>
        <v>0</v>
      </c>
      <c r="R2193" s="6">
        <f t="shared" si="192"/>
        <v>0</v>
      </c>
      <c r="S2193" s="57">
        <f t="shared" si="190"/>
        <v>0</v>
      </c>
      <c r="T2193" s="6">
        <f>Table1[[#This Row],[Volume in Units]]*Table1[[#This Row],[Price SDG/Unit]]</f>
        <v>0</v>
      </c>
      <c r="U2193" s="57">
        <f>Table1[[#This Row],[Volume MT/Head]]*Table1[[#This Row],[Price USD/(MT/Head)]]</f>
        <v>0</v>
      </c>
      <c r="W2193" s="28">
        <f>Table1[[#This Row],[Commission SDG/MT]]*Table1[[#This Row],[Volume in Units]]</f>
        <v>0</v>
      </c>
      <c r="Y2193" s="28">
        <f t="shared" si="193"/>
        <v>0</v>
      </c>
      <c r="Z2193" s="6">
        <f>IFERROR((Table1[[#This Row],[Total Cost SDG]]/Table1[[#This Row],[Volume MT/Head]]),0)</f>
        <v>0</v>
      </c>
      <c r="AA2193" s="57" t="e">
        <f t="shared" si="194"/>
        <v>#DIV/0!</v>
      </c>
      <c r="AB2193" s="57">
        <f>IFERROR((Table1[[#This Row],[Total Cost USD]]/Table1[[#This Row],[Volume MT/Head]]),0)</f>
        <v>0</v>
      </c>
      <c r="AD2193" s="6">
        <f>Table1[[#This Row],[Volume MT/Head]]-Table1[[#This Row],[Delivered MT]]</f>
        <v>0</v>
      </c>
      <c r="AE2193" s="6">
        <f>Table1[[#This Row],[Delivered MT]]*Table1[[#This Row],[Average Cost SDG/MT]]</f>
        <v>0</v>
      </c>
    </row>
    <row r="2194" spans="1:31" hidden="1" x14ac:dyDescent="0.2">
      <c r="A2194" s="1">
        <v>2205</v>
      </c>
      <c r="P2194" s="6">
        <f t="shared" si="191"/>
        <v>0</v>
      </c>
      <c r="R2194" s="6">
        <f t="shared" si="192"/>
        <v>0</v>
      </c>
      <c r="S2194" s="57">
        <f t="shared" si="190"/>
        <v>0</v>
      </c>
      <c r="T2194" s="6">
        <f>Table1[[#This Row],[Volume in Units]]*Table1[[#This Row],[Price SDG/Unit]]</f>
        <v>0</v>
      </c>
      <c r="U2194" s="57">
        <f>Table1[[#This Row],[Volume MT/Head]]*Table1[[#This Row],[Price USD/(MT/Head)]]</f>
        <v>0</v>
      </c>
      <c r="W2194" s="28">
        <f>Table1[[#This Row],[Commission SDG/MT]]*Table1[[#This Row],[Volume in Units]]</f>
        <v>0</v>
      </c>
      <c r="Y2194" s="28">
        <f t="shared" si="193"/>
        <v>0</v>
      </c>
      <c r="Z2194" s="6">
        <f>IFERROR((Table1[[#This Row],[Total Cost SDG]]/Table1[[#This Row],[Volume MT/Head]]),0)</f>
        <v>0</v>
      </c>
      <c r="AA2194" s="57" t="e">
        <f t="shared" si="194"/>
        <v>#DIV/0!</v>
      </c>
      <c r="AB2194" s="57">
        <f>IFERROR((Table1[[#This Row],[Total Cost USD]]/Table1[[#This Row],[Volume MT/Head]]),0)</f>
        <v>0</v>
      </c>
      <c r="AD2194" s="6">
        <f>Table1[[#This Row],[Volume MT/Head]]-Table1[[#This Row],[Delivered MT]]</f>
        <v>0</v>
      </c>
      <c r="AE2194" s="6">
        <f>Table1[[#This Row],[Delivered MT]]*Table1[[#This Row],[Average Cost SDG/MT]]</f>
        <v>0</v>
      </c>
    </row>
    <row r="2195" spans="1:31" hidden="1" x14ac:dyDescent="0.2">
      <c r="A2195" s="1">
        <v>2206</v>
      </c>
      <c r="P2195" s="6">
        <f t="shared" si="191"/>
        <v>0</v>
      </c>
      <c r="R2195" s="6">
        <f t="shared" si="192"/>
        <v>0</v>
      </c>
      <c r="S2195" s="57">
        <f t="shared" si="190"/>
        <v>0</v>
      </c>
      <c r="T2195" s="6">
        <f>Table1[[#This Row],[Volume in Units]]*Table1[[#This Row],[Price SDG/Unit]]</f>
        <v>0</v>
      </c>
      <c r="U2195" s="57">
        <f>Table1[[#This Row],[Volume MT/Head]]*Table1[[#This Row],[Price USD/(MT/Head)]]</f>
        <v>0</v>
      </c>
      <c r="W2195" s="28">
        <f>Table1[[#This Row],[Commission SDG/MT]]*Table1[[#This Row],[Volume in Units]]</f>
        <v>0</v>
      </c>
      <c r="Y2195" s="28">
        <f t="shared" si="193"/>
        <v>0</v>
      </c>
      <c r="Z2195" s="6">
        <f>IFERROR((Table1[[#This Row],[Total Cost SDG]]/Table1[[#This Row],[Volume MT/Head]]),0)</f>
        <v>0</v>
      </c>
      <c r="AA2195" s="57" t="e">
        <f t="shared" si="194"/>
        <v>#DIV/0!</v>
      </c>
      <c r="AB2195" s="57">
        <f>IFERROR((Table1[[#This Row],[Total Cost USD]]/Table1[[#This Row],[Volume MT/Head]]),0)</f>
        <v>0</v>
      </c>
      <c r="AD2195" s="6">
        <f>Table1[[#This Row],[Volume MT/Head]]-Table1[[#This Row],[Delivered MT]]</f>
        <v>0</v>
      </c>
      <c r="AE2195" s="6">
        <f>Table1[[#This Row],[Delivered MT]]*Table1[[#This Row],[Average Cost SDG/MT]]</f>
        <v>0</v>
      </c>
    </row>
    <row r="2196" spans="1:31" hidden="1" x14ac:dyDescent="0.2">
      <c r="A2196" s="1">
        <v>2207</v>
      </c>
      <c r="P2196" s="6">
        <f t="shared" si="191"/>
        <v>0</v>
      </c>
      <c r="R2196" s="6">
        <f t="shared" si="192"/>
        <v>0</v>
      </c>
      <c r="S2196" s="57">
        <f t="shared" si="190"/>
        <v>0</v>
      </c>
      <c r="T2196" s="6">
        <f>Table1[[#This Row],[Volume in Units]]*Table1[[#This Row],[Price SDG/Unit]]</f>
        <v>0</v>
      </c>
      <c r="U2196" s="57">
        <f>Table1[[#This Row],[Volume MT/Head]]*Table1[[#This Row],[Price USD/(MT/Head)]]</f>
        <v>0</v>
      </c>
      <c r="W2196" s="28">
        <f>Table1[[#This Row],[Commission SDG/MT]]*Table1[[#This Row],[Volume in Units]]</f>
        <v>0</v>
      </c>
      <c r="Y2196" s="28">
        <f t="shared" si="193"/>
        <v>0</v>
      </c>
      <c r="Z2196" s="6">
        <f>IFERROR((Table1[[#This Row],[Total Cost SDG]]/Table1[[#This Row],[Volume MT/Head]]),0)</f>
        <v>0</v>
      </c>
      <c r="AA2196" s="57" t="e">
        <f t="shared" si="194"/>
        <v>#DIV/0!</v>
      </c>
      <c r="AB2196" s="57">
        <f>IFERROR((Table1[[#This Row],[Total Cost USD]]/Table1[[#This Row],[Volume MT/Head]]),0)</f>
        <v>0</v>
      </c>
      <c r="AD2196" s="6">
        <f>Table1[[#This Row],[Volume MT/Head]]-Table1[[#This Row],[Delivered MT]]</f>
        <v>0</v>
      </c>
      <c r="AE2196" s="6">
        <f>Table1[[#This Row],[Delivered MT]]*Table1[[#This Row],[Average Cost SDG/MT]]</f>
        <v>0</v>
      </c>
    </row>
    <row r="2197" spans="1:31" hidden="1" x14ac:dyDescent="0.2">
      <c r="A2197" s="1">
        <v>2208</v>
      </c>
      <c r="P2197" s="6">
        <f t="shared" si="191"/>
        <v>0</v>
      </c>
      <c r="R2197" s="6">
        <f t="shared" si="192"/>
        <v>0</v>
      </c>
      <c r="S2197" s="57">
        <f t="shared" si="190"/>
        <v>0</v>
      </c>
      <c r="T2197" s="6">
        <f>Table1[[#This Row],[Volume in Units]]*Table1[[#This Row],[Price SDG/Unit]]</f>
        <v>0</v>
      </c>
      <c r="U2197" s="57">
        <f>Table1[[#This Row],[Volume MT/Head]]*Table1[[#This Row],[Price USD/(MT/Head)]]</f>
        <v>0</v>
      </c>
      <c r="W2197" s="28">
        <f>Table1[[#This Row],[Commission SDG/MT]]*Table1[[#This Row],[Volume in Units]]</f>
        <v>0</v>
      </c>
      <c r="Y2197" s="28">
        <f t="shared" si="193"/>
        <v>0</v>
      </c>
      <c r="Z2197" s="6">
        <f>IFERROR((Table1[[#This Row],[Total Cost SDG]]/Table1[[#This Row],[Volume MT/Head]]),0)</f>
        <v>0</v>
      </c>
      <c r="AA2197" s="57" t="e">
        <f t="shared" si="194"/>
        <v>#DIV/0!</v>
      </c>
      <c r="AB2197" s="57">
        <f>IFERROR((Table1[[#This Row],[Total Cost USD]]/Table1[[#This Row],[Volume MT/Head]]),0)</f>
        <v>0</v>
      </c>
      <c r="AD2197" s="6">
        <f>Table1[[#This Row],[Volume MT/Head]]-Table1[[#This Row],[Delivered MT]]</f>
        <v>0</v>
      </c>
      <c r="AE2197" s="6">
        <f>Table1[[#This Row],[Delivered MT]]*Table1[[#This Row],[Average Cost SDG/MT]]</f>
        <v>0</v>
      </c>
    </row>
    <row r="2198" spans="1:31" hidden="1" x14ac:dyDescent="0.2">
      <c r="A2198" s="1">
        <v>2209</v>
      </c>
      <c r="P2198" s="6">
        <f t="shared" si="191"/>
        <v>0</v>
      </c>
      <c r="R2198" s="6">
        <f t="shared" si="192"/>
        <v>0</v>
      </c>
      <c r="S2198" s="57">
        <f t="shared" si="190"/>
        <v>0</v>
      </c>
      <c r="T2198" s="6">
        <f>Table1[[#This Row],[Volume in Units]]*Table1[[#This Row],[Price SDG/Unit]]</f>
        <v>0</v>
      </c>
      <c r="U2198" s="57">
        <f>Table1[[#This Row],[Volume MT/Head]]*Table1[[#This Row],[Price USD/(MT/Head)]]</f>
        <v>0</v>
      </c>
      <c r="W2198" s="28">
        <f>Table1[[#This Row],[Commission SDG/MT]]*Table1[[#This Row],[Volume in Units]]</f>
        <v>0</v>
      </c>
      <c r="Y2198" s="28">
        <f t="shared" si="193"/>
        <v>0</v>
      </c>
      <c r="Z2198" s="6">
        <f>IFERROR((Table1[[#This Row],[Total Cost SDG]]/Table1[[#This Row],[Volume MT/Head]]),0)</f>
        <v>0</v>
      </c>
      <c r="AA2198" s="57" t="e">
        <f t="shared" si="194"/>
        <v>#DIV/0!</v>
      </c>
      <c r="AB2198" s="57">
        <f>IFERROR((Table1[[#This Row],[Total Cost USD]]/Table1[[#This Row],[Volume MT/Head]]),0)</f>
        <v>0</v>
      </c>
      <c r="AD2198" s="6">
        <f>Table1[[#This Row],[Volume MT/Head]]-Table1[[#This Row],[Delivered MT]]</f>
        <v>0</v>
      </c>
      <c r="AE2198" s="6">
        <f>Table1[[#This Row],[Delivered MT]]*Table1[[#This Row],[Average Cost SDG/MT]]</f>
        <v>0</v>
      </c>
    </row>
    <row r="2199" spans="1:31" hidden="1" x14ac:dyDescent="0.2">
      <c r="A2199" s="1">
        <v>2210</v>
      </c>
      <c r="P2199" s="6">
        <f t="shared" si="191"/>
        <v>0</v>
      </c>
      <c r="R2199" s="6">
        <f t="shared" si="192"/>
        <v>0</v>
      </c>
      <c r="S2199" s="57">
        <f t="shared" si="190"/>
        <v>0</v>
      </c>
      <c r="T2199" s="6">
        <f>Table1[[#This Row],[Volume in Units]]*Table1[[#This Row],[Price SDG/Unit]]</f>
        <v>0</v>
      </c>
      <c r="U2199" s="57">
        <f>Table1[[#This Row],[Volume MT/Head]]*Table1[[#This Row],[Price USD/(MT/Head)]]</f>
        <v>0</v>
      </c>
      <c r="W2199" s="28">
        <f>Table1[[#This Row],[Commission SDG/MT]]*Table1[[#This Row],[Volume in Units]]</f>
        <v>0</v>
      </c>
      <c r="Y2199" s="28">
        <f t="shared" si="193"/>
        <v>0</v>
      </c>
      <c r="Z2199" s="6">
        <f>IFERROR((Table1[[#This Row],[Total Cost SDG]]/Table1[[#This Row],[Volume MT/Head]]),0)</f>
        <v>0</v>
      </c>
      <c r="AA2199" s="57" t="e">
        <f t="shared" si="194"/>
        <v>#DIV/0!</v>
      </c>
      <c r="AB2199" s="57">
        <f>IFERROR((Table1[[#This Row],[Total Cost USD]]/Table1[[#This Row],[Volume MT/Head]]),0)</f>
        <v>0</v>
      </c>
      <c r="AD2199" s="6">
        <f>Table1[[#This Row],[Volume MT/Head]]-Table1[[#This Row],[Delivered MT]]</f>
        <v>0</v>
      </c>
      <c r="AE2199" s="6">
        <f>Table1[[#This Row],[Delivered MT]]*Table1[[#This Row],[Average Cost SDG/MT]]</f>
        <v>0</v>
      </c>
    </row>
    <row r="2200" spans="1:31" hidden="1" x14ac:dyDescent="0.2">
      <c r="A2200" s="1">
        <v>2211</v>
      </c>
      <c r="P2200" s="6">
        <f t="shared" si="191"/>
        <v>0</v>
      </c>
      <c r="R2200" s="6">
        <f t="shared" si="192"/>
        <v>0</v>
      </c>
      <c r="S2200" s="57">
        <f t="shared" si="190"/>
        <v>0</v>
      </c>
      <c r="T2200" s="6">
        <f>Table1[[#This Row],[Volume in Units]]*Table1[[#This Row],[Price SDG/Unit]]</f>
        <v>0</v>
      </c>
      <c r="U2200" s="57">
        <f>Table1[[#This Row],[Volume MT/Head]]*Table1[[#This Row],[Price USD/(MT/Head)]]</f>
        <v>0</v>
      </c>
      <c r="W2200" s="28">
        <f>Table1[[#This Row],[Commission SDG/MT]]*Table1[[#This Row],[Volume in Units]]</f>
        <v>0</v>
      </c>
      <c r="Y2200" s="28">
        <f t="shared" si="193"/>
        <v>0</v>
      </c>
      <c r="Z2200" s="6">
        <f>IFERROR((Table1[[#This Row],[Total Cost SDG]]/Table1[[#This Row],[Volume MT/Head]]),0)</f>
        <v>0</v>
      </c>
      <c r="AA2200" s="57" t="e">
        <f t="shared" si="194"/>
        <v>#DIV/0!</v>
      </c>
      <c r="AB2200" s="57">
        <f>IFERROR((Table1[[#This Row],[Total Cost USD]]/Table1[[#This Row],[Volume MT/Head]]),0)</f>
        <v>0</v>
      </c>
      <c r="AD2200" s="6">
        <f>Table1[[#This Row],[Volume MT/Head]]-Table1[[#This Row],[Delivered MT]]</f>
        <v>0</v>
      </c>
      <c r="AE2200" s="6">
        <f>Table1[[#This Row],[Delivered MT]]*Table1[[#This Row],[Average Cost SDG/MT]]</f>
        <v>0</v>
      </c>
    </row>
    <row r="2201" spans="1:31" hidden="1" x14ac:dyDescent="0.2">
      <c r="A2201" s="1">
        <v>2212</v>
      </c>
      <c r="P2201" s="6">
        <f t="shared" si="191"/>
        <v>0</v>
      </c>
      <c r="R2201" s="6">
        <f t="shared" si="192"/>
        <v>0</v>
      </c>
      <c r="S2201" s="57">
        <f t="shared" ref="S2201:S2264" si="195">IFERROR((R2201/F2201),0)</f>
        <v>0</v>
      </c>
      <c r="T2201" s="6">
        <f>Table1[[#This Row],[Volume in Units]]*Table1[[#This Row],[Price SDG/Unit]]</f>
        <v>0</v>
      </c>
      <c r="U2201" s="57">
        <f>Table1[[#This Row],[Volume MT/Head]]*Table1[[#This Row],[Price USD/(MT/Head)]]</f>
        <v>0</v>
      </c>
      <c r="W2201" s="28">
        <f>Table1[[#This Row],[Commission SDG/MT]]*Table1[[#This Row],[Volume in Units]]</f>
        <v>0</v>
      </c>
      <c r="Y2201" s="28">
        <f t="shared" si="193"/>
        <v>0</v>
      </c>
      <c r="Z2201" s="6">
        <f>IFERROR((Table1[[#This Row],[Total Cost SDG]]/Table1[[#This Row],[Volume MT/Head]]),0)</f>
        <v>0</v>
      </c>
      <c r="AA2201" s="57" t="e">
        <f t="shared" si="194"/>
        <v>#DIV/0!</v>
      </c>
      <c r="AB2201" s="57">
        <f>IFERROR((Table1[[#This Row],[Total Cost USD]]/Table1[[#This Row],[Volume MT/Head]]),0)</f>
        <v>0</v>
      </c>
      <c r="AD2201" s="6">
        <f>Table1[[#This Row],[Volume MT/Head]]-Table1[[#This Row],[Delivered MT]]</f>
        <v>0</v>
      </c>
      <c r="AE2201" s="6">
        <f>Table1[[#This Row],[Delivered MT]]*Table1[[#This Row],[Average Cost SDG/MT]]</f>
        <v>0</v>
      </c>
    </row>
    <row r="2202" spans="1:31" hidden="1" x14ac:dyDescent="0.2">
      <c r="A2202" s="1">
        <v>2213</v>
      </c>
      <c r="P2202" s="6">
        <f t="shared" si="191"/>
        <v>0</v>
      </c>
      <c r="R2202" s="6">
        <f t="shared" si="192"/>
        <v>0</v>
      </c>
      <c r="S2202" s="57">
        <f t="shared" si="195"/>
        <v>0</v>
      </c>
      <c r="T2202" s="6">
        <f>Table1[[#This Row],[Volume in Units]]*Table1[[#This Row],[Price SDG/Unit]]</f>
        <v>0</v>
      </c>
      <c r="U2202" s="57">
        <f>Table1[[#This Row],[Volume MT/Head]]*Table1[[#This Row],[Price USD/(MT/Head)]]</f>
        <v>0</v>
      </c>
      <c r="W2202" s="28">
        <f>Table1[[#This Row],[Commission SDG/MT]]*Table1[[#This Row],[Volume in Units]]</f>
        <v>0</v>
      </c>
      <c r="Y2202" s="28">
        <f t="shared" si="193"/>
        <v>0</v>
      </c>
      <c r="Z2202" s="6">
        <f>IFERROR((Table1[[#This Row],[Total Cost SDG]]/Table1[[#This Row],[Volume MT/Head]]),0)</f>
        <v>0</v>
      </c>
      <c r="AA2202" s="57" t="e">
        <f t="shared" si="194"/>
        <v>#DIV/0!</v>
      </c>
      <c r="AB2202" s="57">
        <f>IFERROR((Table1[[#This Row],[Total Cost USD]]/Table1[[#This Row],[Volume MT/Head]]),0)</f>
        <v>0</v>
      </c>
      <c r="AD2202" s="6">
        <f>Table1[[#This Row],[Volume MT/Head]]-Table1[[#This Row],[Delivered MT]]</f>
        <v>0</v>
      </c>
      <c r="AE2202" s="6">
        <f>Table1[[#This Row],[Delivered MT]]*Table1[[#This Row],[Average Cost SDG/MT]]</f>
        <v>0</v>
      </c>
    </row>
    <row r="2203" spans="1:31" hidden="1" x14ac:dyDescent="0.2">
      <c r="A2203" s="1">
        <v>2214</v>
      </c>
      <c r="P2203" s="6">
        <f t="shared" si="191"/>
        <v>0</v>
      </c>
      <c r="R2203" s="6">
        <f t="shared" si="192"/>
        <v>0</v>
      </c>
      <c r="S2203" s="57">
        <f t="shared" si="195"/>
        <v>0</v>
      </c>
      <c r="T2203" s="6">
        <f>Table1[[#This Row],[Volume in Units]]*Table1[[#This Row],[Price SDG/Unit]]</f>
        <v>0</v>
      </c>
      <c r="U2203" s="57">
        <f>Table1[[#This Row],[Volume MT/Head]]*Table1[[#This Row],[Price USD/(MT/Head)]]</f>
        <v>0</v>
      </c>
      <c r="W2203" s="28">
        <f>Table1[[#This Row],[Commission SDG/MT]]*Table1[[#This Row],[Volume in Units]]</f>
        <v>0</v>
      </c>
      <c r="Y2203" s="28">
        <f t="shared" si="193"/>
        <v>0</v>
      </c>
      <c r="Z2203" s="6">
        <f>IFERROR((Table1[[#This Row],[Total Cost SDG]]/Table1[[#This Row],[Volume MT/Head]]),0)</f>
        <v>0</v>
      </c>
      <c r="AA2203" s="57" t="e">
        <f t="shared" si="194"/>
        <v>#DIV/0!</v>
      </c>
      <c r="AB2203" s="57">
        <f>IFERROR((Table1[[#This Row],[Total Cost USD]]/Table1[[#This Row],[Volume MT/Head]]),0)</f>
        <v>0</v>
      </c>
      <c r="AD2203" s="6">
        <f>Table1[[#This Row],[Volume MT/Head]]-Table1[[#This Row],[Delivered MT]]</f>
        <v>0</v>
      </c>
      <c r="AE2203" s="6">
        <f>Table1[[#This Row],[Delivered MT]]*Table1[[#This Row],[Average Cost SDG/MT]]</f>
        <v>0</v>
      </c>
    </row>
    <row r="2204" spans="1:31" hidden="1" x14ac:dyDescent="0.2">
      <c r="A2204" s="1">
        <v>2215</v>
      </c>
      <c r="P2204" s="6">
        <f t="shared" si="191"/>
        <v>0</v>
      </c>
      <c r="R2204" s="6">
        <f t="shared" si="192"/>
        <v>0</v>
      </c>
      <c r="S2204" s="57">
        <f t="shared" si="195"/>
        <v>0</v>
      </c>
      <c r="T2204" s="6">
        <f>Table1[[#This Row],[Volume in Units]]*Table1[[#This Row],[Price SDG/Unit]]</f>
        <v>0</v>
      </c>
      <c r="U2204" s="57">
        <f>Table1[[#This Row],[Volume MT/Head]]*Table1[[#This Row],[Price USD/(MT/Head)]]</f>
        <v>0</v>
      </c>
      <c r="W2204" s="28">
        <f>Table1[[#This Row],[Commission SDG/MT]]*Table1[[#This Row],[Volume in Units]]</f>
        <v>0</v>
      </c>
      <c r="Y2204" s="28">
        <f t="shared" si="193"/>
        <v>0</v>
      </c>
      <c r="Z2204" s="6">
        <f>IFERROR((Table1[[#This Row],[Total Cost SDG]]/Table1[[#This Row],[Volume MT/Head]]),0)</f>
        <v>0</v>
      </c>
      <c r="AA2204" s="57" t="e">
        <f t="shared" si="194"/>
        <v>#DIV/0!</v>
      </c>
      <c r="AB2204" s="57">
        <f>IFERROR((Table1[[#This Row],[Total Cost USD]]/Table1[[#This Row],[Volume MT/Head]]),0)</f>
        <v>0</v>
      </c>
      <c r="AD2204" s="6">
        <f>Table1[[#This Row],[Volume MT/Head]]-Table1[[#This Row],[Delivered MT]]</f>
        <v>0</v>
      </c>
      <c r="AE2204" s="6">
        <f>Table1[[#This Row],[Delivered MT]]*Table1[[#This Row],[Average Cost SDG/MT]]</f>
        <v>0</v>
      </c>
    </row>
    <row r="2205" spans="1:31" hidden="1" x14ac:dyDescent="0.2">
      <c r="A2205" s="1">
        <v>2216</v>
      </c>
      <c r="P2205" s="6">
        <f t="shared" si="191"/>
        <v>0</v>
      </c>
      <c r="R2205" s="6">
        <f t="shared" si="192"/>
        <v>0</v>
      </c>
      <c r="S2205" s="57">
        <f t="shared" si="195"/>
        <v>0</v>
      </c>
      <c r="T2205" s="6">
        <f>Table1[[#This Row],[Volume in Units]]*Table1[[#This Row],[Price SDG/Unit]]</f>
        <v>0</v>
      </c>
      <c r="U2205" s="57">
        <f>Table1[[#This Row],[Volume MT/Head]]*Table1[[#This Row],[Price USD/(MT/Head)]]</f>
        <v>0</v>
      </c>
      <c r="W2205" s="28">
        <f>Table1[[#This Row],[Commission SDG/MT]]*Table1[[#This Row],[Volume in Units]]</f>
        <v>0</v>
      </c>
      <c r="Y2205" s="28">
        <f t="shared" si="193"/>
        <v>0</v>
      </c>
      <c r="Z2205" s="6">
        <f>IFERROR((Table1[[#This Row],[Total Cost SDG]]/Table1[[#This Row],[Volume MT/Head]]),0)</f>
        <v>0</v>
      </c>
      <c r="AA2205" s="57" t="e">
        <f t="shared" si="194"/>
        <v>#DIV/0!</v>
      </c>
      <c r="AB2205" s="57">
        <f>IFERROR((Table1[[#This Row],[Total Cost USD]]/Table1[[#This Row],[Volume MT/Head]]),0)</f>
        <v>0</v>
      </c>
      <c r="AD2205" s="6">
        <f>Table1[[#This Row],[Volume MT/Head]]-Table1[[#This Row],[Delivered MT]]</f>
        <v>0</v>
      </c>
      <c r="AE2205" s="6">
        <f>Table1[[#This Row],[Delivered MT]]*Table1[[#This Row],[Average Cost SDG/MT]]</f>
        <v>0</v>
      </c>
    </row>
    <row r="2206" spans="1:31" hidden="1" x14ac:dyDescent="0.2">
      <c r="A2206" s="1">
        <v>2217</v>
      </c>
      <c r="P2206" s="6">
        <f t="shared" si="191"/>
        <v>0</v>
      </c>
      <c r="R2206" s="6">
        <f t="shared" si="192"/>
        <v>0</v>
      </c>
      <c r="S2206" s="57">
        <f t="shared" si="195"/>
        <v>0</v>
      </c>
      <c r="T2206" s="6">
        <f>Table1[[#This Row],[Volume in Units]]*Table1[[#This Row],[Price SDG/Unit]]</f>
        <v>0</v>
      </c>
      <c r="U2206" s="57">
        <f>Table1[[#This Row],[Volume MT/Head]]*Table1[[#This Row],[Price USD/(MT/Head)]]</f>
        <v>0</v>
      </c>
      <c r="W2206" s="28">
        <f>Table1[[#This Row],[Commission SDG/MT]]*Table1[[#This Row],[Volume in Units]]</f>
        <v>0</v>
      </c>
      <c r="Y2206" s="28">
        <f t="shared" si="193"/>
        <v>0</v>
      </c>
      <c r="Z2206" s="6">
        <f>IFERROR((Table1[[#This Row],[Total Cost SDG]]/Table1[[#This Row],[Volume MT/Head]]),0)</f>
        <v>0</v>
      </c>
      <c r="AA2206" s="57" t="e">
        <f t="shared" si="194"/>
        <v>#DIV/0!</v>
      </c>
      <c r="AB2206" s="57">
        <f>IFERROR((Table1[[#This Row],[Total Cost USD]]/Table1[[#This Row],[Volume MT/Head]]),0)</f>
        <v>0</v>
      </c>
      <c r="AD2206" s="6">
        <f>Table1[[#This Row],[Volume MT/Head]]-Table1[[#This Row],[Delivered MT]]</f>
        <v>0</v>
      </c>
      <c r="AE2206" s="6">
        <f>Table1[[#This Row],[Delivered MT]]*Table1[[#This Row],[Average Cost SDG/MT]]</f>
        <v>0</v>
      </c>
    </row>
    <row r="2207" spans="1:31" hidden="1" x14ac:dyDescent="0.2">
      <c r="A2207" s="1">
        <v>2218</v>
      </c>
      <c r="P2207" s="6">
        <f t="shared" si="191"/>
        <v>0</v>
      </c>
      <c r="R2207" s="6">
        <f t="shared" si="192"/>
        <v>0</v>
      </c>
      <c r="S2207" s="57">
        <f t="shared" si="195"/>
        <v>0</v>
      </c>
      <c r="T2207" s="6">
        <f>Table1[[#This Row],[Volume in Units]]*Table1[[#This Row],[Price SDG/Unit]]</f>
        <v>0</v>
      </c>
      <c r="U2207" s="57">
        <f>Table1[[#This Row],[Volume MT/Head]]*Table1[[#This Row],[Price USD/(MT/Head)]]</f>
        <v>0</v>
      </c>
      <c r="W2207" s="28">
        <f>Table1[[#This Row],[Commission SDG/MT]]*Table1[[#This Row],[Volume in Units]]</f>
        <v>0</v>
      </c>
      <c r="Y2207" s="28">
        <f t="shared" si="193"/>
        <v>0</v>
      </c>
      <c r="Z2207" s="6">
        <f>IFERROR((Table1[[#This Row],[Total Cost SDG]]/Table1[[#This Row],[Volume MT/Head]]),0)</f>
        <v>0</v>
      </c>
      <c r="AA2207" s="57" t="e">
        <f t="shared" si="194"/>
        <v>#DIV/0!</v>
      </c>
      <c r="AB2207" s="57">
        <f>IFERROR((Table1[[#This Row],[Total Cost USD]]/Table1[[#This Row],[Volume MT/Head]]),0)</f>
        <v>0</v>
      </c>
      <c r="AD2207" s="6">
        <f>Table1[[#This Row],[Volume MT/Head]]-Table1[[#This Row],[Delivered MT]]</f>
        <v>0</v>
      </c>
      <c r="AE2207" s="6">
        <f>Table1[[#This Row],[Delivered MT]]*Table1[[#This Row],[Average Cost SDG/MT]]</f>
        <v>0</v>
      </c>
    </row>
    <row r="2208" spans="1:31" hidden="1" x14ac:dyDescent="0.2">
      <c r="A2208" s="1">
        <v>2219</v>
      </c>
      <c r="P2208" s="6">
        <f t="shared" si="191"/>
        <v>0</v>
      </c>
      <c r="R2208" s="6">
        <f t="shared" si="192"/>
        <v>0</v>
      </c>
      <c r="S2208" s="57">
        <f t="shared" si="195"/>
        <v>0</v>
      </c>
      <c r="T2208" s="6">
        <f>Table1[[#This Row],[Volume in Units]]*Table1[[#This Row],[Price SDG/Unit]]</f>
        <v>0</v>
      </c>
      <c r="U2208" s="57">
        <f>Table1[[#This Row],[Volume MT/Head]]*Table1[[#This Row],[Price USD/(MT/Head)]]</f>
        <v>0</v>
      </c>
      <c r="W2208" s="28">
        <f>Table1[[#This Row],[Commission SDG/MT]]*Table1[[#This Row],[Volume in Units]]</f>
        <v>0</v>
      </c>
      <c r="Y2208" s="28">
        <f t="shared" si="193"/>
        <v>0</v>
      </c>
      <c r="Z2208" s="6">
        <f>IFERROR((Table1[[#This Row],[Total Cost SDG]]/Table1[[#This Row],[Volume MT/Head]]),0)</f>
        <v>0</v>
      </c>
      <c r="AA2208" s="57" t="e">
        <f t="shared" si="194"/>
        <v>#DIV/0!</v>
      </c>
      <c r="AB2208" s="57">
        <f>IFERROR((Table1[[#This Row],[Total Cost USD]]/Table1[[#This Row],[Volume MT/Head]]),0)</f>
        <v>0</v>
      </c>
      <c r="AD2208" s="6">
        <f>Table1[[#This Row],[Volume MT/Head]]-Table1[[#This Row],[Delivered MT]]</f>
        <v>0</v>
      </c>
      <c r="AE2208" s="6">
        <f>Table1[[#This Row],[Delivered MT]]*Table1[[#This Row],[Average Cost SDG/MT]]</f>
        <v>0</v>
      </c>
    </row>
    <row r="2209" spans="1:31" hidden="1" x14ac:dyDescent="0.2">
      <c r="A2209" s="1">
        <v>2220</v>
      </c>
      <c r="P2209" s="6">
        <f t="shared" si="191"/>
        <v>0</v>
      </c>
      <c r="R2209" s="6">
        <f t="shared" si="192"/>
        <v>0</v>
      </c>
      <c r="S2209" s="57">
        <f t="shared" si="195"/>
        <v>0</v>
      </c>
      <c r="T2209" s="6">
        <f>Table1[[#This Row],[Volume in Units]]*Table1[[#This Row],[Price SDG/Unit]]</f>
        <v>0</v>
      </c>
      <c r="U2209" s="57">
        <f>Table1[[#This Row],[Volume MT/Head]]*Table1[[#This Row],[Price USD/(MT/Head)]]</f>
        <v>0</v>
      </c>
      <c r="W2209" s="28">
        <f>Table1[[#This Row],[Commission SDG/MT]]*Table1[[#This Row],[Volume in Units]]</f>
        <v>0</v>
      </c>
      <c r="Y2209" s="28">
        <f t="shared" si="193"/>
        <v>0</v>
      </c>
      <c r="Z2209" s="6">
        <f>IFERROR((Table1[[#This Row],[Total Cost SDG]]/Table1[[#This Row],[Volume MT/Head]]),0)</f>
        <v>0</v>
      </c>
      <c r="AA2209" s="57" t="e">
        <f t="shared" si="194"/>
        <v>#DIV/0!</v>
      </c>
      <c r="AB2209" s="57">
        <f>IFERROR((Table1[[#This Row],[Total Cost USD]]/Table1[[#This Row],[Volume MT/Head]]),0)</f>
        <v>0</v>
      </c>
      <c r="AD2209" s="6">
        <f>Table1[[#This Row],[Volume MT/Head]]-Table1[[#This Row],[Delivered MT]]</f>
        <v>0</v>
      </c>
      <c r="AE2209" s="6">
        <f>Table1[[#This Row],[Delivered MT]]*Table1[[#This Row],[Average Cost SDG/MT]]</f>
        <v>0</v>
      </c>
    </row>
    <row r="2210" spans="1:31" hidden="1" x14ac:dyDescent="0.2">
      <c r="A2210" s="1">
        <v>2221</v>
      </c>
      <c r="P2210" s="6">
        <f t="shared" si="191"/>
        <v>0</v>
      </c>
      <c r="R2210" s="6">
        <f t="shared" si="192"/>
        <v>0</v>
      </c>
      <c r="S2210" s="57">
        <f t="shared" si="195"/>
        <v>0</v>
      </c>
      <c r="T2210" s="6">
        <f>Table1[[#This Row],[Volume in Units]]*Table1[[#This Row],[Price SDG/Unit]]</f>
        <v>0</v>
      </c>
      <c r="U2210" s="57">
        <f>Table1[[#This Row],[Volume MT/Head]]*Table1[[#This Row],[Price USD/(MT/Head)]]</f>
        <v>0</v>
      </c>
      <c r="W2210" s="28">
        <f>Table1[[#This Row],[Commission SDG/MT]]*Table1[[#This Row],[Volume in Units]]</f>
        <v>0</v>
      </c>
      <c r="Y2210" s="28">
        <f t="shared" si="193"/>
        <v>0</v>
      </c>
      <c r="Z2210" s="6">
        <f>IFERROR((Table1[[#This Row],[Total Cost SDG]]/Table1[[#This Row],[Volume MT/Head]]),0)</f>
        <v>0</v>
      </c>
      <c r="AA2210" s="57" t="e">
        <f t="shared" si="194"/>
        <v>#DIV/0!</v>
      </c>
      <c r="AB2210" s="57">
        <f>IFERROR((Table1[[#This Row],[Total Cost USD]]/Table1[[#This Row],[Volume MT/Head]]),0)</f>
        <v>0</v>
      </c>
      <c r="AD2210" s="6">
        <f>Table1[[#This Row],[Volume MT/Head]]-Table1[[#This Row],[Delivered MT]]</f>
        <v>0</v>
      </c>
      <c r="AE2210" s="6">
        <f>Table1[[#This Row],[Delivered MT]]*Table1[[#This Row],[Average Cost SDG/MT]]</f>
        <v>0</v>
      </c>
    </row>
    <row r="2211" spans="1:31" hidden="1" x14ac:dyDescent="0.2">
      <c r="A2211" s="1">
        <v>2222</v>
      </c>
      <c r="P2211" s="6">
        <f t="shared" si="191"/>
        <v>0</v>
      </c>
      <c r="R2211" s="6">
        <f t="shared" si="192"/>
        <v>0</v>
      </c>
      <c r="S2211" s="57">
        <f t="shared" si="195"/>
        <v>0</v>
      </c>
      <c r="T2211" s="6">
        <f>Table1[[#This Row],[Volume in Units]]*Table1[[#This Row],[Price SDG/Unit]]</f>
        <v>0</v>
      </c>
      <c r="U2211" s="57">
        <f>Table1[[#This Row],[Volume MT/Head]]*Table1[[#This Row],[Price USD/(MT/Head)]]</f>
        <v>0</v>
      </c>
      <c r="W2211" s="28">
        <f>Table1[[#This Row],[Commission SDG/MT]]*Table1[[#This Row],[Volume in Units]]</f>
        <v>0</v>
      </c>
      <c r="Y2211" s="28">
        <f t="shared" si="193"/>
        <v>0</v>
      </c>
      <c r="Z2211" s="6">
        <f>IFERROR((Table1[[#This Row],[Total Cost SDG]]/Table1[[#This Row],[Volume MT/Head]]),0)</f>
        <v>0</v>
      </c>
      <c r="AA2211" s="57" t="e">
        <f t="shared" si="194"/>
        <v>#DIV/0!</v>
      </c>
      <c r="AB2211" s="57">
        <f>IFERROR((Table1[[#This Row],[Total Cost USD]]/Table1[[#This Row],[Volume MT/Head]]),0)</f>
        <v>0</v>
      </c>
      <c r="AD2211" s="6">
        <f>Table1[[#This Row],[Volume MT/Head]]-Table1[[#This Row],[Delivered MT]]</f>
        <v>0</v>
      </c>
      <c r="AE2211" s="6">
        <f>Table1[[#This Row],[Delivered MT]]*Table1[[#This Row],[Average Cost SDG/MT]]</f>
        <v>0</v>
      </c>
    </row>
    <row r="2212" spans="1:31" hidden="1" x14ac:dyDescent="0.2">
      <c r="A2212" s="1">
        <v>2223</v>
      </c>
      <c r="P2212" s="6">
        <f t="shared" si="191"/>
        <v>0</v>
      </c>
      <c r="R2212" s="6">
        <f t="shared" si="192"/>
        <v>0</v>
      </c>
      <c r="S2212" s="57">
        <f t="shared" si="195"/>
        <v>0</v>
      </c>
      <c r="T2212" s="6">
        <f>Table1[[#This Row],[Volume in Units]]*Table1[[#This Row],[Price SDG/Unit]]</f>
        <v>0</v>
      </c>
      <c r="U2212" s="57">
        <f>Table1[[#This Row],[Volume MT/Head]]*Table1[[#This Row],[Price USD/(MT/Head)]]</f>
        <v>0</v>
      </c>
      <c r="W2212" s="28">
        <f>Table1[[#This Row],[Commission SDG/MT]]*Table1[[#This Row],[Volume in Units]]</f>
        <v>0</v>
      </c>
      <c r="Y2212" s="28">
        <f t="shared" si="193"/>
        <v>0</v>
      </c>
      <c r="Z2212" s="6">
        <f>IFERROR((Table1[[#This Row],[Total Cost SDG]]/Table1[[#This Row],[Volume MT/Head]]),0)</f>
        <v>0</v>
      </c>
      <c r="AA2212" s="57" t="e">
        <f t="shared" si="194"/>
        <v>#DIV/0!</v>
      </c>
      <c r="AB2212" s="57">
        <f>IFERROR((Table1[[#This Row],[Total Cost USD]]/Table1[[#This Row],[Volume MT/Head]]),0)</f>
        <v>0</v>
      </c>
      <c r="AD2212" s="6">
        <f>Table1[[#This Row],[Volume MT/Head]]-Table1[[#This Row],[Delivered MT]]</f>
        <v>0</v>
      </c>
      <c r="AE2212" s="6">
        <f>Table1[[#This Row],[Delivered MT]]*Table1[[#This Row],[Average Cost SDG/MT]]</f>
        <v>0</v>
      </c>
    </row>
    <row r="2213" spans="1:31" hidden="1" x14ac:dyDescent="0.2">
      <c r="A2213" s="1">
        <v>2224</v>
      </c>
      <c r="P2213" s="6">
        <f t="shared" si="191"/>
        <v>0</v>
      </c>
      <c r="R2213" s="6">
        <f t="shared" si="192"/>
        <v>0</v>
      </c>
      <c r="S2213" s="57">
        <f t="shared" si="195"/>
        <v>0</v>
      </c>
      <c r="T2213" s="6">
        <f>Table1[[#This Row],[Volume in Units]]*Table1[[#This Row],[Price SDG/Unit]]</f>
        <v>0</v>
      </c>
      <c r="U2213" s="57">
        <f>Table1[[#This Row],[Volume MT/Head]]*Table1[[#This Row],[Price USD/(MT/Head)]]</f>
        <v>0</v>
      </c>
      <c r="W2213" s="28">
        <f>Table1[[#This Row],[Commission SDG/MT]]*Table1[[#This Row],[Volume in Units]]</f>
        <v>0</v>
      </c>
      <c r="Y2213" s="28">
        <f t="shared" si="193"/>
        <v>0</v>
      </c>
      <c r="Z2213" s="6">
        <f>IFERROR((Table1[[#This Row],[Total Cost SDG]]/Table1[[#This Row],[Volume MT/Head]]),0)</f>
        <v>0</v>
      </c>
      <c r="AA2213" s="57" t="e">
        <f t="shared" si="194"/>
        <v>#DIV/0!</v>
      </c>
      <c r="AB2213" s="57">
        <f>IFERROR((Table1[[#This Row],[Total Cost USD]]/Table1[[#This Row],[Volume MT/Head]]),0)</f>
        <v>0</v>
      </c>
      <c r="AD2213" s="6">
        <f>Table1[[#This Row],[Volume MT/Head]]-Table1[[#This Row],[Delivered MT]]</f>
        <v>0</v>
      </c>
      <c r="AE2213" s="6">
        <f>Table1[[#This Row],[Delivered MT]]*Table1[[#This Row],[Average Cost SDG/MT]]</f>
        <v>0</v>
      </c>
    </row>
    <row r="2214" spans="1:31" hidden="1" x14ac:dyDescent="0.2">
      <c r="A2214" s="1">
        <v>2225</v>
      </c>
      <c r="P2214" s="6">
        <f t="shared" si="191"/>
        <v>0</v>
      </c>
      <c r="R2214" s="6">
        <f t="shared" si="192"/>
        <v>0</v>
      </c>
      <c r="S2214" s="57">
        <f t="shared" si="195"/>
        <v>0</v>
      </c>
      <c r="T2214" s="6">
        <f>Table1[[#This Row],[Volume in Units]]*Table1[[#This Row],[Price SDG/Unit]]</f>
        <v>0</v>
      </c>
      <c r="U2214" s="57">
        <f>Table1[[#This Row],[Volume MT/Head]]*Table1[[#This Row],[Price USD/(MT/Head)]]</f>
        <v>0</v>
      </c>
      <c r="W2214" s="28">
        <f>Table1[[#This Row],[Commission SDG/MT]]*Table1[[#This Row],[Volume in Units]]</f>
        <v>0</v>
      </c>
      <c r="Y2214" s="28">
        <f t="shared" si="193"/>
        <v>0</v>
      </c>
      <c r="Z2214" s="6">
        <f>IFERROR((Table1[[#This Row],[Total Cost SDG]]/Table1[[#This Row],[Volume MT/Head]]),0)</f>
        <v>0</v>
      </c>
      <c r="AA2214" s="57" t="e">
        <f t="shared" si="194"/>
        <v>#DIV/0!</v>
      </c>
      <c r="AB2214" s="57">
        <f>IFERROR((Table1[[#This Row],[Total Cost USD]]/Table1[[#This Row],[Volume MT/Head]]),0)</f>
        <v>0</v>
      </c>
      <c r="AD2214" s="6">
        <f>Table1[[#This Row],[Volume MT/Head]]-Table1[[#This Row],[Delivered MT]]</f>
        <v>0</v>
      </c>
      <c r="AE2214" s="6">
        <f>Table1[[#This Row],[Delivered MT]]*Table1[[#This Row],[Average Cost SDG/MT]]</f>
        <v>0</v>
      </c>
    </row>
    <row r="2215" spans="1:31" hidden="1" x14ac:dyDescent="0.2">
      <c r="A2215" s="1">
        <v>2226</v>
      </c>
      <c r="P2215" s="6">
        <f t="shared" si="191"/>
        <v>0</v>
      </c>
      <c r="R2215" s="6">
        <f t="shared" si="192"/>
        <v>0</v>
      </c>
      <c r="S2215" s="57">
        <f t="shared" si="195"/>
        <v>0</v>
      </c>
      <c r="T2215" s="6">
        <f>Table1[[#This Row],[Volume in Units]]*Table1[[#This Row],[Price SDG/Unit]]</f>
        <v>0</v>
      </c>
      <c r="U2215" s="57">
        <f>Table1[[#This Row],[Volume MT/Head]]*Table1[[#This Row],[Price USD/(MT/Head)]]</f>
        <v>0</v>
      </c>
      <c r="W2215" s="28">
        <f>Table1[[#This Row],[Commission SDG/MT]]*Table1[[#This Row],[Volume in Units]]</f>
        <v>0</v>
      </c>
      <c r="Y2215" s="28">
        <f t="shared" si="193"/>
        <v>0</v>
      </c>
      <c r="Z2215" s="6">
        <f>IFERROR((Table1[[#This Row],[Total Cost SDG]]/Table1[[#This Row],[Volume MT/Head]]),0)</f>
        <v>0</v>
      </c>
      <c r="AA2215" s="57" t="e">
        <f t="shared" si="194"/>
        <v>#DIV/0!</v>
      </c>
      <c r="AB2215" s="57">
        <f>IFERROR((Table1[[#This Row],[Total Cost USD]]/Table1[[#This Row],[Volume MT/Head]]),0)</f>
        <v>0</v>
      </c>
      <c r="AD2215" s="6">
        <f>Table1[[#This Row],[Volume MT/Head]]-Table1[[#This Row],[Delivered MT]]</f>
        <v>0</v>
      </c>
      <c r="AE2215" s="6">
        <f>Table1[[#This Row],[Delivered MT]]*Table1[[#This Row],[Average Cost SDG/MT]]</f>
        <v>0</v>
      </c>
    </row>
    <row r="2216" spans="1:31" hidden="1" x14ac:dyDescent="0.2">
      <c r="A2216" s="1">
        <v>2227</v>
      </c>
      <c r="P2216" s="6">
        <f t="shared" si="191"/>
        <v>0</v>
      </c>
      <c r="R2216" s="6">
        <f t="shared" si="192"/>
        <v>0</v>
      </c>
      <c r="S2216" s="57">
        <f t="shared" si="195"/>
        <v>0</v>
      </c>
      <c r="T2216" s="6">
        <f>Table1[[#This Row],[Volume in Units]]*Table1[[#This Row],[Price SDG/Unit]]</f>
        <v>0</v>
      </c>
      <c r="U2216" s="57">
        <f>Table1[[#This Row],[Volume MT/Head]]*Table1[[#This Row],[Price USD/(MT/Head)]]</f>
        <v>0</v>
      </c>
      <c r="W2216" s="28">
        <f>Table1[[#This Row],[Commission SDG/MT]]*Table1[[#This Row],[Volume in Units]]</f>
        <v>0</v>
      </c>
      <c r="Y2216" s="28">
        <f t="shared" si="193"/>
        <v>0</v>
      </c>
      <c r="Z2216" s="6">
        <f>IFERROR((Table1[[#This Row],[Total Cost SDG]]/Table1[[#This Row],[Volume MT/Head]]),0)</f>
        <v>0</v>
      </c>
      <c r="AA2216" s="57" t="e">
        <f t="shared" si="194"/>
        <v>#DIV/0!</v>
      </c>
      <c r="AB2216" s="57">
        <f>IFERROR((Table1[[#This Row],[Total Cost USD]]/Table1[[#This Row],[Volume MT/Head]]),0)</f>
        <v>0</v>
      </c>
      <c r="AD2216" s="6">
        <f>Table1[[#This Row],[Volume MT/Head]]-Table1[[#This Row],[Delivered MT]]</f>
        <v>0</v>
      </c>
      <c r="AE2216" s="6">
        <f>Table1[[#This Row],[Delivered MT]]*Table1[[#This Row],[Average Cost SDG/MT]]</f>
        <v>0</v>
      </c>
    </row>
    <row r="2217" spans="1:31" hidden="1" x14ac:dyDescent="0.2">
      <c r="A2217" s="1">
        <v>2228</v>
      </c>
      <c r="P2217" s="6">
        <f t="shared" si="191"/>
        <v>0</v>
      </c>
      <c r="R2217" s="6">
        <f t="shared" si="192"/>
        <v>0</v>
      </c>
      <c r="S2217" s="57">
        <f t="shared" si="195"/>
        <v>0</v>
      </c>
      <c r="T2217" s="6">
        <f>Table1[[#This Row],[Volume in Units]]*Table1[[#This Row],[Price SDG/Unit]]</f>
        <v>0</v>
      </c>
      <c r="U2217" s="57">
        <f>Table1[[#This Row],[Volume MT/Head]]*Table1[[#This Row],[Price USD/(MT/Head)]]</f>
        <v>0</v>
      </c>
      <c r="W2217" s="28">
        <f>Table1[[#This Row],[Commission SDG/MT]]*Table1[[#This Row],[Volume in Units]]</f>
        <v>0</v>
      </c>
      <c r="Y2217" s="28">
        <f t="shared" si="193"/>
        <v>0</v>
      </c>
      <c r="Z2217" s="6">
        <f>IFERROR((Table1[[#This Row],[Total Cost SDG]]/Table1[[#This Row],[Volume MT/Head]]),0)</f>
        <v>0</v>
      </c>
      <c r="AA2217" s="57" t="e">
        <f t="shared" si="194"/>
        <v>#DIV/0!</v>
      </c>
      <c r="AB2217" s="57">
        <f>IFERROR((Table1[[#This Row],[Total Cost USD]]/Table1[[#This Row],[Volume MT/Head]]),0)</f>
        <v>0</v>
      </c>
      <c r="AD2217" s="6">
        <f>Table1[[#This Row],[Volume MT/Head]]-Table1[[#This Row],[Delivered MT]]</f>
        <v>0</v>
      </c>
      <c r="AE2217" s="6">
        <f>Table1[[#This Row],[Delivered MT]]*Table1[[#This Row],[Average Cost SDG/MT]]</f>
        <v>0</v>
      </c>
    </row>
    <row r="2218" spans="1:31" hidden="1" x14ac:dyDescent="0.2">
      <c r="A2218" s="1">
        <v>2229</v>
      </c>
      <c r="P2218" s="6">
        <f t="shared" si="191"/>
        <v>0</v>
      </c>
      <c r="R2218" s="6">
        <f t="shared" si="192"/>
        <v>0</v>
      </c>
      <c r="S2218" s="57">
        <f t="shared" si="195"/>
        <v>0</v>
      </c>
      <c r="T2218" s="6">
        <f>Table1[[#This Row],[Volume in Units]]*Table1[[#This Row],[Price SDG/Unit]]</f>
        <v>0</v>
      </c>
      <c r="U2218" s="57">
        <f>Table1[[#This Row],[Volume MT/Head]]*Table1[[#This Row],[Price USD/(MT/Head)]]</f>
        <v>0</v>
      </c>
      <c r="W2218" s="28">
        <f>Table1[[#This Row],[Commission SDG/MT]]*Table1[[#This Row],[Volume in Units]]</f>
        <v>0</v>
      </c>
      <c r="Y2218" s="28">
        <f t="shared" si="193"/>
        <v>0</v>
      </c>
      <c r="Z2218" s="6">
        <f>IFERROR((Table1[[#This Row],[Total Cost SDG]]/Table1[[#This Row],[Volume MT/Head]]),0)</f>
        <v>0</v>
      </c>
      <c r="AA2218" s="57" t="e">
        <f t="shared" si="194"/>
        <v>#DIV/0!</v>
      </c>
      <c r="AB2218" s="57">
        <f>IFERROR((Table1[[#This Row],[Total Cost USD]]/Table1[[#This Row],[Volume MT/Head]]),0)</f>
        <v>0</v>
      </c>
      <c r="AD2218" s="6">
        <f>Table1[[#This Row],[Volume MT/Head]]-Table1[[#This Row],[Delivered MT]]</f>
        <v>0</v>
      </c>
      <c r="AE2218" s="6">
        <f>Table1[[#This Row],[Delivered MT]]*Table1[[#This Row],[Average Cost SDG/MT]]</f>
        <v>0</v>
      </c>
    </row>
    <row r="2219" spans="1:31" hidden="1" x14ac:dyDescent="0.2">
      <c r="A2219" s="1">
        <v>2230</v>
      </c>
      <c r="P2219" s="6">
        <f t="shared" si="191"/>
        <v>0</v>
      </c>
      <c r="R2219" s="6">
        <f t="shared" si="192"/>
        <v>0</v>
      </c>
      <c r="S2219" s="57">
        <f t="shared" si="195"/>
        <v>0</v>
      </c>
      <c r="T2219" s="6">
        <f>Table1[[#This Row],[Volume in Units]]*Table1[[#This Row],[Price SDG/Unit]]</f>
        <v>0</v>
      </c>
      <c r="U2219" s="57">
        <f>Table1[[#This Row],[Volume MT/Head]]*Table1[[#This Row],[Price USD/(MT/Head)]]</f>
        <v>0</v>
      </c>
      <c r="W2219" s="28">
        <f>Table1[[#This Row],[Commission SDG/MT]]*Table1[[#This Row],[Volume in Units]]</f>
        <v>0</v>
      </c>
      <c r="Y2219" s="28">
        <f t="shared" si="193"/>
        <v>0</v>
      </c>
      <c r="Z2219" s="6">
        <f>IFERROR((Table1[[#This Row],[Total Cost SDG]]/Table1[[#This Row],[Volume MT/Head]]),0)</f>
        <v>0</v>
      </c>
      <c r="AA2219" s="57" t="e">
        <f t="shared" si="194"/>
        <v>#DIV/0!</v>
      </c>
      <c r="AB2219" s="57">
        <f>IFERROR((Table1[[#This Row],[Total Cost USD]]/Table1[[#This Row],[Volume MT/Head]]),0)</f>
        <v>0</v>
      </c>
      <c r="AD2219" s="6">
        <f>Table1[[#This Row],[Volume MT/Head]]-Table1[[#This Row],[Delivered MT]]</f>
        <v>0</v>
      </c>
      <c r="AE2219" s="6">
        <f>Table1[[#This Row],[Delivered MT]]*Table1[[#This Row],[Average Cost SDG/MT]]</f>
        <v>0</v>
      </c>
    </row>
    <row r="2220" spans="1:31" hidden="1" x14ac:dyDescent="0.2">
      <c r="A2220" s="1">
        <v>2231</v>
      </c>
      <c r="P2220" s="6">
        <f t="shared" si="191"/>
        <v>0</v>
      </c>
      <c r="R2220" s="6">
        <f t="shared" si="192"/>
        <v>0</v>
      </c>
      <c r="S2220" s="57">
        <f t="shared" si="195"/>
        <v>0</v>
      </c>
      <c r="T2220" s="6">
        <f>Table1[[#This Row],[Volume in Units]]*Table1[[#This Row],[Price SDG/Unit]]</f>
        <v>0</v>
      </c>
      <c r="U2220" s="57">
        <f>Table1[[#This Row],[Volume MT/Head]]*Table1[[#This Row],[Price USD/(MT/Head)]]</f>
        <v>0</v>
      </c>
      <c r="W2220" s="28">
        <f>Table1[[#This Row],[Commission SDG/MT]]*Table1[[#This Row],[Volume in Units]]</f>
        <v>0</v>
      </c>
      <c r="Y2220" s="28">
        <f t="shared" si="193"/>
        <v>0</v>
      </c>
      <c r="Z2220" s="6">
        <f>IFERROR((Table1[[#This Row],[Total Cost SDG]]/Table1[[#This Row],[Volume MT/Head]]),0)</f>
        <v>0</v>
      </c>
      <c r="AA2220" s="57" t="e">
        <f t="shared" si="194"/>
        <v>#DIV/0!</v>
      </c>
      <c r="AB2220" s="57">
        <f>IFERROR((Table1[[#This Row],[Total Cost USD]]/Table1[[#This Row],[Volume MT/Head]]),0)</f>
        <v>0</v>
      </c>
      <c r="AD2220" s="6">
        <f>Table1[[#This Row],[Volume MT/Head]]-Table1[[#This Row],[Delivered MT]]</f>
        <v>0</v>
      </c>
      <c r="AE2220" s="6">
        <f>Table1[[#This Row],[Delivered MT]]*Table1[[#This Row],[Average Cost SDG/MT]]</f>
        <v>0</v>
      </c>
    </row>
    <row r="2221" spans="1:31" hidden="1" x14ac:dyDescent="0.2">
      <c r="A2221" s="1">
        <v>2232</v>
      </c>
      <c r="P2221" s="6">
        <f t="shared" si="191"/>
        <v>0</v>
      </c>
      <c r="R2221" s="6">
        <f t="shared" si="192"/>
        <v>0</v>
      </c>
      <c r="S2221" s="57">
        <f t="shared" si="195"/>
        <v>0</v>
      </c>
      <c r="T2221" s="6">
        <f>Table1[[#This Row],[Volume in Units]]*Table1[[#This Row],[Price SDG/Unit]]</f>
        <v>0</v>
      </c>
      <c r="U2221" s="57">
        <f>Table1[[#This Row],[Volume MT/Head]]*Table1[[#This Row],[Price USD/(MT/Head)]]</f>
        <v>0</v>
      </c>
      <c r="W2221" s="28">
        <f>Table1[[#This Row],[Commission SDG/MT]]*Table1[[#This Row],[Volume in Units]]</f>
        <v>0</v>
      </c>
      <c r="Y2221" s="28">
        <f t="shared" si="193"/>
        <v>0</v>
      </c>
      <c r="Z2221" s="6">
        <f>IFERROR((Table1[[#This Row],[Total Cost SDG]]/Table1[[#This Row],[Volume MT/Head]]),0)</f>
        <v>0</v>
      </c>
      <c r="AA2221" s="57" t="e">
        <f t="shared" si="194"/>
        <v>#DIV/0!</v>
      </c>
      <c r="AB2221" s="57">
        <f>IFERROR((Table1[[#This Row],[Total Cost USD]]/Table1[[#This Row],[Volume MT/Head]]),0)</f>
        <v>0</v>
      </c>
      <c r="AD2221" s="6">
        <f>Table1[[#This Row],[Volume MT/Head]]-Table1[[#This Row],[Delivered MT]]</f>
        <v>0</v>
      </c>
      <c r="AE2221" s="6">
        <f>Table1[[#This Row],[Delivered MT]]*Table1[[#This Row],[Average Cost SDG/MT]]</f>
        <v>0</v>
      </c>
    </row>
    <row r="2222" spans="1:31" hidden="1" x14ac:dyDescent="0.2">
      <c r="A2222" s="1">
        <v>2233</v>
      </c>
      <c r="P2222" s="6">
        <f t="shared" si="191"/>
        <v>0</v>
      </c>
      <c r="R2222" s="6">
        <f t="shared" si="192"/>
        <v>0</v>
      </c>
      <c r="S2222" s="57">
        <f t="shared" si="195"/>
        <v>0</v>
      </c>
      <c r="T2222" s="6">
        <f>Table1[[#This Row],[Volume in Units]]*Table1[[#This Row],[Price SDG/Unit]]</f>
        <v>0</v>
      </c>
      <c r="U2222" s="57">
        <f>Table1[[#This Row],[Volume MT/Head]]*Table1[[#This Row],[Price USD/(MT/Head)]]</f>
        <v>0</v>
      </c>
      <c r="W2222" s="28">
        <f>Table1[[#This Row],[Commission SDG/MT]]*Table1[[#This Row],[Volume in Units]]</f>
        <v>0</v>
      </c>
      <c r="Y2222" s="28">
        <f t="shared" si="193"/>
        <v>0</v>
      </c>
      <c r="Z2222" s="6">
        <f>IFERROR((Table1[[#This Row],[Total Cost SDG]]/Table1[[#This Row],[Volume MT/Head]]),0)</f>
        <v>0</v>
      </c>
      <c r="AA2222" s="57" t="e">
        <f t="shared" si="194"/>
        <v>#DIV/0!</v>
      </c>
      <c r="AB2222" s="57">
        <f>IFERROR((Table1[[#This Row],[Total Cost USD]]/Table1[[#This Row],[Volume MT/Head]]),0)</f>
        <v>0</v>
      </c>
      <c r="AD2222" s="6">
        <f>Table1[[#This Row],[Volume MT/Head]]-Table1[[#This Row],[Delivered MT]]</f>
        <v>0</v>
      </c>
      <c r="AE2222" s="6">
        <f>Table1[[#This Row],[Delivered MT]]*Table1[[#This Row],[Average Cost SDG/MT]]</f>
        <v>0</v>
      </c>
    </row>
    <row r="2223" spans="1:31" hidden="1" x14ac:dyDescent="0.2">
      <c r="A2223" s="1">
        <v>2234</v>
      </c>
      <c r="P2223" s="6">
        <f t="shared" si="191"/>
        <v>0</v>
      </c>
      <c r="R2223" s="6">
        <f t="shared" si="192"/>
        <v>0</v>
      </c>
      <c r="S2223" s="57">
        <f t="shared" si="195"/>
        <v>0</v>
      </c>
      <c r="T2223" s="6">
        <f>Table1[[#This Row],[Volume in Units]]*Table1[[#This Row],[Price SDG/Unit]]</f>
        <v>0</v>
      </c>
      <c r="U2223" s="57">
        <f>Table1[[#This Row],[Volume MT/Head]]*Table1[[#This Row],[Price USD/(MT/Head)]]</f>
        <v>0</v>
      </c>
      <c r="W2223" s="28">
        <f>Table1[[#This Row],[Commission SDG/MT]]*Table1[[#This Row],[Volume in Units]]</f>
        <v>0</v>
      </c>
      <c r="Y2223" s="28">
        <f t="shared" si="193"/>
        <v>0</v>
      </c>
      <c r="Z2223" s="6">
        <f>IFERROR((Table1[[#This Row],[Total Cost SDG]]/Table1[[#This Row],[Volume MT/Head]]),0)</f>
        <v>0</v>
      </c>
      <c r="AA2223" s="57" t="e">
        <f t="shared" si="194"/>
        <v>#DIV/0!</v>
      </c>
      <c r="AB2223" s="57">
        <f>IFERROR((Table1[[#This Row],[Total Cost USD]]/Table1[[#This Row],[Volume MT/Head]]),0)</f>
        <v>0</v>
      </c>
      <c r="AD2223" s="6">
        <f>Table1[[#This Row],[Volume MT/Head]]-Table1[[#This Row],[Delivered MT]]</f>
        <v>0</v>
      </c>
      <c r="AE2223" s="6">
        <f>Table1[[#This Row],[Delivered MT]]*Table1[[#This Row],[Average Cost SDG/MT]]</f>
        <v>0</v>
      </c>
    </row>
    <row r="2224" spans="1:31" hidden="1" x14ac:dyDescent="0.2">
      <c r="A2224" s="1">
        <v>2235</v>
      </c>
      <c r="P2224" s="6">
        <f t="shared" si="191"/>
        <v>0</v>
      </c>
      <c r="R2224" s="6">
        <f t="shared" si="192"/>
        <v>0</v>
      </c>
      <c r="S2224" s="57">
        <f t="shared" si="195"/>
        <v>0</v>
      </c>
      <c r="T2224" s="6">
        <f>Table1[[#This Row],[Volume in Units]]*Table1[[#This Row],[Price SDG/Unit]]</f>
        <v>0</v>
      </c>
      <c r="U2224" s="57">
        <f>Table1[[#This Row],[Volume MT/Head]]*Table1[[#This Row],[Price USD/(MT/Head)]]</f>
        <v>0</v>
      </c>
      <c r="W2224" s="28">
        <f>Table1[[#This Row],[Commission SDG/MT]]*Table1[[#This Row],[Volume in Units]]</f>
        <v>0</v>
      </c>
      <c r="Y2224" s="28">
        <f t="shared" si="193"/>
        <v>0</v>
      </c>
      <c r="Z2224" s="6">
        <f>IFERROR((Table1[[#This Row],[Total Cost SDG]]/Table1[[#This Row],[Volume MT/Head]]),0)</f>
        <v>0</v>
      </c>
      <c r="AA2224" s="57" t="e">
        <f t="shared" si="194"/>
        <v>#DIV/0!</v>
      </c>
      <c r="AB2224" s="57">
        <f>IFERROR((Table1[[#This Row],[Total Cost USD]]/Table1[[#This Row],[Volume MT/Head]]),0)</f>
        <v>0</v>
      </c>
      <c r="AD2224" s="6">
        <f>Table1[[#This Row],[Volume MT/Head]]-Table1[[#This Row],[Delivered MT]]</f>
        <v>0</v>
      </c>
      <c r="AE2224" s="6">
        <f>Table1[[#This Row],[Delivered MT]]*Table1[[#This Row],[Average Cost SDG/MT]]</f>
        <v>0</v>
      </c>
    </row>
    <row r="2225" spans="1:31" hidden="1" x14ac:dyDescent="0.2">
      <c r="A2225" s="1">
        <v>2236</v>
      </c>
      <c r="P2225" s="6">
        <f t="shared" si="191"/>
        <v>0</v>
      </c>
      <c r="R2225" s="6">
        <f t="shared" si="192"/>
        <v>0</v>
      </c>
      <c r="S2225" s="57">
        <f t="shared" si="195"/>
        <v>0</v>
      </c>
      <c r="T2225" s="6">
        <f>Table1[[#This Row],[Volume in Units]]*Table1[[#This Row],[Price SDG/Unit]]</f>
        <v>0</v>
      </c>
      <c r="U2225" s="57">
        <f>Table1[[#This Row],[Volume MT/Head]]*Table1[[#This Row],[Price USD/(MT/Head)]]</f>
        <v>0</v>
      </c>
      <c r="W2225" s="28">
        <f>Table1[[#This Row],[Commission SDG/MT]]*Table1[[#This Row],[Volume in Units]]</f>
        <v>0</v>
      </c>
      <c r="Y2225" s="28">
        <f t="shared" si="193"/>
        <v>0</v>
      </c>
      <c r="Z2225" s="6">
        <f>IFERROR((Table1[[#This Row],[Total Cost SDG]]/Table1[[#This Row],[Volume MT/Head]]),0)</f>
        <v>0</v>
      </c>
      <c r="AA2225" s="57" t="e">
        <f t="shared" si="194"/>
        <v>#DIV/0!</v>
      </c>
      <c r="AB2225" s="57">
        <f>IFERROR((Table1[[#This Row],[Total Cost USD]]/Table1[[#This Row],[Volume MT/Head]]),0)</f>
        <v>0</v>
      </c>
      <c r="AD2225" s="6">
        <f>Table1[[#This Row],[Volume MT/Head]]-Table1[[#This Row],[Delivered MT]]</f>
        <v>0</v>
      </c>
      <c r="AE2225" s="6">
        <f>Table1[[#This Row],[Delivered MT]]*Table1[[#This Row],[Average Cost SDG/MT]]</f>
        <v>0</v>
      </c>
    </row>
    <row r="2226" spans="1:31" hidden="1" x14ac:dyDescent="0.2">
      <c r="A2226" s="1">
        <v>2237</v>
      </c>
      <c r="P2226" s="6">
        <f t="shared" si="191"/>
        <v>0</v>
      </c>
      <c r="R2226" s="6">
        <f t="shared" si="192"/>
        <v>0</v>
      </c>
      <c r="S2226" s="57">
        <f t="shared" si="195"/>
        <v>0</v>
      </c>
      <c r="T2226" s="6">
        <f>Table1[[#This Row],[Volume in Units]]*Table1[[#This Row],[Price SDG/Unit]]</f>
        <v>0</v>
      </c>
      <c r="U2226" s="57">
        <f>Table1[[#This Row],[Volume MT/Head]]*Table1[[#This Row],[Price USD/(MT/Head)]]</f>
        <v>0</v>
      </c>
      <c r="W2226" s="28">
        <f>Table1[[#This Row],[Commission SDG/MT]]*Table1[[#This Row],[Volume in Units]]</f>
        <v>0</v>
      </c>
      <c r="Y2226" s="28">
        <f t="shared" si="193"/>
        <v>0</v>
      </c>
      <c r="Z2226" s="6">
        <f>IFERROR((Table1[[#This Row],[Total Cost SDG]]/Table1[[#This Row],[Volume MT/Head]]),0)</f>
        <v>0</v>
      </c>
      <c r="AA2226" s="57" t="e">
        <f t="shared" si="194"/>
        <v>#DIV/0!</v>
      </c>
      <c r="AB2226" s="57">
        <f>IFERROR((Table1[[#This Row],[Total Cost USD]]/Table1[[#This Row],[Volume MT/Head]]),0)</f>
        <v>0</v>
      </c>
      <c r="AD2226" s="6">
        <f>Table1[[#This Row],[Volume MT/Head]]-Table1[[#This Row],[Delivered MT]]</f>
        <v>0</v>
      </c>
      <c r="AE2226" s="6">
        <f>Table1[[#This Row],[Delivered MT]]*Table1[[#This Row],[Average Cost SDG/MT]]</f>
        <v>0</v>
      </c>
    </row>
    <row r="2227" spans="1:31" hidden="1" x14ac:dyDescent="0.2">
      <c r="A2227" s="1">
        <v>2238</v>
      </c>
      <c r="P2227" s="6">
        <f t="shared" si="191"/>
        <v>0</v>
      </c>
      <c r="R2227" s="6">
        <f t="shared" si="192"/>
        <v>0</v>
      </c>
      <c r="S2227" s="57">
        <f t="shared" si="195"/>
        <v>0</v>
      </c>
      <c r="T2227" s="6">
        <f>Table1[[#This Row],[Volume in Units]]*Table1[[#This Row],[Price SDG/Unit]]</f>
        <v>0</v>
      </c>
      <c r="U2227" s="57">
        <f>Table1[[#This Row],[Volume MT/Head]]*Table1[[#This Row],[Price USD/(MT/Head)]]</f>
        <v>0</v>
      </c>
      <c r="W2227" s="28">
        <f>Table1[[#This Row],[Commission SDG/MT]]*Table1[[#This Row],[Volume in Units]]</f>
        <v>0</v>
      </c>
      <c r="Y2227" s="28">
        <f t="shared" si="193"/>
        <v>0</v>
      </c>
      <c r="Z2227" s="6">
        <f>IFERROR((Table1[[#This Row],[Total Cost SDG]]/Table1[[#This Row],[Volume MT/Head]]),0)</f>
        <v>0</v>
      </c>
      <c r="AA2227" s="57" t="e">
        <f t="shared" si="194"/>
        <v>#DIV/0!</v>
      </c>
      <c r="AB2227" s="57">
        <f>IFERROR((Table1[[#This Row],[Total Cost USD]]/Table1[[#This Row],[Volume MT/Head]]),0)</f>
        <v>0</v>
      </c>
      <c r="AD2227" s="6">
        <f>Table1[[#This Row],[Volume MT/Head]]-Table1[[#This Row],[Delivered MT]]</f>
        <v>0</v>
      </c>
      <c r="AE2227" s="6">
        <f>Table1[[#This Row],[Delivered MT]]*Table1[[#This Row],[Average Cost SDG/MT]]</f>
        <v>0</v>
      </c>
    </row>
    <row r="2228" spans="1:31" hidden="1" x14ac:dyDescent="0.2">
      <c r="A2228" s="1">
        <v>2239</v>
      </c>
      <c r="P2228" s="6">
        <f t="shared" si="191"/>
        <v>0</v>
      </c>
      <c r="R2228" s="6">
        <f t="shared" si="192"/>
        <v>0</v>
      </c>
      <c r="S2228" s="57">
        <f t="shared" si="195"/>
        <v>0</v>
      </c>
      <c r="T2228" s="6">
        <f>Table1[[#This Row],[Volume in Units]]*Table1[[#This Row],[Price SDG/Unit]]</f>
        <v>0</v>
      </c>
      <c r="U2228" s="57">
        <f>Table1[[#This Row],[Volume MT/Head]]*Table1[[#This Row],[Price USD/(MT/Head)]]</f>
        <v>0</v>
      </c>
      <c r="W2228" s="28">
        <f>Table1[[#This Row],[Commission SDG/MT]]*Table1[[#This Row],[Volume in Units]]</f>
        <v>0</v>
      </c>
      <c r="Y2228" s="28">
        <f t="shared" si="193"/>
        <v>0</v>
      </c>
      <c r="Z2228" s="6">
        <f>IFERROR((Table1[[#This Row],[Total Cost SDG]]/Table1[[#This Row],[Volume MT/Head]]),0)</f>
        <v>0</v>
      </c>
      <c r="AA2228" s="57" t="e">
        <f t="shared" si="194"/>
        <v>#DIV/0!</v>
      </c>
      <c r="AB2228" s="57">
        <f>IFERROR((Table1[[#This Row],[Total Cost USD]]/Table1[[#This Row],[Volume MT/Head]]),0)</f>
        <v>0</v>
      </c>
      <c r="AD2228" s="6">
        <f>Table1[[#This Row],[Volume MT/Head]]-Table1[[#This Row],[Delivered MT]]</f>
        <v>0</v>
      </c>
      <c r="AE2228" s="6">
        <f>Table1[[#This Row],[Delivered MT]]*Table1[[#This Row],[Average Cost SDG/MT]]</f>
        <v>0</v>
      </c>
    </row>
    <row r="2229" spans="1:31" hidden="1" x14ac:dyDescent="0.2">
      <c r="A2229" s="1">
        <v>2240</v>
      </c>
      <c r="P2229" s="6">
        <f t="shared" si="191"/>
        <v>0</v>
      </c>
      <c r="R2229" s="6">
        <f t="shared" si="192"/>
        <v>0</v>
      </c>
      <c r="S2229" s="57">
        <f t="shared" si="195"/>
        <v>0</v>
      </c>
      <c r="T2229" s="6">
        <f>Table1[[#This Row],[Volume in Units]]*Table1[[#This Row],[Price SDG/Unit]]</f>
        <v>0</v>
      </c>
      <c r="U2229" s="57">
        <f>Table1[[#This Row],[Volume MT/Head]]*Table1[[#This Row],[Price USD/(MT/Head)]]</f>
        <v>0</v>
      </c>
      <c r="W2229" s="28">
        <f>Table1[[#This Row],[Commission SDG/MT]]*Table1[[#This Row],[Volume in Units]]</f>
        <v>0</v>
      </c>
      <c r="Y2229" s="28">
        <f t="shared" si="193"/>
        <v>0</v>
      </c>
      <c r="Z2229" s="6">
        <f>IFERROR((Table1[[#This Row],[Total Cost SDG]]/Table1[[#This Row],[Volume MT/Head]]),0)</f>
        <v>0</v>
      </c>
      <c r="AA2229" s="57" t="e">
        <f t="shared" si="194"/>
        <v>#DIV/0!</v>
      </c>
      <c r="AB2229" s="57">
        <f>IFERROR((Table1[[#This Row],[Total Cost USD]]/Table1[[#This Row],[Volume MT/Head]]),0)</f>
        <v>0</v>
      </c>
      <c r="AD2229" s="6">
        <f>Table1[[#This Row],[Volume MT/Head]]-Table1[[#This Row],[Delivered MT]]</f>
        <v>0</v>
      </c>
      <c r="AE2229" s="6">
        <f>Table1[[#This Row],[Delivered MT]]*Table1[[#This Row],[Average Cost SDG/MT]]</f>
        <v>0</v>
      </c>
    </row>
    <row r="2230" spans="1:31" hidden="1" x14ac:dyDescent="0.2">
      <c r="A2230" s="1">
        <v>2241</v>
      </c>
      <c r="P2230" s="6">
        <f t="shared" si="191"/>
        <v>0</v>
      </c>
      <c r="R2230" s="6">
        <f t="shared" si="192"/>
        <v>0</v>
      </c>
      <c r="S2230" s="57">
        <f t="shared" si="195"/>
        <v>0</v>
      </c>
      <c r="T2230" s="6">
        <f>Table1[[#This Row],[Volume in Units]]*Table1[[#This Row],[Price SDG/Unit]]</f>
        <v>0</v>
      </c>
      <c r="U2230" s="57">
        <f>Table1[[#This Row],[Volume MT/Head]]*Table1[[#This Row],[Price USD/(MT/Head)]]</f>
        <v>0</v>
      </c>
      <c r="W2230" s="28">
        <f>Table1[[#This Row],[Commission SDG/MT]]*Table1[[#This Row],[Volume in Units]]</f>
        <v>0</v>
      </c>
      <c r="Y2230" s="28">
        <f t="shared" si="193"/>
        <v>0</v>
      </c>
      <c r="Z2230" s="6">
        <f>IFERROR((Table1[[#This Row],[Total Cost SDG]]/Table1[[#This Row],[Volume MT/Head]]),0)</f>
        <v>0</v>
      </c>
      <c r="AA2230" s="57" t="e">
        <f t="shared" si="194"/>
        <v>#DIV/0!</v>
      </c>
      <c r="AB2230" s="57">
        <f>IFERROR((Table1[[#This Row],[Total Cost USD]]/Table1[[#This Row],[Volume MT/Head]]),0)</f>
        <v>0</v>
      </c>
      <c r="AD2230" s="6">
        <f>Table1[[#This Row],[Volume MT/Head]]-Table1[[#This Row],[Delivered MT]]</f>
        <v>0</v>
      </c>
      <c r="AE2230" s="6">
        <f>Table1[[#This Row],[Delivered MT]]*Table1[[#This Row],[Average Cost SDG/MT]]</f>
        <v>0</v>
      </c>
    </row>
    <row r="2231" spans="1:31" hidden="1" x14ac:dyDescent="0.2">
      <c r="A2231" s="1">
        <v>2242</v>
      </c>
      <c r="P2231" s="6">
        <f t="shared" si="191"/>
        <v>0</v>
      </c>
      <c r="R2231" s="6">
        <f t="shared" si="192"/>
        <v>0</v>
      </c>
      <c r="S2231" s="57">
        <f t="shared" si="195"/>
        <v>0</v>
      </c>
      <c r="T2231" s="6">
        <f>Table1[[#This Row],[Volume in Units]]*Table1[[#This Row],[Price SDG/Unit]]</f>
        <v>0</v>
      </c>
      <c r="U2231" s="57">
        <f>Table1[[#This Row],[Volume MT/Head]]*Table1[[#This Row],[Price USD/(MT/Head)]]</f>
        <v>0</v>
      </c>
      <c r="W2231" s="28">
        <f>Table1[[#This Row],[Commission SDG/MT]]*Table1[[#This Row],[Volume in Units]]</f>
        <v>0</v>
      </c>
      <c r="Y2231" s="28">
        <f t="shared" si="193"/>
        <v>0</v>
      </c>
      <c r="Z2231" s="6">
        <f>IFERROR((Table1[[#This Row],[Total Cost SDG]]/Table1[[#This Row],[Volume MT/Head]]),0)</f>
        <v>0</v>
      </c>
      <c r="AA2231" s="57" t="e">
        <f t="shared" si="194"/>
        <v>#DIV/0!</v>
      </c>
      <c r="AB2231" s="57">
        <f>IFERROR((Table1[[#This Row],[Total Cost USD]]/Table1[[#This Row],[Volume MT/Head]]),0)</f>
        <v>0</v>
      </c>
      <c r="AD2231" s="6">
        <f>Table1[[#This Row],[Volume MT/Head]]-Table1[[#This Row],[Delivered MT]]</f>
        <v>0</v>
      </c>
      <c r="AE2231" s="6">
        <f>Table1[[#This Row],[Delivered MT]]*Table1[[#This Row],[Average Cost SDG/MT]]</f>
        <v>0</v>
      </c>
    </row>
    <row r="2232" spans="1:31" hidden="1" x14ac:dyDescent="0.2">
      <c r="A2232" s="1">
        <v>2243</v>
      </c>
      <c r="P2232" s="6">
        <f t="shared" si="191"/>
        <v>0</v>
      </c>
      <c r="R2232" s="6">
        <f t="shared" si="192"/>
        <v>0</v>
      </c>
      <c r="S2232" s="57">
        <f t="shared" si="195"/>
        <v>0</v>
      </c>
      <c r="T2232" s="6">
        <f>Table1[[#This Row],[Volume in Units]]*Table1[[#This Row],[Price SDG/Unit]]</f>
        <v>0</v>
      </c>
      <c r="U2232" s="57">
        <f>Table1[[#This Row],[Volume MT/Head]]*Table1[[#This Row],[Price USD/(MT/Head)]]</f>
        <v>0</v>
      </c>
      <c r="W2232" s="28">
        <f>Table1[[#This Row],[Commission SDG/MT]]*Table1[[#This Row],[Volume in Units]]</f>
        <v>0</v>
      </c>
      <c r="Y2232" s="28">
        <f t="shared" si="193"/>
        <v>0</v>
      </c>
      <c r="Z2232" s="6">
        <f>IFERROR((Table1[[#This Row],[Total Cost SDG]]/Table1[[#This Row],[Volume MT/Head]]),0)</f>
        <v>0</v>
      </c>
      <c r="AA2232" s="57" t="e">
        <f t="shared" si="194"/>
        <v>#DIV/0!</v>
      </c>
      <c r="AB2232" s="57">
        <f>IFERROR((Table1[[#This Row],[Total Cost USD]]/Table1[[#This Row],[Volume MT/Head]]),0)</f>
        <v>0</v>
      </c>
      <c r="AD2232" s="6">
        <f>Table1[[#This Row],[Volume MT/Head]]-Table1[[#This Row],[Delivered MT]]</f>
        <v>0</v>
      </c>
      <c r="AE2232" s="6">
        <f>Table1[[#This Row],[Delivered MT]]*Table1[[#This Row],[Average Cost SDG/MT]]</f>
        <v>0</v>
      </c>
    </row>
    <row r="2233" spans="1:31" hidden="1" x14ac:dyDescent="0.2">
      <c r="A2233" s="1">
        <v>2244</v>
      </c>
      <c r="P2233" s="6">
        <f t="shared" si="191"/>
        <v>0</v>
      </c>
      <c r="R2233" s="6">
        <f t="shared" si="192"/>
        <v>0</v>
      </c>
      <c r="S2233" s="57">
        <f t="shared" si="195"/>
        <v>0</v>
      </c>
      <c r="T2233" s="6">
        <f>Table1[[#This Row],[Volume in Units]]*Table1[[#This Row],[Price SDG/Unit]]</f>
        <v>0</v>
      </c>
      <c r="U2233" s="57">
        <f>Table1[[#This Row],[Volume MT/Head]]*Table1[[#This Row],[Price USD/(MT/Head)]]</f>
        <v>0</v>
      </c>
      <c r="W2233" s="28">
        <f>Table1[[#This Row],[Commission SDG/MT]]*Table1[[#This Row],[Volume in Units]]</f>
        <v>0</v>
      </c>
      <c r="Y2233" s="28">
        <f t="shared" si="193"/>
        <v>0</v>
      </c>
      <c r="Z2233" s="6">
        <f>IFERROR((Table1[[#This Row],[Total Cost SDG]]/Table1[[#This Row],[Volume MT/Head]]),0)</f>
        <v>0</v>
      </c>
      <c r="AA2233" s="57" t="e">
        <f t="shared" si="194"/>
        <v>#DIV/0!</v>
      </c>
      <c r="AB2233" s="57">
        <f>IFERROR((Table1[[#This Row],[Total Cost USD]]/Table1[[#This Row],[Volume MT/Head]]),0)</f>
        <v>0</v>
      </c>
      <c r="AD2233" s="6">
        <f>Table1[[#This Row],[Volume MT/Head]]-Table1[[#This Row],[Delivered MT]]</f>
        <v>0</v>
      </c>
      <c r="AE2233" s="6">
        <f>Table1[[#This Row],[Delivered MT]]*Table1[[#This Row],[Average Cost SDG/MT]]</f>
        <v>0</v>
      </c>
    </row>
    <row r="2234" spans="1:31" hidden="1" x14ac:dyDescent="0.2">
      <c r="A2234" s="1">
        <v>2245</v>
      </c>
      <c r="P2234" s="6">
        <f t="shared" si="191"/>
        <v>0</v>
      </c>
      <c r="R2234" s="6">
        <f t="shared" si="192"/>
        <v>0</v>
      </c>
      <c r="S2234" s="57">
        <f t="shared" si="195"/>
        <v>0</v>
      </c>
      <c r="T2234" s="6">
        <f>Table1[[#This Row],[Volume in Units]]*Table1[[#This Row],[Price SDG/Unit]]</f>
        <v>0</v>
      </c>
      <c r="U2234" s="57">
        <f>Table1[[#This Row],[Volume MT/Head]]*Table1[[#This Row],[Price USD/(MT/Head)]]</f>
        <v>0</v>
      </c>
      <c r="W2234" s="28">
        <f>Table1[[#This Row],[Commission SDG/MT]]*Table1[[#This Row],[Volume in Units]]</f>
        <v>0</v>
      </c>
      <c r="Y2234" s="28">
        <f t="shared" si="193"/>
        <v>0</v>
      </c>
      <c r="Z2234" s="6">
        <f>IFERROR((Table1[[#This Row],[Total Cost SDG]]/Table1[[#This Row],[Volume MT/Head]]),0)</f>
        <v>0</v>
      </c>
      <c r="AA2234" s="57" t="e">
        <f t="shared" si="194"/>
        <v>#DIV/0!</v>
      </c>
      <c r="AB2234" s="57">
        <f>IFERROR((Table1[[#This Row],[Total Cost USD]]/Table1[[#This Row],[Volume MT/Head]]),0)</f>
        <v>0</v>
      </c>
      <c r="AD2234" s="6">
        <f>Table1[[#This Row],[Volume MT/Head]]-Table1[[#This Row],[Delivered MT]]</f>
        <v>0</v>
      </c>
      <c r="AE2234" s="6">
        <f>Table1[[#This Row],[Delivered MT]]*Table1[[#This Row],[Average Cost SDG/MT]]</f>
        <v>0</v>
      </c>
    </row>
    <row r="2235" spans="1:31" hidden="1" x14ac:dyDescent="0.2">
      <c r="A2235" s="1">
        <v>2246</v>
      </c>
      <c r="P2235" s="6">
        <f t="shared" si="191"/>
        <v>0</v>
      </c>
      <c r="R2235" s="6">
        <f t="shared" si="192"/>
        <v>0</v>
      </c>
      <c r="S2235" s="57">
        <f t="shared" si="195"/>
        <v>0</v>
      </c>
      <c r="T2235" s="6">
        <f>Table1[[#This Row],[Volume in Units]]*Table1[[#This Row],[Price SDG/Unit]]</f>
        <v>0</v>
      </c>
      <c r="U2235" s="57">
        <f>Table1[[#This Row],[Volume MT/Head]]*Table1[[#This Row],[Price USD/(MT/Head)]]</f>
        <v>0</v>
      </c>
      <c r="W2235" s="28">
        <f>Table1[[#This Row],[Commission SDG/MT]]*Table1[[#This Row],[Volume in Units]]</f>
        <v>0</v>
      </c>
      <c r="Y2235" s="28">
        <f t="shared" si="193"/>
        <v>0</v>
      </c>
      <c r="Z2235" s="6">
        <f>IFERROR((Table1[[#This Row],[Total Cost SDG]]/Table1[[#This Row],[Volume MT/Head]]),0)</f>
        <v>0</v>
      </c>
      <c r="AA2235" s="57" t="e">
        <f t="shared" si="194"/>
        <v>#DIV/0!</v>
      </c>
      <c r="AB2235" s="57">
        <f>IFERROR((Table1[[#This Row],[Total Cost USD]]/Table1[[#This Row],[Volume MT/Head]]),0)</f>
        <v>0</v>
      </c>
      <c r="AD2235" s="6">
        <f>Table1[[#This Row],[Volume MT/Head]]-Table1[[#This Row],[Delivered MT]]</f>
        <v>0</v>
      </c>
      <c r="AE2235" s="6">
        <f>Table1[[#This Row],[Delivered MT]]*Table1[[#This Row],[Average Cost SDG/MT]]</f>
        <v>0</v>
      </c>
    </row>
    <row r="2236" spans="1:31" hidden="1" x14ac:dyDescent="0.2">
      <c r="A2236" s="1">
        <v>2247</v>
      </c>
      <c r="P2236" s="6">
        <f t="shared" si="191"/>
        <v>0</v>
      </c>
      <c r="R2236" s="6">
        <f t="shared" si="192"/>
        <v>0</v>
      </c>
      <c r="S2236" s="57">
        <f t="shared" si="195"/>
        <v>0</v>
      </c>
      <c r="T2236" s="6">
        <f>Table1[[#This Row],[Volume in Units]]*Table1[[#This Row],[Price SDG/Unit]]</f>
        <v>0</v>
      </c>
      <c r="U2236" s="57">
        <f>Table1[[#This Row],[Volume MT/Head]]*Table1[[#This Row],[Price USD/(MT/Head)]]</f>
        <v>0</v>
      </c>
      <c r="W2236" s="28">
        <f>Table1[[#This Row],[Commission SDG/MT]]*Table1[[#This Row],[Volume in Units]]</f>
        <v>0</v>
      </c>
      <c r="Y2236" s="28">
        <f t="shared" si="193"/>
        <v>0</v>
      </c>
      <c r="Z2236" s="6">
        <f>IFERROR((Table1[[#This Row],[Total Cost SDG]]/Table1[[#This Row],[Volume MT/Head]]),0)</f>
        <v>0</v>
      </c>
      <c r="AA2236" s="57" t="e">
        <f t="shared" si="194"/>
        <v>#DIV/0!</v>
      </c>
      <c r="AB2236" s="57">
        <f>IFERROR((Table1[[#This Row],[Total Cost USD]]/Table1[[#This Row],[Volume MT/Head]]),0)</f>
        <v>0</v>
      </c>
      <c r="AD2236" s="6">
        <f>Table1[[#This Row],[Volume MT/Head]]-Table1[[#This Row],[Delivered MT]]</f>
        <v>0</v>
      </c>
      <c r="AE2236" s="6">
        <f>Table1[[#This Row],[Delivered MT]]*Table1[[#This Row],[Average Cost SDG/MT]]</f>
        <v>0</v>
      </c>
    </row>
    <row r="2237" spans="1:31" hidden="1" x14ac:dyDescent="0.2">
      <c r="A2237" s="1">
        <v>2248</v>
      </c>
      <c r="P2237" s="6">
        <f t="shared" si="191"/>
        <v>0</v>
      </c>
      <c r="R2237" s="6">
        <f t="shared" si="192"/>
        <v>0</v>
      </c>
      <c r="S2237" s="57">
        <f t="shared" si="195"/>
        <v>0</v>
      </c>
      <c r="T2237" s="6">
        <f>Table1[[#This Row],[Volume in Units]]*Table1[[#This Row],[Price SDG/Unit]]</f>
        <v>0</v>
      </c>
      <c r="U2237" s="57">
        <f>Table1[[#This Row],[Volume MT/Head]]*Table1[[#This Row],[Price USD/(MT/Head)]]</f>
        <v>0</v>
      </c>
      <c r="W2237" s="28">
        <f>Table1[[#This Row],[Commission SDG/MT]]*Table1[[#This Row],[Volume in Units]]</f>
        <v>0</v>
      </c>
      <c r="Y2237" s="28">
        <f t="shared" si="193"/>
        <v>0</v>
      </c>
      <c r="Z2237" s="6">
        <f>IFERROR((Table1[[#This Row],[Total Cost SDG]]/Table1[[#This Row],[Volume MT/Head]]),0)</f>
        <v>0</v>
      </c>
      <c r="AA2237" s="57" t="e">
        <f t="shared" si="194"/>
        <v>#DIV/0!</v>
      </c>
      <c r="AB2237" s="57">
        <f>IFERROR((Table1[[#This Row],[Total Cost USD]]/Table1[[#This Row],[Volume MT/Head]]),0)</f>
        <v>0</v>
      </c>
      <c r="AD2237" s="6">
        <f>Table1[[#This Row],[Volume MT/Head]]-Table1[[#This Row],[Delivered MT]]</f>
        <v>0</v>
      </c>
      <c r="AE2237" s="6">
        <f>Table1[[#This Row],[Delivered MT]]*Table1[[#This Row],[Average Cost SDG/MT]]</f>
        <v>0</v>
      </c>
    </row>
    <row r="2238" spans="1:31" hidden="1" x14ac:dyDescent="0.2">
      <c r="A2238" s="1">
        <v>2249</v>
      </c>
      <c r="P2238" s="6">
        <f t="shared" si="191"/>
        <v>0</v>
      </c>
      <c r="R2238" s="6">
        <f t="shared" si="192"/>
        <v>0</v>
      </c>
      <c r="S2238" s="57">
        <f t="shared" si="195"/>
        <v>0</v>
      </c>
      <c r="T2238" s="6">
        <f>Table1[[#This Row],[Volume in Units]]*Table1[[#This Row],[Price SDG/Unit]]</f>
        <v>0</v>
      </c>
      <c r="U2238" s="57">
        <f>Table1[[#This Row],[Volume MT/Head]]*Table1[[#This Row],[Price USD/(MT/Head)]]</f>
        <v>0</v>
      </c>
      <c r="W2238" s="28">
        <f>Table1[[#This Row],[Commission SDG/MT]]*Table1[[#This Row],[Volume in Units]]</f>
        <v>0</v>
      </c>
      <c r="Y2238" s="28">
        <f t="shared" si="193"/>
        <v>0</v>
      </c>
      <c r="Z2238" s="6">
        <f>IFERROR((Table1[[#This Row],[Total Cost SDG]]/Table1[[#This Row],[Volume MT/Head]]),0)</f>
        <v>0</v>
      </c>
      <c r="AA2238" s="57" t="e">
        <f t="shared" si="194"/>
        <v>#DIV/0!</v>
      </c>
      <c r="AB2238" s="57">
        <f>IFERROR((Table1[[#This Row],[Total Cost USD]]/Table1[[#This Row],[Volume MT/Head]]),0)</f>
        <v>0</v>
      </c>
      <c r="AD2238" s="6">
        <f>Table1[[#This Row],[Volume MT/Head]]-Table1[[#This Row],[Delivered MT]]</f>
        <v>0</v>
      </c>
      <c r="AE2238" s="6">
        <f>Table1[[#This Row],[Delivered MT]]*Table1[[#This Row],[Average Cost SDG/MT]]</f>
        <v>0</v>
      </c>
    </row>
    <row r="2239" spans="1:31" hidden="1" x14ac:dyDescent="0.2">
      <c r="A2239" s="1">
        <v>2250</v>
      </c>
      <c r="P2239" s="6">
        <f t="shared" si="191"/>
        <v>0</v>
      </c>
      <c r="R2239" s="6">
        <f t="shared" si="192"/>
        <v>0</v>
      </c>
      <c r="S2239" s="57">
        <f t="shared" si="195"/>
        <v>0</v>
      </c>
      <c r="T2239" s="6">
        <f>Table1[[#This Row],[Volume in Units]]*Table1[[#This Row],[Price SDG/Unit]]</f>
        <v>0</v>
      </c>
      <c r="U2239" s="57">
        <f>Table1[[#This Row],[Volume MT/Head]]*Table1[[#This Row],[Price USD/(MT/Head)]]</f>
        <v>0</v>
      </c>
      <c r="W2239" s="28">
        <f>Table1[[#This Row],[Commission SDG/MT]]*Table1[[#This Row],[Volume in Units]]</f>
        <v>0</v>
      </c>
      <c r="Y2239" s="28">
        <f t="shared" si="193"/>
        <v>0</v>
      </c>
      <c r="Z2239" s="6">
        <f>IFERROR((Table1[[#This Row],[Total Cost SDG]]/Table1[[#This Row],[Volume MT/Head]]),0)</f>
        <v>0</v>
      </c>
      <c r="AA2239" s="57" t="e">
        <f t="shared" si="194"/>
        <v>#DIV/0!</v>
      </c>
      <c r="AB2239" s="57">
        <f>IFERROR((Table1[[#This Row],[Total Cost USD]]/Table1[[#This Row],[Volume MT/Head]]),0)</f>
        <v>0</v>
      </c>
      <c r="AD2239" s="6">
        <f>Table1[[#This Row],[Volume MT/Head]]-Table1[[#This Row],[Delivered MT]]</f>
        <v>0</v>
      </c>
      <c r="AE2239" s="6">
        <f>Table1[[#This Row],[Delivered MT]]*Table1[[#This Row],[Average Cost SDG/MT]]</f>
        <v>0</v>
      </c>
    </row>
    <row r="2240" spans="1:31" hidden="1" x14ac:dyDescent="0.2">
      <c r="A2240" s="1">
        <v>2251</v>
      </c>
      <c r="P2240" s="6">
        <f t="shared" si="191"/>
        <v>0</v>
      </c>
      <c r="R2240" s="6">
        <f t="shared" si="192"/>
        <v>0</v>
      </c>
      <c r="S2240" s="57">
        <f t="shared" si="195"/>
        <v>0</v>
      </c>
      <c r="T2240" s="6">
        <f>Table1[[#This Row],[Volume in Units]]*Table1[[#This Row],[Price SDG/Unit]]</f>
        <v>0</v>
      </c>
      <c r="U2240" s="57">
        <f>Table1[[#This Row],[Volume MT/Head]]*Table1[[#This Row],[Price USD/(MT/Head)]]</f>
        <v>0</v>
      </c>
      <c r="W2240" s="28">
        <f>Table1[[#This Row],[Commission SDG/MT]]*Table1[[#This Row],[Volume in Units]]</f>
        <v>0</v>
      </c>
      <c r="Y2240" s="28">
        <f t="shared" si="193"/>
        <v>0</v>
      </c>
      <c r="Z2240" s="6">
        <f>IFERROR((Table1[[#This Row],[Total Cost SDG]]/Table1[[#This Row],[Volume MT/Head]]),0)</f>
        <v>0</v>
      </c>
      <c r="AA2240" s="57" t="e">
        <f t="shared" si="194"/>
        <v>#DIV/0!</v>
      </c>
      <c r="AB2240" s="57">
        <f>IFERROR((Table1[[#This Row],[Total Cost USD]]/Table1[[#This Row],[Volume MT/Head]]),0)</f>
        <v>0</v>
      </c>
      <c r="AD2240" s="6">
        <f>Table1[[#This Row],[Volume MT/Head]]-Table1[[#This Row],[Delivered MT]]</f>
        <v>0</v>
      </c>
      <c r="AE2240" s="6">
        <f>Table1[[#This Row],[Delivered MT]]*Table1[[#This Row],[Average Cost SDG/MT]]</f>
        <v>0</v>
      </c>
    </row>
    <row r="2241" spans="1:31" hidden="1" x14ac:dyDescent="0.2">
      <c r="A2241" s="1">
        <v>2252</v>
      </c>
      <c r="P2241" s="6">
        <f t="shared" si="191"/>
        <v>0</v>
      </c>
      <c r="R2241" s="6">
        <f t="shared" si="192"/>
        <v>0</v>
      </c>
      <c r="S2241" s="57">
        <f t="shared" si="195"/>
        <v>0</v>
      </c>
      <c r="T2241" s="6">
        <f>Table1[[#This Row],[Volume in Units]]*Table1[[#This Row],[Price SDG/Unit]]</f>
        <v>0</v>
      </c>
      <c r="U2241" s="57">
        <f>Table1[[#This Row],[Volume MT/Head]]*Table1[[#This Row],[Price USD/(MT/Head)]]</f>
        <v>0</v>
      </c>
      <c r="W2241" s="28">
        <f>Table1[[#This Row],[Commission SDG/MT]]*Table1[[#This Row],[Volume in Units]]</f>
        <v>0</v>
      </c>
      <c r="Y2241" s="28">
        <f t="shared" si="193"/>
        <v>0</v>
      </c>
      <c r="Z2241" s="6">
        <f>IFERROR((Table1[[#This Row],[Total Cost SDG]]/Table1[[#This Row],[Volume MT/Head]]),0)</f>
        <v>0</v>
      </c>
      <c r="AA2241" s="57" t="e">
        <f t="shared" si="194"/>
        <v>#DIV/0!</v>
      </c>
      <c r="AB2241" s="57">
        <f>IFERROR((Table1[[#This Row],[Total Cost USD]]/Table1[[#This Row],[Volume MT/Head]]),0)</f>
        <v>0</v>
      </c>
      <c r="AD2241" s="6">
        <f>Table1[[#This Row],[Volume MT/Head]]-Table1[[#This Row],[Delivered MT]]</f>
        <v>0</v>
      </c>
      <c r="AE2241" s="6">
        <f>Table1[[#This Row],[Delivered MT]]*Table1[[#This Row],[Average Cost SDG/MT]]</f>
        <v>0</v>
      </c>
    </row>
    <row r="2242" spans="1:31" hidden="1" x14ac:dyDescent="0.2">
      <c r="A2242" s="1">
        <v>2253</v>
      </c>
      <c r="P2242" s="6">
        <f t="shared" ref="P2242:P2305" si="196">IF(N2242="KG",(O2242/1000),IF(N2242="Head",(O2242*1),IF(N2242="Kantar 100lb",(O2242/22.25),IF(N2242="Kantar 315lb",(O2242*315/2204.6),IF(N2242="MT",(O2242*1),IF(N2242="Ardab",(O2242*199.726/1000),IF(N2242="104 Bag",(O2242*104/1000),IF(N2242="101 Bag",(O2242*101/1000),IF(N2242=0,0)))))))))</f>
        <v>0</v>
      </c>
      <c r="R2242" s="6">
        <f t="shared" ref="R2242:R2305" si="197">IF(N2242="KG",(Q2242*1000),IF(N2242="Head",(Q2242*1),IF(N2242="Kantar 100lb",(Q2242*22.25),IF(N2242="Kantar 315lb",(Q2242/315*2204.6),IF(N2242="MT",(Q2242*1),IF(N2242="Ardab",(Q2242/199.726*1000),IF(N2242="104 Bag",(Q2242/104*1000),IF(N2242="101 Bag",(Q2242/101*1000),IF(N2242=0,0)))))))))</f>
        <v>0</v>
      </c>
      <c r="S2242" s="57">
        <f t="shared" si="195"/>
        <v>0</v>
      </c>
      <c r="T2242" s="6">
        <f>Table1[[#This Row],[Volume in Units]]*Table1[[#This Row],[Price SDG/Unit]]</f>
        <v>0</v>
      </c>
      <c r="U2242" s="57">
        <f>Table1[[#This Row],[Volume MT/Head]]*Table1[[#This Row],[Price USD/(MT/Head)]]</f>
        <v>0</v>
      </c>
      <c r="W2242" s="28">
        <f>Table1[[#This Row],[Commission SDG/MT]]*Table1[[#This Row],[Volume in Units]]</f>
        <v>0</v>
      </c>
      <c r="Y2242" s="28">
        <f t="shared" ref="Y2242:Y2305" si="198">T2242+W2242+X2242</f>
        <v>0</v>
      </c>
      <c r="Z2242" s="6">
        <f>IFERROR((Table1[[#This Row],[Total Cost SDG]]/Table1[[#This Row],[Volume MT/Head]]),0)</f>
        <v>0</v>
      </c>
      <c r="AA2242" s="57" t="e">
        <f t="shared" ref="AA2242:AA2305" si="199">Y2242/F2242</f>
        <v>#DIV/0!</v>
      </c>
      <c r="AB2242" s="57">
        <f>IFERROR((Table1[[#This Row],[Total Cost USD]]/Table1[[#This Row],[Volume MT/Head]]),0)</f>
        <v>0</v>
      </c>
      <c r="AD2242" s="6">
        <f>Table1[[#This Row],[Volume MT/Head]]-Table1[[#This Row],[Delivered MT]]</f>
        <v>0</v>
      </c>
      <c r="AE2242" s="6">
        <f>Table1[[#This Row],[Delivered MT]]*Table1[[#This Row],[Average Cost SDG/MT]]</f>
        <v>0</v>
      </c>
    </row>
    <row r="2243" spans="1:31" hidden="1" x14ac:dyDescent="0.2">
      <c r="A2243" s="1">
        <v>2254</v>
      </c>
      <c r="P2243" s="6">
        <f t="shared" si="196"/>
        <v>0</v>
      </c>
      <c r="R2243" s="6">
        <f t="shared" si="197"/>
        <v>0</v>
      </c>
      <c r="S2243" s="57">
        <f t="shared" si="195"/>
        <v>0</v>
      </c>
      <c r="T2243" s="6">
        <f>Table1[[#This Row],[Volume in Units]]*Table1[[#This Row],[Price SDG/Unit]]</f>
        <v>0</v>
      </c>
      <c r="U2243" s="57">
        <f>Table1[[#This Row],[Volume MT/Head]]*Table1[[#This Row],[Price USD/(MT/Head)]]</f>
        <v>0</v>
      </c>
      <c r="W2243" s="28">
        <f>Table1[[#This Row],[Commission SDG/MT]]*Table1[[#This Row],[Volume in Units]]</f>
        <v>0</v>
      </c>
      <c r="Y2243" s="28">
        <f t="shared" si="198"/>
        <v>0</v>
      </c>
      <c r="Z2243" s="6">
        <f>IFERROR((Table1[[#This Row],[Total Cost SDG]]/Table1[[#This Row],[Volume MT/Head]]),0)</f>
        <v>0</v>
      </c>
      <c r="AA2243" s="57" t="e">
        <f t="shared" si="199"/>
        <v>#DIV/0!</v>
      </c>
      <c r="AB2243" s="57">
        <f>IFERROR((Table1[[#This Row],[Total Cost USD]]/Table1[[#This Row],[Volume MT/Head]]),0)</f>
        <v>0</v>
      </c>
      <c r="AD2243" s="6">
        <f>Table1[[#This Row],[Volume MT/Head]]-Table1[[#This Row],[Delivered MT]]</f>
        <v>0</v>
      </c>
      <c r="AE2243" s="6">
        <f>Table1[[#This Row],[Delivered MT]]*Table1[[#This Row],[Average Cost SDG/MT]]</f>
        <v>0</v>
      </c>
    </row>
    <row r="2244" spans="1:31" hidden="1" x14ac:dyDescent="0.2">
      <c r="A2244" s="1">
        <v>2255</v>
      </c>
      <c r="P2244" s="6">
        <f t="shared" si="196"/>
        <v>0</v>
      </c>
      <c r="R2244" s="6">
        <f t="shared" si="197"/>
        <v>0</v>
      </c>
      <c r="S2244" s="57">
        <f t="shared" si="195"/>
        <v>0</v>
      </c>
      <c r="T2244" s="6">
        <f>Table1[[#This Row],[Volume in Units]]*Table1[[#This Row],[Price SDG/Unit]]</f>
        <v>0</v>
      </c>
      <c r="U2244" s="57">
        <f>Table1[[#This Row],[Volume MT/Head]]*Table1[[#This Row],[Price USD/(MT/Head)]]</f>
        <v>0</v>
      </c>
      <c r="W2244" s="28">
        <f>Table1[[#This Row],[Commission SDG/MT]]*Table1[[#This Row],[Volume in Units]]</f>
        <v>0</v>
      </c>
      <c r="Y2244" s="28">
        <f t="shared" si="198"/>
        <v>0</v>
      </c>
      <c r="Z2244" s="6">
        <f>IFERROR((Table1[[#This Row],[Total Cost SDG]]/Table1[[#This Row],[Volume MT/Head]]),0)</f>
        <v>0</v>
      </c>
      <c r="AA2244" s="57" t="e">
        <f t="shared" si="199"/>
        <v>#DIV/0!</v>
      </c>
      <c r="AB2244" s="57">
        <f>IFERROR((Table1[[#This Row],[Total Cost USD]]/Table1[[#This Row],[Volume MT/Head]]),0)</f>
        <v>0</v>
      </c>
      <c r="AD2244" s="6">
        <f>Table1[[#This Row],[Volume MT/Head]]-Table1[[#This Row],[Delivered MT]]</f>
        <v>0</v>
      </c>
      <c r="AE2244" s="6">
        <f>Table1[[#This Row],[Delivered MT]]*Table1[[#This Row],[Average Cost SDG/MT]]</f>
        <v>0</v>
      </c>
    </row>
    <row r="2245" spans="1:31" hidden="1" x14ac:dyDescent="0.2">
      <c r="A2245" s="1">
        <v>2256</v>
      </c>
      <c r="P2245" s="6">
        <f t="shared" si="196"/>
        <v>0</v>
      </c>
      <c r="R2245" s="6">
        <f t="shared" si="197"/>
        <v>0</v>
      </c>
      <c r="S2245" s="57">
        <f t="shared" si="195"/>
        <v>0</v>
      </c>
      <c r="T2245" s="6">
        <f>Table1[[#This Row],[Volume in Units]]*Table1[[#This Row],[Price SDG/Unit]]</f>
        <v>0</v>
      </c>
      <c r="U2245" s="57">
        <f>Table1[[#This Row],[Volume MT/Head]]*Table1[[#This Row],[Price USD/(MT/Head)]]</f>
        <v>0</v>
      </c>
      <c r="W2245" s="28">
        <f>Table1[[#This Row],[Commission SDG/MT]]*Table1[[#This Row],[Volume in Units]]</f>
        <v>0</v>
      </c>
      <c r="Y2245" s="28">
        <f t="shared" si="198"/>
        <v>0</v>
      </c>
      <c r="Z2245" s="6">
        <f>IFERROR((Table1[[#This Row],[Total Cost SDG]]/Table1[[#This Row],[Volume MT/Head]]),0)</f>
        <v>0</v>
      </c>
      <c r="AA2245" s="57" t="e">
        <f t="shared" si="199"/>
        <v>#DIV/0!</v>
      </c>
      <c r="AB2245" s="57">
        <f>IFERROR((Table1[[#This Row],[Total Cost USD]]/Table1[[#This Row],[Volume MT/Head]]),0)</f>
        <v>0</v>
      </c>
      <c r="AD2245" s="6">
        <f>Table1[[#This Row],[Volume MT/Head]]-Table1[[#This Row],[Delivered MT]]</f>
        <v>0</v>
      </c>
      <c r="AE2245" s="6">
        <f>Table1[[#This Row],[Delivered MT]]*Table1[[#This Row],[Average Cost SDG/MT]]</f>
        <v>0</v>
      </c>
    </row>
    <row r="2246" spans="1:31" hidden="1" x14ac:dyDescent="0.2">
      <c r="A2246" s="1">
        <v>2257</v>
      </c>
      <c r="P2246" s="6">
        <f t="shared" si="196"/>
        <v>0</v>
      </c>
      <c r="R2246" s="6">
        <f t="shared" si="197"/>
        <v>0</v>
      </c>
      <c r="S2246" s="57">
        <f t="shared" si="195"/>
        <v>0</v>
      </c>
      <c r="T2246" s="6">
        <f>Table1[[#This Row],[Volume in Units]]*Table1[[#This Row],[Price SDG/Unit]]</f>
        <v>0</v>
      </c>
      <c r="U2246" s="57">
        <f>Table1[[#This Row],[Volume MT/Head]]*Table1[[#This Row],[Price USD/(MT/Head)]]</f>
        <v>0</v>
      </c>
      <c r="W2246" s="28">
        <f>Table1[[#This Row],[Commission SDG/MT]]*Table1[[#This Row],[Volume in Units]]</f>
        <v>0</v>
      </c>
      <c r="Y2246" s="28">
        <f t="shared" si="198"/>
        <v>0</v>
      </c>
      <c r="Z2246" s="6">
        <f>IFERROR((Table1[[#This Row],[Total Cost SDG]]/Table1[[#This Row],[Volume MT/Head]]),0)</f>
        <v>0</v>
      </c>
      <c r="AA2246" s="57" t="e">
        <f t="shared" si="199"/>
        <v>#DIV/0!</v>
      </c>
      <c r="AB2246" s="57">
        <f>IFERROR((Table1[[#This Row],[Total Cost USD]]/Table1[[#This Row],[Volume MT/Head]]),0)</f>
        <v>0</v>
      </c>
      <c r="AD2246" s="6">
        <f>Table1[[#This Row],[Volume MT/Head]]-Table1[[#This Row],[Delivered MT]]</f>
        <v>0</v>
      </c>
      <c r="AE2246" s="6">
        <f>Table1[[#This Row],[Delivered MT]]*Table1[[#This Row],[Average Cost SDG/MT]]</f>
        <v>0</v>
      </c>
    </row>
    <row r="2247" spans="1:31" hidden="1" x14ac:dyDescent="0.2">
      <c r="A2247" s="1">
        <v>2258</v>
      </c>
      <c r="P2247" s="6">
        <f t="shared" si="196"/>
        <v>0</v>
      </c>
      <c r="R2247" s="6">
        <f t="shared" si="197"/>
        <v>0</v>
      </c>
      <c r="S2247" s="57">
        <f t="shared" si="195"/>
        <v>0</v>
      </c>
      <c r="T2247" s="6">
        <f>Table1[[#This Row],[Volume in Units]]*Table1[[#This Row],[Price SDG/Unit]]</f>
        <v>0</v>
      </c>
      <c r="U2247" s="57">
        <f>Table1[[#This Row],[Volume MT/Head]]*Table1[[#This Row],[Price USD/(MT/Head)]]</f>
        <v>0</v>
      </c>
      <c r="W2247" s="28">
        <f>Table1[[#This Row],[Commission SDG/MT]]*Table1[[#This Row],[Volume in Units]]</f>
        <v>0</v>
      </c>
      <c r="Y2247" s="28">
        <f t="shared" si="198"/>
        <v>0</v>
      </c>
      <c r="Z2247" s="6">
        <f>IFERROR((Table1[[#This Row],[Total Cost SDG]]/Table1[[#This Row],[Volume MT/Head]]),0)</f>
        <v>0</v>
      </c>
      <c r="AA2247" s="57" t="e">
        <f t="shared" si="199"/>
        <v>#DIV/0!</v>
      </c>
      <c r="AB2247" s="57">
        <f>IFERROR((Table1[[#This Row],[Total Cost USD]]/Table1[[#This Row],[Volume MT/Head]]),0)</f>
        <v>0</v>
      </c>
      <c r="AD2247" s="6">
        <f>Table1[[#This Row],[Volume MT/Head]]-Table1[[#This Row],[Delivered MT]]</f>
        <v>0</v>
      </c>
      <c r="AE2247" s="6">
        <f>Table1[[#This Row],[Delivered MT]]*Table1[[#This Row],[Average Cost SDG/MT]]</f>
        <v>0</v>
      </c>
    </row>
    <row r="2248" spans="1:31" hidden="1" x14ac:dyDescent="0.2">
      <c r="A2248" s="1">
        <v>2259</v>
      </c>
      <c r="P2248" s="6">
        <f t="shared" si="196"/>
        <v>0</v>
      </c>
      <c r="R2248" s="6">
        <f t="shared" si="197"/>
        <v>0</v>
      </c>
      <c r="S2248" s="57">
        <f t="shared" si="195"/>
        <v>0</v>
      </c>
      <c r="T2248" s="6">
        <f>Table1[[#This Row],[Volume in Units]]*Table1[[#This Row],[Price SDG/Unit]]</f>
        <v>0</v>
      </c>
      <c r="U2248" s="57">
        <f>Table1[[#This Row],[Volume MT/Head]]*Table1[[#This Row],[Price USD/(MT/Head)]]</f>
        <v>0</v>
      </c>
      <c r="W2248" s="28">
        <f>Table1[[#This Row],[Commission SDG/MT]]*Table1[[#This Row],[Volume in Units]]</f>
        <v>0</v>
      </c>
      <c r="Y2248" s="28">
        <f t="shared" si="198"/>
        <v>0</v>
      </c>
      <c r="Z2248" s="6">
        <f>IFERROR((Table1[[#This Row],[Total Cost SDG]]/Table1[[#This Row],[Volume MT/Head]]),0)</f>
        <v>0</v>
      </c>
      <c r="AA2248" s="57" t="e">
        <f t="shared" si="199"/>
        <v>#DIV/0!</v>
      </c>
      <c r="AB2248" s="57">
        <f>IFERROR((Table1[[#This Row],[Total Cost USD]]/Table1[[#This Row],[Volume MT/Head]]),0)</f>
        <v>0</v>
      </c>
      <c r="AD2248" s="6">
        <f>Table1[[#This Row],[Volume MT/Head]]-Table1[[#This Row],[Delivered MT]]</f>
        <v>0</v>
      </c>
      <c r="AE2248" s="6">
        <f>Table1[[#This Row],[Delivered MT]]*Table1[[#This Row],[Average Cost SDG/MT]]</f>
        <v>0</v>
      </c>
    </row>
    <row r="2249" spans="1:31" hidden="1" x14ac:dyDescent="0.2">
      <c r="A2249" s="1">
        <v>2260</v>
      </c>
      <c r="P2249" s="6">
        <f t="shared" si="196"/>
        <v>0</v>
      </c>
      <c r="R2249" s="6">
        <f t="shared" si="197"/>
        <v>0</v>
      </c>
      <c r="S2249" s="57">
        <f t="shared" si="195"/>
        <v>0</v>
      </c>
      <c r="T2249" s="6">
        <f>Table1[[#This Row],[Volume in Units]]*Table1[[#This Row],[Price SDG/Unit]]</f>
        <v>0</v>
      </c>
      <c r="U2249" s="57">
        <f>Table1[[#This Row],[Volume MT/Head]]*Table1[[#This Row],[Price USD/(MT/Head)]]</f>
        <v>0</v>
      </c>
      <c r="W2249" s="28">
        <f>Table1[[#This Row],[Commission SDG/MT]]*Table1[[#This Row],[Volume in Units]]</f>
        <v>0</v>
      </c>
      <c r="Y2249" s="28">
        <f t="shared" si="198"/>
        <v>0</v>
      </c>
      <c r="Z2249" s="6">
        <f>IFERROR((Table1[[#This Row],[Total Cost SDG]]/Table1[[#This Row],[Volume MT/Head]]),0)</f>
        <v>0</v>
      </c>
      <c r="AA2249" s="57" t="e">
        <f t="shared" si="199"/>
        <v>#DIV/0!</v>
      </c>
      <c r="AB2249" s="57">
        <f>IFERROR((Table1[[#This Row],[Total Cost USD]]/Table1[[#This Row],[Volume MT/Head]]),0)</f>
        <v>0</v>
      </c>
      <c r="AD2249" s="6">
        <f>Table1[[#This Row],[Volume MT/Head]]-Table1[[#This Row],[Delivered MT]]</f>
        <v>0</v>
      </c>
      <c r="AE2249" s="6">
        <f>Table1[[#This Row],[Delivered MT]]*Table1[[#This Row],[Average Cost SDG/MT]]</f>
        <v>0</v>
      </c>
    </row>
    <row r="2250" spans="1:31" hidden="1" x14ac:dyDescent="0.2">
      <c r="A2250" s="1">
        <v>2261</v>
      </c>
      <c r="P2250" s="6">
        <f t="shared" si="196"/>
        <v>0</v>
      </c>
      <c r="R2250" s="6">
        <f t="shared" si="197"/>
        <v>0</v>
      </c>
      <c r="S2250" s="57">
        <f t="shared" si="195"/>
        <v>0</v>
      </c>
      <c r="T2250" s="6">
        <f>Table1[[#This Row],[Volume in Units]]*Table1[[#This Row],[Price SDG/Unit]]</f>
        <v>0</v>
      </c>
      <c r="U2250" s="57">
        <f>Table1[[#This Row],[Volume MT/Head]]*Table1[[#This Row],[Price USD/(MT/Head)]]</f>
        <v>0</v>
      </c>
      <c r="W2250" s="28">
        <f>Table1[[#This Row],[Commission SDG/MT]]*Table1[[#This Row],[Volume in Units]]</f>
        <v>0</v>
      </c>
      <c r="Y2250" s="28">
        <f t="shared" si="198"/>
        <v>0</v>
      </c>
      <c r="Z2250" s="6">
        <f>IFERROR((Table1[[#This Row],[Total Cost SDG]]/Table1[[#This Row],[Volume MT/Head]]),0)</f>
        <v>0</v>
      </c>
      <c r="AA2250" s="57" t="e">
        <f t="shared" si="199"/>
        <v>#DIV/0!</v>
      </c>
      <c r="AB2250" s="57">
        <f>IFERROR((Table1[[#This Row],[Total Cost USD]]/Table1[[#This Row],[Volume MT/Head]]),0)</f>
        <v>0</v>
      </c>
      <c r="AD2250" s="6">
        <f>Table1[[#This Row],[Volume MT/Head]]-Table1[[#This Row],[Delivered MT]]</f>
        <v>0</v>
      </c>
      <c r="AE2250" s="6">
        <f>Table1[[#This Row],[Delivered MT]]*Table1[[#This Row],[Average Cost SDG/MT]]</f>
        <v>0</v>
      </c>
    </row>
    <row r="2251" spans="1:31" hidden="1" x14ac:dyDescent="0.2">
      <c r="A2251" s="1">
        <v>2262</v>
      </c>
      <c r="P2251" s="6">
        <f t="shared" si="196"/>
        <v>0</v>
      </c>
      <c r="R2251" s="6">
        <f t="shared" si="197"/>
        <v>0</v>
      </c>
      <c r="S2251" s="57">
        <f t="shared" si="195"/>
        <v>0</v>
      </c>
      <c r="T2251" s="6">
        <f>Table1[[#This Row],[Volume in Units]]*Table1[[#This Row],[Price SDG/Unit]]</f>
        <v>0</v>
      </c>
      <c r="U2251" s="57">
        <f>Table1[[#This Row],[Volume MT/Head]]*Table1[[#This Row],[Price USD/(MT/Head)]]</f>
        <v>0</v>
      </c>
      <c r="W2251" s="28">
        <f>Table1[[#This Row],[Commission SDG/MT]]*Table1[[#This Row],[Volume in Units]]</f>
        <v>0</v>
      </c>
      <c r="Y2251" s="28">
        <f t="shared" si="198"/>
        <v>0</v>
      </c>
      <c r="Z2251" s="6">
        <f>IFERROR((Table1[[#This Row],[Total Cost SDG]]/Table1[[#This Row],[Volume MT/Head]]),0)</f>
        <v>0</v>
      </c>
      <c r="AA2251" s="57" t="e">
        <f t="shared" si="199"/>
        <v>#DIV/0!</v>
      </c>
      <c r="AB2251" s="57">
        <f>IFERROR((Table1[[#This Row],[Total Cost USD]]/Table1[[#This Row],[Volume MT/Head]]),0)</f>
        <v>0</v>
      </c>
      <c r="AD2251" s="6">
        <f>Table1[[#This Row],[Volume MT/Head]]-Table1[[#This Row],[Delivered MT]]</f>
        <v>0</v>
      </c>
      <c r="AE2251" s="6">
        <f>Table1[[#This Row],[Delivered MT]]*Table1[[#This Row],[Average Cost SDG/MT]]</f>
        <v>0</v>
      </c>
    </row>
    <row r="2252" spans="1:31" hidden="1" x14ac:dyDescent="0.2">
      <c r="A2252" s="1">
        <v>2263</v>
      </c>
      <c r="P2252" s="6">
        <f t="shared" si="196"/>
        <v>0</v>
      </c>
      <c r="R2252" s="6">
        <f t="shared" si="197"/>
        <v>0</v>
      </c>
      <c r="S2252" s="57">
        <f t="shared" si="195"/>
        <v>0</v>
      </c>
      <c r="T2252" s="6">
        <f>Table1[[#This Row],[Volume in Units]]*Table1[[#This Row],[Price SDG/Unit]]</f>
        <v>0</v>
      </c>
      <c r="U2252" s="57">
        <f>Table1[[#This Row],[Volume MT/Head]]*Table1[[#This Row],[Price USD/(MT/Head)]]</f>
        <v>0</v>
      </c>
      <c r="W2252" s="28">
        <f>Table1[[#This Row],[Commission SDG/MT]]*Table1[[#This Row],[Volume in Units]]</f>
        <v>0</v>
      </c>
      <c r="Y2252" s="28">
        <f t="shared" si="198"/>
        <v>0</v>
      </c>
      <c r="Z2252" s="6">
        <f>IFERROR((Table1[[#This Row],[Total Cost SDG]]/Table1[[#This Row],[Volume MT/Head]]),0)</f>
        <v>0</v>
      </c>
      <c r="AA2252" s="57" t="e">
        <f t="shared" si="199"/>
        <v>#DIV/0!</v>
      </c>
      <c r="AB2252" s="57">
        <f>IFERROR((Table1[[#This Row],[Total Cost USD]]/Table1[[#This Row],[Volume MT/Head]]),0)</f>
        <v>0</v>
      </c>
      <c r="AD2252" s="6">
        <f>Table1[[#This Row],[Volume MT/Head]]-Table1[[#This Row],[Delivered MT]]</f>
        <v>0</v>
      </c>
      <c r="AE2252" s="6">
        <f>Table1[[#This Row],[Delivered MT]]*Table1[[#This Row],[Average Cost SDG/MT]]</f>
        <v>0</v>
      </c>
    </row>
    <row r="2253" spans="1:31" hidden="1" x14ac:dyDescent="0.2">
      <c r="A2253" s="1">
        <v>2264</v>
      </c>
      <c r="P2253" s="6">
        <f t="shared" si="196"/>
        <v>0</v>
      </c>
      <c r="R2253" s="6">
        <f t="shared" si="197"/>
        <v>0</v>
      </c>
      <c r="S2253" s="57">
        <f t="shared" si="195"/>
        <v>0</v>
      </c>
      <c r="T2253" s="6">
        <f>Table1[[#This Row],[Volume in Units]]*Table1[[#This Row],[Price SDG/Unit]]</f>
        <v>0</v>
      </c>
      <c r="U2253" s="57">
        <f>Table1[[#This Row],[Volume MT/Head]]*Table1[[#This Row],[Price USD/(MT/Head)]]</f>
        <v>0</v>
      </c>
      <c r="W2253" s="28">
        <f>Table1[[#This Row],[Commission SDG/MT]]*Table1[[#This Row],[Volume in Units]]</f>
        <v>0</v>
      </c>
      <c r="Y2253" s="28">
        <f t="shared" si="198"/>
        <v>0</v>
      </c>
      <c r="Z2253" s="6">
        <f>IFERROR((Table1[[#This Row],[Total Cost SDG]]/Table1[[#This Row],[Volume MT/Head]]),0)</f>
        <v>0</v>
      </c>
      <c r="AA2253" s="57" t="e">
        <f t="shared" si="199"/>
        <v>#DIV/0!</v>
      </c>
      <c r="AB2253" s="57">
        <f>IFERROR((Table1[[#This Row],[Total Cost USD]]/Table1[[#This Row],[Volume MT/Head]]),0)</f>
        <v>0</v>
      </c>
      <c r="AD2253" s="6">
        <f>Table1[[#This Row],[Volume MT/Head]]-Table1[[#This Row],[Delivered MT]]</f>
        <v>0</v>
      </c>
      <c r="AE2253" s="6">
        <f>Table1[[#This Row],[Delivered MT]]*Table1[[#This Row],[Average Cost SDG/MT]]</f>
        <v>0</v>
      </c>
    </row>
    <row r="2254" spans="1:31" hidden="1" x14ac:dyDescent="0.2">
      <c r="A2254" s="1">
        <v>2265</v>
      </c>
      <c r="P2254" s="6">
        <f t="shared" si="196"/>
        <v>0</v>
      </c>
      <c r="R2254" s="6">
        <f t="shared" si="197"/>
        <v>0</v>
      </c>
      <c r="S2254" s="57">
        <f t="shared" si="195"/>
        <v>0</v>
      </c>
      <c r="T2254" s="6">
        <f>Table1[[#This Row],[Volume in Units]]*Table1[[#This Row],[Price SDG/Unit]]</f>
        <v>0</v>
      </c>
      <c r="U2254" s="57">
        <f>Table1[[#This Row],[Volume MT/Head]]*Table1[[#This Row],[Price USD/(MT/Head)]]</f>
        <v>0</v>
      </c>
      <c r="W2254" s="28">
        <f>Table1[[#This Row],[Commission SDG/MT]]*Table1[[#This Row],[Volume in Units]]</f>
        <v>0</v>
      </c>
      <c r="Y2254" s="28">
        <f t="shared" si="198"/>
        <v>0</v>
      </c>
      <c r="Z2254" s="6">
        <f>IFERROR((Table1[[#This Row],[Total Cost SDG]]/Table1[[#This Row],[Volume MT/Head]]),0)</f>
        <v>0</v>
      </c>
      <c r="AA2254" s="57" t="e">
        <f t="shared" si="199"/>
        <v>#DIV/0!</v>
      </c>
      <c r="AB2254" s="57">
        <f>IFERROR((Table1[[#This Row],[Total Cost USD]]/Table1[[#This Row],[Volume MT/Head]]),0)</f>
        <v>0</v>
      </c>
      <c r="AD2254" s="6">
        <f>Table1[[#This Row],[Volume MT/Head]]-Table1[[#This Row],[Delivered MT]]</f>
        <v>0</v>
      </c>
      <c r="AE2254" s="6">
        <f>Table1[[#This Row],[Delivered MT]]*Table1[[#This Row],[Average Cost SDG/MT]]</f>
        <v>0</v>
      </c>
    </row>
    <row r="2255" spans="1:31" hidden="1" x14ac:dyDescent="0.2">
      <c r="A2255" s="1">
        <v>2266</v>
      </c>
      <c r="P2255" s="6">
        <f t="shared" si="196"/>
        <v>0</v>
      </c>
      <c r="R2255" s="6">
        <f t="shared" si="197"/>
        <v>0</v>
      </c>
      <c r="S2255" s="57">
        <f t="shared" si="195"/>
        <v>0</v>
      </c>
      <c r="T2255" s="6">
        <f>Table1[[#This Row],[Volume in Units]]*Table1[[#This Row],[Price SDG/Unit]]</f>
        <v>0</v>
      </c>
      <c r="U2255" s="57">
        <f>Table1[[#This Row],[Volume MT/Head]]*Table1[[#This Row],[Price USD/(MT/Head)]]</f>
        <v>0</v>
      </c>
      <c r="W2255" s="28">
        <f>Table1[[#This Row],[Commission SDG/MT]]*Table1[[#This Row],[Volume in Units]]</f>
        <v>0</v>
      </c>
      <c r="Y2255" s="28">
        <f t="shared" si="198"/>
        <v>0</v>
      </c>
      <c r="Z2255" s="6">
        <f>IFERROR((Table1[[#This Row],[Total Cost SDG]]/Table1[[#This Row],[Volume MT/Head]]),0)</f>
        <v>0</v>
      </c>
      <c r="AA2255" s="57" t="e">
        <f t="shared" si="199"/>
        <v>#DIV/0!</v>
      </c>
      <c r="AB2255" s="57">
        <f>IFERROR((Table1[[#This Row],[Total Cost USD]]/Table1[[#This Row],[Volume MT/Head]]),0)</f>
        <v>0</v>
      </c>
      <c r="AD2255" s="6">
        <f>Table1[[#This Row],[Volume MT/Head]]-Table1[[#This Row],[Delivered MT]]</f>
        <v>0</v>
      </c>
      <c r="AE2255" s="6">
        <f>Table1[[#This Row],[Delivered MT]]*Table1[[#This Row],[Average Cost SDG/MT]]</f>
        <v>0</v>
      </c>
    </row>
    <row r="2256" spans="1:31" hidden="1" x14ac:dyDescent="0.2">
      <c r="A2256" s="1">
        <v>2267</v>
      </c>
      <c r="P2256" s="6">
        <f t="shared" si="196"/>
        <v>0</v>
      </c>
      <c r="R2256" s="6">
        <f t="shared" si="197"/>
        <v>0</v>
      </c>
      <c r="S2256" s="57">
        <f t="shared" si="195"/>
        <v>0</v>
      </c>
      <c r="T2256" s="6">
        <f>Table1[[#This Row],[Volume in Units]]*Table1[[#This Row],[Price SDG/Unit]]</f>
        <v>0</v>
      </c>
      <c r="U2256" s="57">
        <f>Table1[[#This Row],[Volume MT/Head]]*Table1[[#This Row],[Price USD/(MT/Head)]]</f>
        <v>0</v>
      </c>
      <c r="W2256" s="28">
        <f>Table1[[#This Row],[Commission SDG/MT]]*Table1[[#This Row],[Volume in Units]]</f>
        <v>0</v>
      </c>
      <c r="Y2256" s="28">
        <f t="shared" si="198"/>
        <v>0</v>
      </c>
      <c r="Z2256" s="6">
        <f>IFERROR((Table1[[#This Row],[Total Cost SDG]]/Table1[[#This Row],[Volume MT/Head]]),0)</f>
        <v>0</v>
      </c>
      <c r="AA2256" s="57" t="e">
        <f t="shared" si="199"/>
        <v>#DIV/0!</v>
      </c>
      <c r="AB2256" s="57">
        <f>IFERROR((Table1[[#This Row],[Total Cost USD]]/Table1[[#This Row],[Volume MT/Head]]),0)</f>
        <v>0</v>
      </c>
      <c r="AD2256" s="6">
        <f>Table1[[#This Row],[Volume MT/Head]]-Table1[[#This Row],[Delivered MT]]</f>
        <v>0</v>
      </c>
      <c r="AE2256" s="6">
        <f>Table1[[#This Row],[Delivered MT]]*Table1[[#This Row],[Average Cost SDG/MT]]</f>
        <v>0</v>
      </c>
    </row>
    <row r="2257" spans="1:31" hidden="1" x14ac:dyDescent="0.2">
      <c r="A2257" s="1">
        <v>2268</v>
      </c>
      <c r="P2257" s="6">
        <f t="shared" si="196"/>
        <v>0</v>
      </c>
      <c r="R2257" s="6">
        <f t="shared" si="197"/>
        <v>0</v>
      </c>
      <c r="S2257" s="57">
        <f t="shared" si="195"/>
        <v>0</v>
      </c>
      <c r="T2257" s="6">
        <f>Table1[[#This Row],[Volume in Units]]*Table1[[#This Row],[Price SDG/Unit]]</f>
        <v>0</v>
      </c>
      <c r="U2257" s="57">
        <f>Table1[[#This Row],[Volume MT/Head]]*Table1[[#This Row],[Price USD/(MT/Head)]]</f>
        <v>0</v>
      </c>
      <c r="W2257" s="28">
        <f>Table1[[#This Row],[Commission SDG/MT]]*Table1[[#This Row],[Volume in Units]]</f>
        <v>0</v>
      </c>
      <c r="Y2257" s="28">
        <f t="shared" si="198"/>
        <v>0</v>
      </c>
      <c r="Z2257" s="6">
        <f>IFERROR((Table1[[#This Row],[Total Cost SDG]]/Table1[[#This Row],[Volume MT/Head]]),0)</f>
        <v>0</v>
      </c>
      <c r="AA2257" s="57" t="e">
        <f t="shared" si="199"/>
        <v>#DIV/0!</v>
      </c>
      <c r="AB2257" s="57">
        <f>IFERROR((Table1[[#This Row],[Total Cost USD]]/Table1[[#This Row],[Volume MT/Head]]),0)</f>
        <v>0</v>
      </c>
      <c r="AD2257" s="6">
        <f>Table1[[#This Row],[Volume MT/Head]]-Table1[[#This Row],[Delivered MT]]</f>
        <v>0</v>
      </c>
      <c r="AE2257" s="6">
        <f>Table1[[#This Row],[Delivered MT]]*Table1[[#This Row],[Average Cost SDG/MT]]</f>
        <v>0</v>
      </c>
    </row>
    <row r="2258" spans="1:31" hidden="1" x14ac:dyDescent="0.2">
      <c r="A2258" s="1">
        <v>2269</v>
      </c>
      <c r="P2258" s="6">
        <f t="shared" si="196"/>
        <v>0</v>
      </c>
      <c r="R2258" s="6">
        <f t="shared" si="197"/>
        <v>0</v>
      </c>
      <c r="S2258" s="57">
        <f t="shared" si="195"/>
        <v>0</v>
      </c>
      <c r="T2258" s="6">
        <f>Table1[[#This Row],[Volume in Units]]*Table1[[#This Row],[Price SDG/Unit]]</f>
        <v>0</v>
      </c>
      <c r="U2258" s="57">
        <f>Table1[[#This Row],[Volume MT/Head]]*Table1[[#This Row],[Price USD/(MT/Head)]]</f>
        <v>0</v>
      </c>
      <c r="W2258" s="28">
        <f>Table1[[#This Row],[Commission SDG/MT]]*Table1[[#This Row],[Volume in Units]]</f>
        <v>0</v>
      </c>
      <c r="Y2258" s="28">
        <f t="shared" si="198"/>
        <v>0</v>
      </c>
      <c r="Z2258" s="6">
        <f>IFERROR((Table1[[#This Row],[Total Cost SDG]]/Table1[[#This Row],[Volume MT/Head]]),0)</f>
        <v>0</v>
      </c>
      <c r="AA2258" s="57" t="e">
        <f t="shared" si="199"/>
        <v>#DIV/0!</v>
      </c>
      <c r="AB2258" s="57">
        <f>IFERROR((Table1[[#This Row],[Total Cost USD]]/Table1[[#This Row],[Volume MT/Head]]),0)</f>
        <v>0</v>
      </c>
      <c r="AD2258" s="6">
        <f>Table1[[#This Row],[Volume MT/Head]]-Table1[[#This Row],[Delivered MT]]</f>
        <v>0</v>
      </c>
      <c r="AE2258" s="6">
        <f>Table1[[#This Row],[Delivered MT]]*Table1[[#This Row],[Average Cost SDG/MT]]</f>
        <v>0</v>
      </c>
    </row>
    <row r="2259" spans="1:31" hidden="1" x14ac:dyDescent="0.2">
      <c r="A2259" s="1">
        <v>2270</v>
      </c>
      <c r="P2259" s="6">
        <f t="shared" si="196"/>
        <v>0</v>
      </c>
      <c r="R2259" s="6">
        <f t="shared" si="197"/>
        <v>0</v>
      </c>
      <c r="S2259" s="57">
        <f t="shared" si="195"/>
        <v>0</v>
      </c>
      <c r="T2259" s="6">
        <f>Table1[[#This Row],[Volume in Units]]*Table1[[#This Row],[Price SDG/Unit]]</f>
        <v>0</v>
      </c>
      <c r="U2259" s="57">
        <f>Table1[[#This Row],[Volume MT/Head]]*Table1[[#This Row],[Price USD/(MT/Head)]]</f>
        <v>0</v>
      </c>
      <c r="W2259" s="28">
        <f>Table1[[#This Row],[Commission SDG/MT]]*Table1[[#This Row],[Volume in Units]]</f>
        <v>0</v>
      </c>
      <c r="Y2259" s="28">
        <f t="shared" si="198"/>
        <v>0</v>
      </c>
      <c r="Z2259" s="6">
        <f>IFERROR((Table1[[#This Row],[Total Cost SDG]]/Table1[[#This Row],[Volume MT/Head]]),0)</f>
        <v>0</v>
      </c>
      <c r="AA2259" s="57" t="e">
        <f t="shared" si="199"/>
        <v>#DIV/0!</v>
      </c>
      <c r="AB2259" s="57">
        <f>IFERROR((Table1[[#This Row],[Total Cost USD]]/Table1[[#This Row],[Volume MT/Head]]),0)</f>
        <v>0</v>
      </c>
      <c r="AD2259" s="6">
        <f>Table1[[#This Row],[Volume MT/Head]]-Table1[[#This Row],[Delivered MT]]</f>
        <v>0</v>
      </c>
      <c r="AE2259" s="6">
        <f>Table1[[#This Row],[Delivered MT]]*Table1[[#This Row],[Average Cost SDG/MT]]</f>
        <v>0</v>
      </c>
    </row>
    <row r="2260" spans="1:31" hidden="1" x14ac:dyDescent="0.2">
      <c r="A2260" s="1">
        <v>2271</v>
      </c>
      <c r="P2260" s="6">
        <f t="shared" si="196"/>
        <v>0</v>
      </c>
      <c r="R2260" s="6">
        <f t="shared" si="197"/>
        <v>0</v>
      </c>
      <c r="S2260" s="57">
        <f t="shared" si="195"/>
        <v>0</v>
      </c>
      <c r="T2260" s="6">
        <f>Table1[[#This Row],[Volume in Units]]*Table1[[#This Row],[Price SDG/Unit]]</f>
        <v>0</v>
      </c>
      <c r="U2260" s="57">
        <f>Table1[[#This Row],[Volume MT/Head]]*Table1[[#This Row],[Price USD/(MT/Head)]]</f>
        <v>0</v>
      </c>
      <c r="W2260" s="28">
        <f>Table1[[#This Row],[Commission SDG/MT]]*Table1[[#This Row],[Volume in Units]]</f>
        <v>0</v>
      </c>
      <c r="Y2260" s="28">
        <f t="shared" si="198"/>
        <v>0</v>
      </c>
      <c r="Z2260" s="6">
        <f>IFERROR((Table1[[#This Row],[Total Cost SDG]]/Table1[[#This Row],[Volume MT/Head]]),0)</f>
        <v>0</v>
      </c>
      <c r="AA2260" s="57" t="e">
        <f t="shared" si="199"/>
        <v>#DIV/0!</v>
      </c>
      <c r="AB2260" s="57">
        <f>IFERROR((Table1[[#This Row],[Total Cost USD]]/Table1[[#This Row],[Volume MT/Head]]),0)</f>
        <v>0</v>
      </c>
      <c r="AD2260" s="6">
        <f>Table1[[#This Row],[Volume MT/Head]]-Table1[[#This Row],[Delivered MT]]</f>
        <v>0</v>
      </c>
      <c r="AE2260" s="6">
        <f>Table1[[#This Row],[Delivered MT]]*Table1[[#This Row],[Average Cost SDG/MT]]</f>
        <v>0</v>
      </c>
    </row>
    <row r="2261" spans="1:31" hidden="1" x14ac:dyDescent="0.2">
      <c r="A2261" s="1">
        <v>2272</v>
      </c>
      <c r="P2261" s="6">
        <f t="shared" si="196"/>
        <v>0</v>
      </c>
      <c r="R2261" s="6">
        <f t="shared" si="197"/>
        <v>0</v>
      </c>
      <c r="S2261" s="57">
        <f t="shared" si="195"/>
        <v>0</v>
      </c>
      <c r="T2261" s="6">
        <f>Table1[[#This Row],[Volume in Units]]*Table1[[#This Row],[Price SDG/Unit]]</f>
        <v>0</v>
      </c>
      <c r="U2261" s="57">
        <f>Table1[[#This Row],[Volume MT/Head]]*Table1[[#This Row],[Price USD/(MT/Head)]]</f>
        <v>0</v>
      </c>
      <c r="W2261" s="28">
        <f>Table1[[#This Row],[Commission SDG/MT]]*Table1[[#This Row],[Volume in Units]]</f>
        <v>0</v>
      </c>
      <c r="Y2261" s="28">
        <f t="shared" si="198"/>
        <v>0</v>
      </c>
      <c r="Z2261" s="6">
        <f>IFERROR((Table1[[#This Row],[Total Cost SDG]]/Table1[[#This Row],[Volume MT/Head]]),0)</f>
        <v>0</v>
      </c>
      <c r="AA2261" s="57" t="e">
        <f t="shared" si="199"/>
        <v>#DIV/0!</v>
      </c>
      <c r="AB2261" s="57">
        <f>IFERROR((Table1[[#This Row],[Total Cost USD]]/Table1[[#This Row],[Volume MT/Head]]),0)</f>
        <v>0</v>
      </c>
      <c r="AD2261" s="6">
        <f>Table1[[#This Row],[Volume MT/Head]]-Table1[[#This Row],[Delivered MT]]</f>
        <v>0</v>
      </c>
      <c r="AE2261" s="6">
        <f>Table1[[#This Row],[Delivered MT]]*Table1[[#This Row],[Average Cost SDG/MT]]</f>
        <v>0</v>
      </c>
    </row>
    <row r="2262" spans="1:31" hidden="1" x14ac:dyDescent="0.2">
      <c r="A2262" s="1">
        <v>2273</v>
      </c>
      <c r="P2262" s="6">
        <f t="shared" si="196"/>
        <v>0</v>
      </c>
      <c r="R2262" s="6">
        <f t="shared" si="197"/>
        <v>0</v>
      </c>
      <c r="S2262" s="57">
        <f t="shared" si="195"/>
        <v>0</v>
      </c>
      <c r="T2262" s="6">
        <f>Table1[[#This Row],[Volume in Units]]*Table1[[#This Row],[Price SDG/Unit]]</f>
        <v>0</v>
      </c>
      <c r="U2262" s="57">
        <f>Table1[[#This Row],[Volume MT/Head]]*Table1[[#This Row],[Price USD/(MT/Head)]]</f>
        <v>0</v>
      </c>
      <c r="W2262" s="28">
        <f>Table1[[#This Row],[Commission SDG/MT]]*Table1[[#This Row],[Volume in Units]]</f>
        <v>0</v>
      </c>
      <c r="Y2262" s="28">
        <f t="shared" si="198"/>
        <v>0</v>
      </c>
      <c r="Z2262" s="6">
        <f>IFERROR((Table1[[#This Row],[Total Cost SDG]]/Table1[[#This Row],[Volume MT/Head]]),0)</f>
        <v>0</v>
      </c>
      <c r="AA2262" s="57" t="e">
        <f t="shared" si="199"/>
        <v>#DIV/0!</v>
      </c>
      <c r="AB2262" s="57">
        <f>IFERROR((Table1[[#This Row],[Total Cost USD]]/Table1[[#This Row],[Volume MT/Head]]),0)</f>
        <v>0</v>
      </c>
      <c r="AD2262" s="6">
        <f>Table1[[#This Row],[Volume MT/Head]]-Table1[[#This Row],[Delivered MT]]</f>
        <v>0</v>
      </c>
      <c r="AE2262" s="6">
        <f>Table1[[#This Row],[Delivered MT]]*Table1[[#This Row],[Average Cost SDG/MT]]</f>
        <v>0</v>
      </c>
    </row>
    <row r="2263" spans="1:31" hidden="1" x14ac:dyDescent="0.2">
      <c r="A2263" s="1">
        <v>2274</v>
      </c>
      <c r="P2263" s="6">
        <f t="shared" si="196"/>
        <v>0</v>
      </c>
      <c r="R2263" s="6">
        <f t="shared" si="197"/>
        <v>0</v>
      </c>
      <c r="S2263" s="57">
        <f t="shared" si="195"/>
        <v>0</v>
      </c>
      <c r="T2263" s="6">
        <f>Table1[[#This Row],[Volume in Units]]*Table1[[#This Row],[Price SDG/Unit]]</f>
        <v>0</v>
      </c>
      <c r="U2263" s="57">
        <f>Table1[[#This Row],[Volume MT/Head]]*Table1[[#This Row],[Price USD/(MT/Head)]]</f>
        <v>0</v>
      </c>
      <c r="W2263" s="28">
        <f>Table1[[#This Row],[Commission SDG/MT]]*Table1[[#This Row],[Volume in Units]]</f>
        <v>0</v>
      </c>
      <c r="Y2263" s="28">
        <f t="shared" si="198"/>
        <v>0</v>
      </c>
      <c r="Z2263" s="6">
        <f>IFERROR((Table1[[#This Row],[Total Cost SDG]]/Table1[[#This Row],[Volume MT/Head]]),0)</f>
        <v>0</v>
      </c>
      <c r="AA2263" s="57" t="e">
        <f t="shared" si="199"/>
        <v>#DIV/0!</v>
      </c>
      <c r="AB2263" s="57">
        <f>IFERROR((Table1[[#This Row],[Total Cost USD]]/Table1[[#This Row],[Volume MT/Head]]),0)</f>
        <v>0</v>
      </c>
      <c r="AD2263" s="6">
        <f>Table1[[#This Row],[Volume MT/Head]]-Table1[[#This Row],[Delivered MT]]</f>
        <v>0</v>
      </c>
      <c r="AE2263" s="6">
        <f>Table1[[#This Row],[Delivered MT]]*Table1[[#This Row],[Average Cost SDG/MT]]</f>
        <v>0</v>
      </c>
    </row>
    <row r="2264" spans="1:31" hidden="1" x14ac:dyDescent="0.2">
      <c r="A2264" s="1">
        <v>2275</v>
      </c>
      <c r="P2264" s="6">
        <f t="shared" si="196"/>
        <v>0</v>
      </c>
      <c r="R2264" s="6">
        <f t="shared" si="197"/>
        <v>0</v>
      </c>
      <c r="S2264" s="57">
        <f t="shared" si="195"/>
        <v>0</v>
      </c>
      <c r="T2264" s="6">
        <f>Table1[[#This Row],[Volume in Units]]*Table1[[#This Row],[Price SDG/Unit]]</f>
        <v>0</v>
      </c>
      <c r="U2264" s="57">
        <f>Table1[[#This Row],[Volume MT/Head]]*Table1[[#This Row],[Price USD/(MT/Head)]]</f>
        <v>0</v>
      </c>
      <c r="W2264" s="28">
        <f>Table1[[#This Row],[Commission SDG/MT]]*Table1[[#This Row],[Volume in Units]]</f>
        <v>0</v>
      </c>
      <c r="Y2264" s="28">
        <f t="shared" si="198"/>
        <v>0</v>
      </c>
      <c r="Z2264" s="6">
        <f>IFERROR((Table1[[#This Row],[Total Cost SDG]]/Table1[[#This Row],[Volume MT/Head]]),0)</f>
        <v>0</v>
      </c>
      <c r="AA2264" s="57" t="e">
        <f t="shared" si="199"/>
        <v>#DIV/0!</v>
      </c>
      <c r="AB2264" s="57">
        <f>IFERROR((Table1[[#This Row],[Total Cost USD]]/Table1[[#This Row],[Volume MT/Head]]),0)</f>
        <v>0</v>
      </c>
      <c r="AD2264" s="6">
        <f>Table1[[#This Row],[Volume MT/Head]]-Table1[[#This Row],[Delivered MT]]</f>
        <v>0</v>
      </c>
      <c r="AE2264" s="6">
        <f>Table1[[#This Row],[Delivered MT]]*Table1[[#This Row],[Average Cost SDG/MT]]</f>
        <v>0</v>
      </c>
    </row>
    <row r="2265" spans="1:31" hidden="1" x14ac:dyDescent="0.2">
      <c r="A2265" s="1">
        <v>2276</v>
      </c>
      <c r="P2265" s="6">
        <f t="shared" si="196"/>
        <v>0</v>
      </c>
      <c r="R2265" s="6">
        <f t="shared" si="197"/>
        <v>0</v>
      </c>
      <c r="S2265" s="57">
        <f t="shared" ref="S2265:S2328" si="200">IFERROR((R2265/F2265),0)</f>
        <v>0</v>
      </c>
      <c r="T2265" s="6">
        <f>Table1[[#This Row],[Volume in Units]]*Table1[[#This Row],[Price SDG/Unit]]</f>
        <v>0</v>
      </c>
      <c r="U2265" s="57">
        <f>Table1[[#This Row],[Volume MT/Head]]*Table1[[#This Row],[Price USD/(MT/Head)]]</f>
        <v>0</v>
      </c>
      <c r="W2265" s="28">
        <f>Table1[[#This Row],[Commission SDG/MT]]*Table1[[#This Row],[Volume in Units]]</f>
        <v>0</v>
      </c>
      <c r="Y2265" s="28">
        <f t="shared" si="198"/>
        <v>0</v>
      </c>
      <c r="Z2265" s="6">
        <f>IFERROR((Table1[[#This Row],[Total Cost SDG]]/Table1[[#This Row],[Volume MT/Head]]),0)</f>
        <v>0</v>
      </c>
      <c r="AA2265" s="57" t="e">
        <f t="shared" si="199"/>
        <v>#DIV/0!</v>
      </c>
      <c r="AB2265" s="57">
        <f>IFERROR((Table1[[#This Row],[Total Cost USD]]/Table1[[#This Row],[Volume MT/Head]]),0)</f>
        <v>0</v>
      </c>
      <c r="AD2265" s="6">
        <f>Table1[[#This Row],[Volume MT/Head]]-Table1[[#This Row],[Delivered MT]]</f>
        <v>0</v>
      </c>
      <c r="AE2265" s="6">
        <f>Table1[[#This Row],[Delivered MT]]*Table1[[#This Row],[Average Cost SDG/MT]]</f>
        <v>0</v>
      </c>
    </row>
    <row r="2266" spans="1:31" hidden="1" x14ac:dyDescent="0.2">
      <c r="A2266" s="1">
        <v>2277</v>
      </c>
      <c r="P2266" s="6">
        <f t="shared" si="196"/>
        <v>0</v>
      </c>
      <c r="R2266" s="6">
        <f t="shared" si="197"/>
        <v>0</v>
      </c>
      <c r="S2266" s="57">
        <f t="shared" si="200"/>
        <v>0</v>
      </c>
      <c r="T2266" s="6">
        <f>Table1[[#This Row],[Volume in Units]]*Table1[[#This Row],[Price SDG/Unit]]</f>
        <v>0</v>
      </c>
      <c r="U2266" s="57">
        <f>Table1[[#This Row],[Volume MT/Head]]*Table1[[#This Row],[Price USD/(MT/Head)]]</f>
        <v>0</v>
      </c>
      <c r="W2266" s="28">
        <f>Table1[[#This Row],[Commission SDG/MT]]*Table1[[#This Row],[Volume in Units]]</f>
        <v>0</v>
      </c>
      <c r="Y2266" s="28">
        <f t="shared" si="198"/>
        <v>0</v>
      </c>
      <c r="Z2266" s="6">
        <f>IFERROR((Table1[[#This Row],[Total Cost SDG]]/Table1[[#This Row],[Volume MT/Head]]),0)</f>
        <v>0</v>
      </c>
      <c r="AA2266" s="57" t="e">
        <f t="shared" si="199"/>
        <v>#DIV/0!</v>
      </c>
      <c r="AB2266" s="57">
        <f>IFERROR((Table1[[#This Row],[Total Cost USD]]/Table1[[#This Row],[Volume MT/Head]]),0)</f>
        <v>0</v>
      </c>
      <c r="AD2266" s="6">
        <f>Table1[[#This Row],[Volume MT/Head]]-Table1[[#This Row],[Delivered MT]]</f>
        <v>0</v>
      </c>
      <c r="AE2266" s="6">
        <f>Table1[[#This Row],[Delivered MT]]*Table1[[#This Row],[Average Cost SDG/MT]]</f>
        <v>0</v>
      </c>
    </row>
    <row r="2267" spans="1:31" hidden="1" x14ac:dyDescent="0.2">
      <c r="A2267" s="1">
        <v>2278</v>
      </c>
      <c r="P2267" s="6">
        <f t="shared" si="196"/>
        <v>0</v>
      </c>
      <c r="R2267" s="6">
        <f t="shared" si="197"/>
        <v>0</v>
      </c>
      <c r="S2267" s="57">
        <f t="shared" si="200"/>
        <v>0</v>
      </c>
      <c r="T2267" s="6">
        <f>Table1[[#This Row],[Volume in Units]]*Table1[[#This Row],[Price SDG/Unit]]</f>
        <v>0</v>
      </c>
      <c r="U2267" s="57">
        <f>Table1[[#This Row],[Volume MT/Head]]*Table1[[#This Row],[Price USD/(MT/Head)]]</f>
        <v>0</v>
      </c>
      <c r="W2267" s="28">
        <f>Table1[[#This Row],[Commission SDG/MT]]*Table1[[#This Row],[Volume in Units]]</f>
        <v>0</v>
      </c>
      <c r="Y2267" s="28">
        <f t="shared" si="198"/>
        <v>0</v>
      </c>
      <c r="Z2267" s="6">
        <f>IFERROR((Table1[[#This Row],[Total Cost SDG]]/Table1[[#This Row],[Volume MT/Head]]),0)</f>
        <v>0</v>
      </c>
      <c r="AA2267" s="57" t="e">
        <f t="shared" si="199"/>
        <v>#DIV/0!</v>
      </c>
      <c r="AB2267" s="57">
        <f>IFERROR((Table1[[#This Row],[Total Cost USD]]/Table1[[#This Row],[Volume MT/Head]]),0)</f>
        <v>0</v>
      </c>
      <c r="AD2267" s="6">
        <f>Table1[[#This Row],[Volume MT/Head]]-Table1[[#This Row],[Delivered MT]]</f>
        <v>0</v>
      </c>
      <c r="AE2267" s="6">
        <f>Table1[[#This Row],[Delivered MT]]*Table1[[#This Row],[Average Cost SDG/MT]]</f>
        <v>0</v>
      </c>
    </row>
    <row r="2268" spans="1:31" hidden="1" x14ac:dyDescent="0.2">
      <c r="A2268" s="1">
        <v>2279</v>
      </c>
      <c r="P2268" s="6">
        <f t="shared" si="196"/>
        <v>0</v>
      </c>
      <c r="R2268" s="6">
        <f t="shared" si="197"/>
        <v>0</v>
      </c>
      <c r="S2268" s="57">
        <f t="shared" si="200"/>
        <v>0</v>
      </c>
      <c r="T2268" s="6">
        <f>Table1[[#This Row],[Volume in Units]]*Table1[[#This Row],[Price SDG/Unit]]</f>
        <v>0</v>
      </c>
      <c r="U2268" s="57">
        <f>Table1[[#This Row],[Volume MT/Head]]*Table1[[#This Row],[Price USD/(MT/Head)]]</f>
        <v>0</v>
      </c>
      <c r="W2268" s="28">
        <f>Table1[[#This Row],[Commission SDG/MT]]*Table1[[#This Row],[Volume in Units]]</f>
        <v>0</v>
      </c>
      <c r="Y2268" s="28">
        <f t="shared" si="198"/>
        <v>0</v>
      </c>
      <c r="Z2268" s="6">
        <f>IFERROR((Table1[[#This Row],[Total Cost SDG]]/Table1[[#This Row],[Volume MT/Head]]),0)</f>
        <v>0</v>
      </c>
      <c r="AA2268" s="57" t="e">
        <f t="shared" si="199"/>
        <v>#DIV/0!</v>
      </c>
      <c r="AB2268" s="57">
        <f>IFERROR((Table1[[#This Row],[Total Cost USD]]/Table1[[#This Row],[Volume MT/Head]]),0)</f>
        <v>0</v>
      </c>
      <c r="AD2268" s="6">
        <f>Table1[[#This Row],[Volume MT/Head]]-Table1[[#This Row],[Delivered MT]]</f>
        <v>0</v>
      </c>
      <c r="AE2268" s="6">
        <f>Table1[[#This Row],[Delivered MT]]*Table1[[#This Row],[Average Cost SDG/MT]]</f>
        <v>0</v>
      </c>
    </row>
    <row r="2269" spans="1:31" hidden="1" x14ac:dyDescent="0.2">
      <c r="A2269" s="1">
        <v>2280</v>
      </c>
      <c r="P2269" s="6">
        <f t="shared" si="196"/>
        <v>0</v>
      </c>
      <c r="R2269" s="6">
        <f t="shared" si="197"/>
        <v>0</v>
      </c>
      <c r="S2269" s="57">
        <f t="shared" si="200"/>
        <v>0</v>
      </c>
      <c r="T2269" s="6">
        <f>Table1[[#This Row],[Volume in Units]]*Table1[[#This Row],[Price SDG/Unit]]</f>
        <v>0</v>
      </c>
      <c r="U2269" s="57">
        <f>Table1[[#This Row],[Volume MT/Head]]*Table1[[#This Row],[Price USD/(MT/Head)]]</f>
        <v>0</v>
      </c>
      <c r="W2269" s="28">
        <f>Table1[[#This Row],[Commission SDG/MT]]*Table1[[#This Row],[Volume in Units]]</f>
        <v>0</v>
      </c>
      <c r="Y2269" s="28">
        <f t="shared" si="198"/>
        <v>0</v>
      </c>
      <c r="Z2269" s="6">
        <f>IFERROR((Table1[[#This Row],[Total Cost SDG]]/Table1[[#This Row],[Volume MT/Head]]),0)</f>
        <v>0</v>
      </c>
      <c r="AA2269" s="57" t="e">
        <f t="shared" si="199"/>
        <v>#DIV/0!</v>
      </c>
      <c r="AB2269" s="57">
        <f>IFERROR((Table1[[#This Row],[Total Cost USD]]/Table1[[#This Row],[Volume MT/Head]]),0)</f>
        <v>0</v>
      </c>
      <c r="AD2269" s="6">
        <f>Table1[[#This Row],[Volume MT/Head]]-Table1[[#This Row],[Delivered MT]]</f>
        <v>0</v>
      </c>
      <c r="AE2269" s="6">
        <f>Table1[[#This Row],[Delivered MT]]*Table1[[#This Row],[Average Cost SDG/MT]]</f>
        <v>0</v>
      </c>
    </row>
    <row r="2270" spans="1:31" hidden="1" x14ac:dyDescent="0.2">
      <c r="A2270" s="1">
        <v>2281</v>
      </c>
      <c r="P2270" s="6">
        <f t="shared" si="196"/>
        <v>0</v>
      </c>
      <c r="R2270" s="6">
        <f t="shared" si="197"/>
        <v>0</v>
      </c>
      <c r="S2270" s="57">
        <f t="shared" si="200"/>
        <v>0</v>
      </c>
      <c r="T2270" s="6">
        <f>Table1[[#This Row],[Volume in Units]]*Table1[[#This Row],[Price SDG/Unit]]</f>
        <v>0</v>
      </c>
      <c r="U2270" s="57">
        <f>Table1[[#This Row],[Volume MT/Head]]*Table1[[#This Row],[Price USD/(MT/Head)]]</f>
        <v>0</v>
      </c>
      <c r="W2270" s="28">
        <f>Table1[[#This Row],[Commission SDG/MT]]*Table1[[#This Row],[Volume in Units]]</f>
        <v>0</v>
      </c>
      <c r="Y2270" s="28">
        <f t="shared" si="198"/>
        <v>0</v>
      </c>
      <c r="Z2270" s="6">
        <f>IFERROR((Table1[[#This Row],[Total Cost SDG]]/Table1[[#This Row],[Volume MT/Head]]),0)</f>
        <v>0</v>
      </c>
      <c r="AA2270" s="57" t="e">
        <f t="shared" si="199"/>
        <v>#DIV/0!</v>
      </c>
      <c r="AB2270" s="57">
        <f>IFERROR((Table1[[#This Row],[Total Cost USD]]/Table1[[#This Row],[Volume MT/Head]]),0)</f>
        <v>0</v>
      </c>
      <c r="AD2270" s="6">
        <f>Table1[[#This Row],[Volume MT/Head]]-Table1[[#This Row],[Delivered MT]]</f>
        <v>0</v>
      </c>
      <c r="AE2270" s="6">
        <f>Table1[[#This Row],[Delivered MT]]*Table1[[#This Row],[Average Cost SDG/MT]]</f>
        <v>0</v>
      </c>
    </row>
    <row r="2271" spans="1:31" hidden="1" x14ac:dyDescent="0.2">
      <c r="A2271" s="1">
        <v>2282</v>
      </c>
      <c r="P2271" s="6">
        <f t="shared" si="196"/>
        <v>0</v>
      </c>
      <c r="R2271" s="6">
        <f t="shared" si="197"/>
        <v>0</v>
      </c>
      <c r="S2271" s="57">
        <f t="shared" si="200"/>
        <v>0</v>
      </c>
      <c r="T2271" s="6">
        <f>Table1[[#This Row],[Volume in Units]]*Table1[[#This Row],[Price SDG/Unit]]</f>
        <v>0</v>
      </c>
      <c r="U2271" s="57">
        <f>Table1[[#This Row],[Volume MT/Head]]*Table1[[#This Row],[Price USD/(MT/Head)]]</f>
        <v>0</v>
      </c>
      <c r="W2271" s="28">
        <f>Table1[[#This Row],[Commission SDG/MT]]*Table1[[#This Row],[Volume in Units]]</f>
        <v>0</v>
      </c>
      <c r="Y2271" s="28">
        <f t="shared" si="198"/>
        <v>0</v>
      </c>
      <c r="Z2271" s="6">
        <f>IFERROR((Table1[[#This Row],[Total Cost SDG]]/Table1[[#This Row],[Volume MT/Head]]),0)</f>
        <v>0</v>
      </c>
      <c r="AA2271" s="57" t="e">
        <f t="shared" si="199"/>
        <v>#DIV/0!</v>
      </c>
      <c r="AB2271" s="57">
        <f>IFERROR((Table1[[#This Row],[Total Cost USD]]/Table1[[#This Row],[Volume MT/Head]]),0)</f>
        <v>0</v>
      </c>
      <c r="AD2271" s="6">
        <f>Table1[[#This Row],[Volume MT/Head]]-Table1[[#This Row],[Delivered MT]]</f>
        <v>0</v>
      </c>
      <c r="AE2271" s="6">
        <f>Table1[[#This Row],[Delivered MT]]*Table1[[#This Row],[Average Cost SDG/MT]]</f>
        <v>0</v>
      </c>
    </row>
    <row r="2272" spans="1:31" hidden="1" x14ac:dyDescent="0.2">
      <c r="A2272" s="1">
        <v>2283</v>
      </c>
      <c r="P2272" s="6">
        <f t="shared" si="196"/>
        <v>0</v>
      </c>
      <c r="R2272" s="6">
        <f t="shared" si="197"/>
        <v>0</v>
      </c>
      <c r="S2272" s="57">
        <f t="shared" si="200"/>
        <v>0</v>
      </c>
      <c r="T2272" s="6">
        <f>Table1[[#This Row],[Volume in Units]]*Table1[[#This Row],[Price SDG/Unit]]</f>
        <v>0</v>
      </c>
      <c r="U2272" s="57">
        <f>Table1[[#This Row],[Volume MT/Head]]*Table1[[#This Row],[Price USD/(MT/Head)]]</f>
        <v>0</v>
      </c>
      <c r="W2272" s="28">
        <f>Table1[[#This Row],[Commission SDG/MT]]*Table1[[#This Row],[Volume in Units]]</f>
        <v>0</v>
      </c>
      <c r="Y2272" s="28">
        <f t="shared" si="198"/>
        <v>0</v>
      </c>
      <c r="Z2272" s="6">
        <f>IFERROR((Table1[[#This Row],[Total Cost SDG]]/Table1[[#This Row],[Volume MT/Head]]),0)</f>
        <v>0</v>
      </c>
      <c r="AA2272" s="57" t="e">
        <f t="shared" si="199"/>
        <v>#DIV/0!</v>
      </c>
      <c r="AB2272" s="57">
        <f>IFERROR((Table1[[#This Row],[Total Cost USD]]/Table1[[#This Row],[Volume MT/Head]]),0)</f>
        <v>0</v>
      </c>
      <c r="AD2272" s="6">
        <f>Table1[[#This Row],[Volume MT/Head]]-Table1[[#This Row],[Delivered MT]]</f>
        <v>0</v>
      </c>
      <c r="AE2272" s="6">
        <f>Table1[[#This Row],[Delivered MT]]*Table1[[#This Row],[Average Cost SDG/MT]]</f>
        <v>0</v>
      </c>
    </row>
    <row r="2273" spans="1:31" hidden="1" x14ac:dyDescent="0.2">
      <c r="A2273" s="1">
        <v>2284</v>
      </c>
      <c r="P2273" s="6">
        <f t="shared" si="196"/>
        <v>0</v>
      </c>
      <c r="R2273" s="6">
        <f t="shared" si="197"/>
        <v>0</v>
      </c>
      <c r="S2273" s="57">
        <f t="shared" si="200"/>
        <v>0</v>
      </c>
      <c r="T2273" s="6">
        <f>Table1[[#This Row],[Volume in Units]]*Table1[[#This Row],[Price SDG/Unit]]</f>
        <v>0</v>
      </c>
      <c r="U2273" s="57">
        <f>Table1[[#This Row],[Volume MT/Head]]*Table1[[#This Row],[Price USD/(MT/Head)]]</f>
        <v>0</v>
      </c>
      <c r="W2273" s="28">
        <f>Table1[[#This Row],[Commission SDG/MT]]*Table1[[#This Row],[Volume in Units]]</f>
        <v>0</v>
      </c>
      <c r="Y2273" s="28">
        <f t="shared" si="198"/>
        <v>0</v>
      </c>
      <c r="Z2273" s="6">
        <f>IFERROR((Table1[[#This Row],[Total Cost SDG]]/Table1[[#This Row],[Volume MT/Head]]),0)</f>
        <v>0</v>
      </c>
      <c r="AA2273" s="57" t="e">
        <f t="shared" si="199"/>
        <v>#DIV/0!</v>
      </c>
      <c r="AB2273" s="57">
        <f>IFERROR((Table1[[#This Row],[Total Cost USD]]/Table1[[#This Row],[Volume MT/Head]]),0)</f>
        <v>0</v>
      </c>
      <c r="AD2273" s="6">
        <f>Table1[[#This Row],[Volume MT/Head]]-Table1[[#This Row],[Delivered MT]]</f>
        <v>0</v>
      </c>
      <c r="AE2273" s="6">
        <f>Table1[[#This Row],[Delivered MT]]*Table1[[#This Row],[Average Cost SDG/MT]]</f>
        <v>0</v>
      </c>
    </row>
    <row r="2274" spans="1:31" hidden="1" x14ac:dyDescent="0.2">
      <c r="A2274" s="1">
        <v>2285</v>
      </c>
      <c r="P2274" s="6">
        <f t="shared" si="196"/>
        <v>0</v>
      </c>
      <c r="R2274" s="6">
        <f t="shared" si="197"/>
        <v>0</v>
      </c>
      <c r="S2274" s="57">
        <f t="shared" si="200"/>
        <v>0</v>
      </c>
      <c r="T2274" s="6">
        <f>Table1[[#This Row],[Volume in Units]]*Table1[[#This Row],[Price SDG/Unit]]</f>
        <v>0</v>
      </c>
      <c r="U2274" s="57">
        <f>Table1[[#This Row],[Volume MT/Head]]*Table1[[#This Row],[Price USD/(MT/Head)]]</f>
        <v>0</v>
      </c>
      <c r="W2274" s="28">
        <f>Table1[[#This Row],[Commission SDG/MT]]*Table1[[#This Row],[Volume in Units]]</f>
        <v>0</v>
      </c>
      <c r="Y2274" s="28">
        <f t="shared" si="198"/>
        <v>0</v>
      </c>
      <c r="Z2274" s="6">
        <f>IFERROR((Table1[[#This Row],[Total Cost SDG]]/Table1[[#This Row],[Volume MT/Head]]),0)</f>
        <v>0</v>
      </c>
      <c r="AA2274" s="57" t="e">
        <f t="shared" si="199"/>
        <v>#DIV/0!</v>
      </c>
      <c r="AB2274" s="57">
        <f>IFERROR((Table1[[#This Row],[Total Cost USD]]/Table1[[#This Row],[Volume MT/Head]]),0)</f>
        <v>0</v>
      </c>
      <c r="AD2274" s="6">
        <f>Table1[[#This Row],[Volume MT/Head]]-Table1[[#This Row],[Delivered MT]]</f>
        <v>0</v>
      </c>
      <c r="AE2274" s="6">
        <f>Table1[[#This Row],[Delivered MT]]*Table1[[#This Row],[Average Cost SDG/MT]]</f>
        <v>0</v>
      </c>
    </row>
    <row r="2275" spans="1:31" hidden="1" x14ac:dyDescent="0.2">
      <c r="A2275" s="1">
        <v>2286</v>
      </c>
      <c r="P2275" s="6">
        <f t="shared" si="196"/>
        <v>0</v>
      </c>
      <c r="R2275" s="6">
        <f t="shared" si="197"/>
        <v>0</v>
      </c>
      <c r="S2275" s="57">
        <f t="shared" si="200"/>
        <v>0</v>
      </c>
      <c r="T2275" s="6">
        <f>Table1[[#This Row],[Volume in Units]]*Table1[[#This Row],[Price SDG/Unit]]</f>
        <v>0</v>
      </c>
      <c r="U2275" s="57">
        <f>Table1[[#This Row],[Volume MT/Head]]*Table1[[#This Row],[Price USD/(MT/Head)]]</f>
        <v>0</v>
      </c>
      <c r="W2275" s="28">
        <f>Table1[[#This Row],[Commission SDG/MT]]*Table1[[#This Row],[Volume in Units]]</f>
        <v>0</v>
      </c>
      <c r="Y2275" s="28">
        <f t="shared" si="198"/>
        <v>0</v>
      </c>
      <c r="Z2275" s="6">
        <f>IFERROR((Table1[[#This Row],[Total Cost SDG]]/Table1[[#This Row],[Volume MT/Head]]),0)</f>
        <v>0</v>
      </c>
      <c r="AA2275" s="57" t="e">
        <f t="shared" si="199"/>
        <v>#DIV/0!</v>
      </c>
      <c r="AB2275" s="57">
        <f>IFERROR((Table1[[#This Row],[Total Cost USD]]/Table1[[#This Row],[Volume MT/Head]]),0)</f>
        <v>0</v>
      </c>
      <c r="AD2275" s="6">
        <f>Table1[[#This Row],[Volume MT/Head]]-Table1[[#This Row],[Delivered MT]]</f>
        <v>0</v>
      </c>
      <c r="AE2275" s="6">
        <f>Table1[[#This Row],[Delivered MT]]*Table1[[#This Row],[Average Cost SDG/MT]]</f>
        <v>0</v>
      </c>
    </row>
    <row r="2276" spans="1:31" hidden="1" x14ac:dyDescent="0.2">
      <c r="A2276" s="1">
        <v>2287</v>
      </c>
      <c r="P2276" s="6">
        <f t="shared" si="196"/>
        <v>0</v>
      </c>
      <c r="R2276" s="6">
        <f t="shared" si="197"/>
        <v>0</v>
      </c>
      <c r="S2276" s="57">
        <f t="shared" si="200"/>
        <v>0</v>
      </c>
      <c r="T2276" s="6">
        <f>Table1[[#This Row],[Volume in Units]]*Table1[[#This Row],[Price SDG/Unit]]</f>
        <v>0</v>
      </c>
      <c r="U2276" s="57">
        <f>Table1[[#This Row],[Volume MT/Head]]*Table1[[#This Row],[Price USD/(MT/Head)]]</f>
        <v>0</v>
      </c>
      <c r="W2276" s="28">
        <f>Table1[[#This Row],[Commission SDG/MT]]*Table1[[#This Row],[Volume in Units]]</f>
        <v>0</v>
      </c>
      <c r="Y2276" s="28">
        <f t="shared" si="198"/>
        <v>0</v>
      </c>
      <c r="Z2276" s="6">
        <f>IFERROR((Table1[[#This Row],[Total Cost SDG]]/Table1[[#This Row],[Volume MT/Head]]),0)</f>
        <v>0</v>
      </c>
      <c r="AA2276" s="57" t="e">
        <f t="shared" si="199"/>
        <v>#DIV/0!</v>
      </c>
      <c r="AB2276" s="57">
        <f>IFERROR((Table1[[#This Row],[Total Cost USD]]/Table1[[#This Row],[Volume MT/Head]]),0)</f>
        <v>0</v>
      </c>
      <c r="AD2276" s="6">
        <f>Table1[[#This Row],[Volume MT/Head]]-Table1[[#This Row],[Delivered MT]]</f>
        <v>0</v>
      </c>
      <c r="AE2276" s="6">
        <f>Table1[[#This Row],[Delivered MT]]*Table1[[#This Row],[Average Cost SDG/MT]]</f>
        <v>0</v>
      </c>
    </row>
    <row r="2277" spans="1:31" hidden="1" x14ac:dyDescent="0.2">
      <c r="A2277" s="1">
        <v>2288</v>
      </c>
      <c r="P2277" s="6">
        <f t="shared" si="196"/>
        <v>0</v>
      </c>
      <c r="R2277" s="6">
        <f t="shared" si="197"/>
        <v>0</v>
      </c>
      <c r="S2277" s="57">
        <f t="shared" si="200"/>
        <v>0</v>
      </c>
      <c r="T2277" s="6">
        <f>Table1[[#This Row],[Volume in Units]]*Table1[[#This Row],[Price SDG/Unit]]</f>
        <v>0</v>
      </c>
      <c r="U2277" s="57">
        <f>Table1[[#This Row],[Volume MT/Head]]*Table1[[#This Row],[Price USD/(MT/Head)]]</f>
        <v>0</v>
      </c>
      <c r="W2277" s="28">
        <f>Table1[[#This Row],[Commission SDG/MT]]*Table1[[#This Row],[Volume in Units]]</f>
        <v>0</v>
      </c>
      <c r="Y2277" s="28">
        <f t="shared" si="198"/>
        <v>0</v>
      </c>
      <c r="Z2277" s="6">
        <f>IFERROR((Table1[[#This Row],[Total Cost SDG]]/Table1[[#This Row],[Volume MT/Head]]),0)</f>
        <v>0</v>
      </c>
      <c r="AA2277" s="57" t="e">
        <f t="shared" si="199"/>
        <v>#DIV/0!</v>
      </c>
      <c r="AB2277" s="57">
        <f>IFERROR((Table1[[#This Row],[Total Cost USD]]/Table1[[#This Row],[Volume MT/Head]]),0)</f>
        <v>0</v>
      </c>
      <c r="AD2277" s="6">
        <f>Table1[[#This Row],[Volume MT/Head]]-Table1[[#This Row],[Delivered MT]]</f>
        <v>0</v>
      </c>
      <c r="AE2277" s="6">
        <f>Table1[[#This Row],[Delivered MT]]*Table1[[#This Row],[Average Cost SDG/MT]]</f>
        <v>0</v>
      </c>
    </row>
    <row r="2278" spans="1:31" hidden="1" x14ac:dyDescent="0.2">
      <c r="A2278" s="1">
        <v>2289</v>
      </c>
      <c r="P2278" s="6">
        <f t="shared" si="196"/>
        <v>0</v>
      </c>
      <c r="R2278" s="6">
        <f t="shared" si="197"/>
        <v>0</v>
      </c>
      <c r="S2278" s="57">
        <f t="shared" si="200"/>
        <v>0</v>
      </c>
      <c r="T2278" s="6">
        <f>Table1[[#This Row],[Volume in Units]]*Table1[[#This Row],[Price SDG/Unit]]</f>
        <v>0</v>
      </c>
      <c r="U2278" s="57">
        <f>Table1[[#This Row],[Volume MT/Head]]*Table1[[#This Row],[Price USD/(MT/Head)]]</f>
        <v>0</v>
      </c>
      <c r="W2278" s="28">
        <f>Table1[[#This Row],[Commission SDG/MT]]*Table1[[#This Row],[Volume in Units]]</f>
        <v>0</v>
      </c>
      <c r="Y2278" s="28">
        <f t="shared" si="198"/>
        <v>0</v>
      </c>
      <c r="Z2278" s="6">
        <f>IFERROR((Table1[[#This Row],[Total Cost SDG]]/Table1[[#This Row],[Volume MT/Head]]),0)</f>
        <v>0</v>
      </c>
      <c r="AA2278" s="57" t="e">
        <f t="shared" si="199"/>
        <v>#DIV/0!</v>
      </c>
      <c r="AB2278" s="57">
        <f>IFERROR((Table1[[#This Row],[Total Cost USD]]/Table1[[#This Row],[Volume MT/Head]]),0)</f>
        <v>0</v>
      </c>
      <c r="AD2278" s="6">
        <f>Table1[[#This Row],[Volume MT/Head]]-Table1[[#This Row],[Delivered MT]]</f>
        <v>0</v>
      </c>
      <c r="AE2278" s="6">
        <f>Table1[[#This Row],[Delivered MT]]*Table1[[#This Row],[Average Cost SDG/MT]]</f>
        <v>0</v>
      </c>
    </row>
    <row r="2279" spans="1:31" hidden="1" x14ac:dyDescent="0.2">
      <c r="A2279" s="1">
        <v>2290</v>
      </c>
      <c r="P2279" s="6">
        <f t="shared" si="196"/>
        <v>0</v>
      </c>
      <c r="R2279" s="6">
        <f t="shared" si="197"/>
        <v>0</v>
      </c>
      <c r="S2279" s="57">
        <f t="shared" si="200"/>
        <v>0</v>
      </c>
      <c r="T2279" s="6">
        <f>Table1[[#This Row],[Volume in Units]]*Table1[[#This Row],[Price SDG/Unit]]</f>
        <v>0</v>
      </c>
      <c r="U2279" s="57">
        <f>Table1[[#This Row],[Volume MT/Head]]*Table1[[#This Row],[Price USD/(MT/Head)]]</f>
        <v>0</v>
      </c>
      <c r="W2279" s="28">
        <f>Table1[[#This Row],[Commission SDG/MT]]*Table1[[#This Row],[Volume in Units]]</f>
        <v>0</v>
      </c>
      <c r="Y2279" s="28">
        <f t="shared" si="198"/>
        <v>0</v>
      </c>
      <c r="Z2279" s="6">
        <f>IFERROR((Table1[[#This Row],[Total Cost SDG]]/Table1[[#This Row],[Volume MT/Head]]),0)</f>
        <v>0</v>
      </c>
      <c r="AA2279" s="57" t="e">
        <f t="shared" si="199"/>
        <v>#DIV/0!</v>
      </c>
      <c r="AB2279" s="57">
        <f>IFERROR((Table1[[#This Row],[Total Cost USD]]/Table1[[#This Row],[Volume MT/Head]]),0)</f>
        <v>0</v>
      </c>
      <c r="AD2279" s="6">
        <f>Table1[[#This Row],[Volume MT/Head]]-Table1[[#This Row],[Delivered MT]]</f>
        <v>0</v>
      </c>
      <c r="AE2279" s="6">
        <f>Table1[[#This Row],[Delivered MT]]*Table1[[#This Row],[Average Cost SDG/MT]]</f>
        <v>0</v>
      </c>
    </row>
    <row r="2280" spans="1:31" hidden="1" x14ac:dyDescent="0.2">
      <c r="A2280" s="1">
        <v>2291</v>
      </c>
      <c r="P2280" s="6">
        <f t="shared" si="196"/>
        <v>0</v>
      </c>
      <c r="R2280" s="6">
        <f t="shared" si="197"/>
        <v>0</v>
      </c>
      <c r="S2280" s="57">
        <f t="shared" si="200"/>
        <v>0</v>
      </c>
      <c r="T2280" s="6">
        <f>Table1[[#This Row],[Volume in Units]]*Table1[[#This Row],[Price SDG/Unit]]</f>
        <v>0</v>
      </c>
      <c r="U2280" s="57">
        <f>Table1[[#This Row],[Volume MT/Head]]*Table1[[#This Row],[Price USD/(MT/Head)]]</f>
        <v>0</v>
      </c>
      <c r="W2280" s="28">
        <f>Table1[[#This Row],[Commission SDG/MT]]*Table1[[#This Row],[Volume in Units]]</f>
        <v>0</v>
      </c>
      <c r="Y2280" s="28">
        <f t="shared" si="198"/>
        <v>0</v>
      </c>
      <c r="Z2280" s="6">
        <f>IFERROR((Table1[[#This Row],[Total Cost SDG]]/Table1[[#This Row],[Volume MT/Head]]),0)</f>
        <v>0</v>
      </c>
      <c r="AA2280" s="57" t="e">
        <f t="shared" si="199"/>
        <v>#DIV/0!</v>
      </c>
      <c r="AB2280" s="57">
        <f>IFERROR((Table1[[#This Row],[Total Cost USD]]/Table1[[#This Row],[Volume MT/Head]]),0)</f>
        <v>0</v>
      </c>
      <c r="AD2280" s="6">
        <f>Table1[[#This Row],[Volume MT/Head]]-Table1[[#This Row],[Delivered MT]]</f>
        <v>0</v>
      </c>
      <c r="AE2280" s="6">
        <f>Table1[[#This Row],[Delivered MT]]*Table1[[#This Row],[Average Cost SDG/MT]]</f>
        <v>0</v>
      </c>
    </row>
    <row r="2281" spans="1:31" hidden="1" x14ac:dyDescent="0.2">
      <c r="A2281" s="1">
        <v>2292</v>
      </c>
      <c r="P2281" s="6">
        <f t="shared" si="196"/>
        <v>0</v>
      </c>
      <c r="R2281" s="6">
        <f t="shared" si="197"/>
        <v>0</v>
      </c>
      <c r="S2281" s="57">
        <f t="shared" si="200"/>
        <v>0</v>
      </c>
      <c r="T2281" s="6">
        <f>Table1[[#This Row],[Volume in Units]]*Table1[[#This Row],[Price SDG/Unit]]</f>
        <v>0</v>
      </c>
      <c r="U2281" s="57">
        <f>Table1[[#This Row],[Volume MT/Head]]*Table1[[#This Row],[Price USD/(MT/Head)]]</f>
        <v>0</v>
      </c>
      <c r="W2281" s="28">
        <f>Table1[[#This Row],[Commission SDG/MT]]*Table1[[#This Row],[Volume in Units]]</f>
        <v>0</v>
      </c>
      <c r="Y2281" s="28">
        <f t="shared" si="198"/>
        <v>0</v>
      </c>
      <c r="Z2281" s="6">
        <f>IFERROR((Table1[[#This Row],[Total Cost SDG]]/Table1[[#This Row],[Volume MT/Head]]),0)</f>
        <v>0</v>
      </c>
      <c r="AA2281" s="57" t="e">
        <f t="shared" si="199"/>
        <v>#DIV/0!</v>
      </c>
      <c r="AB2281" s="57">
        <f>IFERROR((Table1[[#This Row],[Total Cost USD]]/Table1[[#This Row],[Volume MT/Head]]),0)</f>
        <v>0</v>
      </c>
      <c r="AD2281" s="6">
        <f>Table1[[#This Row],[Volume MT/Head]]-Table1[[#This Row],[Delivered MT]]</f>
        <v>0</v>
      </c>
      <c r="AE2281" s="6">
        <f>Table1[[#This Row],[Delivered MT]]*Table1[[#This Row],[Average Cost SDG/MT]]</f>
        <v>0</v>
      </c>
    </row>
    <row r="2282" spans="1:31" hidden="1" x14ac:dyDescent="0.2">
      <c r="A2282" s="1">
        <v>2293</v>
      </c>
      <c r="P2282" s="6">
        <f t="shared" si="196"/>
        <v>0</v>
      </c>
      <c r="R2282" s="6">
        <f t="shared" si="197"/>
        <v>0</v>
      </c>
      <c r="S2282" s="57">
        <f t="shared" si="200"/>
        <v>0</v>
      </c>
      <c r="T2282" s="6">
        <f>Table1[[#This Row],[Volume in Units]]*Table1[[#This Row],[Price SDG/Unit]]</f>
        <v>0</v>
      </c>
      <c r="U2282" s="57">
        <f>Table1[[#This Row],[Volume MT/Head]]*Table1[[#This Row],[Price USD/(MT/Head)]]</f>
        <v>0</v>
      </c>
      <c r="W2282" s="28">
        <f>Table1[[#This Row],[Commission SDG/MT]]*Table1[[#This Row],[Volume in Units]]</f>
        <v>0</v>
      </c>
      <c r="Y2282" s="28">
        <f t="shared" si="198"/>
        <v>0</v>
      </c>
      <c r="Z2282" s="6">
        <f>IFERROR((Table1[[#This Row],[Total Cost SDG]]/Table1[[#This Row],[Volume MT/Head]]),0)</f>
        <v>0</v>
      </c>
      <c r="AA2282" s="57" t="e">
        <f t="shared" si="199"/>
        <v>#DIV/0!</v>
      </c>
      <c r="AB2282" s="57">
        <f>IFERROR((Table1[[#This Row],[Total Cost USD]]/Table1[[#This Row],[Volume MT/Head]]),0)</f>
        <v>0</v>
      </c>
      <c r="AD2282" s="6">
        <f>Table1[[#This Row],[Volume MT/Head]]-Table1[[#This Row],[Delivered MT]]</f>
        <v>0</v>
      </c>
      <c r="AE2282" s="6">
        <f>Table1[[#This Row],[Delivered MT]]*Table1[[#This Row],[Average Cost SDG/MT]]</f>
        <v>0</v>
      </c>
    </row>
    <row r="2283" spans="1:31" hidden="1" x14ac:dyDescent="0.2">
      <c r="A2283" s="1">
        <v>2294</v>
      </c>
      <c r="P2283" s="6">
        <f t="shared" si="196"/>
        <v>0</v>
      </c>
      <c r="R2283" s="6">
        <f t="shared" si="197"/>
        <v>0</v>
      </c>
      <c r="S2283" s="57">
        <f t="shared" si="200"/>
        <v>0</v>
      </c>
      <c r="T2283" s="6">
        <f>Table1[[#This Row],[Volume in Units]]*Table1[[#This Row],[Price SDG/Unit]]</f>
        <v>0</v>
      </c>
      <c r="U2283" s="57">
        <f>Table1[[#This Row],[Volume MT/Head]]*Table1[[#This Row],[Price USD/(MT/Head)]]</f>
        <v>0</v>
      </c>
      <c r="W2283" s="28">
        <f>Table1[[#This Row],[Commission SDG/MT]]*Table1[[#This Row],[Volume in Units]]</f>
        <v>0</v>
      </c>
      <c r="Y2283" s="28">
        <f t="shared" si="198"/>
        <v>0</v>
      </c>
      <c r="Z2283" s="6">
        <f>IFERROR((Table1[[#This Row],[Total Cost SDG]]/Table1[[#This Row],[Volume MT/Head]]),0)</f>
        <v>0</v>
      </c>
      <c r="AA2283" s="57" t="e">
        <f t="shared" si="199"/>
        <v>#DIV/0!</v>
      </c>
      <c r="AB2283" s="57">
        <f>IFERROR((Table1[[#This Row],[Total Cost USD]]/Table1[[#This Row],[Volume MT/Head]]),0)</f>
        <v>0</v>
      </c>
      <c r="AD2283" s="6">
        <f>Table1[[#This Row],[Volume MT/Head]]-Table1[[#This Row],[Delivered MT]]</f>
        <v>0</v>
      </c>
      <c r="AE2283" s="6">
        <f>Table1[[#This Row],[Delivered MT]]*Table1[[#This Row],[Average Cost SDG/MT]]</f>
        <v>0</v>
      </c>
    </row>
    <row r="2284" spans="1:31" hidden="1" x14ac:dyDescent="0.2">
      <c r="A2284" s="1">
        <v>2295</v>
      </c>
      <c r="P2284" s="6">
        <f t="shared" si="196"/>
        <v>0</v>
      </c>
      <c r="R2284" s="6">
        <f t="shared" si="197"/>
        <v>0</v>
      </c>
      <c r="S2284" s="57">
        <f t="shared" si="200"/>
        <v>0</v>
      </c>
      <c r="T2284" s="6">
        <f>Table1[[#This Row],[Volume in Units]]*Table1[[#This Row],[Price SDG/Unit]]</f>
        <v>0</v>
      </c>
      <c r="U2284" s="57">
        <f>Table1[[#This Row],[Volume MT/Head]]*Table1[[#This Row],[Price USD/(MT/Head)]]</f>
        <v>0</v>
      </c>
      <c r="W2284" s="28">
        <f>Table1[[#This Row],[Commission SDG/MT]]*Table1[[#This Row],[Volume in Units]]</f>
        <v>0</v>
      </c>
      <c r="Y2284" s="28">
        <f t="shared" si="198"/>
        <v>0</v>
      </c>
      <c r="Z2284" s="6">
        <f>IFERROR((Table1[[#This Row],[Total Cost SDG]]/Table1[[#This Row],[Volume MT/Head]]),0)</f>
        <v>0</v>
      </c>
      <c r="AA2284" s="57" t="e">
        <f t="shared" si="199"/>
        <v>#DIV/0!</v>
      </c>
      <c r="AB2284" s="57">
        <f>IFERROR((Table1[[#This Row],[Total Cost USD]]/Table1[[#This Row],[Volume MT/Head]]),0)</f>
        <v>0</v>
      </c>
      <c r="AD2284" s="6">
        <f>Table1[[#This Row],[Volume MT/Head]]-Table1[[#This Row],[Delivered MT]]</f>
        <v>0</v>
      </c>
      <c r="AE2284" s="6">
        <f>Table1[[#This Row],[Delivered MT]]*Table1[[#This Row],[Average Cost SDG/MT]]</f>
        <v>0</v>
      </c>
    </row>
    <row r="2285" spans="1:31" hidden="1" x14ac:dyDescent="0.2">
      <c r="A2285" s="1">
        <v>2296</v>
      </c>
      <c r="P2285" s="6">
        <f t="shared" si="196"/>
        <v>0</v>
      </c>
      <c r="R2285" s="6">
        <f t="shared" si="197"/>
        <v>0</v>
      </c>
      <c r="S2285" s="57">
        <f t="shared" si="200"/>
        <v>0</v>
      </c>
      <c r="T2285" s="6">
        <f>Table1[[#This Row],[Volume in Units]]*Table1[[#This Row],[Price SDG/Unit]]</f>
        <v>0</v>
      </c>
      <c r="U2285" s="57">
        <f>Table1[[#This Row],[Volume MT/Head]]*Table1[[#This Row],[Price USD/(MT/Head)]]</f>
        <v>0</v>
      </c>
      <c r="W2285" s="28">
        <f>Table1[[#This Row],[Commission SDG/MT]]*Table1[[#This Row],[Volume in Units]]</f>
        <v>0</v>
      </c>
      <c r="Y2285" s="28">
        <f t="shared" si="198"/>
        <v>0</v>
      </c>
      <c r="Z2285" s="6">
        <f>IFERROR((Table1[[#This Row],[Total Cost SDG]]/Table1[[#This Row],[Volume MT/Head]]),0)</f>
        <v>0</v>
      </c>
      <c r="AA2285" s="57" t="e">
        <f t="shared" si="199"/>
        <v>#DIV/0!</v>
      </c>
      <c r="AB2285" s="57">
        <f>IFERROR((Table1[[#This Row],[Total Cost USD]]/Table1[[#This Row],[Volume MT/Head]]),0)</f>
        <v>0</v>
      </c>
      <c r="AD2285" s="6">
        <f>Table1[[#This Row],[Volume MT/Head]]-Table1[[#This Row],[Delivered MT]]</f>
        <v>0</v>
      </c>
      <c r="AE2285" s="6">
        <f>Table1[[#This Row],[Delivered MT]]*Table1[[#This Row],[Average Cost SDG/MT]]</f>
        <v>0</v>
      </c>
    </row>
    <row r="2286" spans="1:31" hidden="1" x14ac:dyDescent="0.2">
      <c r="A2286" s="1">
        <v>2297</v>
      </c>
      <c r="P2286" s="6">
        <f t="shared" si="196"/>
        <v>0</v>
      </c>
      <c r="R2286" s="6">
        <f t="shared" si="197"/>
        <v>0</v>
      </c>
      <c r="S2286" s="57">
        <f t="shared" si="200"/>
        <v>0</v>
      </c>
      <c r="T2286" s="6">
        <f>Table1[[#This Row],[Volume in Units]]*Table1[[#This Row],[Price SDG/Unit]]</f>
        <v>0</v>
      </c>
      <c r="U2286" s="57">
        <f>Table1[[#This Row],[Volume MT/Head]]*Table1[[#This Row],[Price USD/(MT/Head)]]</f>
        <v>0</v>
      </c>
      <c r="W2286" s="28">
        <f>Table1[[#This Row],[Commission SDG/MT]]*Table1[[#This Row],[Volume in Units]]</f>
        <v>0</v>
      </c>
      <c r="Y2286" s="28">
        <f t="shared" si="198"/>
        <v>0</v>
      </c>
      <c r="Z2286" s="6">
        <f>IFERROR((Table1[[#This Row],[Total Cost SDG]]/Table1[[#This Row],[Volume MT/Head]]),0)</f>
        <v>0</v>
      </c>
      <c r="AA2286" s="57" t="e">
        <f t="shared" si="199"/>
        <v>#DIV/0!</v>
      </c>
      <c r="AB2286" s="57">
        <f>IFERROR((Table1[[#This Row],[Total Cost USD]]/Table1[[#This Row],[Volume MT/Head]]),0)</f>
        <v>0</v>
      </c>
      <c r="AD2286" s="6">
        <f>Table1[[#This Row],[Volume MT/Head]]-Table1[[#This Row],[Delivered MT]]</f>
        <v>0</v>
      </c>
      <c r="AE2286" s="6">
        <f>Table1[[#This Row],[Delivered MT]]*Table1[[#This Row],[Average Cost SDG/MT]]</f>
        <v>0</v>
      </c>
    </row>
    <row r="2287" spans="1:31" hidden="1" x14ac:dyDescent="0.2">
      <c r="A2287" s="1">
        <v>2298</v>
      </c>
      <c r="P2287" s="6">
        <f t="shared" si="196"/>
        <v>0</v>
      </c>
      <c r="R2287" s="6">
        <f t="shared" si="197"/>
        <v>0</v>
      </c>
      <c r="S2287" s="57">
        <f t="shared" si="200"/>
        <v>0</v>
      </c>
      <c r="T2287" s="6">
        <f>Table1[[#This Row],[Volume in Units]]*Table1[[#This Row],[Price SDG/Unit]]</f>
        <v>0</v>
      </c>
      <c r="U2287" s="57">
        <f>Table1[[#This Row],[Volume MT/Head]]*Table1[[#This Row],[Price USD/(MT/Head)]]</f>
        <v>0</v>
      </c>
      <c r="W2287" s="28">
        <f>Table1[[#This Row],[Commission SDG/MT]]*Table1[[#This Row],[Volume in Units]]</f>
        <v>0</v>
      </c>
      <c r="Y2287" s="28">
        <f t="shared" si="198"/>
        <v>0</v>
      </c>
      <c r="Z2287" s="6">
        <f>IFERROR((Table1[[#This Row],[Total Cost SDG]]/Table1[[#This Row],[Volume MT/Head]]),0)</f>
        <v>0</v>
      </c>
      <c r="AA2287" s="57" t="e">
        <f t="shared" si="199"/>
        <v>#DIV/0!</v>
      </c>
      <c r="AB2287" s="57">
        <f>IFERROR((Table1[[#This Row],[Total Cost USD]]/Table1[[#This Row],[Volume MT/Head]]),0)</f>
        <v>0</v>
      </c>
      <c r="AD2287" s="6">
        <f>Table1[[#This Row],[Volume MT/Head]]-Table1[[#This Row],[Delivered MT]]</f>
        <v>0</v>
      </c>
      <c r="AE2287" s="6">
        <f>Table1[[#This Row],[Delivered MT]]*Table1[[#This Row],[Average Cost SDG/MT]]</f>
        <v>0</v>
      </c>
    </row>
    <row r="2288" spans="1:31" hidden="1" x14ac:dyDescent="0.2">
      <c r="A2288" s="1">
        <v>2299</v>
      </c>
      <c r="P2288" s="6">
        <f t="shared" si="196"/>
        <v>0</v>
      </c>
      <c r="R2288" s="6">
        <f t="shared" si="197"/>
        <v>0</v>
      </c>
      <c r="S2288" s="57">
        <f t="shared" si="200"/>
        <v>0</v>
      </c>
      <c r="T2288" s="6">
        <f>Table1[[#This Row],[Volume in Units]]*Table1[[#This Row],[Price SDG/Unit]]</f>
        <v>0</v>
      </c>
      <c r="U2288" s="57">
        <f>Table1[[#This Row],[Volume MT/Head]]*Table1[[#This Row],[Price USD/(MT/Head)]]</f>
        <v>0</v>
      </c>
      <c r="W2288" s="28">
        <f>Table1[[#This Row],[Commission SDG/MT]]*Table1[[#This Row],[Volume in Units]]</f>
        <v>0</v>
      </c>
      <c r="Y2288" s="28">
        <f t="shared" si="198"/>
        <v>0</v>
      </c>
      <c r="Z2288" s="6">
        <f>IFERROR((Table1[[#This Row],[Total Cost SDG]]/Table1[[#This Row],[Volume MT/Head]]),0)</f>
        <v>0</v>
      </c>
      <c r="AA2288" s="57" t="e">
        <f t="shared" si="199"/>
        <v>#DIV/0!</v>
      </c>
      <c r="AB2288" s="57">
        <f>IFERROR((Table1[[#This Row],[Total Cost USD]]/Table1[[#This Row],[Volume MT/Head]]),0)</f>
        <v>0</v>
      </c>
      <c r="AD2288" s="6">
        <f>Table1[[#This Row],[Volume MT/Head]]-Table1[[#This Row],[Delivered MT]]</f>
        <v>0</v>
      </c>
      <c r="AE2288" s="6">
        <f>Table1[[#This Row],[Delivered MT]]*Table1[[#This Row],[Average Cost SDG/MT]]</f>
        <v>0</v>
      </c>
    </row>
    <row r="2289" spans="1:31" hidden="1" x14ac:dyDescent="0.2">
      <c r="A2289" s="1">
        <v>2300</v>
      </c>
      <c r="P2289" s="6">
        <f t="shared" si="196"/>
        <v>0</v>
      </c>
      <c r="R2289" s="6">
        <f t="shared" si="197"/>
        <v>0</v>
      </c>
      <c r="S2289" s="57">
        <f t="shared" si="200"/>
        <v>0</v>
      </c>
      <c r="T2289" s="6">
        <f>Table1[[#This Row],[Volume in Units]]*Table1[[#This Row],[Price SDG/Unit]]</f>
        <v>0</v>
      </c>
      <c r="U2289" s="57">
        <f>Table1[[#This Row],[Volume MT/Head]]*Table1[[#This Row],[Price USD/(MT/Head)]]</f>
        <v>0</v>
      </c>
      <c r="W2289" s="28">
        <f>Table1[[#This Row],[Commission SDG/MT]]*Table1[[#This Row],[Volume in Units]]</f>
        <v>0</v>
      </c>
      <c r="Y2289" s="28">
        <f t="shared" si="198"/>
        <v>0</v>
      </c>
      <c r="Z2289" s="6">
        <f>IFERROR((Table1[[#This Row],[Total Cost SDG]]/Table1[[#This Row],[Volume MT/Head]]),0)</f>
        <v>0</v>
      </c>
      <c r="AA2289" s="57" t="e">
        <f t="shared" si="199"/>
        <v>#DIV/0!</v>
      </c>
      <c r="AB2289" s="57">
        <f>IFERROR((Table1[[#This Row],[Total Cost USD]]/Table1[[#This Row],[Volume MT/Head]]),0)</f>
        <v>0</v>
      </c>
      <c r="AD2289" s="6">
        <f>Table1[[#This Row],[Volume MT/Head]]-Table1[[#This Row],[Delivered MT]]</f>
        <v>0</v>
      </c>
      <c r="AE2289" s="6">
        <f>Table1[[#This Row],[Delivered MT]]*Table1[[#This Row],[Average Cost SDG/MT]]</f>
        <v>0</v>
      </c>
    </row>
    <row r="2290" spans="1:31" hidden="1" x14ac:dyDescent="0.2">
      <c r="A2290" s="1">
        <v>2301</v>
      </c>
      <c r="P2290" s="6">
        <f t="shared" si="196"/>
        <v>0</v>
      </c>
      <c r="R2290" s="6">
        <f t="shared" si="197"/>
        <v>0</v>
      </c>
      <c r="S2290" s="57">
        <f t="shared" si="200"/>
        <v>0</v>
      </c>
      <c r="T2290" s="6">
        <f>Table1[[#This Row],[Volume in Units]]*Table1[[#This Row],[Price SDG/Unit]]</f>
        <v>0</v>
      </c>
      <c r="U2290" s="57">
        <f>Table1[[#This Row],[Volume MT/Head]]*Table1[[#This Row],[Price USD/(MT/Head)]]</f>
        <v>0</v>
      </c>
      <c r="W2290" s="28">
        <f>Table1[[#This Row],[Commission SDG/MT]]*Table1[[#This Row],[Volume in Units]]</f>
        <v>0</v>
      </c>
      <c r="Y2290" s="28">
        <f t="shared" si="198"/>
        <v>0</v>
      </c>
      <c r="Z2290" s="6">
        <f>IFERROR((Table1[[#This Row],[Total Cost SDG]]/Table1[[#This Row],[Volume MT/Head]]),0)</f>
        <v>0</v>
      </c>
      <c r="AA2290" s="57" t="e">
        <f t="shared" si="199"/>
        <v>#DIV/0!</v>
      </c>
      <c r="AB2290" s="57">
        <f>IFERROR((Table1[[#This Row],[Total Cost USD]]/Table1[[#This Row],[Volume MT/Head]]),0)</f>
        <v>0</v>
      </c>
      <c r="AD2290" s="6">
        <f>Table1[[#This Row],[Volume MT/Head]]-Table1[[#This Row],[Delivered MT]]</f>
        <v>0</v>
      </c>
      <c r="AE2290" s="6">
        <f>Table1[[#This Row],[Delivered MT]]*Table1[[#This Row],[Average Cost SDG/MT]]</f>
        <v>0</v>
      </c>
    </row>
    <row r="2291" spans="1:31" hidden="1" x14ac:dyDescent="0.2">
      <c r="A2291" s="1">
        <v>2302</v>
      </c>
      <c r="P2291" s="6">
        <f t="shared" si="196"/>
        <v>0</v>
      </c>
      <c r="R2291" s="6">
        <f t="shared" si="197"/>
        <v>0</v>
      </c>
      <c r="S2291" s="57">
        <f t="shared" si="200"/>
        <v>0</v>
      </c>
      <c r="T2291" s="6">
        <f>Table1[[#This Row],[Volume in Units]]*Table1[[#This Row],[Price SDG/Unit]]</f>
        <v>0</v>
      </c>
      <c r="U2291" s="57">
        <f>Table1[[#This Row],[Volume MT/Head]]*Table1[[#This Row],[Price USD/(MT/Head)]]</f>
        <v>0</v>
      </c>
      <c r="W2291" s="28">
        <f>Table1[[#This Row],[Commission SDG/MT]]*Table1[[#This Row],[Volume in Units]]</f>
        <v>0</v>
      </c>
      <c r="Y2291" s="28">
        <f t="shared" si="198"/>
        <v>0</v>
      </c>
      <c r="Z2291" s="6">
        <f>IFERROR((Table1[[#This Row],[Total Cost SDG]]/Table1[[#This Row],[Volume MT/Head]]),0)</f>
        <v>0</v>
      </c>
      <c r="AA2291" s="57" t="e">
        <f t="shared" si="199"/>
        <v>#DIV/0!</v>
      </c>
      <c r="AB2291" s="57">
        <f>IFERROR((Table1[[#This Row],[Total Cost USD]]/Table1[[#This Row],[Volume MT/Head]]),0)</f>
        <v>0</v>
      </c>
      <c r="AD2291" s="6">
        <f>Table1[[#This Row],[Volume MT/Head]]-Table1[[#This Row],[Delivered MT]]</f>
        <v>0</v>
      </c>
      <c r="AE2291" s="6">
        <f>Table1[[#This Row],[Delivered MT]]*Table1[[#This Row],[Average Cost SDG/MT]]</f>
        <v>0</v>
      </c>
    </row>
    <row r="2292" spans="1:31" hidden="1" x14ac:dyDescent="0.2">
      <c r="A2292" s="1">
        <v>2303</v>
      </c>
      <c r="P2292" s="6">
        <f t="shared" si="196"/>
        <v>0</v>
      </c>
      <c r="R2292" s="6">
        <f t="shared" si="197"/>
        <v>0</v>
      </c>
      <c r="S2292" s="57">
        <f t="shared" si="200"/>
        <v>0</v>
      </c>
      <c r="T2292" s="6">
        <f>Table1[[#This Row],[Volume in Units]]*Table1[[#This Row],[Price SDG/Unit]]</f>
        <v>0</v>
      </c>
      <c r="U2292" s="57">
        <f>Table1[[#This Row],[Volume MT/Head]]*Table1[[#This Row],[Price USD/(MT/Head)]]</f>
        <v>0</v>
      </c>
      <c r="W2292" s="28">
        <f>Table1[[#This Row],[Commission SDG/MT]]*Table1[[#This Row],[Volume in Units]]</f>
        <v>0</v>
      </c>
      <c r="Y2292" s="28">
        <f t="shared" si="198"/>
        <v>0</v>
      </c>
      <c r="Z2292" s="6">
        <f>IFERROR((Table1[[#This Row],[Total Cost SDG]]/Table1[[#This Row],[Volume MT/Head]]),0)</f>
        <v>0</v>
      </c>
      <c r="AA2292" s="57" t="e">
        <f t="shared" si="199"/>
        <v>#DIV/0!</v>
      </c>
      <c r="AB2292" s="57">
        <f>IFERROR((Table1[[#This Row],[Total Cost USD]]/Table1[[#This Row],[Volume MT/Head]]),0)</f>
        <v>0</v>
      </c>
      <c r="AD2292" s="6">
        <f>Table1[[#This Row],[Volume MT/Head]]-Table1[[#This Row],[Delivered MT]]</f>
        <v>0</v>
      </c>
      <c r="AE2292" s="6">
        <f>Table1[[#This Row],[Delivered MT]]*Table1[[#This Row],[Average Cost SDG/MT]]</f>
        <v>0</v>
      </c>
    </row>
    <row r="2293" spans="1:31" hidden="1" x14ac:dyDescent="0.2">
      <c r="A2293" s="1">
        <v>2304</v>
      </c>
      <c r="P2293" s="6">
        <f t="shared" si="196"/>
        <v>0</v>
      </c>
      <c r="R2293" s="6">
        <f t="shared" si="197"/>
        <v>0</v>
      </c>
      <c r="S2293" s="57">
        <f t="shared" si="200"/>
        <v>0</v>
      </c>
      <c r="T2293" s="6">
        <f>Table1[[#This Row],[Volume in Units]]*Table1[[#This Row],[Price SDG/Unit]]</f>
        <v>0</v>
      </c>
      <c r="U2293" s="57">
        <f>Table1[[#This Row],[Volume MT/Head]]*Table1[[#This Row],[Price USD/(MT/Head)]]</f>
        <v>0</v>
      </c>
      <c r="W2293" s="28">
        <f>Table1[[#This Row],[Commission SDG/MT]]*Table1[[#This Row],[Volume in Units]]</f>
        <v>0</v>
      </c>
      <c r="Y2293" s="28">
        <f t="shared" si="198"/>
        <v>0</v>
      </c>
      <c r="Z2293" s="6">
        <f>IFERROR((Table1[[#This Row],[Total Cost SDG]]/Table1[[#This Row],[Volume MT/Head]]),0)</f>
        <v>0</v>
      </c>
      <c r="AA2293" s="57" t="e">
        <f t="shared" si="199"/>
        <v>#DIV/0!</v>
      </c>
      <c r="AB2293" s="57">
        <f>IFERROR((Table1[[#This Row],[Total Cost USD]]/Table1[[#This Row],[Volume MT/Head]]),0)</f>
        <v>0</v>
      </c>
      <c r="AD2293" s="6">
        <f>Table1[[#This Row],[Volume MT/Head]]-Table1[[#This Row],[Delivered MT]]</f>
        <v>0</v>
      </c>
      <c r="AE2293" s="6">
        <f>Table1[[#This Row],[Delivered MT]]*Table1[[#This Row],[Average Cost SDG/MT]]</f>
        <v>0</v>
      </c>
    </row>
    <row r="2294" spans="1:31" hidden="1" x14ac:dyDescent="0.2">
      <c r="A2294" s="1">
        <v>2305</v>
      </c>
      <c r="P2294" s="6">
        <f t="shared" si="196"/>
        <v>0</v>
      </c>
      <c r="R2294" s="6">
        <f t="shared" si="197"/>
        <v>0</v>
      </c>
      <c r="S2294" s="57">
        <f t="shared" si="200"/>
        <v>0</v>
      </c>
      <c r="T2294" s="6">
        <f>Table1[[#This Row],[Volume in Units]]*Table1[[#This Row],[Price SDG/Unit]]</f>
        <v>0</v>
      </c>
      <c r="U2294" s="57">
        <f>Table1[[#This Row],[Volume MT/Head]]*Table1[[#This Row],[Price USD/(MT/Head)]]</f>
        <v>0</v>
      </c>
      <c r="W2294" s="28">
        <f>Table1[[#This Row],[Commission SDG/MT]]*Table1[[#This Row],[Volume in Units]]</f>
        <v>0</v>
      </c>
      <c r="Y2294" s="28">
        <f t="shared" si="198"/>
        <v>0</v>
      </c>
      <c r="Z2294" s="6">
        <f>IFERROR((Table1[[#This Row],[Total Cost SDG]]/Table1[[#This Row],[Volume MT/Head]]),0)</f>
        <v>0</v>
      </c>
      <c r="AA2294" s="57" t="e">
        <f t="shared" si="199"/>
        <v>#DIV/0!</v>
      </c>
      <c r="AB2294" s="57">
        <f>IFERROR((Table1[[#This Row],[Total Cost USD]]/Table1[[#This Row],[Volume MT/Head]]),0)</f>
        <v>0</v>
      </c>
      <c r="AD2294" s="6">
        <f>Table1[[#This Row],[Volume MT/Head]]-Table1[[#This Row],[Delivered MT]]</f>
        <v>0</v>
      </c>
      <c r="AE2294" s="6">
        <f>Table1[[#This Row],[Delivered MT]]*Table1[[#This Row],[Average Cost SDG/MT]]</f>
        <v>0</v>
      </c>
    </row>
    <row r="2295" spans="1:31" hidden="1" x14ac:dyDescent="0.2">
      <c r="A2295" s="1">
        <v>2306</v>
      </c>
      <c r="P2295" s="6">
        <f t="shared" si="196"/>
        <v>0</v>
      </c>
      <c r="R2295" s="6">
        <f t="shared" si="197"/>
        <v>0</v>
      </c>
      <c r="S2295" s="57">
        <f t="shared" si="200"/>
        <v>0</v>
      </c>
      <c r="T2295" s="6">
        <f>Table1[[#This Row],[Volume in Units]]*Table1[[#This Row],[Price SDG/Unit]]</f>
        <v>0</v>
      </c>
      <c r="U2295" s="57">
        <f>Table1[[#This Row],[Volume MT/Head]]*Table1[[#This Row],[Price USD/(MT/Head)]]</f>
        <v>0</v>
      </c>
      <c r="W2295" s="28">
        <f>Table1[[#This Row],[Commission SDG/MT]]*Table1[[#This Row],[Volume in Units]]</f>
        <v>0</v>
      </c>
      <c r="Y2295" s="28">
        <f t="shared" si="198"/>
        <v>0</v>
      </c>
      <c r="Z2295" s="6">
        <f>IFERROR((Table1[[#This Row],[Total Cost SDG]]/Table1[[#This Row],[Volume MT/Head]]),0)</f>
        <v>0</v>
      </c>
      <c r="AA2295" s="57" t="e">
        <f t="shared" si="199"/>
        <v>#DIV/0!</v>
      </c>
      <c r="AB2295" s="57">
        <f>IFERROR((Table1[[#This Row],[Total Cost USD]]/Table1[[#This Row],[Volume MT/Head]]),0)</f>
        <v>0</v>
      </c>
      <c r="AD2295" s="6">
        <f>Table1[[#This Row],[Volume MT/Head]]-Table1[[#This Row],[Delivered MT]]</f>
        <v>0</v>
      </c>
      <c r="AE2295" s="6">
        <f>Table1[[#This Row],[Delivered MT]]*Table1[[#This Row],[Average Cost SDG/MT]]</f>
        <v>0</v>
      </c>
    </row>
    <row r="2296" spans="1:31" hidden="1" x14ac:dyDescent="0.2">
      <c r="A2296" s="1">
        <v>2307</v>
      </c>
      <c r="P2296" s="6">
        <f t="shared" si="196"/>
        <v>0</v>
      </c>
      <c r="R2296" s="6">
        <f t="shared" si="197"/>
        <v>0</v>
      </c>
      <c r="S2296" s="57">
        <f t="shared" si="200"/>
        <v>0</v>
      </c>
      <c r="T2296" s="6">
        <f>Table1[[#This Row],[Volume in Units]]*Table1[[#This Row],[Price SDG/Unit]]</f>
        <v>0</v>
      </c>
      <c r="U2296" s="57">
        <f>Table1[[#This Row],[Volume MT/Head]]*Table1[[#This Row],[Price USD/(MT/Head)]]</f>
        <v>0</v>
      </c>
      <c r="W2296" s="28">
        <f>Table1[[#This Row],[Commission SDG/MT]]*Table1[[#This Row],[Volume in Units]]</f>
        <v>0</v>
      </c>
      <c r="Y2296" s="28">
        <f t="shared" si="198"/>
        <v>0</v>
      </c>
      <c r="Z2296" s="6">
        <f>IFERROR((Table1[[#This Row],[Total Cost SDG]]/Table1[[#This Row],[Volume MT/Head]]),0)</f>
        <v>0</v>
      </c>
      <c r="AA2296" s="57" t="e">
        <f t="shared" si="199"/>
        <v>#DIV/0!</v>
      </c>
      <c r="AB2296" s="57">
        <f>IFERROR((Table1[[#This Row],[Total Cost USD]]/Table1[[#This Row],[Volume MT/Head]]),0)</f>
        <v>0</v>
      </c>
      <c r="AD2296" s="6">
        <f>Table1[[#This Row],[Volume MT/Head]]-Table1[[#This Row],[Delivered MT]]</f>
        <v>0</v>
      </c>
      <c r="AE2296" s="6">
        <f>Table1[[#This Row],[Delivered MT]]*Table1[[#This Row],[Average Cost SDG/MT]]</f>
        <v>0</v>
      </c>
    </row>
    <row r="2297" spans="1:31" hidden="1" x14ac:dyDescent="0.2">
      <c r="A2297" s="1">
        <v>2308</v>
      </c>
      <c r="P2297" s="6">
        <f t="shared" si="196"/>
        <v>0</v>
      </c>
      <c r="R2297" s="6">
        <f t="shared" si="197"/>
        <v>0</v>
      </c>
      <c r="S2297" s="57">
        <f t="shared" si="200"/>
        <v>0</v>
      </c>
      <c r="T2297" s="6">
        <f>Table1[[#This Row],[Volume in Units]]*Table1[[#This Row],[Price SDG/Unit]]</f>
        <v>0</v>
      </c>
      <c r="U2297" s="57">
        <f>Table1[[#This Row],[Volume MT/Head]]*Table1[[#This Row],[Price USD/(MT/Head)]]</f>
        <v>0</v>
      </c>
      <c r="W2297" s="28">
        <f>Table1[[#This Row],[Commission SDG/MT]]*Table1[[#This Row],[Volume in Units]]</f>
        <v>0</v>
      </c>
      <c r="Y2297" s="28">
        <f t="shared" si="198"/>
        <v>0</v>
      </c>
      <c r="Z2297" s="6">
        <f>IFERROR((Table1[[#This Row],[Total Cost SDG]]/Table1[[#This Row],[Volume MT/Head]]),0)</f>
        <v>0</v>
      </c>
      <c r="AA2297" s="57" t="e">
        <f t="shared" si="199"/>
        <v>#DIV/0!</v>
      </c>
      <c r="AB2297" s="57">
        <f>IFERROR((Table1[[#This Row],[Total Cost USD]]/Table1[[#This Row],[Volume MT/Head]]),0)</f>
        <v>0</v>
      </c>
      <c r="AD2297" s="6">
        <f>Table1[[#This Row],[Volume MT/Head]]-Table1[[#This Row],[Delivered MT]]</f>
        <v>0</v>
      </c>
      <c r="AE2297" s="6">
        <f>Table1[[#This Row],[Delivered MT]]*Table1[[#This Row],[Average Cost SDG/MT]]</f>
        <v>0</v>
      </c>
    </row>
    <row r="2298" spans="1:31" hidden="1" x14ac:dyDescent="0.2">
      <c r="A2298" s="1">
        <v>2309</v>
      </c>
      <c r="P2298" s="6">
        <f t="shared" si="196"/>
        <v>0</v>
      </c>
      <c r="R2298" s="6">
        <f t="shared" si="197"/>
        <v>0</v>
      </c>
      <c r="S2298" s="57">
        <f t="shared" si="200"/>
        <v>0</v>
      </c>
      <c r="T2298" s="6">
        <f>Table1[[#This Row],[Volume in Units]]*Table1[[#This Row],[Price SDG/Unit]]</f>
        <v>0</v>
      </c>
      <c r="U2298" s="57">
        <f>Table1[[#This Row],[Volume MT/Head]]*Table1[[#This Row],[Price USD/(MT/Head)]]</f>
        <v>0</v>
      </c>
      <c r="W2298" s="28">
        <f>Table1[[#This Row],[Commission SDG/MT]]*Table1[[#This Row],[Volume in Units]]</f>
        <v>0</v>
      </c>
      <c r="Y2298" s="28">
        <f t="shared" si="198"/>
        <v>0</v>
      </c>
      <c r="Z2298" s="6">
        <f>IFERROR((Table1[[#This Row],[Total Cost SDG]]/Table1[[#This Row],[Volume MT/Head]]),0)</f>
        <v>0</v>
      </c>
      <c r="AA2298" s="57" t="e">
        <f t="shared" si="199"/>
        <v>#DIV/0!</v>
      </c>
      <c r="AB2298" s="57">
        <f>IFERROR((Table1[[#This Row],[Total Cost USD]]/Table1[[#This Row],[Volume MT/Head]]),0)</f>
        <v>0</v>
      </c>
      <c r="AD2298" s="6">
        <f>Table1[[#This Row],[Volume MT/Head]]-Table1[[#This Row],[Delivered MT]]</f>
        <v>0</v>
      </c>
      <c r="AE2298" s="6">
        <f>Table1[[#This Row],[Delivered MT]]*Table1[[#This Row],[Average Cost SDG/MT]]</f>
        <v>0</v>
      </c>
    </row>
    <row r="2299" spans="1:31" hidden="1" x14ac:dyDescent="0.2">
      <c r="A2299" s="1">
        <v>2310</v>
      </c>
      <c r="P2299" s="6">
        <f t="shared" si="196"/>
        <v>0</v>
      </c>
      <c r="R2299" s="6">
        <f t="shared" si="197"/>
        <v>0</v>
      </c>
      <c r="S2299" s="57">
        <f t="shared" si="200"/>
        <v>0</v>
      </c>
      <c r="T2299" s="6">
        <f>Table1[[#This Row],[Volume in Units]]*Table1[[#This Row],[Price SDG/Unit]]</f>
        <v>0</v>
      </c>
      <c r="U2299" s="57">
        <f>Table1[[#This Row],[Volume MT/Head]]*Table1[[#This Row],[Price USD/(MT/Head)]]</f>
        <v>0</v>
      </c>
      <c r="W2299" s="28">
        <f>Table1[[#This Row],[Commission SDG/MT]]*Table1[[#This Row],[Volume in Units]]</f>
        <v>0</v>
      </c>
      <c r="Y2299" s="28">
        <f t="shared" si="198"/>
        <v>0</v>
      </c>
      <c r="Z2299" s="6">
        <f>IFERROR((Table1[[#This Row],[Total Cost SDG]]/Table1[[#This Row],[Volume MT/Head]]),0)</f>
        <v>0</v>
      </c>
      <c r="AA2299" s="57" t="e">
        <f t="shared" si="199"/>
        <v>#DIV/0!</v>
      </c>
      <c r="AB2299" s="57">
        <f>IFERROR((Table1[[#This Row],[Total Cost USD]]/Table1[[#This Row],[Volume MT/Head]]),0)</f>
        <v>0</v>
      </c>
      <c r="AD2299" s="6">
        <f>Table1[[#This Row],[Volume MT/Head]]-Table1[[#This Row],[Delivered MT]]</f>
        <v>0</v>
      </c>
      <c r="AE2299" s="6">
        <f>Table1[[#This Row],[Delivered MT]]*Table1[[#This Row],[Average Cost SDG/MT]]</f>
        <v>0</v>
      </c>
    </row>
    <row r="2300" spans="1:31" hidden="1" x14ac:dyDescent="0.2">
      <c r="A2300" s="1">
        <v>2311</v>
      </c>
      <c r="P2300" s="6">
        <f t="shared" si="196"/>
        <v>0</v>
      </c>
      <c r="R2300" s="6">
        <f t="shared" si="197"/>
        <v>0</v>
      </c>
      <c r="S2300" s="57">
        <f t="shared" si="200"/>
        <v>0</v>
      </c>
      <c r="T2300" s="6">
        <f>Table1[[#This Row],[Volume in Units]]*Table1[[#This Row],[Price SDG/Unit]]</f>
        <v>0</v>
      </c>
      <c r="U2300" s="57">
        <f>Table1[[#This Row],[Volume MT/Head]]*Table1[[#This Row],[Price USD/(MT/Head)]]</f>
        <v>0</v>
      </c>
      <c r="W2300" s="28">
        <f>Table1[[#This Row],[Commission SDG/MT]]*Table1[[#This Row],[Volume in Units]]</f>
        <v>0</v>
      </c>
      <c r="Y2300" s="28">
        <f t="shared" si="198"/>
        <v>0</v>
      </c>
      <c r="Z2300" s="6">
        <f>IFERROR((Table1[[#This Row],[Total Cost SDG]]/Table1[[#This Row],[Volume MT/Head]]),0)</f>
        <v>0</v>
      </c>
      <c r="AA2300" s="57" t="e">
        <f t="shared" si="199"/>
        <v>#DIV/0!</v>
      </c>
      <c r="AB2300" s="57">
        <f>IFERROR((Table1[[#This Row],[Total Cost USD]]/Table1[[#This Row],[Volume MT/Head]]),0)</f>
        <v>0</v>
      </c>
      <c r="AD2300" s="6">
        <f>Table1[[#This Row],[Volume MT/Head]]-Table1[[#This Row],[Delivered MT]]</f>
        <v>0</v>
      </c>
      <c r="AE2300" s="6">
        <f>Table1[[#This Row],[Delivered MT]]*Table1[[#This Row],[Average Cost SDG/MT]]</f>
        <v>0</v>
      </c>
    </row>
    <row r="2301" spans="1:31" hidden="1" x14ac:dyDescent="0.2">
      <c r="A2301" s="1">
        <v>2312</v>
      </c>
      <c r="P2301" s="6">
        <f t="shared" si="196"/>
        <v>0</v>
      </c>
      <c r="R2301" s="6">
        <f t="shared" si="197"/>
        <v>0</v>
      </c>
      <c r="S2301" s="57">
        <f t="shared" si="200"/>
        <v>0</v>
      </c>
      <c r="T2301" s="6">
        <f>Table1[[#This Row],[Volume in Units]]*Table1[[#This Row],[Price SDG/Unit]]</f>
        <v>0</v>
      </c>
      <c r="U2301" s="57">
        <f>Table1[[#This Row],[Volume MT/Head]]*Table1[[#This Row],[Price USD/(MT/Head)]]</f>
        <v>0</v>
      </c>
      <c r="W2301" s="28">
        <f>Table1[[#This Row],[Commission SDG/MT]]*Table1[[#This Row],[Volume in Units]]</f>
        <v>0</v>
      </c>
      <c r="Y2301" s="28">
        <f t="shared" si="198"/>
        <v>0</v>
      </c>
      <c r="Z2301" s="6">
        <f>IFERROR((Table1[[#This Row],[Total Cost SDG]]/Table1[[#This Row],[Volume MT/Head]]),0)</f>
        <v>0</v>
      </c>
      <c r="AA2301" s="57" t="e">
        <f t="shared" si="199"/>
        <v>#DIV/0!</v>
      </c>
      <c r="AB2301" s="57">
        <f>IFERROR((Table1[[#This Row],[Total Cost USD]]/Table1[[#This Row],[Volume MT/Head]]),0)</f>
        <v>0</v>
      </c>
      <c r="AD2301" s="6">
        <f>Table1[[#This Row],[Volume MT/Head]]-Table1[[#This Row],[Delivered MT]]</f>
        <v>0</v>
      </c>
      <c r="AE2301" s="6">
        <f>Table1[[#This Row],[Delivered MT]]*Table1[[#This Row],[Average Cost SDG/MT]]</f>
        <v>0</v>
      </c>
    </row>
    <row r="2302" spans="1:31" hidden="1" x14ac:dyDescent="0.2">
      <c r="A2302" s="1">
        <v>2313</v>
      </c>
      <c r="P2302" s="6">
        <f t="shared" si="196"/>
        <v>0</v>
      </c>
      <c r="R2302" s="6">
        <f t="shared" si="197"/>
        <v>0</v>
      </c>
      <c r="S2302" s="57">
        <f t="shared" si="200"/>
        <v>0</v>
      </c>
      <c r="T2302" s="6">
        <f>Table1[[#This Row],[Volume in Units]]*Table1[[#This Row],[Price SDG/Unit]]</f>
        <v>0</v>
      </c>
      <c r="U2302" s="57">
        <f>Table1[[#This Row],[Volume MT/Head]]*Table1[[#This Row],[Price USD/(MT/Head)]]</f>
        <v>0</v>
      </c>
      <c r="W2302" s="28">
        <f>Table1[[#This Row],[Commission SDG/MT]]*Table1[[#This Row],[Volume in Units]]</f>
        <v>0</v>
      </c>
      <c r="Y2302" s="28">
        <f t="shared" si="198"/>
        <v>0</v>
      </c>
      <c r="Z2302" s="6">
        <f>IFERROR((Table1[[#This Row],[Total Cost SDG]]/Table1[[#This Row],[Volume MT/Head]]),0)</f>
        <v>0</v>
      </c>
      <c r="AA2302" s="57" t="e">
        <f t="shared" si="199"/>
        <v>#DIV/0!</v>
      </c>
      <c r="AB2302" s="57">
        <f>IFERROR((Table1[[#This Row],[Total Cost USD]]/Table1[[#This Row],[Volume MT/Head]]),0)</f>
        <v>0</v>
      </c>
      <c r="AD2302" s="6">
        <f>Table1[[#This Row],[Volume MT/Head]]-Table1[[#This Row],[Delivered MT]]</f>
        <v>0</v>
      </c>
      <c r="AE2302" s="6">
        <f>Table1[[#This Row],[Delivered MT]]*Table1[[#This Row],[Average Cost SDG/MT]]</f>
        <v>0</v>
      </c>
    </row>
    <row r="2303" spans="1:31" hidden="1" x14ac:dyDescent="0.2">
      <c r="A2303" s="1">
        <v>2314</v>
      </c>
      <c r="P2303" s="6">
        <f t="shared" si="196"/>
        <v>0</v>
      </c>
      <c r="R2303" s="6">
        <f t="shared" si="197"/>
        <v>0</v>
      </c>
      <c r="S2303" s="57">
        <f t="shared" si="200"/>
        <v>0</v>
      </c>
      <c r="T2303" s="6">
        <f>Table1[[#This Row],[Volume in Units]]*Table1[[#This Row],[Price SDG/Unit]]</f>
        <v>0</v>
      </c>
      <c r="U2303" s="57">
        <f>Table1[[#This Row],[Volume MT/Head]]*Table1[[#This Row],[Price USD/(MT/Head)]]</f>
        <v>0</v>
      </c>
      <c r="W2303" s="28">
        <f>Table1[[#This Row],[Commission SDG/MT]]*Table1[[#This Row],[Volume in Units]]</f>
        <v>0</v>
      </c>
      <c r="Y2303" s="28">
        <f t="shared" si="198"/>
        <v>0</v>
      </c>
      <c r="Z2303" s="6">
        <f>IFERROR((Table1[[#This Row],[Total Cost SDG]]/Table1[[#This Row],[Volume MT/Head]]),0)</f>
        <v>0</v>
      </c>
      <c r="AA2303" s="57" t="e">
        <f t="shared" si="199"/>
        <v>#DIV/0!</v>
      </c>
      <c r="AB2303" s="57">
        <f>IFERROR((Table1[[#This Row],[Total Cost USD]]/Table1[[#This Row],[Volume MT/Head]]),0)</f>
        <v>0</v>
      </c>
      <c r="AD2303" s="6">
        <f>Table1[[#This Row],[Volume MT/Head]]-Table1[[#This Row],[Delivered MT]]</f>
        <v>0</v>
      </c>
      <c r="AE2303" s="6">
        <f>Table1[[#This Row],[Delivered MT]]*Table1[[#This Row],[Average Cost SDG/MT]]</f>
        <v>0</v>
      </c>
    </row>
    <row r="2304" spans="1:31" hidden="1" x14ac:dyDescent="0.2">
      <c r="A2304" s="1">
        <v>2315</v>
      </c>
      <c r="P2304" s="6">
        <f t="shared" si="196"/>
        <v>0</v>
      </c>
      <c r="R2304" s="6">
        <f t="shared" si="197"/>
        <v>0</v>
      </c>
      <c r="S2304" s="57">
        <f t="shared" si="200"/>
        <v>0</v>
      </c>
      <c r="T2304" s="6">
        <f>Table1[[#This Row],[Volume in Units]]*Table1[[#This Row],[Price SDG/Unit]]</f>
        <v>0</v>
      </c>
      <c r="U2304" s="57">
        <f>Table1[[#This Row],[Volume MT/Head]]*Table1[[#This Row],[Price USD/(MT/Head)]]</f>
        <v>0</v>
      </c>
      <c r="W2304" s="28">
        <f>Table1[[#This Row],[Commission SDG/MT]]*Table1[[#This Row],[Volume in Units]]</f>
        <v>0</v>
      </c>
      <c r="Y2304" s="28">
        <f t="shared" si="198"/>
        <v>0</v>
      </c>
      <c r="Z2304" s="6">
        <f>IFERROR((Table1[[#This Row],[Total Cost SDG]]/Table1[[#This Row],[Volume MT/Head]]),0)</f>
        <v>0</v>
      </c>
      <c r="AA2304" s="57" t="e">
        <f t="shared" si="199"/>
        <v>#DIV/0!</v>
      </c>
      <c r="AB2304" s="57">
        <f>IFERROR((Table1[[#This Row],[Total Cost USD]]/Table1[[#This Row],[Volume MT/Head]]),0)</f>
        <v>0</v>
      </c>
      <c r="AD2304" s="6">
        <f>Table1[[#This Row],[Volume MT/Head]]-Table1[[#This Row],[Delivered MT]]</f>
        <v>0</v>
      </c>
      <c r="AE2304" s="6">
        <f>Table1[[#This Row],[Delivered MT]]*Table1[[#This Row],[Average Cost SDG/MT]]</f>
        <v>0</v>
      </c>
    </row>
    <row r="2305" spans="1:31" hidden="1" x14ac:dyDescent="0.2">
      <c r="A2305" s="1">
        <v>2316</v>
      </c>
      <c r="P2305" s="6">
        <f t="shared" si="196"/>
        <v>0</v>
      </c>
      <c r="R2305" s="6">
        <f t="shared" si="197"/>
        <v>0</v>
      </c>
      <c r="S2305" s="57">
        <f t="shared" si="200"/>
        <v>0</v>
      </c>
      <c r="T2305" s="6">
        <f>Table1[[#This Row],[Volume in Units]]*Table1[[#This Row],[Price SDG/Unit]]</f>
        <v>0</v>
      </c>
      <c r="U2305" s="57">
        <f>Table1[[#This Row],[Volume MT/Head]]*Table1[[#This Row],[Price USD/(MT/Head)]]</f>
        <v>0</v>
      </c>
      <c r="W2305" s="28">
        <f>Table1[[#This Row],[Commission SDG/MT]]*Table1[[#This Row],[Volume in Units]]</f>
        <v>0</v>
      </c>
      <c r="Y2305" s="28">
        <f t="shared" si="198"/>
        <v>0</v>
      </c>
      <c r="Z2305" s="6">
        <f>IFERROR((Table1[[#This Row],[Total Cost SDG]]/Table1[[#This Row],[Volume MT/Head]]),0)</f>
        <v>0</v>
      </c>
      <c r="AA2305" s="57" t="e">
        <f t="shared" si="199"/>
        <v>#DIV/0!</v>
      </c>
      <c r="AB2305" s="57">
        <f>IFERROR((Table1[[#This Row],[Total Cost USD]]/Table1[[#This Row],[Volume MT/Head]]),0)</f>
        <v>0</v>
      </c>
      <c r="AD2305" s="6">
        <f>Table1[[#This Row],[Volume MT/Head]]-Table1[[#This Row],[Delivered MT]]</f>
        <v>0</v>
      </c>
      <c r="AE2305" s="6">
        <f>Table1[[#This Row],[Delivered MT]]*Table1[[#This Row],[Average Cost SDG/MT]]</f>
        <v>0</v>
      </c>
    </row>
    <row r="2306" spans="1:31" hidden="1" x14ac:dyDescent="0.2">
      <c r="A2306" s="1">
        <v>2317</v>
      </c>
      <c r="P2306" s="6">
        <f t="shared" ref="P2306:P2369" si="201">IF(N2306="KG",(O2306/1000),IF(N2306="Head",(O2306*1),IF(N2306="Kantar 100lb",(O2306/22.25),IF(N2306="Kantar 315lb",(O2306*315/2204.6),IF(N2306="MT",(O2306*1),IF(N2306="Ardab",(O2306*199.726/1000),IF(N2306="104 Bag",(O2306*104/1000),IF(N2306="101 Bag",(O2306*101/1000),IF(N2306=0,0)))))))))</f>
        <v>0</v>
      </c>
      <c r="R2306" s="6">
        <f t="shared" ref="R2306:R2369" si="202">IF(N2306="KG",(Q2306*1000),IF(N2306="Head",(Q2306*1),IF(N2306="Kantar 100lb",(Q2306*22.25),IF(N2306="Kantar 315lb",(Q2306/315*2204.6),IF(N2306="MT",(Q2306*1),IF(N2306="Ardab",(Q2306/199.726*1000),IF(N2306="104 Bag",(Q2306/104*1000),IF(N2306="101 Bag",(Q2306/101*1000),IF(N2306=0,0)))))))))</f>
        <v>0</v>
      </c>
      <c r="S2306" s="57">
        <f t="shared" si="200"/>
        <v>0</v>
      </c>
      <c r="T2306" s="6">
        <f>Table1[[#This Row],[Volume in Units]]*Table1[[#This Row],[Price SDG/Unit]]</f>
        <v>0</v>
      </c>
      <c r="U2306" s="57">
        <f>Table1[[#This Row],[Volume MT/Head]]*Table1[[#This Row],[Price USD/(MT/Head)]]</f>
        <v>0</v>
      </c>
      <c r="W2306" s="28">
        <f>Table1[[#This Row],[Commission SDG/MT]]*Table1[[#This Row],[Volume in Units]]</f>
        <v>0</v>
      </c>
      <c r="Y2306" s="28">
        <f t="shared" ref="Y2306:Y2369" si="203">T2306+W2306+X2306</f>
        <v>0</v>
      </c>
      <c r="Z2306" s="6">
        <f>IFERROR((Table1[[#This Row],[Total Cost SDG]]/Table1[[#This Row],[Volume MT/Head]]),0)</f>
        <v>0</v>
      </c>
      <c r="AA2306" s="57" t="e">
        <f t="shared" ref="AA2306:AA2369" si="204">Y2306/F2306</f>
        <v>#DIV/0!</v>
      </c>
      <c r="AB2306" s="57">
        <f>IFERROR((Table1[[#This Row],[Total Cost USD]]/Table1[[#This Row],[Volume MT/Head]]),0)</f>
        <v>0</v>
      </c>
      <c r="AD2306" s="6">
        <f>Table1[[#This Row],[Volume MT/Head]]-Table1[[#This Row],[Delivered MT]]</f>
        <v>0</v>
      </c>
      <c r="AE2306" s="6">
        <f>Table1[[#This Row],[Delivered MT]]*Table1[[#This Row],[Average Cost SDG/MT]]</f>
        <v>0</v>
      </c>
    </row>
    <row r="2307" spans="1:31" hidden="1" x14ac:dyDescent="0.2">
      <c r="A2307" s="1">
        <v>2318</v>
      </c>
      <c r="P2307" s="6">
        <f t="shared" si="201"/>
        <v>0</v>
      </c>
      <c r="R2307" s="6">
        <f t="shared" si="202"/>
        <v>0</v>
      </c>
      <c r="S2307" s="57">
        <f t="shared" si="200"/>
        <v>0</v>
      </c>
      <c r="T2307" s="6">
        <f>Table1[[#This Row],[Volume in Units]]*Table1[[#This Row],[Price SDG/Unit]]</f>
        <v>0</v>
      </c>
      <c r="U2307" s="57">
        <f>Table1[[#This Row],[Volume MT/Head]]*Table1[[#This Row],[Price USD/(MT/Head)]]</f>
        <v>0</v>
      </c>
      <c r="W2307" s="28">
        <f>Table1[[#This Row],[Commission SDG/MT]]*Table1[[#This Row],[Volume in Units]]</f>
        <v>0</v>
      </c>
      <c r="Y2307" s="28">
        <f t="shared" si="203"/>
        <v>0</v>
      </c>
      <c r="Z2307" s="6">
        <f>IFERROR((Table1[[#This Row],[Total Cost SDG]]/Table1[[#This Row],[Volume MT/Head]]),0)</f>
        <v>0</v>
      </c>
      <c r="AA2307" s="57" t="e">
        <f t="shared" si="204"/>
        <v>#DIV/0!</v>
      </c>
      <c r="AB2307" s="57">
        <f>IFERROR((Table1[[#This Row],[Total Cost USD]]/Table1[[#This Row],[Volume MT/Head]]),0)</f>
        <v>0</v>
      </c>
      <c r="AD2307" s="6">
        <f>Table1[[#This Row],[Volume MT/Head]]-Table1[[#This Row],[Delivered MT]]</f>
        <v>0</v>
      </c>
      <c r="AE2307" s="6">
        <f>Table1[[#This Row],[Delivered MT]]*Table1[[#This Row],[Average Cost SDG/MT]]</f>
        <v>0</v>
      </c>
    </row>
    <row r="2308" spans="1:31" hidden="1" x14ac:dyDescent="0.2">
      <c r="A2308" s="1">
        <v>2319</v>
      </c>
      <c r="P2308" s="6">
        <f t="shared" si="201"/>
        <v>0</v>
      </c>
      <c r="R2308" s="6">
        <f t="shared" si="202"/>
        <v>0</v>
      </c>
      <c r="S2308" s="57">
        <f t="shared" si="200"/>
        <v>0</v>
      </c>
      <c r="T2308" s="6">
        <f>Table1[[#This Row],[Volume in Units]]*Table1[[#This Row],[Price SDG/Unit]]</f>
        <v>0</v>
      </c>
      <c r="U2308" s="57">
        <f>Table1[[#This Row],[Volume MT/Head]]*Table1[[#This Row],[Price USD/(MT/Head)]]</f>
        <v>0</v>
      </c>
      <c r="W2308" s="28">
        <f>Table1[[#This Row],[Commission SDG/MT]]*Table1[[#This Row],[Volume in Units]]</f>
        <v>0</v>
      </c>
      <c r="Y2308" s="28">
        <f t="shared" si="203"/>
        <v>0</v>
      </c>
      <c r="Z2308" s="6">
        <f>IFERROR((Table1[[#This Row],[Total Cost SDG]]/Table1[[#This Row],[Volume MT/Head]]),0)</f>
        <v>0</v>
      </c>
      <c r="AA2308" s="57" t="e">
        <f t="shared" si="204"/>
        <v>#DIV/0!</v>
      </c>
      <c r="AB2308" s="57">
        <f>IFERROR((Table1[[#This Row],[Total Cost USD]]/Table1[[#This Row],[Volume MT/Head]]),0)</f>
        <v>0</v>
      </c>
      <c r="AD2308" s="6">
        <f>Table1[[#This Row],[Volume MT/Head]]-Table1[[#This Row],[Delivered MT]]</f>
        <v>0</v>
      </c>
      <c r="AE2308" s="6">
        <f>Table1[[#This Row],[Delivered MT]]*Table1[[#This Row],[Average Cost SDG/MT]]</f>
        <v>0</v>
      </c>
    </row>
    <row r="2309" spans="1:31" hidden="1" x14ac:dyDescent="0.2">
      <c r="A2309" s="1">
        <v>2320</v>
      </c>
      <c r="P2309" s="6">
        <f t="shared" si="201"/>
        <v>0</v>
      </c>
      <c r="R2309" s="6">
        <f t="shared" si="202"/>
        <v>0</v>
      </c>
      <c r="S2309" s="57">
        <f t="shared" si="200"/>
        <v>0</v>
      </c>
      <c r="T2309" s="6">
        <f>Table1[[#This Row],[Volume in Units]]*Table1[[#This Row],[Price SDG/Unit]]</f>
        <v>0</v>
      </c>
      <c r="U2309" s="57">
        <f>Table1[[#This Row],[Volume MT/Head]]*Table1[[#This Row],[Price USD/(MT/Head)]]</f>
        <v>0</v>
      </c>
      <c r="W2309" s="28">
        <f>Table1[[#This Row],[Commission SDG/MT]]*Table1[[#This Row],[Volume in Units]]</f>
        <v>0</v>
      </c>
      <c r="Y2309" s="28">
        <f t="shared" si="203"/>
        <v>0</v>
      </c>
      <c r="Z2309" s="6">
        <f>IFERROR((Table1[[#This Row],[Total Cost SDG]]/Table1[[#This Row],[Volume MT/Head]]),0)</f>
        <v>0</v>
      </c>
      <c r="AA2309" s="57" t="e">
        <f t="shared" si="204"/>
        <v>#DIV/0!</v>
      </c>
      <c r="AB2309" s="57">
        <f>IFERROR((Table1[[#This Row],[Total Cost USD]]/Table1[[#This Row],[Volume MT/Head]]),0)</f>
        <v>0</v>
      </c>
      <c r="AD2309" s="6">
        <f>Table1[[#This Row],[Volume MT/Head]]-Table1[[#This Row],[Delivered MT]]</f>
        <v>0</v>
      </c>
      <c r="AE2309" s="6">
        <f>Table1[[#This Row],[Delivered MT]]*Table1[[#This Row],[Average Cost SDG/MT]]</f>
        <v>0</v>
      </c>
    </row>
    <row r="2310" spans="1:31" hidden="1" x14ac:dyDescent="0.2">
      <c r="A2310" s="1">
        <v>2321</v>
      </c>
      <c r="P2310" s="6">
        <f t="shared" si="201"/>
        <v>0</v>
      </c>
      <c r="R2310" s="6">
        <f t="shared" si="202"/>
        <v>0</v>
      </c>
      <c r="S2310" s="57">
        <f t="shared" si="200"/>
        <v>0</v>
      </c>
      <c r="T2310" s="6">
        <f>Table1[[#This Row],[Volume in Units]]*Table1[[#This Row],[Price SDG/Unit]]</f>
        <v>0</v>
      </c>
      <c r="U2310" s="57">
        <f>Table1[[#This Row],[Volume MT/Head]]*Table1[[#This Row],[Price USD/(MT/Head)]]</f>
        <v>0</v>
      </c>
      <c r="W2310" s="28">
        <f>Table1[[#This Row],[Commission SDG/MT]]*Table1[[#This Row],[Volume in Units]]</f>
        <v>0</v>
      </c>
      <c r="Y2310" s="28">
        <f t="shared" si="203"/>
        <v>0</v>
      </c>
      <c r="Z2310" s="6">
        <f>IFERROR((Table1[[#This Row],[Total Cost SDG]]/Table1[[#This Row],[Volume MT/Head]]),0)</f>
        <v>0</v>
      </c>
      <c r="AA2310" s="57" t="e">
        <f t="shared" si="204"/>
        <v>#DIV/0!</v>
      </c>
      <c r="AB2310" s="57">
        <f>IFERROR((Table1[[#This Row],[Total Cost USD]]/Table1[[#This Row],[Volume MT/Head]]),0)</f>
        <v>0</v>
      </c>
      <c r="AD2310" s="6">
        <f>Table1[[#This Row],[Volume MT/Head]]-Table1[[#This Row],[Delivered MT]]</f>
        <v>0</v>
      </c>
      <c r="AE2310" s="6">
        <f>Table1[[#This Row],[Delivered MT]]*Table1[[#This Row],[Average Cost SDG/MT]]</f>
        <v>0</v>
      </c>
    </row>
    <row r="2311" spans="1:31" hidden="1" x14ac:dyDescent="0.2">
      <c r="A2311" s="1">
        <v>2322</v>
      </c>
      <c r="P2311" s="6">
        <f t="shared" si="201"/>
        <v>0</v>
      </c>
      <c r="R2311" s="6">
        <f t="shared" si="202"/>
        <v>0</v>
      </c>
      <c r="S2311" s="57">
        <f t="shared" si="200"/>
        <v>0</v>
      </c>
      <c r="T2311" s="6">
        <f>Table1[[#This Row],[Volume in Units]]*Table1[[#This Row],[Price SDG/Unit]]</f>
        <v>0</v>
      </c>
      <c r="U2311" s="57">
        <f>Table1[[#This Row],[Volume MT/Head]]*Table1[[#This Row],[Price USD/(MT/Head)]]</f>
        <v>0</v>
      </c>
      <c r="W2311" s="28">
        <f>Table1[[#This Row],[Commission SDG/MT]]*Table1[[#This Row],[Volume in Units]]</f>
        <v>0</v>
      </c>
      <c r="Y2311" s="28">
        <f t="shared" si="203"/>
        <v>0</v>
      </c>
      <c r="Z2311" s="6">
        <f>IFERROR((Table1[[#This Row],[Total Cost SDG]]/Table1[[#This Row],[Volume MT/Head]]),0)</f>
        <v>0</v>
      </c>
      <c r="AA2311" s="57" t="e">
        <f t="shared" si="204"/>
        <v>#DIV/0!</v>
      </c>
      <c r="AB2311" s="57">
        <f>IFERROR((Table1[[#This Row],[Total Cost USD]]/Table1[[#This Row],[Volume MT/Head]]),0)</f>
        <v>0</v>
      </c>
      <c r="AD2311" s="6">
        <f>Table1[[#This Row],[Volume MT/Head]]-Table1[[#This Row],[Delivered MT]]</f>
        <v>0</v>
      </c>
      <c r="AE2311" s="6">
        <f>Table1[[#This Row],[Delivered MT]]*Table1[[#This Row],[Average Cost SDG/MT]]</f>
        <v>0</v>
      </c>
    </row>
    <row r="2312" spans="1:31" hidden="1" x14ac:dyDescent="0.2">
      <c r="A2312" s="1">
        <v>2323</v>
      </c>
      <c r="P2312" s="6">
        <f t="shared" si="201"/>
        <v>0</v>
      </c>
      <c r="R2312" s="6">
        <f t="shared" si="202"/>
        <v>0</v>
      </c>
      <c r="S2312" s="57">
        <f t="shared" si="200"/>
        <v>0</v>
      </c>
      <c r="T2312" s="6">
        <f>Table1[[#This Row],[Volume in Units]]*Table1[[#This Row],[Price SDG/Unit]]</f>
        <v>0</v>
      </c>
      <c r="U2312" s="57">
        <f>Table1[[#This Row],[Volume MT/Head]]*Table1[[#This Row],[Price USD/(MT/Head)]]</f>
        <v>0</v>
      </c>
      <c r="W2312" s="28">
        <f>Table1[[#This Row],[Commission SDG/MT]]*Table1[[#This Row],[Volume in Units]]</f>
        <v>0</v>
      </c>
      <c r="Y2312" s="28">
        <f t="shared" si="203"/>
        <v>0</v>
      </c>
      <c r="Z2312" s="6">
        <f>IFERROR((Table1[[#This Row],[Total Cost SDG]]/Table1[[#This Row],[Volume MT/Head]]),0)</f>
        <v>0</v>
      </c>
      <c r="AA2312" s="57" t="e">
        <f t="shared" si="204"/>
        <v>#DIV/0!</v>
      </c>
      <c r="AB2312" s="57">
        <f>IFERROR((Table1[[#This Row],[Total Cost USD]]/Table1[[#This Row],[Volume MT/Head]]),0)</f>
        <v>0</v>
      </c>
      <c r="AD2312" s="6">
        <f>Table1[[#This Row],[Volume MT/Head]]-Table1[[#This Row],[Delivered MT]]</f>
        <v>0</v>
      </c>
      <c r="AE2312" s="6">
        <f>Table1[[#This Row],[Delivered MT]]*Table1[[#This Row],[Average Cost SDG/MT]]</f>
        <v>0</v>
      </c>
    </row>
    <row r="2313" spans="1:31" hidden="1" x14ac:dyDescent="0.2">
      <c r="A2313" s="1">
        <v>2324</v>
      </c>
      <c r="P2313" s="6">
        <f t="shared" si="201"/>
        <v>0</v>
      </c>
      <c r="R2313" s="6">
        <f t="shared" si="202"/>
        <v>0</v>
      </c>
      <c r="S2313" s="57">
        <f t="shared" si="200"/>
        <v>0</v>
      </c>
      <c r="T2313" s="6">
        <f>Table1[[#This Row],[Volume in Units]]*Table1[[#This Row],[Price SDG/Unit]]</f>
        <v>0</v>
      </c>
      <c r="U2313" s="57">
        <f>Table1[[#This Row],[Volume MT/Head]]*Table1[[#This Row],[Price USD/(MT/Head)]]</f>
        <v>0</v>
      </c>
      <c r="W2313" s="28">
        <f>Table1[[#This Row],[Commission SDG/MT]]*Table1[[#This Row],[Volume in Units]]</f>
        <v>0</v>
      </c>
      <c r="Y2313" s="28">
        <f t="shared" si="203"/>
        <v>0</v>
      </c>
      <c r="Z2313" s="6">
        <f>IFERROR((Table1[[#This Row],[Total Cost SDG]]/Table1[[#This Row],[Volume MT/Head]]),0)</f>
        <v>0</v>
      </c>
      <c r="AA2313" s="57" t="e">
        <f t="shared" si="204"/>
        <v>#DIV/0!</v>
      </c>
      <c r="AB2313" s="57">
        <f>IFERROR((Table1[[#This Row],[Total Cost USD]]/Table1[[#This Row],[Volume MT/Head]]),0)</f>
        <v>0</v>
      </c>
      <c r="AD2313" s="6">
        <f>Table1[[#This Row],[Volume MT/Head]]-Table1[[#This Row],[Delivered MT]]</f>
        <v>0</v>
      </c>
      <c r="AE2313" s="6">
        <f>Table1[[#This Row],[Delivered MT]]*Table1[[#This Row],[Average Cost SDG/MT]]</f>
        <v>0</v>
      </c>
    </row>
    <row r="2314" spans="1:31" hidden="1" x14ac:dyDescent="0.2">
      <c r="A2314" s="1">
        <v>2325</v>
      </c>
      <c r="P2314" s="6">
        <f t="shared" si="201"/>
        <v>0</v>
      </c>
      <c r="R2314" s="6">
        <f t="shared" si="202"/>
        <v>0</v>
      </c>
      <c r="S2314" s="57">
        <f t="shared" si="200"/>
        <v>0</v>
      </c>
      <c r="T2314" s="6">
        <f>Table1[[#This Row],[Volume in Units]]*Table1[[#This Row],[Price SDG/Unit]]</f>
        <v>0</v>
      </c>
      <c r="U2314" s="57">
        <f>Table1[[#This Row],[Volume MT/Head]]*Table1[[#This Row],[Price USD/(MT/Head)]]</f>
        <v>0</v>
      </c>
      <c r="W2314" s="28">
        <f>Table1[[#This Row],[Commission SDG/MT]]*Table1[[#This Row],[Volume in Units]]</f>
        <v>0</v>
      </c>
      <c r="Y2314" s="28">
        <f t="shared" si="203"/>
        <v>0</v>
      </c>
      <c r="Z2314" s="6">
        <f>IFERROR((Table1[[#This Row],[Total Cost SDG]]/Table1[[#This Row],[Volume MT/Head]]),0)</f>
        <v>0</v>
      </c>
      <c r="AA2314" s="57" t="e">
        <f t="shared" si="204"/>
        <v>#DIV/0!</v>
      </c>
      <c r="AB2314" s="57">
        <f>IFERROR((Table1[[#This Row],[Total Cost USD]]/Table1[[#This Row],[Volume MT/Head]]),0)</f>
        <v>0</v>
      </c>
      <c r="AD2314" s="6">
        <f>Table1[[#This Row],[Volume MT/Head]]-Table1[[#This Row],[Delivered MT]]</f>
        <v>0</v>
      </c>
      <c r="AE2314" s="6">
        <f>Table1[[#This Row],[Delivered MT]]*Table1[[#This Row],[Average Cost SDG/MT]]</f>
        <v>0</v>
      </c>
    </row>
    <row r="2315" spans="1:31" hidden="1" x14ac:dyDescent="0.2">
      <c r="A2315" s="1">
        <v>2326</v>
      </c>
      <c r="P2315" s="6">
        <f t="shared" si="201"/>
        <v>0</v>
      </c>
      <c r="R2315" s="6">
        <f t="shared" si="202"/>
        <v>0</v>
      </c>
      <c r="S2315" s="57">
        <f t="shared" si="200"/>
        <v>0</v>
      </c>
      <c r="T2315" s="6">
        <f>Table1[[#This Row],[Volume in Units]]*Table1[[#This Row],[Price SDG/Unit]]</f>
        <v>0</v>
      </c>
      <c r="U2315" s="57">
        <f>Table1[[#This Row],[Volume MT/Head]]*Table1[[#This Row],[Price USD/(MT/Head)]]</f>
        <v>0</v>
      </c>
      <c r="W2315" s="28">
        <f>Table1[[#This Row],[Commission SDG/MT]]*Table1[[#This Row],[Volume in Units]]</f>
        <v>0</v>
      </c>
      <c r="Y2315" s="28">
        <f t="shared" si="203"/>
        <v>0</v>
      </c>
      <c r="Z2315" s="6">
        <f>IFERROR((Table1[[#This Row],[Total Cost SDG]]/Table1[[#This Row],[Volume MT/Head]]),0)</f>
        <v>0</v>
      </c>
      <c r="AA2315" s="57" t="e">
        <f t="shared" si="204"/>
        <v>#DIV/0!</v>
      </c>
      <c r="AB2315" s="57">
        <f>IFERROR((Table1[[#This Row],[Total Cost USD]]/Table1[[#This Row],[Volume MT/Head]]),0)</f>
        <v>0</v>
      </c>
      <c r="AD2315" s="6">
        <f>Table1[[#This Row],[Volume MT/Head]]-Table1[[#This Row],[Delivered MT]]</f>
        <v>0</v>
      </c>
      <c r="AE2315" s="6">
        <f>Table1[[#This Row],[Delivered MT]]*Table1[[#This Row],[Average Cost SDG/MT]]</f>
        <v>0</v>
      </c>
    </row>
    <row r="2316" spans="1:31" hidden="1" x14ac:dyDescent="0.2">
      <c r="A2316" s="1">
        <v>2327</v>
      </c>
      <c r="P2316" s="6">
        <f t="shared" si="201"/>
        <v>0</v>
      </c>
      <c r="R2316" s="6">
        <f t="shared" si="202"/>
        <v>0</v>
      </c>
      <c r="S2316" s="57">
        <f t="shared" si="200"/>
        <v>0</v>
      </c>
      <c r="T2316" s="6">
        <f>Table1[[#This Row],[Volume in Units]]*Table1[[#This Row],[Price SDG/Unit]]</f>
        <v>0</v>
      </c>
      <c r="U2316" s="57">
        <f>Table1[[#This Row],[Volume MT/Head]]*Table1[[#This Row],[Price USD/(MT/Head)]]</f>
        <v>0</v>
      </c>
      <c r="W2316" s="28">
        <f>Table1[[#This Row],[Commission SDG/MT]]*Table1[[#This Row],[Volume in Units]]</f>
        <v>0</v>
      </c>
      <c r="Y2316" s="28">
        <f t="shared" si="203"/>
        <v>0</v>
      </c>
      <c r="Z2316" s="6">
        <f>IFERROR((Table1[[#This Row],[Total Cost SDG]]/Table1[[#This Row],[Volume MT/Head]]),0)</f>
        <v>0</v>
      </c>
      <c r="AA2316" s="57" t="e">
        <f t="shared" si="204"/>
        <v>#DIV/0!</v>
      </c>
      <c r="AB2316" s="57">
        <f>IFERROR((Table1[[#This Row],[Total Cost USD]]/Table1[[#This Row],[Volume MT/Head]]),0)</f>
        <v>0</v>
      </c>
      <c r="AD2316" s="6">
        <f>Table1[[#This Row],[Volume MT/Head]]-Table1[[#This Row],[Delivered MT]]</f>
        <v>0</v>
      </c>
      <c r="AE2316" s="6">
        <f>Table1[[#This Row],[Delivered MT]]*Table1[[#This Row],[Average Cost SDG/MT]]</f>
        <v>0</v>
      </c>
    </row>
    <row r="2317" spans="1:31" hidden="1" x14ac:dyDescent="0.2">
      <c r="A2317" s="1">
        <v>2328</v>
      </c>
      <c r="P2317" s="6">
        <f t="shared" si="201"/>
        <v>0</v>
      </c>
      <c r="R2317" s="6">
        <f t="shared" si="202"/>
        <v>0</v>
      </c>
      <c r="S2317" s="57">
        <f t="shared" si="200"/>
        <v>0</v>
      </c>
      <c r="T2317" s="6">
        <f>Table1[[#This Row],[Volume in Units]]*Table1[[#This Row],[Price SDG/Unit]]</f>
        <v>0</v>
      </c>
      <c r="U2317" s="57">
        <f>Table1[[#This Row],[Volume MT/Head]]*Table1[[#This Row],[Price USD/(MT/Head)]]</f>
        <v>0</v>
      </c>
      <c r="W2317" s="28">
        <f>Table1[[#This Row],[Commission SDG/MT]]*Table1[[#This Row],[Volume in Units]]</f>
        <v>0</v>
      </c>
      <c r="Y2317" s="28">
        <f t="shared" si="203"/>
        <v>0</v>
      </c>
      <c r="Z2317" s="6">
        <f>IFERROR((Table1[[#This Row],[Total Cost SDG]]/Table1[[#This Row],[Volume MT/Head]]),0)</f>
        <v>0</v>
      </c>
      <c r="AA2317" s="57" t="e">
        <f t="shared" si="204"/>
        <v>#DIV/0!</v>
      </c>
      <c r="AB2317" s="57">
        <f>IFERROR((Table1[[#This Row],[Total Cost USD]]/Table1[[#This Row],[Volume MT/Head]]),0)</f>
        <v>0</v>
      </c>
      <c r="AD2317" s="6">
        <f>Table1[[#This Row],[Volume MT/Head]]-Table1[[#This Row],[Delivered MT]]</f>
        <v>0</v>
      </c>
      <c r="AE2317" s="6">
        <f>Table1[[#This Row],[Delivered MT]]*Table1[[#This Row],[Average Cost SDG/MT]]</f>
        <v>0</v>
      </c>
    </row>
    <row r="2318" spans="1:31" hidden="1" x14ac:dyDescent="0.2">
      <c r="A2318" s="1">
        <v>2329</v>
      </c>
      <c r="P2318" s="6">
        <f t="shared" si="201"/>
        <v>0</v>
      </c>
      <c r="R2318" s="6">
        <f t="shared" si="202"/>
        <v>0</v>
      </c>
      <c r="S2318" s="57">
        <f t="shared" si="200"/>
        <v>0</v>
      </c>
      <c r="T2318" s="6">
        <f>Table1[[#This Row],[Volume in Units]]*Table1[[#This Row],[Price SDG/Unit]]</f>
        <v>0</v>
      </c>
      <c r="U2318" s="57">
        <f>Table1[[#This Row],[Volume MT/Head]]*Table1[[#This Row],[Price USD/(MT/Head)]]</f>
        <v>0</v>
      </c>
      <c r="W2318" s="28">
        <f>Table1[[#This Row],[Commission SDG/MT]]*Table1[[#This Row],[Volume in Units]]</f>
        <v>0</v>
      </c>
      <c r="Y2318" s="28">
        <f t="shared" si="203"/>
        <v>0</v>
      </c>
      <c r="Z2318" s="6">
        <f>IFERROR((Table1[[#This Row],[Total Cost SDG]]/Table1[[#This Row],[Volume MT/Head]]),0)</f>
        <v>0</v>
      </c>
      <c r="AA2318" s="57" t="e">
        <f t="shared" si="204"/>
        <v>#DIV/0!</v>
      </c>
      <c r="AB2318" s="57">
        <f>IFERROR((Table1[[#This Row],[Total Cost USD]]/Table1[[#This Row],[Volume MT/Head]]),0)</f>
        <v>0</v>
      </c>
      <c r="AD2318" s="6">
        <f>Table1[[#This Row],[Volume MT/Head]]-Table1[[#This Row],[Delivered MT]]</f>
        <v>0</v>
      </c>
      <c r="AE2318" s="6">
        <f>Table1[[#This Row],[Delivered MT]]*Table1[[#This Row],[Average Cost SDG/MT]]</f>
        <v>0</v>
      </c>
    </row>
    <row r="2319" spans="1:31" hidden="1" x14ac:dyDescent="0.2">
      <c r="A2319" s="1">
        <v>2330</v>
      </c>
      <c r="P2319" s="6">
        <f t="shared" si="201"/>
        <v>0</v>
      </c>
      <c r="R2319" s="6">
        <f t="shared" si="202"/>
        <v>0</v>
      </c>
      <c r="S2319" s="57">
        <f t="shared" si="200"/>
        <v>0</v>
      </c>
      <c r="T2319" s="6">
        <f>Table1[[#This Row],[Volume in Units]]*Table1[[#This Row],[Price SDG/Unit]]</f>
        <v>0</v>
      </c>
      <c r="U2319" s="57">
        <f>Table1[[#This Row],[Volume MT/Head]]*Table1[[#This Row],[Price USD/(MT/Head)]]</f>
        <v>0</v>
      </c>
      <c r="W2319" s="28">
        <f>Table1[[#This Row],[Commission SDG/MT]]*Table1[[#This Row],[Volume in Units]]</f>
        <v>0</v>
      </c>
      <c r="Y2319" s="28">
        <f t="shared" si="203"/>
        <v>0</v>
      </c>
      <c r="Z2319" s="6">
        <f>IFERROR((Table1[[#This Row],[Total Cost SDG]]/Table1[[#This Row],[Volume MT/Head]]),0)</f>
        <v>0</v>
      </c>
      <c r="AA2319" s="57" t="e">
        <f t="shared" si="204"/>
        <v>#DIV/0!</v>
      </c>
      <c r="AB2319" s="57">
        <f>IFERROR((Table1[[#This Row],[Total Cost USD]]/Table1[[#This Row],[Volume MT/Head]]),0)</f>
        <v>0</v>
      </c>
      <c r="AD2319" s="6">
        <f>Table1[[#This Row],[Volume MT/Head]]-Table1[[#This Row],[Delivered MT]]</f>
        <v>0</v>
      </c>
      <c r="AE2319" s="6">
        <f>Table1[[#This Row],[Delivered MT]]*Table1[[#This Row],[Average Cost SDG/MT]]</f>
        <v>0</v>
      </c>
    </row>
    <row r="2320" spans="1:31" hidden="1" x14ac:dyDescent="0.2">
      <c r="A2320" s="1">
        <v>2331</v>
      </c>
      <c r="P2320" s="6">
        <f t="shared" si="201"/>
        <v>0</v>
      </c>
      <c r="R2320" s="6">
        <f t="shared" si="202"/>
        <v>0</v>
      </c>
      <c r="S2320" s="57">
        <f t="shared" si="200"/>
        <v>0</v>
      </c>
      <c r="T2320" s="6">
        <f>Table1[[#This Row],[Volume in Units]]*Table1[[#This Row],[Price SDG/Unit]]</f>
        <v>0</v>
      </c>
      <c r="U2320" s="57">
        <f>Table1[[#This Row],[Volume MT/Head]]*Table1[[#This Row],[Price USD/(MT/Head)]]</f>
        <v>0</v>
      </c>
      <c r="W2320" s="28">
        <f>Table1[[#This Row],[Commission SDG/MT]]*Table1[[#This Row],[Volume in Units]]</f>
        <v>0</v>
      </c>
      <c r="Y2320" s="28">
        <f t="shared" si="203"/>
        <v>0</v>
      </c>
      <c r="Z2320" s="6">
        <f>IFERROR((Table1[[#This Row],[Total Cost SDG]]/Table1[[#This Row],[Volume MT/Head]]),0)</f>
        <v>0</v>
      </c>
      <c r="AA2320" s="57" t="e">
        <f t="shared" si="204"/>
        <v>#DIV/0!</v>
      </c>
      <c r="AB2320" s="57">
        <f>IFERROR((Table1[[#This Row],[Total Cost USD]]/Table1[[#This Row],[Volume MT/Head]]),0)</f>
        <v>0</v>
      </c>
      <c r="AD2320" s="6">
        <f>Table1[[#This Row],[Volume MT/Head]]-Table1[[#This Row],[Delivered MT]]</f>
        <v>0</v>
      </c>
      <c r="AE2320" s="6">
        <f>Table1[[#This Row],[Delivered MT]]*Table1[[#This Row],[Average Cost SDG/MT]]</f>
        <v>0</v>
      </c>
    </row>
    <row r="2321" spans="1:31" hidden="1" x14ac:dyDescent="0.2">
      <c r="A2321" s="1">
        <v>2332</v>
      </c>
      <c r="P2321" s="6">
        <f t="shared" si="201"/>
        <v>0</v>
      </c>
      <c r="R2321" s="6">
        <f t="shared" si="202"/>
        <v>0</v>
      </c>
      <c r="S2321" s="57">
        <f t="shared" si="200"/>
        <v>0</v>
      </c>
      <c r="T2321" s="6">
        <f>Table1[[#This Row],[Volume in Units]]*Table1[[#This Row],[Price SDG/Unit]]</f>
        <v>0</v>
      </c>
      <c r="U2321" s="57">
        <f>Table1[[#This Row],[Volume MT/Head]]*Table1[[#This Row],[Price USD/(MT/Head)]]</f>
        <v>0</v>
      </c>
      <c r="W2321" s="28">
        <f>Table1[[#This Row],[Commission SDG/MT]]*Table1[[#This Row],[Volume in Units]]</f>
        <v>0</v>
      </c>
      <c r="Y2321" s="28">
        <f t="shared" si="203"/>
        <v>0</v>
      </c>
      <c r="Z2321" s="6">
        <f>IFERROR((Table1[[#This Row],[Total Cost SDG]]/Table1[[#This Row],[Volume MT/Head]]),0)</f>
        <v>0</v>
      </c>
      <c r="AA2321" s="57" t="e">
        <f t="shared" si="204"/>
        <v>#DIV/0!</v>
      </c>
      <c r="AB2321" s="57">
        <f>IFERROR((Table1[[#This Row],[Total Cost USD]]/Table1[[#This Row],[Volume MT/Head]]),0)</f>
        <v>0</v>
      </c>
      <c r="AD2321" s="6">
        <f>Table1[[#This Row],[Volume MT/Head]]-Table1[[#This Row],[Delivered MT]]</f>
        <v>0</v>
      </c>
      <c r="AE2321" s="6">
        <f>Table1[[#This Row],[Delivered MT]]*Table1[[#This Row],[Average Cost SDG/MT]]</f>
        <v>0</v>
      </c>
    </row>
    <row r="2322" spans="1:31" hidden="1" x14ac:dyDescent="0.2">
      <c r="A2322" s="1">
        <v>2333</v>
      </c>
      <c r="P2322" s="6">
        <f t="shared" si="201"/>
        <v>0</v>
      </c>
      <c r="R2322" s="6">
        <f t="shared" si="202"/>
        <v>0</v>
      </c>
      <c r="S2322" s="57">
        <f t="shared" si="200"/>
        <v>0</v>
      </c>
      <c r="T2322" s="6">
        <f>Table1[[#This Row],[Volume in Units]]*Table1[[#This Row],[Price SDG/Unit]]</f>
        <v>0</v>
      </c>
      <c r="U2322" s="57">
        <f>Table1[[#This Row],[Volume MT/Head]]*Table1[[#This Row],[Price USD/(MT/Head)]]</f>
        <v>0</v>
      </c>
      <c r="W2322" s="28">
        <f>Table1[[#This Row],[Commission SDG/MT]]*Table1[[#This Row],[Volume in Units]]</f>
        <v>0</v>
      </c>
      <c r="Y2322" s="28">
        <f t="shared" si="203"/>
        <v>0</v>
      </c>
      <c r="Z2322" s="6">
        <f>IFERROR((Table1[[#This Row],[Total Cost SDG]]/Table1[[#This Row],[Volume MT/Head]]),0)</f>
        <v>0</v>
      </c>
      <c r="AA2322" s="57" t="e">
        <f t="shared" si="204"/>
        <v>#DIV/0!</v>
      </c>
      <c r="AB2322" s="57">
        <f>IFERROR((Table1[[#This Row],[Total Cost USD]]/Table1[[#This Row],[Volume MT/Head]]),0)</f>
        <v>0</v>
      </c>
      <c r="AD2322" s="6">
        <f>Table1[[#This Row],[Volume MT/Head]]-Table1[[#This Row],[Delivered MT]]</f>
        <v>0</v>
      </c>
      <c r="AE2322" s="6">
        <f>Table1[[#This Row],[Delivered MT]]*Table1[[#This Row],[Average Cost SDG/MT]]</f>
        <v>0</v>
      </c>
    </row>
    <row r="2323" spans="1:31" hidden="1" x14ac:dyDescent="0.2">
      <c r="A2323" s="1">
        <v>2334</v>
      </c>
      <c r="P2323" s="6">
        <f t="shared" si="201"/>
        <v>0</v>
      </c>
      <c r="R2323" s="6">
        <f t="shared" si="202"/>
        <v>0</v>
      </c>
      <c r="S2323" s="57">
        <f t="shared" si="200"/>
        <v>0</v>
      </c>
      <c r="T2323" s="6">
        <f>Table1[[#This Row],[Volume in Units]]*Table1[[#This Row],[Price SDG/Unit]]</f>
        <v>0</v>
      </c>
      <c r="U2323" s="57">
        <f>Table1[[#This Row],[Volume MT/Head]]*Table1[[#This Row],[Price USD/(MT/Head)]]</f>
        <v>0</v>
      </c>
      <c r="W2323" s="28">
        <f>Table1[[#This Row],[Commission SDG/MT]]*Table1[[#This Row],[Volume in Units]]</f>
        <v>0</v>
      </c>
      <c r="Y2323" s="28">
        <f t="shared" si="203"/>
        <v>0</v>
      </c>
      <c r="Z2323" s="6">
        <f>IFERROR((Table1[[#This Row],[Total Cost SDG]]/Table1[[#This Row],[Volume MT/Head]]),0)</f>
        <v>0</v>
      </c>
      <c r="AA2323" s="57" t="e">
        <f t="shared" si="204"/>
        <v>#DIV/0!</v>
      </c>
      <c r="AB2323" s="57">
        <f>IFERROR((Table1[[#This Row],[Total Cost USD]]/Table1[[#This Row],[Volume MT/Head]]),0)</f>
        <v>0</v>
      </c>
      <c r="AD2323" s="6">
        <f>Table1[[#This Row],[Volume MT/Head]]-Table1[[#This Row],[Delivered MT]]</f>
        <v>0</v>
      </c>
      <c r="AE2323" s="6">
        <f>Table1[[#This Row],[Delivered MT]]*Table1[[#This Row],[Average Cost SDG/MT]]</f>
        <v>0</v>
      </c>
    </row>
    <row r="2324" spans="1:31" hidden="1" x14ac:dyDescent="0.2">
      <c r="A2324" s="1">
        <v>2335</v>
      </c>
      <c r="P2324" s="6">
        <f t="shared" si="201"/>
        <v>0</v>
      </c>
      <c r="R2324" s="6">
        <f t="shared" si="202"/>
        <v>0</v>
      </c>
      <c r="S2324" s="57">
        <f t="shared" si="200"/>
        <v>0</v>
      </c>
      <c r="T2324" s="6">
        <f>Table1[[#This Row],[Volume in Units]]*Table1[[#This Row],[Price SDG/Unit]]</f>
        <v>0</v>
      </c>
      <c r="U2324" s="57">
        <f>Table1[[#This Row],[Volume MT/Head]]*Table1[[#This Row],[Price USD/(MT/Head)]]</f>
        <v>0</v>
      </c>
      <c r="W2324" s="28">
        <f>Table1[[#This Row],[Commission SDG/MT]]*Table1[[#This Row],[Volume in Units]]</f>
        <v>0</v>
      </c>
      <c r="Y2324" s="28">
        <f t="shared" si="203"/>
        <v>0</v>
      </c>
      <c r="Z2324" s="6">
        <f>IFERROR((Table1[[#This Row],[Total Cost SDG]]/Table1[[#This Row],[Volume MT/Head]]),0)</f>
        <v>0</v>
      </c>
      <c r="AA2324" s="57" t="e">
        <f t="shared" si="204"/>
        <v>#DIV/0!</v>
      </c>
      <c r="AB2324" s="57">
        <f>IFERROR((Table1[[#This Row],[Total Cost USD]]/Table1[[#This Row],[Volume MT/Head]]),0)</f>
        <v>0</v>
      </c>
      <c r="AD2324" s="6">
        <f>Table1[[#This Row],[Volume MT/Head]]-Table1[[#This Row],[Delivered MT]]</f>
        <v>0</v>
      </c>
      <c r="AE2324" s="6">
        <f>Table1[[#This Row],[Delivered MT]]*Table1[[#This Row],[Average Cost SDG/MT]]</f>
        <v>0</v>
      </c>
    </row>
    <row r="2325" spans="1:31" hidden="1" x14ac:dyDescent="0.2">
      <c r="A2325" s="1">
        <v>2336</v>
      </c>
      <c r="P2325" s="6">
        <f t="shared" si="201"/>
        <v>0</v>
      </c>
      <c r="R2325" s="6">
        <f t="shared" si="202"/>
        <v>0</v>
      </c>
      <c r="S2325" s="57">
        <f t="shared" si="200"/>
        <v>0</v>
      </c>
      <c r="T2325" s="6">
        <f>Table1[[#This Row],[Volume in Units]]*Table1[[#This Row],[Price SDG/Unit]]</f>
        <v>0</v>
      </c>
      <c r="U2325" s="57">
        <f>Table1[[#This Row],[Volume MT/Head]]*Table1[[#This Row],[Price USD/(MT/Head)]]</f>
        <v>0</v>
      </c>
      <c r="W2325" s="28">
        <f>Table1[[#This Row],[Commission SDG/MT]]*Table1[[#This Row],[Volume in Units]]</f>
        <v>0</v>
      </c>
      <c r="Y2325" s="28">
        <f t="shared" si="203"/>
        <v>0</v>
      </c>
      <c r="Z2325" s="6">
        <f>IFERROR((Table1[[#This Row],[Total Cost SDG]]/Table1[[#This Row],[Volume MT/Head]]),0)</f>
        <v>0</v>
      </c>
      <c r="AA2325" s="57" t="e">
        <f t="shared" si="204"/>
        <v>#DIV/0!</v>
      </c>
      <c r="AB2325" s="57">
        <f>IFERROR((Table1[[#This Row],[Total Cost USD]]/Table1[[#This Row],[Volume MT/Head]]),0)</f>
        <v>0</v>
      </c>
      <c r="AD2325" s="6">
        <f>Table1[[#This Row],[Volume MT/Head]]-Table1[[#This Row],[Delivered MT]]</f>
        <v>0</v>
      </c>
      <c r="AE2325" s="6">
        <f>Table1[[#This Row],[Delivered MT]]*Table1[[#This Row],[Average Cost SDG/MT]]</f>
        <v>0</v>
      </c>
    </row>
    <row r="2326" spans="1:31" hidden="1" x14ac:dyDescent="0.2">
      <c r="A2326" s="1">
        <v>2337</v>
      </c>
      <c r="P2326" s="6">
        <f t="shared" si="201"/>
        <v>0</v>
      </c>
      <c r="R2326" s="6">
        <f t="shared" si="202"/>
        <v>0</v>
      </c>
      <c r="S2326" s="57">
        <f t="shared" si="200"/>
        <v>0</v>
      </c>
      <c r="T2326" s="6">
        <f>Table1[[#This Row],[Volume in Units]]*Table1[[#This Row],[Price SDG/Unit]]</f>
        <v>0</v>
      </c>
      <c r="U2326" s="57">
        <f>Table1[[#This Row],[Volume MT/Head]]*Table1[[#This Row],[Price USD/(MT/Head)]]</f>
        <v>0</v>
      </c>
      <c r="W2326" s="28">
        <f>Table1[[#This Row],[Commission SDG/MT]]*Table1[[#This Row],[Volume in Units]]</f>
        <v>0</v>
      </c>
      <c r="Y2326" s="28">
        <f t="shared" si="203"/>
        <v>0</v>
      </c>
      <c r="Z2326" s="6">
        <f>IFERROR((Table1[[#This Row],[Total Cost SDG]]/Table1[[#This Row],[Volume MT/Head]]),0)</f>
        <v>0</v>
      </c>
      <c r="AA2326" s="57" t="e">
        <f t="shared" si="204"/>
        <v>#DIV/0!</v>
      </c>
      <c r="AB2326" s="57">
        <f>IFERROR((Table1[[#This Row],[Total Cost USD]]/Table1[[#This Row],[Volume MT/Head]]),0)</f>
        <v>0</v>
      </c>
      <c r="AD2326" s="6">
        <f>Table1[[#This Row],[Volume MT/Head]]-Table1[[#This Row],[Delivered MT]]</f>
        <v>0</v>
      </c>
      <c r="AE2326" s="6">
        <f>Table1[[#This Row],[Delivered MT]]*Table1[[#This Row],[Average Cost SDG/MT]]</f>
        <v>0</v>
      </c>
    </row>
    <row r="2327" spans="1:31" hidden="1" x14ac:dyDescent="0.2">
      <c r="A2327" s="1">
        <v>2338</v>
      </c>
      <c r="P2327" s="6">
        <f t="shared" si="201"/>
        <v>0</v>
      </c>
      <c r="R2327" s="6">
        <f t="shared" si="202"/>
        <v>0</v>
      </c>
      <c r="S2327" s="57">
        <f t="shared" si="200"/>
        <v>0</v>
      </c>
      <c r="T2327" s="6">
        <f>Table1[[#This Row],[Volume in Units]]*Table1[[#This Row],[Price SDG/Unit]]</f>
        <v>0</v>
      </c>
      <c r="U2327" s="57">
        <f>Table1[[#This Row],[Volume MT/Head]]*Table1[[#This Row],[Price USD/(MT/Head)]]</f>
        <v>0</v>
      </c>
      <c r="W2327" s="28">
        <f>Table1[[#This Row],[Commission SDG/MT]]*Table1[[#This Row],[Volume in Units]]</f>
        <v>0</v>
      </c>
      <c r="Y2327" s="28">
        <f t="shared" si="203"/>
        <v>0</v>
      </c>
      <c r="Z2327" s="6">
        <f>IFERROR((Table1[[#This Row],[Total Cost SDG]]/Table1[[#This Row],[Volume MT/Head]]),0)</f>
        <v>0</v>
      </c>
      <c r="AA2327" s="57" t="e">
        <f t="shared" si="204"/>
        <v>#DIV/0!</v>
      </c>
      <c r="AB2327" s="57">
        <f>IFERROR((Table1[[#This Row],[Total Cost USD]]/Table1[[#This Row],[Volume MT/Head]]),0)</f>
        <v>0</v>
      </c>
      <c r="AD2327" s="6">
        <f>Table1[[#This Row],[Volume MT/Head]]-Table1[[#This Row],[Delivered MT]]</f>
        <v>0</v>
      </c>
      <c r="AE2327" s="6">
        <f>Table1[[#This Row],[Delivered MT]]*Table1[[#This Row],[Average Cost SDG/MT]]</f>
        <v>0</v>
      </c>
    </row>
    <row r="2328" spans="1:31" hidden="1" x14ac:dyDescent="0.2">
      <c r="A2328" s="1">
        <v>2339</v>
      </c>
      <c r="P2328" s="6">
        <f t="shared" si="201"/>
        <v>0</v>
      </c>
      <c r="R2328" s="6">
        <f t="shared" si="202"/>
        <v>0</v>
      </c>
      <c r="S2328" s="57">
        <f t="shared" si="200"/>
        <v>0</v>
      </c>
      <c r="T2328" s="6">
        <f>Table1[[#This Row],[Volume in Units]]*Table1[[#This Row],[Price SDG/Unit]]</f>
        <v>0</v>
      </c>
      <c r="U2328" s="57">
        <f>Table1[[#This Row],[Volume MT/Head]]*Table1[[#This Row],[Price USD/(MT/Head)]]</f>
        <v>0</v>
      </c>
      <c r="W2328" s="28">
        <f>Table1[[#This Row],[Commission SDG/MT]]*Table1[[#This Row],[Volume in Units]]</f>
        <v>0</v>
      </c>
      <c r="Y2328" s="28">
        <f t="shared" si="203"/>
        <v>0</v>
      </c>
      <c r="Z2328" s="6">
        <f>IFERROR((Table1[[#This Row],[Total Cost SDG]]/Table1[[#This Row],[Volume MT/Head]]),0)</f>
        <v>0</v>
      </c>
      <c r="AA2328" s="57" t="e">
        <f t="shared" si="204"/>
        <v>#DIV/0!</v>
      </c>
      <c r="AB2328" s="57">
        <f>IFERROR((Table1[[#This Row],[Total Cost USD]]/Table1[[#This Row],[Volume MT/Head]]),0)</f>
        <v>0</v>
      </c>
      <c r="AD2328" s="6">
        <f>Table1[[#This Row],[Volume MT/Head]]-Table1[[#This Row],[Delivered MT]]</f>
        <v>0</v>
      </c>
      <c r="AE2328" s="6">
        <f>Table1[[#This Row],[Delivered MT]]*Table1[[#This Row],[Average Cost SDG/MT]]</f>
        <v>0</v>
      </c>
    </row>
    <row r="2329" spans="1:31" hidden="1" x14ac:dyDescent="0.2">
      <c r="A2329" s="1">
        <v>2340</v>
      </c>
      <c r="P2329" s="6">
        <f t="shared" si="201"/>
        <v>0</v>
      </c>
      <c r="R2329" s="6">
        <f t="shared" si="202"/>
        <v>0</v>
      </c>
      <c r="S2329" s="57">
        <f t="shared" ref="S2329:S2392" si="205">IFERROR((R2329/F2329),0)</f>
        <v>0</v>
      </c>
      <c r="T2329" s="6">
        <f>Table1[[#This Row],[Volume in Units]]*Table1[[#This Row],[Price SDG/Unit]]</f>
        <v>0</v>
      </c>
      <c r="U2329" s="57">
        <f>Table1[[#This Row],[Volume MT/Head]]*Table1[[#This Row],[Price USD/(MT/Head)]]</f>
        <v>0</v>
      </c>
      <c r="W2329" s="28">
        <f>Table1[[#This Row],[Commission SDG/MT]]*Table1[[#This Row],[Volume in Units]]</f>
        <v>0</v>
      </c>
      <c r="Y2329" s="28">
        <f t="shared" si="203"/>
        <v>0</v>
      </c>
      <c r="Z2329" s="6">
        <f>IFERROR((Table1[[#This Row],[Total Cost SDG]]/Table1[[#This Row],[Volume MT/Head]]),0)</f>
        <v>0</v>
      </c>
      <c r="AA2329" s="57" t="e">
        <f t="shared" si="204"/>
        <v>#DIV/0!</v>
      </c>
      <c r="AB2329" s="57">
        <f>IFERROR((Table1[[#This Row],[Total Cost USD]]/Table1[[#This Row],[Volume MT/Head]]),0)</f>
        <v>0</v>
      </c>
      <c r="AD2329" s="6">
        <f>Table1[[#This Row],[Volume MT/Head]]-Table1[[#This Row],[Delivered MT]]</f>
        <v>0</v>
      </c>
      <c r="AE2329" s="6">
        <f>Table1[[#This Row],[Delivered MT]]*Table1[[#This Row],[Average Cost SDG/MT]]</f>
        <v>0</v>
      </c>
    </row>
    <row r="2330" spans="1:31" hidden="1" x14ac:dyDescent="0.2">
      <c r="A2330" s="1">
        <v>2341</v>
      </c>
      <c r="P2330" s="6">
        <f t="shared" si="201"/>
        <v>0</v>
      </c>
      <c r="R2330" s="6">
        <f t="shared" si="202"/>
        <v>0</v>
      </c>
      <c r="S2330" s="57">
        <f t="shared" si="205"/>
        <v>0</v>
      </c>
      <c r="T2330" s="6">
        <f>Table1[[#This Row],[Volume in Units]]*Table1[[#This Row],[Price SDG/Unit]]</f>
        <v>0</v>
      </c>
      <c r="U2330" s="57">
        <f>Table1[[#This Row],[Volume MT/Head]]*Table1[[#This Row],[Price USD/(MT/Head)]]</f>
        <v>0</v>
      </c>
      <c r="W2330" s="28">
        <f>Table1[[#This Row],[Commission SDG/MT]]*Table1[[#This Row],[Volume in Units]]</f>
        <v>0</v>
      </c>
      <c r="Y2330" s="28">
        <f t="shared" si="203"/>
        <v>0</v>
      </c>
      <c r="Z2330" s="6">
        <f>IFERROR((Table1[[#This Row],[Total Cost SDG]]/Table1[[#This Row],[Volume MT/Head]]),0)</f>
        <v>0</v>
      </c>
      <c r="AA2330" s="57" t="e">
        <f t="shared" si="204"/>
        <v>#DIV/0!</v>
      </c>
      <c r="AB2330" s="57">
        <f>IFERROR((Table1[[#This Row],[Total Cost USD]]/Table1[[#This Row],[Volume MT/Head]]),0)</f>
        <v>0</v>
      </c>
      <c r="AD2330" s="6">
        <f>Table1[[#This Row],[Volume MT/Head]]-Table1[[#This Row],[Delivered MT]]</f>
        <v>0</v>
      </c>
      <c r="AE2330" s="6">
        <f>Table1[[#This Row],[Delivered MT]]*Table1[[#This Row],[Average Cost SDG/MT]]</f>
        <v>0</v>
      </c>
    </row>
    <row r="2331" spans="1:31" hidden="1" x14ac:dyDescent="0.2">
      <c r="A2331" s="1">
        <v>2342</v>
      </c>
      <c r="P2331" s="6">
        <f t="shared" si="201"/>
        <v>0</v>
      </c>
      <c r="R2331" s="6">
        <f t="shared" si="202"/>
        <v>0</v>
      </c>
      <c r="S2331" s="57">
        <f t="shared" si="205"/>
        <v>0</v>
      </c>
      <c r="T2331" s="6">
        <f>Table1[[#This Row],[Volume in Units]]*Table1[[#This Row],[Price SDG/Unit]]</f>
        <v>0</v>
      </c>
      <c r="U2331" s="57">
        <f>Table1[[#This Row],[Volume MT/Head]]*Table1[[#This Row],[Price USD/(MT/Head)]]</f>
        <v>0</v>
      </c>
      <c r="W2331" s="28">
        <f>Table1[[#This Row],[Commission SDG/MT]]*Table1[[#This Row],[Volume in Units]]</f>
        <v>0</v>
      </c>
      <c r="Y2331" s="28">
        <f t="shared" si="203"/>
        <v>0</v>
      </c>
      <c r="Z2331" s="6">
        <f>IFERROR((Table1[[#This Row],[Total Cost SDG]]/Table1[[#This Row],[Volume MT/Head]]),0)</f>
        <v>0</v>
      </c>
      <c r="AA2331" s="57" t="e">
        <f t="shared" si="204"/>
        <v>#DIV/0!</v>
      </c>
      <c r="AB2331" s="57">
        <f>IFERROR((Table1[[#This Row],[Total Cost USD]]/Table1[[#This Row],[Volume MT/Head]]),0)</f>
        <v>0</v>
      </c>
      <c r="AD2331" s="6">
        <f>Table1[[#This Row],[Volume MT/Head]]-Table1[[#This Row],[Delivered MT]]</f>
        <v>0</v>
      </c>
      <c r="AE2331" s="6">
        <f>Table1[[#This Row],[Delivered MT]]*Table1[[#This Row],[Average Cost SDG/MT]]</f>
        <v>0</v>
      </c>
    </row>
    <row r="2332" spans="1:31" hidden="1" x14ac:dyDescent="0.2">
      <c r="A2332" s="1">
        <v>2343</v>
      </c>
      <c r="P2332" s="6">
        <f t="shared" si="201"/>
        <v>0</v>
      </c>
      <c r="R2332" s="6">
        <f t="shared" si="202"/>
        <v>0</v>
      </c>
      <c r="S2332" s="57">
        <f t="shared" si="205"/>
        <v>0</v>
      </c>
      <c r="T2332" s="6">
        <f>Table1[[#This Row],[Volume in Units]]*Table1[[#This Row],[Price SDG/Unit]]</f>
        <v>0</v>
      </c>
      <c r="U2332" s="57">
        <f>Table1[[#This Row],[Volume MT/Head]]*Table1[[#This Row],[Price USD/(MT/Head)]]</f>
        <v>0</v>
      </c>
      <c r="W2332" s="28">
        <f>Table1[[#This Row],[Commission SDG/MT]]*Table1[[#This Row],[Volume in Units]]</f>
        <v>0</v>
      </c>
      <c r="Y2332" s="28">
        <f t="shared" si="203"/>
        <v>0</v>
      </c>
      <c r="Z2332" s="6">
        <f>IFERROR((Table1[[#This Row],[Total Cost SDG]]/Table1[[#This Row],[Volume MT/Head]]),0)</f>
        <v>0</v>
      </c>
      <c r="AA2332" s="57" t="e">
        <f t="shared" si="204"/>
        <v>#DIV/0!</v>
      </c>
      <c r="AB2332" s="57">
        <f>IFERROR((Table1[[#This Row],[Total Cost USD]]/Table1[[#This Row],[Volume MT/Head]]),0)</f>
        <v>0</v>
      </c>
      <c r="AD2332" s="6">
        <f>Table1[[#This Row],[Volume MT/Head]]-Table1[[#This Row],[Delivered MT]]</f>
        <v>0</v>
      </c>
      <c r="AE2332" s="6">
        <f>Table1[[#This Row],[Delivered MT]]*Table1[[#This Row],[Average Cost SDG/MT]]</f>
        <v>0</v>
      </c>
    </row>
    <row r="2333" spans="1:31" hidden="1" x14ac:dyDescent="0.2">
      <c r="A2333" s="1">
        <v>2344</v>
      </c>
      <c r="P2333" s="6">
        <f t="shared" si="201"/>
        <v>0</v>
      </c>
      <c r="R2333" s="6">
        <f t="shared" si="202"/>
        <v>0</v>
      </c>
      <c r="S2333" s="57">
        <f t="shared" si="205"/>
        <v>0</v>
      </c>
      <c r="T2333" s="6">
        <f>Table1[[#This Row],[Volume in Units]]*Table1[[#This Row],[Price SDG/Unit]]</f>
        <v>0</v>
      </c>
      <c r="U2333" s="57">
        <f>Table1[[#This Row],[Volume MT/Head]]*Table1[[#This Row],[Price USD/(MT/Head)]]</f>
        <v>0</v>
      </c>
      <c r="W2333" s="28">
        <f>Table1[[#This Row],[Commission SDG/MT]]*Table1[[#This Row],[Volume in Units]]</f>
        <v>0</v>
      </c>
      <c r="Y2333" s="28">
        <f t="shared" si="203"/>
        <v>0</v>
      </c>
      <c r="Z2333" s="6">
        <f>IFERROR((Table1[[#This Row],[Total Cost SDG]]/Table1[[#This Row],[Volume MT/Head]]),0)</f>
        <v>0</v>
      </c>
      <c r="AA2333" s="57" t="e">
        <f t="shared" si="204"/>
        <v>#DIV/0!</v>
      </c>
      <c r="AB2333" s="57">
        <f>IFERROR((Table1[[#This Row],[Total Cost USD]]/Table1[[#This Row],[Volume MT/Head]]),0)</f>
        <v>0</v>
      </c>
      <c r="AD2333" s="6">
        <f>Table1[[#This Row],[Volume MT/Head]]-Table1[[#This Row],[Delivered MT]]</f>
        <v>0</v>
      </c>
      <c r="AE2333" s="6">
        <f>Table1[[#This Row],[Delivered MT]]*Table1[[#This Row],[Average Cost SDG/MT]]</f>
        <v>0</v>
      </c>
    </row>
    <row r="2334" spans="1:31" hidden="1" x14ac:dyDescent="0.2">
      <c r="A2334" s="1">
        <v>2345</v>
      </c>
      <c r="P2334" s="6">
        <f t="shared" si="201"/>
        <v>0</v>
      </c>
      <c r="R2334" s="6">
        <f t="shared" si="202"/>
        <v>0</v>
      </c>
      <c r="S2334" s="57">
        <f t="shared" si="205"/>
        <v>0</v>
      </c>
      <c r="T2334" s="6">
        <f>Table1[[#This Row],[Volume in Units]]*Table1[[#This Row],[Price SDG/Unit]]</f>
        <v>0</v>
      </c>
      <c r="U2334" s="57">
        <f>Table1[[#This Row],[Volume MT/Head]]*Table1[[#This Row],[Price USD/(MT/Head)]]</f>
        <v>0</v>
      </c>
      <c r="W2334" s="28">
        <f>Table1[[#This Row],[Commission SDG/MT]]*Table1[[#This Row],[Volume in Units]]</f>
        <v>0</v>
      </c>
      <c r="Y2334" s="28">
        <f t="shared" si="203"/>
        <v>0</v>
      </c>
      <c r="Z2334" s="6">
        <f>IFERROR((Table1[[#This Row],[Total Cost SDG]]/Table1[[#This Row],[Volume MT/Head]]),0)</f>
        <v>0</v>
      </c>
      <c r="AA2334" s="57" t="e">
        <f t="shared" si="204"/>
        <v>#DIV/0!</v>
      </c>
      <c r="AB2334" s="57">
        <f>IFERROR((Table1[[#This Row],[Total Cost USD]]/Table1[[#This Row],[Volume MT/Head]]),0)</f>
        <v>0</v>
      </c>
      <c r="AD2334" s="6">
        <f>Table1[[#This Row],[Volume MT/Head]]-Table1[[#This Row],[Delivered MT]]</f>
        <v>0</v>
      </c>
      <c r="AE2334" s="6">
        <f>Table1[[#This Row],[Delivered MT]]*Table1[[#This Row],[Average Cost SDG/MT]]</f>
        <v>0</v>
      </c>
    </row>
    <row r="2335" spans="1:31" hidden="1" x14ac:dyDescent="0.2">
      <c r="A2335" s="1">
        <v>2346</v>
      </c>
      <c r="P2335" s="6">
        <f t="shared" si="201"/>
        <v>0</v>
      </c>
      <c r="R2335" s="6">
        <f t="shared" si="202"/>
        <v>0</v>
      </c>
      <c r="S2335" s="57">
        <f t="shared" si="205"/>
        <v>0</v>
      </c>
      <c r="T2335" s="6">
        <f>Table1[[#This Row],[Volume in Units]]*Table1[[#This Row],[Price SDG/Unit]]</f>
        <v>0</v>
      </c>
      <c r="U2335" s="57">
        <f>Table1[[#This Row],[Volume MT/Head]]*Table1[[#This Row],[Price USD/(MT/Head)]]</f>
        <v>0</v>
      </c>
      <c r="W2335" s="28">
        <f>Table1[[#This Row],[Commission SDG/MT]]*Table1[[#This Row],[Volume in Units]]</f>
        <v>0</v>
      </c>
      <c r="Y2335" s="28">
        <f t="shared" si="203"/>
        <v>0</v>
      </c>
      <c r="Z2335" s="6">
        <f>IFERROR((Table1[[#This Row],[Total Cost SDG]]/Table1[[#This Row],[Volume MT/Head]]),0)</f>
        <v>0</v>
      </c>
      <c r="AA2335" s="57" t="e">
        <f t="shared" si="204"/>
        <v>#DIV/0!</v>
      </c>
      <c r="AB2335" s="57">
        <f>IFERROR((Table1[[#This Row],[Total Cost USD]]/Table1[[#This Row],[Volume MT/Head]]),0)</f>
        <v>0</v>
      </c>
      <c r="AD2335" s="6">
        <f>Table1[[#This Row],[Volume MT/Head]]-Table1[[#This Row],[Delivered MT]]</f>
        <v>0</v>
      </c>
      <c r="AE2335" s="6">
        <f>Table1[[#This Row],[Delivered MT]]*Table1[[#This Row],[Average Cost SDG/MT]]</f>
        <v>0</v>
      </c>
    </row>
    <row r="2336" spans="1:31" hidden="1" x14ac:dyDescent="0.2">
      <c r="A2336" s="1">
        <v>2347</v>
      </c>
      <c r="P2336" s="6">
        <f t="shared" si="201"/>
        <v>0</v>
      </c>
      <c r="R2336" s="6">
        <f t="shared" si="202"/>
        <v>0</v>
      </c>
      <c r="S2336" s="57">
        <f t="shared" si="205"/>
        <v>0</v>
      </c>
      <c r="T2336" s="6">
        <f>Table1[[#This Row],[Volume in Units]]*Table1[[#This Row],[Price SDG/Unit]]</f>
        <v>0</v>
      </c>
      <c r="U2336" s="57">
        <f>Table1[[#This Row],[Volume MT/Head]]*Table1[[#This Row],[Price USD/(MT/Head)]]</f>
        <v>0</v>
      </c>
      <c r="W2336" s="28">
        <f>Table1[[#This Row],[Commission SDG/MT]]*Table1[[#This Row],[Volume in Units]]</f>
        <v>0</v>
      </c>
      <c r="Y2336" s="28">
        <f t="shared" si="203"/>
        <v>0</v>
      </c>
      <c r="Z2336" s="6">
        <f>IFERROR((Table1[[#This Row],[Total Cost SDG]]/Table1[[#This Row],[Volume MT/Head]]),0)</f>
        <v>0</v>
      </c>
      <c r="AA2336" s="57" t="e">
        <f t="shared" si="204"/>
        <v>#DIV/0!</v>
      </c>
      <c r="AB2336" s="57">
        <f>IFERROR((Table1[[#This Row],[Total Cost USD]]/Table1[[#This Row],[Volume MT/Head]]),0)</f>
        <v>0</v>
      </c>
      <c r="AD2336" s="6">
        <f>Table1[[#This Row],[Volume MT/Head]]-Table1[[#This Row],[Delivered MT]]</f>
        <v>0</v>
      </c>
      <c r="AE2336" s="6">
        <f>Table1[[#This Row],[Delivered MT]]*Table1[[#This Row],[Average Cost SDG/MT]]</f>
        <v>0</v>
      </c>
    </row>
    <row r="2337" spans="1:31" hidden="1" x14ac:dyDescent="0.2">
      <c r="A2337" s="1">
        <v>2348</v>
      </c>
      <c r="P2337" s="6">
        <f t="shared" si="201"/>
        <v>0</v>
      </c>
      <c r="R2337" s="6">
        <f t="shared" si="202"/>
        <v>0</v>
      </c>
      <c r="S2337" s="57">
        <f t="shared" si="205"/>
        <v>0</v>
      </c>
      <c r="T2337" s="6">
        <f>Table1[[#This Row],[Volume in Units]]*Table1[[#This Row],[Price SDG/Unit]]</f>
        <v>0</v>
      </c>
      <c r="U2337" s="57">
        <f>Table1[[#This Row],[Volume MT/Head]]*Table1[[#This Row],[Price USD/(MT/Head)]]</f>
        <v>0</v>
      </c>
      <c r="W2337" s="28">
        <f>Table1[[#This Row],[Commission SDG/MT]]*Table1[[#This Row],[Volume in Units]]</f>
        <v>0</v>
      </c>
      <c r="Y2337" s="28">
        <f t="shared" si="203"/>
        <v>0</v>
      </c>
      <c r="Z2337" s="6">
        <f>IFERROR((Table1[[#This Row],[Total Cost SDG]]/Table1[[#This Row],[Volume MT/Head]]),0)</f>
        <v>0</v>
      </c>
      <c r="AA2337" s="57" t="e">
        <f t="shared" si="204"/>
        <v>#DIV/0!</v>
      </c>
      <c r="AB2337" s="57">
        <f>IFERROR((Table1[[#This Row],[Total Cost USD]]/Table1[[#This Row],[Volume MT/Head]]),0)</f>
        <v>0</v>
      </c>
      <c r="AD2337" s="6">
        <f>Table1[[#This Row],[Volume MT/Head]]-Table1[[#This Row],[Delivered MT]]</f>
        <v>0</v>
      </c>
      <c r="AE2337" s="6">
        <f>Table1[[#This Row],[Delivered MT]]*Table1[[#This Row],[Average Cost SDG/MT]]</f>
        <v>0</v>
      </c>
    </row>
    <row r="2338" spans="1:31" hidden="1" x14ac:dyDescent="0.2">
      <c r="A2338" s="1">
        <v>2349</v>
      </c>
      <c r="P2338" s="6">
        <f t="shared" si="201"/>
        <v>0</v>
      </c>
      <c r="R2338" s="6">
        <f t="shared" si="202"/>
        <v>0</v>
      </c>
      <c r="S2338" s="57">
        <f t="shared" si="205"/>
        <v>0</v>
      </c>
      <c r="T2338" s="6">
        <f>Table1[[#This Row],[Volume in Units]]*Table1[[#This Row],[Price SDG/Unit]]</f>
        <v>0</v>
      </c>
      <c r="U2338" s="57">
        <f>Table1[[#This Row],[Volume MT/Head]]*Table1[[#This Row],[Price USD/(MT/Head)]]</f>
        <v>0</v>
      </c>
      <c r="W2338" s="28">
        <f>Table1[[#This Row],[Commission SDG/MT]]*Table1[[#This Row],[Volume in Units]]</f>
        <v>0</v>
      </c>
      <c r="Y2338" s="28">
        <f t="shared" si="203"/>
        <v>0</v>
      </c>
      <c r="Z2338" s="6">
        <f>IFERROR((Table1[[#This Row],[Total Cost SDG]]/Table1[[#This Row],[Volume MT/Head]]),0)</f>
        <v>0</v>
      </c>
      <c r="AA2338" s="57" t="e">
        <f t="shared" si="204"/>
        <v>#DIV/0!</v>
      </c>
      <c r="AB2338" s="57">
        <f>IFERROR((Table1[[#This Row],[Total Cost USD]]/Table1[[#This Row],[Volume MT/Head]]),0)</f>
        <v>0</v>
      </c>
      <c r="AD2338" s="6">
        <f>Table1[[#This Row],[Volume MT/Head]]-Table1[[#This Row],[Delivered MT]]</f>
        <v>0</v>
      </c>
      <c r="AE2338" s="6">
        <f>Table1[[#This Row],[Delivered MT]]*Table1[[#This Row],[Average Cost SDG/MT]]</f>
        <v>0</v>
      </c>
    </row>
    <row r="2339" spans="1:31" hidden="1" x14ac:dyDescent="0.2">
      <c r="A2339" s="1">
        <v>2350</v>
      </c>
      <c r="P2339" s="6">
        <f t="shared" si="201"/>
        <v>0</v>
      </c>
      <c r="R2339" s="6">
        <f t="shared" si="202"/>
        <v>0</v>
      </c>
      <c r="S2339" s="57">
        <f t="shared" si="205"/>
        <v>0</v>
      </c>
      <c r="T2339" s="6">
        <f>Table1[[#This Row],[Volume in Units]]*Table1[[#This Row],[Price SDG/Unit]]</f>
        <v>0</v>
      </c>
      <c r="U2339" s="57">
        <f>Table1[[#This Row],[Volume MT/Head]]*Table1[[#This Row],[Price USD/(MT/Head)]]</f>
        <v>0</v>
      </c>
      <c r="W2339" s="28">
        <f>Table1[[#This Row],[Commission SDG/MT]]*Table1[[#This Row],[Volume in Units]]</f>
        <v>0</v>
      </c>
      <c r="Y2339" s="28">
        <f t="shared" si="203"/>
        <v>0</v>
      </c>
      <c r="Z2339" s="6">
        <f>IFERROR((Table1[[#This Row],[Total Cost SDG]]/Table1[[#This Row],[Volume MT/Head]]),0)</f>
        <v>0</v>
      </c>
      <c r="AA2339" s="57" t="e">
        <f t="shared" si="204"/>
        <v>#DIV/0!</v>
      </c>
      <c r="AB2339" s="57">
        <f>IFERROR((Table1[[#This Row],[Total Cost USD]]/Table1[[#This Row],[Volume MT/Head]]),0)</f>
        <v>0</v>
      </c>
      <c r="AD2339" s="6">
        <f>Table1[[#This Row],[Volume MT/Head]]-Table1[[#This Row],[Delivered MT]]</f>
        <v>0</v>
      </c>
      <c r="AE2339" s="6">
        <f>Table1[[#This Row],[Delivered MT]]*Table1[[#This Row],[Average Cost SDG/MT]]</f>
        <v>0</v>
      </c>
    </row>
    <row r="2340" spans="1:31" hidden="1" x14ac:dyDescent="0.2">
      <c r="A2340" s="1">
        <v>2351</v>
      </c>
      <c r="P2340" s="6">
        <f t="shared" si="201"/>
        <v>0</v>
      </c>
      <c r="R2340" s="6">
        <f t="shared" si="202"/>
        <v>0</v>
      </c>
      <c r="S2340" s="57">
        <f t="shared" si="205"/>
        <v>0</v>
      </c>
      <c r="T2340" s="6">
        <f>Table1[[#This Row],[Volume in Units]]*Table1[[#This Row],[Price SDG/Unit]]</f>
        <v>0</v>
      </c>
      <c r="U2340" s="57">
        <f>Table1[[#This Row],[Volume MT/Head]]*Table1[[#This Row],[Price USD/(MT/Head)]]</f>
        <v>0</v>
      </c>
      <c r="W2340" s="28">
        <f>Table1[[#This Row],[Commission SDG/MT]]*Table1[[#This Row],[Volume in Units]]</f>
        <v>0</v>
      </c>
      <c r="Y2340" s="28">
        <f t="shared" si="203"/>
        <v>0</v>
      </c>
      <c r="Z2340" s="6">
        <f>IFERROR((Table1[[#This Row],[Total Cost SDG]]/Table1[[#This Row],[Volume MT/Head]]),0)</f>
        <v>0</v>
      </c>
      <c r="AA2340" s="57" t="e">
        <f t="shared" si="204"/>
        <v>#DIV/0!</v>
      </c>
      <c r="AB2340" s="57">
        <f>IFERROR((Table1[[#This Row],[Total Cost USD]]/Table1[[#This Row],[Volume MT/Head]]),0)</f>
        <v>0</v>
      </c>
      <c r="AD2340" s="6">
        <f>Table1[[#This Row],[Volume MT/Head]]-Table1[[#This Row],[Delivered MT]]</f>
        <v>0</v>
      </c>
      <c r="AE2340" s="6">
        <f>Table1[[#This Row],[Delivered MT]]*Table1[[#This Row],[Average Cost SDG/MT]]</f>
        <v>0</v>
      </c>
    </row>
    <row r="2341" spans="1:31" hidden="1" x14ac:dyDescent="0.2">
      <c r="A2341" s="1">
        <v>2352</v>
      </c>
      <c r="P2341" s="6">
        <f t="shared" si="201"/>
        <v>0</v>
      </c>
      <c r="R2341" s="6">
        <f t="shared" si="202"/>
        <v>0</v>
      </c>
      <c r="S2341" s="57">
        <f t="shared" si="205"/>
        <v>0</v>
      </c>
      <c r="T2341" s="6">
        <f>Table1[[#This Row],[Volume in Units]]*Table1[[#This Row],[Price SDG/Unit]]</f>
        <v>0</v>
      </c>
      <c r="U2341" s="57">
        <f>Table1[[#This Row],[Volume MT/Head]]*Table1[[#This Row],[Price USD/(MT/Head)]]</f>
        <v>0</v>
      </c>
      <c r="W2341" s="28">
        <f>Table1[[#This Row],[Commission SDG/MT]]*Table1[[#This Row],[Volume in Units]]</f>
        <v>0</v>
      </c>
      <c r="Y2341" s="28">
        <f t="shared" si="203"/>
        <v>0</v>
      </c>
      <c r="Z2341" s="6">
        <f>IFERROR((Table1[[#This Row],[Total Cost SDG]]/Table1[[#This Row],[Volume MT/Head]]),0)</f>
        <v>0</v>
      </c>
      <c r="AA2341" s="57" t="e">
        <f t="shared" si="204"/>
        <v>#DIV/0!</v>
      </c>
      <c r="AB2341" s="57">
        <f>IFERROR((Table1[[#This Row],[Total Cost USD]]/Table1[[#This Row],[Volume MT/Head]]),0)</f>
        <v>0</v>
      </c>
      <c r="AD2341" s="6">
        <f>Table1[[#This Row],[Volume MT/Head]]-Table1[[#This Row],[Delivered MT]]</f>
        <v>0</v>
      </c>
      <c r="AE2341" s="6">
        <f>Table1[[#This Row],[Delivered MT]]*Table1[[#This Row],[Average Cost SDG/MT]]</f>
        <v>0</v>
      </c>
    </row>
    <row r="2342" spans="1:31" hidden="1" x14ac:dyDescent="0.2">
      <c r="A2342" s="1">
        <v>2353</v>
      </c>
      <c r="P2342" s="6">
        <f t="shared" si="201"/>
        <v>0</v>
      </c>
      <c r="R2342" s="6">
        <f t="shared" si="202"/>
        <v>0</v>
      </c>
      <c r="S2342" s="57">
        <f t="shared" si="205"/>
        <v>0</v>
      </c>
      <c r="T2342" s="6">
        <f>Table1[[#This Row],[Volume in Units]]*Table1[[#This Row],[Price SDG/Unit]]</f>
        <v>0</v>
      </c>
      <c r="U2342" s="57">
        <f>Table1[[#This Row],[Volume MT/Head]]*Table1[[#This Row],[Price USD/(MT/Head)]]</f>
        <v>0</v>
      </c>
      <c r="W2342" s="28">
        <f>Table1[[#This Row],[Commission SDG/MT]]*Table1[[#This Row],[Volume in Units]]</f>
        <v>0</v>
      </c>
      <c r="Y2342" s="28">
        <f t="shared" si="203"/>
        <v>0</v>
      </c>
      <c r="Z2342" s="6">
        <f>IFERROR((Table1[[#This Row],[Total Cost SDG]]/Table1[[#This Row],[Volume MT/Head]]),0)</f>
        <v>0</v>
      </c>
      <c r="AA2342" s="57" t="e">
        <f t="shared" si="204"/>
        <v>#DIV/0!</v>
      </c>
      <c r="AB2342" s="57">
        <f>IFERROR((Table1[[#This Row],[Total Cost USD]]/Table1[[#This Row],[Volume MT/Head]]),0)</f>
        <v>0</v>
      </c>
      <c r="AD2342" s="6">
        <f>Table1[[#This Row],[Volume MT/Head]]-Table1[[#This Row],[Delivered MT]]</f>
        <v>0</v>
      </c>
      <c r="AE2342" s="6">
        <f>Table1[[#This Row],[Delivered MT]]*Table1[[#This Row],[Average Cost SDG/MT]]</f>
        <v>0</v>
      </c>
    </row>
    <row r="2343" spans="1:31" hidden="1" x14ac:dyDescent="0.2">
      <c r="A2343" s="1">
        <v>2354</v>
      </c>
      <c r="P2343" s="6">
        <f t="shared" si="201"/>
        <v>0</v>
      </c>
      <c r="R2343" s="6">
        <f t="shared" si="202"/>
        <v>0</v>
      </c>
      <c r="S2343" s="57">
        <f t="shared" si="205"/>
        <v>0</v>
      </c>
      <c r="T2343" s="6">
        <f>Table1[[#This Row],[Volume in Units]]*Table1[[#This Row],[Price SDG/Unit]]</f>
        <v>0</v>
      </c>
      <c r="U2343" s="57">
        <f>Table1[[#This Row],[Volume MT/Head]]*Table1[[#This Row],[Price USD/(MT/Head)]]</f>
        <v>0</v>
      </c>
      <c r="W2343" s="28">
        <f>Table1[[#This Row],[Commission SDG/MT]]*Table1[[#This Row],[Volume in Units]]</f>
        <v>0</v>
      </c>
      <c r="Y2343" s="28">
        <f t="shared" si="203"/>
        <v>0</v>
      </c>
      <c r="Z2343" s="6">
        <f>IFERROR((Table1[[#This Row],[Total Cost SDG]]/Table1[[#This Row],[Volume MT/Head]]),0)</f>
        <v>0</v>
      </c>
      <c r="AA2343" s="57" t="e">
        <f t="shared" si="204"/>
        <v>#DIV/0!</v>
      </c>
      <c r="AB2343" s="57">
        <f>IFERROR((Table1[[#This Row],[Total Cost USD]]/Table1[[#This Row],[Volume MT/Head]]),0)</f>
        <v>0</v>
      </c>
      <c r="AD2343" s="6">
        <f>Table1[[#This Row],[Volume MT/Head]]-Table1[[#This Row],[Delivered MT]]</f>
        <v>0</v>
      </c>
      <c r="AE2343" s="6">
        <f>Table1[[#This Row],[Delivered MT]]*Table1[[#This Row],[Average Cost SDG/MT]]</f>
        <v>0</v>
      </c>
    </row>
    <row r="2344" spans="1:31" hidden="1" x14ac:dyDescent="0.2">
      <c r="A2344" s="1">
        <v>2355</v>
      </c>
      <c r="P2344" s="6">
        <f t="shared" si="201"/>
        <v>0</v>
      </c>
      <c r="R2344" s="6">
        <f t="shared" si="202"/>
        <v>0</v>
      </c>
      <c r="S2344" s="57">
        <f t="shared" si="205"/>
        <v>0</v>
      </c>
      <c r="T2344" s="6">
        <f>Table1[[#This Row],[Volume in Units]]*Table1[[#This Row],[Price SDG/Unit]]</f>
        <v>0</v>
      </c>
      <c r="U2344" s="57">
        <f>Table1[[#This Row],[Volume MT/Head]]*Table1[[#This Row],[Price USD/(MT/Head)]]</f>
        <v>0</v>
      </c>
      <c r="W2344" s="28">
        <f>Table1[[#This Row],[Commission SDG/MT]]*Table1[[#This Row],[Volume in Units]]</f>
        <v>0</v>
      </c>
      <c r="Y2344" s="28">
        <f t="shared" si="203"/>
        <v>0</v>
      </c>
      <c r="Z2344" s="6">
        <f>IFERROR((Table1[[#This Row],[Total Cost SDG]]/Table1[[#This Row],[Volume MT/Head]]),0)</f>
        <v>0</v>
      </c>
      <c r="AA2344" s="57" t="e">
        <f t="shared" si="204"/>
        <v>#DIV/0!</v>
      </c>
      <c r="AB2344" s="57">
        <f>IFERROR((Table1[[#This Row],[Total Cost USD]]/Table1[[#This Row],[Volume MT/Head]]),0)</f>
        <v>0</v>
      </c>
      <c r="AD2344" s="6">
        <f>Table1[[#This Row],[Volume MT/Head]]-Table1[[#This Row],[Delivered MT]]</f>
        <v>0</v>
      </c>
      <c r="AE2344" s="6">
        <f>Table1[[#This Row],[Delivered MT]]*Table1[[#This Row],[Average Cost SDG/MT]]</f>
        <v>0</v>
      </c>
    </row>
    <row r="2345" spans="1:31" hidden="1" x14ac:dyDescent="0.2">
      <c r="A2345" s="1">
        <v>2356</v>
      </c>
      <c r="P2345" s="6">
        <f t="shared" si="201"/>
        <v>0</v>
      </c>
      <c r="R2345" s="6">
        <f t="shared" si="202"/>
        <v>0</v>
      </c>
      <c r="S2345" s="57">
        <f t="shared" si="205"/>
        <v>0</v>
      </c>
      <c r="T2345" s="6">
        <f>Table1[[#This Row],[Volume in Units]]*Table1[[#This Row],[Price SDG/Unit]]</f>
        <v>0</v>
      </c>
      <c r="U2345" s="57">
        <f>Table1[[#This Row],[Volume MT/Head]]*Table1[[#This Row],[Price USD/(MT/Head)]]</f>
        <v>0</v>
      </c>
      <c r="W2345" s="28">
        <f>Table1[[#This Row],[Commission SDG/MT]]*Table1[[#This Row],[Volume in Units]]</f>
        <v>0</v>
      </c>
      <c r="Y2345" s="28">
        <f t="shared" si="203"/>
        <v>0</v>
      </c>
      <c r="Z2345" s="6">
        <f>IFERROR((Table1[[#This Row],[Total Cost SDG]]/Table1[[#This Row],[Volume MT/Head]]),0)</f>
        <v>0</v>
      </c>
      <c r="AA2345" s="57" t="e">
        <f t="shared" si="204"/>
        <v>#DIV/0!</v>
      </c>
      <c r="AB2345" s="57">
        <f>IFERROR((Table1[[#This Row],[Total Cost USD]]/Table1[[#This Row],[Volume MT/Head]]),0)</f>
        <v>0</v>
      </c>
      <c r="AD2345" s="6">
        <f>Table1[[#This Row],[Volume MT/Head]]-Table1[[#This Row],[Delivered MT]]</f>
        <v>0</v>
      </c>
      <c r="AE2345" s="6">
        <f>Table1[[#This Row],[Delivered MT]]*Table1[[#This Row],[Average Cost SDG/MT]]</f>
        <v>0</v>
      </c>
    </row>
    <row r="2346" spans="1:31" hidden="1" x14ac:dyDescent="0.2">
      <c r="A2346" s="1">
        <v>2357</v>
      </c>
      <c r="P2346" s="6">
        <f t="shared" si="201"/>
        <v>0</v>
      </c>
      <c r="R2346" s="6">
        <f t="shared" si="202"/>
        <v>0</v>
      </c>
      <c r="S2346" s="57">
        <f t="shared" si="205"/>
        <v>0</v>
      </c>
      <c r="T2346" s="6">
        <f>Table1[[#This Row],[Volume in Units]]*Table1[[#This Row],[Price SDG/Unit]]</f>
        <v>0</v>
      </c>
      <c r="U2346" s="57">
        <f>Table1[[#This Row],[Volume MT/Head]]*Table1[[#This Row],[Price USD/(MT/Head)]]</f>
        <v>0</v>
      </c>
      <c r="W2346" s="28">
        <f>Table1[[#This Row],[Commission SDG/MT]]*Table1[[#This Row],[Volume in Units]]</f>
        <v>0</v>
      </c>
      <c r="Y2346" s="28">
        <f t="shared" si="203"/>
        <v>0</v>
      </c>
      <c r="Z2346" s="6">
        <f>IFERROR((Table1[[#This Row],[Total Cost SDG]]/Table1[[#This Row],[Volume MT/Head]]),0)</f>
        <v>0</v>
      </c>
      <c r="AA2346" s="57" t="e">
        <f t="shared" si="204"/>
        <v>#DIV/0!</v>
      </c>
      <c r="AB2346" s="57">
        <f>IFERROR((Table1[[#This Row],[Total Cost USD]]/Table1[[#This Row],[Volume MT/Head]]),0)</f>
        <v>0</v>
      </c>
      <c r="AD2346" s="6">
        <f>Table1[[#This Row],[Volume MT/Head]]-Table1[[#This Row],[Delivered MT]]</f>
        <v>0</v>
      </c>
      <c r="AE2346" s="6">
        <f>Table1[[#This Row],[Delivered MT]]*Table1[[#This Row],[Average Cost SDG/MT]]</f>
        <v>0</v>
      </c>
    </row>
    <row r="2347" spans="1:31" hidden="1" x14ac:dyDescent="0.2">
      <c r="A2347" s="1">
        <v>2358</v>
      </c>
      <c r="P2347" s="6">
        <f t="shared" si="201"/>
        <v>0</v>
      </c>
      <c r="R2347" s="6">
        <f t="shared" si="202"/>
        <v>0</v>
      </c>
      <c r="S2347" s="57">
        <f t="shared" si="205"/>
        <v>0</v>
      </c>
      <c r="T2347" s="6">
        <f>Table1[[#This Row],[Volume in Units]]*Table1[[#This Row],[Price SDG/Unit]]</f>
        <v>0</v>
      </c>
      <c r="U2347" s="57">
        <f>Table1[[#This Row],[Volume MT/Head]]*Table1[[#This Row],[Price USD/(MT/Head)]]</f>
        <v>0</v>
      </c>
      <c r="W2347" s="28">
        <f>Table1[[#This Row],[Commission SDG/MT]]*Table1[[#This Row],[Volume in Units]]</f>
        <v>0</v>
      </c>
      <c r="Y2347" s="28">
        <f t="shared" si="203"/>
        <v>0</v>
      </c>
      <c r="Z2347" s="6">
        <f>IFERROR((Table1[[#This Row],[Total Cost SDG]]/Table1[[#This Row],[Volume MT/Head]]),0)</f>
        <v>0</v>
      </c>
      <c r="AA2347" s="57" t="e">
        <f t="shared" si="204"/>
        <v>#DIV/0!</v>
      </c>
      <c r="AB2347" s="57">
        <f>IFERROR((Table1[[#This Row],[Total Cost USD]]/Table1[[#This Row],[Volume MT/Head]]),0)</f>
        <v>0</v>
      </c>
      <c r="AD2347" s="6">
        <f>Table1[[#This Row],[Volume MT/Head]]-Table1[[#This Row],[Delivered MT]]</f>
        <v>0</v>
      </c>
      <c r="AE2347" s="6">
        <f>Table1[[#This Row],[Delivered MT]]*Table1[[#This Row],[Average Cost SDG/MT]]</f>
        <v>0</v>
      </c>
    </row>
    <row r="2348" spans="1:31" hidden="1" x14ac:dyDescent="0.2">
      <c r="A2348" s="1">
        <v>2359</v>
      </c>
      <c r="P2348" s="6">
        <f t="shared" si="201"/>
        <v>0</v>
      </c>
      <c r="R2348" s="6">
        <f t="shared" si="202"/>
        <v>0</v>
      </c>
      <c r="S2348" s="57">
        <f t="shared" si="205"/>
        <v>0</v>
      </c>
      <c r="T2348" s="6">
        <f>Table1[[#This Row],[Volume in Units]]*Table1[[#This Row],[Price SDG/Unit]]</f>
        <v>0</v>
      </c>
      <c r="U2348" s="57">
        <f>Table1[[#This Row],[Volume MT/Head]]*Table1[[#This Row],[Price USD/(MT/Head)]]</f>
        <v>0</v>
      </c>
      <c r="W2348" s="28">
        <f>Table1[[#This Row],[Commission SDG/MT]]*Table1[[#This Row],[Volume in Units]]</f>
        <v>0</v>
      </c>
      <c r="Y2348" s="28">
        <f t="shared" si="203"/>
        <v>0</v>
      </c>
      <c r="Z2348" s="6">
        <f>IFERROR((Table1[[#This Row],[Total Cost SDG]]/Table1[[#This Row],[Volume MT/Head]]),0)</f>
        <v>0</v>
      </c>
      <c r="AA2348" s="57" t="e">
        <f t="shared" si="204"/>
        <v>#DIV/0!</v>
      </c>
      <c r="AB2348" s="57">
        <f>IFERROR((Table1[[#This Row],[Total Cost USD]]/Table1[[#This Row],[Volume MT/Head]]),0)</f>
        <v>0</v>
      </c>
      <c r="AD2348" s="6">
        <f>Table1[[#This Row],[Volume MT/Head]]-Table1[[#This Row],[Delivered MT]]</f>
        <v>0</v>
      </c>
      <c r="AE2348" s="6">
        <f>Table1[[#This Row],[Delivered MT]]*Table1[[#This Row],[Average Cost SDG/MT]]</f>
        <v>0</v>
      </c>
    </row>
    <row r="2349" spans="1:31" hidden="1" x14ac:dyDescent="0.2">
      <c r="A2349" s="1">
        <v>2360</v>
      </c>
      <c r="P2349" s="6">
        <f t="shared" si="201"/>
        <v>0</v>
      </c>
      <c r="R2349" s="6">
        <f t="shared" si="202"/>
        <v>0</v>
      </c>
      <c r="S2349" s="57">
        <f t="shared" si="205"/>
        <v>0</v>
      </c>
      <c r="T2349" s="6">
        <f>Table1[[#This Row],[Volume in Units]]*Table1[[#This Row],[Price SDG/Unit]]</f>
        <v>0</v>
      </c>
      <c r="U2349" s="57">
        <f>Table1[[#This Row],[Volume MT/Head]]*Table1[[#This Row],[Price USD/(MT/Head)]]</f>
        <v>0</v>
      </c>
      <c r="W2349" s="28">
        <f>Table1[[#This Row],[Commission SDG/MT]]*Table1[[#This Row],[Volume in Units]]</f>
        <v>0</v>
      </c>
      <c r="Y2349" s="28">
        <f t="shared" si="203"/>
        <v>0</v>
      </c>
      <c r="Z2349" s="6">
        <f>IFERROR((Table1[[#This Row],[Total Cost SDG]]/Table1[[#This Row],[Volume MT/Head]]),0)</f>
        <v>0</v>
      </c>
      <c r="AA2349" s="57" t="e">
        <f t="shared" si="204"/>
        <v>#DIV/0!</v>
      </c>
      <c r="AB2349" s="57">
        <f>IFERROR((Table1[[#This Row],[Total Cost USD]]/Table1[[#This Row],[Volume MT/Head]]),0)</f>
        <v>0</v>
      </c>
      <c r="AD2349" s="6">
        <f>Table1[[#This Row],[Volume MT/Head]]-Table1[[#This Row],[Delivered MT]]</f>
        <v>0</v>
      </c>
      <c r="AE2349" s="6">
        <f>Table1[[#This Row],[Delivered MT]]*Table1[[#This Row],[Average Cost SDG/MT]]</f>
        <v>0</v>
      </c>
    </row>
    <row r="2350" spans="1:31" hidden="1" x14ac:dyDescent="0.2">
      <c r="A2350" s="1">
        <v>2361</v>
      </c>
      <c r="P2350" s="6">
        <f t="shared" si="201"/>
        <v>0</v>
      </c>
      <c r="R2350" s="6">
        <f t="shared" si="202"/>
        <v>0</v>
      </c>
      <c r="S2350" s="57">
        <f t="shared" si="205"/>
        <v>0</v>
      </c>
      <c r="T2350" s="6">
        <f>Table1[[#This Row],[Volume in Units]]*Table1[[#This Row],[Price SDG/Unit]]</f>
        <v>0</v>
      </c>
      <c r="U2350" s="57">
        <f>Table1[[#This Row],[Volume MT/Head]]*Table1[[#This Row],[Price USD/(MT/Head)]]</f>
        <v>0</v>
      </c>
      <c r="W2350" s="28">
        <f>Table1[[#This Row],[Commission SDG/MT]]*Table1[[#This Row],[Volume in Units]]</f>
        <v>0</v>
      </c>
      <c r="Y2350" s="28">
        <f t="shared" si="203"/>
        <v>0</v>
      </c>
      <c r="Z2350" s="6">
        <f>IFERROR((Table1[[#This Row],[Total Cost SDG]]/Table1[[#This Row],[Volume MT/Head]]),0)</f>
        <v>0</v>
      </c>
      <c r="AA2350" s="57" t="e">
        <f t="shared" si="204"/>
        <v>#DIV/0!</v>
      </c>
      <c r="AB2350" s="57">
        <f>IFERROR((Table1[[#This Row],[Total Cost USD]]/Table1[[#This Row],[Volume MT/Head]]),0)</f>
        <v>0</v>
      </c>
      <c r="AD2350" s="6">
        <f>Table1[[#This Row],[Volume MT/Head]]-Table1[[#This Row],[Delivered MT]]</f>
        <v>0</v>
      </c>
      <c r="AE2350" s="6">
        <f>Table1[[#This Row],[Delivered MT]]*Table1[[#This Row],[Average Cost SDG/MT]]</f>
        <v>0</v>
      </c>
    </row>
    <row r="2351" spans="1:31" hidden="1" x14ac:dyDescent="0.2">
      <c r="A2351" s="1">
        <v>2362</v>
      </c>
      <c r="P2351" s="6">
        <f t="shared" si="201"/>
        <v>0</v>
      </c>
      <c r="R2351" s="6">
        <f t="shared" si="202"/>
        <v>0</v>
      </c>
      <c r="S2351" s="57">
        <f t="shared" si="205"/>
        <v>0</v>
      </c>
      <c r="T2351" s="6">
        <f>Table1[[#This Row],[Volume in Units]]*Table1[[#This Row],[Price SDG/Unit]]</f>
        <v>0</v>
      </c>
      <c r="U2351" s="57">
        <f>Table1[[#This Row],[Volume MT/Head]]*Table1[[#This Row],[Price USD/(MT/Head)]]</f>
        <v>0</v>
      </c>
      <c r="W2351" s="28">
        <f>Table1[[#This Row],[Commission SDG/MT]]*Table1[[#This Row],[Volume in Units]]</f>
        <v>0</v>
      </c>
      <c r="Y2351" s="28">
        <f t="shared" si="203"/>
        <v>0</v>
      </c>
      <c r="Z2351" s="6">
        <f>IFERROR((Table1[[#This Row],[Total Cost SDG]]/Table1[[#This Row],[Volume MT/Head]]),0)</f>
        <v>0</v>
      </c>
      <c r="AA2351" s="57" t="e">
        <f t="shared" si="204"/>
        <v>#DIV/0!</v>
      </c>
      <c r="AB2351" s="57">
        <f>IFERROR((Table1[[#This Row],[Total Cost USD]]/Table1[[#This Row],[Volume MT/Head]]),0)</f>
        <v>0</v>
      </c>
      <c r="AD2351" s="6">
        <f>Table1[[#This Row],[Volume MT/Head]]-Table1[[#This Row],[Delivered MT]]</f>
        <v>0</v>
      </c>
      <c r="AE2351" s="6">
        <f>Table1[[#This Row],[Delivered MT]]*Table1[[#This Row],[Average Cost SDG/MT]]</f>
        <v>0</v>
      </c>
    </row>
    <row r="2352" spans="1:31" hidden="1" x14ac:dyDescent="0.2">
      <c r="A2352" s="1">
        <v>2363</v>
      </c>
      <c r="P2352" s="6">
        <f t="shared" si="201"/>
        <v>0</v>
      </c>
      <c r="R2352" s="6">
        <f t="shared" si="202"/>
        <v>0</v>
      </c>
      <c r="S2352" s="57">
        <f t="shared" si="205"/>
        <v>0</v>
      </c>
      <c r="T2352" s="6">
        <f>Table1[[#This Row],[Volume in Units]]*Table1[[#This Row],[Price SDG/Unit]]</f>
        <v>0</v>
      </c>
      <c r="U2352" s="57">
        <f>Table1[[#This Row],[Volume MT/Head]]*Table1[[#This Row],[Price USD/(MT/Head)]]</f>
        <v>0</v>
      </c>
      <c r="W2352" s="28">
        <f>Table1[[#This Row],[Commission SDG/MT]]*Table1[[#This Row],[Volume in Units]]</f>
        <v>0</v>
      </c>
      <c r="Y2352" s="28">
        <f t="shared" si="203"/>
        <v>0</v>
      </c>
      <c r="Z2352" s="6">
        <f>IFERROR((Table1[[#This Row],[Total Cost SDG]]/Table1[[#This Row],[Volume MT/Head]]),0)</f>
        <v>0</v>
      </c>
      <c r="AA2352" s="57" t="e">
        <f t="shared" si="204"/>
        <v>#DIV/0!</v>
      </c>
      <c r="AB2352" s="57">
        <f>IFERROR((Table1[[#This Row],[Total Cost USD]]/Table1[[#This Row],[Volume MT/Head]]),0)</f>
        <v>0</v>
      </c>
      <c r="AD2352" s="6">
        <f>Table1[[#This Row],[Volume MT/Head]]-Table1[[#This Row],[Delivered MT]]</f>
        <v>0</v>
      </c>
      <c r="AE2352" s="6">
        <f>Table1[[#This Row],[Delivered MT]]*Table1[[#This Row],[Average Cost SDG/MT]]</f>
        <v>0</v>
      </c>
    </row>
    <row r="2353" spans="1:31" hidden="1" x14ac:dyDescent="0.2">
      <c r="A2353" s="1">
        <v>2364</v>
      </c>
      <c r="P2353" s="6">
        <f t="shared" si="201"/>
        <v>0</v>
      </c>
      <c r="R2353" s="6">
        <f t="shared" si="202"/>
        <v>0</v>
      </c>
      <c r="S2353" s="57">
        <f t="shared" si="205"/>
        <v>0</v>
      </c>
      <c r="T2353" s="6">
        <f>Table1[[#This Row],[Volume in Units]]*Table1[[#This Row],[Price SDG/Unit]]</f>
        <v>0</v>
      </c>
      <c r="U2353" s="57">
        <f>Table1[[#This Row],[Volume MT/Head]]*Table1[[#This Row],[Price USD/(MT/Head)]]</f>
        <v>0</v>
      </c>
      <c r="W2353" s="28">
        <f>Table1[[#This Row],[Commission SDG/MT]]*Table1[[#This Row],[Volume in Units]]</f>
        <v>0</v>
      </c>
      <c r="Y2353" s="28">
        <f t="shared" si="203"/>
        <v>0</v>
      </c>
      <c r="Z2353" s="6">
        <f>IFERROR((Table1[[#This Row],[Total Cost SDG]]/Table1[[#This Row],[Volume MT/Head]]),0)</f>
        <v>0</v>
      </c>
      <c r="AA2353" s="57" t="e">
        <f t="shared" si="204"/>
        <v>#DIV/0!</v>
      </c>
      <c r="AB2353" s="57">
        <f>IFERROR((Table1[[#This Row],[Total Cost USD]]/Table1[[#This Row],[Volume MT/Head]]),0)</f>
        <v>0</v>
      </c>
      <c r="AD2353" s="6">
        <f>Table1[[#This Row],[Volume MT/Head]]-Table1[[#This Row],[Delivered MT]]</f>
        <v>0</v>
      </c>
      <c r="AE2353" s="6">
        <f>Table1[[#This Row],[Delivered MT]]*Table1[[#This Row],[Average Cost SDG/MT]]</f>
        <v>0</v>
      </c>
    </row>
    <row r="2354" spans="1:31" hidden="1" x14ac:dyDescent="0.2">
      <c r="A2354" s="1">
        <v>2365</v>
      </c>
      <c r="P2354" s="6">
        <f t="shared" si="201"/>
        <v>0</v>
      </c>
      <c r="R2354" s="6">
        <f t="shared" si="202"/>
        <v>0</v>
      </c>
      <c r="S2354" s="57">
        <f t="shared" si="205"/>
        <v>0</v>
      </c>
      <c r="T2354" s="6">
        <f>Table1[[#This Row],[Volume in Units]]*Table1[[#This Row],[Price SDG/Unit]]</f>
        <v>0</v>
      </c>
      <c r="U2354" s="57">
        <f>Table1[[#This Row],[Volume MT/Head]]*Table1[[#This Row],[Price USD/(MT/Head)]]</f>
        <v>0</v>
      </c>
      <c r="W2354" s="28">
        <f>Table1[[#This Row],[Commission SDG/MT]]*Table1[[#This Row],[Volume in Units]]</f>
        <v>0</v>
      </c>
      <c r="Y2354" s="28">
        <f t="shared" si="203"/>
        <v>0</v>
      </c>
      <c r="Z2354" s="6">
        <f>IFERROR((Table1[[#This Row],[Total Cost SDG]]/Table1[[#This Row],[Volume MT/Head]]),0)</f>
        <v>0</v>
      </c>
      <c r="AA2354" s="57" t="e">
        <f t="shared" si="204"/>
        <v>#DIV/0!</v>
      </c>
      <c r="AB2354" s="57">
        <f>IFERROR((Table1[[#This Row],[Total Cost USD]]/Table1[[#This Row],[Volume MT/Head]]),0)</f>
        <v>0</v>
      </c>
      <c r="AD2354" s="6">
        <f>Table1[[#This Row],[Volume MT/Head]]-Table1[[#This Row],[Delivered MT]]</f>
        <v>0</v>
      </c>
      <c r="AE2354" s="6">
        <f>Table1[[#This Row],[Delivered MT]]*Table1[[#This Row],[Average Cost SDG/MT]]</f>
        <v>0</v>
      </c>
    </row>
    <row r="2355" spans="1:31" hidden="1" x14ac:dyDescent="0.2">
      <c r="A2355" s="1">
        <v>2366</v>
      </c>
      <c r="P2355" s="6">
        <f t="shared" si="201"/>
        <v>0</v>
      </c>
      <c r="R2355" s="6">
        <f t="shared" si="202"/>
        <v>0</v>
      </c>
      <c r="S2355" s="57">
        <f t="shared" si="205"/>
        <v>0</v>
      </c>
      <c r="T2355" s="6">
        <f>Table1[[#This Row],[Volume in Units]]*Table1[[#This Row],[Price SDG/Unit]]</f>
        <v>0</v>
      </c>
      <c r="U2355" s="57">
        <f>Table1[[#This Row],[Volume MT/Head]]*Table1[[#This Row],[Price USD/(MT/Head)]]</f>
        <v>0</v>
      </c>
      <c r="W2355" s="28">
        <f>Table1[[#This Row],[Commission SDG/MT]]*Table1[[#This Row],[Volume in Units]]</f>
        <v>0</v>
      </c>
      <c r="Y2355" s="28">
        <f t="shared" si="203"/>
        <v>0</v>
      </c>
      <c r="Z2355" s="6">
        <f>IFERROR((Table1[[#This Row],[Total Cost SDG]]/Table1[[#This Row],[Volume MT/Head]]),0)</f>
        <v>0</v>
      </c>
      <c r="AA2355" s="57" t="e">
        <f t="shared" si="204"/>
        <v>#DIV/0!</v>
      </c>
      <c r="AB2355" s="57">
        <f>IFERROR((Table1[[#This Row],[Total Cost USD]]/Table1[[#This Row],[Volume MT/Head]]),0)</f>
        <v>0</v>
      </c>
      <c r="AD2355" s="6">
        <f>Table1[[#This Row],[Volume MT/Head]]-Table1[[#This Row],[Delivered MT]]</f>
        <v>0</v>
      </c>
      <c r="AE2355" s="6">
        <f>Table1[[#This Row],[Delivered MT]]*Table1[[#This Row],[Average Cost SDG/MT]]</f>
        <v>0</v>
      </c>
    </row>
    <row r="2356" spans="1:31" hidden="1" x14ac:dyDescent="0.2">
      <c r="A2356" s="1">
        <v>2367</v>
      </c>
      <c r="P2356" s="6">
        <f t="shared" si="201"/>
        <v>0</v>
      </c>
      <c r="R2356" s="6">
        <f t="shared" si="202"/>
        <v>0</v>
      </c>
      <c r="S2356" s="57">
        <f t="shared" si="205"/>
        <v>0</v>
      </c>
      <c r="T2356" s="6">
        <f>Table1[[#This Row],[Volume in Units]]*Table1[[#This Row],[Price SDG/Unit]]</f>
        <v>0</v>
      </c>
      <c r="U2356" s="57">
        <f>Table1[[#This Row],[Volume MT/Head]]*Table1[[#This Row],[Price USD/(MT/Head)]]</f>
        <v>0</v>
      </c>
      <c r="W2356" s="28">
        <f>Table1[[#This Row],[Commission SDG/MT]]*Table1[[#This Row],[Volume in Units]]</f>
        <v>0</v>
      </c>
      <c r="Y2356" s="28">
        <f t="shared" si="203"/>
        <v>0</v>
      </c>
      <c r="Z2356" s="6">
        <f>IFERROR((Table1[[#This Row],[Total Cost SDG]]/Table1[[#This Row],[Volume MT/Head]]),0)</f>
        <v>0</v>
      </c>
      <c r="AA2356" s="57" t="e">
        <f t="shared" si="204"/>
        <v>#DIV/0!</v>
      </c>
      <c r="AB2356" s="57">
        <f>IFERROR((Table1[[#This Row],[Total Cost USD]]/Table1[[#This Row],[Volume MT/Head]]),0)</f>
        <v>0</v>
      </c>
      <c r="AD2356" s="6">
        <f>Table1[[#This Row],[Volume MT/Head]]-Table1[[#This Row],[Delivered MT]]</f>
        <v>0</v>
      </c>
      <c r="AE2356" s="6">
        <f>Table1[[#This Row],[Delivered MT]]*Table1[[#This Row],[Average Cost SDG/MT]]</f>
        <v>0</v>
      </c>
    </row>
    <row r="2357" spans="1:31" hidden="1" x14ac:dyDescent="0.2">
      <c r="A2357" s="1">
        <v>2368</v>
      </c>
      <c r="P2357" s="6">
        <f t="shared" si="201"/>
        <v>0</v>
      </c>
      <c r="R2357" s="6">
        <f t="shared" si="202"/>
        <v>0</v>
      </c>
      <c r="S2357" s="57">
        <f t="shared" si="205"/>
        <v>0</v>
      </c>
      <c r="T2357" s="6">
        <f>Table1[[#This Row],[Volume in Units]]*Table1[[#This Row],[Price SDG/Unit]]</f>
        <v>0</v>
      </c>
      <c r="U2357" s="57">
        <f>Table1[[#This Row],[Volume MT/Head]]*Table1[[#This Row],[Price USD/(MT/Head)]]</f>
        <v>0</v>
      </c>
      <c r="W2357" s="28">
        <f>Table1[[#This Row],[Commission SDG/MT]]*Table1[[#This Row],[Volume in Units]]</f>
        <v>0</v>
      </c>
      <c r="Y2357" s="28">
        <f t="shared" si="203"/>
        <v>0</v>
      </c>
      <c r="Z2357" s="6">
        <f>IFERROR((Table1[[#This Row],[Total Cost SDG]]/Table1[[#This Row],[Volume MT/Head]]),0)</f>
        <v>0</v>
      </c>
      <c r="AA2357" s="57" t="e">
        <f t="shared" si="204"/>
        <v>#DIV/0!</v>
      </c>
      <c r="AB2357" s="57">
        <f>IFERROR((Table1[[#This Row],[Total Cost USD]]/Table1[[#This Row],[Volume MT/Head]]),0)</f>
        <v>0</v>
      </c>
      <c r="AD2357" s="6">
        <f>Table1[[#This Row],[Volume MT/Head]]-Table1[[#This Row],[Delivered MT]]</f>
        <v>0</v>
      </c>
      <c r="AE2357" s="6">
        <f>Table1[[#This Row],[Delivered MT]]*Table1[[#This Row],[Average Cost SDG/MT]]</f>
        <v>0</v>
      </c>
    </row>
    <row r="2358" spans="1:31" hidden="1" x14ac:dyDescent="0.2">
      <c r="A2358" s="1">
        <v>2369</v>
      </c>
      <c r="P2358" s="6">
        <f t="shared" si="201"/>
        <v>0</v>
      </c>
      <c r="R2358" s="6">
        <f t="shared" si="202"/>
        <v>0</v>
      </c>
      <c r="S2358" s="57">
        <f t="shared" si="205"/>
        <v>0</v>
      </c>
      <c r="T2358" s="6">
        <f>Table1[[#This Row],[Volume in Units]]*Table1[[#This Row],[Price SDG/Unit]]</f>
        <v>0</v>
      </c>
      <c r="U2358" s="57">
        <f>Table1[[#This Row],[Volume MT/Head]]*Table1[[#This Row],[Price USD/(MT/Head)]]</f>
        <v>0</v>
      </c>
      <c r="W2358" s="28">
        <f>Table1[[#This Row],[Commission SDG/MT]]*Table1[[#This Row],[Volume in Units]]</f>
        <v>0</v>
      </c>
      <c r="Y2358" s="28">
        <f t="shared" si="203"/>
        <v>0</v>
      </c>
      <c r="Z2358" s="6">
        <f>IFERROR((Table1[[#This Row],[Total Cost SDG]]/Table1[[#This Row],[Volume MT/Head]]),0)</f>
        <v>0</v>
      </c>
      <c r="AA2358" s="57" t="e">
        <f t="shared" si="204"/>
        <v>#DIV/0!</v>
      </c>
      <c r="AB2358" s="57">
        <f>IFERROR((Table1[[#This Row],[Total Cost USD]]/Table1[[#This Row],[Volume MT/Head]]),0)</f>
        <v>0</v>
      </c>
      <c r="AD2358" s="6">
        <f>Table1[[#This Row],[Volume MT/Head]]-Table1[[#This Row],[Delivered MT]]</f>
        <v>0</v>
      </c>
      <c r="AE2358" s="6">
        <f>Table1[[#This Row],[Delivered MT]]*Table1[[#This Row],[Average Cost SDG/MT]]</f>
        <v>0</v>
      </c>
    </row>
    <row r="2359" spans="1:31" hidden="1" x14ac:dyDescent="0.2">
      <c r="A2359" s="1">
        <v>2370</v>
      </c>
      <c r="P2359" s="6">
        <f t="shared" si="201"/>
        <v>0</v>
      </c>
      <c r="R2359" s="6">
        <f t="shared" si="202"/>
        <v>0</v>
      </c>
      <c r="S2359" s="57">
        <f t="shared" si="205"/>
        <v>0</v>
      </c>
      <c r="T2359" s="6">
        <f>Table1[[#This Row],[Volume in Units]]*Table1[[#This Row],[Price SDG/Unit]]</f>
        <v>0</v>
      </c>
      <c r="U2359" s="57">
        <f>Table1[[#This Row],[Volume MT/Head]]*Table1[[#This Row],[Price USD/(MT/Head)]]</f>
        <v>0</v>
      </c>
      <c r="W2359" s="28">
        <f>Table1[[#This Row],[Commission SDG/MT]]*Table1[[#This Row],[Volume in Units]]</f>
        <v>0</v>
      </c>
      <c r="Y2359" s="28">
        <f t="shared" si="203"/>
        <v>0</v>
      </c>
      <c r="Z2359" s="6">
        <f>IFERROR((Table1[[#This Row],[Total Cost SDG]]/Table1[[#This Row],[Volume MT/Head]]),0)</f>
        <v>0</v>
      </c>
      <c r="AA2359" s="57" t="e">
        <f t="shared" si="204"/>
        <v>#DIV/0!</v>
      </c>
      <c r="AB2359" s="57">
        <f>IFERROR((Table1[[#This Row],[Total Cost USD]]/Table1[[#This Row],[Volume MT/Head]]),0)</f>
        <v>0</v>
      </c>
      <c r="AD2359" s="6">
        <f>Table1[[#This Row],[Volume MT/Head]]-Table1[[#This Row],[Delivered MT]]</f>
        <v>0</v>
      </c>
      <c r="AE2359" s="6">
        <f>Table1[[#This Row],[Delivered MT]]*Table1[[#This Row],[Average Cost SDG/MT]]</f>
        <v>0</v>
      </c>
    </row>
    <row r="2360" spans="1:31" hidden="1" x14ac:dyDescent="0.2">
      <c r="A2360" s="1">
        <v>2371</v>
      </c>
      <c r="P2360" s="6">
        <f t="shared" si="201"/>
        <v>0</v>
      </c>
      <c r="R2360" s="6">
        <f t="shared" si="202"/>
        <v>0</v>
      </c>
      <c r="S2360" s="57">
        <f t="shared" si="205"/>
        <v>0</v>
      </c>
      <c r="T2360" s="6">
        <f>Table1[[#This Row],[Volume in Units]]*Table1[[#This Row],[Price SDG/Unit]]</f>
        <v>0</v>
      </c>
      <c r="U2360" s="57">
        <f>Table1[[#This Row],[Volume MT/Head]]*Table1[[#This Row],[Price USD/(MT/Head)]]</f>
        <v>0</v>
      </c>
      <c r="W2360" s="28">
        <f>Table1[[#This Row],[Commission SDG/MT]]*Table1[[#This Row],[Volume in Units]]</f>
        <v>0</v>
      </c>
      <c r="Y2360" s="28">
        <f t="shared" si="203"/>
        <v>0</v>
      </c>
      <c r="Z2360" s="6">
        <f>IFERROR((Table1[[#This Row],[Total Cost SDG]]/Table1[[#This Row],[Volume MT/Head]]),0)</f>
        <v>0</v>
      </c>
      <c r="AA2360" s="57" t="e">
        <f t="shared" si="204"/>
        <v>#DIV/0!</v>
      </c>
      <c r="AB2360" s="57">
        <f>IFERROR((Table1[[#This Row],[Total Cost USD]]/Table1[[#This Row],[Volume MT/Head]]),0)</f>
        <v>0</v>
      </c>
      <c r="AD2360" s="6">
        <f>Table1[[#This Row],[Volume MT/Head]]-Table1[[#This Row],[Delivered MT]]</f>
        <v>0</v>
      </c>
      <c r="AE2360" s="6">
        <f>Table1[[#This Row],[Delivered MT]]*Table1[[#This Row],[Average Cost SDG/MT]]</f>
        <v>0</v>
      </c>
    </row>
    <row r="2361" spans="1:31" hidden="1" x14ac:dyDescent="0.2">
      <c r="A2361" s="1">
        <v>2372</v>
      </c>
      <c r="P2361" s="6">
        <f t="shared" si="201"/>
        <v>0</v>
      </c>
      <c r="R2361" s="6">
        <f t="shared" si="202"/>
        <v>0</v>
      </c>
      <c r="S2361" s="57">
        <f t="shared" si="205"/>
        <v>0</v>
      </c>
      <c r="T2361" s="6">
        <f>Table1[[#This Row],[Volume in Units]]*Table1[[#This Row],[Price SDG/Unit]]</f>
        <v>0</v>
      </c>
      <c r="U2361" s="57">
        <f>Table1[[#This Row],[Volume MT/Head]]*Table1[[#This Row],[Price USD/(MT/Head)]]</f>
        <v>0</v>
      </c>
      <c r="W2361" s="28">
        <f>Table1[[#This Row],[Commission SDG/MT]]*Table1[[#This Row],[Volume in Units]]</f>
        <v>0</v>
      </c>
      <c r="Y2361" s="28">
        <f t="shared" si="203"/>
        <v>0</v>
      </c>
      <c r="Z2361" s="6">
        <f>IFERROR((Table1[[#This Row],[Total Cost SDG]]/Table1[[#This Row],[Volume MT/Head]]),0)</f>
        <v>0</v>
      </c>
      <c r="AA2361" s="57" t="e">
        <f t="shared" si="204"/>
        <v>#DIV/0!</v>
      </c>
      <c r="AB2361" s="57">
        <f>IFERROR((Table1[[#This Row],[Total Cost USD]]/Table1[[#This Row],[Volume MT/Head]]),0)</f>
        <v>0</v>
      </c>
      <c r="AD2361" s="6">
        <f>Table1[[#This Row],[Volume MT/Head]]-Table1[[#This Row],[Delivered MT]]</f>
        <v>0</v>
      </c>
      <c r="AE2361" s="6">
        <f>Table1[[#This Row],[Delivered MT]]*Table1[[#This Row],[Average Cost SDG/MT]]</f>
        <v>0</v>
      </c>
    </row>
    <row r="2362" spans="1:31" hidden="1" x14ac:dyDescent="0.2">
      <c r="A2362" s="1">
        <v>2373</v>
      </c>
      <c r="P2362" s="6">
        <f t="shared" si="201"/>
        <v>0</v>
      </c>
      <c r="R2362" s="6">
        <f t="shared" si="202"/>
        <v>0</v>
      </c>
      <c r="S2362" s="57">
        <f t="shared" si="205"/>
        <v>0</v>
      </c>
      <c r="T2362" s="6">
        <f>Table1[[#This Row],[Volume in Units]]*Table1[[#This Row],[Price SDG/Unit]]</f>
        <v>0</v>
      </c>
      <c r="U2362" s="57">
        <f>Table1[[#This Row],[Volume MT/Head]]*Table1[[#This Row],[Price USD/(MT/Head)]]</f>
        <v>0</v>
      </c>
      <c r="W2362" s="28">
        <f>Table1[[#This Row],[Commission SDG/MT]]*Table1[[#This Row],[Volume in Units]]</f>
        <v>0</v>
      </c>
      <c r="Y2362" s="28">
        <f t="shared" si="203"/>
        <v>0</v>
      </c>
      <c r="Z2362" s="6">
        <f>IFERROR((Table1[[#This Row],[Total Cost SDG]]/Table1[[#This Row],[Volume MT/Head]]),0)</f>
        <v>0</v>
      </c>
      <c r="AA2362" s="57" t="e">
        <f t="shared" si="204"/>
        <v>#DIV/0!</v>
      </c>
      <c r="AB2362" s="57">
        <f>IFERROR((Table1[[#This Row],[Total Cost USD]]/Table1[[#This Row],[Volume MT/Head]]),0)</f>
        <v>0</v>
      </c>
      <c r="AD2362" s="6">
        <f>Table1[[#This Row],[Volume MT/Head]]-Table1[[#This Row],[Delivered MT]]</f>
        <v>0</v>
      </c>
      <c r="AE2362" s="6">
        <f>Table1[[#This Row],[Delivered MT]]*Table1[[#This Row],[Average Cost SDG/MT]]</f>
        <v>0</v>
      </c>
    </row>
    <row r="2363" spans="1:31" hidden="1" x14ac:dyDescent="0.2">
      <c r="A2363" s="1">
        <v>2374</v>
      </c>
      <c r="P2363" s="6">
        <f t="shared" si="201"/>
        <v>0</v>
      </c>
      <c r="R2363" s="6">
        <f t="shared" si="202"/>
        <v>0</v>
      </c>
      <c r="S2363" s="57">
        <f t="shared" si="205"/>
        <v>0</v>
      </c>
      <c r="T2363" s="6">
        <f>Table1[[#This Row],[Volume in Units]]*Table1[[#This Row],[Price SDG/Unit]]</f>
        <v>0</v>
      </c>
      <c r="U2363" s="57">
        <f>Table1[[#This Row],[Volume MT/Head]]*Table1[[#This Row],[Price USD/(MT/Head)]]</f>
        <v>0</v>
      </c>
      <c r="W2363" s="28">
        <f>Table1[[#This Row],[Commission SDG/MT]]*Table1[[#This Row],[Volume in Units]]</f>
        <v>0</v>
      </c>
      <c r="Y2363" s="28">
        <f t="shared" si="203"/>
        <v>0</v>
      </c>
      <c r="Z2363" s="6">
        <f>IFERROR((Table1[[#This Row],[Total Cost SDG]]/Table1[[#This Row],[Volume MT/Head]]),0)</f>
        <v>0</v>
      </c>
      <c r="AA2363" s="57" t="e">
        <f t="shared" si="204"/>
        <v>#DIV/0!</v>
      </c>
      <c r="AB2363" s="57">
        <f>IFERROR((Table1[[#This Row],[Total Cost USD]]/Table1[[#This Row],[Volume MT/Head]]),0)</f>
        <v>0</v>
      </c>
      <c r="AD2363" s="6">
        <f>Table1[[#This Row],[Volume MT/Head]]-Table1[[#This Row],[Delivered MT]]</f>
        <v>0</v>
      </c>
      <c r="AE2363" s="6">
        <f>Table1[[#This Row],[Delivered MT]]*Table1[[#This Row],[Average Cost SDG/MT]]</f>
        <v>0</v>
      </c>
    </row>
    <row r="2364" spans="1:31" hidden="1" x14ac:dyDescent="0.2">
      <c r="A2364" s="1">
        <v>2375</v>
      </c>
      <c r="P2364" s="6">
        <f t="shared" si="201"/>
        <v>0</v>
      </c>
      <c r="R2364" s="6">
        <f t="shared" si="202"/>
        <v>0</v>
      </c>
      <c r="S2364" s="57">
        <f t="shared" si="205"/>
        <v>0</v>
      </c>
      <c r="T2364" s="6">
        <f>Table1[[#This Row],[Volume in Units]]*Table1[[#This Row],[Price SDG/Unit]]</f>
        <v>0</v>
      </c>
      <c r="U2364" s="57">
        <f>Table1[[#This Row],[Volume MT/Head]]*Table1[[#This Row],[Price USD/(MT/Head)]]</f>
        <v>0</v>
      </c>
      <c r="W2364" s="28">
        <f>Table1[[#This Row],[Commission SDG/MT]]*Table1[[#This Row],[Volume in Units]]</f>
        <v>0</v>
      </c>
      <c r="Y2364" s="28">
        <f t="shared" si="203"/>
        <v>0</v>
      </c>
      <c r="Z2364" s="6">
        <f>IFERROR((Table1[[#This Row],[Total Cost SDG]]/Table1[[#This Row],[Volume MT/Head]]),0)</f>
        <v>0</v>
      </c>
      <c r="AA2364" s="57" t="e">
        <f t="shared" si="204"/>
        <v>#DIV/0!</v>
      </c>
      <c r="AB2364" s="57">
        <f>IFERROR((Table1[[#This Row],[Total Cost USD]]/Table1[[#This Row],[Volume MT/Head]]),0)</f>
        <v>0</v>
      </c>
      <c r="AD2364" s="6">
        <f>Table1[[#This Row],[Volume MT/Head]]-Table1[[#This Row],[Delivered MT]]</f>
        <v>0</v>
      </c>
      <c r="AE2364" s="6">
        <f>Table1[[#This Row],[Delivered MT]]*Table1[[#This Row],[Average Cost SDG/MT]]</f>
        <v>0</v>
      </c>
    </row>
    <row r="2365" spans="1:31" hidden="1" x14ac:dyDescent="0.2">
      <c r="A2365" s="1">
        <v>2376</v>
      </c>
      <c r="P2365" s="6">
        <f t="shared" si="201"/>
        <v>0</v>
      </c>
      <c r="R2365" s="6">
        <f t="shared" si="202"/>
        <v>0</v>
      </c>
      <c r="S2365" s="57">
        <f t="shared" si="205"/>
        <v>0</v>
      </c>
      <c r="T2365" s="6">
        <f>Table1[[#This Row],[Volume in Units]]*Table1[[#This Row],[Price SDG/Unit]]</f>
        <v>0</v>
      </c>
      <c r="U2365" s="57">
        <f>Table1[[#This Row],[Volume MT/Head]]*Table1[[#This Row],[Price USD/(MT/Head)]]</f>
        <v>0</v>
      </c>
      <c r="W2365" s="28">
        <f>Table1[[#This Row],[Commission SDG/MT]]*Table1[[#This Row],[Volume in Units]]</f>
        <v>0</v>
      </c>
      <c r="Y2365" s="28">
        <f t="shared" si="203"/>
        <v>0</v>
      </c>
      <c r="Z2365" s="6">
        <f>IFERROR((Table1[[#This Row],[Total Cost SDG]]/Table1[[#This Row],[Volume MT/Head]]),0)</f>
        <v>0</v>
      </c>
      <c r="AA2365" s="57" t="e">
        <f t="shared" si="204"/>
        <v>#DIV/0!</v>
      </c>
      <c r="AB2365" s="57">
        <f>IFERROR((Table1[[#This Row],[Total Cost USD]]/Table1[[#This Row],[Volume MT/Head]]),0)</f>
        <v>0</v>
      </c>
      <c r="AD2365" s="6">
        <f>Table1[[#This Row],[Volume MT/Head]]-Table1[[#This Row],[Delivered MT]]</f>
        <v>0</v>
      </c>
      <c r="AE2365" s="6">
        <f>Table1[[#This Row],[Delivered MT]]*Table1[[#This Row],[Average Cost SDG/MT]]</f>
        <v>0</v>
      </c>
    </row>
    <row r="2366" spans="1:31" hidden="1" x14ac:dyDescent="0.2">
      <c r="A2366" s="1">
        <v>2377</v>
      </c>
      <c r="P2366" s="6">
        <f t="shared" si="201"/>
        <v>0</v>
      </c>
      <c r="R2366" s="6">
        <f t="shared" si="202"/>
        <v>0</v>
      </c>
      <c r="S2366" s="57">
        <f t="shared" si="205"/>
        <v>0</v>
      </c>
      <c r="T2366" s="6">
        <f>Table1[[#This Row],[Volume in Units]]*Table1[[#This Row],[Price SDG/Unit]]</f>
        <v>0</v>
      </c>
      <c r="U2366" s="57">
        <f>Table1[[#This Row],[Volume MT/Head]]*Table1[[#This Row],[Price USD/(MT/Head)]]</f>
        <v>0</v>
      </c>
      <c r="W2366" s="28">
        <f>Table1[[#This Row],[Commission SDG/MT]]*Table1[[#This Row],[Volume in Units]]</f>
        <v>0</v>
      </c>
      <c r="Y2366" s="28">
        <f t="shared" si="203"/>
        <v>0</v>
      </c>
      <c r="Z2366" s="6">
        <f>IFERROR((Table1[[#This Row],[Total Cost SDG]]/Table1[[#This Row],[Volume MT/Head]]),0)</f>
        <v>0</v>
      </c>
      <c r="AA2366" s="57" t="e">
        <f t="shared" si="204"/>
        <v>#DIV/0!</v>
      </c>
      <c r="AB2366" s="57">
        <f>IFERROR((Table1[[#This Row],[Total Cost USD]]/Table1[[#This Row],[Volume MT/Head]]),0)</f>
        <v>0</v>
      </c>
      <c r="AD2366" s="6">
        <f>Table1[[#This Row],[Volume MT/Head]]-Table1[[#This Row],[Delivered MT]]</f>
        <v>0</v>
      </c>
      <c r="AE2366" s="6">
        <f>Table1[[#This Row],[Delivered MT]]*Table1[[#This Row],[Average Cost SDG/MT]]</f>
        <v>0</v>
      </c>
    </row>
    <row r="2367" spans="1:31" hidden="1" x14ac:dyDescent="0.2">
      <c r="A2367" s="1">
        <v>2378</v>
      </c>
      <c r="P2367" s="6">
        <f t="shared" si="201"/>
        <v>0</v>
      </c>
      <c r="R2367" s="6">
        <f t="shared" si="202"/>
        <v>0</v>
      </c>
      <c r="S2367" s="57">
        <f t="shared" si="205"/>
        <v>0</v>
      </c>
      <c r="T2367" s="6">
        <f>Table1[[#This Row],[Volume in Units]]*Table1[[#This Row],[Price SDG/Unit]]</f>
        <v>0</v>
      </c>
      <c r="U2367" s="57">
        <f>Table1[[#This Row],[Volume MT/Head]]*Table1[[#This Row],[Price USD/(MT/Head)]]</f>
        <v>0</v>
      </c>
      <c r="W2367" s="28">
        <f>Table1[[#This Row],[Commission SDG/MT]]*Table1[[#This Row],[Volume in Units]]</f>
        <v>0</v>
      </c>
      <c r="Y2367" s="28">
        <f t="shared" si="203"/>
        <v>0</v>
      </c>
      <c r="Z2367" s="6">
        <f>IFERROR((Table1[[#This Row],[Total Cost SDG]]/Table1[[#This Row],[Volume MT/Head]]),0)</f>
        <v>0</v>
      </c>
      <c r="AA2367" s="57" t="e">
        <f t="shared" si="204"/>
        <v>#DIV/0!</v>
      </c>
      <c r="AB2367" s="57">
        <f>IFERROR((Table1[[#This Row],[Total Cost USD]]/Table1[[#This Row],[Volume MT/Head]]),0)</f>
        <v>0</v>
      </c>
      <c r="AD2367" s="6">
        <f>Table1[[#This Row],[Volume MT/Head]]-Table1[[#This Row],[Delivered MT]]</f>
        <v>0</v>
      </c>
      <c r="AE2367" s="6">
        <f>Table1[[#This Row],[Delivered MT]]*Table1[[#This Row],[Average Cost SDG/MT]]</f>
        <v>0</v>
      </c>
    </row>
    <row r="2368" spans="1:31" hidden="1" x14ac:dyDescent="0.2">
      <c r="A2368" s="1">
        <v>2379</v>
      </c>
      <c r="P2368" s="6">
        <f t="shared" si="201"/>
        <v>0</v>
      </c>
      <c r="R2368" s="6">
        <f t="shared" si="202"/>
        <v>0</v>
      </c>
      <c r="S2368" s="57">
        <f t="shared" si="205"/>
        <v>0</v>
      </c>
      <c r="T2368" s="6">
        <f>Table1[[#This Row],[Volume in Units]]*Table1[[#This Row],[Price SDG/Unit]]</f>
        <v>0</v>
      </c>
      <c r="U2368" s="57">
        <f>Table1[[#This Row],[Volume MT/Head]]*Table1[[#This Row],[Price USD/(MT/Head)]]</f>
        <v>0</v>
      </c>
      <c r="W2368" s="28">
        <f>Table1[[#This Row],[Commission SDG/MT]]*Table1[[#This Row],[Volume in Units]]</f>
        <v>0</v>
      </c>
      <c r="Y2368" s="28">
        <f t="shared" si="203"/>
        <v>0</v>
      </c>
      <c r="Z2368" s="6">
        <f>IFERROR((Table1[[#This Row],[Total Cost SDG]]/Table1[[#This Row],[Volume MT/Head]]),0)</f>
        <v>0</v>
      </c>
      <c r="AA2368" s="57" t="e">
        <f t="shared" si="204"/>
        <v>#DIV/0!</v>
      </c>
      <c r="AB2368" s="57">
        <f>IFERROR((Table1[[#This Row],[Total Cost USD]]/Table1[[#This Row],[Volume MT/Head]]),0)</f>
        <v>0</v>
      </c>
      <c r="AD2368" s="6">
        <f>Table1[[#This Row],[Volume MT/Head]]-Table1[[#This Row],[Delivered MT]]</f>
        <v>0</v>
      </c>
      <c r="AE2368" s="6">
        <f>Table1[[#This Row],[Delivered MT]]*Table1[[#This Row],[Average Cost SDG/MT]]</f>
        <v>0</v>
      </c>
    </row>
    <row r="2369" spans="1:31" hidden="1" x14ac:dyDescent="0.2">
      <c r="A2369" s="1">
        <v>2380</v>
      </c>
      <c r="P2369" s="6">
        <f t="shared" si="201"/>
        <v>0</v>
      </c>
      <c r="R2369" s="6">
        <f t="shared" si="202"/>
        <v>0</v>
      </c>
      <c r="S2369" s="57">
        <f t="shared" si="205"/>
        <v>0</v>
      </c>
      <c r="T2369" s="6">
        <f>Table1[[#This Row],[Volume in Units]]*Table1[[#This Row],[Price SDG/Unit]]</f>
        <v>0</v>
      </c>
      <c r="U2369" s="57">
        <f>Table1[[#This Row],[Volume MT/Head]]*Table1[[#This Row],[Price USD/(MT/Head)]]</f>
        <v>0</v>
      </c>
      <c r="W2369" s="28">
        <f>Table1[[#This Row],[Commission SDG/MT]]*Table1[[#This Row],[Volume in Units]]</f>
        <v>0</v>
      </c>
      <c r="Y2369" s="28">
        <f t="shared" si="203"/>
        <v>0</v>
      </c>
      <c r="Z2369" s="6">
        <f>IFERROR((Table1[[#This Row],[Total Cost SDG]]/Table1[[#This Row],[Volume MT/Head]]),0)</f>
        <v>0</v>
      </c>
      <c r="AA2369" s="57" t="e">
        <f t="shared" si="204"/>
        <v>#DIV/0!</v>
      </c>
      <c r="AB2369" s="57">
        <f>IFERROR((Table1[[#This Row],[Total Cost USD]]/Table1[[#This Row],[Volume MT/Head]]),0)</f>
        <v>0</v>
      </c>
      <c r="AD2369" s="6">
        <f>Table1[[#This Row],[Volume MT/Head]]-Table1[[#This Row],[Delivered MT]]</f>
        <v>0</v>
      </c>
      <c r="AE2369" s="6">
        <f>Table1[[#This Row],[Delivered MT]]*Table1[[#This Row],[Average Cost SDG/MT]]</f>
        <v>0</v>
      </c>
    </row>
    <row r="2370" spans="1:31" hidden="1" x14ac:dyDescent="0.2">
      <c r="A2370" s="1">
        <v>2381</v>
      </c>
      <c r="P2370" s="6">
        <f t="shared" ref="P2370:P2433" si="206">IF(N2370="KG",(O2370/1000),IF(N2370="Head",(O2370*1),IF(N2370="Kantar 100lb",(O2370/22.25),IF(N2370="Kantar 315lb",(O2370*315/2204.6),IF(N2370="MT",(O2370*1),IF(N2370="Ardab",(O2370*199.726/1000),IF(N2370="104 Bag",(O2370*104/1000),IF(N2370="101 Bag",(O2370*101/1000),IF(N2370=0,0)))))))))</f>
        <v>0</v>
      </c>
      <c r="R2370" s="6">
        <f t="shared" ref="R2370:R2433" si="207">IF(N2370="KG",(Q2370*1000),IF(N2370="Head",(Q2370*1),IF(N2370="Kantar 100lb",(Q2370*22.25),IF(N2370="Kantar 315lb",(Q2370/315*2204.6),IF(N2370="MT",(Q2370*1),IF(N2370="Ardab",(Q2370/199.726*1000),IF(N2370="104 Bag",(Q2370/104*1000),IF(N2370="101 Bag",(Q2370/101*1000),IF(N2370=0,0)))))))))</f>
        <v>0</v>
      </c>
      <c r="S2370" s="57">
        <f t="shared" si="205"/>
        <v>0</v>
      </c>
      <c r="T2370" s="6">
        <f>Table1[[#This Row],[Volume in Units]]*Table1[[#This Row],[Price SDG/Unit]]</f>
        <v>0</v>
      </c>
      <c r="U2370" s="57">
        <f>Table1[[#This Row],[Volume MT/Head]]*Table1[[#This Row],[Price USD/(MT/Head)]]</f>
        <v>0</v>
      </c>
      <c r="W2370" s="28">
        <f>Table1[[#This Row],[Commission SDG/MT]]*Table1[[#This Row],[Volume in Units]]</f>
        <v>0</v>
      </c>
      <c r="Y2370" s="28">
        <f t="shared" ref="Y2370:Y2433" si="208">T2370+W2370+X2370</f>
        <v>0</v>
      </c>
      <c r="Z2370" s="6">
        <f>IFERROR((Table1[[#This Row],[Total Cost SDG]]/Table1[[#This Row],[Volume MT/Head]]),0)</f>
        <v>0</v>
      </c>
      <c r="AA2370" s="57" t="e">
        <f t="shared" ref="AA2370:AA2433" si="209">Y2370/F2370</f>
        <v>#DIV/0!</v>
      </c>
      <c r="AB2370" s="57">
        <f>IFERROR((Table1[[#This Row],[Total Cost USD]]/Table1[[#This Row],[Volume MT/Head]]),0)</f>
        <v>0</v>
      </c>
      <c r="AD2370" s="6">
        <f>Table1[[#This Row],[Volume MT/Head]]-Table1[[#This Row],[Delivered MT]]</f>
        <v>0</v>
      </c>
      <c r="AE2370" s="6">
        <f>Table1[[#This Row],[Delivered MT]]*Table1[[#This Row],[Average Cost SDG/MT]]</f>
        <v>0</v>
      </c>
    </row>
    <row r="2371" spans="1:31" hidden="1" x14ac:dyDescent="0.2">
      <c r="A2371" s="1">
        <v>2382</v>
      </c>
      <c r="P2371" s="6">
        <f t="shared" si="206"/>
        <v>0</v>
      </c>
      <c r="R2371" s="6">
        <f t="shared" si="207"/>
        <v>0</v>
      </c>
      <c r="S2371" s="57">
        <f t="shared" si="205"/>
        <v>0</v>
      </c>
      <c r="T2371" s="6">
        <f>Table1[[#This Row],[Volume in Units]]*Table1[[#This Row],[Price SDG/Unit]]</f>
        <v>0</v>
      </c>
      <c r="U2371" s="57">
        <f>Table1[[#This Row],[Volume MT/Head]]*Table1[[#This Row],[Price USD/(MT/Head)]]</f>
        <v>0</v>
      </c>
      <c r="W2371" s="28">
        <f>Table1[[#This Row],[Commission SDG/MT]]*Table1[[#This Row],[Volume in Units]]</f>
        <v>0</v>
      </c>
      <c r="Y2371" s="28">
        <f t="shared" si="208"/>
        <v>0</v>
      </c>
      <c r="Z2371" s="6">
        <f>IFERROR((Table1[[#This Row],[Total Cost SDG]]/Table1[[#This Row],[Volume MT/Head]]),0)</f>
        <v>0</v>
      </c>
      <c r="AA2371" s="57" t="e">
        <f t="shared" si="209"/>
        <v>#DIV/0!</v>
      </c>
      <c r="AB2371" s="57">
        <f>IFERROR((Table1[[#This Row],[Total Cost USD]]/Table1[[#This Row],[Volume MT/Head]]),0)</f>
        <v>0</v>
      </c>
      <c r="AD2371" s="6">
        <f>Table1[[#This Row],[Volume MT/Head]]-Table1[[#This Row],[Delivered MT]]</f>
        <v>0</v>
      </c>
      <c r="AE2371" s="6">
        <f>Table1[[#This Row],[Delivered MT]]*Table1[[#This Row],[Average Cost SDG/MT]]</f>
        <v>0</v>
      </c>
    </row>
    <row r="2372" spans="1:31" hidden="1" x14ac:dyDescent="0.2">
      <c r="A2372" s="1">
        <v>2383</v>
      </c>
      <c r="P2372" s="6">
        <f t="shared" si="206"/>
        <v>0</v>
      </c>
      <c r="R2372" s="6">
        <f t="shared" si="207"/>
        <v>0</v>
      </c>
      <c r="S2372" s="57">
        <f t="shared" si="205"/>
        <v>0</v>
      </c>
      <c r="T2372" s="6">
        <f>Table1[[#This Row],[Volume in Units]]*Table1[[#This Row],[Price SDG/Unit]]</f>
        <v>0</v>
      </c>
      <c r="U2372" s="57">
        <f>Table1[[#This Row],[Volume MT/Head]]*Table1[[#This Row],[Price USD/(MT/Head)]]</f>
        <v>0</v>
      </c>
      <c r="W2372" s="28">
        <f>Table1[[#This Row],[Commission SDG/MT]]*Table1[[#This Row],[Volume in Units]]</f>
        <v>0</v>
      </c>
      <c r="Y2372" s="28">
        <f t="shared" si="208"/>
        <v>0</v>
      </c>
      <c r="Z2372" s="6">
        <f>IFERROR((Table1[[#This Row],[Total Cost SDG]]/Table1[[#This Row],[Volume MT/Head]]),0)</f>
        <v>0</v>
      </c>
      <c r="AA2372" s="57" t="e">
        <f t="shared" si="209"/>
        <v>#DIV/0!</v>
      </c>
      <c r="AB2372" s="57">
        <f>IFERROR((Table1[[#This Row],[Total Cost USD]]/Table1[[#This Row],[Volume MT/Head]]),0)</f>
        <v>0</v>
      </c>
      <c r="AD2372" s="6">
        <f>Table1[[#This Row],[Volume MT/Head]]-Table1[[#This Row],[Delivered MT]]</f>
        <v>0</v>
      </c>
      <c r="AE2372" s="6">
        <f>Table1[[#This Row],[Delivered MT]]*Table1[[#This Row],[Average Cost SDG/MT]]</f>
        <v>0</v>
      </c>
    </row>
    <row r="2373" spans="1:31" hidden="1" x14ac:dyDescent="0.2">
      <c r="A2373" s="1">
        <v>2384</v>
      </c>
      <c r="P2373" s="6">
        <f t="shared" si="206"/>
        <v>0</v>
      </c>
      <c r="R2373" s="6">
        <f t="shared" si="207"/>
        <v>0</v>
      </c>
      <c r="S2373" s="57">
        <f t="shared" si="205"/>
        <v>0</v>
      </c>
      <c r="T2373" s="6">
        <f>Table1[[#This Row],[Volume in Units]]*Table1[[#This Row],[Price SDG/Unit]]</f>
        <v>0</v>
      </c>
      <c r="U2373" s="57">
        <f>Table1[[#This Row],[Volume MT/Head]]*Table1[[#This Row],[Price USD/(MT/Head)]]</f>
        <v>0</v>
      </c>
      <c r="W2373" s="28">
        <f>Table1[[#This Row],[Commission SDG/MT]]*Table1[[#This Row],[Volume in Units]]</f>
        <v>0</v>
      </c>
      <c r="Y2373" s="28">
        <f t="shared" si="208"/>
        <v>0</v>
      </c>
      <c r="Z2373" s="6">
        <f>IFERROR((Table1[[#This Row],[Total Cost SDG]]/Table1[[#This Row],[Volume MT/Head]]),0)</f>
        <v>0</v>
      </c>
      <c r="AA2373" s="57" t="e">
        <f t="shared" si="209"/>
        <v>#DIV/0!</v>
      </c>
      <c r="AB2373" s="57">
        <f>IFERROR((Table1[[#This Row],[Total Cost USD]]/Table1[[#This Row],[Volume MT/Head]]),0)</f>
        <v>0</v>
      </c>
      <c r="AD2373" s="6">
        <f>Table1[[#This Row],[Volume MT/Head]]-Table1[[#This Row],[Delivered MT]]</f>
        <v>0</v>
      </c>
      <c r="AE2373" s="6">
        <f>Table1[[#This Row],[Delivered MT]]*Table1[[#This Row],[Average Cost SDG/MT]]</f>
        <v>0</v>
      </c>
    </row>
    <row r="2374" spans="1:31" hidden="1" x14ac:dyDescent="0.2">
      <c r="A2374" s="1">
        <v>2385</v>
      </c>
      <c r="P2374" s="6">
        <f t="shared" si="206"/>
        <v>0</v>
      </c>
      <c r="R2374" s="6">
        <f t="shared" si="207"/>
        <v>0</v>
      </c>
      <c r="S2374" s="57">
        <f t="shared" si="205"/>
        <v>0</v>
      </c>
      <c r="T2374" s="6">
        <f>Table1[[#This Row],[Volume in Units]]*Table1[[#This Row],[Price SDG/Unit]]</f>
        <v>0</v>
      </c>
      <c r="U2374" s="57">
        <f>Table1[[#This Row],[Volume MT/Head]]*Table1[[#This Row],[Price USD/(MT/Head)]]</f>
        <v>0</v>
      </c>
      <c r="W2374" s="28">
        <f>Table1[[#This Row],[Commission SDG/MT]]*Table1[[#This Row],[Volume in Units]]</f>
        <v>0</v>
      </c>
      <c r="Y2374" s="28">
        <f t="shared" si="208"/>
        <v>0</v>
      </c>
      <c r="Z2374" s="6">
        <f>IFERROR((Table1[[#This Row],[Total Cost SDG]]/Table1[[#This Row],[Volume MT/Head]]),0)</f>
        <v>0</v>
      </c>
      <c r="AA2374" s="57" t="e">
        <f t="shared" si="209"/>
        <v>#DIV/0!</v>
      </c>
      <c r="AB2374" s="57">
        <f>IFERROR((Table1[[#This Row],[Total Cost USD]]/Table1[[#This Row],[Volume MT/Head]]),0)</f>
        <v>0</v>
      </c>
      <c r="AD2374" s="6">
        <f>Table1[[#This Row],[Volume MT/Head]]-Table1[[#This Row],[Delivered MT]]</f>
        <v>0</v>
      </c>
      <c r="AE2374" s="6">
        <f>Table1[[#This Row],[Delivered MT]]*Table1[[#This Row],[Average Cost SDG/MT]]</f>
        <v>0</v>
      </c>
    </row>
    <row r="2375" spans="1:31" hidden="1" x14ac:dyDescent="0.2">
      <c r="A2375" s="1">
        <v>2386</v>
      </c>
      <c r="P2375" s="6">
        <f t="shared" si="206"/>
        <v>0</v>
      </c>
      <c r="R2375" s="6">
        <f t="shared" si="207"/>
        <v>0</v>
      </c>
      <c r="S2375" s="57">
        <f t="shared" si="205"/>
        <v>0</v>
      </c>
      <c r="T2375" s="6">
        <f>Table1[[#This Row],[Volume in Units]]*Table1[[#This Row],[Price SDG/Unit]]</f>
        <v>0</v>
      </c>
      <c r="U2375" s="57">
        <f>Table1[[#This Row],[Volume MT/Head]]*Table1[[#This Row],[Price USD/(MT/Head)]]</f>
        <v>0</v>
      </c>
      <c r="W2375" s="28">
        <f>Table1[[#This Row],[Commission SDG/MT]]*Table1[[#This Row],[Volume in Units]]</f>
        <v>0</v>
      </c>
      <c r="Y2375" s="28">
        <f t="shared" si="208"/>
        <v>0</v>
      </c>
      <c r="Z2375" s="6">
        <f>IFERROR((Table1[[#This Row],[Total Cost SDG]]/Table1[[#This Row],[Volume MT/Head]]),0)</f>
        <v>0</v>
      </c>
      <c r="AA2375" s="57" t="e">
        <f t="shared" si="209"/>
        <v>#DIV/0!</v>
      </c>
      <c r="AB2375" s="57">
        <f>IFERROR((Table1[[#This Row],[Total Cost USD]]/Table1[[#This Row],[Volume MT/Head]]),0)</f>
        <v>0</v>
      </c>
      <c r="AD2375" s="6">
        <f>Table1[[#This Row],[Volume MT/Head]]-Table1[[#This Row],[Delivered MT]]</f>
        <v>0</v>
      </c>
      <c r="AE2375" s="6">
        <f>Table1[[#This Row],[Delivered MT]]*Table1[[#This Row],[Average Cost SDG/MT]]</f>
        <v>0</v>
      </c>
    </row>
    <row r="2376" spans="1:31" hidden="1" x14ac:dyDescent="0.2">
      <c r="A2376" s="1">
        <v>2387</v>
      </c>
      <c r="P2376" s="6">
        <f t="shared" si="206"/>
        <v>0</v>
      </c>
      <c r="R2376" s="6">
        <f t="shared" si="207"/>
        <v>0</v>
      </c>
      <c r="S2376" s="57">
        <f t="shared" si="205"/>
        <v>0</v>
      </c>
      <c r="T2376" s="6">
        <f>Table1[[#This Row],[Volume in Units]]*Table1[[#This Row],[Price SDG/Unit]]</f>
        <v>0</v>
      </c>
      <c r="U2376" s="57">
        <f>Table1[[#This Row],[Volume MT/Head]]*Table1[[#This Row],[Price USD/(MT/Head)]]</f>
        <v>0</v>
      </c>
      <c r="W2376" s="28">
        <f>Table1[[#This Row],[Commission SDG/MT]]*Table1[[#This Row],[Volume in Units]]</f>
        <v>0</v>
      </c>
      <c r="Y2376" s="28">
        <f t="shared" si="208"/>
        <v>0</v>
      </c>
      <c r="Z2376" s="6">
        <f>IFERROR((Table1[[#This Row],[Total Cost SDG]]/Table1[[#This Row],[Volume MT/Head]]),0)</f>
        <v>0</v>
      </c>
      <c r="AA2376" s="57" t="e">
        <f t="shared" si="209"/>
        <v>#DIV/0!</v>
      </c>
      <c r="AB2376" s="57">
        <f>IFERROR((Table1[[#This Row],[Total Cost USD]]/Table1[[#This Row],[Volume MT/Head]]),0)</f>
        <v>0</v>
      </c>
      <c r="AD2376" s="6">
        <f>Table1[[#This Row],[Volume MT/Head]]-Table1[[#This Row],[Delivered MT]]</f>
        <v>0</v>
      </c>
      <c r="AE2376" s="6">
        <f>Table1[[#This Row],[Delivered MT]]*Table1[[#This Row],[Average Cost SDG/MT]]</f>
        <v>0</v>
      </c>
    </row>
    <row r="2377" spans="1:31" hidden="1" x14ac:dyDescent="0.2">
      <c r="A2377" s="1">
        <v>2388</v>
      </c>
      <c r="P2377" s="6">
        <f t="shared" si="206"/>
        <v>0</v>
      </c>
      <c r="R2377" s="6">
        <f t="shared" si="207"/>
        <v>0</v>
      </c>
      <c r="S2377" s="57">
        <f t="shared" si="205"/>
        <v>0</v>
      </c>
      <c r="T2377" s="6">
        <f>Table1[[#This Row],[Volume in Units]]*Table1[[#This Row],[Price SDG/Unit]]</f>
        <v>0</v>
      </c>
      <c r="U2377" s="57">
        <f>Table1[[#This Row],[Volume MT/Head]]*Table1[[#This Row],[Price USD/(MT/Head)]]</f>
        <v>0</v>
      </c>
      <c r="W2377" s="28">
        <f>Table1[[#This Row],[Commission SDG/MT]]*Table1[[#This Row],[Volume in Units]]</f>
        <v>0</v>
      </c>
      <c r="Y2377" s="28">
        <f t="shared" si="208"/>
        <v>0</v>
      </c>
      <c r="Z2377" s="6">
        <f>IFERROR((Table1[[#This Row],[Total Cost SDG]]/Table1[[#This Row],[Volume MT/Head]]),0)</f>
        <v>0</v>
      </c>
      <c r="AA2377" s="57" t="e">
        <f t="shared" si="209"/>
        <v>#DIV/0!</v>
      </c>
      <c r="AB2377" s="57">
        <f>IFERROR((Table1[[#This Row],[Total Cost USD]]/Table1[[#This Row],[Volume MT/Head]]),0)</f>
        <v>0</v>
      </c>
      <c r="AD2377" s="6">
        <f>Table1[[#This Row],[Volume MT/Head]]-Table1[[#This Row],[Delivered MT]]</f>
        <v>0</v>
      </c>
      <c r="AE2377" s="6">
        <f>Table1[[#This Row],[Delivered MT]]*Table1[[#This Row],[Average Cost SDG/MT]]</f>
        <v>0</v>
      </c>
    </row>
    <row r="2378" spans="1:31" hidden="1" x14ac:dyDescent="0.2">
      <c r="A2378" s="1">
        <v>2389</v>
      </c>
      <c r="P2378" s="6">
        <f t="shared" si="206"/>
        <v>0</v>
      </c>
      <c r="R2378" s="6">
        <f t="shared" si="207"/>
        <v>0</v>
      </c>
      <c r="S2378" s="57">
        <f t="shared" si="205"/>
        <v>0</v>
      </c>
      <c r="T2378" s="6">
        <f>Table1[[#This Row],[Volume in Units]]*Table1[[#This Row],[Price SDG/Unit]]</f>
        <v>0</v>
      </c>
      <c r="U2378" s="57">
        <f>Table1[[#This Row],[Volume MT/Head]]*Table1[[#This Row],[Price USD/(MT/Head)]]</f>
        <v>0</v>
      </c>
      <c r="W2378" s="28">
        <f>Table1[[#This Row],[Commission SDG/MT]]*Table1[[#This Row],[Volume in Units]]</f>
        <v>0</v>
      </c>
      <c r="Y2378" s="28">
        <f t="shared" si="208"/>
        <v>0</v>
      </c>
      <c r="Z2378" s="6">
        <f>IFERROR((Table1[[#This Row],[Total Cost SDG]]/Table1[[#This Row],[Volume MT/Head]]),0)</f>
        <v>0</v>
      </c>
      <c r="AA2378" s="57" t="e">
        <f t="shared" si="209"/>
        <v>#DIV/0!</v>
      </c>
      <c r="AB2378" s="57">
        <f>IFERROR((Table1[[#This Row],[Total Cost USD]]/Table1[[#This Row],[Volume MT/Head]]),0)</f>
        <v>0</v>
      </c>
      <c r="AD2378" s="6">
        <f>Table1[[#This Row],[Volume MT/Head]]-Table1[[#This Row],[Delivered MT]]</f>
        <v>0</v>
      </c>
      <c r="AE2378" s="6">
        <f>Table1[[#This Row],[Delivered MT]]*Table1[[#This Row],[Average Cost SDG/MT]]</f>
        <v>0</v>
      </c>
    </row>
    <row r="2379" spans="1:31" hidden="1" x14ac:dyDescent="0.2">
      <c r="A2379" s="1">
        <v>2390</v>
      </c>
      <c r="P2379" s="6">
        <f t="shared" si="206"/>
        <v>0</v>
      </c>
      <c r="R2379" s="6">
        <f t="shared" si="207"/>
        <v>0</v>
      </c>
      <c r="S2379" s="57">
        <f t="shared" si="205"/>
        <v>0</v>
      </c>
      <c r="T2379" s="6">
        <f>Table1[[#This Row],[Volume in Units]]*Table1[[#This Row],[Price SDG/Unit]]</f>
        <v>0</v>
      </c>
      <c r="U2379" s="57">
        <f>Table1[[#This Row],[Volume MT/Head]]*Table1[[#This Row],[Price USD/(MT/Head)]]</f>
        <v>0</v>
      </c>
      <c r="W2379" s="28">
        <f>Table1[[#This Row],[Commission SDG/MT]]*Table1[[#This Row],[Volume in Units]]</f>
        <v>0</v>
      </c>
      <c r="Y2379" s="28">
        <f t="shared" si="208"/>
        <v>0</v>
      </c>
      <c r="Z2379" s="6">
        <f>IFERROR((Table1[[#This Row],[Total Cost SDG]]/Table1[[#This Row],[Volume MT/Head]]),0)</f>
        <v>0</v>
      </c>
      <c r="AA2379" s="57" t="e">
        <f t="shared" si="209"/>
        <v>#DIV/0!</v>
      </c>
      <c r="AB2379" s="57">
        <f>IFERROR((Table1[[#This Row],[Total Cost USD]]/Table1[[#This Row],[Volume MT/Head]]),0)</f>
        <v>0</v>
      </c>
      <c r="AD2379" s="6">
        <f>Table1[[#This Row],[Volume MT/Head]]-Table1[[#This Row],[Delivered MT]]</f>
        <v>0</v>
      </c>
      <c r="AE2379" s="6">
        <f>Table1[[#This Row],[Delivered MT]]*Table1[[#This Row],[Average Cost SDG/MT]]</f>
        <v>0</v>
      </c>
    </row>
    <row r="2380" spans="1:31" hidden="1" x14ac:dyDescent="0.2">
      <c r="A2380" s="1">
        <v>2391</v>
      </c>
      <c r="P2380" s="6">
        <f t="shared" si="206"/>
        <v>0</v>
      </c>
      <c r="R2380" s="6">
        <f t="shared" si="207"/>
        <v>0</v>
      </c>
      <c r="S2380" s="57">
        <f t="shared" si="205"/>
        <v>0</v>
      </c>
      <c r="T2380" s="6">
        <f>Table1[[#This Row],[Volume in Units]]*Table1[[#This Row],[Price SDG/Unit]]</f>
        <v>0</v>
      </c>
      <c r="U2380" s="57">
        <f>Table1[[#This Row],[Volume MT/Head]]*Table1[[#This Row],[Price USD/(MT/Head)]]</f>
        <v>0</v>
      </c>
      <c r="W2380" s="28">
        <f>Table1[[#This Row],[Commission SDG/MT]]*Table1[[#This Row],[Volume in Units]]</f>
        <v>0</v>
      </c>
      <c r="Y2380" s="28">
        <f t="shared" si="208"/>
        <v>0</v>
      </c>
      <c r="Z2380" s="6">
        <f>IFERROR((Table1[[#This Row],[Total Cost SDG]]/Table1[[#This Row],[Volume MT/Head]]),0)</f>
        <v>0</v>
      </c>
      <c r="AA2380" s="57" t="e">
        <f t="shared" si="209"/>
        <v>#DIV/0!</v>
      </c>
      <c r="AB2380" s="57">
        <f>IFERROR((Table1[[#This Row],[Total Cost USD]]/Table1[[#This Row],[Volume MT/Head]]),0)</f>
        <v>0</v>
      </c>
      <c r="AD2380" s="6">
        <f>Table1[[#This Row],[Volume MT/Head]]-Table1[[#This Row],[Delivered MT]]</f>
        <v>0</v>
      </c>
      <c r="AE2380" s="6">
        <f>Table1[[#This Row],[Delivered MT]]*Table1[[#This Row],[Average Cost SDG/MT]]</f>
        <v>0</v>
      </c>
    </row>
    <row r="2381" spans="1:31" hidden="1" x14ac:dyDescent="0.2">
      <c r="A2381" s="1">
        <v>2392</v>
      </c>
      <c r="P2381" s="6">
        <f t="shared" si="206"/>
        <v>0</v>
      </c>
      <c r="R2381" s="6">
        <f t="shared" si="207"/>
        <v>0</v>
      </c>
      <c r="S2381" s="57">
        <f t="shared" si="205"/>
        <v>0</v>
      </c>
      <c r="T2381" s="6">
        <f>Table1[[#This Row],[Volume in Units]]*Table1[[#This Row],[Price SDG/Unit]]</f>
        <v>0</v>
      </c>
      <c r="U2381" s="57">
        <f>Table1[[#This Row],[Volume MT/Head]]*Table1[[#This Row],[Price USD/(MT/Head)]]</f>
        <v>0</v>
      </c>
      <c r="W2381" s="28">
        <f>Table1[[#This Row],[Commission SDG/MT]]*Table1[[#This Row],[Volume in Units]]</f>
        <v>0</v>
      </c>
      <c r="Y2381" s="28">
        <f t="shared" si="208"/>
        <v>0</v>
      </c>
      <c r="Z2381" s="6">
        <f>IFERROR((Table1[[#This Row],[Total Cost SDG]]/Table1[[#This Row],[Volume MT/Head]]),0)</f>
        <v>0</v>
      </c>
      <c r="AA2381" s="57" t="e">
        <f t="shared" si="209"/>
        <v>#DIV/0!</v>
      </c>
      <c r="AB2381" s="57">
        <f>IFERROR((Table1[[#This Row],[Total Cost USD]]/Table1[[#This Row],[Volume MT/Head]]),0)</f>
        <v>0</v>
      </c>
      <c r="AD2381" s="6">
        <f>Table1[[#This Row],[Volume MT/Head]]-Table1[[#This Row],[Delivered MT]]</f>
        <v>0</v>
      </c>
      <c r="AE2381" s="6">
        <f>Table1[[#This Row],[Delivered MT]]*Table1[[#This Row],[Average Cost SDG/MT]]</f>
        <v>0</v>
      </c>
    </row>
    <row r="2382" spans="1:31" hidden="1" x14ac:dyDescent="0.2">
      <c r="A2382" s="1">
        <v>2393</v>
      </c>
      <c r="P2382" s="6">
        <f t="shared" si="206"/>
        <v>0</v>
      </c>
      <c r="R2382" s="6">
        <f t="shared" si="207"/>
        <v>0</v>
      </c>
      <c r="S2382" s="57">
        <f t="shared" si="205"/>
        <v>0</v>
      </c>
      <c r="T2382" s="6">
        <f>Table1[[#This Row],[Volume in Units]]*Table1[[#This Row],[Price SDG/Unit]]</f>
        <v>0</v>
      </c>
      <c r="U2382" s="57">
        <f>Table1[[#This Row],[Volume MT/Head]]*Table1[[#This Row],[Price USD/(MT/Head)]]</f>
        <v>0</v>
      </c>
      <c r="W2382" s="28">
        <f>Table1[[#This Row],[Commission SDG/MT]]*Table1[[#This Row],[Volume in Units]]</f>
        <v>0</v>
      </c>
      <c r="Y2382" s="28">
        <f t="shared" si="208"/>
        <v>0</v>
      </c>
      <c r="Z2382" s="6">
        <f>IFERROR((Table1[[#This Row],[Total Cost SDG]]/Table1[[#This Row],[Volume MT/Head]]),0)</f>
        <v>0</v>
      </c>
      <c r="AA2382" s="57" t="e">
        <f t="shared" si="209"/>
        <v>#DIV/0!</v>
      </c>
      <c r="AB2382" s="57">
        <f>IFERROR((Table1[[#This Row],[Total Cost USD]]/Table1[[#This Row],[Volume MT/Head]]),0)</f>
        <v>0</v>
      </c>
      <c r="AD2382" s="6">
        <f>Table1[[#This Row],[Volume MT/Head]]-Table1[[#This Row],[Delivered MT]]</f>
        <v>0</v>
      </c>
      <c r="AE2382" s="6">
        <f>Table1[[#This Row],[Delivered MT]]*Table1[[#This Row],[Average Cost SDG/MT]]</f>
        <v>0</v>
      </c>
    </row>
    <row r="2383" spans="1:31" hidden="1" x14ac:dyDescent="0.2">
      <c r="A2383" s="1">
        <v>2394</v>
      </c>
      <c r="P2383" s="6">
        <f t="shared" si="206"/>
        <v>0</v>
      </c>
      <c r="R2383" s="6">
        <f t="shared" si="207"/>
        <v>0</v>
      </c>
      <c r="S2383" s="57">
        <f t="shared" si="205"/>
        <v>0</v>
      </c>
      <c r="T2383" s="6">
        <f>Table1[[#This Row],[Volume in Units]]*Table1[[#This Row],[Price SDG/Unit]]</f>
        <v>0</v>
      </c>
      <c r="U2383" s="57">
        <f>Table1[[#This Row],[Volume MT/Head]]*Table1[[#This Row],[Price USD/(MT/Head)]]</f>
        <v>0</v>
      </c>
      <c r="W2383" s="28">
        <f>Table1[[#This Row],[Commission SDG/MT]]*Table1[[#This Row],[Volume in Units]]</f>
        <v>0</v>
      </c>
      <c r="Y2383" s="28">
        <f t="shared" si="208"/>
        <v>0</v>
      </c>
      <c r="Z2383" s="6">
        <f>IFERROR((Table1[[#This Row],[Total Cost SDG]]/Table1[[#This Row],[Volume MT/Head]]),0)</f>
        <v>0</v>
      </c>
      <c r="AA2383" s="57" t="e">
        <f t="shared" si="209"/>
        <v>#DIV/0!</v>
      </c>
      <c r="AB2383" s="57">
        <f>IFERROR((Table1[[#This Row],[Total Cost USD]]/Table1[[#This Row],[Volume MT/Head]]),0)</f>
        <v>0</v>
      </c>
      <c r="AD2383" s="6">
        <f>Table1[[#This Row],[Volume MT/Head]]-Table1[[#This Row],[Delivered MT]]</f>
        <v>0</v>
      </c>
      <c r="AE2383" s="6">
        <f>Table1[[#This Row],[Delivered MT]]*Table1[[#This Row],[Average Cost SDG/MT]]</f>
        <v>0</v>
      </c>
    </row>
    <row r="2384" spans="1:31" hidden="1" x14ac:dyDescent="0.2">
      <c r="A2384" s="1">
        <v>2395</v>
      </c>
      <c r="P2384" s="6">
        <f t="shared" si="206"/>
        <v>0</v>
      </c>
      <c r="R2384" s="6">
        <f t="shared" si="207"/>
        <v>0</v>
      </c>
      <c r="S2384" s="57">
        <f t="shared" si="205"/>
        <v>0</v>
      </c>
      <c r="T2384" s="6">
        <f>Table1[[#This Row],[Volume in Units]]*Table1[[#This Row],[Price SDG/Unit]]</f>
        <v>0</v>
      </c>
      <c r="U2384" s="57">
        <f>Table1[[#This Row],[Volume MT/Head]]*Table1[[#This Row],[Price USD/(MT/Head)]]</f>
        <v>0</v>
      </c>
      <c r="W2384" s="28">
        <f>Table1[[#This Row],[Commission SDG/MT]]*Table1[[#This Row],[Volume in Units]]</f>
        <v>0</v>
      </c>
      <c r="Y2384" s="28">
        <f t="shared" si="208"/>
        <v>0</v>
      </c>
      <c r="Z2384" s="6">
        <f>IFERROR((Table1[[#This Row],[Total Cost SDG]]/Table1[[#This Row],[Volume MT/Head]]),0)</f>
        <v>0</v>
      </c>
      <c r="AA2384" s="57" t="e">
        <f t="shared" si="209"/>
        <v>#DIV/0!</v>
      </c>
      <c r="AB2384" s="57">
        <f>IFERROR((Table1[[#This Row],[Total Cost USD]]/Table1[[#This Row],[Volume MT/Head]]),0)</f>
        <v>0</v>
      </c>
      <c r="AD2384" s="6">
        <f>Table1[[#This Row],[Volume MT/Head]]-Table1[[#This Row],[Delivered MT]]</f>
        <v>0</v>
      </c>
      <c r="AE2384" s="6">
        <f>Table1[[#This Row],[Delivered MT]]*Table1[[#This Row],[Average Cost SDG/MT]]</f>
        <v>0</v>
      </c>
    </row>
    <row r="2385" spans="1:31" hidden="1" x14ac:dyDescent="0.2">
      <c r="A2385" s="1">
        <v>2396</v>
      </c>
      <c r="P2385" s="6">
        <f t="shared" si="206"/>
        <v>0</v>
      </c>
      <c r="R2385" s="6">
        <f t="shared" si="207"/>
        <v>0</v>
      </c>
      <c r="S2385" s="57">
        <f t="shared" si="205"/>
        <v>0</v>
      </c>
      <c r="T2385" s="6">
        <f>Table1[[#This Row],[Volume in Units]]*Table1[[#This Row],[Price SDG/Unit]]</f>
        <v>0</v>
      </c>
      <c r="U2385" s="57">
        <f>Table1[[#This Row],[Volume MT/Head]]*Table1[[#This Row],[Price USD/(MT/Head)]]</f>
        <v>0</v>
      </c>
      <c r="W2385" s="28">
        <f>Table1[[#This Row],[Commission SDG/MT]]*Table1[[#This Row],[Volume in Units]]</f>
        <v>0</v>
      </c>
      <c r="Y2385" s="28">
        <f t="shared" si="208"/>
        <v>0</v>
      </c>
      <c r="Z2385" s="6">
        <f>IFERROR((Table1[[#This Row],[Total Cost SDG]]/Table1[[#This Row],[Volume MT/Head]]),0)</f>
        <v>0</v>
      </c>
      <c r="AA2385" s="57" t="e">
        <f t="shared" si="209"/>
        <v>#DIV/0!</v>
      </c>
      <c r="AB2385" s="57">
        <f>IFERROR((Table1[[#This Row],[Total Cost USD]]/Table1[[#This Row],[Volume MT/Head]]),0)</f>
        <v>0</v>
      </c>
      <c r="AD2385" s="6">
        <f>Table1[[#This Row],[Volume MT/Head]]-Table1[[#This Row],[Delivered MT]]</f>
        <v>0</v>
      </c>
      <c r="AE2385" s="6">
        <f>Table1[[#This Row],[Delivered MT]]*Table1[[#This Row],[Average Cost SDG/MT]]</f>
        <v>0</v>
      </c>
    </row>
    <row r="2386" spans="1:31" hidden="1" x14ac:dyDescent="0.2">
      <c r="A2386" s="1">
        <v>2397</v>
      </c>
      <c r="P2386" s="6">
        <f t="shared" si="206"/>
        <v>0</v>
      </c>
      <c r="R2386" s="6">
        <f t="shared" si="207"/>
        <v>0</v>
      </c>
      <c r="S2386" s="57">
        <f t="shared" si="205"/>
        <v>0</v>
      </c>
      <c r="T2386" s="6">
        <f>Table1[[#This Row],[Volume in Units]]*Table1[[#This Row],[Price SDG/Unit]]</f>
        <v>0</v>
      </c>
      <c r="U2386" s="57">
        <f>Table1[[#This Row],[Volume MT/Head]]*Table1[[#This Row],[Price USD/(MT/Head)]]</f>
        <v>0</v>
      </c>
      <c r="W2386" s="28">
        <f>Table1[[#This Row],[Commission SDG/MT]]*Table1[[#This Row],[Volume in Units]]</f>
        <v>0</v>
      </c>
      <c r="Y2386" s="28">
        <f t="shared" si="208"/>
        <v>0</v>
      </c>
      <c r="Z2386" s="6">
        <f>IFERROR((Table1[[#This Row],[Total Cost SDG]]/Table1[[#This Row],[Volume MT/Head]]),0)</f>
        <v>0</v>
      </c>
      <c r="AA2386" s="57" t="e">
        <f t="shared" si="209"/>
        <v>#DIV/0!</v>
      </c>
      <c r="AB2386" s="57">
        <f>IFERROR((Table1[[#This Row],[Total Cost USD]]/Table1[[#This Row],[Volume MT/Head]]),0)</f>
        <v>0</v>
      </c>
      <c r="AD2386" s="6">
        <f>Table1[[#This Row],[Volume MT/Head]]-Table1[[#This Row],[Delivered MT]]</f>
        <v>0</v>
      </c>
      <c r="AE2386" s="6">
        <f>Table1[[#This Row],[Delivered MT]]*Table1[[#This Row],[Average Cost SDG/MT]]</f>
        <v>0</v>
      </c>
    </row>
    <row r="2387" spans="1:31" hidden="1" x14ac:dyDescent="0.2">
      <c r="A2387" s="1">
        <v>2398</v>
      </c>
      <c r="P2387" s="6">
        <f t="shared" si="206"/>
        <v>0</v>
      </c>
      <c r="R2387" s="6">
        <f t="shared" si="207"/>
        <v>0</v>
      </c>
      <c r="S2387" s="57">
        <f t="shared" si="205"/>
        <v>0</v>
      </c>
      <c r="T2387" s="6">
        <f>Table1[[#This Row],[Volume in Units]]*Table1[[#This Row],[Price SDG/Unit]]</f>
        <v>0</v>
      </c>
      <c r="U2387" s="57">
        <f>Table1[[#This Row],[Volume MT/Head]]*Table1[[#This Row],[Price USD/(MT/Head)]]</f>
        <v>0</v>
      </c>
      <c r="W2387" s="28">
        <f>Table1[[#This Row],[Commission SDG/MT]]*Table1[[#This Row],[Volume in Units]]</f>
        <v>0</v>
      </c>
      <c r="Y2387" s="28">
        <f t="shared" si="208"/>
        <v>0</v>
      </c>
      <c r="Z2387" s="6">
        <f>IFERROR((Table1[[#This Row],[Total Cost SDG]]/Table1[[#This Row],[Volume MT/Head]]),0)</f>
        <v>0</v>
      </c>
      <c r="AA2387" s="57" t="e">
        <f t="shared" si="209"/>
        <v>#DIV/0!</v>
      </c>
      <c r="AB2387" s="57">
        <f>IFERROR((Table1[[#This Row],[Total Cost USD]]/Table1[[#This Row],[Volume MT/Head]]),0)</f>
        <v>0</v>
      </c>
      <c r="AD2387" s="6">
        <f>Table1[[#This Row],[Volume MT/Head]]-Table1[[#This Row],[Delivered MT]]</f>
        <v>0</v>
      </c>
      <c r="AE2387" s="6">
        <f>Table1[[#This Row],[Delivered MT]]*Table1[[#This Row],[Average Cost SDG/MT]]</f>
        <v>0</v>
      </c>
    </row>
    <row r="2388" spans="1:31" hidden="1" x14ac:dyDescent="0.2">
      <c r="A2388" s="1">
        <v>2399</v>
      </c>
      <c r="P2388" s="6">
        <f t="shared" si="206"/>
        <v>0</v>
      </c>
      <c r="R2388" s="6">
        <f t="shared" si="207"/>
        <v>0</v>
      </c>
      <c r="S2388" s="57">
        <f t="shared" si="205"/>
        <v>0</v>
      </c>
      <c r="T2388" s="6">
        <f>Table1[[#This Row],[Volume in Units]]*Table1[[#This Row],[Price SDG/Unit]]</f>
        <v>0</v>
      </c>
      <c r="U2388" s="57">
        <f>Table1[[#This Row],[Volume MT/Head]]*Table1[[#This Row],[Price USD/(MT/Head)]]</f>
        <v>0</v>
      </c>
      <c r="W2388" s="28">
        <f>Table1[[#This Row],[Commission SDG/MT]]*Table1[[#This Row],[Volume in Units]]</f>
        <v>0</v>
      </c>
      <c r="Y2388" s="28">
        <f t="shared" si="208"/>
        <v>0</v>
      </c>
      <c r="Z2388" s="6">
        <f>IFERROR((Table1[[#This Row],[Total Cost SDG]]/Table1[[#This Row],[Volume MT/Head]]),0)</f>
        <v>0</v>
      </c>
      <c r="AA2388" s="57" t="e">
        <f t="shared" si="209"/>
        <v>#DIV/0!</v>
      </c>
      <c r="AB2388" s="57">
        <f>IFERROR((Table1[[#This Row],[Total Cost USD]]/Table1[[#This Row],[Volume MT/Head]]),0)</f>
        <v>0</v>
      </c>
      <c r="AD2388" s="6">
        <f>Table1[[#This Row],[Volume MT/Head]]-Table1[[#This Row],[Delivered MT]]</f>
        <v>0</v>
      </c>
      <c r="AE2388" s="6">
        <f>Table1[[#This Row],[Delivered MT]]*Table1[[#This Row],[Average Cost SDG/MT]]</f>
        <v>0</v>
      </c>
    </row>
    <row r="2389" spans="1:31" hidden="1" x14ac:dyDescent="0.2">
      <c r="A2389" s="1">
        <v>2400</v>
      </c>
      <c r="P2389" s="6">
        <f t="shared" si="206"/>
        <v>0</v>
      </c>
      <c r="R2389" s="6">
        <f t="shared" si="207"/>
        <v>0</v>
      </c>
      <c r="S2389" s="57">
        <f t="shared" si="205"/>
        <v>0</v>
      </c>
      <c r="T2389" s="6">
        <f>Table1[[#This Row],[Volume in Units]]*Table1[[#This Row],[Price SDG/Unit]]</f>
        <v>0</v>
      </c>
      <c r="U2389" s="57">
        <f>Table1[[#This Row],[Volume MT/Head]]*Table1[[#This Row],[Price USD/(MT/Head)]]</f>
        <v>0</v>
      </c>
      <c r="W2389" s="28">
        <f>Table1[[#This Row],[Commission SDG/MT]]*Table1[[#This Row],[Volume in Units]]</f>
        <v>0</v>
      </c>
      <c r="Y2389" s="28">
        <f t="shared" si="208"/>
        <v>0</v>
      </c>
      <c r="Z2389" s="6">
        <f>IFERROR((Table1[[#This Row],[Total Cost SDG]]/Table1[[#This Row],[Volume MT/Head]]),0)</f>
        <v>0</v>
      </c>
      <c r="AA2389" s="57" t="e">
        <f t="shared" si="209"/>
        <v>#DIV/0!</v>
      </c>
      <c r="AB2389" s="57">
        <f>IFERROR((Table1[[#This Row],[Total Cost USD]]/Table1[[#This Row],[Volume MT/Head]]),0)</f>
        <v>0</v>
      </c>
      <c r="AD2389" s="6">
        <f>Table1[[#This Row],[Volume MT/Head]]-Table1[[#This Row],[Delivered MT]]</f>
        <v>0</v>
      </c>
      <c r="AE2389" s="6">
        <f>Table1[[#This Row],[Delivered MT]]*Table1[[#This Row],[Average Cost SDG/MT]]</f>
        <v>0</v>
      </c>
    </row>
    <row r="2390" spans="1:31" hidden="1" x14ac:dyDescent="0.2">
      <c r="A2390" s="1">
        <v>2401</v>
      </c>
      <c r="P2390" s="6">
        <f t="shared" si="206"/>
        <v>0</v>
      </c>
      <c r="R2390" s="6">
        <f t="shared" si="207"/>
        <v>0</v>
      </c>
      <c r="S2390" s="57">
        <f t="shared" si="205"/>
        <v>0</v>
      </c>
      <c r="T2390" s="6">
        <f>Table1[[#This Row],[Volume in Units]]*Table1[[#This Row],[Price SDG/Unit]]</f>
        <v>0</v>
      </c>
      <c r="U2390" s="57">
        <f>Table1[[#This Row],[Volume MT/Head]]*Table1[[#This Row],[Price USD/(MT/Head)]]</f>
        <v>0</v>
      </c>
      <c r="W2390" s="28">
        <f>Table1[[#This Row],[Commission SDG/MT]]*Table1[[#This Row],[Volume in Units]]</f>
        <v>0</v>
      </c>
      <c r="Y2390" s="28">
        <f t="shared" si="208"/>
        <v>0</v>
      </c>
      <c r="Z2390" s="6">
        <f>IFERROR((Table1[[#This Row],[Total Cost SDG]]/Table1[[#This Row],[Volume MT/Head]]),0)</f>
        <v>0</v>
      </c>
      <c r="AA2390" s="57" t="e">
        <f t="shared" si="209"/>
        <v>#DIV/0!</v>
      </c>
      <c r="AB2390" s="57">
        <f>IFERROR((Table1[[#This Row],[Total Cost USD]]/Table1[[#This Row],[Volume MT/Head]]),0)</f>
        <v>0</v>
      </c>
      <c r="AD2390" s="6">
        <f>Table1[[#This Row],[Volume MT/Head]]-Table1[[#This Row],[Delivered MT]]</f>
        <v>0</v>
      </c>
      <c r="AE2390" s="6">
        <f>Table1[[#This Row],[Delivered MT]]*Table1[[#This Row],[Average Cost SDG/MT]]</f>
        <v>0</v>
      </c>
    </row>
    <row r="2391" spans="1:31" hidden="1" x14ac:dyDescent="0.2">
      <c r="A2391" s="1">
        <v>2402</v>
      </c>
      <c r="P2391" s="6">
        <f t="shared" si="206"/>
        <v>0</v>
      </c>
      <c r="R2391" s="6">
        <f t="shared" si="207"/>
        <v>0</v>
      </c>
      <c r="S2391" s="57">
        <f t="shared" si="205"/>
        <v>0</v>
      </c>
      <c r="T2391" s="6">
        <f>Table1[[#This Row],[Volume in Units]]*Table1[[#This Row],[Price SDG/Unit]]</f>
        <v>0</v>
      </c>
      <c r="U2391" s="57">
        <f>Table1[[#This Row],[Volume MT/Head]]*Table1[[#This Row],[Price USD/(MT/Head)]]</f>
        <v>0</v>
      </c>
      <c r="W2391" s="28">
        <f>Table1[[#This Row],[Commission SDG/MT]]*Table1[[#This Row],[Volume in Units]]</f>
        <v>0</v>
      </c>
      <c r="Y2391" s="28">
        <f t="shared" si="208"/>
        <v>0</v>
      </c>
      <c r="Z2391" s="6">
        <f>IFERROR((Table1[[#This Row],[Total Cost SDG]]/Table1[[#This Row],[Volume MT/Head]]),0)</f>
        <v>0</v>
      </c>
      <c r="AA2391" s="57" t="e">
        <f t="shared" si="209"/>
        <v>#DIV/0!</v>
      </c>
      <c r="AB2391" s="57">
        <f>IFERROR((Table1[[#This Row],[Total Cost USD]]/Table1[[#This Row],[Volume MT/Head]]),0)</f>
        <v>0</v>
      </c>
      <c r="AD2391" s="6">
        <f>Table1[[#This Row],[Volume MT/Head]]-Table1[[#This Row],[Delivered MT]]</f>
        <v>0</v>
      </c>
      <c r="AE2391" s="6">
        <f>Table1[[#This Row],[Delivered MT]]*Table1[[#This Row],[Average Cost SDG/MT]]</f>
        <v>0</v>
      </c>
    </row>
    <row r="2392" spans="1:31" hidden="1" x14ac:dyDescent="0.2">
      <c r="A2392" s="1">
        <v>2403</v>
      </c>
      <c r="P2392" s="6">
        <f t="shared" si="206"/>
        <v>0</v>
      </c>
      <c r="R2392" s="6">
        <f t="shared" si="207"/>
        <v>0</v>
      </c>
      <c r="S2392" s="57">
        <f t="shared" si="205"/>
        <v>0</v>
      </c>
      <c r="T2392" s="6">
        <f>Table1[[#This Row],[Volume in Units]]*Table1[[#This Row],[Price SDG/Unit]]</f>
        <v>0</v>
      </c>
      <c r="U2392" s="57">
        <f>Table1[[#This Row],[Volume MT/Head]]*Table1[[#This Row],[Price USD/(MT/Head)]]</f>
        <v>0</v>
      </c>
      <c r="W2392" s="28">
        <f>Table1[[#This Row],[Commission SDG/MT]]*Table1[[#This Row],[Volume in Units]]</f>
        <v>0</v>
      </c>
      <c r="Y2392" s="28">
        <f t="shared" si="208"/>
        <v>0</v>
      </c>
      <c r="Z2392" s="6">
        <f>IFERROR((Table1[[#This Row],[Total Cost SDG]]/Table1[[#This Row],[Volume MT/Head]]),0)</f>
        <v>0</v>
      </c>
      <c r="AA2392" s="57" t="e">
        <f t="shared" si="209"/>
        <v>#DIV/0!</v>
      </c>
      <c r="AB2392" s="57">
        <f>IFERROR((Table1[[#This Row],[Total Cost USD]]/Table1[[#This Row],[Volume MT/Head]]),0)</f>
        <v>0</v>
      </c>
      <c r="AD2392" s="6">
        <f>Table1[[#This Row],[Volume MT/Head]]-Table1[[#This Row],[Delivered MT]]</f>
        <v>0</v>
      </c>
      <c r="AE2392" s="6">
        <f>Table1[[#This Row],[Delivered MT]]*Table1[[#This Row],[Average Cost SDG/MT]]</f>
        <v>0</v>
      </c>
    </row>
    <row r="2393" spans="1:31" hidden="1" x14ac:dyDescent="0.2">
      <c r="A2393" s="1">
        <v>2404</v>
      </c>
      <c r="P2393" s="6">
        <f t="shared" si="206"/>
        <v>0</v>
      </c>
      <c r="R2393" s="6">
        <f t="shared" si="207"/>
        <v>0</v>
      </c>
      <c r="S2393" s="57">
        <f t="shared" ref="S2393:S2456" si="210">IFERROR((R2393/F2393),0)</f>
        <v>0</v>
      </c>
      <c r="T2393" s="6">
        <f>Table1[[#This Row],[Volume in Units]]*Table1[[#This Row],[Price SDG/Unit]]</f>
        <v>0</v>
      </c>
      <c r="U2393" s="57">
        <f>Table1[[#This Row],[Volume MT/Head]]*Table1[[#This Row],[Price USD/(MT/Head)]]</f>
        <v>0</v>
      </c>
      <c r="W2393" s="28">
        <f>Table1[[#This Row],[Commission SDG/MT]]*Table1[[#This Row],[Volume in Units]]</f>
        <v>0</v>
      </c>
      <c r="Y2393" s="28">
        <f t="shared" si="208"/>
        <v>0</v>
      </c>
      <c r="Z2393" s="6">
        <f>IFERROR((Table1[[#This Row],[Total Cost SDG]]/Table1[[#This Row],[Volume MT/Head]]),0)</f>
        <v>0</v>
      </c>
      <c r="AA2393" s="57" t="e">
        <f t="shared" si="209"/>
        <v>#DIV/0!</v>
      </c>
      <c r="AB2393" s="57">
        <f>IFERROR((Table1[[#This Row],[Total Cost USD]]/Table1[[#This Row],[Volume MT/Head]]),0)</f>
        <v>0</v>
      </c>
      <c r="AD2393" s="6">
        <f>Table1[[#This Row],[Volume MT/Head]]-Table1[[#This Row],[Delivered MT]]</f>
        <v>0</v>
      </c>
      <c r="AE2393" s="6">
        <f>Table1[[#This Row],[Delivered MT]]*Table1[[#This Row],[Average Cost SDG/MT]]</f>
        <v>0</v>
      </c>
    </row>
    <row r="2394" spans="1:31" hidden="1" x14ac:dyDescent="0.2">
      <c r="A2394" s="1">
        <v>2405</v>
      </c>
      <c r="P2394" s="6">
        <f t="shared" si="206"/>
        <v>0</v>
      </c>
      <c r="R2394" s="6">
        <f t="shared" si="207"/>
        <v>0</v>
      </c>
      <c r="S2394" s="57">
        <f t="shared" si="210"/>
        <v>0</v>
      </c>
      <c r="T2394" s="6">
        <f>Table1[[#This Row],[Volume in Units]]*Table1[[#This Row],[Price SDG/Unit]]</f>
        <v>0</v>
      </c>
      <c r="U2394" s="57">
        <f>Table1[[#This Row],[Volume MT/Head]]*Table1[[#This Row],[Price USD/(MT/Head)]]</f>
        <v>0</v>
      </c>
      <c r="W2394" s="28">
        <f>Table1[[#This Row],[Commission SDG/MT]]*Table1[[#This Row],[Volume in Units]]</f>
        <v>0</v>
      </c>
      <c r="Y2394" s="28">
        <f t="shared" si="208"/>
        <v>0</v>
      </c>
      <c r="Z2394" s="6">
        <f>IFERROR((Table1[[#This Row],[Total Cost SDG]]/Table1[[#This Row],[Volume MT/Head]]),0)</f>
        <v>0</v>
      </c>
      <c r="AA2394" s="57" t="e">
        <f t="shared" si="209"/>
        <v>#DIV/0!</v>
      </c>
      <c r="AB2394" s="57">
        <f>IFERROR((Table1[[#This Row],[Total Cost USD]]/Table1[[#This Row],[Volume MT/Head]]),0)</f>
        <v>0</v>
      </c>
      <c r="AD2394" s="6">
        <f>Table1[[#This Row],[Volume MT/Head]]-Table1[[#This Row],[Delivered MT]]</f>
        <v>0</v>
      </c>
      <c r="AE2394" s="6">
        <f>Table1[[#This Row],[Delivered MT]]*Table1[[#This Row],[Average Cost SDG/MT]]</f>
        <v>0</v>
      </c>
    </row>
    <row r="2395" spans="1:31" hidden="1" x14ac:dyDescent="0.2">
      <c r="A2395" s="1">
        <v>2406</v>
      </c>
      <c r="P2395" s="6">
        <f t="shared" si="206"/>
        <v>0</v>
      </c>
      <c r="R2395" s="6">
        <f t="shared" si="207"/>
        <v>0</v>
      </c>
      <c r="S2395" s="57">
        <f t="shared" si="210"/>
        <v>0</v>
      </c>
      <c r="T2395" s="6">
        <f>Table1[[#This Row],[Volume in Units]]*Table1[[#This Row],[Price SDG/Unit]]</f>
        <v>0</v>
      </c>
      <c r="U2395" s="57">
        <f>Table1[[#This Row],[Volume MT/Head]]*Table1[[#This Row],[Price USD/(MT/Head)]]</f>
        <v>0</v>
      </c>
      <c r="W2395" s="28">
        <f>Table1[[#This Row],[Commission SDG/MT]]*Table1[[#This Row],[Volume in Units]]</f>
        <v>0</v>
      </c>
      <c r="Y2395" s="28">
        <f t="shared" si="208"/>
        <v>0</v>
      </c>
      <c r="Z2395" s="6">
        <f>IFERROR((Table1[[#This Row],[Total Cost SDG]]/Table1[[#This Row],[Volume MT/Head]]),0)</f>
        <v>0</v>
      </c>
      <c r="AA2395" s="57" t="e">
        <f t="shared" si="209"/>
        <v>#DIV/0!</v>
      </c>
      <c r="AB2395" s="57">
        <f>IFERROR((Table1[[#This Row],[Total Cost USD]]/Table1[[#This Row],[Volume MT/Head]]),0)</f>
        <v>0</v>
      </c>
      <c r="AD2395" s="6">
        <f>Table1[[#This Row],[Volume MT/Head]]-Table1[[#This Row],[Delivered MT]]</f>
        <v>0</v>
      </c>
      <c r="AE2395" s="6">
        <f>Table1[[#This Row],[Delivered MT]]*Table1[[#This Row],[Average Cost SDG/MT]]</f>
        <v>0</v>
      </c>
    </row>
    <row r="2396" spans="1:31" hidden="1" x14ac:dyDescent="0.2">
      <c r="A2396" s="1">
        <v>2407</v>
      </c>
      <c r="P2396" s="6">
        <f t="shared" si="206"/>
        <v>0</v>
      </c>
      <c r="R2396" s="6">
        <f t="shared" si="207"/>
        <v>0</v>
      </c>
      <c r="S2396" s="57">
        <f t="shared" si="210"/>
        <v>0</v>
      </c>
      <c r="T2396" s="6">
        <f>Table1[[#This Row],[Volume in Units]]*Table1[[#This Row],[Price SDG/Unit]]</f>
        <v>0</v>
      </c>
      <c r="U2396" s="57">
        <f>Table1[[#This Row],[Volume MT/Head]]*Table1[[#This Row],[Price USD/(MT/Head)]]</f>
        <v>0</v>
      </c>
      <c r="W2396" s="28">
        <f>Table1[[#This Row],[Commission SDG/MT]]*Table1[[#This Row],[Volume in Units]]</f>
        <v>0</v>
      </c>
      <c r="Y2396" s="28">
        <f t="shared" si="208"/>
        <v>0</v>
      </c>
      <c r="Z2396" s="6">
        <f>IFERROR((Table1[[#This Row],[Total Cost SDG]]/Table1[[#This Row],[Volume MT/Head]]),0)</f>
        <v>0</v>
      </c>
      <c r="AA2396" s="57" t="e">
        <f t="shared" si="209"/>
        <v>#DIV/0!</v>
      </c>
      <c r="AB2396" s="57">
        <f>IFERROR((Table1[[#This Row],[Total Cost USD]]/Table1[[#This Row],[Volume MT/Head]]),0)</f>
        <v>0</v>
      </c>
      <c r="AD2396" s="6">
        <f>Table1[[#This Row],[Volume MT/Head]]-Table1[[#This Row],[Delivered MT]]</f>
        <v>0</v>
      </c>
      <c r="AE2396" s="6">
        <f>Table1[[#This Row],[Delivered MT]]*Table1[[#This Row],[Average Cost SDG/MT]]</f>
        <v>0</v>
      </c>
    </row>
    <row r="2397" spans="1:31" hidden="1" x14ac:dyDescent="0.2">
      <c r="A2397" s="1">
        <v>2408</v>
      </c>
      <c r="P2397" s="6">
        <f t="shared" si="206"/>
        <v>0</v>
      </c>
      <c r="R2397" s="6">
        <f t="shared" si="207"/>
        <v>0</v>
      </c>
      <c r="S2397" s="57">
        <f t="shared" si="210"/>
        <v>0</v>
      </c>
      <c r="T2397" s="6">
        <f>Table1[[#This Row],[Volume in Units]]*Table1[[#This Row],[Price SDG/Unit]]</f>
        <v>0</v>
      </c>
      <c r="U2397" s="57">
        <f>Table1[[#This Row],[Volume MT/Head]]*Table1[[#This Row],[Price USD/(MT/Head)]]</f>
        <v>0</v>
      </c>
      <c r="W2397" s="28">
        <f>Table1[[#This Row],[Commission SDG/MT]]*Table1[[#This Row],[Volume in Units]]</f>
        <v>0</v>
      </c>
      <c r="Y2397" s="28">
        <f t="shared" si="208"/>
        <v>0</v>
      </c>
      <c r="Z2397" s="6">
        <f>IFERROR((Table1[[#This Row],[Total Cost SDG]]/Table1[[#This Row],[Volume MT/Head]]),0)</f>
        <v>0</v>
      </c>
      <c r="AA2397" s="57" t="e">
        <f t="shared" si="209"/>
        <v>#DIV/0!</v>
      </c>
      <c r="AB2397" s="57">
        <f>IFERROR((Table1[[#This Row],[Total Cost USD]]/Table1[[#This Row],[Volume MT/Head]]),0)</f>
        <v>0</v>
      </c>
      <c r="AD2397" s="6">
        <f>Table1[[#This Row],[Volume MT/Head]]-Table1[[#This Row],[Delivered MT]]</f>
        <v>0</v>
      </c>
      <c r="AE2397" s="6">
        <f>Table1[[#This Row],[Delivered MT]]*Table1[[#This Row],[Average Cost SDG/MT]]</f>
        <v>0</v>
      </c>
    </row>
    <row r="2398" spans="1:31" hidden="1" x14ac:dyDescent="0.2">
      <c r="A2398" s="1">
        <v>2409</v>
      </c>
      <c r="P2398" s="6">
        <f t="shared" si="206"/>
        <v>0</v>
      </c>
      <c r="R2398" s="6">
        <f t="shared" si="207"/>
        <v>0</v>
      </c>
      <c r="S2398" s="57">
        <f t="shared" si="210"/>
        <v>0</v>
      </c>
      <c r="T2398" s="6">
        <f>Table1[[#This Row],[Volume in Units]]*Table1[[#This Row],[Price SDG/Unit]]</f>
        <v>0</v>
      </c>
      <c r="U2398" s="57">
        <f>Table1[[#This Row],[Volume MT/Head]]*Table1[[#This Row],[Price USD/(MT/Head)]]</f>
        <v>0</v>
      </c>
      <c r="W2398" s="28">
        <f>Table1[[#This Row],[Commission SDG/MT]]*Table1[[#This Row],[Volume in Units]]</f>
        <v>0</v>
      </c>
      <c r="Y2398" s="28">
        <f t="shared" si="208"/>
        <v>0</v>
      </c>
      <c r="Z2398" s="6">
        <f>IFERROR((Table1[[#This Row],[Total Cost SDG]]/Table1[[#This Row],[Volume MT/Head]]),0)</f>
        <v>0</v>
      </c>
      <c r="AA2398" s="57" t="e">
        <f t="shared" si="209"/>
        <v>#DIV/0!</v>
      </c>
      <c r="AB2398" s="57">
        <f>IFERROR((Table1[[#This Row],[Total Cost USD]]/Table1[[#This Row],[Volume MT/Head]]),0)</f>
        <v>0</v>
      </c>
      <c r="AD2398" s="6">
        <f>Table1[[#This Row],[Volume MT/Head]]-Table1[[#This Row],[Delivered MT]]</f>
        <v>0</v>
      </c>
      <c r="AE2398" s="6">
        <f>Table1[[#This Row],[Delivered MT]]*Table1[[#This Row],[Average Cost SDG/MT]]</f>
        <v>0</v>
      </c>
    </row>
    <row r="2399" spans="1:31" hidden="1" x14ac:dyDescent="0.2">
      <c r="A2399" s="1">
        <v>2410</v>
      </c>
      <c r="P2399" s="6">
        <f t="shared" si="206"/>
        <v>0</v>
      </c>
      <c r="R2399" s="6">
        <f t="shared" si="207"/>
        <v>0</v>
      </c>
      <c r="S2399" s="57">
        <f t="shared" si="210"/>
        <v>0</v>
      </c>
      <c r="T2399" s="6">
        <f>Table1[[#This Row],[Volume in Units]]*Table1[[#This Row],[Price SDG/Unit]]</f>
        <v>0</v>
      </c>
      <c r="U2399" s="57">
        <f>Table1[[#This Row],[Volume MT/Head]]*Table1[[#This Row],[Price USD/(MT/Head)]]</f>
        <v>0</v>
      </c>
      <c r="W2399" s="28">
        <f>Table1[[#This Row],[Commission SDG/MT]]*Table1[[#This Row],[Volume in Units]]</f>
        <v>0</v>
      </c>
      <c r="Y2399" s="28">
        <f t="shared" si="208"/>
        <v>0</v>
      </c>
      <c r="Z2399" s="6">
        <f>IFERROR((Table1[[#This Row],[Total Cost SDG]]/Table1[[#This Row],[Volume MT/Head]]),0)</f>
        <v>0</v>
      </c>
      <c r="AA2399" s="57" t="e">
        <f t="shared" si="209"/>
        <v>#DIV/0!</v>
      </c>
      <c r="AB2399" s="57">
        <f>IFERROR((Table1[[#This Row],[Total Cost USD]]/Table1[[#This Row],[Volume MT/Head]]),0)</f>
        <v>0</v>
      </c>
      <c r="AD2399" s="6">
        <f>Table1[[#This Row],[Volume MT/Head]]-Table1[[#This Row],[Delivered MT]]</f>
        <v>0</v>
      </c>
      <c r="AE2399" s="6">
        <f>Table1[[#This Row],[Delivered MT]]*Table1[[#This Row],[Average Cost SDG/MT]]</f>
        <v>0</v>
      </c>
    </row>
    <row r="2400" spans="1:31" hidden="1" x14ac:dyDescent="0.2">
      <c r="A2400" s="1">
        <v>2411</v>
      </c>
      <c r="P2400" s="6">
        <f t="shared" si="206"/>
        <v>0</v>
      </c>
      <c r="R2400" s="6">
        <f t="shared" si="207"/>
        <v>0</v>
      </c>
      <c r="S2400" s="57">
        <f t="shared" si="210"/>
        <v>0</v>
      </c>
      <c r="T2400" s="6">
        <f>Table1[[#This Row],[Volume in Units]]*Table1[[#This Row],[Price SDG/Unit]]</f>
        <v>0</v>
      </c>
      <c r="U2400" s="57">
        <f>Table1[[#This Row],[Volume MT/Head]]*Table1[[#This Row],[Price USD/(MT/Head)]]</f>
        <v>0</v>
      </c>
      <c r="W2400" s="28">
        <f>Table1[[#This Row],[Commission SDG/MT]]*Table1[[#This Row],[Volume in Units]]</f>
        <v>0</v>
      </c>
      <c r="Y2400" s="28">
        <f t="shared" si="208"/>
        <v>0</v>
      </c>
      <c r="Z2400" s="6">
        <f>IFERROR((Table1[[#This Row],[Total Cost SDG]]/Table1[[#This Row],[Volume MT/Head]]),0)</f>
        <v>0</v>
      </c>
      <c r="AA2400" s="57" t="e">
        <f t="shared" si="209"/>
        <v>#DIV/0!</v>
      </c>
      <c r="AB2400" s="57">
        <f>IFERROR((Table1[[#This Row],[Total Cost USD]]/Table1[[#This Row],[Volume MT/Head]]),0)</f>
        <v>0</v>
      </c>
      <c r="AD2400" s="6">
        <f>Table1[[#This Row],[Volume MT/Head]]-Table1[[#This Row],[Delivered MT]]</f>
        <v>0</v>
      </c>
      <c r="AE2400" s="6">
        <f>Table1[[#This Row],[Delivered MT]]*Table1[[#This Row],[Average Cost SDG/MT]]</f>
        <v>0</v>
      </c>
    </row>
    <row r="2401" spans="1:31" hidden="1" x14ac:dyDescent="0.2">
      <c r="A2401" s="1">
        <v>2412</v>
      </c>
      <c r="P2401" s="6">
        <f t="shared" si="206"/>
        <v>0</v>
      </c>
      <c r="R2401" s="6">
        <f t="shared" si="207"/>
        <v>0</v>
      </c>
      <c r="S2401" s="57">
        <f t="shared" si="210"/>
        <v>0</v>
      </c>
      <c r="T2401" s="6">
        <f>Table1[[#This Row],[Volume in Units]]*Table1[[#This Row],[Price SDG/Unit]]</f>
        <v>0</v>
      </c>
      <c r="U2401" s="57">
        <f>Table1[[#This Row],[Volume MT/Head]]*Table1[[#This Row],[Price USD/(MT/Head)]]</f>
        <v>0</v>
      </c>
      <c r="W2401" s="28">
        <f>Table1[[#This Row],[Commission SDG/MT]]*Table1[[#This Row],[Volume in Units]]</f>
        <v>0</v>
      </c>
      <c r="Y2401" s="28">
        <f t="shared" si="208"/>
        <v>0</v>
      </c>
      <c r="Z2401" s="6">
        <f>IFERROR((Table1[[#This Row],[Total Cost SDG]]/Table1[[#This Row],[Volume MT/Head]]),0)</f>
        <v>0</v>
      </c>
      <c r="AA2401" s="57" t="e">
        <f t="shared" si="209"/>
        <v>#DIV/0!</v>
      </c>
      <c r="AB2401" s="57">
        <f>IFERROR((Table1[[#This Row],[Total Cost USD]]/Table1[[#This Row],[Volume MT/Head]]),0)</f>
        <v>0</v>
      </c>
      <c r="AD2401" s="6">
        <f>Table1[[#This Row],[Volume MT/Head]]-Table1[[#This Row],[Delivered MT]]</f>
        <v>0</v>
      </c>
      <c r="AE2401" s="6">
        <f>Table1[[#This Row],[Delivered MT]]*Table1[[#This Row],[Average Cost SDG/MT]]</f>
        <v>0</v>
      </c>
    </row>
    <row r="2402" spans="1:31" hidden="1" x14ac:dyDescent="0.2">
      <c r="A2402" s="1">
        <v>2413</v>
      </c>
      <c r="P2402" s="6">
        <f t="shared" si="206"/>
        <v>0</v>
      </c>
      <c r="R2402" s="6">
        <f t="shared" si="207"/>
        <v>0</v>
      </c>
      <c r="S2402" s="57">
        <f t="shared" si="210"/>
        <v>0</v>
      </c>
      <c r="T2402" s="6">
        <f>Table1[[#This Row],[Volume in Units]]*Table1[[#This Row],[Price SDG/Unit]]</f>
        <v>0</v>
      </c>
      <c r="U2402" s="57">
        <f>Table1[[#This Row],[Volume MT/Head]]*Table1[[#This Row],[Price USD/(MT/Head)]]</f>
        <v>0</v>
      </c>
      <c r="W2402" s="28">
        <f>Table1[[#This Row],[Commission SDG/MT]]*Table1[[#This Row],[Volume in Units]]</f>
        <v>0</v>
      </c>
      <c r="Y2402" s="28">
        <f t="shared" si="208"/>
        <v>0</v>
      </c>
      <c r="Z2402" s="6">
        <f>IFERROR((Table1[[#This Row],[Total Cost SDG]]/Table1[[#This Row],[Volume MT/Head]]),0)</f>
        <v>0</v>
      </c>
      <c r="AA2402" s="57" t="e">
        <f t="shared" si="209"/>
        <v>#DIV/0!</v>
      </c>
      <c r="AB2402" s="57">
        <f>IFERROR((Table1[[#This Row],[Total Cost USD]]/Table1[[#This Row],[Volume MT/Head]]),0)</f>
        <v>0</v>
      </c>
      <c r="AD2402" s="6">
        <f>Table1[[#This Row],[Volume MT/Head]]-Table1[[#This Row],[Delivered MT]]</f>
        <v>0</v>
      </c>
      <c r="AE2402" s="6">
        <f>Table1[[#This Row],[Delivered MT]]*Table1[[#This Row],[Average Cost SDG/MT]]</f>
        <v>0</v>
      </c>
    </row>
    <row r="2403" spans="1:31" hidden="1" x14ac:dyDescent="0.2">
      <c r="A2403" s="1">
        <v>2414</v>
      </c>
      <c r="P2403" s="6">
        <f t="shared" si="206"/>
        <v>0</v>
      </c>
      <c r="R2403" s="6">
        <f t="shared" si="207"/>
        <v>0</v>
      </c>
      <c r="S2403" s="57">
        <f t="shared" si="210"/>
        <v>0</v>
      </c>
      <c r="T2403" s="6">
        <f>Table1[[#This Row],[Volume in Units]]*Table1[[#This Row],[Price SDG/Unit]]</f>
        <v>0</v>
      </c>
      <c r="U2403" s="57">
        <f>Table1[[#This Row],[Volume MT/Head]]*Table1[[#This Row],[Price USD/(MT/Head)]]</f>
        <v>0</v>
      </c>
      <c r="W2403" s="28">
        <f>Table1[[#This Row],[Commission SDG/MT]]*Table1[[#This Row],[Volume in Units]]</f>
        <v>0</v>
      </c>
      <c r="Y2403" s="28">
        <f t="shared" si="208"/>
        <v>0</v>
      </c>
      <c r="Z2403" s="6">
        <f>IFERROR((Table1[[#This Row],[Total Cost SDG]]/Table1[[#This Row],[Volume MT/Head]]),0)</f>
        <v>0</v>
      </c>
      <c r="AA2403" s="57" t="e">
        <f t="shared" si="209"/>
        <v>#DIV/0!</v>
      </c>
      <c r="AB2403" s="57">
        <f>IFERROR((Table1[[#This Row],[Total Cost USD]]/Table1[[#This Row],[Volume MT/Head]]),0)</f>
        <v>0</v>
      </c>
      <c r="AD2403" s="6">
        <f>Table1[[#This Row],[Volume MT/Head]]-Table1[[#This Row],[Delivered MT]]</f>
        <v>0</v>
      </c>
      <c r="AE2403" s="6">
        <f>Table1[[#This Row],[Delivered MT]]*Table1[[#This Row],[Average Cost SDG/MT]]</f>
        <v>0</v>
      </c>
    </row>
    <row r="2404" spans="1:31" hidden="1" x14ac:dyDescent="0.2">
      <c r="A2404" s="1">
        <v>2415</v>
      </c>
      <c r="P2404" s="6">
        <f t="shared" si="206"/>
        <v>0</v>
      </c>
      <c r="R2404" s="6">
        <f t="shared" si="207"/>
        <v>0</v>
      </c>
      <c r="S2404" s="57">
        <f t="shared" si="210"/>
        <v>0</v>
      </c>
      <c r="T2404" s="6">
        <f>Table1[[#This Row],[Volume in Units]]*Table1[[#This Row],[Price SDG/Unit]]</f>
        <v>0</v>
      </c>
      <c r="U2404" s="57">
        <f>Table1[[#This Row],[Volume MT/Head]]*Table1[[#This Row],[Price USD/(MT/Head)]]</f>
        <v>0</v>
      </c>
      <c r="W2404" s="28">
        <f>Table1[[#This Row],[Commission SDG/MT]]*Table1[[#This Row],[Volume in Units]]</f>
        <v>0</v>
      </c>
      <c r="Y2404" s="28">
        <f t="shared" si="208"/>
        <v>0</v>
      </c>
      <c r="Z2404" s="6">
        <f>IFERROR((Table1[[#This Row],[Total Cost SDG]]/Table1[[#This Row],[Volume MT/Head]]),0)</f>
        <v>0</v>
      </c>
      <c r="AA2404" s="57" t="e">
        <f t="shared" si="209"/>
        <v>#DIV/0!</v>
      </c>
      <c r="AB2404" s="57">
        <f>IFERROR((Table1[[#This Row],[Total Cost USD]]/Table1[[#This Row],[Volume MT/Head]]),0)</f>
        <v>0</v>
      </c>
      <c r="AD2404" s="6">
        <f>Table1[[#This Row],[Volume MT/Head]]-Table1[[#This Row],[Delivered MT]]</f>
        <v>0</v>
      </c>
      <c r="AE2404" s="6">
        <f>Table1[[#This Row],[Delivered MT]]*Table1[[#This Row],[Average Cost SDG/MT]]</f>
        <v>0</v>
      </c>
    </row>
    <row r="2405" spans="1:31" hidden="1" x14ac:dyDescent="0.2">
      <c r="A2405" s="1">
        <v>2416</v>
      </c>
      <c r="P2405" s="6">
        <f t="shared" si="206"/>
        <v>0</v>
      </c>
      <c r="R2405" s="6">
        <f t="shared" si="207"/>
        <v>0</v>
      </c>
      <c r="S2405" s="57">
        <f t="shared" si="210"/>
        <v>0</v>
      </c>
      <c r="T2405" s="6">
        <f>Table1[[#This Row],[Volume in Units]]*Table1[[#This Row],[Price SDG/Unit]]</f>
        <v>0</v>
      </c>
      <c r="U2405" s="57">
        <f>Table1[[#This Row],[Volume MT/Head]]*Table1[[#This Row],[Price USD/(MT/Head)]]</f>
        <v>0</v>
      </c>
      <c r="W2405" s="28">
        <f>Table1[[#This Row],[Commission SDG/MT]]*Table1[[#This Row],[Volume in Units]]</f>
        <v>0</v>
      </c>
      <c r="Y2405" s="28">
        <f t="shared" si="208"/>
        <v>0</v>
      </c>
      <c r="Z2405" s="6">
        <f>IFERROR((Table1[[#This Row],[Total Cost SDG]]/Table1[[#This Row],[Volume MT/Head]]),0)</f>
        <v>0</v>
      </c>
      <c r="AA2405" s="57" t="e">
        <f t="shared" si="209"/>
        <v>#DIV/0!</v>
      </c>
      <c r="AB2405" s="57">
        <f>IFERROR((Table1[[#This Row],[Total Cost USD]]/Table1[[#This Row],[Volume MT/Head]]),0)</f>
        <v>0</v>
      </c>
      <c r="AD2405" s="6">
        <f>Table1[[#This Row],[Volume MT/Head]]-Table1[[#This Row],[Delivered MT]]</f>
        <v>0</v>
      </c>
      <c r="AE2405" s="6">
        <f>Table1[[#This Row],[Delivered MT]]*Table1[[#This Row],[Average Cost SDG/MT]]</f>
        <v>0</v>
      </c>
    </row>
    <row r="2406" spans="1:31" hidden="1" x14ac:dyDescent="0.2">
      <c r="A2406" s="1">
        <v>2417</v>
      </c>
      <c r="P2406" s="6">
        <f t="shared" si="206"/>
        <v>0</v>
      </c>
      <c r="R2406" s="6">
        <f t="shared" si="207"/>
        <v>0</v>
      </c>
      <c r="S2406" s="57">
        <f t="shared" si="210"/>
        <v>0</v>
      </c>
      <c r="T2406" s="6">
        <f>Table1[[#This Row],[Volume in Units]]*Table1[[#This Row],[Price SDG/Unit]]</f>
        <v>0</v>
      </c>
      <c r="U2406" s="57">
        <f>Table1[[#This Row],[Volume MT/Head]]*Table1[[#This Row],[Price USD/(MT/Head)]]</f>
        <v>0</v>
      </c>
      <c r="W2406" s="28">
        <f>Table1[[#This Row],[Commission SDG/MT]]*Table1[[#This Row],[Volume in Units]]</f>
        <v>0</v>
      </c>
      <c r="Y2406" s="28">
        <f t="shared" si="208"/>
        <v>0</v>
      </c>
      <c r="Z2406" s="6">
        <f>IFERROR((Table1[[#This Row],[Total Cost SDG]]/Table1[[#This Row],[Volume MT/Head]]),0)</f>
        <v>0</v>
      </c>
      <c r="AA2406" s="57" t="e">
        <f t="shared" si="209"/>
        <v>#DIV/0!</v>
      </c>
      <c r="AB2406" s="57">
        <f>IFERROR((Table1[[#This Row],[Total Cost USD]]/Table1[[#This Row],[Volume MT/Head]]),0)</f>
        <v>0</v>
      </c>
      <c r="AD2406" s="6">
        <f>Table1[[#This Row],[Volume MT/Head]]-Table1[[#This Row],[Delivered MT]]</f>
        <v>0</v>
      </c>
      <c r="AE2406" s="6">
        <f>Table1[[#This Row],[Delivered MT]]*Table1[[#This Row],[Average Cost SDG/MT]]</f>
        <v>0</v>
      </c>
    </row>
    <row r="2407" spans="1:31" hidden="1" x14ac:dyDescent="0.2">
      <c r="A2407" s="1">
        <v>2418</v>
      </c>
      <c r="P2407" s="6">
        <f t="shared" si="206"/>
        <v>0</v>
      </c>
      <c r="R2407" s="6">
        <f t="shared" si="207"/>
        <v>0</v>
      </c>
      <c r="S2407" s="57">
        <f t="shared" si="210"/>
        <v>0</v>
      </c>
      <c r="T2407" s="6">
        <f>Table1[[#This Row],[Volume in Units]]*Table1[[#This Row],[Price SDG/Unit]]</f>
        <v>0</v>
      </c>
      <c r="U2407" s="57">
        <f>Table1[[#This Row],[Volume MT/Head]]*Table1[[#This Row],[Price USD/(MT/Head)]]</f>
        <v>0</v>
      </c>
      <c r="W2407" s="28">
        <f>Table1[[#This Row],[Commission SDG/MT]]*Table1[[#This Row],[Volume in Units]]</f>
        <v>0</v>
      </c>
      <c r="Y2407" s="28">
        <f t="shared" si="208"/>
        <v>0</v>
      </c>
      <c r="Z2407" s="6">
        <f>IFERROR((Table1[[#This Row],[Total Cost SDG]]/Table1[[#This Row],[Volume MT/Head]]),0)</f>
        <v>0</v>
      </c>
      <c r="AA2407" s="57" t="e">
        <f t="shared" si="209"/>
        <v>#DIV/0!</v>
      </c>
      <c r="AB2407" s="57">
        <f>IFERROR((Table1[[#This Row],[Total Cost USD]]/Table1[[#This Row],[Volume MT/Head]]),0)</f>
        <v>0</v>
      </c>
      <c r="AD2407" s="6">
        <f>Table1[[#This Row],[Volume MT/Head]]-Table1[[#This Row],[Delivered MT]]</f>
        <v>0</v>
      </c>
      <c r="AE2407" s="6">
        <f>Table1[[#This Row],[Delivered MT]]*Table1[[#This Row],[Average Cost SDG/MT]]</f>
        <v>0</v>
      </c>
    </row>
    <row r="2408" spans="1:31" hidden="1" x14ac:dyDescent="0.2">
      <c r="A2408" s="1">
        <v>2419</v>
      </c>
      <c r="P2408" s="6">
        <f t="shared" si="206"/>
        <v>0</v>
      </c>
      <c r="R2408" s="6">
        <f t="shared" si="207"/>
        <v>0</v>
      </c>
      <c r="S2408" s="57">
        <f t="shared" si="210"/>
        <v>0</v>
      </c>
      <c r="T2408" s="6">
        <f>Table1[[#This Row],[Volume in Units]]*Table1[[#This Row],[Price SDG/Unit]]</f>
        <v>0</v>
      </c>
      <c r="U2408" s="57">
        <f>Table1[[#This Row],[Volume MT/Head]]*Table1[[#This Row],[Price USD/(MT/Head)]]</f>
        <v>0</v>
      </c>
      <c r="W2408" s="28">
        <f>Table1[[#This Row],[Commission SDG/MT]]*Table1[[#This Row],[Volume in Units]]</f>
        <v>0</v>
      </c>
      <c r="Y2408" s="28">
        <f t="shared" si="208"/>
        <v>0</v>
      </c>
      <c r="Z2408" s="6">
        <f>IFERROR((Table1[[#This Row],[Total Cost SDG]]/Table1[[#This Row],[Volume MT/Head]]),0)</f>
        <v>0</v>
      </c>
      <c r="AA2408" s="57" t="e">
        <f t="shared" si="209"/>
        <v>#DIV/0!</v>
      </c>
      <c r="AB2408" s="57">
        <f>IFERROR((Table1[[#This Row],[Total Cost USD]]/Table1[[#This Row],[Volume MT/Head]]),0)</f>
        <v>0</v>
      </c>
      <c r="AD2408" s="6">
        <f>Table1[[#This Row],[Volume MT/Head]]-Table1[[#This Row],[Delivered MT]]</f>
        <v>0</v>
      </c>
      <c r="AE2408" s="6">
        <f>Table1[[#This Row],[Delivered MT]]*Table1[[#This Row],[Average Cost SDG/MT]]</f>
        <v>0</v>
      </c>
    </row>
    <row r="2409" spans="1:31" hidden="1" x14ac:dyDescent="0.2">
      <c r="A2409" s="1">
        <v>2420</v>
      </c>
      <c r="P2409" s="6">
        <f t="shared" si="206"/>
        <v>0</v>
      </c>
      <c r="R2409" s="6">
        <f t="shared" si="207"/>
        <v>0</v>
      </c>
      <c r="S2409" s="57">
        <f t="shared" si="210"/>
        <v>0</v>
      </c>
      <c r="T2409" s="6">
        <f>Table1[[#This Row],[Volume in Units]]*Table1[[#This Row],[Price SDG/Unit]]</f>
        <v>0</v>
      </c>
      <c r="U2409" s="57">
        <f>Table1[[#This Row],[Volume MT/Head]]*Table1[[#This Row],[Price USD/(MT/Head)]]</f>
        <v>0</v>
      </c>
      <c r="W2409" s="28">
        <f>Table1[[#This Row],[Commission SDG/MT]]*Table1[[#This Row],[Volume in Units]]</f>
        <v>0</v>
      </c>
      <c r="Y2409" s="28">
        <f t="shared" si="208"/>
        <v>0</v>
      </c>
      <c r="Z2409" s="6">
        <f>IFERROR((Table1[[#This Row],[Total Cost SDG]]/Table1[[#This Row],[Volume MT/Head]]),0)</f>
        <v>0</v>
      </c>
      <c r="AA2409" s="57" t="e">
        <f t="shared" si="209"/>
        <v>#DIV/0!</v>
      </c>
      <c r="AB2409" s="57">
        <f>IFERROR((Table1[[#This Row],[Total Cost USD]]/Table1[[#This Row],[Volume MT/Head]]),0)</f>
        <v>0</v>
      </c>
      <c r="AD2409" s="6">
        <f>Table1[[#This Row],[Volume MT/Head]]-Table1[[#This Row],[Delivered MT]]</f>
        <v>0</v>
      </c>
      <c r="AE2409" s="6">
        <f>Table1[[#This Row],[Delivered MT]]*Table1[[#This Row],[Average Cost SDG/MT]]</f>
        <v>0</v>
      </c>
    </row>
    <row r="2410" spans="1:31" hidden="1" x14ac:dyDescent="0.2">
      <c r="A2410" s="1">
        <v>2421</v>
      </c>
      <c r="P2410" s="6">
        <f t="shared" si="206"/>
        <v>0</v>
      </c>
      <c r="R2410" s="6">
        <f t="shared" si="207"/>
        <v>0</v>
      </c>
      <c r="S2410" s="57">
        <f t="shared" si="210"/>
        <v>0</v>
      </c>
      <c r="T2410" s="6">
        <f>Table1[[#This Row],[Volume in Units]]*Table1[[#This Row],[Price SDG/Unit]]</f>
        <v>0</v>
      </c>
      <c r="U2410" s="57">
        <f>Table1[[#This Row],[Volume MT/Head]]*Table1[[#This Row],[Price USD/(MT/Head)]]</f>
        <v>0</v>
      </c>
      <c r="W2410" s="28">
        <f>Table1[[#This Row],[Commission SDG/MT]]*Table1[[#This Row],[Volume in Units]]</f>
        <v>0</v>
      </c>
      <c r="Y2410" s="28">
        <f t="shared" si="208"/>
        <v>0</v>
      </c>
      <c r="Z2410" s="6">
        <f>IFERROR((Table1[[#This Row],[Total Cost SDG]]/Table1[[#This Row],[Volume MT/Head]]),0)</f>
        <v>0</v>
      </c>
      <c r="AA2410" s="57" t="e">
        <f t="shared" si="209"/>
        <v>#DIV/0!</v>
      </c>
      <c r="AB2410" s="57">
        <f>IFERROR((Table1[[#This Row],[Total Cost USD]]/Table1[[#This Row],[Volume MT/Head]]),0)</f>
        <v>0</v>
      </c>
      <c r="AD2410" s="6">
        <f>Table1[[#This Row],[Volume MT/Head]]-Table1[[#This Row],[Delivered MT]]</f>
        <v>0</v>
      </c>
      <c r="AE2410" s="6">
        <f>Table1[[#This Row],[Delivered MT]]*Table1[[#This Row],[Average Cost SDG/MT]]</f>
        <v>0</v>
      </c>
    </row>
    <row r="2411" spans="1:31" hidden="1" x14ac:dyDescent="0.2">
      <c r="A2411" s="1">
        <v>2422</v>
      </c>
      <c r="P2411" s="6">
        <f t="shared" si="206"/>
        <v>0</v>
      </c>
      <c r="R2411" s="6">
        <f t="shared" si="207"/>
        <v>0</v>
      </c>
      <c r="S2411" s="57">
        <f t="shared" si="210"/>
        <v>0</v>
      </c>
      <c r="T2411" s="6">
        <f>Table1[[#This Row],[Volume in Units]]*Table1[[#This Row],[Price SDG/Unit]]</f>
        <v>0</v>
      </c>
      <c r="U2411" s="57">
        <f>Table1[[#This Row],[Volume MT/Head]]*Table1[[#This Row],[Price USD/(MT/Head)]]</f>
        <v>0</v>
      </c>
      <c r="W2411" s="28">
        <f>Table1[[#This Row],[Commission SDG/MT]]*Table1[[#This Row],[Volume in Units]]</f>
        <v>0</v>
      </c>
      <c r="Y2411" s="28">
        <f t="shared" si="208"/>
        <v>0</v>
      </c>
      <c r="Z2411" s="6">
        <f>IFERROR((Table1[[#This Row],[Total Cost SDG]]/Table1[[#This Row],[Volume MT/Head]]),0)</f>
        <v>0</v>
      </c>
      <c r="AA2411" s="57" t="e">
        <f t="shared" si="209"/>
        <v>#DIV/0!</v>
      </c>
      <c r="AB2411" s="57">
        <f>IFERROR((Table1[[#This Row],[Total Cost USD]]/Table1[[#This Row],[Volume MT/Head]]),0)</f>
        <v>0</v>
      </c>
      <c r="AD2411" s="6">
        <f>Table1[[#This Row],[Volume MT/Head]]-Table1[[#This Row],[Delivered MT]]</f>
        <v>0</v>
      </c>
      <c r="AE2411" s="6">
        <f>Table1[[#This Row],[Delivered MT]]*Table1[[#This Row],[Average Cost SDG/MT]]</f>
        <v>0</v>
      </c>
    </row>
    <row r="2412" spans="1:31" hidden="1" x14ac:dyDescent="0.2">
      <c r="A2412" s="1">
        <v>2423</v>
      </c>
      <c r="P2412" s="6">
        <f t="shared" si="206"/>
        <v>0</v>
      </c>
      <c r="R2412" s="6">
        <f t="shared" si="207"/>
        <v>0</v>
      </c>
      <c r="S2412" s="57">
        <f t="shared" si="210"/>
        <v>0</v>
      </c>
      <c r="T2412" s="6">
        <f>Table1[[#This Row],[Volume in Units]]*Table1[[#This Row],[Price SDG/Unit]]</f>
        <v>0</v>
      </c>
      <c r="U2412" s="57">
        <f>Table1[[#This Row],[Volume MT/Head]]*Table1[[#This Row],[Price USD/(MT/Head)]]</f>
        <v>0</v>
      </c>
      <c r="W2412" s="28">
        <f>Table1[[#This Row],[Commission SDG/MT]]*Table1[[#This Row],[Volume in Units]]</f>
        <v>0</v>
      </c>
      <c r="Y2412" s="28">
        <f t="shared" si="208"/>
        <v>0</v>
      </c>
      <c r="Z2412" s="6">
        <f>IFERROR((Table1[[#This Row],[Total Cost SDG]]/Table1[[#This Row],[Volume MT/Head]]),0)</f>
        <v>0</v>
      </c>
      <c r="AA2412" s="57" t="e">
        <f t="shared" si="209"/>
        <v>#DIV/0!</v>
      </c>
      <c r="AB2412" s="57">
        <f>IFERROR((Table1[[#This Row],[Total Cost USD]]/Table1[[#This Row],[Volume MT/Head]]),0)</f>
        <v>0</v>
      </c>
      <c r="AD2412" s="6">
        <f>Table1[[#This Row],[Volume MT/Head]]-Table1[[#This Row],[Delivered MT]]</f>
        <v>0</v>
      </c>
      <c r="AE2412" s="6">
        <f>Table1[[#This Row],[Delivered MT]]*Table1[[#This Row],[Average Cost SDG/MT]]</f>
        <v>0</v>
      </c>
    </row>
    <row r="2413" spans="1:31" hidden="1" x14ac:dyDescent="0.2">
      <c r="A2413" s="1">
        <v>2424</v>
      </c>
      <c r="P2413" s="6">
        <f t="shared" si="206"/>
        <v>0</v>
      </c>
      <c r="R2413" s="6">
        <f t="shared" si="207"/>
        <v>0</v>
      </c>
      <c r="S2413" s="57">
        <f t="shared" si="210"/>
        <v>0</v>
      </c>
      <c r="T2413" s="6">
        <f>Table1[[#This Row],[Volume in Units]]*Table1[[#This Row],[Price SDG/Unit]]</f>
        <v>0</v>
      </c>
      <c r="U2413" s="57">
        <f>Table1[[#This Row],[Volume MT/Head]]*Table1[[#This Row],[Price USD/(MT/Head)]]</f>
        <v>0</v>
      </c>
      <c r="W2413" s="28">
        <f>Table1[[#This Row],[Commission SDG/MT]]*Table1[[#This Row],[Volume in Units]]</f>
        <v>0</v>
      </c>
      <c r="Y2413" s="28">
        <f t="shared" si="208"/>
        <v>0</v>
      </c>
      <c r="Z2413" s="6">
        <f>IFERROR((Table1[[#This Row],[Total Cost SDG]]/Table1[[#This Row],[Volume MT/Head]]),0)</f>
        <v>0</v>
      </c>
      <c r="AA2413" s="57" t="e">
        <f t="shared" si="209"/>
        <v>#DIV/0!</v>
      </c>
      <c r="AB2413" s="57">
        <f>IFERROR((Table1[[#This Row],[Total Cost USD]]/Table1[[#This Row],[Volume MT/Head]]),0)</f>
        <v>0</v>
      </c>
      <c r="AD2413" s="6">
        <f>Table1[[#This Row],[Volume MT/Head]]-Table1[[#This Row],[Delivered MT]]</f>
        <v>0</v>
      </c>
      <c r="AE2413" s="6">
        <f>Table1[[#This Row],[Delivered MT]]*Table1[[#This Row],[Average Cost SDG/MT]]</f>
        <v>0</v>
      </c>
    </row>
    <row r="2414" spans="1:31" hidden="1" x14ac:dyDescent="0.2">
      <c r="A2414" s="1">
        <v>2425</v>
      </c>
      <c r="P2414" s="6">
        <f t="shared" si="206"/>
        <v>0</v>
      </c>
      <c r="R2414" s="6">
        <f t="shared" si="207"/>
        <v>0</v>
      </c>
      <c r="S2414" s="57">
        <f t="shared" si="210"/>
        <v>0</v>
      </c>
      <c r="T2414" s="6">
        <f>Table1[[#This Row],[Volume in Units]]*Table1[[#This Row],[Price SDG/Unit]]</f>
        <v>0</v>
      </c>
      <c r="U2414" s="57">
        <f>Table1[[#This Row],[Volume MT/Head]]*Table1[[#This Row],[Price USD/(MT/Head)]]</f>
        <v>0</v>
      </c>
      <c r="W2414" s="28">
        <f>Table1[[#This Row],[Commission SDG/MT]]*Table1[[#This Row],[Volume in Units]]</f>
        <v>0</v>
      </c>
      <c r="Y2414" s="28">
        <f t="shared" si="208"/>
        <v>0</v>
      </c>
      <c r="Z2414" s="6">
        <f>IFERROR((Table1[[#This Row],[Total Cost SDG]]/Table1[[#This Row],[Volume MT/Head]]),0)</f>
        <v>0</v>
      </c>
      <c r="AA2414" s="57" t="e">
        <f t="shared" si="209"/>
        <v>#DIV/0!</v>
      </c>
      <c r="AB2414" s="57">
        <f>IFERROR((Table1[[#This Row],[Total Cost USD]]/Table1[[#This Row],[Volume MT/Head]]),0)</f>
        <v>0</v>
      </c>
      <c r="AD2414" s="6">
        <f>Table1[[#This Row],[Volume MT/Head]]-Table1[[#This Row],[Delivered MT]]</f>
        <v>0</v>
      </c>
      <c r="AE2414" s="6">
        <f>Table1[[#This Row],[Delivered MT]]*Table1[[#This Row],[Average Cost SDG/MT]]</f>
        <v>0</v>
      </c>
    </row>
    <row r="2415" spans="1:31" hidden="1" x14ac:dyDescent="0.2">
      <c r="A2415" s="1">
        <v>2426</v>
      </c>
      <c r="P2415" s="6">
        <f t="shared" si="206"/>
        <v>0</v>
      </c>
      <c r="R2415" s="6">
        <f t="shared" si="207"/>
        <v>0</v>
      </c>
      <c r="S2415" s="57">
        <f t="shared" si="210"/>
        <v>0</v>
      </c>
      <c r="T2415" s="6">
        <f>Table1[[#This Row],[Volume in Units]]*Table1[[#This Row],[Price SDG/Unit]]</f>
        <v>0</v>
      </c>
      <c r="U2415" s="57">
        <f>Table1[[#This Row],[Volume MT/Head]]*Table1[[#This Row],[Price USD/(MT/Head)]]</f>
        <v>0</v>
      </c>
      <c r="W2415" s="28">
        <f>Table1[[#This Row],[Commission SDG/MT]]*Table1[[#This Row],[Volume in Units]]</f>
        <v>0</v>
      </c>
      <c r="Y2415" s="28">
        <f t="shared" si="208"/>
        <v>0</v>
      </c>
      <c r="Z2415" s="6">
        <f>IFERROR((Table1[[#This Row],[Total Cost SDG]]/Table1[[#This Row],[Volume MT/Head]]),0)</f>
        <v>0</v>
      </c>
      <c r="AA2415" s="57" t="e">
        <f t="shared" si="209"/>
        <v>#DIV/0!</v>
      </c>
      <c r="AB2415" s="57">
        <f>IFERROR((Table1[[#This Row],[Total Cost USD]]/Table1[[#This Row],[Volume MT/Head]]),0)</f>
        <v>0</v>
      </c>
      <c r="AD2415" s="6">
        <f>Table1[[#This Row],[Volume MT/Head]]-Table1[[#This Row],[Delivered MT]]</f>
        <v>0</v>
      </c>
      <c r="AE2415" s="6">
        <f>Table1[[#This Row],[Delivered MT]]*Table1[[#This Row],[Average Cost SDG/MT]]</f>
        <v>0</v>
      </c>
    </row>
    <row r="2416" spans="1:31" hidden="1" x14ac:dyDescent="0.2">
      <c r="A2416" s="1">
        <v>2427</v>
      </c>
      <c r="P2416" s="6">
        <f t="shared" si="206"/>
        <v>0</v>
      </c>
      <c r="R2416" s="6">
        <f t="shared" si="207"/>
        <v>0</v>
      </c>
      <c r="S2416" s="57">
        <f t="shared" si="210"/>
        <v>0</v>
      </c>
      <c r="T2416" s="6">
        <f>Table1[[#This Row],[Volume in Units]]*Table1[[#This Row],[Price SDG/Unit]]</f>
        <v>0</v>
      </c>
      <c r="U2416" s="57">
        <f>Table1[[#This Row],[Volume MT/Head]]*Table1[[#This Row],[Price USD/(MT/Head)]]</f>
        <v>0</v>
      </c>
      <c r="W2416" s="28">
        <f>Table1[[#This Row],[Commission SDG/MT]]*Table1[[#This Row],[Volume in Units]]</f>
        <v>0</v>
      </c>
      <c r="Y2416" s="28">
        <f t="shared" si="208"/>
        <v>0</v>
      </c>
      <c r="Z2416" s="6">
        <f>IFERROR((Table1[[#This Row],[Total Cost SDG]]/Table1[[#This Row],[Volume MT/Head]]),0)</f>
        <v>0</v>
      </c>
      <c r="AA2416" s="57" t="e">
        <f t="shared" si="209"/>
        <v>#DIV/0!</v>
      </c>
      <c r="AB2416" s="57">
        <f>IFERROR((Table1[[#This Row],[Total Cost USD]]/Table1[[#This Row],[Volume MT/Head]]),0)</f>
        <v>0</v>
      </c>
      <c r="AD2416" s="6">
        <f>Table1[[#This Row],[Volume MT/Head]]-Table1[[#This Row],[Delivered MT]]</f>
        <v>0</v>
      </c>
      <c r="AE2416" s="6">
        <f>Table1[[#This Row],[Delivered MT]]*Table1[[#This Row],[Average Cost SDG/MT]]</f>
        <v>0</v>
      </c>
    </row>
    <row r="2417" spans="1:31" hidden="1" x14ac:dyDescent="0.2">
      <c r="A2417" s="1">
        <v>2428</v>
      </c>
      <c r="P2417" s="6">
        <f t="shared" si="206"/>
        <v>0</v>
      </c>
      <c r="R2417" s="6">
        <f t="shared" si="207"/>
        <v>0</v>
      </c>
      <c r="S2417" s="57">
        <f t="shared" si="210"/>
        <v>0</v>
      </c>
      <c r="T2417" s="6">
        <f>Table1[[#This Row],[Volume in Units]]*Table1[[#This Row],[Price SDG/Unit]]</f>
        <v>0</v>
      </c>
      <c r="U2417" s="57">
        <f>Table1[[#This Row],[Volume MT/Head]]*Table1[[#This Row],[Price USD/(MT/Head)]]</f>
        <v>0</v>
      </c>
      <c r="W2417" s="28">
        <f>Table1[[#This Row],[Commission SDG/MT]]*Table1[[#This Row],[Volume in Units]]</f>
        <v>0</v>
      </c>
      <c r="Y2417" s="28">
        <f t="shared" si="208"/>
        <v>0</v>
      </c>
      <c r="Z2417" s="6">
        <f>IFERROR((Table1[[#This Row],[Total Cost SDG]]/Table1[[#This Row],[Volume MT/Head]]),0)</f>
        <v>0</v>
      </c>
      <c r="AA2417" s="57" t="e">
        <f t="shared" si="209"/>
        <v>#DIV/0!</v>
      </c>
      <c r="AB2417" s="57">
        <f>IFERROR((Table1[[#This Row],[Total Cost USD]]/Table1[[#This Row],[Volume MT/Head]]),0)</f>
        <v>0</v>
      </c>
      <c r="AD2417" s="6">
        <f>Table1[[#This Row],[Volume MT/Head]]-Table1[[#This Row],[Delivered MT]]</f>
        <v>0</v>
      </c>
      <c r="AE2417" s="6">
        <f>Table1[[#This Row],[Delivered MT]]*Table1[[#This Row],[Average Cost SDG/MT]]</f>
        <v>0</v>
      </c>
    </row>
    <row r="2418" spans="1:31" hidden="1" x14ac:dyDescent="0.2">
      <c r="A2418" s="1">
        <v>2429</v>
      </c>
      <c r="P2418" s="6">
        <f t="shared" si="206"/>
        <v>0</v>
      </c>
      <c r="R2418" s="6">
        <f t="shared" si="207"/>
        <v>0</v>
      </c>
      <c r="S2418" s="57">
        <f t="shared" si="210"/>
        <v>0</v>
      </c>
      <c r="T2418" s="6">
        <f>Table1[[#This Row],[Volume in Units]]*Table1[[#This Row],[Price SDG/Unit]]</f>
        <v>0</v>
      </c>
      <c r="U2418" s="57">
        <f>Table1[[#This Row],[Volume MT/Head]]*Table1[[#This Row],[Price USD/(MT/Head)]]</f>
        <v>0</v>
      </c>
      <c r="W2418" s="28">
        <f>Table1[[#This Row],[Commission SDG/MT]]*Table1[[#This Row],[Volume in Units]]</f>
        <v>0</v>
      </c>
      <c r="Y2418" s="28">
        <f t="shared" si="208"/>
        <v>0</v>
      </c>
      <c r="Z2418" s="6">
        <f>IFERROR((Table1[[#This Row],[Total Cost SDG]]/Table1[[#This Row],[Volume MT/Head]]),0)</f>
        <v>0</v>
      </c>
      <c r="AA2418" s="57" t="e">
        <f t="shared" si="209"/>
        <v>#DIV/0!</v>
      </c>
      <c r="AB2418" s="57">
        <f>IFERROR((Table1[[#This Row],[Total Cost USD]]/Table1[[#This Row],[Volume MT/Head]]),0)</f>
        <v>0</v>
      </c>
      <c r="AD2418" s="6">
        <f>Table1[[#This Row],[Volume MT/Head]]-Table1[[#This Row],[Delivered MT]]</f>
        <v>0</v>
      </c>
      <c r="AE2418" s="6">
        <f>Table1[[#This Row],[Delivered MT]]*Table1[[#This Row],[Average Cost SDG/MT]]</f>
        <v>0</v>
      </c>
    </row>
    <row r="2419" spans="1:31" hidden="1" x14ac:dyDescent="0.2">
      <c r="A2419" s="1">
        <v>2430</v>
      </c>
      <c r="P2419" s="6">
        <f t="shared" si="206"/>
        <v>0</v>
      </c>
      <c r="R2419" s="6">
        <f t="shared" si="207"/>
        <v>0</v>
      </c>
      <c r="S2419" s="57">
        <f t="shared" si="210"/>
        <v>0</v>
      </c>
      <c r="T2419" s="6">
        <f>Table1[[#This Row],[Volume in Units]]*Table1[[#This Row],[Price SDG/Unit]]</f>
        <v>0</v>
      </c>
      <c r="U2419" s="57">
        <f>Table1[[#This Row],[Volume MT/Head]]*Table1[[#This Row],[Price USD/(MT/Head)]]</f>
        <v>0</v>
      </c>
      <c r="W2419" s="28">
        <f>Table1[[#This Row],[Commission SDG/MT]]*Table1[[#This Row],[Volume in Units]]</f>
        <v>0</v>
      </c>
      <c r="Y2419" s="28">
        <f t="shared" si="208"/>
        <v>0</v>
      </c>
      <c r="Z2419" s="6">
        <f>IFERROR((Table1[[#This Row],[Total Cost SDG]]/Table1[[#This Row],[Volume MT/Head]]),0)</f>
        <v>0</v>
      </c>
      <c r="AA2419" s="57" t="e">
        <f t="shared" si="209"/>
        <v>#DIV/0!</v>
      </c>
      <c r="AB2419" s="57">
        <f>IFERROR((Table1[[#This Row],[Total Cost USD]]/Table1[[#This Row],[Volume MT/Head]]),0)</f>
        <v>0</v>
      </c>
      <c r="AD2419" s="6">
        <f>Table1[[#This Row],[Volume MT/Head]]-Table1[[#This Row],[Delivered MT]]</f>
        <v>0</v>
      </c>
      <c r="AE2419" s="6">
        <f>Table1[[#This Row],[Delivered MT]]*Table1[[#This Row],[Average Cost SDG/MT]]</f>
        <v>0</v>
      </c>
    </row>
    <row r="2420" spans="1:31" hidden="1" x14ac:dyDescent="0.2">
      <c r="A2420" s="1">
        <v>2431</v>
      </c>
      <c r="P2420" s="6">
        <f t="shared" si="206"/>
        <v>0</v>
      </c>
      <c r="R2420" s="6">
        <f t="shared" si="207"/>
        <v>0</v>
      </c>
      <c r="S2420" s="57">
        <f t="shared" si="210"/>
        <v>0</v>
      </c>
      <c r="T2420" s="6">
        <f>Table1[[#This Row],[Volume in Units]]*Table1[[#This Row],[Price SDG/Unit]]</f>
        <v>0</v>
      </c>
      <c r="U2420" s="57">
        <f>Table1[[#This Row],[Volume MT/Head]]*Table1[[#This Row],[Price USD/(MT/Head)]]</f>
        <v>0</v>
      </c>
      <c r="W2420" s="28">
        <f>Table1[[#This Row],[Commission SDG/MT]]*Table1[[#This Row],[Volume in Units]]</f>
        <v>0</v>
      </c>
      <c r="Y2420" s="28">
        <f t="shared" si="208"/>
        <v>0</v>
      </c>
      <c r="Z2420" s="6">
        <f>IFERROR((Table1[[#This Row],[Total Cost SDG]]/Table1[[#This Row],[Volume MT/Head]]),0)</f>
        <v>0</v>
      </c>
      <c r="AA2420" s="57" t="e">
        <f t="shared" si="209"/>
        <v>#DIV/0!</v>
      </c>
      <c r="AB2420" s="57">
        <f>IFERROR((Table1[[#This Row],[Total Cost USD]]/Table1[[#This Row],[Volume MT/Head]]),0)</f>
        <v>0</v>
      </c>
      <c r="AD2420" s="6">
        <f>Table1[[#This Row],[Volume MT/Head]]-Table1[[#This Row],[Delivered MT]]</f>
        <v>0</v>
      </c>
      <c r="AE2420" s="6">
        <f>Table1[[#This Row],[Delivered MT]]*Table1[[#This Row],[Average Cost SDG/MT]]</f>
        <v>0</v>
      </c>
    </row>
    <row r="2421" spans="1:31" hidden="1" x14ac:dyDescent="0.2">
      <c r="A2421" s="1">
        <v>2432</v>
      </c>
      <c r="P2421" s="6">
        <f t="shared" si="206"/>
        <v>0</v>
      </c>
      <c r="R2421" s="6">
        <f t="shared" si="207"/>
        <v>0</v>
      </c>
      <c r="S2421" s="57">
        <f t="shared" si="210"/>
        <v>0</v>
      </c>
      <c r="T2421" s="6">
        <f>Table1[[#This Row],[Volume in Units]]*Table1[[#This Row],[Price SDG/Unit]]</f>
        <v>0</v>
      </c>
      <c r="U2421" s="57">
        <f>Table1[[#This Row],[Volume MT/Head]]*Table1[[#This Row],[Price USD/(MT/Head)]]</f>
        <v>0</v>
      </c>
      <c r="W2421" s="28">
        <f>Table1[[#This Row],[Commission SDG/MT]]*Table1[[#This Row],[Volume in Units]]</f>
        <v>0</v>
      </c>
      <c r="Y2421" s="28">
        <f t="shared" si="208"/>
        <v>0</v>
      </c>
      <c r="Z2421" s="6">
        <f>IFERROR((Table1[[#This Row],[Total Cost SDG]]/Table1[[#This Row],[Volume MT/Head]]),0)</f>
        <v>0</v>
      </c>
      <c r="AA2421" s="57" t="e">
        <f t="shared" si="209"/>
        <v>#DIV/0!</v>
      </c>
      <c r="AB2421" s="57">
        <f>IFERROR((Table1[[#This Row],[Total Cost USD]]/Table1[[#This Row],[Volume MT/Head]]),0)</f>
        <v>0</v>
      </c>
      <c r="AD2421" s="6">
        <f>Table1[[#This Row],[Volume MT/Head]]-Table1[[#This Row],[Delivered MT]]</f>
        <v>0</v>
      </c>
      <c r="AE2421" s="6">
        <f>Table1[[#This Row],[Delivered MT]]*Table1[[#This Row],[Average Cost SDG/MT]]</f>
        <v>0</v>
      </c>
    </row>
    <row r="2422" spans="1:31" hidden="1" x14ac:dyDescent="0.2">
      <c r="A2422" s="1">
        <v>2433</v>
      </c>
      <c r="P2422" s="6">
        <f t="shared" si="206"/>
        <v>0</v>
      </c>
      <c r="R2422" s="6">
        <f t="shared" si="207"/>
        <v>0</v>
      </c>
      <c r="S2422" s="57">
        <f t="shared" si="210"/>
        <v>0</v>
      </c>
      <c r="T2422" s="6">
        <f>Table1[[#This Row],[Volume in Units]]*Table1[[#This Row],[Price SDG/Unit]]</f>
        <v>0</v>
      </c>
      <c r="U2422" s="57">
        <f>Table1[[#This Row],[Volume MT/Head]]*Table1[[#This Row],[Price USD/(MT/Head)]]</f>
        <v>0</v>
      </c>
      <c r="W2422" s="28">
        <f>Table1[[#This Row],[Commission SDG/MT]]*Table1[[#This Row],[Volume in Units]]</f>
        <v>0</v>
      </c>
      <c r="Y2422" s="28">
        <f t="shared" si="208"/>
        <v>0</v>
      </c>
      <c r="Z2422" s="6">
        <f>IFERROR((Table1[[#This Row],[Total Cost SDG]]/Table1[[#This Row],[Volume MT/Head]]),0)</f>
        <v>0</v>
      </c>
      <c r="AA2422" s="57" t="e">
        <f t="shared" si="209"/>
        <v>#DIV/0!</v>
      </c>
      <c r="AB2422" s="57">
        <f>IFERROR((Table1[[#This Row],[Total Cost USD]]/Table1[[#This Row],[Volume MT/Head]]),0)</f>
        <v>0</v>
      </c>
      <c r="AD2422" s="6">
        <f>Table1[[#This Row],[Volume MT/Head]]-Table1[[#This Row],[Delivered MT]]</f>
        <v>0</v>
      </c>
      <c r="AE2422" s="6">
        <f>Table1[[#This Row],[Delivered MT]]*Table1[[#This Row],[Average Cost SDG/MT]]</f>
        <v>0</v>
      </c>
    </row>
    <row r="2423" spans="1:31" hidden="1" x14ac:dyDescent="0.2">
      <c r="A2423" s="1">
        <v>2434</v>
      </c>
      <c r="P2423" s="6">
        <f t="shared" si="206"/>
        <v>0</v>
      </c>
      <c r="R2423" s="6">
        <f t="shared" si="207"/>
        <v>0</v>
      </c>
      <c r="S2423" s="57">
        <f t="shared" si="210"/>
        <v>0</v>
      </c>
      <c r="T2423" s="6">
        <f>Table1[[#This Row],[Volume in Units]]*Table1[[#This Row],[Price SDG/Unit]]</f>
        <v>0</v>
      </c>
      <c r="U2423" s="57">
        <f>Table1[[#This Row],[Volume MT/Head]]*Table1[[#This Row],[Price USD/(MT/Head)]]</f>
        <v>0</v>
      </c>
      <c r="W2423" s="28">
        <f>Table1[[#This Row],[Commission SDG/MT]]*Table1[[#This Row],[Volume in Units]]</f>
        <v>0</v>
      </c>
      <c r="Y2423" s="28">
        <f t="shared" si="208"/>
        <v>0</v>
      </c>
      <c r="Z2423" s="6">
        <f>IFERROR((Table1[[#This Row],[Total Cost SDG]]/Table1[[#This Row],[Volume MT/Head]]),0)</f>
        <v>0</v>
      </c>
      <c r="AA2423" s="57" t="e">
        <f t="shared" si="209"/>
        <v>#DIV/0!</v>
      </c>
      <c r="AB2423" s="57">
        <f>IFERROR((Table1[[#This Row],[Total Cost USD]]/Table1[[#This Row],[Volume MT/Head]]),0)</f>
        <v>0</v>
      </c>
      <c r="AD2423" s="6">
        <f>Table1[[#This Row],[Volume MT/Head]]-Table1[[#This Row],[Delivered MT]]</f>
        <v>0</v>
      </c>
      <c r="AE2423" s="6">
        <f>Table1[[#This Row],[Delivered MT]]*Table1[[#This Row],[Average Cost SDG/MT]]</f>
        <v>0</v>
      </c>
    </row>
    <row r="2424" spans="1:31" hidden="1" x14ac:dyDescent="0.2">
      <c r="A2424" s="1">
        <v>2435</v>
      </c>
      <c r="P2424" s="6">
        <f t="shared" si="206"/>
        <v>0</v>
      </c>
      <c r="R2424" s="6">
        <f t="shared" si="207"/>
        <v>0</v>
      </c>
      <c r="S2424" s="57">
        <f t="shared" si="210"/>
        <v>0</v>
      </c>
      <c r="T2424" s="6">
        <f>Table1[[#This Row],[Volume in Units]]*Table1[[#This Row],[Price SDG/Unit]]</f>
        <v>0</v>
      </c>
      <c r="U2424" s="57">
        <f>Table1[[#This Row],[Volume MT/Head]]*Table1[[#This Row],[Price USD/(MT/Head)]]</f>
        <v>0</v>
      </c>
      <c r="W2424" s="28">
        <f>Table1[[#This Row],[Commission SDG/MT]]*Table1[[#This Row],[Volume in Units]]</f>
        <v>0</v>
      </c>
      <c r="Y2424" s="28">
        <f t="shared" si="208"/>
        <v>0</v>
      </c>
      <c r="Z2424" s="6">
        <f>IFERROR((Table1[[#This Row],[Total Cost SDG]]/Table1[[#This Row],[Volume MT/Head]]),0)</f>
        <v>0</v>
      </c>
      <c r="AA2424" s="57" t="e">
        <f t="shared" si="209"/>
        <v>#DIV/0!</v>
      </c>
      <c r="AB2424" s="57">
        <f>IFERROR((Table1[[#This Row],[Total Cost USD]]/Table1[[#This Row],[Volume MT/Head]]),0)</f>
        <v>0</v>
      </c>
      <c r="AD2424" s="6">
        <f>Table1[[#This Row],[Volume MT/Head]]-Table1[[#This Row],[Delivered MT]]</f>
        <v>0</v>
      </c>
      <c r="AE2424" s="6">
        <f>Table1[[#This Row],[Delivered MT]]*Table1[[#This Row],[Average Cost SDG/MT]]</f>
        <v>0</v>
      </c>
    </row>
    <row r="2425" spans="1:31" hidden="1" x14ac:dyDescent="0.2">
      <c r="A2425" s="1">
        <v>2436</v>
      </c>
      <c r="P2425" s="6">
        <f t="shared" si="206"/>
        <v>0</v>
      </c>
      <c r="R2425" s="6">
        <f t="shared" si="207"/>
        <v>0</v>
      </c>
      <c r="S2425" s="57">
        <f t="shared" si="210"/>
        <v>0</v>
      </c>
      <c r="T2425" s="6">
        <f>Table1[[#This Row],[Volume in Units]]*Table1[[#This Row],[Price SDG/Unit]]</f>
        <v>0</v>
      </c>
      <c r="U2425" s="57">
        <f>Table1[[#This Row],[Volume MT/Head]]*Table1[[#This Row],[Price USD/(MT/Head)]]</f>
        <v>0</v>
      </c>
      <c r="W2425" s="28">
        <f>Table1[[#This Row],[Commission SDG/MT]]*Table1[[#This Row],[Volume in Units]]</f>
        <v>0</v>
      </c>
      <c r="Y2425" s="28">
        <f t="shared" si="208"/>
        <v>0</v>
      </c>
      <c r="Z2425" s="6">
        <f>IFERROR((Table1[[#This Row],[Total Cost SDG]]/Table1[[#This Row],[Volume MT/Head]]),0)</f>
        <v>0</v>
      </c>
      <c r="AA2425" s="57" t="e">
        <f t="shared" si="209"/>
        <v>#DIV/0!</v>
      </c>
      <c r="AB2425" s="57">
        <f>IFERROR((Table1[[#This Row],[Total Cost USD]]/Table1[[#This Row],[Volume MT/Head]]),0)</f>
        <v>0</v>
      </c>
      <c r="AD2425" s="6">
        <f>Table1[[#This Row],[Volume MT/Head]]-Table1[[#This Row],[Delivered MT]]</f>
        <v>0</v>
      </c>
      <c r="AE2425" s="6">
        <f>Table1[[#This Row],[Delivered MT]]*Table1[[#This Row],[Average Cost SDG/MT]]</f>
        <v>0</v>
      </c>
    </row>
    <row r="2426" spans="1:31" hidden="1" x14ac:dyDescent="0.2">
      <c r="A2426" s="1">
        <v>2437</v>
      </c>
      <c r="P2426" s="6">
        <f t="shared" si="206"/>
        <v>0</v>
      </c>
      <c r="R2426" s="6">
        <f t="shared" si="207"/>
        <v>0</v>
      </c>
      <c r="S2426" s="57">
        <f t="shared" si="210"/>
        <v>0</v>
      </c>
      <c r="T2426" s="6">
        <f>Table1[[#This Row],[Volume in Units]]*Table1[[#This Row],[Price SDG/Unit]]</f>
        <v>0</v>
      </c>
      <c r="U2426" s="57">
        <f>Table1[[#This Row],[Volume MT/Head]]*Table1[[#This Row],[Price USD/(MT/Head)]]</f>
        <v>0</v>
      </c>
      <c r="W2426" s="28">
        <f>Table1[[#This Row],[Commission SDG/MT]]*Table1[[#This Row],[Volume in Units]]</f>
        <v>0</v>
      </c>
      <c r="Y2426" s="28">
        <f t="shared" si="208"/>
        <v>0</v>
      </c>
      <c r="Z2426" s="6">
        <f>IFERROR((Table1[[#This Row],[Total Cost SDG]]/Table1[[#This Row],[Volume MT/Head]]),0)</f>
        <v>0</v>
      </c>
      <c r="AA2426" s="57" t="e">
        <f t="shared" si="209"/>
        <v>#DIV/0!</v>
      </c>
      <c r="AB2426" s="57">
        <f>IFERROR((Table1[[#This Row],[Total Cost USD]]/Table1[[#This Row],[Volume MT/Head]]),0)</f>
        <v>0</v>
      </c>
      <c r="AD2426" s="6">
        <f>Table1[[#This Row],[Volume MT/Head]]-Table1[[#This Row],[Delivered MT]]</f>
        <v>0</v>
      </c>
      <c r="AE2426" s="6">
        <f>Table1[[#This Row],[Delivered MT]]*Table1[[#This Row],[Average Cost SDG/MT]]</f>
        <v>0</v>
      </c>
    </row>
    <row r="2427" spans="1:31" hidden="1" x14ac:dyDescent="0.2">
      <c r="A2427" s="1">
        <v>2438</v>
      </c>
      <c r="P2427" s="6">
        <f t="shared" si="206"/>
        <v>0</v>
      </c>
      <c r="R2427" s="6">
        <f t="shared" si="207"/>
        <v>0</v>
      </c>
      <c r="S2427" s="57">
        <f t="shared" si="210"/>
        <v>0</v>
      </c>
      <c r="T2427" s="6">
        <f>Table1[[#This Row],[Volume in Units]]*Table1[[#This Row],[Price SDG/Unit]]</f>
        <v>0</v>
      </c>
      <c r="U2427" s="57">
        <f>Table1[[#This Row],[Volume MT/Head]]*Table1[[#This Row],[Price USD/(MT/Head)]]</f>
        <v>0</v>
      </c>
      <c r="W2427" s="28">
        <f>Table1[[#This Row],[Commission SDG/MT]]*Table1[[#This Row],[Volume in Units]]</f>
        <v>0</v>
      </c>
      <c r="Y2427" s="28">
        <f t="shared" si="208"/>
        <v>0</v>
      </c>
      <c r="Z2427" s="6">
        <f>IFERROR((Table1[[#This Row],[Total Cost SDG]]/Table1[[#This Row],[Volume MT/Head]]),0)</f>
        <v>0</v>
      </c>
      <c r="AA2427" s="57" t="e">
        <f t="shared" si="209"/>
        <v>#DIV/0!</v>
      </c>
      <c r="AB2427" s="57">
        <f>IFERROR((Table1[[#This Row],[Total Cost USD]]/Table1[[#This Row],[Volume MT/Head]]),0)</f>
        <v>0</v>
      </c>
      <c r="AD2427" s="6">
        <f>Table1[[#This Row],[Volume MT/Head]]-Table1[[#This Row],[Delivered MT]]</f>
        <v>0</v>
      </c>
      <c r="AE2427" s="6">
        <f>Table1[[#This Row],[Delivered MT]]*Table1[[#This Row],[Average Cost SDG/MT]]</f>
        <v>0</v>
      </c>
    </row>
    <row r="2428" spans="1:31" hidden="1" x14ac:dyDescent="0.2">
      <c r="A2428" s="1">
        <v>2439</v>
      </c>
      <c r="P2428" s="6">
        <f t="shared" si="206"/>
        <v>0</v>
      </c>
      <c r="R2428" s="6">
        <f t="shared" si="207"/>
        <v>0</v>
      </c>
      <c r="S2428" s="57">
        <f t="shared" si="210"/>
        <v>0</v>
      </c>
      <c r="T2428" s="6">
        <f>Table1[[#This Row],[Volume in Units]]*Table1[[#This Row],[Price SDG/Unit]]</f>
        <v>0</v>
      </c>
      <c r="U2428" s="57">
        <f>Table1[[#This Row],[Volume MT/Head]]*Table1[[#This Row],[Price USD/(MT/Head)]]</f>
        <v>0</v>
      </c>
      <c r="W2428" s="28">
        <f>Table1[[#This Row],[Commission SDG/MT]]*Table1[[#This Row],[Volume in Units]]</f>
        <v>0</v>
      </c>
      <c r="Y2428" s="28">
        <f t="shared" si="208"/>
        <v>0</v>
      </c>
      <c r="Z2428" s="6">
        <f>IFERROR((Table1[[#This Row],[Total Cost SDG]]/Table1[[#This Row],[Volume MT/Head]]),0)</f>
        <v>0</v>
      </c>
      <c r="AA2428" s="57" t="e">
        <f t="shared" si="209"/>
        <v>#DIV/0!</v>
      </c>
      <c r="AB2428" s="57">
        <f>IFERROR((Table1[[#This Row],[Total Cost USD]]/Table1[[#This Row],[Volume MT/Head]]),0)</f>
        <v>0</v>
      </c>
      <c r="AD2428" s="6">
        <f>Table1[[#This Row],[Volume MT/Head]]-Table1[[#This Row],[Delivered MT]]</f>
        <v>0</v>
      </c>
      <c r="AE2428" s="6">
        <f>Table1[[#This Row],[Delivered MT]]*Table1[[#This Row],[Average Cost SDG/MT]]</f>
        <v>0</v>
      </c>
    </row>
    <row r="2429" spans="1:31" hidden="1" x14ac:dyDescent="0.2">
      <c r="A2429" s="1">
        <v>2440</v>
      </c>
      <c r="P2429" s="6">
        <f t="shared" si="206"/>
        <v>0</v>
      </c>
      <c r="R2429" s="6">
        <f t="shared" si="207"/>
        <v>0</v>
      </c>
      <c r="S2429" s="57">
        <f t="shared" si="210"/>
        <v>0</v>
      </c>
      <c r="T2429" s="6">
        <f>Table1[[#This Row],[Volume in Units]]*Table1[[#This Row],[Price SDG/Unit]]</f>
        <v>0</v>
      </c>
      <c r="U2429" s="57">
        <f>Table1[[#This Row],[Volume MT/Head]]*Table1[[#This Row],[Price USD/(MT/Head)]]</f>
        <v>0</v>
      </c>
      <c r="W2429" s="28">
        <f>Table1[[#This Row],[Commission SDG/MT]]*Table1[[#This Row],[Volume in Units]]</f>
        <v>0</v>
      </c>
      <c r="Y2429" s="28">
        <f t="shared" si="208"/>
        <v>0</v>
      </c>
      <c r="Z2429" s="6">
        <f>IFERROR((Table1[[#This Row],[Total Cost SDG]]/Table1[[#This Row],[Volume MT/Head]]),0)</f>
        <v>0</v>
      </c>
      <c r="AA2429" s="57" t="e">
        <f t="shared" si="209"/>
        <v>#DIV/0!</v>
      </c>
      <c r="AB2429" s="57">
        <f>IFERROR((Table1[[#This Row],[Total Cost USD]]/Table1[[#This Row],[Volume MT/Head]]),0)</f>
        <v>0</v>
      </c>
      <c r="AD2429" s="6">
        <f>Table1[[#This Row],[Volume MT/Head]]-Table1[[#This Row],[Delivered MT]]</f>
        <v>0</v>
      </c>
      <c r="AE2429" s="6">
        <f>Table1[[#This Row],[Delivered MT]]*Table1[[#This Row],[Average Cost SDG/MT]]</f>
        <v>0</v>
      </c>
    </row>
    <row r="2430" spans="1:31" hidden="1" x14ac:dyDescent="0.2">
      <c r="A2430" s="1">
        <v>2441</v>
      </c>
      <c r="P2430" s="6">
        <f t="shared" si="206"/>
        <v>0</v>
      </c>
      <c r="R2430" s="6">
        <f t="shared" si="207"/>
        <v>0</v>
      </c>
      <c r="S2430" s="57">
        <f t="shared" si="210"/>
        <v>0</v>
      </c>
      <c r="T2430" s="6">
        <f>Table1[[#This Row],[Volume in Units]]*Table1[[#This Row],[Price SDG/Unit]]</f>
        <v>0</v>
      </c>
      <c r="U2430" s="57">
        <f>Table1[[#This Row],[Volume MT/Head]]*Table1[[#This Row],[Price USD/(MT/Head)]]</f>
        <v>0</v>
      </c>
      <c r="W2430" s="28">
        <f>Table1[[#This Row],[Commission SDG/MT]]*Table1[[#This Row],[Volume in Units]]</f>
        <v>0</v>
      </c>
      <c r="Y2430" s="28">
        <f t="shared" si="208"/>
        <v>0</v>
      </c>
      <c r="Z2430" s="6">
        <f>IFERROR((Table1[[#This Row],[Total Cost SDG]]/Table1[[#This Row],[Volume MT/Head]]),0)</f>
        <v>0</v>
      </c>
      <c r="AA2430" s="57" t="e">
        <f t="shared" si="209"/>
        <v>#DIV/0!</v>
      </c>
      <c r="AB2430" s="57">
        <f>IFERROR((Table1[[#This Row],[Total Cost USD]]/Table1[[#This Row],[Volume MT/Head]]),0)</f>
        <v>0</v>
      </c>
      <c r="AD2430" s="6">
        <f>Table1[[#This Row],[Volume MT/Head]]-Table1[[#This Row],[Delivered MT]]</f>
        <v>0</v>
      </c>
      <c r="AE2430" s="6">
        <f>Table1[[#This Row],[Delivered MT]]*Table1[[#This Row],[Average Cost SDG/MT]]</f>
        <v>0</v>
      </c>
    </row>
    <row r="2431" spans="1:31" hidden="1" x14ac:dyDescent="0.2">
      <c r="A2431" s="1">
        <v>2442</v>
      </c>
      <c r="P2431" s="6">
        <f t="shared" si="206"/>
        <v>0</v>
      </c>
      <c r="R2431" s="6">
        <f t="shared" si="207"/>
        <v>0</v>
      </c>
      <c r="S2431" s="57">
        <f t="shared" si="210"/>
        <v>0</v>
      </c>
      <c r="T2431" s="6">
        <f>Table1[[#This Row],[Volume in Units]]*Table1[[#This Row],[Price SDG/Unit]]</f>
        <v>0</v>
      </c>
      <c r="U2431" s="57">
        <f>Table1[[#This Row],[Volume MT/Head]]*Table1[[#This Row],[Price USD/(MT/Head)]]</f>
        <v>0</v>
      </c>
      <c r="W2431" s="28">
        <f>Table1[[#This Row],[Commission SDG/MT]]*Table1[[#This Row],[Volume in Units]]</f>
        <v>0</v>
      </c>
      <c r="Y2431" s="28">
        <f t="shared" si="208"/>
        <v>0</v>
      </c>
      <c r="Z2431" s="6">
        <f>IFERROR((Table1[[#This Row],[Total Cost SDG]]/Table1[[#This Row],[Volume MT/Head]]),0)</f>
        <v>0</v>
      </c>
      <c r="AA2431" s="57" t="e">
        <f t="shared" si="209"/>
        <v>#DIV/0!</v>
      </c>
      <c r="AB2431" s="57">
        <f>IFERROR((Table1[[#This Row],[Total Cost USD]]/Table1[[#This Row],[Volume MT/Head]]),0)</f>
        <v>0</v>
      </c>
      <c r="AD2431" s="6">
        <f>Table1[[#This Row],[Volume MT/Head]]-Table1[[#This Row],[Delivered MT]]</f>
        <v>0</v>
      </c>
      <c r="AE2431" s="6">
        <f>Table1[[#This Row],[Delivered MT]]*Table1[[#This Row],[Average Cost SDG/MT]]</f>
        <v>0</v>
      </c>
    </row>
    <row r="2432" spans="1:31" hidden="1" x14ac:dyDescent="0.2">
      <c r="A2432" s="1">
        <v>2443</v>
      </c>
      <c r="P2432" s="6">
        <f t="shared" si="206"/>
        <v>0</v>
      </c>
      <c r="R2432" s="6">
        <f t="shared" si="207"/>
        <v>0</v>
      </c>
      <c r="S2432" s="57">
        <f t="shared" si="210"/>
        <v>0</v>
      </c>
      <c r="T2432" s="6">
        <f>Table1[[#This Row],[Volume in Units]]*Table1[[#This Row],[Price SDG/Unit]]</f>
        <v>0</v>
      </c>
      <c r="U2432" s="57">
        <f>Table1[[#This Row],[Volume MT/Head]]*Table1[[#This Row],[Price USD/(MT/Head)]]</f>
        <v>0</v>
      </c>
      <c r="W2432" s="28">
        <f>Table1[[#This Row],[Commission SDG/MT]]*Table1[[#This Row],[Volume in Units]]</f>
        <v>0</v>
      </c>
      <c r="Y2432" s="28">
        <f t="shared" si="208"/>
        <v>0</v>
      </c>
      <c r="Z2432" s="6">
        <f>IFERROR((Table1[[#This Row],[Total Cost SDG]]/Table1[[#This Row],[Volume MT/Head]]),0)</f>
        <v>0</v>
      </c>
      <c r="AA2432" s="57" t="e">
        <f t="shared" si="209"/>
        <v>#DIV/0!</v>
      </c>
      <c r="AB2432" s="57">
        <f>IFERROR((Table1[[#This Row],[Total Cost USD]]/Table1[[#This Row],[Volume MT/Head]]),0)</f>
        <v>0</v>
      </c>
      <c r="AD2432" s="6">
        <f>Table1[[#This Row],[Volume MT/Head]]-Table1[[#This Row],[Delivered MT]]</f>
        <v>0</v>
      </c>
      <c r="AE2432" s="6">
        <f>Table1[[#This Row],[Delivered MT]]*Table1[[#This Row],[Average Cost SDG/MT]]</f>
        <v>0</v>
      </c>
    </row>
    <row r="2433" spans="1:31" hidden="1" x14ac:dyDescent="0.2">
      <c r="A2433" s="1">
        <v>2444</v>
      </c>
      <c r="P2433" s="6">
        <f t="shared" si="206"/>
        <v>0</v>
      </c>
      <c r="R2433" s="6">
        <f t="shared" si="207"/>
        <v>0</v>
      </c>
      <c r="S2433" s="57">
        <f t="shared" si="210"/>
        <v>0</v>
      </c>
      <c r="T2433" s="6">
        <f>Table1[[#This Row],[Volume in Units]]*Table1[[#This Row],[Price SDG/Unit]]</f>
        <v>0</v>
      </c>
      <c r="U2433" s="57">
        <f>Table1[[#This Row],[Volume MT/Head]]*Table1[[#This Row],[Price USD/(MT/Head)]]</f>
        <v>0</v>
      </c>
      <c r="W2433" s="28">
        <f>Table1[[#This Row],[Commission SDG/MT]]*Table1[[#This Row],[Volume in Units]]</f>
        <v>0</v>
      </c>
      <c r="Y2433" s="28">
        <f t="shared" si="208"/>
        <v>0</v>
      </c>
      <c r="Z2433" s="6">
        <f>IFERROR((Table1[[#This Row],[Total Cost SDG]]/Table1[[#This Row],[Volume MT/Head]]),0)</f>
        <v>0</v>
      </c>
      <c r="AA2433" s="57" t="e">
        <f t="shared" si="209"/>
        <v>#DIV/0!</v>
      </c>
      <c r="AB2433" s="57">
        <f>IFERROR((Table1[[#This Row],[Total Cost USD]]/Table1[[#This Row],[Volume MT/Head]]),0)</f>
        <v>0</v>
      </c>
      <c r="AD2433" s="6">
        <f>Table1[[#This Row],[Volume MT/Head]]-Table1[[#This Row],[Delivered MT]]</f>
        <v>0</v>
      </c>
      <c r="AE2433" s="6">
        <f>Table1[[#This Row],[Delivered MT]]*Table1[[#This Row],[Average Cost SDG/MT]]</f>
        <v>0</v>
      </c>
    </row>
    <row r="2434" spans="1:31" hidden="1" x14ac:dyDescent="0.2">
      <c r="A2434" s="1">
        <v>2445</v>
      </c>
      <c r="P2434" s="6">
        <f t="shared" ref="P2434:P2497" si="211">IF(N2434="KG",(O2434/1000),IF(N2434="Head",(O2434*1),IF(N2434="Kantar 100lb",(O2434/22.25),IF(N2434="Kantar 315lb",(O2434*315/2204.6),IF(N2434="MT",(O2434*1),IF(N2434="Ardab",(O2434*199.726/1000),IF(N2434="104 Bag",(O2434*104/1000),IF(N2434="101 Bag",(O2434*101/1000),IF(N2434=0,0)))))))))</f>
        <v>0</v>
      </c>
      <c r="R2434" s="6">
        <f t="shared" ref="R2434:R2497" si="212">IF(N2434="KG",(Q2434*1000),IF(N2434="Head",(Q2434*1),IF(N2434="Kantar 100lb",(Q2434*22.25),IF(N2434="Kantar 315lb",(Q2434/315*2204.6),IF(N2434="MT",(Q2434*1),IF(N2434="Ardab",(Q2434/199.726*1000),IF(N2434="104 Bag",(Q2434/104*1000),IF(N2434="101 Bag",(Q2434/101*1000),IF(N2434=0,0)))))))))</f>
        <v>0</v>
      </c>
      <c r="S2434" s="57">
        <f t="shared" si="210"/>
        <v>0</v>
      </c>
      <c r="T2434" s="6">
        <f>Table1[[#This Row],[Volume in Units]]*Table1[[#This Row],[Price SDG/Unit]]</f>
        <v>0</v>
      </c>
      <c r="U2434" s="57">
        <f>Table1[[#This Row],[Volume MT/Head]]*Table1[[#This Row],[Price USD/(MT/Head)]]</f>
        <v>0</v>
      </c>
      <c r="W2434" s="28">
        <f>Table1[[#This Row],[Commission SDG/MT]]*Table1[[#This Row],[Volume in Units]]</f>
        <v>0</v>
      </c>
      <c r="Y2434" s="28">
        <f t="shared" ref="Y2434:Y2497" si="213">T2434+W2434+X2434</f>
        <v>0</v>
      </c>
      <c r="Z2434" s="6">
        <f>IFERROR((Table1[[#This Row],[Total Cost SDG]]/Table1[[#This Row],[Volume MT/Head]]),0)</f>
        <v>0</v>
      </c>
      <c r="AA2434" s="57" t="e">
        <f t="shared" ref="AA2434:AA2497" si="214">Y2434/F2434</f>
        <v>#DIV/0!</v>
      </c>
      <c r="AB2434" s="57">
        <f>IFERROR((Table1[[#This Row],[Total Cost USD]]/Table1[[#This Row],[Volume MT/Head]]),0)</f>
        <v>0</v>
      </c>
      <c r="AD2434" s="6">
        <f>Table1[[#This Row],[Volume MT/Head]]-Table1[[#This Row],[Delivered MT]]</f>
        <v>0</v>
      </c>
      <c r="AE2434" s="6">
        <f>Table1[[#This Row],[Delivered MT]]*Table1[[#This Row],[Average Cost SDG/MT]]</f>
        <v>0</v>
      </c>
    </row>
    <row r="2435" spans="1:31" hidden="1" x14ac:dyDescent="0.2">
      <c r="A2435" s="1">
        <v>2446</v>
      </c>
      <c r="P2435" s="6">
        <f t="shared" si="211"/>
        <v>0</v>
      </c>
      <c r="R2435" s="6">
        <f t="shared" si="212"/>
        <v>0</v>
      </c>
      <c r="S2435" s="57">
        <f t="shared" si="210"/>
        <v>0</v>
      </c>
      <c r="T2435" s="6">
        <f>Table1[[#This Row],[Volume in Units]]*Table1[[#This Row],[Price SDG/Unit]]</f>
        <v>0</v>
      </c>
      <c r="U2435" s="57">
        <f>Table1[[#This Row],[Volume MT/Head]]*Table1[[#This Row],[Price USD/(MT/Head)]]</f>
        <v>0</v>
      </c>
      <c r="W2435" s="28">
        <f>Table1[[#This Row],[Commission SDG/MT]]*Table1[[#This Row],[Volume in Units]]</f>
        <v>0</v>
      </c>
      <c r="Y2435" s="28">
        <f t="shared" si="213"/>
        <v>0</v>
      </c>
      <c r="Z2435" s="6">
        <f>IFERROR((Table1[[#This Row],[Total Cost SDG]]/Table1[[#This Row],[Volume MT/Head]]),0)</f>
        <v>0</v>
      </c>
      <c r="AA2435" s="57" t="e">
        <f t="shared" si="214"/>
        <v>#DIV/0!</v>
      </c>
      <c r="AB2435" s="57">
        <f>IFERROR((Table1[[#This Row],[Total Cost USD]]/Table1[[#This Row],[Volume MT/Head]]),0)</f>
        <v>0</v>
      </c>
      <c r="AD2435" s="6">
        <f>Table1[[#This Row],[Volume MT/Head]]-Table1[[#This Row],[Delivered MT]]</f>
        <v>0</v>
      </c>
      <c r="AE2435" s="6">
        <f>Table1[[#This Row],[Delivered MT]]*Table1[[#This Row],[Average Cost SDG/MT]]</f>
        <v>0</v>
      </c>
    </row>
    <row r="2436" spans="1:31" hidden="1" x14ac:dyDescent="0.2">
      <c r="A2436" s="1">
        <v>2447</v>
      </c>
      <c r="P2436" s="6">
        <f t="shared" si="211"/>
        <v>0</v>
      </c>
      <c r="R2436" s="6">
        <f t="shared" si="212"/>
        <v>0</v>
      </c>
      <c r="S2436" s="57">
        <f t="shared" si="210"/>
        <v>0</v>
      </c>
      <c r="T2436" s="6">
        <f>Table1[[#This Row],[Volume in Units]]*Table1[[#This Row],[Price SDG/Unit]]</f>
        <v>0</v>
      </c>
      <c r="U2436" s="57">
        <f>Table1[[#This Row],[Volume MT/Head]]*Table1[[#This Row],[Price USD/(MT/Head)]]</f>
        <v>0</v>
      </c>
      <c r="W2436" s="28">
        <f>Table1[[#This Row],[Commission SDG/MT]]*Table1[[#This Row],[Volume in Units]]</f>
        <v>0</v>
      </c>
      <c r="Y2436" s="28">
        <f t="shared" si="213"/>
        <v>0</v>
      </c>
      <c r="Z2436" s="6">
        <f>IFERROR((Table1[[#This Row],[Total Cost SDG]]/Table1[[#This Row],[Volume MT/Head]]),0)</f>
        <v>0</v>
      </c>
      <c r="AA2436" s="57" t="e">
        <f t="shared" si="214"/>
        <v>#DIV/0!</v>
      </c>
      <c r="AB2436" s="57">
        <f>IFERROR((Table1[[#This Row],[Total Cost USD]]/Table1[[#This Row],[Volume MT/Head]]),0)</f>
        <v>0</v>
      </c>
      <c r="AD2436" s="6">
        <f>Table1[[#This Row],[Volume MT/Head]]-Table1[[#This Row],[Delivered MT]]</f>
        <v>0</v>
      </c>
      <c r="AE2436" s="6">
        <f>Table1[[#This Row],[Delivered MT]]*Table1[[#This Row],[Average Cost SDG/MT]]</f>
        <v>0</v>
      </c>
    </row>
    <row r="2437" spans="1:31" hidden="1" x14ac:dyDescent="0.2">
      <c r="A2437" s="1">
        <v>2448</v>
      </c>
      <c r="P2437" s="6">
        <f t="shared" si="211"/>
        <v>0</v>
      </c>
      <c r="R2437" s="6">
        <f t="shared" si="212"/>
        <v>0</v>
      </c>
      <c r="S2437" s="57">
        <f t="shared" si="210"/>
        <v>0</v>
      </c>
      <c r="T2437" s="6">
        <f>Table1[[#This Row],[Volume in Units]]*Table1[[#This Row],[Price SDG/Unit]]</f>
        <v>0</v>
      </c>
      <c r="U2437" s="57">
        <f>Table1[[#This Row],[Volume MT/Head]]*Table1[[#This Row],[Price USD/(MT/Head)]]</f>
        <v>0</v>
      </c>
      <c r="W2437" s="28">
        <f>Table1[[#This Row],[Commission SDG/MT]]*Table1[[#This Row],[Volume in Units]]</f>
        <v>0</v>
      </c>
      <c r="Y2437" s="28">
        <f t="shared" si="213"/>
        <v>0</v>
      </c>
      <c r="Z2437" s="6">
        <f>IFERROR((Table1[[#This Row],[Total Cost SDG]]/Table1[[#This Row],[Volume MT/Head]]),0)</f>
        <v>0</v>
      </c>
      <c r="AA2437" s="57" t="e">
        <f t="shared" si="214"/>
        <v>#DIV/0!</v>
      </c>
      <c r="AB2437" s="57">
        <f>IFERROR((Table1[[#This Row],[Total Cost USD]]/Table1[[#This Row],[Volume MT/Head]]),0)</f>
        <v>0</v>
      </c>
      <c r="AD2437" s="6">
        <f>Table1[[#This Row],[Volume MT/Head]]-Table1[[#This Row],[Delivered MT]]</f>
        <v>0</v>
      </c>
      <c r="AE2437" s="6">
        <f>Table1[[#This Row],[Delivered MT]]*Table1[[#This Row],[Average Cost SDG/MT]]</f>
        <v>0</v>
      </c>
    </row>
    <row r="2438" spans="1:31" hidden="1" x14ac:dyDescent="0.2">
      <c r="A2438" s="1">
        <v>2449</v>
      </c>
      <c r="P2438" s="6">
        <f t="shared" si="211"/>
        <v>0</v>
      </c>
      <c r="R2438" s="6">
        <f t="shared" si="212"/>
        <v>0</v>
      </c>
      <c r="S2438" s="57">
        <f t="shared" si="210"/>
        <v>0</v>
      </c>
      <c r="T2438" s="6">
        <f>Table1[[#This Row],[Volume in Units]]*Table1[[#This Row],[Price SDG/Unit]]</f>
        <v>0</v>
      </c>
      <c r="U2438" s="57">
        <f>Table1[[#This Row],[Volume MT/Head]]*Table1[[#This Row],[Price USD/(MT/Head)]]</f>
        <v>0</v>
      </c>
      <c r="W2438" s="28">
        <f>Table1[[#This Row],[Commission SDG/MT]]*Table1[[#This Row],[Volume in Units]]</f>
        <v>0</v>
      </c>
      <c r="Y2438" s="28">
        <f t="shared" si="213"/>
        <v>0</v>
      </c>
      <c r="Z2438" s="6">
        <f>IFERROR((Table1[[#This Row],[Total Cost SDG]]/Table1[[#This Row],[Volume MT/Head]]),0)</f>
        <v>0</v>
      </c>
      <c r="AA2438" s="57" t="e">
        <f t="shared" si="214"/>
        <v>#DIV/0!</v>
      </c>
      <c r="AB2438" s="57">
        <f>IFERROR((Table1[[#This Row],[Total Cost USD]]/Table1[[#This Row],[Volume MT/Head]]),0)</f>
        <v>0</v>
      </c>
      <c r="AD2438" s="6">
        <f>Table1[[#This Row],[Volume MT/Head]]-Table1[[#This Row],[Delivered MT]]</f>
        <v>0</v>
      </c>
      <c r="AE2438" s="6">
        <f>Table1[[#This Row],[Delivered MT]]*Table1[[#This Row],[Average Cost SDG/MT]]</f>
        <v>0</v>
      </c>
    </row>
    <row r="2439" spans="1:31" hidden="1" x14ac:dyDescent="0.2">
      <c r="A2439" s="1">
        <v>2450</v>
      </c>
      <c r="P2439" s="6">
        <f t="shared" si="211"/>
        <v>0</v>
      </c>
      <c r="R2439" s="6">
        <f t="shared" si="212"/>
        <v>0</v>
      </c>
      <c r="S2439" s="57">
        <f t="shared" si="210"/>
        <v>0</v>
      </c>
      <c r="T2439" s="6">
        <f>Table1[[#This Row],[Volume in Units]]*Table1[[#This Row],[Price SDG/Unit]]</f>
        <v>0</v>
      </c>
      <c r="U2439" s="57">
        <f>Table1[[#This Row],[Volume MT/Head]]*Table1[[#This Row],[Price USD/(MT/Head)]]</f>
        <v>0</v>
      </c>
      <c r="W2439" s="28">
        <f>Table1[[#This Row],[Commission SDG/MT]]*Table1[[#This Row],[Volume in Units]]</f>
        <v>0</v>
      </c>
      <c r="Y2439" s="28">
        <f t="shared" si="213"/>
        <v>0</v>
      </c>
      <c r="Z2439" s="6">
        <f>IFERROR((Table1[[#This Row],[Total Cost SDG]]/Table1[[#This Row],[Volume MT/Head]]),0)</f>
        <v>0</v>
      </c>
      <c r="AA2439" s="57" t="e">
        <f t="shared" si="214"/>
        <v>#DIV/0!</v>
      </c>
      <c r="AB2439" s="57">
        <f>IFERROR((Table1[[#This Row],[Total Cost USD]]/Table1[[#This Row],[Volume MT/Head]]),0)</f>
        <v>0</v>
      </c>
      <c r="AD2439" s="6">
        <f>Table1[[#This Row],[Volume MT/Head]]-Table1[[#This Row],[Delivered MT]]</f>
        <v>0</v>
      </c>
      <c r="AE2439" s="6">
        <f>Table1[[#This Row],[Delivered MT]]*Table1[[#This Row],[Average Cost SDG/MT]]</f>
        <v>0</v>
      </c>
    </row>
    <row r="2440" spans="1:31" hidden="1" x14ac:dyDescent="0.2">
      <c r="A2440" s="1">
        <v>2451</v>
      </c>
      <c r="P2440" s="6">
        <f t="shared" si="211"/>
        <v>0</v>
      </c>
      <c r="R2440" s="6">
        <f t="shared" si="212"/>
        <v>0</v>
      </c>
      <c r="S2440" s="57">
        <f t="shared" si="210"/>
        <v>0</v>
      </c>
      <c r="T2440" s="6">
        <f>Table1[[#This Row],[Volume in Units]]*Table1[[#This Row],[Price SDG/Unit]]</f>
        <v>0</v>
      </c>
      <c r="U2440" s="57">
        <f>Table1[[#This Row],[Volume MT/Head]]*Table1[[#This Row],[Price USD/(MT/Head)]]</f>
        <v>0</v>
      </c>
      <c r="W2440" s="28">
        <f>Table1[[#This Row],[Commission SDG/MT]]*Table1[[#This Row],[Volume in Units]]</f>
        <v>0</v>
      </c>
      <c r="Y2440" s="28">
        <f t="shared" si="213"/>
        <v>0</v>
      </c>
      <c r="Z2440" s="6">
        <f>IFERROR((Table1[[#This Row],[Total Cost SDG]]/Table1[[#This Row],[Volume MT/Head]]),0)</f>
        <v>0</v>
      </c>
      <c r="AA2440" s="57" t="e">
        <f t="shared" si="214"/>
        <v>#DIV/0!</v>
      </c>
      <c r="AB2440" s="57">
        <f>IFERROR((Table1[[#This Row],[Total Cost USD]]/Table1[[#This Row],[Volume MT/Head]]),0)</f>
        <v>0</v>
      </c>
      <c r="AD2440" s="6">
        <f>Table1[[#This Row],[Volume MT/Head]]-Table1[[#This Row],[Delivered MT]]</f>
        <v>0</v>
      </c>
      <c r="AE2440" s="6">
        <f>Table1[[#This Row],[Delivered MT]]*Table1[[#This Row],[Average Cost SDG/MT]]</f>
        <v>0</v>
      </c>
    </row>
    <row r="2441" spans="1:31" hidden="1" x14ac:dyDescent="0.2">
      <c r="A2441" s="1">
        <v>2452</v>
      </c>
      <c r="P2441" s="6">
        <f t="shared" si="211"/>
        <v>0</v>
      </c>
      <c r="R2441" s="6">
        <f t="shared" si="212"/>
        <v>0</v>
      </c>
      <c r="S2441" s="57">
        <f t="shared" si="210"/>
        <v>0</v>
      </c>
      <c r="T2441" s="6">
        <f>Table1[[#This Row],[Volume in Units]]*Table1[[#This Row],[Price SDG/Unit]]</f>
        <v>0</v>
      </c>
      <c r="U2441" s="57">
        <f>Table1[[#This Row],[Volume MT/Head]]*Table1[[#This Row],[Price USD/(MT/Head)]]</f>
        <v>0</v>
      </c>
      <c r="W2441" s="28">
        <f>Table1[[#This Row],[Commission SDG/MT]]*Table1[[#This Row],[Volume in Units]]</f>
        <v>0</v>
      </c>
      <c r="Y2441" s="28">
        <f t="shared" si="213"/>
        <v>0</v>
      </c>
      <c r="Z2441" s="6">
        <f>IFERROR((Table1[[#This Row],[Total Cost SDG]]/Table1[[#This Row],[Volume MT/Head]]),0)</f>
        <v>0</v>
      </c>
      <c r="AA2441" s="57" t="e">
        <f t="shared" si="214"/>
        <v>#DIV/0!</v>
      </c>
      <c r="AB2441" s="57">
        <f>IFERROR((Table1[[#This Row],[Total Cost USD]]/Table1[[#This Row],[Volume MT/Head]]),0)</f>
        <v>0</v>
      </c>
      <c r="AD2441" s="6">
        <f>Table1[[#This Row],[Volume MT/Head]]-Table1[[#This Row],[Delivered MT]]</f>
        <v>0</v>
      </c>
      <c r="AE2441" s="6">
        <f>Table1[[#This Row],[Delivered MT]]*Table1[[#This Row],[Average Cost SDG/MT]]</f>
        <v>0</v>
      </c>
    </row>
    <row r="2442" spans="1:31" hidden="1" x14ac:dyDescent="0.2">
      <c r="A2442" s="1">
        <v>2453</v>
      </c>
      <c r="P2442" s="6">
        <f t="shared" si="211"/>
        <v>0</v>
      </c>
      <c r="R2442" s="6">
        <f t="shared" si="212"/>
        <v>0</v>
      </c>
      <c r="S2442" s="57">
        <f t="shared" si="210"/>
        <v>0</v>
      </c>
      <c r="T2442" s="6">
        <f>Table1[[#This Row],[Volume in Units]]*Table1[[#This Row],[Price SDG/Unit]]</f>
        <v>0</v>
      </c>
      <c r="U2442" s="57">
        <f>Table1[[#This Row],[Volume MT/Head]]*Table1[[#This Row],[Price USD/(MT/Head)]]</f>
        <v>0</v>
      </c>
      <c r="W2442" s="28">
        <f>Table1[[#This Row],[Commission SDG/MT]]*Table1[[#This Row],[Volume in Units]]</f>
        <v>0</v>
      </c>
      <c r="Y2442" s="28">
        <f t="shared" si="213"/>
        <v>0</v>
      </c>
      <c r="Z2442" s="6">
        <f>IFERROR((Table1[[#This Row],[Total Cost SDG]]/Table1[[#This Row],[Volume MT/Head]]),0)</f>
        <v>0</v>
      </c>
      <c r="AA2442" s="57" t="e">
        <f t="shared" si="214"/>
        <v>#DIV/0!</v>
      </c>
      <c r="AB2442" s="57">
        <f>IFERROR((Table1[[#This Row],[Total Cost USD]]/Table1[[#This Row],[Volume MT/Head]]),0)</f>
        <v>0</v>
      </c>
      <c r="AD2442" s="6">
        <f>Table1[[#This Row],[Volume MT/Head]]-Table1[[#This Row],[Delivered MT]]</f>
        <v>0</v>
      </c>
      <c r="AE2442" s="6">
        <f>Table1[[#This Row],[Delivered MT]]*Table1[[#This Row],[Average Cost SDG/MT]]</f>
        <v>0</v>
      </c>
    </row>
    <row r="2443" spans="1:31" hidden="1" x14ac:dyDescent="0.2">
      <c r="A2443" s="1">
        <v>2454</v>
      </c>
      <c r="P2443" s="6">
        <f t="shared" si="211"/>
        <v>0</v>
      </c>
      <c r="R2443" s="6">
        <f t="shared" si="212"/>
        <v>0</v>
      </c>
      <c r="S2443" s="57">
        <f t="shared" si="210"/>
        <v>0</v>
      </c>
      <c r="T2443" s="6">
        <f>Table1[[#This Row],[Volume in Units]]*Table1[[#This Row],[Price SDG/Unit]]</f>
        <v>0</v>
      </c>
      <c r="U2443" s="57">
        <f>Table1[[#This Row],[Volume MT/Head]]*Table1[[#This Row],[Price USD/(MT/Head)]]</f>
        <v>0</v>
      </c>
      <c r="W2443" s="28">
        <f>Table1[[#This Row],[Commission SDG/MT]]*Table1[[#This Row],[Volume in Units]]</f>
        <v>0</v>
      </c>
      <c r="Y2443" s="28">
        <f t="shared" si="213"/>
        <v>0</v>
      </c>
      <c r="Z2443" s="6">
        <f>IFERROR((Table1[[#This Row],[Total Cost SDG]]/Table1[[#This Row],[Volume MT/Head]]),0)</f>
        <v>0</v>
      </c>
      <c r="AA2443" s="57" t="e">
        <f t="shared" si="214"/>
        <v>#DIV/0!</v>
      </c>
      <c r="AB2443" s="57">
        <f>IFERROR((Table1[[#This Row],[Total Cost USD]]/Table1[[#This Row],[Volume MT/Head]]),0)</f>
        <v>0</v>
      </c>
      <c r="AD2443" s="6">
        <f>Table1[[#This Row],[Volume MT/Head]]-Table1[[#This Row],[Delivered MT]]</f>
        <v>0</v>
      </c>
      <c r="AE2443" s="6">
        <f>Table1[[#This Row],[Delivered MT]]*Table1[[#This Row],[Average Cost SDG/MT]]</f>
        <v>0</v>
      </c>
    </row>
    <row r="2444" spans="1:31" hidden="1" x14ac:dyDescent="0.2">
      <c r="A2444" s="1">
        <v>2455</v>
      </c>
      <c r="P2444" s="6">
        <f t="shared" si="211"/>
        <v>0</v>
      </c>
      <c r="R2444" s="6">
        <f t="shared" si="212"/>
        <v>0</v>
      </c>
      <c r="S2444" s="57">
        <f t="shared" si="210"/>
        <v>0</v>
      </c>
      <c r="T2444" s="6">
        <f>Table1[[#This Row],[Volume in Units]]*Table1[[#This Row],[Price SDG/Unit]]</f>
        <v>0</v>
      </c>
      <c r="U2444" s="57">
        <f>Table1[[#This Row],[Volume MT/Head]]*Table1[[#This Row],[Price USD/(MT/Head)]]</f>
        <v>0</v>
      </c>
      <c r="W2444" s="28">
        <f>Table1[[#This Row],[Commission SDG/MT]]*Table1[[#This Row],[Volume in Units]]</f>
        <v>0</v>
      </c>
      <c r="Y2444" s="28">
        <f t="shared" si="213"/>
        <v>0</v>
      </c>
      <c r="Z2444" s="6">
        <f>IFERROR((Table1[[#This Row],[Total Cost SDG]]/Table1[[#This Row],[Volume MT/Head]]),0)</f>
        <v>0</v>
      </c>
      <c r="AA2444" s="57" t="e">
        <f t="shared" si="214"/>
        <v>#DIV/0!</v>
      </c>
      <c r="AB2444" s="57">
        <f>IFERROR((Table1[[#This Row],[Total Cost USD]]/Table1[[#This Row],[Volume MT/Head]]),0)</f>
        <v>0</v>
      </c>
      <c r="AD2444" s="6">
        <f>Table1[[#This Row],[Volume MT/Head]]-Table1[[#This Row],[Delivered MT]]</f>
        <v>0</v>
      </c>
      <c r="AE2444" s="6">
        <f>Table1[[#This Row],[Delivered MT]]*Table1[[#This Row],[Average Cost SDG/MT]]</f>
        <v>0</v>
      </c>
    </row>
    <row r="2445" spans="1:31" hidden="1" x14ac:dyDescent="0.2">
      <c r="A2445" s="1">
        <v>2456</v>
      </c>
      <c r="P2445" s="6">
        <f t="shared" si="211"/>
        <v>0</v>
      </c>
      <c r="R2445" s="6">
        <f t="shared" si="212"/>
        <v>0</v>
      </c>
      <c r="S2445" s="57">
        <f t="shared" si="210"/>
        <v>0</v>
      </c>
      <c r="T2445" s="6">
        <f>Table1[[#This Row],[Volume in Units]]*Table1[[#This Row],[Price SDG/Unit]]</f>
        <v>0</v>
      </c>
      <c r="U2445" s="57">
        <f>Table1[[#This Row],[Volume MT/Head]]*Table1[[#This Row],[Price USD/(MT/Head)]]</f>
        <v>0</v>
      </c>
      <c r="W2445" s="28">
        <f>Table1[[#This Row],[Commission SDG/MT]]*Table1[[#This Row],[Volume in Units]]</f>
        <v>0</v>
      </c>
      <c r="Y2445" s="28">
        <f t="shared" si="213"/>
        <v>0</v>
      </c>
      <c r="Z2445" s="6">
        <f>IFERROR((Table1[[#This Row],[Total Cost SDG]]/Table1[[#This Row],[Volume MT/Head]]),0)</f>
        <v>0</v>
      </c>
      <c r="AA2445" s="57" t="e">
        <f t="shared" si="214"/>
        <v>#DIV/0!</v>
      </c>
      <c r="AB2445" s="57">
        <f>IFERROR((Table1[[#This Row],[Total Cost USD]]/Table1[[#This Row],[Volume MT/Head]]),0)</f>
        <v>0</v>
      </c>
      <c r="AD2445" s="6">
        <f>Table1[[#This Row],[Volume MT/Head]]-Table1[[#This Row],[Delivered MT]]</f>
        <v>0</v>
      </c>
      <c r="AE2445" s="6">
        <f>Table1[[#This Row],[Delivered MT]]*Table1[[#This Row],[Average Cost SDG/MT]]</f>
        <v>0</v>
      </c>
    </row>
    <row r="2446" spans="1:31" hidden="1" x14ac:dyDescent="0.2">
      <c r="A2446" s="1">
        <v>2457</v>
      </c>
      <c r="P2446" s="6">
        <f t="shared" si="211"/>
        <v>0</v>
      </c>
      <c r="R2446" s="6">
        <f t="shared" si="212"/>
        <v>0</v>
      </c>
      <c r="S2446" s="57">
        <f t="shared" si="210"/>
        <v>0</v>
      </c>
      <c r="T2446" s="6">
        <f>Table1[[#This Row],[Volume in Units]]*Table1[[#This Row],[Price SDG/Unit]]</f>
        <v>0</v>
      </c>
      <c r="U2446" s="57">
        <f>Table1[[#This Row],[Volume MT/Head]]*Table1[[#This Row],[Price USD/(MT/Head)]]</f>
        <v>0</v>
      </c>
      <c r="W2446" s="28">
        <f>Table1[[#This Row],[Commission SDG/MT]]*Table1[[#This Row],[Volume in Units]]</f>
        <v>0</v>
      </c>
      <c r="Y2446" s="28">
        <f t="shared" si="213"/>
        <v>0</v>
      </c>
      <c r="Z2446" s="6">
        <f>IFERROR((Table1[[#This Row],[Total Cost SDG]]/Table1[[#This Row],[Volume MT/Head]]),0)</f>
        <v>0</v>
      </c>
      <c r="AA2446" s="57" t="e">
        <f t="shared" si="214"/>
        <v>#DIV/0!</v>
      </c>
      <c r="AB2446" s="57">
        <f>IFERROR((Table1[[#This Row],[Total Cost USD]]/Table1[[#This Row],[Volume MT/Head]]),0)</f>
        <v>0</v>
      </c>
      <c r="AD2446" s="6">
        <f>Table1[[#This Row],[Volume MT/Head]]-Table1[[#This Row],[Delivered MT]]</f>
        <v>0</v>
      </c>
      <c r="AE2446" s="6">
        <f>Table1[[#This Row],[Delivered MT]]*Table1[[#This Row],[Average Cost SDG/MT]]</f>
        <v>0</v>
      </c>
    </row>
    <row r="2447" spans="1:31" hidden="1" x14ac:dyDescent="0.2">
      <c r="A2447" s="1">
        <v>2458</v>
      </c>
      <c r="P2447" s="6">
        <f t="shared" si="211"/>
        <v>0</v>
      </c>
      <c r="R2447" s="6">
        <f t="shared" si="212"/>
        <v>0</v>
      </c>
      <c r="S2447" s="57">
        <f t="shared" si="210"/>
        <v>0</v>
      </c>
      <c r="T2447" s="6">
        <f>Table1[[#This Row],[Volume in Units]]*Table1[[#This Row],[Price SDG/Unit]]</f>
        <v>0</v>
      </c>
      <c r="U2447" s="57">
        <f>Table1[[#This Row],[Volume MT/Head]]*Table1[[#This Row],[Price USD/(MT/Head)]]</f>
        <v>0</v>
      </c>
      <c r="W2447" s="28">
        <f>Table1[[#This Row],[Commission SDG/MT]]*Table1[[#This Row],[Volume in Units]]</f>
        <v>0</v>
      </c>
      <c r="Y2447" s="28">
        <f t="shared" si="213"/>
        <v>0</v>
      </c>
      <c r="Z2447" s="6">
        <f>IFERROR((Table1[[#This Row],[Total Cost SDG]]/Table1[[#This Row],[Volume MT/Head]]),0)</f>
        <v>0</v>
      </c>
      <c r="AA2447" s="57" t="e">
        <f t="shared" si="214"/>
        <v>#DIV/0!</v>
      </c>
      <c r="AB2447" s="57">
        <f>IFERROR((Table1[[#This Row],[Total Cost USD]]/Table1[[#This Row],[Volume MT/Head]]),0)</f>
        <v>0</v>
      </c>
      <c r="AD2447" s="6">
        <f>Table1[[#This Row],[Volume MT/Head]]-Table1[[#This Row],[Delivered MT]]</f>
        <v>0</v>
      </c>
      <c r="AE2447" s="6">
        <f>Table1[[#This Row],[Delivered MT]]*Table1[[#This Row],[Average Cost SDG/MT]]</f>
        <v>0</v>
      </c>
    </row>
    <row r="2448" spans="1:31" hidden="1" x14ac:dyDescent="0.2">
      <c r="A2448" s="1">
        <v>2459</v>
      </c>
      <c r="P2448" s="6">
        <f t="shared" si="211"/>
        <v>0</v>
      </c>
      <c r="R2448" s="6">
        <f t="shared" si="212"/>
        <v>0</v>
      </c>
      <c r="S2448" s="57">
        <f t="shared" si="210"/>
        <v>0</v>
      </c>
      <c r="T2448" s="6">
        <f>Table1[[#This Row],[Volume in Units]]*Table1[[#This Row],[Price SDG/Unit]]</f>
        <v>0</v>
      </c>
      <c r="U2448" s="57">
        <f>Table1[[#This Row],[Volume MT/Head]]*Table1[[#This Row],[Price USD/(MT/Head)]]</f>
        <v>0</v>
      </c>
      <c r="W2448" s="28">
        <f>Table1[[#This Row],[Commission SDG/MT]]*Table1[[#This Row],[Volume in Units]]</f>
        <v>0</v>
      </c>
      <c r="Y2448" s="28">
        <f t="shared" si="213"/>
        <v>0</v>
      </c>
      <c r="Z2448" s="6">
        <f>IFERROR((Table1[[#This Row],[Total Cost SDG]]/Table1[[#This Row],[Volume MT/Head]]),0)</f>
        <v>0</v>
      </c>
      <c r="AA2448" s="57" t="e">
        <f t="shared" si="214"/>
        <v>#DIV/0!</v>
      </c>
      <c r="AB2448" s="57">
        <f>IFERROR((Table1[[#This Row],[Total Cost USD]]/Table1[[#This Row],[Volume MT/Head]]),0)</f>
        <v>0</v>
      </c>
      <c r="AD2448" s="6">
        <f>Table1[[#This Row],[Volume MT/Head]]-Table1[[#This Row],[Delivered MT]]</f>
        <v>0</v>
      </c>
      <c r="AE2448" s="6">
        <f>Table1[[#This Row],[Delivered MT]]*Table1[[#This Row],[Average Cost SDG/MT]]</f>
        <v>0</v>
      </c>
    </row>
    <row r="2449" spans="1:31" hidden="1" x14ac:dyDescent="0.2">
      <c r="A2449" s="1">
        <v>2460</v>
      </c>
      <c r="P2449" s="6">
        <f t="shared" si="211"/>
        <v>0</v>
      </c>
      <c r="R2449" s="6">
        <f t="shared" si="212"/>
        <v>0</v>
      </c>
      <c r="S2449" s="57">
        <f t="shared" si="210"/>
        <v>0</v>
      </c>
      <c r="T2449" s="6">
        <f>Table1[[#This Row],[Volume in Units]]*Table1[[#This Row],[Price SDG/Unit]]</f>
        <v>0</v>
      </c>
      <c r="U2449" s="57">
        <f>Table1[[#This Row],[Volume MT/Head]]*Table1[[#This Row],[Price USD/(MT/Head)]]</f>
        <v>0</v>
      </c>
      <c r="W2449" s="28">
        <f>Table1[[#This Row],[Commission SDG/MT]]*Table1[[#This Row],[Volume in Units]]</f>
        <v>0</v>
      </c>
      <c r="Y2449" s="28">
        <f t="shared" si="213"/>
        <v>0</v>
      </c>
      <c r="Z2449" s="6">
        <f>IFERROR((Table1[[#This Row],[Total Cost SDG]]/Table1[[#This Row],[Volume MT/Head]]),0)</f>
        <v>0</v>
      </c>
      <c r="AA2449" s="57" t="e">
        <f t="shared" si="214"/>
        <v>#DIV/0!</v>
      </c>
      <c r="AB2449" s="57">
        <f>IFERROR((Table1[[#This Row],[Total Cost USD]]/Table1[[#This Row],[Volume MT/Head]]),0)</f>
        <v>0</v>
      </c>
      <c r="AD2449" s="6">
        <f>Table1[[#This Row],[Volume MT/Head]]-Table1[[#This Row],[Delivered MT]]</f>
        <v>0</v>
      </c>
      <c r="AE2449" s="6">
        <f>Table1[[#This Row],[Delivered MT]]*Table1[[#This Row],[Average Cost SDG/MT]]</f>
        <v>0</v>
      </c>
    </row>
    <row r="2450" spans="1:31" hidden="1" x14ac:dyDescent="0.2">
      <c r="A2450" s="1">
        <v>2461</v>
      </c>
      <c r="P2450" s="6">
        <f t="shared" si="211"/>
        <v>0</v>
      </c>
      <c r="R2450" s="6">
        <f t="shared" si="212"/>
        <v>0</v>
      </c>
      <c r="S2450" s="57">
        <f t="shared" si="210"/>
        <v>0</v>
      </c>
      <c r="T2450" s="6">
        <f>Table1[[#This Row],[Volume in Units]]*Table1[[#This Row],[Price SDG/Unit]]</f>
        <v>0</v>
      </c>
      <c r="U2450" s="57">
        <f>Table1[[#This Row],[Volume MT/Head]]*Table1[[#This Row],[Price USD/(MT/Head)]]</f>
        <v>0</v>
      </c>
      <c r="W2450" s="28">
        <f>Table1[[#This Row],[Commission SDG/MT]]*Table1[[#This Row],[Volume in Units]]</f>
        <v>0</v>
      </c>
      <c r="Y2450" s="28">
        <f t="shared" si="213"/>
        <v>0</v>
      </c>
      <c r="Z2450" s="6">
        <f>IFERROR((Table1[[#This Row],[Total Cost SDG]]/Table1[[#This Row],[Volume MT/Head]]),0)</f>
        <v>0</v>
      </c>
      <c r="AA2450" s="57" t="e">
        <f t="shared" si="214"/>
        <v>#DIV/0!</v>
      </c>
      <c r="AB2450" s="57">
        <f>IFERROR((Table1[[#This Row],[Total Cost USD]]/Table1[[#This Row],[Volume MT/Head]]),0)</f>
        <v>0</v>
      </c>
      <c r="AD2450" s="6">
        <f>Table1[[#This Row],[Volume MT/Head]]-Table1[[#This Row],[Delivered MT]]</f>
        <v>0</v>
      </c>
      <c r="AE2450" s="6">
        <f>Table1[[#This Row],[Delivered MT]]*Table1[[#This Row],[Average Cost SDG/MT]]</f>
        <v>0</v>
      </c>
    </row>
    <row r="2451" spans="1:31" hidden="1" x14ac:dyDescent="0.2">
      <c r="A2451" s="1">
        <v>2462</v>
      </c>
      <c r="P2451" s="6">
        <f t="shared" si="211"/>
        <v>0</v>
      </c>
      <c r="R2451" s="6">
        <f t="shared" si="212"/>
        <v>0</v>
      </c>
      <c r="S2451" s="57">
        <f t="shared" si="210"/>
        <v>0</v>
      </c>
      <c r="T2451" s="6">
        <f>Table1[[#This Row],[Volume in Units]]*Table1[[#This Row],[Price SDG/Unit]]</f>
        <v>0</v>
      </c>
      <c r="U2451" s="57">
        <f>Table1[[#This Row],[Volume MT/Head]]*Table1[[#This Row],[Price USD/(MT/Head)]]</f>
        <v>0</v>
      </c>
      <c r="W2451" s="28">
        <f>Table1[[#This Row],[Commission SDG/MT]]*Table1[[#This Row],[Volume in Units]]</f>
        <v>0</v>
      </c>
      <c r="Y2451" s="28">
        <f t="shared" si="213"/>
        <v>0</v>
      </c>
      <c r="Z2451" s="6">
        <f>IFERROR((Table1[[#This Row],[Total Cost SDG]]/Table1[[#This Row],[Volume MT/Head]]),0)</f>
        <v>0</v>
      </c>
      <c r="AA2451" s="57" t="e">
        <f t="shared" si="214"/>
        <v>#DIV/0!</v>
      </c>
      <c r="AB2451" s="57">
        <f>IFERROR((Table1[[#This Row],[Total Cost USD]]/Table1[[#This Row],[Volume MT/Head]]),0)</f>
        <v>0</v>
      </c>
      <c r="AD2451" s="6">
        <f>Table1[[#This Row],[Volume MT/Head]]-Table1[[#This Row],[Delivered MT]]</f>
        <v>0</v>
      </c>
      <c r="AE2451" s="6">
        <f>Table1[[#This Row],[Delivered MT]]*Table1[[#This Row],[Average Cost SDG/MT]]</f>
        <v>0</v>
      </c>
    </row>
    <row r="2452" spans="1:31" hidden="1" x14ac:dyDescent="0.2">
      <c r="A2452" s="1">
        <v>2463</v>
      </c>
      <c r="P2452" s="6">
        <f t="shared" si="211"/>
        <v>0</v>
      </c>
      <c r="R2452" s="6">
        <f t="shared" si="212"/>
        <v>0</v>
      </c>
      <c r="S2452" s="57">
        <f t="shared" si="210"/>
        <v>0</v>
      </c>
      <c r="T2452" s="6">
        <f>Table1[[#This Row],[Volume in Units]]*Table1[[#This Row],[Price SDG/Unit]]</f>
        <v>0</v>
      </c>
      <c r="U2452" s="57">
        <f>Table1[[#This Row],[Volume MT/Head]]*Table1[[#This Row],[Price USD/(MT/Head)]]</f>
        <v>0</v>
      </c>
      <c r="W2452" s="28">
        <f>Table1[[#This Row],[Commission SDG/MT]]*Table1[[#This Row],[Volume in Units]]</f>
        <v>0</v>
      </c>
      <c r="Y2452" s="28">
        <f t="shared" si="213"/>
        <v>0</v>
      </c>
      <c r="Z2452" s="6">
        <f>IFERROR((Table1[[#This Row],[Total Cost SDG]]/Table1[[#This Row],[Volume MT/Head]]),0)</f>
        <v>0</v>
      </c>
      <c r="AA2452" s="57" t="e">
        <f t="shared" si="214"/>
        <v>#DIV/0!</v>
      </c>
      <c r="AB2452" s="57">
        <f>IFERROR((Table1[[#This Row],[Total Cost USD]]/Table1[[#This Row],[Volume MT/Head]]),0)</f>
        <v>0</v>
      </c>
      <c r="AD2452" s="6">
        <f>Table1[[#This Row],[Volume MT/Head]]-Table1[[#This Row],[Delivered MT]]</f>
        <v>0</v>
      </c>
      <c r="AE2452" s="6">
        <f>Table1[[#This Row],[Delivered MT]]*Table1[[#This Row],[Average Cost SDG/MT]]</f>
        <v>0</v>
      </c>
    </row>
    <row r="2453" spans="1:31" hidden="1" x14ac:dyDescent="0.2">
      <c r="A2453" s="1">
        <v>2464</v>
      </c>
      <c r="P2453" s="6">
        <f t="shared" si="211"/>
        <v>0</v>
      </c>
      <c r="R2453" s="6">
        <f t="shared" si="212"/>
        <v>0</v>
      </c>
      <c r="S2453" s="57">
        <f t="shared" si="210"/>
        <v>0</v>
      </c>
      <c r="T2453" s="6">
        <f>Table1[[#This Row],[Volume in Units]]*Table1[[#This Row],[Price SDG/Unit]]</f>
        <v>0</v>
      </c>
      <c r="U2453" s="57">
        <f>Table1[[#This Row],[Volume MT/Head]]*Table1[[#This Row],[Price USD/(MT/Head)]]</f>
        <v>0</v>
      </c>
      <c r="W2453" s="28">
        <f>Table1[[#This Row],[Commission SDG/MT]]*Table1[[#This Row],[Volume in Units]]</f>
        <v>0</v>
      </c>
      <c r="Y2453" s="28">
        <f t="shared" si="213"/>
        <v>0</v>
      </c>
      <c r="Z2453" s="6">
        <f>IFERROR((Table1[[#This Row],[Total Cost SDG]]/Table1[[#This Row],[Volume MT/Head]]),0)</f>
        <v>0</v>
      </c>
      <c r="AA2453" s="57" t="e">
        <f t="shared" si="214"/>
        <v>#DIV/0!</v>
      </c>
      <c r="AB2453" s="57">
        <f>IFERROR((Table1[[#This Row],[Total Cost USD]]/Table1[[#This Row],[Volume MT/Head]]),0)</f>
        <v>0</v>
      </c>
      <c r="AD2453" s="6">
        <f>Table1[[#This Row],[Volume MT/Head]]-Table1[[#This Row],[Delivered MT]]</f>
        <v>0</v>
      </c>
      <c r="AE2453" s="6">
        <f>Table1[[#This Row],[Delivered MT]]*Table1[[#This Row],[Average Cost SDG/MT]]</f>
        <v>0</v>
      </c>
    </row>
    <row r="2454" spans="1:31" hidden="1" x14ac:dyDescent="0.2">
      <c r="A2454" s="1">
        <v>2465</v>
      </c>
      <c r="P2454" s="6">
        <f t="shared" si="211"/>
        <v>0</v>
      </c>
      <c r="R2454" s="6">
        <f t="shared" si="212"/>
        <v>0</v>
      </c>
      <c r="S2454" s="57">
        <f t="shared" si="210"/>
        <v>0</v>
      </c>
      <c r="T2454" s="6">
        <f>Table1[[#This Row],[Volume in Units]]*Table1[[#This Row],[Price SDG/Unit]]</f>
        <v>0</v>
      </c>
      <c r="U2454" s="57">
        <f>Table1[[#This Row],[Volume MT/Head]]*Table1[[#This Row],[Price USD/(MT/Head)]]</f>
        <v>0</v>
      </c>
      <c r="W2454" s="28">
        <f>Table1[[#This Row],[Commission SDG/MT]]*Table1[[#This Row],[Volume in Units]]</f>
        <v>0</v>
      </c>
      <c r="Y2454" s="28">
        <f t="shared" si="213"/>
        <v>0</v>
      </c>
      <c r="Z2454" s="6">
        <f>IFERROR((Table1[[#This Row],[Total Cost SDG]]/Table1[[#This Row],[Volume MT/Head]]),0)</f>
        <v>0</v>
      </c>
      <c r="AA2454" s="57" t="e">
        <f t="shared" si="214"/>
        <v>#DIV/0!</v>
      </c>
      <c r="AB2454" s="57">
        <f>IFERROR((Table1[[#This Row],[Total Cost USD]]/Table1[[#This Row],[Volume MT/Head]]),0)</f>
        <v>0</v>
      </c>
      <c r="AD2454" s="6">
        <f>Table1[[#This Row],[Volume MT/Head]]-Table1[[#This Row],[Delivered MT]]</f>
        <v>0</v>
      </c>
      <c r="AE2454" s="6">
        <f>Table1[[#This Row],[Delivered MT]]*Table1[[#This Row],[Average Cost SDG/MT]]</f>
        <v>0</v>
      </c>
    </row>
    <row r="2455" spans="1:31" hidden="1" x14ac:dyDescent="0.2">
      <c r="A2455" s="1">
        <v>2466</v>
      </c>
      <c r="P2455" s="6">
        <f t="shared" si="211"/>
        <v>0</v>
      </c>
      <c r="R2455" s="6">
        <f t="shared" si="212"/>
        <v>0</v>
      </c>
      <c r="S2455" s="57">
        <f t="shared" si="210"/>
        <v>0</v>
      </c>
      <c r="T2455" s="6">
        <f>Table1[[#This Row],[Volume in Units]]*Table1[[#This Row],[Price SDG/Unit]]</f>
        <v>0</v>
      </c>
      <c r="U2455" s="57">
        <f>Table1[[#This Row],[Volume MT/Head]]*Table1[[#This Row],[Price USD/(MT/Head)]]</f>
        <v>0</v>
      </c>
      <c r="W2455" s="28">
        <f>Table1[[#This Row],[Commission SDG/MT]]*Table1[[#This Row],[Volume in Units]]</f>
        <v>0</v>
      </c>
      <c r="Y2455" s="28">
        <f t="shared" si="213"/>
        <v>0</v>
      </c>
      <c r="Z2455" s="6">
        <f>IFERROR((Table1[[#This Row],[Total Cost SDG]]/Table1[[#This Row],[Volume MT/Head]]),0)</f>
        <v>0</v>
      </c>
      <c r="AA2455" s="57" t="e">
        <f t="shared" si="214"/>
        <v>#DIV/0!</v>
      </c>
      <c r="AB2455" s="57">
        <f>IFERROR((Table1[[#This Row],[Total Cost USD]]/Table1[[#This Row],[Volume MT/Head]]),0)</f>
        <v>0</v>
      </c>
      <c r="AD2455" s="6">
        <f>Table1[[#This Row],[Volume MT/Head]]-Table1[[#This Row],[Delivered MT]]</f>
        <v>0</v>
      </c>
      <c r="AE2455" s="6">
        <f>Table1[[#This Row],[Delivered MT]]*Table1[[#This Row],[Average Cost SDG/MT]]</f>
        <v>0</v>
      </c>
    </row>
    <row r="2456" spans="1:31" hidden="1" x14ac:dyDescent="0.2">
      <c r="A2456" s="1">
        <v>2467</v>
      </c>
      <c r="P2456" s="6">
        <f t="shared" si="211"/>
        <v>0</v>
      </c>
      <c r="R2456" s="6">
        <f t="shared" si="212"/>
        <v>0</v>
      </c>
      <c r="S2456" s="57">
        <f t="shared" si="210"/>
        <v>0</v>
      </c>
      <c r="T2456" s="6">
        <f>Table1[[#This Row],[Volume in Units]]*Table1[[#This Row],[Price SDG/Unit]]</f>
        <v>0</v>
      </c>
      <c r="U2456" s="57">
        <f>Table1[[#This Row],[Volume MT/Head]]*Table1[[#This Row],[Price USD/(MT/Head)]]</f>
        <v>0</v>
      </c>
      <c r="W2456" s="28">
        <f>Table1[[#This Row],[Commission SDG/MT]]*Table1[[#This Row],[Volume in Units]]</f>
        <v>0</v>
      </c>
      <c r="Y2456" s="28">
        <f t="shared" si="213"/>
        <v>0</v>
      </c>
      <c r="Z2456" s="6">
        <f>IFERROR((Table1[[#This Row],[Total Cost SDG]]/Table1[[#This Row],[Volume MT/Head]]),0)</f>
        <v>0</v>
      </c>
      <c r="AA2456" s="57" t="e">
        <f t="shared" si="214"/>
        <v>#DIV/0!</v>
      </c>
      <c r="AB2456" s="57">
        <f>IFERROR((Table1[[#This Row],[Total Cost USD]]/Table1[[#This Row],[Volume MT/Head]]),0)</f>
        <v>0</v>
      </c>
      <c r="AD2456" s="6">
        <f>Table1[[#This Row],[Volume MT/Head]]-Table1[[#This Row],[Delivered MT]]</f>
        <v>0</v>
      </c>
      <c r="AE2456" s="6">
        <f>Table1[[#This Row],[Delivered MT]]*Table1[[#This Row],[Average Cost SDG/MT]]</f>
        <v>0</v>
      </c>
    </row>
    <row r="2457" spans="1:31" hidden="1" x14ac:dyDescent="0.2">
      <c r="A2457" s="1">
        <v>2468</v>
      </c>
      <c r="P2457" s="6">
        <f t="shared" si="211"/>
        <v>0</v>
      </c>
      <c r="R2457" s="6">
        <f t="shared" si="212"/>
        <v>0</v>
      </c>
      <c r="S2457" s="57">
        <f t="shared" ref="S2457:S2520" si="215">IFERROR((R2457/F2457),0)</f>
        <v>0</v>
      </c>
      <c r="T2457" s="6">
        <f>Table1[[#This Row],[Volume in Units]]*Table1[[#This Row],[Price SDG/Unit]]</f>
        <v>0</v>
      </c>
      <c r="U2457" s="57">
        <f>Table1[[#This Row],[Volume MT/Head]]*Table1[[#This Row],[Price USD/(MT/Head)]]</f>
        <v>0</v>
      </c>
      <c r="W2457" s="28">
        <f>Table1[[#This Row],[Commission SDG/MT]]*Table1[[#This Row],[Volume in Units]]</f>
        <v>0</v>
      </c>
      <c r="Y2457" s="28">
        <f t="shared" si="213"/>
        <v>0</v>
      </c>
      <c r="Z2457" s="6">
        <f>IFERROR((Table1[[#This Row],[Total Cost SDG]]/Table1[[#This Row],[Volume MT/Head]]),0)</f>
        <v>0</v>
      </c>
      <c r="AA2457" s="57" t="e">
        <f t="shared" si="214"/>
        <v>#DIV/0!</v>
      </c>
      <c r="AB2457" s="57">
        <f>IFERROR((Table1[[#This Row],[Total Cost USD]]/Table1[[#This Row],[Volume MT/Head]]),0)</f>
        <v>0</v>
      </c>
      <c r="AD2457" s="6">
        <f>Table1[[#This Row],[Volume MT/Head]]-Table1[[#This Row],[Delivered MT]]</f>
        <v>0</v>
      </c>
      <c r="AE2457" s="6">
        <f>Table1[[#This Row],[Delivered MT]]*Table1[[#This Row],[Average Cost SDG/MT]]</f>
        <v>0</v>
      </c>
    </row>
    <row r="2458" spans="1:31" hidden="1" x14ac:dyDescent="0.2">
      <c r="A2458" s="1">
        <v>2469</v>
      </c>
      <c r="P2458" s="6">
        <f t="shared" si="211"/>
        <v>0</v>
      </c>
      <c r="R2458" s="6">
        <f t="shared" si="212"/>
        <v>0</v>
      </c>
      <c r="S2458" s="57">
        <f t="shared" si="215"/>
        <v>0</v>
      </c>
      <c r="T2458" s="6">
        <f>Table1[[#This Row],[Volume in Units]]*Table1[[#This Row],[Price SDG/Unit]]</f>
        <v>0</v>
      </c>
      <c r="U2458" s="57">
        <f>Table1[[#This Row],[Volume MT/Head]]*Table1[[#This Row],[Price USD/(MT/Head)]]</f>
        <v>0</v>
      </c>
      <c r="W2458" s="28">
        <f>Table1[[#This Row],[Commission SDG/MT]]*Table1[[#This Row],[Volume in Units]]</f>
        <v>0</v>
      </c>
      <c r="Y2458" s="28">
        <f t="shared" si="213"/>
        <v>0</v>
      </c>
      <c r="Z2458" s="6">
        <f>IFERROR((Table1[[#This Row],[Total Cost SDG]]/Table1[[#This Row],[Volume MT/Head]]),0)</f>
        <v>0</v>
      </c>
      <c r="AA2458" s="57" t="e">
        <f t="shared" si="214"/>
        <v>#DIV/0!</v>
      </c>
      <c r="AB2458" s="57">
        <f>IFERROR((Table1[[#This Row],[Total Cost USD]]/Table1[[#This Row],[Volume MT/Head]]),0)</f>
        <v>0</v>
      </c>
      <c r="AD2458" s="6">
        <f>Table1[[#This Row],[Volume MT/Head]]-Table1[[#This Row],[Delivered MT]]</f>
        <v>0</v>
      </c>
      <c r="AE2458" s="6">
        <f>Table1[[#This Row],[Delivered MT]]*Table1[[#This Row],[Average Cost SDG/MT]]</f>
        <v>0</v>
      </c>
    </row>
    <row r="2459" spans="1:31" hidden="1" x14ac:dyDescent="0.2">
      <c r="A2459" s="1">
        <v>2470</v>
      </c>
      <c r="P2459" s="6">
        <f t="shared" si="211"/>
        <v>0</v>
      </c>
      <c r="R2459" s="6">
        <f t="shared" si="212"/>
        <v>0</v>
      </c>
      <c r="S2459" s="57">
        <f t="shared" si="215"/>
        <v>0</v>
      </c>
      <c r="T2459" s="6">
        <f>Table1[[#This Row],[Volume in Units]]*Table1[[#This Row],[Price SDG/Unit]]</f>
        <v>0</v>
      </c>
      <c r="U2459" s="57">
        <f>Table1[[#This Row],[Volume MT/Head]]*Table1[[#This Row],[Price USD/(MT/Head)]]</f>
        <v>0</v>
      </c>
      <c r="W2459" s="28">
        <f>Table1[[#This Row],[Commission SDG/MT]]*Table1[[#This Row],[Volume in Units]]</f>
        <v>0</v>
      </c>
      <c r="Y2459" s="28">
        <f t="shared" si="213"/>
        <v>0</v>
      </c>
      <c r="Z2459" s="6">
        <f>IFERROR((Table1[[#This Row],[Total Cost SDG]]/Table1[[#This Row],[Volume MT/Head]]),0)</f>
        <v>0</v>
      </c>
      <c r="AA2459" s="57" t="e">
        <f t="shared" si="214"/>
        <v>#DIV/0!</v>
      </c>
      <c r="AB2459" s="57">
        <f>IFERROR((Table1[[#This Row],[Total Cost USD]]/Table1[[#This Row],[Volume MT/Head]]),0)</f>
        <v>0</v>
      </c>
      <c r="AD2459" s="6">
        <f>Table1[[#This Row],[Volume MT/Head]]-Table1[[#This Row],[Delivered MT]]</f>
        <v>0</v>
      </c>
      <c r="AE2459" s="6">
        <f>Table1[[#This Row],[Delivered MT]]*Table1[[#This Row],[Average Cost SDG/MT]]</f>
        <v>0</v>
      </c>
    </row>
    <row r="2460" spans="1:31" hidden="1" x14ac:dyDescent="0.2">
      <c r="A2460" s="1">
        <v>2471</v>
      </c>
      <c r="P2460" s="6">
        <f t="shared" si="211"/>
        <v>0</v>
      </c>
      <c r="R2460" s="6">
        <f t="shared" si="212"/>
        <v>0</v>
      </c>
      <c r="S2460" s="57">
        <f t="shared" si="215"/>
        <v>0</v>
      </c>
      <c r="T2460" s="6">
        <f>Table1[[#This Row],[Volume in Units]]*Table1[[#This Row],[Price SDG/Unit]]</f>
        <v>0</v>
      </c>
      <c r="U2460" s="57">
        <f>Table1[[#This Row],[Volume MT/Head]]*Table1[[#This Row],[Price USD/(MT/Head)]]</f>
        <v>0</v>
      </c>
      <c r="W2460" s="28">
        <f>Table1[[#This Row],[Commission SDG/MT]]*Table1[[#This Row],[Volume in Units]]</f>
        <v>0</v>
      </c>
      <c r="Y2460" s="28">
        <f t="shared" si="213"/>
        <v>0</v>
      </c>
      <c r="Z2460" s="6">
        <f>IFERROR((Table1[[#This Row],[Total Cost SDG]]/Table1[[#This Row],[Volume MT/Head]]),0)</f>
        <v>0</v>
      </c>
      <c r="AA2460" s="57" t="e">
        <f t="shared" si="214"/>
        <v>#DIV/0!</v>
      </c>
      <c r="AB2460" s="57">
        <f>IFERROR((Table1[[#This Row],[Total Cost USD]]/Table1[[#This Row],[Volume MT/Head]]),0)</f>
        <v>0</v>
      </c>
      <c r="AD2460" s="6">
        <f>Table1[[#This Row],[Volume MT/Head]]-Table1[[#This Row],[Delivered MT]]</f>
        <v>0</v>
      </c>
      <c r="AE2460" s="6">
        <f>Table1[[#This Row],[Delivered MT]]*Table1[[#This Row],[Average Cost SDG/MT]]</f>
        <v>0</v>
      </c>
    </row>
    <row r="2461" spans="1:31" hidden="1" x14ac:dyDescent="0.2">
      <c r="A2461" s="1">
        <v>2472</v>
      </c>
      <c r="P2461" s="6">
        <f t="shared" si="211"/>
        <v>0</v>
      </c>
      <c r="R2461" s="6">
        <f t="shared" si="212"/>
        <v>0</v>
      </c>
      <c r="S2461" s="57">
        <f t="shared" si="215"/>
        <v>0</v>
      </c>
      <c r="T2461" s="6">
        <f>Table1[[#This Row],[Volume in Units]]*Table1[[#This Row],[Price SDG/Unit]]</f>
        <v>0</v>
      </c>
      <c r="U2461" s="57">
        <f>Table1[[#This Row],[Volume MT/Head]]*Table1[[#This Row],[Price USD/(MT/Head)]]</f>
        <v>0</v>
      </c>
      <c r="W2461" s="28">
        <f>Table1[[#This Row],[Commission SDG/MT]]*Table1[[#This Row],[Volume in Units]]</f>
        <v>0</v>
      </c>
      <c r="Y2461" s="28">
        <f t="shared" si="213"/>
        <v>0</v>
      </c>
      <c r="Z2461" s="6">
        <f>IFERROR((Table1[[#This Row],[Total Cost SDG]]/Table1[[#This Row],[Volume MT/Head]]),0)</f>
        <v>0</v>
      </c>
      <c r="AA2461" s="57" t="e">
        <f t="shared" si="214"/>
        <v>#DIV/0!</v>
      </c>
      <c r="AB2461" s="57">
        <f>IFERROR((Table1[[#This Row],[Total Cost USD]]/Table1[[#This Row],[Volume MT/Head]]),0)</f>
        <v>0</v>
      </c>
      <c r="AD2461" s="6">
        <f>Table1[[#This Row],[Volume MT/Head]]-Table1[[#This Row],[Delivered MT]]</f>
        <v>0</v>
      </c>
      <c r="AE2461" s="6">
        <f>Table1[[#This Row],[Delivered MT]]*Table1[[#This Row],[Average Cost SDG/MT]]</f>
        <v>0</v>
      </c>
    </row>
    <row r="2462" spans="1:31" hidden="1" x14ac:dyDescent="0.2">
      <c r="A2462" s="1">
        <v>2473</v>
      </c>
      <c r="P2462" s="6">
        <f t="shared" si="211"/>
        <v>0</v>
      </c>
      <c r="R2462" s="6">
        <f t="shared" si="212"/>
        <v>0</v>
      </c>
      <c r="S2462" s="57">
        <f t="shared" si="215"/>
        <v>0</v>
      </c>
      <c r="T2462" s="6">
        <f>Table1[[#This Row],[Volume in Units]]*Table1[[#This Row],[Price SDG/Unit]]</f>
        <v>0</v>
      </c>
      <c r="U2462" s="57">
        <f>Table1[[#This Row],[Volume MT/Head]]*Table1[[#This Row],[Price USD/(MT/Head)]]</f>
        <v>0</v>
      </c>
      <c r="W2462" s="28">
        <f>Table1[[#This Row],[Commission SDG/MT]]*Table1[[#This Row],[Volume in Units]]</f>
        <v>0</v>
      </c>
      <c r="Y2462" s="28">
        <f t="shared" si="213"/>
        <v>0</v>
      </c>
      <c r="Z2462" s="6">
        <f>IFERROR((Table1[[#This Row],[Total Cost SDG]]/Table1[[#This Row],[Volume MT/Head]]),0)</f>
        <v>0</v>
      </c>
      <c r="AA2462" s="57" t="e">
        <f t="shared" si="214"/>
        <v>#DIV/0!</v>
      </c>
      <c r="AB2462" s="57">
        <f>IFERROR((Table1[[#This Row],[Total Cost USD]]/Table1[[#This Row],[Volume MT/Head]]),0)</f>
        <v>0</v>
      </c>
      <c r="AD2462" s="6">
        <f>Table1[[#This Row],[Volume MT/Head]]-Table1[[#This Row],[Delivered MT]]</f>
        <v>0</v>
      </c>
      <c r="AE2462" s="6">
        <f>Table1[[#This Row],[Delivered MT]]*Table1[[#This Row],[Average Cost SDG/MT]]</f>
        <v>0</v>
      </c>
    </row>
    <row r="2463" spans="1:31" hidden="1" x14ac:dyDescent="0.2">
      <c r="A2463" s="1">
        <v>2474</v>
      </c>
      <c r="P2463" s="6">
        <f t="shared" si="211"/>
        <v>0</v>
      </c>
      <c r="R2463" s="6">
        <f t="shared" si="212"/>
        <v>0</v>
      </c>
      <c r="S2463" s="57">
        <f t="shared" si="215"/>
        <v>0</v>
      </c>
      <c r="T2463" s="6">
        <f>Table1[[#This Row],[Volume in Units]]*Table1[[#This Row],[Price SDG/Unit]]</f>
        <v>0</v>
      </c>
      <c r="U2463" s="57">
        <f>Table1[[#This Row],[Volume MT/Head]]*Table1[[#This Row],[Price USD/(MT/Head)]]</f>
        <v>0</v>
      </c>
      <c r="W2463" s="28">
        <f>Table1[[#This Row],[Commission SDG/MT]]*Table1[[#This Row],[Volume in Units]]</f>
        <v>0</v>
      </c>
      <c r="Y2463" s="28">
        <f t="shared" si="213"/>
        <v>0</v>
      </c>
      <c r="Z2463" s="6">
        <f>IFERROR((Table1[[#This Row],[Total Cost SDG]]/Table1[[#This Row],[Volume MT/Head]]),0)</f>
        <v>0</v>
      </c>
      <c r="AA2463" s="57" t="e">
        <f t="shared" si="214"/>
        <v>#DIV/0!</v>
      </c>
      <c r="AB2463" s="57">
        <f>IFERROR((Table1[[#This Row],[Total Cost USD]]/Table1[[#This Row],[Volume MT/Head]]),0)</f>
        <v>0</v>
      </c>
      <c r="AD2463" s="6">
        <f>Table1[[#This Row],[Volume MT/Head]]-Table1[[#This Row],[Delivered MT]]</f>
        <v>0</v>
      </c>
      <c r="AE2463" s="6">
        <f>Table1[[#This Row],[Delivered MT]]*Table1[[#This Row],[Average Cost SDG/MT]]</f>
        <v>0</v>
      </c>
    </row>
    <row r="2464" spans="1:31" hidden="1" x14ac:dyDescent="0.2">
      <c r="A2464" s="1">
        <v>2475</v>
      </c>
      <c r="P2464" s="6">
        <f t="shared" si="211"/>
        <v>0</v>
      </c>
      <c r="R2464" s="6">
        <f t="shared" si="212"/>
        <v>0</v>
      </c>
      <c r="S2464" s="57">
        <f t="shared" si="215"/>
        <v>0</v>
      </c>
      <c r="T2464" s="6">
        <f>Table1[[#This Row],[Volume in Units]]*Table1[[#This Row],[Price SDG/Unit]]</f>
        <v>0</v>
      </c>
      <c r="U2464" s="57">
        <f>Table1[[#This Row],[Volume MT/Head]]*Table1[[#This Row],[Price USD/(MT/Head)]]</f>
        <v>0</v>
      </c>
      <c r="W2464" s="28">
        <f>Table1[[#This Row],[Commission SDG/MT]]*Table1[[#This Row],[Volume in Units]]</f>
        <v>0</v>
      </c>
      <c r="Y2464" s="28">
        <f t="shared" si="213"/>
        <v>0</v>
      </c>
      <c r="Z2464" s="6">
        <f>IFERROR((Table1[[#This Row],[Total Cost SDG]]/Table1[[#This Row],[Volume MT/Head]]),0)</f>
        <v>0</v>
      </c>
      <c r="AA2464" s="57" t="e">
        <f t="shared" si="214"/>
        <v>#DIV/0!</v>
      </c>
      <c r="AB2464" s="57">
        <f>IFERROR((Table1[[#This Row],[Total Cost USD]]/Table1[[#This Row],[Volume MT/Head]]),0)</f>
        <v>0</v>
      </c>
      <c r="AD2464" s="6">
        <f>Table1[[#This Row],[Volume MT/Head]]-Table1[[#This Row],[Delivered MT]]</f>
        <v>0</v>
      </c>
      <c r="AE2464" s="6">
        <f>Table1[[#This Row],[Delivered MT]]*Table1[[#This Row],[Average Cost SDG/MT]]</f>
        <v>0</v>
      </c>
    </row>
    <row r="2465" spans="1:31" hidden="1" x14ac:dyDescent="0.2">
      <c r="A2465" s="1">
        <v>2476</v>
      </c>
      <c r="P2465" s="6">
        <f t="shared" si="211"/>
        <v>0</v>
      </c>
      <c r="R2465" s="6">
        <f t="shared" si="212"/>
        <v>0</v>
      </c>
      <c r="S2465" s="57">
        <f t="shared" si="215"/>
        <v>0</v>
      </c>
      <c r="T2465" s="6">
        <f>Table1[[#This Row],[Volume in Units]]*Table1[[#This Row],[Price SDG/Unit]]</f>
        <v>0</v>
      </c>
      <c r="U2465" s="57">
        <f>Table1[[#This Row],[Volume MT/Head]]*Table1[[#This Row],[Price USD/(MT/Head)]]</f>
        <v>0</v>
      </c>
      <c r="W2465" s="28">
        <f>Table1[[#This Row],[Commission SDG/MT]]*Table1[[#This Row],[Volume in Units]]</f>
        <v>0</v>
      </c>
      <c r="Y2465" s="28">
        <f t="shared" si="213"/>
        <v>0</v>
      </c>
      <c r="Z2465" s="6">
        <f>IFERROR((Table1[[#This Row],[Total Cost SDG]]/Table1[[#This Row],[Volume MT/Head]]),0)</f>
        <v>0</v>
      </c>
      <c r="AA2465" s="57" t="e">
        <f t="shared" si="214"/>
        <v>#DIV/0!</v>
      </c>
      <c r="AB2465" s="57">
        <f>IFERROR((Table1[[#This Row],[Total Cost USD]]/Table1[[#This Row],[Volume MT/Head]]),0)</f>
        <v>0</v>
      </c>
      <c r="AD2465" s="6">
        <f>Table1[[#This Row],[Volume MT/Head]]-Table1[[#This Row],[Delivered MT]]</f>
        <v>0</v>
      </c>
      <c r="AE2465" s="6">
        <f>Table1[[#This Row],[Delivered MT]]*Table1[[#This Row],[Average Cost SDG/MT]]</f>
        <v>0</v>
      </c>
    </row>
    <row r="2466" spans="1:31" hidden="1" x14ac:dyDescent="0.2">
      <c r="A2466" s="1">
        <v>2477</v>
      </c>
      <c r="P2466" s="6">
        <f t="shared" si="211"/>
        <v>0</v>
      </c>
      <c r="R2466" s="6">
        <f t="shared" si="212"/>
        <v>0</v>
      </c>
      <c r="S2466" s="57">
        <f t="shared" si="215"/>
        <v>0</v>
      </c>
      <c r="T2466" s="6">
        <f>Table1[[#This Row],[Volume in Units]]*Table1[[#This Row],[Price SDG/Unit]]</f>
        <v>0</v>
      </c>
      <c r="U2466" s="57">
        <f>Table1[[#This Row],[Volume MT/Head]]*Table1[[#This Row],[Price USD/(MT/Head)]]</f>
        <v>0</v>
      </c>
      <c r="W2466" s="28">
        <f>Table1[[#This Row],[Commission SDG/MT]]*Table1[[#This Row],[Volume in Units]]</f>
        <v>0</v>
      </c>
      <c r="Y2466" s="28">
        <f t="shared" si="213"/>
        <v>0</v>
      </c>
      <c r="Z2466" s="6">
        <f>IFERROR((Table1[[#This Row],[Total Cost SDG]]/Table1[[#This Row],[Volume MT/Head]]),0)</f>
        <v>0</v>
      </c>
      <c r="AA2466" s="57" t="e">
        <f t="shared" si="214"/>
        <v>#DIV/0!</v>
      </c>
      <c r="AB2466" s="57">
        <f>IFERROR((Table1[[#This Row],[Total Cost USD]]/Table1[[#This Row],[Volume MT/Head]]),0)</f>
        <v>0</v>
      </c>
      <c r="AD2466" s="6">
        <f>Table1[[#This Row],[Volume MT/Head]]-Table1[[#This Row],[Delivered MT]]</f>
        <v>0</v>
      </c>
      <c r="AE2466" s="6">
        <f>Table1[[#This Row],[Delivered MT]]*Table1[[#This Row],[Average Cost SDG/MT]]</f>
        <v>0</v>
      </c>
    </row>
    <row r="2467" spans="1:31" hidden="1" x14ac:dyDescent="0.2">
      <c r="A2467" s="1">
        <v>2478</v>
      </c>
      <c r="P2467" s="6">
        <f t="shared" si="211"/>
        <v>0</v>
      </c>
      <c r="R2467" s="6">
        <f t="shared" si="212"/>
        <v>0</v>
      </c>
      <c r="S2467" s="57">
        <f t="shared" si="215"/>
        <v>0</v>
      </c>
      <c r="T2467" s="6">
        <f>Table1[[#This Row],[Volume in Units]]*Table1[[#This Row],[Price SDG/Unit]]</f>
        <v>0</v>
      </c>
      <c r="U2467" s="57">
        <f>Table1[[#This Row],[Volume MT/Head]]*Table1[[#This Row],[Price USD/(MT/Head)]]</f>
        <v>0</v>
      </c>
      <c r="W2467" s="28">
        <f>Table1[[#This Row],[Commission SDG/MT]]*Table1[[#This Row],[Volume in Units]]</f>
        <v>0</v>
      </c>
      <c r="Y2467" s="28">
        <f t="shared" si="213"/>
        <v>0</v>
      </c>
      <c r="Z2467" s="6">
        <f>IFERROR((Table1[[#This Row],[Total Cost SDG]]/Table1[[#This Row],[Volume MT/Head]]),0)</f>
        <v>0</v>
      </c>
      <c r="AA2467" s="57" t="e">
        <f t="shared" si="214"/>
        <v>#DIV/0!</v>
      </c>
      <c r="AB2467" s="57">
        <f>IFERROR((Table1[[#This Row],[Total Cost USD]]/Table1[[#This Row],[Volume MT/Head]]),0)</f>
        <v>0</v>
      </c>
      <c r="AD2467" s="6">
        <f>Table1[[#This Row],[Volume MT/Head]]-Table1[[#This Row],[Delivered MT]]</f>
        <v>0</v>
      </c>
      <c r="AE2467" s="6">
        <f>Table1[[#This Row],[Delivered MT]]*Table1[[#This Row],[Average Cost SDG/MT]]</f>
        <v>0</v>
      </c>
    </row>
    <row r="2468" spans="1:31" hidden="1" x14ac:dyDescent="0.2">
      <c r="A2468" s="1">
        <v>2479</v>
      </c>
      <c r="P2468" s="6">
        <f t="shared" si="211"/>
        <v>0</v>
      </c>
      <c r="R2468" s="6">
        <f t="shared" si="212"/>
        <v>0</v>
      </c>
      <c r="S2468" s="57">
        <f t="shared" si="215"/>
        <v>0</v>
      </c>
      <c r="T2468" s="6">
        <f>Table1[[#This Row],[Volume in Units]]*Table1[[#This Row],[Price SDG/Unit]]</f>
        <v>0</v>
      </c>
      <c r="U2468" s="57">
        <f>Table1[[#This Row],[Volume MT/Head]]*Table1[[#This Row],[Price USD/(MT/Head)]]</f>
        <v>0</v>
      </c>
      <c r="W2468" s="28">
        <f>Table1[[#This Row],[Commission SDG/MT]]*Table1[[#This Row],[Volume in Units]]</f>
        <v>0</v>
      </c>
      <c r="Y2468" s="28">
        <f t="shared" si="213"/>
        <v>0</v>
      </c>
      <c r="Z2468" s="6">
        <f>IFERROR((Table1[[#This Row],[Total Cost SDG]]/Table1[[#This Row],[Volume MT/Head]]),0)</f>
        <v>0</v>
      </c>
      <c r="AA2468" s="57" t="e">
        <f t="shared" si="214"/>
        <v>#DIV/0!</v>
      </c>
      <c r="AB2468" s="57">
        <f>IFERROR((Table1[[#This Row],[Total Cost USD]]/Table1[[#This Row],[Volume MT/Head]]),0)</f>
        <v>0</v>
      </c>
      <c r="AD2468" s="6">
        <f>Table1[[#This Row],[Volume MT/Head]]-Table1[[#This Row],[Delivered MT]]</f>
        <v>0</v>
      </c>
      <c r="AE2468" s="6">
        <f>Table1[[#This Row],[Delivered MT]]*Table1[[#This Row],[Average Cost SDG/MT]]</f>
        <v>0</v>
      </c>
    </row>
    <row r="2469" spans="1:31" hidden="1" x14ac:dyDescent="0.2">
      <c r="A2469" s="1">
        <v>2480</v>
      </c>
      <c r="P2469" s="6">
        <f t="shared" si="211"/>
        <v>0</v>
      </c>
      <c r="R2469" s="6">
        <f t="shared" si="212"/>
        <v>0</v>
      </c>
      <c r="S2469" s="57">
        <f t="shared" si="215"/>
        <v>0</v>
      </c>
      <c r="T2469" s="6">
        <f>Table1[[#This Row],[Volume in Units]]*Table1[[#This Row],[Price SDG/Unit]]</f>
        <v>0</v>
      </c>
      <c r="U2469" s="57">
        <f>Table1[[#This Row],[Volume MT/Head]]*Table1[[#This Row],[Price USD/(MT/Head)]]</f>
        <v>0</v>
      </c>
      <c r="W2469" s="28">
        <f>Table1[[#This Row],[Commission SDG/MT]]*Table1[[#This Row],[Volume in Units]]</f>
        <v>0</v>
      </c>
      <c r="Y2469" s="28">
        <f t="shared" si="213"/>
        <v>0</v>
      </c>
      <c r="Z2469" s="6">
        <f>IFERROR((Table1[[#This Row],[Total Cost SDG]]/Table1[[#This Row],[Volume MT/Head]]),0)</f>
        <v>0</v>
      </c>
      <c r="AA2469" s="57" t="e">
        <f t="shared" si="214"/>
        <v>#DIV/0!</v>
      </c>
      <c r="AB2469" s="57">
        <f>IFERROR((Table1[[#This Row],[Total Cost USD]]/Table1[[#This Row],[Volume MT/Head]]),0)</f>
        <v>0</v>
      </c>
      <c r="AD2469" s="6">
        <f>Table1[[#This Row],[Volume MT/Head]]-Table1[[#This Row],[Delivered MT]]</f>
        <v>0</v>
      </c>
      <c r="AE2469" s="6">
        <f>Table1[[#This Row],[Delivered MT]]*Table1[[#This Row],[Average Cost SDG/MT]]</f>
        <v>0</v>
      </c>
    </row>
    <row r="2470" spans="1:31" hidden="1" x14ac:dyDescent="0.2">
      <c r="A2470" s="1">
        <v>2481</v>
      </c>
      <c r="P2470" s="6">
        <f t="shared" si="211"/>
        <v>0</v>
      </c>
      <c r="R2470" s="6">
        <f t="shared" si="212"/>
        <v>0</v>
      </c>
      <c r="S2470" s="57">
        <f t="shared" si="215"/>
        <v>0</v>
      </c>
      <c r="T2470" s="6">
        <f>Table1[[#This Row],[Volume in Units]]*Table1[[#This Row],[Price SDG/Unit]]</f>
        <v>0</v>
      </c>
      <c r="U2470" s="57">
        <f>Table1[[#This Row],[Volume MT/Head]]*Table1[[#This Row],[Price USD/(MT/Head)]]</f>
        <v>0</v>
      </c>
      <c r="W2470" s="28">
        <f>Table1[[#This Row],[Commission SDG/MT]]*Table1[[#This Row],[Volume in Units]]</f>
        <v>0</v>
      </c>
      <c r="Y2470" s="28">
        <f t="shared" si="213"/>
        <v>0</v>
      </c>
      <c r="Z2470" s="6">
        <f>IFERROR((Table1[[#This Row],[Total Cost SDG]]/Table1[[#This Row],[Volume MT/Head]]),0)</f>
        <v>0</v>
      </c>
      <c r="AA2470" s="57" t="e">
        <f t="shared" si="214"/>
        <v>#DIV/0!</v>
      </c>
      <c r="AB2470" s="57">
        <f>IFERROR((Table1[[#This Row],[Total Cost USD]]/Table1[[#This Row],[Volume MT/Head]]),0)</f>
        <v>0</v>
      </c>
      <c r="AD2470" s="6">
        <f>Table1[[#This Row],[Volume MT/Head]]-Table1[[#This Row],[Delivered MT]]</f>
        <v>0</v>
      </c>
      <c r="AE2470" s="6">
        <f>Table1[[#This Row],[Delivered MT]]*Table1[[#This Row],[Average Cost SDG/MT]]</f>
        <v>0</v>
      </c>
    </row>
    <row r="2471" spans="1:31" hidden="1" x14ac:dyDescent="0.2">
      <c r="A2471" s="1">
        <v>2482</v>
      </c>
      <c r="P2471" s="6">
        <f t="shared" si="211"/>
        <v>0</v>
      </c>
      <c r="R2471" s="6">
        <f t="shared" si="212"/>
        <v>0</v>
      </c>
      <c r="S2471" s="57">
        <f t="shared" si="215"/>
        <v>0</v>
      </c>
      <c r="T2471" s="6">
        <f>Table1[[#This Row],[Volume in Units]]*Table1[[#This Row],[Price SDG/Unit]]</f>
        <v>0</v>
      </c>
      <c r="U2471" s="57">
        <f>Table1[[#This Row],[Volume MT/Head]]*Table1[[#This Row],[Price USD/(MT/Head)]]</f>
        <v>0</v>
      </c>
      <c r="W2471" s="28">
        <f>Table1[[#This Row],[Commission SDG/MT]]*Table1[[#This Row],[Volume in Units]]</f>
        <v>0</v>
      </c>
      <c r="Y2471" s="28">
        <f t="shared" si="213"/>
        <v>0</v>
      </c>
      <c r="Z2471" s="6">
        <f>IFERROR((Table1[[#This Row],[Total Cost SDG]]/Table1[[#This Row],[Volume MT/Head]]),0)</f>
        <v>0</v>
      </c>
      <c r="AA2471" s="57" t="e">
        <f t="shared" si="214"/>
        <v>#DIV/0!</v>
      </c>
      <c r="AB2471" s="57">
        <f>IFERROR((Table1[[#This Row],[Total Cost USD]]/Table1[[#This Row],[Volume MT/Head]]),0)</f>
        <v>0</v>
      </c>
      <c r="AD2471" s="6">
        <f>Table1[[#This Row],[Volume MT/Head]]-Table1[[#This Row],[Delivered MT]]</f>
        <v>0</v>
      </c>
      <c r="AE2471" s="6">
        <f>Table1[[#This Row],[Delivered MT]]*Table1[[#This Row],[Average Cost SDG/MT]]</f>
        <v>0</v>
      </c>
    </row>
    <row r="2472" spans="1:31" hidden="1" x14ac:dyDescent="0.2">
      <c r="A2472" s="1">
        <v>2483</v>
      </c>
      <c r="P2472" s="6">
        <f t="shared" si="211"/>
        <v>0</v>
      </c>
      <c r="R2472" s="6">
        <f t="shared" si="212"/>
        <v>0</v>
      </c>
      <c r="S2472" s="57">
        <f t="shared" si="215"/>
        <v>0</v>
      </c>
      <c r="T2472" s="6">
        <f>Table1[[#This Row],[Volume in Units]]*Table1[[#This Row],[Price SDG/Unit]]</f>
        <v>0</v>
      </c>
      <c r="U2472" s="57">
        <f>Table1[[#This Row],[Volume MT/Head]]*Table1[[#This Row],[Price USD/(MT/Head)]]</f>
        <v>0</v>
      </c>
      <c r="W2472" s="28">
        <f>Table1[[#This Row],[Commission SDG/MT]]*Table1[[#This Row],[Volume in Units]]</f>
        <v>0</v>
      </c>
      <c r="Y2472" s="28">
        <f t="shared" si="213"/>
        <v>0</v>
      </c>
      <c r="Z2472" s="6">
        <f>IFERROR((Table1[[#This Row],[Total Cost SDG]]/Table1[[#This Row],[Volume MT/Head]]),0)</f>
        <v>0</v>
      </c>
      <c r="AA2472" s="57" t="e">
        <f t="shared" si="214"/>
        <v>#DIV/0!</v>
      </c>
      <c r="AB2472" s="57">
        <f>IFERROR((Table1[[#This Row],[Total Cost USD]]/Table1[[#This Row],[Volume MT/Head]]),0)</f>
        <v>0</v>
      </c>
      <c r="AD2472" s="6">
        <f>Table1[[#This Row],[Volume MT/Head]]-Table1[[#This Row],[Delivered MT]]</f>
        <v>0</v>
      </c>
      <c r="AE2472" s="6">
        <f>Table1[[#This Row],[Delivered MT]]*Table1[[#This Row],[Average Cost SDG/MT]]</f>
        <v>0</v>
      </c>
    </row>
    <row r="2473" spans="1:31" hidden="1" x14ac:dyDescent="0.2">
      <c r="A2473" s="1">
        <v>2484</v>
      </c>
      <c r="P2473" s="6">
        <f t="shared" si="211"/>
        <v>0</v>
      </c>
      <c r="R2473" s="6">
        <f t="shared" si="212"/>
        <v>0</v>
      </c>
      <c r="S2473" s="57">
        <f t="shared" si="215"/>
        <v>0</v>
      </c>
      <c r="T2473" s="6">
        <f>Table1[[#This Row],[Volume in Units]]*Table1[[#This Row],[Price SDG/Unit]]</f>
        <v>0</v>
      </c>
      <c r="U2473" s="57">
        <f>Table1[[#This Row],[Volume MT/Head]]*Table1[[#This Row],[Price USD/(MT/Head)]]</f>
        <v>0</v>
      </c>
      <c r="W2473" s="28">
        <f>Table1[[#This Row],[Commission SDG/MT]]*Table1[[#This Row],[Volume in Units]]</f>
        <v>0</v>
      </c>
      <c r="Y2473" s="28">
        <f t="shared" si="213"/>
        <v>0</v>
      </c>
      <c r="Z2473" s="6">
        <f>IFERROR((Table1[[#This Row],[Total Cost SDG]]/Table1[[#This Row],[Volume MT/Head]]),0)</f>
        <v>0</v>
      </c>
      <c r="AA2473" s="57" t="e">
        <f t="shared" si="214"/>
        <v>#DIV/0!</v>
      </c>
      <c r="AB2473" s="57">
        <f>IFERROR((Table1[[#This Row],[Total Cost USD]]/Table1[[#This Row],[Volume MT/Head]]),0)</f>
        <v>0</v>
      </c>
      <c r="AD2473" s="6">
        <f>Table1[[#This Row],[Volume MT/Head]]-Table1[[#This Row],[Delivered MT]]</f>
        <v>0</v>
      </c>
      <c r="AE2473" s="6">
        <f>Table1[[#This Row],[Delivered MT]]*Table1[[#This Row],[Average Cost SDG/MT]]</f>
        <v>0</v>
      </c>
    </row>
    <row r="2474" spans="1:31" hidden="1" x14ac:dyDescent="0.2">
      <c r="A2474" s="1">
        <v>2485</v>
      </c>
      <c r="P2474" s="6">
        <f t="shared" si="211"/>
        <v>0</v>
      </c>
      <c r="R2474" s="6">
        <f t="shared" si="212"/>
        <v>0</v>
      </c>
      <c r="S2474" s="57">
        <f t="shared" si="215"/>
        <v>0</v>
      </c>
      <c r="T2474" s="6">
        <f>Table1[[#This Row],[Volume in Units]]*Table1[[#This Row],[Price SDG/Unit]]</f>
        <v>0</v>
      </c>
      <c r="U2474" s="57">
        <f>Table1[[#This Row],[Volume MT/Head]]*Table1[[#This Row],[Price USD/(MT/Head)]]</f>
        <v>0</v>
      </c>
      <c r="W2474" s="28">
        <f>Table1[[#This Row],[Commission SDG/MT]]*Table1[[#This Row],[Volume in Units]]</f>
        <v>0</v>
      </c>
      <c r="Y2474" s="28">
        <f t="shared" si="213"/>
        <v>0</v>
      </c>
      <c r="Z2474" s="6">
        <f>IFERROR((Table1[[#This Row],[Total Cost SDG]]/Table1[[#This Row],[Volume MT/Head]]),0)</f>
        <v>0</v>
      </c>
      <c r="AA2474" s="57" t="e">
        <f t="shared" si="214"/>
        <v>#DIV/0!</v>
      </c>
      <c r="AB2474" s="57">
        <f>IFERROR((Table1[[#This Row],[Total Cost USD]]/Table1[[#This Row],[Volume MT/Head]]),0)</f>
        <v>0</v>
      </c>
      <c r="AD2474" s="6">
        <f>Table1[[#This Row],[Volume MT/Head]]-Table1[[#This Row],[Delivered MT]]</f>
        <v>0</v>
      </c>
      <c r="AE2474" s="6">
        <f>Table1[[#This Row],[Delivered MT]]*Table1[[#This Row],[Average Cost SDG/MT]]</f>
        <v>0</v>
      </c>
    </row>
    <row r="2475" spans="1:31" hidden="1" x14ac:dyDescent="0.2">
      <c r="A2475" s="1">
        <v>2486</v>
      </c>
      <c r="P2475" s="6">
        <f t="shared" si="211"/>
        <v>0</v>
      </c>
      <c r="R2475" s="6">
        <f t="shared" si="212"/>
        <v>0</v>
      </c>
      <c r="S2475" s="57">
        <f t="shared" si="215"/>
        <v>0</v>
      </c>
      <c r="T2475" s="6">
        <f>Table1[[#This Row],[Volume in Units]]*Table1[[#This Row],[Price SDG/Unit]]</f>
        <v>0</v>
      </c>
      <c r="U2475" s="57">
        <f>Table1[[#This Row],[Volume MT/Head]]*Table1[[#This Row],[Price USD/(MT/Head)]]</f>
        <v>0</v>
      </c>
      <c r="W2475" s="28">
        <f>Table1[[#This Row],[Commission SDG/MT]]*Table1[[#This Row],[Volume in Units]]</f>
        <v>0</v>
      </c>
      <c r="Y2475" s="28">
        <f t="shared" si="213"/>
        <v>0</v>
      </c>
      <c r="Z2475" s="6">
        <f>IFERROR((Table1[[#This Row],[Total Cost SDG]]/Table1[[#This Row],[Volume MT/Head]]),0)</f>
        <v>0</v>
      </c>
      <c r="AA2475" s="57" t="e">
        <f t="shared" si="214"/>
        <v>#DIV/0!</v>
      </c>
      <c r="AB2475" s="57">
        <f>IFERROR((Table1[[#This Row],[Total Cost USD]]/Table1[[#This Row],[Volume MT/Head]]),0)</f>
        <v>0</v>
      </c>
      <c r="AD2475" s="6">
        <f>Table1[[#This Row],[Volume MT/Head]]-Table1[[#This Row],[Delivered MT]]</f>
        <v>0</v>
      </c>
      <c r="AE2475" s="6">
        <f>Table1[[#This Row],[Delivered MT]]*Table1[[#This Row],[Average Cost SDG/MT]]</f>
        <v>0</v>
      </c>
    </row>
    <row r="2476" spans="1:31" hidden="1" x14ac:dyDescent="0.2">
      <c r="A2476" s="1">
        <v>2487</v>
      </c>
      <c r="P2476" s="6">
        <f t="shared" si="211"/>
        <v>0</v>
      </c>
      <c r="R2476" s="6">
        <f t="shared" si="212"/>
        <v>0</v>
      </c>
      <c r="S2476" s="57">
        <f t="shared" si="215"/>
        <v>0</v>
      </c>
      <c r="T2476" s="6">
        <f>Table1[[#This Row],[Volume in Units]]*Table1[[#This Row],[Price SDG/Unit]]</f>
        <v>0</v>
      </c>
      <c r="U2476" s="57">
        <f>Table1[[#This Row],[Volume MT/Head]]*Table1[[#This Row],[Price USD/(MT/Head)]]</f>
        <v>0</v>
      </c>
      <c r="W2476" s="28">
        <f>Table1[[#This Row],[Commission SDG/MT]]*Table1[[#This Row],[Volume in Units]]</f>
        <v>0</v>
      </c>
      <c r="Y2476" s="28">
        <f t="shared" si="213"/>
        <v>0</v>
      </c>
      <c r="Z2476" s="6">
        <f>IFERROR((Table1[[#This Row],[Total Cost SDG]]/Table1[[#This Row],[Volume MT/Head]]),0)</f>
        <v>0</v>
      </c>
      <c r="AA2476" s="57" t="e">
        <f t="shared" si="214"/>
        <v>#DIV/0!</v>
      </c>
      <c r="AB2476" s="57">
        <f>IFERROR((Table1[[#This Row],[Total Cost USD]]/Table1[[#This Row],[Volume MT/Head]]),0)</f>
        <v>0</v>
      </c>
      <c r="AD2476" s="6">
        <f>Table1[[#This Row],[Volume MT/Head]]-Table1[[#This Row],[Delivered MT]]</f>
        <v>0</v>
      </c>
      <c r="AE2476" s="6">
        <f>Table1[[#This Row],[Delivered MT]]*Table1[[#This Row],[Average Cost SDG/MT]]</f>
        <v>0</v>
      </c>
    </row>
    <row r="2477" spans="1:31" hidden="1" x14ac:dyDescent="0.2">
      <c r="A2477" s="1">
        <v>2488</v>
      </c>
      <c r="P2477" s="6">
        <f t="shared" si="211"/>
        <v>0</v>
      </c>
      <c r="R2477" s="6">
        <f t="shared" si="212"/>
        <v>0</v>
      </c>
      <c r="S2477" s="57">
        <f t="shared" si="215"/>
        <v>0</v>
      </c>
      <c r="T2477" s="6">
        <f>Table1[[#This Row],[Volume in Units]]*Table1[[#This Row],[Price SDG/Unit]]</f>
        <v>0</v>
      </c>
      <c r="U2477" s="57">
        <f>Table1[[#This Row],[Volume MT/Head]]*Table1[[#This Row],[Price USD/(MT/Head)]]</f>
        <v>0</v>
      </c>
      <c r="W2477" s="28">
        <f>Table1[[#This Row],[Commission SDG/MT]]*Table1[[#This Row],[Volume in Units]]</f>
        <v>0</v>
      </c>
      <c r="Y2477" s="28">
        <f t="shared" si="213"/>
        <v>0</v>
      </c>
      <c r="Z2477" s="6">
        <f>IFERROR((Table1[[#This Row],[Total Cost SDG]]/Table1[[#This Row],[Volume MT/Head]]),0)</f>
        <v>0</v>
      </c>
      <c r="AA2477" s="57" t="e">
        <f t="shared" si="214"/>
        <v>#DIV/0!</v>
      </c>
      <c r="AB2477" s="57">
        <f>IFERROR((Table1[[#This Row],[Total Cost USD]]/Table1[[#This Row],[Volume MT/Head]]),0)</f>
        <v>0</v>
      </c>
      <c r="AD2477" s="6">
        <f>Table1[[#This Row],[Volume MT/Head]]-Table1[[#This Row],[Delivered MT]]</f>
        <v>0</v>
      </c>
      <c r="AE2477" s="6">
        <f>Table1[[#This Row],[Delivered MT]]*Table1[[#This Row],[Average Cost SDG/MT]]</f>
        <v>0</v>
      </c>
    </row>
    <row r="2478" spans="1:31" hidden="1" x14ac:dyDescent="0.2">
      <c r="A2478" s="1">
        <v>2489</v>
      </c>
      <c r="P2478" s="6">
        <f t="shared" si="211"/>
        <v>0</v>
      </c>
      <c r="R2478" s="6">
        <f t="shared" si="212"/>
        <v>0</v>
      </c>
      <c r="S2478" s="57">
        <f t="shared" si="215"/>
        <v>0</v>
      </c>
      <c r="T2478" s="6">
        <f>Table1[[#This Row],[Volume in Units]]*Table1[[#This Row],[Price SDG/Unit]]</f>
        <v>0</v>
      </c>
      <c r="U2478" s="57">
        <f>Table1[[#This Row],[Volume MT/Head]]*Table1[[#This Row],[Price USD/(MT/Head)]]</f>
        <v>0</v>
      </c>
      <c r="W2478" s="28">
        <f>Table1[[#This Row],[Commission SDG/MT]]*Table1[[#This Row],[Volume in Units]]</f>
        <v>0</v>
      </c>
      <c r="Y2478" s="28">
        <f t="shared" si="213"/>
        <v>0</v>
      </c>
      <c r="Z2478" s="6">
        <f>IFERROR((Table1[[#This Row],[Total Cost SDG]]/Table1[[#This Row],[Volume MT/Head]]),0)</f>
        <v>0</v>
      </c>
      <c r="AA2478" s="57" t="e">
        <f t="shared" si="214"/>
        <v>#DIV/0!</v>
      </c>
      <c r="AB2478" s="57">
        <f>IFERROR((Table1[[#This Row],[Total Cost USD]]/Table1[[#This Row],[Volume MT/Head]]),0)</f>
        <v>0</v>
      </c>
      <c r="AD2478" s="6">
        <f>Table1[[#This Row],[Volume MT/Head]]-Table1[[#This Row],[Delivered MT]]</f>
        <v>0</v>
      </c>
      <c r="AE2478" s="6">
        <f>Table1[[#This Row],[Delivered MT]]*Table1[[#This Row],[Average Cost SDG/MT]]</f>
        <v>0</v>
      </c>
    </row>
    <row r="2479" spans="1:31" hidden="1" x14ac:dyDescent="0.2">
      <c r="A2479" s="1">
        <v>2490</v>
      </c>
      <c r="P2479" s="6">
        <f t="shared" si="211"/>
        <v>0</v>
      </c>
      <c r="R2479" s="6">
        <f t="shared" si="212"/>
        <v>0</v>
      </c>
      <c r="S2479" s="57">
        <f t="shared" si="215"/>
        <v>0</v>
      </c>
      <c r="T2479" s="6">
        <f>Table1[[#This Row],[Volume in Units]]*Table1[[#This Row],[Price SDG/Unit]]</f>
        <v>0</v>
      </c>
      <c r="U2479" s="57">
        <f>Table1[[#This Row],[Volume MT/Head]]*Table1[[#This Row],[Price USD/(MT/Head)]]</f>
        <v>0</v>
      </c>
      <c r="W2479" s="28">
        <f>Table1[[#This Row],[Commission SDG/MT]]*Table1[[#This Row],[Volume in Units]]</f>
        <v>0</v>
      </c>
      <c r="Y2479" s="28">
        <f t="shared" si="213"/>
        <v>0</v>
      </c>
      <c r="Z2479" s="6">
        <f>IFERROR((Table1[[#This Row],[Total Cost SDG]]/Table1[[#This Row],[Volume MT/Head]]),0)</f>
        <v>0</v>
      </c>
      <c r="AA2479" s="57" t="e">
        <f t="shared" si="214"/>
        <v>#DIV/0!</v>
      </c>
      <c r="AB2479" s="57">
        <f>IFERROR((Table1[[#This Row],[Total Cost USD]]/Table1[[#This Row],[Volume MT/Head]]),0)</f>
        <v>0</v>
      </c>
      <c r="AD2479" s="6">
        <f>Table1[[#This Row],[Volume MT/Head]]-Table1[[#This Row],[Delivered MT]]</f>
        <v>0</v>
      </c>
      <c r="AE2479" s="6">
        <f>Table1[[#This Row],[Delivered MT]]*Table1[[#This Row],[Average Cost SDG/MT]]</f>
        <v>0</v>
      </c>
    </row>
    <row r="2480" spans="1:31" hidden="1" x14ac:dyDescent="0.2">
      <c r="A2480" s="1">
        <v>2491</v>
      </c>
      <c r="P2480" s="6">
        <f t="shared" si="211"/>
        <v>0</v>
      </c>
      <c r="R2480" s="6">
        <f t="shared" si="212"/>
        <v>0</v>
      </c>
      <c r="S2480" s="57">
        <f t="shared" si="215"/>
        <v>0</v>
      </c>
      <c r="T2480" s="6">
        <f>Table1[[#This Row],[Volume in Units]]*Table1[[#This Row],[Price SDG/Unit]]</f>
        <v>0</v>
      </c>
      <c r="U2480" s="57">
        <f>Table1[[#This Row],[Volume MT/Head]]*Table1[[#This Row],[Price USD/(MT/Head)]]</f>
        <v>0</v>
      </c>
      <c r="W2480" s="28">
        <f>Table1[[#This Row],[Commission SDG/MT]]*Table1[[#This Row],[Volume in Units]]</f>
        <v>0</v>
      </c>
      <c r="Y2480" s="28">
        <f t="shared" si="213"/>
        <v>0</v>
      </c>
      <c r="Z2480" s="6">
        <f>IFERROR((Table1[[#This Row],[Total Cost SDG]]/Table1[[#This Row],[Volume MT/Head]]),0)</f>
        <v>0</v>
      </c>
      <c r="AA2480" s="57" t="e">
        <f t="shared" si="214"/>
        <v>#DIV/0!</v>
      </c>
      <c r="AB2480" s="57">
        <f>IFERROR((Table1[[#This Row],[Total Cost USD]]/Table1[[#This Row],[Volume MT/Head]]),0)</f>
        <v>0</v>
      </c>
      <c r="AD2480" s="6">
        <f>Table1[[#This Row],[Volume MT/Head]]-Table1[[#This Row],[Delivered MT]]</f>
        <v>0</v>
      </c>
      <c r="AE2480" s="6">
        <f>Table1[[#This Row],[Delivered MT]]*Table1[[#This Row],[Average Cost SDG/MT]]</f>
        <v>0</v>
      </c>
    </row>
    <row r="2481" spans="1:31" hidden="1" x14ac:dyDescent="0.2">
      <c r="A2481" s="1">
        <v>2492</v>
      </c>
      <c r="P2481" s="6">
        <f t="shared" si="211"/>
        <v>0</v>
      </c>
      <c r="R2481" s="6">
        <f t="shared" si="212"/>
        <v>0</v>
      </c>
      <c r="S2481" s="57">
        <f t="shared" si="215"/>
        <v>0</v>
      </c>
      <c r="T2481" s="6">
        <f>Table1[[#This Row],[Volume in Units]]*Table1[[#This Row],[Price SDG/Unit]]</f>
        <v>0</v>
      </c>
      <c r="U2481" s="57">
        <f>Table1[[#This Row],[Volume MT/Head]]*Table1[[#This Row],[Price USD/(MT/Head)]]</f>
        <v>0</v>
      </c>
      <c r="W2481" s="28">
        <f>Table1[[#This Row],[Commission SDG/MT]]*Table1[[#This Row],[Volume in Units]]</f>
        <v>0</v>
      </c>
      <c r="Y2481" s="28">
        <f t="shared" si="213"/>
        <v>0</v>
      </c>
      <c r="Z2481" s="6">
        <f>IFERROR((Table1[[#This Row],[Total Cost SDG]]/Table1[[#This Row],[Volume MT/Head]]),0)</f>
        <v>0</v>
      </c>
      <c r="AA2481" s="57" t="e">
        <f t="shared" si="214"/>
        <v>#DIV/0!</v>
      </c>
      <c r="AB2481" s="57">
        <f>IFERROR((Table1[[#This Row],[Total Cost USD]]/Table1[[#This Row],[Volume MT/Head]]),0)</f>
        <v>0</v>
      </c>
      <c r="AD2481" s="6">
        <f>Table1[[#This Row],[Volume MT/Head]]-Table1[[#This Row],[Delivered MT]]</f>
        <v>0</v>
      </c>
      <c r="AE2481" s="6">
        <f>Table1[[#This Row],[Delivered MT]]*Table1[[#This Row],[Average Cost SDG/MT]]</f>
        <v>0</v>
      </c>
    </row>
    <row r="2482" spans="1:31" hidden="1" x14ac:dyDescent="0.2">
      <c r="A2482" s="1">
        <v>2493</v>
      </c>
      <c r="P2482" s="6">
        <f t="shared" si="211"/>
        <v>0</v>
      </c>
      <c r="R2482" s="6">
        <f t="shared" si="212"/>
        <v>0</v>
      </c>
      <c r="S2482" s="57">
        <f t="shared" si="215"/>
        <v>0</v>
      </c>
      <c r="T2482" s="6">
        <f>Table1[[#This Row],[Volume in Units]]*Table1[[#This Row],[Price SDG/Unit]]</f>
        <v>0</v>
      </c>
      <c r="U2482" s="57">
        <f>Table1[[#This Row],[Volume MT/Head]]*Table1[[#This Row],[Price USD/(MT/Head)]]</f>
        <v>0</v>
      </c>
      <c r="W2482" s="28">
        <f>Table1[[#This Row],[Commission SDG/MT]]*Table1[[#This Row],[Volume in Units]]</f>
        <v>0</v>
      </c>
      <c r="Y2482" s="28">
        <f t="shared" si="213"/>
        <v>0</v>
      </c>
      <c r="Z2482" s="6">
        <f>IFERROR((Table1[[#This Row],[Total Cost SDG]]/Table1[[#This Row],[Volume MT/Head]]),0)</f>
        <v>0</v>
      </c>
      <c r="AA2482" s="57" t="e">
        <f t="shared" si="214"/>
        <v>#DIV/0!</v>
      </c>
      <c r="AB2482" s="57">
        <f>IFERROR((Table1[[#This Row],[Total Cost USD]]/Table1[[#This Row],[Volume MT/Head]]),0)</f>
        <v>0</v>
      </c>
      <c r="AD2482" s="6">
        <f>Table1[[#This Row],[Volume MT/Head]]-Table1[[#This Row],[Delivered MT]]</f>
        <v>0</v>
      </c>
      <c r="AE2482" s="6">
        <f>Table1[[#This Row],[Delivered MT]]*Table1[[#This Row],[Average Cost SDG/MT]]</f>
        <v>0</v>
      </c>
    </row>
    <row r="2483" spans="1:31" hidden="1" x14ac:dyDescent="0.2">
      <c r="A2483" s="1">
        <v>2494</v>
      </c>
      <c r="P2483" s="6">
        <f t="shared" si="211"/>
        <v>0</v>
      </c>
      <c r="R2483" s="6">
        <f t="shared" si="212"/>
        <v>0</v>
      </c>
      <c r="S2483" s="57">
        <f t="shared" si="215"/>
        <v>0</v>
      </c>
      <c r="T2483" s="6">
        <f>Table1[[#This Row],[Volume in Units]]*Table1[[#This Row],[Price SDG/Unit]]</f>
        <v>0</v>
      </c>
      <c r="U2483" s="57">
        <f>Table1[[#This Row],[Volume MT/Head]]*Table1[[#This Row],[Price USD/(MT/Head)]]</f>
        <v>0</v>
      </c>
      <c r="W2483" s="28">
        <f>Table1[[#This Row],[Commission SDG/MT]]*Table1[[#This Row],[Volume in Units]]</f>
        <v>0</v>
      </c>
      <c r="Y2483" s="28">
        <f t="shared" si="213"/>
        <v>0</v>
      </c>
      <c r="Z2483" s="6">
        <f>IFERROR((Table1[[#This Row],[Total Cost SDG]]/Table1[[#This Row],[Volume MT/Head]]),0)</f>
        <v>0</v>
      </c>
      <c r="AA2483" s="57" t="e">
        <f t="shared" si="214"/>
        <v>#DIV/0!</v>
      </c>
      <c r="AB2483" s="57">
        <f>IFERROR((Table1[[#This Row],[Total Cost USD]]/Table1[[#This Row],[Volume MT/Head]]),0)</f>
        <v>0</v>
      </c>
      <c r="AD2483" s="6">
        <f>Table1[[#This Row],[Volume MT/Head]]-Table1[[#This Row],[Delivered MT]]</f>
        <v>0</v>
      </c>
      <c r="AE2483" s="6">
        <f>Table1[[#This Row],[Delivered MT]]*Table1[[#This Row],[Average Cost SDG/MT]]</f>
        <v>0</v>
      </c>
    </row>
    <row r="2484" spans="1:31" hidden="1" x14ac:dyDescent="0.2">
      <c r="A2484" s="1">
        <v>2495</v>
      </c>
      <c r="P2484" s="6">
        <f t="shared" si="211"/>
        <v>0</v>
      </c>
      <c r="R2484" s="6">
        <f t="shared" si="212"/>
        <v>0</v>
      </c>
      <c r="S2484" s="57">
        <f t="shared" si="215"/>
        <v>0</v>
      </c>
      <c r="T2484" s="6">
        <f>Table1[[#This Row],[Volume in Units]]*Table1[[#This Row],[Price SDG/Unit]]</f>
        <v>0</v>
      </c>
      <c r="U2484" s="57">
        <f>Table1[[#This Row],[Volume MT/Head]]*Table1[[#This Row],[Price USD/(MT/Head)]]</f>
        <v>0</v>
      </c>
      <c r="W2484" s="28">
        <f>Table1[[#This Row],[Commission SDG/MT]]*Table1[[#This Row],[Volume in Units]]</f>
        <v>0</v>
      </c>
      <c r="Y2484" s="28">
        <f t="shared" si="213"/>
        <v>0</v>
      </c>
      <c r="Z2484" s="6">
        <f>IFERROR((Table1[[#This Row],[Total Cost SDG]]/Table1[[#This Row],[Volume MT/Head]]),0)</f>
        <v>0</v>
      </c>
      <c r="AA2484" s="57" t="e">
        <f t="shared" si="214"/>
        <v>#DIV/0!</v>
      </c>
      <c r="AB2484" s="57">
        <f>IFERROR((Table1[[#This Row],[Total Cost USD]]/Table1[[#This Row],[Volume MT/Head]]),0)</f>
        <v>0</v>
      </c>
      <c r="AD2484" s="6">
        <f>Table1[[#This Row],[Volume MT/Head]]-Table1[[#This Row],[Delivered MT]]</f>
        <v>0</v>
      </c>
      <c r="AE2484" s="6">
        <f>Table1[[#This Row],[Delivered MT]]*Table1[[#This Row],[Average Cost SDG/MT]]</f>
        <v>0</v>
      </c>
    </row>
    <row r="2485" spans="1:31" hidden="1" x14ac:dyDescent="0.2">
      <c r="A2485" s="1">
        <v>2496</v>
      </c>
      <c r="P2485" s="6">
        <f t="shared" si="211"/>
        <v>0</v>
      </c>
      <c r="R2485" s="6">
        <f t="shared" si="212"/>
        <v>0</v>
      </c>
      <c r="S2485" s="57">
        <f t="shared" si="215"/>
        <v>0</v>
      </c>
      <c r="T2485" s="6">
        <f>Table1[[#This Row],[Volume in Units]]*Table1[[#This Row],[Price SDG/Unit]]</f>
        <v>0</v>
      </c>
      <c r="U2485" s="57">
        <f>Table1[[#This Row],[Volume MT/Head]]*Table1[[#This Row],[Price USD/(MT/Head)]]</f>
        <v>0</v>
      </c>
      <c r="W2485" s="28">
        <f>Table1[[#This Row],[Commission SDG/MT]]*Table1[[#This Row],[Volume in Units]]</f>
        <v>0</v>
      </c>
      <c r="Y2485" s="28">
        <f t="shared" si="213"/>
        <v>0</v>
      </c>
      <c r="Z2485" s="6">
        <f>IFERROR((Table1[[#This Row],[Total Cost SDG]]/Table1[[#This Row],[Volume MT/Head]]),0)</f>
        <v>0</v>
      </c>
      <c r="AA2485" s="57" t="e">
        <f t="shared" si="214"/>
        <v>#DIV/0!</v>
      </c>
      <c r="AB2485" s="57">
        <f>IFERROR((Table1[[#This Row],[Total Cost USD]]/Table1[[#This Row],[Volume MT/Head]]),0)</f>
        <v>0</v>
      </c>
      <c r="AD2485" s="6">
        <f>Table1[[#This Row],[Volume MT/Head]]-Table1[[#This Row],[Delivered MT]]</f>
        <v>0</v>
      </c>
      <c r="AE2485" s="6">
        <f>Table1[[#This Row],[Delivered MT]]*Table1[[#This Row],[Average Cost SDG/MT]]</f>
        <v>0</v>
      </c>
    </row>
    <row r="2486" spans="1:31" hidden="1" x14ac:dyDescent="0.2">
      <c r="A2486" s="1">
        <v>2497</v>
      </c>
      <c r="P2486" s="6">
        <f t="shared" si="211"/>
        <v>0</v>
      </c>
      <c r="R2486" s="6">
        <f t="shared" si="212"/>
        <v>0</v>
      </c>
      <c r="S2486" s="57">
        <f t="shared" si="215"/>
        <v>0</v>
      </c>
      <c r="T2486" s="6">
        <f>Table1[[#This Row],[Volume in Units]]*Table1[[#This Row],[Price SDG/Unit]]</f>
        <v>0</v>
      </c>
      <c r="U2486" s="57">
        <f>Table1[[#This Row],[Volume MT/Head]]*Table1[[#This Row],[Price USD/(MT/Head)]]</f>
        <v>0</v>
      </c>
      <c r="W2486" s="28">
        <f>Table1[[#This Row],[Commission SDG/MT]]*Table1[[#This Row],[Volume in Units]]</f>
        <v>0</v>
      </c>
      <c r="Y2486" s="28">
        <f t="shared" si="213"/>
        <v>0</v>
      </c>
      <c r="Z2486" s="6">
        <f>IFERROR((Table1[[#This Row],[Total Cost SDG]]/Table1[[#This Row],[Volume MT/Head]]),0)</f>
        <v>0</v>
      </c>
      <c r="AA2486" s="57" t="e">
        <f t="shared" si="214"/>
        <v>#DIV/0!</v>
      </c>
      <c r="AB2486" s="57">
        <f>IFERROR((Table1[[#This Row],[Total Cost USD]]/Table1[[#This Row],[Volume MT/Head]]),0)</f>
        <v>0</v>
      </c>
      <c r="AD2486" s="6">
        <f>Table1[[#This Row],[Volume MT/Head]]-Table1[[#This Row],[Delivered MT]]</f>
        <v>0</v>
      </c>
      <c r="AE2486" s="6">
        <f>Table1[[#This Row],[Delivered MT]]*Table1[[#This Row],[Average Cost SDG/MT]]</f>
        <v>0</v>
      </c>
    </row>
    <row r="2487" spans="1:31" hidden="1" x14ac:dyDescent="0.2">
      <c r="A2487" s="1">
        <v>2498</v>
      </c>
      <c r="P2487" s="6">
        <f t="shared" si="211"/>
        <v>0</v>
      </c>
      <c r="R2487" s="6">
        <f t="shared" si="212"/>
        <v>0</v>
      </c>
      <c r="S2487" s="57">
        <f t="shared" si="215"/>
        <v>0</v>
      </c>
      <c r="T2487" s="6">
        <f>Table1[[#This Row],[Volume in Units]]*Table1[[#This Row],[Price SDG/Unit]]</f>
        <v>0</v>
      </c>
      <c r="U2487" s="57">
        <f>Table1[[#This Row],[Volume MT/Head]]*Table1[[#This Row],[Price USD/(MT/Head)]]</f>
        <v>0</v>
      </c>
      <c r="W2487" s="28">
        <f>Table1[[#This Row],[Commission SDG/MT]]*Table1[[#This Row],[Volume in Units]]</f>
        <v>0</v>
      </c>
      <c r="Y2487" s="28">
        <f t="shared" si="213"/>
        <v>0</v>
      </c>
      <c r="Z2487" s="6">
        <f>IFERROR((Table1[[#This Row],[Total Cost SDG]]/Table1[[#This Row],[Volume MT/Head]]),0)</f>
        <v>0</v>
      </c>
      <c r="AA2487" s="57" t="e">
        <f t="shared" si="214"/>
        <v>#DIV/0!</v>
      </c>
      <c r="AB2487" s="57">
        <f>IFERROR((Table1[[#This Row],[Total Cost USD]]/Table1[[#This Row],[Volume MT/Head]]),0)</f>
        <v>0</v>
      </c>
      <c r="AD2487" s="6">
        <f>Table1[[#This Row],[Volume MT/Head]]-Table1[[#This Row],[Delivered MT]]</f>
        <v>0</v>
      </c>
      <c r="AE2487" s="6">
        <f>Table1[[#This Row],[Delivered MT]]*Table1[[#This Row],[Average Cost SDG/MT]]</f>
        <v>0</v>
      </c>
    </row>
    <row r="2488" spans="1:31" hidden="1" x14ac:dyDescent="0.2">
      <c r="A2488" s="1">
        <v>2499</v>
      </c>
      <c r="P2488" s="6">
        <f t="shared" si="211"/>
        <v>0</v>
      </c>
      <c r="R2488" s="6">
        <f t="shared" si="212"/>
        <v>0</v>
      </c>
      <c r="S2488" s="57">
        <f t="shared" si="215"/>
        <v>0</v>
      </c>
      <c r="T2488" s="6">
        <f>Table1[[#This Row],[Volume in Units]]*Table1[[#This Row],[Price SDG/Unit]]</f>
        <v>0</v>
      </c>
      <c r="U2488" s="57">
        <f>Table1[[#This Row],[Volume MT/Head]]*Table1[[#This Row],[Price USD/(MT/Head)]]</f>
        <v>0</v>
      </c>
      <c r="W2488" s="28">
        <f>Table1[[#This Row],[Commission SDG/MT]]*Table1[[#This Row],[Volume in Units]]</f>
        <v>0</v>
      </c>
      <c r="Y2488" s="28">
        <f t="shared" si="213"/>
        <v>0</v>
      </c>
      <c r="Z2488" s="6">
        <f>IFERROR((Table1[[#This Row],[Total Cost SDG]]/Table1[[#This Row],[Volume MT/Head]]),0)</f>
        <v>0</v>
      </c>
      <c r="AA2488" s="57" t="e">
        <f t="shared" si="214"/>
        <v>#DIV/0!</v>
      </c>
      <c r="AB2488" s="57">
        <f>IFERROR((Table1[[#This Row],[Total Cost USD]]/Table1[[#This Row],[Volume MT/Head]]),0)</f>
        <v>0</v>
      </c>
      <c r="AD2488" s="6">
        <f>Table1[[#This Row],[Volume MT/Head]]-Table1[[#This Row],[Delivered MT]]</f>
        <v>0</v>
      </c>
      <c r="AE2488" s="6">
        <f>Table1[[#This Row],[Delivered MT]]*Table1[[#This Row],[Average Cost SDG/MT]]</f>
        <v>0</v>
      </c>
    </row>
    <row r="2489" spans="1:31" hidden="1" x14ac:dyDescent="0.2">
      <c r="A2489" s="1">
        <v>2500</v>
      </c>
      <c r="P2489" s="6">
        <f t="shared" si="211"/>
        <v>0</v>
      </c>
      <c r="R2489" s="6">
        <f t="shared" si="212"/>
        <v>0</v>
      </c>
      <c r="S2489" s="57">
        <f t="shared" si="215"/>
        <v>0</v>
      </c>
      <c r="T2489" s="6">
        <f>Table1[[#This Row],[Volume in Units]]*Table1[[#This Row],[Price SDG/Unit]]</f>
        <v>0</v>
      </c>
      <c r="U2489" s="57">
        <f>Table1[[#This Row],[Volume MT/Head]]*Table1[[#This Row],[Price USD/(MT/Head)]]</f>
        <v>0</v>
      </c>
      <c r="W2489" s="28">
        <f>Table1[[#This Row],[Commission SDG/MT]]*Table1[[#This Row],[Volume in Units]]</f>
        <v>0</v>
      </c>
      <c r="Y2489" s="28">
        <f t="shared" si="213"/>
        <v>0</v>
      </c>
      <c r="Z2489" s="6">
        <f>IFERROR((Table1[[#This Row],[Total Cost SDG]]/Table1[[#This Row],[Volume MT/Head]]),0)</f>
        <v>0</v>
      </c>
      <c r="AA2489" s="57" t="e">
        <f t="shared" si="214"/>
        <v>#DIV/0!</v>
      </c>
      <c r="AB2489" s="57">
        <f>IFERROR((Table1[[#This Row],[Total Cost USD]]/Table1[[#This Row],[Volume MT/Head]]),0)</f>
        <v>0</v>
      </c>
      <c r="AD2489" s="6">
        <f>Table1[[#This Row],[Volume MT/Head]]-Table1[[#This Row],[Delivered MT]]</f>
        <v>0</v>
      </c>
      <c r="AE2489" s="6">
        <f>Table1[[#This Row],[Delivered MT]]*Table1[[#This Row],[Average Cost SDG/MT]]</f>
        <v>0</v>
      </c>
    </row>
    <row r="2490" spans="1:31" hidden="1" x14ac:dyDescent="0.2">
      <c r="A2490" s="1">
        <v>2501</v>
      </c>
      <c r="P2490" s="6">
        <f t="shared" si="211"/>
        <v>0</v>
      </c>
      <c r="R2490" s="6">
        <f t="shared" si="212"/>
        <v>0</v>
      </c>
      <c r="S2490" s="57">
        <f t="shared" si="215"/>
        <v>0</v>
      </c>
      <c r="T2490" s="6">
        <f>Table1[[#This Row],[Volume in Units]]*Table1[[#This Row],[Price SDG/Unit]]</f>
        <v>0</v>
      </c>
      <c r="U2490" s="57">
        <f>Table1[[#This Row],[Volume MT/Head]]*Table1[[#This Row],[Price USD/(MT/Head)]]</f>
        <v>0</v>
      </c>
      <c r="W2490" s="28">
        <f>Table1[[#This Row],[Commission SDG/MT]]*Table1[[#This Row],[Volume in Units]]</f>
        <v>0</v>
      </c>
      <c r="Y2490" s="28">
        <f t="shared" si="213"/>
        <v>0</v>
      </c>
      <c r="Z2490" s="6">
        <f>IFERROR((Table1[[#This Row],[Total Cost SDG]]/Table1[[#This Row],[Volume MT/Head]]),0)</f>
        <v>0</v>
      </c>
      <c r="AA2490" s="57" t="e">
        <f t="shared" si="214"/>
        <v>#DIV/0!</v>
      </c>
      <c r="AB2490" s="57">
        <f>IFERROR((Table1[[#This Row],[Total Cost USD]]/Table1[[#This Row],[Volume MT/Head]]),0)</f>
        <v>0</v>
      </c>
      <c r="AD2490" s="6">
        <f>Table1[[#This Row],[Volume MT/Head]]-Table1[[#This Row],[Delivered MT]]</f>
        <v>0</v>
      </c>
      <c r="AE2490" s="6">
        <f>Table1[[#This Row],[Delivered MT]]*Table1[[#This Row],[Average Cost SDG/MT]]</f>
        <v>0</v>
      </c>
    </row>
    <row r="2491" spans="1:31" hidden="1" x14ac:dyDescent="0.2">
      <c r="A2491" s="1">
        <v>2502</v>
      </c>
      <c r="P2491" s="6">
        <f t="shared" si="211"/>
        <v>0</v>
      </c>
      <c r="R2491" s="6">
        <f t="shared" si="212"/>
        <v>0</v>
      </c>
      <c r="S2491" s="57">
        <f t="shared" si="215"/>
        <v>0</v>
      </c>
      <c r="T2491" s="6">
        <f>Table1[[#This Row],[Volume in Units]]*Table1[[#This Row],[Price SDG/Unit]]</f>
        <v>0</v>
      </c>
      <c r="U2491" s="57">
        <f>Table1[[#This Row],[Volume MT/Head]]*Table1[[#This Row],[Price USD/(MT/Head)]]</f>
        <v>0</v>
      </c>
      <c r="W2491" s="28">
        <f>Table1[[#This Row],[Commission SDG/MT]]*Table1[[#This Row],[Volume in Units]]</f>
        <v>0</v>
      </c>
      <c r="Y2491" s="28">
        <f t="shared" si="213"/>
        <v>0</v>
      </c>
      <c r="Z2491" s="6">
        <f>IFERROR((Table1[[#This Row],[Total Cost SDG]]/Table1[[#This Row],[Volume MT/Head]]),0)</f>
        <v>0</v>
      </c>
      <c r="AA2491" s="57" t="e">
        <f t="shared" si="214"/>
        <v>#DIV/0!</v>
      </c>
      <c r="AB2491" s="57">
        <f>IFERROR((Table1[[#This Row],[Total Cost USD]]/Table1[[#This Row],[Volume MT/Head]]),0)</f>
        <v>0</v>
      </c>
      <c r="AD2491" s="6">
        <f>Table1[[#This Row],[Volume MT/Head]]-Table1[[#This Row],[Delivered MT]]</f>
        <v>0</v>
      </c>
      <c r="AE2491" s="6">
        <f>Table1[[#This Row],[Delivered MT]]*Table1[[#This Row],[Average Cost SDG/MT]]</f>
        <v>0</v>
      </c>
    </row>
    <row r="2492" spans="1:31" hidden="1" x14ac:dyDescent="0.2">
      <c r="A2492" s="1">
        <v>2503</v>
      </c>
      <c r="P2492" s="6">
        <f t="shared" si="211"/>
        <v>0</v>
      </c>
      <c r="R2492" s="6">
        <f t="shared" si="212"/>
        <v>0</v>
      </c>
      <c r="S2492" s="57">
        <f t="shared" si="215"/>
        <v>0</v>
      </c>
      <c r="T2492" s="6">
        <f>Table1[[#This Row],[Volume in Units]]*Table1[[#This Row],[Price SDG/Unit]]</f>
        <v>0</v>
      </c>
      <c r="U2492" s="57">
        <f>Table1[[#This Row],[Volume MT/Head]]*Table1[[#This Row],[Price USD/(MT/Head)]]</f>
        <v>0</v>
      </c>
      <c r="W2492" s="28">
        <f>Table1[[#This Row],[Commission SDG/MT]]*Table1[[#This Row],[Volume in Units]]</f>
        <v>0</v>
      </c>
      <c r="Y2492" s="28">
        <f t="shared" si="213"/>
        <v>0</v>
      </c>
      <c r="Z2492" s="6">
        <f>IFERROR((Table1[[#This Row],[Total Cost SDG]]/Table1[[#This Row],[Volume MT/Head]]),0)</f>
        <v>0</v>
      </c>
      <c r="AA2492" s="57" t="e">
        <f t="shared" si="214"/>
        <v>#DIV/0!</v>
      </c>
      <c r="AB2492" s="57">
        <f>IFERROR((Table1[[#This Row],[Total Cost USD]]/Table1[[#This Row],[Volume MT/Head]]),0)</f>
        <v>0</v>
      </c>
      <c r="AD2492" s="6">
        <f>Table1[[#This Row],[Volume MT/Head]]-Table1[[#This Row],[Delivered MT]]</f>
        <v>0</v>
      </c>
      <c r="AE2492" s="6">
        <f>Table1[[#This Row],[Delivered MT]]*Table1[[#This Row],[Average Cost SDG/MT]]</f>
        <v>0</v>
      </c>
    </row>
    <row r="2493" spans="1:31" hidden="1" x14ac:dyDescent="0.2">
      <c r="A2493" s="1">
        <v>2504</v>
      </c>
      <c r="P2493" s="6">
        <f t="shared" si="211"/>
        <v>0</v>
      </c>
      <c r="R2493" s="6">
        <f t="shared" si="212"/>
        <v>0</v>
      </c>
      <c r="S2493" s="57">
        <f t="shared" si="215"/>
        <v>0</v>
      </c>
      <c r="T2493" s="6">
        <f>Table1[[#This Row],[Volume in Units]]*Table1[[#This Row],[Price SDG/Unit]]</f>
        <v>0</v>
      </c>
      <c r="U2493" s="57">
        <f>Table1[[#This Row],[Volume MT/Head]]*Table1[[#This Row],[Price USD/(MT/Head)]]</f>
        <v>0</v>
      </c>
      <c r="W2493" s="28">
        <f>Table1[[#This Row],[Commission SDG/MT]]*Table1[[#This Row],[Volume in Units]]</f>
        <v>0</v>
      </c>
      <c r="Y2493" s="28">
        <f t="shared" si="213"/>
        <v>0</v>
      </c>
      <c r="Z2493" s="6">
        <f>IFERROR((Table1[[#This Row],[Total Cost SDG]]/Table1[[#This Row],[Volume MT/Head]]),0)</f>
        <v>0</v>
      </c>
      <c r="AA2493" s="57" t="e">
        <f t="shared" si="214"/>
        <v>#DIV/0!</v>
      </c>
      <c r="AB2493" s="57">
        <f>IFERROR((Table1[[#This Row],[Total Cost USD]]/Table1[[#This Row],[Volume MT/Head]]),0)</f>
        <v>0</v>
      </c>
      <c r="AD2493" s="6">
        <f>Table1[[#This Row],[Volume MT/Head]]-Table1[[#This Row],[Delivered MT]]</f>
        <v>0</v>
      </c>
      <c r="AE2493" s="6">
        <f>Table1[[#This Row],[Delivered MT]]*Table1[[#This Row],[Average Cost SDG/MT]]</f>
        <v>0</v>
      </c>
    </row>
    <row r="2494" spans="1:31" hidden="1" x14ac:dyDescent="0.2">
      <c r="A2494" s="1">
        <v>2505</v>
      </c>
      <c r="P2494" s="6">
        <f t="shared" si="211"/>
        <v>0</v>
      </c>
      <c r="R2494" s="6">
        <f t="shared" si="212"/>
        <v>0</v>
      </c>
      <c r="S2494" s="57">
        <f t="shared" si="215"/>
        <v>0</v>
      </c>
      <c r="T2494" s="6">
        <f>Table1[[#This Row],[Volume in Units]]*Table1[[#This Row],[Price SDG/Unit]]</f>
        <v>0</v>
      </c>
      <c r="U2494" s="57">
        <f>Table1[[#This Row],[Volume MT/Head]]*Table1[[#This Row],[Price USD/(MT/Head)]]</f>
        <v>0</v>
      </c>
      <c r="W2494" s="28">
        <f>Table1[[#This Row],[Commission SDG/MT]]*Table1[[#This Row],[Volume in Units]]</f>
        <v>0</v>
      </c>
      <c r="Y2494" s="28">
        <f t="shared" si="213"/>
        <v>0</v>
      </c>
      <c r="Z2494" s="6">
        <f>IFERROR((Table1[[#This Row],[Total Cost SDG]]/Table1[[#This Row],[Volume MT/Head]]),0)</f>
        <v>0</v>
      </c>
      <c r="AA2494" s="57" t="e">
        <f t="shared" si="214"/>
        <v>#DIV/0!</v>
      </c>
      <c r="AB2494" s="57">
        <f>IFERROR((Table1[[#This Row],[Total Cost USD]]/Table1[[#This Row],[Volume MT/Head]]),0)</f>
        <v>0</v>
      </c>
      <c r="AD2494" s="6">
        <f>Table1[[#This Row],[Volume MT/Head]]-Table1[[#This Row],[Delivered MT]]</f>
        <v>0</v>
      </c>
      <c r="AE2494" s="6">
        <f>Table1[[#This Row],[Delivered MT]]*Table1[[#This Row],[Average Cost SDG/MT]]</f>
        <v>0</v>
      </c>
    </row>
    <row r="2495" spans="1:31" hidden="1" x14ac:dyDescent="0.2">
      <c r="A2495" s="1">
        <v>2506</v>
      </c>
      <c r="P2495" s="6">
        <f t="shared" si="211"/>
        <v>0</v>
      </c>
      <c r="R2495" s="6">
        <f t="shared" si="212"/>
        <v>0</v>
      </c>
      <c r="S2495" s="57">
        <f t="shared" si="215"/>
        <v>0</v>
      </c>
      <c r="T2495" s="6">
        <f>Table1[[#This Row],[Volume in Units]]*Table1[[#This Row],[Price SDG/Unit]]</f>
        <v>0</v>
      </c>
      <c r="U2495" s="57">
        <f>Table1[[#This Row],[Volume MT/Head]]*Table1[[#This Row],[Price USD/(MT/Head)]]</f>
        <v>0</v>
      </c>
      <c r="W2495" s="28">
        <f>Table1[[#This Row],[Commission SDG/MT]]*Table1[[#This Row],[Volume in Units]]</f>
        <v>0</v>
      </c>
      <c r="Y2495" s="28">
        <f t="shared" si="213"/>
        <v>0</v>
      </c>
      <c r="Z2495" s="6">
        <f>IFERROR((Table1[[#This Row],[Total Cost SDG]]/Table1[[#This Row],[Volume MT/Head]]),0)</f>
        <v>0</v>
      </c>
      <c r="AA2495" s="57" t="e">
        <f t="shared" si="214"/>
        <v>#DIV/0!</v>
      </c>
      <c r="AB2495" s="57">
        <f>IFERROR((Table1[[#This Row],[Total Cost USD]]/Table1[[#This Row],[Volume MT/Head]]),0)</f>
        <v>0</v>
      </c>
      <c r="AD2495" s="6">
        <f>Table1[[#This Row],[Volume MT/Head]]-Table1[[#This Row],[Delivered MT]]</f>
        <v>0</v>
      </c>
      <c r="AE2495" s="6">
        <f>Table1[[#This Row],[Delivered MT]]*Table1[[#This Row],[Average Cost SDG/MT]]</f>
        <v>0</v>
      </c>
    </row>
    <row r="2496" spans="1:31" hidden="1" x14ac:dyDescent="0.2">
      <c r="A2496" s="1">
        <v>2507</v>
      </c>
      <c r="P2496" s="6">
        <f t="shared" si="211"/>
        <v>0</v>
      </c>
      <c r="R2496" s="6">
        <f t="shared" si="212"/>
        <v>0</v>
      </c>
      <c r="S2496" s="57">
        <f t="shared" si="215"/>
        <v>0</v>
      </c>
      <c r="T2496" s="6">
        <f>Table1[[#This Row],[Volume in Units]]*Table1[[#This Row],[Price SDG/Unit]]</f>
        <v>0</v>
      </c>
      <c r="U2496" s="57">
        <f>Table1[[#This Row],[Volume MT/Head]]*Table1[[#This Row],[Price USD/(MT/Head)]]</f>
        <v>0</v>
      </c>
      <c r="W2496" s="28">
        <f>Table1[[#This Row],[Commission SDG/MT]]*Table1[[#This Row],[Volume in Units]]</f>
        <v>0</v>
      </c>
      <c r="Y2496" s="28">
        <f t="shared" si="213"/>
        <v>0</v>
      </c>
      <c r="Z2496" s="6">
        <f>IFERROR((Table1[[#This Row],[Total Cost SDG]]/Table1[[#This Row],[Volume MT/Head]]),0)</f>
        <v>0</v>
      </c>
      <c r="AA2496" s="57" t="e">
        <f t="shared" si="214"/>
        <v>#DIV/0!</v>
      </c>
      <c r="AB2496" s="57">
        <f>IFERROR((Table1[[#This Row],[Total Cost USD]]/Table1[[#This Row],[Volume MT/Head]]),0)</f>
        <v>0</v>
      </c>
      <c r="AD2496" s="6">
        <f>Table1[[#This Row],[Volume MT/Head]]-Table1[[#This Row],[Delivered MT]]</f>
        <v>0</v>
      </c>
      <c r="AE2496" s="6">
        <f>Table1[[#This Row],[Delivered MT]]*Table1[[#This Row],[Average Cost SDG/MT]]</f>
        <v>0</v>
      </c>
    </row>
    <row r="2497" spans="1:31" hidden="1" x14ac:dyDescent="0.2">
      <c r="A2497" s="1">
        <v>2508</v>
      </c>
      <c r="P2497" s="6">
        <f t="shared" si="211"/>
        <v>0</v>
      </c>
      <c r="R2497" s="6">
        <f t="shared" si="212"/>
        <v>0</v>
      </c>
      <c r="S2497" s="57">
        <f t="shared" si="215"/>
        <v>0</v>
      </c>
      <c r="T2497" s="6">
        <f>Table1[[#This Row],[Volume in Units]]*Table1[[#This Row],[Price SDG/Unit]]</f>
        <v>0</v>
      </c>
      <c r="U2497" s="57">
        <f>Table1[[#This Row],[Volume MT/Head]]*Table1[[#This Row],[Price USD/(MT/Head)]]</f>
        <v>0</v>
      </c>
      <c r="W2497" s="28">
        <f>Table1[[#This Row],[Commission SDG/MT]]*Table1[[#This Row],[Volume in Units]]</f>
        <v>0</v>
      </c>
      <c r="Y2497" s="28">
        <f t="shared" si="213"/>
        <v>0</v>
      </c>
      <c r="Z2497" s="6">
        <f>IFERROR((Table1[[#This Row],[Total Cost SDG]]/Table1[[#This Row],[Volume MT/Head]]),0)</f>
        <v>0</v>
      </c>
      <c r="AA2497" s="57" t="e">
        <f t="shared" si="214"/>
        <v>#DIV/0!</v>
      </c>
      <c r="AB2497" s="57">
        <f>IFERROR((Table1[[#This Row],[Total Cost USD]]/Table1[[#This Row],[Volume MT/Head]]),0)</f>
        <v>0</v>
      </c>
      <c r="AD2497" s="6">
        <f>Table1[[#This Row],[Volume MT/Head]]-Table1[[#This Row],[Delivered MT]]</f>
        <v>0</v>
      </c>
      <c r="AE2497" s="6">
        <f>Table1[[#This Row],[Delivered MT]]*Table1[[#This Row],[Average Cost SDG/MT]]</f>
        <v>0</v>
      </c>
    </row>
    <row r="2498" spans="1:31" hidden="1" x14ac:dyDescent="0.2">
      <c r="A2498" s="1">
        <v>2509</v>
      </c>
      <c r="P2498" s="6">
        <f t="shared" ref="P2498:P2561" si="216">IF(N2498="KG",(O2498/1000),IF(N2498="Head",(O2498*1),IF(N2498="Kantar 100lb",(O2498/22.25),IF(N2498="Kantar 315lb",(O2498*315/2204.6),IF(N2498="MT",(O2498*1),IF(N2498="Ardab",(O2498*199.726/1000),IF(N2498="104 Bag",(O2498*104/1000),IF(N2498="101 Bag",(O2498*101/1000),IF(N2498=0,0)))))))))</f>
        <v>0</v>
      </c>
      <c r="R2498" s="6">
        <f t="shared" ref="R2498:R2561" si="217">IF(N2498="KG",(Q2498*1000),IF(N2498="Head",(Q2498*1),IF(N2498="Kantar 100lb",(Q2498*22.25),IF(N2498="Kantar 315lb",(Q2498/315*2204.6),IF(N2498="MT",(Q2498*1),IF(N2498="Ardab",(Q2498/199.726*1000),IF(N2498="104 Bag",(Q2498/104*1000),IF(N2498="101 Bag",(Q2498/101*1000),IF(N2498=0,0)))))))))</f>
        <v>0</v>
      </c>
      <c r="S2498" s="57">
        <f t="shared" si="215"/>
        <v>0</v>
      </c>
      <c r="T2498" s="6">
        <f>Table1[[#This Row],[Volume in Units]]*Table1[[#This Row],[Price SDG/Unit]]</f>
        <v>0</v>
      </c>
      <c r="U2498" s="57">
        <f>Table1[[#This Row],[Volume MT/Head]]*Table1[[#This Row],[Price USD/(MT/Head)]]</f>
        <v>0</v>
      </c>
      <c r="W2498" s="28">
        <f>Table1[[#This Row],[Commission SDG/MT]]*Table1[[#This Row],[Volume in Units]]</f>
        <v>0</v>
      </c>
      <c r="Y2498" s="28">
        <f t="shared" ref="Y2498:Y2561" si="218">T2498+W2498+X2498</f>
        <v>0</v>
      </c>
      <c r="Z2498" s="6">
        <f>IFERROR((Table1[[#This Row],[Total Cost SDG]]/Table1[[#This Row],[Volume MT/Head]]),0)</f>
        <v>0</v>
      </c>
      <c r="AA2498" s="57" t="e">
        <f t="shared" ref="AA2498:AA2561" si="219">Y2498/F2498</f>
        <v>#DIV/0!</v>
      </c>
      <c r="AB2498" s="57">
        <f>IFERROR((Table1[[#This Row],[Total Cost USD]]/Table1[[#This Row],[Volume MT/Head]]),0)</f>
        <v>0</v>
      </c>
      <c r="AD2498" s="6">
        <f>Table1[[#This Row],[Volume MT/Head]]-Table1[[#This Row],[Delivered MT]]</f>
        <v>0</v>
      </c>
      <c r="AE2498" s="6">
        <f>Table1[[#This Row],[Delivered MT]]*Table1[[#This Row],[Average Cost SDG/MT]]</f>
        <v>0</v>
      </c>
    </row>
    <row r="2499" spans="1:31" hidden="1" x14ac:dyDescent="0.2">
      <c r="A2499" s="1">
        <v>2510</v>
      </c>
      <c r="P2499" s="6">
        <f t="shared" si="216"/>
        <v>0</v>
      </c>
      <c r="R2499" s="6">
        <f t="shared" si="217"/>
        <v>0</v>
      </c>
      <c r="S2499" s="57">
        <f t="shared" si="215"/>
        <v>0</v>
      </c>
      <c r="T2499" s="6">
        <f>Table1[[#This Row],[Volume in Units]]*Table1[[#This Row],[Price SDG/Unit]]</f>
        <v>0</v>
      </c>
      <c r="U2499" s="57">
        <f>Table1[[#This Row],[Volume MT/Head]]*Table1[[#This Row],[Price USD/(MT/Head)]]</f>
        <v>0</v>
      </c>
      <c r="W2499" s="28">
        <f>Table1[[#This Row],[Commission SDG/MT]]*Table1[[#This Row],[Volume in Units]]</f>
        <v>0</v>
      </c>
      <c r="Y2499" s="28">
        <f t="shared" si="218"/>
        <v>0</v>
      </c>
      <c r="Z2499" s="6">
        <f>IFERROR((Table1[[#This Row],[Total Cost SDG]]/Table1[[#This Row],[Volume MT/Head]]),0)</f>
        <v>0</v>
      </c>
      <c r="AA2499" s="57" t="e">
        <f t="shared" si="219"/>
        <v>#DIV/0!</v>
      </c>
      <c r="AB2499" s="57">
        <f>IFERROR((Table1[[#This Row],[Total Cost USD]]/Table1[[#This Row],[Volume MT/Head]]),0)</f>
        <v>0</v>
      </c>
      <c r="AD2499" s="6">
        <f>Table1[[#This Row],[Volume MT/Head]]-Table1[[#This Row],[Delivered MT]]</f>
        <v>0</v>
      </c>
      <c r="AE2499" s="6">
        <f>Table1[[#This Row],[Delivered MT]]*Table1[[#This Row],[Average Cost SDG/MT]]</f>
        <v>0</v>
      </c>
    </row>
    <row r="2500" spans="1:31" hidden="1" x14ac:dyDescent="0.2">
      <c r="A2500" s="1">
        <v>2511</v>
      </c>
      <c r="P2500" s="6">
        <f t="shared" si="216"/>
        <v>0</v>
      </c>
      <c r="R2500" s="6">
        <f t="shared" si="217"/>
        <v>0</v>
      </c>
      <c r="S2500" s="57">
        <f t="shared" si="215"/>
        <v>0</v>
      </c>
      <c r="T2500" s="6">
        <f>Table1[[#This Row],[Volume in Units]]*Table1[[#This Row],[Price SDG/Unit]]</f>
        <v>0</v>
      </c>
      <c r="U2500" s="57">
        <f>Table1[[#This Row],[Volume MT/Head]]*Table1[[#This Row],[Price USD/(MT/Head)]]</f>
        <v>0</v>
      </c>
      <c r="W2500" s="28">
        <f>Table1[[#This Row],[Commission SDG/MT]]*Table1[[#This Row],[Volume in Units]]</f>
        <v>0</v>
      </c>
      <c r="Y2500" s="28">
        <f t="shared" si="218"/>
        <v>0</v>
      </c>
      <c r="Z2500" s="6">
        <f>IFERROR((Table1[[#This Row],[Total Cost SDG]]/Table1[[#This Row],[Volume MT/Head]]),0)</f>
        <v>0</v>
      </c>
      <c r="AA2500" s="57" t="e">
        <f t="shared" si="219"/>
        <v>#DIV/0!</v>
      </c>
      <c r="AB2500" s="57">
        <f>IFERROR((Table1[[#This Row],[Total Cost USD]]/Table1[[#This Row],[Volume MT/Head]]),0)</f>
        <v>0</v>
      </c>
      <c r="AD2500" s="6">
        <f>Table1[[#This Row],[Volume MT/Head]]-Table1[[#This Row],[Delivered MT]]</f>
        <v>0</v>
      </c>
      <c r="AE2500" s="6">
        <f>Table1[[#This Row],[Delivered MT]]*Table1[[#This Row],[Average Cost SDG/MT]]</f>
        <v>0</v>
      </c>
    </row>
    <row r="2501" spans="1:31" hidden="1" x14ac:dyDescent="0.2">
      <c r="A2501" s="1">
        <v>2512</v>
      </c>
      <c r="P2501" s="6">
        <f t="shared" si="216"/>
        <v>0</v>
      </c>
      <c r="R2501" s="6">
        <f t="shared" si="217"/>
        <v>0</v>
      </c>
      <c r="S2501" s="57">
        <f t="shared" si="215"/>
        <v>0</v>
      </c>
      <c r="T2501" s="6">
        <f>Table1[[#This Row],[Volume in Units]]*Table1[[#This Row],[Price SDG/Unit]]</f>
        <v>0</v>
      </c>
      <c r="U2501" s="57">
        <f>Table1[[#This Row],[Volume MT/Head]]*Table1[[#This Row],[Price USD/(MT/Head)]]</f>
        <v>0</v>
      </c>
      <c r="W2501" s="28">
        <f>Table1[[#This Row],[Commission SDG/MT]]*Table1[[#This Row],[Volume in Units]]</f>
        <v>0</v>
      </c>
      <c r="Y2501" s="28">
        <f t="shared" si="218"/>
        <v>0</v>
      </c>
      <c r="Z2501" s="6">
        <f>IFERROR((Table1[[#This Row],[Total Cost SDG]]/Table1[[#This Row],[Volume MT/Head]]),0)</f>
        <v>0</v>
      </c>
      <c r="AA2501" s="57" t="e">
        <f t="shared" si="219"/>
        <v>#DIV/0!</v>
      </c>
      <c r="AB2501" s="57">
        <f>IFERROR((Table1[[#This Row],[Total Cost USD]]/Table1[[#This Row],[Volume MT/Head]]),0)</f>
        <v>0</v>
      </c>
      <c r="AD2501" s="6">
        <f>Table1[[#This Row],[Volume MT/Head]]-Table1[[#This Row],[Delivered MT]]</f>
        <v>0</v>
      </c>
      <c r="AE2501" s="6">
        <f>Table1[[#This Row],[Delivered MT]]*Table1[[#This Row],[Average Cost SDG/MT]]</f>
        <v>0</v>
      </c>
    </row>
    <row r="2502" spans="1:31" hidden="1" x14ac:dyDescent="0.2">
      <c r="A2502" s="1">
        <v>2513</v>
      </c>
      <c r="P2502" s="6">
        <f t="shared" si="216"/>
        <v>0</v>
      </c>
      <c r="R2502" s="6">
        <f t="shared" si="217"/>
        <v>0</v>
      </c>
      <c r="S2502" s="57">
        <f t="shared" si="215"/>
        <v>0</v>
      </c>
      <c r="T2502" s="6">
        <f>Table1[[#This Row],[Volume in Units]]*Table1[[#This Row],[Price SDG/Unit]]</f>
        <v>0</v>
      </c>
      <c r="U2502" s="57">
        <f>Table1[[#This Row],[Volume MT/Head]]*Table1[[#This Row],[Price USD/(MT/Head)]]</f>
        <v>0</v>
      </c>
      <c r="W2502" s="28">
        <f>Table1[[#This Row],[Commission SDG/MT]]*Table1[[#This Row],[Volume in Units]]</f>
        <v>0</v>
      </c>
      <c r="Y2502" s="28">
        <f t="shared" si="218"/>
        <v>0</v>
      </c>
      <c r="Z2502" s="6">
        <f>IFERROR((Table1[[#This Row],[Total Cost SDG]]/Table1[[#This Row],[Volume MT/Head]]),0)</f>
        <v>0</v>
      </c>
      <c r="AA2502" s="57" t="e">
        <f t="shared" si="219"/>
        <v>#DIV/0!</v>
      </c>
      <c r="AB2502" s="57">
        <f>IFERROR((Table1[[#This Row],[Total Cost USD]]/Table1[[#This Row],[Volume MT/Head]]),0)</f>
        <v>0</v>
      </c>
      <c r="AD2502" s="6">
        <f>Table1[[#This Row],[Volume MT/Head]]-Table1[[#This Row],[Delivered MT]]</f>
        <v>0</v>
      </c>
      <c r="AE2502" s="6">
        <f>Table1[[#This Row],[Delivered MT]]*Table1[[#This Row],[Average Cost SDG/MT]]</f>
        <v>0</v>
      </c>
    </row>
    <row r="2503" spans="1:31" hidden="1" x14ac:dyDescent="0.2">
      <c r="A2503" s="1">
        <v>2514</v>
      </c>
      <c r="P2503" s="6">
        <f t="shared" si="216"/>
        <v>0</v>
      </c>
      <c r="R2503" s="6">
        <f t="shared" si="217"/>
        <v>0</v>
      </c>
      <c r="S2503" s="57">
        <f t="shared" si="215"/>
        <v>0</v>
      </c>
      <c r="T2503" s="6">
        <f>Table1[[#This Row],[Volume in Units]]*Table1[[#This Row],[Price SDG/Unit]]</f>
        <v>0</v>
      </c>
      <c r="U2503" s="57">
        <f>Table1[[#This Row],[Volume MT/Head]]*Table1[[#This Row],[Price USD/(MT/Head)]]</f>
        <v>0</v>
      </c>
      <c r="W2503" s="28">
        <f>Table1[[#This Row],[Commission SDG/MT]]*Table1[[#This Row],[Volume in Units]]</f>
        <v>0</v>
      </c>
      <c r="Y2503" s="28">
        <f t="shared" si="218"/>
        <v>0</v>
      </c>
      <c r="Z2503" s="6">
        <f>IFERROR((Table1[[#This Row],[Total Cost SDG]]/Table1[[#This Row],[Volume MT/Head]]),0)</f>
        <v>0</v>
      </c>
      <c r="AA2503" s="57" t="e">
        <f t="shared" si="219"/>
        <v>#DIV/0!</v>
      </c>
      <c r="AB2503" s="57">
        <f>IFERROR((Table1[[#This Row],[Total Cost USD]]/Table1[[#This Row],[Volume MT/Head]]),0)</f>
        <v>0</v>
      </c>
      <c r="AD2503" s="6">
        <f>Table1[[#This Row],[Volume MT/Head]]-Table1[[#This Row],[Delivered MT]]</f>
        <v>0</v>
      </c>
      <c r="AE2503" s="6">
        <f>Table1[[#This Row],[Delivered MT]]*Table1[[#This Row],[Average Cost SDG/MT]]</f>
        <v>0</v>
      </c>
    </row>
    <row r="2504" spans="1:31" hidden="1" x14ac:dyDescent="0.2">
      <c r="A2504" s="1">
        <v>2515</v>
      </c>
      <c r="P2504" s="6">
        <f t="shared" si="216"/>
        <v>0</v>
      </c>
      <c r="R2504" s="6">
        <f t="shared" si="217"/>
        <v>0</v>
      </c>
      <c r="S2504" s="57">
        <f t="shared" si="215"/>
        <v>0</v>
      </c>
      <c r="T2504" s="6">
        <f>Table1[[#This Row],[Volume in Units]]*Table1[[#This Row],[Price SDG/Unit]]</f>
        <v>0</v>
      </c>
      <c r="U2504" s="57">
        <f>Table1[[#This Row],[Volume MT/Head]]*Table1[[#This Row],[Price USD/(MT/Head)]]</f>
        <v>0</v>
      </c>
      <c r="W2504" s="28">
        <f>Table1[[#This Row],[Commission SDG/MT]]*Table1[[#This Row],[Volume in Units]]</f>
        <v>0</v>
      </c>
      <c r="Y2504" s="28">
        <f t="shared" si="218"/>
        <v>0</v>
      </c>
      <c r="Z2504" s="6">
        <f>IFERROR((Table1[[#This Row],[Total Cost SDG]]/Table1[[#This Row],[Volume MT/Head]]),0)</f>
        <v>0</v>
      </c>
      <c r="AA2504" s="57" t="e">
        <f t="shared" si="219"/>
        <v>#DIV/0!</v>
      </c>
      <c r="AB2504" s="57">
        <f>IFERROR((Table1[[#This Row],[Total Cost USD]]/Table1[[#This Row],[Volume MT/Head]]),0)</f>
        <v>0</v>
      </c>
      <c r="AD2504" s="6">
        <f>Table1[[#This Row],[Volume MT/Head]]-Table1[[#This Row],[Delivered MT]]</f>
        <v>0</v>
      </c>
      <c r="AE2504" s="6">
        <f>Table1[[#This Row],[Delivered MT]]*Table1[[#This Row],[Average Cost SDG/MT]]</f>
        <v>0</v>
      </c>
    </row>
    <row r="2505" spans="1:31" hidden="1" x14ac:dyDescent="0.2">
      <c r="A2505" s="1">
        <v>2516</v>
      </c>
      <c r="P2505" s="6">
        <f t="shared" si="216"/>
        <v>0</v>
      </c>
      <c r="R2505" s="6">
        <f t="shared" si="217"/>
        <v>0</v>
      </c>
      <c r="S2505" s="57">
        <f t="shared" si="215"/>
        <v>0</v>
      </c>
      <c r="T2505" s="6">
        <f>Table1[[#This Row],[Volume in Units]]*Table1[[#This Row],[Price SDG/Unit]]</f>
        <v>0</v>
      </c>
      <c r="U2505" s="57">
        <f>Table1[[#This Row],[Volume MT/Head]]*Table1[[#This Row],[Price USD/(MT/Head)]]</f>
        <v>0</v>
      </c>
      <c r="W2505" s="28">
        <f>Table1[[#This Row],[Commission SDG/MT]]*Table1[[#This Row],[Volume in Units]]</f>
        <v>0</v>
      </c>
      <c r="Y2505" s="28">
        <f t="shared" si="218"/>
        <v>0</v>
      </c>
      <c r="Z2505" s="6">
        <f>IFERROR((Table1[[#This Row],[Total Cost SDG]]/Table1[[#This Row],[Volume MT/Head]]),0)</f>
        <v>0</v>
      </c>
      <c r="AA2505" s="57" t="e">
        <f t="shared" si="219"/>
        <v>#DIV/0!</v>
      </c>
      <c r="AB2505" s="57">
        <f>IFERROR((Table1[[#This Row],[Total Cost USD]]/Table1[[#This Row],[Volume MT/Head]]),0)</f>
        <v>0</v>
      </c>
      <c r="AD2505" s="6">
        <f>Table1[[#This Row],[Volume MT/Head]]-Table1[[#This Row],[Delivered MT]]</f>
        <v>0</v>
      </c>
      <c r="AE2505" s="6">
        <f>Table1[[#This Row],[Delivered MT]]*Table1[[#This Row],[Average Cost SDG/MT]]</f>
        <v>0</v>
      </c>
    </row>
    <row r="2506" spans="1:31" hidden="1" x14ac:dyDescent="0.2">
      <c r="A2506" s="1">
        <v>2517</v>
      </c>
      <c r="P2506" s="6">
        <f t="shared" si="216"/>
        <v>0</v>
      </c>
      <c r="R2506" s="6">
        <f t="shared" si="217"/>
        <v>0</v>
      </c>
      <c r="S2506" s="57">
        <f t="shared" si="215"/>
        <v>0</v>
      </c>
      <c r="T2506" s="6">
        <f>Table1[[#This Row],[Volume in Units]]*Table1[[#This Row],[Price SDG/Unit]]</f>
        <v>0</v>
      </c>
      <c r="U2506" s="57">
        <f>Table1[[#This Row],[Volume MT/Head]]*Table1[[#This Row],[Price USD/(MT/Head)]]</f>
        <v>0</v>
      </c>
      <c r="W2506" s="28">
        <f>Table1[[#This Row],[Commission SDG/MT]]*Table1[[#This Row],[Volume in Units]]</f>
        <v>0</v>
      </c>
      <c r="Y2506" s="28">
        <f t="shared" si="218"/>
        <v>0</v>
      </c>
      <c r="Z2506" s="6">
        <f>IFERROR((Table1[[#This Row],[Total Cost SDG]]/Table1[[#This Row],[Volume MT/Head]]),0)</f>
        <v>0</v>
      </c>
      <c r="AA2506" s="57" t="e">
        <f t="shared" si="219"/>
        <v>#DIV/0!</v>
      </c>
      <c r="AB2506" s="57">
        <f>IFERROR((Table1[[#This Row],[Total Cost USD]]/Table1[[#This Row],[Volume MT/Head]]),0)</f>
        <v>0</v>
      </c>
      <c r="AD2506" s="6">
        <f>Table1[[#This Row],[Volume MT/Head]]-Table1[[#This Row],[Delivered MT]]</f>
        <v>0</v>
      </c>
      <c r="AE2506" s="6">
        <f>Table1[[#This Row],[Delivered MT]]*Table1[[#This Row],[Average Cost SDG/MT]]</f>
        <v>0</v>
      </c>
    </row>
    <row r="2507" spans="1:31" hidden="1" x14ac:dyDescent="0.2">
      <c r="A2507" s="1">
        <v>2518</v>
      </c>
      <c r="P2507" s="6">
        <f t="shared" si="216"/>
        <v>0</v>
      </c>
      <c r="R2507" s="6">
        <f t="shared" si="217"/>
        <v>0</v>
      </c>
      <c r="S2507" s="57">
        <f t="shared" si="215"/>
        <v>0</v>
      </c>
      <c r="T2507" s="6">
        <f>Table1[[#This Row],[Volume in Units]]*Table1[[#This Row],[Price SDG/Unit]]</f>
        <v>0</v>
      </c>
      <c r="U2507" s="57">
        <f>Table1[[#This Row],[Volume MT/Head]]*Table1[[#This Row],[Price USD/(MT/Head)]]</f>
        <v>0</v>
      </c>
      <c r="W2507" s="28">
        <f>Table1[[#This Row],[Commission SDG/MT]]*Table1[[#This Row],[Volume in Units]]</f>
        <v>0</v>
      </c>
      <c r="Y2507" s="28">
        <f t="shared" si="218"/>
        <v>0</v>
      </c>
      <c r="Z2507" s="6">
        <f>IFERROR((Table1[[#This Row],[Total Cost SDG]]/Table1[[#This Row],[Volume MT/Head]]),0)</f>
        <v>0</v>
      </c>
      <c r="AA2507" s="57" t="e">
        <f t="shared" si="219"/>
        <v>#DIV/0!</v>
      </c>
      <c r="AB2507" s="57">
        <f>IFERROR((Table1[[#This Row],[Total Cost USD]]/Table1[[#This Row],[Volume MT/Head]]),0)</f>
        <v>0</v>
      </c>
      <c r="AD2507" s="6">
        <f>Table1[[#This Row],[Volume MT/Head]]-Table1[[#This Row],[Delivered MT]]</f>
        <v>0</v>
      </c>
      <c r="AE2507" s="6">
        <f>Table1[[#This Row],[Delivered MT]]*Table1[[#This Row],[Average Cost SDG/MT]]</f>
        <v>0</v>
      </c>
    </row>
    <row r="2508" spans="1:31" hidden="1" x14ac:dyDescent="0.2">
      <c r="A2508" s="1">
        <v>2519</v>
      </c>
      <c r="P2508" s="6">
        <f t="shared" si="216"/>
        <v>0</v>
      </c>
      <c r="R2508" s="6">
        <f t="shared" si="217"/>
        <v>0</v>
      </c>
      <c r="S2508" s="57">
        <f t="shared" si="215"/>
        <v>0</v>
      </c>
      <c r="T2508" s="6">
        <f>Table1[[#This Row],[Volume in Units]]*Table1[[#This Row],[Price SDG/Unit]]</f>
        <v>0</v>
      </c>
      <c r="U2508" s="57">
        <f>Table1[[#This Row],[Volume MT/Head]]*Table1[[#This Row],[Price USD/(MT/Head)]]</f>
        <v>0</v>
      </c>
      <c r="W2508" s="28">
        <f>Table1[[#This Row],[Commission SDG/MT]]*Table1[[#This Row],[Volume in Units]]</f>
        <v>0</v>
      </c>
      <c r="Y2508" s="28">
        <f t="shared" si="218"/>
        <v>0</v>
      </c>
      <c r="Z2508" s="6">
        <f>IFERROR((Table1[[#This Row],[Total Cost SDG]]/Table1[[#This Row],[Volume MT/Head]]),0)</f>
        <v>0</v>
      </c>
      <c r="AA2508" s="57" t="e">
        <f t="shared" si="219"/>
        <v>#DIV/0!</v>
      </c>
      <c r="AB2508" s="57">
        <f>IFERROR((Table1[[#This Row],[Total Cost USD]]/Table1[[#This Row],[Volume MT/Head]]),0)</f>
        <v>0</v>
      </c>
      <c r="AD2508" s="6">
        <f>Table1[[#This Row],[Volume MT/Head]]-Table1[[#This Row],[Delivered MT]]</f>
        <v>0</v>
      </c>
      <c r="AE2508" s="6">
        <f>Table1[[#This Row],[Delivered MT]]*Table1[[#This Row],[Average Cost SDG/MT]]</f>
        <v>0</v>
      </c>
    </row>
    <row r="2509" spans="1:31" hidden="1" x14ac:dyDescent="0.2">
      <c r="A2509" s="1">
        <v>2520</v>
      </c>
      <c r="P2509" s="6">
        <f t="shared" si="216"/>
        <v>0</v>
      </c>
      <c r="R2509" s="6">
        <f t="shared" si="217"/>
        <v>0</v>
      </c>
      <c r="S2509" s="57">
        <f t="shared" si="215"/>
        <v>0</v>
      </c>
      <c r="T2509" s="6">
        <f>Table1[[#This Row],[Volume in Units]]*Table1[[#This Row],[Price SDG/Unit]]</f>
        <v>0</v>
      </c>
      <c r="U2509" s="57">
        <f>Table1[[#This Row],[Volume MT/Head]]*Table1[[#This Row],[Price USD/(MT/Head)]]</f>
        <v>0</v>
      </c>
      <c r="W2509" s="28">
        <f>Table1[[#This Row],[Commission SDG/MT]]*Table1[[#This Row],[Volume in Units]]</f>
        <v>0</v>
      </c>
      <c r="Y2509" s="28">
        <f t="shared" si="218"/>
        <v>0</v>
      </c>
      <c r="Z2509" s="6">
        <f>IFERROR((Table1[[#This Row],[Total Cost SDG]]/Table1[[#This Row],[Volume MT/Head]]),0)</f>
        <v>0</v>
      </c>
      <c r="AA2509" s="57" t="e">
        <f t="shared" si="219"/>
        <v>#DIV/0!</v>
      </c>
      <c r="AB2509" s="57">
        <f>IFERROR((Table1[[#This Row],[Total Cost USD]]/Table1[[#This Row],[Volume MT/Head]]),0)</f>
        <v>0</v>
      </c>
      <c r="AD2509" s="6">
        <f>Table1[[#This Row],[Volume MT/Head]]-Table1[[#This Row],[Delivered MT]]</f>
        <v>0</v>
      </c>
      <c r="AE2509" s="6">
        <f>Table1[[#This Row],[Delivered MT]]*Table1[[#This Row],[Average Cost SDG/MT]]</f>
        <v>0</v>
      </c>
    </row>
    <row r="2510" spans="1:31" hidden="1" x14ac:dyDescent="0.2">
      <c r="A2510" s="1">
        <v>2521</v>
      </c>
      <c r="P2510" s="6">
        <f t="shared" si="216"/>
        <v>0</v>
      </c>
      <c r="R2510" s="6">
        <f t="shared" si="217"/>
        <v>0</v>
      </c>
      <c r="S2510" s="57">
        <f t="shared" si="215"/>
        <v>0</v>
      </c>
      <c r="T2510" s="6">
        <f>Table1[[#This Row],[Volume in Units]]*Table1[[#This Row],[Price SDG/Unit]]</f>
        <v>0</v>
      </c>
      <c r="U2510" s="57">
        <f>Table1[[#This Row],[Volume MT/Head]]*Table1[[#This Row],[Price USD/(MT/Head)]]</f>
        <v>0</v>
      </c>
      <c r="W2510" s="28">
        <f>Table1[[#This Row],[Commission SDG/MT]]*Table1[[#This Row],[Volume in Units]]</f>
        <v>0</v>
      </c>
      <c r="Y2510" s="28">
        <f t="shared" si="218"/>
        <v>0</v>
      </c>
      <c r="Z2510" s="6">
        <f>IFERROR((Table1[[#This Row],[Total Cost SDG]]/Table1[[#This Row],[Volume MT/Head]]),0)</f>
        <v>0</v>
      </c>
      <c r="AA2510" s="57" t="e">
        <f t="shared" si="219"/>
        <v>#DIV/0!</v>
      </c>
      <c r="AB2510" s="57">
        <f>IFERROR((Table1[[#This Row],[Total Cost USD]]/Table1[[#This Row],[Volume MT/Head]]),0)</f>
        <v>0</v>
      </c>
      <c r="AD2510" s="6">
        <f>Table1[[#This Row],[Volume MT/Head]]-Table1[[#This Row],[Delivered MT]]</f>
        <v>0</v>
      </c>
      <c r="AE2510" s="6">
        <f>Table1[[#This Row],[Delivered MT]]*Table1[[#This Row],[Average Cost SDG/MT]]</f>
        <v>0</v>
      </c>
    </row>
    <row r="2511" spans="1:31" hidden="1" x14ac:dyDescent="0.2">
      <c r="A2511" s="1">
        <v>2522</v>
      </c>
      <c r="P2511" s="6">
        <f t="shared" si="216"/>
        <v>0</v>
      </c>
      <c r="R2511" s="6">
        <f t="shared" si="217"/>
        <v>0</v>
      </c>
      <c r="S2511" s="57">
        <f t="shared" si="215"/>
        <v>0</v>
      </c>
      <c r="T2511" s="6">
        <f>Table1[[#This Row],[Volume in Units]]*Table1[[#This Row],[Price SDG/Unit]]</f>
        <v>0</v>
      </c>
      <c r="U2511" s="57">
        <f>Table1[[#This Row],[Volume MT/Head]]*Table1[[#This Row],[Price USD/(MT/Head)]]</f>
        <v>0</v>
      </c>
      <c r="W2511" s="28">
        <f>Table1[[#This Row],[Commission SDG/MT]]*Table1[[#This Row],[Volume in Units]]</f>
        <v>0</v>
      </c>
      <c r="Y2511" s="28">
        <f t="shared" si="218"/>
        <v>0</v>
      </c>
      <c r="Z2511" s="6">
        <f>IFERROR((Table1[[#This Row],[Total Cost SDG]]/Table1[[#This Row],[Volume MT/Head]]),0)</f>
        <v>0</v>
      </c>
      <c r="AA2511" s="57" t="e">
        <f t="shared" si="219"/>
        <v>#DIV/0!</v>
      </c>
      <c r="AB2511" s="57">
        <f>IFERROR((Table1[[#This Row],[Total Cost USD]]/Table1[[#This Row],[Volume MT/Head]]),0)</f>
        <v>0</v>
      </c>
      <c r="AD2511" s="6">
        <f>Table1[[#This Row],[Volume MT/Head]]-Table1[[#This Row],[Delivered MT]]</f>
        <v>0</v>
      </c>
      <c r="AE2511" s="6">
        <f>Table1[[#This Row],[Delivered MT]]*Table1[[#This Row],[Average Cost SDG/MT]]</f>
        <v>0</v>
      </c>
    </row>
    <row r="2512" spans="1:31" hidden="1" x14ac:dyDescent="0.2">
      <c r="A2512" s="1">
        <v>2523</v>
      </c>
      <c r="P2512" s="6">
        <f t="shared" si="216"/>
        <v>0</v>
      </c>
      <c r="R2512" s="6">
        <f t="shared" si="217"/>
        <v>0</v>
      </c>
      <c r="S2512" s="57">
        <f t="shared" si="215"/>
        <v>0</v>
      </c>
      <c r="T2512" s="6">
        <f>Table1[[#This Row],[Volume in Units]]*Table1[[#This Row],[Price SDG/Unit]]</f>
        <v>0</v>
      </c>
      <c r="U2512" s="57">
        <f>Table1[[#This Row],[Volume MT/Head]]*Table1[[#This Row],[Price USD/(MT/Head)]]</f>
        <v>0</v>
      </c>
      <c r="W2512" s="28">
        <f>Table1[[#This Row],[Commission SDG/MT]]*Table1[[#This Row],[Volume in Units]]</f>
        <v>0</v>
      </c>
      <c r="Y2512" s="28">
        <f t="shared" si="218"/>
        <v>0</v>
      </c>
      <c r="Z2512" s="6">
        <f>IFERROR((Table1[[#This Row],[Total Cost SDG]]/Table1[[#This Row],[Volume MT/Head]]),0)</f>
        <v>0</v>
      </c>
      <c r="AA2512" s="57" t="e">
        <f t="shared" si="219"/>
        <v>#DIV/0!</v>
      </c>
      <c r="AB2512" s="57">
        <f>IFERROR((Table1[[#This Row],[Total Cost USD]]/Table1[[#This Row],[Volume MT/Head]]),0)</f>
        <v>0</v>
      </c>
      <c r="AD2512" s="6">
        <f>Table1[[#This Row],[Volume MT/Head]]-Table1[[#This Row],[Delivered MT]]</f>
        <v>0</v>
      </c>
      <c r="AE2512" s="6">
        <f>Table1[[#This Row],[Delivered MT]]*Table1[[#This Row],[Average Cost SDG/MT]]</f>
        <v>0</v>
      </c>
    </row>
    <row r="2513" spans="1:31" hidden="1" x14ac:dyDescent="0.2">
      <c r="A2513" s="1">
        <v>2524</v>
      </c>
      <c r="P2513" s="6">
        <f t="shared" si="216"/>
        <v>0</v>
      </c>
      <c r="R2513" s="6">
        <f t="shared" si="217"/>
        <v>0</v>
      </c>
      <c r="S2513" s="57">
        <f t="shared" si="215"/>
        <v>0</v>
      </c>
      <c r="T2513" s="6">
        <f>Table1[[#This Row],[Volume in Units]]*Table1[[#This Row],[Price SDG/Unit]]</f>
        <v>0</v>
      </c>
      <c r="U2513" s="57">
        <f>Table1[[#This Row],[Volume MT/Head]]*Table1[[#This Row],[Price USD/(MT/Head)]]</f>
        <v>0</v>
      </c>
      <c r="W2513" s="28">
        <f>Table1[[#This Row],[Commission SDG/MT]]*Table1[[#This Row],[Volume in Units]]</f>
        <v>0</v>
      </c>
      <c r="Y2513" s="28">
        <f t="shared" si="218"/>
        <v>0</v>
      </c>
      <c r="Z2513" s="6">
        <f>IFERROR((Table1[[#This Row],[Total Cost SDG]]/Table1[[#This Row],[Volume MT/Head]]),0)</f>
        <v>0</v>
      </c>
      <c r="AA2513" s="57" t="e">
        <f t="shared" si="219"/>
        <v>#DIV/0!</v>
      </c>
      <c r="AB2513" s="57">
        <f>IFERROR((Table1[[#This Row],[Total Cost USD]]/Table1[[#This Row],[Volume MT/Head]]),0)</f>
        <v>0</v>
      </c>
      <c r="AD2513" s="6">
        <f>Table1[[#This Row],[Volume MT/Head]]-Table1[[#This Row],[Delivered MT]]</f>
        <v>0</v>
      </c>
      <c r="AE2513" s="6">
        <f>Table1[[#This Row],[Delivered MT]]*Table1[[#This Row],[Average Cost SDG/MT]]</f>
        <v>0</v>
      </c>
    </row>
    <row r="2514" spans="1:31" hidden="1" x14ac:dyDescent="0.2">
      <c r="A2514" s="1">
        <v>2525</v>
      </c>
      <c r="P2514" s="6">
        <f t="shared" si="216"/>
        <v>0</v>
      </c>
      <c r="R2514" s="6">
        <f t="shared" si="217"/>
        <v>0</v>
      </c>
      <c r="S2514" s="57">
        <f t="shared" si="215"/>
        <v>0</v>
      </c>
      <c r="T2514" s="6">
        <f>Table1[[#This Row],[Volume in Units]]*Table1[[#This Row],[Price SDG/Unit]]</f>
        <v>0</v>
      </c>
      <c r="U2514" s="57">
        <f>Table1[[#This Row],[Volume MT/Head]]*Table1[[#This Row],[Price USD/(MT/Head)]]</f>
        <v>0</v>
      </c>
      <c r="W2514" s="28">
        <f>Table1[[#This Row],[Commission SDG/MT]]*Table1[[#This Row],[Volume in Units]]</f>
        <v>0</v>
      </c>
      <c r="Y2514" s="28">
        <f t="shared" si="218"/>
        <v>0</v>
      </c>
      <c r="Z2514" s="6">
        <f>IFERROR((Table1[[#This Row],[Total Cost SDG]]/Table1[[#This Row],[Volume MT/Head]]),0)</f>
        <v>0</v>
      </c>
      <c r="AA2514" s="57" t="e">
        <f t="shared" si="219"/>
        <v>#DIV/0!</v>
      </c>
      <c r="AB2514" s="57">
        <f>IFERROR((Table1[[#This Row],[Total Cost USD]]/Table1[[#This Row],[Volume MT/Head]]),0)</f>
        <v>0</v>
      </c>
      <c r="AD2514" s="6">
        <f>Table1[[#This Row],[Volume MT/Head]]-Table1[[#This Row],[Delivered MT]]</f>
        <v>0</v>
      </c>
      <c r="AE2514" s="6">
        <f>Table1[[#This Row],[Delivered MT]]*Table1[[#This Row],[Average Cost SDG/MT]]</f>
        <v>0</v>
      </c>
    </row>
    <row r="2515" spans="1:31" hidden="1" x14ac:dyDescent="0.2">
      <c r="A2515" s="1">
        <v>2526</v>
      </c>
      <c r="P2515" s="6">
        <f t="shared" si="216"/>
        <v>0</v>
      </c>
      <c r="R2515" s="6">
        <f t="shared" si="217"/>
        <v>0</v>
      </c>
      <c r="S2515" s="57">
        <f t="shared" si="215"/>
        <v>0</v>
      </c>
      <c r="T2515" s="6">
        <f>Table1[[#This Row],[Volume in Units]]*Table1[[#This Row],[Price SDG/Unit]]</f>
        <v>0</v>
      </c>
      <c r="U2515" s="57">
        <f>Table1[[#This Row],[Volume MT/Head]]*Table1[[#This Row],[Price USD/(MT/Head)]]</f>
        <v>0</v>
      </c>
      <c r="W2515" s="28">
        <f>Table1[[#This Row],[Commission SDG/MT]]*Table1[[#This Row],[Volume in Units]]</f>
        <v>0</v>
      </c>
      <c r="Y2515" s="28">
        <f t="shared" si="218"/>
        <v>0</v>
      </c>
      <c r="Z2515" s="6">
        <f>IFERROR((Table1[[#This Row],[Total Cost SDG]]/Table1[[#This Row],[Volume MT/Head]]),0)</f>
        <v>0</v>
      </c>
      <c r="AA2515" s="57" t="e">
        <f t="shared" si="219"/>
        <v>#DIV/0!</v>
      </c>
      <c r="AB2515" s="57">
        <f>IFERROR((Table1[[#This Row],[Total Cost USD]]/Table1[[#This Row],[Volume MT/Head]]),0)</f>
        <v>0</v>
      </c>
      <c r="AD2515" s="6">
        <f>Table1[[#This Row],[Volume MT/Head]]-Table1[[#This Row],[Delivered MT]]</f>
        <v>0</v>
      </c>
      <c r="AE2515" s="6">
        <f>Table1[[#This Row],[Delivered MT]]*Table1[[#This Row],[Average Cost SDG/MT]]</f>
        <v>0</v>
      </c>
    </row>
    <row r="2516" spans="1:31" hidden="1" x14ac:dyDescent="0.2">
      <c r="A2516" s="1">
        <v>2527</v>
      </c>
      <c r="P2516" s="6">
        <f t="shared" si="216"/>
        <v>0</v>
      </c>
      <c r="R2516" s="6">
        <f t="shared" si="217"/>
        <v>0</v>
      </c>
      <c r="S2516" s="57">
        <f t="shared" si="215"/>
        <v>0</v>
      </c>
      <c r="T2516" s="6">
        <f>Table1[[#This Row],[Volume in Units]]*Table1[[#This Row],[Price SDG/Unit]]</f>
        <v>0</v>
      </c>
      <c r="U2516" s="57">
        <f>Table1[[#This Row],[Volume MT/Head]]*Table1[[#This Row],[Price USD/(MT/Head)]]</f>
        <v>0</v>
      </c>
      <c r="W2516" s="28">
        <f>Table1[[#This Row],[Commission SDG/MT]]*Table1[[#This Row],[Volume in Units]]</f>
        <v>0</v>
      </c>
      <c r="Y2516" s="28">
        <f t="shared" si="218"/>
        <v>0</v>
      </c>
      <c r="Z2516" s="6">
        <f>IFERROR((Table1[[#This Row],[Total Cost SDG]]/Table1[[#This Row],[Volume MT/Head]]),0)</f>
        <v>0</v>
      </c>
      <c r="AA2516" s="57" t="e">
        <f t="shared" si="219"/>
        <v>#DIV/0!</v>
      </c>
      <c r="AB2516" s="57">
        <f>IFERROR((Table1[[#This Row],[Total Cost USD]]/Table1[[#This Row],[Volume MT/Head]]),0)</f>
        <v>0</v>
      </c>
      <c r="AD2516" s="6">
        <f>Table1[[#This Row],[Volume MT/Head]]-Table1[[#This Row],[Delivered MT]]</f>
        <v>0</v>
      </c>
      <c r="AE2516" s="6">
        <f>Table1[[#This Row],[Delivered MT]]*Table1[[#This Row],[Average Cost SDG/MT]]</f>
        <v>0</v>
      </c>
    </row>
    <row r="2517" spans="1:31" hidden="1" x14ac:dyDescent="0.2">
      <c r="A2517" s="1">
        <v>2528</v>
      </c>
      <c r="P2517" s="6">
        <f t="shared" si="216"/>
        <v>0</v>
      </c>
      <c r="R2517" s="6">
        <f t="shared" si="217"/>
        <v>0</v>
      </c>
      <c r="S2517" s="57">
        <f t="shared" si="215"/>
        <v>0</v>
      </c>
      <c r="T2517" s="6">
        <f>Table1[[#This Row],[Volume in Units]]*Table1[[#This Row],[Price SDG/Unit]]</f>
        <v>0</v>
      </c>
      <c r="U2517" s="57">
        <f>Table1[[#This Row],[Volume MT/Head]]*Table1[[#This Row],[Price USD/(MT/Head)]]</f>
        <v>0</v>
      </c>
      <c r="W2517" s="28">
        <f>Table1[[#This Row],[Commission SDG/MT]]*Table1[[#This Row],[Volume in Units]]</f>
        <v>0</v>
      </c>
      <c r="Y2517" s="28">
        <f t="shared" si="218"/>
        <v>0</v>
      </c>
      <c r="Z2517" s="6">
        <f>IFERROR((Table1[[#This Row],[Total Cost SDG]]/Table1[[#This Row],[Volume MT/Head]]),0)</f>
        <v>0</v>
      </c>
      <c r="AA2517" s="57" t="e">
        <f t="shared" si="219"/>
        <v>#DIV/0!</v>
      </c>
      <c r="AB2517" s="57">
        <f>IFERROR((Table1[[#This Row],[Total Cost USD]]/Table1[[#This Row],[Volume MT/Head]]),0)</f>
        <v>0</v>
      </c>
      <c r="AD2517" s="6">
        <f>Table1[[#This Row],[Volume MT/Head]]-Table1[[#This Row],[Delivered MT]]</f>
        <v>0</v>
      </c>
      <c r="AE2517" s="6">
        <f>Table1[[#This Row],[Delivered MT]]*Table1[[#This Row],[Average Cost SDG/MT]]</f>
        <v>0</v>
      </c>
    </row>
    <row r="2518" spans="1:31" hidden="1" x14ac:dyDescent="0.2">
      <c r="A2518" s="1">
        <v>2529</v>
      </c>
      <c r="P2518" s="6">
        <f t="shared" si="216"/>
        <v>0</v>
      </c>
      <c r="R2518" s="6">
        <f t="shared" si="217"/>
        <v>0</v>
      </c>
      <c r="S2518" s="57">
        <f t="shared" si="215"/>
        <v>0</v>
      </c>
      <c r="T2518" s="6">
        <f>Table1[[#This Row],[Volume in Units]]*Table1[[#This Row],[Price SDG/Unit]]</f>
        <v>0</v>
      </c>
      <c r="U2518" s="57">
        <f>Table1[[#This Row],[Volume MT/Head]]*Table1[[#This Row],[Price USD/(MT/Head)]]</f>
        <v>0</v>
      </c>
      <c r="W2518" s="28">
        <f>Table1[[#This Row],[Commission SDG/MT]]*Table1[[#This Row],[Volume in Units]]</f>
        <v>0</v>
      </c>
      <c r="Y2518" s="28">
        <f t="shared" si="218"/>
        <v>0</v>
      </c>
      <c r="Z2518" s="6">
        <f>IFERROR((Table1[[#This Row],[Total Cost SDG]]/Table1[[#This Row],[Volume MT/Head]]),0)</f>
        <v>0</v>
      </c>
      <c r="AA2518" s="57" t="e">
        <f t="shared" si="219"/>
        <v>#DIV/0!</v>
      </c>
      <c r="AB2518" s="57">
        <f>IFERROR((Table1[[#This Row],[Total Cost USD]]/Table1[[#This Row],[Volume MT/Head]]),0)</f>
        <v>0</v>
      </c>
      <c r="AD2518" s="6">
        <f>Table1[[#This Row],[Volume MT/Head]]-Table1[[#This Row],[Delivered MT]]</f>
        <v>0</v>
      </c>
      <c r="AE2518" s="6">
        <f>Table1[[#This Row],[Delivered MT]]*Table1[[#This Row],[Average Cost SDG/MT]]</f>
        <v>0</v>
      </c>
    </row>
    <row r="2519" spans="1:31" hidden="1" x14ac:dyDescent="0.2">
      <c r="A2519" s="1">
        <v>2530</v>
      </c>
      <c r="P2519" s="6">
        <f t="shared" si="216"/>
        <v>0</v>
      </c>
      <c r="R2519" s="6">
        <f t="shared" si="217"/>
        <v>0</v>
      </c>
      <c r="S2519" s="57">
        <f t="shared" si="215"/>
        <v>0</v>
      </c>
      <c r="T2519" s="6">
        <f>Table1[[#This Row],[Volume in Units]]*Table1[[#This Row],[Price SDG/Unit]]</f>
        <v>0</v>
      </c>
      <c r="U2519" s="57">
        <f>Table1[[#This Row],[Volume MT/Head]]*Table1[[#This Row],[Price USD/(MT/Head)]]</f>
        <v>0</v>
      </c>
      <c r="W2519" s="28">
        <f>Table1[[#This Row],[Commission SDG/MT]]*Table1[[#This Row],[Volume in Units]]</f>
        <v>0</v>
      </c>
      <c r="Y2519" s="28">
        <f t="shared" si="218"/>
        <v>0</v>
      </c>
      <c r="Z2519" s="6">
        <f>IFERROR((Table1[[#This Row],[Total Cost SDG]]/Table1[[#This Row],[Volume MT/Head]]),0)</f>
        <v>0</v>
      </c>
      <c r="AA2519" s="57" t="e">
        <f t="shared" si="219"/>
        <v>#DIV/0!</v>
      </c>
      <c r="AB2519" s="57">
        <f>IFERROR((Table1[[#This Row],[Total Cost USD]]/Table1[[#This Row],[Volume MT/Head]]),0)</f>
        <v>0</v>
      </c>
      <c r="AD2519" s="6">
        <f>Table1[[#This Row],[Volume MT/Head]]-Table1[[#This Row],[Delivered MT]]</f>
        <v>0</v>
      </c>
      <c r="AE2519" s="6">
        <f>Table1[[#This Row],[Delivered MT]]*Table1[[#This Row],[Average Cost SDG/MT]]</f>
        <v>0</v>
      </c>
    </row>
    <row r="2520" spans="1:31" hidden="1" x14ac:dyDescent="0.2">
      <c r="A2520" s="1">
        <v>2531</v>
      </c>
      <c r="P2520" s="6">
        <f t="shared" si="216"/>
        <v>0</v>
      </c>
      <c r="R2520" s="6">
        <f t="shared" si="217"/>
        <v>0</v>
      </c>
      <c r="S2520" s="57">
        <f t="shared" si="215"/>
        <v>0</v>
      </c>
      <c r="T2520" s="6">
        <f>Table1[[#This Row],[Volume in Units]]*Table1[[#This Row],[Price SDG/Unit]]</f>
        <v>0</v>
      </c>
      <c r="U2520" s="57">
        <f>Table1[[#This Row],[Volume MT/Head]]*Table1[[#This Row],[Price USD/(MT/Head)]]</f>
        <v>0</v>
      </c>
      <c r="W2520" s="28">
        <f>Table1[[#This Row],[Commission SDG/MT]]*Table1[[#This Row],[Volume in Units]]</f>
        <v>0</v>
      </c>
      <c r="Y2520" s="28">
        <f t="shared" si="218"/>
        <v>0</v>
      </c>
      <c r="Z2520" s="6">
        <f>IFERROR((Table1[[#This Row],[Total Cost SDG]]/Table1[[#This Row],[Volume MT/Head]]),0)</f>
        <v>0</v>
      </c>
      <c r="AA2520" s="57" t="e">
        <f t="shared" si="219"/>
        <v>#DIV/0!</v>
      </c>
      <c r="AB2520" s="57">
        <f>IFERROR((Table1[[#This Row],[Total Cost USD]]/Table1[[#This Row],[Volume MT/Head]]),0)</f>
        <v>0</v>
      </c>
      <c r="AD2520" s="6">
        <f>Table1[[#This Row],[Volume MT/Head]]-Table1[[#This Row],[Delivered MT]]</f>
        <v>0</v>
      </c>
      <c r="AE2520" s="6">
        <f>Table1[[#This Row],[Delivered MT]]*Table1[[#This Row],[Average Cost SDG/MT]]</f>
        <v>0</v>
      </c>
    </row>
    <row r="2521" spans="1:31" hidden="1" x14ac:dyDescent="0.2">
      <c r="A2521" s="1">
        <v>2532</v>
      </c>
      <c r="P2521" s="6">
        <f t="shared" si="216"/>
        <v>0</v>
      </c>
      <c r="R2521" s="6">
        <f t="shared" si="217"/>
        <v>0</v>
      </c>
      <c r="S2521" s="57">
        <f t="shared" ref="S2521:S2584" si="220">IFERROR((R2521/F2521),0)</f>
        <v>0</v>
      </c>
      <c r="T2521" s="6">
        <f>Table1[[#This Row],[Volume in Units]]*Table1[[#This Row],[Price SDG/Unit]]</f>
        <v>0</v>
      </c>
      <c r="U2521" s="57">
        <f>Table1[[#This Row],[Volume MT/Head]]*Table1[[#This Row],[Price USD/(MT/Head)]]</f>
        <v>0</v>
      </c>
      <c r="W2521" s="28">
        <f>Table1[[#This Row],[Commission SDG/MT]]*Table1[[#This Row],[Volume in Units]]</f>
        <v>0</v>
      </c>
      <c r="Y2521" s="28">
        <f t="shared" si="218"/>
        <v>0</v>
      </c>
      <c r="Z2521" s="6">
        <f>IFERROR((Table1[[#This Row],[Total Cost SDG]]/Table1[[#This Row],[Volume MT/Head]]),0)</f>
        <v>0</v>
      </c>
      <c r="AA2521" s="57" t="e">
        <f t="shared" si="219"/>
        <v>#DIV/0!</v>
      </c>
      <c r="AB2521" s="57">
        <f>IFERROR((Table1[[#This Row],[Total Cost USD]]/Table1[[#This Row],[Volume MT/Head]]),0)</f>
        <v>0</v>
      </c>
      <c r="AD2521" s="6">
        <f>Table1[[#This Row],[Volume MT/Head]]-Table1[[#This Row],[Delivered MT]]</f>
        <v>0</v>
      </c>
      <c r="AE2521" s="6">
        <f>Table1[[#This Row],[Delivered MT]]*Table1[[#This Row],[Average Cost SDG/MT]]</f>
        <v>0</v>
      </c>
    </row>
    <row r="2522" spans="1:31" hidden="1" x14ac:dyDescent="0.2">
      <c r="A2522" s="1">
        <v>2533</v>
      </c>
      <c r="P2522" s="6">
        <f t="shared" si="216"/>
        <v>0</v>
      </c>
      <c r="R2522" s="6">
        <f t="shared" si="217"/>
        <v>0</v>
      </c>
      <c r="S2522" s="57">
        <f t="shared" si="220"/>
        <v>0</v>
      </c>
      <c r="T2522" s="6">
        <f>Table1[[#This Row],[Volume in Units]]*Table1[[#This Row],[Price SDG/Unit]]</f>
        <v>0</v>
      </c>
      <c r="U2522" s="57">
        <f>Table1[[#This Row],[Volume MT/Head]]*Table1[[#This Row],[Price USD/(MT/Head)]]</f>
        <v>0</v>
      </c>
      <c r="W2522" s="28">
        <f>Table1[[#This Row],[Commission SDG/MT]]*Table1[[#This Row],[Volume in Units]]</f>
        <v>0</v>
      </c>
      <c r="Y2522" s="28">
        <f t="shared" si="218"/>
        <v>0</v>
      </c>
      <c r="Z2522" s="6">
        <f>IFERROR((Table1[[#This Row],[Total Cost SDG]]/Table1[[#This Row],[Volume MT/Head]]),0)</f>
        <v>0</v>
      </c>
      <c r="AA2522" s="57" t="e">
        <f t="shared" si="219"/>
        <v>#DIV/0!</v>
      </c>
      <c r="AB2522" s="57">
        <f>IFERROR((Table1[[#This Row],[Total Cost USD]]/Table1[[#This Row],[Volume MT/Head]]),0)</f>
        <v>0</v>
      </c>
      <c r="AD2522" s="6">
        <f>Table1[[#This Row],[Volume MT/Head]]-Table1[[#This Row],[Delivered MT]]</f>
        <v>0</v>
      </c>
      <c r="AE2522" s="6">
        <f>Table1[[#This Row],[Delivered MT]]*Table1[[#This Row],[Average Cost SDG/MT]]</f>
        <v>0</v>
      </c>
    </row>
    <row r="2523" spans="1:31" hidden="1" x14ac:dyDescent="0.2">
      <c r="A2523" s="1">
        <v>2534</v>
      </c>
      <c r="P2523" s="6">
        <f t="shared" si="216"/>
        <v>0</v>
      </c>
      <c r="R2523" s="6">
        <f t="shared" si="217"/>
        <v>0</v>
      </c>
      <c r="S2523" s="57">
        <f t="shared" si="220"/>
        <v>0</v>
      </c>
      <c r="T2523" s="6">
        <f>Table1[[#This Row],[Volume in Units]]*Table1[[#This Row],[Price SDG/Unit]]</f>
        <v>0</v>
      </c>
      <c r="U2523" s="57">
        <f>Table1[[#This Row],[Volume MT/Head]]*Table1[[#This Row],[Price USD/(MT/Head)]]</f>
        <v>0</v>
      </c>
      <c r="W2523" s="28">
        <f>Table1[[#This Row],[Commission SDG/MT]]*Table1[[#This Row],[Volume in Units]]</f>
        <v>0</v>
      </c>
      <c r="Y2523" s="28">
        <f t="shared" si="218"/>
        <v>0</v>
      </c>
      <c r="Z2523" s="6">
        <f>IFERROR((Table1[[#This Row],[Total Cost SDG]]/Table1[[#This Row],[Volume MT/Head]]),0)</f>
        <v>0</v>
      </c>
      <c r="AA2523" s="57" t="e">
        <f t="shared" si="219"/>
        <v>#DIV/0!</v>
      </c>
      <c r="AB2523" s="57">
        <f>IFERROR((Table1[[#This Row],[Total Cost USD]]/Table1[[#This Row],[Volume MT/Head]]),0)</f>
        <v>0</v>
      </c>
      <c r="AD2523" s="6">
        <f>Table1[[#This Row],[Volume MT/Head]]-Table1[[#This Row],[Delivered MT]]</f>
        <v>0</v>
      </c>
      <c r="AE2523" s="6">
        <f>Table1[[#This Row],[Delivered MT]]*Table1[[#This Row],[Average Cost SDG/MT]]</f>
        <v>0</v>
      </c>
    </row>
    <row r="2524" spans="1:31" hidden="1" x14ac:dyDescent="0.2">
      <c r="A2524" s="1">
        <v>2535</v>
      </c>
      <c r="P2524" s="6">
        <f t="shared" si="216"/>
        <v>0</v>
      </c>
      <c r="R2524" s="6">
        <f t="shared" si="217"/>
        <v>0</v>
      </c>
      <c r="S2524" s="57">
        <f t="shared" si="220"/>
        <v>0</v>
      </c>
      <c r="T2524" s="6">
        <f>Table1[[#This Row],[Volume in Units]]*Table1[[#This Row],[Price SDG/Unit]]</f>
        <v>0</v>
      </c>
      <c r="U2524" s="57">
        <f>Table1[[#This Row],[Volume MT/Head]]*Table1[[#This Row],[Price USD/(MT/Head)]]</f>
        <v>0</v>
      </c>
      <c r="W2524" s="28">
        <f>Table1[[#This Row],[Commission SDG/MT]]*Table1[[#This Row],[Volume in Units]]</f>
        <v>0</v>
      </c>
      <c r="Y2524" s="28">
        <f t="shared" si="218"/>
        <v>0</v>
      </c>
      <c r="Z2524" s="6">
        <f>IFERROR((Table1[[#This Row],[Total Cost SDG]]/Table1[[#This Row],[Volume MT/Head]]),0)</f>
        <v>0</v>
      </c>
      <c r="AA2524" s="57" t="e">
        <f t="shared" si="219"/>
        <v>#DIV/0!</v>
      </c>
      <c r="AB2524" s="57">
        <f>IFERROR((Table1[[#This Row],[Total Cost USD]]/Table1[[#This Row],[Volume MT/Head]]),0)</f>
        <v>0</v>
      </c>
      <c r="AD2524" s="6">
        <f>Table1[[#This Row],[Volume MT/Head]]-Table1[[#This Row],[Delivered MT]]</f>
        <v>0</v>
      </c>
      <c r="AE2524" s="6">
        <f>Table1[[#This Row],[Delivered MT]]*Table1[[#This Row],[Average Cost SDG/MT]]</f>
        <v>0</v>
      </c>
    </row>
    <row r="2525" spans="1:31" hidden="1" x14ac:dyDescent="0.2">
      <c r="A2525" s="1">
        <v>2536</v>
      </c>
      <c r="P2525" s="6">
        <f t="shared" si="216"/>
        <v>0</v>
      </c>
      <c r="R2525" s="6">
        <f t="shared" si="217"/>
        <v>0</v>
      </c>
      <c r="S2525" s="57">
        <f t="shared" si="220"/>
        <v>0</v>
      </c>
      <c r="T2525" s="6">
        <f>Table1[[#This Row],[Volume in Units]]*Table1[[#This Row],[Price SDG/Unit]]</f>
        <v>0</v>
      </c>
      <c r="U2525" s="57">
        <f>Table1[[#This Row],[Volume MT/Head]]*Table1[[#This Row],[Price USD/(MT/Head)]]</f>
        <v>0</v>
      </c>
      <c r="W2525" s="28">
        <f>Table1[[#This Row],[Commission SDG/MT]]*Table1[[#This Row],[Volume in Units]]</f>
        <v>0</v>
      </c>
      <c r="Y2525" s="28">
        <f t="shared" si="218"/>
        <v>0</v>
      </c>
      <c r="Z2525" s="6">
        <f>IFERROR((Table1[[#This Row],[Total Cost SDG]]/Table1[[#This Row],[Volume MT/Head]]),0)</f>
        <v>0</v>
      </c>
      <c r="AA2525" s="57" t="e">
        <f t="shared" si="219"/>
        <v>#DIV/0!</v>
      </c>
      <c r="AB2525" s="57">
        <f>IFERROR((Table1[[#This Row],[Total Cost USD]]/Table1[[#This Row],[Volume MT/Head]]),0)</f>
        <v>0</v>
      </c>
      <c r="AD2525" s="6">
        <f>Table1[[#This Row],[Volume MT/Head]]-Table1[[#This Row],[Delivered MT]]</f>
        <v>0</v>
      </c>
      <c r="AE2525" s="6">
        <f>Table1[[#This Row],[Delivered MT]]*Table1[[#This Row],[Average Cost SDG/MT]]</f>
        <v>0</v>
      </c>
    </row>
    <row r="2526" spans="1:31" hidden="1" x14ac:dyDescent="0.2">
      <c r="A2526" s="1">
        <v>2537</v>
      </c>
      <c r="P2526" s="6">
        <f t="shared" si="216"/>
        <v>0</v>
      </c>
      <c r="R2526" s="6">
        <f t="shared" si="217"/>
        <v>0</v>
      </c>
      <c r="S2526" s="57">
        <f t="shared" si="220"/>
        <v>0</v>
      </c>
      <c r="T2526" s="6">
        <f>Table1[[#This Row],[Volume in Units]]*Table1[[#This Row],[Price SDG/Unit]]</f>
        <v>0</v>
      </c>
      <c r="U2526" s="57">
        <f>Table1[[#This Row],[Volume MT/Head]]*Table1[[#This Row],[Price USD/(MT/Head)]]</f>
        <v>0</v>
      </c>
      <c r="W2526" s="28">
        <f>Table1[[#This Row],[Commission SDG/MT]]*Table1[[#This Row],[Volume in Units]]</f>
        <v>0</v>
      </c>
      <c r="Y2526" s="28">
        <f t="shared" si="218"/>
        <v>0</v>
      </c>
      <c r="Z2526" s="6">
        <f>IFERROR((Table1[[#This Row],[Total Cost SDG]]/Table1[[#This Row],[Volume MT/Head]]),0)</f>
        <v>0</v>
      </c>
      <c r="AA2526" s="57" t="e">
        <f t="shared" si="219"/>
        <v>#DIV/0!</v>
      </c>
      <c r="AB2526" s="57">
        <f>IFERROR((Table1[[#This Row],[Total Cost USD]]/Table1[[#This Row],[Volume MT/Head]]),0)</f>
        <v>0</v>
      </c>
      <c r="AD2526" s="6">
        <f>Table1[[#This Row],[Volume MT/Head]]-Table1[[#This Row],[Delivered MT]]</f>
        <v>0</v>
      </c>
      <c r="AE2526" s="6">
        <f>Table1[[#This Row],[Delivered MT]]*Table1[[#This Row],[Average Cost SDG/MT]]</f>
        <v>0</v>
      </c>
    </row>
    <row r="2527" spans="1:31" hidden="1" x14ac:dyDescent="0.2">
      <c r="A2527" s="1">
        <v>2538</v>
      </c>
      <c r="P2527" s="6">
        <f t="shared" si="216"/>
        <v>0</v>
      </c>
      <c r="R2527" s="6">
        <f t="shared" si="217"/>
        <v>0</v>
      </c>
      <c r="S2527" s="57">
        <f t="shared" si="220"/>
        <v>0</v>
      </c>
      <c r="T2527" s="6">
        <f>Table1[[#This Row],[Volume in Units]]*Table1[[#This Row],[Price SDG/Unit]]</f>
        <v>0</v>
      </c>
      <c r="U2527" s="57">
        <f>Table1[[#This Row],[Volume MT/Head]]*Table1[[#This Row],[Price USD/(MT/Head)]]</f>
        <v>0</v>
      </c>
      <c r="W2527" s="28">
        <f>Table1[[#This Row],[Commission SDG/MT]]*Table1[[#This Row],[Volume in Units]]</f>
        <v>0</v>
      </c>
      <c r="Y2527" s="28">
        <f t="shared" si="218"/>
        <v>0</v>
      </c>
      <c r="Z2527" s="6">
        <f>IFERROR((Table1[[#This Row],[Total Cost SDG]]/Table1[[#This Row],[Volume MT/Head]]),0)</f>
        <v>0</v>
      </c>
      <c r="AA2527" s="57" t="e">
        <f t="shared" si="219"/>
        <v>#DIV/0!</v>
      </c>
      <c r="AB2527" s="57">
        <f>IFERROR((Table1[[#This Row],[Total Cost USD]]/Table1[[#This Row],[Volume MT/Head]]),0)</f>
        <v>0</v>
      </c>
      <c r="AD2527" s="6">
        <f>Table1[[#This Row],[Volume MT/Head]]-Table1[[#This Row],[Delivered MT]]</f>
        <v>0</v>
      </c>
      <c r="AE2527" s="6">
        <f>Table1[[#This Row],[Delivered MT]]*Table1[[#This Row],[Average Cost SDG/MT]]</f>
        <v>0</v>
      </c>
    </row>
    <row r="2528" spans="1:31" hidden="1" x14ac:dyDescent="0.2">
      <c r="A2528" s="1">
        <v>2539</v>
      </c>
      <c r="P2528" s="6">
        <f t="shared" si="216"/>
        <v>0</v>
      </c>
      <c r="R2528" s="6">
        <f t="shared" si="217"/>
        <v>0</v>
      </c>
      <c r="S2528" s="57">
        <f t="shared" si="220"/>
        <v>0</v>
      </c>
      <c r="T2528" s="6">
        <f>Table1[[#This Row],[Volume in Units]]*Table1[[#This Row],[Price SDG/Unit]]</f>
        <v>0</v>
      </c>
      <c r="U2528" s="57">
        <f>Table1[[#This Row],[Volume MT/Head]]*Table1[[#This Row],[Price USD/(MT/Head)]]</f>
        <v>0</v>
      </c>
      <c r="W2528" s="28">
        <f>Table1[[#This Row],[Commission SDG/MT]]*Table1[[#This Row],[Volume in Units]]</f>
        <v>0</v>
      </c>
      <c r="Y2528" s="28">
        <f t="shared" si="218"/>
        <v>0</v>
      </c>
      <c r="Z2528" s="6">
        <f>IFERROR((Table1[[#This Row],[Total Cost SDG]]/Table1[[#This Row],[Volume MT/Head]]),0)</f>
        <v>0</v>
      </c>
      <c r="AA2528" s="57" t="e">
        <f t="shared" si="219"/>
        <v>#DIV/0!</v>
      </c>
      <c r="AB2528" s="57">
        <f>IFERROR((Table1[[#This Row],[Total Cost USD]]/Table1[[#This Row],[Volume MT/Head]]),0)</f>
        <v>0</v>
      </c>
      <c r="AD2528" s="6">
        <f>Table1[[#This Row],[Volume MT/Head]]-Table1[[#This Row],[Delivered MT]]</f>
        <v>0</v>
      </c>
      <c r="AE2528" s="6">
        <f>Table1[[#This Row],[Delivered MT]]*Table1[[#This Row],[Average Cost SDG/MT]]</f>
        <v>0</v>
      </c>
    </row>
    <row r="2529" spans="1:31" hidden="1" x14ac:dyDescent="0.2">
      <c r="A2529" s="1">
        <v>2540</v>
      </c>
      <c r="P2529" s="6">
        <f t="shared" si="216"/>
        <v>0</v>
      </c>
      <c r="R2529" s="6">
        <f t="shared" si="217"/>
        <v>0</v>
      </c>
      <c r="S2529" s="57">
        <f t="shared" si="220"/>
        <v>0</v>
      </c>
      <c r="T2529" s="6">
        <f>Table1[[#This Row],[Volume in Units]]*Table1[[#This Row],[Price SDG/Unit]]</f>
        <v>0</v>
      </c>
      <c r="U2529" s="57">
        <f>Table1[[#This Row],[Volume MT/Head]]*Table1[[#This Row],[Price USD/(MT/Head)]]</f>
        <v>0</v>
      </c>
      <c r="W2529" s="28">
        <f>Table1[[#This Row],[Commission SDG/MT]]*Table1[[#This Row],[Volume in Units]]</f>
        <v>0</v>
      </c>
      <c r="Y2529" s="28">
        <f t="shared" si="218"/>
        <v>0</v>
      </c>
      <c r="Z2529" s="6">
        <f>IFERROR((Table1[[#This Row],[Total Cost SDG]]/Table1[[#This Row],[Volume MT/Head]]),0)</f>
        <v>0</v>
      </c>
      <c r="AA2529" s="57" t="e">
        <f t="shared" si="219"/>
        <v>#DIV/0!</v>
      </c>
      <c r="AB2529" s="57">
        <f>IFERROR((Table1[[#This Row],[Total Cost USD]]/Table1[[#This Row],[Volume MT/Head]]),0)</f>
        <v>0</v>
      </c>
      <c r="AD2529" s="6">
        <f>Table1[[#This Row],[Volume MT/Head]]-Table1[[#This Row],[Delivered MT]]</f>
        <v>0</v>
      </c>
      <c r="AE2529" s="6">
        <f>Table1[[#This Row],[Delivered MT]]*Table1[[#This Row],[Average Cost SDG/MT]]</f>
        <v>0</v>
      </c>
    </row>
    <row r="2530" spans="1:31" hidden="1" x14ac:dyDescent="0.2">
      <c r="A2530" s="1">
        <v>2541</v>
      </c>
      <c r="P2530" s="6">
        <f t="shared" si="216"/>
        <v>0</v>
      </c>
      <c r="R2530" s="6">
        <f t="shared" si="217"/>
        <v>0</v>
      </c>
      <c r="S2530" s="57">
        <f t="shared" si="220"/>
        <v>0</v>
      </c>
      <c r="T2530" s="6">
        <f>Table1[[#This Row],[Volume in Units]]*Table1[[#This Row],[Price SDG/Unit]]</f>
        <v>0</v>
      </c>
      <c r="U2530" s="57">
        <f>Table1[[#This Row],[Volume MT/Head]]*Table1[[#This Row],[Price USD/(MT/Head)]]</f>
        <v>0</v>
      </c>
      <c r="W2530" s="28">
        <f>Table1[[#This Row],[Commission SDG/MT]]*Table1[[#This Row],[Volume in Units]]</f>
        <v>0</v>
      </c>
      <c r="Y2530" s="28">
        <f t="shared" si="218"/>
        <v>0</v>
      </c>
      <c r="Z2530" s="6">
        <f>IFERROR((Table1[[#This Row],[Total Cost SDG]]/Table1[[#This Row],[Volume MT/Head]]),0)</f>
        <v>0</v>
      </c>
      <c r="AA2530" s="57" t="e">
        <f t="shared" si="219"/>
        <v>#DIV/0!</v>
      </c>
      <c r="AB2530" s="57">
        <f>IFERROR((Table1[[#This Row],[Total Cost USD]]/Table1[[#This Row],[Volume MT/Head]]),0)</f>
        <v>0</v>
      </c>
      <c r="AD2530" s="6">
        <f>Table1[[#This Row],[Volume MT/Head]]-Table1[[#This Row],[Delivered MT]]</f>
        <v>0</v>
      </c>
      <c r="AE2530" s="6">
        <f>Table1[[#This Row],[Delivered MT]]*Table1[[#This Row],[Average Cost SDG/MT]]</f>
        <v>0</v>
      </c>
    </row>
    <row r="2531" spans="1:31" hidden="1" x14ac:dyDescent="0.2">
      <c r="A2531" s="1">
        <v>2542</v>
      </c>
      <c r="P2531" s="6">
        <f t="shared" si="216"/>
        <v>0</v>
      </c>
      <c r="R2531" s="6">
        <f t="shared" si="217"/>
        <v>0</v>
      </c>
      <c r="S2531" s="57">
        <f t="shared" si="220"/>
        <v>0</v>
      </c>
      <c r="T2531" s="6">
        <f>Table1[[#This Row],[Volume in Units]]*Table1[[#This Row],[Price SDG/Unit]]</f>
        <v>0</v>
      </c>
      <c r="U2531" s="57">
        <f>Table1[[#This Row],[Volume MT/Head]]*Table1[[#This Row],[Price USD/(MT/Head)]]</f>
        <v>0</v>
      </c>
      <c r="W2531" s="28">
        <f>Table1[[#This Row],[Commission SDG/MT]]*Table1[[#This Row],[Volume in Units]]</f>
        <v>0</v>
      </c>
      <c r="Y2531" s="28">
        <f t="shared" si="218"/>
        <v>0</v>
      </c>
      <c r="Z2531" s="6">
        <f>IFERROR((Table1[[#This Row],[Total Cost SDG]]/Table1[[#This Row],[Volume MT/Head]]),0)</f>
        <v>0</v>
      </c>
      <c r="AA2531" s="57" t="e">
        <f t="shared" si="219"/>
        <v>#DIV/0!</v>
      </c>
      <c r="AB2531" s="57">
        <f>IFERROR((Table1[[#This Row],[Total Cost USD]]/Table1[[#This Row],[Volume MT/Head]]),0)</f>
        <v>0</v>
      </c>
      <c r="AD2531" s="6">
        <f>Table1[[#This Row],[Volume MT/Head]]-Table1[[#This Row],[Delivered MT]]</f>
        <v>0</v>
      </c>
      <c r="AE2531" s="6">
        <f>Table1[[#This Row],[Delivered MT]]*Table1[[#This Row],[Average Cost SDG/MT]]</f>
        <v>0</v>
      </c>
    </row>
    <row r="2532" spans="1:31" hidden="1" x14ac:dyDescent="0.2">
      <c r="A2532" s="1">
        <v>2543</v>
      </c>
      <c r="P2532" s="6">
        <f t="shared" si="216"/>
        <v>0</v>
      </c>
      <c r="R2532" s="6">
        <f t="shared" si="217"/>
        <v>0</v>
      </c>
      <c r="S2532" s="57">
        <f t="shared" si="220"/>
        <v>0</v>
      </c>
      <c r="T2532" s="6">
        <f>Table1[[#This Row],[Volume in Units]]*Table1[[#This Row],[Price SDG/Unit]]</f>
        <v>0</v>
      </c>
      <c r="U2532" s="57">
        <f>Table1[[#This Row],[Volume MT/Head]]*Table1[[#This Row],[Price USD/(MT/Head)]]</f>
        <v>0</v>
      </c>
      <c r="W2532" s="28">
        <f>Table1[[#This Row],[Commission SDG/MT]]*Table1[[#This Row],[Volume in Units]]</f>
        <v>0</v>
      </c>
      <c r="Y2532" s="28">
        <f t="shared" si="218"/>
        <v>0</v>
      </c>
      <c r="Z2532" s="6">
        <f>IFERROR((Table1[[#This Row],[Total Cost SDG]]/Table1[[#This Row],[Volume MT/Head]]),0)</f>
        <v>0</v>
      </c>
      <c r="AA2532" s="57" t="e">
        <f t="shared" si="219"/>
        <v>#DIV/0!</v>
      </c>
      <c r="AB2532" s="57">
        <f>IFERROR((Table1[[#This Row],[Total Cost USD]]/Table1[[#This Row],[Volume MT/Head]]),0)</f>
        <v>0</v>
      </c>
      <c r="AD2532" s="6">
        <f>Table1[[#This Row],[Volume MT/Head]]-Table1[[#This Row],[Delivered MT]]</f>
        <v>0</v>
      </c>
      <c r="AE2532" s="6">
        <f>Table1[[#This Row],[Delivered MT]]*Table1[[#This Row],[Average Cost SDG/MT]]</f>
        <v>0</v>
      </c>
    </row>
    <row r="2533" spans="1:31" hidden="1" x14ac:dyDescent="0.2">
      <c r="A2533" s="1">
        <v>2544</v>
      </c>
      <c r="P2533" s="6">
        <f t="shared" si="216"/>
        <v>0</v>
      </c>
      <c r="R2533" s="6">
        <f t="shared" si="217"/>
        <v>0</v>
      </c>
      <c r="S2533" s="57">
        <f t="shared" si="220"/>
        <v>0</v>
      </c>
      <c r="T2533" s="6">
        <f>Table1[[#This Row],[Volume in Units]]*Table1[[#This Row],[Price SDG/Unit]]</f>
        <v>0</v>
      </c>
      <c r="U2533" s="57">
        <f>Table1[[#This Row],[Volume MT/Head]]*Table1[[#This Row],[Price USD/(MT/Head)]]</f>
        <v>0</v>
      </c>
      <c r="W2533" s="28">
        <f>Table1[[#This Row],[Commission SDG/MT]]*Table1[[#This Row],[Volume in Units]]</f>
        <v>0</v>
      </c>
      <c r="Y2533" s="28">
        <f t="shared" si="218"/>
        <v>0</v>
      </c>
      <c r="Z2533" s="6">
        <f>IFERROR((Table1[[#This Row],[Total Cost SDG]]/Table1[[#This Row],[Volume MT/Head]]),0)</f>
        <v>0</v>
      </c>
      <c r="AA2533" s="57" t="e">
        <f t="shared" si="219"/>
        <v>#DIV/0!</v>
      </c>
      <c r="AB2533" s="57">
        <f>IFERROR((Table1[[#This Row],[Total Cost USD]]/Table1[[#This Row],[Volume MT/Head]]),0)</f>
        <v>0</v>
      </c>
      <c r="AD2533" s="6">
        <f>Table1[[#This Row],[Volume MT/Head]]-Table1[[#This Row],[Delivered MT]]</f>
        <v>0</v>
      </c>
      <c r="AE2533" s="6">
        <f>Table1[[#This Row],[Delivered MT]]*Table1[[#This Row],[Average Cost SDG/MT]]</f>
        <v>0</v>
      </c>
    </row>
    <row r="2534" spans="1:31" hidden="1" x14ac:dyDescent="0.2">
      <c r="A2534" s="1">
        <v>2545</v>
      </c>
      <c r="P2534" s="6">
        <f t="shared" si="216"/>
        <v>0</v>
      </c>
      <c r="R2534" s="6">
        <f t="shared" si="217"/>
        <v>0</v>
      </c>
      <c r="S2534" s="57">
        <f t="shared" si="220"/>
        <v>0</v>
      </c>
      <c r="T2534" s="6">
        <f>Table1[[#This Row],[Volume in Units]]*Table1[[#This Row],[Price SDG/Unit]]</f>
        <v>0</v>
      </c>
      <c r="U2534" s="57">
        <f>Table1[[#This Row],[Volume MT/Head]]*Table1[[#This Row],[Price USD/(MT/Head)]]</f>
        <v>0</v>
      </c>
      <c r="W2534" s="28">
        <f>Table1[[#This Row],[Commission SDG/MT]]*Table1[[#This Row],[Volume in Units]]</f>
        <v>0</v>
      </c>
      <c r="Y2534" s="28">
        <f t="shared" si="218"/>
        <v>0</v>
      </c>
      <c r="Z2534" s="6">
        <f>IFERROR((Table1[[#This Row],[Total Cost SDG]]/Table1[[#This Row],[Volume MT/Head]]),0)</f>
        <v>0</v>
      </c>
      <c r="AA2534" s="57" t="e">
        <f t="shared" si="219"/>
        <v>#DIV/0!</v>
      </c>
      <c r="AB2534" s="57">
        <f>IFERROR((Table1[[#This Row],[Total Cost USD]]/Table1[[#This Row],[Volume MT/Head]]),0)</f>
        <v>0</v>
      </c>
      <c r="AD2534" s="6">
        <f>Table1[[#This Row],[Volume MT/Head]]-Table1[[#This Row],[Delivered MT]]</f>
        <v>0</v>
      </c>
      <c r="AE2534" s="6">
        <f>Table1[[#This Row],[Delivered MT]]*Table1[[#This Row],[Average Cost SDG/MT]]</f>
        <v>0</v>
      </c>
    </row>
    <row r="2535" spans="1:31" hidden="1" x14ac:dyDescent="0.2">
      <c r="A2535" s="1">
        <v>2546</v>
      </c>
      <c r="P2535" s="6">
        <f t="shared" si="216"/>
        <v>0</v>
      </c>
      <c r="R2535" s="6">
        <f t="shared" si="217"/>
        <v>0</v>
      </c>
      <c r="S2535" s="57">
        <f t="shared" si="220"/>
        <v>0</v>
      </c>
      <c r="T2535" s="6">
        <f>Table1[[#This Row],[Volume in Units]]*Table1[[#This Row],[Price SDG/Unit]]</f>
        <v>0</v>
      </c>
      <c r="U2535" s="57">
        <f>Table1[[#This Row],[Volume MT/Head]]*Table1[[#This Row],[Price USD/(MT/Head)]]</f>
        <v>0</v>
      </c>
      <c r="W2535" s="28">
        <f>Table1[[#This Row],[Commission SDG/MT]]*Table1[[#This Row],[Volume in Units]]</f>
        <v>0</v>
      </c>
      <c r="Y2535" s="28">
        <f t="shared" si="218"/>
        <v>0</v>
      </c>
      <c r="Z2535" s="6">
        <f>IFERROR((Table1[[#This Row],[Total Cost SDG]]/Table1[[#This Row],[Volume MT/Head]]),0)</f>
        <v>0</v>
      </c>
      <c r="AA2535" s="57" t="e">
        <f t="shared" si="219"/>
        <v>#DIV/0!</v>
      </c>
      <c r="AB2535" s="57">
        <f>IFERROR((Table1[[#This Row],[Total Cost USD]]/Table1[[#This Row],[Volume MT/Head]]),0)</f>
        <v>0</v>
      </c>
      <c r="AD2535" s="6">
        <f>Table1[[#This Row],[Volume MT/Head]]-Table1[[#This Row],[Delivered MT]]</f>
        <v>0</v>
      </c>
      <c r="AE2535" s="6">
        <f>Table1[[#This Row],[Delivered MT]]*Table1[[#This Row],[Average Cost SDG/MT]]</f>
        <v>0</v>
      </c>
    </row>
    <row r="2536" spans="1:31" hidden="1" x14ac:dyDescent="0.2">
      <c r="A2536" s="1">
        <v>2547</v>
      </c>
      <c r="P2536" s="6">
        <f t="shared" si="216"/>
        <v>0</v>
      </c>
      <c r="R2536" s="6">
        <f t="shared" si="217"/>
        <v>0</v>
      </c>
      <c r="S2536" s="57">
        <f t="shared" si="220"/>
        <v>0</v>
      </c>
      <c r="T2536" s="6">
        <f>Table1[[#This Row],[Volume in Units]]*Table1[[#This Row],[Price SDG/Unit]]</f>
        <v>0</v>
      </c>
      <c r="U2536" s="57">
        <f>Table1[[#This Row],[Volume MT/Head]]*Table1[[#This Row],[Price USD/(MT/Head)]]</f>
        <v>0</v>
      </c>
      <c r="W2536" s="28">
        <f>Table1[[#This Row],[Commission SDG/MT]]*Table1[[#This Row],[Volume in Units]]</f>
        <v>0</v>
      </c>
      <c r="Y2536" s="28">
        <f t="shared" si="218"/>
        <v>0</v>
      </c>
      <c r="Z2536" s="6">
        <f>IFERROR((Table1[[#This Row],[Total Cost SDG]]/Table1[[#This Row],[Volume MT/Head]]),0)</f>
        <v>0</v>
      </c>
      <c r="AA2536" s="57" t="e">
        <f t="shared" si="219"/>
        <v>#DIV/0!</v>
      </c>
      <c r="AB2536" s="57">
        <f>IFERROR((Table1[[#This Row],[Total Cost USD]]/Table1[[#This Row],[Volume MT/Head]]),0)</f>
        <v>0</v>
      </c>
      <c r="AD2536" s="6">
        <f>Table1[[#This Row],[Volume MT/Head]]-Table1[[#This Row],[Delivered MT]]</f>
        <v>0</v>
      </c>
      <c r="AE2536" s="6">
        <f>Table1[[#This Row],[Delivered MT]]*Table1[[#This Row],[Average Cost SDG/MT]]</f>
        <v>0</v>
      </c>
    </row>
    <row r="2537" spans="1:31" hidden="1" x14ac:dyDescent="0.2">
      <c r="A2537" s="1">
        <v>2548</v>
      </c>
      <c r="P2537" s="6">
        <f t="shared" si="216"/>
        <v>0</v>
      </c>
      <c r="R2537" s="6">
        <f t="shared" si="217"/>
        <v>0</v>
      </c>
      <c r="S2537" s="57">
        <f t="shared" si="220"/>
        <v>0</v>
      </c>
      <c r="T2537" s="6">
        <f>Table1[[#This Row],[Volume in Units]]*Table1[[#This Row],[Price SDG/Unit]]</f>
        <v>0</v>
      </c>
      <c r="U2537" s="57">
        <f>Table1[[#This Row],[Volume MT/Head]]*Table1[[#This Row],[Price USD/(MT/Head)]]</f>
        <v>0</v>
      </c>
      <c r="W2537" s="28">
        <f>Table1[[#This Row],[Commission SDG/MT]]*Table1[[#This Row],[Volume in Units]]</f>
        <v>0</v>
      </c>
      <c r="Y2537" s="28">
        <f t="shared" si="218"/>
        <v>0</v>
      </c>
      <c r="Z2537" s="6">
        <f>IFERROR((Table1[[#This Row],[Total Cost SDG]]/Table1[[#This Row],[Volume MT/Head]]),0)</f>
        <v>0</v>
      </c>
      <c r="AA2537" s="57" t="e">
        <f t="shared" si="219"/>
        <v>#DIV/0!</v>
      </c>
      <c r="AB2537" s="57">
        <f>IFERROR((Table1[[#This Row],[Total Cost USD]]/Table1[[#This Row],[Volume MT/Head]]),0)</f>
        <v>0</v>
      </c>
      <c r="AD2537" s="6">
        <f>Table1[[#This Row],[Volume MT/Head]]-Table1[[#This Row],[Delivered MT]]</f>
        <v>0</v>
      </c>
      <c r="AE2537" s="6">
        <f>Table1[[#This Row],[Delivered MT]]*Table1[[#This Row],[Average Cost SDG/MT]]</f>
        <v>0</v>
      </c>
    </row>
    <row r="2538" spans="1:31" hidden="1" x14ac:dyDescent="0.2">
      <c r="A2538" s="1">
        <v>2549</v>
      </c>
      <c r="P2538" s="6">
        <f t="shared" si="216"/>
        <v>0</v>
      </c>
      <c r="R2538" s="6">
        <f t="shared" si="217"/>
        <v>0</v>
      </c>
      <c r="S2538" s="57">
        <f t="shared" si="220"/>
        <v>0</v>
      </c>
      <c r="T2538" s="6">
        <f>Table1[[#This Row],[Volume in Units]]*Table1[[#This Row],[Price SDG/Unit]]</f>
        <v>0</v>
      </c>
      <c r="U2538" s="57">
        <f>Table1[[#This Row],[Volume MT/Head]]*Table1[[#This Row],[Price USD/(MT/Head)]]</f>
        <v>0</v>
      </c>
      <c r="W2538" s="28">
        <f>Table1[[#This Row],[Commission SDG/MT]]*Table1[[#This Row],[Volume in Units]]</f>
        <v>0</v>
      </c>
      <c r="Y2538" s="28">
        <f t="shared" si="218"/>
        <v>0</v>
      </c>
      <c r="Z2538" s="6">
        <f>IFERROR((Table1[[#This Row],[Total Cost SDG]]/Table1[[#This Row],[Volume MT/Head]]),0)</f>
        <v>0</v>
      </c>
      <c r="AA2538" s="57" t="e">
        <f t="shared" si="219"/>
        <v>#DIV/0!</v>
      </c>
      <c r="AB2538" s="57">
        <f>IFERROR((Table1[[#This Row],[Total Cost USD]]/Table1[[#This Row],[Volume MT/Head]]),0)</f>
        <v>0</v>
      </c>
      <c r="AD2538" s="6">
        <f>Table1[[#This Row],[Volume MT/Head]]-Table1[[#This Row],[Delivered MT]]</f>
        <v>0</v>
      </c>
      <c r="AE2538" s="6">
        <f>Table1[[#This Row],[Delivered MT]]*Table1[[#This Row],[Average Cost SDG/MT]]</f>
        <v>0</v>
      </c>
    </row>
    <row r="2539" spans="1:31" hidden="1" x14ac:dyDescent="0.2">
      <c r="A2539" s="1">
        <v>2550</v>
      </c>
      <c r="P2539" s="6">
        <f t="shared" si="216"/>
        <v>0</v>
      </c>
      <c r="R2539" s="6">
        <f t="shared" si="217"/>
        <v>0</v>
      </c>
      <c r="S2539" s="57">
        <f t="shared" si="220"/>
        <v>0</v>
      </c>
      <c r="T2539" s="6">
        <f>Table1[[#This Row],[Volume in Units]]*Table1[[#This Row],[Price SDG/Unit]]</f>
        <v>0</v>
      </c>
      <c r="U2539" s="57">
        <f>Table1[[#This Row],[Volume MT/Head]]*Table1[[#This Row],[Price USD/(MT/Head)]]</f>
        <v>0</v>
      </c>
      <c r="W2539" s="28">
        <f>Table1[[#This Row],[Commission SDG/MT]]*Table1[[#This Row],[Volume in Units]]</f>
        <v>0</v>
      </c>
      <c r="Y2539" s="28">
        <f t="shared" si="218"/>
        <v>0</v>
      </c>
      <c r="Z2539" s="6">
        <f>IFERROR((Table1[[#This Row],[Total Cost SDG]]/Table1[[#This Row],[Volume MT/Head]]),0)</f>
        <v>0</v>
      </c>
      <c r="AA2539" s="57" t="e">
        <f t="shared" si="219"/>
        <v>#DIV/0!</v>
      </c>
      <c r="AB2539" s="57">
        <f>IFERROR((Table1[[#This Row],[Total Cost USD]]/Table1[[#This Row],[Volume MT/Head]]),0)</f>
        <v>0</v>
      </c>
      <c r="AD2539" s="6">
        <f>Table1[[#This Row],[Volume MT/Head]]-Table1[[#This Row],[Delivered MT]]</f>
        <v>0</v>
      </c>
      <c r="AE2539" s="6">
        <f>Table1[[#This Row],[Delivered MT]]*Table1[[#This Row],[Average Cost SDG/MT]]</f>
        <v>0</v>
      </c>
    </row>
    <row r="2540" spans="1:31" hidden="1" x14ac:dyDescent="0.2">
      <c r="A2540" s="1">
        <v>2551</v>
      </c>
      <c r="P2540" s="6">
        <f t="shared" si="216"/>
        <v>0</v>
      </c>
      <c r="R2540" s="6">
        <f t="shared" si="217"/>
        <v>0</v>
      </c>
      <c r="S2540" s="57">
        <f t="shared" si="220"/>
        <v>0</v>
      </c>
      <c r="T2540" s="6">
        <f>Table1[[#This Row],[Volume in Units]]*Table1[[#This Row],[Price SDG/Unit]]</f>
        <v>0</v>
      </c>
      <c r="U2540" s="57">
        <f>Table1[[#This Row],[Volume MT/Head]]*Table1[[#This Row],[Price USD/(MT/Head)]]</f>
        <v>0</v>
      </c>
      <c r="W2540" s="28">
        <f>Table1[[#This Row],[Commission SDG/MT]]*Table1[[#This Row],[Volume in Units]]</f>
        <v>0</v>
      </c>
      <c r="Y2540" s="28">
        <f t="shared" si="218"/>
        <v>0</v>
      </c>
      <c r="Z2540" s="6">
        <f>IFERROR((Table1[[#This Row],[Total Cost SDG]]/Table1[[#This Row],[Volume MT/Head]]),0)</f>
        <v>0</v>
      </c>
      <c r="AA2540" s="57" t="e">
        <f t="shared" si="219"/>
        <v>#DIV/0!</v>
      </c>
      <c r="AB2540" s="57">
        <f>IFERROR((Table1[[#This Row],[Total Cost USD]]/Table1[[#This Row],[Volume MT/Head]]),0)</f>
        <v>0</v>
      </c>
      <c r="AD2540" s="6">
        <f>Table1[[#This Row],[Volume MT/Head]]-Table1[[#This Row],[Delivered MT]]</f>
        <v>0</v>
      </c>
      <c r="AE2540" s="6">
        <f>Table1[[#This Row],[Delivered MT]]*Table1[[#This Row],[Average Cost SDG/MT]]</f>
        <v>0</v>
      </c>
    </row>
    <row r="2541" spans="1:31" hidden="1" x14ac:dyDescent="0.2">
      <c r="A2541" s="1">
        <v>2552</v>
      </c>
      <c r="P2541" s="6">
        <f t="shared" si="216"/>
        <v>0</v>
      </c>
      <c r="R2541" s="6">
        <f t="shared" si="217"/>
        <v>0</v>
      </c>
      <c r="S2541" s="57">
        <f t="shared" si="220"/>
        <v>0</v>
      </c>
      <c r="T2541" s="6">
        <f>Table1[[#This Row],[Volume in Units]]*Table1[[#This Row],[Price SDG/Unit]]</f>
        <v>0</v>
      </c>
      <c r="U2541" s="57">
        <f>Table1[[#This Row],[Volume MT/Head]]*Table1[[#This Row],[Price USD/(MT/Head)]]</f>
        <v>0</v>
      </c>
      <c r="W2541" s="28">
        <f>Table1[[#This Row],[Commission SDG/MT]]*Table1[[#This Row],[Volume in Units]]</f>
        <v>0</v>
      </c>
      <c r="Y2541" s="28">
        <f t="shared" si="218"/>
        <v>0</v>
      </c>
      <c r="Z2541" s="6">
        <f>IFERROR((Table1[[#This Row],[Total Cost SDG]]/Table1[[#This Row],[Volume MT/Head]]),0)</f>
        <v>0</v>
      </c>
      <c r="AA2541" s="57" t="e">
        <f t="shared" si="219"/>
        <v>#DIV/0!</v>
      </c>
      <c r="AB2541" s="57">
        <f>IFERROR((Table1[[#This Row],[Total Cost USD]]/Table1[[#This Row],[Volume MT/Head]]),0)</f>
        <v>0</v>
      </c>
      <c r="AD2541" s="6">
        <f>Table1[[#This Row],[Volume MT/Head]]-Table1[[#This Row],[Delivered MT]]</f>
        <v>0</v>
      </c>
      <c r="AE2541" s="6">
        <f>Table1[[#This Row],[Delivered MT]]*Table1[[#This Row],[Average Cost SDG/MT]]</f>
        <v>0</v>
      </c>
    </row>
    <row r="2542" spans="1:31" hidden="1" x14ac:dyDescent="0.2">
      <c r="A2542" s="1">
        <v>2553</v>
      </c>
      <c r="P2542" s="6">
        <f t="shared" si="216"/>
        <v>0</v>
      </c>
      <c r="R2542" s="6">
        <f t="shared" si="217"/>
        <v>0</v>
      </c>
      <c r="S2542" s="57">
        <f t="shared" si="220"/>
        <v>0</v>
      </c>
      <c r="T2542" s="6">
        <f>Table1[[#This Row],[Volume in Units]]*Table1[[#This Row],[Price SDG/Unit]]</f>
        <v>0</v>
      </c>
      <c r="U2542" s="57">
        <f>Table1[[#This Row],[Volume MT/Head]]*Table1[[#This Row],[Price USD/(MT/Head)]]</f>
        <v>0</v>
      </c>
      <c r="W2542" s="28">
        <f>Table1[[#This Row],[Commission SDG/MT]]*Table1[[#This Row],[Volume in Units]]</f>
        <v>0</v>
      </c>
      <c r="Y2542" s="28">
        <f t="shared" si="218"/>
        <v>0</v>
      </c>
      <c r="Z2542" s="6">
        <f>IFERROR((Table1[[#This Row],[Total Cost SDG]]/Table1[[#This Row],[Volume MT/Head]]),0)</f>
        <v>0</v>
      </c>
      <c r="AA2542" s="57" t="e">
        <f t="shared" si="219"/>
        <v>#DIV/0!</v>
      </c>
      <c r="AB2542" s="57">
        <f>IFERROR((Table1[[#This Row],[Total Cost USD]]/Table1[[#This Row],[Volume MT/Head]]),0)</f>
        <v>0</v>
      </c>
      <c r="AD2542" s="6">
        <f>Table1[[#This Row],[Volume MT/Head]]-Table1[[#This Row],[Delivered MT]]</f>
        <v>0</v>
      </c>
      <c r="AE2542" s="6">
        <f>Table1[[#This Row],[Delivered MT]]*Table1[[#This Row],[Average Cost SDG/MT]]</f>
        <v>0</v>
      </c>
    </row>
    <row r="2543" spans="1:31" hidden="1" x14ac:dyDescent="0.2">
      <c r="A2543" s="1">
        <v>2554</v>
      </c>
      <c r="P2543" s="6">
        <f t="shared" si="216"/>
        <v>0</v>
      </c>
      <c r="R2543" s="6">
        <f t="shared" si="217"/>
        <v>0</v>
      </c>
      <c r="S2543" s="57">
        <f t="shared" si="220"/>
        <v>0</v>
      </c>
      <c r="T2543" s="6">
        <f>Table1[[#This Row],[Volume in Units]]*Table1[[#This Row],[Price SDG/Unit]]</f>
        <v>0</v>
      </c>
      <c r="U2543" s="57">
        <f>Table1[[#This Row],[Volume MT/Head]]*Table1[[#This Row],[Price USD/(MT/Head)]]</f>
        <v>0</v>
      </c>
      <c r="W2543" s="28">
        <f>Table1[[#This Row],[Commission SDG/MT]]*Table1[[#This Row],[Volume in Units]]</f>
        <v>0</v>
      </c>
      <c r="Y2543" s="28">
        <f t="shared" si="218"/>
        <v>0</v>
      </c>
      <c r="Z2543" s="6">
        <f>IFERROR((Table1[[#This Row],[Total Cost SDG]]/Table1[[#This Row],[Volume MT/Head]]),0)</f>
        <v>0</v>
      </c>
      <c r="AA2543" s="57" t="e">
        <f t="shared" si="219"/>
        <v>#DIV/0!</v>
      </c>
      <c r="AB2543" s="57">
        <f>IFERROR((Table1[[#This Row],[Total Cost USD]]/Table1[[#This Row],[Volume MT/Head]]),0)</f>
        <v>0</v>
      </c>
      <c r="AD2543" s="6">
        <f>Table1[[#This Row],[Volume MT/Head]]-Table1[[#This Row],[Delivered MT]]</f>
        <v>0</v>
      </c>
      <c r="AE2543" s="6">
        <f>Table1[[#This Row],[Delivered MT]]*Table1[[#This Row],[Average Cost SDG/MT]]</f>
        <v>0</v>
      </c>
    </row>
    <row r="2544" spans="1:31" hidden="1" x14ac:dyDescent="0.2">
      <c r="A2544" s="1">
        <v>2555</v>
      </c>
      <c r="P2544" s="6">
        <f t="shared" si="216"/>
        <v>0</v>
      </c>
      <c r="R2544" s="6">
        <f t="shared" si="217"/>
        <v>0</v>
      </c>
      <c r="S2544" s="57">
        <f t="shared" si="220"/>
        <v>0</v>
      </c>
      <c r="T2544" s="6">
        <f>Table1[[#This Row],[Volume in Units]]*Table1[[#This Row],[Price SDG/Unit]]</f>
        <v>0</v>
      </c>
      <c r="U2544" s="57">
        <f>Table1[[#This Row],[Volume MT/Head]]*Table1[[#This Row],[Price USD/(MT/Head)]]</f>
        <v>0</v>
      </c>
      <c r="W2544" s="28">
        <f>Table1[[#This Row],[Commission SDG/MT]]*Table1[[#This Row],[Volume in Units]]</f>
        <v>0</v>
      </c>
      <c r="Y2544" s="28">
        <f t="shared" si="218"/>
        <v>0</v>
      </c>
      <c r="Z2544" s="6">
        <f>IFERROR((Table1[[#This Row],[Total Cost SDG]]/Table1[[#This Row],[Volume MT/Head]]),0)</f>
        <v>0</v>
      </c>
      <c r="AA2544" s="57" t="e">
        <f t="shared" si="219"/>
        <v>#DIV/0!</v>
      </c>
      <c r="AB2544" s="57">
        <f>IFERROR((Table1[[#This Row],[Total Cost USD]]/Table1[[#This Row],[Volume MT/Head]]),0)</f>
        <v>0</v>
      </c>
      <c r="AD2544" s="6">
        <f>Table1[[#This Row],[Volume MT/Head]]-Table1[[#This Row],[Delivered MT]]</f>
        <v>0</v>
      </c>
      <c r="AE2544" s="6">
        <f>Table1[[#This Row],[Delivered MT]]*Table1[[#This Row],[Average Cost SDG/MT]]</f>
        <v>0</v>
      </c>
    </row>
    <row r="2545" spans="1:31" hidden="1" x14ac:dyDescent="0.2">
      <c r="A2545" s="1">
        <v>2556</v>
      </c>
      <c r="P2545" s="6">
        <f t="shared" si="216"/>
        <v>0</v>
      </c>
      <c r="R2545" s="6">
        <f t="shared" si="217"/>
        <v>0</v>
      </c>
      <c r="S2545" s="57">
        <f t="shared" si="220"/>
        <v>0</v>
      </c>
      <c r="T2545" s="6">
        <f>Table1[[#This Row],[Volume in Units]]*Table1[[#This Row],[Price SDG/Unit]]</f>
        <v>0</v>
      </c>
      <c r="U2545" s="57">
        <f>Table1[[#This Row],[Volume MT/Head]]*Table1[[#This Row],[Price USD/(MT/Head)]]</f>
        <v>0</v>
      </c>
      <c r="W2545" s="28">
        <f>Table1[[#This Row],[Commission SDG/MT]]*Table1[[#This Row],[Volume in Units]]</f>
        <v>0</v>
      </c>
      <c r="Y2545" s="28">
        <f t="shared" si="218"/>
        <v>0</v>
      </c>
      <c r="Z2545" s="6">
        <f>IFERROR((Table1[[#This Row],[Total Cost SDG]]/Table1[[#This Row],[Volume MT/Head]]),0)</f>
        <v>0</v>
      </c>
      <c r="AA2545" s="57" t="e">
        <f t="shared" si="219"/>
        <v>#DIV/0!</v>
      </c>
      <c r="AB2545" s="57">
        <f>IFERROR((Table1[[#This Row],[Total Cost USD]]/Table1[[#This Row],[Volume MT/Head]]),0)</f>
        <v>0</v>
      </c>
      <c r="AD2545" s="6">
        <f>Table1[[#This Row],[Volume MT/Head]]-Table1[[#This Row],[Delivered MT]]</f>
        <v>0</v>
      </c>
      <c r="AE2545" s="6">
        <f>Table1[[#This Row],[Delivered MT]]*Table1[[#This Row],[Average Cost SDG/MT]]</f>
        <v>0</v>
      </c>
    </row>
    <row r="2546" spans="1:31" hidden="1" x14ac:dyDescent="0.2">
      <c r="A2546" s="1">
        <v>2557</v>
      </c>
      <c r="P2546" s="6">
        <f t="shared" si="216"/>
        <v>0</v>
      </c>
      <c r="R2546" s="6">
        <f t="shared" si="217"/>
        <v>0</v>
      </c>
      <c r="S2546" s="57">
        <f t="shared" si="220"/>
        <v>0</v>
      </c>
      <c r="T2546" s="6">
        <f>Table1[[#This Row],[Volume in Units]]*Table1[[#This Row],[Price SDG/Unit]]</f>
        <v>0</v>
      </c>
      <c r="U2546" s="57">
        <f>Table1[[#This Row],[Volume MT/Head]]*Table1[[#This Row],[Price USD/(MT/Head)]]</f>
        <v>0</v>
      </c>
      <c r="W2546" s="28">
        <f>Table1[[#This Row],[Commission SDG/MT]]*Table1[[#This Row],[Volume in Units]]</f>
        <v>0</v>
      </c>
      <c r="Y2546" s="28">
        <f t="shared" si="218"/>
        <v>0</v>
      </c>
      <c r="Z2546" s="6">
        <f>IFERROR((Table1[[#This Row],[Total Cost SDG]]/Table1[[#This Row],[Volume MT/Head]]),0)</f>
        <v>0</v>
      </c>
      <c r="AA2546" s="57" t="e">
        <f t="shared" si="219"/>
        <v>#DIV/0!</v>
      </c>
      <c r="AB2546" s="57">
        <f>IFERROR((Table1[[#This Row],[Total Cost USD]]/Table1[[#This Row],[Volume MT/Head]]),0)</f>
        <v>0</v>
      </c>
      <c r="AD2546" s="6">
        <f>Table1[[#This Row],[Volume MT/Head]]-Table1[[#This Row],[Delivered MT]]</f>
        <v>0</v>
      </c>
      <c r="AE2546" s="6">
        <f>Table1[[#This Row],[Delivered MT]]*Table1[[#This Row],[Average Cost SDG/MT]]</f>
        <v>0</v>
      </c>
    </row>
    <row r="2547" spans="1:31" hidden="1" x14ac:dyDescent="0.2">
      <c r="A2547" s="1">
        <v>2558</v>
      </c>
      <c r="P2547" s="6">
        <f t="shared" si="216"/>
        <v>0</v>
      </c>
      <c r="R2547" s="6">
        <f t="shared" si="217"/>
        <v>0</v>
      </c>
      <c r="S2547" s="57">
        <f t="shared" si="220"/>
        <v>0</v>
      </c>
      <c r="T2547" s="6">
        <f>Table1[[#This Row],[Volume in Units]]*Table1[[#This Row],[Price SDG/Unit]]</f>
        <v>0</v>
      </c>
      <c r="U2547" s="57">
        <f>Table1[[#This Row],[Volume MT/Head]]*Table1[[#This Row],[Price USD/(MT/Head)]]</f>
        <v>0</v>
      </c>
      <c r="W2547" s="28">
        <f>Table1[[#This Row],[Commission SDG/MT]]*Table1[[#This Row],[Volume in Units]]</f>
        <v>0</v>
      </c>
      <c r="Y2547" s="28">
        <f t="shared" si="218"/>
        <v>0</v>
      </c>
      <c r="Z2547" s="6">
        <f>IFERROR((Table1[[#This Row],[Total Cost SDG]]/Table1[[#This Row],[Volume MT/Head]]),0)</f>
        <v>0</v>
      </c>
      <c r="AA2547" s="57" t="e">
        <f t="shared" si="219"/>
        <v>#DIV/0!</v>
      </c>
      <c r="AB2547" s="57">
        <f>IFERROR((Table1[[#This Row],[Total Cost USD]]/Table1[[#This Row],[Volume MT/Head]]),0)</f>
        <v>0</v>
      </c>
      <c r="AD2547" s="6">
        <f>Table1[[#This Row],[Volume MT/Head]]-Table1[[#This Row],[Delivered MT]]</f>
        <v>0</v>
      </c>
      <c r="AE2547" s="6">
        <f>Table1[[#This Row],[Delivered MT]]*Table1[[#This Row],[Average Cost SDG/MT]]</f>
        <v>0</v>
      </c>
    </row>
    <row r="2548" spans="1:31" hidden="1" x14ac:dyDescent="0.2">
      <c r="A2548" s="1">
        <v>2559</v>
      </c>
      <c r="P2548" s="6">
        <f t="shared" si="216"/>
        <v>0</v>
      </c>
      <c r="R2548" s="6">
        <f t="shared" si="217"/>
        <v>0</v>
      </c>
      <c r="S2548" s="57">
        <f t="shared" si="220"/>
        <v>0</v>
      </c>
      <c r="T2548" s="6">
        <f>Table1[[#This Row],[Volume in Units]]*Table1[[#This Row],[Price SDG/Unit]]</f>
        <v>0</v>
      </c>
      <c r="U2548" s="57">
        <f>Table1[[#This Row],[Volume MT/Head]]*Table1[[#This Row],[Price USD/(MT/Head)]]</f>
        <v>0</v>
      </c>
      <c r="W2548" s="28">
        <f>Table1[[#This Row],[Commission SDG/MT]]*Table1[[#This Row],[Volume in Units]]</f>
        <v>0</v>
      </c>
      <c r="Y2548" s="28">
        <f t="shared" si="218"/>
        <v>0</v>
      </c>
      <c r="Z2548" s="6">
        <f>IFERROR((Table1[[#This Row],[Total Cost SDG]]/Table1[[#This Row],[Volume MT/Head]]),0)</f>
        <v>0</v>
      </c>
      <c r="AA2548" s="57" t="e">
        <f t="shared" si="219"/>
        <v>#DIV/0!</v>
      </c>
      <c r="AB2548" s="57">
        <f>IFERROR((Table1[[#This Row],[Total Cost USD]]/Table1[[#This Row],[Volume MT/Head]]),0)</f>
        <v>0</v>
      </c>
      <c r="AD2548" s="6">
        <f>Table1[[#This Row],[Volume MT/Head]]-Table1[[#This Row],[Delivered MT]]</f>
        <v>0</v>
      </c>
      <c r="AE2548" s="6">
        <f>Table1[[#This Row],[Delivered MT]]*Table1[[#This Row],[Average Cost SDG/MT]]</f>
        <v>0</v>
      </c>
    </row>
    <row r="2549" spans="1:31" hidden="1" x14ac:dyDescent="0.2">
      <c r="A2549" s="1">
        <v>2560</v>
      </c>
      <c r="P2549" s="6">
        <f t="shared" si="216"/>
        <v>0</v>
      </c>
      <c r="R2549" s="6">
        <f t="shared" si="217"/>
        <v>0</v>
      </c>
      <c r="S2549" s="57">
        <f t="shared" si="220"/>
        <v>0</v>
      </c>
      <c r="T2549" s="6">
        <f>Table1[[#This Row],[Volume in Units]]*Table1[[#This Row],[Price SDG/Unit]]</f>
        <v>0</v>
      </c>
      <c r="U2549" s="57">
        <f>Table1[[#This Row],[Volume MT/Head]]*Table1[[#This Row],[Price USD/(MT/Head)]]</f>
        <v>0</v>
      </c>
      <c r="W2549" s="28">
        <f>Table1[[#This Row],[Commission SDG/MT]]*Table1[[#This Row],[Volume in Units]]</f>
        <v>0</v>
      </c>
      <c r="Y2549" s="28">
        <f t="shared" si="218"/>
        <v>0</v>
      </c>
      <c r="Z2549" s="6">
        <f>IFERROR((Table1[[#This Row],[Total Cost SDG]]/Table1[[#This Row],[Volume MT/Head]]),0)</f>
        <v>0</v>
      </c>
      <c r="AA2549" s="57" t="e">
        <f t="shared" si="219"/>
        <v>#DIV/0!</v>
      </c>
      <c r="AB2549" s="57">
        <f>IFERROR((Table1[[#This Row],[Total Cost USD]]/Table1[[#This Row],[Volume MT/Head]]),0)</f>
        <v>0</v>
      </c>
      <c r="AD2549" s="6">
        <f>Table1[[#This Row],[Volume MT/Head]]-Table1[[#This Row],[Delivered MT]]</f>
        <v>0</v>
      </c>
      <c r="AE2549" s="6">
        <f>Table1[[#This Row],[Delivered MT]]*Table1[[#This Row],[Average Cost SDG/MT]]</f>
        <v>0</v>
      </c>
    </row>
    <row r="2550" spans="1:31" hidden="1" x14ac:dyDescent="0.2">
      <c r="A2550" s="1">
        <v>2561</v>
      </c>
      <c r="P2550" s="6">
        <f t="shared" si="216"/>
        <v>0</v>
      </c>
      <c r="R2550" s="6">
        <f t="shared" si="217"/>
        <v>0</v>
      </c>
      <c r="S2550" s="57">
        <f t="shared" si="220"/>
        <v>0</v>
      </c>
      <c r="T2550" s="6">
        <f>Table1[[#This Row],[Volume in Units]]*Table1[[#This Row],[Price SDG/Unit]]</f>
        <v>0</v>
      </c>
      <c r="U2550" s="57">
        <f>Table1[[#This Row],[Volume MT/Head]]*Table1[[#This Row],[Price USD/(MT/Head)]]</f>
        <v>0</v>
      </c>
      <c r="W2550" s="28">
        <f>Table1[[#This Row],[Commission SDG/MT]]*Table1[[#This Row],[Volume in Units]]</f>
        <v>0</v>
      </c>
      <c r="Y2550" s="28">
        <f t="shared" si="218"/>
        <v>0</v>
      </c>
      <c r="Z2550" s="6">
        <f>IFERROR((Table1[[#This Row],[Total Cost SDG]]/Table1[[#This Row],[Volume MT/Head]]),0)</f>
        <v>0</v>
      </c>
      <c r="AA2550" s="57" t="e">
        <f t="shared" si="219"/>
        <v>#DIV/0!</v>
      </c>
      <c r="AB2550" s="57">
        <f>IFERROR((Table1[[#This Row],[Total Cost USD]]/Table1[[#This Row],[Volume MT/Head]]),0)</f>
        <v>0</v>
      </c>
      <c r="AD2550" s="6">
        <f>Table1[[#This Row],[Volume MT/Head]]-Table1[[#This Row],[Delivered MT]]</f>
        <v>0</v>
      </c>
      <c r="AE2550" s="6">
        <f>Table1[[#This Row],[Delivered MT]]*Table1[[#This Row],[Average Cost SDG/MT]]</f>
        <v>0</v>
      </c>
    </row>
    <row r="2551" spans="1:31" hidden="1" x14ac:dyDescent="0.2">
      <c r="A2551" s="1">
        <v>2562</v>
      </c>
      <c r="P2551" s="6">
        <f t="shared" si="216"/>
        <v>0</v>
      </c>
      <c r="R2551" s="6">
        <f t="shared" si="217"/>
        <v>0</v>
      </c>
      <c r="S2551" s="57">
        <f t="shared" si="220"/>
        <v>0</v>
      </c>
      <c r="T2551" s="6">
        <f>Table1[[#This Row],[Volume in Units]]*Table1[[#This Row],[Price SDG/Unit]]</f>
        <v>0</v>
      </c>
      <c r="U2551" s="57">
        <f>Table1[[#This Row],[Volume MT/Head]]*Table1[[#This Row],[Price USD/(MT/Head)]]</f>
        <v>0</v>
      </c>
      <c r="W2551" s="28">
        <f>Table1[[#This Row],[Commission SDG/MT]]*Table1[[#This Row],[Volume in Units]]</f>
        <v>0</v>
      </c>
      <c r="Y2551" s="28">
        <f t="shared" si="218"/>
        <v>0</v>
      </c>
      <c r="Z2551" s="6">
        <f>IFERROR((Table1[[#This Row],[Total Cost SDG]]/Table1[[#This Row],[Volume MT/Head]]),0)</f>
        <v>0</v>
      </c>
      <c r="AA2551" s="57" t="e">
        <f t="shared" si="219"/>
        <v>#DIV/0!</v>
      </c>
      <c r="AB2551" s="57">
        <f>IFERROR((Table1[[#This Row],[Total Cost USD]]/Table1[[#This Row],[Volume MT/Head]]),0)</f>
        <v>0</v>
      </c>
      <c r="AD2551" s="6">
        <f>Table1[[#This Row],[Volume MT/Head]]-Table1[[#This Row],[Delivered MT]]</f>
        <v>0</v>
      </c>
      <c r="AE2551" s="6">
        <f>Table1[[#This Row],[Delivered MT]]*Table1[[#This Row],[Average Cost SDG/MT]]</f>
        <v>0</v>
      </c>
    </row>
    <row r="2552" spans="1:31" hidden="1" x14ac:dyDescent="0.2">
      <c r="A2552" s="1">
        <v>2563</v>
      </c>
      <c r="P2552" s="6">
        <f t="shared" si="216"/>
        <v>0</v>
      </c>
      <c r="R2552" s="6">
        <f t="shared" si="217"/>
        <v>0</v>
      </c>
      <c r="S2552" s="57">
        <f t="shared" si="220"/>
        <v>0</v>
      </c>
      <c r="T2552" s="6">
        <f>Table1[[#This Row],[Volume in Units]]*Table1[[#This Row],[Price SDG/Unit]]</f>
        <v>0</v>
      </c>
      <c r="U2552" s="57">
        <f>Table1[[#This Row],[Volume MT/Head]]*Table1[[#This Row],[Price USD/(MT/Head)]]</f>
        <v>0</v>
      </c>
      <c r="W2552" s="28">
        <f>Table1[[#This Row],[Commission SDG/MT]]*Table1[[#This Row],[Volume in Units]]</f>
        <v>0</v>
      </c>
      <c r="Y2552" s="28">
        <f t="shared" si="218"/>
        <v>0</v>
      </c>
      <c r="Z2552" s="6">
        <f>IFERROR((Table1[[#This Row],[Total Cost SDG]]/Table1[[#This Row],[Volume MT/Head]]),0)</f>
        <v>0</v>
      </c>
      <c r="AA2552" s="57" t="e">
        <f t="shared" si="219"/>
        <v>#DIV/0!</v>
      </c>
      <c r="AB2552" s="57">
        <f>IFERROR((Table1[[#This Row],[Total Cost USD]]/Table1[[#This Row],[Volume MT/Head]]),0)</f>
        <v>0</v>
      </c>
      <c r="AD2552" s="6">
        <f>Table1[[#This Row],[Volume MT/Head]]-Table1[[#This Row],[Delivered MT]]</f>
        <v>0</v>
      </c>
      <c r="AE2552" s="6">
        <f>Table1[[#This Row],[Delivered MT]]*Table1[[#This Row],[Average Cost SDG/MT]]</f>
        <v>0</v>
      </c>
    </row>
    <row r="2553" spans="1:31" hidden="1" x14ac:dyDescent="0.2">
      <c r="A2553" s="1">
        <v>2564</v>
      </c>
      <c r="P2553" s="6">
        <f t="shared" si="216"/>
        <v>0</v>
      </c>
      <c r="R2553" s="6">
        <f t="shared" si="217"/>
        <v>0</v>
      </c>
      <c r="S2553" s="57">
        <f t="shared" si="220"/>
        <v>0</v>
      </c>
      <c r="T2553" s="6">
        <f>Table1[[#This Row],[Volume in Units]]*Table1[[#This Row],[Price SDG/Unit]]</f>
        <v>0</v>
      </c>
      <c r="U2553" s="57">
        <f>Table1[[#This Row],[Volume MT/Head]]*Table1[[#This Row],[Price USD/(MT/Head)]]</f>
        <v>0</v>
      </c>
      <c r="W2553" s="28">
        <f>Table1[[#This Row],[Commission SDG/MT]]*Table1[[#This Row],[Volume in Units]]</f>
        <v>0</v>
      </c>
      <c r="Y2553" s="28">
        <f t="shared" si="218"/>
        <v>0</v>
      </c>
      <c r="Z2553" s="6">
        <f>IFERROR((Table1[[#This Row],[Total Cost SDG]]/Table1[[#This Row],[Volume MT/Head]]),0)</f>
        <v>0</v>
      </c>
      <c r="AA2553" s="57" t="e">
        <f t="shared" si="219"/>
        <v>#DIV/0!</v>
      </c>
      <c r="AB2553" s="57">
        <f>IFERROR((Table1[[#This Row],[Total Cost USD]]/Table1[[#This Row],[Volume MT/Head]]),0)</f>
        <v>0</v>
      </c>
      <c r="AD2553" s="6">
        <f>Table1[[#This Row],[Volume MT/Head]]-Table1[[#This Row],[Delivered MT]]</f>
        <v>0</v>
      </c>
      <c r="AE2553" s="6">
        <f>Table1[[#This Row],[Delivered MT]]*Table1[[#This Row],[Average Cost SDG/MT]]</f>
        <v>0</v>
      </c>
    </row>
    <row r="2554" spans="1:31" hidden="1" x14ac:dyDescent="0.2">
      <c r="A2554" s="1">
        <v>2565</v>
      </c>
      <c r="P2554" s="6">
        <f t="shared" si="216"/>
        <v>0</v>
      </c>
      <c r="R2554" s="6">
        <f t="shared" si="217"/>
        <v>0</v>
      </c>
      <c r="S2554" s="57">
        <f t="shared" si="220"/>
        <v>0</v>
      </c>
      <c r="T2554" s="6">
        <f>Table1[[#This Row],[Volume in Units]]*Table1[[#This Row],[Price SDG/Unit]]</f>
        <v>0</v>
      </c>
      <c r="U2554" s="57">
        <f>Table1[[#This Row],[Volume MT/Head]]*Table1[[#This Row],[Price USD/(MT/Head)]]</f>
        <v>0</v>
      </c>
      <c r="W2554" s="28">
        <f>Table1[[#This Row],[Commission SDG/MT]]*Table1[[#This Row],[Volume in Units]]</f>
        <v>0</v>
      </c>
      <c r="Y2554" s="28">
        <f t="shared" si="218"/>
        <v>0</v>
      </c>
      <c r="Z2554" s="6">
        <f>IFERROR((Table1[[#This Row],[Total Cost SDG]]/Table1[[#This Row],[Volume MT/Head]]),0)</f>
        <v>0</v>
      </c>
      <c r="AA2554" s="57" t="e">
        <f t="shared" si="219"/>
        <v>#DIV/0!</v>
      </c>
      <c r="AB2554" s="57">
        <f>IFERROR((Table1[[#This Row],[Total Cost USD]]/Table1[[#This Row],[Volume MT/Head]]),0)</f>
        <v>0</v>
      </c>
      <c r="AD2554" s="6">
        <f>Table1[[#This Row],[Volume MT/Head]]-Table1[[#This Row],[Delivered MT]]</f>
        <v>0</v>
      </c>
      <c r="AE2554" s="6">
        <f>Table1[[#This Row],[Delivered MT]]*Table1[[#This Row],[Average Cost SDG/MT]]</f>
        <v>0</v>
      </c>
    </row>
    <row r="2555" spans="1:31" hidden="1" x14ac:dyDescent="0.2">
      <c r="A2555" s="1">
        <v>2566</v>
      </c>
      <c r="P2555" s="6">
        <f t="shared" si="216"/>
        <v>0</v>
      </c>
      <c r="R2555" s="6">
        <f t="shared" si="217"/>
        <v>0</v>
      </c>
      <c r="S2555" s="57">
        <f t="shared" si="220"/>
        <v>0</v>
      </c>
      <c r="T2555" s="6">
        <f>Table1[[#This Row],[Volume in Units]]*Table1[[#This Row],[Price SDG/Unit]]</f>
        <v>0</v>
      </c>
      <c r="U2555" s="57">
        <f>Table1[[#This Row],[Volume MT/Head]]*Table1[[#This Row],[Price USD/(MT/Head)]]</f>
        <v>0</v>
      </c>
      <c r="W2555" s="28">
        <f>Table1[[#This Row],[Commission SDG/MT]]*Table1[[#This Row],[Volume in Units]]</f>
        <v>0</v>
      </c>
      <c r="Y2555" s="28">
        <f t="shared" si="218"/>
        <v>0</v>
      </c>
      <c r="Z2555" s="6">
        <f>IFERROR((Table1[[#This Row],[Total Cost SDG]]/Table1[[#This Row],[Volume MT/Head]]),0)</f>
        <v>0</v>
      </c>
      <c r="AA2555" s="57" t="e">
        <f t="shared" si="219"/>
        <v>#DIV/0!</v>
      </c>
      <c r="AB2555" s="57">
        <f>IFERROR((Table1[[#This Row],[Total Cost USD]]/Table1[[#This Row],[Volume MT/Head]]),0)</f>
        <v>0</v>
      </c>
      <c r="AD2555" s="6">
        <f>Table1[[#This Row],[Volume MT/Head]]-Table1[[#This Row],[Delivered MT]]</f>
        <v>0</v>
      </c>
      <c r="AE2555" s="6">
        <f>Table1[[#This Row],[Delivered MT]]*Table1[[#This Row],[Average Cost SDG/MT]]</f>
        <v>0</v>
      </c>
    </row>
    <row r="2556" spans="1:31" hidden="1" x14ac:dyDescent="0.2">
      <c r="A2556" s="1">
        <v>2567</v>
      </c>
      <c r="P2556" s="6">
        <f t="shared" si="216"/>
        <v>0</v>
      </c>
      <c r="R2556" s="6">
        <f t="shared" si="217"/>
        <v>0</v>
      </c>
      <c r="S2556" s="57">
        <f t="shared" si="220"/>
        <v>0</v>
      </c>
      <c r="T2556" s="6">
        <f>Table1[[#This Row],[Volume in Units]]*Table1[[#This Row],[Price SDG/Unit]]</f>
        <v>0</v>
      </c>
      <c r="U2556" s="57">
        <f>Table1[[#This Row],[Volume MT/Head]]*Table1[[#This Row],[Price USD/(MT/Head)]]</f>
        <v>0</v>
      </c>
      <c r="W2556" s="28">
        <f>Table1[[#This Row],[Commission SDG/MT]]*Table1[[#This Row],[Volume in Units]]</f>
        <v>0</v>
      </c>
      <c r="Y2556" s="28">
        <f t="shared" si="218"/>
        <v>0</v>
      </c>
      <c r="Z2556" s="6">
        <f>IFERROR((Table1[[#This Row],[Total Cost SDG]]/Table1[[#This Row],[Volume MT/Head]]),0)</f>
        <v>0</v>
      </c>
      <c r="AA2556" s="57" t="e">
        <f t="shared" si="219"/>
        <v>#DIV/0!</v>
      </c>
      <c r="AB2556" s="57">
        <f>IFERROR((Table1[[#This Row],[Total Cost USD]]/Table1[[#This Row],[Volume MT/Head]]),0)</f>
        <v>0</v>
      </c>
      <c r="AD2556" s="6">
        <f>Table1[[#This Row],[Volume MT/Head]]-Table1[[#This Row],[Delivered MT]]</f>
        <v>0</v>
      </c>
      <c r="AE2556" s="6">
        <f>Table1[[#This Row],[Delivered MT]]*Table1[[#This Row],[Average Cost SDG/MT]]</f>
        <v>0</v>
      </c>
    </row>
    <row r="2557" spans="1:31" hidden="1" x14ac:dyDescent="0.2">
      <c r="A2557" s="1">
        <v>2568</v>
      </c>
      <c r="P2557" s="6">
        <f t="shared" si="216"/>
        <v>0</v>
      </c>
      <c r="R2557" s="6">
        <f t="shared" si="217"/>
        <v>0</v>
      </c>
      <c r="S2557" s="57">
        <f t="shared" si="220"/>
        <v>0</v>
      </c>
      <c r="T2557" s="6">
        <f>Table1[[#This Row],[Volume in Units]]*Table1[[#This Row],[Price SDG/Unit]]</f>
        <v>0</v>
      </c>
      <c r="U2557" s="57">
        <f>Table1[[#This Row],[Volume MT/Head]]*Table1[[#This Row],[Price USD/(MT/Head)]]</f>
        <v>0</v>
      </c>
      <c r="W2557" s="28">
        <f>Table1[[#This Row],[Commission SDG/MT]]*Table1[[#This Row],[Volume in Units]]</f>
        <v>0</v>
      </c>
      <c r="Y2557" s="28">
        <f t="shared" si="218"/>
        <v>0</v>
      </c>
      <c r="Z2557" s="6">
        <f>IFERROR((Table1[[#This Row],[Total Cost SDG]]/Table1[[#This Row],[Volume MT/Head]]),0)</f>
        <v>0</v>
      </c>
      <c r="AA2557" s="57" t="e">
        <f t="shared" si="219"/>
        <v>#DIV/0!</v>
      </c>
      <c r="AB2557" s="57">
        <f>IFERROR((Table1[[#This Row],[Total Cost USD]]/Table1[[#This Row],[Volume MT/Head]]),0)</f>
        <v>0</v>
      </c>
      <c r="AD2557" s="6">
        <f>Table1[[#This Row],[Volume MT/Head]]-Table1[[#This Row],[Delivered MT]]</f>
        <v>0</v>
      </c>
      <c r="AE2557" s="6">
        <f>Table1[[#This Row],[Delivered MT]]*Table1[[#This Row],[Average Cost SDG/MT]]</f>
        <v>0</v>
      </c>
    </row>
    <row r="2558" spans="1:31" hidden="1" x14ac:dyDescent="0.2">
      <c r="A2558" s="1">
        <v>2569</v>
      </c>
      <c r="P2558" s="6">
        <f t="shared" si="216"/>
        <v>0</v>
      </c>
      <c r="R2558" s="6">
        <f t="shared" si="217"/>
        <v>0</v>
      </c>
      <c r="S2558" s="57">
        <f t="shared" si="220"/>
        <v>0</v>
      </c>
      <c r="T2558" s="6">
        <f>Table1[[#This Row],[Volume in Units]]*Table1[[#This Row],[Price SDG/Unit]]</f>
        <v>0</v>
      </c>
      <c r="U2558" s="57">
        <f>Table1[[#This Row],[Volume MT/Head]]*Table1[[#This Row],[Price USD/(MT/Head)]]</f>
        <v>0</v>
      </c>
      <c r="W2558" s="28">
        <f>Table1[[#This Row],[Commission SDG/MT]]*Table1[[#This Row],[Volume in Units]]</f>
        <v>0</v>
      </c>
      <c r="Y2558" s="28">
        <f t="shared" si="218"/>
        <v>0</v>
      </c>
      <c r="Z2558" s="6">
        <f>IFERROR((Table1[[#This Row],[Total Cost SDG]]/Table1[[#This Row],[Volume MT/Head]]),0)</f>
        <v>0</v>
      </c>
      <c r="AA2558" s="57" t="e">
        <f t="shared" si="219"/>
        <v>#DIV/0!</v>
      </c>
      <c r="AB2558" s="57">
        <f>IFERROR((Table1[[#This Row],[Total Cost USD]]/Table1[[#This Row],[Volume MT/Head]]),0)</f>
        <v>0</v>
      </c>
      <c r="AD2558" s="6">
        <f>Table1[[#This Row],[Volume MT/Head]]-Table1[[#This Row],[Delivered MT]]</f>
        <v>0</v>
      </c>
      <c r="AE2558" s="6">
        <f>Table1[[#This Row],[Delivered MT]]*Table1[[#This Row],[Average Cost SDG/MT]]</f>
        <v>0</v>
      </c>
    </row>
    <row r="2559" spans="1:31" hidden="1" x14ac:dyDescent="0.2">
      <c r="A2559" s="1">
        <v>2570</v>
      </c>
      <c r="P2559" s="6">
        <f t="shared" si="216"/>
        <v>0</v>
      </c>
      <c r="R2559" s="6">
        <f t="shared" si="217"/>
        <v>0</v>
      </c>
      <c r="S2559" s="57">
        <f t="shared" si="220"/>
        <v>0</v>
      </c>
      <c r="T2559" s="6">
        <f>Table1[[#This Row],[Volume in Units]]*Table1[[#This Row],[Price SDG/Unit]]</f>
        <v>0</v>
      </c>
      <c r="U2559" s="57">
        <f>Table1[[#This Row],[Volume MT/Head]]*Table1[[#This Row],[Price USD/(MT/Head)]]</f>
        <v>0</v>
      </c>
      <c r="W2559" s="28">
        <f>Table1[[#This Row],[Commission SDG/MT]]*Table1[[#This Row],[Volume in Units]]</f>
        <v>0</v>
      </c>
      <c r="Y2559" s="28">
        <f t="shared" si="218"/>
        <v>0</v>
      </c>
      <c r="Z2559" s="6">
        <f>IFERROR((Table1[[#This Row],[Total Cost SDG]]/Table1[[#This Row],[Volume MT/Head]]),0)</f>
        <v>0</v>
      </c>
      <c r="AA2559" s="57" t="e">
        <f t="shared" si="219"/>
        <v>#DIV/0!</v>
      </c>
      <c r="AB2559" s="57">
        <f>IFERROR((Table1[[#This Row],[Total Cost USD]]/Table1[[#This Row],[Volume MT/Head]]),0)</f>
        <v>0</v>
      </c>
      <c r="AD2559" s="6">
        <f>Table1[[#This Row],[Volume MT/Head]]-Table1[[#This Row],[Delivered MT]]</f>
        <v>0</v>
      </c>
      <c r="AE2559" s="6">
        <f>Table1[[#This Row],[Delivered MT]]*Table1[[#This Row],[Average Cost SDG/MT]]</f>
        <v>0</v>
      </c>
    </row>
    <row r="2560" spans="1:31" hidden="1" x14ac:dyDescent="0.2">
      <c r="A2560" s="1">
        <v>2571</v>
      </c>
      <c r="P2560" s="6">
        <f t="shared" si="216"/>
        <v>0</v>
      </c>
      <c r="R2560" s="6">
        <f t="shared" si="217"/>
        <v>0</v>
      </c>
      <c r="S2560" s="57">
        <f t="shared" si="220"/>
        <v>0</v>
      </c>
      <c r="T2560" s="6">
        <f>Table1[[#This Row],[Volume in Units]]*Table1[[#This Row],[Price SDG/Unit]]</f>
        <v>0</v>
      </c>
      <c r="U2560" s="57">
        <f>Table1[[#This Row],[Volume MT/Head]]*Table1[[#This Row],[Price USD/(MT/Head)]]</f>
        <v>0</v>
      </c>
      <c r="W2560" s="28">
        <f>Table1[[#This Row],[Commission SDG/MT]]*Table1[[#This Row],[Volume in Units]]</f>
        <v>0</v>
      </c>
      <c r="Y2560" s="28">
        <f t="shared" si="218"/>
        <v>0</v>
      </c>
      <c r="Z2560" s="6">
        <f>IFERROR((Table1[[#This Row],[Total Cost SDG]]/Table1[[#This Row],[Volume MT/Head]]),0)</f>
        <v>0</v>
      </c>
      <c r="AA2560" s="57" t="e">
        <f t="shared" si="219"/>
        <v>#DIV/0!</v>
      </c>
      <c r="AB2560" s="57">
        <f>IFERROR((Table1[[#This Row],[Total Cost USD]]/Table1[[#This Row],[Volume MT/Head]]),0)</f>
        <v>0</v>
      </c>
      <c r="AD2560" s="6">
        <f>Table1[[#This Row],[Volume MT/Head]]-Table1[[#This Row],[Delivered MT]]</f>
        <v>0</v>
      </c>
      <c r="AE2560" s="6">
        <f>Table1[[#This Row],[Delivered MT]]*Table1[[#This Row],[Average Cost SDG/MT]]</f>
        <v>0</v>
      </c>
    </row>
    <row r="2561" spans="1:31" hidden="1" x14ac:dyDescent="0.2">
      <c r="A2561" s="1">
        <v>2572</v>
      </c>
      <c r="P2561" s="6">
        <f t="shared" si="216"/>
        <v>0</v>
      </c>
      <c r="R2561" s="6">
        <f t="shared" si="217"/>
        <v>0</v>
      </c>
      <c r="S2561" s="57">
        <f t="shared" si="220"/>
        <v>0</v>
      </c>
      <c r="T2561" s="6">
        <f>Table1[[#This Row],[Volume in Units]]*Table1[[#This Row],[Price SDG/Unit]]</f>
        <v>0</v>
      </c>
      <c r="U2561" s="57">
        <f>Table1[[#This Row],[Volume MT/Head]]*Table1[[#This Row],[Price USD/(MT/Head)]]</f>
        <v>0</v>
      </c>
      <c r="W2561" s="28">
        <f>Table1[[#This Row],[Commission SDG/MT]]*Table1[[#This Row],[Volume in Units]]</f>
        <v>0</v>
      </c>
      <c r="Y2561" s="28">
        <f t="shared" si="218"/>
        <v>0</v>
      </c>
      <c r="Z2561" s="6">
        <f>IFERROR((Table1[[#This Row],[Total Cost SDG]]/Table1[[#This Row],[Volume MT/Head]]),0)</f>
        <v>0</v>
      </c>
      <c r="AA2561" s="57" t="e">
        <f t="shared" si="219"/>
        <v>#DIV/0!</v>
      </c>
      <c r="AB2561" s="57">
        <f>IFERROR((Table1[[#This Row],[Total Cost USD]]/Table1[[#This Row],[Volume MT/Head]]),0)</f>
        <v>0</v>
      </c>
      <c r="AD2561" s="6">
        <f>Table1[[#This Row],[Volume MT/Head]]-Table1[[#This Row],[Delivered MT]]</f>
        <v>0</v>
      </c>
      <c r="AE2561" s="6">
        <f>Table1[[#This Row],[Delivered MT]]*Table1[[#This Row],[Average Cost SDG/MT]]</f>
        <v>0</v>
      </c>
    </row>
    <row r="2562" spans="1:31" hidden="1" x14ac:dyDescent="0.2">
      <c r="A2562" s="1">
        <v>2573</v>
      </c>
      <c r="P2562" s="6">
        <f t="shared" ref="P2562:P2625" si="221">IF(N2562="KG",(O2562/1000),IF(N2562="Head",(O2562*1),IF(N2562="Kantar 100lb",(O2562/22.25),IF(N2562="Kantar 315lb",(O2562*315/2204.6),IF(N2562="MT",(O2562*1),IF(N2562="Ardab",(O2562*199.726/1000),IF(N2562="104 Bag",(O2562*104/1000),IF(N2562="101 Bag",(O2562*101/1000),IF(N2562=0,0)))))))))</f>
        <v>0</v>
      </c>
      <c r="R2562" s="6">
        <f t="shared" ref="R2562:R2625" si="222">IF(N2562="KG",(Q2562*1000),IF(N2562="Head",(Q2562*1),IF(N2562="Kantar 100lb",(Q2562*22.25),IF(N2562="Kantar 315lb",(Q2562/315*2204.6),IF(N2562="MT",(Q2562*1),IF(N2562="Ardab",(Q2562/199.726*1000),IF(N2562="104 Bag",(Q2562/104*1000),IF(N2562="101 Bag",(Q2562/101*1000),IF(N2562=0,0)))))))))</f>
        <v>0</v>
      </c>
      <c r="S2562" s="57">
        <f t="shared" si="220"/>
        <v>0</v>
      </c>
      <c r="T2562" s="6">
        <f>Table1[[#This Row],[Volume in Units]]*Table1[[#This Row],[Price SDG/Unit]]</f>
        <v>0</v>
      </c>
      <c r="U2562" s="57">
        <f>Table1[[#This Row],[Volume MT/Head]]*Table1[[#This Row],[Price USD/(MT/Head)]]</f>
        <v>0</v>
      </c>
      <c r="W2562" s="28">
        <f>Table1[[#This Row],[Commission SDG/MT]]*Table1[[#This Row],[Volume in Units]]</f>
        <v>0</v>
      </c>
      <c r="Y2562" s="28">
        <f t="shared" ref="Y2562:Y2625" si="223">T2562+W2562+X2562</f>
        <v>0</v>
      </c>
      <c r="Z2562" s="6">
        <f>IFERROR((Table1[[#This Row],[Total Cost SDG]]/Table1[[#This Row],[Volume MT/Head]]),0)</f>
        <v>0</v>
      </c>
      <c r="AA2562" s="57" t="e">
        <f t="shared" ref="AA2562:AA2625" si="224">Y2562/F2562</f>
        <v>#DIV/0!</v>
      </c>
      <c r="AB2562" s="57">
        <f>IFERROR((Table1[[#This Row],[Total Cost USD]]/Table1[[#This Row],[Volume MT/Head]]),0)</f>
        <v>0</v>
      </c>
      <c r="AD2562" s="6">
        <f>Table1[[#This Row],[Volume MT/Head]]-Table1[[#This Row],[Delivered MT]]</f>
        <v>0</v>
      </c>
      <c r="AE2562" s="6">
        <f>Table1[[#This Row],[Delivered MT]]*Table1[[#This Row],[Average Cost SDG/MT]]</f>
        <v>0</v>
      </c>
    </row>
    <row r="2563" spans="1:31" hidden="1" x14ac:dyDescent="0.2">
      <c r="A2563" s="1">
        <v>2574</v>
      </c>
      <c r="P2563" s="6">
        <f t="shared" si="221"/>
        <v>0</v>
      </c>
      <c r="R2563" s="6">
        <f t="shared" si="222"/>
        <v>0</v>
      </c>
      <c r="S2563" s="57">
        <f t="shared" si="220"/>
        <v>0</v>
      </c>
      <c r="T2563" s="6">
        <f>Table1[[#This Row],[Volume in Units]]*Table1[[#This Row],[Price SDG/Unit]]</f>
        <v>0</v>
      </c>
      <c r="U2563" s="57">
        <f>Table1[[#This Row],[Volume MT/Head]]*Table1[[#This Row],[Price USD/(MT/Head)]]</f>
        <v>0</v>
      </c>
      <c r="W2563" s="28">
        <f>Table1[[#This Row],[Commission SDG/MT]]*Table1[[#This Row],[Volume in Units]]</f>
        <v>0</v>
      </c>
      <c r="Y2563" s="28">
        <f t="shared" si="223"/>
        <v>0</v>
      </c>
      <c r="Z2563" s="6">
        <f>IFERROR((Table1[[#This Row],[Total Cost SDG]]/Table1[[#This Row],[Volume MT/Head]]),0)</f>
        <v>0</v>
      </c>
      <c r="AA2563" s="57" t="e">
        <f t="shared" si="224"/>
        <v>#DIV/0!</v>
      </c>
      <c r="AB2563" s="57">
        <f>IFERROR((Table1[[#This Row],[Total Cost USD]]/Table1[[#This Row],[Volume MT/Head]]),0)</f>
        <v>0</v>
      </c>
      <c r="AD2563" s="6">
        <f>Table1[[#This Row],[Volume MT/Head]]-Table1[[#This Row],[Delivered MT]]</f>
        <v>0</v>
      </c>
      <c r="AE2563" s="6">
        <f>Table1[[#This Row],[Delivered MT]]*Table1[[#This Row],[Average Cost SDG/MT]]</f>
        <v>0</v>
      </c>
    </row>
    <row r="2564" spans="1:31" hidden="1" x14ac:dyDescent="0.2">
      <c r="A2564" s="1">
        <v>2575</v>
      </c>
      <c r="P2564" s="6">
        <f t="shared" si="221"/>
        <v>0</v>
      </c>
      <c r="R2564" s="6">
        <f t="shared" si="222"/>
        <v>0</v>
      </c>
      <c r="S2564" s="57">
        <f t="shared" si="220"/>
        <v>0</v>
      </c>
      <c r="T2564" s="6">
        <f>Table1[[#This Row],[Volume in Units]]*Table1[[#This Row],[Price SDG/Unit]]</f>
        <v>0</v>
      </c>
      <c r="U2564" s="57">
        <f>Table1[[#This Row],[Volume MT/Head]]*Table1[[#This Row],[Price USD/(MT/Head)]]</f>
        <v>0</v>
      </c>
      <c r="W2564" s="28">
        <f>Table1[[#This Row],[Commission SDG/MT]]*Table1[[#This Row],[Volume in Units]]</f>
        <v>0</v>
      </c>
      <c r="Y2564" s="28">
        <f t="shared" si="223"/>
        <v>0</v>
      </c>
      <c r="Z2564" s="6">
        <f>IFERROR((Table1[[#This Row],[Total Cost SDG]]/Table1[[#This Row],[Volume MT/Head]]),0)</f>
        <v>0</v>
      </c>
      <c r="AA2564" s="57" t="e">
        <f t="shared" si="224"/>
        <v>#DIV/0!</v>
      </c>
      <c r="AB2564" s="57">
        <f>IFERROR((Table1[[#This Row],[Total Cost USD]]/Table1[[#This Row],[Volume MT/Head]]),0)</f>
        <v>0</v>
      </c>
      <c r="AD2564" s="6">
        <f>Table1[[#This Row],[Volume MT/Head]]-Table1[[#This Row],[Delivered MT]]</f>
        <v>0</v>
      </c>
      <c r="AE2564" s="6">
        <f>Table1[[#This Row],[Delivered MT]]*Table1[[#This Row],[Average Cost SDG/MT]]</f>
        <v>0</v>
      </c>
    </row>
    <row r="2565" spans="1:31" hidden="1" x14ac:dyDescent="0.2">
      <c r="A2565" s="1">
        <v>2576</v>
      </c>
      <c r="P2565" s="6">
        <f t="shared" si="221"/>
        <v>0</v>
      </c>
      <c r="R2565" s="6">
        <f t="shared" si="222"/>
        <v>0</v>
      </c>
      <c r="S2565" s="57">
        <f t="shared" si="220"/>
        <v>0</v>
      </c>
      <c r="T2565" s="6">
        <f>Table1[[#This Row],[Volume in Units]]*Table1[[#This Row],[Price SDG/Unit]]</f>
        <v>0</v>
      </c>
      <c r="U2565" s="57">
        <f>Table1[[#This Row],[Volume MT/Head]]*Table1[[#This Row],[Price USD/(MT/Head)]]</f>
        <v>0</v>
      </c>
      <c r="W2565" s="28">
        <f>Table1[[#This Row],[Commission SDG/MT]]*Table1[[#This Row],[Volume in Units]]</f>
        <v>0</v>
      </c>
      <c r="Y2565" s="28">
        <f t="shared" si="223"/>
        <v>0</v>
      </c>
      <c r="Z2565" s="6">
        <f>IFERROR((Table1[[#This Row],[Total Cost SDG]]/Table1[[#This Row],[Volume MT/Head]]),0)</f>
        <v>0</v>
      </c>
      <c r="AA2565" s="57" t="e">
        <f t="shared" si="224"/>
        <v>#DIV/0!</v>
      </c>
      <c r="AB2565" s="57">
        <f>IFERROR((Table1[[#This Row],[Total Cost USD]]/Table1[[#This Row],[Volume MT/Head]]),0)</f>
        <v>0</v>
      </c>
      <c r="AD2565" s="6">
        <f>Table1[[#This Row],[Volume MT/Head]]-Table1[[#This Row],[Delivered MT]]</f>
        <v>0</v>
      </c>
      <c r="AE2565" s="6">
        <f>Table1[[#This Row],[Delivered MT]]*Table1[[#This Row],[Average Cost SDG/MT]]</f>
        <v>0</v>
      </c>
    </row>
    <row r="2566" spans="1:31" hidden="1" x14ac:dyDescent="0.2">
      <c r="A2566" s="1">
        <v>2577</v>
      </c>
      <c r="P2566" s="6">
        <f t="shared" si="221"/>
        <v>0</v>
      </c>
      <c r="R2566" s="6">
        <f t="shared" si="222"/>
        <v>0</v>
      </c>
      <c r="S2566" s="57">
        <f t="shared" si="220"/>
        <v>0</v>
      </c>
      <c r="T2566" s="6">
        <f>Table1[[#This Row],[Volume in Units]]*Table1[[#This Row],[Price SDG/Unit]]</f>
        <v>0</v>
      </c>
      <c r="U2566" s="57">
        <f>Table1[[#This Row],[Volume MT/Head]]*Table1[[#This Row],[Price USD/(MT/Head)]]</f>
        <v>0</v>
      </c>
      <c r="W2566" s="28">
        <f>Table1[[#This Row],[Commission SDG/MT]]*Table1[[#This Row],[Volume in Units]]</f>
        <v>0</v>
      </c>
      <c r="Y2566" s="28">
        <f t="shared" si="223"/>
        <v>0</v>
      </c>
      <c r="Z2566" s="6">
        <f>IFERROR((Table1[[#This Row],[Total Cost SDG]]/Table1[[#This Row],[Volume MT/Head]]),0)</f>
        <v>0</v>
      </c>
      <c r="AA2566" s="57" t="e">
        <f t="shared" si="224"/>
        <v>#DIV/0!</v>
      </c>
      <c r="AB2566" s="57">
        <f>IFERROR((Table1[[#This Row],[Total Cost USD]]/Table1[[#This Row],[Volume MT/Head]]),0)</f>
        <v>0</v>
      </c>
      <c r="AD2566" s="6">
        <f>Table1[[#This Row],[Volume MT/Head]]-Table1[[#This Row],[Delivered MT]]</f>
        <v>0</v>
      </c>
      <c r="AE2566" s="6">
        <f>Table1[[#This Row],[Delivered MT]]*Table1[[#This Row],[Average Cost SDG/MT]]</f>
        <v>0</v>
      </c>
    </row>
    <row r="2567" spans="1:31" hidden="1" x14ac:dyDescent="0.2">
      <c r="A2567" s="1">
        <v>2578</v>
      </c>
      <c r="P2567" s="6">
        <f t="shared" si="221"/>
        <v>0</v>
      </c>
      <c r="R2567" s="6">
        <f t="shared" si="222"/>
        <v>0</v>
      </c>
      <c r="S2567" s="57">
        <f t="shared" si="220"/>
        <v>0</v>
      </c>
      <c r="T2567" s="6">
        <f>Table1[[#This Row],[Volume in Units]]*Table1[[#This Row],[Price SDG/Unit]]</f>
        <v>0</v>
      </c>
      <c r="U2567" s="57">
        <f>Table1[[#This Row],[Volume MT/Head]]*Table1[[#This Row],[Price USD/(MT/Head)]]</f>
        <v>0</v>
      </c>
      <c r="W2567" s="28">
        <f>Table1[[#This Row],[Commission SDG/MT]]*Table1[[#This Row],[Volume in Units]]</f>
        <v>0</v>
      </c>
      <c r="Y2567" s="28">
        <f t="shared" si="223"/>
        <v>0</v>
      </c>
      <c r="Z2567" s="6">
        <f>IFERROR((Table1[[#This Row],[Total Cost SDG]]/Table1[[#This Row],[Volume MT/Head]]),0)</f>
        <v>0</v>
      </c>
      <c r="AA2567" s="57" t="e">
        <f t="shared" si="224"/>
        <v>#DIV/0!</v>
      </c>
      <c r="AB2567" s="57">
        <f>IFERROR((Table1[[#This Row],[Total Cost USD]]/Table1[[#This Row],[Volume MT/Head]]),0)</f>
        <v>0</v>
      </c>
      <c r="AD2567" s="6">
        <f>Table1[[#This Row],[Volume MT/Head]]-Table1[[#This Row],[Delivered MT]]</f>
        <v>0</v>
      </c>
      <c r="AE2567" s="6">
        <f>Table1[[#This Row],[Delivered MT]]*Table1[[#This Row],[Average Cost SDG/MT]]</f>
        <v>0</v>
      </c>
    </row>
    <row r="2568" spans="1:31" hidden="1" x14ac:dyDescent="0.2">
      <c r="A2568" s="1">
        <v>2579</v>
      </c>
      <c r="P2568" s="6">
        <f t="shared" si="221"/>
        <v>0</v>
      </c>
      <c r="R2568" s="6">
        <f t="shared" si="222"/>
        <v>0</v>
      </c>
      <c r="S2568" s="57">
        <f t="shared" si="220"/>
        <v>0</v>
      </c>
      <c r="T2568" s="6">
        <f>Table1[[#This Row],[Volume in Units]]*Table1[[#This Row],[Price SDG/Unit]]</f>
        <v>0</v>
      </c>
      <c r="U2568" s="57">
        <f>Table1[[#This Row],[Volume MT/Head]]*Table1[[#This Row],[Price USD/(MT/Head)]]</f>
        <v>0</v>
      </c>
      <c r="W2568" s="28">
        <f>Table1[[#This Row],[Commission SDG/MT]]*Table1[[#This Row],[Volume in Units]]</f>
        <v>0</v>
      </c>
      <c r="Y2568" s="28">
        <f t="shared" si="223"/>
        <v>0</v>
      </c>
      <c r="Z2568" s="6">
        <f>IFERROR((Table1[[#This Row],[Total Cost SDG]]/Table1[[#This Row],[Volume MT/Head]]),0)</f>
        <v>0</v>
      </c>
      <c r="AA2568" s="57" t="e">
        <f t="shared" si="224"/>
        <v>#DIV/0!</v>
      </c>
      <c r="AB2568" s="57">
        <f>IFERROR((Table1[[#This Row],[Total Cost USD]]/Table1[[#This Row],[Volume MT/Head]]),0)</f>
        <v>0</v>
      </c>
      <c r="AD2568" s="6">
        <f>Table1[[#This Row],[Volume MT/Head]]-Table1[[#This Row],[Delivered MT]]</f>
        <v>0</v>
      </c>
      <c r="AE2568" s="6">
        <f>Table1[[#This Row],[Delivered MT]]*Table1[[#This Row],[Average Cost SDG/MT]]</f>
        <v>0</v>
      </c>
    </row>
    <row r="2569" spans="1:31" hidden="1" x14ac:dyDescent="0.2">
      <c r="A2569" s="1">
        <v>2580</v>
      </c>
      <c r="P2569" s="6">
        <f t="shared" si="221"/>
        <v>0</v>
      </c>
      <c r="R2569" s="6">
        <f t="shared" si="222"/>
        <v>0</v>
      </c>
      <c r="S2569" s="57">
        <f t="shared" si="220"/>
        <v>0</v>
      </c>
      <c r="T2569" s="6">
        <f>Table1[[#This Row],[Volume in Units]]*Table1[[#This Row],[Price SDG/Unit]]</f>
        <v>0</v>
      </c>
      <c r="U2569" s="57">
        <f>Table1[[#This Row],[Volume MT/Head]]*Table1[[#This Row],[Price USD/(MT/Head)]]</f>
        <v>0</v>
      </c>
      <c r="W2569" s="28">
        <f>Table1[[#This Row],[Commission SDG/MT]]*Table1[[#This Row],[Volume in Units]]</f>
        <v>0</v>
      </c>
      <c r="Y2569" s="28">
        <f t="shared" si="223"/>
        <v>0</v>
      </c>
      <c r="Z2569" s="6">
        <f>IFERROR((Table1[[#This Row],[Total Cost SDG]]/Table1[[#This Row],[Volume MT/Head]]),0)</f>
        <v>0</v>
      </c>
      <c r="AA2569" s="57" t="e">
        <f t="shared" si="224"/>
        <v>#DIV/0!</v>
      </c>
      <c r="AB2569" s="57">
        <f>IFERROR((Table1[[#This Row],[Total Cost USD]]/Table1[[#This Row],[Volume MT/Head]]),0)</f>
        <v>0</v>
      </c>
      <c r="AD2569" s="6">
        <f>Table1[[#This Row],[Volume MT/Head]]-Table1[[#This Row],[Delivered MT]]</f>
        <v>0</v>
      </c>
      <c r="AE2569" s="6">
        <f>Table1[[#This Row],[Delivered MT]]*Table1[[#This Row],[Average Cost SDG/MT]]</f>
        <v>0</v>
      </c>
    </row>
    <row r="2570" spans="1:31" hidden="1" x14ac:dyDescent="0.2">
      <c r="A2570" s="1">
        <v>2581</v>
      </c>
      <c r="P2570" s="6">
        <f t="shared" si="221"/>
        <v>0</v>
      </c>
      <c r="R2570" s="6">
        <f t="shared" si="222"/>
        <v>0</v>
      </c>
      <c r="S2570" s="57">
        <f t="shared" si="220"/>
        <v>0</v>
      </c>
      <c r="T2570" s="6">
        <f>Table1[[#This Row],[Volume in Units]]*Table1[[#This Row],[Price SDG/Unit]]</f>
        <v>0</v>
      </c>
      <c r="U2570" s="57">
        <f>Table1[[#This Row],[Volume MT/Head]]*Table1[[#This Row],[Price USD/(MT/Head)]]</f>
        <v>0</v>
      </c>
      <c r="W2570" s="28">
        <f>Table1[[#This Row],[Commission SDG/MT]]*Table1[[#This Row],[Volume in Units]]</f>
        <v>0</v>
      </c>
      <c r="Y2570" s="28">
        <f t="shared" si="223"/>
        <v>0</v>
      </c>
      <c r="Z2570" s="6">
        <f>IFERROR((Table1[[#This Row],[Total Cost SDG]]/Table1[[#This Row],[Volume MT/Head]]),0)</f>
        <v>0</v>
      </c>
      <c r="AA2570" s="57" t="e">
        <f t="shared" si="224"/>
        <v>#DIV/0!</v>
      </c>
      <c r="AB2570" s="57">
        <f>IFERROR((Table1[[#This Row],[Total Cost USD]]/Table1[[#This Row],[Volume MT/Head]]),0)</f>
        <v>0</v>
      </c>
      <c r="AD2570" s="6">
        <f>Table1[[#This Row],[Volume MT/Head]]-Table1[[#This Row],[Delivered MT]]</f>
        <v>0</v>
      </c>
      <c r="AE2570" s="6">
        <f>Table1[[#This Row],[Delivered MT]]*Table1[[#This Row],[Average Cost SDG/MT]]</f>
        <v>0</v>
      </c>
    </row>
    <row r="2571" spans="1:31" hidden="1" x14ac:dyDescent="0.2">
      <c r="A2571" s="1">
        <v>2582</v>
      </c>
      <c r="P2571" s="6">
        <f t="shared" si="221"/>
        <v>0</v>
      </c>
      <c r="R2571" s="6">
        <f t="shared" si="222"/>
        <v>0</v>
      </c>
      <c r="S2571" s="57">
        <f t="shared" si="220"/>
        <v>0</v>
      </c>
      <c r="T2571" s="6">
        <f>Table1[[#This Row],[Volume in Units]]*Table1[[#This Row],[Price SDG/Unit]]</f>
        <v>0</v>
      </c>
      <c r="U2571" s="57">
        <f>Table1[[#This Row],[Volume MT/Head]]*Table1[[#This Row],[Price USD/(MT/Head)]]</f>
        <v>0</v>
      </c>
      <c r="W2571" s="28">
        <f>Table1[[#This Row],[Commission SDG/MT]]*Table1[[#This Row],[Volume in Units]]</f>
        <v>0</v>
      </c>
      <c r="Y2571" s="28">
        <f t="shared" si="223"/>
        <v>0</v>
      </c>
      <c r="Z2571" s="6">
        <f>IFERROR((Table1[[#This Row],[Total Cost SDG]]/Table1[[#This Row],[Volume MT/Head]]),0)</f>
        <v>0</v>
      </c>
      <c r="AA2571" s="57" t="e">
        <f t="shared" si="224"/>
        <v>#DIV/0!</v>
      </c>
      <c r="AB2571" s="57">
        <f>IFERROR((Table1[[#This Row],[Total Cost USD]]/Table1[[#This Row],[Volume MT/Head]]),0)</f>
        <v>0</v>
      </c>
      <c r="AD2571" s="6">
        <f>Table1[[#This Row],[Volume MT/Head]]-Table1[[#This Row],[Delivered MT]]</f>
        <v>0</v>
      </c>
      <c r="AE2571" s="6">
        <f>Table1[[#This Row],[Delivered MT]]*Table1[[#This Row],[Average Cost SDG/MT]]</f>
        <v>0</v>
      </c>
    </row>
    <row r="2572" spans="1:31" hidden="1" x14ac:dyDescent="0.2">
      <c r="A2572" s="1">
        <v>2583</v>
      </c>
      <c r="P2572" s="6">
        <f t="shared" si="221"/>
        <v>0</v>
      </c>
      <c r="R2572" s="6">
        <f t="shared" si="222"/>
        <v>0</v>
      </c>
      <c r="S2572" s="57">
        <f t="shared" si="220"/>
        <v>0</v>
      </c>
      <c r="T2572" s="6">
        <f>Table1[[#This Row],[Volume in Units]]*Table1[[#This Row],[Price SDG/Unit]]</f>
        <v>0</v>
      </c>
      <c r="U2572" s="57">
        <f>Table1[[#This Row],[Volume MT/Head]]*Table1[[#This Row],[Price USD/(MT/Head)]]</f>
        <v>0</v>
      </c>
      <c r="W2572" s="28">
        <f>Table1[[#This Row],[Commission SDG/MT]]*Table1[[#This Row],[Volume in Units]]</f>
        <v>0</v>
      </c>
      <c r="Y2572" s="28">
        <f t="shared" si="223"/>
        <v>0</v>
      </c>
      <c r="Z2572" s="6">
        <f>IFERROR((Table1[[#This Row],[Total Cost SDG]]/Table1[[#This Row],[Volume MT/Head]]),0)</f>
        <v>0</v>
      </c>
      <c r="AA2572" s="57" t="e">
        <f t="shared" si="224"/>
        <v>#DIV/0!</v>
      </c>
      <c r="AB2572" s="57">
        <f>IFERROR((Table1[[#This Row],[Total Cost USD]]/Table1[[#This Row],[Volume MT/Head]]),0)</f>
        <v>0</v>
      </c>
      <c r="AD2572" s="6">
        <f>Table1[[#This Row],[Volume MT/Head]]-Table1[[#This Row],[Delivered MT]]</f>
        <v>0</v>
      </c>
      <c r="AE2572" s="6">
        <f>Table1[[#This Row],[Delivered MT]]*Table1[[#This Row],[Average Cost SDG/MT]]</f>
        <v>0</v>
      </c>
    </row>
    <row r="2573" spans="1:31" hidden="1" x14ac:dyDescent="0.2">
      <c r="A2573" s="1">
        <v>2584</v>
      </c>
      <c r="P2573" s="6">
        <f t="shared" si="221"/>
        <v>0</v>
      </c>
      <c r="R2573" s="6">
        <f t="shared" si="222"/>
        <v>0</v>
      </c>
      <c r="S2573" s="57">
        <f t="shared" si="220"/>
        <v>0</v>
      </c>
      <c r="T2573" s="6">
        <f>Table1[[#This Row],[Volume in Units]]*Table1[[#This Row],[Price SDG/Unit]]</f>
        <v>0</v>
      </c>
      <c r="U2573" s="57">
        <f>Table1[[#This Row],[Volume MT/Head]]*Table1[[#This Row],[Price USD/(MT/Head)]]</f>
        <v>0</v>
      </c>
      <c r="W2573" s="28">
        <f>Table1[[#This Row],[Commission SDG/MT]]*Table1[[#This Row],[Volume in Units]]</f>
        <v>0</v>
      </c>
      <c r="Y2573" s="28">
        <f t="shared" si="223"/>
        <v>0</v>
      </c>
      <c r="Z2573" s="6">
        <f>IFERROR((Table1[[#This Row],[Total Cost SDG]]/Table1[[#This Row],[Volume MT/Head]]),0)</f>
        <v>0</v>
      </c>
      <c r="AA2573" s="57" t="e">
        <f t="shared" si="224"/>
        <v>#DIV/0!</v>
      </c>
      <c r="AB2573" s="57">
        <f>IFERROR((Table1[[#This Row],[Total Cost USD]]/Table1[[#This Row],[Volume MT/Head]]),0)</f>
        <v>0</v>
      </c>
      <c r="AD2573" s="6">
        <f>Table1[[#This Row],[Volume MT/Head]]-Table1[[#This Row],[Delivered MT]]</f>
        <v>0</v>
      </c>
      <c r="AE2573" s="6">
        <f>Table1[[#This Row],[Delivered MT]]*Table1[[#This Row],[Average Cost SDG/MT]]</f>
        <v>0</v>
      </c>
    </row>
    <row r="2574" spans="1:31" hidden="1" x14ac:dyDescent="0.2">
      <c r="A2574" s="1">
        <v>2585</v>
      </c>
      <c r="P2574" s="6">
        <f t="shared" si="221"/>
        <v>0</v>
      </c>
      <c r="R2574" s="6">
        <f t="shared" si="222"/>
        <v>0</v>
      </c>
      <c r="S2574" s="57">
        <f t="shared" si="220"/>
        <v>0</v>
      </c>
      <c r="T2574" s="6">
        <f>Table1[[#This Row],[Volume in Units]]*Table1[[#This Row],[Price SDG/Unit]]</f>
        <v>0</v>
      </c>
      <c r="U2574" s="57">
        <f>Table1[[#This Row],[Volume MT/Head]]*Table1[[#This Row],[Price USD/(MT/Head)]]</f>
        <v>0</v>
      </c>
      <c r="W2574" s="28">
        <f>Table1[[#This Row],[Commission SDG/MT]]*Table1[[#This Row],[Volume in Units]]</f>
        <v>0</v>
      </c>
      <c r="Y2574" s="28">
        <f t="shared" si="223"/>
        <v>0</v>
      </c>
      <c r="Z2574" s="6">
        <f>IFERROR((Table1[[#This Row],[Total Cost SDG]]/Table1[[#This Row],[Volume MT/Head]]),0)</f>
        <v>0</v>
      </c>
      <c r="AA2574" s="57" t="e">
        <f t="shared" si="224"/>
        <v>#DIV/0!</v>
      </c>
      <c r="AB2574" s="57">
        <f>IFERROR((Table1[[#This Row],[Total Cost USD]]/Table1[[#This Row],[Volume MT/Head]]),0)</f>
        <v>0</v>
      </c>
      <c r="AD2574" s="6">
        <f>Table1[[#This Row],[Volume MT/Head]]-Table1[[#This Row],[Delivered MT]]</f>
        <v>0</v>
      </c>
      <c r="AE2574" s="6">
        <f>Table1[[#This Row],[Delivered MT]]*Table1[[#This Row],[Average Cost SDG/MT]]</f>
        <v>0</v>
      </c>
    </row>
    <row r="2575" spans="1:31" hidden="1" x14ac:dyDescent="0.2">
      <c r="A2575" s="1">
        <v>2586</v>
      </c>
      <c r="P2575" s="6">
        <f t="shared" si="221"/>
        <v>0</v>
      </c>
      <c r="R2575" s="6">
        <f t="shared" si="222"/>
        <v>0</v>
      </c>
      <c r="S2575" s="57">
        <f t="shared" si="220"/>
        <v>0</v>
      </c>
      <c r="T2575" s="6">
        <f>Table1[[#This Row],[Volume in Units]]*Table1[[#This Row],[Price SDG/Unit]]</f>
        <v>0</v>
      </c>
      <c r="U2575" s="57">
        <f>Table1[[#This Row],[Volume MT/Head]]*Table1[[#This Row],[Price USD/(MT/Head)]]</f>
        <v>0</v>
      </c>
      <c r="W2575" s="28">
        <f>Table1[[#This Row],[Commission SDG/MT]]*Table1[[#This Row],[Volume in Units]]</f>
        <v>0</v>
      </c>
      <c r="Y2575" s="28">
        <f t="shared" si="223"/>
        <v>0</v>
      </c>
      <c r="Z2575" s="6">
        <f>IFERROR((Table1[[#This Row],[Total Cost SDG]]/Table1[[#This Row],[Volume MT/Head]]),0)</f>
        <v>0</v>
      </c>
      <c r="AA2575" s="57" t="e">
        <f t="shared" si="224"/>
        <v>#DIV/0!</v>
      </c>
      <c r="AB2575" s="57">
        <f>IFERROR((Table1[[#This Row],[Total Cost USD]]/Table1[[#This Row],[Volume MT/Head]]),0)</f>
        <v>0</v>
      </c>
      <c r="AD2575" s="6">
        <f>Table1[[#This Row],[Volume MT/Head]]-Table1[[#This Row],[Delivered MT]]</f>
        <v>0</v>
      </c>
      <c r="AE2575" s="6">
        <f>Table1[[#This Row],[Delivered MT]]*Table1[[#This Row],[Average Cost SDG/MT]]</f>
        <v>0</v>
      </c>
    </row>
    <row r="2576" spans="1:31" hidden="1" x14ac:dyDescent="0.2">
      <c r="A2576" s="1">
        <v>2587</v>
      </c>
      <c r="P2576" s="6">
        <f t="shared" si="221"/>
        <v>0</v>
      </c>
      <c r="R2576" s="6">
        <f t="shared" si="222"/>
        <v>0</v>
      </c>
      <c r="S2576" s="57">
        <f t="shared" si="220"/>
        <v>0</v>
      </c>
      <c r="T2576" s="6">
        <f>Table1[[#This Row],[Volume in Units]]*Table1[[#This Row],[Price SDG/Unit]]</f>
        <v>0</v>
      </c>
      <c r="U2576" s="57">
        <f>Table1[[#This Row],[Volume MT/Head]]*Table1[[#This Row],[Price USD/(MT/Head)]]</f>
        <v>0</v>
      </c>
      <c r="W2576" s="28">
        <f>Table1[[#This Row],[Commission SDG/MT]]*Table1[[#This Row],[Volume in Units]]</f>
        <v>0</v>
      </c>
      <c r="Y2576" s="28">
        <f t="shared" si="223"/>
        <v>0</v>
      </c>
      <c r="Z2576" s="6">
        <f>IFERROR((Table1[[#This Row],[Total Cost SDG]]/Table1[[#This Row],[Volume MT/Head]]),0)</f>
        <v>0</v>
      </c>
      <c r="AA2576" s="57" t="e">
        <f t="shared" si="224"/>
        <v>#DIV/0!</v>
      </c>
      <c r="AB2576" s="57">
        <f>IFERROR((Table1[[#This Row],[Total Cost USD]]/Table1[[#This Row],[Volume MT/Head]]),0)</f>
        <v>0</v>
      </c>
      <c r="AD2576" s="6">
        <f>Table1[[#This Row],[Volume MT/Head]]-Table1[[#This Row],[Delivered MT]]</f>
        <v>0</v>
      </c>
      <c r="AE2576" s="6">
        <f>Table1[[#This Row],[Delivered MT]]*Table1[[#This Row],[Average Cost SDG/MT]]</f>
        <v>0</v>
      </c>
    </row>
    <row r="2577" spans="1:31" hidden="1" x14ac:dyDescent="0.2">
      <c r="A2577" s="1">
        <v>2588</v>
      </c>
      <c r="P2577" s="6">
        <f t="shared" si="221"/>
        <v>0</v>
      </c>
      <c r="R2577" s="6">
        <f t="shared" si="222"/>
        <v>0</v>
      </c>
      <c r="S2577" s="57">
        <f t="shared" si="220"/>
        <v>0</v>
      </c>
      <c r="T2577" s="6">
        <f>Table1[[#This Row],[Volume in Units]]*Table1[[#This Row],[Price SDG/Unit]]</f>
        <v>0</v>
      </c>
      <c r="U2577" s="57">
        <f>Table1[[#This Row],[Volume MT/Head]]*Table1[[#This Row],[Price USD/(MT/Head)]]</f>
        <v>0</v>
      </c>
      <c r="W2577" s="28">
        <f>Table1[[#This Row],[Commission SDG/MT]]*Table1[[#This Row],[Volume in Units]]</f>
        <v>0</v>
      </c>
      <c r="Y2577" s="28">
        <f t="shared" si="223"/>
        <v>0</v>
      </c>
      <c r="Z2577" s="6">
        <f>IFERROR((Table1[[#This Row],[Total Cost SDG]]/Table1[[#This Row],[Volume MT/Head]]),0)</f>
        <v>0</v>
      </c>
      <c r="AA2577" s="57" t="e">
        <f t="shared" si="224"/>
        <v>#DIV/0!</v>
      </c>
      <c r="AB2577" s="57">
        <f>IFERROR((Table1[[#This Row],[Total Cost USD]]/Table1[[#This Row],[Volume MT/Head]]),0)</f>
        <v>0</v>
      </c>
      <c r="AD2577" s="6">
        <f>Table1[[#This Row],[Volume MT/Head]]-Table1[[#This Row],[Delivered MT]]</f>
        <v>0</v>
      </c>
      <c r="AE2577" s="6">
        <f>Table1[[#This Row],[Delivered MT]]*Table1[[#This Row],[Average Cost SDG/MT]]</f>
        <v>0</v>
      </c>
    </row>
    <row r="2578" spans="1:31" hidden="1" x14ac:dyDescent="0.2">
      <c r="A2578" s="1">
        <v>2589</v>
      </c>
      <c r="P2578" s="6">
        <f t="shared" si="221"/>
        <v>0</v>
      </c>
      <c r="R2578" s="6">
        <f t="shared" si="222"/>
        <v>0</v>
      </c>
      <c r="S2578" s="57">
        <f t="shared" si="220"/>
        <v>0</v>
      </c>
      <c r="T2578" s="6">
        <f>Table1[[#This Row],[Volume in Units]]*Table1[[#This Row],[Price SDG/Unit]]</f>
        <v>0</v>
      </c>
      <c r="U2578" s="57">
        <f>Table1[[#This Row],[Volume MT/Head]]*Table1[[#This Row],[Price USD/(MT/Head)]]</f>
        <v>0</v>
      </c>
      <c r="W2578" s="28">
        <f>Table1[[#This Row],[Commission SDG/MT]]*Table1[[#This Row],[Volume in Units]]</f>
        <v>0</v>
      </c>
      <c r="Y2578" s="28">
        <f t="shared" si="223"/>
        <v>0</v>
      </c>
      <c r="Z2578" s="6">
        <f>IFERROR((Table1[[#This Row],[Total Cost SDG]]/Table1[[#This Row],[Volume MT/Head]]),0)</f>
        <v>0</v>
      </c>
      <c r="AA2578" s="57" t="e">
        <f t="shared" si="224"/>
        <v>#DIV/0!</v>
      </c>
      <c r="AB2578" s="57">
        <f>IFERROR((Table1[[#This Row],[Total Cost USD]]/Table1[[#This Row],[Volume MT/Head]]),0)</f>
        <v>0</v>
      </c>
      <c r="AD2578" s="6">
        <f>Table1[[#This Row],[Volume MT/Head]]-Table1[[#This Row],[Delivered MT]]</f>
        <v>0</v>
      </c>
      <c r="AE2578" s="6">
        <f>Table1[[#This Row],[Delivered MT]]*Table1[[#This Row],[Average Cost SDG/MT]]</f>
        <v>0</v>
      </c>
    </row>
    <row r="2579" spans="1:31" hidden="1" x14ac:dyDescent="0.2">
      <c r="A2579" s="1">
        <v>2590</v>
      </c>
      <c r="P2579" s="6">
        <f t="shared" si="221"/>
        <v>0</v>
      </c>
      <c r="R2579" s="6">
        <f t="shared" si="222"/>
        <v>0</v>
      </c>
      <c r="S2579" s="57">
        <f t="shared" si="220"/>
        <v>0</v>
      </c>
      <c r="T2579" s="6">
        <f>Table1[[#This Row],[Volume in Units]]*Table1[[#This Row],[Price SDG/Unit]]</f>
        <v>0</v>
      </c>
      <c r="U2579" s="57">
        <f>Table1[[#This Row],[Volume MT/Head]]*Table1[[#This Row],[Price USD/(MT/Head)]]</f>
        <v>0</v>
      </c>
      <c r="W2579" s="28">
        <f>Table1[[#This Row],[Commission SDG/MT]]*Table1[[#This Row],[Volume in Units]]</f>
        <v>0</v>
      </c>
      <c r="Y2579" s="28">
        <f t="shared" si="223"/>
        <v>0</v>
      </c>
      <c r="Z2579" s="6">
        <f>IFERROR((Table1[[#This Row],[Total Cost SDG]]/Table1[[#This Row],[Volume MT/Head]]),0)</f>
        <v>0</v>
      </c>
      <c r="AA2579" s="57" t="e">
        <f t="shared" si="224"/>
        <v>#DIV/0!</v>
      </c>
      <c r="AB2579" s="57">
        <f>IFERROR((Table1[[#This Row],[Total Cost USD]]/Table1[[#This Row],[Volume MT/Head]]),0)</f>
        <v>0</v>
      </c>
      <c r="AD2579" s="6">
        <f>Table1[[#This Row],[Volume MT/Head]]-Table1[[#This Row],[Delivered MT]]</f>
        <v>0</v>
      </c>
      <c r="AE2579" s="6">
        <f>Table1[[#This Row],[Delivered MT]]*Table1[[#This Row],[Average Cost SDG/MT]]</f>
        <v>0</v>
      </c>
    </row>
    <row r="2580" spans="1:31" hidden="1" x14ac:dyDescent="0.2">
      <c r="A2580" s="1">
        <v>2591</v>
      </c>
      <c r="P2580" s="6">
        <f t="shared" si="221"/>
        <v>0</v>
      </c>
      <c r="R2580" s="6">
        <f t="shared" si="222"/>
        <v>0</v>
      </c>
      <c r="S2580" s="57">
        <f t="shared" si="220"/>
        <v>0</v>
      </c>
      <c r="T2580" s="6">
        <f>Table1[[#This Row],[Volume in Units]]*Table1[[#This Row],[Price SDG/Unit]]</f>
        <v>0</v>
      </c>
      <c r="U2580" s="57">
        <f>Table1[[#This Row],[Volume MT/Head]]*Table1[[#This Row],[Price USD/(MT/Head)]]</f>
        <v>0</v>
      </c>
      <c r="W2580" s="28">
        <f>Table1[[#This Row],[Commission SDG/MT]]*Table1[[#This Row],[Volume in Units]]</f>
        <v>0</v>
      </c>
      <c r="Y2580" s="28">
        <f t="shared" si="223"/>
        <v>0</v>
      </c>
      <c r="Z2580" s="6">
        <f>IFERROR((Table1[[#This Row],[Total Cost SDG]]/Table1[[#This Row],[Volume MT/Head]]),0)</f>
        <v>0</v>
      </c>
      <c r="AA2580" s="57" t="e">
        <f t="shared" si="224"/>
        <v>#DIV/0!</v>
      </c>
      <c r="AB2580" s="57">
        <f>IFERROR((Table1[[#This Row],[Total Cost USD]]/Table1[[#This Row],[Volume MT/Head]]),0)</f>
        <v>0</v>
      </c>
      <c r="AD2580" s="6">
        <f>Table1[[#This Row],[Volume MT/Head]]-Table1[[#This Row],[Delivered MT]]</f>
        <v>0</v>
      </c>
      <c r="AE2580" s="6">
        <f>Table1[[#This Row],[Delivered MT]]*Table1[[#This Row],[Average Cost SDG/MT]]</f>
        <v>0</v>
      </c>
    </row>
    <row r="2581" spans="1:31" hidden="1" x14ac:dyDescent="0.2">
      <c r="A2581" s="1">
        <v>2592</v>
      </c>
      <c r="P2581" s="6">
        <f t="shared" si="221"/>
        <v>0</v>
      </c>
      <c r="R2581" s="6">
        <f t="shared" si="222"/>
        <v>0</v>
      </c>
      <c r="S2581" s="57">
        <f t="shared" si="220"/>
        <v>0</v>
      </c>
      <c r="T2581" s="6">
        <f>Table1[[#This Row],[Volume in Units]]*Table1[[#This Row],[Price SDG/Unit]]</f>
        <v>0</v>
      </c>
      <c r="U2581" s="57">
        <f>Table1[[#This Row],[Volume MT/Head]]*Table1[[#This Row],[Price USD/(MT/Head)]]</f>
        <v>0</v>
      </c>
      <c r="W2581" s="28">
        <f>Table1[[#This Row],[Commission SDG/MT]]*Table1[[#This Row],[Volume in Units]]</f>
        <v>0</v>
      </c>
      <c r="Y2581" s="28">
        <f t="shared" si="223"/>
        <v>0</v>
      </c>
      <c r="Z2581" s="6">
        <f>IFERROR((Table1[[#This Row],[Total Cost SDG]]/Table1[[#This Row],[Volume MT/Head]]),0)</f>
        <v>0</v>
      </c>
      <c r="AA2581" s="57" t="e">
        <f t="shared" si="224"/>
        <v>#DIV/0!</v>
      </c>
      <c r="AB2581" s="57">
        <f>IFERROR((Table1[[#This Row],[Total Cost USD]]/Table1[[#This Row],[Volume MT/Head]]),0)</f>
        <v>0</v>
      </c>
      <c r="AD2581" s="6">
        <f>Table1[[#This Row],[Volume MT/Head]]-Table1[[#This Row],[Delivered MT]]</f>
        <v>0</v>
      </c>
      <c r="AE2581" s="6">
        <f>Table1[[#This Row],[Delivered MT]]*Table1[[#This Row],[Average Cost SDG/MT]]</f>
        <v>0</v>
      </c>
    </row>
    <row r="2582" spans="1:31" hidden="1" x14ac:dyDescent="0.2">
      <c r="A2582" s="1">
        <v>2593</v>
      </c>
      <c r="P2582" s="6">
        <f t="shared" si="221"/>
        <v>0</v>
      </c>
      <c r="R2582" s="6">
        <f t="shared" si="222"/>
        <v>0</v>
      </c>
      <c r="S2582" s="57">
        <f t="shared" si="220"/>
        <v>0</v>
      </c>
      <c r="T2582" s="6">
        <f>Table1[[#This Row],[Volume in Units]]*Table1[[#This Row],[Price SDG/Unit]]</f>
        <v>0</v>
      </c>
      <c r="U2582" s="57">
        <f>Table1[[#This Row],[Volume MT/Head]]*Table1[[#This Row],[Price USD/(MT/Head)]]</f>
        <v>0</v>
      </c>
      <c r="W2582" s="28">
        <f>Table1[[#This Row],[Commission SDG/MT]]*Table1[[#This Row],[Volume in Units]]</f>
        <v>0</v>
      </c>
      <c r="Y2582" s="28">
        <f t="shared" si="223"/>
        <v>0</v>
      </c>
      <c r="Z2582" s="6">
        <f>IFERROR((Table1[[#This Row],[Total Cost SDG]]/Table1[[#This Row],[Volume MT/Head]]),0)</f>
        <v>0</v>
      </c>
      <c r="AA2582" s="57" t="e">
        <f t="shared" si="224"/>
        <v>#DIV/0!</v>
      </c>
      <c r="AB2582" s="57">
        <f>IFERROR((Table1[[#This Row],[Total Cost USD]]/Table1[[#This Row],[Volume MT/Head]]),0)</f>
        <v>0</v>
      </c>
      <c r="AD2582" s="6">
        <f>Table1[[#This Row],[Volume MT/Head]]-Table1[[#This Row],[Delivered MT]]</f>
        <v>0</v>
      </c>
      <c r="AE2582" s="6">
        <f>Table1[[#This Row],[Delivered MT]]*Table1[[#This Row],[Average Cost SDG/MT]]</f>
        <v>0</v>
      </c>
    </row>
    <row r="2583" spans="1:31" hidden="1" x14ac:dyDescent="0.2">
      <c r="A2583" s="1">
        <v>2594</v>
      </c>
      <c r="P2583" s="6">
        <f t="shared" si="221"/>
        <v>0</v>
      </c>
      <c r="R2583" s="6">
        <f t="shared" si="222"/>
        <v>0</v>
      </c>
      <c r="S2583" s="57">
        <f t="shared" si="220"/>
        <v>0</v>
      </c>
      <c r="T2583" s="6">
        <f>Table1[[#This Row],[Volume in Units]]*Table1[[#This Row],[Price SDG/Unit]]</f>
        <v>0</v>
      </c>
      <c r="U2583" s="57">
        <f>Table1[[#This Row],[Volume MT/Head]]*Table1[[#This Row],[Price USD/(MT/Head)]]</f>
        <v>0</v>
      </c>
      <c r="W2583" s="28">
        <f>Table1[[#This Row],[Commission SDG/MT]]*Table1[[#This Row],[Volume in Units]]</f>
        <v>0</v>
      </c>
      <c r="Y2583" s="28">
        <f t="shared" si="223"/>
        <v>0</v>
      </c>
      <c r="Z2583" s="6">
        <f>IFERROR((Table1[[#This Row],[Total Cost SDG]]/Table1[[#This Row],[Volume MT/Head]]),0)</f>
        <v>0</v>
      </c>
      <c r="AA2583" s="57" t="e">
        <f t="shared" si="224"/>
        <v>#DIV/0!</v>
      </c>
      <c r="AB2583" s="57">
        <f>IFERROR((Table1[[#This Row],[Total Cost USD]]/Table1[[#This Row],[Volume MT/Head]]),0)</f>
        <v>0</v>
      </c>
      <c r="AD2583" s="6">
        <f>Table1[[#This Row],[Volume MT/Head]]-Table1[[#This Row],[Delivered MT]]</f>
        <v>0</v>
      </c>
      <c r="AE2583" s="6">
        <f>Table1[[#This Row],[Delivered MT]]*Table1[[#This Row],[Average Cost SDG/MT]]</f>
        <v>0</v>
      </c>
    </row>
    <row r="2584" spans="1:31" hidden="1" x14ac:dyDescent="0.2">
      <c r="A2584" s="1">
        <v>2595</v>
      </c>
      <c r="P2584" s="6">
        <f t="shared" si="221"/>
        <v>0</v>
      </c>
      <c r="R2584" s="6">
        <f t="shared" si="222"/>
        <v>0</v>
      </c>
      <c r="S2584" s="57">
        <f t="shared" si="220"/>
        <v>0</v>
      </c>
      <c r="T2584" s="6">
        <f>Table1[[#This Row],[Volume in Units]]*Table1[[#This Row],[Price SDG/Unit]]</f>
        <v>0</v>
      </c>
      <c r="U2584" s="57">
        <f>Table1[[#This Row],[Volume MT/Head]]*Table1[[#This Row],[Price USD/(MT/Head)]]</f>
        <v>0</v>
      </c>
      <c r="W2584" s="28">
        <f>Table1[[#This Row],[Commission SDG/MT]]*Table1[[#This Row],[Volume in Units]]</f>
        <v>0</v>
      </c>
      <c r="Y2584" s="28">
        <f t="shared" si="223"/>
        <v>0</v>
      </c>
      <c r="Z2584" s="6">
        <f>IFERROR((Table1[[#This Row],[Total Cost SDG]]/Table1[[#This Row],[Volume MT/Head]]),0)</f>
        <v>0</v>
      </c>
      <c r="AA2584" s="57" t="e">
        <f t="shared" si="224"/>
        <v>#DIV/0!</v>
      </c>
      <c r="AB2584" s="57">
        <f>IFERROR((Table1[[#This Row],[Total Cost USD]]/Table1[[#This Row],[Volume MT/Head]]),0)</f>
        <v>0</v>
      </c>
      <c r="AD2584" s="6">
        <f>Table1[[#This Row],[Volume MT/Head]]-Table1[[#This Row],[Delivered MT]]</f>
        <v>0</v>
      </c>
      <c r="AE2584" s="6">
        <f>Table1[[#This Row],[Delivered MT]]*Table1[[#This Row],[Average Cost SDG/MT]]</f>
        <v>0</v>
      </c>
    </row>
    <row r="2585" spans="1:31" hidden="1" x14ac:dyDescent="0.2">
      <c r="A2585" s="1">
        <v>2596</v>
      </c>
      <c r="P2585" s="6">
        <f t="shared" si="221"/>
        <v>0</v>
      </c>
      <c r="R2585" s="6">
        <f t="shared" si="222"/>
        <v>0</v>
      </c>
      <c r="S2585" s="57">
        <f t="shared" ref="S2585:S2648" si="225">IFERROR((R2585/F2585),0)</f>
        <v>0</v>
      </c>
      <c r="T2585" s="6">
        <f>Table1[[#This Row],[Volume in Units]]*Table1[[#This Row],[Price SDG/Unit]]</f>
        <v>0</v>
      </c>
      <c r="U2585" s="57">
        <f>Table1[[#This Row],[Volume MT/Head]]*Table1[[#This Row],[Price USD/(MT/Head)]]</f>
        <v>0</v>
      </c>
      <c r="W2585" s="28">
        <f>Table1[[#This Row],[Commission SDG/MT]]*Table1[[#This Row],[Volume in Units]]</f>
        <v>0</v>
      </c>
      <c r="Y2585" s="28">
        <f t="shared" si="223"/>
        <v>0</v>
      </c>
      <c r="Z2585" s="6">
        <f>IFERROR((Table1[[#This Row],[Total Cost SDG]]/Table1[[#This Row],[Volume MT/Head]]),0)</f>
        <v>0</v>
      </c>
      <c r="AA2585" s="57" t="e">
        <f t="shared" si="224"/>
        <v>#DIV/0!</v>
      </c>
      <c r="AB2585" s="57">
        <f>IFERROR((Table1[[#This Row],[Total Cost USD]]/Table1[[#This Row],[Volume MT/Head]]),0)</f>
        <v>0</v>
      </c>
      <c r="AD2585" s="6">
        <f>Table1[[#This Row],[Volume MT/Head]]-Table1[[#This Row],[Delivered MT]]</f>
        <v>0</v>
      </c>
      <c r="AE2585" s="6">
        <f>Table1[[#This Row],[Delivered MT]]*Table1[[#This Row],[Average Cost SDG/MT]]</f>
        <v>0</v>
      </c>
    </row>
    <row r="2586" spans="1:31" hidden="1" x14ac:dyDescent="0.2">
      <c r="A2586" s="1">
        <v>2597</v>
      </c>
      <c r="P2586" s="6">
        <f t="shared" si="221"/>
        <v>0</v>
      </c>
      <c r="R2586" s="6">
        <f t="shared" si="222"/>
        <v>0</v>
      </c>
      <c r="S2586" s="57">
        <f t="shared" si="225"/>
        <v>0</v>
      </c>
      <c r="T2586" s="6">
        <f>Table1[[#This Row],[Volume in Units]]*Table1[[#This Row],[Price SDG/Unit]]</f>
        <v>0</v>
      </c>
      <c r="U2586" s="57">
        <f>Table1[[#This Row],[Volume MT/Head]]*Table1[[#This Row],[Price USD/(MT/Head)]]</f>
        <v>0</v>
      </c>
      <c r="W2586" s="28">
        <f>Table1[[#This Row],[Commission SDG/MT]]*Table1[[#This Row],[Volume in Units]]</f>
        <v>0</v>
      </c>
      <c r="Y2586" s="28">
        <f t="shared" si="223"/>
        <v>0</v>
      </c>
      <c r="Z2586" s="6">
        <f>IFERROR((Table1[[#This Row],[Total Cost SDG]]/Table1[[#This Row],[Volume MT/Head]]),0)</f>
        <v>0</v>
      </c>
      <c r="AA2586" s="57" t="e">
        <f t="shared" si="224"/>
        <v>#DIV/0!</v>
      </c>
      <c r="AB2586" s="57">
        <f>IFERROR((Table1[[#This Row],[Total Cost USD]]/Table1[[#This Row],[Volume MT/Head]]),0)</f>
        <v>0</v>
      </c>
      <c r="AD2586" s="6">
        <f>Table1[[#This Row],[Volume MT/Head]]-Table1[[#This Row],[Delivered MT]]</f>
        <v>0</v>
      </c>
      <c r="AE2586" s="6">
        <f>Table1[[#This Row],[Delivered MT]]*Table1[[#This Row],[Average Cost SDG/MT]]</f>
        <v>0</v>
      </c>
    </row>
    <row r="2587" spans="1:31" hidden="1" x14ac:dyDescent="0.2">
      <c r="A2587" s="1">
        <v>2598</v>
      </c>
      <c r="P2587" s="6">
        <f t="shared" si="221"/>
        <v>0</v>
      </c>
      <c r="R2587" s="6">
        <f t="shared" si="222"/>
        <v>0</v>
      </c>
      <c r="S2587" s="57">
        <f t="shared" si="225"/>
        <v>0</v>
      </c>
      <c r="T2587" s="6">
        <f>Table1[[#This Row],[Volume in Units]]*Table1[[#This Row],[Price SDG/Unit]]</f>
        <v>0</v>
      </c>
      <c r="U2587" s="57">
        <f>Table1[[#This Row],[Volume MT/Head]]*Table1[[#This Row],[Price USD/(MT/Head)]]</f>
        <v>0</v>
      </c>
      <c r="W2587" s="28">
        <f>Table1[[#This Row],[Commission SDG/MT]]*Table1[[#This Row],[Volume in Units]]</f>
        <v>0</v>
      </c>
      <c r="Y2587" s="28">
        <f t="shared" si="223"/>
        <v>0</v>
      </c>
      <c r="Z2587" s="6">
        <f>IFERROR((Table1[[#This Row],[Total Cost SDG]]/Table1[[#This Row],[Volume MT/Head]]),0)</f>
        <v>0</v>
      </c>
      <c r="AA2587" s="57" t="e">
        <f t="shared" si="224"/>
        <v>#DIV/0!</v>
      </c>
      <c r="AB2587" s="57">
        <f>IFERROR((Table1[[#This Row],[Total Cost USD]]/Table1[[#This Row],[Volume MT/Head]]),0)</f>
        <v>0</v>
      </c>
      <c r="AD2587" s="6">
        <f>Table1[[#This Row],[Volume MT/Head]]-Table1[[#This Row],[Delivered MT]]</f>
        <v>0</v>
      </c>
      <c r="AE2587" s="6">
        <f>Table1[[#This Row],[Delivered MT]]*Table1[[#This Row],[Average Cost SDG/MT]]</f>
        <v>0</v>
      </c>
    </row>
    <row r="2588" spans="1:31" hidden="1" x14ac:dyDescent="0.2">
      <c r="A2588" s="1">
        <v>2599</v>
      </c>
      <c r="P2588" s="6">
        <f t="shared" si="221"/>
        <v>0</v>
      </c>
      <c r="R2588" s="6">
        <f t="shared" si="222"/>
        <v>0</v>
      </c>
      <c r="S2588" s="57">
        <f t="shared" si="225"/>
        <v>0</v>
      </c>
      <c r="T2588" s="6">
        <f>Table1[[#This Row],[Volume in Units]]*Table1[[#This Row],[Price SDG/Unit]]</f>
        <v>0</v>
      </c>
      <c r="U2588" s="57">
        <f>Table1[[#This Row],[Volume MT/Head]]*Table1[[#This Row],[Price USD/(MT/Head)]]</f>
        <v>0</v>
      </c>
      <c r="W2588" s="28">
        <f>Table1[[#This Row],[Commission SDG/MT]]*Table1[[#This Row],[Volume in Units]]</f>
        <v>0</v>
      </c>
      <c r="Y2588" s="28">
        <f t="shared" si="223"/>
        <v>0</v>
      </c>
      <c r="Z2588" s="6">
        <f>IFERROR((Table1[[#This Row],[Total Cost SDG]]/Table1[[#This Row],[Volume MT/Head]]),0)</f>
        <v>0</v>
      </c>
      <c r="AA2588" s="57" t="e">
        <f t="shared" si="224"/>
        <v>#DIV/0!</v>
      </c>
      <c r="AB2588" s="57">
        <f>IFERROR((Table1[[#This Row],[Total Cost USD]]/Table1[[#This Row],[Volume MT/Head]]),0)</f>
        <v>0</v>
      </c>
      <c r="AD2588" s="6">
        <f>Table1[[#This Row],[Volume MT/Head]]-Table1[[#This Row],[Delivered MT]]</f>
        <v>0</v>
      </c>
      <c r="AE2588" s="6">
        <f>Table1[[#This Row],[Delivered MT]]*Table1[[#This Row],[Average Cost SDG/MT]]</f>
        <v>0</v>
      </c>
    </row>
    <row r="2589" spans="1:31" hidden="1" x14ac:dyDescent="0.2">
      <c r="A2589" s="1">
        <v>2600</v>
      </c>
      <c r="P2589" s="6">
        <f t="shared" si="221"/>
        <v>0</v>
      </c>
      <c r="R2589" s="6">
        <f t="shared" si="222"/>
        <v>0</v>
      </c>
      <c r="S2589" s="57">
        <f t="shared" si="225"/>
        <v>0</v>
      </c>
      <c r="T2589" s="6">
        <f>Table1[[#This Row],[Volume in Units]]*Table1[[#This Row],[Price SDG/Unit]]</f>
        <v>0</v>
      </c>
      <c r="U2589" s="57">
        <f>Table1[[#This Row],[Volume MT/Head]]*Table1[[#This Row],[Price USD/(MT/Head)]]</f>
        <v>0</v>
      </c>
      <c r="W2589" s="28">
        <f>Table1[[#This Row],[Commission SDG/MT]]*Table1[[#This Row],[Volume in Units]]</f>
        <v>0</v>
      </c>
      <c r="Y2589" s="28">
        <f t="shared" si="223"/>
        <v>0</v>
      </c>
      <c r="Z2589" s="6">
        <f>IFERROR((Table1[[#This Row],[Total Cost SDG]]/Table1[[#This Row],[Volume MT/Head]]),0)</f>
        <v>0</v>
      </c>
      <c r="AA2589" s="57" t="e">
        <f t="shared" si="224"/>
        <v>#DIV/0!</v>
      </c>
      <c r="AB2589" s="57">
        <f>IFERROR((Table1[[#This Row],[Total Cost USD]]/Table1[[#This Row],[Volume MT/Head]]),0)</f>
        <v>0</v>
      </c>
      <c r="AD2589" s="6">
        <f>Table1[[#This Row],[Volume MT/Head]]-Table1[[#This Row],[Delivered MT]]</f>
        <v>0</v>
      </c>
      <c r="AE2589" s="6">
        <f>Table1[[#This Row],[Delivered MT]]*Table1[[#This Row],[Average Cost SDG/MT]]</f>
        <v>0</v>
      </c>
    </row>
    <row r="2590" spans="1:31" hidden="1" x14ac:dyDescent="0.2">
      <c r="A2590" s="1">
        <v>2601</v>
      </c>
      <c r="P2590" s="6">
        <f t="shared" si="221"/>
        <v>0</v>
      </c>
      <c r="R2590" s="6">
        <f t="shared" si="222"/>
        <v>0</v>
      </c>
      <c r="S2590" s="57">
        <f t="shared" si="225"/>
        <v>0</v>
      </c>
      <c r="T2590" s="6">
        <f>Table1[[#This Row],[Volume in Units]]*Table1[[#This Row],[Price SDG/Unit]]</f>
        <v>0</v>
      </c>
      <c r="U2590" s="57">
        <f>Table1[[#This Row],[Volume MT/Head]]*Table1[[#This Row],[Price USD/(MT/Head)]]</f>
        <v>0</v>
      </c>
      <c r="W2590" s="28">
        <f>Table1[[#This Row],[Commission SDG/MT]]*Table1[[#This Row],[Volume in Units]]</f>
        <v>0</v>
      </c>
      <c r="Y2590" s="28">
        <f t="shared" si="223"/>
        <v>0</v>
      </c>
      <c r="Z2590" s="6">
        <f>IFERROR((Table1[[#This Row],[Total Cost SDG]]/Table1[[#This Row],[Volume MT/Head]]),0)</f>
        <v>0</v>
      </c>
      <c r="AA2590" s="57" t="e">
        <f t="shared" si="224"/>
        <v>#DIV/0!</v>
      </c>
      <c r="AB2590" s="57">
        <f>IFERROR((Table1[[#This Row],[Total Cost USD]]/Table1[[#This Row],[Volume MT/Head]]),0)</f>
        <v>0</v>
      </c>
      <c r="AD2590" s="6">
        <f>Table1[[#This Row],[Volume MT/Head]]-Table1[[#This Row],[Delivered MT]]</f>
        <v>0</v>
      </c>
      <c r="AE2590" s="6">
        <f>Table1[[#This Row],[Delivered MT]]*Table1[[#This Row],[Average Cost SDG/MT]]</f>
        <v>0</v>
      </c>
    </row>
    <row r="2591" spans="1:31" hidden="1" x14ac:dyDescent="0.2">
      <c r="A2591" s="1">
        <v>2602</v>
      </c>
      <c r="P2591" s="6">
        <f t="shared" si="221"/>
        <v>0</v>
      </c>
      <c r="R2591" s="6">
        <f t="shared" si="222"/>
        <v>0</v>
      </c>
      <c r="S2591" s="57">
        <f t="shared" si="225"/>
        <v>0</v>
      </c>
      <c r="T2591" s="6">
        <f>Table1[[#This Row],[Volume in Units]]*Table1[[#This Row],[Price SDG/Unit]]</f>
        <v>0</v>
      </c>
      <c r="U2591" s="57">
        <f>Table1[[#This Row],[Volume MT/Head]]*Table1[[#This Row],[Price USD/(MT/Head)]]</f>
        <v>0</v>
      </c>
      <c r="W2591" s="28">
        <f>Table1[[#This Row],[Commission SDG/MT]]*Table1[[#This Row],[Volume in Units]]</f>
        <v>0</v>
      </c>
      <c r="Y2591" s="28">
        <f t="shared" si="223"/>
        <v>0</v>
      </c>
      <c r="Z2591" s="6">
        <f>IFERROR((Table1[[#This Row],[Total Cost SDG]]/Table1[[#This Row],[Volume MT/Head]]),0)</f>
        <v>0</v>
      </c>
      <c r="AA2591" s="57" t="e">
        <f t="shared" si="224"/>
        <v>#DIV/0!</v>
      </c>
      <c r="AB2591" s="57">
        <f>IFERROR((Table1[[#This Row],[Total Cost USD]]/Table1[[#This Row],[Volume MT/Head]]),0)</f>
        <v>0</v>
      </c>
      <c r="AD2591" s="6">
        <f>Table1[[#This Row],[Volume MT/Head]]-Table1[[#This Row],[Delivered MT]]</f>
        <v>0</v>
      </c>
      <c r="AE2591" s="6">
        <f>Table1[[#This Row],[Delivered MT]]*Table1[[#This Row],[Average Cost SDG/MT]]</f>
        <v>0</v>
      </c>
    </row>
    <row r="2592" spans="1:31" hidden="1" x14ac:dyDescent="0.2">
      <c r="A2592" s="1">
        <v>2603</v>
      </c>
      <c r="P2592" s="6">
        <f t="shared" si="221"/>
        <v>0</v>
      </c>
      <c r="R2592" s="6">
        <f t="shared" si="222"/>
        <v>0</v>
      </c>
      <c r="S2592" s="57">
        <f t="shared" si="225"/>
        <v>0</v>
      </c>
      <c r="T2592" s="6">
        <f>Table1[[#This Row],[Volume in Units]]*Table1[[#This Row],[Price SDG/Unit]]</f>
        <v>0</v>
      </c>
      <c r="U2592" s="57">
        <f>Table1[[#This Row],[Volume MT/Head]]*Table1[[#This Row],[Price USD/(MT/Head)]]</f>
        <v>0</v>
      </c>
      <c r="W2592" s="28">
        <f>Table1[[#This Row],[Commission SDG/MT]]*Table1[[#This Row],[Volume in Units]]</f>
        <v>0</v>
      </c>
      <c r="Y2592" s="28">
        <f t="shared" si="223"/>
        <v>0</v>
      </c>
      <c r="Z2592" s="6">
        <f>IFERROR((Table1[[#This Row],[Total Cost SDG]]/Table1[[#This Row],[Volume MT/Head]]),0)</f>
        <v>0</v>
      </c>
      <c r="AA2592" s="57" t="e">
        <f t="shared" si="224"/>
        <v>#DIV/0!</v>
      </c>
      <c r="AB2592" s="57">
        <f>IFERROR((Table1[[#This Row],[Total Cost USD]]/Table1[[#This Row],[Volume MT/Head]]),0)</f>
        <v>0</v>
      </c>
      <c r="AD2592" s="6">
        <f>Table1[[#This Row],[Volume MT/Head]]-Table1[[#This Row],[Delivered MT]]</f>
        <v>0</v>
      </c>
      <c r="AE2592" s="6">
        <f>Table1[[#This Row],[Delivered MT]]*Table1[[#This Row],[Average Cost SDG/MT]]</f>
        <v>0</v>
      </c>
    </row>
    <row r="2593" spans="1:31" hidden="1" x14ac:dyDescent="0.2">
      <c r="A2593" s="1">
        <v>2604</v>
      </c>
      <c r="P2593" s="6">
        <f t="shared" si="221"/>
        <v>0</v>
      </c>
      <c r="R2593" s="6">
        <f t="shared" si="222"/>
        <v>0</v>
      </c>
      <c r="S2593" s="57">
        <f t="shared" si="225"/>
        <v>0</v>
      </c>
      <c r="T2593" s="6">
        <f>Table1[[#This Row],[Volume in Units]]*Table1[[#This Row],[Price SDG/Unit]]</f>
        <v>0</v>
      </c>
      <c r="U2593" s="57">
        <f>Table1[[#This Row],[Volume MT/Head]]*Table1[[#This Row],[Price USD/(MT/Head)]]</f>
        <v>0</v>
      </c>
      <c r="W2593" s="28">
        <f>Table1[[#This Row],[Commission SDG/MT]]*Table1[[#This Row],[Volume in Units]]</f>
        <v>0</v>
      </c>
      <c r="Y2593" s="28">
        <f t="shared" si="223"/>
        <v>0</v>
      </c>
      <c r="Z2593" s="6">
        <f>IFERROR((Table1[[#This Row],[Total Cost SDG]]/Table1[[#This Row],[Volume MT/Head]]),0)</f>
        <v>0</v>
      </c>
      <c r="AA2593" s="57" t="e">
        <f t="shared" si="224"/>
        <v>#DIV/0!</v>
      </c>
      <c r="AB2593" s="57">
        <f>IFERROR((Table1[[#This Row],[Total Cost USD]]/Table1[[#This Row],[Volume MT/Head]]),0)</f>
        <v>0</v>
      </c>
      <c r="AD2593" s="6">
        <f>Table1[[#This Row],[Volume MT/Head]]-Table1[[#This Row],[Delivered MT]]</f>
        <v>0</v>
      </c>
      <c r="AE2593" s="6">
        <f>Table1[[#This Row],[Delivered MT]]*Table1[[#This Row],[Average Cost SDG/MT]]</f>
        <v>0</v>
      </c>
    </row>
    <row r="2594" spans="1:31" hidden="1" x14ac:dyDescent="0.2">
      <c r="A2594" s="1">
        <v>2605</v>
      </c>
      <c r="P2594" s="6">
        <f t="shared" si="221"/>
        <v>0</v>
      </c>
      <c r="R2594" s="6">
        <f t="shared" si="222"/>
        <v>0</v>
      </c>
      <c r="S2594" s="57">
        <f t="shared" si="225"/>
        <v>0</v>
      </c>
      <c r="T2594" s="6">
        <f>Table1[[#This Row],[Volume in Units]]*Table1[[#This Row],[Price SDG/Unit]]</f>
        <v>0</v>
      </c>
      <c r="U2594" s="57">
        <f>Table1[[#This Row],[Volume MT/Head]]*Table1[[#This Row],[Price USD/(MT/Head)]]</f>
        <v>0</v>
      </c>
      <c r="W2594" s="28">
        <f>Table1[[#This Row],[Commission SDG/MT]]*Table1[[#This Row],[Volume in Units]]</f>
        <v>0</v>
      </c>
      <c r="Y2594" s="28">
        <f t="shared" si="223"/>
        <v>0</v>
      </c>
      <c r="Z2594" s="6">
        <f>IFERROR((Table1[[#This Row],[Total Cost SDG]]/Table1[[#This Row],[Volume MT/Head]]),0)</f>
        <v>0</v>
      </c>
      <c r="AA2594" s="57" t="e">
        <f t="shared" si="224"/>
        <v>#DIV/0!</v>
      </c>
      <c r="AB2594" s="57">
        <f>IFERROR((Table1[[#This Row],[Total Cost USD]]/Table1[[#This Row],[Volume MT/Head]]),0)</f>
        <v>0</v>
      </c>
      <c r="AD2594" s="6">
        <f>Table1[[#This Row],[Volume MT/Head]]-Table1[[#This Row],[Delivered MT]]</f>
        <v>0</v>
      </c>
      <c r="AE2594" s="6">
        <f>Table1[[#This Row],[Delivered MT]]*Table1[[#This Row],[Average Cost SDG/MT]]</f>
        <v>0</v>
      </c>
    </row>
    <row r="2595" spans="1:31" hidden="1" x14ac:dyDescent="0.2">
      <c r="A2595" s="1">
        <v>2606</v>
      </c>
      <c r="P2595" s="6">
        <f t="shared" si="221"/>
        <v>0</v>
      </c>
      <c r="R2595" s="6">
        <f t="shared" si="222"/>
        <v>0</v>
      </c>
      <c r="S2595" s="57">
        <f t="shared" si="225"/>
        <v>0</v>
      </c>
      <c r="T2595" s="6">
        <f>Table1[[#This Row],[Volume in Units]]*Table1[[#This Row],[Price SDG/Unit]]</f>
        <v>0</v>
      </c>
      <c r="U2595" s="57">
        <f>Table1[[#This Row],[Volume MT/Head]]*Table1[[#This Row],[Price USD/(MT/Head)]]</f>
        <v>0</v>
      </c>
      <c r="W2595" s="28">
        <f>Table1[[#This Row],[Commission SDG/MT]]*Table1[[#This Row],[Volume in Units]]</f>
        <v>0</v>
      </c>
      <c r="Y2595" s="28">
        <f t="shared" si="223"/>
        <v>0</v>
      </c>
      <c r="Z2595" s="6">
        <f>IFERROR((Table1[[#This Row],[Total Cost SDG]]/Table1[[#This Row],[Volume MT/Head]]),0)</f>
        <v>0</v>
      </c>
      <c r="AA2595" s="57" t="e">
        <f t="shared" si="224"/>
        <v>#DIV/0!</v>
      </c>
      <c r="AB2595" s="57">
        <f>IFERROR((Table1[[#This Row],[Total Cost USD]]/Table1[[#This Row],[Volume MT/Head]]),0)</f>
        <v>0</v>
      </c>
      <c r="AD2595" s="6">
        <f>Table1[[#This Row],[Volume MT/Head]]-Table1[[#This Row],[Delivered MT]]</f>
        <v>0</v>
      </c>
      <c r="AE2595" s="6">
        <f>Table1[[#This Row],[Delivered MT]]*Table1[[#This Row],[Average Cost SDG/MT]]</f>
        <v>0</v>
      </c>
    </row>
    <row r="2596" spans="1:31" hidden="1" x14ac:dyDescent="0.2">
      <c r="A2596" s="1">
        <v>2607</v>
      </c>
      <c r="P2596" s="6">
        <f t="shared" si="221"/>
        <v>0</v>
      </c>
      <c r="R2596" s="6">
        <f t="shared" si="222"/>
        <v>0</v>
      </c>
      <c r="S2596" s="57">
        <f t="shared" si="225"/>
        <v>0</v>
      </c>
      <c r="T2596" s="6">
        <f>Table1[[#This Row],[Volume in Units]]*Table1[[#This Row],[Price SDG/Unit]]</f>
        <v>0</v>
      </c>
      <c r="U2596" s="57">
        <f>Table1[[#This Row],[Volume MT/Head]]*Table1[[#This Row],[Price USD/(MT/Head)]]</f>
        <v>0</v>
      </c>
      <c r="W2596" s="28">
        <f>Table1[[#This Row],[Commission SDG/MT]]*Table1[[#This Row],[Volume in Units]]</f>
        <v>0</v>
      </c>
      <c r="Y2596" s="28">
        <f t="shared" si="223"/>
        <v>0</v>
      </c>
      <c r="Z2596" s="6">
        <f>IFERROR((Table1[[#This Row],[Total Cost SDG]]/Table1[[#This Row],[Volume MT/Head]]),0)</f>
        <v>0</v>
      </c>
      <c r="AA2596" s="57" t="e">
        <f t="shared" si="224"/>
        <v>#DIV/0!</v>
      </c>
      <c r="AB2596" s="57">
        <f>IFERROR((Table1[[#This Row],[Total Cost USD]]/Table1[[#This Row],[Volume MT/Head]]),0)</f>
        <v>0</v>
      </c>
      <c r="AD2596" s="6">
        <f>Table1[[#This Row],[Volume MT/Head]]-Table1[[#This Row],[Delivered MT]]</f>
        <v>0</v>
      </c>
      <c r="AE2596" s="6">
        <f>Table1[[#This Row],[Delivered MT]]*Table1[[#This Row],[Average Cost SDG/MT]]</f>
        <v>0</v>
      </c>
    </row>
    <row r="2597" spans="1:31" hidden="1" x14ac:dyDescent="0.2">
      <c r="A2597" s="1">
        <v>2608</v>
      </c>
      <c r="P2597" s="6">
        <f t="shared" si="221"/>
        <v>0</v>
      </c>
      <c r="R2597" s="6">
        <f t="shared" si="222"/>
        <v>0</v>
      </c>
      <c r="S2597" s="57">
        <f t="shared" si="225"/>
        <v>0</v>
      </c>
      <c r="T2597" s="6">
        <f>Table1[[#This Row],[Volume in Units]]*Table1[[#This Row],[Price SDG/Unit]]</f>
        <v>0</v>
      </c>
      <c r="U2597" s="57">
        <f>Table1[[#This Row],[Volume MT/Head]]*Table1[[#This Row],[Price USD/(MT/Head)]]</f>
        <v>0</v>
      </c>
      <c r="W2597" s="28">
        <f>Table1[[#This Row],[Commission SDG/MT]]*Table1[[#This Row],[Volume in Units]]</f>
        <v>0</v>
      </c>
      <c r="Y2597" s="28">
        <f t="shared" si="223"/>
        <v>0</v>
      </c>
      <c r="Z2597" s="6">
        <f>IFERROR((Table1[[#This Row],[Total Cost SDG]]/Table1[[#This Row],[Volume MT/Head]]),0)</f>
        <v>0</v>
      </c>
      <c r="AA2597" s="57" t="e">
        <f t="shared" si="224"/>
        <v>#DIV/0!</v>
      </c>
      <c r="AB2597" s="57">
        <f>IFERROR((Table1[[#This Row],[Total Cost USD]]/Table1[[#This Row],[Volume MT/Head]]),0)</f>
        <v>0</v>
      </c>
      <c r="AD2597" s="6">
        <f>Table1[[#This Row],[Volume MT/Head]]-Table1[[#This Row],[Delivered MT]]</f>
        <v>0</v>
      </c>
      <c r="AE2597" s="6">
        <f>Table1[[#This Row],[Delivered MT]]*Table1[[#This Row],[Average Cost SDG/MT]]</f>
        <v>0</v>
      </c>
    </row>
    <row r="2598" spans="1:31" hidden="1" x14ac:dyDescent="0.2">
      <c r="A2598" s="1">
        <v>2609</v>
      </c>
      <c r="P2598" s="6">
        <f t="shared" si="221"/>
        <v>0</v>
      </c>
      <c r="R2598" s="6">
        <f t="shared" si="222"/>
        <v>0</v>
      </c>
      <c r="S2598" s="57">
        <f t="shared" si="225"/>
        <v>0</v>
      </c>
      <c r="T2598" s="6">
        <f>Table1[[#This Row],[Volume in Units]]*Table1[[#This Row],[Price SDG/Unit]]</f>
        <v>0</v>
      </c>
      <c r="U2598" s="57">
        <f>Table1[[#This Row],[Volume MT/Head]]*Table1[[#This Row],[Price USD/(MT/Head)]]</f>
        <v>0</v>
      </c>
      <c r="W2598" s="28">
        <f>Table1[[#This Row],[Commission SDG/MT]]*Table1[[#This Row],[Volume in Units]]</f>
        <v>0</v>
      </c>
      <c r="Y2598" s="28">
        <f t="shared" si="223"/>
        <v>0</v>
      </c>
      <c r="Z2598" s="6">
        <f>IFERROR((Table1[[#This Row],[Total Cost SDG]]/Table1[[#This Row],[Volume MT/Head]]),0)</f>
        <v>0</v>
      </c>
      <c r="AA2598" s="57" t="e">
        <f t="shared" si="224"/>
        <v>#DIV/0!</v>
      </c>
      <c r="AB2598" s="57">
        <f>IFERROR((Table1[[#This Row],[Total Cost USD]]/Table1[[#This Row],[Volume MT/Head]]),0)</f>
        <v>0</v>
      </c>
      <c r="AD2598" s="6">
        <f>Table1[[#This Row],[Volume MT/Head]]-Table1[[#This Row],[Delivered MT]]</f>
        <v>0</v>
      </c>
      <c r="AE2598" s="6">
        <f>Table1[[#This Row],[Delivered MT]]*Table1[[#This Row],[Average Cost SDG/MT]]</f>
        <v>0</v>
      </c>
    </row>
    <row r="2599" spans="1:31" hidden="1" x14ac:dyDescent="0.2">
      <c r="A2599" s="1">
        <v>2610</v>
      </c>
      <c r="P2599" s="6">
        <f t="shared" si="221"/>
        <v>0</v>
      </c>
      <c r="R2599" s="6">
        <f t="shared" si="222"/>
        <v>0</v>
      </c>
      <c r="S2599" s="57">
        <f t="shared" si="225"/>
        <v>0</v>
      </c>
      <c r="T2599" s="6">
        <f>Table1[[#This Row],[Volume in Units]]*Table1[[#This Row],[Price SDG/Unit]]</f>
        <v>0</v>
      </c>
      <c r="U2599" s="57">
        <f>Table1[[#This Row],[Volume MT/Head]]*Table1[[#This Row],[Price USD/(MT/Head)]]</f>
        <v>0</v>
      </c>
      <c r="W2599" s="28">
        <f>Table1[[#This Row],[Commission SDG/MT]]*Table1[[#This Row],[Volume in Units]]</f>
        <v>0</v>
      </c>
      <c r="Y2599" s="28">
        <f t="shared" si="223"/>
        <v>0</v>
      </c>
      <c r="Z2599" s="6">
        <f>IFERROR((Table1[[#This Row],[Total Cost SDG]]/Table1[[#This Row],[Volume MT/Head]]),0)</f>
        <v>0</v>
      </c>
      <c r="AA2599" s="57" t="e">
        <f t="shared" si="224"/>
        <v>#DIV/0!</v>
      </c>
      <c r="AB2599" s="57">
        <f>IFERROR((Table1[[#This Row],[Total Cost USD]]/Table1[[#This Row],[Volume MT/Head]]),0)</f>
        <v>0</v>
      </c>
      <c r="AD2599" s="6">
        <f>Table1[[#This Row],[Volume MT/Head]]-Table1[[#This Row],[Delivered MT]]</f>
        <v>0</v>
      </c>
      <c r="AE2599" s="6">
        <f>Table1[[#This Row],[Delivered MT]]*Table1[[#This Row],[Average Cost SDG/MT]]</f>
        <v>0</v>
      </c>
    </row>
    <row r="2600" spans="1:31" hidden="1" x14ac:dyDescent="0.2">
      <c r="A2600" s="1">
        <v>2611</v>
      </c>
      <c r="P2600" s="6">
        <f t="shared" si="221"/>
        <v>0</v>
      </c>
      <c r="R2600" s="6">
        <f t="shared" si="222"/>
        <v>0</v>
      </c>
      <c r="S2600" s="57">
        <f t="shared" si="225"/>
        <v>0</v>
      </c>
      <c r="T2600" s="6">
        <f>Table1[[#This Row],[Volume in Units]]*Table1[[#This Row],[Price SDG/Unit]]</f>
        <v>0</v>
      </c>
      <c r="U2600" s="57">
        <f>Table1[[#This Row],[Volume MT/Head]]*Table1[[#This Row],[Price USD/(MT/Head)]]</f>
        <v>0</v>
      </c>
      <c r="W2600" s="28">
        <f>Table1[[#This Row],[Commission SDG/MT]]*Table1[[#This Row],[Volume in Units]]</f>
        <v>0</v>
      </c>
      <c r="Y2600" s="28">
        <f t="shared" si="223"/>
        <v>0</v>
      </c>
      <c r="Z2600" s="6">
        <f>IFERROR((Table1[[#This Row],[Total Cost SDG]]/Table1[[#This Row],[Volume MT/Head]]),0)</f>
        <v>0</v>
      </c>
      <c r="AA2600" s="57" t="e">
        <f t="shared" si="224"/>
        <v>#DIV/0!</v>
      </c>
      <c r="AB2600" s="57">
        <f>IFERROR((Table1[[#This Row],[Total Cost USD]]/Table1[[#This Row],[Volume MT/Head]]),0)</f>
        <v>0</v>
      </c>
      <c r="AD2600" s="6">
        <f>Table1[[#This Row],[Volume MT/Head]]-Table1[[#This Row],[Delivered MT]]</f>
        <v>0</v>
      </c>
      <c r="AE2600" s="6">
        <f>Table1[[#This Row],[Delivered MT]]*Table1[[#This Row],[Average Cost SDG/MT]]</f>
        <v>0</v>
      </c>
    </row>
    <row r="2601" spans="1:31" hidden="1" x14ac:dyDescent="0.2">
      <c r="A2601" s="1">
        <v>2612</v>
      </c>
      <c r="P2601" s="6">
        <f t="shared" si="221"/>
        <v>0</v>
      </c>
      <c r="R2601" s="6">
        <f t="shared" si="222"/>
        <v>0</v>
      </c>
      <c r="S2601" s="57">
        <f t="shared" si="225"/>
        <v>0</v>
      </c>
      <c r="T2601" s="6">
        <f>Table1[[#This Row],[Volume in Units]]*Table1[[#This Row],[Price SDG/Unit]]</f>
        <v>0</v>
      </c>
      <c r="U2601" s="57">
        <f>Table1[[#This Row],[Volume MT/Head]]*Table1[[#This Row],[Price USD/(MT/Head)]]</f>
        <v>0</v>
      </c>
      <c r="W2601" s="28">
        <f>Table1[[#This Row],[Commission SDG/MT]]*Table1[[#This Row],[Volume in Units]]</f>
        <v>0</v>
      </c>
      <c r="Y2601" s="28">
        <f t="shared" si="223"/>
        <v>0</v>
      </c>
      <c r="Z2601" s="6">
        <f>IFERROR((Table1[[#This Row],[Total Cost SDG]]/Table1[[#This Row],[Volume MT/Head]]),0)</f>
        <v>0</v>
      </c>
      <c r="AA2601" s="57" t="e">
        <f t="shared" si="224"/>
        <v>#DIV/0!</v>
      </c>
      <c r="AB2601" s="57">
        <f>IFERROR((Table1[[#This Row],[Total Cost USD]]/Table1[[#This Row],[Volume MT/Head]]),0)</f>
        <v>0</v>
      </c>
      <c r="AD2601" s="6">
        <f>Table1[[#This Row],[Volume MT/Head]]-Table1[[#This Row],[Delivered MT]]</f>
        <v>0</v>
      </c>
      <c r="AE2601" s="6">
        <f>Table1[[#This Row],[Delivered MT]]*Table1[[#This Row],[Average Cost SDG/MT]]</f>
        <v>0</v>
      </c>
    </row>
    <row r="2602" spans="1:31" hidden="1" x14ac:dyDescent="0.2">
      <c r="A2602" s="1">
        <v>2613</v>
      </c>
      <c r="P2602" s="6">
        <f t="shared" si="221"/>
        <v>0</v>
      </c>
      <c r="R2602" s="6">
        <f t="shared" si="222"/>
        <v>0</v>
      </c>
      <c r="S2602" s="57">
        <f t="shared" si="225"/>
        <v>0</v>
      </c>
      <c r="T2602" s="6">
        <f>Table1[[#This Row],[Volume in Units]]*Table1[[#This Row],[Price SDG/Unit]]</f>
        <v>0</v>
      </c>
      <c r="U2602" s="57">
        <f>Table1[[#This Row],[Volume MT/Head]]*Table1[[#This Row],[Price USD/(MT/Head)]]</f>
        <v>0</v>
      </c>
      <c r="W2602" s="28">
        <f>Table1[[#This Row],[Commission SDG/MT]]*Table1[[#This Row],[Volume in Units]]</f>
        <v>0</v>
      </c>
      <c r="Y2602" s="28">
        <f t="shared" si="223"/>
        <v>0</v>
      </c>
      <c r="Z2602" s="6">
        <f>IFERROR((Table1[[#This Row],[Total Cost SDG]]/Table1[[#This Row],[Volume MT/Head]]),0)</f>
        <v>0</v>
      </c>
      <c r="AA2602" s="57" t="e">
        <f t="shared" si="224"/>
        <v>#DIV/0!</v>
      </c>
      <c r="AB2602" s="57">
        <f>IFERROR((Table1[[#This Row],[Total Cost USD]]/Table1[[#This Row],[Volume MT/Head]]),0)</f>
        <v>0</v>
      </c>
      <c r="AD2602" s="6">
        <f>Table1[[#This Row],[Volume MT/Head]]-Table1[[#This Row],[Delivered MT]]</f>
        <v>0</v>
      </c>
      <c r="AE2602" s="6">
        <f>Table1[[#This Row],[Delivered MT]]*Table1[[#This Row],[Average Cost SDG/MT]]</f>
        <v>0</v>
      </c>
    </row>
    <row r="2603" spans="1:31" hidden="1" x14ac:dyDescent="0.2">
      <c r="A2603" s="1">
        <v>2614</v>
      </c>
      <c r="P2603" s="6">
        <f t="shared" si="221"/>
        <v>0</v>
      </c>
      <c r="R2603" s="6">
        <f t="shared" si="222"/>
        <v>0</v>
      </c>
      <c r="S2603" s="57">
        <f t="shared" si="225"/>
        <v>0</v>
      </c>
      <c r="T2603" s="6">
        <f>Table1[[#This Row],[Volume in Units]]*Table1[[#This Row],[Price SDG/Unit]]</f>
        <v>0</v>
      </c>
      <c r="U2603" s="57">
        <f>Table1[[#This Row],[Volume MT/Head]]*Table1[[#This Row],[Price USD/(MT/Head)]]</f>
        <v>0</v>
      </c>
      <c r="W2603" s="28">
        <f>Table1[[#This Row],[Commission SDG/MT]]*Table1[[#This Row],[Volume in Units]]</f>
        <v>0</v>
      </c>
      <c r="Y2603" s="28">
        <f t="shared" si="223"/>
        <v>0</v>
      </c>
      <c r="Z2603" s="6">
        <f>IFERROR((Table1[[#This Row],[Total Cost SDG]]/Table1[[#This Row],[Volume MT/Head]]),0)</f>
        <v>0</v>
      </c>
      <c r="AA2603" s="57" t="e">
        <f t="shared" si="224"/>
        <v>#DIV/0!</v>
      </c>
      <c r="AB2603" s="57">
        <f>IFERROR((Table1[[#This Row],[Total Cost USD]]/Table1[[#This Row],[Volume MT/Head]]),0)</f>
        <v>0</v>
      </c>
      <c r="AD2603" s="6">
        <f>Table1[[#This Row],[Volume MT/Head]]-Table1[[#This Row],[Delivered MT]]</f>
        <v>0</v>
      </c>
      <c r="AE2603" s="6">
        <f>Table1[[#This Row],[Delivered MT]]*Table1[[#This Row],[Average Cost SDG/MT]]</f>
        <v>0</v>
      </c>
    </row>
    <row r="2604" spans="1:31" hidden="1" x14ac:dyDescent="0.2">
      <c r="A2604" s="1">
        <v>2615</v>
      </c>
      <c r="P2604" s="6">
        <f t="shared" si="221"/>
        <v>0</v>
      </c>
      <c r="R2604" s="6">
        <f t="shared" si="222"/>
        <v>0</v>
      </c>
      <c r="S2604" s="57">
        <f t="shared" si="225"/>
        <v>0</v>
      </c>
      <c r="T2604" s="6">
        <f>Table1[[#This Row],[Volume in Units]]*Table1[[#This Row],[Price SDG/Unit]]</f>
        <v>0</v>
      </c>
      <c r="U2604" s="57">
        <f>Table1[[#This Row],[Volume MT/Head]]*Table1[[#This Row],[Price USD/(MT/Head)]]</f>
        <v>0</v>
      </c>
      <c r="W2604" s="28">
        <f>Table1[[#This Row],[Commission SDG/MT]]*Table1[[#This Row],[Volume in Units]]</f>
        <v>0</v>
      </c>
      <c r="Y2604" s="28">
        <f t="shared" si="223"/>
        <v>0</v>
      </c>
      <c r="Z2604" s="6">
        <f>IFERROR((Table1[[#This Row],[Total Cost SDG]]/Table1[[#This Row],[Volume MT/Head]]),0)</f>
        <v>0</v>
      </c>
      <c r="AA2604" s="57" t="e">
        <f t="shared" si="224"/>
        <v>#DIV/0!</v>
      </c>
      <c r="AB2604" s="57">
        <f>IFERROR((Table1[[#This Row],[Total Cost USD]]/Table1[[#This Row],[Volume MT/Head]]),0)</f>
        <v>0</v>
      </c>
      <c r="AD2604" s="6">
        <f>Table1[[#This Row],[Volume MT/Head]]-Table1[[#This Row],[Delivered MT]]</f>
        <v>0</v>
      </c>
      <c r="AE2604" s="6">
        <f>Table1[[#This Row],[Delivered MT]]*Table1[[#This Row],[Average Cost SDG/MT]]</f>
        <v>0</v>
      </c>
    </row>
    <row r="2605" spans="1:31" hidden="1" x14ac:dyDescent="0.2">
      <c r="A2605" s="1">
        <v>2616</v>
      </c>
      <c r="P2605" s="6">
        <f t="shared" si="221"/>
        <v>0</v>
      </c>
      <c r="R2605" s="6">
        <f t="shared" si="222"/>
        <v>0</v>
      </c>
      <c r="S2605" s="57">
        <f t="shared" si="225"/>
        <v>0</v>
      </c>
      <c r="T2605" s="6">
        <f>Table1[[#This Row],[Volume in Units]]*Table1[[#This Row],[Price SDG/Unit]]</f>
        <v>0</v>
      </c>
      <c r="U2605" s="57">
        <f>Table1[[#This Row],[Volume MT/Head]]*Table1[[#This Row],[Price USD/(MT/Head)]]</f>
        <v>0</v>
      </c>
      <c r="W2605" s="28">
        <f>Table1[[#This Row],[Commission SDG/MT]]*Table1[[#This Row],[Volume in Units]]</f>
        <v>0</v>
      </c>
      <c r="Y2605" s="28">
        <f t="shared" si="223"/>
        <v>0</v>
      </c>
      <c r="Z2605" s="6">
        <f>IFERROR((Table1[[#This Row],[Total Cost SDG]]/Table1[[#This Row],[Volume MT/Head]]),0)</f>
        <v>0</v>
      </c>
      <c r="AA2605" s="57" t="e">
        <f t="shared" si="224"/>
        <v>#DIV/0!</v>
      </c>
      <c r="AB2605" s="57">
        <f>IFERROR((Table1[[#This Row],[Total Cost USD]]/Table1[[#This Row],[Volume MT/Head]]),0)</f>
        <v>0</v>
      </c>
      <c r="AD2605" s="6">
        <f>Table1[[#This Row],[Volume MT/Head]]-Table1[[#This Row],[Delivered MT]]</f>
        <v>0</v>
      </c>
      <c r="AE2605" s="6">
        <f>Table1[[#This Row],[Delivered MT]]*Table1[[#This Row],[Average Cost SDG/MT]]</f>
        <v>0</v>
      </c>
    </row>
    <row r="2606" spans="1:31" hidden="1" x14ac:dyDescent="0.2">
      <c r="A2606" s="1">
        <v>2617</v>
      </c>
      <c r="P2606" s="6">
        <f t="shared" si="221"/>
        <v>0</v>
      </c>
      <c r="R2606" s="6">
        <f t="shared" si="222"/>
        <v>0</v>
      </c>
      <c r="S2606" s="57">
        <f t="shared" si="225"/>
        <v>0</v>
      </c>
      <c r="T2606" s="6">
        <f>Table1[[#This Row],[Volume in Units]]*Table1[[#This Row],[Price SDG/Unit]]</f>
        <v>0</v>
      </c>
      <c r="U2606" s="57">
        <f>Table1[[#This Row],[Volume MT/Head]]*Table1[[#This Row],[Price USD/(MT/Head)]]</f>
        <v>0</v>
      </c>
      <c r="W2606" s="28">
        <f>Table1[[#This Row],[Commission SDG/MT]]*Table1[[#This Row],[Volume in Units]]</f>
        <v>0</v>
      </c>
      <c r="Y2606" s="28">
        <f t="shared" si="223"/>
        <v>0</v>
      </c>
      <c r="Z2606" s="6">
        <f>IFERROR((Table1[[#This Row],[Total Cost SDG]]/Table1[[#This Row],[Volume MT/Head]]),0)</f>
        <v>0</v>
      </c>
      <c r="AA2606" s="57" t="e">
        <f t="shared" si="224"/>
        <v>#DIV/0!</v>
      </c>
      <c r="AB2606" s="57">
        <f>IFERROR((Table1[[#This Row],[Total Cost USD]]/Table1[[#This Row],[Volume MT/Head]]),0)</f>
        <v>0</v>
      </c>
      <c r="AD2606" s="6">
        <f>Table1[[#This Row],[Volume MT/Head]]-Table1[[#This Row],[Delivered MT]]</f>
        <v>0</v>
      </c>
      <c r="AE2606" s="6">
        <f>Table1[[#This Row],[Delivered MT]]*Table1[[#This Row],[Average Cost SDG/MT]]</f>
        <v>0</v>
      </c>
    </row>
    <row r="2607" spans="1:31" hidden="1" x14ac:dyDescent="0.2">
      <c r="A2607" s="1">
        <v>2618</v>
      </c>
      <c r="P2607" s="6">
        <f t="shared" si="221"/>
        <v>0</v>
      </c>
      <c r="R2607" s="6">
        <f t="shared" si="222"/>
        <v>0</v>
      </c>
      <c r="S2607" s="57">
        <f t="shared" si="225"/>
        <v>0</v>
      </c>
      <c r="T2607" s="6">
        <f>Table1[[#This Row],[Volume in Units]]*Table1[[#This Row],[Price SDG/Unit]]</f>
        <v>0</v>
      </c>
      <c r="U2607" s="57">
        <f>Table1[[#This Row],[Volume MT/Head]]*Table1[[#This Row],[Price USD/(MT/Head)]]</f>
        <v>0</v>
      </c>
      <c r="W2607" s="28">
        <f>Table1[[#This Row],[Commission SDG/MT]]*Table1[[#This Row],[Volume in Units]]</f>
        <v>0</v>
      </c>
      <c r="Y2607" s="28">
        <f t="shared" si="223"/>
        <v>0</v>
      </c>
      <c r="Z2607" s="6">
        <f>IFERROR((Table1[[#This Row],[Total Cost SDG]]/Table1[[#This Row],[Volume MT/Head]]),0)</f>
        <v>0</v>
      </c>
      <c r="AA2607" s="57" t="e">
        <f t="shared" si="224"/>
        <v>#DIV/0!</v>
      </c>
      <c r="AB2607" s="57">
        <f>IFERROR((Table1[[#This Row],[Total Cost USD]]/Table1[[#This Row],[Volume MT/Head]]),0)</f>
        <v>0</v>
      </c>
      <c r="AD2607" s="6">
        <f>Table1[[#This Row],[Volume MT/Head]]-Table1[[#This Row],[Delivered MT]]</f>
        <v>0</v>
      </c>
      <c r="AE2607" s="6">
        <f>Table1[[#This Row],[Delivered MT]]*Table1[[#This Row],[Average Cost SDG/MT]]</f>
        <v>0</v>
      </c>
    </row>
    <row r="2608" spans="1:31" hidden="1" x14ac:dyDescent="0.2">
      <c r="A2608" s="1">
        <v>2619</v>
      </c>
      <c r="P2608" s="6">
        <f t="shared" si="221"/>
        <v>0</v>
      </c>
      <c r="R2608" s="6">
        <f t="shared" si="222"/>
        <v>0</v>
      </c>
      <c r="S2608" s="57">
        <f t="shared" si="225"/>
        <v>0</v>
      </c>
      <c r="T2608" s="6">
        <f>Table1[[#This Row],[Volume in Units]]*Table1[[#This Row],[Price SDG/Unit]]</f>
        <v>0</v>
      </c>
      <c r="U2608" s="57">
        <f>Table1[[#This Row],[Volume MT/Head]]*Table1[[#This Row],[Price USD/(MT/Head)]]</f>
        <v>0</v>
      </c>
      <c r="W2608" s="28">
        <f>Table1[[#This Row],[Commission SDG/MT]]*Table1[[#This Row],[Volume in Units]]</f>
        <v>0</v>
      </c>
      <c r="Y2608" s="28">
        <f t="shared" si="223"/>
        <v>0</v>
      </c>
      <c r="Z2608" s="6">
        <f>IFERROR((Table1[[#This Row],[Total Cost SDG]]/Table1[[#This Row],[Volume MT/Head]]),0)</f>
        <v>0</v>
      </c>
      <c r="AA2608" s="57" t="e">
        <f t="shared" si="224"/>
        <v>#DIV/0!</v>
      </c>
      <c r="AB2608" s="57">
        <f>IFERROR((Table1[[#This Row],[Total Cost USD]]/Table1[[#This Row],[Volume MT/Head]]),0)</f>
        <v>0</v>
      </c>
      <c r="AD2608" s="6">
        <f>Table1[[#This Row],[Volume MT/Head]]-Table1[[#This Row],[Delivered MT]]</f>
        <v>0</v>
      </c>
      <c r="AE2608" s="6">
        <f>Table1[[#This Row],[Delivered MT]]*Table1[[#This Row],[Average Cost SDG/MT]]</f>
        <v>0</v>
      </c>
    </row>
    <row r="2609" spans="1:31" hidden="1" x14ac:dyDescent="0.2">
      <c r="A2609" s="1">
        <v>2620</v>
      </c>
      <c r="P2609" s="6">
        <f t="shared" si="221"/>
        <v>0</v>
      </c>
      <c r="R2609" s="6">
        <f t="shared" si="222"/>
        <v>0</v>
      </c>
      <c r="S2609" s="57">
        <f t="shared" si="225"/>
        <v>0</v>
      </c>
      <c r="T2609" s="6">
        <f>Table1[[#This Row],[Volume in Units]]*Table1[[#This Row],[Price SDG/Unit]]</f>
        <v>0</v>
      </c>
      <c r="U2609" s="57">
        <f>Table1[[#This Row],[Volume MT/Head]]*Table1[[#This Row],[Price USD/(MT/Head)]]</f>
        <v>0</v>
      </c>
      <c r="W2609" s="28">
        <f>Table1[[#This Row],[Commission SDG/MT]]*Table1[[#This Row],[Volume in Units]]</f>
        <v>0</v>
      </c>
      <c r="Y2609" s="28">
        <f t="shared" si="223"/>
        <v>0</v>
      </c>
      <c r="Z2609" s="6">
        <f>IFERROR((Table1[[#This Row],[Total Cost SDG]]/Table1[[#This Row],[Volume MT/Head]]),0)</f>
        <v>0</v>
      </c>
      <c r="AA2609" s="57" t="e">
        <f t="shared" si="224"/>
        <v>#DIV/0!</v>
      </c>
      <c r="AB2609" s="57">
        <f>IFERROR((Table1[[#This Row],[Total Cost USD]]/Table1[[#This Row],[Volume MT/Head]]),0)</f>
        <v>0</v>
      </c>
      <c r="AD2609" s="6">
        <f>Table1[[#This Row],[Volume MT/Head]]-Table1[[#This Row],[Delivered MT]]</f>
        <v>0</v>
      </c>
      <c r="AE2609" s="6">
        <f>Table1[[#This Row],[Delivered MT]]*Table1[[#This Row],[Average Cost SDG/MT]]</f>
        <v>0</v>
      </c>
    </row>
    <row r="2610" spans="1:31" hidden="1" x14ac:dyDescent="0.2">
      <c r="A2610" s="1">
        <v>2621</v>
      </c>
      <c r="P2610" s="6">
        <f t="shared" si="221"/>
        <v>0</v>
      </c>
      <c r="R2610" s="6">
        <f t="shared" si="222"/>
        <v>0</v>
      </c>
      <c r="S2610" s="57">
        <f t="shared" si="225"/>
        <v>0</v>
      </c>
      <c r="T2610" s="6">
        <f>Table1[[#This Row],[Volume in Units]]*Table1[[#This Row],[Price SDG/Unit]]</f>
        <v>0</v>
      </c>
      <c r="U2610" s="57">
        <f>Table1[[#This Row],[Volume MT/Head]]*Table1[[#This Row],[Price USD/(MT/Head)]]</f>
        <v>0</v>
      </c>
      <c r="W2610" s="28">
        <f>Table1[[#This Row],[Commission SDG/MT]]*Table1[[#This Row],[Volume in Units]]</f>
        <v>0</v>
      </c>
      <c r="Y2610" s="28">
        <f t="shared" si="223"/>
        <v>0</v>
      </c>
      <c r="Z2610" s="6">
        <f>IFERROR((Table1[[#This Row],[Total Cost SDG]]/Table1[[#This Row],[Volume MT/Head]]),0)</f>
        <v>0</v>
      </c>
      <c r="AA2610" s="57" t="e">
        <f t="shared" si="224"/>
        <v>#DIV/0!</v>
      </c>
      <c r="AB2610" s="57">
        <f>IFERROR((Table1[[#This Row],[Total Cost USD]]/Table1[[#This Row],[Volume MT/Head]]),0)</f>
        <v>0</v>
      </c>
      <c r="AD2610" s="6">
        <f>Table1[[#This Row],[Volume MT/Head]]-Table1[[#This Row],[Delivered MT]]</f>
        <v>0</v>
      </c>
      <c r="AE2610" s="6">
        <f>Table1[[#This Row],[Delivered MT]]*Table1[[#This Row],[Average Cost SDG/MT]]</f>
        <v>0</v>
      </c>
    </row>
    <row r="2611" spans="1:31" hidden="1" x14ac:dyDescent="0.2">
      <c r="A2611" s="1">
        <v>2622</v>
      </c>
      <c r="P2611" s="6">
        <f t="shared" si="221"/>
        <v>0</v>
      </c>
      <c r="R2611" s="6">
        <f t="shared" si="222"/>
        <v>0</v>
      </c>
      <c r="S2611" s="57">
        <f t="shared" si="225"/>
        <v>0</v>
      </c>
      <c r="T2611" s="6">
        <f>Table1[[#This Row],[Volume in Units]]*Table1[[#This Row],[Price SDG/Unit]]</f>
        <v>0</v>
      </c>
      <c r="U2611" s="57">
        <f>Table1[[#This Row],[Volume MT/Head]]*Table1[[#This Row],[Price USD/(MT/Head)]]</f>
        <v>0</v>
      </c>
      <c r="W2611" s="28">
        <f>Table1[[#This Row],[Commission SDG/MT]]*Table1[[#This Row],[Volume in Units]]</f>
        <v>0</v>
      </c>
      <c r="Y2611" s="28">
        <f t="shared" si="223"/>
        <v>0</v>
      </c>
      <c r="Z2611" s="6">
        <f>IFERROR((Table1[[#This Row],[Total Cost SDG]]/Table1[[#This Row],[Volume MT/Head]]),0)</f>
        <v>0</v>
      </c>
      <c r="AA2611" s="57" t="e">
        <f t="shared" si="224"/>
        <v>#DIV/0!</v>
      </c>
      <c r="AB2611" s="57">
        <f>IFERROR((Table1[[#This Row],[Total Cost USD]]/Table1[[#This Row],[Volume MT/Head]]),0)</f>
        <v>0</v>
      </c>
      <c r="AD2611" s="6">
        <f>Table1[[#This Row],[Volume MT/Head]]-Table1[[#This Row],[Delivered MT]]</f>
        <v>0</v>
      </c>
      <c r="AE2611" s="6">
        <f>Table1[[#This Row],[Delivered MT]]*Table1[[#This Row],[Average Cost SDG/MT]]</f>
        <v>0</v>
      </c>
    </row>
    <row r="2612" spans="1:31" hidden="1" x14ac:dyDescent="0.2">
      <c r="A2612" s="1">
        <v>2623</v>
      </c>
      <c r="P2612" s="6">
        <f t="shared" si="221"/>
        <v>0</v>
      </c>
      <c r="R2612" s="6">
        <f t="shared" si="222"/>
        <v>0</v>
      </c>
      <c r="S2612" s="57">
        <f t="shared" si="225"/>
        <v>0</v>
      </c>
      <c r="T2612" s="6">
        <f>Table1[[#This Row],[Volume in Units]]*Table1[[#This Row],[Price SDG/Unit]]</f>
        <v>0</v>
      </c>
      <c r="U2612" s="57">
        <f>Table1[[#This Row],[Volume MT/Head]]*Table1[[#This Row],[Price USD/(MT/Head)]]</f>
        <v>0</v>
      </c>
      <c r="W2612" s="28">
        <f>Table1[[#This Row],[Commission SDG/MT]]*Table1[[#This Row],[Volume in Units]]</f>
        <v>0</v>
      </c>
      <c r="Y2612" s="28">
        <f t="shared" si="223"/>
        <v>0</v>
      </c>
      <c r="Z2612" s="6">
        <f>IFERROR((Table1[[#This Row],[Total Cost SDG]]/Table1[[#This Row],[Volume MT/Head]]),0)</f>
        <v>0</v>
      </c>
      <c r="AA2612" s="57" t="e">
        <f t="shared" si="224"/>
        <v>#DIV/0!</v>
      </c>
      <c r="AB2612" s="57">
        <f>IFERROR((Table1[[#This Row],[Total Cost USD]]/Table1[[#This Row],[Volume MT/Head]]),0)</f>
        <v>0</v>
      </c>
      <c r="AD2612" s="6">
        <f>Table1[[#This Row],[Volume MT/Head]]-Table1[[#This Row],[Delivered MT]]</f>
        <v>0</v>
      </c>
      <c r="AE2612" s="6">
        <f>Table1[[#This Row],[Delivered MT]]*Table1[[#This Row],[Average Cost SDG/MT]]</f>
        <v>0</v>
      </c>
    </row>
    <row r="2613" spans="1:31" hidden="1" x14ac:dyDescent="0.2">
      <c r="A2613" s="1">
        <v>2624</v>
      </c>
      <c r="P2613" s="6">
        <f t="shared" si="221"/>
        <v>0</v>
      </c>
      <c r="R2613" s="6">
        <f t="shared" si="222"/>
        <v>0</v>
      </c>
      <c r="S2613" s="57">
        <f t="shared" si="225"/>
        <v>0</v>
      </c>
      <c r="T2613" s="6">
        <f>Table1[[#This Row],[Volume in Units]]*Table1[[#This Row],[Price SDG/Unit]]</f>
        <v>0</v>
      </c>
      <c r="U2613" s="57">
        <f>Table1[[#This Row],[Volume MT/Head]]*Table1[[#This Row],[Price USD/(MT/Head)]]</f>
        <v>0</v>
      </c>
      <c r="W2613" s="28">
        <f>Table1[[#This Row],[Commission SDG/MT]]*Table1[[#This Row],[Volume in Units]]</f>
        <v>0</v>
      </c>
      <c r="Y2613" s="28">
        <f t="shared" si="223"/>
        <v>0</v>
      </c>
      <c r="Z2613" s="6">
        <f>IFERROR((Table1[[#This Row],[Total Cost SDG]]/Table1[[#This Row],[Volume MT/Head]]),0)</f>
        <v>0</v>
      </c>
      <c r="AA2613" s="57" t="e">
        <f t="shared" si="224"/>
        <v>#DIV/0!</v>
      </c>
      <c r="AB2613" s="57">
        <f>IFERROR((Table1[[#This Row],[Total Cost USD]]/Table1[[#This Row],[Volume MT/Head]]),0)</f>
        <v>0</v>
      </c>
      <c r="AD2613" s="6">
        <f>Table1[[#This Row],[Volume MT/Head]]-Table1[[#This Row],[Delivered MT]]</f>
        <v>0</v>
      </c>
      <c r="AE2613" s="6">
        <f>Table1[[#This Row],[Delivered MT]]*Table1[[#This Row],[Average Cost SDG/MT]]</f>
        <v>0</v>
      </c>
    </row>
    <row r="2614" spans="1:31" hidden="1" x14ac:dyDescent="0.2">
      <c r="A2614" s="1">
        <v>2625</v>
      </c>
      <c r="P2614" s="6">
        <f t="shared" si="221"/>
        <v>0</v>
      </c>
      <c r="R2614" s="6">
        <f t="shared" si="222"/>
        <v>0</v>
      </c>
      <c r="S2614" s="57">
        <f t="shared" si="225"/>
        <v>0</v>
      </c>
      <c r="T2614" s="6">
        <f>Table1[[#This Row],[Volume in Units]]*Table1[[#This Row],[Price SDG/Unit]]</f>
        <v>0</v>
      </c>
      <c r="U2614" s="57">
        <f>Table1[[#This Row],[Volume MT/Head]]*Table1[[#This Row],[Price USD/(MT/Head)]]</f>
        <v>0</v>
      </c>
      <c r="W2614" s="28">
        <f>Table1[[#This Row],[Commission SDG/MT]]*Table1[[#This Row],[Volume in Units]]</f>
        <v>0</v>
      </c>
      <c r="Y2614" s="28">
        <f t="shared" si="223"/>
        <v>0</v>
      </c>
      <c r="Z2614" s="6">
        <f>IFERROR((Table1[[#This Row],[Total Cost SDG]]/Table1[[#This Row],[Volume MT/Head]]),0)</f>
        <v>0</v>
      </c>
      <c r="AA2614" s="57" t="e">
        <f t="shared" si="224"/>
        <v>#DIV/0!</v>
      </c>
      <c r="AB2614" s="57">
        <f>IFERROR((Table1[[#This Row],[Total Cost USD]]/Table1[[#This Row],[Volume MT/Head]]),0)</f>
        <v>0</v>
      </c>
      <c r="AD2614" s="6">
        <f>Table1[[#This Row],[Volume MT/Head]]-Table1[[#This Row],[Delivered MT]]</f>
        <v>0</v>
      </c>
      <c r="AE2614" s="6">
        <f>Table1[[#This Row],[Delivered MT]]*Table1[[#This Row],[Average Cost SDG/MT]]</f>
        <v>0</v>
      </c>
    </row>
    <row r="2615" spans="1:31" hidden="1" x14ac:dyDescent="0.2">
      <c r="A2615" s="1">
        <v>2626</v>
      </c>
      <c r="P2615" s="6">
        <f t="shared" si="221"/>
        <v>0</v>
      </c>
      <c r="R2615" s="6">
        <f t="shared" si="222"/>
        <v>0</v>
      </c>
      <c r="S2615" s="57">
        <f t="shared" si="225"/>
        <v>0</v>
      </c>
      <c r="T2615" s="6">
        <f>Table1[[#This Row],[Volume in Units]]*Table1[[#This Row],[Price SDG/Unit]]</f>
        <v>0</v>
      </c>
      <c r="U2615" s="57">
        <f>Table1[[#This Row],[Volume MT/Head]]*Table1[[#This Row],[Price USD/(MT/Head)]]</f>
        <v>0</v>
      </c>
      <c r="W2615" s="28">
        <f>Table1[[#This Row],[Commission SDG/MT]]*Table1[[#This Row],[Volume in Units]]</f>
        <v>0</v>
      </c>
      <c r="Y2615" s="28">
        <f t="shared" si="223"/>
        <v>0</v>
      </c>
      <c r="Z2615" s="6">
        <f>IFERROR((Table1[[#This Row],[Total Cost SDG]]/Table1[[#This Row],[Volume MT/Head]]),0)</f>
        <v>0</v>
      </c>
      <c r="AA2615" s="57" t="e">
        <f t="shared" si="224"/>
        <v>#DIV/0!</v>
      </c>
      <c r="AB2615" s="57">
        <f>IFERROR((Table1[[#This Row],[Total Cost USD]]/Table1[[#This Row],[Volume MT/Head]]),0)</f>
        <v>0</v>
      </c>
      <c r="AD2615" s="6">
        <f>Table1[[#This Row],[Volume MT/Head]]-Table1[[#This Row],[Delivered MT]]</f>
        <v>0</v>
      </c>
      <c r="AE2615" s="6">
        <f>Table1[[#This Row],[Delivered MT]]*Table1[[#This Row],[Average Cost SDG/MT]]</f>
        <v>0</v>
      </c>
    </row>
    <row r="2616" spans="1:31" hidden="1" x14ac:dyDescent="0.2">
      <c r="A2616" s="1">
        <v>2627</v>
      </c>
      <c r="P2616" s="6">
        <f t="shared" si="221"/>
        <v>0</v>
      </c>
      <c r="R2616" s="6">
        <f t="shared" si="222"/>
        <v>0</v>
      </c>
      <c r="S2616" s="57">
        <f t="shared" si="225"/>
        <v>0</v>
      </c>
      <c r="T2616" s="6">
        <f>Table1[[#This Row],[Volume in Units]]*Table1[[#This Row],[Price SDG/Unit]]</f>
        <v>0</v>
      </c>
      <c r="U2616" s="57">
        <f>Table1[[#This Row],[Volume MT/Head]]*Table1[[#This Row],[Price USD/(MT/Head)]]</f>
        <v>0</v>
      </c>
      <c r="W2616" s="28">
        <f>Table1[[#This Row],[Commission SDG/MT]]*Table1[[#This Row],[Volume in Units]]</f>
        <v>0</v>
      </c>
      <c r="Y2616" s="28">
        <f t="shared" si="223"/>
        <v>0</v>
      </c>
      <c r="Z2616" s="6">
        <f>IFERROR((Table1[[#This Row],[Total Cost SDG]]/Table1[[#This Row],[Volume MT/Head]]),0)</f>
        <v>0</v>
      </c>
      <c r="AA2616" s="57" t="e">
        <f t="shared" si="224"/>
        <v>#DIV/0!</v>
      </c>
      <c r="AB2616" s="57">
        <f>IFERROR((Table1[[#This Row],[Total Cost USD]]/Table1[[#This Row],[Volume MT/Head]]),0)</f>
        <v>0</v>
      </c>
      <c r="AD2616" s="6">
        <f>Table1[[#This Row],[Volume MT/Head]]-Table1[[#This Row],[Delivered MT]]</f>
        <v>0</v>
      </c>
      <c r="AE2616" s="6">
        <f>Table1[[#This Row],[Delivered MT]]*Table1[[#This Row],[Average Cost SDG/MT]]</f>
        <v>0</v>
      </c>
    </row>
    <row r="2617" spans="1:31" hidden="1" x14ac:dyDescent="0.2">
      <c r="A2617" s="1">
        <v>2628</v>
      </c>
      <c r="P2617" s="6">
        <f t="shared" si="221"/>
        <v>0</v>
      </c>
      <c r="R2617" s="6">
        <f t="shared" si="222"/>
        <v>0</v>
      </c>
      <c r="S2617" s="57">
        <f t="shared" si="225"/>
        <v>0</v>
      </c>
      <c r="T2617" s="6">
        <f>Table1[[#This Row],[Volume in Units]]*Table1[[#This Row],[Price SDG/Unit]]</f>
        <v>0</v>
      </c>
      <c r="U2617" s="57">
        <f>Table1[[#This Row],[Volume MT/Head]]*Table1[[#This Row],[Price USD/(MT/Head)]]</f>
        <v>0</v>
      </c>
      <c r="W2617" s="28">
        <f>Table1[[#This Row],[Commission SDG/MT]]*Table1[[#This Row],[Volume in Units]]</f>
        <v>0</v>
      </c>
      <c r="Y2617" s="28">
        <f t="shared" si="223"/>
        <v>0</v>
      </c>
      <c r="Z2617" s="6">
        <f>IFERROR((Table1[[#This Row],[Total Cost SDG]]/Table1[[#This Row],[Volume MT/Head]]),0)</f>
        <v>0</v>
      </c>
      <c r="AA2617" s="57" t="e">
        <f t="shared" si="224"/>
        <v>#DIV/0!</v>
      </c>
      <c r="AB2617" s="57">
        <f>IFERROR((Table1[[#This Row],[Total Cost USD]]/Table1[[#This Row],[Volume MT/Head]]),0)</f>
        <v>0</v>
      </c>
      <c r="AD2617" s="6">
        <f>Table1[[#This Row],[Volume MT/Head]]-Table1[[#This Row],[Delivered MT]]</f>
        <v>0</v>
      </c>
      <c r="AE2617" s="6">
        <f>Table1[[#This Row],[Delivered MT]]*Table1[[#This Row],[Average Cost SDG/MT]]</f>
        <v>0</v>
      </c>
    </row>
    <row r="2618" spans="1:31" hidden="1" x14ac:dyDescent="0.2">
      <c r="A2618" s="1">
        <v>2629</v>
      </c>
      <c r="P2618" s="6">
        <f t="shared" si="221"/>
        <v>0</v>
      </c>
      <c r="R2618" s="6">
        <f t="shared" si="222"/>
        <v>0</v>
      </c>
      <c r="S2618" s="57">
        <f t="shared" si="225"/>
        <v>0</v>
      </c>
      <c r="T2618" s="6">
        <f>Table1[[#This Row],[Volume in Units]]*Table1[[#This Row],[Price SDG/Unit]]</f>
        <v>0</v>
      </c>
      <c r="U2618" s="57">
        <f>Table1[[#This Row],[Volume MT/Head]]*Table1[[#This Row],[Price USD/(MT/Head)]]</f>
        <v>0</v>
      </c>
      <c r="W2618" s="28">
        <f>Table1[[#This Row],[Commission SDG/MT]]*Table1[[#This Row],[Volume in Units]]</f>
        <v>0</v>
      </c>
      <c r="Y2618" s="28">
        <f t="shared" si="223"/>
        <v>0</v>
      </c>
      <c r="Z2618" s="6">
        <f>IFERROR((Table1[[#This Row],[Total Cost SDG]]/Table1[[#This Row],[Volume MT/Head]]),0)</f>
        <v>0</v>
      </c>
      <c r="AA2618" s="57" t="e">
        <f t="shared" si="224"/>
        <v>#DIV/0!</v>
      </c>
      <c r="AB2618" s="57">
        <f>IFERROR((Table1[[#This Row],[Total Cost USD]]/Table1[[#This Row],[Volume MT/Head]]),0)</f>
        <v>0</v>
      </c>
      <c r="AD2618" s="6">
        <f>Table1[[#This Row],[Volume MT/Head]]-Table1[[#This Row],[Delivered MT]]</f>
        <v>0</v>
      </c>
      <c r="AE2618" s="6">
        <f>Table1[[#This Row],[Delivered MT]]*Table1[[#This Row],[Average Cost SDG/MT]]</f>
        <v>0</v>
      </c>
    </row>
    <row r="2619" spans="1:31" hidden="1" x14ac:dyDescent="0.2">
      <c r="A2619" s="1">
        <v>2630</v>
      </c>
      <c r="P2619" s="6">
        <f t="shared" si="221"/>
        <v>0</v>
      </c>
      <c r="R2619" s="6">
        <f t="shared" si="222"/>
        <v>0</v>
      </c>
      <c r="S2619" s="57">
        <f t="shared" si="225"/>
        <v>0</v>
      </c>
      <c r="T2619" s="6">
        <f>Table1[[#This Row],[Volume in Units]]*Table1[[#This Row],[Price SDG/Unit]]</f>
        <v>0</v>
      </c>
      <c r="U2619" s="57">
        <f>Table1[[#This Row],[Volume MT/Head]]*Table1[[#This Row],[Price USD/(MT/Head)]]</f>
        <v>0</v>
      </c>
      <c r="W2619" s="28">
        <f>Table1[[#This Row],[Commission SDG/MT]]*Table1[[#This Row],[Volume in Units]]</f>
        <v>0</v>
      </c>
      <c r="Y2619" s="28">
        <f t="shared" si="223"/>
        <v>0</v>
      </c>
      <c r="Z2619" s="6">
        <f>IFERROR((Table1[[#This Row],[Total Cost SDG]]/Table1[[#This Row],[Volume MT/Head]]),0)</f>
        <v>0</v>
      </c>
      <c r="AA2619" s="57" t="e">
        <f t="shared" si="224"/>
        <v>#DIV/0!</v>
      </c>
      <c r="AB2619" s="57">
        <f>IFERROR((Table1[[#This Row],[Total Cost USD]]/Table1[[#This Row],[Volume MT/Head]]),0)</f>
        <v>0</v>
      </c>
      <c r="AD2619" s="6">
        <f>Table1[[#This Row],[Volume MT/Head]]-Table1[[#This Row],[Delivered MT]]</f>
        <v>0</v>
      </c>
      <c r="AE2619" s="6">
        <f>Table1[[#This Row],[Delivered MT]]*Table1[[#This Row],[Average Cost SDG/MT]]</f>
        <v>0</v>
      </c>
    </row>
    <row r="2620" spans="1:31" hidden="1" x14ac:dyDescent="0.2">
      <c r="A2620" s="1">
        <v>2631</v>
      </c>
      <c r="P2620" s="6">
        <f t="shared" si="221"/>
        <v>0</v>
      </c>
      <c r="R2620" s="6">
        <f t="shared" si="222"/>
        <v>0</v>
      </c>
      <c r="S2620" s="57">
        <f t="shared" si="225"/>
        <v>0</v>
      </c>
      <c r="T2620" s="6">
        <f>Table1[[#This Row],[Volume in Units]]*Table1[[#This Row],[Price SDG/Unit]]</f>
        <v>0</v>
      </c>
      <c r="U2620" s="57">
        <f>Table1[[#This Row],[Volume MT/Head]]*Table1[[#This Row],[Price USD/(MT/Head)]]</f>
        <v>0</v>
      </c>
      <c r="W2620" s="28">
        <f>Table1[[#This Row],[Commission SDG/MT]]*Table1[[#This Row],[Volume in Units]]</f>
        <v>0</v>
      </c>
      <c r="Y2620" s="28">
        <f t="shared" si="223"/>
        <v>0</v>
      </c>
      <c r="Z2620" s="6">
        <f>IFERROR((Table1[[#This Row],[Total Cost SDG]]/Table1[[#This Row],[Volume MT/Head]]),0)</f>
        <v>0</v>
      </c>
      <c r="AA2620" s="57" t="e">
        <f t="shared" si="224"/>
        <v>#DIV/0!</v>
      </c>
      <c r="AB2620" s="57">
        <f>IFERROR((Table1[[#This Row],[Total Cost USD]]/Table1[[#This Row],[Volume MT/Head]]),0)</f>
        <v>0</v>
      </c>
      <c r="AD2620" s="6">
        <f>Table1[[#This Row],[Volume MT/Head]]-Table1[[#This Row],[Delivered MT]]</f>
        <v>0</v>
      </c>
      <c r="AE2620" s="6">
        <f>Table1[[#This Row],[Delivered MT]]*Table1[[#This Row],[Average Cost SDG/MT]]</f>
        <v>0</v>
      </c>
    </row>
    <row r="2621" spans="1:31" hidden="1" x14ac:dyDescent="0.2">
      <c r="A2621" s="1">
        <v>2632</v>
      </c>
      <c r="P2621" s="6">
        <f t="shared" si="221"/>
        <v>0</v>
      </c>
      <c r="R2621" s="6">
        <f t="shared" si="222"/>
        <v>0</v>
      </c>
      <c r="S2621" s="57">
        <f t="shared" si="225"/>
        <v>0</v>
      </c>
      <c r="T2621" s="6">
        <f>Table1[[#This Row],[Volume in Units]]*Table1[[#This Row],[Price SDG/Unit]]</f>
        <v>0</v>
      </c>
      <c r="U2621" s="57">
        <f>Table1[[#This Row],[Volume MT/Head]]*Table1[[#This Row],[Price USD/(MT/Head)]]</f>
        <v>0</v>
      </c>
      <c r="W2621" s="28">
        <f>Table1[[#This Row],[Commission SDG/MT]]*Table1[[#This Row],[Volume in Units]]</f>
        <v>0</v>
      </c>
      <c r="Y2621" s="28">
        <f t="shared" si="223"/>
        <v>0</v>
      </c>
      <c r="Z2621" s="6">
        <f>IFERROR((Table1[[#This Row],[Total Cost SDG]]/Table1[[#This Row],[Volume MT/Head]]),0)</f>
        <v>0</v>
      </c>
      <c r="AA2621" s="57" t="e">
        <f t="shared" si="224"/>
        <v>#DIV/0!</v>
      </c>
      <c r="AB2621" s="57">
        <f>IFERROR((Table1[[#This Row],[Total Cost USD]]/Table1[[#This Row],[Volume MT/Head]]),0)</f>
        <v>0</v>
      </c>
      <c r="AD2621" s="6">
        <f>Table1[[#This Row],[Volume MT/Head]]-Table1[[#This Row],[Delivered MT]]</f>
        <v>0</v>
      </c>
      <c r="AE2621" s="6">
        <f>Table1[[#This Row],[Delivered MT]]*Table1[[#This Row],[Average Cost SDG/MT]]</f>
        <v>0</v>
      </c>
    </row>
    <row r="2622" spans="1:31" hidden="1" x14ac:dyDescent="0.2">
      <c r="A2622" s="1">
        <v>2633</v>
      </c>
      <c r="P2622" s="6">
        <f t="shared" si="221"/>
        <v>0</v>
      </c>
      <c r="R2622" s="6">
        <f t="shared" si="222"/>
        <v>0</v>
      </c>
      <c r="S2622" s="57">
        <f t="shared" si="225"/>
        <v>0</v>
      </c>
      <c r="T2622" s="6">
        <f>Table1[[#This Row],[Volume in Units]]*Table1[[#This Row],[Price SDG/Unit]]</f>
        <v>0</v>
      </c>
      <c r="U2622" s="57">
        <f>Table1[[#This Row],[Volume MT/Head]]*Table1[[#This Row],[Price USD/(MT/Head)]]</f>
        <v>0</v>
      </c>
      <c r="W2622" s="28">
        <f>Table1[[#This Row],[Commission SDG/MT]]*Table1[[#This Row],[Volume in Units]]</f>
        <v>0</v>
      </c>
      <c r="Y2622" s="28">
        <f t="shared" si="223"/>
        <v>0</v>
      </c>
      <c r="Z2622" s="6">
        <f>IFERROR((Table1[[#This Row],[Total Cost SDG]]/Table1[[#This Row],[Volume MT/Head]]),0)</f>
        <v>0</v>
      </c>
      <c r="AA2622" s="57" t="e">
        <f t="shared" si="224"/>
        <v>#DIV/0!</v>
      </c>
      <c r="AB2622" s="57">
        <f>IFERROR((Table1[[#This Row],[Total Cost USD]]/Table1[[#This Row],[Volume MT/Head]]),0)</f>
        <v>0</v>
      </c>
      <c r="AD2622" s="6">
        <f>Table1[[#This Row],[Volume MT/Head]]-Table1[[#This Row],[Delivered MT]]</f>
        <v>0</v>
      </c>
      <c r="AE2622" s="6">
        <f>Table1[[#This Row],[Delivered MT]]*Table1[[#This Row],[Average Cost SDG/MT]]</f>
        <v>0</v>
      </c>
    </row>
    <row r="2623" spans="1:31" hidden="1" x14ac:dyDescent="0.2">
      <c r="A2623" s="1">
        <v>2634</v>
      </c>
      <c r="P2623" s="6">
        <f t="shared" si="221"/>
        <v>0</v>
      </c>
      <c r="R2623" s="6">
        <f t="shared" si="222"/>
        <v>0</v>
      </c>
      <c r="S2623" s="57">
        <f t="shared" si="225"/>
        <v>0</v>
      </c>
      <c r="T2623" s="6">
        <f>Table1[[#This Row],[Volume in Units]]*Table1[[#This Row],[Price SDG/Unit]]</f>
        <v>0</v>
      </c>
      <c r="U2623" s="57">
        <f>Table1[[#This Row],[Volume MT/Head]]*Table1[[#This Row],[Price USD/(MT/Head)]]</f>
        <v>0</v>
      </c>
      <c r="W2623" s="28">
        <f>Table1[[#This Row],[Commission SDG/MT]]*Table1[[#This Row],[Volume in Units]]</f>
        <v>0</v>
      </c>
      <c r="Y2623" s="28">
        <f t="shared" si="223"/>
        <v>0</v>
      </c>
      <c r="Z2623" s="6">
        <f>IFERROR((Table1[[#This Row],[Total Cost SDG]]/Table1[[#This Row],[Volume MT/Head]]),0)</f>
        <v>0</v>
      </c>
      <c r="AA2623" s="57" t="e">
        <f t="shared" si="224"/>
        <v>#DIV/0!</v>
      </c>
      <c r="AB2623" s="57">
        <f>IFERROR((Table1[[#This Row],[Total Cost USD]]/Table1[[#This Row],[Volume MT/Head]]),0)</f>
        <v>0</v>
      </c>
      <c r="AD2623" s="6">
        <f>Table1[[#This Row],[Volume MT/Head]]-Table1[[#This Row],[Delivered MT]]</f>
        <v>0</v>
      </c>
      <c r="AE2623" s="6">
        <f>Table1[[#This Row],[Delivered MT]]*Table1[[#This Row],[Average Cost SDG/MT]]</f>
        <v>0</v>
      </c>
    </row>
    <row r="2624" spans="1:31" hidden="1" x14ac:dyDescent="0.2">
      <c r="A2624" s="1">
        <v>2635</v>
      </c>
      <c r="P2624" s="6">
        <f t="shared" si="221"/>
        <v>0</v>
      </c>
      <c r="R2624" s="6">
        <f t="shared" si="222"/>
        <v>0</v>
      </c>
      <c r="S2624" s="57">
        <f t="shared" si="225"/>
        <v>0</v>
      </c>
      <c r="T2624" s="6">
        <f>Table1[[#This Row],[Volume in Units]]*Table1[[#This Row],[Price SDG/Unit]]</f>
        <v>0</v>
      </c>
      <c r="U2624" s="57">
        <f>Table1[[#This Row],[Volume MT/Head]]*Table1[[#This Row],[Price USD/(MT/Head)]]</f>
        <v>0</v>
      </c>
      <c r="W2624" s="28">
        <f>Table1[[#This Row],[Commission SDG/MT]]*Table1[[#This Row],[Volume in Units]]</f>
        <v>0</v>
      </c>
      <c r="Y2624" s="28">
        <f t="shared" si="223"/>
        <v>0</v>
      </c>
      <c r="Z2624" s="6">
        <f>IFERROR((Table1[[#This Row],[Total Cost SDG]]/Table1[[#This Row],[Volume MT/Head]]),0)</f>
        <v>0</v>
      </c>
      <c r="AA2624" s="57" t="e">
        <f t="shared" si="224"/>
        <v>#DIV/0!</v>
      </c>
      <c r="AB2624" s="57">
        <f>IFERROR((Table1[[#This Row],[Total Cost USD]]/Table1[[#This Row],[Volume MT/Head]]),0)</f>
        <v>0</v>
      </c>
      <c r="AD2624" s="6">
        <f>Table1[[#This Row],[Volume MT/Head]]-Table1[[#This Row],[Delivered MT]]</f>
        <v>0</v>
      </c>
      <c r="AE2624" s="6">
        <f>Table1[[#This Row],[Delivered MT]]*Table1[[#This Row],[Average Cost SDG/MT]]</f>
        <v>0</v>
      </c>
    </row>
    <row r="2625" spans="1:31" hidden="1" x14ac:dyDescent="0.2">
      <c r="A2625" s="1">
        <v>2636</v>
      </c>
      <c r="P2625" s="6">
        <f t="shared" si="221"/>
        <v>0</v>
      </c>
      <c r="R2625" s="6">
        <f t="shared" si="222"/>
        <v>0</v>
      </c>
      <c r="S2625" s="57">
        <f t="shared" si="225"/>
        <v>0</v>
      </c>
      <c r="T2625" s="6">
        <f>Table1[[#This Row],[Volume in Units]]*Table1[[#This Row],[Price SDG/Unit]]</f>
        <v>0</v>
      </c>
      <c r="U2625" s="57">
        <f>Table1[[#This Row],[Volume MT/Head]]*Table1[[#This Row],[Price USD/(MT/Head)]]</f>
        <v>0</v>
      </c>
      <c r="W2625" s="28">
        <f>Table1[[#This Row],[Commission SDG/MT]]*Table1[[#This Row],[Volume in Units]]</f>
        <v>0</v>
      </c>
      <c r="Y2625" s="28">
        <f t="shared" si="223"/>
        <v>0</v>
      </c>
      <c r="Z2625" s="6">
        <f>IFERROR((Table1[[#This Row],[Total Cost SDG]]/Table1[[#This Row],[Volume MT/Head]]),0)</f>
        <v>0</v>
      </c>
      <c r="AA2625" s="57" t="e">
        <f t="shared" si="224"/>
        <v>#DIV/0!</v>
      </c>
      <c r="AB2625" s="57">
        <f>IFERROR((Table1[[#This Row],[Total Cost USD]]/Table1[[#This Row],[Volume MT/Head]]),0)</f>
        <v>0</v>
      </c>
      <c r="AD2625" s="6">
        <f>Table1[[#This Row],[Volume MT/Head]]-Table1[[#This Row],[Delivered MT]]</f>
        <v>0</v>
      </c>
      <c r="AE2625" s="6">
        <f>Table1[[#This Row],[Delivered MT]]*Table1[[#This Row],[Average Cost SDG/MT]]</f>
        <v>0</v>
      </c>
    </row>
    <row r="2626" spans="1:31" hidden="1" x14ac:dyDescent="0.2">
      <c r="A2626" s="1">
        <v>2637</v>
      </c>
      <c r="P2626" s="6">
        <f t="shared" ref="P2626:P2689" si="226">IF(N2626="KG",(O2626/1000),IF(N2626="Head",(O2626*1),IF(N2626="Kantar 100lb",(O2626/22.25),IF(N2626="Kantar 315lb",(O2626*315/2204.6),IF(N2626="MT",(O2626*1),IF(N2626="Ardab",(O2626*199.726/1000),IF(N2626="104 Bag",(O2626*104/1000),IF(N2626="101 Bag",(O2626*101/1000),IF(N2626=0,0)))))))))</f>
        <v>0</v>
      </c>
      <c r="R2626" s="6">
        <f t="shared" ref="R2626:R2689" si="227">IF(N2626="KG",(Q2626*1000),IF(N2626="Head",(Q2626*1),IF(N2626="Kantar 100lb",(Q2626*22.25),IF(N2626="Kantar 315lb",(Q2626/315*2204.6),IF(N2626="MT",(Q2626*1),IF(N2626="Ardab",(Q2626/199.726*1000),IF(N2626="104 Bag",(Q2626/104*1000),IF(N2626="101 Bag",(Q2626/101*1000),IF(N2626=0,0)))))))))</f>
        <v>0</v>
      </c>
      <c r="S2626" s="57">
        <f t="shared" si="225"/>
        <v>0</v>
      </c>
      <c r="T2626" s="6">
        <f>Table1[[#This Row],[Volume in Units]]*Table1[[#This Row],[Price SDG/Unit]]</f>
        <v>0</v>
      </c>
      <c r="U2626" s="57">
        <f>Table1[[#This Row],[Volume MT/Head]]*Table1[[#This Row],[Price USD/(MT/Head)]]</f>
        <v>0</v>
      </c>
      <c r="W2626" s="28">
        <f>Table1[[#This Row],[Commission SDG/MT]]*Table1[[#This Row],[Volume in Units]]</f>
        <v>0</v>
      </c>
      <c r="Y2626" s="28">
        <f t="shared" ref="Y2626:Y2689" si="228">T2626+W2626+X2626</f>
        <v>0</v>
      </c>
      <c r="Z2626" s="6">
        <f>IFERROR((Table1[[#This Row],[Total Cost SDG]]/Table1[[#This Row],[Volume MT/Head]]),0)</f>
        <v>0</v>
      </c>
      <c r="AA2626" s="57" t="e">
        <f t="shared" ref="AA2626:AA2689" si="229">Y2626/F2626</f>
        <v>#DIV/0!</v>
      </c>
      <c r="AB2626" s="57">
        <f>IFERROR((Table1[[#This Row],[Total Cost USD]]/Table1[[#This Row],[Volume MT/Head]]),0)</f>
        <v>0</v>
      </c>
      <c r="AD2626" s="6">
        <f>Table1[[#This Row],[Volume MT/Head]]-Table1[[#This Row],[Delivered MT]]</f>
        <v>0</v>
      </c>
      <c r="AE2626" s="6">
        <f>Table1[[#This Row],[Delivered MT]]*Table1[[#This Row],[Average Cost SDG/MT]]</f>
        <v>0</v>
      </c>
    </row>
    <row r="2627" spans="1:31" hidden="1" x14ac:dyDescent="0.2">
      <c r="A2627" s="1">
        <v>2638</v>
      </c>
      <c r="P2627" s="6">
        <f t="shared" si="226"/>
        <v>0</v>
      </c>
      <c r="R2627" s="6">
        <f t="shared" si="227"/>
        <v>0</v>
      </c>
      <c r="S2627" s="57">
        <f t="shared" si="225"/>
        <v>0</v>
      </c>
      <c r="T2627" s="6">
        <f>Table1[[#This Row],[Volume in Units]]*Table1[[#This Row],[Price SDG/Unit]]</f>
        <v>0</v>
      </c>
      <c r="U2627" s="57">
        <f>Table1[[#This Row],[Volume MT/Head]]*Table1[[#This Row],[Price USD/(MT/Head)]]</f>
        <v>0</v>
      </c>
      <c r="W2627" s="28">
        <f>Table1[[#This Row],[Commission SDG/MT]]*Table1[[#This Row],[Volume in Units]]</f>
        <v>0</v>
      </c>
      <c r="Y2627" s="28">
        <f t="shared" si="228"/>
        <v>0</v>
      </c>
      <c r="Z2627" s="6">
        <f>IFERROR((Table1[[#This Row],[Total Cost SDG]]/Table1[[#This Row],[Volume MT/Head]]),0)</f>
        <v>0</v>
      </c>
      <c r="AA2627" s="57" t="e">
        <f t="shared" si="229"/>
        <v>#DIV/0!</v>
      </c>
      <c r="AB2627" s="57">
        <f>IFERROR((Table1[[#This Row],[Total Cost USD]]/Table1[[#This Row],[Volume MT/Head]]),0)</f>
        <v>0</v>
      </c>
      <c r="AD2627" s="6">
        <f>Table1[[#This Row],[Volume MT/Head]]-Table1[[#This Row],[Delivered MT]]</f>
        <v>0</v>
      </c>
      <c r="AE2627" s="6">
        <f>Table1[[#This Row],[Delivered MT]]*Table1[[#This Row],[Average Cost SDG/MT]]</f>
        <v>0</v>
      </c>
    </row>
    <row r="2628" spans="1:31" hidden="1" x14ac:dyDescent="0.2">
      <c r="A2628" s="1">
        <v>2639</v>
      </c>
      <c r="P2628" s="6">
        <f t="shared" si="226"/>
        <v>0</v>
      </c>
      <c r="R2628" s="6">
        <f t="shared" si="227"/>
        <v>0</v>
      </c>
      <c r="S2628" s="57">
        <f t="shared" si="225"/>
        <v>0</v>
      </c>
      <c r="T2628" s="6">
        <f>Table1[[#This Row],[Volume in Units]]*Table1[[#This Row],[Price SDG/Unit]]</f>
        <v>0</v>
      </c>
      <c r="U2628" s="57">
        <f>Table1[[#This Row],[Volume MT/Head]]*Table1[[#This Row],[Price USD/(MT/Head)]]</f>
        <v>0</v>
      </c>
      <c r="W2628" s="28">
        <f>Table1[[#This Row],[Commission SDG/MT]]*Table1[[#This Row],[Volume in Units]]</f>
        <v>0</v>
      </c>
      <c r="Y2628" s="28">
        <f t="shared" si="228"/>
        <v>0</v>
      </c>
      <c r="Z2628" s="6">
        <f>IFERROR((Table1[[#This Row],[Total Cost SDG]]/Table1[[#This Row],[Volume MT/Head]]),0)</f>
        <v>0</v>
      </c>
      <c r="AA2628" s="57" t="e">
        <f t="shared" si="229"/>
        <v>#DIV/0!</v>
      </c>
      <c r="AB2628" s="57">
        <f>IFERROR((Table1[[#This Row],[Total Cost USD]]/Table1[[#This Row],[Volume MT/Head]]),0)</f>
        <v>0</v>
      </c>
      <c r="AD2628" s="6">
        <f>Table1[[#This Row],[Volume MT/Head]]-Table1[[#This Row],[Delivered MT]]</f>
        <v>0</v>
      </c>
      <c r="AE2628" s="6">
        <f>Table1[[#This Row],[Delivered MT]]*Table1[[#This Row],[Average Cost SDG/MT]]</f>
        <v>0</v>
      </c>
    </row>
    <row r="2629" spans="1:31" hidden="1" x14ac:dyDescent="0.2">
      <c r="A2629" s="1">
        <v>2640</v>
      </c>
      <c r="P2629" s="6">
        <f t="shared" si="226"/>
        <v>0</v>
      </c>
      <c r="R2629" s="6">
        <f t="shared" si="227"/>
        <v>0</v>
      </c>
      <c r="S2629" s="57">
        <f t="shared" si="225"/>
        <v>0</v>
      </c>
      <c r="T2629" s="6">
        <f>Table1[[#This Row],[Volume in Units]]*Table1[[#This Row],[Price SDG/Unit]]</f>
        <v>0</v>
      </c>
      <c r="U2629" s="57">
        <f>Table1[[#This Row],[Volume MT/Head]]*Table1[[#This Row],[Price USD/(MT/Head)]]</f>
        <v>0</v>
      </c>
      <c r="W2629" s="28">
        <f>Table1[[#This Row],[Commission SDG/MT]]*Table1[[#This Row],[Volume in Units]]</f>
        <v>0</v>
      </c>
      <c r="Y2629" s="28">
        <f t="shared" si="228"/>
        <v>0</v>
      </c>
      <c r="Z2629" s="6">
        <f>IFERROR((Table1[[#This Row],[Total Cost SDG]]/Table1[[#This Row],[Volume MT/Head]]),0)</f>
        <v>0</v>
      </c>
      <c r="AA2629" s="57" t="e">
        <f t="shared" si="229"/>
        <v>#DIV/0!</v>
      </c>
      <c r="AB2629" s="57">
        <f>IFERROR((Table1[[#This Row],[Total Cost USD]]/Table1[[#This Row],[Volume MT/Head]]),0)</f>
        <v>0</v>
      </c>
      <c r="AD2629" s="6">
        <f>Table1[[#This Row],[Volume MT/Head]]-Table1[[#This Row],[Delivered MT]]</f>
        <v>0</v>
      </c>
      <c r="AE2629" s="6">
        <f>Table1[[#This Row],[Delivered MT]]*Table1[[#This Row],[Average Cost SDG/MT]]</f>
        <v>0</v>
      </c>
    </row>
    <row r="2630" spans="1:31" hidden="1" x14ac:dyDescent="0.2">
      <c r="A2630" s="1">
        <v>2641</v>
      </c>
      <c r="P2630" s="6">
        <f t="shared" si="226"/>
        <v>0</v>
      </c>
      <c r="R2630" s="6">
        <f t="shared" si="227"/>
        <v>0</v>
      </c>
      <c r="S2630" s="57">
        <f t="shared" si="225"/>
        <v>0</v>
      </c>
      <c r="T2630" s="6">
        <f>Table1[[#This Row],[Volume in Units]]*Table1[[#This Row],[Price SDG/Unit]]</f>
        <v>0</v>
      </c>
      <c r="U2630" s="57">
        <f>Table1[[#This Row],[Volume MT/Head]]*Table1[[#This Row],[Price USD/(MT/Head)]]</f>
        <v>0</v>
      </c>
      <c r="W2630" s="28">
        <f>Table1[[#This Row],[Commission SDG/MT]]*Table1[[#This Row],[Volume in Units]]</f>
        <v>0</v>
      </c>
      <c r="Y2630" s="28">
        <f t="shared" si="228"/>
        <v>0</v>
      </c>
      <c r="Z2630" s="6">
        <f>IFERROR((Table1[[#This Row],[Total Cost SDG]]/Table1[[#This Row],[Volume MT/Head]]),0)</f>
        <v>0</v>
      </c>
      <c r="AA2630" s="57" t="e">
        <f t="shared" si="229"/>
        <v>#DIV/0!</v>
      </c>
      <c r="AB2630" s="57">
        <f>IFERROR((Table1[[#This Row],[Total Cost USD]]/Table1[[#This Row],[Volume MT/Head]]),0)</f>
        <v>0</v>
      </c>
      <c r="AD2630" s="6">
        <f>Table1[[#This Row],[Volume MT/Head]]-Table1[[#This Row],[Delivered MT]]</f>
        <v>0</v>
      </c>
      <c r="AE2630" s="6">
        <f>Table1[[#This Row],[Delivered MT]]*Table1[[#This Row],[Average Cost SDG/MT]]</f>
        <v>0</v>
      </c>
    </row>
    <row r="2631" spans="1:31" hidden="1" x14ac:dyDescent="0.2">
      <c r="A2631" s="1">
        <v>2642</v>
      </c>
      <c r="P2631" s="6">
        <f t="shared" si="226"/>
        <v>0</v>
      </c>
      <c r="R2631" s="6">
        <f t="shared" si="227"/>
        <v>0</v>
      </c>
      <c r="S2631" s="57">
        <f t="shared" si="225"/>
        <v>0</v>
      </c>
      <c r="T2631" s="6">
        <f>Table1[[#This Row],[Volume in Units]]*Table1[[#This Row],[Price SDG/Unit]]</f>
        <v>0</v>
      </c>
      <c r="U2631" s="57">
        <f>Table1[[#This Row],[Volume MT/Head]]*Table1[[#This Row],[Price USD/(MT/Head)]]</f>
        <v>0</v>
      </c>
      <c r="W2631" s="28">
        <f>Table1[[#This Row],[Commission SDG/MT]]*Table1[[#This Row],[Volume in Units]]</f>
        <v>0</v>
      </c>
      <c r="Y2631" s="28">
        <f t="shared" si="228"/>
        <v>0</v>
      </c>
      <c r="Z2631" s="6">
        <f>IFERROR((Table1[[#This Row],[Total Cost SDG]]/Table1[[#This Row],[Volume MT/Head]]),0)</f>
        <v>0</v>
      </c>
      <c r="AA2631" s="57" t="e">
        <f t="shared" si="229"/>
        <v>#DIV/0!</v>
      </c>
      <c r="AB2631" s="57">
        <f>IFERROR((Table1[[#This Row],[Total Cost USD]]/Table1[[#This Row],[Volume MT/Head]]),0)</f>
        <v>0</v>
      </c>
      <c r="AD2631" s="6">
        <f>Table1[[#This Row],[Volume MT/Head]]-Table1[[#This Row],[Delivered MT]]</f>
        <v>0</v>
      </c>
      <c r="AE2631" s="6">
        <f>Table1[[#This Row],[Delivered MT]]*Table1[[#This Row],[Average Cost SDG/MT]]</f>
        <v>0</v>
      </c>
    </row>
    <row r="2632" spans="1:31" hidden="1" x14ac:dyDescent="0.2">
      <c r="A2632" s="1">
        <v>2643</v>
      </c>
      <c r="P2632" s="6">
        <f t="shared" si="226"/>
        <v>0</v>
      </c>
      <c r="R2632" s="6">
        <f t="shared" si="227"/>
        <v>0</v>
      </c>
      <c r="S2632" s="57">
        <f t="shared" si="225"/>
        <v>0</v>
      </c>
      <c r="T2632" s="6">
        <f>Table1[[#This Row],[Volume in Units]]*Table1[[#This Row],[Price SDG/Unit]]</f>
        <v>0</v>
      </c>
      <c r="U2632" s="57">
        <f>Table1[[#This Row],[Volume MT/Head]]*Table1[[#This Row],[Price USD/(MT/Head)]]</f>
        <v>0</v>
      </c>
      <c r="W2632" s="28">
        <f>Table1[[#This Row],[Commission SDG/MT]]*Table1[[#This Row],[Volume in Units]]</f>
        <v>0</v>
      </c>
      <c r="Y2632" s="28">
        <f t="shared" si="228"/>
        <v>0</v>
      </c>
      <c r="Z2632" s="6">
        <f>IFERROR((Table1[[#This Row],[Total Cost SDG]]/Table1[[#This Row],[Volume MT/Head]]),0)</f>
        <v>0</v>
      </c>
      <c r="AA2632" s="57" t="e">
        <f t="shared" si="229"/>
        <v>#DIV/0!</v>
      </c>
      <c r="AB2632" s="57">
        <f>IFERROR((Table1[[#This Row],[Total Cost USD]]/Table1[[#This Row],[Volume MT/Head]]),0)</f>
        <v>0</v>
      </c>
      <c r="AD2632" s="6">
        <f>Table1[[#This Row],[Volume MT/Head]]-Table1[[#This Row],[Delivered MT]]</f>
        <v>0</v>
      </c>
      <c r="AE2632" s="6">
        <f>Table1[[#This Row],[Delivered MT]]*Table1[[#This Row],[Average Cost SDG/MT]]</f>
        <v>0</v>
      </c>
    </row>
    <row r="2633" spans="1:31" hidden="1" x14ac:dyDescent="0.2">
      <c r="A2633" s="1">
        <v>2644</v>
      </c>
      <c r="P2633" s="6">
        <f t="shared" si="226"/>
        <v>0</v>
      </c>
      <c r="R2633" s="6">
        <f t="shared" si="227"/>
        <v>0</v>
      </c>
      <c r="S2633" s="57">
        <f t="shared" si="225"/>
        <v>0</v>
      </c>
      <c r="T2633" s="6">
        <f>Table1[[#This Row],[Volume in Units]]*Table1[[#This Row],[Price SDG/Unit]]</f>
        <v>0</v>
      </c>
      <c r="U2633" s="57">
        <f>Table1[[#This Row],[Volume MT/Head]]*Table1[[#This Row],[Price USD/(MT/Head)]]</f>
        <v>0</v>
      </c>
      <c r="W2633" s="28">
        <f>Table1[[#This Row],[Commission SDG/MT]]*Table1[[#This Row],[Volume in Units]]</f>
        <v>0</v>
      </c>
      <c r="Y2633" s="28">
        <f t="shared" si="228"/>
        <v>0</v>
      </c>
      <c r="Z2633" s="6">
        <f>IFERROR((Table1[[#This Row],[Total Cost SDG]]/Table1[[#This Row],[Volume MT/Head]]),0)</f>
        <v>0</v>
      </c>
      <c r="AA2633" s="57" t="e">
        <f t="shared" si="229"/>
        <v>#DIV/0!</v>
      </c>
      <c r="AB2633" s="57">
        <f>IFERROR((Table1[[#This Row],[Total Cost USD]]/Table1[[#This Row],[Volume MT/Head]]),0)</f>
        <v>0</v>
      </c>
      <c r="AD2633" s="6">
        <f>Table1[[#This Row],[Volume MT/Head]]-Table1[[#This Row],[Delivered MT]]</f>
        <v>0</v>
      </c>
      <c r="AE2633" s="6">
        <f>Table1[[#This Row],[Delivered MT]]*Table1[[#This Row],[Average Cost SDG/MT]]</f>
        <v>0</v>
      </c>
    </row>
    <row r="2634" spans="1:31" hidden="1" x14ac:dyDescent="0.2">
      <c r="A2634" s="1">
        <v>2645</v>
      </c>
      <c r="P2634" s="6">
        <f t="shared" si="226"/>
        <v>0</v>
      </c>
      <c r="R2634" s="6">
        <f t="shared" si="227"/>
        <v>0</v>
      </c>
      <c r="S2634" s="57">
        <f t="shared" si="225"/>
        <v>0</v>
      </c>
      <c r="T2634" s="6">
        <f>Table1[[#This Row],[Volume in Units]]*Table1[[#This Row],[Price SDG/Unit]]</f>
        <v>0</v>
      </c>
      <c r="U2634" s="57">
        <f>Table1[[#This Row],[Volume MT/Head]]*Table1[[#This Row],[Price USD/(MT/Head)]]</f>
        <v>0</v>
      </c>
      <c r="W2634" s="28">
        <f>Table1[[#This Row],[Commission SDG/MT]]*Table1[[#This Row],[Volume in Units]]</f>
        <v>0</v>
      </c>
      <c r="Y2634" s="28">
        <f t="shared" si="228"/>
        <v>0</v>
      </c>
      <c r="Z2634" s="6">
        <f>IFERROR((Table1[[#This Row],[Total Cost SDG]]/Table1[[#This Row],[Volume MT/Head]]),0)</f>
        <v>0</v>
      </c>
      <c r="AA2634" s="57" t="e">
        <f t="shared" si="229"/>
        <v>#DIV/0!</v>
      </c>
      <c r="AB2634" s="57">
        <f>IFERROR((Table1[[#This Row],[Total Cost USD]]/Table1[[#This Row],[Volume MT/Head]]),0)</f>
        <v>0</v>
      </c>
      <c r="AD2634" s="6">
        <f>Table1[[#This Row],[Volume MT/Head]]-Table1[[#This Row],[Delivered MT]]</f>
        <v>0</v>
      </c>
      <c r="AE2634" s="6">
        <f>Table1[[#This Row],[Delivered MT]]*Table1[[#This Row],[Average Cost SDG/MT]]</f>
        <v>0</v>
      </c>
    </row>
    <row r="2635" spans="1:31" hidden="1" x14ac:dyDescent="0.2">
      <c r="A2635" s="1">
        <v>2646</v>
      </c>
      <c r="P2635" s="6">
        <f t="shared" si="226"/>
        <v>0</v>
      </c>
      <c r="R2635" s="6">
        <f t="shared" si="227"/>
        <v>0</v>
      </c>
      <c r="S2635" s="57">
        <f t="shared" si="225"/>
        <v>0</v>
      </c>
      <c r="T2635" s="6">
        <f>Table1[[#This Row],[Volume in Units]]*Table1[[#This Row],[Price SDG/Unit]]</f>
        <v>0</v>
      </c>
      <c r="U2635" s="57">
        <f>Table1[[#This Row],[Volume MT/Head]]*Table1[[#This Row],[Price USD/(MT/Head)]]</f>
        <v>0</v>
      </c>
      <c r="W2635" s="28">
        <f>Table1[[#This Row],[Commission SDG/MT]]*Table1[[#This Row],[Volume in Units]]</f>
        <v>0</v>
      </c>
      <c r="Y2635" s="28">
        <f t="shared" si="228"/>
        <v>0</v>
      </c>
      <c r="Z2635" s="6">
        <f>IFERROR((Table1[[#This Row],[Total Cost SDG]]/Table1[[#This Row],[Volume MT/Head]]),0)</f>
        <v>0</v>
      </c>
      <c r="AA2635" s="57" t="e">
        <f t="shared" si="229"/>
        <v>#DIV/0!</v>
      </c>
      <c r="AB2635" s="57">
        <f>IFERROR((Table1[[#This Row],[Total Cost USD]]/Table1[[#This Row],[Volume MT/Head]]),0)</f>
        <v>0</v>
      </c>
      <c r="AD2635" s="6">
        <f>Table1[[#This Row],[Volume MT/Head]]-Table1[[#This Row],[Delivered MT]]</f>
        <v>0</v>
      </c>
      <c r="AE2635" s="6">
        <f>Table1[[#This Row],[Delivered MT]]*Table1[[#This Row],[Average Cost SDG/MT]]</f>
        <v>0</v>
      </c>
    </row>
    <row r="2636" spans="1:31" hidden="1" x14ac:dyDescent="0.2">
      <c r="A2636" s="1">
        <v>2647</v>
      </c>
      <c r="P2636" s="6">
        <f t="shared" si="226"/>
        <v>0</v>
      </c>
      <c r="R2636" s="6">
        <f t="shared" si="227"/>
        <v>0</v>
      </c>
      <c r="S2636" s="57">
        <f t="shared" si="225"/>
        <v>0</v>
      </c>
      <c r="T2636" s="6">
        <f>Table1[[#This Row],[Volume in Units]]*Table1[[#This Row],[Price SDG/Unit]]</f>
        <v>0</v>
      </c>
      <c r="U2636" s="57">
        <f>Table1[[#This Row],[Volume MT/Head]]*Table1[[#This Row],[Price USD/(MT/Head)]]</f>
        <v>0</v>
      </c>
      <c r="W2636" s="28">
        <f>Table1[[#This Row],[Commission SDG/MT]]*Table1[[#This Row],[Volume in Units]]</f>
        <v>0</v>
      </c>
      <c r="Y2636" s="28">
        <f t="shared" si="228"/>
        <v>0</v>
      </c>
      <c r="Z2636" s="6">
        <f>IFERROR((Table1[[#This Row],[Total Cost SDG]]/Table1[[#This Row],[Volume MT/Head]]),0)</f>
        <v>0</v>
      </c>
      <c r="AA2636" s="57" t="e">
        <f t="shared" si="229"/>
        <v>#DIV/0!</v>
      </c>
      <c r="AB2636" s="57">
        <f>IFERROR((Table1[[#This Row],[Total Cost USD]]/Table1[[#This Row],[Volume MT/Head]]),0)</f>
        <v>0</v>
      </c>
      <c r="AD2636" s="6">
        <f>Table1[[#This Row],[Volume MT/Head]]-Table1[[#This Row],[Delivered MT]]</f>
        <v>0</v>
      </c>
      <c r="AE2636" s="6">
        <f>Table1[[#This Row],[Delivered MT]]*Table1[[#This Row],[Average Cost SDG/MT]]</f>
        <v>0</v>
      </c>
    </row>
    <row r="2637" spans="1:31" hidden="1" x14ac:dyDescent="0.2">
      <c r="A2637" s="1">
        <v>2648</v>
      </c>
      <c r="P2637" s="6">
        <f t="shared" si="226"/>
        <v>0</v>
      </c>
      <c r="R2637" s="6">
        <f t="shared" si="227"/>
        <v>0</v>
      </c>
      <c r="S2637" s="57">
        <f t="shared" si="225"/>
        <v>0</v>
      </c>
      <c r="T2637" s="6">
        <f>Table1[[#This Row],[Volume in Units]]*Table1[[#This Row],[Price SDG/Unit]]</f>
        <v>0</v>
      </c>
      <c r="U2637" s="57">
        <f>Table1[[#This Row],[Volume MT/Head]]*Table1[[#This Row],[Price USD/(MT/Head)]]</f>
        <v>0</v>
      </c>
      <c r="W2637" s="28">
        <f>Table1[[#This Row],[Commission SDG/MT]]*Table1[[#This Row],[Volume in Units]]</f>
        <v>0</v>
      </c>
      <c r="Y2637" s="28">
        <f t="shared" si="228"/>
        <v>0</v>
      </c>
      <c r="Z2637" s="6">
        <f>IFERROR((Table1[[#This Row],[Total Cost SDG]]/Table1[[#This Row],[Volume MT/Head]]),0)</f>
        <v>0</v>
      </c>
      <c r="AA2637" s="57" t="e">
        <f t="shared" si="229"/>
        <v>#DIV/0!</v>
      </c>
      <c r="AB2637" s="57">
        <f>IFERROR((Table1[[#This Row],[Total Cost USD]]/Table1[[#This Row],[Volume MT/Head]]),0)</f>
        <v>0</v>
      </c>
      <c r="AD2637" s="6">
        <f>Table1[[#This Row],[Volume MT/Head]]-Table1[[#This Row],[Delivered MT]]</f>
        <v>0</v>
      </c>
      <c r="AE2637" s="6">
        <f>Table1[[#This Row],[Delivered MT]]*Table1[[#This Row],[Average Cost SDG/MT]]</f>
        <v>0</v>
      </c>
    </row>
    <row r="2638" spans="1:31" hidden="1" x14ac:dyDescent="0.2">
      <c r="A2638" s="1">
        <v>2649</v>
      </c>
      <c r="P2638" s="6">
        <f t="shared" si="226"/>
        <v>0</v>
      </c>
      <c r="R2638" s="6">
        <f t="shared" si="227"/>
        <v>0</v>
      </c>
      <c r="S2638" s="57">
        <f t="shared" si="225"/>
        <v>0</v>
      </c>
      <c r="T2638" s="6">
        <f>Table1[[#This Row],[Volume in Units]]*Table1[[#This Row],[Price SDG/Unit]]</f>
        <v>0</v>
      </c>
      <c r="U2638" s="57">
        <f>Table1[[#This Row],[Volume MT/Head]]*Table1[[#This Row],[Price USD/(MT/Head)]]</f>
        <v>0</v>
      </c>
      <c r="W2638" s="28">
        <f>Table1[[#This Row],[Commission SDG/MT]]*Table1[[#This Row],[Volume in Units]]</f>
        <v>0</v>
      </c>
      <c r="Y2638" s="28">
        <f t="shared" si="228"/>
        <v>0</v>
      </c>
      <c r="Z2638" s="6">
        <f>IFERROR((Table1[[#This Row],[Total Cost SDG]]/Table1[[#This Row],[Volume MT/Head]]),0)</f>
        <v>0</v>
      </c>
      <c r="AA2638" s="57" t="e">
        <f t="shared" si="229"/>
        <v>#DIV/0!</v>
      </c>
      <c r="AB2638" s="57">
        <f>IFERROR((Table1[[#This Row],[Total Cost USD]]/Table1[[#This Row],[Volume MT/Head]]),0)</f>
        <v>0</v>
      </c>
      <c r="AD2638" s="6">
        <f>Table1[[#This Row],[Volume MT/Head]]-Table1[[#This Row],[Delivered MT]]</f>
        <v>0</v>
      </c>
      <c r="AE2638" s="6">
        <f>Table1[[#This Row],[Delivered MT]]*Table1[[#This Row],[Average Cost SDG/MT]]</f>
        <v>0</v>
      </c>
    </row>
    <row r="2639" spans="1:31" hidden="1" x14ac:dyDescent="0.2">
      <c r="A2639" s="1">
        <v>2650</v>
      </c>
      <c r="P2639" s="6">
        <f t="shared" si="226"/>
        <v>0</v>
      </c>
      <c r="R2639" s="6">
        <f t="shared" si="227"/>
        <v>0</v>
      </c>
      <c r="S2639" s="57">
        <f t="shared" si="225"/>
        <v>0</v>
      </c>
      <c r="T2639" s="6">
        <f>Table1[[#This Row],[Volume in Units]]*Table1[[#This Row],[Price SDG/Unit]]</f>
        <v>0</v>
      </c>
      <c r="U2639" s="57">
        <f>Table1[[#This Row],[Volume MT/Head]]*Table1[[#This Row],[Price USD/(MT/Head)]]</f>
        <v>0</v>
      </c>
      <c r="W2639" s="28">
        <f>Table1[[#This Row],[Commission SDG/MT]]*Table1[[#This Row],[Volume in Units]]</f>
        <v>0</v>
      </c>
      <c r="Y2639" s="28">
        <f t="shared" si="228"/>
        <v>0</v>
      </c>
      <c r="Z2639" s="6">
        <f>IFERROR((Table1[[#This Row],[Total Cost SDG]]/Table1[[#This Row],[Volume MT/Head]]),0)</f>
        <v>0</v>
      </c>
      <c r="AA2639" s="57" t="e">
        <f t="shared" si="229"/>
        <v>#DIV/0!</v>
      </c>
      <c r="AB2639" s="57">
        <f>IFERROR((Table1[[#This Row],[Total Cost USD]]/Table1[[#This Row],[Volume MT/Head]]),0)</f>
        <v>0</v>
      </c>
      <c r="AD2639" s="6">
        <f>Table1[[#This Row],[Volume MT/Head]]-Table1[[#This Row],[Delivered MT]]</f>
        <v>0</v>
      </c>
      <c r="AE2639" s="6">
        <f>Table1[[#This Row],[Delivered MT]]*Table1[[#This Row],[Average Cost SDG/MT]]</f>
        <v>0</v>
      </c>
    </row>
    <row r="2640" spans="1:31" hidden="1" x14ac:dyDescent="0.2">
      <c r="A2640" s="1">
        <v>2651</v>
      </c>
      <c r="P2640" s="6">
        <f t="shared" si="226"/>
        <v>0</v>
      </c>
      <c r="R2640" s="6">
        <f t="shared" si="227"/>
        <v>0</v>
      </c>
      <c r="S2640" s="57">
        <f t="shared" si="225"/>
        <v>0</v>
      </c>
      <c r="T2640" s="6">
        <f>Table1[[#This Row],[Volume in Units]]*Table1[[#This Row],[Price SDG/Unit]]</f>
        <v>0</v>
      </c>
      <c r="U2640" s="57">
        <f>Table1[[#This Row],[Volume MT/Head]]*Table1[[#This Row],[Price USD/(MT/Head)]]</f>
        <v>0</v>
      </c>
      <c r="W2640" s="28">
        <f>Table1[[#This Row],[Commission SDG/MT]]*Table1[[#This Row],[Volume in Units]]</f>
        <v>0</v>
      </c>
      <c r="Y2640" s="28">
        <f t="shared" si="228"/>
        <v>0</v>
      </c>
      <c r="Z2640" s="6">
        <f>IFERROR((Table1[[#This Row],[Total Cost SDG]]/Table1[[#This Row],[Volume MT/Head]]),0)</f>
        <v>0</v>
      </c>
      <c r="AA2640" s="57" t="e">
        <f t="shared" si="229"/>
        <v>#DIV/0!</v>
      </c>
      <c r="AB2640" s="57">
        <f>IFERROR((Table1[[#This Row],[Total Cost USD]]/Table1[[#This Row],[Volume MT/Head]]),0)</f>
        <v>0</v>
      </c>
      <c r="AD2640" s="6">
        <f>Table1[[#This Row],[Volume MT/Head]]-Table1[[#This Row],[Delivered MT]]</f>
        <v>0</v>
      </c>
      <c r="AE2640" s="6">
        <f>Table1[[#This Row],[Delivered MT]]*Table1[[#This Row],[Average Cost SDG/MT]]</f>
        <v>0</v>
      </c>
    </row>
    <row r="2641" spans="1:31" hidden="1" x14ac:dyDescent="0.2">
      <c r="A2641" s="1">
        <v>2652</v>
      </c>
      <c r="P2641" s="6">
        <f t="shared" si="226"/>
        <v>0</v>
      </c>
      <c r="R2641" s="6">
        <f t="shared" si="227"/>
        <v>0</v>
      </c>
      <c r="S2641" s="57">
        <f t="shared" si="225"/>
        <v>0</v>
      </c>
      <c r="T2641" s="6">
        <f>Table1[[#This Row],[Volume in Units]]*Table1[[#This Row],[Price SDG/Unit]]</f>
        <v>0</v>
      </c>
      <c r="U2641" s="57">
        <f>Table1[[#This Row],[Volume MT/Head]]*Table1[[#This Row],[Price USD/(MT/Head)]]</f>
        <v>0</v>
      </c>
      <c r="W2641" s="28">
        <f>Table1[[#This Row],[Commission SDG/MT]]*Table1[[#This Row],[Volume in Units]]</f>
        <v>0</v>
      </c>
      <c r="Y2641" s="28">
        <f t="shared" si="228"/>
        <v>0</v>
      </c>
      <c r="Z2641" s="6">
        <f>IFERROR((Table1[[#This Row],[Total Cost SDG]]/Table1[[#This Row],[Volume MT/Head]]),0)</f>
        <v>0</v>
      </c>
      <c r="AA2641" s="57" t="e">
        <f t="shared" si="229"/>
        <v>#DIV/0!</v>
      </c>
      <c r="AB2641" s="57">
        <f>IFERROR((Table1[[#This Row],[Total Cost USD]]/Table1[[#This Row],[Volume MT/Head]]),0)</f>
        <v>0</v>
      </c>
      <c r="AD2641" s="6">
        <f>Table1[[#This Row],[Volume MT/Head]]-Table1[[#This Row],[Delivered MT]]</f>
        <v>0</v>
      </c>
      <c r="AE2641" s="6">
        <f>Table1[[#This Row],[Delivered MT]]*Table1[[#This Row],[Average Cost SDG/MT]]</f>
        <v>0</v>
      </c>
    </row>
    <row r="2642" spans="1:31" hidden="1" x14ac:dyDescent="0.2">
      <c r="A2642" s="1">
        <v>2653</v>
      </c>
      <c r="P2642" s="6">
        <f t="shared" si="226"/>
        <v>0</v>
      </c>
      <c r="R2642" s="6">
        <f t="shared" si="227"/>
        <v>0</v>
      </c>
      <c r="S2642" s="57">
        <f t="shared" si="225"/>
        <v>0</v>
      </c>
      <c r="T2642" s="6">
        <f>Table1[[#This Row],[Volume in Units]]*Table1[[#This Row],[Price SDG/Unit]]</f>
        <v>0</v>
      </c>
      <c r="U2642" s="57">
        <f>Table1[[#This Row],[Volume MT/Head]]*Table1[[#This Row],[Price USD/(MT/Head)]]</f>
        <v>0</v>
      </c>
      <c r="W2642" s="28">
        <f>Table1[[#This Row],[Commission SDG/MT]]*Table1[[#This Row],[Volume in Units]]</f>
        <v>0</v>
      </c>
      <c r="Y2642" s="28">
        <f t="shared" si="228"/>
        <v>0</v>
      </c>
      <c r="Z2642" s="6">
        <f>IFERROR((Table1[[#This Row],[Total Cost SDG]]/Table1[[#This Row],[Volume MT/Head]]),0)</f>
        <v>0</v>
      </c>
      <c r="AA2642" s="57" t="e">
        <f t="shared" si="229"/>
        <v>#DIV/0!</v>
      </c>
      <c r="AB2642" s="57">
        <f>IFERROR((Table1[[#This Row],[Total Cost USD]]/Table1[[#This Row],[Volume MT/Head]]),0)</f>
        <v>0</v>
      </c>
      <c r="AD2642" s="6">
        <f>Table1[[#This Row],[Volume MT/Head]]-Table1[[#This Row],[Delivered MT]]</f>
        <v>0</v>
      </c>
      <c r="AE2642" s="6">
        <f>Table1[[#This Row],[Delivered MT]]*Table1[[#This Row],[Average Cost SDG/MT]]</f>
        <v>0</v>
      </c>
    </row>
    <row r="2643" spans="1:31" hidden="1" x14ac:dyDescent="0.2">
      <c r="A2643" s="1">
        <v>2654</v>
      </c>
      <c r="P2643" s="6">
        <f t="shared" si="226"/>
        <v>0</v>
      </c>
      <c r="R2643" s="6">
        <f t="shared" si="227"/>
        <v>0</v>
      </c>
      <c r="S2643" s="57">
        <f t="shared" si="225"/>
        <v>0</v>
      </c>
      <c r="T2643" s="6">
        <f>Table1[[#This Row],[Volume in Units]]*Table1[[#This Row],[Price SDG/Unit]]</f>
        <v>0</v>
      </c>
      <c r="U2643" s="57">
        <f>Table1[[#This Row],[Volume MT/Head]]*Table1[[#This Row],[Price USD/(MT/Head)]]</f>
        <v>0</v>
      </c>
      <c r="W2643" s="28">
        <f>Table1[[#This Row],[Commission SDG/MT]]*Table1[[#This Row],[Volume in Units]]</f>
        <v>0</v>
      </c>
      <c r="Y2643" s="28">
        <f t="shared" si="228"/>
        <v>0</v>
      </c>
      <c r="Z2643" s="6">
        <f>IFERROR((Table1[[#This Row],[Total Cost SDG]]/Table1[[#This Row],[Volume MT/Head]]),0)</f>
        <v>0</v>
      </c>
      <c r="AA2643" s="57" t="e">
        <f t="shared" si="229"/>
        <v>#DIV/0!</v>
      </c>
      <c r="AB2643" s="57">
        <f>IFERROR((Table1[[#This Row],[Total Cost USD]]/Table1[[#This Row],[Volume MT/Head]]),0)</f>
        <v>0</v>
      </c>
      <c r="AD2643" s="6">
        <f>Table1[[#This Row],[Volume MT/Head]]-Table1[[#This Row],[Delivered MT]]</f>
        <v>0</v>
      </c>
      <c r="AE2643" s="6">
        <f>Table1[[#This Row],[Delivered MT]]*Table1[[#This Row],[Average Cost SDG/MT]]</f>
        <v>0</v>
      </c>
    </row>
    <row r="2644" spans="1:31" hidden="1" x14ac:dyDescent="0.2">
      <c r="A2644" s="1">
        <v>2655</v>
      </c>
      <c r="P2644" s="6">
        <f t="shared" si="226"/>
        <v>0</v>
      </c>
      <c r="R2644" s="6">
        <f t="shared" si="227"/>
        <v>0</v>
      </c>
      <c r="S2644" s="57">
        <f t="shared" si="225"/>
        <v>0</v>
      </c>
      <c r="T2644" s="6">
        <f>Table1[[#This Row],[Volume in Units]]*Table1[[#This Row],[Price SDG/Unit]]</f>
        <v>0</v>
      </c>
      <c r="U2644" s="57">
        <f>Table1[[#This Row],[Volume MT/Head]]*Table1[[#This Row],[Price USD/(MT/Head)]]</f>
        <v>0</v>
      </c>
      <c r="W2644" s="28">
        <f>Table1[[#This Row],[Commission SDG/MT]]*Table1[[#This Row],[Volume in Units]]</f>
        <v>0</v>
      </c>
      <c r="Y2644" s="28">
        <f t="shared" si="228"/>
        <v>0</v>
      </c>
      <c r="Z2644" s="6">
        <f>IFERROR((Table1[[#This Row],[Total Cost SDG]]/Table1[[#This Row],[Volume MT/Head]]),0)</f>
        <v>0</v>
      </c>
      <c r="AA2644" s="57" t="e">
        <f t="shared" si="229"/>
        <v>#DIV/0!</v>
      </c>
      <c r="AB2644" s="57">
        <f>IFERROR((Table1[[#This Row],[Total Cost USD]]/Table1[[#This Row],[Volume MT/Head]]),0)</f>
        <v>0</v>
      </c>
      <c r="AD2644" s="6">
        <f>Table1[[#This Row],[Volume MT/Head]]-Table1[[#This Row],[Delivered MT]]</f>
        <v>0</v>
      </c>
      <c r="AE2644" s="6">
        <f>Table1[[#This Row],[Delivered MT]]*Table1[[#This Row],[Average Cost SDG/MT]]</f>
        <v>0</v>
      </c>
    </row>
    <row r="2645" spans="1:31" hidden="1" x14ac:dyDescent="0.2">
      <c r="A2645" s="1">
        <v>2656</v>
      </c>
      <c r="P2645" s="6">
        <f t="shared" si="226"/>
        <v>0</v>
      </c>
      <c r="R2645" s="6">
        <f t="shared" si="227"/>
        <v>0</v>
      </c>
      <c r="S2645" s="57">
        <f t="shared" si="225"/>
        <v>0</v>
      </c>
      <c r="T2645" s="6">
        <f>Table1[[#This Row],[Volume in Units]]*Table1[[#This Row],[Price SDG/Unit]]</f>
        <v>0</v>
      </c>
      <c r="U2645" s="57">
        <f>Table1[[#This Row],[Volume MT/Head]]*Table1[[#This Row],[Price USD/(MT/Head)]]</f>
        <v>0</v>
      </c>
      <c r="W2645" s="28">
        <f>Table1[[#This Row],[Commission SDG/MT]]*Table1[[#This Row],[Volume in Units]]</f>
        <v>0</v>
      </c>
      <c r="Y2645" s="28">
        <f t="shared" si="228"/>
        <v>0</v>
      </c>
      <c r="Z2645" s="6">
        <f>IFERROR((Table1[[#This Row],[Total Cost SDG]]/Table1[[#This Row],[Volume MT/Head]]),0)</f>
        <v>0</v>
      </c>
      <c r="AA2645" s="57" t="e">
        <f t="shared" si="229"/>
        <v>#DIV/0!</v>
      </c>
      <c r="AB2645" s="57">
        <f>IFERROR((Table1[[#This Row],[Total Cost USD]]/Table1[[#This Row],[Volume MT/Head]]),0)</f>
        <v>0</v>
      </c>
      <c r="AD2645" s="6">
        <f>Table1[[#This Row],[Volume MT/Head]]-Table1[[#This Row],[Delivered MT]]</f>
        <v>0</v>
      </c>
      <c r="AE2645" s="6">
        <f>Table1[[#This Row],[Delivered MT]]*Table1[[#This Row],[Average Cost SDG/MT]]</f>
        <v>0</v>
      </c>
    </row>
    <row r="2646" spans="1:31" hidden="1" x14ac:dyDescent="0.2">
      <c r="A2646" s="1">
        <v>2657</v>
      </c>
      <c r="P2646" s="6">
        <f t="shared" si="226"/>
        <v>0</v>
      </c>
      <c r="R2646" s="6">
        <f t="shared" si="227"/>
        <v>0</v>
      </c>
      <c r="S2646" s="57">
        <f t="shared" si="225"/>
        <v>0</v>
      </c>
      <c r="T2646" s="6">
        <f>Table1[[#This Row],[Volume in Units]]*Table1[[#This Row],[Price SDG/Unit]]</f>
        <v>0</v>
      </c>
      <c r="U2646" s="57">
        <f>Table1[[#This Row],[Volume MT/Head]]*Table1[[#This Row],[Price USD/(MT/Head)]]</f>
        <v>0</v>
      </c>
      <c r="W2646" s="28">
        <f>Table1[[#This Row],[Commission SDG/MT]]*Table1[[#This Row],[Volume in Units]]</f>
        <v>0</v>
      </c>
      <c r="Y2646" s="28">
        <f t="shared" si="228"/>
        <v>0</v>
      </c>
      <c r="Z2646" s="6">
        <f>IFERROR((Table1[[#This Row],[Total Cost SDG]]/Table1[[#This Row],[Volume MT/Head]]),0)</f>
        <v>0</v>
      </c>
      <c r="AA2646" s="57" t="e">
        <f t="shared" si="229"/>
        <v>#DIV/0!</v>
      </c>
      <c r="AB2646" s="57">
        <f>IFERROR((Table1[[#This Row],[Total Cost USD]]/Table1[[#This Row],[Volume MT/Head]]),0)</f>
        <v>0</v>
      </c>
      <c r="AD2646" s="6">
        <f>Table1[[#This Row],[Volume MT/Head]]-Table1[[#This Row],[Delivered MT]]</f>
        <v>0</v>
      </c>
      <c r="AE2646" s="6">
        <f>Table1[[#This Row],[Delivered MT]]*Table1[[#This Row],[Average Cost SDG/MT]]</f>
        <v>0</v>
      </c>
    </row>
    <row r="2647" spans="1:31" hidden="1" x14ac:dyDescent="0.2">
      <c r="A2647" s="1">
        <v>2658</v>
      </c>
      <c r="P2647" s="6">
        <f t="shared" si="226"/>
        <v>0</v>
      </c>
      <c r="R2647" s="6">
        <f t="shared" si="227"/>
        <v>0</v>
      </c>
      <c r="S2647" s="57">
        <f t="shared" si="225"/>
        <v>0</v>
      </c>
      <c r="T2647" s="6">
        <f>Table1[[#This Row],[Volume in Units]]*Table1[[#This Row],[Price SDG/Unit]]</f>
        <v>0</v>
      </c>
      <c r="U2647" s="57">
        <f>Table1[[#This Row],[Volume MT/Head]]*Table1[[#This Row],[Price USD/(MT/Head)]]</f>
        <v>0</v>
      </c>
      <c r="W2647" s="28">
        <f>Table1[[#This Row],[Commission SDG/MT]]*Table1[[#This Row],[Volume in Units]]</f>
        <v>0</v>
      </c>
      <c r="Y2647" s="28">
        <f t="shared" si="228"/>
        <v>0</v>
      </c>
      <c r="Z2647" s="6">
        <f>IFERROR((Table1[[#This Row],[Total Cost SDG]]/Table1[[#This Row],[Volume MT/Head]]),0)</f>
        <v>0</v>
      </c>
      <c r="AA2647" s="57" t="e">
        <f t="shared" si="229"/>
        <v>#DIV/0!</v>
      </c>
      <c r="AB2647" s="57">
        <f>IFERROR((Table1[[#This Row],[Total Cost USD]]/Table1[[#This Row],[Volume MT/Head]]),0)</f>
        <v>0</v>
      </c>
      <c r="AD2647" s="6">
        <f>Table1[[#This Row],[Volume MT/Head]]-Table1[[#This Row],[Delivered MT]]</f>
        <v>0</v>
      </c>
      <c r="AE2647" s="6">
        <f>Table1[[#This Row],[Delivered MT]]*Table1[[#This Row],[Average Cost SDG/MT]]</f>
        <v>0</v>
      </c>
    </row>
    <row r="2648" spans="1:31" hidden="1" x14ac:dyDescent="0.2">
      <c r="A2648" s="1">
        <v>2659</v>
      </c>
      <c r="P2648" s="6">
        <f t="shared" si="226"/>
        <v>0</v>
      </c>
      <c r="R2648" s="6">
        <f t="shared" si="227"/>
        <v>0</v>
      </c>
      <c r="S2648" s="57">
        <f t="shared" si="225"/>
        <v>0</v>
      </c>
      <c r="T2648" s="6">
        <f>Table1[[#This Row],[Volume in Units]]*Table1[[#This Row],[Price SDG/Unit]]</f>
        <v>0</v>
      </c>
      <c r="U2648" s="57">
        <f>Table1[[#This Row],[Volume MT/Head]]*Table1[[#This Row],[Price USD/(MT/Head)]]</f>
        <v>0</v>
      </c>
      <c r="W2648" s="28">
        <f>Table1[[#This Row],[Commission SDG/MT]]*Table1[[#This Row],[Volume in Units]]</f>
        <v>0</v>
      </c>
      <c r="Y2648" s="28">
        <f t="shared" si="228"/>
        <v>0</v>
      </c>
      <c r="Z2648" s="6">
        <f>IFERROR((Table1[[#This Row],[Total Cost SDG]]/Table1[[#This Row],[Volume MT/Head]]),0)</f>
        <v>0</v>
      </c>
      <c r="AA2648" s="57" t="e">
        <f t="shared" si="229"/>
        <v>#DIV/0!</v>
      </c>
      <c r="AB2648" s="57">
        <f>IFERROR((Table1[[#This Row],[Total Cost USD]]/Table1[[#This Row],[Volume MT/Head]]),0)</f>
        <v>0</v>
      </c>
      <c r="AD2648" s="6">
        <f>Table1[[#This Row],[Volume MT/Head]]-Table1[[#This Row],[Delivered MT]]</f>
        <v>0</v>
      </c>
      <c r="AE2648" s="6">
        <f>Table1[[#This Row],[Delivered MT]]*Table1[[#This Row],[Average Cost SDG/MT]]</f>
        <v>0</v>
      </c>
    </row>
    <row r="2649" spans="1:31" hidden="1" x14ac:dyDescent="0.2">
      <c r="A2649" s="1">
        <v>2660</v>
      </c>
      <c r="P2649" s="6">
        <f t="shared" si="226"/>
        <v>0</v>
      </c>
      <c r="R2649" s="6">
        <f t="shared" si="227"/>
        <v>0</v>
      </c>
      <c r="S2649" s="57">
        <f t="shared" ref="S2649:S2712" si="230">IFERROR((R2649/F2649),0)</f>
        <v>0</v>
      </c>
      <c r="T2649" s="6">
        <f>Table1[[#This Row],[Volume in Units]]*Table1[[#This Row],[Price SDG/Unit]]</f>
        <v>0</v>
      </c>
      <c r="U2649" s="57">
        <f>Table1[[#This Row],[Volume MT/Head]]*Table1[[#This Row],[Price USD/(MT/Head)]]</f>
        <v>0</v>
      </c>
      <c r="W2649" s="28">
        <f>Table1[[#This Row],[Commission SDG/MT]]*Table1[[#This Row],[Volume in Units]]</f>
        <v>0</v>
      </c>
      <c r="Y2649" s="28">
        <f t="shared" si="228"/>
        <v>0</v>
      </c>
      <c r="Z2649" s="6">
        <f>IFERROR((Table1[[#This Row],[Total Cost SDG]]/Table1[[#This Row],[Volume MT/Head]]),0)</f>
        <v>0</v>
      </c>
      <c r="AA2649" s="57" t="e">
        <f t="shared" si="229"/>
        <v>#DIV/0!</v>
      </c>
      <c r="AB2649" s="57">
        <f>IFERROR((Table1[[#This Row],[Total Cost USD]]/Table1[[#This Row],[Volume MT/Head]]),0)</f>
        <v>0</v>
      </c>
      <c r="AD2649" s="6">
        <f>Table1[[#This Row],[Volume MT/Head]]-Table1[[#This Row],[Delivered MT]]</f>
        <v>0</v>
      </c>
      <c r="AE2649" s="6">
        <f>Table1[[#This Row],[Delivered MT]]*Table1[[#This Row],[Average Cost SDG/MT]]</f>
        <v>0</v>
      </c>
    </row>
    <row r="2650" spans="1:31" hidden="1" x14ac:dyDescent="0.2">
      <c r="A2650" s="1">
        <v>2661</v>
      </c>
      <c r="P2650" s="6">
        <f t="shared" si="226"/>
        <v>0</v>
      </c>
      <c r="R2650" s="6">
        <f t="shared" si="227"/>
        <v>0</v>
      </c>
      <c r="S2650" s="57">
        <f t="shared" si="230"/>
        <v>0</v>
      </c>
      <c r="T2650" s="6">
        <f>Table1[[#This Row],[Volume in Units]]*Table1[[#This Row],[Price SDG/Unit]]</f>
        <v>0</v>
      </c>
      <c r="U2650" s="57">
        <f>Table1[[#This Row],[Volume MT/Head]]*Table1[[#This Row],[Price USD/(MT/Head)]]</f>
        <v>0</v>
      </c>
      <c r="W2650" s="28">
        <f>Table1[[#This Row],[Commission SDG/MT]]*Table1[[#This Row],[Volume in Units]]</f>
        <v>0</v>
      </c>
      <c r="Y2650" s="28">
        <f t="shared" si="228"/>
        <v>0</v>
      </c>
      <c r="Z2650" s="6">
        <f>IFERROR((Table1[[#This Row],[Total Cost SDG]]/Table1[[#This Row],[Volume MT/Head]]),0)</f>
        <v>0</v>
      </c>
      <c r="AA2650" s="57" t="e">
        <f t="shared" si="229"/>
        <v>#DIV/0!</v>
      </c>
      <c r="AB2650" s="57">
        <f>IFERROR((Table1[[#This Row],[Total Cost USD]]/Table1[[#This Row],[Volume MT/Head]]),0)</f>
        <v>0</v>
      </c>
      <c r="AD2650" s="6">
        <f>Table1[[#This Row],[Volume MT/Head]]-Table1[[#This Row],[Delivered MT]]</f>
        <v>0</v>
      </c>
      <c r="AE2650" s="6">
        <f>Table1[[#This Row],[Delivered MT]]*Table1[[#This Row],[Average Cost SDG/MT]]</f>
        <v>0</v>
      </c>
    </row>
    <row r="2651" spans="1:31" hidden="1" x14ac:dyDescent="0.2">
      <c r="A2651" s="1">
        <v>2662</v>
      </c>
      <c r="P2651" s="6">
        <f t="shared" si="226"/>
        <v>0</v>
      </c>
      <c r="R2651" s="6">
        <f t="shared" si="227"/>
        <v>0</v>
      </c>
      <c r="S2651" s="57">
        <f t="shared" si="230"/>
        <v>0</v>
      </c>
      <c r="T2651" s="6">
        <f>Table1[[#This Row],[Volume in Units]]*Table1[[#This Row],[Price SDG/Unit]]</f>
        <v>0</v>
      </c>
      <c r="U2651" s="57">
        <f>Table1[[#This Row],[Volume MT/Head]]*Table1[[#This Row],[Price USD/(MT/Head)]]</f>
        <v>0</v>
      </c>
      <c r="W2651" s="28">
        <f>Table1[[#This Row],[Commission SDG/MT]]*Table1[[#This Row],[Volume in Units]]</f>
        <v>0</v>
      </c>
      <c r="Y2651" s="28">
        <f t="shared" si="228"/>
        <v>0</v>
      </c>
      <c r="Z2651" s="6">
        <f>IFERROR((Table1[[#This Row],[Total Cost SDG]]/Table1[[#This Row],[Volume MT/Head]]),0)</f>
        <v>0</v>
      </c>
      <c r="AA2651" s="57" t="e">
        <f t="shared" si="229"/>
        <v>#DIV/0!</v>
      </c>
      <c r="AB2651" s="57">
        <f>IFERROR((Table1[[#This Row],[Total Cost USD]]/Table1[[#This Row],[Volume MT/Head]]),0)</f>
        <v>0</v>
      </c>
      <c r="AD2651" s="6">
        <f>Table1[[#This Row],[Volume MT/Head]]-Table1[[#This Row],[Delivered MT]]</f>
        <v>0</v>
      </c>
      <c r="AE2651" s="6">
        <f>Table1[[#This Row],[Delivered MT]]*Table1[[#This Row],[Average Cost SDG/MT]]</f>
        <v>0</v>
      </c>
    </row>
    <row r="2652" spans="1:31" hidden="1" x14ac:dyDescent="0.2">
      <c r="A2652" s="1">
        <v>2663</v>
      </c>
      <c r="P2652" s="6">
        <f t="shared" si="226"/>
        <v>0</v>
      </c>
      <c r="R2652" s="6">
        <f t="shared" si="227"/>
        <v>0</v>
      </c>
      <c r="S2652" s="57">
        <f t="shared" si="230"/>
        <v>0</v>
      </c>
      <c r="T2652" s="6">
        <f>Table1[[#This Row],[Volume in Units]]*Table1[[#This Row],[Price SDG/Unit]]</f>
        <v>0</v>
      </c>
      <c r="U2652" s="57">
        <f>Table1[[#This Row],[Volume MT/Head]]*Table1[[#This Row],[Price USD/(MT/Head)]]</f>
        <v>0</v>
      </c>
      <c r="W2652" s="28">
        <f>Table1[[#This Row],[Commission SDG/MT]]*Table1[[#This Row],[Volume in Units]]</f>
        <v>0</v>
      </c>
      <c r="Y2652" s="28">
        <f t="shared" si="228"/>
        <v>0</v>
      </c>
      <c r="Z2652" s="6">
        <f>IFERROR((Table1[[#This Row],[Total Cost SDG]]/Table1[[#This Row],[Volume MT/Head]]),0)</f>
        <v>0</v>
      </c>
      <c r="AA2652" s="57" t="e">
        <f t="shared" si="229"/>
        <v>#DIV/0!</v>
      </c>
      <c r="AB2652" s="57">
        <f>IFERROR((Table1[[#This Row],[Total Cost USD]]/Table1[[#This Row],[Volume MT/Head]]),0)</f>
        <v>0</v>
      </c>
      <c r="AD2652" s="6">
        <f>Table1[[#This Row],[Volume MT/Head]]-Table1[[#This Row],[Delivered MT]]</f>
        <v>0</v>
      </c>
      <c r="AE2652" s="6">
        <f>Table1[[#This Row],[Delivered MT]]*Table1[[#This Row],[Average Cost SDG/MT]]</f>
        <v>0</v>
      </c>
    </row>
    <row r="2653" spans="1:31" hidden="1" x14ac:dyDescent="0.2">
      <c r="A2653" s="1">
        <v>2664</v>
      </c>
      <c r="P2653" s="6">
        <f t="shared" si="226"/>
        <v>0</v>
      </c>
      <c r="R2653" s="6">
        <f t="shared" si="227"/>
        <v>0</v>
      </c>
      <c r="S2653" s="57">
        <f t="shared" si="230"/>
        <v>0</v>
      </c>
      <c r="T2653" s="6">
        <f>Table1[[#This Row],[Volume in Units]]*Table1[[#This Row],[Price SDG/Unit]]</f>
        <v>0</v>
      </c>
      <c r="U2653" s="57">
        <f>Table1[[#This Row],[Volume MT/Head]]*Table1[[#This Row],[Price USD/(MT/Head)]]</f>
        <v>0</v>
      </c>
      <c r="W2653" s="28">
        <f>Table1[[#This Row],[Commission SDG/MT]]*Table1[[#This Row],[Volume in Units]]</f>
        <v>0</v>
      </c>
      <c r="Y2653" s="28">
        <f t="shared" si="228"/>
        <v>0</v>
      </c>
      <c r="Z2653" s="6">
        <f>IFERROR((Table1[[#This Row],[Total Cost SDG]]/Table1[[#This Row],[Volume MT/Head]]),0)</f>
        <v>0</v>
      </c>
      <c r="AA2653" s="57" t="e">
        <f t="shared" si="229"/>
        <v>#DIV/0!</v>
      </c>
      <c r="AB2653" s="57">
        <f>IFERROR((Table1[[#This Row],[Total Cost USD]]/Table1[[#This Row],[Volume MT/Head]]),0)</f>
        <v>0</v>
      </c>
      <c r="AD2653" s="6">
        <f>Table1[[#This Row],[Volume MT/Head]]-Table1[[#This Row],[Delivered MT]]</f>
        <v>0</v>
      </c>
      <c r="AE2653" s="6">
        <f>Table1[[#This Row],[Delivered MT]]*Table1[[#This Row],[Average Cost SDG/MT]]</f>
        <v>0</v>
      </c>
    </row>
    <row r="2654" spans="1:31" hidden="1" x14ac:dyDescent="0.2">
      <c r="A2654" s="1">
        <v>2665</v>
      </c>
      <c r="P2654" s="6">
        <f t="shared" si="226"/>
        <v>0</v>
      </c>
      <c r="R2654" s="6">
        <f t="shared" si="227"/>
        <v>0</v>
      </c>
      <c r="S2654" s="57">
        <f t="shared" si="230"/>
        <v>0</v>
      </c>
      <c r="T2654" s="6">
        <f>Table1[[#This Row],[Volume in Units]]*Table1[[#This Row],[Price SDG/Unit]]</f>
        <v>0</v>
      </c>
      <c r="U2654" s="57">
        <f>Table1[[#This Row],[Volume MT/Head]]*Table1[[#This Row],[Price USD/(MT/Head)]]</f>
        <v>0</v>
      </c>
      <c r="W2654" s="28">
        <f>Table1[[#This Row],[Commission SDG/MT]]*Table1[[#This Row],[Volume in Units]]</f>
        <v>0</v>
      </c>
      <c r="Y2654" s="28">
        <f t="shared" si="228"/>
        <v>0</v>
      </c>
      <c r="Z2654" s="6">
        <f>IFERROR((Table1[[#This Row],[Total Cost SDG]]/Table1[[#This Row],[Volume MT/Head]]),0)</f>
        <v>0</v>
      </c>
      <c r="AA2654" s="57" t="e">
        <f t="shared" si="229"/>
        <v>#DIV/0!</v>
      </c>
      <c r="AB2654" s="57">
        <f>IFERROR((Table1[[#This Row],[Total Cost USD]]/Table1[[#This Row],[Volume MT/Head]]),0)</f>
        <v>0</v>
      </c>
      <c r="AD2654" s="6">
        <f>Table1[[#This Row],[Volume MT/Head]]-Table1[[#This Row],[Delivered MT]]</f>
        <v>0</v>
      </c>
      <c r="AE2654" s="6">
        <f>Table1[[#This Row],[Delivered MT]]*Table1[[#This Row],[Average Cost SDG/MT]]</f>
        <v>0</v>
      </c>
    </row>
    <row r="2655" spans="1:31" hidden="1" x14ac:dyDescent="0.2">
      <c r="A2655" s="1">
        <v>2666</v>
      </c>
      <c r="P2655" s="6">
        <f t="shared" si="226"/>
        <v>0</v>
      </c>
      <c r="R2655" s="6">
        <f t="shared" si="227"/>
        <v>0</v>
      </c>
      <c r="S2655" s="57">
        <f t="shared" si="230"/>
        <v>0</v>
      </c>
      <c r="T2655" s="6">
        <f>Table1[[#This Row],[Volume in Units]]*Table1[[#This Row],[Price SDG/Unit]]</f>
        <v>0</v>
      </c>
      <c r="U2655" s="57">
        <f>Table1[[#This Row],[Volume MT/Head]]*Table1[[#This Row],[Price USD/(MT/Head)]]</f>
        <v>0</v>
      </c>
      <c r="W2655" s="28">
        <f>Table1[[#This Row],[Commission SDG/MT]]*Table1[[#This Row],[Volume in Units]]</f>
        <v>0</v>
      </c>
      <c r="Y2655" s="28">
        <f t="shared" si="228"/>
        <v>0</v>
      </c>
      <c r="Z2655" s="6">
        <f>IFERROR((Table1[[#This Row],[Total Cost SDG]]/Table1[[#This Row],[Volume MT/Head]]),0)</f>
        <v>0</v>
      </c>
      <c r="AA2655" s="57" t="e">
        <f t="shared" si="229"/>
        <v>#DIV/0!</v>
      </c>
      <c r="AB2655" s="57">
        <f>IFERROR((Table1[[#This Row],[Total Cost USD]]/Table1[[#This Row],[Volume MT/Head]]),0)</f>
        <v>0</v>
      </c>
      <c r="AD2655" s="6">
        <f>Table1[[#This Row],[Volume MT/Head]]-Table1[[#This Row],[Delivered MT]]</f>
        <v>0</v>
      </c>
      <c r="AE2655" s="6">
        <f>Table1[[#This Row],[Delivered MT]]*Table1[[#This Row],[Average Cost SDG/MT]]</f>
        <v>0</v>
      </c>
    </row>
    <row r="2656" spans="1:31" hidden="1" x14ac:dyDescent="0.2">
      <c r="A2656" s="1">
        <v>2667</v>
      </c>
      <c r="P2656" s="6">
        <f t="shared" si="226"/>
        <v>0</v>
      </c>
      <c r="R2656" s="6">
        <f t="shared" si="227"/>
        <v>0</v>
      </c>
      <c r="S2656" s="57">
        <f t="shared" si="230"/>
        <v>0</v>
      </c>
      <c r="T2656" s="6">
        <f>Table1[[#This Row],[Volume in Units]]*Table1[[#This Row],[Price SDG/Unit]]</f>
        <v>0</v>
      </c>
      <c r="U2656" s="57">
        <f>Table1[[#This Row],[Volume MT/Head]]*Table1[[#This Row],[Price USD/(MT/Head)]]</f>
        <v>0</v>
      </c>
      <c r="W2656" s="28">
        <f>Table1[[#This Row],[Commission SDG/MT]]*Table1[[#This Row],[Volume in Units]]</f>
        <v>0</v>
      </c>
      <c r="Y2656" s="28">
        <f t="shared" si="228"/>
        <v>0</v>
      </c>
      <c r="Z2656" s="6">
        <f>IFERROR((Table1[[#This Row],[Total Cost SDG]]/Table1[[#This Row],[Volume MT/Head]]),0)</f>
        <v>0</v>
      </c>
      <c r="AA2656" s="57" t="e">
        <f t="shared" si="229"/>
        <v>#DIV/0!</v>
      </c>
      <c r="AB2656" s="57">
        <f>IFERROR((Table1[[#This Row],[Total Cost USD]]/Table1[[#This Row],[Volume MT/Head]]),0)</f>
        <v>0</v>
      </c>
      <c r="AD2656" s="6">
        <f>Table1[[#This Row],[Volume MT/Head]]-Table1[[#This Row],[Delivered MT]]</f>
        <v>0</v>
      </c>
      <c r="AE2656" s="6">
        <f>Table1[[#This Row],[Delivered MT]]*Table1[[#This Row],[Average Cost SDG/MT]]</f>
        <v>0</v>
      </c>
    </row>
    <row r="2657" spans="1:31" hidden="1" x14ac:dyDescent="0.2">
      <c r="A2657" s="1">
        <v>2668</v>
      </c>
      <c r="P2657" s="6">
        <f t="shared" si="226"/>
        <v>0</v>
      </c>
      <c r="R2657" s="6">
        <f t="shared" si="227"/>
        <v>0</v>
      </c>
      <c r="S2657" s="57">
        <f t="shared" si="230"/>
        <v>0</v>
      </c>
      <c r="T2657" s="6">
        <f>Table1[[#This Row],[Volume in Units]]*Table1[[#This Row],[Price SDG/Unit]]</f>
        <v>0</v>
      </c>
      <c r="U2657" s="57">
        <f>Table1[[#This Row],[Volume MT/Head]]*Table1[[#This Row],[Price USD/(MT/Head)]]</f>
        <v>0</v>
      </c>
      <c r="W2657" s="28">
        <f>Table1[[#This Row],[Commission SDG/MT]]*Table1[[#This Row],[Volume in Units]]</f>
        <v>0</v>
      </c>
      <c r="Y2657" s="28">
        <f t="shared" si="228"/>
        <v>0</v>
      </c>
      <c r="Z2657" s="6">
        <f>IFERROR((Table1[[#This Row],[Total Cost SDG]]/Table1[[#This Row],[Volume MT/Head]]),0)</f>
        <v>0</v>
      </c>
      <c r="AA2657" s="57" t="e">
        <f t="shared" si="229"/>
        <v>#DIV/0!</v>
      </c>
      <c r="AB2657" s="57">
        <f>IFERROR((Table1[[#This Row],[Total Cost USD]]/Table1[[#This Row],[Volume MT/Head]]),0)</f>
        <v>0</v>
      </c>
      <c r="AD2657" s="6">
        <f>Table1[[#This Row],[Volume MT/Head]]-Table1[[#This Row],[Delivered MT]]</f>
        <v>0</v>
      </c>
      <c r="AE2657" s="6">
        <f>Table1[[#This Row],[Delivered MT]]*Table1[[#This Row],[Average Cost SDG/MT]]</f>
        <v>0</v>
      </c>
    </row>
    <row r="2658" spans="1:31" hidden="1" x14ac:dyDescent="0.2">
      <c r="A2658" s="1">
        <v>2669</v>
      </c>
      <c r="P2658" s="6">
        <f t="shared" si="226"/>
        <v>0</v>
      </c>
      <c r="R2658" s="6">
        <f t="shared" si="227"/>
        <v>0</v>
      </c>
      <c r="S2658" s="57">
        <f t="shared" si="230"/>
        <v>0</v>
      </c>
      <c r="T2658" s="6">
        <f>Table1[[#This Row],[Volume in Units]]*Table1[[#This Row],[Price SDG/Unit]]</f>
        <v>0</v>
      </c>
      <c r="U2658" s="57">
        <f>Table1[[#This Row],[Volume MT/Head]]*Table1[[#This Row],[Price USD/(MT/Head)]]</f>
        <v>0</v>
      </c>
      <c r="W2658" s="28">
        <f>Table1[[#This Row],[Commission SDG/MT]]*Table1[[#This Row],[Volume in Units]]</f>
        <v>0</v>
      </c>
      <c r="Y2658" s="28">
        <f t="shared" si="228"/>
        <v>0</v>
      </c>
      <c r="Z2658" s="6">
        <f>IFERROR((Table1[[#This Row],[Total Cost SDG]]/Table1[[#This Row],[Volume MT/Head]]),0)</f>
        <v>0</v>
      </c>
      <c r="AA2658" s="57" t="e">
        <f t="shared" si="229"/>
        <v>#DIV/0!</v>
      </c>
      <c r="AB2658" s="57">
        <f>IFERROR((Table1[[#This Row],[Total Cost USD]]/Table1[[#This Row],[Volume MT/Head]]),0)</f>
        <v>0</v>
      </c>
      <c r="AD2658" s="6">
        <f>Table1[[#This Row],[Volume MT/Head]]-Table1[[#This Row],[Delivered MT]]</f>
        <v>0</v>
      </c>
      <c r="AE2658" s="6">
        <f>Table1[[#This Row],[Delivered MT]]*Table1[[#This Row],[Average Cost SDG/MT]]</f>
        <v>0</v>
      </c>
    </row>
    <row r="2659" spans="1:31" hidden="1" x14ac:dyDescent="0.2">
      <c r="A2659" s="1">
        <v>2670</v>
      </c>
      <c r="P2659" s="6">
        <f t="shared" si="226"/>
        <v>0</v>
      </c>
      <c r="R2659" s="6">
        <f t="shared" si="227"/>
        <v>0</v>
      </c>
      <c r="S2659" s="57">
        <f t="shared" si="230"/>
        <v>0</v>
      </c>
      <c r="T2659" s="6">
        <f>Table1[[#This Row],[Volume in Units]]*Table1[[#This Row],[Price SDG/Unit]]</f>
        <v>0</v>
      </c>
      <c r="U2659" s="57">
        <f>Table1[[#This Row],[Volume MT/Head]]*Table1[[#This Row],[Price USD/(MT/Head)]]</f>
        <v>0</v>
      </c>
      <c r="W2659" s="28">
        <f>Table1[[#This Row],[Commission SDG/MT]]*Table1[[#This Row],[Volume in Units]]</f>
        <v>0</v>
      </c>
      <c r="Y2659" s="28">
        <f t="shared" si="228"/>
        <v>0</v>
      </c>
      <c r="Z2659" s="6">
        <f>IFERROR((Table1[[#This Row],[Total Cost SDG]]/Table1[[#This Row],[Volume MT/Head]]),0)</f>
        <v>0</v>
      </c>
      <c r="AA2659" s="57" t="e">
        <f t="shared" si="229"/>
        <v>#DIV/0!</v>
      </c>
      <c r="AB2659" s="57">
        <f>IFERROR((Table1[[#This Row],[Total Cost USD]]/Table1[[#This Row],[Volume MT/Head]]),0)</f>
        <v>0</v>
      </c>
      <c r="AD2659" s="6">
        <f>Table1[[#This Row],[Volume MT/Head]]-Table1[[#This Row],[Delivered MT]]</f>
        <v>0</v>
      </c>
      <c r="AE2659" s="6">
        <f>Table1[[#This Row],[Delivered MT]]*Table1[[#This Row],[Average Cost SDG/MT]]</f>
        <v>0</v>
      </c>
    </row>
    <row r="2660" spans="1:31" hidden="1" x14ac:dyDescent="0.2">
      <c r="A2660" s="1">
        <v>2671</v>
      </c>
      <c r="P2660" s="6">
        <f t="shared" si="226"/>
        <v>0</v>
      </c>
      <c r="R2660" s="6">
        <f t="shared" si="227"/>
        <v>0</v>
      </c>
      <c r="S2660" s="57">
        <f t="shared" si="230"/>
        <v>0</v>
      </c>
      <c r="T2660" s="6">
        <f>Table1[[#This Row],[Volume in Units]]*Table1[[#This Row],[Price SDG/Unit]]</f>
        <v>0</v>
      </c>
      <c r="U2660" s="57">
        <f>Table1[[#This Row],[Volume MT/Head]]*Table1[[#This Row],[Price USD/(MT/Head)]]</f>
        <v>0</v>
      </c>
      <c r="W2660" s="28">
        <f>Table1[[#This Row],[Commission SDG/MT]]*Table1[[#This Row],[Volume in Units]]</f>
        <v>0</v>
      </c>
      <c r="Y2660" s="28">
        <f t="shared" si="228"/>
        <v>0</v>
      </c>
      <c r="Z2660" s="6">
        <f>IFERROR((Table1[[#This Row],[Total Cost SDG]]/Table1[[#This Row],[Volume MT/Head]]),0)</f>
        <v>0</v>
      </c>
      <c r="AA2660" s="57" t="e">
        <f t="shared" si="229"/>
        <v>#DIV/0!</v>
      </c>
      <c r="AB2660" s="57">
        <f>IFERROR((Table1[[#This Row],[Total Cost USD]]/Table1[[#This Row],[Volume MT/Head]]),0)</f>
        <v>0</v>
      </c>
      <c r="AD2660" s="6">
        <f>Table1[[#This Row],[Volume MT/Head]]-Table1[[#This Row],[Delivered MT]]</f>
        <v>0</v>
      </c>
      <c r="AE2660" s="6">
        <f>Table1[[#This Row],[Delivered MT]]*Table1[[#This Row],[Average Cost SDG/MT]]</f>
        <v>0</v>
      </c>
    </row>
    <row r="2661" spans="1:31" hidden="1" x14ac:dyDescent="0.2">
      <c r="A2661" s="1">
        <v>2672</v>
      </c>
      <c r="P2661" s="6">
        <f t="shared" si="226"/>
        <v>0</v>
      </c>
      <c r="R2661" s="6">
        <f t="shared" si="227"/>
        <v>0</v>
      </c>
      <c r="S2661" s="57">
        <f t="shared" si="230"/>
        <v>0</v>
      </c>
      <c r="T2661" s="6">
        <f>Table1[[#This Row],[Volume in Units]]*Table1[[#This Row],[Price SDG/Unit]]</f>
        <v>0</v>
      </c>
      <c r="U2661" s="57">
        <f>Table1[[#This Row],[Volume MT/Head]]*Table1[[#This Row],[Price USD/(MT/Head)]]</f>
        <v>0</v>
      </c>
      <c r="W2661" s="28">
        <f>Table1[[#This Row],[Commission SDG/MT]]*Table1[[#This Row],[Volume in Units]]</f>
        <v>0</v>
      </c>
      <c r="Y2661" s="28">
        <f t="shared" si="228"/>
        <v>0</v>
      </c>
      <c r="Z2661" s="6">
        <f>IFERROR((Table1[[#This Row],[Total Cost SDG]]/Table1[[#This Row],[Volume MT/Head]]),0)</f>
        <v>0</v>
      </c>
      <c r="AA2661" s="57" t="e">
        <f t="shared" si="229"/>
        <v>#DIV/0!</v>
      </c>
      <c r="AB2661" s="57">
        <f>IFERROR((Table1[[#This Row],[Total Cost USD]]/Table1[[#This Row],[Volume MT/Head]]),0)</f>
        <v>0</v>
      </c>
      <c r="AD2661" s="6">
        <f>Table1[[#This Row],[Volume MT/Head]]-Table1[[#This Row],[Delivered MT]]</f>
        <v>0</v>
      </c>
      <c r="AE2661" s="6">
        <f>Table1[[#This Row],[Delivered MT]]*Table1[[#This Row],[Average Cost SDG/MT]]</f>
        <v>0</v>
      </c>
    </row>
    <row r="2662" spans="1:31" hidden="1" x14ac:dyDescent="0.2">
      <c r="A2662" s="1">
        <v>2673</v>
      </c>
      <c r="P2662" s="6">
        <f t="shared" si="226"/>
        <v>0</v>
      </c>
      <c r="R2662" s="6">
        <f t="shared" si="227"/>
        <v>0</v>
      </c>
      <c r="S2662" s="57">
        <f t="shared" si="230"/>
        <v>0</v>
      </c>
      <c r="T2662" s="6">
        <f>Table1[[#This Row],[Volume in Units]]*Table1[[#This Row],[Price SDG/Unit]]</f>
        <v>0</v>
      </c>
      <c r="U2662" s="57">
        <f>Table1[[#This Row],[Volume MT/Head]]*Table1[[#This Row],[Price USD/(MT/Head)]]</f>
        <v>0</v>
      </c>
      <c r="W2662" s="28">
        <f>Table1[[#This Row],[Commission SDG/MT]]*Table1[[#This Row],[Volume in Units]]</f>
        <v>0</v>
      </c>
      <c r="Y2662" s="28">
        <f t="shared" si="228"/>
        <v>0</v>
      </c>
      <c r="Z2662" s="6">
        <f>IFERROR((Table1[[#This Row],[Total Cost SDG]]/Table1[[#This Row],[Volume MT/Head]]),0)</f>
        <v>0</v>
      </c>
      <c r="AA2662" s="57" t="e">
        <f t="shared" si="229"/>
        <v>#DIV/0!</v>
      </c>
      <c r="AB2662" s="57">
        <f>IFERROR((Table1[[#This Row],[Total Cost USD]]/Table1[[#This Row],[Volume MT/Head]]),0)</f>
        <v>0</v>
      </c>
      <c r="AD2662" s="6">
        <f>Table1[[#This Row],[Volume MT/Head]]-Table1[[#This Row],[Delivered MT]]</f>
        <v>0</v>
      </c>
      <c r="AE2662" s="6">
        <f>Table1[[#This Row],[Delivered MT]]*Table1[[#This Row],[Average Cost SDG/MT]]</f>
        <v>0</v>
      </c>
    </row>
    <row r="2663" spans="1:31" hidden="1" x14ac:dyDescent="0.2">
      <c r="A2663" s="1">
        <v>2674</v>
      </c>
      <c r="P2663" s="6">
        <f t="shared" si="226"/>
        <v>0</v>
      </c>
      <c r="R2663" s="6">
        <f t="shared" si="227"/>
        <v>0</v>
      </c>
      <c r="S2663" s="57">
        <f t="shared" si="230"/>
        <v>0</v>
      </c>
      <c r="T2663" s="6">
        <f>Table1[[#This Row],[Volume in Units]]*Table1[[#This Row],[Price SDG/Unit]]</f>
        <v>0</v>
      </c>
      <c r="U2663" s="57">
        <f>Table1[[#This Row],[Volume MT/Head]]*Table1[[#This Row],[Price USD/(MT/Head)]]</f>
        <v>0</v>
      </c>
      <c r="W2663" s="28">
        <f>Table1[[#This Row],[Commission SDG/MT]]*Table1[[#This Row],[Volume in Units]]</f>
        <v>0</v>
      </c>
      <c r="Y2663" s="28">
        <f t="shared" si="228"/>
        <v>0</v>
      </c>
      <c r="Z2663" s="6">
        <f>IFERROR((Table1[[#This Row],[Total Cost SDG]]/Table1[[#This Row],[Volume MT/Head]]),0)</f>
        <v>0</v>
      </c>
      <c r="AA2663" s="57" t="e">
        <f t="shared" si="229"/>
        <v>#DIV/0!</v>
      </c>
      <c r="AB2663" s="57">
        <f>IFERROR((Table1[[#This Row],[Total Cost USD]]/Table1[[#This Row],[Volume MT/Head]]),0)</f>
        <v>0</v>
      </c>
      <c r="AD2663" s="6">
        <f>Table1[[#This Row],[Volume MT/Head]]-Table1[[#This Row],[Delivered MT]]</f>
        <v>0</v>
      </c>
      <c r="AE2663" s="6">
        <f>Table1[[#This Row],[Delivered MT]]*Table1[[#This Row],[Average Cost SDG/MT]]</f>
        <v>0</v>
      </c>
    </row>
    <row r="2664" spans="1:31" hidden="1" x14ac:dyDescent="0.2">
      <c r="A2664" s="1">
        <v>2675</v>
      </c>
      <c r="P2664" s="6">
        <f t="shared" si="226"/>
        <v>0</v>
      </c>
      <c r="R2664" s="6">
        <f t="shared" si="227"/>
        <v>0</v>
      </c>
      <c r="S2664" s="57">
        <f t="shared" si="230"/>
        <v>0</v>
      </c>
      <c r="T2664" s="6">
        <f>Table1[[#This Row],[Volume in Units]]*Table1[[#This Row],[Price SDG/Unit]]</f>
        <v>0</v>
      </c>
      <c r="U2664" s="57">
        <f>Table1[[#This Row],[Volume MT/Head]]*Table1[[#This Row],[Price USD/(MT/Head)]]</f>
        <v>0</v>
      </c>
      <c r="W2664" s="28">
        <f>Table1[[#This Row],[Commission SDG/MT]]*Table1[[#This Row],[Volume in Units]]</f>
        <v>0</v>
      </c>
      <c r="Y2664" s="28">
        <f t="shared" si="228"/>
        <v>0</v>
      </c>
      <c r="Z2664" s="6">
        <f>IFERROR((Table1[[#This Row],[Total Cost SDG]]/Table1[[#This Row],[Volume MT/Head]]),0)</f>
        <v>0</v>
      </c>
      <c r="AA2664" s="57" t="e">
        <f t="shared" si="229"/>
        <v>#DIV/0!</v>
      </c>
      <c r="AB2664" s="57">
        <f>IFERROR((Table1[[#This Row],[Total Cost USD]]/Table1[[#This Row],[Volume MT/Head]]),0)</f>
        <v>0</v>
      </c>
      <c r="AD2664" s="6">
        <f>Table1[[#This Row],[Volume MT/Head]]-Table1[[#This Row],[Delivered MT]]</f>
        <v>0</v>
      </c>
      <c r="AE2664" s="6">
        <f>Table1[[#This Row],[Delivered MT]]*Table1[[#This Row],[Average Cost SDG/MT]]</f>
        <v>0</v>
      </c>
    </row>
    <row r="2665" spans="1:31" hidden="1" x14ac:dyDescent="0.2">
      <c r="A2665" s="1">
        <v>2676</v>
      </c>
      <c r="P2665" s="6">
        <f t="shared" si="226"/>
        <v>0</v>
      </c>
      <c r="R2665" s="6">
        <f t="shared" si="227"/>
        <v>0</v>
      </c>
      <c r="S2665" s="57">
        <f t="shared" si="230"/>
        <v>0</v>
      </c>
      <c r="T2665" s="6">
        <f>Table1[[#This Row],[Volume in Units]]*Table1[[#This Row],[Price SDG/Unit]]</f>
        <v>0</v>
      </c>
      <c r="U2665" s="57">
        <f>Table1[[#This Row],[Volume MT/Head]]*Table1[[#This Row],[Price USD/(MT/Head)]]</f>
        <v>0</v>
      </c>
      <c r="W2665" s="28">
        <f>Table1[[#This Row],[Commission SDG/MT]]*Table1[[#This Row],[Volume in Units]]</f>
        <v>0</v>
      </c>
      <c r="Y2665" s="28">
        <f t="shared" si="228"/>
        <v>0</v>
      </c>
      <c r="Z2665" s="6">
        <f>IFERROR((Table1[[#This Row],[Total Cost SDG]]/Table1[[#This Row],[Volume MT/Head]]),0)</f>
        <v>0</v>
      </c>
      <c r="AA2665" s="57" t="e">
        <f t="shared" si="229"/>
        <v>#DIV/0!</v>
      </c>
      <c r="AB2665" s="57">
        <f>IFERROR((Table1[[#This Row],[Total Cost USD]]/Table1[[#This Row],[Volume MT/Head]]),0)</f>
        <v>0</v>
      </c>
      <c r="AD2665" s="6">
        <f>Table1[[#This Row],[Volume MT/Head]]-Table1[[#This Row],[Delivered MT]]</f>
        <v>0</v>
      </c>
      <c r="AE2665" s="6">
        <f>Table1[[#This Row],[Delivered MT]]*Table1[[#This Row],[Average Cost SDG/MT]]</f>
        <v>0</v>
      </c>
    </row>
    <row r="2666" spans="1:31" hidden="1" x14ac:dyDescent="0.2">
      <c r="A2666" s="1">
        <v>2677</v>
      </c>
      <c r="P2666" s="6">
        <f t="shared" si="226"/>
        <v>0</v>
      </c>
      <c r="R2666" s="6">
        <f t="shared" si="227"/>
        <v>0</v>
      </c>
      <c r="S2666" s="57">
        <f t="shared" si="230"/>
        <v>0</v>
      </c>
      <c r="T2666" s="6">
        <f>Table1[[#This Row],[Volume in Units]]*Table1[[#This Row],[Price SDG/Unit]]</f>
        <v>0</v>
      </c>
      <c r="U2666" s="57">
        <f>Table1[[#This Row],[Volume MT/Head]]*Table1[[#This Row],[Price USD/(MT/Head)]]</f>
        <v>0</v>
      </c>
      <c r="W2666" s="28">
        <f>Table1[[#This Row],[Commission SDG/MT]]*Table1[[#This Row],[Volume in Units]]</f>
        <v>0</v>
      </c>
      <c r="Y2666" s="28">
        <f t="shared" si="228"/>
        <v>0</v>
      </c>
      <c r="Z2666" s="6">
        <f>IFERROR((Table1[[#This Row],[Total Cost SDG]]/Table1[[#This Row],[Volume MT/Head]]),0)</f>
        <v>0</v>
      </c>
      <c r="AA2666" s="57" t="e">
        <f t="shared" si="229"/>
        <v>#DIV/0!</v>
      </c>
      <c r="AB2666" s="57">
        <f>IFERROR((Table1[[#This Row],[Total Cost USD]]/Table1[[#This Row],[Volume MT/Head]]),0)</f>
        <v>0</v>
      </c>
      <c r="AD2666" s="6">
        <f>Table1[[#This Row],[Volume MT/Head]]-Table1[[#This Row],[Delivered MT]]</f>
        <v>0</v>
      </c>
      <c r="AE2666" s="6">
        <f>Table1[[#This Row],[Delivered MT]]*Table1[[#This Row],[Average Cost SDG/MT]]</f>
        <v>0</v>
      </c>
    </row>
    <row r="2667" spans="1:31" hidden="1" x14ac:dyDescent="0.2">
      <c r="A2667" s="1">
        <v>2678</v>
      </c>
      <c r="P2667" s="6">
        <f t="shared" si="226"/>
        <v>0</v>
      </c>
      <c r="R2667" s="6">
        <f t="shared" si="227"/>
        <v>0</v>
      </c>
      <c r="S2667" s="57">
        <f t="shared" si="230"/>
        <v>0</v>
      </c>
      <c r="T2667" s="6">
        <f>Table1[[#This Row],[Volume in Units]]*Table1[[#This Row],[Price SDG/Unit]]</f>
        <v>0</v>
      </c>
      <c r="U2667" s="57">
        <f>Table1[[#This Row],[Volume MT/Head]]*Table1[[#This Row],[Price USD/(MT/Head)]]</f>
        <v>0</v>
      </c>
      <c r="W2667" s="28">
        <f>Table1[[#This Row],[Commission SDG/MT]]*Table1[[#This Row],[Volume in Units]]</f>
        <v>0</v>
      </c>
      <c r="Y2667" s="28">
        <f t="shared" si="228"/>
        <v>0</v>
      </c>
      <c r="Z2667" s="6">
        <f>IFERROR((Table1[[#This Row],[Total Cost SDG]]/Table1[[#This Row],[Volume MT/Head]]),0)</f>
        <v>0</v>
      </c>
      <c r="AA2667" s="57" t="e">
        <f t="shared" si="229"/>
        <v>#DIV/0!</v>
      </c>
      <c r="AB2667" s="57">
        <f>IFERROR((Table1[[#This Row],[Total Cost USD]]/Table1[[#This Row],[Volume MT/Head]]),0)</f>
        <v>0</v>
      </c>
      <c r="AD2667" s="6">
        <f>Table1[[#This Row],[Volume MT/Head]]-Table1[[#This Row],[Delivered MT]]</f>
        <v>0</v>
      </c>
      <c r="AE2667" s="6">
        <f>Table1[[#This Row],[Delivered MT]]*Table1[[#This Row],[Average Cost SDG/MT]]</f>
        <v>0</v>
      </c>
    </row>
    <row r="2668" spans="1:31" hidden="1" x14ac:dyDescent="0.2">
      <c r="A2668" s="1">
        <v>2679</v>
      </c>
      <c r="P2668" s="6">
        <f t="shared" si="226"/>
        <v>0</v>
      </c>
      <c r="R2668" s="6">
        <f t="shared" si="227"/>
        <v>0</v>
      </c>
      <c r="S2668" s="57">
        <f t="shared" si="230"/>
        <v>0</v>
      </c>
      <c r="T2668" s="6">
        <f>Table1[[#This Row],[Volume in Units]]*Table1[[#This Row],[Price SDG/Unit]]</f>
        <v>0</v>
      </c>
      <c r="U2668" s="57">
        <f>Table1[[#This Row],[Volume MT/Head]]*Table1[[#This Row],[Price USD/(MT/Head)]]</f>
        <v>0</v>
      </c>
      <c r="W2668" s="28">
        <f>Table1[[#This Row],[Commission SDG/MT]]*Table1[[#This Row],[Volume in Units]]</f>
        <v>0</v>
      </c>
      <c r="Y2668" s="28">
        <f t="shared" si="228"/>
        <v>0</v>
      </c>
      <c r="Z2668" s="6">
        <f>IFERROR((Table1[[#This Row],[Total Cost SDG]]/Table1[[#This Row],[Volume MT/Head]]),0)</f>
        <v>0</v>
      </c>
      <c r="AA2668" s="57" t="e">
        <f t="shared" si="229"/>
        <v>#DIV/0!</v>
      </c>
      <c r="AB2668" s="57">
        <f>IFERROR((Table1[[#This Row],[Total Cost USD]]/Table1[[#This Row],[Volume MT/Head]]),0)</f>
        <v>0</v>
      </c>
      <c r="AD2668" s="6">
        <f>Table1[[#This Row],[Volume MT/Head]]-Table1[[#This Row],[Delivered MT]]</f>
        <v>0</v>
      </c>
      <c r="AE2668" s="6">
        <f>Table1[[#This Row],[Delivered MT]]*Table1[[#This Row],[Average Cost SDG/MT]]</f>
        <v>0</v>
      </c>
    </row>
    <row r="2669" spans="1:31" hidden="1" x14ac:dyDescent="0.2">
      <c r="A2669" s="1">
        <v>2680</v>
      </c>
      <c r="P2669" s="6">
        <f t="shared" si="226"/>
        <v>0</v>
      </c>
      <c r="R2669" s="6">
        <f t="shared" si="227"/>
        <v>0</v>
      </c>
      <c r="S2669" s="57">
        <f t="shared" si="230"/>
        <v>0</v>
      </c>
      <c r="T2669" s="6">
        <f>Table1[[#This Row],[Volume in Units]]*Table1[[#This Row],[Price SDG/Unit]]</f>
        <v>0</v>
      </c>
      <c r="U2669" s="57">
        <f>Table1[[#This Row],[Volume MT/Head]]*Table1[[#This Row],[Price USD/(MT/Head)]]</f>
        <v>0</v>
      </c>
      <c r="W2669" s="28">
        <f>Table1[[#This Row],[Commission SDG/MT]]*Table1[[#This Row],[Volume in Units]]</f>
        <v>0</v>
      </c>
      <c r="Y2669" s="28">
        <f t="shared" si="228"/>
        <v>0</v>
      </c>
      <c r="Z2669" s="6">
        <f>IFERROR((Table1[[#This Row],[Total Cost SDG]]/Table1[[#This Row],[Volume MT/Head]]),0)</f>
        <v>0</v>
      </c>
      <c r="AA2669" s="57" t="e">
        <f t="shared" si="229"/>
        <v>#DIV/0!</v>
      </c>
      <c r="AB2669" s="57">
        <f>IFERROR((Table1[[#This Row],[Total Cost USD]]/Table1[[#This Row],[Volume MT/Head]]),0)</f>
        <v>0</v>
      </c>
      <c r="AD2669" s="6">
        <f>Table1[[#This Row],[Volume MT/Head]]-Table1[[#This Row],[Delivered MT]]</f>
        <v>0</v>
      </c>
      <c r="AE2669" s="6">
        <f>Table1[[#This Row],[Delivered MT]]*Table1[[#This Row],[Average Cost SDG/MT]]</f>
        <v>0</v>
      </c>
    </row>
    <row r="2670" spans="1:31" hidden="1" x14ac:dyDescent="0.2">
      <c r="A2670" s="1">
        <v>2681</v>
      </c>
      <c r="P2670" s="6">
        <f t="shared" si="226"/>
        <v>0</v>
      </c>
      <c r="R2670" s="6">
        <f t="shared" si="227"/>
        <v>0</v>
      </c>
      <c r="S2670" s="57">
        <f t="shared" si="230"/>
        <v>0</v>
      </c>
      <c r="T2670" s="6">
        <f>Table1[[#This Row],[Volume in Units]]*Table1[[#This Row],[Price SDG/Unit]]</f>
        <v>0</v>
      </c>
      <c r="U2670" s="57">
        <f>Table1[[#This Row],[Volume MT/Head]]*Table1[[#This Row],[Price USD/(MT/Head)]]</f>
        <v>0</v>
      </c>
      <c r="W2670" s="28">
        <f>Table1[[#This Row],[Commission SDG/MT]]*Table1[[#This Row],[Volume in Units]]</f>
        <v>0</v>
      </c>
      <c r="Y2670" s="28">
        <f t="shared" si="228"/>
        <v>0</v>
      </c>
      <c r="Z2670" s="6">
        <f>IFERROR((Table1[[#This Row],[Total Cost SDG]]/Table1[[#This Row],[Volume MT/Head]]),0)</f>
        <v>0</v>
      </c>
      <c r="AA2670" s="57" t="e">
        <f t="shared" si="229"/>
        <v>#DIV/0!</v>
      </c>
      <c r="AB2670" s="57">
        <f>IFERROR((Table1[[#This Row],[Total Cost USD]]/Table1[[#This Row],[Volume MT/Head]]),0)</f>
        <v>0</v>
      </c>
      <c r="AD2670" s="6">
        <f>Table1[[#This Row],[Volume MT/Head]]-Table1[[#This Row],[Delivered MT]]</f>
        <v>0</v>
      </c>
      <c r="AE2670" s="6">
        <f>Table1[[#This Row],[Delivered MT]]*Table1[[#This Row],[Average Cost SDG/MT]]</f>
        <v>0</v>
      </c>
    </row>
    <row r="2671" spans="1:31" hidden="1" x14ac:dyDescent="0.2">
      <c r="A2671" s="1">
        <v>2682</v>
      </c>
      <c r="P2671" s="6">
        <f t="shared" si="226"/>
        <v>0</v>
      </c>
      <c r="R2671" s="6">
        <f t="shared" si="227"/>
        <v>0</v>
      </c>
      <c r="S2671" s="57">
        <f t="shared" si="230"/>
        <v>0</v>
      </c>
      <c r="T2671" s="6">
        <f>Table1[[#This Row],[Volume in Units]]*Table1[[#This Row],[Price SDG/Unit]]</f>
        <v>0</v>
      </c>
      <c r="U2671" s="57">
        <f>Table1[[#This Row],[Volume MT/Head]]*Table1[[#This Row],[Price USD/(MT/Head)]]</f>
        <v>0</v>
      </c>
      <c r="W2671" s="28">
        <f>Table1[[#This Row],[Commission SDG/MT]]*Table1[[#This Row],[Volume in Units]]</f>
        <v>0</v>
      </c>
      <c r="Y2671" s="28">
        <f t="shared" si="228"/>
        <v>0</v>
      </c>
      <c r="Z2671" s="6">
        <f>IFERROR((Table1[[#This Row],[Total Cost SDG]]/Table1[[#This Row],[Volume MT/Head]]),0)</f>
        <v>0</v>
      </c>
      <c r="AA2671" s="57" t="e">
        <f t="shared" si="229"/>
        <v>#DIV/0!</v>
      </c>
      <c r="AB2671" s="57">
        <f>IFERROR((Table1[[#This Row],[Total Cost USD]]/Table1[[#This Row],[Volume MT/Head]]),0)</f>
        <v>0</v>
      </c>
      <c r="AD2671" s="6">
        <f>Table1[[#This Row],[Volume MT/Head]]-Table1[[#This Row],[Delivered MT]]</f>
        <v>0</v>
      </c>
      <c r="AE2671" s="6">
        <f>Table1[[#This Row],[Delivered MT]]*Table1[[#This Row],[Average Cost SDG/MT]]</f>
        <v>0</v>
      </c>
    </row>
    <row r="2672" spans="1:31" hidden="1" x14ac:dyDescent="0.2">
      <c r="A2672" s="1">
        <v>2683</v>
      </c>
      <c r="P2672" s="6">
        <f t="shared" si="226"/>
        <v>0</v>
      </c>
      <c r="R2672" s="6">
        <f t="shared" si="227"/>
        <v>0</v>
      </c>
      <c r="S2672" s="57">
        <f t="shared" si="230"/>
        <v>0</v>
      </c>
      <c r="T2672" s="6">
        <f>Table1[[#This Row],[Volume in Units]]*Table1[[#This Row],[Price SDG/Unit]]</f>
        <v>0</v>
      </c>
      <c r="U2672" s="57">
        <f>Table1[[#This Row],[Volume MT/Head]]*Table1[[#This Row],[Price USD/(MT/Head)]]</f>
        <v>0</v>
      </c>
      <c r="W2672" s="28">
        <f>Table1[[#This Row],[Commission SDG/MT]]*Table1[[#This Row],[Volume in Units]]</f>
        <v>0</v>
      </c>
      <c r="Y2672" s="28">
        <f t="shared" si="228"/>
        <v>0</v>
      </c>
      <c r="Z2672" s="6">
        <f>IFERROR((Table1[[#This Row],[Total Cost SDG]]/Table1[[#This Row],[Volume MT/Head]]),0)</f>
        <v>0</v>
      </c>
      <c r="AA2672" s="57" t="e">
        <f t="shared" si="229"/>
        <v>#DIV/0!</v>
      </c>
      <c r="AB2672" s="57">
        <f>IFERROR((Table1[[#This Row],[Total Cost USD]]/Table1[[#This Row],[Volume MT/Head]]),0)</f>
        <v>0</v>
      </c>
      <c r="AD2672" s="6">
        <f>Table1[[#This Row],[Volume MT/Head]]-Table1[[#This Row],[Delivered MT]]</f>
        <v>0</v>
      </c>
      <c r="AE2672" s="6">
        <f>Table1[[#This Row],[Delivered MT]]*Table1[[#This Row],[Average Cost SDG/MT]]</f>
        <v>0</v>
      </c>
    </row>
    <row r="2673" spans="1:31" hidden="1" x14ac:dyDescent="0.2">
      <c r="A2673" s="1">
        <v>2684</v>
      </c>
      <c r="P2673" s="6">
        <f t="shared" si="226"/>
        <v>0</v>
      </c>
      <c r="R2673" s="6">
        <f t="shared" si="227"/>
        <v>0</v>
      </c>
      <c r="S2673" s="57">
        <f t="shared" si="230"/>
        <v>0</v>
      </c>
      <c r="T2673" s="6">
        <f>Table1[[#This Row],[Volume in Units]]*Table1[[#This Row],[Price SDG/Unit]]</f>
        <v>0</v>
      </c>
      <c r="U2673" s="57">
        <f>Table1[[#This Row],[Volume MT/Head]]*Table1[[#This Row],[Price USD/(MT/Head)]]</f>
        <v>0</v>
      </c>
      <c r="W2673" s="28">
        <f>Table1[[#This Row],[Commission SDG/MT]]*Table1[[#This Row],[Volume in Units]]</f>
        <v>0</v>
      </c>
      <c r="Y2673" s="28">
        <f t="shared" si="228"/>
        <v>0</v>
      </c>
      <c r="Z2673" s="6">
        <f>IFERROR((Table1[[#This Row],[Total Cost SDG]]/Table1[[#This Row],[Volume MT/Head]]),0)</f>
        <v>0</v>
      </c>
      <c r="AA2673" s="57" t="e">
        <f t="shared" si="229"/>
        <v>#DIV/0!</v>
      </c>
      <c r="AB2673" s="57">
        <f>IFERROR((Table1[[#This Row],[Total Cost USD]]/Table1[[#This Row],[Volume MT/Head]]),0)</f>
        <v>0</v>
      </c>
      <c r="AD2673" s="6">
        <f>Table1[[#This Row],[Volume MT/Head]]-Table1[[#This Row],[Delivered MT]]</f>
        <v>0</v>
      </c>
      <c r="AE2673" s="6">
        <f>Table1[[#This Row],[Delivered MT]]*Table1[[#This Row],[Average Cost SDG/MT]]</f>
        <v>0</v>
      </c>
    </row>
    <row r="2674" spans="1:31" hidden="1" x14ac:dyDescent="0.2">
      <c r="A2674" s="1">
        <v>2685</v>
      </c>
      <c r="P2674" s="6">
        <f t="shared" si="226"/>
        <v>0</v>
      </c>
      <c r="R2674" s="6">
        <f t="shared" si="227"/>
        <v>0</v>
      </c>
      <c r="S2674" s="57">
        <f t="shared" si="230"/>
        <v>0</v>
      </c>
      <c r="T2674" s="6">
        <f>Table1[[#This Row],[Volume in Units]]*Table1[[#This Row],[Price SDG/Unit]]</f>
        <v>0</v>
      </c>
      <c r="U2674" s="57">
        <f>Table1[[#This Row],[Volume MT/Head]]*Table1[[#This Row],[Price USD/(MT/Head)]]</f>
        <v>0</v>
      </c>
      <c r="W2674" s="28">
        <f>Table1[[#This Row],[Commission SDG/MT]]*Table1[[#This Row],[Volume in Units]]</f>
        <v>0</v>
      </c>
      <c r="Y2674" s="28">
        <f t="shared" si="228"/>
        <v>0</v>
      </c>
      <c r="Z2674" s="6">
        <f>IFERROR((Table1[[#This Row],[Total Cost SDG]]/Table1[[#This Row],[Volume MT/Head]]),0)</f>
        <v>0</v>
      </c>
      <c r="AA2674" s="57" t="e">
        <f t="shared" si="229"/>
        <v>#DIV/0!</v>
      </c>
      <c r="AB2674" s="57">
        <f>IFERROR((Table1[[#This Row],[Total Cost USD]]/Table1[[#This Row],[Volume MT/Head]]),0)</f>
        <v>0</v>
      </c>
      <c r="AD2674" s="6">
        <f>Table1[[#This Row],[Volume MT/Head]]-Table1[[#This Row],[Delivered MT]]</f>
        <v>0</v>
      </c>
      <c r="AE2674" s="6">
        <f>Table1[[#This Row],[Delivered MT]]*Table1[[#This Row],[Average Cost SDG/MT]]</f>
        <v>0</v>
      </c>
    </row>
    <row r="2675" spans="1:31" hidden="1" x14ac:dyDescent="0.2">
      <c r="A2675" s="1">
        <v>2686</v>
      </c>
      <c r="P2675" s="6">
        <f t="shared" si="226"/>
        <v>0</v>
      </c>
      <c r="R2675" s="6">
        <f t="shared" si="227"/>
        <v>0</v>
      </c>
      <c r="S2675" s="57">
        <f t="shared" si="230"/>
        <v>0</v>
      </c>
      <c r="T2675" s="6">
        <f>Table1[[#This Row],[Volume in Units]]*Table1[[#This Row],[Price SDG/Unit]]</f>
        <v>0</v>
      </c>
      <c r="U2675" s="57">
        <f>Table1[[#This Row],[Volume MT/Head]]*Table1[[#This Row],[Price USD/(MT/Head)]]</f>
        <v>0</v>
      </c>
      <c r="W2675" s="28">
        <f>Table1[[#This Row],[Commission SDG/MT]]*Table1[[#This Row],[Volume in Units]]</f>
        <v>0</v>
      </c>
      <c r="Y2675" s="28">
        <f t="shared" si="228"/>
        <v>0</v>
      </c>
      <c r="Z2675" s="6">
        <f>IFERROR((Table1[[#This Row],[Total Cost SDG]]/Table1[[#This Row],[Volume MT/Head]]),0)</f>
        <v>0</v>
      </c>
      <c r="AA2675" s="57" t="e">
        <f t="shared" si="229"/>
        <v>#DIV/0!</v>
      </c>
      <c r="AB2675" s="57">
        <f>IFERROR((Table1[[#This Row],[Total Cost USD]]/Table1[[#This Row],[Volume MT/Head]]),0)</f>
        <v>0</v>
      </c>
      <c r="AD2675" s="6">
        <f>Table1[[#This Row],[Volume MT/Head]]-Table1[[#This Row],[Delivered MT]]</f>
        <v>0</v>
      </c>
      <c r="AE2675" s="6">
        <f>Table1[[#This Row],[Delivered MT]]*Table1[[#This Row],[Average Cost SDG/MT]]</f>
        <v>0</v>
      </c>
    </row>
    <row r="2676" spans="1:31" hidden="1" x14ac:dyDescent="0.2">
      <c r="A2676" s="1">
        <v>2687</v>
      </c>
      <c r="P2676" s="6">
        <f t="shared" si="226"/>
        <v>0</v>
      </c>
      <c r="R2676" s="6">
        <f t="shared" si="227"/>
        <v>0</v>
      </c>
      <c r="S2676" s="57">
        <f t="shared" si="230"/>
        <v>0</v>
      </c>
      <c r="T2676" s="6">
        <f>Table1[[#This Row],[Volume in Units]]*Table1[[#This Row],[Price SDG/Unit]]</f>
        <v>0</v>
      </c>
      <c r="U2676" s="57">
        <f>Table1[[#This Row],[Volume MT/Head]]*Table1[[#This Row],[Price USD/(MT/Head)]]</f>
        <v>0</v>
      </c>
      <c r="W2676" s="28">
        <f>Table1[[#This Row],[Commission SDG/MT]]*Table1[[#This Row],[Volume in Units]]</f>
        <v>0</v>
      </c>
      <c r="Y2676" s="28">
        <f t="shared" si="228"/>
        <v>0</v>
      </c>
      <c r="Z2676" s="6">
        <f>IFERROR((Table1[[#This Row],[Total Cost SDG]]/Table1[[#This Row],[Volume MT/Head]]),0)</f>
        <v>0</v>
      </c>
      <c r="AA2676" s="57" t="e">
        <f t="shared" si="229"/>
        <v>#DIV/0!</v>
      </c>
      <c r="AB2676" s="57">
        <f>IFERROR((Table1[[#This Row],[Total Cost USD]]/Table1[[#This Row],[Volume MT/Head]]),0)</f>
        <v>0</v>
      </c>
      <c r="AD2676" s="6">
        <f>Table1[[#This Row],[Volume MT/Head]]-Table1[[#This Row],[Delivered MT]]</f>
        <v>0</v>
      </c>
      <c r="AE2676" s="6">
        <f>Table1[[#This Row],[Delivered MT]]*Table1[[#This Row],[Average Cost SDG/MT]]</f>
        <v>0</v>
      </c>
    </row>
    <row r="2677" spans="1:31" hidden="1" x14ac:dyDescent="0.2">
      <c r="A2677" s="1">
        <v>2688</v>
      </c>
      <c r="P2677" s="6">
        <f t="shared" si="226"/>
        <v>0</v>
      </c>
      <c r="R2677" s="6">
        <f t="shared" si="227"/>
        <v>0</v>
      </c>
      <c r="S2677" s="57">
        <f t="shared" si="230"/>
        <v>0</v>
      </c>
      <c r="T2677" s="6">
        <f>Table1[[#This Row],[Volume in Units]]*Table1[[#This Row],[Price SDG/Unit]]</f>
        <v>0</v>
      </c>
      <c r="U2677" s="57">
        <f>Table1[[#This Row],[Volume MT/Head]]*Table1[[#This Row],[Price USD/(MT/Head)]]</f>
        <v>0</v>
      </c>
      <c r="W2677" s="28">
        <f>Table1[[#This Row],[Commission SDG/MT]]*Table1[[#This Row],[Volume in Units]]</f>
        <v>0</v>
      </c>
      <c r="Y2677" s="28">
        <f t="shared" si="228"/>
        <v>0</v>
      </c>
      <c r="Z2677" s="6">
        <f>IFERROR((Table1[[#This Row],[Total Cost SDG]]/Table1[[#This Row],[Volume MT/Head]]),0)</f>
        <v>0</v>
      </c>
      <c r="AA2677" s="57" t="e">
        <f t="shared" si="229"/>
        <v>#DIV/0!</v>
      </c>
      <c r="AB2677" s="57">
        <f>IFERROR((Table1[[#This Row],[Total Cost USD]]/Table1[[#This Row],[Volume MT/Head]]),0)</f>
        <v>0</v>
      </c>
      <c r="AD2677" s="6">
        <f>Table1[[#This Row],[Volume MT/Head]]-Table1[[#This Row],[Delivered MT]]</f>
        <v>0</v>
      </c>
      <c r="AE2677" s="6">
        <f>Table1[[#This Row],[Delivered MT]]*Table1[[#This Row],[Average Cost SDG/MT]]</f>
        <v>0</v>
      </c>
    </row>
    <row r="2678" spans="1:31" hidden="1" x14ac:dyDescent="0.2">
      <c r="A2678" s="1">
        <v>2689</v>
      </c>
      <c r="P2678" s="6">
        <f t="shared" si="226"/>
        <v>0</v>
      </c>
      <c r="R2678" s="6">
        <f t="shared" si="227"/>
        <v>0</v>
      </c>
      <c r="S2678" s="57">
        <f t="shared" si="230"/>
        <v>0</v>
      </c>
      <c r="T2678" s="6">
        <f>Table1[[#This Row],[Volume in Units]]*Table1[[#This Row],[Price SDG/Unit]]</f>
        <v>0</v>
      </c>
      <c r="U2678" s="57">
        <f>Table1[[#This Row],[Volume MT/Head]]*Table1[[#This Row],[Price USD/(MT/Head)]]</f>
        <v>0</v>
      </c>
      <c r="W2678" s="28">
        <f>Table1[[#This Row],[Commission SDG/MT]]*Table1[[#This Row],[Volume in Units]]</f>
        <v>0</v>
      </c>
      <c r="Y2678" s="28">
        <f t="shared" si="228"/>
        <v>0</v>
      </c>
      <c r="Z2678" s="6">
        <f>IFERROR((Table1[[#This Row],[Total Cost SDG]]/Table1[[#This Row],[Volume MT/Head]]),0)</f>
        <v>0</v>
      </c>
      <c r="AA2678" s="57" t="e">
        <f t="shared" si="229"/>
        <v>#DIV/0!</v>
      </c>
      <c r="AB2678" s="57">
        <f>IFERROR((Table1[[#This Row],[Total Cost USD]]/Table1[[#This Row],[Volume MT/Head]]),0)</f>
        <v>0</v>
      </c>
      <c r="AD2678" s="6">
        <f>Table1[[#This Row],[Volume MT/Head]]-Table1[[#This Row],[Delivered MT]]</f>
        <v>0</v>
      </c>
      <c r="AE2678" s="6">
        <f>Table1[[#This Row],[Delivered MT]]*Table1[[#This Row],[Average Cost SDG/MT]]</f>
        <v>0</v>
      </c>
    </row>
    <row r="2679" spans="1:31" hidden="1" x14ac:dyDescent="0.2">
      <c r="A2679" s="1">
        <v>2690</v>
      </c>
      <c r="P2679" s="6">
        <f t="shared" si="226"/>
        <v>0</v>
      </c>
      <c r="R2679" s="6">
        <f t="shared" si="227"/>
        <v>0</v>
      </c>
      <c r="S2679" s="57">
        <f t="shared" si="230"/>
        <v>0</v>
      </c>
      <c r="T2679" s="6">
        <f>Table1[[#This Row],[Volume in Units]]*Table1[[#This Row],[Price SDG/Unit]]</f>
        <v>0</v>
      </c>
      <c r="U2679" s="57">
        <f>Table1[[#This Row],[Volume MT/Head]]*Table1[[#This Row],[Price USD/(MT/Head)]]</f>
        <v>0</v>
      </c>
      <c r="W2679" s="28">
        <f>Table1[[#This Row],[Commission SDG/MT]]*Table1[[#This Row],[Volume in Units]]</f>
        <v>0</v>
      </c>
      <c r="Y2679" s="28">
        <f t="shared" si="228"/>
        <v>0</v>
      </c>
      <c r="Z2679" s="6">
        <f>IFERROR((Table1[[#This Row],[Total Cost SDG]]/Table1[[#This Row],[Volume MT/Head]]),0)</f>
        <v>0</v>
      </c>
      <c r="AA2679" s="57" t="e">
        <f t="shared" si="229"/>
        <v>#DIV/0!</v>
      </c>
      <c r="AB2679" s="57">
        <f>IFERROR((Table1[[#This Row],[Total Cost USD]]/Table1[[#This Row],[Volume MT/Head]]),0)</f>
        <v>0</v>
      </c>
      <c r="AD2679" s="6">
        <f>Table1[[#This Row],[Volume MT/Head]]-Table1[[#This Row],[Delivered MT]]</f>
        <v>0</v>
      </c>
      <c r="AE2679" s="6">
        <f>Table1[[#This Row],[Delivered MT]]*Table1[[#This Row],[Average Cost SDG/MT]]</f>
        <v>0</v>
      </c>
    </row>
    <row r="2680" spans="1:31" hidden="1" x14ac:dyDescent="0.2">
      <c r="A2680" s="1">
        <v>2691</v>
      </c>
      <c r="P2680" s="6">
        <f t="shared" si="226"/>
        <v>0</v>
      </c>
      <c r="R2680" s="6">
        <f t="shared" si="227"/>
        <v>0</v>
      </c>
      <c r="S2680" s="57">
        <f t="shared" si="230"/>
        <v>0</v>
      </c>
      <c r="T2680" s="6">
        <f>Table1[[#This Row],[Volume in Units]]*Table1[[#This Row],[Price SDG/Unit]]</f>
        <v>0</v>
      </c>
      <c r="U2680" s="57">
        <f>Table1[[#This Row],[Volume MT/Head]]*Table1[[#This Row],[Price USD/(MT/Head)]]</f>
        <v>0</v>
      </c>
      <c r="W2680" s="28">
        <f>Table1[[#This Row],[Commission SDG/MT]]*Table1[[#This Row],[Volume in Units]]</f>
        <v>0</v>
      </c>
      <c r="Y2680" s="28">
        <f t="shared" si="228"/>
        <v>0</v>
      </c>
      <c r="Z2680" s="6">
        <f>IFERROR((Table1[[#This Row],[Total Cost SDG]]/Table1[[#This Row],[Volume MT/Head]]),0)</f>
        <v>0</v>
      </c>
      <c r="AA2680" s="57" t="e">
        <f t="shared" si="229"/>
        <v>#DIV/0!</v>
      </c>
      <c r="AB2680" s="57">
        <f>IFERROR((Table1[[#This Row],[Total Cost USD]]/Table1[[#This Row],[Volume MT/Head]]),0)</f>
        <v>0</v>
      </c>
      <c r="AD2680" s="6">
        <f>Table1[[#This Row],[Volume MT/Head]]-Table1[[#This Row],[Delivered MT]]</f>
        <v>0</v>
      </c>
      <c r="AE2680" s="6">
        <f>Table1[[#This Row],[Delivered MT]]*Table1[[#This Row],[Average Cost SDG/MT]]</f>
        <v>0</v>
      </c>
    </row>
    <row r="2681" spans="1:31" hidden="1" x14ac:dyDescent="0.2">
      <c r="A2681" s="1">
        <v>2692</v>
      </c>
      <c r="P2681" s="6">
        <f t="shared" si="226"/>
        <v>0</v>
      </c>
      <c r="R2681" s="6">
        <f t="shared" si="227"/>
        <v>0</v>
      </c>
      <c r="S2681" s="57">
        <f t="shared" si="230"/>
        <v>0</v>
      </c>
      <c r="T2681" s="6">
        <f>Table1[[#This Row],[Volume in Units]]*Table1[[#This Row],[Price SDG/Unit]]</f>
        <v>0</v>
      </c>
      <c r="U2681" s="57">
        <f>Table1[[#This Row],[Volume MT/Head]]*Table1[[#This Row],[Price USD/(MT/Head)]]</f>
        <v>0</v>
      </c>
      <c r="W2681" s="28">
        <f>Table1[[#This Row],[Commission SDG/MT]]*Table1[[#This Row],[Volume in Units]]</f>
        <v>0</v>
      </c>
      <c r="Y2681" s="28">
        <f t="shared" si="228"/>
        <v>0</v>
      </c>
      <c r="Z2681" s="6">
        <f>IFERROR((Table1[[#This Row],[Total Cost SDG]]/Table1[[#This Row],[Volume MT/Head]]),0)</f>
        <v>0</v>
      </c>
      <c r="AA2681" s="57" t="e">
        <f t="shared" si="229"/>
        <v>#DIV/0!</v>
      </c>
      <c r="AB2681" s="57">
        <f>IFERROR((Table1[[#This Row],[Total Cost USD]]/Table1[[#This Row],[Volume MT/Head]]),0)</f>
        <v>0</v>
      </c>
      <c r="AD2681" s="6">
        <f>Table1[[#This Row],[Volume MT/Head]]-Table1[[#This Row],[Delivered MT]]</f>
        <v>0</v>
      </c>
      <c r="AE2681" s="6">
        <f>Table1[[#This Row],[Delivered MT]]*Table1[[#This Row],[Average Cost SDG/MT]]</f>
        <v>0</v>
      </c>
    </row>
    <row r="2682" spans="1:31" hidden="1" x14ac:dyDescent="0.2">
      <c r="A2682" s="1">
        <v>2693</v>
      </c>
      <c r="P2682" s="6">
        <f t="shared" si="226"/>
        <v>0</v>
      </c>
      <c r="R2682" s="6">
        <f t="shared" si="227"/>
        <v>0</v>
      </c>
      <c r="S2682" s="57">
        <f t="shared" si="230"/>
        <v>0</v>
      </c>
      <c r="T2682" s="6">
        <f>Table1[[#This Row],[Volume in Units]]*Table1[[#This Row],[Price SDG/Unit]]</f>
        <v>0</v>
      </c>
      <c r="U2682" s="57">
        <f>Table1[[#This Row],[Volume MT/Head]]*Table1[[#This Row],[Price USD/(MT/Head)]]</f>
        <v>0</v>
      </c>
      <c r="W2682" s="28">
        <f>Table1[[#This Row],[Commission SDG/MT]]*Table1[[#This Row],[Volume in Units]]</f>
        <v>0</v>
      </c>
      <c r="Y2682" s="28">
        <f t="shared" si="228"/>
        <v>0</v>
      </c>
      <c r="Z2682" s="6">
        <f>IFERROR((Table1[[#This Row],[Total Cost SDG]]/Table1[[#This Row],[Volume MT/Head]]),0)</f>
        <v>0</v>
      </c>
      <c r="AA2682" s="57" t="e">
        <f t="shared" si="229"/>
        <v>#DIV/0!</v>
      </c>
      <c r="AB2682" s="57">
        <f>IFERROR((Table1[[#This Row],[Total Cost USD]]/Table1[[#This Row],[Volume MT/Head]]),0)</f>
        <v>0</v>
      </c>
      <c r="AD2682" s="6">
        <f>Table1[[#This Row],[Volume MT/Head]]-Table1[[#This Row],[Delivered MT]]</f>
        <v>0</v>
      </c>
      <c r="AE2682" s="6">
        <f>Table1[[#This Row],[Delivered MT]]*Table1[[#This Row],[Average Cost SDG/MT]]</f>
        <v>0</v>
      </c>
    </row>
    <row r="2683" spans="1:31" hidden="1" x14ac:dyDescent="0.2">
      <c r="A2683" s="1">
        <v>2694</v>
      </c>
      <c r="P2683" s="6">
        <f t="shared" si="226"/>
        <v>0</v>
      </c>
      <c r="R2683" s="6">
        <f t="shared" si="227"/>
        <v>0</v>
      </c>
      <c r="S2683" s="57">
        <f t="shared" si="230"/>
        <v>0</v>
      </c>
      <c r="T2683" s="6">
        <f>Table1[[#This Row],[Volume in Units]]*Table1[[#This Row],[Price SDG/Unit]]</f>
        <v>0</v>
      </c>
      <c r="U2683" s="57">
        <f>Table1[[#This Row],[Volume MT/Head]]*Table1[[#This Row],[Price USD/(MT/Head)]]</f>
        <v>0</v>
      </c>
      <c r="W2683" s="28">
        <f>Table1[[#This Row],[Commission SDG/MT]]*Table1[[#This Row],[Volume in Units]]</f>
        <v>0</v>
      </c>
      <c r="Y2683" s="28">
        <f t="shared" si="228"/>
        <v>0</v>
      </c>
      <c r="Z2683" s="6">
        <f>IFERROR((Table1[[#This Row],[Total Cost SDG]]/Table1[[#This Row],[Volume MT/Head]]),0)</f>
        <v>0</v>
      </c>
      <c r="AA2683" s="57" t="e">
        <f t="shared" si="229"/>
        <v>#DIV/0!</v>
      </c>
      <c r="AB2683" s="57">
        <f>IFERROR((Table1[[#This Row],[Total Cost USD]]/Table1[[#This Row],[Volume MT/Head]]),0)</f>
        <v>0</v>
      </c>
      <c r="AD2683" s="6">
        <f>Table1[[#This Row],[Volume MT/Head]]-Table1[[#This Row],[Delivered MT]]</f>
        <v>0</v>
      </c>
      <c r="AE2683" s="6">
        <f>Table1[[#This Row],[Delivered MT]]*Table1[[#This Row],[Average Cost SDG/MT]]</f>
        <v>0</v>
      </c>
    </row>
    <row r="2684" spans="1:31" hidden="1" x14ac:dyDescent="0.2">
      <c r="A2684" s="1">
        <v>2695</v>
      </c>
      <c r="P2684" s="6">
        <f t="shared" si="226"/>
        <v>0</v>
      </c>
      <c r="R2684" s="6">
        <f t="shared" si="227"/>
        <v>0</v>
      </c>
      <c r="S2684" s="57">
        <f t="shared" si="230"/>
        <v>0</v>
      </c>
      <c r="T2684" s="6">
        <f>Table1[[#This Row],[Volume in Units]]*Table1[[#This Row],[Price SDG/Unit]]</f>
        <v>0</v>
      </c>
      <c r="U2684" s="57">
        <f>Table1[[#This Row],[Volume MT/Head]]*Table1[[#This Row],[Price USD/(MT/Head)]]</f>
        <v>0</v>
      </c>
      <c r="W2684" s="28">
        <f>Table1[[#This Row],[Commission SDG/MT]]*Table1[[#This Row],[Volume in Units]]</f>
        <v>0</v>
      </c>
      <c r="Y2684" s="28">
        <f t="shared" si="228"/>
        <v>0</v>
      </c>
      <c r="Z2684" s="6">
        <f>IFERROR((Table1[[#This Row],[Total Cost SDG]]/Table1[[#This Row],[Volume MT/Head]]),0)</f>
        <v>0</v>
      </c>
      <c r="AA2684" s="57" t="e">
        <f t="shared" si="229"/>
        <v>#DIV/0!</v>
      </c>
      <c r="AB2684" s="57">
        <f>IFERROR((Table1[[#This Row],[Total Cost USD]]/Table1[[#This Row],[Volume MT/Head]]),0)</f>
        <v>0</v>
      </c>
      <c r="AD2684" s="6">
        <f>Table1[[#This Row],[Volume MT/Head]]-Table1[[#This Row],[Delivered MT]]</f>
        <v>0</v>
      </c>
      <c r="AE2684" s="6">
        <f>Table1[[#This Row],[Delivered MT]]*Table1[[#This Row],[Average Cost SDG/MT]]</f>
        <v>0</v>
      </c>
    </row>
    <row r="2685" spans="1:31" hidden="1" x14ac:dyDescent="0.2">
      <c r="A2685" s="1">
        <v>2696</v>
      </c>
      <c r="P2685" s="6">
        <f t="shared" si="226"/>
        <v>0</v>
      </c>
      <c r="R2685" s="6">
        <f t="shared" si="227"/>
        <v>0</v>
      </c>
      <c r="S2685" s="57">
        <f t="shared" si="230"/>
        <v>0</v>
      </c>
      <c r="T2685" s="6">
        <f>Table1[[#This Row],[Volume in Units]]*Table1[[#This Row],[Price SDG/Unit]]</f>
        <v>0</v>
      </c>
      <c r="U2685" s="57">
        <f>Table1[[#This Row],[Volume MT/Head]]*Table1[[#This Row],[Price USD/(MT/Head)]]</f>
        <v>0</v>
      </c>
      <c r="W2685" s="28">
        <f>Table1[[#This Row],[Commission SDG/MT]]*Table1[[#This Row],[Volume in Units]]</f>
        <v>0</v>
      </c>
      <c r="Y2685" s="28">
        <f t="shared" si="228"/>
        <v>0</v>
      </c>
      <c r="Z2685" s="6">
        <f>IFERROR((Table1[[#This Row],[Total Cost SDG]]/Table1[[#This Row],[Volume MT/Head]]),0)</f>
        <v>0</v>
      </c>
      <c r="AA2685" s="57" t="e">
        <f t="shared" si="229"/>
        <v>#DIV/0!</v>
      </c>
      <c r="AB2685" s="57">
        <f>IFERROR((Table1[[#This Row],[Total Cost USD]]/Table1[[#This Row],[Volume MT/Head]]),0)</f>
        <v>0</v>
      </c>
      <c r="AD2685" s="6">
        <f>Table1[[#This Row],[Volume MT/Head]]-Table1[[#This Row],[Delivered MT]]</f>
        <v>0</v>
      </c>
      <c r="AE2685" s="6">
        <f>Table1[[#This Row],[Delivered MT]]*Table1[[#This Row],[Average Cost SDG/MT]]</f>
        <v>0</v>
      </c>
    </row>
    <row r="2686" spans="1:31" hidden="1" x14ac:dyDescent="0.2">
      <c r="A2686" s="1">
        <v>2697</v>
      </c>
      <c r="P2686" s="6">
        <f t="shared" si="226"/>
        <v>0</v>
      </c>
      <c r="R2686" s="6">
        <f t="shared" si="227"/>
        <v>0</v>
      </c>
      <c r="S2686" s="57">
        <f t="shared" si="230"/>
        <v>0</v>
      </c>
      <c r="T2686" s="6">
        <f>Table1[[#This Row],[Volume in Units]]*Table1[[#This Row],[Price SDG/Unit]]</f>
        <v>0</v>
      </c>
      <c r="U2686" s="57">
        <f>Table1[[#This Row],[Volume MT/Head]]*Table1[[#This Row],[Price USD/(MT/Head)]]</f>
        <v>0</v>
      </c>
      <c r="W2686" s="28">
        <f>Table1[[#This Row],[Commission SDG/MT]]*Table1[[#This Row],[Volume in Units]]</f>
        <v>0</v>
      </c>
      <c r="Y2686" s="28">
        <f t="shared" si="228"/>
        <v>0</v>
      </c>
      <c r="Z2686" s="6">
        <f>IFERROR((Table1[[#This Row],[Total Cost SDG]]/Table1[[#This Row],[Volume MT/Head]]),0)</f>
        <v>0</v>
      </c>
      <c r="AA2686" s="57" t="e">
        <f t="shared" si="229"/>
        <v>#DIV/0!</v>
      </c>
      <c r="AB2686" s="57">
        <f>IFERROR((Table1[[#This Row],[Total Cost USD]]/Table1[[#This Row],[Volume MT/Head]]),0)</f>
        <v>0</v>
      </c>
      <c r="AD2686" s="6">
        <f>Table1[[#This Row],[Volume MT/Head]]-Table1[[#This Row],[Delivered MT]]</f>
        <v>0</v>
      </c>
      <c r="AE2686" s="6">
        <f>Table1[[#This Row],[Delivered MT]]*Table1[[#This Row],[Average Cost SDG/MT]]</f>
        <v>0</v>
      </c>
    </row>
    <row r="2687" spans="1:31" hidden="1" x14ac:dyDescent="0.2">
      <c r="A2687" s="1">
        <v>2698</v>
      </c>
      <c r="P2687" s="6">
        <f t="shared" si="226"/>
        <v>0</v>
      </c>
      <c r="R2687" s="6">
        <f t="shared" si="227"/>
        <v>0</v>
      </c>
      <c r="S2687" s="57">
        <f t="shared" si="230"/>
        <v>0</v>
      </c>
      <c r="T2687" s="6">
        <f>Table1[[#This Row],[Volume in Units]]*Table1[[#This Row],[Price SDG/Unit]]</f>
        <v>0</v>
      </c>
      <c r="U2687" s="57">
        <f>Table1[[#This Row],[Volume MT/Head]]*Table1[[#This Row],[Price USD/(MT/Head)]]</f>
        <v>0</v>
      </c>
      <c r="W2687" s="28">
        <f>Table1[[#This Row],[Commission SDG/MT]]*Table1[[#This Row],[Volume in Units]]</f>
        <v>0</v>
      </c>
      <c r="Y2687" s="28">
        <f t="shared" si="228"/>
        <v>0</v>
      </c>
      <c r="Z2687" s="6">
        <f>IFERROR((Table1[[#This Row],[Total Cost SDG]]/Table1[[#This Row],[Volume MT/Head]]),0)</f>
        <v>0</v>
      </c>
      <c r="AA2687" s="57" t="e">
        <f t="shared" si="229"/>
        <v>#DIV/0!</v>
      </c>
      <c r="AB2687" s="57">
        <f>IFERROR((Table1[[#This Row],[Total Cost USD]]/Table1[[#This Row],[Volume MT/Head]]),0)</f>
        <v>0</v>
      </c>
      <c r="AD2687" s="6">
        <f>Table1[[#This Row],[Volume MT/Head]]-Table1[[#This Row],[Delivered MT]]</f>
        <v>0</v>
      </c>
      <c r="AE2687" s="6">
        <f>Table1[[#This Row],[Delivered MT]]*Table1[[#This Row],[Average Cost SDG/MT]]</f>
        <v>0</v>
      </c>
    </row>
    <row r="2688" spans="1:31" hidden="1" x14ac:dyDescent="0.2">
      <c r="A2688" s="1">
        <v>2699</v>
      </c>
      <c r="P2688" s="6">
        <f t="shared" si="226"/>
        <v>0</v>
      </c>
      <c r="R2688" s="6">
        <f t="shared" si="227"/>
        <v>0</v>
      </c>
      <c r="S2688" s="57">
        <f t="shared" si="230"/>
        <v>0</v>
      </c>
      <c r="T2688" s="6">
        <f>Table1[[#This Row],[Volume in Units]]*Table1[[#This Row],[Price SDG/Unit]]</f>
        <v>0</v>
      </c>
      <c r="U2688" s="57">
        <f>Table1[[#This Row],[Volume MT/Head]]*Table1[[#This Row],[Price USD/(MT/Head)]]</f>
        <v>0</v>
      </c>
      <c r="W2688" s="28">
        <f>Table1[[#This Row],[Commission SDG/MT]]*Table1[[#This Row],[Volume in Units]]</f>
        <v>0</v>
      </c>
      <c r="Y2688" s="28">
        <f t="shared" si="228"/>
        <v>0</v>
      </c>
      <c r="Z2688" s="6">
        <f>IFERROR((Table1[[#This Row],[Total Cost SDG]]/Table1[[#This Row],[Volume MT/Head]]),0)</f>
        <v>0</v>
      </c>
      <c r="AA2688" s="57" t="e">
        <f t="shared" si="229"/>
        <v>#DIV/0!</v>
      </c>
      <c r="AB2688" s="57">
        <f>IFERROR((Table1[[#This Row],[Total Cost USD]]/Table1[[#This Row],[Volume MT/Head]]),0)</f>
        <v>0</v>
      </c>
      <c r="AD2688" s="6">
        <f>Table1[[#This Row],[Volume MT/Head]]-Table1[[#This Row],[Delivered MT]]</f>
        <v>0</v>
      </c>
      <c r="AE2688" s="6">
        <f>Table1[[#This Row],[Delivered MT]]*Table1[[#This Row],[Average Cost SDG/MT]]</f>
        <v>0</v>
      </c>
    </row>
    <row r="2689" spans="1:31" hidden="1" x14ac:dyDescent="0.2">
      <c r="A2689" s="1">
        <v>2700</v>
      </c>
      <c r="P2689" s="6">
        <f t="shared" si="226"/>
        <v>0</v>
      </c>
      <c r="R2689" s="6">
        <f t="shared" si="227"/>
        <v>0</v>
      </c>
      <c r="S2689" s="57">
        <f t="shared" si="230"/>
        <v>0</v>
      </c>
      <c r="T2689" s="6">
        <f>Table1[[#This Row],[Volume in Units]]*Table1[[#This Row],[Price SDG/Unit]]</f>
        <v>0</v>
      </c>
      <c r="U2689" s="57">
        <f>Table1[[#This Row],[Volume MT/Head]]*Table1[[#This Row],[Price USD/(MT/Head)]]</f>
        <v>0</v>
      </c>
      <c r="W2689" s="28">
        <f>Table1[[#This Row],[Commission SDG/MT]]*Table1[[#This Row],[Volume in Units]]</f>
        <v>0</v>
      </c>
      <c r="Y2689" s="28">
        <f t="shared" si="228"/>
        <v>0</v>
      </c>
      <c r="Z2689" s="6">
        <f>IFERROR((Table1[[#This Row],[Total Cost SDG]]/Table1[[#This Row],[Volume MT/Head]]),0)</f>
        <v>0</v>
      </c>
      <c r="AA2689" s="57" t="e">
        <f t="shared" si="229"/>
        <v>#DIV/0!</v>
      </c>
      <c r="AB2689" s="57">
        <f>IFERROR((Table1[[#This Row],[Total Cost USD]]/Table1[[#This Row],[Volume MT/Head]]),0)</f>
        <v>0</v>
      </c>
      <c r="AD2689" s="6">
        <f>Table1[[#This Row],[Volume MT/Head]]-Table1[[#This Row],[Delivered MT]]</f>
        <v>0</v>
      </c>
      <c r="AE2689" s="6">
        <f>Table1[[#This Row],[Delivered MT]]*Table1[[#This Row],[Average Cost SDG/MT]]</f>
        <v>0</v>
      </c>
    </row>
    <row r="2690" spans="1:31" hidden="1" x14ac:dyDescent="0.2">
      <c r="A2690" s="1">
        <v>2701</v>
      </c>
      <c r="P2690" s="6">
        <f t="shared" ref="P2690:P2753" si="231">IF(N2690="KG",(O2690/1000),IF(N2690="Head",(O2690*1),IF(N2690="Kantar 100lb",(O2690/22.25),IF(N2690="Kantar 315lb",(O2690*315/2204.6),IF(N2690="MT",(O2690*1),IF(N2690="Ardab",(O2690*199.726/1000),IF(N2690="104 Bag",(O2690*104/1000),IF(N2690="101 Bag",(O2690*101/1000),IF(N2690=0,0)))))))))</f>
        <v>0</v>
      </c>
      <c r="R2690" s="6">
        <f t="shared" ref="R2690:R2753" si="232">IF(N2690="KG",(Q2690*1000),IF(N2690="Head",(Q2690*1),IF(N2690="Kantar 100lb",(Q2690*22.25),IF(N2690="Kantar 315lb",(Q2690/315*2204.6),IF(N2690="MT",(Q2690*1),IF(N2690="Ardab",(Q2690/199.726*1000),IF(N2690="104 Bag",(Q2690/104*1000),IF(N2690="101 Bag",(Q2690/101*1000),IF(N2690=0,0)))))))))</f>
        <v>0</v>
      </c>
      <c r="S2690" s="57">
        <f t="shared" si="230"/>
        <v>0</v>
      </c>
      <c r="T2690" s="6">
        <f>Table1[[#This Row],[Volume in Units]]*Table1[[#This Row],[Price SDG/Unit]]</f>
        <v>0</v>
      </c>
      <c r="U2690" s="57">
        <f>Table1[[#This Row],[Volume MT/Head]]*Table1[[#This Row],[Price USD/(MT/Head)]]</f>
        <v>0</v>
      </c>
      <c r="W2690" s="28">
        <f>Table1[[#This Row],[Commission SDG/MT]]*Table1[[#This Row],[Volume in Units]]</f>
        <v>0</v>
      </c>
      <c r="Y2690" s="28">
        <f t="shared" ref="Y2690:Y2753" si="233">T2690+W2690+X2690</f>
        <v>0</v>
      </c>
      <c r="Z2690" s="6">
        <f>IFERROR((Table1[[#This Row],[Total Cost SDG]]/Table1[[#This Row],[Volume MT/Head]]),0)</f>
        <v>0</v>
      </c>
      <c r="AA2690" s="57" t="e">
        <f t="shared" ref="AA2690:AA2753" si="234">Y2690/F2690</f>
        <v>#DIV/0!</v>
      </c>
      <c r="AB2690" s="57">
        <f>IFERROR((Table1[[#This Row],[Total Cost USD]]/Table1[[#This Row],[Volume MT/Head]]),0)</f>
        <v>0</v>
      </c>
      <c r="AD2690" s="6">
        <f>Table1[[#This Row],[Volume MT/Head]]-Table1[[#This Row],[Delivered MT]]</f>
        <v>0</v>
      </c>
      <c r="AE2690" s="6">
        <f>Table1[[#This Row],[Delivered MT]]*Table1[[#This Row],[Average Cost SDG/MT]]</f>
        <v>0</v>
      </c>
    </row>
    <row r="2691" spans="1:31" hidden="1" x14ac:dyDescent="0.2">
      <c r="A2691" s="1">
        <v>2702</v>
      </c>
      <c r="P2691" s="6">
        <f t="shared" si="231"/>
        <v>0</v>
      </c>
      <c r="R2691" s="6">
        <f t="shared" si="232"/>
        <v>0</v>
      </c>
      <c r="S2691" s="57">
        <f t="shared" si="230"/>
        <v>0</v>
      </c>
      <c r="T2691" s="6">
        <f>Table1[[#This Row],[Volume in Units]]*Table1[[#This Row],[Price SDG/Unit]]</f>
        <v>0</v>
      </c>
      <c r="U2691" s="57">
        <f>Table1[[#This Row],[Volume MT/Head]]*Table1[[#This Row],[Price USD/(MT/Head)]]</f>
        <v>0</v>
      </c>
      <c r="W2691" s="28">
        <f>Table1[[#This Row],[Commission SDG/MT]]*Table1[[#This Row],[Volume in Units]]</f>
        <v>0</v>
      </c>
      <c r="Y2691" s="28">
        <f t="shared" si="233"/>
        <v>0</v>
      </c>
      <c r="Z2691" s="6">
        <f>IFERROR((Table1[[#This Row],[Total Cost SDG]]/Table1[[#This Row],[Volume MT/Head]]),0)</f>
        <v>0</v>
      </c>
      <c r="AA2691" s="57" t="e">
        <f t="shared" si="234"/>
        <v>#DIV/0!</v>
      </c>
      <c r="AB2691" s="57">
        <f>IFERROR((Table1[[#This Row],[Total Cost USD]]/Table1[[#This Row],[Volume MT/Head]]),0)</f>
        <v>0</v>
      </c>
      <c r="AD2691" s="6">
        <f>Table1[[#This Row],[Volume MT/Head]]-Table1[[#This Row],[Delivered MT]]</f>
        <v>0</v>
      </c>
      <c r="AE2691" s="6">
        <f>Table1[[#This Row],[Delivered MT]]*Table1[[#This Row],[Average Cost SDG/MT]]</f>
        <v>0</v>
      </c>
    </row>
    <row r="2692" spans="1:31" hidden="1" x14ac:dyDescent="0.2">
      <c r="A2692" s="1">
        <v>2703</v>
      </c>
      <c r="P2692" s="6">
        <f t="shared" si="231"/>
        <v>0</v>
      </c>
      <c r="R2692" s="6">
        <f t="shared" si="232"/>
        <v>0</v>
      </c>
      <c r="S2692" s="57">
        <f t="shared" si="230"/>
        <v>0</v>
      </c>
      <c r="T2692" s="6">
        <f>Table1[[#This Row],[Volume in Units]]*Table1[[#This Row],[Price SDG/Unit]]</f>
        <v>0</v>
      </c>
      <c r="U2692" s="57">
        <f>Table1[[#This Row],[Volume MT/Head]]*Table1[[#This Row],[Price USD/(MT/Head)]]</f>
        <v>0</v>
      </c>
      <c r="W2692" s="28">
        <f>Table1[[#This Row],[Commission SDG/MT]]*Table1[[#This Row],[Volume in Units]]</f>
        <v>0</v>
      </c>
      <c r="Y2692" s="28">
        <f t="shared" si="233"/>
        <v>0</v>
      </c>
      <c r="Z2692" s="6">
        <f>IFERROR((Table1[[#This Row],[Total Cost SDG]]/Table1[[#This Row],[Volume MT/Head]]),0)</f>
        <v>0</v>
      </c>
      <c r="AA2692" s="57" t="e">
        <f t="shared" si="234"/>
        <v>#DIV/0!</v>
      </c>
      <c r="AB2692" s="57">
        <f>IFERROR((Table1[[#This Row],[Total Cost USD]]/Table1[[#This Row],[Volume MT/Head]]),0)</f>
        <v>0</v>
      </c>
      <c r="AD2692" s="6">
        <f>Table1[[#This Row],[Volume MT/Head]]-Table1[[#This Row],[Delivered MT]]</f>
        <v>0</v>
      </c>
      <c r="AE2692" s="6">
        <f>Table1[[#This Row],[Delivered MT]]*Table1[[#This Row],[Average Cost SDG/MT]]</f>
        <v>0</v>
      </c>
    </row>
    <row r="2693" spans="1:31" hidden="1" x14ac:dyDescent="0.2">
      <c r="A2693" s="1">
        <v>2704</v>
      </c>
      <c r="P2693" s="6">
        <f t="shared" si="231"/>
        <v>0</v>
      </c>
      <c r="R2693" s="6">
        <f t="shared" si="232"/>
        <v>0</v>
      </c>
      <c r="S2693" s="57">
        <f t="shared" si="230"/>
        <v>0</v>
      </c>
      <c r="T2693" s="6">
        <f>Table1[[#This Row],[Volume in Units]]*Table1[[#This Row],[Price SDG/Unit]]</f>
        <v>0</v>
      </c>
      <c r="U2693" s="57">
        <f>Table1[[#This Row],[Volume MT/Head]]*Table1[[#This Row],[Price USD/(MT/Head)]]</f>
        <v>0</v>
      </c>
      <c r="W2693" s="28">
        <f>Table1[[#This Row],[Commission SDG/MT]]*Table1[[#This Row],[Volume in Units]]</f>
        <v>0</v>
      </c>
      <c r="Y2693" s="28">
        <f t="shared" si="233"/>
        <v>0</v>
      </c>
      <c r="Z2693" s="6">
        <f>IFERROR((Table1[[#This Row],[Total Cost SDG]]/Table1[[#This Row],[Volume MT/Head]]),0)</f>
        <v>0</v>
      </c>
      <c r="AA2693" s="57" t="e">
        <f t="shared" si="234"/>
        <v>#DIV/0!</v>
      </c>
      <c r="AB2693" s="57">
        <f>IFERROR((Table1[[#This Row],[Total Cost USD]]/Table1[[#This Row],[Volume MT/Head]]),0)</f>
        <v>0</v>
      </c>
      <c r="AD2693" s="6">
        <f>Table1[[#This Row],[Volume MT/Head]]-Table1[[#This Row],[Delivered MT]]</f>
        <v>0</v>
      </c>
      <c r="AE2693" s="6">
        <f>Table1[[#This Row],[Delivered MT]]*Table1[[#This Row],[Average Cost SDG/MT]]</f>
        <v>0</v>
      </c>
    </row>
    <row r="2694" spans="1:31" hidden="1" x14ac:dyDescent="0.2">
      <c r="A2694" s="1">
        <v>2705</v>
      </c>
      <c r="P2694" s="6">
        <f t="shared" si="231"/>
        <v>0</v>
      </c>
      <c r="R2694" s="6">
        <f t="shared" si="232"/>
        <v>0</v>
      </c>
      <c r="S2694" s="57">
        <f t="shared" si="230"/>
        <v>0</v>
      </c>
      <c r="T2694" s="6">
        <f>Table1[[#This Row],[Volume in Units]]*Table1[[#This Row],[Price SDG/Unit]]</f>
        <v>0</v>
      </c>
      <c r="U2694" s="57">
        <f>Table1[[#This Row],[Volume MT/Head]]*Table1[[#This Row],[Price USD/(MT/Head)]]</f>
        <v>0</v>
      </c>
      <c r="W2694" s="28">
        <f>Table1[[#This Row],[Commission SDG/MT]]*Table1[[#This Row],[Volume in Units]]</f>
        <v>0</v>
      </c>
      <c r="Y2694" s="28">
        <f t="shared" si="233"/>
        <v>0</v>
      </c>
      <c r="Z2694" s="6">
        <f>IFERROR((Table1[[#This Row],[Total Cost SDG]]/Table1[[#This Row],[Volume MT/Head]]),0)</f>
        <v>0</v>
      </c>
      <c r="AA2694" s="57" t="e">
        <f t="shared" si="234"/>
        <v>#DIV/0!</v>
      </c>
      <c r="AB2694" s="57">
        <f>IFERROR((Table1[[#This Row],[Total Cost USD]]/Table1[[#This Row],[Volume MT/Head]]),0)</f>
        <v>0</v>
      </c>
      <c r="AD2694" s="6">
        <f>Table1[[#This Row],[Volume MT/Head]]-Table1[[#This Row],[Delivered MT]]</f>
        <v>0</v>
      </c>
      <c r="AE2694" s="6">
        <f>Table1[[#This Row],[Delivered MT]]*Table1[[#This Row],[Average Cost SDG/MT]]</f>
        <v>0</v>
      </c>
    </row>
    <row r="2695" spans="1:31" hidden="1" x14ac:dyDescent="0.2">
      <c r="A2695" s="1">
        <v>2706</v>
      </c>
      <c r="P2695" s="6">
        <f t="shared" si="231"/>
        <v>0</v>
      </c>
      <c r="R2695" s="6">
        <f t="shared" si="232"/>
        <v>0</v>
      </c>
      <c r="S2695" s="57">
        <f t="shared" si="230"/>
        <v>0</v>
      </c>
      <c r="T2695" s="6">
        <f>Table1[[#This Row],[Volume in Units]]*Table1[[#This Row],[Price SDG/Unit]]</f>
        <v>0</v>
      </c>
      <c r="U2695" s="57">
        <f>Table1[[#This Row],[Volume MT/Head]]*Table1[[#This Row],[Price USD/(MT/Head)]]</f>
        <v>0</v>
      </c>
      <c r="W2695" s="28">
        <f>Table1[[#This Row],[Commission SDG/MT]]*Table1[[#This Row],[Volume in Units]]</f>
        <v>0</v>
      </c>
      <c r="Y2695" s="28">
        <f t="shared" si="233"/>
        <v>0</v>
      </c>
      <c r="Z2695" s="6">
        <f>IFERROR((Table1[[#This Row],[Total Cost SDG]]/Table1[[#This Row],[Volume MT/Head]]),0)</f>
        <v>0</v>
      </c>
      <c r="AA2695" s="57" t="e">
        <f t="shared" si="234"/>
        <v>#DIV/0!</v>
      </c>
      <c r="AB2695" s="57">
        <f>IFERROR((Table1[[#This Row],[Total Cost USD]]/Table1[[#This Row],[Volume MT/Head]]),0)</f>
        <v>0</v>
      </c>
      <c r="AD2695" s="6">
        <f>Table1[[#This Row],[Volume MT/Head]]-Table1[[#This Row],[Delivered MT]]</f>
        <v>0</v>
      </c>
      <c r="AE2695" s="6">
        <f>Table1[[#This Row],[Delivered MT]]*Table1[[#This Row],[Average Cost SDG/MT]]</f>
        <v>0</v>
      </c>
    </row>
    <row r="2696" spans="1:31" hidden="1" x14ac:dyDescent="0.2">
      <c r="A2696" s="1">
        <v>2707</v>
      </c>
      <c r="P2696" s="6">
        <f t="shared" si="231"/>
        <v>0</v>
      </c>
      <c r="R2696" s="6">
        <f t="shared" si="232"/>
        <v>0</v>
      </c>
      <c r="S2696" s="57">
        <f t="shared" si="230"/>
        <v>0</v>
      </c>
      <c r="T2696" s="6">
        <f>Table1[[#This Row],[Volume in Units]]*Table1[[#This Row],[Price SDG/Unit]]</f>
        <v>0</v>
      </c>
      <c r="U2696" s="57">
        <f>Table1[[#This Row],[Volume MT/Head]]*Table1[[#This Row],[Price USD/(MT/Head)]]</f>
        <v>0</v>
      </c>
      <c r="W2696" s="28">
        <f>Table1[[#This Row],[Commission SDG/MT]]*Table1[[#This Row],[Volume in Units]]</f>
        <v>0</v>
      </c>
      <c r="Y2696" s="28">
        <f t="shared" si="233"/>
        <v>0</v>
      </c>
      <c r="Z2696" s="6">
        <f>IFERROR((Table1[[#This Row],[Total Cost SDG]]/Table1[[#This Row],[Volume MT/Head]]),0)</f>
        <v>0</v>
      </c>
      <c r="AA2696" s="57" t="e">
        <f t="shared" si="234"/>
        <v>#DIV/0!</v>
      </c>
      <c r="AB2696" s="57">
        <f>IFERROR((Table1[[#This Row],[Total Cost USD]]/Table1[[#This Row],[Volume MT/Head]]),0)</f>
        <v>0</v>
      </c>
      <c r="AD2696" s="6">
        <f>Table1[[#This Row],[Volume MT/Head]]-Table1[[#This Row],[Delivered MT]]</f>
        <v>0</v>
      </c>
      <c r="AE2696" s="6">
        <f>Table1[[#This Row],[Delivered MT]]*Table1[[#This Row],[Average Cost SDG/MT]]</f>
        <v>0</v>
      </c>
    </row>
    <row r="2697" spans="1:31" hidden="1" x14ac:dyDescent="0.2">
      <c r="A2697" s="1">
        <v>2708</v>
      </c>
      <c r="P2697" s="6">
        <f t="shared" si="231"/>
        <v>0</v>
      </c>
      <c r="R2697" s="6">
        <f t="shared" si="232"/>
        <v>0</v>
      </c>
      <c r="S2697" s="57">
        <f t="shared" si="230"/>
        <v>0</v>
      </c>
      <c r="T2697" s="6">
        <f>Table1[[#This Row],[Volume in Units]]*Table1[[#This Row],[Price SDG/Unit]]</f>
        <v>0</v>
      </c>
      <c r="U2697" s="57">
        <f>Table1[[#This Row],[Volume MT/Head]]*Table1[[#This Row],[Price USD/(MT/Head)]]</f>
        <v>0</v>
      </c>
      <c r="W2697" s="28">
        <f>Table1[[#This Row],[Commission SDG/MT]]*Table1[[#This Row],[Volume in Units]]</f>
        <v>0</v>
      </c>
      <c r="Y2697" s="28">
        <f t="shared" si="233"/>
        <v>0</v>
      </c>
      <c r="Z2697" s="6">
        <f>IFERROR((Table1[[#This Row],[Total Cost SDG]]/Table1[[#This Row],[Volume MT/Head]]),0)</f>
        <v>0</v>
      </c>
      <c r="AA2697" s="57" t="e">
        <f t="shared" si="234"/>
        <v>#DIV/0!</v>
      </c>
      <c r="AB2697" s="57">
        <f>IFERROR((Table1[[#This Row],[Total Cost USD]]/Table1[[#This Row],[Volume MT/Head]]),0)</f>
        <v>0</v>
      </c>
      <c r="AD2697" s="6">
        <f>Table1[[#This Row],[Volume MT/Head]]-Table1[[#This Row],[Delivered MT]]</f>
        <v>0</v>
      </c>
      <c r="AE2697" s="6">
        <f>Table1[[#This Row],[Delivered MT]]*Table1[[#This Row],[Average Cost SDG/MT]]</f>
        <v>0</v>
      </c>
    </row>
    <row r="2698" spans="1:31" hidden="1" x14ac:dyDescent="0.2">
      <c r="A2698" s="1">
        <v>2709</v>
      </c>
      <c r="P2698" s="6">
        <f t="shared" si="231"/>
        <v>0</v>
      </c>
      <c r="R2698" s="6">
        <f t="shared" si="232"/>
        <v>0</v>
      </c>
      <c r="S2698" s="57">
        <f t="shared" si="230"/>
        <v>0</v>
      </c>
      <c r="T2698" s="6">
        <f>Table1[[#This Row],[Volume in Units]]*Table1[[#This Row],[Price SDG/Unit]]</f>
        <v>0</v>
      </c>
      <c r="U2698" s="57">
        <f>Table1[[#This Row],[Volume MT/Head]]*Table1[[#This Row],[Price USD/(MT/Head)]]</f>
        <v>0</v>
      </c>
      <c r="W2698" s="28">
        <f>Table1[[#This Row],[Commission SDG/MT]]*Table1[[#This Row],[Volume in Units]]</f>
        <v>0</v>
      </c>
      <c r="Y2698" s="28">
        <f t="shared" si="233"/>
        <v>0</v>
      </c>
      <c r="Z2698" s="6">
        <f>IFERROR((Table1[[#This Row],[Total Cost SDG]]/Table1[[#This Row],[Volume MT/Head]]),0)</f>
        <v>0</v>
      </c>
      <c r="AA2698" s="57" t="e">
        <f t="shared" si="234"/>
        <v>#DIV/0!</v>
      </c>
      <c r="AB2698" s="57">
        <f>IFERROR((Table1[[#This Row],[Total Cost USD]]/Table1[[#This Row],[Volume MT/Head]]),0)</f>
        <v>0</v>
      </c>
      <c r="AD2698" s="6">
        <f>Table1[[#This Row],[Volume MT/Head]]-Table1[[#This Row],[Delivered MT]]</f>
        <v>0</v>
      </c>
      <c r="AE2698" s="6">
        <f>Table1[[#This Row],[Delivered MT]]*Table1[[#This Row],[Average Cost SDG/MT]]</f>
        <v>0</v>
      </c>
    </row>
    <row r="2699" spans="1:31" hidden="1" x14ac:dyDescent="0.2">
      <c r="A2699" s="1">
        <v>2710</v>
      </c>
      <c r="P2699" s="6">
        <f t="shared" si="231"/>
        <v>0</v>
      </c>
      <c r="R2699" s="6">
        <f t="shared" si="232"/>
        <v>0</v>
      </c>
      <c r="S2699" s="57">
        <f t="shared" si="230"/>
        <v>0</v>
      </c>
      <c r="T2699" s="6">
        <f>Table1[[#This Row],[Volume in Units]]*Table1[[#This Row],[Price SDG/Unit]]</f>
        <v>0</v>
      </c>
      <c r="U2699" s="57">
        <f>Table1[[#This Row],[Volume MT/Head]]*Table1[[#This Row],[Price USD/(MT/Head)]]</f>
        <v>0</v>
      </c>
      <c r="W2699" s="28">
        <f>Table1[[#This Row],[Commission SDG/MT]]*Table1[[#This Row],[Volume in Units]]</f>
        <v>0</v>
      </c>
      <c r="Y2699" s="28">
        <f t="shared" si="233"/>
        <v>0</v>
      </c>
      <c r="Z2699" s="6">
        <f>IFERROR((Table1[[#This Row],[Total Cost SDG]]/Table1[[#This Row],[Volume MT/Head]]),0)</f>
        <v>0</v>
      </c>
      <c r="AA2699" s="57" t="e">
        <f t="shared" si="234"/>
        <v>#DIV/0!</v>
      </c>
      <c r="AB2699" s="57">
        <f>IFERROR((Table1[[#This Row],[Total Cost USD]]/Table1[[#This Row],[Volume MT/Head]]),0)</f>
        <v>0</v>
      </c>
      <c r="AD2699" s="6">
        <f>Table1[[#This Row],[Volume MT/Head]]-Table1[[#This Row],[Delivered MT]]</f>
        <v>0</v>
      </c>
      <c r="AE2699" s="6">
        <f>Table1[[#This Row],[Delivered MT]]*Table1[[#This Row],[Average Cost SDG/MT]]</f>
        <v>0</v>
      </c>
    </row>
    <row r="2700" spans="1:31" hidden="1" x14ac:dyDescent="0.2">
      <c r="A2700" s="1">
        <v>2711</v>
      </c>
      <c r="P2700" s="6">
        <f t="shared" si="231"/>
        <v>0</v>
      </c>
      <c r="R2700" s="6">
        <f t="shared" si="232"/>
        <v>0</v>
      </c>
      <c r="S2700" s="57">
        <f t="shared" si="230"/>
        <v>0</v>
      </c>
      <c r="T2700" s="6">
        <f>Table1[[#This Row],[Volume in Units]]*Table1[[#This Row],[Price SDG/Unit]]</f>
        <v>0</v>
      </c>
      <c r="U2700" s="57">
        <f>Table1[[#This Row],[Volume MT/Head]]*Table1[[#This Row],[Price USD/(MT/Head)]]</f>
        <v>0</v>
      </c>
      <c r="W2700" s="28">
        <f>Table1[[#This Row],[Commission SDG/MT]]*Table1[[#This Row],[Volume in Units]]</f>
        <v>0</v>
      </c>
      <c r="Y2700" s="28">
        <f t="shared" si="233"/>
        <v>0</v>
      </c>
      <c r="Z2700" s="6">
        <f>IFERROR((Table1[[#This Row],[Total Cost SDG]]/Table1[[#This Row],[Volume MT/Head]]),0)</f>
        <v>0</v>
      </c>
      <c r="AA2700" s="57" t="e">
        <f t="shared" si="234"/>
        <v>#DIV/0!</v>
      </c>
      <c r="AB2700" s="57">
        <f>IFERROR((Table1[[#This Row],[Total Cost USD]]/Table1[[#This Row],[Volume MT/Head]]),0)</f>
        <v>0</v>
      </c>
      <c r="AD2700" s="6">
        <f>Table1[[#This Row],[Volume MT/Head]]-Table1[[#This Row],[Delivered MT]]</f>
        <v>0</v>
      </c>
      <c r="AE2700" s="6">
        <f>Table1[[#This Row],[Delivered MT]]*Table1[[#This Row],[Average Cost SDG/MT]]</f>
        <v>0</v>
      </c>
    </row>
    <row r="2701" spans="1:31" hidden="1" x14ac:dyDescent="0.2">
      <c r="A2701" s="1">
        <v>2712</v>
      </c>
      <c r="P2701" s="6">
        <f t="shared" si="231"/>
        <v>0</v>
      </c>
      <c r="R2701" s="6">
        <f t="shared" si="232"/>
        <v>0</v>
      </c>
      <c r="S2701" s="57">
        <f t="shared" si="230"/>
        <v>0</v>
      </c>
      <c r="T2701" s="6">
        <f>Table1[[#This Row],[Volume in Units]]*Table1[[#This Row],[Price SDG/Unit]]</f>
        <v>0</v>
      </c>
      <c r="U2701" s="57">
        <f>Table1[[#This Row],[Volume MT/Head]]*Table1[[#This Row],[Price USD/(MT/Head)]]</f>
        <v>0</v>
      </c>
      <c r="W2701" s="28">
        <f>Table1[[#This Row],[Commission SDG/MT]]*Table1[[#This Row],[Volume in Units]]</f>
        <v>0</v>
      </c>
      <c r="Y2701" s="28">
        <f t="shared" si="233"/>
        <v>0</v>
      </c>
      <c r="Z2701" s="6">
        <f>IFERROR((Table1[[#This Row],[Total Cost SDG]]/Table1[[#This Row],[Volume MT/Head]]),0)</f>
        <v>0</v>
      </c>
      <c r="AA2701" s="57" t="e">
        <f t="shared" si="234"/>
        <v>#DIV/0!</v>
      </c>
      <c r="AB2701" s="57">
        <f>IFERROR((Table1[[#This Row],[Total Cost USD]]/Table1[[#This Row],[Volume MT/Head]]),0)</f>
        <v>0</v>
      </c>
      <c r="AD2701" s="6">
        <f>Table1[[#This Row],[Volume MT/Head]]-Table1[[#This Row],[Delivered MT]]</f>
        <v>0</v>
      </c>
      <c r="AE2701" s="6">
        <f>Table1[[#This Row],[Delivered MT]]*Table1[[#This Row],[Average Cost SDG/MT]]</f>
        <v>0</v>
      </c>
    </row>
    <row r="2702" spans="1:31" hidden="1" x14ac:dyDescent="0.2">
      <c r="A2702" s="1">
        <v>2713</v>
      </c>
      <c r="P2702" s="6">
        <f t="shared" si="231"/>
        <v>0</v>
      </c>
      <c r="R2702" s="6">
        <f t="shared" si="232"/>
        <v>0</v>
      </c>
      <c r="S2702" s="57">
        <f t="shared" si="230"/>
        <v>0</v>
      </c>
      <c r="T2702" s="6">
        <f>Table1[[#This Row],[Volume in Units]]*Table1[[#This Row],[Price SDG/Unit]]</f>
        <v>0</v>
      </c>
      <c r="U2702" s="57">
        <f>Table1[[#This Row],[Volume MT/Head]]*Table1[[#This Row],[Price USD/(MT/Head)]]</f>
        <v>0</v>
      </c>
      <c r="W2702" s="28">
        <f>Table1[[#This Row],[Commission SDG/MT]]*Table1[[#This Row],[Volume in Units]]</f>
        <v>0</v>
      </c>
      <c r="Y2702" s="28">
        <f t="shared" si="233"/>
        <v>0</v>
      </c>
      <c r="Z2702" s="6">
        <f>IFERROR((Table1[[#This Row],[Total Cost SDG]]/Table1[[#This Row],[Volume MT/Head]]),0)</f>
        <v>0</v>
      </c>
      <c r="AA2702" s="57" t="e">
        <f t="shared" si="234"/>
        <v>#DIV/0!</v>
      </c>
      <c r="AB2702" s="57">
        <f>IFERROR((Table1[[#This Row],[Total Cost USD]]/Table1[[#This Row],[Volume MT/Head]]),0)</f>
        <v>0</v>
      </c>
      <c r="AD2702" s="6">
        <f>Table1[[#This Row],[Volume MT/Head]]-Table1[[#This Row],[Delivered MT]]</f>
        <v>0</v>
      </c>
      <c r="AE2702" s="6">
        <f>Table1[[#This Row],[Delivered MT]]*Table1[[#This Row],[Average Cost SDG/MT]]</f>
        <v>0</v>
      </c>
    </row>
    <row r="2703" spans="1:31" hidden="1" x14ac:dyDescent="0.2">
      <c r="A2703" s="1">
        <v>2714</v>
      </c>
      <c r="P2703" s="6">
        <f t="shared" si="231"/>
        <v>0</v>
      </c>
      <c r="R2703" s="6">
        <f t="shared" si="232"/>
        <v>0</v>
      </c>
      <c r="S2703" s="57">
        <f t="shared" si="230"/>
        <v>0</v>
      </c>
      <c r="T2703" s="6">
        <f>Table1[[#This Row],[Volume in Units]]*Table1[[#This Row],[Price SDG/Unit]]</f>
        <v>0</v>
      </c>
      <c r="U2703" s="57">
        <f>Table1[[#This Row],[Volume MT/Head]]*Table1[[#This Row],[Price USD/(MT/Head)]]</f>
        <v>0</v>
      </c>
      <c r="W2703" s="28">
        <f>Table1[[#This Row],[Commission SDG/MT]]*Table1[[#This Row],[Volume in Units]]</f>
        <v>0</v>
      </c>
      <c r="Y2703" s="28">
        <f t="shared" si="233"/>
        <v>0</v>
      </c>
      <c r="Z2703" s="6">
        <f>IFERROR((Table1[[#This Row],[Total Cost SDG]]/Table1[[#This Row],[Volume MT/Head]]),0)</f>
        <v>0</v>
      </c>
      <c r="AA2703" s="57" t="e">
        <f t="shared" si="234"/>
        <v>#DIV/0!</v>
      </c>
      <c r="AB2703" s="57">
        <f>IFERROR((Table1[[#This Row],[Total Cost USD]]/Table1[[#This Row],[Volume MT/Head]]),0)</f>
        <v>0</v>
      </c>
      <c r="AD2703" s="6">
        <f>Table1[[#This Row],[Volume MT/Head]]-Table1[[#This Row],[Delivered MT]]</f>
        <v>0</v>
      </c>
      <c r="AE2703" s="6">
        <f>Table1[[#This Row],[Delivered MT]]*Table1[[#This Row],[Average Cost SDG/MT]]</f>
        <v>0</v>
      </c>
    </row>
    <row r="2704" spans="1:31" hidden="1" x14ac:dyDescent="0.2">
      <c r="A2704" s="1">
        <v>2715</v>
      </c>
      <c r="P2704" s="6">
        <f t="shared" si="231"/>
        <v>0</v>
      </c>
      <c r="R2704" s="6">
        <f t="shared" si="232"/>
        <v>0</v>
      </c>
      <c r="S2704" s="57">
        <f t="shared" si="230"/>
        <v>0</v>
      </c>
      <c r="T2704" s="6">
        <f>Table1[[#This Row],[Volume in Units]]*Table1[[#This Row],[Price SDG/Unit]]</f>
        <v>0</v>
      </c>
      <c r="U2704" s="57">
        <f>Table1[[#This Row],[Volume MT/Head]]*Table1[[#This Row],[Price USD/(MT/Head)]]</f>
        <v>0</v>
      </c>
      <c r="W2704" s="28">
        <f>Table1[[#This Row],[Commission SDG/MT]]*Table1[[#This Row],[Volume in Units]]</f>
        <v>0</v>
      </c>
      <c r="Y2704" s="28">
        <f t="shared" si="233"/>
        <v>0</v>
      </c>
      <c r="Z2704" s="6">
        <f>IFERROR((Table1[[#This Row],[Total Cost SDG]]/Table1[[#This Row],[Volume MT/Head]]),0)</f>
        <v>0</v>
      </c>
      <c r="AA2704" s="57" t="e">
        <f t="shared" si="234"/>
        <v>#DIV/0!</v>
      </c>
      <c r="AB2704" s="57">
        <f>IFERROR((Table1[[#This Row],[Total Cost USD]]/Table1[[#This Row],[Volume MT/Head]]),0)</f>
        <v>0</v>
      </c>
      <c r="AD2704" s="6">
        <f>Table1[[#This Row],[Volume MT/Head]]-Table1[[#This Row],[Delivered MT]]</f>
        <v>0</v>
      </c>
      <c r="AE2704" s="6">
        <f>Table1[[#This Row],[Delivered MT]]*Table1[[#This Row],[Average Cost SDG/MT]]</f>
        <v>0</v>
      </c>
    </row>
    <row r="2705" spans="1:31" hidden="1" x14ac:dyDescent="0.2">
      <c r="A2705" s="1">
        <v>2716</v>
      </c>
      <c r="P2705" s="6">
        <f t="shared" si="231"/>
        <v>0</v>
      </c>
      <c r="R2705" s="6">
        <f t="shared" si="232"/>
        <v>0</v>
      </c>
      <c r="S2705" s="57">
        <f t="shared" si="230"/>
        <v>0</v>
      </c>
      <c r="T2705" s="6">
        <f>Table1[[#This Row],[Volume in Units]]*Table1[[#This Row],[Price SDG/Unit]]</f>
        <v>0</v>
      </c>
      <c r="U2705" s="57">
        <f>Table1[[#This Row],[Volume MT/Head]]*Table1[[#This Row],[Price USD/(MT/Head)]]</f>
        <v>0</v>
      </c>
      <c r="W2705" s="28">
        <f>Table1[[#This Row],[Commission SDG/MT]]*Table1[[#This Row],[Volume in Units]]</f>
        <v>0</v>
      </c>
      <c r="Y2705" s="28">
        <f t="shared" si="233"/>
        <v>0</v>
      </c>
      <c r="Z2705" s="6">
        <f>IFERROR((Table1[[#This Row],[Total Cost SDG]]/Table1[[#This Row],[Volume MT/Head]]),0)</f>
        <v>0</v>
      </c>
      <c r="AA2705" s="57" t="e">
        <f t="shared" si="234"/>
        <v>#DIV/0!</v>
      </c>
      <c r="AB2705" s="57">
        <f>IFERROR((Table1[[#This Row],[Total Cost USD]]/Table1[[#This Row],[Volume MT/Head]]),0)</f>
        <v>0</v>
      </c>
      <c r="AD2705" s="6">
        <f>Table1[[#This Row],[Volume MT/Head]]-Table1[[#This Row],[Delivered MT]]</f>
        <v>0</v>
      </c>
      <c r="AE2705" s="6">
        <f>Table1[[#This Row],[Delivered MT]]*Table1[[#This Row],[Average Cost SDG/MT]]</f>
        <v>0</v>
      </c>
    </row>
    <row r="2706" spans="1:31" hidden="1" x14ac:dyDescent="0.2">
      <c r="A2706" s="1">
        <v>2717</v>
      </c>
      <c r="P2706" s="6">
        <f t="shared" si="231"/>
        <v>0</v>
      </c>
      <c r="R2706" s="6">
        <f t="shared" si="232"/>
        <v>0</v>
      </c>
      <c r="S2706" s="57">
        <f t="shared" si="230"/>
        <v>0</v>
      </c>
      <c r="T2706" s="6">
        <f>Table1[[#This Row],[Volume in Units]]*Table1[[#This Row],[Price SDG/Unit]]</f>
        <v>0</v>
      </c>
      <c r="U2706" s="57">
        <f>Table1[[#This Row],[Volume MT/Head]]*Table1[[#This Row],[Price USD/(MT/Head)]]</f>
        <v>0</v>
      </c>
      <c r="W2706" s="28">
        <f>Table1[[#This Row],[Commission SDG/MT]]*Table1[[#This Row],[Volume in Units]]</f>
        <v>0</v>
      </c>
      <c r="Y2706" s="28">
        <f t="shared" si="233"/>
        <v>0</v>
      </c>
      <c r="Z2706" s="6">
        <f>IFERROR((Table1[[#This Row],[Total Cost SDG]]/Table1[[#This Row],[Volume MT/Head]]),0)</f>
        <v>0</v>
      </c>
      <c r="AA2706" s="57" t="e">
        <f t="shared" si="234"/>
        <v>#DIV/0!</v>
      </c>
      <c r="AB2706" s="57">
        <f>IFERROR((Table1[[#This Row],[Total Cost USD]]/Table1[[#This Row],[Volume MT/Head]]),0)</f>
        <v>0</v>
      </c>
      <c r="AD2706" s="6">
        <f>Table1[[#This Row],[Volume MT/Head]]-Table1[[#This Row],[Delivered MT]]</f>
        <v>0</v>
      </c>
      <c r="AE2706" s="6">
        <f>Table1[[#This Row],[Delivered MT]]*Table1[[#This Row],[Average Cost SDG/MT]]</f>
        <v>0</v>
      </c>
    </row>
    <row r="2707" spans="1:31" hidden="1" x14ac:dyDescent="0.2">
      <c r="A2707" s="1">
        <v>2718</v>
      </c>
      <c r="P2707" s="6">
        <f t="shared" si="231"/>
        <v>0</v>
      </c>
      <c r="R2707" s="6">
        <f t="shared" si="232"/>
        <v>0</v>
      </c>
      <c r="S2707" s="57">
        <f t="shared" si="230"/>
        <v>0</v>
      </c>
      <c r="T2707" s="6">
        <f>Table1[[#This Row],[Volume in Units]]*Table1[[#This Row],[Price SDG/Unit]]</f>
        <v>0</v>
      </c>
      <c r="U2707" s="57">
        <f>Table1[[#This Row],[Volume MT/Head]]*Table1[[#This Row],[Price USD/(MT/Head)]]</f>
        <v>0</v>
      </c>
      <c r="W2707" s="28">
        <f>Table1[[#This Row],[Commission SDG/MT]]*Table1[[#This Row],[Volume in Units]]</f>
        <v>0</v>
      </c>
      <c r="Y2707" s="28">
        <f t="shared" si="233"/>
        <v>0</v>
      </c>
      <c r="Z2707" s="6">
        <f>IFERROR((Table1[[#This Row],[Total Cost SDG]]/Table1[[#This Row],[Volume MT/Head]]),0)</f>
        <v>0</v>
      </c>
      <c r="AA2707" s="57" t="e">
        <f t="shared" si="234"/>
        <v>#DIV/0!</v>
      </c>
      <c r="AB2707" s="57">
        <f>IFERROR((Table1[[#This Row],[Total Cost USD]]/Table1[[#This Row],[Volume MT/Head]]),0)</f>
        <v>0</v>
      </c>
      <c r="AD2707" s="6">
        <f>Table1[[#This Row],[Volume MT/Head]]-Table1[[#This Row],[Delivered MT]]</f>
        <v>0</v>
      </c>
      <c r="AE2707" s="6">
        <f>Table1[[#This Row],[Delivered MT]]*Table1[[#This Row],[Average Cost SDG/MT]]</f>
        <v>0</v>
      </c>
    </row>
    <row r="2708" spans="1:31" hidden="1" x14ac:dyDescent="0.2">
      <c r="A2708" s="1">
        <v>2719</v>
      </c>
      <c r="P2708" s="6">
        <f t="shared" si="231"/>
        <v>0</v>
      </c>
      <c r="R2708" s="6">
        <f t="shared" si="232"/>
        <v>0</v>
      </c>
      <c r="S2708" s="57">
        <f t="shared" si="230"/>
        <v>0</v>
      </c>
      <c r="T2708" s="6">
        <f>Table1[[#This Row],[Volume in Units]]*Table1[[#This Row],[Price SDG/Unit]]</f>
        <v>0</v>
      </c>
      <c r="U2708" s="57">
        <f>Table1[[#This Row],[Volume MT/Head]]*Table1[[#This Row],[Price USD/(MT/Head)]]</f>
        <v>0</v>
      </c>
      <c r="W2708" s="28">
        <f>Table1[[#This Row],[Commission SDG/MT]]*Table1[[#This Row],[Volume in Units]]</f>
        <v>0</v>
      </c>
      <c r="Y2708" s="28">
        <f t="shared" si="233"/>
        <v>0</v>
      </c>
      <c r="Z2708" s="6">
        <f>IFERROR((Table1[[#This Row],[Total Cost SDG]]/Table1[[#This Row],[Volume MT/Head]]),0)</f>
        <v>0</v>
      </c>
      <c r="AA2708" s="57" t="e">
        <f t="shared" si="234"/>
        <v>#DIV/0!</v>
      </c>
      <c r="AB2708" s="57">
        <f>IFERROR((Table1[[#This Row],[Total Cost USD]]/Table1[[#This Row],[Volume MT/Head]]),0)</f>
        <v>0</v>
      </c>
      <c r="AD2708" s="6">
        <f>Table1[[#This Row],[Volume MT/Head]]-Table1[[#This Row],[Delivered MT]]</f>
        <v>0</v>
      </c>
      <c r="AE2708" s="6">
        <f>Table1[[#This Row],[Delivered MT]]*Table1[[#This Row],[Average Cost SDG/MT]]</f>
        <v>0</v>
      </c>
    </row>
    <row r="2709" spans="1:31" hidden="1" x14ac:dyDescent="0.2">
      <c r="A2709" s="1">
        <v>2720</v>
      </c>
      <c r="P2709" s="6">
        <f t="shared" si="231"/>
        <v>0</v>
      </c>
      <c r="R2709" s="6">
        <f t="shared" si="232"/>
        <v>0</v>
      </c>
      <c r="S2709" s="57">
        <f t="shared" si="230"/>
        <v>0</v>
      </c>
      <c r="T2709" s="6">
        <f>Table1[[#This Row],[Volume in Units]]*Table1[[#This Row],[Price SDG/Unit]]</f>
        <v>0</v>
      </c>
      <c r="U2709" s="57">
        <f>Table1[[#This Row],[Volume MT/Head]]*Table1[[#This Row],[Price USD/(MT/Head)]]</f>
        <v>0</v>
      </c>
      <c r="W2709" s="28">
        <f>Table1[[#This Row],[Commission SDG/MT]]*Table1[[#This Row],[Volume in Units]]</f>
        <v>0</v>
      </c>
      <c r="Y2709" s="28">
        <f t="shared" si="233"/>
        <v>0</v>
      </c>
      <c r="Z2709" s="6">
        <f>IFERROR((Table1[[#This Row],[Total Cost SDG]]/Table1[[#This Row],[Volume MT/Head]]),0)</f>
        <v>0</v>
      </c>
      <c r="AA2709" s="57" t="e">
        <f t="shared" si="234"/>
        <v>#DIV/0!</v>
      </c>
      <c r="AB2709" s="57">
        <f>IFERROR((Table1[[#This Row],[Total Cost USD]]/Table1[[#This Row],[Volume MT/Head]]),0)</f>
        <v>0</v>
      </c>
      <c r="AD2709" s="6">
        <f>Table1[[#This Row],[Volume MT/Head]]-Table1[[#This Row],[Delivered MT]]</f>
        <v>0</v>
      </c>
      <c r="AE2709" s="6">
        <f>Table1[[#This Row],[Delivered MT]]*Table1[[#This Row],[Average Cost SDG/MT]]</f>
        <v>0</v>
      </c>
    </row>
    <row r="2710" spans="1:31" hidden="1" x14ac:dyDescent="0.2">
      <c r="A2710" s="1">
        <v>2721</v>
      </c>
      <c r="P2710" s="6">
        <f t="shared" si="231"/>
        <v>0</v>
      </c>
      <c r="R2710" s="6">
        <f t="shared" si="232"/>
        <v>0</v>
      </c>
      <c r="S2710" s="57">
        <f t="shared" si="230"/>
        <v>0</v>
      </c>
      <c r="T2710" s="6">
        <f>Table1[[#This Row],[Volume in Units]]*Table1[[#This Row],[Price SDG/Unit]]</f>
        <v>0</v>
      </c>
      <c r="U2710" s="57">
        <f>Table1[[#This Row],[Volume MT/Head]]*Table1[[#This Row],[Price USD/(MT/Head)]]</f>
        <v>0</v>
      </c>
      <c r="W2710" s="28">
        <f>Table1[[#This Row],[Commission SDG/MT]]*Table1[[#This Row],[Volume in Units]]</f>
        <v>0</v>
      </c>
      <c r="Y2710" s="28">
        <f t="shared" si="233"/>
        <v>0</v>
      </c>
      <c r="Z2710" s="6">
        <f>IFERROR((Table1[[#This Row],[Total Cost SDG]]/Table1[[#This Row],[Volume MT/Head]]),0)</f>
        <v>0</v>
      </c>
      <c r="AA2710" s="57" t="e">
        <f t="shared" si="234"/>
        <v>#DIV/0!</v>
      </c>
      <c r="AB2710" s="57">
        <f>IFERROR((Table1[[#This Row],[Total Cost USD]]/Table1[[#This Row],[Volume MT/Head]]),0)</f>
        <v>0</v>
      </c>
      <c r="AD2710" s="6">
        <f>Table1[[#This Row],[Volume MT/Head]]-Table1[[#This Row],[Delivered MT]]</f>
        <v>0</v>
      </c>
      <c r="AE2710" s="6">
        <f>Table1[[#This Row],[Delivered MT]]*Table1[[#This Row],[Average Cost SDG/MT]]</f>
        <v>0</v>
      </c>
    </row>
    <row r="2711" spans="1:31" hidden="1" x14ac:dyDescent="0.2">
      <c r="A2711" s="1">
        <v>2722</v>
      </c>
      <c r="P2711" s="6">
        <f t="shared" si="231"/>
        <v>0</v>
      </c>
      <c r="R2711" s="6">
        <f t="shared" si="232"/>
        <v>0</v>
      </c>
      <c r="S2711" s="57">
        <f t="shared" si="230"/>
        <v>0</v>
      </c>
      <c r="T2711" s="6">
        <f>Table1[[#This Row],[Volume in Units]]*Table1[[#This Row],[Price SDG/Unit]]</f>
        <v>0</v>
      </c>
      <c r="U2711" s="57">
        <f>Table1[[#This Row],[Volume MT/Head]]*Table1[[#This Row],[Price USD/(MT/Head)]]</f>
        <v>0</v>
      </c>
      <c r="W2711" s="28">
        <f>Table1[[#This Row],[Commission SDG/MT]]*Table1[[#This Row],[Volume in Units]]</f>
        <v>0</v>
      </c>
      <c r="Y2711" s="28">
        <f t="shared" si="233"/>
        <v>0</v>
      </c>
      <c r="Z2711" s="6">
        <f>IFERROR((Table1[[#This Row],[Total Cost SDG]]/Table1[[#This Row],[Volume MT/Head]]),0)</f>
        <v>0</v>
      </c>
      <c r="AA2711" s="57" t="e">
        <f t="shared" si="234"/>
        <v>#DIV/0!</v>
      </c>
      <c r="AB2711" s="57">
        <f>IFERROR((Table1[[#This Row],[Total Cost USD]]/Table1[[#This Row],[Volume MT/Head]]),0)</f>
        <v>0</v>
      </c>
      <c r="AD2711" s="6">
        <f>Table1[[#This Row],[Volume MT/Head]]-Table1[[#This Row],[Delivered MT]]</f>
        <v>0</v>
      </c>
      <c r="AE2711" s="6">
        <f>Table1[[#This Row],[Delivered MT]]*Table1[[#This Row],[Average Cost SDG/MT]]</f>
        <v>0</v>
      </c>
    </row>
    <row r="2712" spans="1:31" hidden="1" x14ac:dyDescent="0.2">
      <c r="A2712" s="1">
        <v>2723</v>
      </c>
      <c r="P2712" s="6">
        <f t="shared" si="231"/>
        <v>0</v>
      </c>
      <c r="R2712" s="6">
        <f t="shared" si="232"/>
        <v>0</v>
      </c>
      <c r="S2712" s="57">
        <f t="shared" si="230"/>
        <v>0</v>
      </c>
      <c r="T2712" s="6">
        <f>Table1[[#This Row],[Volume in Units]]*Table1[[#This Row],[Price SDG/Unit]]</f>
        <v>0</v>
      </c>
      <c r="U2712" s="57">
        <f>Table1[[#This Row],[Volume MT/Head]]*Table1[[#This Row],[Price USD/(MT/Head)]]</f>
        <v>0</v>
      </c>
      <c r="W2712" s="28">
        <f>Table1[[#This Row],[Commission SDG/MT]]*Table1[[#This Row],[Volume in Units]]</f>
        <v>0</v>
      </c>
      <c r="Y2712" s="28">
        <f t="shared" si="233"/>
        <v>0</v>
      </c>
      <c r="Z2712" s="6">
        <f>IFERROR((Table1[[#This Row],[Total Cost SDG]]/Table1[[#This Row],[Volume MT/Head]]),0)</f>
        <v>0</v>
      </c>
      <c r="AA2712" s="57" t="e">
        <f t="shared" si="234"/>
        <v>#DIV/0!</v>
      </c>
      <c r="AB2712" s="57">
        <f>IFERROR((Table1[[#This Row],[Total Cost USD]]/Table1[[#This Row],[Volume MT/Head]]),0)</f>
        <v>0</v>
      </c>
      <c r="AD2712" s="6">
        <f>Table1[[#This Row],[Volume MT/Head]]-Table1[[#This Row],[Delivered MT]]</f>
        <v>0</v>
      </c>
      <c r="AE2712" s="6">
        <f>Table1[[#This Row],[Delivered MT]]*Table1[[#This Row],[Average Cost SDG/MT]]</f>
        <v>0</v>
      </c>
    </row>
    <row r="2713" spans="1:31" hidden="1" x14ac:dyDescent="0.2">
      <c r="A2713" s="1">
        <v>2724</v>
      </c>
      <c r="P2713" s="6">
        <f t="shared" si="231"/>
        <v>0</v>
      </c>
      <c r="R2713" s="6">
        <f t="shared" si="232"/>
        <v>0</v>
      </c>
      <c r="S2713" s="57">
        <f t="shared" ref="S2713:S2776" si="235">IFERROR((R2713/F2713),0)</f>
        <v>0</v>
      </c>
      <c r="T2713" s="6">
        <f>Table1[[#This Row],[Volume in Units]]*Table1[[#This Row],[Price SDG/Unit]]</f>
        <v>0</v>
      </c>
      <c r="U2713" s="57">
        <f>Table1[[#This Row],[Volume MT/Head]]*Table1[[#This Row],[Price USD/(MT/Head)]]</f>
        <v>0</v>
      </c>
      <c r="W2713" s="28">
        <f>Table1[[#This Row],[Commission SDG/MT]]*Table1[[#This Row],[Volume in Units]]</f>
        <v>0</v>
      </c>
      <c r="Y2713" s="28">
        <f t="shared" si="233"/>
        <v>0</v>
      </c>
      <c r="Z2713" s="6">
        <f>IFERROR((Table1[[#This Row],[Total Cost SDG]]/Table1[[#This Row],[Volume MT/Head]]),0)</f>
        <v>0</v>
      </c>
      <c r="AA2713" s="57" t="e">
        <f t="shared" si="234"/>
        <v>#DIV/0!</v>
      </c>
      <c r="AB2713" s="57">
        <f>IFERROR((Table1[[#This Row],[Total Cost USD]]/Table1[[#This Row],[Volume MT/Head]]),0)</f>
        <v>0</v>
      </c>
      <c r="AD2713" s="6">
        <f>Table1[[#This Row],[Volume MT/Head]]-Table1[[#This Row],[Delivered MT]]</f>
        <v>0</v>
      </c>
      <c r="AE2713" s="6">
        <f>Table1[[#This Row],[Delivered MT]]*Table1[[#This Row],[Average Cost SDG/MT]]</f>
        <v>0</v>
      </c>
    </row>
    <row r="2714" spans="1:31" hidden="1" x14ac:dyDescent="0.2">
      <c r="A2714" s="1">
        <v>2725</v>
      </c>
      <c r="P2714" s="6">
        <f t="shared" si="231"/>
        <v>0</v>
      </c>
      <c r="R2714" s="6">
        <f t="shared" si="232"/>
        <v>0</v>
      </c>
      <c r="S2714" s="57">
        <f t="shared" si="235"/>
        <v>0</v>
      </c>
      <c r="T2714" s="6">
        <f>Table1[[#This Row],[Volume in Units]]*Table1[[#This Row],[Price SDG/Unit]]</f>
        <v>0</v>
      </c>
      <c r="U2714" s="57">
        <f>Table1[[#This Row],[Volume MT/Head]]*Table1[[#This Row],[Price USD/(MT/Head)]]</f>
        <v>0</v>
      </c>
      <c r="W2714" s="28">
        <f>Table1[[#This Row],[Commission SDG/MT]]*Table1[[#This Row],[Volume in Units]]</f>
        <v>0</v>
      </c>
      <c r="Y2714" s="28">
        <f t="shared" si="233"/>
        <v>0</v>
      </c>
      <c r="Z2714" s="6">
        <f>IFERROR((Table1[[#This Row],[Total Cost SDG]]/Table1[[#This Row],[Volume MT/Head]]),0)</f>
        <v>0</v>
      </c>
      <c r="AA2714" s="57" t="e">
        <f t="shared" si="234"/>
        <v>#DIV/0!</v>
      </c>
      <c r="AB2714" s="57">
        <f>IFERROR((Table1[[#This Row],[Total Cost USD]]/Table1[[#This Row],[Volume MT/Head]]),0)</f>
        <v>0</v>
      </c>
      <c r="AD2714" s="6">
        <f>Table1[[#This Row],[Volume MT/Head]]-Table1[[#This Row],[Delivered MT]]</f>
        <v>0</v>
      </c>
      <c r="AE2714" s="6">
        <f>Table1[[#This Row],[Delivered MT]]*Table1[[#This Row],[Average Cost SDG/MT]]</f>
        <v>0</v>
      </c>
    </row>
    <row r="2715" spans="1:31" hidden="1" x14ac:dyDescent="0.2">
      <c r="A2715" s="1">
        <v>2726</v>
      </c>
      <c r="P2715" s="6">
        <f t="shared" si="231"/>
        <v>0</v>
      </c>
      <c r="R2715" s="6">
        <f t="shared" si="232"/>
        <v>0</v>
      </c>
      <c r="S2715" s="57">
        <f t="shared" si="235"/>
        <v>0</v>
      </c>
      <c r="T2715" s="6">
        <f>Table1[[#This Row],[Volume in Units]]*Table1[[#This Row],[Price SDG/Unit]]</f>
        <v>0</v>
      </c>
      <c r="U2715" s="57">
        <f>Table1[[#This Row],[Volume MT/Head]]*Table1[[#This Row],[Price USD/(MT/Head)]]</f>
        <v>0</v>
      </c>
      <c r="W2715" s="28">
        <f>Table1[[#This Row],[Commission SDG/MT]]*Table1[[#This Row],[Volume in Units]]</f>
        <v>0</v>
      </c>
      <c r="Y2715" s="28">
        <f t="shared" si="233"/>
        <v>0</v>
      </c>
      <c r="Z2715" s="6">
        <f>IFERROR((Table1[[#This Row],[Total Cost SDG]]/Table1[[#This Row],[Volume MT/Head]]),0)</f>
        <v>0</v>
      </c>
      <c r="AA2715" s="57" t="e">
        <f t="shared" si="234"/>
        <v>#DIV/0!</v>
      </c>
      <c r="AB2715" s="57">
        <f>IFERROR((Table1[[#This Row],[Total Cost USD]]/Table1[[#This Row],[Volume MT/Head]]),0)</f>
        <v>0</v>
      </c>
      <c r="AD2715" s="6">
        <f>Table1[[#This Row],[Volume MT/Head]]-Table1[[#This Row],[Delivered MT]]</f>
        <v>0</v>
      </c>
      <c r="AE2715" s="6">
        <f>Table1[[#This Row],[Delivered MT]]*Table1[[#This Row],[Average Cost SDG/MT]]</f>
        <v>0</v>
      </c>
    </row>
    <row r="2716" spans="1:31" hidden="1" x14ac:dyDescent="0.2">
      <c r="A2716" s="1">
        <v>2727</v>
      </c>
      <c r="P2716" s="6">
        <f t="shared" si="231"/>
        <v>0</v>
      </c>
      <c r="R2716" s="6">
        <f t="shared" si="232"/>
        <v>0</v>
      </c>
      <c r="S2716" s="57">
        <f t="shared" si="235"/>
        <v>0</v>
      </c>
      <c r="T2716" s="6">
        <f>Table1[[#This Row],[Volume in Units]]*Table1[[#This Row],[Price SDG/Unit]]</f>
        <v>0</v>
      </c>
      <c r="U2716" s="57">
        <f>Table1[[#This Row],[Volume MT/Head]]*Table1[[#This Row],[Price USD/(MT/Head)]]</f>
        <v>0</v>
      </c>
      <c r="W2716" s="28">
        <f>Table1[[#This Row],[Commission SDG/MT]]*Table1[[#This Row],[Volume in Units]]</f>
        <v>0</v>
      </c>
      <c r="Y2716" s="28">
        <f t="shared" si="233"/>
        <v>0</v>
      </c>
      <c r="Z2716" s="6">
        <f>IFERROR((Table1[[#This Row],[Total Cost SDG]]/Table1[[#This Row],[Volume MT/Head]]),0)</f>
        <v>0</v>
      </c>
      <c r="AA2716" s="57" t="e">
        <f t="shared" si="234"/>
        <v>#DIV/0!</v>
      </c>
      <c r="AB2716" s="57">
        <f>IFERROR((Table1[[#This Row],[Total Cost USD]]/Table1[[#This Row],[Volume MT/Head]]),0)</f>
        <v>0</v>
      </c>
      <c r="AD2716" s="6">
        <f>Table1[[#This Row],[Volume MT/Head]]-Table1[[#This Row],[Delivered MT]]</f>
        <v>0</v>
      </c>
      <c r="AE2716" s="6">
        <f>Table1[[#This Row],[Delivered MT]]*Table1[[#This Row],[Average Cost SDG/MT]]</f>
        <v>0</v>
      </c>
    </row>
    <row r="2717" spans="1:31" hidden="1" x14ac:dyDescent="0.2">
      <c r="A2717" s="1">
        <v>2728</v>
      </c>
      <c r="P2717" s="6">
        <f t="shared" si="231"/>
        <v>0</v>
      </c>
      <c r="R2717" s="6">
        <f t="shared" si="232"/>
        <v>0</v>
      </c>
      <c r="S2717" s="57">
        <f t="shared" si="235"/>
        <v>0</v>
      </c>
      <c r="T2717" s="6">
        <f>Table1[[#This Row],[Volume in Units]]*Table1[[#This Row],[Price SDG/Unit]]</f>
        <v>0</v>
      </c>
      <c r="U2717" s="57">
        <f>Table1[[#This Row],[Volume MT/Head]]*Table1[[#This Row],[Price USD/(MT/Head)]]</f>
        <v>0</v>
      </c>
      <c r="W2717" s="28">
        <f>Table1[[#This Row],[Commission SDG/MT]]*Table1[[#This Row],[Volume in Units]]</f>
        <v>0</v>
      </c>
      <c r="Y2717" s="28">
        <f t="shared" si="233"/>
        <v>0</v>
      </c>
      <c r="Z2717" s="6">
        <f>IFERROR((Table1[[#This Row],[Total Cost SDG]]/Table1[[#This Row],[Volume MT/Head]]),0)</f>
        <v>0</v>
      </c>
      <c r="AA2717" s="57" t="e">
        <f t="shared" si="234"/>
        <v>#DIV/0!</v>
      </c>
      <c r="AB2717" s="57">
        <f>IFERROR((Table1[[#This Row],[Total Cost USD]]/Table1[[#This Row],[Volume MT/Head]]),0)</f>
        <v>0</v>
      </c>
      <c r="AD2717" s="6">
        <f>Table1[[#This Row],[Volume MT/Head]]-Table1[[#This Row],[Delivered MT]]</f>
        <v>0</v>
      </c>
      <c r="AE2717" s="6">
        <f>Table1[[#This Row],[Delivered MT]]*Table1[[#This Row],[Average Cost SDG/MT]]</f>
        <v>0</v>
      </c>
    </row>
    <row r="2718" spans="1:31" hidden="1" x14ac:dyDescent="0.2">
      <c r="A2718" s="1">
        <v>2729</v>
      </c>
      <c r="P2718" s="6">
        <f t="shared" si="231"/>
        <v>0</v>
      </c>
      <c r="R2718" s="6">
        <f t="shared" si="232"/>
        <v>0</v>
      </c>
      <c r="S2718" s="57">
        <f t="shared" si="235"/>
        <v>0</v>
      </c>
      <c r="T2718" s="6">
        <f>Table1[[#This Row],[Volume in Units]]*Table1[[#This Row],[Price SDG/Unit]]</f>
        <v>0</v>
      </c>
      <c r="U2718" s="57">
        <f>Table1[[#This Row],[Volume MT/Head]]*Table1[[#This Row],[Price USD/(MT/Head)]]</f>
        <v>0</v>
      </c>
      <c r="W2718" s="28">
        <f>Table1[[#This Row],[Commission SDG/MT]]*Table1[[#This Row],[Volume in Units]]</f>
        <v>0</v>
      </c>
      <c r="Y2718" s="28">
        <f t="shared" si="233"/>
        <v>0</v>
      </c>
      <c r="Z2718" s="6">
        <f>IFERROR((Table1[[#This Row],[Total Cost SDG]]/Table1[[#This Row],[Volume MT/Head]]),0)</f>
        <v>0</v>
      </c>
      <c r="AA2718" s="57" t="e">
        <f t="shared" si="234"/>
        <v>#DIV/0!</v>
      </c>
      <c r="AB2718" s="57">
        <f>IFERROR((Table1[[#This Row],[Total Cost USD]]/Table1[[#This Row],[Volume MT/Head]]),0)</f>
        <v>0</v>
      </c>
      <c r="AD2718" s="6">
        <f>Table1[[#This Row],[Volume MT/Head]]-Table1[[#This Row],[Delivered MT]]</f>
        <v>0</v>
      </c>
      <c r="AE2718" s="6">
        <f>Table1[[#This Row],[Delivered MT]]*Table1[[#This Row],[Average Cost SDG/MT]]</f>
        <v>0</v>
      </c>
    </row>
    <row r="2719" spans="1:31" hidden="1" x14ac:dyDescent="0.2">
      <c r="A2719" s="1">
        <v>2730</v>
      </c>
      <c r="P2719" s="6">
        <f t="shared" si="231"/>
        <v>0</v>
      </c>
      <c r="R2719" s="6">
        <f t="shared" si="232"/>
        <v>0</v>
      </c>
      <c r="S2719" s="57">
        <f t="shared" si="235"/>
        <v>0</v>
      </c>
      <c r="T2719" s="6">
        <f>Table1[[#This Row],[Volume in Units]]*Table1[[#This Row],[Price SDG/Unit]]</f>
        <v>0</v>
      </c>
      <c r="U2719" s="57">
        <f>Table1[[#This Row],[Volume MT/Head]]*Table1[[#This Row],[Price USD/(MT/Head)]]</f>
        <v>0</v>
      </c>
      <c r="W2719" s="28">
        <f>Table1[[#This Row],[Commission SDG/MT]]*Table1[[#This Row],[Volume in Units]]</f>
        <v>0</v>
      </c>
      <c r="Y2719" s="28">
        <f t="shared" si="233"/>
        <v>0</v>
      </c>
      <c r="Z2719" s="6">
        <f>IFERROR((Table1[[#This Row],[Total Cost SDG]]/Table1[[#This Row],[Volume MT/Head]]),0)</f>
        <v>0</v>
      </c>
      <c r="AA2719" s="57" t="e">
        <f t="shared" si="234"/>
        <v>#DIV/0!</v>
      </c>
      <c r="AB2719" s="57">
        <f>IFERROR((Table1[[#This Row],[Total Cost USD]]/Table1[[#This Row],[Volume MT/Head]]),0)</f>
        <v>0</v>
      </c>
      <c r="AD2719" s="6">
        <f>Table1[[#This Row],[Volume MT/Head]]-Table1[[#This Row],[Delivered MT]]</f>
        <v>0</v>
      </c>
      <c r="AE2719" s="6">
        <f>Table1[[#This Row],[Delivered MT]]*Table1[[#This Row],[Average Cost SDG/MT]]</f>
        <v>0</v>
      </c>
    </row>
    <row r="2720" spans="1:31" hidden="1" x14ac:dyDescent="0.2">
      <c r="A2720" s="1">
        <v>2731</v>
      </c>
      <c r="P2720" s="6">
        <f t="shared" si="231"/>
        <v>0</v>
      </c>
      <c r="R2720" s="6">
        <f t="shared" si="232"/>
        <v>0</v>
      </c>
      <c r="S2720" s="57">
        <f t="shared" si="235"/>
        <v>0</v>
      </c>
      <c r="T2720" s="6">
        <f>Table1[[#This Row],[Volume in Units]]*Table1[[#This Row],[Price SDG/Unit]]</f>
        <v>0</v>
      </c>
      <c r="U2720" s="57">
        <f>Table1[[#This Row],[Volume MT/Head]]*Table1[[#This Row],[Price USD/(MT/Head)]]</f>
        <v>0</v>
      </c>
      <c r="W2720" s="28">
        <f>Table1[[#This Row],[Commission SDG/MT]]*Table1[[#This Row],[Volume in Units]]</f>
        <v>0</v>
      </c>
      <c r="Y2720" s="28">
        <f t="shared" si="233"/>
        <v>0</v>
      </c>
      <c r="Z2720" s="6">
        <f>IFERROR((Table1[[#This Row],[Total Cost SDG]]/Table1[[#This Row],[Volume MT/Head]]),0)</f>
        <v>0</v>
      </c>
      <c r="AA2720" s="57" t="e">
        <f t="shared" si="234"/>
        <v>#DIV/0!</v>
      </c>
      <c r="AB2720" s="57">
        <f>IFERROR((Table1[[#This Row],[Total Cost USD]]/Table1[[#This Row],[Volume MT/Head]]),0)</f>
        <v>0</v>
      </c>
      <c r="AD2720" s="6">
        <f>Table1[[#This Row],[Volume MT/Head]]-Table1[[#This Row],[Delivered MT]]</f>
        <v>0</v>
      </c>
      <c r="AE2720" s="6">
        <f>Table1[[#This Row],[Delivered MT]]*Table1[[#This Row],[Average Cost SDG/MT]]</f>
        <v>0</v>
      </c>
    </row>
    <row r="2721" spans="1:31" hidden="1" x14ac:dyDescent="0.2">
      <c r="A2721" s="1">
        <v>2732</v>
      </c>
      <c r="P2721" s="6">
        <f t="shared" si="231"/>
        <v>0</v>
      </c>
      <c r="R2721" s="6">
        <f t="shared" si="232"/>
        <v>0</v>
      </c>
      <c r="S2721" s="57">
        <f t="shared" si="235"/>
        <v>0</v>
      </c>
      <c r="T2721" s="6">
        <f>Table1[[#This Row],[Volume in Units]]*Table1[[#This Row],[Price SDG/Unit]]</f>
        <v>0</v>
      </c>
      <c r="U2721" s="57">
        <f>Table1[[#This Row],[Volume MT/Head]]*Table1[[#This Row],[Price USD/(MT/Head)]]</f>
        <v>0</v>
      </c>
      <c r="W2721" s="28">
        <f>Table1[[#This Row],[Commission SDG/MT]]*Table1[[#This Row],[Volume in Units]]</f>
        <v>0</v>
      </c>
      <c r="Y2721" s="28">
        <f t="shared" si="233"/>
        <v>0</v>
      </c>
      <c r="Z2721" s="6">
        <f>IFERROR((Table1[[#This Row],[Total Cost SDG]]/Table1[[#This Row],[Volume MT/Head]]),0)</f>
        <v>0</v>
      </c>
      <c r="AA2721" s="57" t="e">
        <f t="shared" si="234"/>
        <v>#DIV/0!</v>
      </c>
      <c r="AB2721" s="57">
        <f>IFERROR((Table1[[#This Row],[Total Cost USD]]/Table1[[#This Row],[Volume MT/Head]]),0)</f>
        <v>0</v>
      </c>
      <c r="AD2721" s="6">
        <f>Table1[[#This Row],[Volume MT/Head]]-Table1[[#This Row],[Delivered MT]]</f>
        <v>0</v>
      </c>
      <c r="AE2721" s="6">
        <f>Table1[[#This Row],[Delivered MT]]*Table1[[#This Row],[Average Cost SDG/MT]]</f>
        <v>0</v>
      </c>
    </row>
    <row r="2722" spans="1:31" hidden="1" x14ac:dyDescent="0.2">
      <c r="A2722" s="1">
        <v>2733</v>
      </c>
      <c r="P2722" s="6">
        <f t="shared" si="231"/>
        <v>0</v>
      </c>
      <c r="R2722" s="6">
        <f t="shared" si="232"/>
        <v>0</v>
      </c>
      <c r="S2722" s="57">
        <f t="shared" si="235"/>
        <v>0</v>
      </c>
      <c r="T2722" s="6">
        <f>Table1[[#This Row],[Volume in Units]]*Table1[[#This Row],[Price SDG/Unit]]</f>
        <v>0</v>
      </c>
      <c r="U2722" s="57">
        <f>Table1[[#This Row],[Volume MT/Head]]*Table1[[#This Row],[Price USD/(MT/Head)]]</f>
        <v>0</v>
      </c>
      <c r="W2722" s="28">
        <f>Table1[[#This Row],[Commission SDG/MT]]*Table1[[#This Row],[Volume in Units]]</f>
        <v>0</v>
      </c>
      <c r="Y2722" s="28">
        <f t="shared" si="233"/>
        <v>0</v>
      </c>
      <c r="Z2722" s="6">
        <f>IFERROR((Table1[[#This Row],[Total Cost SDG]]/Table1[[#This Row],[Volume MT/Head]]),0)</f>
        <v>0</v>
      </c>
      <c r="AA2722" s="57" t="e">
        <f t="shared" si="234"/>
        <v>#DIV/0!</v>
      </c>
      <c r="AB2722" s="57">
        <f>IFERROR((Table1[[#This Row],[Total Cost USD]]/Table1[[#This Row],[Volume MT/Head]]),0)</f>
        <v>0</v>
      </c>
      <c r="AD2722" s="6">
        <f>Table1[[#This Row],[Volume MT/Head]]-Table1[[#This Row],[Delivered MT]]</f>
        <v>0</v>
      </c>
      <c r="AE2722" s="6">
        <f>Table1[[#This Row],[Delivered MT]]*Table1[[#This Row],[Average Cost SDG/MT]]</f>
        <v>0</v>
      </c>
    </row>
    <row r="2723" spans="1:31" hidden="1" x14ac:dyDescent="0.2">
      <c r="A2723" s="1">
        <v>2734</v>
      </c>
      <c r="P2723" s="6">
        <f t="shared" si="231"/>
        <v>0</v>
      </c>
      <c r="R2723" s="6">
        <f t="shared" si="232"/>
        <v>0</v>
      </c>
      <c r="S2723" s="57">
        <f t="shared" si="235"/>
        <v>0</v>
      </c>
      <c r="T2723" s="6">
        <f>Table1[[#This Row],[Volume in Units]]*Table1[[#This Row],[Price SDG/Unit]]</f>
        <v>0</v>
      </c>
      <c r="U2723" s="57">
        <f>Table1[[#This Row],[Volume MT/Head]]*Table1[[#This Row],[Price USD/(MT/Head)]]</f>
        <v>0</v>
      </c>
      <c r="W2723" s="28">
        <f>Table1[[#This Row],[Commission SDG/MT]]*Table1[[#This Row],[Volume in Units]]</f>
        <v>0</v>
      </c>
      <c r="Y2723" s="28">
        <f t="shared" si="233"/>
        <v>0</v>
      </c>
      <c r="Z2723" s="6">
        <f>IFERROR((Table1[[#This Row],[Total Cost SDG]]/Table1[[#This Row],[Volume MT/Head]]),0)</f>
        <v>0</v>
      </c>
      <c r="AA2723" s="57" t="e">
        <f t="shared" si="234"/>
        <v>#DIV/0!</v>
      </c>
      <c r="AB2723" s="57">
        <f>IFERROR((Table1[[#This Row],[Total Cost USD]]/Table1[[#This Row],[Volume MT/Head]]),0)</f>
        <v>0</v>
      </c>
      <c r="AD2723" s="6">
        <f>Table1[[#This Row],[Volume MT/Head]]-Table1[[#This Row],[Delivered MT]]</f>
        <v>0</v>
      </c>
      <c r="AE2723" s="6">
        <f>Table1[[#This Row],[Delivered MT]]*Table1[[#This Row],[Average Cost SDG/MT]]</f>
        <v>0</v>
      </c>
    </row>
    <row r="2724" spans="1:31" hidden="1" x14ac:dyDescent="0.2">
      <c r="A2724" s="1">
        <v>2735</v>
      </c>
      <c r="P2724" s="6">
        <f t="shared" si="231"/>
        <v>0</v>
      </c>
      <c r="R2724" s="6">
        <f t="shared" si="232"/>
        <v>0</v>
      </c>
      <c r="S2724" s="57">
        <f t="shared" si="235"/>
        <v>0</v>
      </c>
      <c r="T2724" s="6">
        <f>Table1[[#This Row],[Volume in Units]]*Table1[[#This Row],[Price SDG/Unit]]</f>
        <v>0</v>
      </c>
      <c r="U2724" s="57">
        <f>Table1[[#This Row],[Volume MT/Head]]*Table1[[#This Row],[Price USD/(MT/Head)]]</f>
        <v>0</v>
      </c>
      <c r="W2724" s="28">
        <f>Table1[[#This Row],[Commission SDG/MT]]*Table1[[#This Row],[Volume in Units]]</f>
        <v>0</v>
      </c>
      <c r="Y2724" s="28">
        <f t="shared" si="233"/>
        <v>0</v>
      </c>
      <c r="Z2724" s="6">
        <f>IFERROR((Table1[[#This Row],[Total Cost SDG]]/Table1[[#This Row],[Volume MT/Head]]),0)</f>
        <v>0</v>
      </c>
      <c r="AA2724" s="57" t="e">
        <f t="shared" si="234"/>
        <v>#DIV/0!</v>
      </c>
      <c r="AB2724" s="57">
        <f>IFERROR((Table1[[#This Row],[Total Cost USD]]/Table1[[#This Row],[Volume MT/Head]]),0)</f>
        <v>0</v>
      </c>
      <c r="AD2724" s="6">
        <f>Table1[[#This Row],[Volume MT/Head]]-Table1[[#This Row],[Delivered MT]]</f>
        <v>0</v>
      </c>
      <c r="AE2724" s="6">
        <f>Table1[[#This Row],[Delivered MT]]*Table1[[#This Row],[Average Cost SDG/MT]]</f>
        <v>0</v>
      </c>
    </row>
    <row r="2725" spans="1:31" hidden="1" x14ac:dyDescent="0.2">
      <c r="A2725" s="1">
        <v>2736</v>
      </c>
      <c r="P2725" s="6">
        <f t="shared" si="231"/>
        <v>0</v>
      </c>
      <c r="R2725" s="6">
        <f t="shared" si="232"/>
        <v>0</v>
      </c>
      <c r="S2725" s="57">
        <f t="shared" si="235"/>
        <v>0</v>
      </c>
      <c r="T2725" s="6">
        <f>Table1[[#This Row],[Volume in Units]]*Table1[[#This Row],[Price SDG/Unit]]</f>
        <v>0</v>
      </c>
      <c r="U2725" s="57">
        <f>Table1[[#This Row],[Volume MT/Head]]*Table1[[#This Row],[Price USD/(MT/Head)]]</f>
        <v>0</v>
      </c>
      <c r="W2725" s="28">
        <f>Table1[[#This Row],[Commission SDG/MT]]*Table1[[#This Row],[Volume in Units]]</f>
        <v>0</v>
      </c>
      <c r="Y2725" s="28">
        <f t="shared" si="233"/>
        <v>0</v>
      </c>
      <c r="Z2725" s="6">
        <f>IFERROR((Table1[[#This Row],[Total Cost SDG]]/Table1[[#This Row],[Volume MT/Head]]),0)</f>
        <v>0</v>
      </c>
      <c r="AA2725" s="57" t="e">
        <f t="shared" si="234"/>
        <v>#DIV/0!</v>
      </c>
      <c r="AB2725" s="57">
        <f>IFERROR((Table1[[#This Row],[Total Cost USD]]/Table1[[#This Row],[Volume MT/Head]]),0)</f>
        <v>0</v>
      </c>
      <c r="AD2725" s="6">
        <f>Table1[[#This Row],[Volume MT/Head]]-Table1[[#This Row],[Delivered MT]]</f>
        <v>0</v>
      </c>
      <c r="AE2725" s="6">
        <f>Table1[[#This Row],[Delivered MT]]*Table1[[#This Row],[Average Cost SDG/MT]]</f>
        <v>0</v>
      </c>
    </row>
    <row r="2726" spans="1:31" hidden="1" x14ac:dyDescent="0.2">
      <c r="A2726" s="1">
        <v>2737</v>
      </c>
      <c r="P2726" s="6">
        <f t="shared" si="231"/>
        <v>0</v>
      </c>
      <c r="R2726" s="6">
        <f t="shared" si="232"/>
        <v>0</v>
      </c>
      <c r="S2726" s="57">
        <f t="shared" si="235"/>
        <v>0</v>
      </c>
      <c r="T2726" s="6">
        <f>Table1[[#This Row],[Volume in Units]]*Table1[[#This Row],[Price SDG/Unit]]</f>
        <v>0</v>
      </c>
      <c r="U2726" s="57">
        <f>Table1[[#This Row],[Volume MT/Head]]*Table1[[#This Row],[Price USD/(MT/Head)]]</f>
        <v>0</v>
      </c>
      <c r="W2726" s="28">
        <f>Table1[[#This Row],[Commission SDG/MT]]*Table1[[#This Row],[Volume in Units]]</f>
        <v>0</v>
      </c>
      <c r="Y2726" s="28">
        <f t="shared" si="233"/>
        <v>0</v>
      </c>
      <c r="Z2726" s="6">
        <f>IFERROR((Table1[[#This Row],[Total Cost SDG]]/Table1[[#This Row],[Volume MT/Head]]),0)</f>
        <v>0</v>
      </c>
      <c r="AA2726" s="57" t="e">
        <f t="shared" si="234"/>
        <v>#DIV/0!</v>
      </c>
      <c r="AB2726" s="57">
        <f>IFERROR((Table1[[#This Row],[Total Cost USD]]/Table1[[#This Row],[Volume MT/Head]]),0)</f>
        <v>0</v>
      </c>
      <c r="AD2726" s="6">
        <f>Table1[[#This Row],[Volume MT/Head]]-Table1[[#This Row],[Delivered MT]]</f>
        <v>0</v>
      </c>
      <c r="AE2726" s="6">
        <f>Table1[[#This Row],[Delivered MT]]*Table1[[#This Row],[Average Cost SDG/MT]]</f>
        <v>0</v>
      </c>
    </row>
    <row r="2727" spans="1:31" hidden="1" x14ac:dyDescent="0.2">
      <c r="A2727" s="1">
        <v>2738</v>
      </c>
      <c r="P2727" s="6">
        <f t="shared" si="231"/>
        <v>0</v>
      </c>
      <c r="R2727" s="6">
        <f t="shared" si="232"/>
        <v>0</v>
      </c>
      <c r="S2727" s="57">
        <f t="shared" si="235"/>
        <v>0</v>
      </c>
      <c r="T2727" s="6">
        <f>Table1[[#This Row],[Volume in Units]]*Table1[[#This Row],[Price SDG/Unit]]</f>
        <v>0</v>
      </c>
      <c r="U2727" s="57">
        <f>Table1[[#This Row],[Volume MT/Head]]*Table1[[#This Row],[Price USD/(MT/Head)]]</f>
        <v>0</v>
      </c>
      <c r="W2727" s="28">
        <f>Table1[[#This Row],[Commission SDG/MT]]*Table1[[#This Row],[Volume in Units]]</f>
        <v>0</v>
      </c>
      <c r="Y2727" s="28">
        <f t="shared" si="233"/>
        <v>0</v>
      </c>
      <c r="Z2727" s="6">
        <f>IFERROR((Table1[[#This Row],[Total Cost SDG]]/Table1[[#This Row],[Volume MT/Head]]),0)</f>
        <v>0</v>
      </c>
      <c r="AA2727" s="57" t="e">
        <f t="shared" si="234"/>
        <v>#DIV/0!</v>
      </c>
      <c r="AB2727" s="57">
        <f>IFERROR((Table1[[#This Row],[Total Cost USD]]/Table1[[#This Row],[Volume MT/Head]]),0)</f>
        <v>0</v>
      </c>
      <c r="AD2727" s="6">
        <f>Table1[[#This Row],[Volume MT/Head]]-Table1[[#This Row],[Delivered MT]]</f>
        <v>0</v>
      </c>
      <c r="AE2727" s="6">
        <f>Table1[[#This Row],[Delivered MT]]*Table1[[#This Row],[Average Cost SDG/MT]]</f>
        <v>0</v>
      </c>
    </row>
    <row r="2728" spans="1:31" hidden="1" x14ac:dyDescent="0.2">
      <c r="A2728" s="1">
        <v>2739</v>
      </c>
      <c r="P2728" s="6">
        <f t="shared" si="231"/>
        <v>0</v>
      </c>
      <c r="R2728" s="6">
        <f t="shared" si="232"/>
        <v>0</v>
      </c>
      <c r="S2728" s="57">
        <f t="shared" si="235"/>
        <v>0</v>
      </c>
      <c r="T2728" s="6">
        <f>Table1[[#This Row],[Volume in Units]]*Table1[[#This Row],[Price SDG/Unit]]</f>
        <v>0</v>
      </c>
      <c r="U2728" s="57">
        <f>Table1[[#This Row],[Volume MT/Head]]*Table1[[#This Row],[Price USD/(MT/Head)]]</f>
        <v>0</v>
      </c>
      <c r="W2728" s="28">
        <f>Table1[[#This Row],[Commission SDG/MT]]*Table1[[#This Row],[Volume in Units]]</f>
        <v>0</v>
      </c>
      <c r="Y2728" s="28">
        <f t="shared" si="233"/>
        <v>0</v>
      </c>
      <c r="Z2728" s="6">
        <f>IFERROR((Table1[[#This Row],[Total Cost SDG]]/Table1[[#This Row],[Volume MT/Head]]),0)</f>
        <v>0</v>
      </c>
      <c r="AA2728" s="57" t="e">
        <f t="shared" si="234"/>
        <v>#DIV/0!</v>
      </c>
      <c r="AB2728" s="57">
        <f>IFERROR((Table1[[#This Row],[Total Cost USD]]/Table1[[#This Row],[Volume MT/Head]]),0)</f>
        <v>0</v>
      </c>
      <c r="AD2728" s="6">
        <f>Table1[[#This Row],[Volume MT/Head]]-Table1[[#This Row],[Delivered MT]]</f>
        <v>0</v>
      </c>
      <c r="AE2728" s="6">
        <f>Table1[[#This Row],[Delivered MT]]*Table1[[#This Row],[Average Cost SDG/MT]]</f>
        <v>0</v>
      </c>
    </row>
    <row r="2729" spans="1:31" hidden="1" x14ac:dyDescent="0.2">
      <c r="A2729" s="1">
        <v>2740</v>
      </c>
      <c r="P2729" s="6">
        <f t="shared" si="231"/>
        <v>0</v>
      </c>
      <c r="R2729" s="6">
        <f t="shared" si="232"/>
        <v>0</v>
      </c>
      <c r="S2729" s="57">
        <f t="shared" si="235"/>
        <v>0</v>
      </c>
      <c r="T2729" s="6">
        <f>Table1[[#This Row],[Volume in Units]]*Table1[[#This Row],[Price SDG/Unit]]</f>
        <v>0</v>
      </c>
      <c r="U2729" s="57">
        <f>Table1[[#This Row],[Volume MT/Head]]*Table1[[#This Row],[Price USD/(MT/Head)]]</f>
        <v>0</v>
      </c>
      <c r="W2729" s="28">
        <f>Table1[[#This Row],[Commission SDG/MT]]*Table1[[#This Row],[Volume in Units]]</f>
        <v>0</v>
      </c>
      <c r="Y2729" s="28">
        <f t="shared" si="233"/>
        <v>0</v>
      </c>
      <c r="Z2729" s="6">
        <f>IFERROR((Table1[[#This Row],[Total Cost SDG]]/Table1[[#This Row],[Volume MT/Head]]),0)</f>
        <v>0</v>
      </c>
      <c r="AA2729" s="57" t="e">
        <f t="shared" si="234"/>
        <v>#DIV/0!</v>
      </c>
      <c r="AB2729" s="57">
        <f>IFERROR((Table1[[#This Row],[Total Cost USD]]/Table1[[#This Row],[Volume MT/Head]]),0)</f>
        <v>0</v>
      </c>
      <c r="AD2729" s="6">
        <f>Table1[[#This Row],[Volume MT/Head]]-Table1[[#This Row],[Delivered MT]]</f>
        <v>0</v>
      </c>
      <c r="AE2729" s="6">
        <f>Table1[[#This Row],[Delivered MT]]*Table1[[#This Row],[Average Cost SDG/MT]]</f>
        <v>0</v>
      </c>
    </row>
    <row r="2730" spans="1:31" hidden="1" x14ac:dyDescent="0.2">
      <c r="A2730" s="1">
        <v>2741</v>
      </c>
      <c r="P2730" s="6">
        <f t="shared" si="231"/>
        <v>0</v>
      </c>
      <c r="R2730" s="6">
        <f t="shared" si="232"/>
        <v>0</v>
      </c>
      <c r="S2730" s="57">
        <f t="shared" si="235"/>
        <v>0</v>
      </c>
      <c r="T2730" s="6">
        <f>Table1[[#This Row],[Volume in Units]]*Table1[[#This Row],[Price SDG/Unit]]</f>
        <v>0</v>
      </c>
      <c r="U2730" s="57">
        <f>Table1[[#This Row],[Volume MT/Head]]*Table1[[#This Row],[Price USD/(MT/Head)]]</f>
        <v>0</v>
      </c>
      <c r="W2730" s="28">
        <f>Table1[[#This Row],[Commission SDG/MT]]*Table1[[#This Row],[Volume in Units]]</f>
        <v>0</v>
      </c>
      <c r="Y2730" s="28">
        <f t="shared" si="233"/>
        <v>0</v>
      </c>
      <c r="Z2730" s="6">
        <f>IFERROR((Table1[[#This Row],[Total Cost SDG]]/Table1[[#This Row],[Volume MT/Head]]),0)</f>
        <v>0</v>
      </c>
      <c r="AA2730" s="57" t="e">
        <f t="shared" si="234"/>
        <v>#DIV/0!</v>
      </c>
      <c r="AB2730" s="57">
        <f>IFERROR((Table1[[#This Row],[Total Cost USD]]/Table1[[#This Row],[Volume MT/Head]]),0)</f>
        <v>0</v>
      </c>
      <c r="AD2730" s="6">
        <f>Table1[[#This Row],[Volume MT/Head]]-Table1[[#This Row],[Delivered MT]]</f>
        <v>0</v>
      </c>
      <c r="AE2730" s="6">
        <f>Table1[[#This Row],[Delivered MT]]*Table1[[#This Row],[Average Cost SDG/MT]]</f>
        <v>0</v>
      </c>
    </row>
    <row r="2731" spans="1:31" hidden="1" x14ac:dyDescent="0.2">
      <c r="A2731" s="1">
        <v>2742</v>
      </c>
      <c r="P2731" s="6">
        <f t="shared" si="231"/>
        <v>0</v>
      </c>
      <c r="R2731" s="6">
        <f t="shared" si="232"/>
        <v>0</v>
      </c>
      <c r="S2731" s="57">
        <f t="shared" si="235"/>
        <v>0</v>
      </c>
      <c r="T2731" s="6">
        <f>Table1[[#This Row],[Volume in Units]]*Table1[[#This Row],[Price SDG/Unit]]</f>
        <v>0</v>
      </c>
      <c r="U2731" s="57">
        <f>Table1[[#This Row],[Volume MT/Head]]*Table1[[#This Row],[Price USD/(MT/Head)]]</f>
        <v>0</v>
      </c>
      <c r="W2731" s="28">
        <f>Table1[[#This Row],[Commission SDG/MT]]*Table1[[#This Row],[Volume in Units]]</f>
        <v>0</v>
      </c>
      <c r="Y2731" s="28">
        <f t="shared" si="233"/>
        <v>0</v>
      </c>
      <c r="Z2731" s="6">
        <f>IFERROR((Table1[[#This Row],[Total Cost SDG]]/Table1[[#This Row],[Volume MT/Head]]),0)</f>
        <v>0</v>
      </c>
      <c r="AA2731" s="57" t="e">
        <f t="shared" si="234"/>
        <v>#DIV/0!</v>
      </c>
      <c r="AB2731" s="57">
        <f>IFERROR((Table1[[#This Row],[Total Cost USD]]/Table1[[#This Row],[Volume MT/Head]]),0)</f>
        <v>0</v>
      </c>
      <c r="AD2731" s="6">
        <f>Table1[[#This Row],[Volume MT/Head]]-Table1[[#This Row],[Delivered MT]]</f>
        <v>0</v>
      </c>
      <c r="AE2731" s="6">
        <f>Table1[[#This Row],[Delivered MT]]*Table1[[#This Row],[Average Cost SDG/MT]]</f>
        <v>0</v>
      </c>
    </row>
    <row r="2732" spans="1:31" hidden="1" x14ac:dyDescent="0.2">
      <c r="A2732" s="1">
        <v>2743</v>
      </c>
      <c r="P2732" s="6">
        <f t="shared" si="231"/>
        <v>0</v>
      </c>
      <c r="R2732" s="6">
        <f t="shared" si="232"/>
        <v>0</v>
      </c>
      <c r="S2732" s="57">
        <f t="shared" si="235"/>
        <v>0</v>
      </c>
      <c r="T2732" s="6">
        <f>Table1[[#This Row],[Volume in Units]]*Table1[[#This Row],[Price SDG/Unit]]</f>
        <v>0</v>
      </c>
      <c r="U2732" s="57">
        <f>Table1[[#This Row],[Volume MT/Head]]*Table1[[#This Row],[Price USD/(MT/Head)]]</f>
        <v>0</v>
      </c>
      <c r="W2732" s="28">
        <f>Table1[[#This Row],[Commission SDG/MT]]*Table1[[#This Row],[Volume in Units]]</f>
        <v>0</v>
      </c>
      <c r="Y2732" s="28">
        <f t="shared" si="233"/>
        <v>0</v>
      </c>
      <c r="Z2732" s="6">
        <f>IFERROR((Table1[[#This Row],[Total Cost SDG]]/Table1[[#This Row],[Volume MT/Head]]),0)</f>
        <v>0</v>
      </c>
      <c r="AA2732" s="57" t="e">
        <f t="shared" si="234"/>
        <v>#DIV/0!</v>
      </c>
      <c r="AB2732" s="57">
        <f>IFERROR((Table1[[#This Row],[Total Cost USD]]/Table1[[#This Row],[Volume MT/Head]]),0)</f>
        <v>0</v>
      </c>
      <c r="AD2732" s="6">
        <f>Table1[[#This Row],[Volume MT/Head]]-Table1[[#This Row],[Delivered MT]]</f>
        <v>0</v>
      </c>
      <c r="AE2732" s="6">
        <f>Table1[[#This Row],[Delivered MT]]*Table1[[#This Row],[Average Cost SDG/MT]]</f>
        <v>0</v>
      </c>
    </row>
    <row r="2733" spans="1:31" hidden="1" x14ac:dyDescent="0.2">
      <c r="A2733" s="1">
        <v>2744</v>
      </c>
      <c r="P2733" s="6">
        <f t="shared" si="231"/>
        <v>0</v>
      </c>
      <c r="R2733" s="6">
        <f t="shared" si="232"/>
        <v>0</v>
      </c>
      <c r="S2733" s="57">
        <f t="shared" si="235"/>
        <v>0</v>
      </c>
      <c r="T2733" s="6">
        <f>Table1[[#This Row],[Volume in Units]]*Table1[[#This Row],[Price SDG/Unit]]</f>
        <v>0</v>
      </c>
      <c r="U2733" s="57">
        <f>Table1[[#This Row],[Volume MT/Head]]*Table1[[#This Row],[Price USD/(MT/Head)]]</f>
        <v>0</v>
      </c>
      <c r="W2733" s="28">
        <f>Table1[[#This Row],[Commission SDG/MT]]*Table1[[#This Row],[Volume in Units]]</f>
        <v>0</v>
      </c>
      <c r="Y2733" s="28">
        <f t="shared" si="233"/>
        <v>0</v>
      </c>
      <c r="Z2733" s="6">
        <f>IFERROR((Table1[[#This Row],[Total Cost SDG]]/Table1[[#This Row],[Volume MT/Head]]),0)</f>
        <v>0</v>
      </c>
      <c r="AA2733" s="57" t="e">
        <f t="shared" si="234"/>
        <v>#DIV/0!</v>
      </c>
      <c r="AB2733" s="57">
        <f>IFERROR((Table1[[#This Row],[Total Cost USD]]/Table1[[#This Row],[Volume MT/Head]]),0)</f>
        <v>0</v>
      </c>
      <c r="AD2733" s="6">
        <f>Table1[[#This Row],[Volume MT/Head]]-Table1[[#This Row],[Delivered MT]]</f>
        <v>0</v>
      </c>
      <c r="AE2733" s="6">
        <f>Table1[[#This Row],[Delivered MT]]*Table1[[#This Row],[Average Cost SDG/MT]]</f>
        <v>0</v>
      </c>
    </row>
    <row r="2734" spans="1:31" hidden="1" x14ac:dyDescent="0.2">
      <c r="A2734" s="1">
        <v>2745</v>
      </c>
      <c r="P2734" s="6">
        <f t="shared" si="231"/>
        <v>0</v>
      </c>
      <c r="R2734" s="6">
        <f t="shared" si="232"/>
        <v>0</v>
      </c>
      <c r="S2734" s="57">
        <f t="shared" si="235"/>
        <v>0</v>
      </c>
      <c r="T2734" s="6">
        <f>Table1[[#This Row],[Volume in Units]]*Table1[[#This Row],[Price SDG/Unit]]</f>
        <v>0</v>
      </c>
      <c r="U2734" s="57">
        <f>Table1[[#This Row],[Volume MT/Head]]*Table1[[#This Row],[Price USD/(MT/Head)]]</f>
        <v>0</v>
      </c>
      <c r="W2734" s="28">
        <f>Table1[[#This Row],[Commission SDG/MT]]*Table1[[#This Row],[Volume in Units]]</f>
        <v>0</v>
      </c>
      <c r="Y2734" s="28">
        <f t="shared" si="233"/>
        <v>0</v>
      </c>
      <c r="Z2734" s="6">
        <f>IFERROR((Table1[[#This Row],[Total Cost SDG]]/Table1[[#This Row],[Volume MT/Head]]),0)</f>
        <v>0</v>
      </c>
      <c r="AA2734" s="57" t="e">
        <f t="shared" si="234"/>
        <v>#DIV/0!</v>
      </c>
      <c r="AB2734" s="57">
        <f>IFERROR((Table1[[#This Row],[Total Cost USD]]/Table1[[#This Row],[Volume MT/Head]]),0)</f>
        <v>0</v>
      </c>
      <c r="AD2734" s="6">
        <f>Table1[[#This Row],[Volume MT/Head]]-Table1[[#This Row],[Delivered MT]]</f>
        <v>0</v>
      </c>
      <c r="AE2734" s="6">
        <f>Table1[[#This Row],[Delivered MT]]*Table1[[#This Row],[Average Cost SDG/MT]]</f>
        <v>0</v>
      </c>
    </row>
    <row r="2735" spans="1:31" hidden="1" x14ac:dyDescent="0.2">
      <c r="A2735" s="1">
        <v>2746</v>
      </c>
      <c r="P2735" s="6">
        <f t="shared" si="231"/>
        <v>0</v>
      </c>
      <c r="R2735" s="6">
        <f t="shared" si="232"/>
        <v>0</v>
      </c>
      <c r="S2735" s="57">
        <f t="shared" si="235"/>
        <v>0</v>
      </c>
      <c r="T2735" s="6">
        <f>Table1[[#This Row],[Volume in Units]]*Table1[[#This Row],[Price SDG/Unit]]</f>
        <v>0</v>
      </c>
      <c r="U2735" s="57">
        <f>Table1[[#This Row],[Volume MT/Head]]*Table1[[#This Row],[Price USD/(MT/Head)]]</f>
        <v>0</v>
      </c>
      <c r="W2735" s="28">
        <f>Table1[[#This Row],[Commission SDG/MT]]*Table1[[#This Row],[Volume in Units]]</f>
        <v>0</v>
      </c>
      <c r="Y2735" s="28">
        <f t="shared" si="233"/>
        <v>0</v>
      </c>
      <c r="Z2735" s="6">
        <f>IFERROR((Table1[[#This Row],[Total Cost SDG]]/Table1[[#This Row],[Volume MT/Head]]),0)</f>
        <v>0</v>
      </c>
      <c r="AA2735" s="57" t="e">
        <f t="shared" si="234"/>
        <v>#DIV/0!</v>
      </c>
      <c r="AB2735" s="57">
        <f>IFERROR((Table1[[#This Row],[Total Cost USD]]/Table1[[#This Row],[Volume MT/Head]]),0)</f>
        <v>0</v>
      </c>
      <c r="AD2735" s="6">
        <f>Table1[[#This Row],[Volume MT/Head]]-Table1[[#This Row],[Delivered MT]]</f>
        <v>0</v>
      </c>
      <c r="AE2735" s="6">
        <f>Table1[[#This Row],[Delivered MT]]*Table1[[#This Row],[Average Cost SDG/MT]]</f>
        <v>0</v>
      </c>
    </row>
    <row r="2736" spans="1:31" hidden="1" x14ac:dyDescent="0.2">
      <c r="A2736" s="1">
        <v>2747</v>
      </c>
      <c r="P2736" s="6">
        <f t="shared" si="231"/>
        <v>0</v>
      </c>
      <c r="R2736" s="6">
        <f t="shared" si="232"/>
        <v>0</v>
      </c>
      <c r="S2736" s="57">
        <f t="shared" si="235"/>
        <v>0</v>
      </c>
      <c r="T2736" s="6">
        <f>Table1[[#This Row],[Volume in Units]]*Table1[[#This Row],[Price SDG/Unit]]</f>
        <v>0</v>
      </c>
      <c r="U2736" s="57">
        <f>Table1[[#This Row],[Volume MT/Head]]*Table1[[#This Row],[Price USD/(MT/Head)]]</f>
        <v>0</v>
      </c>
      <c r="W2736" s="28">
        <f>Table1[[#This Row],[Commission SDG/MT]]*Table1[[#This Row],[Volume in Units]]</f>
        <v>0</v>
      </c>
      <c r="Y2736" s="28">
        <f t="shared" si="233"/>
        <v>0</v>
      </c>
      <c r="Z2736" s="6">
        <f>IFERROR((Table1[[#This Row],[Total Cost SDG]]/Table1[[#This Row],[Volume MT/Head]]),0)</f>
        <v>0</v>
      </c>
      <c r="AA2736" s="57" t="e">
        <f t="shared" si="234"/>
        <v>#DIV/0!</v>
      </c>
      <c r="AB2736" s="57">
        <f>IFERROR((Table1[[#This Row],[Total Cost USD]]/Table1[[#This Row],[Volume MT/Head]]),0)</f>
        <v>0</v>
      </c>
      <c r="AD2736" s="6">
        <f>Table1[[#This Row],[Volume MT/Head]]-Table1[[#This Row],[Delivered MT]]</f>
        <v>0</v>
      </c>
      <c r="AE2736" s="6">
        <f>Table1[[#This Row],[Delivered MT]]*Table1[[#This Row],[Average Cost SDG/MT]]</f>
        <v>0</v>
      </c>
    </row>
    <row r="2737" spans="1:31" hidden="1" x14ac:dyDescent="0.2">
      <c r="A2737" s="1">
        <v>2748</v>
      </c>
      <c r="P2737" s="6">
        <f t="shared" si="231"/>
        <v>0</v>
      </c>
      <c r="R2737" s="6">
        <f t="shared" si="232"/>
        <v>0</v>
      </c>
      <c r="S2737" s="57">
        <f t="shared" si="235"/>
        <v>0</v>
      </c>
      <c r="T2737" s="6">
        <f>Table1[[#This Row],[Volume in Units]]*Table1[[#This Row],[Price SDG/Unit]]</f>
        <v>0</v>
      </c>
      <c r="U2737" s="57">
        <f>Table1[[#This Row],[Volume MT/Head]]*Table1[[#This Row],[Price USD/(MT/Head)]]</f>
        <v>0</v>
      </c>
      <c r="W2737" s="28">
        <f>Table1[[#This Row],[Commission SDG/MT]]*Table1[[#This Row],[Volume in Units]]</f>
        <v>0</v>
      </c>
      <c r="Y2737" s="28">
        <f t="shared" si="233"/>
        <v>0</v>
      </c>
      <c r="Z2737" s="6">
        <f>IFERROR((Table1[[#This Row],[Total Cost SDG]]/Table1[[#This Row],[Volume MT/Head]]),0)</f>
        <v>0</v>
      </c>
      <c r="AA2737" s="57" t="e">
        <f t="shared" si="234"/>
        <v>#DIV/0!</v>
      </c>
      <c r="AB2737" s="57">
        <f>IFERROR((Table1[[#This Row],[Total Cost USD]]/Table1[[#This Row],[Volume MT/Head]]),0)</f>
        <v>0</v>
      </c>
      <c r="AD2737" s="6">
        <f>Table1[[#This Row],[Volume MT/Head]]-Table1[[#This Row],[Delivered MT]]</f>
        <v>0</v>
      </c>
      <c r="AE2737" s="6">
        <f>Table1[[#This Row],[Delivered MT]]*Table1[[#This Row],[Average Cost SDG/MT]]</f>
        <v>0</v>
      </c>
    </row>
    <row r="2738" spans="1:31" hidden="1" x14ac:dyDescent="0.2">
      <c r="A2738" s="1">
        <v>2749</v>
      </c>
      <c r="P2738" s="6">
        <f t="shared" si="231"/>
        <v>0</v>
      </c>
      <c r="R2738" s="6">
        <f t="shared" si="232"/>
        <v>0</v>
      </c>
      <c r="S2738" s="57">
        <f t="shared" si="235"/>
        <v>0</v>
      </c>
      <c r="T2738" s="6">
        <f>Table1[[#This Row],[Volume in Units]]*Table1[[#This Row],[Price SDG/Unit]]</f>
        <v>0</v>
      </c>
      <c r="U2738" s="57">
        <f>Table1[[#This Row],[Volume MT/Head]]*Table1[[#This Row],[Price USD/(MT/Head)]]</f>
        <v>0</v>
      </c>
      <c r="W2738" s="28">
        <f>Table1[[#This Row],[Commission SDG/MT]]*Table1[[#This Row],[Volume in Units]]</f>
        <v>0</v>
      </c>
      <c r="Y2738" s="28">
        <f t="shared" si="233"/>
        <v>0</v>
      </c>
      <c r="Z2738" s="6">
        <f>IFERROR((Table1[[#This Row],[Total Cost SDG]]/Table1[[#This Row],[Volume MT/Head]]),0)</f>
        <v>0</v>
      </c>
      <c r="AA2738" s="57" t="e">
        <f t="shared" si="234"/>
        <v>#DIV/0!</v>
      </c>
      <c r="AB2738" s="57">
        <f>IFERROR((Table1[[#This Row],[Total Cost USD]]/Table1[[#This Row],[Volume MT/Head]]),0)</f>
        <v>0</v>
      </c>
      <c r="AD2738" s="6">
        <f>Table1[[#This Row],[Volume MT/Head]]-Table1[[#This Row],[Delivered MT]]</f>
        <v>0</v>
      </c>
      <c r="AE2738" s="6">
        <f>Table1[[#This Row],[Delivered MT]]*Table1[[#This Row],[Average Cost SDG/MT]]</f>
        <v>0</v>
      </c>
    </row>
    <row r="2739" spans="1:31" hidden="1" x14ac:dyDescent="0.2">
      <c r="A2739" s="1">
        <v>2750</v>
      </c>
      <c r="P2739" s="6">
        <f t="shared" si="231"/>
        <v>0</v>
      </c>
      <c r="R2739" s="6">
        <f t="shared" si="232"/>
        <v>0</v>
      </c>
      <c r="S2739" s="57">
        <f t="shared" si="235"/>
        <v>0</v>
      </c>
      <c r="T2739" s="6">
        <f>Table1[[#This Row],[Volume in Units]]*Table1[[#This Row],[Price SDG/Unit]]</f>
        <v>0</v>
      </c>
      <c r="U2739" s="57">
        <f>Table1[[#This Row],[Volume MT/Head]]*Table1[[#This Row],[Price USD/(MT/Head)]]</f>
        <v>0</v>
      </c>
      <c r="W2739" s="28">
        <f>Table1[[#This Row],[Commission SDG/MT]]*Table1[[#This Row],[Volume in Units]]</f>
        <v>0</v>
      </c>
      <c r="Y2739" s="28">
        <f t="shared" si="233"/>
        <v>0</v>
      </c>
      <c r="Z2739" s="6">
        <f>IFERROR((Table1[[#This Row],[Total Cost SDG]]/Table1[[#This Row],[Volume MT/Head]]),0)</f>
        <v>0</v>
      </c>
      <c r="AA2739" s="57" t="e">
        <f t="shared" si="234"/>
        <v>#DIV/0!</v>
      </c>
      <c r="AB2739" s="57">
        <f>IFERROR((Table1[[#This Row],[Total Cost USD]]/Table1[[#This Row],[Volume MT/Head]]),0)</f>
        <v>0</v>
      </c>
      <c r="AD2739" s="6">
        <f>Table1[[#This Row],[Volume MT/Head]]-Table1[[#This Row],[Delivered MT]]</f>
        <v>0</v>
      </c>
      <c r="AE2739" s="6">
        <f>Table1[[#This Row],[Delivered MT]]*Table1[[#This Row],[Average Cost SDG/MT]]</f>
        <v>0</v>
      </c>
    </row>
    <row r="2740" spans="1:31" hidden="1" x14ac:dyDescent="0.2">
      <c r="A2740" s="1">
        <v>2751</v>
      </c>
      <c r="P2740" s="6">
        <f t="shared" si="231"/>
        <v>0</v>
      </c>
      <c r="R2740" s="6">
        <f t="shared" si="232"/>
        <v>0</v>
      </c>
      <c r="S2740" s="57">
        <f t="shared" si="235"/>
        <v>0</v>
      </c>
      <c r="T2740" s="6">
        <f>Table1[[#This Row],[Volume in Units]]*Table1[[#This Row],[Price SDG/Unit]]</f>
        <v>0</v>
      </c>
      <c r="U2740" s="57">
        <f>Table1[[#This Row],[Volume MT/Head]]*Table1[[#This Row],[Price USD/(MT/Head)]]</f>
        <v>0</v>
      </c>
      <c r="W2740" s="28">
        <f>Table1[[#This Row],[Commission SDG/MT]]*Table1[[#This Row],[Volume in Units]]</f>
        <v>0</v>
      </c>
      <c r="Y2740" s="28">
        <f t="shared" si="233"/>
        <v>0</v>
      </c>
      <c r="Z2740" s="6">
        <f>IFERROR((Table1[[#This Row],[Total Cost SDG]]/Table1[[#This Row],[Volume MT/Head]]),0)</f>
        <v>0</v>
      </c>
      <c r="AA2740" s="57" t="e">
        <f t="shared" si="234"/>
        <v>#DIV/0!</v>
      </c>
      <c r="AB2740" s="57">
        <f>IFERROR((Table1[[#This Row],[Total Cost USD]]/Table1[[#This Row],[Volume MT/Head]]),0)</f>
        <v>0</v>
      </c>
      <c r="AD2740" s="6">
        <f>Table1[[#This Row],[Volume MT/Head]]-Table1[[#This Row],[Delivered MT]]</f>
        <v>0</v>
      </c>
      <c r="AE2740" s="6">
        <f>Table1[[#This Row],[Delivered MT]]*Table1[[#This Row],[Average Cost SDG/MT]]</f>
        <v>0</v>
      </c>
    </row>
    <row r="2741" spans="1:31" hidden="1" x14ac:dyDescent="0.2">
      <c r="A2741" s="1">
        <v>2752</v>
      </c>
      <c r="P2741" s="6">
        <f t="shared" si="231"/>
        <v>0</v>
      </c>
      <c r="R2741" s="6">
        <f t="shared" si="232"/>
        <v>0</v>
      </c>
      <c r="S2741" s="57">
        <f t="shared" si="235"/>
        <v>0</v>
      </c>
      <c r="T2741" s="6">
        <f>Table1[[#This Row],[Volume in Units]]*Table1[[#This Row],[Price SDG/Unit]]</f>
        <v>0</v>
      </c>
      <c r="U2741" s="57">
        <f>Table1[[#This Row],[Volume MT/Head]]*Table1[[#This Row],[Price USD/(MT/Head)]]</f>
        <v>0</v>
      </c>
      <c r="W2741" s="28">
        <f>Table1[[#This Row],[Commission SDG/MT]]*Table1[[#This Row],[Volume in Units]]</f>
        <v>0</v>
      </c>
      <c r="Y2741" s="28">
        <f t="shared" si="233"/>
        <v>0</v>
      </c>
      <c r="Z2741" s="6">
        <f>IFERROR((Table1[[#This Row],[Total Cost SDG]]/Table1[[#This Row],[Volume MT/Head]]),0)</f>
        <v>0</v>
      </c>
      <c r="AA2741" s="57" t="e">
        <f t="shared" si="234"/>
        <v>#DIV/0!</v>
      </c>
      <c r="AB2741" s="57">
        <f>IFERROR((Table1[[#This Row],[Total Cost USD]]/Table1[[#This Row],[Volume MT/Head]]),0)</f>
        <v>0</v>
      </c>
      <c r="AD2741" s="6">
        <f>Table1[[#This Row],[Volume MT/Head]]-Table1[[#This Row],[Delivered MT]]</f>
        <v>0</v>
      </c>
      <c r="AE2741" s="6">
        <f>Table1[[#This Row],[Delivered MT]]*Table1[[#This Row],[Average Cost SDG/MT]]</f>
        <v>0</v>
      </c>
    </row>
    <row r="2742" spans="1:31" hidden="1" x14ac:dyDescent="0.2">
      <c r="A2742" s="1">
        <v>2753</v>
      </c>
      <c r="P2742" s="6">
        <f t="shared" si="231"/>
        <v>0</v>
      </c>
      <c r="R2742" s="6">
        <f t="shared" si="232"/>
        <v>0</v>
      </c>
      <c r="S2742" s="57">
        <f t="shared" si="235"/>
        <v>0</v>
      </c>
      <c r="T2742" s="6">
        <f>Table1[[#This Row],[Volume in Units]]*Table1[[#This Row],[Price SDG/Unit]]</f>
        <v>0</v>
      </c>
      <c r="U2742" s="57">
        <f>Table1[[#This Row],[Volume MT/Head]]*Table1[[#This Row],[Price USD/(MT/Head)]]</f>
        <v>0</v>
      </c>
      <c r="W2742" s="28">
        <f>Table1[[#This Row],[Commission SDG/MT]]*Table1[[#This Row],[Volume in Units]]</f>
        <v>0</v>
      </c>
      <c r="Y2742" s="28">
        <f t="shared" si="233"/>
        <v>0</v>
      </c>
      <c r="Z2742" s="6">
        <f>IFERROR((Table1[[#This Row],[Total Cost SDG]]/Table1[[#This Row],[Volume MT/Head]]),0)</f>
        <v>0</v>
      </c>
      <c r="AA2742" s="57" t="e">
        <f t="shared" si="234"/>
        <v>#DIV/0!</v>
      </c>
      <c r="AB2742" s="57">
        <f>IFERROR((Table1[[#This Row],[Total Cost USD]]/Table1[[#This Row],[Volume MT/Head]]),0)</f>
        <v>0</v>
      </c>
      <c r="AD2742" s="6">
        <f>Table1[[#This Row],[Volume MT/Head]]-Table1[[#This Row],[Delivered MT]]</f>
        <v>0</v>
      </c>
      <c r="AE2742" s="6">
        <f>Table1[[#This Row],[Delivered MT]]*Table1[[#This Row],[Average Cost SDG/MT]]</f>
        <v>0</v>
      </c>
    </row>
    <row r="2743" spans="1:31" hidden="1" x14ac:dyDescent="0.2">
      <c r="A2743" s="1">
        <v>2754</v>
      </c>
      <c r="P2743" s="6">
        <f t="shared" si="231"/>
        <v>0</v>
      </c>
      <c r="R2743" s="6">
        <f t="shared" si="232"/>
        <v>0</v>
      </c>
      <c r="S2743" s="57">
        <f t="shared" si="235"/>
        <v>0</v>
      </c>
      <c r="T2743" s="6">
        <f>Table1[[#This Row],[Volume in Units]]*Table1[[#This Row],[Price SDG/Unit]]</f>
        <v>0</v>
      </c>
      <c r="U2743" s="57">
        <f>Table1[[#This Row],[Volume MT/Head]]*Table1[[#This Row],[Price USD/(MT/Head)]]</f>
        <v>0</v>
      </c>
      <c r="W2743" s="28">
        <f>Table1[[#This Row],[Commission SDG/MT]]*Table1[[#This Row],[Volume in Units]]</f>
        <v>0</v>
      </c>
      <c r="Y2743" s="28">
        <f t="shared" si="233"/>
        <v>0</v>
      </c>
      <c r="Z2743" s="6">
        <f>IFERROR((Table1[[#This Row],[Total Cost SDG]]/Table1[[#This Row],[Volume MT/Head]]),0)</f>
        <v>0</v>
      </c>
      <c r="AA2743" s="57" t="e">
        <f t="shared" si="234"/>
        <v>#DIV/0!</v>
      </c>
      <c r="AB2743" s="57">
        <f>IFERROR((Table1[[#This Row],[Total Cost USD]]/Table1[[#This Row],[Volume MT/Head]]),0)</f>
        <v>0</v>
      </c>
      <c r="AD2743" s="6">
        <f>Table1[[#This Row],[Volume MT/Head]]-Table1[[#This Row],[Delivered MT]]</f>
        <v>0</v>
      </c>
      <c r="AE2743" s="6">
        <f>Table1[[#This Row],[Delivered MT]]*Table1[[#This Row],[Average Cost SDG/MT]]</f>
        <v>0</v>
      </c>
    </row>
    <row r="2744" spans="1:31" hidden="1" x14ac:dyDescent="0.2">
      <c r="A2744" s="1">
        <v>2755</v>
      </c>
      <c r="P2744" s="6">
        <f t="shared" si="231"/>
        <v>0</v>
      </c>
      <c r="R2744" s="6">
        <f t="shared" si="232"/>
        <v>0</v>
      </c>
      <c r="S2744" s="57">
        <f t="shared" si="235"/>
        <v>0</v>
      </c>
      <c r="T2744" s="6">
        <f>Table1[[#This Row],[Volume in Units]]*Table1[[#This Row],[Price SDG/Unit]]</f>
        <v>0</v>
      </c>
      <c r="U2744" s="57">
        <f>Table1[[#This Row],[Volume MT/Head]]*Table1[[#This Row],[Price USD/(MT/Head)]]</f>
        <v>0</v>
      </c>
      <c r="W2744" s="28">
        <f>Table1[[#This Row],[Commission SDG/MT]]*Table1[[#This Row],[Volume in Units]]</f>
        <v>0</v>
      </c>
      <c r="Y2744" s="28">
        <f t="shared" si="233"/>
        <v>0</v>
      </c>
      <c r="Z2744" s="6">
        <f>IFERROR((Table1[[#This Row],[Total Cost SDG]]/Table1[[#This Row],[Volume MT/Head]]),0)</f>
        <v>0</v>
      </c>
      <c r="AA2744" s="57" t="e">
        <f t="shared" si="234"/>
        <v>#DIV/0!</v>
      </c>
      <c r="AB2744" s="57">
        <f>IFERROR((Table1[[#This Row],[Total Cost USD]]/Table1[[#This Row],[Volume MT/Head]]),0)</f>
        <v>0</v>
      </c>
      <c r="AD2744" s="6">
        <f>Table1[[#This Row],[Volume MT/Head]]-Table1[[#This Row],[Delivered MT]]</f>
        <v>0</v>
      </c>
      <c r="AE2744" s="6">
        <f>Table1[[#This Row],[Delivered MT]]*Table1[[#This Row],[Average Cost SDG/MT]]</f>
        <v>0</v>
      </c>
    </row>
    <row r="2745" spans="1:31" hidden="1" x14ac:dyDescent="0.2">
      <c r="A2745" s="1">
        <v>2756</v>
      </c>
      <c r="P2745" s="6">
        <f t="shared" si="231"/>
        <v>0</v>
      </c>
      <c r="R2745" s="6">
        <f t="shared" si="232"/>
        <v>0</v>
      </c>
      <c r="S2745" s="57">
        <f t="shared" si="235"/>
        <v>0</v>
      </c>
      <c r="T2745" s="6">
        <f>Table1[[#This Row],[Volume in Units]]*Table1[[#This Row],[Price SDG/Unit]]</f>
        <v>0</v>
      </c>
      <c r="U2745" s="57">
        <f>Table1[[#This Row],[Volume MT/Head]]*Table1[[#This Row],[Price USD/(MT/Head)]]</f>
        <v>0</v>
      </c>
      <c r="W2745" s="28">
        <f>Table1[[#This Row],[Commission SDG/MT]]*Table1[[#This Row],[Volume in Units]]</f>
        <v>0</v>
      </c>
      <c r="Y2745" s="28">
        <f t="shared" si="233"/>
        <v>0</v>
      </c>
      <c r="Z2745" s="6">
        <f>IFERROR((Table1[[#This Row],[Total Cost SDG]]/Table1[[#This Row],[Volume MT/Head]]),0)</f>
        <v>0</v>
      </c>
      <c r="AA2745" s="57" t="e">
        <f t="shared" si="234"/>
        <v>#DIV/0!</v>
      </c>
      <c r="AB2745" s="57">
        <f>IFERROR((Table1[[#This Row],[Total Cost USD]]/Table1[[#This Row],[Volume MT/Head]]),0)</f>
        <v>0</v>
      </c>
      <c r="AD2745" s="6">
        <f>Table1[[#This Row],[Volume MT/Head]]-Table1[[#This Row],[Delivered MT]]</f>
        <v>0</v>
      </c>
      <c r="AE2745" s="6">
        <f>Table1[[#This Row],[Delivered MT]]*Table1[[#This Row],[Average Cost SDG/MT]]</f>
        <v>0</v>
      </c>
    </row>
    <row r="2746" spans="1:31" hidden="1" x14ac:dyDescent="0.2">
      <c r="A2746" s="1">
        <v>2757</v>
      </c>
      <c r="P2746" s="6">
        <f t="shared" si="231"/>
        <v>0</v>
      </c>
      <c r="R2746" s="6">
        <f t="shared" si="232"/>
        <v>0</v>
      </c>
      <c r="S2746" s="57">
        <f t="shared" si="235"/>
        <v>0</v>
      </c>
      <c r="T2746" s="6">
        <f>Table1[[#This Row],[Volume in Units]]*Table1[[#This Row],[Price SDG/Unit]]</f>
        <v>0</v>
      </c>
      <c r="U2746" s="57">
        <f>Table1[[#This Row],[Volume MT/Head]]*Table1[[#This Row],[Price USD/(MT/Head)]]</f>
        <v>0</v>
      </c>
      <c r="W2746" s="28">
        <f>Table1[[#This Row],[Commission SDG/MT]]*Table1[[#This Row],[Volume in Units]]</f>
        <v>0</v>
      </c>
      <c r="Y2746" s="28">
        <f t="shared" si="233"/>
        <v>0</v>
      </c>
      <c r="Z2746" s="6">
        <f>IFERROR((Table1[[#This Row],[Total Cost SDG]]/Table1[[#This Row],[Volume MT/Head]]),0)</f>
        <v>0</v>
      </c>
      <c r="AA2746" s="57" t="e">
        <f t="shared" si="234"/>
        <v>#DIV/0!</v>
      </c>
      <c r="AB2746" s="57">
        <f>IFERROR((Table1[[#This Row],[Total Cost USD]]/Table1[[#This Row],[Volume MT/Head]]),0)</f>
        <v>0</v>
      </c>
      <c r="AD2746" s="6">
        <f>Table1[[#This Row],[Volume MT/Head]]-Table1[[#This Row],[Delivered MT]]</f>
        <v>0</v>
      </c>
      <c r="AE2746" s="6">
        <f>Table1[[#This Row],[Delivered MT]]*Table1[[#This Row],[Average Cost SDG/MT]]</f>
        <v>0</v>
      </c>
    </row>
    <row r="2747" spans="1:31" hidden="1" x14ac:dyDescent="0.2">
      <c r="A2747" s="1">
        <v>2758</v>
      </c>
      <c r="P2747" s="6">
        <f t="shared" si="231"/>
        <v>0</v>
      </c>
      <c r="R2747" s="6">
        <f t="shared" si="232"/>
        <v>0</v>
      </c>
      <c r="S2747" s="57">
        <f t="shared" si="235"/>
        <v>0</v>
      </c>
      <c r="T2747" s="6">
        <f>Table1[[#This Row],[Volume in Units]]*Table1[[#This Row],[Price SDG/Unit]]</f>
        <v>0</v>
      </c>
      <c r="U2747" s="57">
        <f>Table1[[#This Row],[Volume MT/Head]]*Table1[[#This Row],[Price USD/(MT/Head)]]</f>
        <v>0</v>
      </c>
      <c r="W2747" s="28">
        <f>Table1[[#This Row],[Commission SDG/MT]]*Table1[[#This Row],[Volume in Units]]</f>
        <v>0</v>
      </c>
      <c r="Y2747" s="28">
        <f t="shared" si="233"/>
        <v>0</v>
      </c>
      <c r="Z2747" s="6">
        <f>IFERROR((Table1[[#This Row],[Total Cost SDG]]/Table1[[#This Row],[Volume MT/Head]]),0)</f>
        <v>0</v>
      </c>
      <c r="AA2747" s="57" t="e">
        <f t="shared" si="234"/>
        <v>#DIV/0!</v>
      </c>
      <c r="AB2747" s="57">
        <f>IFERROR((Table1[[#This Row],[Total Cost USD]]/Table1[[#This Row],[Volume MT/Head]]),0)</f>
        <v>0</v>
      </c>
      <c r="AD2747" s="6">
        <f>Table1[[#This Row],[Volume MT/Head]]-Table1[[#This Row],[Delivered MT]]</f>
        <v>0</v>
      </c>
      <c r="AE2747" s="6">
        <f>Table1[[#This Row],[Delivered MT]]*Table1[[#This Row],[Average Cost SDG/MT]]</f>
        <v>0</v>
      </c>
    </row>
    <row r="2748" spans="1:31" hidden="1" x14ac:dyDescent="0.2">
      <c r="A2748" s="1">
        <v>2759</v>
      </c>
      <c r="P2748" s="6">
        <f t="shared" si="231"/>
        <v>0</v>
      </c>
      <c r="R2748" s="6">
        <f t="shared" si="232"/>
        <v>0</v>
      </c>
      <c r="S2748" s="57">
        <f t="shared" si="235"/>
        <v>0</v>
      </c>
      <c r="T2748" s="6">
        <f>Table1[[#This Row],[Volume in Units]]*Table1[[#This Row],[Price SDG/Unit]]</f>
        <v>0</v>
      </c>
      <c r="U2748" s="57">
        <f>Table1[[#This Row],[Volume MT/Head]]*Table1[[#This Row],[Price USD/(MT/Head)]]</f>
        <v>0</v>
      </c>
      <c r="W2748" s="28">
        <f>Table1[[#This Row],[Commission SDG/MT]]*Table1[[#This Row],[Volume in Units]]</f>
        <v>0</v>
      </c>
      <c r="Y2748" s="28">
        <f t="shared" si="233"/>
        <v>0</v>
      </c>
      <c r="Z2748" s="6">
        <f>IFERROR((Table1[[#This Row],[Total Cost SDG]]/Table1[[#This Row],[Volume MT/Head]]),0)</f>
        <v>0</v>
      </c>
      <c r="AA2748" s="57" t="e">
        <f t="shared" si="234"/>
        <v>#DIV/0!</v>
      </c>
      <c r="AB2748" s="57">
        <f>IFERROR((Table1[[#This Row],[Total Cost USD]]/Table1[[#This Row],[Volume MT/Head]]),0)</f>
        <v>0</v>
      </c>
      <c r="AD2748" s="6">
        <f>Table1[[#This Row],[Volume MT/Head]]-Table1[[#This Row],[Delivered MT]]</f>
        <v>0</v>
      </c>
      <c r="AE2748" s="6">
        <f>Table1[[#This Row],[Delivered MT]]*Table1[[#This Row],[Average Cost SDG/MT]]</f>
        <v>0</v>
      </c>
    </row>
    <row r="2749" spans="1:31" hidden="1" x14ac:dyDescent="0.2">
      <c r="A2749" s="1">
        <v>2760</v>
      </c>
      <c r="P2749" s="6">
        <f t="shared" si="231"/>
        <v>0</v>
      </c>
      <c r="R2749" s="6">
        <f t="shared" si="232"/>
        <v>0</v>
      </c>
      <c r="S2749" s="57">
        <f t="shared" si="235"/>
        <v>0</v>
      </c>
      <c r="T2749" s="6">
        <f>Table1[[#This Row],[Volume in Units]]*Table1[[#This Row],[Price SDG/Unit]]</f>
        <v>0</v>
      </c>
      <c r="U2749" s="57">
        <f>Table1[[#This Row],[Volume MT/Head]]*Table1[[#This Row],[Price USD/(MT/Head)]]</f>
        <v>0</v>
      </c>
      <c r="W2749" s="28">
        <f>Table1[[#This Row],[Commission SDG/MT]]*Table1[[#This Row],[Volume in Units]]</f>
        <v>0</v>
      </c>
      <c r="Y2749" s="28">
        <f t="shared" si="233"/>
        <v>0</v>
      </c>
      <c r="Z2749" s="6">
        <f>IFERROR((Table1[[#This Row],[Total Cost SDG]]/Table1[[#This Row],[Volume MT/Head]]),0)</f>
        <v>0</v>
      </c>
      <c r="AA2749" s="57" t="e">
        <f t="shared" si="234"/>
        <v>#DIV/0!</v>
      </c>
      <c r="AB2749" s="57">
        <f>IFERROR((Table1[[#This Row],[Total Cost USD]]/Table1[[#This Row],[Volume MT/Head]]),0)</f>
        <v>0</v>
      </c>
      <c r="AD2749" s="6">
        <f>Table1[[#This Row],[Volume MT/Head]]-Table1[[#This Row],[Delivered MT]]</f>
        <v>0</v>
      </c>
      <c r="AE2749" s="6">
        <f>Table1[[#This Row],[Delivered MT]]*Table1[[#This Row],[Average Cost SDG/MT]]</f>
        <v>0</v>
      </c>
    </row>
    <row r="2750" spans="1:31" hidden="1" x14ac:dyDescent="0.2">
      <c r="A2750" s="1">
        <v>2761</v>
      </c>
      <c r="P2750" s="6">
        <f t="shared" si="231"/>
        <v>0</v>
      </c>
      <c r="R2750" s="6">
        <f t="shared" si="232"/>
        <v>0</v>
      </c>
      <c r="S2750" s="57">
        <f t="shared" si="235"/>
        <v>0</v>
      </c>
      <c r="T2750" s="6">
        <f>Table1[[#This Row],[Volume in Units]]*Table1[[#This Row],[Price SDG/Unit]]</f>
        <v>0</v>
      </c>
      <c r="U2750" s="57">
        <f>Table1[[#This Row],[Volume MT/Head]]*Table1[[#This Row],[Price USD/(MT/Head)]]</f>
        <v>0</v>
      </c>
      <c r="W2750" s="28">
        <f>Table1[[#This Row],[Commission SDG/MT]]*Table1[[#This Row],[Volume in Units]]</f>
        <v>0</v>
      </c>
      <c r="Y2750" s="28">
        <f t="shared" si="233"/>
        <v>0</v>
      </c>
      <c r="Z2750" s="6">
        <f>IFERROR((Table1[[#This Row],[Total Cost SDG]]/Table1[[#This Row],[Volume MT/Head]]),0)</f>
        <v>0</v>
      </c>
      <c r="AA2750" s="57" t="e">
        <f t="shared" si="234"/>
        <v>#DIV/0!</v>
      </c>
      <c r="AB2750" s="57">
        <f>IFERROR((Table1[[#This Row],[Total Cost USD]]/Table1[[#This Row],[Volume MT/Head]]),0)</f>
        <v>0</v>
      </c>
      <c r="AD2750" s="6">
        <f>Table1[[#This Row],[Volume MT/Head]]-Table1[[#This Row],[Delivered MT]]</f>
        <v>0</v>
      </c>
      <c r="AE2750" s="6">
        <f>Table1[[#This Row],[Delivered MT]]*Table1[[#This Row],[Average Cost SDG/MT]]</f>
        <v>0</v>
      </c>
    </row>
    <row r="2751" spans="1:31" hidden="1" x14ac:dyDescent="0.2">
      <c r="A2751" s="1">
        <v>2762</v>
      </c>
      <c r="P2751" s="6">
        <f t="shared" si="231"/>
        <v>0</v>
      </c>
      <c r="R2751" s="6">
        <f t="shared" si="232"/>
        <v>0</v>
      </c>
      <c r="S2751" s="57">
        <f t="shared" si="235"/>
        <v>0</v>
      </c>
      <c r="T2751" s="6">
        <f>Table1[[#This Row],[Volume in Units]]*Table1[[#This Row],[Price SDG/Unit]]</f>
        <v>0</v>
      </c>
      <c r="U2751" s="57">
        <f>Table1[[#This Row],[Volume MT/Head]]*Table1[[#This Row],[Price USD/(MT/Head)]]</f>
        <v>0</v>
      </c>
      <c r="W2751" s="28">
        <f>Table1[[#This Row],[Commission SDG/MT]]*Table1[[#This Row],[Volume in Units]]</f>
        <v>0</v>
      </c>
      <c r="Y2751" s="28">
        <f t="shared" si="233"/>
        <v>0</v>
      </c>
      <c r="Z2751" s="6">
        <f>IFERROR((Table1[[#This Row],[Total Cost SDG]]/Table1[[#This Row],[Volume MT/Head]]),0)</f>
        <v>0</v>
      </c>
      <c r="AA2751" s="57" t="e">
        <f t="shared" si="234"/>
        <v>#DIV/0!</v>
      </c>
      <c r="AB2751" s="57">
        <f>IFERROR((Table1[[#This Row],[Total Cost USD]]/Table1[[#This Row],[Volume MT/Head]]),0)</f>
        <v>0</v>
      </c>
      <c r="AD2751" s="6">
        <f>Table1[[#This Row],[Volume MT/Head]]-Table1[[#This Row],[Delivered MT]]</f>
        <v>0</v>
      </c>
      <c r="AE2751" s="6">
        <f>Table1[[#This Row],[Delivered MT]]*Table1[[#This Row],[Average Cost SDG/MT]]</f>
        <v>0</v>
      </c>
    </row>
    <row r="2752" spans="1:31" hidden="1" x14ac:dyDescent="0.2">
      <c r="A2752" s="1">
        <v>2763</v>
      </c>
      <c r="P2752" s="6">
        <f t="shared" si="231"/>
        <v>0</v>
      </c>
      <c r="R2752" s="6">
        <f t="shared" si="232"/>
        <v>0</v>
      </c>
      <c r="S2752" s="57">
        <f t="shared" si="235"/>
        <v>0</v>
      </c>
      <c r="T2752" s="6">
        <f>Table1[[#This Row],[Volume in Units]]*Table1[[#This Row],[Price SDG/Unit]]</f>
        <v>0</v>
      </c>
      <c r="U2752" s="57">
        <f>Table1[[#This Row],[Volume MT/Head]]*Table1[[#This Row],[Price USD/(MT/Head)]]</f>
        <v>0</v>
      </c>
      <c r="W2752" s="28">
        <f>Table1[[#This Row],[Commission SDG/MT]]*Table1[[#This Row],[Volume in Units]]</f>
        <v>0</v>
      </c>
      <c r="Y2752" s="28">
        <f t="shared" si="233"/>
        <v>0</v>
      </c>
      <c r="Z2752" s="6">
        <f>IFERROR((Table1[[#This Row],[Total Cost SDG]]/Table1[[#This Row],[Volume MT/Head]]),0)</f>
        <v>0</v>
      </c>
      <c r="AA2752" s="57" t="e">
        <f t="shared" si="234"/>
        <v>#DIV/0!</v>
      </c>
      <c r="AB2752" s="57">
        <f>IFERROR((Table1[[#This Row],[Total Cost USD]]/Table1[[#This Row],[Volume MT/Head]]),0)</f>
        <v>0</v>
      </c>
      <c r="AD2752" s="6">
        <f>Table1[[#This Row],[Volume MT/Head]]-Table1[[#This Row],[Delivered MT]]</f>
        <v>0</v>
      </c>
      <c r="AE2752" s="6">
        <f>Table1[[#This Row],[Delivered MT]]*Table1[[#This Row],[Average Cost SDG/MT]]</f>
        <v>0</v>
      </c>
    </row>
    <row r="2753" spans="1:31" hidden="1" x14ac:dyDescent="0.2">
      <c r="A2753" s="1">
        <v>2764</v>
      </c>
      <c r="P2753" s="6">
        <f t="shared" si="231"/>
        <v>0</v>
      </c>
      <c r="R2753" s="6">
        <f t="shared" si="232"/>
        <v>0</v>
      </c>
      <c r="S2753" s="57">
        <f t="shared" si="235"/>
        <v>0</v>
      </c>
      <c r="T2753" s="6">
        <f>Table1[[#This Row],[Volume in Units]]*Table1[[#This Row],[Price SDG/Unit]]</f>
        <v>0</v>
      </c>
      <c r="U2753" s="57">
        <f>Table1[[#This Row],[Volume MT/Head]]*Table1[[#This Row],[Price USD/(MT/Head)]]</f>
        <v>0</v>
      </c>
      <c r="W2753" s="28">
        <f>Table1[[#This Row],[Commission SDG/MT]]*Table1[[#This Row],[Volume in Units]]</f>
        <v>0</v>
      </c>
      <c r="Y2753" s="28">
        <f t="shared" si="233"/>
        <v>0</v>
      </c>
      <c r="Z2753" s="6">
        <f>IFERROR((Table1[[#This Row],[Total Cost SDG]]/Table1[[#This Row],[Volume MT/Head]]),0)</f>
        <v>0</v>
      </c>
      <c r="AA2753" s="57" t="e">
        <f t="shared" si="234"/>
        <v>#DIV/0!</v>
      </c>
      <c r="AB2753" s="57">
        <f>IFERROR((Table1[[#This Row],[Total Cost USD]]/Table1[[#This Row],[Volume MT/Head]]),0)</f>
        <v>0</v>
      </c>
      <c r="AD2753" s="6">
        <f>Table1[[#This Row],[Volume MT/Head]]-Table1[[#This Row],[Delivered MT]]</f>
        <v>0</v>
      </c>
      <c r="AE2753" s="6">
        <f>Table1[[#This Row],[Delivered MT]]*Table1[[#This Row],[Average Cost SDG/MT]]</f>
        <v>0</v>
      </c>
    </row>
    <row r="2754" spans="1:31" hidden="1" x14ac:dyDescent="0.2">
      <c r="A2754" s="1">
        <v>2765</v>
      </c>
      <c r="P2754" s="6">
        <f t="shared" ref="P2754:P2817" si="236">IF(N2754="KG",(O2754/1000),IF(N2754="Head",(O2754*1),IF(N2754="Kantar 100lb",(O2754/22.25),IF(N2754="Kantar 315lb",(O2754*315/2204.6),IF(N2754="MT",(O2754*1),IF(N2754="Ardab",(O2754*199.726/1000),IF(N2754="104 Bag",(O2754*104/1000),IF(N2754="101 Bag",(O2754*101/1000),IF(N2754=0,0)))))))))</f>
        <v>0</v>
      </c>
      <c r="R2754" s="6">
        <f t="shared" ref="R2754:R2817" si="237">IF(N2754="KG",(Q2754*1000),IF(N2754="Head",(Q2754*1),IF(N2754="Kantar 100lb",(Q2754*22.25),IF(N2754="Kantar 315lb",(Q2754/315*2204.6),IF(N2754="MT",(Q2754*1),IF(N2754="Ardab",(Q2754/199.726*1000),IF(N2754="104 Bag",(Q2754/104*1000),IF(N2754="101 Bag",(Q2754/101*1000),IF(N2754=0,0)))))))))</f>
        <v>0</v>
      </c>
      <c r="S2754" s="57">
        <f t="shared" si="235"/>
        <v>0</v>
      </c>
      <c r="T2754" s="6">
        <f>Table1[[#This Row],[Volume in Units]]*Table1[[#This Row],[Price SDG/Unit]]</f>
        <v>0</v>
      </c>
      <c r="U2754" s="57">
        <f>Table1[[#This Row],[Volume MT/Head]]*Table1[[#This Row],[Price USD/(MT/Head)]]</f>
        <v>0</v>
      </c>
      <c r="W2754" s="28">
        <f>Table1[[#This Row],[Commission SDG/MT]]*Table1[[#This Row],[Volume in Units]]</f>
        <v>0</v>
      </c>
      <c r="Y2754" s="28">
        <f t="shared" ref="Y2754:Y2817" si="238">T2754+W2754+X2754</f>
        <v>0</v>
      </c>
      <c r="Z2754" s="6">
        <f>IFERROR((Table1[[#This Row],[Total Cost SDG]]/Table1[[#This Row],[Volume MT/Head]]),0)</f>
        <v>0</v>
      </c>
      <c r="AA2754" s="57" t="e">
        <f t="shared" ref="AA2754:AA2817" si="239">Y2754/F2754</f>
        <v>#DIV/0!</v>
      </c>
      <c r="AB2754" s="57">
        <f>IFERROR((Table1[[#This Row],[Total Cost USD]]/Table1[[#This Row],[Volume MT/Head]]),0)</f>
        <v>0</v>
      </c>
      <c r="AD2754" s="6">
        <f>Table1[[#This Row],[Volume MT/Head]]-Table1[[#This Row],[Delivered MT]]</f>
        <v>0</v>
      </c>
      <c r="AE2754" s="6">
        <f>Table1[[#This Row],[Delivered MT]]*Table1[[#This Row],[Average Cost SDG/MT]]</f>
        <v>0</v>
      </c>
    </row>
    <row r="2755" spans="1:31" hidden="1" x14ac:dyDescent="0.2">
      <c r="A2755" s="1">
        <v>2766</v>
      </c>
      <c r="P2755" s="6">
        <f t="shared" si="236"/>
        <v>0</v>
      </c>
      <c r="R2755" s="6">
        <f t="shared" si="237"/>
        <v>0</v>
      </c>
      <c r="S2755" s="57">
        <f t="shared" si="235"/>
        <v>0</v>
      </c>
      <c r="T2755" s="6">
        <f>Table1[[#This Row],[Volume in Units]]*Table1[[#This Row],[Price SDG/Unit]]</f>
        <v>0</v>
      </c>
      <c r="U2755" s="57">
        <f>Table1[[#This Row],[Volume MT/Head]]*Table1[[#This Row],[Price USD/(MT/Head)]]</f>
        <v>0</v>
      </c>
      <c r="W2755" s="28">
        <f>Table1[[#This Row],[Commission SDG/MT]]*Table1[[#This Row],[Volume in Units]]</f>
        <v>0</v>
      </c>
      <c r="Y2755" s="28">
        <f t="shared" si="238"/>
        <v>0</v>
      </c>
      <c r="Z2755" s="6">
        <f>IFERROR((Table1[[#This Row],[Total Cost SDG]]/Table1[[#This Row],[Volume MT/Head]]),0)</f>
        <v>0</v>
      </c>
      <c r="AA2755" s="57" t="e">
        <f t="shared" si="239"/>
        <v>#DIV/0!</v>
      </c>
      <c r="AB2755" s="57">
        <f>IFERROR((Table1[[#This Row],[Total Cost USD]]/Table1[[#This Row],[Volume MT/Head]]),0)</f>
        <v>0</v>
      </c>
      <c r="AD2755" s="6">
        <f>Table1[[#This Row],[Volume MT/Head]]-Table1[[#This Row],[Delivered MT]]</f>
        <v>0</v>
      </c>
      <c r="AE2755" s="6">
        <f>Table1[[#This Row],[Delivered MT]]*Table1[[#This Row],[Average Cost SDG/MT]]</f>
        <v>0</v>
      </c>
    </row>
    <row r="2756" spans="1:31" hidden="1" x14ac:dyDescent="0.2">
      <c r="A2756" s="1">
        <v>2767</v>
      </c>
      <c r="P2756" s="6">
        <f t="shared" si="236"/>
        <v>0</v>
      </c>
      <c r="R2756" s="6">
        <f t="shared" si="237"/>
        <v>0</v>
      </c>
      <c r="S2756" s="57">
        <f t="shared" si="235"/>
        <v>0</v>
      </c>
      <c r="T2756" s="6">
        <f>Table1[[#This Row],[Volume in Units]]*Table1[[#This Row],[Price SDG/Unit]]</f>
        <v>0</v>
      </c>
      <c r="U2756" s="57">
        <f>Table1[[#This Row],[Volume MT/Head]]*Table1[[#This Row],[Price USD/(MT/Head)]]</f>
        <v>0</v>
      </c>
      <c r="W2756" s="28">
        <f>Table1[[#This Row],[Commission SDG/MT]]*Table1[[#This Row],[Volume in Units]]</f>
        <v>0</v>
      </c>
      <c r="Y2756" s="28">
        <f t="shared" si="238"/>
        <v>0</v>
      </c>
      <c r="Z2756" s="6">
        <f>IFERROR((Table1[[#This Row],[Total Cost SDG]]/Table1[[#This Row],[Volume MT/Head]]),0)</f>
        <v>0</v>
      </c>
      <c r="AA2756" s="57" t="e">
        <f t="shared" si="239"/>
        <v>#DIV/0!</v>
      </c>
      <c r="AB2756" s="57">
        <f>IFERROR((Table1[[#This Row],[Total Cost USD]]/Table1[[#This Row],[Volume MT/Head]]),0)</f>
        <v>0</v>
      </c>
      <c r="AD2756" s="6">
        <f>Table1[[#This Row],[Volume MT/Head]]-Table1[[#This Row],[Delivered MT]]</f>
        <v>0</v>
      </c>
      <c r="AE2756" s="6">
        <f>Table1[[#This Row],[Delivered MT]]*Table1[[#This Row],[Average Cost SDG/MT]]</f>
        <v>0</v>
      </c>
    </row>
    <row r="2757" spans="1:31" hidden="1" x14ac:dyDescent="0.2">
      <c r="A2757" s="1">
        <v>2768</v>
      </c>
      <c r="P2757" s="6">
        <f t="shared" si="236"/>
        <v>0</v>
      </c>
      <c r="R2757" s="6">
        <f t="shared" si="237"/>
        <v>0</v>
      </c>
      <c r="S2757" s="57">
        <f t="shared" si="235"/>
        <v>0</v>
      </c>
      <c r="T2757" s="6">
        <f>Table1[[#This Row],[Volume in Units]]*Table1[[#This Row],[Price SDG/Unit]]</f>
        <v>0</v>
      </c>
      <c r="U2757" s="57">
        <f>Table1[[#This Row],[Volume MT/Head]]*Table1[[#This Row],[Price USD/(MT/Head)]]</f>
        <v>0</v>
      </c>
      <c r="W2757" s="28">
        <f>Table1[[#This Row],[Commission SDG/MT]]*Table1[[#This Row],[Volume in Units]]</f>
        <v>0</v>
      </c>
      <c r="Y2757" s="28">
        <f t="shared" si="238"/>
        <v>0</v>
      </c>
      <c r="Z2757" s="6">
        <f>IFERROR((Table1[[#This Row],[Total Cost SDG]]/Table1[[#This Row],[Volume MT/Head]]),0)</f>
        <v>0</v>
      </c>
      <c r="AA2757" s="57" t="e">
        <f t="shared" si="239"/>
        <v>#DIV/0!</v>
      </c>
      <c r="AB2757" s="57">
        <f>IFERROR((Table1[[#This Row],[Total Cost USD]]/Table1[[#This Row],[Volume MT/Head]]),0)</f>
        <v>0</v>
      </c>
      <c r="AD2757" s="6">
        <f>Table1[[#This Row],[Volume MT/Head]]-Table1[[#This Row],[Delivered MT]]</f>
        <v>0</v>
      </c>
      <c r="AE2757" s="6">
        <f>Table1[[#This Row],[Delivered MT]]*Table1[[#This Row],[Average Cost SDG/MT]]</f>
        <v>0</v>
      </c>
    </row>
    <row r="2758" spans="1:31" hidden="1" x14ac:dyDescent="0.2">
      <c r="A2758" s="1">
        <v>2769</v>
      </c>
      <c r="P2758" s="6">
        <f t="shared" si="236"/>
        <v>0</v>
      </c>
      <c r="R2758" s="6">
        <f t="shared" si="237"/>
        <v>0</v>
      </c>
      <c r="S2758" s="57">
        <f t="shared" si="235"/>
        <v>0</v>
      </c>
      <c r="T2758" s="6">
        <f>Table1[[#This Row],[Volume in Units]]*Table1[[#This Row],[Price SDG/Unit]]</f>
        <v>0</v>
      </c>
      <c r="U2758" s="57">
        <f>Table1[[#This Row],[Volume MT/Head]]*Table1[[#This Row],[Price USD/(MT/Head)]]</f>
        <v>0</v>
      </c>
      <c r="W2758" s="28">
        <f>Table1[[#This Row],[Commission SDG/MT]]*Table1[[#This Row],[Volume in Units]]</f>
        <v>0</v>
      </c>
      <c r="Y2758" s="28">
        <f t="shared" si="238"/>
        <v>0</v>
      </c>
      <c r="Z2758" s="6">
        <f>IFERROR((Table1[[#This Row],[Total Cost SDG]]/Table1[[#This Row],[Volume MT/Head]]),0)</f>
        <v>0</v>
      </c>
      <c r="AA2758" s="57" t="e">
        <f t="shared" si="239"/>
        <v>#DIV/0!</v>
      </c>
      <c r="AB2758" s="57">
        <f>IFERROR((Table1[[#This Row],[Total Cost USD]]/Table1[[#This Row],[Volume MT/Head]]),0)</f>
        <v>0</v>
      </c>
      <c r="AD2758" s="6">
        <f>Table1[[#This Row],[Volume MT/Head]]-Table1[[#This Row],[Delivered MT]]</f>
        <v>0</v>
      </c>
      <c r="AE2758" s="6">
        <f>Table1[[#This Row],[Delivered MT]]*Table1[[#This Row],[Average Cost SDG/MT]]</f>
        <v>0</v>
      </c>
    </row>
    <row r="2759" spans="1:31" hidden="1" x14ac:dyDescent="0.2">
      <c r="A2759" s="1">
        <v>2770</v>
      </c>
      <c r="P2759" s="6">
        <f t="shared" si="236"/>
        <v>0</v>
      </c>
      <c r="R2759" s="6">
        <f t="shared" si="237"/>
        <v>0</v>
      </c>
      <c r="S2759" s="57">
        <f t="shared" si="235"/>
        <v>0</v>
      </c>
      <c r="T2759" s="6">
        <f>Table1[[#This Row],[Volume in Units]]*Table1[[#This Row],[Price SDG/Unit]]</f>
        <v>0</v>
      </c>
      <c r="U2759" s="57">
        <f>Table1[[#This Row],[Volume MT/Head]]*Table1[[#This Row],[Price USD/(MT/Head)]]</f>
        <v>0</v>
      </c>
      <c r="W2759" s="28">
        <f>Table1[[#This Row],[Commission SDG/MT]]*Table1[[#This Row],[Volume in Units]]</f>
        <v>0</v>
      </c>
      <c r="Y2759" s="28">
        <f t="shared" si="238"/>
        <v>0</v>
      </c>
      <c r="Z2759" s="6">
        <f>IFERROR((Table1[[#This Row],[Total Cost SDG]]/Table1[[#This Row],[Volume MT/Head]]),0)</f>
        <v>0</v>
      </c>
      <c r="AA2759" s="57" t="e">
        <f t="shared" si="239"/>
        <v>#DIV/0!</v>
      </c>
      <c r="AB2759" s="57">
        <f>IFERROR((Table1[[#This Row],[Total Cost USD]]/Table1[[#This Row],[Volume MT/Head]]),0)</f>
        <v>0</v>
      </c>
      <c r="AD2759" s="6">
        <f>Table1[[#This Row],[Volume MT/Head]]-Table1[[#This Row],[Delivered MT]]</f>
        <v>0</v>
      </c>
      <c r="AE2759" s="6">
        <f>Table1[[#This Row],[Delivered MT]]*Table1[[#This Row],[Average Cost SDG/MT]]</f>
        <v>0</v>
      </c>
    </row>
    <row r="2760" spans="1:31" hidden="1" x14ac:dyDescent="0.2">
      <c r="A2760" s="1">
        <v>2771</v>
      </c>
      <c r="P2760" s="6">
        <f t="shared" si="236"/>
        <v>0</v>
      </c>
      <c r="R2760" s="6">
        <f t="shared" si="237"/>
        <v>0</v>
      </c>
      <c r="S2760" s="57">
        <f t="shared" si="235"/>
        <v>0</v>
      </c>
      <c r="T2760" s="6">
        <f>Table1[[#This Row],[Volume in Units]]*Table1[[#This Row],[Price SDG/Unit]]</f>
        <v>0</v>
      </c>
      <c r="U2760" s="57">
        <f>Table1[[#This Row],[Volume MT/Head]]*Table1[[#This Row],[Price USD/(MT/Head)]]</f>
        <v>0</v>
      </c>
      <c r="W2760" s="28">
        <f>Table1[[#This Row],[Commission SDG/MT]]*Table1[[#This Row],[Volume in Units]]</f>
        <v>0</v>
      </c>
      <c r="Y2760" s="28">
        <f t="shared" si="238"/>
        <v>0</v>
      </c>
      <c r="Z2760" s="6">
        <f>IFERROR((Table1[[#This Row],[Total Cost SDG]]/Table1[[#This Row],[Volume MT/Head]]),0)</f>
        <v>0</v>
      </c>
      <c r="AA2760" s="57" t="e">
        <f t="shared" si="239"/>
        <v>#DIV/0!</v>
      </c>
      <c r="AB2760" s="57">
        <f>IFERROR((Table1[[#This Row],[Total Cost USD]]/Table1[[#This Row],[Volume MT/Head]]),0)</f>
        <v>0</v>
      </c>
      <c r="AD2760" s="6">
        <f>Table1[[#This Row],[Volume MT/Head]]-Table1[[#This Row],[Delivered MT]]</f>
        <v>0</v>
      </c>
      <c r="AE2760" s="6">
        <f>Table1[[#This Row],[Delivered MT]]*Table1[[#This Row],[Average Cost SDG/MT]]</f>
        <v>0</v>
      </c>
    </row>
    <row r="2761" spans="1:31" hidden="1" x14ac:dyDescent="0.2">
      <c r="A2761" s="1">
        <v>2772</v>
      </c>
      <c r="P2761" s="6">
        <f t="shared" si="236"/>
        <v>0</v>
      </c>
      <c r="R2761" s="6">
        <f t="shared" si="237"/>
        <v>0</v>
      </c>
      <c r="S2761" s="57">
        <f t="shared" si="235"/>
        <v>0</v>
      </c>
      <c r="T2761" s="6">
        <f>Table1[[#This Row],[Volume in Units]]*Table1[[#This Row],[Price SDG/Unit]]</f>
        <v>0</v>
      </c>
      <c r="U2761" s="57">
        <f>Table1[[#This Row],[Volume MT/Head]]*Table1[[#This Row],[Price USD/(MT/Head)]]</f>
        <v>0</v>
      </c>
      <c r="W2761" s="28">
        <f>Table1[[#This Row],[Commission SDG/MT]]*Table1[[#This Row],[Volume in Units]]</f>
        <v>0</v>
      </c>
      <c r="Y2761" s="28">
        <f t="shared" si="238"/>
        <v>0</v>
      </c>
      <c r="Z2761" s="6">
        <f>IFERROR((Table1[[#This Row],[Total Cost SDG]]/Table1[[#This Row],[Volume MT/Head]]),0)</f>
        <v>0</v>
      </c>
      <c r="AA2761" s="57" t="e">
        <f t="shared" si="239"/>
        <v>#DIV/0!</v>
      </c>
      <c r="AB2761" s="57">
        <f>IFERROR((Table1[[#This Row],[Total Cost USD]]/Table1[[#This Row],[Volume MT/Head]]),0)</f>
        <v>0</v>
      </c>
      <c r="AD2761" s="6">
        <f>Table1[[#This Row],[Volume MT/Head]]-Table1[[#This Row],[Delivered MT]]</f>
        <v>0</v>
      </c>
      <c r="AE2761" s="6">
        <f>Table1[[#This Row],[Delivered MT]]*Table1[[#This Row],[Average Cost SDG/MT]]</f>
        <v>0</v>
      </c>
    </row>
    <row r="2762" spans="1:31" hidden="1" x14ac:dyDescent="0.2">
      <c r="A2762" s="1">
        <v>2773</v>
      </c>
      <c r="P2762" s="6">
        <f t="shared" si="236"/>
        <v>0</v>
      </c>
      <c r="R2762" s="6">
        <f t="shared" si="237"/>
        <v>0</v>
      </c>
      <c r="S2762" s="57">
        <f t="shared" si="235"/>
        <v>0</v>
      </c>
      <c r="T2762" s="6">
        <f>Table1[[#This Row],[Volume in Units]]*Table1[[#This Row],[Price SDG/Unit]]</f>
        <v>0</v>
      </c>
      <c r="U2762" s="57">
        <f>Table1[[#This Row],[Volume MT/Head]]*Table1[[#This Row],[Price USD/(MT/Head)]]</f>
        <v>0</v>
      </c>
      <c r="W2762" s="28">
        <f>Table1[[#This Row],[Commission SDG/MT]]*Table1[[#This Row],[Volume in Units]]</f>
        <v>0</v>
      </c>
      <c r="Y2762" s="28">
        <f t="shared" si="238"/>
        <v>0</v>
      </c>
      <c r="Z2762" s="6">
        <f>IFERROR((Table1[[#This Row],[Total Cost SDG]]/Table1[[#This Row],[Volume MT/Head]]),0)</f>
        <v>0</v>
      </c>
      <c r="AA2762" s="57" t="e">
        <f t="shared" si="239"/>
        <v>#DIV/0!</v>
      </c>
      <c r="AB2762" s="57">
        <f>IFERROR((Table1[[#This Row],[Total Cost USD]]/Table1[[#This Row],[Volume MT/Head]]),0)</f>
        <v>0</v>
      </c>
      <c r="AD2762" s="6">
        <f>Table1[[#This Row],[Volume MT/Head]]-Table1[[#This Row],[Delivered MT]]</f>
        <v>0</v>
      </c>
      <c r="AE2762" s="6">
        <f>Table1[[#This Row],[Delivered MT]]*Table1[[#This Row],[Average Cost SDG/MT]]</f>
        <v>0</v>
      </c>
    </row>
    <row r="2763" spans="1:31" hidden="1" x14ac:dyDescent="0.2">
      <c r="A2763" s="1">
        <v>2774</v>
      </c>
      <c r="P2763" s="6">
        <f t="shared" si="236"/>
        <v>0</v>
      </c>
      <c r="R2763" s="6">
        <f t="shared" si="237"/>
        <v>0</v>
      </c>
      <c r="S2763" s="57">
        <f t="shared" si="235"/>
        <v>0</v>
      </c>
      <c r="T2763" s="6">
        <f>Table1[[#This Row],[Volume in Units]]*Table1[[#This Row],[Price SDG/Unit]]</f>
        <v>0</v>
      </c>
      <c r="U2763" s="57">
        <f>Table1[[#This Row],[Volume MT/Head]]*Table1[[#This Row],[Price USD/(MT/Head)]]</f>
        <v>0</v>
      </c>
      <c r="W2763" s="28">
        <f>Table1[[#This Row],[Commission SDG/MT]]*Table1[[#This Row],[Volume in Units]]</f>
        <v>0</v>
      </c>
      <c r="Y2763" s="28">
        <f t="shared" si="238"/>
        <v>0</v>
      </c>
      <c r="Z2763" s="6">
        <f>IFERROR((Table1[[#This Row],[Total Cost SDG]]/Table1[[#This Row],[Volume MT/Head]]),0)</f>
        <v>0</v>
      </c>
      <c r="AA2763" s="57" t="e">
        <f t="shared" si="239"/>
        <v>#DIV/0!</v>
      </c>
      <c r="AB2763" s="57">
        <f>IFERROR((Table1[[#This Row],[Total Cost USD]]/Table1[[#This Row],[Volume MT/Head]]),0)</f>
        <v>0</v>
      </c>
      <c r="AD2763" s="6">
        <f>Table1[[#This Row],[Volume MT/Head]]-Table1[[#This Row],[Delivered MT]]</f>
        <v>0</v>
      </c>
      <c r="AE2763" s="6">
        <f>Table1[[#This Row],[Delivered MT]]*Table1[[#This Row],[Average Cost SDG/MT]]</f>
        <v>0</v>
      </c>
    </row>
    <row r="2764" spans="1:31" hidden="1" x14ac:dyDescent="0.2">
      <c r="A2764" s="1">
        <v>2775</v>
      </c>
      <c r="P2764" s="6">
        <f t="shared" si="236"/>
        <v>0</v>
      </c>
      <c r="R2764" s="6">
        <f t="shared" si="237"/>
        <v>0</v>
      </c>
      <c r="S2764" s="57">
        <f t="shared" si="235"/>
        <v>0</v>
      </c>
      <c r="T2764" s="6">
        <f>Table1[[#This Row],[Volume in Units]]*Table1[[#This Row],[Price SDG/Unit]]</f>
        <v>0</v>
      </c>
      <c r="U2764" s="57">
        <f>Table1[[#This Row],[Volume MT/Head]]*Table1[[#This Row],[Price USD/(MT/Head)]]</f>
        <v>0</v>
      </c>
      <c r="W2764" s="28">
        <f>Table1[[#This Row],[Commission SDG/MT]]*Table1[[#This Row],[Volume in Units]]</f>
        <v>0</v>
      </c>
      <c r="Y2764" s="28">
        <f t="shared" si="238"/>
        <v>0</v>
      </c>
      <c r="Z2764" s="6">
        <f>IFERROR((Table1[[#This Row],[Total Cost SDG]]/Table1[[#This Row],[Volume MT/Head]]),0)</f>
        <v>0</v>
      </c>
      <c r="AA2764" s="57" t="e">
        <f t="shared" si="239"/>
        <v>#DIV/0!</v>
      </c>
      <c r="AB2764" s="57">
        <f>IFERROR((Table1[[#This Row],[Total Cost USD]]/Table1[[#This Row],[Volume MT/Head]]),0)</f>
        <v>0</v>
      </c>
      <c r="AD2764" s="6">
        <f>Table1[[#This Row],[Volume MT/Head]]-Table1[[#This Row],[Delivered MT]]</f>
        <v>0</v>
      </c>
      <c r="AE2764" s="6">
        <f>Table1[[#This Row],[Delivered MT]]*Table1[[#This Row],[Average Cost SDG/MT]]</f>
        <v>0</v>
      </c>
    </row>
    <row r="2765" spans="1:31" hidden="1" x14ac:dyDescent="0.2">
      <c r="A2765" s="1">
        <v>2776</v>
      </c>
      <c r="P2765" s="6">
        <f t="shared" si="236"/>
        <v>0</v>
      </c>
      <c r="R2765" s="6">
        <f t="shared" si="237"/>
        <v>0</v>
      </c>
      <c r="S2765" s="57">
        <f t="shared" si="235"/>
        <v>0</v>
      </c>
      <c r="T2765" s="6">
        <f>Table1[[#This Row],[Volume in Units]]*Table1[[#This Row],[Price SDG/Unit]]</f>
        <v>0</v>
      </c>
      <c r="U2765" s="57">
        <f>Table1[[#This Row],[Volume MT/Head]]*Table1[[#This Row],[Price USD/(MT/Head)]]</f>
        <v>0</v>
      </c>
      <c r="W2765" s="28">
        <f>Table1[[#This Row],[Commission SDG/MT]]*Table1[[#This Row],[Volume in Units]]</f>
        <v>0</v>
      </c>
      <c r="Y2765" s="28">
        <f t="shared" si="238"/>
        <v>0</v>
      </c>
      <c r="Z2765" s="6">
        <f>IFERROR((Table1[[#This Row],[Total Cost SDG]]/Table1[[#This Row],[Volume MT/Head]]),0)</f>
        <v>0</v>
      </c>
      <c r="AA2765" s="57" t="e">
        <f t="shared" si="239"/>
        <v>#DIV/0!</v>
      </c>
      <c r="AB2765" s="57">
        <f>IFERROR((Table1[[#This Row],[Total Cost USD]]/Table1[[#This Row],[Volume MT/Head]]),0)</f>
        <v>0</v>
      </c>
      <c r="AD2765" s="6">
        <f>Table1[[#This Row],[Volume MT/Head]]-Table1[[#This Row],[Delivered MT]]</f>
        <v>0</v>
      </c>
      <c r="AE2765" s="6">
        <f>Table1[[#This Row],[Delivered MT]]*Table1[[#This Row],[Average Cost SDG/MT]]</f>
        <v>0</v>
      </c>
    </row>
    <row r="2766" spans="1:31" hidden="1" x14ac:dyDescent="0.2">
      <c r="A2766" s="1">
        <v>2777</v>
      </c>
      <c r="P2766" s="6">
        <f t="shared" si="236"/>
        <v>0</v>
      </c>
      <c r="R2766" s="6">
        <f t="shared" si="237"/>
        <v>0</v>
      </c>
      <c r="S2766" s="57">
        <f t="shared" si="235"/>
        <v>0</v>
      </c>
      <c r="T2766" s="6">
        <f>Table1[[#This Row],[Volume in Units]]*Table1[[#This Row],[Price SDG/Unit]]</f>
        <v>0</v>
      </c>
      <c r="U2766" s="57">
        <f>Table1[[#This Row],[Volume MT/Head]]*Table1[[#This Row],[Price USD/(MT/Head)]]</f>
        <v>0</v>
      </c>
      <c r="W2766" s="28">
        <f>Table1[[#This Row],[Commission SDG/MT]]*Table1[[#This Row],[Volume in Units]]</f>
        <v>0</v>
      </c>
      <c r="Y2766" s="28">
        <f t="shared" si="238"/>
        <v>0</v>
      </c>
      <c r="Z2766" s="6">
        <f>IFERROR((Table1[[#This Row],[Total Cost SDG]]/Table1[[#This Row],[Volume MT/Head]]),0)</f>
        <v>0</v>
      </c>
      <c r="AA2766" s="57" t="e">
        <f t="shared" si="239"/>
        <v>#DIV/0!</v>
      </c>
      <c r="AB2766" s="57">
        <f>IFERROR((Table1[[#This Row],[Total Cost USD]]/Table1[[#This Row],[Volume MT/Head]]),0)</f>
        <v>0</v>
      </c>
      <c r="AD2766" s="6">
        <f>Table1[[#This Row],[Volume MT/Head]]-Table1[[#This Row],[Delivered MT]]</f>
        <v>0</v>
      </c>
      <c r="AE2766" s="6">
        <f>Table1[[#This Row],[Delivered MT]]*Table1[[#This Row],[Average Cost SDG/MT]]</f>
        <v>0</v>
      </c>
    </row>
    <row r="2767" spans="1:31" hidden="1" x14ac:dyDescent="0.2">
      <c r="A2767" s="1">
        <v>2778</v>
      </c>
      <c r="P2767" s="6">
        <f t="shared" si="236"/>
        <v>0</v>
      </c>
      <c r="R2767" s="6">
        <f t="shared" si="237"/>
        <v>0</v>
      </c>
      <c r="S2767" s="57">
        <f t="shared" si="235"/>
        <v>0</v>
      </c>
      <c r="T2767" s="6">
        <f>Table1[[#This Row],[Volume in Units]]*Table1[[#This Row],[Price SDG/Unit]]</f>
        <v>0</v>
      </c>
      <c r="U2767" s="57">
        <f>Table1[[#This Row],[Volume MT/Head]]*Table1[[#This Row],[Price USD/(MT/Head)]]</f>
        <v>0</v>
      </c>
      <c r="W2767" s="28">
        <f>Table1[[#This Row],[Commission SDG/MT]]*Table1[[#This Row],[Volume in Units]]</f>
        <v>0</v>
      </c>
      <c r="Y2767" s="28">
        <f t="shared" si="238"/>
        <v>0</v>
      </c>
      <c r="Z2767" s="6">
        <f>IFERROR((Table1[[#This Row],[Total Cost SDG]]/Table1[[#This Row],[Volume MT/Head]]),0)</f>
        <v>0</v>
      </c>
      <c r="AA2767" s="57" t="e">
        <f t="shared" si="239"/>
        <v>#DIV/0!</v>
      </c>
      <c r="AB2767" s="57">
        <f>IFERROR((Table1[[#This Row],[Total Cost USD]]/Table1[[#This Row],[Volume MT/Head]]),0)</f>
        <v>0</v>
      </c>
      <c r="AD2767" s="6">
        <f>Table1[[#This Row],[Volume MT/Head]]-Table1[[#This Row],[Delivered MT]]</f>
        <v>0</v>
      </c>
      <c r="AE2767" s="6">
        <f>Table1[[#This Row],[Delivered MT]]*Table1[[#This Row],[Average Cost SDG/MT]]</f>
        <v>0</v>
      </c>
    </row>
    <row r="2768" spans="1:31" hidden="1" x14ac:dyDescent="0.2">
      <c r="A2768" s="1">
        <v>2779</v>
      </c>
      <c r="P2768" s="6">
        <f t="shared" si="236"/>
        <v>0</v>
      </c>
      <c r="R2768" s="6">
        <f t="shared" si="237"/>
        <v>0</v>
      </c>
      <c r="S2768" s="57">
        <f t="shared" si="235"/>
        <v>0</v>
      </c>
      <c r="T2768" s="6">
        <f>Table1[[#This Row],[Volume in Units]]*Table1[[#This Row],[Price SDG/Unit]]</f>
        <v>0</v>
      </c>
      <c r="U2768" s="57">
        <f>Table1[[#This Row],[Volume MT/Head]]*Table1[[#This Row],[Price USD/(MT/Head)]]</f>
        <v>0</v>
      </c>
      <c r="W2768" s="28">
        <f>Table1[[#This Row],[Commission SDG/MT]]*Table1[[#This Row],[Volume in Units]]</f>
        <v>0</v>
      </c>
      <c r="Y2768" s="28">
        <f t="shared" si="238"/>
        <v>0</v>
      </c>
      <c r="Z2768" s="6">
        <f>IFERROR((Table1[[#This Row],[Total Cost SDG]]/Table1[[#This Row],[Volume MT/Head]]),0)</f>
        <v>0</v>
      </c>
      <c r="AA2768" s="57" t="e">
        <f t="shared" si="239"/>
        <v>#DIV/0!</v>
      </c>
      <c r="AB2768" s="57">
        <f>IFERROR((Table1[[#This Row],[Total Cost USD]]/Table1[[#This Row],[Volume MT/Head]]),0)</f>
        <v>0</v>
      </c>
      <c r="AD2768" s="6">
        <f>Table1[[#This Row],[Volume MT/Head]]-Table1[[#This Row],[Delivered MT]]</f>
        <v>0</v>
      </c>
      <c r="AE2768" s="6">
        <f>Table1[[#This Row],[Delivered MT]]*Table1[[#This Row],[Average Cost SDG/MT]]</f>
        <v>0</v>
      </c>
    </row>
    <row r="2769" spans="1:31" hidden="1" x14ac:dyDescent="0.2">
      <c r="A2769" s="1">
        <v>2780</v>
      </c>
      <c r="P2769" s="6">
        <f t="shared" si="236"/>
        <v>0</v>
      </c>
      <c r="R2769" s="6">
        <f t="shared" si="237"/>
        <v>0</v>
      </c>
      <c r="S2769" s="57">
        <f t="shared" si="235"/>
        <v>0</v>
      </c>
      <c r="T2769" s="6">
        <f>Table1[[#This Row],[Volume in Units]]*Table1[[#This Row],[Price SDG/Unit]]</f>
        <v>0</v>
      </c>
      <c r="U2769" s="57">
        <f>Table1[[#This Row],[Volume MT/Head]]*Table1[[#This Row],[Price USD/(MT/Head)]]</f>
        <v>0</v>
      </c>
      <c r="W2769" s="28">
        <f>Table1[[#This Row],[Commission SDG/MT]]*Table1[[#This Row],[Volume in Units]]</f>
        <v>0</v>
      </c>
      <c r="Y2769" s="28">
        <f t="shared" si="238"/>
        <v>0</v>
      </c>
      <c r="Z2769" s="6">
        <f>IFERROR((Table1[[#This Row],[Total Cost SDG]]/Table1[[#This Row],[Volume MT/Head]]),0)</f>
        <v>0</v>
      </c>
      <c r="AA2769" s="57" t="e">
        <f t="shared" si="239"/>
        <v>#DIV/0!</v>
      </c>
      <c r="AB2769" s="57">
        <f>IFERROR((Table1[[#This Row],[Total Cost USD]]/Table1[[#This Row],[Volume MT/Head]]),0)</f>
        <v>0</v>
      </c>
      <c r="AD2769" s="6">
        <f>Table1[[#This Row],[Volume MT/Head]]-Table1[[#This Row],[Delivered MT]]</f>
        <v>0</v>
      </c>
      <c r="AE2769" s="6">
        <f>Table1[[#This Row],[Delivered MT]]*Table1[[#This Row],[Average Cost SDG/MT]]</f>
        <v>0</v>
      </c>
    </row>
    <row r="2770" spans="1:31" hidden="1" x14ac:dyDescent="0.2">
      <c r="A2770" s="1">
        <v>2781</v>
      </c>
      <c r="P2770" s="6">
        <f t="shared" si="236"/>
        <v>0</v>
      </c>
      <c r="R2770" s="6">
        <f t="shared" si="237"/>
        <v>0</v>
      </c>
      <c r="S2770" s="57">
        <f t="shared" si="235"/>
        <v>0</v>
      </c>
      <c r="T2770" s="6">
        <f>Table1[[#This Row],[Volume in Units]]*Table1[[#This Row],[Price SDG/Unit]]</f>
        <v>0</v>
      </c>
      <c r="U2770" s="57">
        <f>Table1[[#This Row],[Volume MT/Head]]*Table1[[#This Row],[Price USD/(MT/Head)]]</f>
        <v>0</v>
      </c>
      <c r="W2770" s="28">
        <f>Table1[[#This Row],[Commission SDG/MT]]*Table1[[#This Row],[Volume in Units]]</f>
        <v>0</v>
      </c>
      <c r="Y2770" s="28">
        <f t="shared" si="238"/>
        <v>0</v>
      </c>
      <c r="Z2770" s="6">
        <f>IFERROR((Table1[[#This Row],[Total Cost SDG]]/Table1[[#This Row],[Volume MT/Head]]),0)</f>
        <v>0</v>
      </c>
      <c r="AA2770" s="57" t="e">
        <f t="shared" si="239"/>
        <v>#DIV/0!</v>
      </c>
      <c r="AB2770" s="57">
        <f>IFERROR((Table1[[#This Row],[Total Cost USD]]/Table1[[#This Row],[Volume MT/Head]]),0)</f>
        <v>0</v>
      </c>
      <c r="AD2770" s="6">
        <f>Table1[[#This Row],[Volume MT/Head]]-Table1[[#This Row],[Delivered MT]]</f>
        <v>0</v>
      </c>
      <c r="AE2770" s="6">
        <f>Table1[[#This Row],[Delivered MT]]*Table1[[#This Row],[Average Cost SDG/MT]]</f>
        <v>0</v>
      </c>
    </row>
    <row r="2771" spans="1:31" hidden="1" x14ac:dyDescent="0.2">
      <c r="A2771" s="1">
        <v>2782</v>
      </c>
      <c r="P2771" s="6">
        <f t="shared" si="236"/>
        <v>0</v>
      </c>
      <c r="R2771" s="6">
        <f t="shared" si="237"/>
        <v>0</v>
      </c>
      <c r="S2771" s="57">
        <f t="shared" si="235"/>
        <v>0</v>
      </c>
      <c r="T2771" s="6">
        <f>Table1[[#This Row],[Volume in Units]]*Table1[[#This Row],[Price SDG/Unit]]</f>
        <v>0</v>
      </c>
      <c r="U2771" s="57">
        <f>Table1[[#This Row],[Volume MT/Head]]*Table1[[#This Row],[Price USD/(MT/Head)]]</f>
        <v>0</v>
      </c>
      <c r="W2771" s="28">
        <f>Table1[[#This Row],[Commission SDG/MT]]*Table1[[#This Row],[Volume in Units]]</f>
        <v>0</v>
      </c>
      <c r="Y2771" s="28">
        <f t="shared" si="238"/>
        <v>0</v>
      </c>
      <c r="Z2771" s="6">
        <f>IFERROR((Table1[[#This Row],[Total Cost SDG]]/Table1[[#This Row],[Volume MT/Head]]),0)</f>
        <v>0</v>
      </c>
      <c r="AA2771" s="57" t="e">
        <f t="shared" si="239"/>
        <v>#DIV/0!</v>
      </c>
      <c r="AB2771" s="57">
        <f>IFERROR((Table1[[#This Row],[Total Cost USD]]/Table1[[#This Row],[Volume MT/Head]]),0)</f>
        <v>0</v>
      </c>
      <c r="AD2771" s="6">
        <f>Table1[[#This Row],[Volume MT/Head]]-Table1[[#This Row],[Delivered MT]]</f>
        <v>0</v>
      </c>
      <c r="AE2771" s="6">
        <f>Table1[[#This Row],[Delivered MT]]*Table1[[#This Row],[Average Cost SDG/MT]]</f>
        <v>0</v>
      </c>
    </row>
    <row r="2772" spans="1:31" hidden="1" x14ac:dyDescent="0.2">
      <c r="A2772" s="1">
        <v>2783</v>
      </c>
      <c r="P2772" s="6">
        <f t="shared" si="236"/>
        <v>0</v>
      </c>
      <c r="R2772" s="6">
        <f t="shared" si="237"/>
        <v>0</v>
      </c>
      <c r="S2772" s="57">
        <f t="shared" si="235"/>
        <v>0</v>
      </c>
      <c r="T2772" s="6">
        <f>Table1[[#This Row],[Volume in Units]]*Table1[[#This Row],[Price SDG/Unit]]</f>
        <v>0</v>
      </c>
      <c r="U2772" s="57">
        <f>Table1[[#This Row],[Volume MT/Head]]*Table1[[#This Row],[Price USD/(MT/Head)]]</f>
        <v>0</v>
      </c>
      <c r="W2772" s="28">
        <f>Table1[[#This Row],[Commission SDG/MT]]*Table1[[#This Row],[Volume in Units]]</f>
        <v>0</v>
      </c>
      <c r="Y2772" s="28">
        <f t="shared" si="238"/>
        <v>0</v>
      </c>
      <c r="Z2772" s="6">
        <f>IFERROR((Table1[[#This Row],[Total Cost SDG]]/Table1[[#This Row],[Volume MT/Head]]),0)</f>
        <v>0</v>
      </c>
      <c r="AA2772" s="57" t="e">
        <f t="shared" si="239"/>
        <v>#DIV/0!</v>
      </c>
      <c r="AB2772" s="57">
        <f>IFERROR((Table1[[#This Row],[Total Cost USD]]/Table1[[#This Row],[Volume MT/Head]]),0)</f>
        <v>0</v>
      </c>
      <c r="AD2772" s="6">
        <f>Table1[[#This Row],[Volume MT/Head]]-Table1[[#This Row],[Delivered MT]]</f>
        <v>0</v>
      </c>
      <c r="AE2772" s="6">
        <f>Table1[[#This Row],[Delivered MT]]*Table1[[#This Row],[Average Cost SDG/MT]]</f>
        <v>0</v>
      </c>
    </row>
    <row r="2773" spans="1:31" hidden="1" x14ac:dyDescent="0.2">
      <c r="A2773" s="1">
        <v>2784</v>
      </c>
      <c r="P2773" s="6">
        <f t="shared" si="236"/>
        <v>0</v>
      </c>
      <c r="R2773" s="6">
        <f t="shared" si="237"/>
        <v>0</v>
      </c>
      <c r="S2773" s="57">
        <f t="shared" si="235"/>
        <v>0</v>
      </c>
      <c r="T2773" s="6">
        <f>Table1[[#This Row],[Volume in Units]]*Table1[[#This Row],[Price SDG/Unit]]</f>
        <v>0</v>
      </c>
      <c r="U2773" s="57">
        <f>Table1[[#This Row],[Volume MT/Head]]*Table1[[#This Row],[Price USD/(MT/Head)]]</f>
        <v>0</v>
      </c>
      <c r="W2773" s="28">
        <f>Table1[[#This Row],[Commission SDG/MT]]*Table1[[#This Row],[Volume in Units]]</f>
        <v>0</v>
      </c>
      <c r="Y2773" s="28">
        <f t="shared" si="238"/>
        <v>0</v>
      </c>
      <c r="Z2773" s="6">
        <f>IFERROR((Table1[[#This Row],[Total Cost SDG]]/Table1[[#This Row],[Volume MT/Head]]),0)</f>
        <v>0</v>
      </c>
      <c r="AA2773" s="57" t="e">
        <f t="shared" si="239"/>
        <v>#DIV/0!</v>
      </c>
      <c r="AB2773" s="57">
        <f>IFERROR((Table1[[#This Row],[Total Cost USD]]/Table1[[#This Row],[Volume MT/Head]]),0)</f>
        <v>0</v>
      </c>
      <c r="AD2773" s="6">
        <f>Table1[[#This Row],[Volume MT/Head]]-Table1[[#This Row],[Delivered MT]]</f>
        <v>0</v>
      </c>
      <c r="AE2773" s="6">
        <f>Table1[[#This Row],[Delivered MT]]*Table1[[#This Row],[Average Cost SDG/MT]]</f>
        <v>0</v>
      </c>
    </row>
    <row r="2774" spans="1:31" hidden="1" x14ac:dyDescent="0.2">
      <c r="A2774" s="1">
        <v>2785</v>
      </c>
      <c r="P2774" s="6">
        <f t="shared" si="236"/>
        <v>0</v>
      </c>
      <c r="R2774" s="6">
        <f t="shared" si="237"/>
        <v>0</v>
      </c>
      <c r="S2774" s="57">
        <f t="shared" si="235"/>
        <v>0</v>
      </c>
      <c r="T2774" s="6">
        <f>Table1[[#This Row],[Volume in Units]]*Table1[[#This Row],[Price SDG/Unit]]</f>
        <v>0</v>
      </c>
      <c r="U2774" s="57">
        <f>Table1[[#This Row],[Volume MT/Head]]*Table1[[#This Row],[Price USD/(MT/Head)]]</f>
        <v>0</v>
      </c>
      <c r="W2774" s="28">
        <f>Table1[[#This Row],[Commission SDG/MT]]*Table1[[#This Row],[Volume in Units]]</f>
        <v>0</v>
      </c>
      <c r="Y2774" s="28">
        <f t="shared" si="238"/>
        <v>0</v>
      </c>
      <c r="Z2774" s="6">
        <f>IFERROR((Table1[[#This Row],[Total Cost SDG]]/Table1[[#This Row],[Volume MT/Head]]),0)</f>
        <v>0</v>
      </c>
      <c r="AA2774" s="57" t="e">
        <f t="shared" si="239"/>
        <v>#DIV/0!</v>
      </c>
      <c r="AB2774" s="57">
        <f>IFERROR((Table1[[#This Row],[Total Cost USD]]/Table1[[#This Row],[Volume MT/Head]]),0)</f>
        <v>0</v>
      </c>
      <c r="AD2774" s="6">
        <f>Table1[[#This Row],[Volume MT/Head]]-Table1[[#This Row],[Delivered MT]]</f>
        <v>0</v>
      </c>
      <c r="AE2774" s="6">
        <f>Table1[[#This Row],[Delivered MT]]*Table1[[#This Row],[Average Cost SDG/MT]]</f>
        <v>0</v>
      </c>
    </row>
    <row r="2775" spans="1:31" hidden="1" x14ac:dyDescent="0.2">
      <c r="A2775" s="1">
        <v>2786</v>
      </c>
      <c r="P2775" s="6">
        <f t="shared" si="236"/>
        <v>0</v>
      </c>
      <c r="R2775" s="6">
        <f t="shared" si="237"/>
        <v>0</v>
      </c>
      <c r="S2775" s="57">
        <f t="shared" si="235"/>
        <v>0</v>
      </c>
      <c r="T2775" s="6">
        <f>Table1[[#This Row],[Volume in Units]]*Table1[[#This Row],[Price SDG/Unit]]</f>
        <v>0</v>
      </c>
      <c r="U2775" s="57">
        <f>Table1[[#This Row],[Volume MT/Head]]*Table1[[#This Row],[Price USD/(MT/Head)]]</f>
        <v>0</v>
      </c>
      <c r="W2775" s="28">
        <f>Table1[[#This Row],[Commission SDG/MT]]*Table1[[#This Row],[Volume in Units]]</f>
        <v>0</v>
      </c>
      <c r="Y2775" s="28">
        <f t="shared" si="238"/>
        <v>0</v>
      </c>
      <c r="Z2775" s="6">
        <f>IFERROR((Table1[[#This Row],[Total Cost SDG]]/Table1[[#This Row],[Volume MT/Head]]),0)</f>
        <v>0</v>
      </c>
      <c r="AA2775" s="57" t="e">
        <f t="shared" si="239"/>
        <v>#DIV/0!</v>
      </c>
      <c r="AB2775" s="57">
        <f>IFERROR((Table1[[#This Row],[Total Cost USD]]/Table1[[#This Row],[Volume MT/Head]]),0)</f>
        <v>0</v>
      </c>
      <c r="AD2775" s="6">
        <f>Table1[[#This Row],[Volume MT/Head]]-Table1[[#This Row],[Delivered MT]]</f>
        <v>0</v>
      </c>
      <c r="AE2775" s="6">
        <f>Table1[[#This Row],[Delivered MT]]*Table1[[#This Row],[Average Cost SDG/MT]]</f>
        <v>0</v>
      </c>
    </row>
    <row r="2776" spans="1:31" hidden="1" x14ac:dyDescent="0.2">
      <c r="A2776" s="1">
        <v>2787</v>
      </c>
      <c r="P2776" s="6">
        <f t="shared" si="236"/>
        <v>0</v>
      </c>
      <c r="R2776" s="6">
        <f t="shared" si="237"/>
        <v>0</v>
      </c>
      <c r="S2776" s="57">
        <f t="shared" si="235"/>
        <v>0</v>
      </c>
      <c r="T2776" s="6">
        <f>Table1[[#This Row],[Volume in Units]]*Table1[[#This Row],[Price SDG/Unit]]</f>
        <v>0</v>
      </c>
      <c r="U2776" s="57">
        <f>Table1[[#This Row],[Volume MT/Head]]*Table1[[#This Row],[Price USD/(MT/Head)]]</f>
        <v>0</v>
      </c>
      <c r="W2776" s="28">
        <f>Table1[[#This Row],[Commission SDG/MT]]*Table1[[#This Row],[Volume in Units]]</f>
        <v>0</v>
      </c>
      <c r="Y2776" s="28">
        <f t="shared" si="238"/>
        <v>0</v>
      </c>
      <c r="Z2776" s="6">
        <f>IFERROR((Table1[[#This Row],[Total Cost SDG]]/Table1[[#This Row],[Volume MT/Head]]),0)</f>
        <v>0</v>
      </c>
      <c r="AA2776" s="57" t="e">
        <f t="shared" si="239"/>
        <v>#DIV/0!</v>
      </c>
      <c r="AB2776" s="57">
        <f>IFERROR((Table1[[#This Row],[Total Cost USD]]/Table1[[#This Row],[Volume MT/Head]]),0)</f>
        <v>0</v>
      </c>
      <c r="AD2776" s="6">
        <f>Table1[[#This Row],[Volume MT/Head]]-Table1[[#This Row],[Delivered MT]]</f>
        <v>0</v>
      </c>
      <c r="AE2776" s="6">
        <f>Table1[[#This Row],[Delivered MT]]*Table1[[#This Row],[Average Cost SDG/MT]]</f>
        <v>0</v>
      </c>
    </row>
    <row r="2777" spans="1:31" hidden="1" x14ac:dyDescent="0.2">
      <c r="A2777" s="1">
        <v>2788</v>
      </c>
      <c r="P2777" s="6">
        <f t="shared" si="236"/>
        <v>0</v>
      </c>
      <c r="R2777" s="6">
        <f t="shared" si="237"/>
        <v>0</v>
      </c>
      <c r="S2777" s="57">
        <f t="shared" ref="S2777:S2840" si="240">IFERROR((R2777/F2777),0)</f>
        <v>0</v>
      </c>
      <c r="T2777" s="6">
        <f>Table1[[#This Row],[Volume in Units]]*Table1[[#This Row],[Price SDG/Unit]]</f>
        <v>0</v>
      </c>
      <c r="U2777" s="57">
        <f>Table1[[#This Row],[Volume MT/Head]]*Table1[[#This Row],[Price USD/(MT/Head)]]</f>
        <v>0</v>
      </c>
      <c r="W2777" s="28">
        <f>Table1[[#This Row],[Commission SDG/MT]]*Table1[[#This Row],[Volume in Units]]</f>
        <v>0</v>
      </c>
      <c r="Y2777" s="28">
        <f t="shared" si="238"/>
        <v>0</v>
      </c>
      <c r="Z2777" s="6">
        <f>IFERROR((Table1[[#This Row],[Total Cost SDG]]/Table1[[#This Row],[Volume MT/Head]]),0)</f>
        <v>0</v>
      </c>
      <c r="AA2777" s="57" t="e">
        <f t="shared" si="239"/>
        <v>#DIV/0!</v>
      </c>
      <c r="AB2777" s="57">
        <f>IFERROR((Table1[[#This Row],[Total Cost USD]]/Table1[[#This Row],[Volume MT/Head]]),0)</f>
        <v>0</v>
      </c>
      <c r="AD2777" s="6">
        <f>Table1[[#This Row],[Volume MT/Head]]-Table1[[#This Row],[Delivered MT]]</f>
        <v>0</v>
      </c>
      <c r="AE2777" s="6">
        <f>Table1[[#This Row],[Delivered MT]]*Table1[[#This Row],[Average Cost SDG/MT]]</f>
        <v>0</v>
      </c>
    </row>
    <row r="2778" spans="1:31" hidden="1" x14ac:dyDescent="0.2">
      <c r="A2778" s="1">
        <v>2789</v>
      </c>
      <c r="P2778" s="6">
        <f t="shared" si="236"/>
        <v>0</v>
      </c>
      <c r="R2778" s="6">
        <f t="shared" si="237"/>
        <v>0</v>
      </c>
      <c r="S2778" s="57">
        <f t="shared" si="240"/>
        <v>0</v>
      </c>
      <c r="T2778" s="6">
        <f>Table1[[#This Row],[Volume in Units]]*Table1[[#This Row],[Price SDG/Unit]]</f>
        <v>0</v>
      </c>
      <c r="U2778" s="57">
        <f>Table1[[#This Row],[Volume MT/Head]]*Table1[[#This Row],[Price USD/(MT/Head)]]</f>
        <v>0</v>
      </c>
      <c r="W2778" s="28">
        <f>Table1[[#This Row],[Commission SDG/MT]]*Table1[[#This Row],[Volume in Units]]</f>
        <v>0</v>
      </c>
      <c r="Y2778" s="28">
        <f t="shared" si="238"/>
        <v>0</v>
      </c>
      <c r="Z2778" s="6">
        <f>IFERROR((Table1[[#This Row],[Total Cost SDG]]/Table1[[#This Row],[Volume MT/Head]]),0)</f>
        <v>0</v>
      </c>
      <c r="AA2778" s="57" t="e">
        <f t="shared" si="239"/>
        <v>#DIV/0!</v>
      </c>
      <c r="AB2778" s="57">
        <f>IFERROR((Table1[[#This Row],[Total Cost USD]]/Table1[[#This Row],[Volume MT/Head]]),0)</f>
        <v>0</v>
      </c>
      <c r="AD2778" s="6">
        <f>Table1[[#This Row],[Volume MT/Head]]-Table1[[#This Row],[Delivered MT]]</f>
        <v>0</v>
      </c>
      <c r="AE2778" s="6">
        <f>Table1[[#This Row],[Delivered MT]]*Table1[[#This Row],[Average Cost SDG/MT]]</f>
        <v>0</v>
      </c>
    </row>
    <row r="2779" spans="1:31" hidden="1" x14ac:dyDescent="0.2">
      <c r="A2779" s="1">
        <v>2790</v>
      </c>
      <c r="P2779" s="6">
        <f t="shared" si="236"/>
        <v>0</v>
      </c>
      <c r="R2779" s="6">
        <f t="shared" si="237"/>
        <v>0</v>
      </c>
      <c r="S2779" s="57">
        <f t="shared" si="240"/>
        <v>0</v>
      </c>
      <c r="T2779" s="6">
        <f>Table1[[#This Row],[Volume in Units]]*Table1[[#This Row],[Price SDG/Unit]]</f>
        <v>0</v>
      </c>
      <c r="U2779" s="57">
        <f>Table1[[#This Row],[Volume MT/Head]]*Table1[[#This Row],[Price USD/(MT/Head)]]</f>
        <v>0</v>
      </c>
      <c r="W2779" s="28">
        <f>Table1[[#This Row],[Commission SDG/MT]]*Table1[[#This Row],[Volume in Units]]</f>
        <v>0</v>
      </c>
      <c r="Y2779" s="28">
        <f t="shared" si="238"/>
        <v>0</v>
      </c>
      <c r="Z2779" s="6">
        <f>IFERROR((Table1[[#This Row],[Total Cost SDG]]/Table1[[#This Row],[Volume MT/Head]]),0)</f>
        <v>0</v>
      </c>
      <c r="AA2779" s="57" t="e">
        <f t="shared" si="239"/>
        <v>#DIV/0!</v>
      </c>
      <c r="AB2779" s="57">
        <f>IFERROR((Table1[[#This Row],[Total Cost USD]]/Table1[[#This Row],[Volume MT/Head]]),0)</f>
        <v>0</v>
      </c>
      <c r="AD2779" s="6">
        <f>Table1[[#This Row],[Volume MT/Head]]-Table1[[#This Row],[Delivered MT]]</f>
        <v>0</v>
      </c>
      <c r="AE2779" s="6">
        <f>Table1[[#This Row],[Delivered MT]]*Table1[[#This Row],[Average Cost SDG/MT]]</f>
        <v>0</v>
      </c>
    </row>
    <row r="2780" spans="1:31" hidden="1" x14ac:dyDescent="0.2">
      <c r="A2780" s="1">
        <v>2791</v>
      </c>
      <c r="P2780" s="6">
        <f t="shared" si="236"/>
        <v>0</v>
      </c>
      <c r="R2780" s="6">
        <f t="shared" si="237"/>
        <v>0</v>
      </c>
      <c r="S2780" s="57">
        <f t="shared" si="240"/>
        <v>0</v>
      </c>
      <c r="T2780" s="6">
        <f>Table1[[#This Row],[Volume in Units]]*Table1[[#This Row],[Price SDG/Unit]]</f>
        <v>0</v>
      </c>
      <c r="U2780" s="57">
        <f>Table1[[#This Row],[Volume MT/Head]]*Table1[[#This Row],[Price USD/(MT/Head)]]</f>
        <v>0</v>
      </c>
      <c r="W2780" s="28">
        <f>Table1[[#This Row],[Commission SDG/MT]]*Table1[[#This Row],[Volume in Units]]</f>
        <v>0</v>
      </c>
      <c r="Y2780" s="28">
        <f t="shared" si="238"/>
        <v>0</v>
      </c>
      <c r="Z2780" s="6">
        <f>IFERROR((Table1[[#This Row],[Total Cost SDG]]/Table1[[#This Row],[Volume MT/Head]]),0)</f>
        <v>0</v>
      </c>
      <c r="AA2780" s="57" t="e">
        <f t="shared" si="239"/>
        <v>#DIV/0!</v>
      </c>
      <c r="AB2780" s="57">
        <f>IFERROR((Table1[[#This Row],[Total Cost USD]]/Table1[[#This Row],[Volume MT/Head]]),0)</f>
        <v>0</v>
      </c>
      <c r="AD2780" s="6">
        <f>Table1[[#This Row],[Volume MT/Head]]-Table1[[#This Row],[Delivered MT]]</f>
        <v>0</v>
      </c>
      <c r="AE2780" s="6">
        <f>Table1[[#This Row],[Delivered MT]]*Table1[[#This Row],[Average Cost SDG/MT]]</f>
        <v>0</v>
      </c>
    </row>
    <row r="2781" spans="1:31" hidden="1" x14ac:dyDescent="0.2">
      <c r="A2781" s="1">
        <v>2792</v>
      </c>
      <c r="P2781" s="6">
        <f t="shared" si="236"/>
        <v>0</v>
      </c>
      <c r="R2781" s="6">
        <f t="shared" si="237"/>
        <v>0</v>
      </c>
      <c r="S2781" s="57">
        <f t="shared" si="240"/>
        <v>0</v>
      </c>
      <c r="T2781" s="6">
        <f>Table1[[#This Row],[Volume in Units]]*Table1[[#This Row],[Price SDG/Unit]]</f>
        <v>0</v>
      </c>
      <c r="U2781" s="57">
        <f>Table1[[#This Row],[Volume MT/Head]]*Table1[[#This Row],[Price USD/(MT/Head)]]</f>
        <v>0</v>
      </c>
      <c r="W2781" s="28">
        <f>Table1[[#This Row],[Commission SDG/MT]]*Table1[[#This Row],[Volume in Units]]</f>
        <v>0</v>
      </c>
      <c r="Y2781" s="28">
        <f t="shared" si="238"/>
        <v>0</v>
      </c>
      <c r="Z2781" s="6">
        <f>IFERROR((Table1[[#This Row],[Total Cost SDG]]/Table1[[#This Row],[Volume MT/Head]]),0)</f>
        <v>0</v>
      </c>
      <c r="AA2781" s="57" t="e">
        <f t="shared" si="239"/>
        <v>#DIV/0!</v>
      </c>
      <c r="AB2781" s="57">
        <f>IFERROR((Table1[[#This Row],[Total Cost USD]]/Table1[[#This Row],[Volume MT/Head]]),0)</f>
        <v>0</v>
      </c>
      <c r="AD2781" s="6">
        <f>Table1[[#This Row],[Volume MT/Head]]-Table1[[#This Row],[Delivered MT]]</f>
        <v>0</v>
      </c>
      <c r="AE2781" s="6">
        <f>Table1[[#This Row],[Delivered MT]]*Table1[[#This Row],[Average Cost SDG/MT]]</f>
        <v>0</v>
      </c>
    </row>
    <row r="2782" spans="1:31" hidden="1" x14ac:dyDescent="0.2">
      <c r="A2782" s="1">
        <v>2793</v>
      </c>
      <c r="P2782" s="6">
        <f t="shared" si="236"/>
        <v>0</v>
      </c>
      <c r="R2782" s="6">
        <f t="shared" si="237"/>
        <v>0</v>
      </c>
      <c r="S2782" s="57">
        <f t="shared" si="240"/>
        <v>0</v>
      </c>
      <c r="T2782" s="6">
        <f>Table1[[#This Row],[Volume in Units]]*Table1[[#This Row],[Price SDG/Unit]]</f>
        <v>0</v>
      </c>
      <c r="U2782" s="57">
        <f>Table1[[#This Row],[Volume MT/Head]]*Table1[[#This Row],[Price USD/(MT/Head)]]</f>
        <v>0</v>
      </c>
      <c r="W2782" s="28">
        <f>Table1[[#This Row],[Commission SDG/MT]]*Table1[[#This Row],[Volume in Units]]</f>
        <v>0</v>
      </c>
      <c r="Y2782" s="28">
        <f t="shared" si="238"/>
        <v>0</v>
      </c>
      <c r="Z2782" s="6">
        <f>IFERROR((Table1[[#This Row],[Total Cost SDG]]/Table1[[#This Row],[Volume MT/Head]]),0)</f>
        <v>0</v>
      </c>
      <c r="AA2782" s="57" t="e">
        <f t="shared" si="239"/>
        <v>#DIV/0!</v>
      </c>
      <c r="AB2782" s="57">
        <f>IFERROR((Table1[[#This Row],[Total Cost USD]]/Table1[[#This Row],[Volume MT/Head]]),0)</f>
        <v>0</v>
      </c>
      <c r="AD2782" s="6">
        <f>Table1[[#This Row],[Volume MT/Head]]-Table1[[#This Row],[Delivered MT]]</f>
        <v>0</v>
      </c>
      <c r="AE2782" s="6">
        <f>Table1[[#This Row],[Delivered MT]]*Table1[[#This Row],[Average Cost SDG/MT]]</f>
        <v>0</v>
      </c>
    </row>
    <row r="2783" spans="1:31" hidden="1" x14ac:dyDescent="0.2">
      <c r="A2783" s="1">
        <v>2794</v>
      </c>
      <c r="P2783" s="6">
        <f t="shared" si="236"/>
        <v>0</v>
      </c>
      <c r="R2783" s="6">
        <f t="shared" si="237"/>
        <v>0</v>
      </c>
      <c r="S2783" s="57">
        <f t="shared" si="240"/>
        <v>0</v>
      </c>
      <c r="T2783" s="6">
        <f>Table1[[#This Row],[Volume in Units]]*Table1[[#This Row],[Price SDG/Unit]]</f>
        <v>0</v>
      </c>
      <c r="U2783" s="57">
        <f>Table1[[#This Row],[Volume MT/Head]]*Table1[[#This Row],[Price USD/(MT/Head)]]</f>
        <v>0</v>
      </c>
      <c r="W2783" s="28">
        <f>Table1[[#This Row],[Commission SDG/MT]]*Table1[[#This Row],[Volume in Units]]</f>
        <v>0</v>
      </c>
      <c r="Y2783" s="28">
        <f t="shared" si="238"/>
        <v>0</v>
      </c>
      <c r="Z2783" s="6">
        <f>IFERROR((Table1[[#This Row],[Total Cost SDG]]/Table1[[#This Row],[Volume MT/Head]]),0)</f>
        <v>0</v>
      </c>
      <c r="AA2783" s="57" t="e">
        <f t="shared" si="239"/>
        <v>#DIV/0!</v>
      </c>
      <c r="AB2783" s="57">
        <f>IFERROR((Table1[[#This Row],[Total Cost USD]]/Table1[[#This Row],[Volume MT/Head]]),0)</f>
        <v>0</v>
      </c>
      <c r="AD2783" s="6">
        <f>Table1[[#This Row],[Volume MT/Head]]-Table1[[#This Row],[Delivered MT]]</f>
        <v>0</v>
      </c>
      <c r="AE2783" s="6">
        <f>Table1[[#This Row],[Delivered MT]]*Table1[[#This Row],[Average Cost SDG/MT]]</f>
        <v>0</v>
      </c>
    </row>
    <row r="2784" spans="1:31" hidden="1" x14ac:dyDescent="0.2">
      <c r="A2784" s="1">
        <v>2795</v>
      </c>
      <c r="P2784" s="6">
        <f t="shared" si="236"/>
        <v>0</v>
      </c>
      <c r="R2784" s="6">
        <f t="shared" si="237"/>
        <v>0</v>
      </c>
      <c r="S2784" s="57">
        <f t="shared" si="240"/>
        <v>0</v>
      </c>
      <c r="T2784" s="6">
        <f>Table1[[#This Row],[Volume in Units]]*Table1[[#This Row],[Price SDG/Unit]]</f>
        <v>0</v>
      </c>
      <c r="U2784" s="57">
        <f>Table1[[#This Row],[Volume MT/Head]]*Table1[[#This Row],[Price USD/(MT/Head)]]</f>
        <v>0</v>
      </c>
      <c r="W2784" s="28">
        <f>Table1[[#This Row],[Commission SDG/MT]]*Table1[[#This Row],[Volume in Units]]</f>
        <v>0</v>
      </c>
      <c r="Y2784" s="28">
        <f t="shared" si="238"/>
        <v>0</v>
      </c>
      <c r="Z2784" s="6">
        <f>IFERROR((Table1[[#This Row],[Total Cost SDG]]/Table1[[#This Row],[Volume MT/Head]]),0)</f>
        <v>0</v>
      </c>
      <c r="AA2784" s="57" t="e">
        <f t="shared" si="239"/>
        <v>#DIV/0!</v>
      </c>
      <c r="AB2784" s="57">
        <f>IFERROR((Table1[[#This Row],[Total Cost USD]]/Table1[[#This Row],[Volume MT/Head]]),0)</f>
        <v>0</v>
      </c>
      <c r="AD2784" s="6">
        <f>Table1[[#This Row],[Volume MT/Head]]-Table1[[#This Row],[Delivered MT]]</f>
        <v>0</v>
      </c>
      <c r="AE2784" s="6">
        <f>Table1[[#This Row],[Delivered MT]]*Table1[[#This Row],[Average Cost SDG/MT]]</f>
        <v>0</v>
      </c>
    </row>
    <row r="2785" spans="1:31" hidden="1" x14ac:dyDescent="0.2">
      <c r="A2785" s="1">
        <v>2796</v>
      </c>
      <c r="P2785" s="6">
        <f t="shared" si="236"/>
        <v>0</v>
      </c>
      <c r="R2785" s="6">
        <f t="shared" si="237"/>
        <v>0</v>
      </c>
      <c r="S2785" s="57">
        <f t="shared" si="240"/>
        <v>0</v>
      </c>
      <c r="T2785" s="6">
        <f>Table1[[#This Row],[Volume in Units]]*Table1[[#This Row],[Price SDG/Unit]]</f>
        <v>0</v>
      </c>
      <c r="U2785" s="57">
        <f>Table1[[#This Row],[Volume MT/Head]]*Table1[[#This Row],[Price USD/(MT/Head)]]</f>
        <v>0</v>
      </c>
      <c r="W2785" s="28">
        <f>Table1[[#This Row],[Commission SDG/MT]]*Table1[[#This Row],[Volume in Units]]</f>
        <v>0</v>
      </c>
      <c r="Y2785" s="28">
        <f t="shared" si="238"/>
        <v>0</v>
      </c>
      <c r="Z2785" s="6">
        <f>IFERROR((Table1[[#This Row],[Total Cost SDG]]/Table1[[#This Row],[Volume MT/Head]]),0)</f>
        <v>0</v>
      </c>
      <c r="AA2785" s="57" t="e">
        <f t="shared" si="239"/>
        <v>#DIV/0!</v>
      </c>
      <c r="AB2785" s="57">
        <f>IFERROR((Table1[[#This Row],[Total Cost USD]]/Table1[[#This Row],[Volume MT/Head]]),0)</f>
        <v>0</v>
      </c>
      <c r="AD2785" s="6">
        <f>Table1[[#This Row],[Volume MT/Head]]-Table1[[#This Row],[Delivered MT]]</f>
        <v>0</v>
      </c>
      <c r="AE2785" s="6">
        <f>Table1[[#This Row],[Delivered MT]]*Table1[[#This Row],[Average Cost SDG/MT]]</f>
        <v>0</v>
      </c>
    </row>
    <row r="2786" spans="1:31" hidden="1" x14ac:dyDescent="0.2">
      <c r="A2786" s="1">
        <v>2797</v>
      </c>
      <c r="P2786" s="6">
        <f t="shared" si="236"/>
        <v>0</v>
      </c>
      <c r="R2786" s="6">
        <f t="shared" si="237"/>
        <v>0</v>
      </c>
      <c r="S2786" s="57">
        <f t="shared" si="240"/>
        <v>0</v>
      </c>
      <c r="T2786" s="6">
        <f>Table1[[#This Row],[Volume in Units]]*Table1[[#This Row],[Price SDG/Unit]]</f>
        <v>0</v>
      </c>
      <c r="U2786" s="57">
        <f>Table1[[#This Row],[Volume MT/Head]]*Table1[[#This Row],[Price USD/(MT/Head)]]</f>
        <v>0</v>
      </c>
      <c r="W2786" s="28">
        <f>Table1[[#This Row],[Commission SDG/MT]]*Table1[[#This Row],[Volume in Units]]</f>
        <v>0</v>
      </c>
      <c r="Y2786" s="28">
        <f t="shared" si="238"/>
        <v>0</v>
      </c>
      <c r="Z2786" s="6">
        <f>IFERROR((Table1[[#This Row],[Total Cost SDG]]/Table1[[#This Row],[Volume MT/Head]]),0)</f>
        <v>0</v>
      </c>
      <c r="AA2786" s="57" t="e">
        <f t="shared" si="239"/>
        <v>#DIV/0!</v>
      </c>
      <c r="AB2786" s="57">
        <f>IFERROR((Table1[[#This Row],[Total Cost USD]]/Table1[[#This Row],[Volume MT/Head]]),0)</f>
        <v>0</v>
      </c>
      <c r="AD2786" s="6">
        <f>Table1[[#This Row],[Volume MT/Head]]-Table1[[#This Row],[Delivered MT]]</f>
        <v>0</v>
      </c>
      <c r="AE2786" s="6">
        <f>Table1[[#This Row],[Delivered MT]]*Table1[[#This Row],[Average Cost SDG/MT]]</f>
        <v>0</v>
      </c>
    </row>
    <row r="2787" spans="1:31" hidden="1" x14ac:dyDescent="0.2">
      <c r="A2787" s="1">
        <v>2798</v>
      </c>
      <c r="P2787" s="6">
        <f t="shared" si="236"/>
        <v>0</v>
      </c>
      <c r="R2787" s="6">
        <f t="shared" si="237"/>
        <v>0</v>
      </c>
      <c r="S2787" s="57">
        <f t="shared" si="240"/>
        <v>0</v>
      </c>
      <c r="T2787" s="6">
        <f>Table1[[#This Row],[Volume in Units]]*Table1[[#This Row],[Price SDG/Unit]]</f>
        <v>0</v>
      </c>
      <c r="U2787" s="57">
        <f>Table1[[#This Row],[Volume MT/Head]]*Table1[[#This Row],[Price USD/(MT/Head)]]</f>
        <v>0</v>
      </c>
      <c r="W2787" s="28">
        <f>Table1[[#This Row],[Commission SDG/MT]]*Table1[[#This Row],[Volume in Units]]</f>
        <v>0</v>
      </c>
      <c r="Y2787" s="28">
        <f t="shared" si="238"/>
        <v>0</v>
      </c>
      <c r="Z2787" s="6">
        <f>IFERROR((Table1[[#This Row],[Total Cost SDG]]/Table1[[#This Row],[Volume MT/Head]]),0)</f>
        <v>0</v>
      </c>
      <c r="AA2787" s="57" t="e">
        <f t="shared" si="239"/>
        <v>#DIV/0!</v>
      </c>
      <c r="AB2787" s="57">
        <f>IFERROR((Table1[[#This Row],[Total Cost USD]]/Table1[[#This Row],[Volume MT/Head]]),0)</f>
        <v>0</v>
      </c>
      <c r="AD2787" s="6">
        <f>Table1[[#This Row],[Volume MT/Head]]-Table1[[#This Row],[Delivered MT]]</f>
        <v>0</v>
      </c>
      <c r="AE2787" s="6">
        <f>Table1[[#This Row],[Delivered MT]]*Table1[[#This Row],[Average Cost SDG/MT]]</f>
        <v>0</v>
      </c>
    </row>
    <row r="2788" spans="1:31" hidden="1" x14ac:dyDescent="0.2">
      <c r="A2788" s="1">
        <v>2799</v>
      </c>
      <c r="P2788" s="6">
        <f t="shared" si="236"/>
        <v>0</v>
      </c>
      <c r="R2788" s="6">
        <f t="shared" si="237"/>
        <v>0</v>
      </c>
      <c r="S2788" s="57">
        <f t="shared" si="240"/>
        <v>0</v>
      </c>
      <c r="T2788" s="6">
        <f>Table1[[#This Row],[Volume in Units]]*Table1[[#This Row],[Price SDG/Unit]]</f>
        <v>0</v>
      </c>
      <c r="U2788" s="57">
        <f>Table1[[#This Row],[Volume MT/Head]]*Table1[[#This Row],[Price USD/(MT/Head)]]</f>
        <v>0</v>
      </c>
      <c r="W2788" s="28">
        <f>Table1[[#This Row],[Commission SDG/MT]]*Table1[[#This Row],[Volume in Units]]</f>
        <v>0</v>
      </c>
      <c r="Y2788" s="28">
        <f t="shared" si="238"/>
        <v>0</v>
      </c>
      <c r="Z2788" s="6">
        <f>IFERROR((Table1[[#This Row],[Total Cost SDG]]/Table1[[#This Row],[Volume MT/Head]]),0)</f>
        <v>0</v>
      </c>
      <c r="AA2788" s="57" t="e">
        <f t="shared" si="239"/>
        <v>#DIV/0!</v>
      </c>
      <c r="AB2788" s="57">
        <f>IFERROR((Table1[[#This Row],[Total Cost USD]]/Table1[[#This Row],[Volume MT/Head]]),0)</f>
        <v>0</v>
      </c>
      <c r="AD2788" s="6">
        <f>Table1[[#This Row],[Volume MT/Head]]-Table1[[#This Row],[Delivered MT]]</f>
        <v>0</v>
      </c>
      <c r="AE2788" s="6">
        <f>Table1[[#This Row],[Delivered MT]]*Table1[[#This Row],[Average Cost SDG/MT]]</f>
        <v>0</v>
      </c>
    </row>
    <row r="2789" spans="1:31" hidden="1" x14ac:dyDescent="0.2">
      <c r="A2789" s="1">
        <v>2800</v>
      </c>
      <c r="P2789" s="6">
        <f t="shared" si="236"/>
        <v>0</v>
      </c>
      <c r="R2789" s="6">
        <f t="shared" si="237"/>
        <v>0</v>
      </c>
      <c r="S2789" s="57">
        <f t="shared" si="240"/>
        <v>0</v>
      </c>
      <c r="T2789" s="6">
        <f>Table1[[#This Row],[Volume in Units]]*Table1[[#This Row],[Price SDG/Unit]]</f>
        <v>0</v>
      </c>
      <c r="U2789" s="57">
        <f>Table1[[#This Row],[Volume MT/Head]]*Table1[[#This Row],[Price USD/(MT/Head)]]</f>
        <v>0</v>
      </c>
      <c r="W2789" s="28">
        <f>Table1[[#This Row],[Commission SDG/MT]]*Table1[[#This Row],[Volume in Units]]</f>
        <v>0</v>
      </c>
      <c r="Y2789" s="28">
        <f t="shared" si="238"/>
        <v>0</v>
      </c>
      <c r="Z2789" s="6">
        <f>IFERROR((Table1[[#This Row],[Total Cost SDG]]/Table1[[#This Row],[Volume MT/Head]]),0)</f>
        <v>0</v>
      </c>
      <c r="AA2789" s="57" t="e">
        <f t="shared" si="239"/>
        <v>#DIV/0!</v>
      </c>
      <c r="AB2789" s="57">
        <f>IFERROR((Table1[[#This Row],[Total Cost USD]]/Table1[[#This Row],[Volume MT/Head]]),0)</f>
        <v>0</v>
      </c>
      <c r="AD2789" s="6">
        <f>Table1[[#This Row],[Volume MT/Head]]-Table1[[#This Row],[Delivered MT]]</f>
        <v>0</v>
      </c>
      <c r="AE2789" s="6">
        <f>Table1[[#This Row],[Delivered MT]]*Table1[[#This Row],[Average Cost SDG/MT]]</f>
        <v>0</v>
      </c>
    </row>
    <row r="2790" spans="1:31" hidden="1" x14ac:dyDescent="0.2">
      <c r="A2790" s="1">
        <v>2801</v>
      </c>
      <c r="P2790" s="6">
        <f t="shared" si="236"/>
        <v>0</v>
      </c>
      <c r="R2790" s="6">
        <f t="shared" si="237"/>
        <v>0</v>
      </c>
      <c r="S2790" s="57">
        <f t="shared" si="240"/>
        <v>0</v>
      </c>
      <c r="T2790" s="6">
        <f>Table1[[#This Row],[Volume in Units]]*Table1[[#This Row],[Price SDG/Unit]]</f>
        <v>0</v>
      </c>
      <c r="U2790" s="57">
        <f>Table1[[#This Row],[Volume MT/Head]]*Table1[[#This Row],[Price USD/(MT/Head)]]</f>
        <v>0</v>
      </c>
      <c r="W2790" s="28">
        <f>Table1[[#This Row],[Commission SDG/MT]]*Table1[[#This Row],[Volume in Units]]</f>
        <v>0</v>
      </c>
      <c r="Y2790" s="28">
        <f t="shared" si="238"/>
        <v>0</v>
      </c>
      <c r="Z2790" s="6">
        <f>IFERROR((Table1[[#This Row],[Total Cost SDG]]/Table1[[#This Row],[Volume MT/Head]]),0)</f>
        <v>0</v>
      </c>
      <c r="AA2790" s="57" t="e">
        <f t="shared" si="239"/>
        <v>#DIV/0!</v>
      </c>
      <c r="AB2790" s="57">
        <f>IFERROR((Table1[[#This Row],[Total Cost USD]]/Table1[[#This Row],[Volume MT/Head]]),0)</f>
        <v>0</v>
      </c>
      <c r="AD2790" s="6">
        <f>Table1[[#This Row],[Volume MT/Head]]-Table1[[#This Row],[Delivered MT]]</f>
        <v>0</v>
      </c>
      <c r="AE2790" s="6">
        <f>Table1[[#This Row],[Delivered MT]]*Table1[[#This Row],[Average Cost SDG/MT]]</f>
        <v>0</v>
      </c>
    </row>
    <row r="2791" spans="1:31" hidden="1" x14ac:dyDescent="0.2">
      <c r="A2791" s="1">
        <v>2802</v>
      </c>
      <c r="P2791" s="6">
        <f t="shared" si="236"/>
        <v>0</v>
      </c>
      <c r="R2791" s="6">
        <f t="shared" si="237"/>
        <v>0</v>
      </c>
      <c r="S2791" s="57">
        <f t="shared" si="240"/>
        <v>0</v>
      </c>
      <c r="T2791" s="6">
        <f>Table1[[#This Row],[Volume in Units]]*Table1[[#This Row],[Price SDG/Unit]]</f>
        <v>0</v>
      </c>
      <c r="U2791" s="57">
        <f>Table1[[#This Row],[Volume MT/Head]]*Table1[[#This Row],[Price USD/(MT/Head)]]</f>
        <v>0</v>
      </c>
      <c r="W2791" s="28">
        <f>Table1[[#This Row],[Commission SDG/MT]]*Table1[[#This Row],[Volume in Units]]</f>
        <v>0</v>
      </c>
      <c r="Y2791" s="28">
        <f t="shared" si="238"/>
        <v>0</v>
      </c>
      <c r="Z2791" s="6">
        <f>IFERROR((Table1[[#This Row],[Total Cost SDG]]/Table1[[#This Row],[Volume MT/Head]]),0)</f>
        <v>0</v>
      </c>
      <c r="AA2791" s="57" t="e">
        <f t="shared" si="239"/>
        <v>#DIV/0!</v>
      </c>
      <c r="AB2791" s="57">
        <f>IFERROR((Table1[[#This Row],[Total Cost USD]]/Table1[[#This Row],[Volume MT/Head]]),0)</f>
        <v>0</v>
      </c>
      <c r="AD2791" s="6">
        <f>Table1[[#This Row],[Volume MT/Head]]-Table1[[#This Row],[Delivered MT]]</f>
        <v>0</v>
      </c>
      <c r="AE2791" s="6">
        <f>Table1[[#This Row],[Delivered MT]]*Table1[[#This Row],[Average Cost SDG/MT]]</f>
        <v>0</v>
      </c>
    </row>
    <row r="2792" spans="1:31" hidden="1" x14ac:dyDescent="0.2">
      <c r="A2792" s="1">
        <v>2803</v>
      </c>
      <c r="P2792" s="6">
        <f t="shared" si="236"/>
        <v>0</v>
      </c>
      <c r="R2792" s="6">
        <f t="shared" si="237"/>
        <v>0</v>
      </c>
      <c r="S2792" s="57">
        <f t="shared" si="240"/>
        <v>0</v>
      </c>
      <c r="T2792" s="6">
        <f>Table1[[#This Row],[Volume in Units]]*Table1[[#This Row],[Price SDG/Unit]]</f>
        <v>0</v>
      </c>
      <c r="U2792" s="57">
        <f>Table1[[#This Row],[Volume MT/Head]]*Table1[[#This Row],[Price USD/(MT/Head)]]</f>
        <v>0</v>
      </c>
      <c r="W2792" s="28">
        <f>Table1[[#This Row],[Commission SDG/MT]]*Table1[[#This Row],[Volume in Units]]</f>
        <v>0</v>
      </c>
      <c r="Y2792" s="28">
        <f t="shared" si="238"/>
        <v>0</v>
      </c>
      <c r="Z2792" s="6">
        <f>IFERROR((Table1[[#This Row],[Total Cost SDG]]/Table1[[#This Row],[Volume MT/Head]]),0)</f>
        <v>0</v>
      </c>
      <c r="AA2792" s="57" t="e">
        <f t="shared" si="239"/>
        <v>#DIV/0!</v>
      </c>
      <c r="AB2792" s="57">
        <f>IFERROR((Table1[[#This Row],[Total Cost USD]]/Table1[[#This Row],[Volume MT/Head]]),0)</f>
        <v>0</v>
      </c>
      <c r="AD2792" s="6">
        <f>Table1[[#This Row],[Volume MT/Head]]-Table1[[#This Row],[Delivered MT]]</f>
        <v>0</v>
      </c>
      <c r="AE2792" s="6">
        <f>Table1[[#This Row],[Delivered MT]]*Table1[[#This Row],[Average Cost SDG/MT]]</f>
        <v>0</v>
      </c>
    </row>
    <row r="2793" spans="1:31" hidden="1" x14ac:dyDescent="0.2">
      <c r="A2793" s="1">
        <v>2804</v>
      </c>
      <c r="P2793" s="6">
        <f t="shared" si="236"/>
        <v>0</v>
      </c>
      <c r="R2793" s="6">
        <f t="shared" si="237"/>
        <v>0</v>
      </c>
      <c r="S2793" s="57">
        <f t="shared" si="240"/>
        <v>0</v>
      </c>
      <c r="T2793" s="6">
        <f>Table1[[#This Row],[Volume in Units]]*Table1[[#This Row],[Price SDG/Unit]]</f>
        <v>0</v>
      </c>
      <c r="U2793" s="57">
        <f>Table1[[#This Row],[Volume MT/Head]]*Table1[[#This Row],[Price USD/(MT/Head)]]</f>
        <v>0</v>
      </c>
      <c r="W2793" s="28">
        <f>Table1[[#This Row],[Commission SDG/MT]]*Table1[[#This Row],[Volume in Units]]</f>
        <v>0</v>
      </c>
      <c r="Y2793" s="28">
        <f t="shared" si="238"/>
        <v>0</v>
      </c>
      <c r="Z2793" s="6">
        <f>IFERROR((Table1[[#This Row],[Total Cost SDG]]/Table1[[#This Row],[Volume MT/Head]]),0)</f>
        <v>0</v>
      </c>
      <c r="AA2793" s="57" t="e">
        <f t="shared" si="239"/>
        <v>#DIV/0!</v>
      </c>
      <c r="AB2793" s="57">
        <f>IFERROR((Table1[[#This Row],[Total Cost USD]]/Table1[[#This Row],[Volume MT/Head]]),0)</f>
        <v>0</v>
      </c>
      <c r="AD2793" s="6">
        <f>Table1[[#This Row],[Volume MT/Head]]-Table1[[#This Row],[Delivered MT]]</f>
        <v>0</v>
      </c>
      <c r="AE2793" s="6">
        <f>Table1[[#This Row],[Delivered MT]]*Table1[[#This Row],[Average Cost SDG/MT]]</f>
        <v>0</v>
      </c>
    </row>
    <row r="2794" spans="1:31" hidden="1" x14ac:dyDescent="0.2">
      <c r="A2794" s="1">
        <v>2805</v>
      </c>
      <c r="P2794" s="6">
        <f t="shared" si="236"/>
        <v>0</v>
      </c>
      <c r="R2794" s="6">
        <f t="shared" si="237"/>
        <v>0</v>
      </c>
      <c r="S2794" s="57">
        <f t="shared" si="240"/>
        <v>0</v>
      </c>
      <c r="T2794" s="6">
        <f>Table1[[#This Row],[Volume in Units]]*Table1[[#This Row],[Price SDG/Unit]]</f>
        <v>0</v>
      </c>
      <c r="U2794" s="57">
        <f>Table1[[#This Row],[Volume MT/Head]]*Table1[[#This Row],[Price USD/(MT/Head)]]</f>
        <v>0</v>
      </c>
      <c r="W2794" s="28">
        <f>Table1[[#This Row],[Commission SDG/MT]]*Table1[[#This Row],[Volume in Units]]</f>
        <v>0</v>
      </c>
      <c r="Y2794" s="28">
        <f t="shared" si="238"/>
        <v>0</v>
      </c>
      <c r="Z2794" s="6">
        <f>IFERROR((Table1[[#This Row],[Total Cost SDG]]/Table1[[#This Row],[Volume MT/Head]]),0)</f>
        <v>0</v>
      </c>
      <c r="AA2794" s="57" t="e">
        <f t="shared" si="239"/>
        <v>#DIV/0!</v>
      </c>
      <c r="AB2794" s="57">
        <f>IFERROR((Table1[[#This Row],[Total Cost USD]]/Table1[[#This Row],[Volume MT/Head]]),0)</f>
        <v>0</v>
      </c>
      <c r="AD2794" s="6">
        <f>Table1[[#This Row],[Volume MT/Head]]-Table1[[#This Row],[Delivered MT]]</f>
        <v>0</v>
      </c>
      <c r="AE2794" s="6">
        <f>Table1[[#This Row],[Delivered MT]]*Table1[[#This Row],[Average Cost SDG/MT]]</f>
        <v>0</v>
      </c>
    </row>
    <row r="2795" spans="1:31" hidden="1" x14ac:dyDescent="0.2">
      <c r="A2795" s="1">
        <v>2806</v>
      </c>
      <c r="P2795" s="6">
        <f t="shared" si="236"/>
        <v>0</v>
      </c>
      <c r="R2795" s="6">
        <f t="shared" si="237"/>
        <v>0</v>
      </c>
      <c r="S2795" s="57">
        <f t="shared" si="240"/>
        <v>0</v>
      </c>
      <c r="T2795" s="6">
        <f>Table1[[#This Row],[Volume in Units]]*Table1[[#This Row],[Price SDG/Unit]]</f>
        <v>0</v>
      </c>
      <c r="U2795" s="57">
        <f>Table1[[#This Row],[Volume MT/Head]]*Table1[[#This Row],[Price USD/(MT/Head)]]</f>
        <v>0</v>
      </c>
      <c r="W2795" s="28">
        <f>Table1[[#This Row],[Commission SDG/MT]]*Table1[[#This Row],[Volume in Units]]</f>
        <v>0</v>
      </c>
      <c r="Y2795" s="28">
        <f t="shared" si="238"/>
        <v>0</v>
      </c>
      <c r="Z2795" s="6">
        <f>IFERROR((Table1[[#This Row],[Total Cost SDG]]/Table1[[#This Row],[Volume MT/Head]]),0)</f>
        <v>0</v>
      </c>
      <c r="AA2795" s="57" t="e">
        <f t="shared" si="239"/>
        <v>#DIV/0!</v>
      </c>
      <c r="AB2795" s="57">
        <f>IFERROR((Table1[[#This Row],[Total Cost USD]]/Table1[[#This Row],[Volume MT/Head]]),0)</f>
        <v>0</v>
      </c>
      <c r="AD2795" s="6">
        <f>Table1[[#This Row],[Volume MT/Head]]-Table1[[#This Row],[Delivered MT]]</f>
        <v>0</v>
      </c>
      <c r="AE2795" s="6">
        <f>Table1[[#This Row],[Delivered MT]]*Table1[[#This Row],[Average Cost SDG/MT]]</f>
        <v>0</v>
      </c>
    </row>
    <row r="2796" spans="1:31" hidden="1" x14ac:dyDescent="0.2">
      <c r="A2796" s="1">
        <v>2807</v>
      </c>
      <c r="P2796" s="6">
        <f t="shared" si="236"/>
        <v>0</v>
      </c>
      <c r="R2796" s="6">
        <f t="shared" si="237"/>
        <v>0</v>
      </c>
      <c r="S2796" s="57">
        <f t="shared" si="240"/>
        <v>0</v>
      </c>
      <c r="T2796" s="6">
        <f>Table1[[#This Row],[Volume in Units]]*Table1[[#This Row],[Price SDG/Unit]]</f>
        <v>0</v>
      </c>
      <c r="U2796" s="57">
        <f>Table1[[#This Row],[Volume MT/Head]]*Table1[[#This Row],[Price USD/(MT/Head)]]</f>
        <v>0</v>
      </c>
      <c r="W2796" s="28">
        <f>Table1[[#This Row],[Commission SDG/MT]]*Table1[[#This Row],[Volume in Units]]</f>
        <v>0</v>
      </c>
      <c r="Y2796" s="28">
        <f t="shared" si="238"/>
        <v>0</v>
      </c>
      <c r="Z2796" s="6">
        <f>IFERROR((Table1[[#This Row],[Total Cost SDG]]/Table1[[#This Row],[Volume MT/Head]]),0)</f>
        <v>0</v>
      </c>
      <c r="AA2796" s="57" t="e">
        <f t="shared" si="239"/>
        <v>#DIV/0!</v>
      </c>
      <c r="AB2796" s="57">
        <f>IFERROR((Table1[[#This Row],[Total Cost USD]]/Table1[[#This Row],[Volume MT/Head]]),0)</f>
        <v>0</v>
      </c>
      <c r="AD2796" s="6">
        <f>Table1[[#This Row],[Volume MT/Head]]-Table1[[#This Row],[Delivered MT]]</f>
        <v>0</v>
      </c>
      <c r="AE2796" s="6">
        <f>Table1[[#This Row],[Delivered MT]]*Table1[[#This Row],[Average Cost SDG/MT]]</f>
        <v>0</v>
      </c>
    </row>
    <row r="2797" spans="1:31" hidden="1" x14ac:dyDescent="0.2">
      <c r="A2797" s="1">
        <v>2808</v>
      </c>
      <c r="P2797" s="6">
        <f t="shared" si="236"/>
        <v>0</v>
      </c>
      <c r="R2797" s="6">
        <f t="shared" si="237"/>
        <v>0</v>
      </c>
      <c r="S2797" s="57">
        <f t="shared" si="240"/>
        <v>0</v>
      </c>
      <c r="T2797" s="6">
        <f>Table1[[#This Row],[Volume in Units]]*Table1[[#This Row],[Price SDG/Unit]]</f>
        <v>0</v>
      </c>
      <c r="U2797" s="57">
        <f>Table1[[#This Row],[Volume MT/Head]]*Table1[[#This Row],[Price USD/(MT/Head)]]</f>
        <v>0</v>
      </c>
      <c r="W2797" s="28">
        <f>Table1[[#This Row],[Commission SDG/MT]]*Table1[[#This Row],[Volume in Units]]</f>
        <v>0</v>
      </c>
      <c r="Y2797" s="28">
        <f t="shared" si="238"/>
        <v>0</v>
      </c>
      <c r="Z2797" s="6">
        <f>IFERROR((Table1[[#This Row],[Total Cost SDG]]/Table1[[#This Row],[Volume MT/Head]]),0)</f>
        <v>0</v>
      </c>
      <c r="AA2797" s="57" t="e">
        <f t="shared" si="239"/>
        <v>#DIV/0!</v>
      </c>
      <c r="AB2797" s="57">
        <f>IFERROR((Table1[[#This Row],[Total Cost USD]]/Table1[[#This Row],[Volume MT/Head]]),0)</f>
        <v>0</v>
      </c>
      <c r="AD2797" s="6">
        <f>Table1[[#This Row],[Volume MT/Head]]-Table1[[#This Row],[Delivered MT]]</f>
        <v>0</v>
      </c>
      <c r="AE2797" s="6">
        <f>Table1[[#This Row],[Delivered MT]]*Table1[[#This Row],[Average Cost SDG/MT]]</f>
        <v>0</v>
      </c>
    </row>
    <row r="2798" spans="1:31" hidden="1" x14ac:dyDescent="0.2">
      <c r="A2798" s="1">
        <v>2809</v>
      </c>
      <c r="P2798" s="6">
        <f t="shared" si="236"/>
        <v>0</v>
      </c>
      <c r="R2798" s="6">
        <f t="shared" si="237"/>
        <v>0</v>
      </c>
      <c r="S2798" s="57">
        <f t="shared" si="240"/>
        <v>0</v>
      </c>
      <c r="T2798" s="6">
        <f>Table1[[#This Row],[Volume in Units]]*Table1[[#This Row],[Price SDG/Unit]]</f>
        <v>0</v>
      </c>
      <c r="U2798" s="57">
        <f>Table1[[#This Row],[Volume MT/Head]]*Table1[[#This Row],[Price USD/(MT/Head)]]</f>
        <v>0</v>
      </c>
      <c r="W2798" s="28">
        <f>Table1[[#This Row],[Commission SDG/MT]]*Table1[[#This Row],[Volume in Units]]</f>
        <v>0</v>
      </c>
      <c r="Y2798" s="28">
        <f t="shared" si="238"/>
        <v>0</v>
      </c>
      <c r="Z2798" s="6">
        <f>IFERROR((Table1[[#This Row],[Total Cost SDG]]/Table1[[#This Row],[Volume MT/Head]]),0)</f>
        <v>0</v>
      </c>
      <c r="AA2798" s="57" t="e">
        <f t="shared" si="239"/>
        <v>#DIV/0!</v>
      </c>
      <c r="AB2798" s="57">
        <f>IFERROR((Table1[[#This Row],[Total Cost USD]]/Table1[[#This Row],[Volume MT/Head]]),0)</f>
        <v>0</v>
      </c>
      <c r="AD2798" s="6">
        <f>Table1[[#This Row],[Volume MT/Head]]-Table1[[#This Row],[Delivered MT]]</f>
        <v>0</v>
      </c>
      <c r="AE2798" s="6">
        <f>Table1[[#This Row],[Delivered MT]]*Table1[[#This Row],[Average Cost SDG/MT]]</f>
        <v>0</v>
      </c>
    </row>
    <row r="2799" spans="1:31" hidden="1" x14ac:dyDescent="0.2">
      <c r="A2799" s="1">
        <v>2810</v>
      </c>
      <c r="P2799" s="6">
        <f t="shared" si="236"/>
        <v>0</v>
      </c>
      <c r="R2799" s="6">
        <f t="shared" si="237"/>
        <v>0</v>
      </c>
      <c r="S2799" s="57">
        <f t="shared" si="240"/>
        <v>0</v>
      </c>
      <c r="T2799" s="6">
        <f>Table1[[#This Row],[Volume in Units]]*Table1[[#This Row],[Price SDG/Unit]]</f>
        <v>0</v>
      </c>
      <c r="U2799" s="57">
        <f>Table1[[#This Row],[Volume MT/Head]]*Table1[[#This Row],[Price USD/(MT/Head)]]</f>
        <v>0</v>
      </c>
      <c r="W2799" s="28">
        <f>Table1[[#This Row],[Commission SDG/MT]]*Table1[[#This Row],[Volume in Units]]</f>
        <v>0</v>
      </c>
      <c r="Y2799" s="28">
        <f t="shared" si="238"/>
        <v>0</v>
      </c>
      <c r="Z2799" s="6">
        <f>IFERROR((Table1[[#This Row],[Total Cost SDG]]/Table1[[#This Row],[Volume MT/Head]]),0)</f>
        <v>0</v>
      </c>
      <c r="AA2799" s="57" t="e">
        <f t="shared" si="239"/>
        <v>#DIV/0!</v>
      </c>
      <c r="AB2799" s="57">
        <f>IFERROR((Table1[[#This Row],[Total Cost USD]]/Table1[[#This Row],[Volume MT/Head]]),0)</f>
        <v>0</v>
      </c>
      <c r="AD2799" s="6">
        <f>Table1[[#This Row],[Volume MT/Head]]-Table1[[#This Row],[Delivered MT]]</f>
        <v>0</v>
      </c>
      <c r="AE2799" s="6">
        <f>Table1[[#This Row],[Delivered MT]]*Table1[[#This Row],[Average Cost SDG/MT]]</f>
        <v>0</v>
      </c>
    </row>
    <row r="2800" spans="1:31" hidden="1" x14ac:dyDescent="0.2">
      <c r="A2800" s="1">
        <v>2811</v>
      </c>
      <c r="P2800" s="6">
        <f t="shared" si="236"/>
        <v>0</v>
      </c>
      <c r="R2800" s="6">
        <f t="shared" si="237"/>
        <v>0</v>
      </c>
      <c r="S2800" s="57">
        <f t="shared" si="240"/>
        <v>0</v>
      </c>
      <c r="T2800" s="6">
        <f>Table1[[#This Row],[Volume in Units]]*Table1[[#This Row],[Price SDG/Unit]]</f>
        <v>0</v>
      </c>
      <c r="U2800" s="57">
        <f>Table1[[#This Row],[Volume MT/Head]]*Table1[[#This Row],[Price USD/(MT/Head)]]</f>
        <v>0</v>
      </c>
      <c r="W2800" s="28">
        <f>Table1[[#This Row],[Commission SDG/MT]]*Table1[[#This Row],[Volume in Units]]</f>
        <v>0</v>
      </c>
      <c r="Y2800" s="28">
        <f t="shared" si="238"/>
        <v>0</v>
      </c>
      <c r="Z2800" s="6">
        <f>IFERROR((Table1[[#This Row],[Total Cost SDG]]/Table1[[#This Row],[Volume MT/Head]]),0)</f>
        <v>0</v>
      </c>
      <c r="AA2800" s="57" t="e">
        <f t="shared" si="239"/>
        <v>#DIV/0!</v>
      </c>
      <c r="AB2800" s="57">
        <f>IFERROR((Table1[[#This Row],[Total Cost USD]]/Table1[[#This Row],[Volume MT/Head]]),0)</f>
        <v>0</v>
      </c>
      <c r="AD2800" s="6">
        <f>Table1[[#This Row],[Volume MT/Head]]-Table1[[#This Row],[Delivered MT]]</f>
        <v>0</v>
      </c>
      <c r="AE2800" s="6">
        <f>Table1[[#This Row],[Delivered MT]]*Table1[[#This Row],[Average Cost SDG/MT]]</f>
        <v>0</v>
      </c>
    </row>
    <row r="2801" spans="1:31" hidden="1" x14ac:dyDescent="0.2">
      <c r="A2801" s="1">
        <v>2812</v>
      </c>
      <c r="P2801" s="6">
        <f t="shared" si="236"/>
        <v>0</v>
      </c>
      <c r="R2801" s="6">
        <f t="shared" si="237"/>
        <v>0</v>
      </c>
      <c r="S2801" s="57">
        <f t="shared" si="240"/>
        <v>0</v>
      </c>
      <c r="T2801" s="6">
        <f>Table1[[#This Row],[Volume in Units]]*Table1[[#This Row],[Price SDG/Unit]]</f>
        <v>0</v>
      </c>
      <c r="U2801" s="57">
        <f>Table1[[#This Row],[Volume MT/Head]]*Table1[[#This Row],[Price USD/(MT/Head)]]</f>
        <v>0</v>
      </c>
      <c r="W2801" s="28">
        <f>Table1[[#This Row],[Commission SDG/MT]]*Table1[[#This Row],[Volume in Units]]</f>
        <v>0</v>
      </c>
      <c r="Y2801" s="28">
        <f t="shared" si="238"/>
        <v>0</v>
      </c>
      <c r="Z2801" s="6">
        <f>IFERROR((Table1[[#This Row],[Total Cost SDG]]/Table1[[#This Row],[Volume MT/Head]]),0)</f>
        <v>0</v>
      </c>
      <c r="AA2801" s="57" t="e">
        <f t="shared" si="239"/>
        <v>#DIV/0!</v>
      </c>
      <c r="AB2801" s="57">
        <f>IFERROR((Table1[[#This Row],[Total Cost USD]]/Table1[[#This Row],[Volume MT/Head]]),0)</f>
        <v>0</v>
      </c>
      <c r="AD2801" s="6">
        <f>Table1[[#This Row],[Volume MT/Head]]-Table1[[#This Row],[Delivered MT]]</f>
        <v>0</v>
      </c>
      <c r="AE2801" s="6">
        <f>Table1[[#This Row],[Delivered MT]]*Table1[[#This Row],[Average Cost SDG/MT]]</f>
        <v>0</v>
      </c>
    </row>
    <row r="2802" spans="1:31" hidden="1" x14ac:dyDescent="0.2">
      <c r="A2802" s="1">
        <v>2813</v>
      </c>
      <c r="P2802" s="6">
        <f t="shared" si="236"/>
        <v>0</v>
      </c>
      <c r="R2802" s="6">
        <f t="shared" si="237"/>
        <v>0</v>
      </c>
      <c r="S2802" s="57">
        <f t="shared" si="240"/>
        <v>0</v>
      </c>
      <c r="T2802" s="6">
        <f>Table1[[#This Row],[Volume in Units]]*Table1[[#This Row],[Price SDG/Unit]]</f>
        <v>0</v>
      </c>
      <c r="U2802" s="57">
        <f>Table1[[#This Row],[Volume MT/Head]]*Table1[[#This Row],[Price USD/(MT/Head)]]</f>
        <v>0</v>
      </c>
      <c r="W2802" s="28">
        <f>Table1[[#This Row],[Commission SDG/MT]]*Table1[[#This Row],[Volume in Units]]</f>
        <v>0</v>
      </c>
      <c r="Y2802" s="28">
        <f t="shared" si="238"/>
        <v>0</v>
      </c>
      <c r="Z2802" s="6">
        <f>IFERROR((Table1[[#This Row],[Total Cost SDG]]/Table1[[#This Row],[Volume MT/Head]]),0)</f>
        <v>0</v>
      </c>
      <c r="AA2802" s="57" t="e">
        <f t="shared" si="239"/>
        <v>#DIV/0!</v>
      </c>
      <c r="AB2802" s="57">
        <f>IFERROR((Table1[[#This Row],[Total Cost USD]]/Table1[[#This Row],[Volume MT/Head]]),0)</f>
        <v>0</v>
      </c>
      <c r="AD2802" s="6">
        <f>Table1[[#This Row],[Volume MT/Head]]-Table1[[#This Row],[Delivered MT]]</f>
        <v>0</v>
      </c>
      <c r="AE2802" s="6">
        <f>Table1[[#This Row],[Delivered MT]]*Table1[[#This Row],[Average Cost SDG/MT]]</f>
        <v>0</v>
      </c>
    </row>
    <row r="2803" spans="1:31" hidden="1" x14ac:dyDescent="0.2">
      <c r="A2803" s="1">
        <v>2814</v>
      </c>
      <c r="P2803" s="6">
        <f t="shared" si="236"/>
        <v>0</v>
      </c>
      <c r="R2803" s="6">
        <f t="shared" si="237"/>
        <v>0</v>
      </c>
      <c r="S2803" s="57">
        <f t="shared" si="240"/>
        <v>0</v>
      </c>
      <c r="T2803" s="6">
        <f>Table1[[#This Row],[Volume in Units]]*Table1[[#This Row],[Price SDG/Unit]]</f>
        <v>0</v>
      </c>
      <c r="U2803" s="57">
        <f>Table1[[#This Row],[Volume MT/Head]]*Table1[[#This Row],[Price USD/(MT/Head)]]</f>
        <v>0</v>
      </c>
      <c r="W2803" s="28">
        <f>Table1[[#This Row],[Commission SDG/MT]]*Table1[[#This Row],[Volume in Units]]</f>
        <v>0</v>
      </c>
      <c r="Y2803" s="28">
        <f t="shared" si="238"/>
        <v>0</v>
      </c>
      <c r="Z2803" s="6">
        <f>IFERROR((Table1[[#This Row],[Total Cost SDG]]/Table1[[#This Row],[Volume MT/Head]]),0)</f>
        <v>0</v>
      </c>
      <c r="AA2803" s="57" t="e">
        <f t="shared" si="239"/>
        <v>#DIV/0!</v>
      </c>
      <c r="AB2803" s="57">
        <f>IFERROR((Table1[[#This Row],[Total Cost USD]]/Table1[[#This Row],[Volume MT/Head]]),0)</f>
        <v>0</v>
      </c>
      <c r="AD2803" s="6">
        <f>Table1[[#This Row],[Volume MT/Head]]-Table1[[#This Row],[Delivered MT]]</f>
        <v>0</v>
      </c>
      <c r="AE2803" s="6">
        <f>Table1[[#This Row],[Delivered MT]]*Table1[[#This Row],[Average Cost SDG/MT]]</f>
        <v>0</v>
      </c>
    </row>
    <row r="2804" spans="1:31" hidden="1" x14ac:dyDescent="0.2">
      <c r="A2804" s="1">
        <v>2815</v>
      </c>
      <c r="P2804" s="6">
        <f t="shared" si="236"/>
        <v>0</v>
      </c>
      <c r="R2804" s="6">
        <f t="shared" si="237"/>
        <v>0</v>
      </c>
      <c r="S2804" s="57">
        <f t="shared" si="240"/>
        <v>0</v>
      </c>
      <c r="T2804" s="6">
        <f>Table1[[#This Row],[Volume in Units]]*Table1[[#This Row],[Price SDG/Unit]]</f>
        <v>0</v>
      </c>
      <c r="U2804" s="57">
        <f>Table1[[#This Row],[Volume MT/Head]]*Table1[[#This Row],[Price USD/(MT/Head)]]</f>
        <v>0</v>
      </c>
      <c r="W2804" s="28">
        <f>Table1[[#This Row],[Commission SDG/MT]]*Table1[[#This Row],[Volume in Units]]</f>
        <v>0</v>
      </c>
      <c r="Y2804" s="28">
        <f t="shared" si="238"/>
        <v>0</v>
      </c>
      <c r="Z2804" s="6">
        <f>IFERROR((Table1[[#This Row],[Total Cost SDG]]/Table1[[#This Row],[Volume MT/Head]]),0)</f>
        <v>0</v>
      </c>
      <c r="AA2804" s="57" t="e">
        <f t="shared" si="239"/>
        <v>#DIV/0!</v>
      </c>
      <c r="AB2804" s="57">
        <f>IFERROR((Table1[[#This Row],[Total Cost USD]]/Table1[[#This Row],[Volume MT/Head]]),0)</f>
        <v>0</v>
      </c>
      <c r="AD2804" s="6">
        <f>Table1[[#This Row],[Volume MT/Head]]-Table1[[#This Row],[Delivered MT]]</f>
        <v>0</v>
      </c>
      <c r="AE2804" s="6">
        <f>Table1[[#This Row],[Delivered MT]]*Table1[[#This Row],[Average Cost SDG/MT]]</f>
        <v>0</v>
      </c>
    </row>
    <row r="2805" spans="1:31" hidden="1" x14ac:dyDescent="0.2">
      <c r="A2805" s="1">
        <v>2816</v>
      </c>
      <c r="P2805" s="6">
        <f t="shared" si="236"/>
        <v>0</v>
      </c>
      <c r="R2805" s="6">
        <f t="shared" si="237"/>
        <v>0</v>
      </c>
      <c r="S2805" s="57">
        <f t="shared" si="240"/>
        <v>0</v>
      </c>
      <c r="T2805" s="6">
        <f>Table1[[#This Row],[Volume in Units]]*Table1[[#This Row],[Price SDG/Unit]]</f>
        <v>0</v>
      </c>
      <c r="U2805" s="57">
        <f>Table1[[#This Row],[Volume MT/Head]]*Table1[[#This Row],[Price USD/(MT/Head)]]</f>
        <v>0</v>
      </c>
      <c r="W2805" s="28">
        <f>Table1[[#This Row],[Commission SDG/MT]]*Table1[[#This Row],[Volume in Units]]</f>
        <v>0</v>
      </c>
      <c r="Y2805" s="28">
        <f t="shared" si="238"/>
        <v>0</v>
      </c>
      <c r="Z2805" s="6">
        <f>IFERROR((Table1[[#This Row],[Total Cost SDG]]/Table1[[#This Row],[Volume MT/Head]]),0)</f>
        <v>0</v>
      </c>
      <c r="AA2805" s="57" t="e">
        <f t="shared" si="239"/>
        <v>#DIV/0!</v>
      </c>
      <c r="AB2805" s="57">
        <f>IFERROR((Table1[[#This Row],[Total Cost USD]]/Table1[[#This Row],[Volume MT/Head]]),0)</f>
        <v>0</v>
      </c>
      <c r="AD2805" s="6">
        <f>Table1[[#This Row],[Volume MT/Head]]-Table1[[#This Row],[Delivered MT]]</f>
        <v>0</v>
      </c>
      <c r="AE2805" s="6">
        <f>Table1[[#This Row],[Delivered MT]]*Table1[[#This Row],[Average Cost SDG/MT]]</f>
        <v>0</v>
      </c>
    </row>
    <row r="2806" spans="1:31" hidden="1" x14ac:dyDescent="0.2">
      <c r="A2806" s="1">
        <v>2817</v>
      </c>
      <c r="P2806" s="6">
        <f t="shared" si="236"/>
        <v>0</v>
      </c>
      <c r="R2806" s="6">
        <f t="shared" si="237"/>
        <v>0</v>
      </c>
      <c r="S2806" s="57">
        <f t="shared" si="240"/>
        <v>0</v>
      </c>
      <c r="T2806" s="6">
        <f>Table1[[#This Row],[Volume in Units]]*Table1[[#This Row],[Price SDG/Unit]]</f>
        <v>0</v>
      </c>
      <c r="U2806" s="57">
        <f>Table1[[#This Row],[Volume MT/Head]]*Table1[[#This Row],[Price USD/(MT/Head)]]</f>
        <v>0</v>
      </c>
      <c r="W2806" s="28">
        <f>Table1[[#This Row],[Commission SDG/MT]]*Table1[[#This Row],[Volume in Units]]</f>
        <v>0</v>
      </c>
      <c r="Y2806" s="28">
        <f t="shared" si="238"/>
        <v>0</v>
      </c>
      <c r="Z2806" s="6">
        <f>IFERROR((Table1[[#This Row],[Total Cost SDG]]/Table1[[#This Row],[Volume MT/Head]]),0)</f>
        <v>0</v>
      </c>
      <c r="AA2806" s="57" t="e">
        <f t="shared" si="239"/>
        <v>#DIV/0!</v>
      </c>
      <c r="AB2806" s="57">
        <f>IFERROR((Table1[[#This Row],[Total Cost USD]]/Table1[[#This Row],[Volume MT/Head]]),0)</f>
        <v>0</v>
      </c>
      <c r="AD2806" s="6">
        <f>Table1[[#This Row],[Volume MT/Head]]-Table1[[#This Row],[Delivered MT]]</f>
        <v>0</v>
      </c>
      <c r="AE2806" s="6">
        <f>Table1[[#This Row],[Delivered MT]]*Table1[[#This Row],[Average Cost SDG/MT]]</f>
        <v>0</v>
      </c>
    </row>
    <row r="2807" spans="1:31" hidden="1" x14ac:dyDescent="0.2">
      <c r="A2807" s="1">
        <v>2818</v>
      </c>
      <c r="P2807" s="6">
        <f t="shared" si="236"/>
        <v>0</v>
      </c>
      <c r="R2807" s="6">
        <f t="shared" si="237"/>
        <v>0</v>
      </c>
      <c r="S2807" s="57">
        <f t="shared" si="240"/>
        <v>0</v>
      </c>
      <c r="T2807" s="6">
        <f>Table1[[#This Row],[Volume in Units]]*Table1[[#This Row],[Price SDG/Unit]]</f>
        <v>0</v>
      </c>
      <c r="U2807" s="57">
        <f>Table1[[#This Row],[Volume MT/Head]]*Table1[[#This Row],[Price USD/(MT/Head)]]</f>
        <v>0</v>
      </c>
      <c r="W2807" s="28">
        <f>Table1[[#This Row],[Commission SDG/MT]]*Table1[[#This Row],[Volume in Units]]</f>
        <v>0</v>
      </c>
      <c r="Y2807" s="28">
        <f t="shared" si="238"/>
        <v>0</v>
      </c>
      <c r="Z2807" s="6">
        <f>IFERROR((Table1[[#This Row],[Total Cost SDG]]/Table1[[#This Row],[Volume MT/Head]]),0)</f>
        <v>0</v>
      </c>
      <c r="AA2807" s="57" t="e">
        <f t="shared" si="239"/>
        <v>#DIV/0!</v>
      </c>
      <c r="AB2807" s="57">
        <f>IFERROR((Table1[[#This Row],[Total Cost USD]]/Table1[[#This Row],[Volume MT/Head]]),0)</f>
        <v>0</v>
      </c>
      <c r="AD2807" s="6">
        <f>Table1[[#This Row],[Volume MT/Head]]-Table1[[#This Row],[Delivered MT]]</f>
        <v>0</v>
      </c>
      <c r="AE2807" s="6">
        <f>Table1[[#This Row],[Delivered MT]]*Table1[[#This Row],[Average Cost SDG/MT]]</f>
        <v>0</v>
      </c>
    </row>
    <row r="2808" spans="1:31" hidden="1" x14ac:dyDescent="0.2">
      <c r="A2808" s="1">
        <v>2819</v>
      </c>
      <c r="P2808" s="6">
        <f t="shared" si="236"/>
        <v>0</v>
      </c>
      <c r="R2808" s="6">
        <f t="shared" si="237"/>
        <v>0</v>
      </c>
      <c r="S2808" s="57">
        <f t="shared" si="240"/>
        <v>0</v>
      </c>
      <c r="T2808" s="6">
        <f>Table1[[#This Row],[Volume in Units]]*Table1[[#This Row],[Price SDG/Unit]]</f>
        <v>0</v>
      </c>
      <c r="U2808" s="57">
        <f>Table1[[#This Row],[Volume MT/Head]]*Table1[[#This Row],[Price USD/(MT/Head)]]</f>
        <v>0</v>
      </c>
      <c r="W2808" s="28">
        <f>Table1[[#This Row],[Commission SDG/MT]]*Table1[[#This Row],[Volume in Units]]</f>
        <v>0</v>
      </c>
      <c r="Y2808" s="28">
        <f t="shared" si="238"/>
        <v>0</v>
      </c>
      <c r="Z2808" s="6">
        <f>IFERROR((Table1[[#This Row],[Total Cost SDG]]/Table1[[#This Row],[Volume MT/Head]]),0)</f>
        <v>0</v>
      </c>
      <c r="AA2808" s="57" t="e">
        <f t="shared" si="239"/>
        <v>#DIV/0!</v>
      </c>
      <c r="AB2808" s="57">
        <f>IFERROR((Table1[[#This Row],[Total Cost USD]]/Table1[[#This Row],[Volume MT/Head]]),0)</f>
        <v>0</v>
      </c>
      <c r="AD2808" s="6">
        <f>Table1[[#This Row],[Volume MT/Head]]-Table1[[#This Row],[Delivered MT]]</f>
        <v>0</v>
      </c>
      <c r="AE2808" s="6">
        <f>Table1[[#This Row],[Delivered MT]]*Table1[[#This Row],[Average Cost SDG/MT]]</f>
        <v>0</v>
      </c>
    </row>
    <row r="2809" spans="1:31" hidden="1" x14ac:dyDescent="0.2">
      <c r="A2809" s="1">
        <v>2820</v>
      </c>
      <c r="P2809" s="6">
        <f t="shared" si="236"/>
        <v>0</v>
      </c>
      <c r="R2809" s="6">
        <f t="shared" si="237"/>
        <v>0</v>
      </c>
      <c r="S2809" s="57">
        <f t="shared" si="240"/>
        <v>0</v>
      </c>
      <c r="T2809" s="6">
        <f>Table1[[#This Row],[Volume in Units]]*Table1[[#This Row],[Price SDG/Unit]]</f>
        <v>0</v>
      </c>
      <c r="U2809" s="57">
        <f>Table1[[#This Row],[Volume MT/Head]]*Table1[[#This Row],[Price USD/(MT/Head)]]</f>
        <v>0</v>
      </c>
      <c r="W2809" s="28">
        <f>Table1[[#This Row],[Commission SDG/MT]]*Table1[[#This Row],[Volume in Units]]</f>
        <v>0</v>
      </c>
      <c r="Y2809" s="28">
        <f t="shared" si="238"/>
        <v>0</v>
      </c>
      <c r="Z2809" s="6">
        <f>IFERROR((Table1[[#This Row],[Total Cost SDG]]/Table1[[#This Row],[Volume MT/Head]]),0)</f>
        <v>0</v>
      </c>
      <c r="AA2809" s="57" t="e">
        <f t="shared" si="239"/>
        <v>#DIV/0!</v>
      </c>
      <c r="AB2809" s="57">
        <f>IFERROR((Table1[[#This Row],[Total Cost USD]]/Table1[[#This Row],[Volume MT/Head]]),0)</f>
        <v>0</v>
      </c>
      <c r="AD2809" s="6">
        <f>Table1[[#This Row],[Volume MT/Head]]-Table1[[#This Row],[Delivered MT]]</f>
        <v>0</v>
      </c>
      <c r="AE2809" s="6">
        <f>Table1[[#This Row],[Delivered MT]]*Table1[[#This Row],[Average Cost SDG/MT]]</f>
        <v>0</v>
      </c>
    </row>
    <row r="2810" spans="1:31" hidden="1" x14ac:dyDescent="0.2">
      <c r="A2810" s="1">
        <v>2821</v>
      </c>
      <c r="P2810" s="6">
        <f t="shared" si="236"/>
        <v>0</v>
      </c>
      <c r="R2810" s="6">
        <f t="shared" si="237"/>
        <v>0</v>
      </c>
      <c r="S2810" s="57">
        <f t="shared" si="240"/>
        <v>0</v>
      </c>
      <c r="T2810" s="6">
        <f>Table1[[#This Row],[Volume in Units]]*Table1[[#This Row],[Price SDG/Unit]]</f>
        <v>0</v>
      </c>
      <c r="U2810" s="57">
        <f>Table1[[#This Row],[Volume MT/Head]]*Table1[[#This Row],[Price USD/(MT/Head)]]</f>
        <v>0</v>
      </c>
      <c r="W2810" s="28">
        <f>Table1[[#This Row],[Commission SDG/MT]]*Table1[[#This Row],[Volume in Units]]</f>
        <v>0</v>
      </c>
      <c r="Y2810" s="28">
        <f t="shared" si="238"/>
        <v>0</v>
      </c>
      <c r="Z2810" s="6">
        <f>IFERROR((Table1[[#This Row],[Total Cost SDG]]/Table1[[#This Row],[Volume MT/Head]]),0)</f>
        <v>0</v>
      </c>
      <c r="AA2810" s="57" t="e">
        <f t="shared" si="239"/>
        <v>#DIV/0!</v>
      </c>
      <c r="AB2810" s="57">
        <f>IFERROR((Table1[[#This Row],[Total Cost USD]]/Table1[[#This Row],[Volume MT/Head]]),0)</f>
        <v>0</v>
      </c>
      <c r="AD2810" s="6">
        <f>Table1[[#This Row],[Volume MT/Head]]-Table1[[#This Row],[Delivered MT]]</f>
        <v>0</v>
      </c>
      <c r="AE2810" s="6">
        <f>Table1[[#This Row],[Delivered MT]]*Table1[[#This Row],[Average Cost SDG/MT]]</f>
        <v>0</v>
      </c>
    </row>
    <row r="2811" spans="1:31" hidden="1" x14ac:dyDescent="0.2">
      <c r="A2811" s="1">
        <v>2822</v>
      </c>
      <c r="P2811" s="6">
        <f t="shared" si="236"/>
        <v>0</v>
      </c>
      <c r="R2811" s="6">
        <f t="shared" si="237"/>
        <v>0</v>
      </c>
      <c r="S2811" s="57">
        <f t="shared" si="240"/>
        <v>0</v>
      </c>
      <c r="T2811" s="6">
        <f>Table1[[#This Row],[Volume in Units]]*Table1[[#This Row],[Price SDG/Unit]]</f>
        <v>0</v>
      </c>
      <c r="U2811" s="57">
        <f>Table1[[#This Row],[Volume MT/Head]]*Table1[[#This Row],[Price USD/(MT/Head)]]</f>
        <v>0</v>
      </c>
      <c r="W2811" s="28">
        <f>Table1[[#This Row],[Commission SDG/MT]]*Table1[[#This Row],[Volume in Units]]</f>
        <v>0</v>
      </c>
      <c r="Y2811" s="28">
        <f t="shared" si="238"/>
        <v>0</v>
      </c>
      <c r="Z2811" s="6">
        <f>IFERROR((Table1[[#This Row],[Total Cost SDG]]/Table1[[#This Row],[Volume MT/Head]]),0)</f>
        <v>0</v>
      </c>
      <c r="AA2811" s="57" t="e">
        <f t="shared" si="239"/>
        <v>#DIV/0!</v>
      </c>
      <c r="AB2811" s="57">
        <f>IFERROR((Table1[[#This Row],[Total Cost USD]]/Table1[[#This Row],[Volume MT/Head]]),0)</f>
        <v>0</v>
      </c>
      <c r="AD2811" s="6">
        <f>Table1[[#This Row],[Volume MT/Head]]-Table1[[#This Row],[Delivered MT]]</f>
        <v>0</v>
      </c>
      <c r="AE2811" s="6">
        <f>Table1[[#This Row],[Delivered MT]]*Table1[[#This Row],[Average Cost SDG/MT]]</f>
        <v>0</v>
      </c>
    </row>
    <row r="2812" spans="1:31" hidden="1" x14ac:dyDescent="0.2">
      <c r="A2812" s="1">
        <v>2823</v>
      </c>
      <c r="P2812" s="6">
        <f t="shared" si="236"/>
        <v>0</v>
      </c>
      <c r="R2812" s="6">
        <f t="shared" si="237"/>
        <v>0</v>
      </c>
      <c r="S2812" s="57">
        <f t="shared" si="240"/>
        <v>0</v>
      </c>
      <c r="T2812" s="6">
        <f>Table1[[#This Row],[Volume in Units]]*Table1[[#This Row],[Price SDG/Unit]]</f>
        <v>0</v>
      </c>
      <c r="U2812" s="57">
        <f>Table1[[#This Row],[Volume MT/Head]]*Table1[[#This Row],[Price USD/(MT/Head)]]</f>
        <v>0</v>
      </c>
      <c r="W2812" s="28">
        <f>Table1[[#This Row],[Commission SDG/MT]]*Table1[[#This Row],[Volume in Units]]</f>
        <v>0</v>
      </c>
      <c r="Y2812" s="28">
        <f t="shared" si="238"/>
        <v>0</v>
      </c>
      <c r="Z2812" s="6">
        <f>IFERROR((Table1[[#This Row],[Total Cost SDG]]/Table1[[#This Row],[Volume MT/Head]]),0)</f>
        <v>0</v>
      </c>
      <c r="AA2812" s="57" t="e">
        <f t="shared" si="239"/>
        <v>#DIV/0!</v>
      </c>
      <c r="AB2812" s="57">
        <f>IFERROR((Table1[[#This Row],[Total Cost USD]]/Table1[[#This Row],[Volume MT/Head]]),0)</f>
        <v>0</v>
      </c>
      <c r="AD2812" s="6">
        <f>Table1[[#This Row],[Volume MT/Head]]-Table1[[#This Row],[Delivered MT]]</f>
        <v>0</v>
      </c>
      <c r="AE2812" s="6">
        <f>Table1[[#This Row],[Delivered MT]]*Table1[[#This Row],[Average Cost SDG/MT]]</f>
        <v>0</v>
      </c>
    </row>
    <row r="2813" spans="1:31" hidden="1" x14ac:dyDescent="0.2">
      <c r="A2813" s="1">
        <v>2824</v>
      </c>
      <c r="P2813" s="6">
        <f t="shared" si="236"/>
        <v>0</v>
      </c>
      <c r="R2813" s="6">
        <f t="shared" si="237"/>
        <v>0</v>
      </c>
      <c r="S2813" s="57">
        <f t="shared" si="240"/>
        <v>0</v>
      </c>
      <c r="T2813" s="6">
        <f>Table1[[#This Row],[Volume in Units]]*Table1[[#This Row],[Price SDG/Unit]]</f>
        <v>0</v>
      </c>
      <c r="U2813" s="57">
        <f>Table1[[#This Row],[Volume MT/Head]]*Table1[[#This Row],[Price USD/(MT/Head)]]</f>
        <v>0</v>
      </c>
      <c r="W2813" s="28">
        <f>Table1[[#This Row],[Commission SDG/MT]]*Table1[[#This Row],[Volume in Units]]</f>
        <v>0</v>
      </c>
      <c r="Y2813" s="28">
        <f t="shared" si="238"/>
        <v>0</v>
      </c>
      <c r="Z2813" s="6">
        <f>IFERROR((Table1[[#This Row],[Total Cost SDG]]/Table1[[#This Row],[Volume MT/Head]]),0)</f>
        <v>0</v>
      </c>
      <c r="AA2813" s="57" t="e">
        <f t="shared" si="239"/>
        <v>#DIV/0!</v>
      </c>
      <c r="AB2813" s="57">
        <f>IFERROR((Table1[[#This Row],[Total Cost USD]]/Table1[[#This Row],[Volume MT/Head]]),0)</f>
        <v>0</v>
      </c>
      <c r="AD2813" s="6">
        <f>Table1[[#This Row],[Volume MT/Head]]-Table1[[#This Row],[Delivered MT]]</f>
        <v>0</v>
      </c>
      <c r="AE2813" s="6">
        <f>Table1[[#This Row],[Delivered MT]]*Table1[[#This Row],[Average Cost SDG/MT]]</f>
        <v>0</v>
      </c>
    </row>
    <row r="2814" spans="1:31" hidden="1" x14ac:dyDescent="0.2">
      <c r="A2814" s="1">
        <v>2825</v>
      </c>
      <c r="P2814" s="6">
        <f t="shared" si="236"/>
        <v>0</v>
      </c>
      <c r="R2814" s="6">
        <f t="shared" si="237"/>
        <v>0</v>
      </c>
      <c r="S2814" s="57">
        <f t="shared" si="240"/>
        <v>0</v>
      </c>
      <c r="T2814" s="6">
        <f>Table1[[#This Row],[Volume in Units]]*Table1[[#This Row],[Price SDG/Unit]]</f>
        <v>0</v>
      </c>
      <c r="U2814" s="57">
        <f>Table1[[#This Row],[Volume MT/Head]]*Table1[[#This Row],[Price USD/(MT/Head)]]</f>
        <v>0</v>
      </c>
      <c r="W2814" s="28">
        <f>Table1[[#This Row],[Commission SDG/MT]]*Table1[[#This Row],[Volume in Units]]</f>
        <v>0</v>
      </c>
      <c r="Y2814" s="28">
        <f t="shared" si="238"/>
        <v>0</v>
      </c>
      <c r="Z2814" s="6">
        <f>IFERROR((Table1[[#This Row],[Total Cost SDG]]/Table1[[#This Row],[Volume MT/Head]]),0)</f>
        <v>0</v>
      </c>
      <c r="AA2814" s="57" t="e">
        <f t="shared" si="239"/>
        <v>#DIV/0!</v>
      </c>
      <c r="AB2814" s="57">
        <f>IFERROR((Table1[[#This Row],[Total Cost USD]]/Table1[[#This Row],[Volume MT/Head]]),0)</f>
        <v>0</v>
      </c>
      <c r="AD2814" s="6">
        <f>Table1[[#This Row],[Volume MT/Head]]-Table1[[#This Row],[Delivered MT]]</f>
        <v>0</v>
      </c>
      <c r="AE2814" s="6">
        <f>Table1[[#This Row],[Delivered MT]]*Table1[[#This Row],[Average Cost SDG/MT]]</f>
        <v>0</v>
      </c>
    </row>
    <row r="2815" spans="1:31" hidden="1" x14ac:dyDescent="0.2">
      <c r="A2815" s="1">
        <v>2826</v>
      </c>
      <c r="P2815" s="6">
        <f t="shared" si="236"/>
        <v>0</v>
      </c>
      <c r="R2815" s="6">
        <f t="shared" si="237"/>
        <v>0</v>
      </c>
      <c r="S2815" s="57">
        <f t="shared" si="240"/>
        <v>0</v>
      </c>
      <c r="T2815" s="6">
        <f>Table1[[#This Row],[Volume in Units]]*Table1[[#This Row],[Price SDG/Unit]]</f>
        <v>0</v>
      </c>
      <c r="U2815" s="57">
        <f>Table1[[#This Row],[Volume MT/Head]]*Table1[[#This Row],[Price USD/(MT/Head)]]</f>
        <v>0</v>
      </c>
      <c r="W2815" s="28">
        <f>Table1[[#This Row],[Commission SDG/MT]]*Table1[[#This Row],[Volume in Units]]</f>
        <v>0</v>
      </c>
      <c r="Y2815" s="28">
        <f t="shared" si="238"/>
        <v>0</v>
      </c>
      <c r="Z2815" s="6">
        <f>IFERROR((Table1[[#This Row],[Total Cost SDG]]/Table1[[#This Row],[Volume MT/Head]]),0)</f>
        <v>0</v>
      </c>
      <c r="AA2815" s="57" t="e">
        <f t="shared" si="239"/>
        <v>#DIV/0!</v>
      </c>
      <c r="AB2815" s="57">
        <f>IFERROR((Table1[[#This Row],[Total Cost USD]]/Table1[[#This Row],[Volume MT/Head]]),0)</f>
        <v>0</v>
      </c>
      <c r="AD2815" s="6">
        <f>Table1[[#This Row],[Volume MT/Head]]-Table1[[#This Row],[Delivered MT]]</f>
        <v>0</v>
      </c>
      <c r="AE2815" s="6">
        <f>Table1[[#This Row],[Delivered MT]]*Table1[[#This Row],[Average Cost SDG/MT]]</f>
        <v>0</v>
      </c>
    </row>
    <row r="2816" spans="1:31" hidden="1" x14ac:dyDescent="0.2">
      <c r="A2816" s="1">
        <v>2827</v>
      </c>
      <c r="P2816" s="6">
        <f t="shared" si="236"/>
        <v>0</v>
      </c>
      <c r="R2816" s="6">
        <f t="shared" si="237"/>
        <v>0</v>
      </c>
      <c r="S2816" s="57">
        <f t="shared" si="240"/>
        <v>0</v>
      </c>
      <c r="T2816" s="6">
        <f>Table1[[#This Row],[Volume in Units]]*Table1[[#This Row],[Price SDG/Unit]]</f>
        <v>0</v>
      </c>
      <c r="U2816" s="57">
        <f>Table1[[#This Row],[Volume MT/Head]]*Table1[[#This Row],[Price USD/(MT/Head)]]</f>
        <v>0</v>
      </c>
      <c r="W2816" s="28">
        <f>Table1[[#This Row],[Commission SDG/MT]]*Table1[[#This Row],[Volume in Units]]</f>
        <v>0</v>
      </c>
      <c r="Y2816" s="28">
        <f t="shared" si="238"/>
        <v>0</v>
      </c>
      <c r="Z2816" s="6">
        <f>IFERROR((Table1[[#This Row],[Total Cost SDG]]/Table1[[#This Row],[Volume MT/Head]]),0)</f>
        <v>0</v>
      </c>
      <c r="AA2816" s="57" t="e">
        <f t="shared" si="239"/>
        <v>#DIV/0!</v>
      </c>
      <c r="AB2816" s="57">
        <f>IFERROR((Table1[[#This Row],[Total Cost USD]]/Table1[[#This Row],[Volume MT/Head]]),0)</f>
        <v>0</v>
      </c>
      <c r="AD2816" s="6">
        <f>Table1[[#This Row],[Volume MT/Head]]-Table1[[#This Row],[Delivered MT]]</f>
        <v>0</v>
      </c>
      <c r="AE2816" s="6">
        <f>Table1[[#This Row],[Delivered MT]]*Table1[[#This Row],[Average Cost SDG/MT]]</f>
        <v>0</v>
      </c>
    </row>
    <row r="2817" spans="1:31" hidden="1" x14ac:dyDescent="0.2">
      <c r="A2817" s="1">
        <v>2828</v>
      </c>
      <c r="P2817" s="6">
        <f t="shared" si="236"/>
        <v>0</v>
      </c>
      <c r="R2817" s="6">
        <f t="shared" si="237"/>
        <v>0</v>
      </c>
      <c r="S2817" s="57">
        <f t="shared" si="240"/>
        <v>0</v>
      </c>
      <c r="T2817" s="6">
        <f>Table1[[#This Row],[Volume in Units]]*Table1[[#This Row],[Price SDG/Unit]]</f>
        <v>0</v>
      </c>
      <c r="U2817" s="57">
        <f>Table1[[#This Row],[Volume MT/Head]]*Table1[[#This Row],[Price USD/(MT/Head)]]</f>
        <v>0</v>
      </c>
      <c r="W2817" s="28">
        <f>Table1[[#This Row],[Commission SDG/MT]]*Table1[[#This Row],[Volume in Units]]</f>
        <v>0</v>
      </c>
      <c r="Y2817" s="28">
        <f t="shared" si="238"/>
        <v>0</v>
      </c>
      <c r="Z2817" s="6">
        <f>IFERROR((Table1[[#This Row],[Total Cost SDG]]/Table1[[#This Row],[Volume MT/Head]]),0)</f>
        <v>0</v>
      </c>
      <c r="AA2817" s="57" t="e">
        <f t="shared" si="239"/>
        <v>#DIV/0!</v>
      </c>
      <c r="AB2817" s="57">
        <f>IFERROR((Table1[[#This Row],[Total Cost USD]]/Table1[[#This Row],[Volume MT/Head]]),0)</f>
        <v>0</v>
      </c>
      <c r="AD2817" s="6">
        <f>Table1[[#This Row],[Volume MT/Head]]-Table1[[#This Row],[Delivered MT]]</f>
        <v>0</v>
      </c>
      <c r="AE2817" s="6">
        <f>Table1[[#This Row],[Delivered MT]]*Table1[[#This Row],[Average Cost SDG/MT]]</f>
        <v>0</v>
      </c>
    </row>
    <row r="2818" spans="1:31" hidden="1" x14ac:dyDescent="0.2">
      <c r="A2818" s="1">
        <v>2829</v>
      </c>
      <c r="P2818" s="6">
        <f t="shared" ref="P2818:P2881" si="241">IF(N2818="KG",(O2818/1000),IF(N2818="Head",(O2818*1),IF(N2818="Kantar 100lb",(O2818/22.25),IF(N2818="Kantar 315lb",(O2818*315/2204.6),IF(N2818="MT",(O2818*1),IF(N2818="Ardab",(O2818*199.726/1000),IF(N2818="104 Bag",(O2818*104/1000),IF(N2818="101 Bag",(O2818*101/1000),IF(N2818=0,0)))))))))</f>
        <v>0</v>
      </c>
      <c r="R2818" s="6">
        <f t="shared" ref="R2818:R2881" si="242">IF(N2818="KG",(Q2818*1000),IF(N2818="Head",(Q2818*1),IF(N2818="Kantar 100lb",(Q2818*22.25),IF(N2818="Kantar 315lb",(Q2818/315*2204.6),IF(N2818="MT",(Q2818*1),IF(N2818="Ardab",(Q2818/199.726*1000),IF(N2818="104 Bag",(Q2818/104*1000),IF(N2818="101 Bag",(Q2818/101*1000),IF(N2818=0,0)))))))))</f>
        <v>0</v>
      </c>
      <c r="S2818" s="57">
        <f t="shared" si="240"/>
        <v>0</v>
      </c>
      <c r="T2818" s="6">
        <f>Table1[[#This Row],[Volume in Units]]*Table1[[#This Row],[Price SDG/Unit]]</f>
        <v>0</v>
      </c>
      <c r="U2818" s="57">
        <f>Table1[[#This Row],[Volume MT/Head]]*Table1[[#This Row],[Price USD/(MT/Head)]]</f>
        <v>0</v>
      </c>
      <c r="W2818" s="28">
        <f>Table1[[#This Row],[Commission SDG/MT]]*Table1[[#This Row],[Volume in Units]]</f>
        <v>0</v>
      </c>
      <c r="Y2818" s="28">
        <f t="shared" ref="Y2818:Y2881" si="243">T2818+W2818+X2818</f>
        <v>0</v>
      </c>
      <c r="Z2818" s="6">
        <f>IFERROR((Table1[[#This Row],[Total Cost SDG]]/Table1[[#This Row],[Volume MT/Head]]),0)</f>
        <v>0</v>
      </c>
      <c r="AA2818" s="57" t="e">
        <f t="shared" ref="AA2818:AA2881" si="244">Y2818/F2818</f>
        <v>#DIV/0!</v>
      </c>
      <c r="AB2818" s="57">
        <f>IFERROR((Table1[[#This Row],[Total Cost USD]]/Table1[[#This Row],[Volume MT/Head]]),0)</f>
        <v>0</v>
      </c>
      <c r="AD2818" s="6">
        <f>Table1[[#This Row],[Volume MT/Head]]-Table1[[#This Row],[Delivered MT]]</f>
        <v>0</v>
      </c>
      <c r="AE2818" s="6">
        <f>Table1[[#This Row],[Delivered MT]]*Table1[[#This Row],[Average Cost SDG/MT]]</f>
        <v>0</v>
      </c>
    </row>
    <row r="2819" spans="1:31" hidden="1" x14ac:dyDescent="0.2">
      <c r="A2819" s="1">
        <v>2830</v>
      </c>
      <c r="P2819" s="6">
        <f t="shared" si="241"/>
        <v>0</v>
      </c>
      <c r="R2819" s="6">
        <f t="shared" si="242"/>
        <v>0</v>
      </c>
      <c r="S2819" s="57">
        <f t="shared" si="240"/>
        <v>0</v>
      </c>
      <c r="T2819" s="6">
        <f>Table1[[#This Row],[Volume in Units]]*Table1[[#This Row],[Price SDG/Unit]]</f>
        <v>0</v>
      </c>
      <c r="U2819" s="57">
        <f>Table1[[#This Row],[Volume MT/Head]]*Table1[[#This Row],[Price USD/(MT/Head)]]</f>
        <v>0</v>
      </c>
      <c r="W2819" s="28">
        <f>Table1[[#This Row],[Commission SDG/MT]]*Table1[[#This Row],[Volume in Units]]</f>
        <v>0</v>
      </c>
      <c r="Y2819" s="28">
        <f t="shared" si="243"/>
        <v>0</v>
      </c>
      <c r="Z2819" s="6">
        <f>IFERROR((Table1[[#This Row],[Total Cost SDG]]/Table1[[#This Row],[Volume MT/Head]]),0)</f>
        <v>0</v>
      </c>
      <c r="AA2819" s="57" t="e">
        <f t="shared" si="244"/>
        <v>#DIV/0!</v>
      </c>
      <c r="AB2819" s="57">
        <f>IFERROR((Table1[[#This Row],[Total Cost USD]]/Table1[[#This Row],[Volume MT/Head]]),0)</f>
        <v>0</v>
      </c>
      <c r="AD2819" s="6">
        <f>Table1[[#This Row],[Volume MT/Head]]-Table1[[#This Row],[Delivered MT]]</f>
        <v>0</v>
      </c>
      <c r="AE2819" s="6">
        <f>Table1[[#This Row],[Delivered MT]]*Table1[[#This Row],[Average Cost SDG/MT]]</f>
        <v>0</v>
      </c>
    </row>
    <row r="2820" spans="1:31" hidden="1" x14ac:dyDescent="0.2">
      <c r="A2820" s="1">
        <v>2831</v>
      </c>
      <c r="P2820" s="6">
        <f t="shared" si="241"/>
        <v>0</v>
      </c>
      <c r="R2820" s="6">
        <f t="shared" si="242"/>
        <v>0</v>
      </c>
      <c r="S2820" s="57">
        <f t="shared" si="240"/>
        <v>0</v>
      </c>
      <c r="T2820" s="6">
        <f>Table1[[#This Row],[Volume in Units]]*Table1[[#This Row],[Price SDG/Unit]]</f>
        <v>0</v>
      </c>
      <c r="U2820" s="57">
        <f>Table1[[#This Row],[Volume MT/Head]]*Table1[[#This Row],[Price USD/(MT/Head)]]</f>
        <v>0</v>
      </c>
      <c r="W2820" s="28">
        <f>Table1[[#This Row],[Commission SDG/MT]]*Table1[[#This Row],[Volume in Units]]</f>
        <v>0</v>
      </c>
      <c r="Y2820" s="28">
        <f t="shared" si="243"/>
        <v>0</v>
      </c>
      <c r="Z2820" s="6">
        <f>IFERROR((Table1[[#This Row],[Total Cost SDG]]/Table1[[#This Row],[Volume MT/Head]]),0)</f>
        <v>0</v>
      </c>
      <c r="AA2820" s="57" t="e">
        <f t="shared" si="244"/>
        <v>#DIV/0!</v>
      </c>
      <c r="AB2820" s="57">
        <f>IFERROR((Table1[[#This Row],[Total Cost USD]]/Table1[[#This Row],[Volume MT/Head]]),0)</f>
        <v>0</v>
      </c>
      <c r="AD2820" s="6">
        <f>Table1[[#This Row],[Volume MT/Head]]-Table1[[#This Row],[Delivered MT]]</f>
        <v>0</v>
      </c>
      <c r="AE2820" s="6">
        <f>Table1[[#This Row],[Delivered MT]]*Table1[[#This Row],[Average Cost SDG/MT]]</f>
        <v>0</v>
      </c>
    </row>
    <row r="2821" spans="1:31" hidden="1" x14ac:dyDescent="0.2">
      <c r="A2821" s="1">
        <v>2832</v>
      </c>
      <c r="P2821" s="6">
        <f t="shared" si="241"/>
        <v>0</v>
      </c>
      <c r="R2821" s="6">
        <f t="shared" si="242"/>
        <v>0</v>
      </c>
      <c r="S2821" s="57">
        <f t="shared" si="240"/>
        <v>0</v>
      </c>
      <c r="T2821" s="6">
        <f>Table1[[#This Row],[Volume in Units]]*Table1[[#This Row],[Price SDG/Unit]]</f>
        <v>0</v>
      </c>
      <c r="U2821" s="57">
        <f>Table1[[#This Row],[Volume MT/Head]]*Table1[[#This Row],[Price USD/(MT/Head)]]</f>
        <v>0</v>
      </c>
      <c r="W2821" s="28">
        <f>Table1[[#This Row],[Commission SDG/MT]]*Table1[[#This Row],[Volume in Units]]</f>
        <v>0</v>
      </c>
      <c r="Y2821" s="28">
        <f t="shared" si="243"/>
        <v>0</v>
      </c>
      <c r="Z2821" s="6">
        <f>IFERROR((Table1[[#This Row],[Total Cost SDG]]/Table1[[#This Row],[Volume MT/Head]]),0)</f>
        <v>0</v>
      </c>
      <c r="AA2821" s="57" t="e">
        <f t="shared" si="244"/>
        <v>#DIV/0!</v>
      </c>
      <c r="AB2821" s="57">
        <f>IFERROR((Table1[[#This Row],[Total Cost USD]]/Table1[[#This Row],[Volume MT/Head]]),0)</f>
        <v>0</v>
      </c>
      <c r="AD2821" s="6">
        <f>Table1[[#This Row],[Volume MT/Head]]-Table1[[#This Row],[Delivered MT]]</f>
        <v>0</v>
      </c>
      <c r="AE2821" s="6">
        <f>Table1[[#This Row],[Delivered MT]]*Table1[[#This Row],[Average Cost SDG/MT]]</f>
        <v>0</v>
      </c>
    </row>
    <row r="2822" spans="1:31" hidden="1" x14ac:dyDescent="0.2">
      <c r="A2822" s="1">
        <v>2833</v>
      </c>
      <c r="P2822" s="6">
        <f t="shared" si="241"/>
        <v>0</v>
      </c>
      <c r="R2822" s="6">
        <f t="shared" si="242"/>
        <v>0</v>
      </c>
      <c r="S2822" s="57">
        <f t="shared" si="240"/>
        <v>0</v>
      </c>
      <c r="T2822" s="6">
        <f>Table1[[#This Row],[Volume in Units]]*Table1[[#This Row],[Price SDG/Unit]]</f>
        <v>0</v>
      </c>
      <c r="U2822" s="57">
        <f>Table1[[#This Row],[Volume MT/Head]]*Table1[[#This Row],[Price USD/(MT/Head)]]</f>
        <v>0</v>
      </c>
      <c r="W2822" s="28">
        <f>Table1[[#This Row],[Commission SDG/MT]]*Table1[[#This Row],[Volume in Units]]</f>
        <v>0</v>
      </c>
      <c r="Y2822" s="28">
        <f t="shared" si="243"/>
        <v>0</v>
      </c>
      <c r="Z2822" s="6">
        <f>IFERROR((Table1[[#This Row],[Total Cost SDG]]/Table1[[#This Row],[Volume MT/Head]]),0)</f>
        <v>0</v>
      </c>
      <c r="AA2822" s="57" t="e">
        <f t="shared" si="244"/>
        <v>#DIV/0!</v>
      </c>
      <c r="AB2822" s="57">
        <f>IFERROR((Table1[[#This Row],[Total Cost USD]]/Table1[[#This Row],[Volume MT/Head]]),0)</f>
        <v>0</v>
      </c>
      <c r="AD2822" s="6">
        <f>Table1[[#This Row],[Volume MT/Head]]-Table1[[#This Row],[Delivered MT]]</f>
        <v>0</v>
      </c>
      <c r="AE2822" s="6">
        <f>Table1[[#This Row],[Delivered MT]]*Table1[[#This Row],[Average Cost SDG/MT]]</f>
        <v>0</v>
      </c>
    </row>
    <row r="2823" spans="1:31" hidden="1" x14ac:dyDescent="0.2">
      <c r="A2823" s="1">
        <v>2834</v>
      </c>
      <c r="P2823" s="6">
        <f t="shared" si="241"/>
        <v>0</v>
      </c>
      <c r="R2823" s="6">
        <f t="shared" si="242"/>
        <v>0</v>
      </c>
      <c r="S2823" s="57">
        <f t="shared" si="240"/>
        <v>0</v>
      </c>
      <c r="T2823" s="6">
        <f>Table1[[#This Row],[Volume in Units]]*Table1[[#This Row],[Price SDG/Unit]]</f>
        <v>0</v>
      </c>
      <c r="U2823" s="57">
        <f>Table1[[#This Row],[Volume MT/Head]]*Table1[[#This Row],[Price USD/(MT/Head)]]</f>
        <v>0</v>
      </c>
      <c r="W2823" s="28">
        <f>Table1[[#This Row],[Commission SDG/MT]]*Table1[[#This Row],[Volume in Units]]</f>
        <v>0</v>
      </c>
      <c r="Y2823" s="28">
        <f t="shared" si="243"/>
        <v>0</v>
      </c>
      <c r="Z2823" s="6">
        <f>IFERROR((Table1[[#This Row],[Total Cost SDG]]/Table1[[#This Row],[Volume MT/Head]]),0)</f>
        <v>0</v>
      </c>
      <c r="AA2823" s="57" t="e">
        <f t="shared" si="244"/>
        <v>#DIV/0!</v>
      </c>
      <c r="AB2823" s="57">
        <f>IFERROR((Table1[[#This Row],[Total Cost USD]]/Table1[[#This Row],[Volume MT/Head]]),0)</f>
        <v>0</v>
      </c>
      <c r="AD2823" s="6">
        <f>Table1[[#This Row],[Volume MT/Head]]-Table1[[#This Row],[Delivered MT]]</f>
        <v>0</v>
      </c>
      <c r="AE2823" s="6">
        <f>Table1[[#This Row],[Delivered MT]]*Table1[[#This Row],[Average Cost SDG/MT]]</f>
        <v>0</v>
      </c>
    </row>
    <row r="2824" spans="1:31" hidden="1" x14ac:dyDescent="0.2">
      <c r="A2824" s="1">
        <v>2835</v>
      </c>
      <c r="P2824" s="6">
        <f t="shared" si="241"/>
        <v>0</v>
      </c>
      <c r="R2824" s="6">
        <f t="shared" si="242"/>
        <v>0</v>
      </c>
      <c r="S2824" s="57">
        <f t="shared" si="240"/>
        <v>0</v>
      </c>
      <c r="T2824" s="6">
        <f>Table1[[#This Row],[Volume in Units]]*Table1[[#This Row],[Price SDG/Unit]]</f>
        <v>0</v>
      </c>
      <c r="U2824" s="57">
        <f>Table1[[#This Row],[Volume MT/Head]]*Table1[[#This Row],[Price USD/(MT/Head)]]</f>
        <v>0</v>
      </c>
      <c r="W2824" s="28">
        <f>Table1[[#This Row],[Commission SDG/MT]]*Table1[[#This Row],[Volume in Units]]</f>
        <v>0</v>
      </c>
      <c r="Y2824" s="28">
        <f t="shared" si="243"/>
        <v>0</v>
      </c>
      <c r="Z2824" s="6">
        <f>IFERROR((Table1[[#This Row],[Total Cost SDG]]/Table1[[#This Row],[Volume MT/Head]]),0)</f>
        <v>0</v>
      </c>
      <c r="AA2824" s="57" t="e">
        <f t="shared" si="244"/>
        <v>#DIV/0!</v>
      </c>
      <c r="AB2824" s="57">
        <f>IFERROR((Table1[[#This Row],[Total Cost USD]]/Table1[[#This Row],[Volume MT/Head]]),0)</f>
        <v>0</v>
      </c>
      <c r="AD2824" s="6">
        <f>Table1[[#This Row],[Volume MT/Head]]-Table1[[#This Row],[Delivered MT]]</f>
        <v>0</v>
      </c>
      <c r="AE2824" s="6">
        <f>Table1[[#This Row],[Delivered MT]]*Table1[[#This Row],[Average Cost SDG/MT]]</f>
        <v>0</v>
      </c>
    </row>
    <row r="2825" spans="1:31" hidden="1" x14ac:dyDescent="0.2">
      <c r="A2825" s="1">
        <v>2836</v>
      </c>
      <c r="P2825" s="6">
        <f t="shared" si="241"/>
        <v>0</v>
      </c>
      <c r="R2825" s="6">
        <f t="shared" si="242"/>
        <v>0</v>
      </c>
      <c r="S2825" s="57">
        <f t="shared" si="240"/>
        <v>0</v>
      </c>
      <c r="T2825" s="6">
        <f>Table1[[#This Row],[Volume in Units]]*Table1[[#This Row],[Price SDG/Unit]]</f>
        <v>0</v>
      </c>
      <c r="U2825" s="57">
        <f>Table1[[#This Row],[Volume MT/Head]]*Table1[[#This Row],[Price USD/(MT/Head)]]</f>
        <v>0</v>
      </c>
      <c r="W2825" s="28">
        <f>Table1[[#This Row],[Commission SDG/MT]]*Table1[[#This Row],[Volume in Units]]</f>
        <v>0</v>
      </c>
      <c r="Y2825" s="28">
        <f t="shared" si="243"/>
        <v>0</v>
      </c>
      <c r="Z2825" s="6">
        <f>IFERROR((Table1[[#This Row],[Total Cost SDG]]/Table1[[#This Row],[Volume MT/Head]]),0)</f>
        <v>0</v>
      </c>
      <c r="AA2825" s="57" t="e">
        <f t="shared" si="244"/>
        <v>#DIV/0!</v>
      </c>
      <c r="AB2825" s="57">
        <f>IFERROR((Table1[[#This Row],[Total Cost USD]]/Table1[[#This Row],[Volume MT/Head]]),0)</f>
        <v>0</v>
      </c>
      <c r="AD2825" s="6">
        <f>Table1[[#This Row],[Volume MT/Head]]-Table1[[#This Row],[Delivered MT]]</f>
        <v>0</v>
      </c>
      <c r="AE2825" s="6">
        <f>Table1[[#This Row],[Delivered MT]]*Table1[[#This Row],[Average Cost SDG/MT]]</f>
        <v>0</v>
      </c>
    </row>
    <row r="2826" spans="1:31" hidden="1" x14ac:dyDescent="0.2">
      <c r="A2826" s="1">
        <v>2837</v>
      </c>
      <c r="P2826" s="6">
        <f t="shared" si="241"/>
        <v>0</v>
      </c>
      <c r="R2826" s="6">
        <f t="shared" si="242"/>
        <v>0</v>
      </c>
      <c r="S2826" s="57">
        <f t="shared" si="240"/>
        <v>0</v>
      </c>
      <c r="T2826" s="6">
        <f>Table1[[#This Row],[Volume in Units]]*Table1[[#This Row],[Price SDG/Unit]]</f>
        <v>0</v>
      </c>
      <c r="U2826" s="57">
        <f>Table1[[#This Row],[Volume MT/Head]]*Table1[[#This Row],[Price USD/(MT/Head)]]</f>
        <v>0</v>
      </c>
      <c r="W2826" s="28">
        <f>Table1[[#This Row],[Commission SDG/MT]]*Table1[[#This Row],[Volume in Units]]</f>
        <v>0</v>
      </c>
      <c r="Y2826" s="28">
        <f t="shared" si="243"/>
        <v>0</v>
      </c>
      <c r="Z2826" s="6">
        <f>IFERROR((Table1[[#This Row],[Total Cost SDG]]/Table1[[#This Row],[Volume MT/Head]]),0)</f>
        <v>0</v>
      </c>
      <c r="AA2826" s="57" t="e">
        <f t="shared" si="244"/>
        <v>#DIV/0!</v>
      </c>
      <c r="AB2826" s="57">
        <f>IFERROR((Table1[[#This Row],[Total Cost USD]]/Table1[[#This Row],[Volume MT/Head]]),0)</f>
        <v>0</v>
      </c>
      <c r="AD2826" s="6">
        <f>Table1[[#This Row],[Volume MT/Head]]-Table1[[#This Row],[Delivered MT]]</f>
        <v>0</v>
      </c>
      <c r="AE2826" s="6">
        <f>Table1[[#This Row],[Delivered MT]]*Table1[[#This Row],[Average Cost SDG/MT]]</f>
        <v>0</v>
      </c>
    </row>
    <row r="2827" spans="1:31" hidden="1" x14ac:dyDescent="0.2">
      <c r="A2827" s="1">
        <v>2838</v>
      </c>
      <c r="P2827" s="6">
        <f t="shared" si="241"/>
        <v>0</v>
      </c>
      <c r="R2827" s="6">
        <f t="shared" si="242"/>
        <v>0</v>
      </c>
      <c r="S2827" s="57">
        <f t="shared" si="240"/>
        <v>0</v>
      </c>
      <c r="T2827" s="6">
        <f>Table1[[#This Row],[Volume in Units]]*Table1[[#This Row],[Price SDG/Unit]]</f>
        <v>0</v>
      </c>
      <c r="U2827" s="57">
        <f>Table1[[#This Row],[Volume MT/Head]]*Table1[[#This Row],[Price USD/(MT/Head)]]</f>
        <v>0</v>
      </c>
      <c r="W2827" s="28">
        <f>Table1[[#This Row],[Commission SDG/MT]]*Table1[[#This Row],[Volume in Units]]</f>
        <v>0</v>
      </c>
      <c r="Y2827" s="28">
        <f t="shared" si="243"/>
        <v>0</v>
      </c>
      <c r="Z2827" s="6">
        <f>IFERROR((Table1[[#This Row],[Total Cost SDG]]/Table1[[#This Row],[Volume MT/Head]]),0)</f>
        <v>0</v>
      </c>
      <c r="AA2827" s="57" t="e">
        <f t="shared" si="244"/>
        <v>#DIV/0!</v>
      </c>
      <c r="AB2827" s="57">
        <f>IFERROR((Table1[[#This Row],[Total Cost USD]]/Table1[[#This Row],[Volume MT/Head]]),0)</f>
        <v>0</v>
      </c>
      <c r="AD2827" s="6">
        <f>Table1[[#This Row],[Volume MT/Head]]-Table1[[#This Row],[Delivered MT]]</f>
        <v>0</v>
      </c>
      <c r="AE2827" s="6">
        <f>Table1[[#This Row],[Delivered MT]]*Table1[[#This Row],[Average Cost SDG/MT]]</f>
        <v>0</v>
      </c>
    </row>
    <row r="2828" spans="1:31" hidden="1" x14ac:dyDescent="0.2">
      <c r="A2828" s="1">
        <v>2839</v>
      </c>
      <c r="P2828" s="6">
        <f t="shared" si="241"/>
        <v>0</v>
      </c>
      <c r="R2828" s="6">
        <f t="shared" si="242"/>
        <v>0</v>
      </c>
      <c r="S2828" s="57">
        <f t="shared" si="240"/>
        <v>0</v>
      </c>
      <c r="T2828" s="6">
        <f>Table1[[#This Row],[Volume in Units]]*Table1[[#This Row],[Price SDG/Unit]]</f>
        <v>0</v>
      </c>
      <c r="U2828" s="57">
        <f>Table1[[#This Row],[Volume MT/Head]]*Table1[[#This Row],[Price USD/(MT/Head)]]</f>
        <v>0</v>
      </c>
      <c r="W2828" s="28">
        <f>Table1[[#This Row],[Commission SDG/MT]]*Table1[[#This Row],[Volume in Units]]</f>
        <v>0</v>
      </c>
      <c r="Y2828" s="28">
        <f t="shared" si="243"/>
        <v>0</v>
      </c>
      <c r="Z2828" s="6">
        <f>IFERROR((Table1[[#This Row],[Total Cost SDG]]/Table1[[#This Row],[Volume MT/Head]]),0)</f>
        <v>0</v>
      </c>
      <c r="AA2828" s="57" t="e">
        <f t="shared" si="244"/>
        <v>#DIV/0!</v>
      </c>
      <c r="AB2828" s="57">
        <f>IFERROR((Table1[[#This Row],[Total Cost USD]]/Table1[[#This Row],[Volume MT/Head]]),0)</f>
        <v>0</v>
      </c>
      <c r="AD2828" s="6">
        <f>Table1[[#This Row],[Volume MT/Head]]-Table1[[#This Row],[Delivered MT]]</f>
        <v>0</v>
      </c>
      <c r="AE2828" s="6">
        <f>Table1[[#This Row],[Delivered MT]]*Table1[[#This Row],[Average Cost SDG/MT]]</f>
        <v>0</v>
      </c>
    </row>
    <row r="2829" spans="1:31" hidden="1" x14ac:dyDescent="0.2">
      <c r="A2829" s="1">
        <v>2840</v>
      </c>
      <c r="P2829" s="6">
        <f t="shared" si="241"/>
        <v>0</v>
      </c>
      <c r="R2829" s="6">
        <f t="shared" si="242"/>
        <v>0</v>
      </c>
      <c r="S2829" s="57">
        <f t="shared" si="240"/>
        <v>0</v>
      </c>
      <c r="T2829" s="6">
        <f>Table1[[#This Row],[Volume in Units]]*Table1[[#This Row],[Price SDG/Unit]]</f>
        <v>0</v>
      </c>
      <c r="U2829" s="57">
        <f>Table1[[#This Row],[Volume MT/Head]]*Table1[[#This Row],[Price USD/(MT/Head)]]</f>
        <v>0</v>
      </c>
      <c r="W2829" s="28">
        <f>Table1[[#This Row],[Commission SDG/MT]]*Table1[[#This Row],[Volume in Units]]</f>
        <v>0</v>
      </c>
      <c r="Y2829" s="28">
        <f t="shared" si="243"/>
        <v>0</v>
      </c>
      <c r="Z2829" s="6">
        <f>IFERROR((Table1[[#This Row],[Total Cost SDG]]/Table1[[#This Row],[Volume MT/Head]]),0)</f>
        <v>0</v>
      </c>
      <c r="AA2829" s="57" t="e">
        <f t="shared" si="244"/>
        <v>#DIV/0!</v>
      </c>
      <c r="AB2829" s="57">
        <f>IFERROR((Table1[[#This Row],[Total Cost USD]]/Table1[[#This Row],[Volume MT/Head]]),0)</f>
        <v>0</v>
      </c>
      <c r="AD2829" s="6">
        <f>Table1[[#This Row],[Volume MT/Head]]-Table1[[#This Row],[Delivered MT]]</f>
        <v>0</v>
      </c>
      <c r="AE2829" s="6">
        <f>Table1[[#This Row],[Delivered MT]]*Table1[[#This Row],[Average Cost SDG/MT]]</f>
        <v>0</v>
      </c>
    </row>
    <row r="2830" spans="1:31" hidden="1" x14ac:dyDescent="0.2">
      <c r="A2830" s="1">
        <v>2841</v>
      </c>
      <c r="P2830" s="6">
        <f t="shared" si="241"/>
        <v>0</v>
      </c>
      <c r="R2830" s="6">
        <f t="shared" si="242"/>
        <v>0</v>
      </c>
      <c r="S2830" s="57">
        <f t="shared" si="240"/>
        <v>0</v>
      </c>
      <c r="T2830" s="6">
        <f>Table1[[#This Row],[Volume in Units]]*Table1[[#This Row],[Price SDG/Unit]]</f>
        <v>0</v>
      </c>
      <c r="U2830" s="57">
        <f>Table1[[#This Row],[Volume MT/Head]]*Table1[[#This Row],[Price USD/(MT/Head)]]</f>
        <v>0</v>
      </c>
      <c r="W2830" s="28">
        <f>Table1[[#This Row],[Commission SDG/MT]]*Table1[[#This Row],[Volume in Units]]</f>
        <v>0</v>
      </c>
      <c r="Y2830" s="28">
        <f t="shared" si="243"/>
        <v>0</v>
      </c>
      <c r="Z2830" s="6">
        <f>IFERROR((Table1[[#This Row],[Total Cost SDG]]/Table1[[#This Row],[Volume MT/Head]]),0)</f>
        <v>0</v>
      </c>
      <c r="AA2830" s="57" t="e">
        <f t="shared" si="244"/>
        <v>#DIV/0!</v>
      </c>
      <c r="AB2830" s="57">
        <f>IFERROR((Table1[[#This Row],[Total Cost USD]]/Table1[[#This Row],[Volume MT/Head]]),0)</f>
        <v>0</v>
      </c>
      <c r="AD2830" s="6">
        <f>Table1[[#This Row],[Volume MT/Head]]-Table1[[#This Row],[Delivered MT]]</f>
        <v>0</v>
      </c>
      <c r="AE2830" s="6">
        <f>Table1[[#This Row],[Delivered MT]]*Table1[[#This Row],[Average Cost SDG/MT]]</f>
        <v>0</v>
      </c>
    </row>
    <row r="2831" spans="1:31" hidden="1" x14ac:dyDescent="0.2">
      <c r="A2831" s="1">
        <v>2842</v>
      </c>
      <c r="P2831" s="6">
        <f t="shared" si="241"/>
        <v>0</v>
      </c>
      <c r="R2831" s="6">
        <f t="shared" si="242"/>
        <v>0</v>
      </c>
      <c r="S2831" s="57">
        <f t="shared" si="240"/>
        <v>0</v>
      </c>
      <c r="T2831" s="6">
        <f>Table1[[#This Row],[Volume in Units]]*Table1[[#This Row],[Price SDG/Unit]]</f>
        <v>0</v>
      </c>
      <c r="U2831" s="57">
        <f>Table1[[#This Row],[Volume MT/Head]]*Table1[[#This Row],[Price USD/(MT/Head)]]</f>
        <v>0</v>
      </c>
      <c r="W2831" s="28">
        <f>Table1[[#This Row],[Commission SDG/MT]]*Table1[[#This Row],[Volume in Units]]</f>
        <v>0</v>
      </c>
      <c r="Y2831" s="28">
        <f t="shared" si="243"/>
        <v>0</v>
      </c>
      <c r="Z2831" s="6">
        <f>IFERROR((Table1[[#This Row],[Total Cost SDG]]/Table1[[#This Row],[Volume MT/Head]]),0)</f>
        <v>0</v>
      </c>
      <c r="AA2831" s="57" t="e">
        <f t="shared" si="244"/>
        <v>#DIV/0!</v>
      </c>
      <c r="AB2831" s="57">
        <f>IFERROR((Table1[[#This Row],[Total Cost USD]]/Table1[[#This Row],[Volume MT/Head]]),0)</f>
        <v>0</v>
      </c>
      <c r="AD2831" s="6">
        <f>Table1[[#This Row],[Volume MT/Head]]-Table1[[#This Row],[Delivered MT]]</f>
        <v>0</v>
      </c>
      <c r="AE2831" s="6">
        <f>Table1[[#This Row],[Delivered MT]]*Table1[[#This Row],[Average Cost SDG/MT]]</f>
        <v>0</v>
      </c>
    </row>
    <row r="2832" spans="1:31" hidden="1" x14ac:dyDescent="0.2">
      <c r="A2832" s="1">
        <v>2843</v>
      </c>
      <c r="P2832" s="6">
        <f t="shared" si="241"/>
        <v>0</v>
      </c>
      <c r="R2832" s="6">
        <f t="shared" si="242"/>
        <v>0</v>
      </c>
      <c r="S2832" s="57">
        <f t="shared" si="240"/>
        <v>0</v>
      </c>
      <c r="T2832" s="6">
        <f>Table1[[#This Row],[Volume in Units]]*Table1[[#This Row],[Price SDG/Unit]]</f>
        <v>0</v>
      </c>
      <c r="U2832" s="57">
        <f>Table1[[#This Row],[Volume MT/Head]]*Table1[[#This Row],[Price USD/(MT/Head)]]</f>
        <v>0</v>
      </c>
      <c r="W2832" s="28">
        <f>Table1[[#This Row],[Commission SDG/MT]]*Table1[[#This Row],[Volume in Units]]</f>
        <v>0</v>
      </c>
      <c r="Y2832" s="28">
        <f t="shared" si="243"/>
        <v>0</v>
      </c>
      <c r="Z2832" s="6">
        <f>IFERROR((Table1[[#This Row],[Total Cost SDG]]/Table1[[#This Row],[Volume MT/Head]]),0)</f>
        <v>0</v>
      </c>
      <c r="AA2832" s="57" t="e">
        <f t="shared" si="244"/>
        <v>#DIV/0!</v>
      </c>
      <c r="AB2832" s="57">
        <f>IFERROR((Table1[[#This Row],[Total Cost USD]]/Table1[[#This Row],[Volume MT/Head]]),0)</f>
        <v>0</v>
      </c>
      <c r="AD2832" s="6">
        <f>Table1[[#This Row],[Volume MT/Head]]-Table1[[#This Row],[Delivered MT]]</f>
        <v>0</v>
      </c>
      <c r="AE2832" s="6">
        <f>Table1[[#This Row],[Delivered MT]]*Table1[[#This Row],[Average Cost SDG/MT]]</f>
        <v>0</v>
      </c>
    </row>
    <row r="2833" spans="1:31" hidden="1" x14ac:dyDescent="0.2">
      <c r="A2833" s="1">
        <v>2844</v>
      </c>
      <c r="P2833" s="6">
        <f t="shared" si="241"/>
        <v>0</v>
      </c>
      <c r="R2833" s="6">
        <f t="shared" si="242"/>
        <v>0</v>
      </c>
      <c r="S2833" s="57">
        <f t="shared" si="240"/>
        <v>0</v>
      </c>
      <c r="T2833" s="6">
        <f>Table1[[#This Row],[Volume in Units]]*Table1[[#This Row],[Price SDG/Unit]]</f>
        <v>0</v>
      </c>
      <c r="U2833" s="57">
        <f>Table1[[#This Row],[Volume MT/Head]]*Table1[[#This Row],[Price USD/(MT/Head)]]</f>
        <v>0</v>
      </c>
      <c r="W2833" s="28">
        <f>Table1[[#This Row],[Commission SDG/MT]]*Table1[[#This Row],[Volume in Units]]</f>
        <v>0</v>
      </c>
      <c r="Y2833" s="28">
        <f t="shared" si="243"/>
        <v>0</v>
      </c>
      <c r="Z2833" s="6">
        <f>IFERROR((Table1[[#This Row],[Total Cost SDG]]/Table1[[#This Row],[Volume MT/Head]]),0)</f>
        <v>0</v>
      </c>
      <c r="AA2833" s="57" t="e">
        <f t="shared" si="244"/>
        <v>#DIV/0!</v>
      </c>
      <c r="AB2833" s="57">
        <f>IFERROR((Table1[[#This Row],[Total Cost USD]]/Table1[[#This Row],[Volume MT/Head]]),0)</f>
        <v>0</v>
      </c>
      <c r="AD2833" s="6">
        <f>Table1[[#This Row],[Volume MT/Head]]-Table1[[#This Row],[Delivered MT]]</f>
        <v>0</v>
      </c>
      <c r="AE2833" s="6">
        <f>Table1[[#This Row],[Delivered MT]]*Table1[[#This Row],[Average Cost SDG/MT]]</f>
        <v>0</v>
      </c>
    </row>
    <row r="2834" spans="1:31" hidden="1" x14ac:dyDescent="0.2">
      <c r="A2834" s="1">
        <v>2845</v>
      </c>
      <c r="P2834" s="6">
        <f t="shared" si="241"/>
        <v>0</v>
      </c>
      <c r="R2834" s="6">
        <f t="shared" si="242"/>
        <v>0</v>
      </c>
      <c r="S2834" s="57">
        <f t="shared" si="240"/>
        <v>0</v>
      </c>
      <c r="T2834" s="6">
        <f>Table1[[#This Row],[Volume in Units]]*Table1[[#This Row],[Price SDG/Unit]]</f>
        <v>0</v>
      </c>
      <c r="U2834" s="57">
        <f>Table1[[#This Row],[Volume MT/Head]]*Table1[[#This Row],[Price USD/(MT/Head)]]</f>
        <v>0</v>
      </c>
      <c r="W2834" s="28">
        <f>Table1[[#This Row],[Commission SDG/MT]]*Table1[[#This Row],[Volume in Units]]</f>
        <v>0</v>
      </c>
      <c r="Y2834" s="28">
        <f t="shared" si="243"/>
        <v>0</v>
      </c>
      <c r="Z2834" s="6">
        <f>IFERROR((Table1[[#This Row],[Total Cost SDG]]/Table1[[#This Row],[Volume MT/Head]]),0)</f>
        <v>0</v>
      </c>
      <c r="AA2834" s="57" t="e">
        <f t="shared" si="244"/>
        <v>#DIV/0!</v>
      </c>
      <c r="AB2834" s="57">
        <f>IFERROR((Table1[[#This Row],[Total Cost USD]]/Table1[[#This Row],[Volume MT/Head]]),0)</f>
        <v>0</v>
      </c>
      <c r="AD2834" s="6">
        <f>Table1[[#This Row],[Volume MT/Head]]-Table1[[#This Row],[Delivered MT]]</f>
        <v>0</v>
      </c>
      <c r="AE2834" s="6">
        <f>Table1[[#This Row],[Delivered MT]]*Table1[[#This Row],[Average Cost SDG/MT]]</f>
        <v>0</v>
      </c>
    </row>
    <row r="2835" spans="1:31" hidden="1" x14ac:dyDescent="0.2">
      <c r="A2835" s="1">
        <v>2846</v>
      </c>
      <c r="P2835" s="6">
        <f t="shared" si="241"/>
        <v>0</v>
      </c>
      <c r="R2835" s="6">
        <f t="shared" si="242"/>
        <v>0</v>
      </c>
      <c r="S2835" s="57">
        <f t="shared" si="240"/>
        <v>0</v>
      </c>
      <c r="T2835" s="6">
        <f>Table1[[#This Row],[Volume in Units]]*Table1[[#This Row],[Price SDG/Unit]]</f>
        <v>0</v>
      </c>
      <c r="U2835" s="57">
        <f>Table1[[#This Row],[Volume MT/Head]]*Table1[[#This Row],[Price USD/(MT/Head)]]</f>
        <v>0</v>
      </c>
      <c r="W2835" s="28">
        <f>Table1[[#This Row],[Commission SDG/MT]]*Table1[[#This Row],[Volume in Units]]</f>
        <v>0</v>
      </c>
      <c r="Y2835" s="28">
        <f t="shared" si="243"/>
        <v>0</v>
      </c>
      <c r="Z2835" s="6">
        <f>IFERROR((Table1[[#This Row],[Total Cost SDG]]/Table1[[#This Row],[Volume MT/Head]]),0)</f>
        <v>0</v>
      </c>
      <c r="AA2835" s="57" t="e">
        <f t="shared" si="244"/>
        <v>#DIV/0!</v>
      </c>
      <c r="AB2835" s="57">
        <f>IFERROR((Table1[[#This Row],[Total Cost USD]]/Table1[[#This Row],[Volume MT/Head]]),0)</f>
        <v>0</v>
      </c>
      <c r="AD2835" s="6">
        <f>Table1[[#This Row],[Volume MT/Head]]-Table1[[#This Row],[Delivered MT]]</f>
        <v>0</v>
      </c>
      <c r="AE2835" s="6">
        <f>Table1[[#This Row],[Delivered MT]]*Table1[[#This Row],[Average Cost SDG/MT]]</f>
        <v>0</v>
      </c>
    </row>
    <row r="2836" spans="1:31" hidden="1" x14ac:dyDescent="0.2">
      <c r="A2836" s="1">
        <v>2847</v>
      </c>
      <c r="P2836" s="6">
        <f t="shared" si="241"/>
        <v>0</v>
      </c>
      <c r="R2836" s="6">
        <f t="shared" si="242"/>
        <v>0</v>
      </c>
      <c r="S2836" s="57">
        <f t="shared" si="240"/>
        <v>0</v>
      </c>
      <c r="T2836" s="6">
        <f>Table1[[#This Row],[Volume in Units]]*Table1[[#This Row],[Price SDG/Unit]]</f>
        <v>0</v>
      </c>
      <c r="U2836" s="57">
        <f>Table1[[#This Row],[Volume MT/Head]]*Table1[[#This Row],[Price USD/(MT/Head)]]</f>
        <v>0</v>
      </c>
      <c r="W2836" s="28">
        <f>Table1[[#This Row],[Commission SDG/MT]]*Table1[[#This Row],[Volume in Units]]</f>
        <v>0</v>
      </c>
      <c r="Y2836" s="28">
        <f t="shared" si="243"/>
        <v>0</v>
      </c>
      <c r="Z2836" s="6">
        <f>IFERROR((Table1[[#This Row],[Total Cost SDG]]/Table1[[#This Row],[Volume MT/Head]]),0)</f>
        <v>0</v>
      </c>
      <c r="AA2836" s="57" t="e">
        <f t="shared" si="244"/>
        <v>#DIV/0!</v>
      </c>
      <c r="AB2836" s="57">
        <f>IFERROR((Table1[[#This Row],[Total Cost USD]]/Table1[[#This Row],[Volume MT/Head]]),0)</f>
        <v>0</v>
      </c>
      <c r="AD2836" s="6">
        <f>Table1[[#This Row],[Volume MT/Head]]-Table1[[#This Row],[Delivered MT]]</f>
        <v>0</v>
      </c>
      <c r="AE2836" s="6">
        <f>Table1[[#This Row],[Delivered MT]]*Table1[[#This Row],[Average Cost SDG/MT]]</f>
        <v>0</v>
      </c>
    </row>
    <row r="2837" spans="1:31" hidden="1" x14ac:dyDescent="0.2">
      <c r="A2837" s="1">
        <v>2848</v>
      </c>
      <c r="P2837" s="6">
        <f t="shared" si="241"/>
        <v>0</v>
      </c>
      <c r="R2837" s="6">
        <f t="shared" si="242"/>
        <v>0</v>
      </c>
      <c r="S2837" s="57">
        <f t="shared" si="240"/>
        <v>0</v>
      </c>
      <c r="T2837" s="6">
        <f>Table1[[#This Row],[Volume in Units]]*Table1[[#This Row],[Price SDG/Unit]]</f>
        <v>0</v>
      </c>
      <c r="U2837" s="57">
        <f>Table1[[#This Row],[Volume MT/Head]]*Table1[[#This Row],[Price USD/(MT/Head)]]</f>
        <v>0</v>
      </c>
      <c r="W2837" s="28">
        <f>Table1[[#This Row],[Commission SDG/MT]]*Table1[[#This Row],[Volume in Units]]</f>
        <v>0</v>
      </c>
      <c r="Y2837" s="28">
        <f t="shared" si="243"/>
        <v>0</v>
      </c>
      <c r="Z2837" s="6">
        <f>IFERROR((Table1[[#This Row],[Total Cost SDG]]/Table1[[#This Row],[Volume MT/Head]]),0)</f>
        <v>0</v>
      </c>
      <c r="AA2837" s="57" t="e">
        <f t="shared" si="244"/>
        <v>#DIV/0!</v>
      </c>
      <c r="AB2837" s="57">
        <f>IFERROR((Table1[[#This Row],[Total Cost USD]]/Table1[[#This Row],[Volume MT/Head]]),0)</f>
        <v>0</v>
      </c>
      <c r="AD2837" s="6">
        <f>Table1[[#This Row],[Volume MT/Head]]-Table1[[#This Row],[Delivered MT]]</f>
        <v>0</v>
      </c>
      <c r="AE2837" s="6">
        <f>Table1[[#This Row],[Delivered MT]]*Table1[[#This Row],[Average Cost SDG/MT]]</f>
        <v>0</v>
      </c>
    </row>
    <row r="2838" spans="1:31" hidden="1" x14ac:dyDescent="0.2">
      <c r="A2838" s="1">
        <v>2849</v>
      </c>
      <c r="P2838" s="6">
        <f t="shared" si="241"/>
        <v>0</v>
      </c>
      <c r="R2838" s="6">
        <f t="shared" si="242"/>
        <v>0</v>
      </c>
      <c r="S2838" s="57">
        <f t="shared" si="240"/>
        <v>0</v>
      </c>
      <c r="T2838" s="6">
        <f>Table1[[#This Row],[Volume in Units]]*Table1[[#This Row],[Price SDG/Unit]]</f>
        <v>0</v>
      </c>
      <c r="U2838" s="57">
        <f>Table1[[#This Row],[Volume MT/Head]]*Table1[[#This Row],[Price USD/(MT/Head)]]</f>
        <v>0</v>
      </c>
      <c r="W2838" s="28">
        <f>Table1[[#This Row],[Commission SDG/MT]]*Table1[[#This Row],[Volume in Units]]</f>
        <v>0</v>
      </c>
      <c r="Y2838" s="28">
        <f t="shared" si="243"/>
        <v>0</v>
      </c>
      <c r="Z2838" s="6">
        <f>IFERROR((Table1[[#This Row],[Total Cost SDG]]/Table1[[#This Row],[Volume MT/Head]]),0)</f>
        <v>0</v>
      </c>
      <c r="AA2838" s="57" t="e">
        <f t="shared" si="244"/>
        <v>#DIV/0!</v>
      </c>
      <c r="AB2838" s="57">
        <f>IFERROR((Table1[[#This Row],[Total Cost USD]]/Table1[[#This Row],[Volume MT/Head]]),0)</f>
        <v>0</v>
      </c>
      <c r="AD2838" s="6">
        <f>Table1[[#This Row],[Volume MT/Head]]-Table1[[#This Row],[Delivered MT]]</f>
        <v>0</v>
      </c>
      <c r="AE2838" s="6">
        <f>Table1[[#This Row],[Delivered MT]]*Table1[[#This Row],[Average Cost SDG/MT]]</f>
        <v>0</v>
      </c>
    </row>
    <row r="2839" spans="1:31" hidden="1" x14ac:dyDescent="0.2">
      <c r="A2839" s="1">
        <v>2850</v>
      </c>
      <c r="P2839" s="6">
        <f t="shared" si="241"/>
        <v>0</v>
      </c>
      <c r="R2839" s="6">
        <f t="shared" si="242"/>
        <v>0</v>
      </c>
      <c r="S2839" s="57">
        <f t="shared" si="240"/>
        <v>0</v>
      </c>
      <c r="T2839" s="6">
        <f>Table1[[#This Row],[Volume in Units]]*Table1[[#This Row],[Price SDG/Unit]]</f>
        <v>0</v>
      </c>
      <c r="U2839" s="57">
        <f>Table1[[#This Row],[Volume MT/Head]]*Table1[[#This Row],[Price USD/(MT/Head)]]</f>
        <v>0</v>
      </c>
      <c r="W2839" s="28">
        <f>Table1[[#This Row],[Commission SDG/MT]]*Table1[[#This Row],[Volume in Units]]</f>
        <v>0</v>
      </c>
      <c r="Y2839" s="28">
        <f t="shared" si="243"/>
        <v>0</v>
      </c>
      <c r="Z2839" s="6">
        <f>IFERROR((Table1[[#This Row],[Total Cost SDG]]/Table1[[#This Row],[Volume MT/Head]]),0)</f>
        <v>0</v>
      </c>
      <c r="AA2839" s="57" t="e">
        <f t="shared" si="244"/>
        <v>#DIV/0!</v>
      </c>
      <c r="AB2839" s="57">
        <f>IFERROR((Table1[[#This Row],[Total Cost USD]]/Table1[[#This Row],[Volume MT/Head]]),0)</f>
        <v>0</v>
      </c>
      <c r="AD2839" s="6">
        <f>Table1[[#This Row],[Volume MT/Head]]-Table1[[#This Row],[Delivered MT]]</f>
        <v>0</v>
      </c>
      <c r="AE2839" s="6">
        <f>Table1[[#This Row],[Delivered MT]]*Table1[[#This Row],[Average Cost SDG/MT]]</f>
        <v>0</v>
      </c>
    </row>
    <row r="2840" spans="1:31" hidden="1" x14ac:dyDescent="0.2">
      <c r="A2840" s="1">
        <v>2851</v>
      </c>
      <c r="P2840" s="6">
        <f t="shared" si="241"/>
        <v>0</v>
      </c>
      <c r="R2840" s="6">
        <f t="shared" si="242"/>
        <v>0</v>
      </c>
      <c r="S2840" s="57">
        <f t="shared" si="240"/>
        <v>0</v>
      </c>
      <c r="T2840" s="6">
        <f>Table1[[#This Row],[Volume in Units]]*Table1[[#This Row],[Price SDG/Unit]]</f>
        <v>0</v>
      </c>
      <c r="U2840" s="57">
        <f>Table1[[#This Row],[Volume MT/Head]]*Table1[[#This Row],[Price USD/(MT/Head)]]</f>
        <v>0</v>
      </c>
      <c r="W2840" s="28">
        <f>Table1[[#This Row],[Commission SDG/MT]]*Table1[[#This Row],[Volume in Units]]</f>
        <v>0</v>
      </c>
      <c r="Y2840" s="28">
        <f t="shared" si="243"/>
        <v>0</v>
      </c>
      <c r="Z2840" s="6">
        <f>IFERROR((Table1[[#This Row],[Total Cost SDG]]/Table1[[#This Row],[Volume MT/Head]]),0)</f>
        <v>0</v>
      </c>
      <c r="AA2840" s="57" t="e">
        <f t="shared" si="244"/>
        <v>#DIV/0!</v>
      </c>
      <c r="AB2840" s="57">
        <f>IFERROR((Table1[[#This Row],[Total Cost USD]]/Table1[[#This Row],[Volume MT/Head]]),0)</f>
        <v>0</v>
      </c>
      <c r="AD2840" s="6">
        <f>Table1[[#This Row],[Volume MT/Head]]-Table1[[#This Row],[Delivered MT]]</f>
        <v>0</v>
      </c>
      <c r="AE2840" s="6">
        <f>Table1[[#This Row],[Delivered MT]]*Table1[[#This Row],[Average Cost SDG/MT]]</f>
        <v>0</v>
      </c>
    </row>
    <row r="2841" spans="1:31" hidden="1" x14ac:dyDescent="0.2">
      <c r="A2841" s="1">
        <v>2852</v>
      </c>
      <c r="P2841" s="6">
        <f t="shared" si="241"/>
        <v>0</v>
      </c>
      <c r="R2841" s="6">
        <f t="shared" si="242"/>
        <v>0</v>
      </c>
      <c r="S2841" s="57">
        <f t="shared" ref="S2841:S2904" si="245">IFERROR((R2841/F2841),0)</f>
        <v>0</v>
      </c>
      <c r="T2841" s="6">
        <f>Table1[[#This Row],[Volume in Units]]*Table1[[#This Row],[Price SDG/Unit]]</f>
        <v>0</v>
      </c>
      <c r="U2841" s="57">
        <f>Table1[[#This Row],[Volume MT/Head]]*Table1[[#This Row],[Price USD/(MT/Head)]]</f>
        <v>0</v>
      </c>
      <c r="W2841" s="28">
        <f>Table1[[#This Row],[Commission SDG/MT]]*Table1[[#This Row],[Volume in Units]]</f>
        <v>0</v>
      </c>
      <c r="Y2841" s="28">
        <f t="shared" si="243"/>
        <v>0</v>
      </c>
      <c r="Z2841" s="6">
        <f>IFERROR((Table1[[#This Row],[Total Cost SDG]]/Table1[[#This Row],[Volume MT/Head]]),0)</f>
        <v>0</v>
      </c>
      <c r="AA2841" s="57" t="e">
        <f t="shared" si="244"/>
        <v>#DIV/0!</v>
      </c>
      <c r="AB2841" s="57">
        <f>IFERROR((Table1[[#This Row],[Total Cost USD]]/Table1[[#This Row],[Volume MT/Head]]),0)</f>
        <v>0</v>
      </c>
      <c r="AD2841" s="6">
        <f>Table1[[#This Row],[Volume MT/Head]]-Table1[[#This Row],[Delivered MT]]</f>
        <v>0</v>
      </c>
      <c r="AE2841" s="6">
        <f>Table1[[#This Row],[Delivered MT]]*Table1[[#This Row],[Average Cost SDG/MT]]</f>
        <v>0</v>
      </c>
    </row>
    <row r="2842" spans="1:31" hidden="1" x14ac:dyDescent="0.2">
      <c r="A2842" s="1">
        <v>2853</v>
      </c>
      <c r="P2842" s="6">
        <f t="shared" si="241"/>
        <v>0</v>
      </c>
      <c r="R2842" s="6">
        <f t="shared" si="242"/>
        <v>0</v>
      </c>
      <c r="S2842" s="57">
        <f t="shared" si="245"/>
        <v>0</v>
      </c>
      <c r="T2842" s="6">
        <f>Table1[[#This Row],[Volume in Units]]*Table1[[#This Row],[Price SDG/Unit]]</f>
        <v>0</v>
      </c>
      <c r="U2842" s="57">
        <f>Table1[[#This Row],[Volume MT/Head]]*Table1[[#This Row],[Price USD/(MT/Head)]]</f>
        <v>0</v>
      </c>
      <c r="W2842" s="28">
        <f>Table1[[#This Row],[Commission SDG/MT]]*Table1[[#This Row],[Volume in Units]]</f>
        <v>0</v>
      </c>
      <c r="Y2842" s="28">
        <f t="shared" si="243"/>
        <v>0</v>
      </c>
      <c r="Z2842" s="6">
        <f>IFERROR((Table1[[#This Row],[Total Cost SDG]]/Table1[[#This Row],[Volume MT/Head]]),0)</f>
        <v>0</v>
      </c>
      <c r="AA2842" s="57" t="e">
        <f t="shared" si="244"/>
        <v>#DIV/0!</v>
      </c>
      <c r="AB2842" s="57">
        <f>IFERROR((Table1[[#This Row],[Total Cost USD]]/Table1[[#This Row],[Volume MT/Head]]),0)</f>
        <v>0</v>
      </c>
      <c r="AD2842" s="6">
        <f>Table1[[#This Row],[Volume MT/Head]]-Table1[[#This Row],[Delivered MT]]</f>
        <v>0</v>
      </c>
      <c r="AE2842" s="6">
        <f>Table1[[#This Row],[Delivered MT]]*Table1[[#This Row],[Average Cost SDG/MT]]</f>
        <v>0</v>
      </c>
    </row>
    <row r="2843" spans="1:31" hidden="1" x14ac:dyDescent="0.2">
      <c r="A2843" s="1">
        <v>2854</v>
      </c>
      <c r="P2843" s="6">
        <f t="shared" si="241"/>
        <v>0</v>
      </c>
      <c r="R2843" s="6">
        <f t="shared" si="242"/>
        <v>0</v>
      </c>
      <c r="S2843" s="57">
        <f t="shared" si="245"/>
        <v>0</v>
      </c>
      <c r="T2843" s="6">
        <f>Table1[[#This Row],[Volume in Units]]*Table1[[#This Row],[Price SDG/Unit]]</f>
        <v>0</v>
      </c>
      <c r="U2843" s="57">
        <f>Table1[[#This Row],[Volume MT/Head]]*Table1[[#This Row],[Price USD/(MT/Head)]]</f>
        <v>0</v>
      </c>
      <c r="W2843" s="28">
        <f>Table1[[#This Row],[Commission SDG/MT]]*Table1[[#This Row],[Volume in Units]]</f>
        <v>0</v>
      </c>
      <c r="Y2843" s="28">
        <f t="shared" si="243"/>
        <v>0</v>
      </c>
      <c r="Z2843" s="6">
        <f>IFERROR((Table1[[#This Row],[Total Cost SDG]]/Table1[[#This Row],[Volume MT/Head]]),0)</f>
        <v>0</v>
      </c>
      <c r="AA2843" s="57" t="e">
        <f t="shared" si="244"/>
        <v>#DIV/0!</v>
      </c>
      <c r="AB2843" s="57">
        <f>IFERROR((Table1[[#This Row],[Total Cost USD]]/Table1[[#This Row],[Volume MT/Head]]),0)</f>
        <v>0</v>
      </c>
      <c r="AD2843" s="6">
        <f>Table1[[#This Row],[Volume MT/Head]]-Table1[[#This Row],[Delivered MT]]</f>
        <v>0</v>
      </c>
      <c r="AE2843" s="6">
        <f>Table1[[#This Row],[Delivered MT]]*Table1[[#This Row],[Average Cost SDG/MT]]</f>
        <v>0</v>
      </c>
    </row>
    <row r="2844" spans="1:31" hidden="1" x14ac:dyDescent="0.2">
      <c r="A2844" s="1">
        <v>2855</v>
      </c>
      <c r="P2844" s="6">
        <f t="shared" si="241"/>
        <v>0</v>
      </c>
      <c r="R2844" s="6">
        <f t="shared" si="242"/>
        <v>0</v>
      </c>
      <c r="S2844" s="57">
        <f t="shared" si="245"/>
        <v>0</v>
      </c>
      <c r="T2844" s="6">
        <f>Table1[[#This Row],[Volume in Units]]*Table1[[#This Row],[Price SDG/Unit]]</f>
        <v>0</v>
      </c>
      <c r="U2844" s="57">
        <f>Table1[[#This Row],[Volume MT/Head]]*Table1[[#This Row],[Price USD/(MT/Head)]]</f>
        <v>0</v>
      </c>
      <c r="W2844" s="28">
        <f>Table1[[#This Row],[Commission SDG/MT]]*Table1[[#This Row],[Volume in Units]]</f>
        <v>0</v>
      </c>
      <c r="Y2844" s="28">
        <f t="shared" si="243"/>
        <v>0</v>
      </c>
      <c r="Z2844" s="6">
        <f>IFERROR((Table1[[#This Row],[Total Cost SDG]]/Table1[[#This Row],[Volume MT/Head]]),0)</f>
        <v>0</v>
      </c>
      <c r="AA2844" s="57" t="e">
        <f t="shared" si="244"/>
        <v>#DIV/0!</v>
      </c>
      <c r="AB2844" s="57">
        <f>IFERROR((Table1[[#This Row],[Total Cost USD]]/Table1[[#This Row],[Volume MT/Head]]),0)</f>
        <v>0</v>
      </c>
      <c r="AD2844" s="6">
        <f>Table1[[#This Row],[Volume MT/Head]]-Table1[[#This Row],[Delivered MT]]</f>
        <v>0</v>
      </c>
      <c r="AE2844" s="6">
        <f>Table1[[#This Row],[Delivered MT]]*Table1[[#This Row],[Average Cost SDG/MT]]</f>
        <v>0</v>
      </c>
    </row>
    <row r="2845" spans="1:31" hidden="1" x14ac:dyDescent="0.2">
      <c r="A2845" s="1">
        <v>2856</v>
      </c>
      <c r="P2845" s="6">
        <f t="shared" si="241"/>
        <v>0</v>
      </c>
      <c r="R2845" s="6">
        <f t="shared" si="242"/>
        <v>0</v>
      </c>
      <c r="S2845" s="57">
        <f t="shared" si="245"/>
        <v>0</v>
      </c>
      <c r="T2845" s="6">
        <f>Table1[[#This Row],[Volume in Units]]*Table1[[#This Row],[Price SDG/Unit]]</f>
        <v>0</v>
      </c>
      <c r="U2845" s="57">
        <f>Table1[[#This Row],[Volume MT/Head]]*Table1[[#This Row],[Price USD/(MT/Head)]]</f>
        <v>0</v>
      </c>
      <c r="W2845" s="28">
        <f>Table1[[#This Row],[Commission SDG/MT]]*Table1[[#This Row],[Volume in Units]]</f>
        <v>0</v>
      </c>
      <c r="Y2845" s="28">
        <f t="shared" si="243"/>
        <v>0</v>
      </c>
      <c r="Z2845" s="6">
        <f>IFERROR((Table1[[#This Row],[Total Cost SDG]]/Table1[[#This Row],[Volume MT/Head]]),0)</f>
        <v>0</v>
      </c>
      <c r="AA2845" s="57" t="e">
        <f t="shared" si="244"/>
        <v>#DIV/0!</v>
      </c>
      <c r="AB2845" s="57">
        <f>IFERROR((Table1[[#This Row],[Total Cost USD]]/Table1[[#This Row],[Volume MT/Head]]),0)</f>
        <v>0</v>
      </c>
      <c r="AD2845" s="6">
        <f>Table1[[#This Row],[Volume MT/Head]]-Table1[[#This Row],[Delivered MT]]</f>
        <v>0</v>
      </c>
      <c r="AE2845" s="6">
        <f>Table1[[#This Row],[Delivered MT]]*Table1[[#This Row],[Average Cost SDG/MT]]</f>
        <v>0</v>
      </c>
    </row>
    <row r="2846" spans="1:31" hidden="1" x14ac:dyDescent="0.2">
      <c r="A2846" s="1">
        <v>2857</v>
      </c>
      <c r="P2846" s="6">
        <f t="shared" si="241"/>
        <v>0</v>
      </c>
      <c r="R2846" s="6">
        <f t="shared" si="242"/>
        <v>0</v>
      </c>
      <c r="S2846" s="57">
        <f t="shared" si="245"/>
        <v>0</v>
      </c>
      <c r="T2846" s="6">
        <f>Table1[[#This Row],[Volume in Units]]*Table1[[#This Row],[Price SDG/Unit]]</f>
        <v>0</v>
      </c>
      <c r="U2846" s="57">
        <f>Table1[[#This Row],[Volume MT/Head]]*Table1[[#This Row],[Price USD/(MT/Head)]]</f>
        <v>0</v>
      </c>
      <c r="W2846" s="28">
        <f>Table1[[#This Row],[Commission SDG/MT]]*Table1[[#This Row],[Volume in Units]]</f>
        <v>0</v>
      </c>
      <c r="Y2846" s="28">
        <f t="shared" si="243"/>
        <v>0</v>
      </c>
      <c r="Z2846" s="6">
        <f>IFERROR((Table1[[#This Row],[Total Cost SDG]]/Table1[[#This Row],[Volume MT/Head]]),0)</f>
        <v>0</v>
      </c>
      <c r="AA2846" s="57" t="e">
        <f t="shared" si="244"/>
        <v>#DIV/0!</v>
      </c>
      <c r="AB2846" s="57">
        <f>IFERROR((Table1[[#This Row],[Total Cost USD]]/Table1[[#This Row],[Volume MT/Head]]),0)</f>
        <v>0</v>
      </c>
      <c r="AD2846" s="6">
        <f>Table1[[#This Row],[Volume MT/Head]]-Table1[[#This Row],[Delivered MT]]</f>
        <v>0</v>
      </c>
      <c r="AE2846" s="6">
        <f>Table1[[#This Row],[Delivered MT]]*Table1[[#This Row],[Average Cost SDG/MT]]</f>
        <v>0</v>
      </c>
    </row>
    <row r="2847" spans="1:31" hidden="1" x14ac:dyDescent="0.2">
      <c r="A2847" s="1">
        <v>2858</v>
      </c>
      <c r="P2847" s="6">
        <f t="shared" si="241"/>
        <v>0</v>
      </c>
      <c r="R2847" s="6">
        <f t="shared" si="242"/>
        <v>0</v>
      </c>
      <c r="S2847" s="57">
        <f t="shared" si="245"/>
        <v>0</v>
      </c>
      <c r="T2847" s="6">
        <f>Table1[[#This Row],[Volume in Units]]*Table1[[#This Row],[Price SDG/Unit]]</f>
        <v>0</v>
      </c>
      <c r="U2847" s="57">
        <f>Table1[[#This Row],[Volume MT/Head]]*Table1[[#This Row],[Price USD/(MT/Head)]]</f>
        <v>0</v>
      </c>
      <c r="W2847" s="28">
        <f>Table1[[#This Row],[Commission SDG/MT]]*Table1[[#This Row],[Volume in Units]]</f>
        <v>0</v>
      </c>
      <c r="Y2847" s="28">
        <f t="shared" si="243"/>
        <v>0</v>
      </c>
      <c r="Z2847" s="6">
        <f>IFERROR((Table1[[#This Row],[Total Cost SDG]]/Table1[[#This Row],[Volume MT/Head]]),0)</f>
        <v>0</v>
      </c>
      <c r="AA2847" s="57" t="e">
        <f t="shared" si="244"/>
        <v>#DIV/0!</v>
      </c>
      <c r="AB2847" s="57">
        <f>IFERROR((Table1[[#This Row],[Total Cost USD]]/Table1[[#This Row],[Volume MT/Head]]),0)</f>
        <v>0</v>
      </c>
      <c r="AD2847" s="6">
        <f>Table1[[#This Row],[Volume MT/Head]]-Table1[[#This Row],[Delivered MT]]</f>
        <v>0</v>
      </c>
      <c r="AE2847" s="6">
        <f>Table1[[#This Row],[Delivered MT]]*Table1[[#This Row],[Average Cost SDG/MT]]</f>
        <v>0</v>
      </c>
    </row>
    <row r="2848" spans="1:31" hidden="1" x14ac:dyDescent="0.2">
      <c r="A2848" s="1">
        <v>2859</v>
      </c>
      <c r="P2848" s="6">
        <f t="shared" si="241"/>
        <v>0</v>
      </c>
      <c r="R2848" s="6">
        <f t="shared" si="242"/>
        <v>0</v>
      </c>
      <c r="S2848" s="57">
        <f t="shared" si="245"/>
        <v>0</v>
      </c>
      <c r="T2848" s="6">
        <f>Table1[[#This Row],[Volume in Units]]*Table1[[#This Row],[Price SDG/Unit]]</f>
        <v>0</v>
      </c>
      <c r="U2848" s="57">
        <f>Table1[[#This Row],[Volume MT/Head]]*Table1[[#This Row],[Price USD/(MT/Head)]]</f>
        <v>0</v>
      </c>
      <c r="W2848" s="28">
        <f>Table1[[#This Row],[Commission SDG/MT]]*Table1[[#This Row],[Volume in Units]]</f>
        <v>0</v>
      </c>
      <c r="Y2848" s="28">
        <f t="shared" si="243"/>
        <v>0</v>
      </c>
      <c r="Z2848" s="6">
        <f>IFERROR((Table1[[#This Row],[Total Cost SDG]]/Table1[[#This Row],[Volume MT/Head]]),0)</f>
        <v>0</v>
      </c>
      <c r="AA2848" s="57" t="e">
        <f t="shared" si="244"/>
        <v>#DIV/0!</v>
      </c>
      <c r="AB2848" s="57">
        <f>IFERROR((Table1[[#This Row],[Total Cost USD]]/Table1[[#This Row],[Volume MT/Head]]),0)</f>
        <v>0</v>
      </c>
      <c r="AD2848" s="6">
        <f>Table1[[#This Row],[Volume MT/Head]]-Table1[[#This Row],[Delivered MT]]</f>
        <v>0</v>
      </c>
      <c r="AE2848" s="6">
        <f>Table1[[#This Row],[Delivered MT]]*Table1[[#This Row],[Average Cost SDG/MT]]</f>
        <v>0</v>
      </c>
    </row>
    <row r="2849" spans="1:31" hidden="1" x14ac:dyDescent="0.2">
      <c r="A2849" s="1">
        <v>2860</v>
      </c>
      <c r="P2849" s="6">
        <f t="shared" si="241"/>
        <v>0</v>
      </c>
      <c r="R2849" s="6">
        <f t="shared" si="242"/>
        <v>0</v>
      </c>
      <c r="S2849" s="57">
        <f t="shared" si="245"/>
        <v>0</v>
      </c>
      <c r="T2849" s="6">
        <f>Table1[[#This Row],[Volume in Units]]*Table1[[#This Row],[Price SDG/Unit]]</f>
        <v>0</v>
      </c>
      <c r="U2849" s="57">
        <f>Table1[[#This Row],[Volume MT/Head]]*Table1[[#This Row],[Price USD/(MT/Head)]]</f>
        <v>0</v>
      </c>
      <c r="W2849" s="28">
        <f>Table1[[#This Row],[Commission SDG/MT]]*Table1[[#This Row],[Volume in Units]]</f>
        <v>0</v>
      </c>
      <c r="Y2849" s="28">
        <f t="shared" si="243"/>
        <v>0</v>
      </c>
      <c r="Z2849" s="6">
        <f>IFERROR((Table1[[#This Row],[Total Cost SDG]]/Table1[[#This Row],[Volume MT/Head]]),0)</f>
        <v>0</v>
      </c>
      <c r="AA2849" s="57" t="e">
        <f t="shared" si="244"/>
        <v>#DIV/0!</v>
      </c>
      <c r="AB2849" s="57">
        <f>IFERROR((Table1[[#This Row],[Total Cost USD]]/Table1[[#This Row],[Volume MT/Head]]),0)</f>
        <v>0</v>
      </c>
      <c r="AD2849" s="6">
        <f>Table1[[#This Row],[Volume MT/Head]]-Table1[[#This Row],[Delivered MT]]</f>
        <v>0</v>
      </c>
      <c r="AE2849" s="6">
        <f>Table1[[#This Row],[Delivered MT]]*Table1[[#This Row],[Average Cost SDG/MT]]</f>
        <v>0</v>
      </c>
    </row>
    <row r="2850" spans="1:31" hidden="1" x14ac:dyDescent="0.2">
      <c r="A2850" s="1">
        <v>2861</v>
      </c>
      <c r="P2850" s="6">
        <f t="shared" si="241"/>
        <v>0</v>
      </c>
      <c r="R2850" s="6">
        <f t="shared" si="242"/>
        <v>0</v>
      </c>
      <c r="S2850" s="57">
        <f t="shared" si="245"/>
        <v>0</v>
      </c>
      <c r="T2850" s="6">
        <f>Table1[[#This Row],[Volume in Units]]*Table1[[#This Row],[Price SDG/Unit]]</f>
        <v>0</v>
      </c>
      <c r="U2850" s="57">
        <f>Table1[[#This Row],[Volume MT/Head]]*Table1[[#This Row],[Price USD/(MT/Head)]]</f>
        <v>0</v>
      </c>
      <c r="W2850" s="28">
        <f>Table1[[#This Row],[Commission SDG/MT]]*Table1[[#This Row],[Volume in Units]]</f>
        <v>0</v>
      </c>
      <c r="Y2850" s="28">
        <f t="shared" si="243"/>
        <v>0</v>
      </c>
      <c r="Z2850" s="6">
        <f>IFERROR((Table1[[#This Row],[Total Cost SDG]]/Table1[[#This Row],[Volume MT/Head]]),0)</f>
        <v>0</v>
      </c>
      <c r="AA2850" s="57" t="e">
        <f t="shared" si="244"/>
        <v>#DIV/0!</v>
      </c>
      <c r="AB2850" s="57">
        <f>IFERROR((Table1[[#This Row],[Total Cost USD]]/Table1[[#This Row],[Volume MT/Head]]),0)</f>
        <v>0</v>
      </c>
      <c r="AD2850" s="6">
        <f>Table1[[#This Row],[Volume MT/Head]]-Table1[[#This Row],[Delivered MT]]</f>
        <v>0</v>
      </c>
      <c r="AE2850" s="6">
        <f>Table1[[#This Row],[Delivered MT]]*Table1[[#This Row],[Average Cost SDG/MT]]</f>
        <v>0</v>
      </c>
    </row>
    <row r="2851" spans="1:31" hidden="1" x14ac:dyDescent="0.2">
      <c r="A2851" s="1">
        <v>2862</v>
      </c>
      <c r="P2851" s="6">
        <f t="shared" si="241"/>
        <v>0</v>
      </c>
      <c r="R2851" s="6">
        <f t="shared" si="242"/>
        <v>0</v>
      </c>
      <c r="S2851" s="57">
        <f t="shared" si="245"/>
        <v>0</v>
      </c>
      <c r="T2851" s="6">
        <f>Table1[[#This Row],[Volume in Units]]*Table1[[#This Row],[Price SDG/Unit]]</f>
        <v>0</v>
      </c>
      <c r="U2851" s="57">
        <f>Table1[[#This Row],[Volume MT/Head]]*Table1[[#This Row],[Price USD/(MT/Head)]]</f>
        <v>0</v>
      </c>
      <c r="W2851" s="28">
        <f>Table1[[#This Row],[Commission SDG/MT]]*Table1[[#This Row],[Volume in Units]]</f>
        <v>0</v>
      </c>
      <c r="Y2851" s="28">
        <f t="shared" si="243"/>
        <v>0</v>
      </c>
      <c r="Z2851" s="6">
        <f>IFERROR((Table1[[#This Row],[Total Cost SDG]]/Table1[[#This Row],[Volume MT/Head]]),0)</f>
        <v>0</v>
      </c>
      <c r="AA2851" s="57" t="e">
        <f t="shared" si="244"/>
        <v>#DIV/0!</v>
      </c>
      <c r="AB2851" s="57">
        <f>IFERROR((Table1[[#This Row],[Total Cost USD]]/Table1[[#This Row],[Volume MT/Head]]),0)</f>
        <v>0</v>
      </c>
      <c r="AD2851" s="6">
        <f>Table1[[#This Row],[Volume MT/Head]]-Table1[[#This Row],[Delivered MT]]</f>
        <v>0</v>
      </c>
      <c r="AE2851" s="6">
        <f>Table1[[#This Row],[Delivered MT]]*Table1[[#This Row],[Average Cost SDG/MT]]</f>
        <v>0</v>
      </c>
    </row>
    <row r="2852" spans="1:31" hidden="1" x14ac:dyDescent="0.2">
      <c r="A2852" s="1">
        <v>2863</v>
      </c>
      <c r="P2852" s="6">
        <f t="shared" si="241"/>
        <v>0</v>
      </c>
      <c r="R2852" s="6">
        <f t="shared" si="242"/>
        <v>0</v>
      </c>
      <c r="S2852" s="57">
        <f t="shared" si="245"/>
        <v>0</v>
      </c>
      <c r="T2852" s="6">
        <f>Table1[[#This Row],[Volume in Units]]*Table1[[#This Row],[Price SDG/Unit]]</f>
        <v>0</v>
      </c>
      <c r="U2852" s="57">
        <f>Table1[[#This Row],[Volume MT/Head]]*Table1[[#This Row],[Price USD/(MT/Head)]]</f>
        <v>0</v>
      </c>
      <c r="W2852" s="28">
        <f>Table1[[#This Row],[Commission SDG/MT]]*Table1[[#This Row],[Volume in Units]]</f>
        <v>0</v>
      </c>
      <c r="Y2852" s="28">
        <f t="shared" si="243"/>
        <v>0</v>
      </c>
      <c r="Z2852" s="6">
        <f>IFERROR((Table1[[#This Row],[Total Cost SDG]]/Table1[[#This Row],[Volume MT/Head]]),0)</f>
        <v>0</v>
      </c>
      <c r="AA2852" s="57" t="e">
        <f t="shared" si="244"/>
        <v>#DIV/0!</v>
      </c>
      <c r="AB2852" s="57">
        <f>IFERROR((Table1[[#This Row],[Total Cost USD]]/Table1[[#This Row],[Volume MT/Head]]),0)</f>
        <v>0</v>
      </c>
      <c r="AD2852" s="6">
        <f>Table1[[#This Row],[Volume MT/Head]]-Table1[[#This Row],[Delivered MT]]</f>
        <v>0</v>
      </c>
      <c r="AE2852" s="6">
        <f>Table1[[#This Row],[Delivered MT]]*Table1[[#This Row],[Average Cost SDG/MT]]</f>
        <v>0</v>
      </c>
    </row>
    <row r="2853" spans="1:31" hidden="1" x14ac:dyDescent="0.2">
      <c r="A2853" s="1">
        <v>2864</v>
      </c>
      <c r="P2853" s="6">
        <f t="shared" si="241"/>
        <v>0</v>
      </c>
      <c r="R2853" s="6">
        <f t="shared" si="242"/>
        <v>0</v>
      </c>
      <c r="S2853" s="57">
        <f t="shared" si="245"/>
        <v>0</v>
      </c>
      <c r="T2853" s="6">
        <f>Table1[[#This Row],[Volume in Units]]*Table1[[#This Row],[Price SDG/Unit]]</f>
        <v>0</v>
      </c>
      <c r="U2853" s="57">
        <f>Table1[[#This Row],[Volume MT/Head]]*Table1[[#This Row],[Price USD/(MT/Head)]]</f>
        <v>0</v>
      </c>
      <c r="W2853" s="28">
        <f>Table1[[#This Row],[Commission SDG/MT]]*Table1[[#This Row],[Volume in Units]]</f>
        <v>0</v>
      </c>
      <c r="Y2853" s="28">
        <f t="shared" si="243"/>
        <v>0</v>
      </c>
      <c r="Z2853" s="6">
        <f>IFERROR((Table1[[#This Row],[Total Cost SDG]]/Table1[[#This Row],[Volume MT/Head]]),0)</f>
        <v>0</v>
      </c>
      <c r="AA2853" s="57" t="e">
        <f t="shared" si="244"/>
        <v>#DIV/0!</v>
      </c>
      <c r="AB2853" s="57">
        <f>IFERROR((Table1[[#This Row],[Total Cost USD]]/Table1[[#This Row],[Volume MT/Head]]),0)</f>
        <v>0</v>
      </c>
      <c r="AD2853" s="6">
        <f>Table1[[#This Row],[Volume MT/Head]]-Table1[[#This Row],[Delivered MT]]</f>
        <v>0</v>
      </c>
      <c r="AE2853" s="6">
        <f>Table1[[#This Row],[Delivered MT]]*Table1[[#This Row],[Average Cost SDG/MT]]</f>
        <v>0</v>
      </c>
    </row>
    <row r="2854" spans="1:31" hidden="1" x14ac:dyDescent="0.2">
      <c r="A2854" s="1">
        <v>2865</v>
      </c>
      <c r="P2854" s="6">
        <f t="shared" si="241"/>
        <v>0</v>
      </c>
      <c r="R2854" s="6">
        <f t="shared" si="242"/>
        <v>0</v>
      </c>
      <c r="S2854" s="57">
        <f t="shared" si="245"/>
        <v>0</v>
      </c>
      <c r="T2854" s="6">
        <f>Table1[[#This Row],[Volume in Units]]*Table1[[#This Row],[Price SDG/Unit]]</f>
        <v>0</v>
      </c>
      <c r="U2854" s="57">
        <f>Table1[[#This Row],[Volume MT/Head]]*Table1[[#This Row],[Price USD/(MT/Head)]]</f>
        <v>0</v>
      </c>
      <c r="W2854" s="28">
        <f>Table1[[#This Row],[Commission SDG/MT]]*Table1[[#This Row],[Volume in Units]]</f>
        <v>0</v>
      </c>
      <c r="Y2854" s="28">
        <f t="shared" si="243"/>
        <v>0</v>
      </c>
      <c r="Z2854" s="6">
        <f>IFERROR((Table1[[#This Row],[Total Cost SDG]]/Table1[[#This Row],[Volume MT/Head]]),0)</f>
        <v>0</v>
      </c>
      <c r="AA2854" s="57" t="e">
        <f t="shared" si="244"/>
        <v>#DIV/0!</v>
      </c>
      <c r="AB2854" s="57">
        <f>IFERROR((Table1[[#This Row],[Total Cost USD]]/Table1[[#This Row],[Volume MT/Head]]),0)</f>
        <v>0</v>
      </c>
      <c r="AD2854" s="6">
        <f>Table1[[#This Row],[Volume MT/Head]]-Table1[[#This Row],[Delivered MT]]</f>
        <v>0</v>
      </c>
      <c r="AE2854" s="6">
        <f>Table1[[#This Row],[Delivered MT]]*Table1[[#This Row],[Average Cost SDG/MT]]</f>
        <v>0</v>
      </c>
    </row>
    <row r="2855" spans="1:31" hidden="1" x14ac:dyDescent="0.2">
      <c r="A2855" s="1">
        <v>2866</v>
      </c>
      <c r="P2855" s="6">
        <f t="shared" si="241"/>
        <v>0</v>
      </c>
      <c r="R2855" s="6">
        <f t="shared" si="242"/>
        <v>0</v>
      </c>
      <c r="S2855" s="57">
        <f t="shared" si="245"/>
        <v>0</v>
      </c>
      <c r="T2855" s="6">
        <f>Table1[[#This Row],[Volume in Units]]*Table1[[#This Row],[Price SDG/Unit]]</f>
        <v>0</v>
      </c>
      <c r="U2855" s="57">
        <f>Table1[[#This Row],[Volume MT/Head]]*Table1[[#This Row],[Price USD/(MT/Head)]]</f>
        <v>0</v>
      </c>
      <c r="W2855" s="28">
        <f>Table1[[#This Row],[Commission SDG/MT]]*Table1[[#This Row],[Volume in Units]]</f>
        <v>0</v>
      </c>
      <c r="Y2855" s="28">
        <f t="shared" si="243"/>
        <v>0</v>
      </c>
      <c r="Z2855" s="6">
        <f>IFERROR((Table1[[#This Row],[Total Cost SDG]]/Table1[[#This Row],[Volume MT/Head]]),0)</f>
        <v>0</v>
      </c>
      <c r="AA2855" s="57" t="e">
        <f t="shared" si="244"/>
        <v>#DIV/0!</v>
      </c>
      <c r="AB2855" s="57">
        <f>IFERROR((Table1[[#This Row],[Total Cost USD]]/Table1[[#This Row],[Volume MT/Head]]),0)</f>
        <v>0</v>
      </c>
      <c r="AD2855" s="6">
        <f>Table1[[#This Row],[Volume MT/Head]]-Table1[[#This Row],[Delivered MT]]</f>
        <v>0</v>
      </c>
      <c r="AE2855" s="6">
        <f>Table1[[#This Row],[Delivered MT]]*Table1[[#This Row],[Average Cost SDG/MT]]</f>
        <v>0</v>
      </c>
    </row>
    <row r="2856" spans="1:31" hidden="1" x14ac:dyDescent="0.2">
      <c r="A2856" s="1">
        <v>2867</v>
      </c>
      <c r="P2856" s="6">
        <f t="shared" si="241"/>
        <v>0</v>
      </c>
      <c r="R2856" s="6">
        <f t="shared" si="242"/>
        <v>0</v>
      </c>
      <c r="S2856" s="57">
        <f t="shared" si="245"/>
        <v>0</v>
      </c>
      <c r="T2856" s="6">
        <f>Table1[[#This Row],[Volume in Units]]*Table1[[#This Row],[Price SDG/Unit]]</f>
        <v>0</v>
      </c>
      <c r="U2856" s="57">
        <f>Table1[[#This Row],[Volume MT/Head]]*Table1[[#This Row],[Price USD/(MT/Head)]]</f>
        <v>0</v>
      </c>
      <c r="W2856" s="28">
        <f>Table1[[#This Row],[Commission SDG/MT]]*Table1[[#This Row],[Volume in Units]]</f>
        <v>0</v>
      </c>
      <c r="Y2856" s="28">
        <f t="shared" si="243"/>
        <v>0</v>
      </c>
      <c r="Z2856" s="6">
        <f>IFERROR((Table1[[#This Row],[Total Cost SDG]]/Table1[[#This Row],[Volume MT/Head]]),0)</f>
        <v>0</v>
      </c>
      <c r="AA2856" s="57" t="e">
        <f t="shared" si="244"/>
        <v>#DIV/0!</v>
      </c>
      <c r="AB2856" s="57">
        <f>IFERROR((Table1[[#This Row],[Total Cost USD]]/Table1[[#This Row],[Volume MT/Head]]),0)</f>
        <v>0</v>
      </c>
      <c r="AD2856" s="6">
        <f>Table1[[#This Row],[Volume MT/Head]]-Table1[[#This Row],[Delivered MT]]</f>
        <v>0</v>
      </c>
      <c r="AE2856" s="6">
        <f>Table1[[#This Row],[Delivered MT]]*Table1[[#This Row],[Average Cost SDG/MT]]</f>
        <v>0</v>
      </c>
    </row>
    <row r="2857" spans="1:31" hidden="1" x14ac:dyDescent="0.2">
      <c r="A2857" s="1">
        <v>2868</v>
      </c>
      <c r="P2857" s="6">
        <f t="shared" si="241"/>
        <v>0</v>
      </c>
      <c r="R2857" s="6">
        <f t="shared" si="242"/>
        <v>0</v>
      </c>
      <c r="S2857" s="57">
        <f t="shared" si="245"/>
        <v>0</v>
      </c>
      <c r="T2857" s="6">
        <f>Table1[[#This Row],[Volume in Units]]*Table1[[#This Row],[Price SDG/Unit]]</f>
        <v>0</v>
      </c>
      <c r="U2857" s="57">
        <f>Table1[[#This Row],[Volume MT/Head]]*Table1[[#This Row],[Price USD/(MT/Head)]]</f>
        <v>0</v>
      </c>
      <c r="W2857" s="28">
        <f>Table1[[#This Row],[Commission SDG/MT]]*Table1[[#This Row],[Volume in Units]]</f>
        <v>0</v>
      </c>
      <c r="Y2857" s="28">
        <f t="shared" si="243"/>
        <v>0</v>
      </c>
      <c r="Z2857" s="6">
        <f>IFERROR((Table1[[#This Row],[Total Cost SDG]]/Table1[[#This Row],[Volume MT/Head]]),0)</f>
        <v>0</v>
      </c>
      <c r="AA2857" s="57" t="e">
        <f t="shared" si="244"/>
        <v>#DIV/0!</v>
      </c>
      <c r="AB2857" s="57">
        <f>IFERROR((Table1[[#This Row],[Total Cost USD]]/Table1[[#This Row],[Volume MT/Head]]),0)</f>
        <v>0</v>
      </c>
      <c r="AD2857" s="6">
        <f>Table1[[#This Row],[Volume MT/Head]]-Table1[[#This Row],[Delivered MT]]</f>
        <v>0</v>
      </c>
      <c r="AE2857" s="6">
        <f>Table1[[#This Row],[Delivered MT]]*Table1[[#This Row],[Average Cost SDG/MT]]</f>
        <v>0</v>
      </c>
    </row>
    <row r="2858" spans="1:31" hidden="1" x14ac:dyDescent="0.2">
      <c r="A2858" s="1">
        <v>2869</v>
      </c>
      <c r="P2858" s="6">
        <f t="shared" si="241"/>
        <v>0</v>
      </c>
      <c r="R2858" s="6">
        <f t="shared" si="242"/>
        <v>0</v>
      </c>
      <c r="S2858" s="57">
        <f t="shared" si="245"/>
        <v>0</v>
      </c>
      <c r="T2858" s="6">
        <f>Table1[[#This Row],[Volume in Units]]*Table1[[#This Row],[Price SDG/Unit]]</f>
        <v>0</v>
      </c>
      <c r="U2858" s="57">
        <f>Table1[[#This Row],[Volume MT/Head]]*Table1[[#This Row],[Price USD/(MT/Head)]]</f>
        <v>0</v>
      </c>
      <c r="W2858" s="28">
        <f>Table1[[#This Row],[Commission SDG/MT]]*Table1[[#This Row],[Volume in Units]]</f>
        <v>0</v>
      </c>
      <c r="Y2858" s="28">
        <f t="shared" si="243"/>
        <v>0</v>
      </c>
      <c r="Z2858" s="6">
        <f>IFERROR((Table1[[#This Row],[Total Cost SDG]]/Table1[[#This Row],[Volume MT/Head]]),0)</f>
        <v>0</v>
      </c>
      <c r="AA2858" s="57" t="e">
        <f t="shared" si="244"/>
        <v>#DIV/0!</v>
      </c>
      <c r="AB2858" s="57">
        <f>IFERROR((Table1[[#This Row],[Total Cost USD]]/Table1[[#This Row],[Volume MT/Head]]),0)</f>
        <v>0</v>
      </c>
      <c r="AD2858" s="6">
        <f>Table1[[#This Row],[Volume MT/Head]]-Table1[[#This Row],[Delivered MT]]</f>
        <v>0</v>
      </c>
      <c r="AE2858" s="6">
        <f>Table1[[#This Row],[Delivered MT]]*Table1[[#This Row],[Average Cost SDG/MT]]</f>
        <v>0</v>
      </c>
    </row>
    <row r="2859" spans="1:31" hidden="1" x14ac:dyDescent="0.2">
      <c r="A2859" s="1">
        <v>2870</v>
      </c>
      <c r="P2859" s="6">
        <f t="shared" si="241"/>
        <v>0</v>
      </c>
      <c r="R2859" s="6">
        <f t="shared" si="242"/>
        <v>0</v>
      </c>
      <c r="S2859" s="57">
        <f t="shared" si="245"/>
        <v>0</v>
      </c>
      <c r="T2859" s="6">
        <f>Table1[[#This Row],[Volume in Units]]*Table1[[#This Row],[Price SDG/Unit]]</f>
        <v>0</v>
      </c>
      <c r="U2859" s="57">
        <f>Table1[[#This Row],[Volume MT/Head]]*Table1[[#This Row],[Price USD/(MT/Head)]]</f>
        <v>0</v>
      </c>
      <c r="W2859" s="28">
        <f>Table1[[#This Row],[Commission SDG/MT]]*Table1[[#This Row],[Volume in Units]]</f>
        <v>0</v>
      </c>
      <c r="Y2859" s="28">
        <f t="shared" si="243"/>
        <v>0</v>
      </c>
      <c r="Z2859" s="6">
        <f>IFERROR((Table1[[#This Row],[Total Cost SDG]]/Table1[[#This Row],[Volume MT/Head]]),0)</f>
        <v>0</v>
      </c>
      <c r="AA2859" s="57" t="e">
        <f t="shared" si="244"/>
        <v>#DIV/0!</v>
      </c>
      <c r="AB2859" s="57">
        <f>IFERROR((Table1[[#This Row],[Total Cost USD]]/Table1[[#This Row],[Volume MT/Head]]),0)</f>
        <v>0</v>
      </c>
      <c r="AD2859" s="6">
        <f>Table1[[#This Row],[Volume MT/Head]]-Table1[[#This Row],[Delivered MT]]</f>
        <v>0</v>
      </c>
      <c r="AE2859" s="6">
        <f>Table1[[#This Row],[Delivered MT]]*Table1[[#This Row],[Average Cost SDG/MT]]</f>
        <v>0</v>
      </c>
    </row>
    <row r="2860" spans="1:31" hidden="1" x14ac:dyDescent="0.2">
      <c r="A2860" s="1">
        <v>2871</v>
      </c>
      <c r="P2860" s="6">
        <f t="shared" si="241"/>
        <v>0</v>
      </c>
      <c r="R2860" s="6">
        <f t="shared" si="242"/>
        <v>0</v>
      </c>
      <c r="S2860" s="57">
        <f t="shared" si="245"/>
        <v>0</v>
      </c>
      <c r="T2860" s="6">
        <f>Table1[[#This Row],[Volume in Units]]*Table1[[#This Row],[Price SDG/Unit]]</f>
        <v>0</v>
      </c>
      <c r="U2860" s="57">
        <f>Table1[[#This Row],[Volume MT/Head]]*Table1[[#This Row],[Price USD/(MT/Head)]]</f>
        <v>0</v>
      </c>
      <c r="W2860" s="28">
        <f>Table1[[#This Row],[Commission SDG/MT]]*Table1[[#This Row],[Volume in Units]]</f>
        <v>0</v>
      </c>
      <c r="Y2860" s="28">
        <f t="shared" si="243"/>
        <v>0</v>
      </c>
      <c r="Z2860" s="6">
        <f>IFERROR((Table1[[#This Row],[Total Cost SDG]]/Table1[[#This Row],[Volume MT/Head]]),0)</f>
        <v>0</v>
      </c>
      <c r="AA2860" s="57" t="e">
        <f t="shared" si="244"/>
        <v>#DIV/0!</v>
      </c>
      <c r="AB2860" s="57">
        <f>IFERROR((Table1[[#This Row],[Total Cost USD]]/Table1[[#This Row],[Volume MT/Head]]),0)</f>
        <v>0</v>
      </c>
      <c r="AD2860" s="6">
        <f>Table1[[#This Row],[Volume MT/Head]]-Table1[[#This Row],[Delivered MT]]</f>
        <v>0</v>
      </c>
      <c r="AE2860" s="6">
        <f>Table1[[#This Row],[Delivered MT]]*Table1[[#This Row],[Average Cost SDG/MT]]</f>
        <v>0</v>
      </c>
    </row>
    <row r="2861" spans="1:31" hidden="1" x14ac:dyDescent="0.2">
      <c r="A2861" s="1">
        <v>2872</v>
      </c>
      <c r="P2861" s="6">
        <f t="shared" si="241"/>
        <v>0</v>
      </c>
      <c r="R2861" s="6">
        <f t="shared" si="242"/>
        <v>0</v>
      </c>
      <c r="S2861" s="57">
        <f t="shared" si="245"/>
        <v>0</v>
      </c>
      <c r="T2861" s="6">
        <f>Table1[[#This Row],[Volume in Units]]*Table1[[#This Row],[Price SDG/Unit]]</f>
        <v>0</v>
      </c>
      <c r="U2861" s="57">
        <f>Table1[[#This Row],[Volume MT/Head]]*Table1[[#This Row],[Price USD/(MT/Head)]]</f>
        <v>0</v>
      </c>
      <c r="W2861" s="28">
        <f>Table1[[#This Row],[Commission SDG/MT]]*Table1[[#This Row],[Volume in Units]]</f>
        <v>0</v>
      </c>
      <c r="Y2861" s="28">
        <f t="shared" si="243"/>
        <v>0</v>
      </c>
      <c r="Z2861" s="6">
        <f>IFERROR((Table1[[#This Row],[Total Cost SDG]]/Table1[[#This Row],[Volume MT/Head]]),0)</f>
        <v>0</v>
      </c>
      <c r="AA2861" s="57" t="e">
        <f t="shared" si="244"/>
        <v>#DIV/0!</v>
      </c>
      <c r="AB2861" s="57">
        <f>IFERROR((Table1[[#This Row],[Total Cost USD]]/Table1[[#This Row],[Volume MT/Head]]),0)</f>
        <v>0</v>
      </c>
      <c r="AD2861" s="6">
        <f>Table1[[#This Row],[Volume MT/Head]]-Table1[[#This Row],[Delivered MT]]</f>
        <v>0</v>
      </c>
      <c r="AE2861" s="6">
        <f>Table1[[#This Row],[Delivered MT]]*Table1[[#This Row],[Average Cost SDG/MT]]</f>
        <v>0</v>
      </c>
    </row>
    <row r="2862" spans="1:31" hidden="1" x14ac:dyDescent="0.2">
      <c r="A2862" s="1">
        <v>2873</v>
      </c>
      <c r="P2862" s="6">
        <f t="shared" si="241"/>
        <v>0</v>
      </c>
      <c r="R2862" s="6">
        <f t="shared" si="242"/>
        <v>0</v>
      </c>
      <c r="S2862" s="57">
        <f t="shared" si="245"/>
        <v>0</v>
      </c>
      <c r="T2862" s="6">
        <f>Table1[[#This Row],[Volume in Units]]*Table1[[#This Row],[Price SDG/Unit]]</f>
        <v>0</v>
      </c>
      <c r="U2862" s="57">
        <f>Table1[[#This Row],[Volume MT/Head]]*Table1[[#This Row],[Price USD/(MT/Head)]]</f>
        <v>0</v>
      </c>
      <c r="W2862" s="28">
        <f>Table1[[#This Row],[Commission SDG/MT]]*Table1[[#This Row],[Volume in Units]]</f>
        <v>0</v>
      </c>
      <c r="Y2862" s="28">
        <f t="shared" si="243"/>
        <v>0</v>
      </c>
      <c r="Z2862" s="6">
        <f>IFERROR((Table1[[#This Row],[Total Cost SDG]]/Table1[[#This Row],[Volume MT/Head]]),0)</f>
        <v>0</v>
      </c>
      <c r="AA2862" s="57" t="e">
        <f t="shared" si="244"/>
        <v>#DIV/0!</v>
      </c>
      <c r="AB2862" s="57">
        <f>IFERROR((Table1[[#This Row],[Total Cost USD]]/Table1[[#This Row],[Volume MT/Head]]),0)</f>
        <v>0</v>
      </c>
      <c r="AD2862" s="6">
        <f>Table1[[#This Row],[Volume MT/Head]]-Table1[[#This Row],[Delivered MT]]</f>
        <v>0</v>
      </c>
      <c r="AE2862" s="6">
        <f>Table1[[#This Row],[Delivered MT]]*Table1[[#This Row],[Average Cost SDG/MT]]</f>
        <v>0</v>
      </c>
    </row>
    <row r="2863" spans="1:31" hidden="1" x14ac:dyDescent="0.2">
      <c r="A2863" s="1">
        <v>2874</v>
      </c>
      <c r="P2863" s="6">
        <f t="shared" si="241"/>
        <v>0</v>
      </c>
      <c r="R2863" s="6">
        <f t="shared" si="242"/>
        <v>0</v>
      </c>
      <c r="S2863" s="57">
        <f t="shared" si="245"/>
        <v>0</v>
      </c>
      <c r="T2863" s="6">
        <f>Table1[[#This Row],[Volume in Units]]*Table1[[#This Row],[Price SDG/Unit]]</f>
        <v>0</v>
      </c>
      <c r="U2863" s="57">
        <f>Table1[[#This Row],[Volume MT/Head]]*Table1[[#This Row],[Price USD/(MT/Head)]]</f>
        <v>0</v>
      </c>
      <c r="W2863" s="28">
        <f>Table1[[#This Row],[Commission SDG/MT]]*Table1[[#This Row],[Volume in Units]]</f>
        <v>0</v>
      </c>
      <c r="Y2863" s="28">
        <f t="shared" si="243"/>
        <v>0</v>
      </c>
      <c r="Z2863" s="6">
        <f>IFERROR((Table1[[#This Row],[Total Cost SDG]]/Table1[[#This Row],[Volume MT/Head]]),0)</f>
        <v>0</v>
      </c>
      <c r="AA2863" s="57" t="e">
        <f t="shared" si="244"/>
        <v>#DIV/0!</v>
      </c>
      <c r="AB2863" s="57">
        <f>IFERROR((Table1[[#This Row],[Total Cost USD]]/Table1[[#This Row],[Volume MT/Head]]),0)</f>
        <v>0</v>
      </c>
      <c r="AD2863" s="6">
        <f>Table1[[#This Row],[Volume MT/Head]]-Table1[[#This Row],[Delivered MT]]</f>
        <v>0</v>
      </c>
      <c r="AE2863" s="6">
        <f>Table1[[#This Row],[Delivered MT]]*Table1[[#This Row],[Average Cost SDG/MT]]</f>
        <v>0</v>
      </c>
    </row>
    <row r="2864" spans="1:31" hidden="1" x14ac:dyDescent="0.2">
      <c r="A2864" s="1">
        <v>2875</v>
      </c>
      <c r="P2864" s="6">
        <f t="shared" si="241"/>
        <v>0</v>
      </c>
      <c r="R2864" s="6">
        <f t="shared" si="242"/>
        <v>0</v>
      </c>
      <c r="S2864" s="57">
        <f t="shared" si="245"/>
        <v>0</v>
      </c>
      <c r="T2864" s="6">
        <f>Table1[[#This Row],[Volume in Units]]*Table1[[#This Row],[Price SDG/Unit]]</f>
        <v>0</v>
      </c>
      <c r="U2864" s="57">
        <f>Table1[[#This Row],[Volume MT/Head]]*Table1[[#This Row],[Price USD/(MT/Head)]]</f>
        <v>0</v>
      </c>
      <c r="W2864" s="28">
        <f>Table1[[#This Row],[Commission SDG/MT]]*Table1[[#This Row],[Volume in Units]]</f>
        <v>0</v>
      </c>
      <c r="Y2864" s="28">
        <f t="shared" si="243"/>
        <v>0</v>
      </c>
      <c r="Z2864" s="6">
        <f>IFERROR((Table1[[#This Row],[Total Cost SDG]]/Table1[[#This Row],[Volume MT/Head]]),0)</f>
        <v>0</v>
      </c>
      <c r="AA2864" s="57" t="e">
        <f t="shared" si="244"/>
        <v>#DIV/0!</v>
      </c>
      <c r="AB2864" s="57">
        <f>IFERROR((Table1[[#This Row],[Total Cost USD]]/Table1[[#This Row],[Volume MT/Head]]),0)</f>
        <v>0</v>
      </c>
      <c r="AD2864" s="6">
        <f>Table1[[#This Row],[Volume MT/Head]]-Table1[[#This Row],[Delivered MT]]</f>
        <v>0</v>
      </c>
      <c r="AE2864" s="6">
        <f>Table1[[#This Row],[Delivered MT]]*Table1[[#This Row],[Average Cost SDG/MT]]</f>
        <v>0</v>
      </c>
    </row>
    <row r="2865" spans="1:31" hidden="1" x14ac:dyDescent="0.2">
      <c r="A2865" s="1">
        <v>2876</v>
      </c>
      <c r="P2865" s="6">
        <f t="shared" si="241"/>
        <v>0</v>
      </c>
      <c r="R2865" s="6">
        <f t="shared" si="242"/>
        <v>0</v>
      </c>
      <c r="S2865" s="57">
        <f t="shared" si="245"/>
        <v>0</v>
      </c>
      <c r="T2865" s="6">
        <f>Table1[[#This Row],[Volume in Units]]*Table1[[#This Row],[Price SDG/Unit]]</f>
        <v>0</v>
      </c>
      <c r="U2865" s="57">
        <f>Table1[[#This Row],[Volume MT/Head]]*Table1[[#This Row],[Price USD/(MT/Head)]]</f>
        <v>0</v>
      </c>
      <c r="W2865" s="28">
        <f>Table1[[#This Row],[Commission SDG/MT]]*Table1[[#This Row],[Volume in Units]]</f>
        <v>0</v>
      </c>
      <c r="Y2865" s="28">
        <f t="shared" si="243"/>
        <v>0</v>
      </c>
      <c r="Z2865" s="6">
        <f>IFERROR((Table1[[#This Row],[Total Cost SDG]]/Table1[[#This Row],[Volume MT/Head]]),0)</f>
        <v>0</v>
      </c>
      <c r="AA2865" s="57" t="e">
        <f t="shared" si="244"/>
        <v>#DIV/0!</v>
      </c>
      <c r="AB2865" s="57">
        <f>IFERROR((Table1[[#This Row],[Total Cost USD]]/Table1[[#This Row],[Volume MT/Head]]),0)</f>
        <v>0</v>
      </c>
      <c r="AD2865" s="6">
        <f>Table1[[#This Row],[Volume MT/Head]]-Table1[[#This Row],[Delivered MT]]</f>
        <v>0</v>
      </c>
      <c r="AE2865" s="6">
        <f>Table1[[#This Row],[Delivered MT]]*Table1[[#This Row],[Average Cost SDG/MT]]</f>
        <v>0</v>
      </c>
    </row>
    <row r="2866" spans="1:31" hidden="1" x14ac:dyDescent="0.2">
      <c r="A2866" s="1">
        <v>2877</v>
      </c>
      <c r="P2866" s="6">
        <f t="shared" si="241"/>
        <v>0</v>
      </c>
      <c r="R2866" s="6">
        <f t="shared" si="242"/>
        <v>0</v>
      </c>
      <c r="S2866" s="57">
        <f t="shared" si="245"/>
        <v>0</v>
      </c>
      <c r="T2866" s="6">
        <f>Table1[[#This Row],[Volume in Units]]*Table1[[#This Row],[Price SDG/Unit]]</f>
        <v>0</v>
      </c>
      <c r="U2866" s="57">
        <f>Table1[[#This Row],[Volume MT/Head]]*Table1[[#This Row],[Price USD/(MT/Head)]]</f>
        <v>0</v>
      </c>
      <c r="W2866" s="28">
        <f>Table1[[#This Row],[Commission SDG/MT]]*Table1[[#This Row],[Volume in Units]]</f>
        <v>0</v>
      </c>
      <c r="Y2866" s="28">
        <f t="shared" si="243"/>
        <v>0</v>
      </c>
      <c r="Z2866" s="6">
        <f>IFERROR((Table1[[#This Row],[Total Cost SDG]]/Table1[[#This Row],[Volume MT/Head]]),0)</f>
        <v>0</v>
      </c>
      <c r="AA2866" s="57" t="e">
        <f t="shared" si="244"/>
        <v>#DIV/0!</v>
      </c>
      <c r="AB2866" s="57">
        <f>IFERROR((Table1[[#This Row],[Total Cost USD]]/Table1[[#This Row],[Volume MT/Head]]),0)</f>
        <v>0</v>
      </c>
      <c r="AD2866" s="6">
        <f>Table1[[#This Row],[Volume MT/Head]]-Table1[[#This Row],[Delivered MT]]</f>
        <v>0</v>
      </c>
      <c r="AE2866" s="6">
        <f>Table1[[#This Row],[Delivered MT]]*Table1[[#This Row],[Average Cost SDG/MT]]</f>
        <v>0</v>
      </c>
    </row>
    <row r="2867" spans="1:31" hidden="1" x14ac:dyDescent="0.2">
      <c r="A2867" s="1">
        <v>2878</v>
      </c>
      <c r="P2867" s="6">
        <f t="shared" si="241"/>
        <v>0</v>
      </c>
      <c r="R2867" s="6">
        <f t="shared" si="242"/>
        <v>0</v>
      </c>
      <c r="S2867" s="57">
        <f t="shared" si="245"/>
        <v>0</v>
      </c>
      <c r="T2867" s="6">
        <f>Table1[[#This Row],[Volume in Units]]*Table1[[#This Row],[Price SDG/Unit]]</f>
        <v>0</v>
      </c>
      <c r="U2867" s="57">
        <f>Table1[[#This Row],[Volume MT/Head]]*Table1[[#This Row],[Price USD/(MT/Head)]]</f>
        <v>0</v>
      </c>
      <c r="W2867" s="28">
        <f>Table1[[#This Row],[Commission SDG/MT]]*Table1[[#This Row],[Volume in Units]]</f>
        <v>0</v>
      </c>
      <c r="Y2867" s="28">
        <f t="shared" si="243"/>
        <v>0</v>
      </c>
      <c r="Z2867" s="6">
        <f>IFERROR((Table1[[#This Row],[Total Cost SDG]]/Table1[[#This Row],[Volume MT/Head]]),0)</f>
        <v>0</v>
      </c>
      <c r="AA2867" s="57" t="e">
        <f t="shared" si="244"/>
        <v>#DIV/0!</v>
      </c>
      <c r="AB2867" s="57">
        <f>IFERROR((Table1[[#This Row],[Total Cost USD]]/Table1[[#This Row],[Volume MT/Head]]),0)</f>
        <v>0</v>
      </c>
      <c r="AD2867" s="6">
        <f>Table1[[#This Row],[Volume MT/Head]]-Table1[[#This Row],[Delivered MT]]</f>
        <v>0</v>
      </c>
      <c r="AE2867" s="6">
        <f>Table1[[#This Row],[Delivered MT]]*Table1[[#This Row],[Average Cost SDG/MT]]</f>
        <v>0</v>
      </c>
    </row>
    <row r="2868" spans="1:31" hidden="1" x14ac:dyDescent="0.2">
      <c r="A2868" s="1">
        <v>2879</v>
      </c>
      <c r="P2868" s="6">
        <f t="shared" si="241"/>
        <v>0</v>
      </c>
      <c r="R2868" s="6">
        <f t="shared" si="242"/>
        <v>0</v>
      </c>
      <c r="S2868" s="57">
        <f t="shared" si="245"/>
        <v>0</v>
      </c>
      <c r="T2868" s="6">
        <f>Table1[[#This Row],[Volume in Units]]*Table1[[#This Row],[Price SDG/Unit]]</f>
        <v>0</v>
      </c>
      <c r="U2868" s="57">
        <f>Table1[[#This Row],[Volume MT/Head]]*Table1[[#This Row],[Price USD/(MT/Head)]]</f>
        <v>0</v>
      </c>
      <c r="W2868" s="28">
        <f>Table1[[#This Row],[Commission SDG/MT]]*Table1[[#This Row],[Volume in Units]]</f>
        <v>0</v>
      </c>
      <c r="Y2868" s="28">
        <f t="shared" si="243"/>
        <v>0</v>
      </c>
      <c r="Z2868" s="6">
        <f>IFERROR((Table1[[#This Row],[Total Cost SDG]]/Table1[[#This Row],[Volume MT/Head]]),0)</f>
        <v>0</v>
      </c>
      <c r="AA2868" s="57" t="e">
        <f t="shared" si="244"/>
        <v>#DIV/0!</v>
      </c>
      <c r="AB2868" s="57">
        <f>IFERROR((Table1[[#This Row],[Total Cost USD]]/Table1[[#This Row],[Volume MT/Head]]),0)</f>
        <v>0</v>
      </c>
      <c r="AD2868" s="6">
        <f>Table1[[#This Row],[Volume MT/Head]]-Table1[[#This Row],[Delivered MT]]</f>
        <v>0</v>
      </c>
      <c r="AE2868" s="6">
        <f>Table1[[#This Row],[Delivered MT]]*Table1[[#This Row],[Average Cost SDG/MT]]</f>
        <v>0</v>
      </c>
    </row>
    <row r="2869" spans="1:31" hidden="1" x14ac:dyDescent="0.2">
      <c r="A2869" s="1">
        <v>2880</v>
      </c>
      <c r="P2869" s="6">
        <f t="shared" si="241"/>
        <v>0</v>
      </c>
      <c r="R2869" s="6">
        <f t="shared" si="242"/>
        <v>0</v>
      </c>
      <c r="S2869" s="57">
        <f t="shared" si="245"/>
        <v>0</v>
      </c>
      <c r="T2869" s="6">
        <f>Table1[[#This Row],[Volume in Units]]*Table1[[#This Row],[Price SDG/Unit]]</f>
        <v>0</v>
      </c>
      <c r="U2869" s="57">
        <f>Table1[[#This Row],[Volume MT/Head]]*Table1[[#This Row],[Price USD/(MT/Head)]]</f>
        <v>0</v>
      </c>
      <c r="W2869" s="28">
        <f>Table1[[#This Row],[Commission SDG/MT]]*Table1[[#This Row],[Volume in Units]]</f>
        <v>0</v>
      </c>
      <c r="Y2869" s="28">
        <f t="shared" si="243"/>
        <v>0</v>
      </c>
      <c r="Z2869" s="6">
        <f>IFERROR((Table1[[#This Row],[Total Cost SDG]]/Table1[[#This Row],[Volume MT/Head]]),0)</f>
        <v>0</v>
      </c>
      <c r="AA2869" s="57" t="e">
        <f t="shared" si="244"/>
        <v>#DIV/0!</v>
      </c>
      <c r="AB2869" s="57">
        <f>IFERROR((Table1[[#This Row],[Total Cost USD]]/Table1[[#This Row],[Volume MT/Head]]),0)</f>
        <v>0</v>
      </c>
      <c r="AD2869" s="6">
        <f>Table1[[#This Row],[Volume MT/Head]]-Table1[[#This Row],[Delivered MT]]</f>
        <v>0</v>
      </c>
      <c r="AE2869" s="6">
        <f>Table1[[#This Row],[Delivered MT]]*Table1[[#This Row],[Average Cost SDG/MT]]</f>
        <v>0</v>
      </c>
    </row>
    <row r="2870" spans="1:31" hidden="1" x14ac:dyDescent="0.2">
      <c r="A2870" s="1">
        <v>2881</v>
      </c>
      <c r="P2870" s="6">
        <f t="shared" si="241"/>
        <v>0</v>
      </c>
      <c r="R2870" s="6">
        <f t="shared" si="242"/>
        <v>0</v>
      </c>
      <c r="S2870" s="57">
        <f t="shared" si="245"/>
        <v>0</v>
      </c>
      <c r="T2870" s="6">
        <f>Table1[[#This Row],[Volume in Units]]*Table1[[#This Row],[Price SDG/Unit]]</f>
        <v>0</v>
      </c>
      <c r="U2870" s="57">
        <f>Table1[[#This Row],[Volume MT/Head]]*Table1[[#This Row],[Price USD/(MT/Head)]]</f>
        <v>0</v>
      </c>
      <c r="W2870" s="28">
        <f>Table1[[#This Row],[Commission SDG/MT]]*Table1[[#This Row],[Volume in Units]]</f>
        <v>0</v>
      </c>
      <c r="Y2870" s="28">
        <f t="shared" si="243"/>
        <v>0</v>
      </c>
      <c r="Z2870" s="6">
        <f>IFERROR((Table1[[#This Row],[Total Cost SDG]]/Table1[[#This Row],[Volume MT/Head]]),0)</f>
        <v>0</v>
      </c>
      <c r="AA2870" s="57" t="e">
        <f t="shared" si="244"/>
        <v>#DIV/0!</v>
      </c>
      <c r="AB2870" s="57">
        <f>IFERROR((Table1[[#This Row],[Total Cost USD]]/Table1[[#This Row],[Volume MT/Head]]),0)</f>
        <v>0</v>
      </c>
      <c r="AD2870" s="6">
        <f>Table1[[#This Row],[Volume MT/Head]]-Table1[[#This Row],[Delivered MT]]</f>
        <v>0</v>
      </c>
      <c r="AE2870" s="6">
        <f>Table1[[#This Row],[Delivered MT]]*Table1[[#This Row],[Average Cost SDG/MT]]</f>
        <v>0</v>
      </c>
    </row>
    <row r="2871" spans="1:31" hidden="1" x14ac:dyDescent="0.2">
      <c r="A2871" s="1">
        <v>2882</v>
      </c>
      <c r="P2871" s="6">
        <f t="shared" si="241"/>
        <v>0</v>
      </c>
      <c r="R2871" s="6">
        <f t="shared" si="242"/>
        <v>0</v>
      </c>
      <c r="S2871" s="57">
        <f t="shared" si="245"/>
        <v>0</v>
      </c>
      <c r="T2871" s="6">
        <f>Table1[[#This Row],[Volume in Units]]*Table1[[#This Row],[Price SDG/Unit]]</f>
        <v>0</v>
      </c>
      <c r="U2871" s="57">
        <f>Table1[[#This Row],[Volume MT/Head]]*Table1[[#This Row],[Price USD/(MT/Head)]]</f>
        <v>0</v>
      </c>
      <c r="W2871" s="28">
        <f>Table1[[#This Row],[Commission SDG/MT]]*Table1[[#This Row],[Volume in Units]]</f>
        <v>0</v>
      </c>
      <c r="Y2871" s="28">
        <f t="shared" si="243"/>
        <v>0</v>
      </c>
      <c r="Z2871" s="6">
        <f>IFERROR((Table1[[#This Row],[Total Cost SDG]]/Table1[[#This Row],[Volume MT/Head]]),0)</f>
        <v>0</v>
      </c>
      <c r="AA2871" s="57" t="e">
        <f t="shared" si="244"/>
        <v>#DIV/0!</v>
      </c>
      <c r="AB2871" s="57">
        <f>IFERROR((Table1[[#This Row],[Total Cost USD]]/Table1[[#This Row],[Volume MT/Head]]),0)</f>
        <v>0</v>
      </c>
      <c r="AD2871" s="6">
        <f>Table1[[#This Row],[Volume MT/Head]]-Table1[[#This Row],[Delivered MT]]</f>
        <v>0</v>
      </c>
      <c r="AE2871" s="6">
        <f>Table1[[#This Row],[Delivered MT]]*Table1[[#This Row],[Average Cost SDG/MT]]</f>
        <v>0</v>
      </c>
    </row>
    <row r="2872" spans="1:31" hidden="1" x14ac:dyDescent="0.2">
      <c r="A2872" s="1">
        <v>2883</v>
      </c>
      <c r="P2872" s="6">
        <f t="shared" si="241"/>
        <v>0</v>
      </c>
      <c r="R2872" s="6">
        <f t="shared" si="242"/>
        <v>0</v>
      </c>
      <c r="S2872" s="57">
        <f t="shared" si="245"/>
        <v>0</v>
      </c>
      <c r="T2872" s="6">
        <f>Table1[[#This Row],[Volume in Units]]*Table1[[#This Row],[Price SDG/Unit]]</f>
        <v>0</v>
      </c>
      <c r="U2872" s="57">
        <f>Table1[[#This Row],[Volume MT/Head]]*Table1[[#This Row],[Price USD/(MT/Head)]]</f>
        <v>0</v>
      </c>
      <c r="W2872" s="28">
        <f>Table1[[#This Row],[Commission SDG/MT]]*Table1[[#This Row],[Volume in Units]]</f>
        <v>0</v>
      </c>
      <c r="Y2872" s="28">
        <f t="shared" si="243"/>
        <v>0</v>
      </c>
      <c r="Z2872" s="6">
        <f>IFERROR((Table1[[#This Row],[Total Cost SDG]]/Table1[[#This Row],[Volume MT/Head]]),0)</f>
        <v>0</v>
      </c>
      <c r="AA2872" s="57" t="e">
        <f t="shared" si="244"/>
        <v>#DIV/0!</v>
      </c>
      <c r="AB2872" s="57">
        <f>IFERROR((Table1[[#This Row],[Total Cost USD]]/Table1[[#This Row],[Volume MT/Head]]),0)</f>
        <v>0</v>
      </c>
      <c r="AD2872" s="6">
        <f>Table1[[#This Row],[Volume MT/Head]]-Table1[[#This Row],[Delivered MT]]</f>
        <v>0</v>
      </c>
      <c r="AE2872" s="6">
        <f>Table1[[#This Row],[Delivered MT]]*Table1[[#This Row],[Average Cost SDG/MT]]</f>
        <v>0</v>
      </c>
    </row>
    <row r="2873" spans="1:31" hidden="1" x14ac:dyDescent="0.2">
      <c r="A2873" s="1">
        <v>2884</v>
      </c>
      <c r="P2873" s="6">
        <f t="shared" si="241"/>
        <v>0</v>
      </c>
      <c r="R2873" s="6">
        <f t="shared" si="242"/>
        <v>0</v>
      </c>
      <c r="S2873" s="57">
        <f t="shared" si="245"/>
        <v>0</v>
      </c>
      <c r="T2873" s="6">
        <f>Table1[[#This Row],[Volume in Units]]*Table1[[#This Row],[Price SDG/Unit]]</f>
        <v>0</v>
      </c>
      <c r="U2873" s="57">
        <f>Table1[[#This Row],[Volume MT/Head]]*Table1[[#This Row],[Price USD/(MT/Head)]]</f>
        <v>0</v>
      </c>
      <c r="W2873" s="28">
        <f>Table1[[#This Row],[Commission SDG/MT]]*Table1[[#This Row],[Volume in Units]]</f>
        <v>0</v>
      </c>
      <c r="Y2873" s="28">
        <f t="shared" si="243"/>
        <v>0</v>
      </c>
      <c r="Z2873" s="6">
        <f>IFERROR((Table1[[#This Row],[Total Cost SDG]]/Table1[[#This Row],[Volume MT/Head]]),0)</f>
        <v>0</v>
      </c>
      <c r="AA2873" s="57" t="e">
        <f t="shared" si="244"/>
        <v>#DIV/0!</v>
      </c>
      <c r="AB2873" s="57">
        <f>IFERROR((Table1[[#This Row],[Total Cost USD]]/Table1[[#This Row],[Volume MT/Head]]),0)</f>
        <v>0</v>
      </c>
      <c r="AD2873" s="6">
        <f>Table1[[#This Row],[Volume MT/Head]]-Table1[[#This Row],[Delivered MT]]</f>
        <v>0</v>
      </c>
      <c r="AE2873" s="6">
        <f>Table1[[#This Row],[Delivered MT]]*Table1[[#This Row],[Average Cost SDG/MT]]</f>
        <v>0</v>
      </c>
    </row>
    <row r="2874" spans="1:31" hidden="1" x14ac:dyDescent="0.2">
      <c r="A2874" s="1">
        <v>2885</v>
      </c>
      <c r="P2874" s="6">
        <f t="shared" si="241"/>
        <v>0</v>
      </c>
      <c r="R2874" s="6">
        <f t="shared" si="242"/>
        <v>0</v>
      </c>
      <c r="S2874" s="57">
        <f t="shared" si="245"/>
        <v>0</v>
      </c>
      <c r="T2874" s="6">
        <f>Table1[[#This Row],[Volume in Units]]*Table1[[#This Row],[Price SDG/Unit]]</f>
        <v>0</v>
      </c>
      <c r="U2874" s="57">
        <f>Table1[[#This Row],[Volume MT/Head]]*Table1[[#This Row],[Price USD/(MT/Head)]]</f>
        <v>0</v>
      </c>
      <c r="W2874" s="28">
        <f>Table1[[#This Row],[Commission SDG/MT]]*Table1[[#This Row],[Volume in Units]]</f>
        <v>0</v>
      </c>
      <c r="Y2874" s="28">
        <f t="shared" si="243"/>
        <v>0</v>
      </c>
      <c r="Z2874" s="6">
        <f>IFERROR((Table1[[#This Row],[Total Cost SDG]]/Table1[[#This Row],[Volume MT/Head]]),0)</f>
        <v>0</v>
      </c>
      <c r="AA2874" s="57" t="e">
        <f t="shared" si="244"/>
        <v>#DIV/0!</v>
      </c>
      <c r="AB2874" s="57">
        <f>IFERROR((Table1[[#This Row],[Total Cost USD]]/Table1[[#This Row],[Volume MT/Head]]),0)</f>
        <v>0</v>
      </c>
      <c r="AD2874" s="6">
        <f>Table1[[#This Row],[Volume MT/Head]]-Table1[[#This Row],[Delivered MT]]</f>
        <v>0</v>
      </c>
      <c r="AE2874" s="6">
        <f>Table1[[#This Row],[Delivered MT]]*Table1[[#This Row],[Average Cost SDG/MT]]</f>
        <v>0</v>
      </c>
    </row>
    <row r="2875" spans="1:31" hidden="1" x14ac:dyDescent="0.2">
      <c r="A2875" s="1">
        <v>2886</v>
      </c>
      <c r="P2875" s="6">
        <f t="shared" si="241"/>
        <v>0</v>
      </c>
      <c r="R2875" s="6">
        <f t="shared" si="242"/>
        <v>0</v>
      </c>
      <c r="S2875" s="57">
        <f t="shared" si="245"/>
        <v>0</v>
      </c>
      <c r="T2875" s="6">
        <f>Table1[[#This Row],[Volume in Units]]*Table1[[#This Row],[Price SDG/Unit]]</f>
        <v>0</v>
      </c>
      <c r="U2875" s="57">
        <f>Table1[[#This Row],[Volume MT/Head]]*Table1[[#This Row],[Price USD/(MT/Head)]]</f>
        <v>0</v>
      </c>
      <c r="W2875" s="28">
        <f>Table1[[#This Row],[Commission SDG/MT]]*Table1[[#This Row],[Volume in Units]]</f>
        <v>0</v>
      </c>
      <c r="Y2875" s="28">
        <f t="shared" si="243"/>
        <v>0</v>
      </c>
      <c r="Z2875" s="6">
        <f>IFERROR((Table1[[#This Row],[Total Cost SDG]]/Table1[[#This Row],[Volume MT/Head]]),0)</f>
        <v>0</v>
      </c>
      <c r="AA2875" s="57" t="e">
        <f t="shared" si="244"/>
        <v>#DIV/0!</v>
      </c>
      <c r="AB2875" s="57">
        <f>IFERROR((Table1[[#This Row],[Total Cost USD]]/Table1[[#This Row],[Volume MT/Head]]),0)</f>
        <v>0</v>
      </c>
      <c r="AD2875" s="6">
        <f>Table1[[#This Row],[Volume MT/Head]]-Table1[[#This Row],[Delivered MT]]</f>
        <v>0</v>
      </c>
      <c r="AE2875" s="6">
        <f>Table1[[#This Row],[Delivered MT]]*Table1[[#This Row],[Average Cost SDG/MT]]</f>
        <v>0</v>
      </c>
    </row>
    <row r="2876" spans="1:31" hidden="1" x14ac:dyDescent="0.2">
      <c r="A2876" s="1">
        <v>2887</v>
      </c>
      <c r="P2876" s="6">
        <f t="shared" si="241"/>
        <v>0</v>
      </c>
      <c r="R2876" s="6">
        <f t="shared" si="242"/>
        <v>0</v>
      </c>
      <c r="S2876" s="57">
        <f t="shared" si="245"/>
        <v>0</v>
      </c>
      <c r="T2876" s="6">
        <f>Table1[[#This Row],[Volume in Units]]*Table1[[#This Row],[Price SDG/Unit]]</f>
        <v>0</v>
      </c>
      <c r="U2876" s="57">
        <f>Table1[[#This Row],[Volume MT/Head]]*Table1[[#This Row],[Price USD/(MT/Head)]]</f>
        <v>0</v>
      </c>
      <c r="W2876" s="28">
        <f>Table1[[#This Row],[Commission SDG/MT]]*Table1[[#This Row],[Volume in Units]]</f>
        <v>0</v>
      </c>
      <c r="Y2876" s="28">
        <f t="shared" si="243"/>
        <v>0</v>
      </c>
      <c r="Z2876" s="6">
        <f>IFERROR((Table1[[#This Row],[Total Cost SDG]]/Table1[[#This Row],[Volume MT/Head]]),0)</f>
        <v>0</v>
      </c>
      <c r="AA2876" s="57" t="e">
        <f t="shared" si="244"/>
        <v>#DIV/0!</v>
      </c>
      <c r="AB2876" s="57">
        <f>IFERROR((Table1[[#This Row],[Total Cost USD]]/Table1[[#This Row],[Volume MT/Head]]),0)</f>
        <v>0</v>
      </c>
      <c r="AD2876" s="6">
        <f>Table1[[#This Row],[Volume MT/Head]]-Table1[[#This Row],[Delivered MT]]</f>
        <v>0</v>
      </c>
      <c r="AE2876" s="6">
        <f>Table1[[#This Row],[Delivered MT]]*Table1[[#This Row],[Average Cost SDG/MT]]</f>
        <v>0</v>
      </c>
    </row>
    <row r="2877" spans="1:31" hidden="1" x14ac:dyDescent="0.2">
      <c r="A2877" s="1">
        <v>2888</v>
      </c>
      <c r="P2877" s="6">
        <f t="shared" si="241"/>
        <v>0</v>
      </c>
      <c r="R2877" s="6">
        <f t="shared" si="242"/>
        <v>0</v>
      </c>
      <c r="S2877" s="57">
        <f t="shared" si="245"/>
        <v>0</v>
      </c>
      <c r="T2877" s="6">
        <f>Table1[[#This Row],[Volume in Units]]*Table1[[#This Row],[Price SDG/Unit]]</f>
        <v>0</v>
      </c>
      <c r="U2877" s="57">
        <f>Table1[[#This Row],[Volume MT/Head]]*Table1[[#This Row],[Price USD/(MT/Head)]]</f>
        <v>0</v>
      </c>
      <c r="W2877" s="28">
        <f>Table1[[#This Row],[Commission SDG/MT]]*Table1[[#This Row],[Volume in Units]]</f>
        <v>0</v>
      </c>
      <c r="Y2877" s="28">
        <f t="shared" si="243"/>
        <v>0</v>
      </c>
      <c r="Z2877" s="6">
        <f>IFERROR((Table1[[#This Row],[Total Cost SDG]]/Table1[[#This Row],[Volume MT/Head]]),0)</f>
        <v>0</v>
      </c>
      <c r="AA2877" s="57" t="e">
        <f t="shared" si="244"/>
        <v>#DIV/0!</v>
      </c>
      <c r="AB2877" s="57">
        <f>IFERROR((Table1[[#This Row],[Total Cost USD]]/Table1[[#This Row],[Volume MT/Head]]),0)</f>
        <v>0</v>
      </c>
      <c r="AD2877" s="6">
        <f>Table1[[#This Row],[Volume MT/Head]]-Table1[[#This Row],[Delivered MT]]</f>
        <v>0</v>
      </c>
      <c r="AE2877" s="6">
        <f>Table1[[#This Row],[Delivered MT]]*Table1[[#This Row],[Average Cost SDG/MT]]</f>
        <v>0</v>
      </c>
    </row>
    <row r="2878" spans="1:31" hidden="1" x14ac:dyDescent="0.2">
      <c r="A2878" s="1">
        <v>2889</v>
      </c>
      <c r="P2878" s="6">
        <f t="shared" si="241"/>
        <v>0</v>
      </c>
      <c r="R2878" s="6">
        <f t="shared" si="242"/>
        <v>0</v>
      </c>
      <c r="S2878" s="57">
        <f t="shared" si="245"/>
        <v>0</v>
      </c>
      <c r="T2878" s="6">
        <f>Table1[[#This Row],[Volume in Units]]*Table1[[#This Row],[Price SDG/Unit]]</f>
        <v>0</v>
      </c>
      <c r="U2878" s="57">
        <f>Table1[[#This Row],[Volume MT/Head]]*Table1[[#This Row],[Price USD/(MT/Head)]]</f>
        <v>0</v>
      </c>
      <c r="W2878" s="28">
        <f>Table1[[#This Row],[Commission SDG/MT]]*Table1[[#This Row],[Volume in Units]]</f>
        <v>0</v>
      </c>
      <c r="Y2878" s="28">
        <f t="shared" si="243"/>
        <v>0</v>
      </c>
      <c r="Z2878" s="6">
        <f>IFERROR((Table1[[#This Row],[Total Cost SDG]]/Table1[[#This Row],[Volume MT/Head]]),0)</f>
        <v>0</v>
      </c>
      <c r="AA2878" s="57" t="e">
        <f t="shared" si="244"/>
        <v>#DIV/0!</v>
      </c>
      <c r="AB2878" s="57">
        <f>IFERROR((Table1[[#This Row],[Total Cost USD]]/Table1[[#This Row],[Volume MT/Head]]),0)</f>
        <v>0</v>
      </c>
      <c r="AD2878" s="6">
        <f>Table1[[#This Row],[Volume MT/Head]]-Table1[[#This Row],[Delivered MT]]</f>
        <v>0</v>
      </c>
      <c r="AE2878" s="6">
        <f>Table1[[#This Row],[Delivered MT]]*Table1[[#This Row],[Average Cost SDG/MT]]</f>
        <v>0</v>
      </c>
    </row>
    <row r="2879" spans="1:31" hidden="1" x14ac:dyDescent="0.2">
      <c r="A2879" s="1">
        <v>2890</v>
      </c>
      <c r="P2879" s="6">
        <f t="shared" si="241"/>
        <v>0</v>
      </c>
      <c r="R2879" s="6">
        <f t="shared" si="242"/>
        <v>0</v>
      </c>
      <c r="S2879" s="57">
        <f t="shared" si="245"/>
        <v>0</v>
      </c>
      <c r="T2879" s="6">
        <f>Table1[[#This Row],[Volume in Units]]*Table1[[#This Row],[Price SDG/Unit]]</f>
        <v>0</v>
      </c>
      <c r="U2879" s="57">
        <f>Table1[[#This Row],[Volume MT/Head]]*Table1[[#This Row],[Price USD/(MT/Head)]]</f>
        <v>0</v>
      </c>
      <c r="W2879" s="28">
        <f>Table1[[#This Row],[Commission SDG/MT]]*Table1[[#This Row],[Volume in Units]]</f>
        <v>0</v>
      </c>
      <c r="Y2879" s="28">
        <f t="shared" si="243"/>
        <v>0</v>
      </c>
      <c r="Z2879" s="6">
        <f>IFERROR((Table1[[#This Row],[Total Cost SDG]]/Table1[[#This Row],[Volume MT/Head]]),0)</f>
        <v>0</v>
      </c>
      <c r="AA2879" s="57" t="e">
        <f t="shared" si="244"/>
        <v>#DIV/0!</v>
      </c>
      <c r="AB2879" s="57">
        <f>IFERROR((Table1[[#This Row],[Total Cost USD]]/Table1[[#This Row],[Volume MT/Head]]),0)</f>
        <v>0</v>
      </c>
      <c r="AD2879" s="6">
        <f>Table1[[#This Row],[Volume MT/Head]]-Table1[[#This Row],[Delivered MT]]</f>
        <v>0</v>
      </c>
      <c r="AE2879" s="6">
        <f>Table1[[#This Row],[Delivered MT]]*Table1[[#This Row],[Average Cost SDG/MT]]</f>
        <v>0</v>
      </c>
    </row>
    <row r="2880" spans="1:31" hidden="1" x14ac:dyDescent="0.2">
      <c r="A2880" s="1">
        <v>2891</v>
      </c>
      <c r="P2880" s="6">
        <f t="shared" si="241"/>
        <v>0</v>
      </c>
      <c r="R2880" s="6">
        <f t="shared" si="242"/>
        <v>0</v>
      </c>
      <c r="S2880" s="57">
        <f t="shared" si="245"/>
        <v>0</v>
      </c>
      <c r="T2880" s="6">
        <f>Table1[[#This Row],[Volume in Units]]*Table1[[#This Row],[Price SDG/Unit]]</f>
        <v>0</v>
      </c>
      <c r="U2880" s="57">
        <f>Table1[[#This Row],[Volume MT/Head]]*Table1[[#This Row],[Price USD/(MT/Head)]]</f>
        <v>0</v>
      </c>
      <c r="W2880" s="28">
        <f>Table1[[#This Row],[Commission SDG/MT]]*Table1[[#This Row],[Volume in Units]]</f>
        <v>0</v>
      </c>
      <c r="Y2880" s="28">
        <f t="shared" si="243"/>
        <v>0</v>
      </c>
      <c r="Z2880" s="6">
        <f>IFERROR((Table1[[#This Row],[Total Cost SDG]]/Table1[[#This Row],[Volume MT/Head]]),0)</f>
        <v>0</v>
      </c>
      <c r="AA2880" s="57" t="e">
        <f t="shared" si="244"/>
        <v>#DIV/0!</v>
      </c>
      <c r="AB2880" s="57">
        <f>IFERROR((Table1[[#This Row],[Total Cost USD]]/Table1[[#This Row],[Volume MT/Head]]),0)</f>
        <v>0</v>
      </c>
      <c r="AD2880" s="6">
        <f>Table1[[#This Row],[Volume MT/Head]]-Table1[[#This Row],[Delivered MT]]</f>
        <v>0</v>
      </c>
      <c r="AE2880" s="6">
        <f>Table1[[#This Row],[Delivered MT]]*Table1[[#This Row],[Average Cost SDG/MT]]</f>
        <v>0</v>
      </c>
    </row>
    <row r="2881" spans="1:31" hidden="1" x14ac:dyDescent="0.2">
      <c r="A2881" s="1">
        <v>2892</v>
      </c>
      <c r="P2881" s="6">
        <f t="shared" si="241"/>
        <v>0</v>
      </c>
      <c r="R2881" s="6">
        <f t="shared" si="242"/>
        <v>0</v>
      </c>
      <c r="S2881" s="57">
        <f t="shared" si="245"/>
        <v>0</v>
      </c>
      <c r="T2881" s="6">
        <f>Table1[[#This Row],[Volume in Units]]*Table1[[#This Row],[Price SDG/Unit]]</f>
        <v>0</v>
      </c>
      <c r="U2881" s="57">
        <f>Table1[[#This Row],[Volume MT/Head]]*Table1[[#This Row],[Price USD/(MT/Head)]]</f>
        <v>0</v>
      </c>
      <c r="W2881" s="28">
        <f>Table1[[#This Row],[Commission SDG/MT]]*Table1[[#This Row],[Volume in Units]]</f>
        <v>0</v>
      </c>
      <c r="Y2881" s="28">
        <f t="shared" si="243"/>
        <v>0</v>
      </c>
      <c r="Z2881" s="6">
        <f>IFERROR((Table1[[#This Row],[Total Cost SDG]]/Table1[[#This Row],[Volume MT/Head]]),0)</f>
        <v>0</v>
      </c>
      <c r="AA2881" s="57" t="e">
        <f t="shared" si="244"/>
        <v>#DIV/0!</v>
      </c>
      <c r="AB2881" s="57">
        <f>IFERROR((Table1[[#This Row],[Total Cost USD]]/Table1[[#This Row],[Volume MT/Head]]),0)</f>
        <v>0</v>
      </c>
      <c r="AD2881" s="6">
        <f>Table1[[#This Row],[Volume MT/Head]]-Table1[[#This Row],[Delivered MT]]</f>
        <v>0</v>
      </c>
      <c r="AE2881" s="6">
        <f>Table1[[#This Row],[Delivered MT]]*Table1[[#This Row],[Average Cost SDG/MT]]</f>
        <v>0</v>
      </c>
    </row>
    <row r="2882" spans="1:31" hidden="1" x14ac:dyDescent="0.2">
      <c r="A2882" s="1">
        <v>2893</v>
      </c>
      <c r="P2882" s="6">
        <f t="shared" ref="P2882:P2945" si="246">IF(N2882="KG",(O2882/1000),IF(N2882="Head",(O2882*1),IF(N2882="Kantar 100lb",(O2882/22.25),IF(N2882="Kantar 315lb",(O2882*315/2204.6),IF(N2882="MT",(O2882*1),IF(N2882="Ardab",(O2882*199.726/1000),IF(N2882="104 Bag",(O2882*104/1000),IF(N2882="101 Bag",(O2882*101/1000),IF(N2882=0,0)))))))))</f>
        <v>0</v>
      </c>
      <c r="R2882" s="6">
        <f t="shared" ref="R2882:R2945" si="247">IF(N2882="KG",(Q2882*1000),IF(N2882="Head",(Q2882*1),IF(N2882="Kantar 100lb",(Q2882*22.25),IF(N2882="Kantar 315lb",(Q2882/315*2204.6),IF(N2882="MT",(Q2882*1),IF(N2882="Ardab",(Q2882/199.726*1000),IF(N2882="104 Bag",(Q2882/104*1000),IF(N2882="101 Bag",(Q2882/101*1000),IF(N2882=0,0)))))))))</f>
        <v>0</v>
      </c>
      <c r="S2882" s="57">
        <f t="shared" si="245"/>
        <v>0</v>
      </c>
      <c r="T2882" s="6">
        <f>Table1[[#This Row],[Volume in Units]]*Table1[[#This Row],[Price SDG/Unit]]</f>
        <v>0</v>
      </c>
      <c r="U2882" s="57">
        <f>Table1[[#This Row],[Volume MT/Head]]*Table1[[#This Row],[Price USD/(MT/Head)]]</f>
        <v>0</v>
      </c>
      <c r="W2882" s="28">
        <f>Table1[[#This Row],[Commission SDG/MT]]*Table1[[#This Row],[Volume in Units]]</f>
        <v>0</v>
      </c>
      <c r="Y2882" s="28">
        <f t="shared" ref="Y2882:Y2945" si="248">T2882+W2882+X2882</f>
        <v>0</v>
      </c>
      <c r="Z2882" s="6">
        <f>IFERROR((Table1[[#This Row],[Total Cost SDG]]/Table1[[#This Row],[Volume MT/Head]]),0)</f>
        <v>0</v>
      </c>
      <c r="AA2882" s="57" t="e">
        <f t="shared" ref="AA2882:AA2945" si="249">Y2882/F2882</f>
        <v>#DIV/0!</v>
      </c>
      <c r="AB2882" s="57">
        <f>IFERROR((Table1[[#This Row],[Total Cost USD]]/Table1[[#This Row],[Volume MT/Head]]),0)</f>
        <v>0</v>
      </c>
      <c r="AD2882" s="6">
        <f>Table1[[#This Row],[Volume MT/Head]]-Table1[[#This Row],[Delivered MT]]</f>
        <v>0</v>
      </c>
      <c r="AE2882" s="6">
        <f>Table1[[#This Row],[Delivered MT]]*Table1[[#This Row],[Average Cost SDG/MT]]</f>
        <v>0</v>
      </c>
    </row>
    <row r="2883" spans="1:31" hidden="1" x14ac:dyDescent="0.2">
      <c r="A2883" s="1">
        <v>2894</v>
      </c>
      <c r="P2883" s="6">
        <f t="shared" si="246"/>
        <v>0</v>
      </c>
      <c r="R2883" s="6">
        <f t="shared" si="247"/>
        <v>0</v>
      </c>
      <c r="S2883" s="57">
        <f t="shared" si="245"/>
        <v>0</v>
      </c>
      <c r="T2883" s="6">
        <f>Table1[[#This Row],[Volume in Units]]*Table1[[#This Row],[Price SDG/Unit]]</f>
        <v>0</v>
      </c>
      <c r="U2883" s="57">
        <f>Table1[[#This Row],[Volume MT/Head]]*Table1[[#This Row],[Price USD/(MT/Head)]]</f>
        <v>0</v>
      </c>
      <c r="W2883" s="28">
        <f>Table1[[#This Row],[Commission SDG/MT]]*Table1[[#This Row],[Volume in Units]]</f>
        <v>0</v>
      </c>
      <c r="Y2883" s="28">
        <f t="shared" si="248"/>
        <v>0</v>
      </c>
      <c r="Z2883" s="6">
        <f>IFERROR((Table1[[#This Row],[Total Cost SDG]]/Table1[[#This Row],[Volume MT/Head]]),0)</f>
        <v>0</v>
      </c>
      <c r="AA2883" s="57" t="e">
        <f t="shared" si="249"/>
        <v>#DIV/0!</v>
      </c>
      <c r="AB2883" s="57">
        <f>IFERROR((Table1[[#This Row],[Total Cost USD]]/Table1[[#This Row],[Volume MT/Head]]),0)</f>
        <v>0</v>
      </c>
      <c r="AD2883" s="6">
        <f>Table1[[#This Row],[Volume MT/Head]]-Table1[[#This Row],[Delivered MT]]</f>
        <v>0</v>
      </c>
      <c r="AE2883" s="6">
        <f>Table1[[#This Row],[Delivered MT]]*Table1[[#This Row],[Average Cost SDG/MT]]</f>
        <v>0</v>
      </c>
    </row>
    <row r="2884" spans="1:31" hidden="1" x14ac:dyDescent="0.2">
      <c r="A2884" s="1">
        <v>2895</v>
      </c>
      <c r="P2884" s="6">
        <f t="shared" si="246"/>
        <v>0</v>
      </c>
      <c r="R2884" s="6">
        <f t="shared" si="247"/>
        <v>0</v>
      </c>
      <c r="S2884" s="57">
        <f t="shared" si="245"/>
        <v>0</v>
      </c>
      <c r="T2884" s="6">
        <f>Table1[[#This Row],[Volume in Units]]*Table1[[#This Row],[Price SDG/Unit]]</f>
        <v>0</v>
      </c>
      <c r="U2884" s="57">
        <f>Table1[[#This Row],[Volume MT/Head]]*Table1[[#This Row],[Price USD/(MT/Head)]]</f>
        <v>0</v>
      </c>
      <c r="W2884" s="28">
        <f>Table1[[#This Row],[Commission SDG/MT]]*Table1[[#This Row],[Volume in Units]]</f>
        <v>0</v>
      </c>
      <c r="Y2884" s="28">
        <f t="shared" si="248"/>
        <v>0</v>
      </c>
      <c r="Z2884" s="6">
        <f>IFERROR((Table1[[#This Row],[Total Cost SDG]]/Table1[[#This Row],[Volume MT/Head]]),0)</f>
        <v>0</v>
      </c>
      <c r="AA2884" s="57" t="e">
        <f t="shared" si="249"/>
        <v>#DIV/0!</v>
      </c>
      <c r="AB2884" s="57">
        <f>IFERROR((Table1[[#This Row],[Total Cost USD]]/Table1[[#This Row],[Volume MT/Head]]),0)</f>
        <v>0</v>
      </c>
      <c r="AD2884" s="6">
        <f>Table1[[#This Row],[Volume MT/Head]]-Table1[[#This Row],[Delivered MT]]</f>
        <v>0</v>
      </c>
      <c r="AE2884" s="6">
        <f>Table1[[#This Row],[Delivered MT]]*Table1[[#This Row],[Average Cost SDG/MT]]</f>
        <v>0</v>
      </c>
    </row>
    <row r="2885" spans="1:31" hidden="1" x14ac:dyDescent="0.2">
      <c r="A2885" s="1">
        <v>2896</v>
      </c>
      <c r="P2885" s="6">
        <f t="shared" si="246"/>
        <v>0</v>
      </c>
      <c r="R2885" s="6">
        <f t="shared" si="247"/>
        <v>0</v>
      </c>
      <c r="S2885" s="57">
        <f t="shared" si="245"/>
        <v>0</v>
      </c>
      <c r="T2885" s="6">
        <f>Table1[[#This Row],[Volume in Units]]*Table1[[#This Row],[Price SDG/Unit]]</f>
        <v>0</v>
      </c>
      <c r="U2885" s="57">
        <f>Table1[[#This Row],[Volume MT/Head]]*Table1[[#This Row],[Price USD/(MT/Head)]]</f>
        <v>0</v>
      </c>
      <c r="W2885" s="28">
        <f>Table1[[#This Row],[Commission SDG/MT]]*Table1[[#This Row],[Volume in Units]]</f>
        <v>0</v>
      </c>
      <c r="Y2885" s="28">
        <f t="shared" si="248"/>
        <v>0</v>
      </c>
      <c r="Z2885" s="6">
        <f>IFERROR((Table1[[#This Row],[Total Cost SDG]]/Table1[[#This Row],[Volume MT/Head]]),0)</f>
        <v>0</v>
      </c>
      <c r="AA2885" s="57" t="e">
        <f t="shared" si="249"/>
        <v>#DIV/0!</v>
      </c>
      <c r="AB2885" s="57">
        <f>IFERROR((Table1[[#This Row],[Total Cost USD]]/Table1[[#This Row],[Volume MT/Head]]),0)</f>
        <v>0</v>
      </c>
      <c r="AD2885" s="6">
        <f>Table1[[#This Row],[Volume MT/Head]]-Table1[[#This Row],[Delivered MT]]</f>
        <v>0</v>
      </c>
      <c r="AE2885" s="6">
        <f>Table1[[#This Row],[Delivered MT]]*Table1[[#This Row],[Average Cost SDG/MT]]</f>
        <v>0</v>
      </c>
    </row>
    <row r="2886" spans="1:31" hidden="1" x14ac:dyDescent="0.2">
      <c r="A2886" s="1">
        <v>2897</v>
      </c>
      <c r="P2886" s="6">
        <f t="shared" si="246"/>
        <v>0</v>
      </c>
      <c r="R2886" s="6">
        <f t="shared" si="247"/>
        <v>0</v>
      </c>
      <c r="S2886" s="57">
        <f t="shared" si="245"/>
        <v>0</v>
      </c>
      <c r="T2886" s="6">
        <f>Table1[[#This Row],[Volume in Units]]*Table1[[#This Row],[Price SDG/Unit]]</f>
        <v>0</v>
      </c>
      <c r="U2886" s="57">
        <f>Table1[[#This Row],[Volume MT/Head]]*Table1[[#This Row],[Price USD/(MT/Head)]]</f>
        <v>0</v>
      </c>
      <c r="W2886" s="28">
        <f>Table1[[#This Row],[Commission SDG/MT]]*Table1[[#This Row],[Volume in Units]]</f>
        <v>0</v>
      </c>
      <c r="Y2886" s="28">
        <f t="shared" si="248"/>
        <v>0</v>
      </c>
      <c r="Z2886" s="6">
        <f>IFERROR((Table1[[#This Row],[Total Cost SDG]]/Table1[[#This Row],[Volume MT/Head]]),0)</f>
        <v>0</v>
      </c>
      <c r="AA2886" s="57" t="e">
        <f t="shared" si="249"/>
        <v>#DIV/0!</v>
      </c>
      <c r="AB2886" s="57">
        <f>IFERROR((Table1[[#This Row],[Total Cost USD]]/Table1[[#This Row],[Volume MT/Head]]),0)</f>
        <v>0</v>
      </c>
      <c r="AD2886" s="6">
        <f>Table1[[#This Row],[Volume MT/Head]]-Table1[[#This Row],[Delivered MT]]</f>
        <v>0</v>
      </c>
      <c r="AE2886" s="6">
        <f>Table1[[#This Row],[Delivered MT]]*Table1[[#This Row],[Average Cost SDG/MT]]</f>
        <v>0</v>
      </c>
    </row>
    <row r="2887" spans="1:31" hidden="1" x14ac:dyDescent="0.2">
      <c r="A2887" s="1">
        <v>2898</v>
      </c>
      <c r="P2887" s="6">
        <f t="shared" si="246"/>
        <v>0</v>
      </c>
      <c r="R2887" s="6">
        <f t="shared" si="247"/>
        <v>0</v>
      </c>
      <c r="S2887" s="57">
        <f t="shared" si="245"/>
        <v>0</v>
      </c>
      <c r="T2887" s="6">
        <f>Table1[[#This Row],[Volume in Units]]*Table1[[#This Row],[Price SDG/Unit]]</f>
        <v>0</v>
      </c>
      <c r="U2887" s="57">
        <f>Table1[[#This Row],[Volume MT/Head]]*Table1[[#This Row],[Price USD/(MT/Head)]]</f>
        <v>0</v>
      </c>
      <c r="W2887" s="28">
        <f>Table1[[#This Row],[Commission SDG/MT]]*Table1[[#This Row],[Volume in Units]]</f>
        <v>0</v>
      </c>
      <c r="Y2887" s="28">
        <f t="shared" si="248"/>
        <v>0</v>
      </c>
      <c r="Z2887" s="6">
        <f>IFERROR((Table1[[#This Row],[Total Cost SDG]]/Table1[[#This Row],[Volume MT/Head]]),0)</f>
        <v>0</v>
      </c>
      <c r="AA2887" s="57" t="e">
        <f t="shared" si="249"/>
        <v>#DIV/0!</v>
      </c>
      <c r="AB2887" s="57">
        <f>IFERROR((Table1[[#This Row],[Total Cost USD]]/Table1[[#This Row],[Volume MT/Head]]),0)</f>
        <v>0</v>
      </c>
      <c r="AD2887" s="6">
        <f>Table1[[#This Row],[Volume MT/Head]]-Table1[[#This Row],[Delivered MT]]</f>
        <v>0</v>
      </c>
      <c r="AE2887" s="6">
        <f>Table1[[#This Row],[Delivered MT]]*Table1[[#This Row],[Average Cost SDG/MT]]</f>
        <v>0</v>
      </c>
    </row>
    <row r="2888" spans="1:31" hidden="1" x14ac:dyDescent="0.2">
      <c r="A2888" s="1">
        <v>2899</v>
      </c>
      <c r="P2888" s="6">
        <f t="shared" si="246"/>
        <v>0</v>
      </c>
      <c r="R2888" s="6">
        <f t="shared" si="247"/>
        <v>0</v>
      </c>
      <c r="S2888" s="57">
        <f t="shared" si="245"/>
        <v>0</v>
      </c>
      <c r="T2888" s="6">
        <f>Table1[[#This Row],[Volume in Units]]*Table1[[#This Row],[Price SDG/Unit]]</f>
        <v>0</v>
      </c>
      <c r="U2888" s="57">
        <f>Table1[[#This Row],[Volume MT/Head]]*Table1[[#This Row],[Price USD/(MT/Head)]]</f>
        <v>0</v>
      </c>
      <c r="W2888" s="28">
        <f>Table1[[#This Row],[Commission SDG/MT]]*Table1[[#This Row],[Volume in Units]]</f>
        <v>0</v>
      </c>
      <c r="Y2888" s="28">
        <f t="shared" si="248"/>
        <v>0</v>
      </c>
      <c r="Z2888" s="6">
        <f>IFERROR((Table1[[#This Row],[Total Cost SDG]]/Table1[[#This Row],[Volume MT/Head]]),0)</f>
        <v>0</v>
      </c>
      <c r="AA2888" s="57" t="e">
        <f t="shared" si="249"/>
        <v>#DIV/0!</v>
      </c>
      <c r="AB2888" s="57">
        <f>IFERROR((Table1[[#This Row],[Total Cost USD]]/Table1[[#This Row],[Volume MT/Head]]),0)</f>
        <v>0</v>
      </c>
      <c r="AD2888" s="6">
        <f>Table1[[#This Row],[Volume MT/Head]]-Table1[[#This Row],[Delivered MT]]</f>
        <v>0</v>
      </c>
      <c r="AE2888" s="6">
        <f>Table1[[#This Row],[Delivered MT]]*Table1[[#This Row],[Average Cost SDG/MT]]</f>
        <v>0</v>
      </c>
    </row>
    <row r="2889" spans="1:31" hidden="1" x14ac:dyDescent="0.2">
      <c r="A2889" s="1">
        <v>2900</v>
      </c>
      <c r="P2889" s="6">
        <f t="shared" si="246"/>
        <v>0</v>
      </c>
      <c r="R2889" s="6">
        <f t="shared" si="247"/>
        <v>0</v>
      </c>
      <c r="S2889" s="57">
        <f t="shared" si="245"/>
        <v>0</v>
      </c>
      <c r="T2889" s="6">
        <f>Table1[[#This Row],[Volume in Units]]*Table1[[#This Row],[Price SDG/Unit]]</f>
        <v>0</v>
      </c>
      <c r="U2889" s="57">
        <f>Table1[[#This Row],[Volume MT/Head]]*Table1[[#This Row],[Price USD/(MT/Head)]]</f>
        <v>0</v>
      </c>
      <c r="W2889" s="28">
        <f>Table1[[#This Row],[Commission SDG/MT]]*Table1[[#This Row],[Volume in Units]]</f>
        <v>0</v>
      </c>
      <c r="Y2889" s="28">
        <f t="shared" si="248"/>
        <v>0</v>
      </c>
      <c r="Z2889" s="6">
        <f>IFERROR((Table1[[#This Row],[Total Cost SDG]]/Table1[[#This Row],[Volume MT/Head]]),0)</f>
        <v>0</v>
      </c>
      <c r="AA2889" s="57" t="e">
        <f t="shared" si="249"/>
        <v>#DIV/0!</v>
      </c>
      <c r="AB2889" s="57">
        <f>IFERROR((Table1[[#This Row],[Total Cost USD]]/Table1[[#This Row],[Volume MT/Head]]),0)</f>
        <v>0</v>
      </c>
      <c r="AD2889" s="6">
        <f>Table1[[#This Row],[Volume MT/Head]]-Table1[[#This Row],[Delivered MT]]</f>
        <v>0</v>
      </c>
      <c r="AE2889" s="6">
        <f>Table1[[#This Row],[Delivered MT]]*Table1[[#This Row],[Average Cost SDG/MT]]</f>
        <v>0</v>
      </c>
    </row>
    <row r="2890" spans="1:31" hidden="1" x14ac:dyDescent="0.2">
      <c r="A2890" s="1">
        <v>2901</v>
      </c>
      <c r="P2890" s="6">
        <f t="shared" si="246"/>
        <v>0</v>
      </c>
      <c r="R2890" s="6">
        <f t="shared" si="247"/>
        <v>0</v>
      </c>
      <c r="S2890" s="57">
        <f t="shared" si="245"/>
        <v>0</v>
      </c>
      <c r="T2890" s="6">
        <f>Table1[[#This Row],[Volume in Units]]*Table1[[#This Row],[Price SDG/Unit]]</f>
        <v>0</v>
      </c>
      <c r="U2890" s="57">
        <f>Table1[[#This Row],[Volume MT/Head]]*Table1[[#This Row],[Price USD/(MT/Head)]]</f>
        <v>0</v>
      </c>
      <c r="W2890" s="28">
        <f>Table1[[#This Row],[Commission SDG/MT]]*Table1[[#This Row],[Volume in Units]]</f>
        <v>0</v>
      </c>
      <c r="Y2890" s="28">
        <f t="shared" si="248"/>
        <v>0</v>
      </c>
      <c r="Z2890" s="6">
        <f>IFERROR((Table1[[#This Row],[Total Cost SDG]]/Table1[[#This Row],[Volume MT/Head]]),0)</f>
        <v>0</v>
      </c>
      <c r="AA2890" s="57" t="e">
        <f t="shared" si="249"/>
        <v>#DIV/0!</v>
      </c>
      <c r="AB2890" s="57">
        <f>IFERROR((Table1[[#This Row],[Total Cost USD]]/Table1[[#This Row],[Volume MT/Head]]),0)</f>
        <v>0</v>
      </c>
      <c r="AD2890" s="6">
        <f>Table1[[#This Row],[Volume MT/Head]]-Table1[[#This Row],[Delivered MT]]</f>
        <v>0</v>
      </c>
      <c r="AE2890" s="6">
        <f>Table1[[#This Row],[Delivered MT]]*Table1[[#This Row],[Average Cost SDG/MT]]</f>
        <v>0</v>
      </c>
    </row>
    <row r="2891" spans="1:31" hidden="1" x14ac:dyDescent="0.2">
      <c r="A2891" s="1">
        <v>2902</v>
      </c>
      <c r="P2891" s="6">
        <f t="shared" si="246"/>
        <v>0</v>
      </c>
      <c r="R2891" s="6">
        <f t="shared" si="247"/>
        <v>0</v>
      </c>
      <c r="S2891" s="57">
        <f t="shared" si="245"/>
        <v>0</v>
      </c>
      <c r="T2891" s="6">
        <f>Table1[[#This Row],[Volume in Units]]*Table1[[#This Row],[Price SDG/Unit]]</f>
        <v>0</v>
      </c>
      <c r="U2891" s="57">
        <f>Table1[[#This Row],[Volume MT/Head]]*Table1[[#This Row],[Price USD/(MT/Head)]]</f>
        <v>0</v>
      </c>
      <c r="W2891" s="28">
        <f>Table1[[#This Row],[Commission SDG/MT]]*Table1[[#This Row],[Volume in Units]]</f>
        <v>0</v>
      </c>
      <c r="Y2891" s="28">
        <f t="shared" si="248"/>
        <v>0</v>
      </c>
      <c r="Z2891" s="6">
        <f>IFERROR((Table1[[#This Row],[Total Cost SDG]]/Table1[[#This Row],[Volume MT/Head]]),0)</f>
        <v>0</v>
      </c>
      <c r="AA2891" s="57" t="e">
        <f t="shared" si="249"/>
        <v>#DIV/0!</v>
      </c>
      <c r="AB2891" s="57">
        <f>IFERROR((Table1[[#This Row],[Total Cost USD]]/Table1[[#This Row],[Volume MT/Head]]),0)</f>
        <v>0</v>
      </c>
      <c r="AD2891" s="6">
        <f>Table1[[#This Row],[Volume MT/Head]]-Table1[[#This Row],[Delivered MT]]</f>
        <v>0</v>
      </c>
      <c r="AE2891" s="6">
        <f>Table1[[#This Row],[Delivered MT]]*Table1[[#This Row],[Average Cost SDG/MT]]</f>
        <v>0</v>
      </c>
    </row>
    <row r="2892" spans="1:31" hidden="1" x14ac:dyDescent="0.2">
      <c r="A2892" s="1">
        <v>2903</v>
      </c>
      <c r="P2892" s="6">
        <f t="shared" si="246"/>
        <v>0</v>
      </c>
      <c r="R2892" s="6">
        <f t="shared" si="247"/>
        <v>0</v>
      </c>
      <c r="S2892" s="57">
        <f t="shared" si="245"/>
        <v>0</v>
      </c>
      <c r="T2892" s="6">
        <f>Table1[[#This Row],[Volume in Units]]*Table1[[#This Row],[Price SDG/Unit]]</f>
        <v>0</v>
      </c>
      <c r="U2892" s="57">
        <f>Table1[[#This Row],[Volume MT/Head]]*Table1[[#This Row],[Price USD/(MT/Head)]]</f>
        <v>0</v>
      </c>
      <c r="W2892" s="28">
        <f>Table1[[#This Row],[Commission SDG/MT]]*Table1[[#This Row],[Volume in Units]]</f>
        <v>0</v>
      </c>
      <c r="Y2892" s="28">
        <f t="shared" si="248"/>
        <v>0</v>
      </c>
      <c r="Z2892" s="6">
        <f>IFERROR((Table1[[#This Row],[Total Cost SDG]]/Table1[[#This Row],[Volume MT/Head]]),0)</f>
        <v>0</v>
      </c>
      <c r="AA2892" s="57" t="e">
        <f t="shared" si="249"/>
        <v>#DIV/0!</v>
      </c>
      <c r="AB2892" s="57">
        <f>IFERROR((Table1[[#This Row],[Total Cost USD]]/Table1[[#This Row],[Volume MT/Head]]),0)</f>
        <v>0</v>
      </c>
      <c r="AD2892" s="6">
        <f>Table1[[#This Row],[Volume MT/Head]]-Table1[[#This Row],[Delivered MT]]</f>
        <v>0</v>
      </c>
      <c r="AE2892" s="6">
        <f>Table1[[#This Row],[Delivered MT]]*Table1[[#This Row],[Average Cost SDG/MT]]</f>
        <v>0</v>
      </c>
    </row>
    <row r="2893" spans="1:31" hidden="1" x14ac:dyDescent="0.2">
      <c r="A2893" s="1">
        <v>2904</v>
      </c>
      <c r="P2893" s="6">
        <f t="shared" si="246"/>
        <v>0</v>
      </c>
      <c r="R2893" s="6">
        <f t="shared" si="247"/>
        <v>0</v>
      </c>
      <c r="S2893" s="57">
        <f t="shared" si="245"/>
        <v>0</v>
      </c>
      <c r="T2893" s="6">
        <f>Table1[[#This Row],[Volume in Units]]*Table1[[#This Row],[Price SDG/Unit]]</f>
        <v>0</v>
      </c>
      <c r="U2893" s="57">
        <f>Table1[[#This Row],[Volume MT/Head]]*Table1[[#This Row],[Price USD/(MT/Head)]]</f>
        <v>0</v>
      </c>
      <c r="W2893" s="28">
        <f>Table1[[#This Row],[Commission SDG/MT]]*Table1[[#This Row],[Volume in Units]]</f>
        <v>0</v>
      </c>
      <c r="Y2893" s="28">
        <f t="shared" si="248"/>
        <v>0</v>
      </c>
      <c r="Z2893" s="6">
        <f>IFERROR((Table1[[#This Row],[Total Cost SDG]]/Table1[[#This Row],[Volume MT/Head]]),0)</f>
        <v>0</v>
      </c>
      <c r="AA2893" s="57" t="e">
        <f t="shared" si="249"/>
        <v>#DIV/0!</v>
      </c>
      <c r="AB2893" s="57">
        <f>IFERROR((Table1[[#This Row],[Total Cost USD]]/Table1[[#This Row],[Volume MT/Head]]),0)</f>
        <v>0</v>
      </c>
      <c r="AD2893" s="6">
        <f>Table1[[#This Row],[Volume MT/Head]]-Table1[[#This Row],[Delivered MT]]</f>
        <v>0</v>
      </c>
      <c r="AE2893" s="6">
        <f>Table1[[#This Row],[Delivered MT]]*Table1[[#This Row],[Average Cost SDG/MT]]</f>
        <v>0</v>
      </c>
    </row>
    <row r="2894" spans="1:31" hidden="1" x14ac:dyDescent="0.2">
      <c r="A2894" s="1">
        <v>2905</v>
      </c>
      <c r="P2894" s="6">
        <f t="shared" si="246"/>
        <v>0</v>
      </c>
      <c r="R2894" s="6">
        <f t="shared" si="247"/>
        <v>0</v>
      </c>
      <c r="S2894" s="57">
        <f t="shared" si="245"/>
        <v>0</v>
      </c>
      <c r="T2894" s="6">
        <f>Table1[[#This Row],[Volume in Units]]*Table1[[#This Row],[Price SDG/Unit]]</f>
        <v>0</v>
      </c>
      <c r="U2894" s="57">
        <f>Table1[[#This Row],[Volume MT/Head]]*Table1[[#This Row],[Price USD/(MT/Head)]]</f>
        <v>0</v>
      </c>
      <c r="W2894" s="28">
        <f>Table1[[#This Row],[Commission SDG/MT]]*Table1[[#This Row],[Volume in Units]]</f>
        <v>0</v>
      </c>
      <c r="Y2894" s="28">
        <f t="shared" si="248"/>
        <v>0</v>
      </c>
      <c r="Z2894" s="6">
        <f>IFERROR((Table1[[#This Row],[Total Cost SDG]]/Table1[[#This Row],[Volume MT/Head]]),0)</f>
        <v>0</v>
      </c>
      <c r="AA2894" s="57" t="e">
        <f t="shared" si="249"/>
        <v>#DIV/0!</v>
      </c>
      <c r="AB2894" s="57">
        <f>IFERROR((Table1[[#This Row],[Total Cost USD]]/Table1[[#This Row],[Volume MT/Head]]),0)</f>
        <v>0</v>
      </c>
      <c r="AD2894" s="6">
        <f>Table1[[#This Row],[Volume MT/Head]]-Table1[[#This Row],[Delivered MT]]</f>
        <v>0</v>
      </c>
      <c r="AE2894" s="6">
        <f>Table1[[#This Row],[Delivered MT]]*Table1[[#This Row],[Average Cost SDG/MT]]</f>
        <v>0</v>
      </c>
    </row>
    <row r="2895" spans="1:31" hidden="1" x14ac:dyDescent="0.2">
      <c r="A2895" s="1">
        <v>2906</v>
      </c>
      <c r="P2895" s="6">
        <f t="shared" si="246"/>
        <v>0</v>
      </c>
      <c r="R2895" s="6">
        <f t="shared" si="247"/>
        <v>0</v>
      </c>
      <c r="S2895" s="57">
        <f t="shared" si="245"/>
        <v>0</v>
      </c>
      <c r="T2895" s="6">
        <f>Table1[[#This Row],[Volume in Units]]*Table1[[#This Row],[Price SDG/Unit]]</f>
        <v>0</v>
      </c>
      <c r="U2895" s="57">
        <f>Table1[[#This Row],[Volume MT/Head]]*Table1[[#This Row],[Price USD/(MT/Head)]]</f>
        <v>0</v>
      </c>
      <c r="W2895" s="28">
        <f>Table1[[#This Row],[Commission SDG/MT]]*Table1[[#This Row],[Volume in Units]]</f>
        <v>0</v>
      </c>
      <c r="Y2895" s="28">
        <f t="shared" si="248"/>
        <v>0</v>
      </c>
      <c r="Z2895" s="6">
        <f>IFERROR((Table1[[#This Row],[Total Cost SDG]]/Table1[[#This Row],[Volume MT/Head]]),0)</f>
        <v>0</v>
      </c>
      <c r="AA2895" s="57" t="e">
        <f t="shared" si="249"/>
        <v>#DIV/0!</v>
      </c>
      <c r="AB2895" s="57">
        <f>IFERROR((Table1[[#This Row],[Total Cost USD]]/Table1[[#This Row],[Volume MT/Head]]),0)</f>
        <v>0</v>
      </c>
      <c r="AD2895" s="6">
        <f>Table1[[#This Row],[Volume MT/Head]]-Table1[[#This Row],[Delivered MT]]</f>
        <v>0</v>
      </c>
      <c r="AE2895" s="6">
        <f>Table1[[#This Row],[Delivered MT]]*Table1[[#This Row],[Average Cost SDG/MT]]</f>
        <v>0</v>
      </c>
    </row>
    <row r="2896" spans="1:31" hidden="1" x14ac:dyDescent="0.2">
      <c r="A2896" s="1">
        <v>2907</v>
      </c>
      <c r="P2896" s="6">
        <f t="shared" si="246"/>
        <v>0</v>
      </c>
      <c r="R2896" s="6">
        <f t="shared" si="247"/>
        <v>0</v>
      </c>
      <c r="S2896" s="57">
        <f t="shared" si="245"/>
        <v>0</v>
      </c>
      <c r="T2896" s="6">
        <f>Table1[[#This Row],[Volume in Units]]*Table1[[#This Row],[Price SDG/Unit]]</f>
        <v>0</v>
      </c>
      <c r="U2896" s="57">
        <f>Table1[[#This Row],[Volume MT/Head]]*Table1[[#This Row],[Price USD/(MT/Head)]]</f>
        <v>0</v>
      </c>
      <c r="W2896" s="28">
        <f>Table1[[#This Row],[Commission SDG/MT]]*Table1[[#This Row],[Volume in Units]]</f>
        <v>0</v>
      </c>
      <c r="Y2896" s="28">
        <f t="shared" si="248"/>
        <v>0</v>
      </c>
      <c r="Z2896" s="6">
        <f>IFERROR((Table1[[#This Row],[Total Cost SDG]]/Table1[[#This Row],[Volume MT/Head]]),0)</f>
        <v>0</v>
      </c>
      <c r="AA2896" s="57" t="e">
        <f t="shared" si="249"/>
        <v>#DIV/0!</v>
      </c>
      <c r="AB2896" s="57">
        <f>IFERROR((Table1[[#This Row],[Total Cost USD]]/Table1[[#This Row],[Volume MT/Head]]),0)</f>
        <v>0</v>
      </c>
      <c r="AD2896" s="6">
        <f>Table1[[#This Row],[Volume MT/Head]]-Table1[[#This Row],[Delivered MT]]</f>
        <v>0</v>
      </c>
      <c r="AE2896" s="6">
        <f>Table1[[#This Row],[Delivered MT]]*Table1[[#This Row],[Average Cost SDG/MT]]</f>
        <v>0</v>
      </c>
    </row>
    <row r="2897" spans="1:31" hidden="1" x14ac:dyDescent="0.2">
      <c r="A2897" s="1">
        <v>2908</v>
      </c>
      <c r="P2897" s="6">
        <f t="shared" si="246"/>
        <v>0</v>
      </c>
      <c r="R2897" s="6">
        <f t="shared" si="247"/>
        <v>0</v>
      </c>
      <c r="S2897" s="57">
        <f t="shared" si="245"/>
        <v>0</v>
      </c>
      <c r="T2897" s="6">
        <f>Table1[[#This Row],[Volume in Units]]*Table1[[#This Row],[Price SDG/Unit]]</f>
        <v>0</v>
      </c>
      <c r="U2897" s="57">
        <f>Table1[[#This Row],[Volume MT/Head]]*Table1[[#This Row],[Price USD/(MT/Head)]]</f>
        <v>0</v>
      </c>
      <c r="W2897" s="28">
        <f>Table1[[#This Row],[Commission SDG/MT]]*Table1[[#This Row],[Volume in Units]]</f>
        <v>0</v>
      </c>
      <c r="Y2897" s="28">
        <f t="shared" si="248"/>
        <v>0</v>
      </c>
      <c r="Z2897" s="6">
        <f>IFERROR((Table1[[#This Row],[Total Cost SDG]]/Table1[[#This Row],[Volume MT/Head]]),0)</f>
        <v>0</v>
      </c>
      <c r="AA2897" s="57" t="e">
        <f t="shared" si="249"/>
        <v>#DIV/0!</v>
      </c>
      <c r="AB2897" s="57">
        <f>IFERROR((Table1[[#This Row],[Total Cost USD]]/Table1[[#This Row],[Volume MT/Head]]),0)</f>
        <v>0</v>
      </c>
      <c r="AD2897" s="6">
        <f>Table1[[#This Row],[Volume MT/Head]]-Table1[[#This Row],[Delivered MT]]</f>
        <v>0</v>
      </c>
      <c r="AE2897" s="6">
        <f>Table1[[#This Row],[Delivered MT]]*Table1[[#This Row],[Average Cost SDG/MT]]</f>
        <v>0</v>
      </c>
    </row>
    <row r="2898" spans="1:31" hidden="1" x14ac:dyDescent="0.2">
      <c r="A2898" s="1">
        <v>2909</v>
      </c>
      <c r="P2898" s="6">
        <f t="shared" si="246"/>
        <v>0</v>
      </c>
      <c r="R2898" s="6">
        <f t="shared" si="247"/>
        <v>0</v>
      </c>
      <c r="S2898" s="57">
        <f t="shared" si="245"/>
        <v>0</v>
      </c>
      <c r="T2898" s="6">
        <f>Table1[[#This Row],[Volume in Units]]*Table1[[#This Row],[Price SDG/Unit]]</f>
        <v>0</v>
      </c>
      <c r="U2898" s="57">
        <f>Table1[[#This Row],[Volume MT/Head]]*Table1[[#This Row],[Price USD/(MT/Head)]]</f>
        <v>0</v>
      </c>
      <c r="W2898" s="28">
        <f>Table1[[#This Row],[Commission SDG/MT]]*Table1[[#This Row],[Volume in Units]]</f>
        <v>0</v>
      </c>
      <c r="Y2898" s="28">
        <f t="shared" si="248"/>
        <v>0</v>
      </c>
      <c r="Z2898" s="6">
        <f>IFERROR((Table1[[#This Row],[Total Cost SDG]]/Table1[[#This Row],[Volume MT/Head]]),0)</f>
        <v>0</v>
      </c>
      <c r="AA2898" s="57" t="e">
        <f t="shared" si="249"/>
        <v>#DIV/0!</v>
      </c>
      <c r="AB2898" s="57">
        <f>IFERROR((Table1[[#This Row],[Total Cost USD]]/Table1[[#This Row],[Volume MT/Head]]),0)</f>
        <v>0</v>
      </c>
      <c r="AD2898" s="6">
        <f>Table1[[#This Row],[Volume MT/Head]]-Table1[[#This Row],[Delivered MT]]</f>
        <v>0</v>
      </c>
      <c r="AE2898" s="6">
        <f>Table1[[#This Row],[Delivered MT]]*Table1[[#This Row],[Average Cost SDG/MT]]</f>
        <v>0</v>
      </c>
    </row>
    <row r="2899" spans="1:31" hidden="1" x14ac:dyDescent="0.2">
      <c r="A2899" s="1">
        <v>2910</v>
      </c>
      <c r="P2899" s="6">
        <f t="shared" si="246"/>
        <v>0</v>
      </c>
      <c r="R2899" s="6">
        <f t="shared" si="247"/>
        <v>0</v>
      </c>
      <c r="S2899" s="57">
        <f t="shared" si="245"/>
        <v>0</v>
      </c>
      <c r="T2899" s="6">
        <f>Table1[[#This Row],[Volume in Units]]*Table1[[#This Row],[Price SDG/Unit]]</f>
        <v>0</v>
      </c>
      <c r="U2899" s="57">
        <f>Table1[[#This Row],[Volume MT/Head]]*Table1[[#This Row],[Price USD/(MT/Head)]]</f>
        <v>0</v>
      </c>
      <c r="W2899" s="28">
        <f>Table1[[#This Row],[Commission SDG/MT]]*Table1[[#This Row],[Volume in Units]]</f>
        <v>0</v>
      </c>
      <c r="Y2899" s="28">
        <f t="shared" si="248"/>
        <v>0</v>
      </c>
      <c r="Z2899" s="6">
        <f>IFERROR((Table1[[#This Row],[Total Cost SDG]]/Table1[[#This Row],[Volume MT/Head]]),0)</f>
        <v>0</v>
      </c>
      <c r="AA2899" s="57" t="e">
        <f t="shared" si="249"/>
        <v>#DIV/0!</v>
      </c>
      <c r="AB2899" s="57">
        <f>IFERROR((Table1[[#This Row],[Total Cost USD]]/Table1[[#This Row],[Volume MT/Head]]),0)</f>
        <v>0</v>
      </c>
      <c r="AD2899" s="6">
        <f>Table1[[#This Row],[Volume MT/Head]]-Table1[[#This Row],[Delivered MT]]</f>
        <v>0</v>
      </c>
      <c r="AE2899" s="6">
        <f>Table1[[#This Row],[Delivered MT]]*Table1[[#This Row],[Average Cost SDG/MT]]</f>
        <v>0</v>
      </c>
    </row>
    <row r="2900" spans="1:31" hidden="1" x14ac:dyDescent="0.2">
      <c r="A2900" s="1">
        <v>2911</v>
      </c>
      <c r="P2900" s="6">
        <f t="shared" si="246"/>
        <v>0</v>
      </c>
      <c r="R2900" s="6">
        <f t="shared" si="247"/>
        <v>0</v>
      </c>
      <c r="S2900" s="57">
        <f t="shared" si="245"/>
        <v>0</v>
      </c>
      <c r="T2900" s="6">
        <f>Table1[[#This Row],[Volume in Units]]*Table1[[#This Row],[Price SDG/Unit]]</f>
        <v>0</v>
      </c>
      <c r="U2900" s="57">
        <f>Table1[[#This Row],[Volume MT/Head]]*Table1[[#This Row],[Price USD/(MT/Head)]]</f>
        <v>0</v>
      </c>
      <c r="W2900" s="28">
        <f>Table1[[#This Row],[Commission SDG/MT]]*Table1[[#This Row],[Volume in Units]]</f>
        <v>0</v>
      </c>
      <c r="Y2900" s="28">
        <f t="shared" si="248"/>
        <v>0</v>
      </c>
      <c r="Z2900" s="6">
        <f>IFERROR((Table1[[#This Row],[Total Cost SDG]]/Table1[[#This Row],[Volume MT/Head]]),0)</f>
        <v>0</v>
      </c>
      <c r="AA2900" s="57" t="e">
        <f t="shared" si="249"/>
        <v>#DIV/0!</v>
      </c>
      <c r="AB2900" s="57">
        <f>IFERROR((Table1[[#This Row],[Total Cost USD]]/Table1[[#This Row],[Volume MT/Head]]),0)</f>
        <v>0</v>
      </c>
      <c r="AD2900" s="6">
        <f>Table1[[#This Row],[Volume MT/Head]]-Table1[[#This Row],[Delivered MT]]</f>
        <v>0</v>
      </c>
      <c r="AE2900" s="6">
        <f>Table1[[#This Row],[Delivered MT]]*Table1[[#This Row],[Average Cost SDG/MT]]</f>
        <v>0</v>
      </c>
    </row>
    <row r="2901" spans="1:31" hidden="1" x14ac:dyDescent="0.2">
      <c r="A2901" s="1">
        <v>2912</v>
      </c>
      <c r="P2901" s="6">
        <f t="shared" si="246"/>
        <v>0</v>
      </c>
      <c r="R2901" s="6">
        <f t="shared" si="247"/>
        <v>0</v>
      </c>
      <c r="S2901" s="57">
        <f t="shared" si="245"/>
        <v>0</v>
      </c>
      <c r="T2901" s="6">
        <f>Table1[[#This Row],[Volume in Units]]*Table1[[#This Row],[Price SDG/Unit]]</f>
        <v>0</v>
      </c>
      <c r="U2901" s="57">
        <f>Table1[[#This Row],[Volume MT/Head]]*Table1[[#This Row],[Price USD/(MT/Head)]]</f>
        <v>0</v>
      </c>
      <c r="W2901" s="28">
        <f>Table1[[#This Row],[Commission SDG/MT]]*Table1[[#This Row],[Volume in Units]]</f>
        <v>0</v>
      </c>
      <c r="Y2901" s="28">
        <f t="shared" si="248"/>
        <v>0</v>
      </c>
      <c r="Z2901" s="6">
        <f>IFERROR((Table1[[#This Row],[Total Cost SDG]]/Table1[[#This Row],[Volume MT/Head]]),0)</f>
        <v>0</v>
      </c>
      <c r="AA2901" s="57" t="e">
        <f t="shared" si="249"/>
        <v>#DIV/0!</v>
      </c>
      <c r="AB2901" s="57">
        <f>IFERROR((Table1[[#This Row],[Total Cost USD]]/Table1[[#This Row],[Volume MT/Head]]),0)</f>
        <v>0</v>
      </c>
      <c r="AD2901" s="6">
        <f>Table1[[#This Row],[Volume MT/Head]]-Table1[[#This Row],[Delivered MT]]</f>
        <v>0</v>
      </c>
      <c r="AE2901" s="6">
        <f>Table1[[#This Row],[Delivered MT]]*Table1[[#This Row],[Average Cost SDG/MT]]</f>
        <v>0</v>
      </c>
    </row>
    <row r="2902" spans="1:31" hidden="1" x14ac:dyDescent="0.2">
      <c r="A2902" s="1">
        <v>2913</v>
      </c>
      <c r="P2902" s="6">
        <f t="shared" si="246"/>
        <v>0</v>
      </c>
      <c r="R2902" s="6">
        <f t="shared" si="247"/>
        <v>0</v>
      </c>
      <c r="S2902" s="57">
        <f t="shared" si="245"/>
        <v>0</v>
      </c>
      <c r="T2902" s="6">
        <f>Table1[[#This Row],[Volume in Units]]*Table1[[#This Row],[Price SDG/Unit]]</f>
        <v>0</v>
      </c>
      <c r="U2902" s="57">
        <f>Table1[[#This Row],[Volume MT/Head]]*Table1[[#This Row],[Price USD/(MT/Head)]]</f>
        <v>0</v>
      </c>
      <c r="W2902" s="28">
        <f>Table1[[#This Row],[Commission SDG/MT]]*Table1[[#This Row],[Volume in Units]]</f>
        <v>0</v>
      </c>
      <c r="Y2902" s="28">
        <f t="shared" si="248"/>
        <v>0</v>
      </c>
      <c r="Z2902" s="6">
        <f>IFERROR((Table1[[#This Row],[Total Cost SDG]]/Table1[[#This Row],[Volume MT/Head]]),0)</f>
        <v>0</v>
      </c>
      <c r="AA2902" s="57" t="e">
        <f t="shared" si="249"/>
        <v>#DIV/0!</v>
      </c>
      <c r="AB2902" s="57">
        <f>IFERROR((Table1[[#This Row],[Total Cost USD]]/Table1[[#This Row],[Volume MT/Head]]),0)</f>
        <v>0</v>
      </c>
      <c r="AD2902" s="6">
        <f>Table1[[#This Row],[Volume MT/Head]]-Table1[[#This Row],[Delivered MT]]</f>
        <v>0</v>
      </c>
      <c r="AE2902" s="6">
        <f>Table1[[#This Row],[Delivered MT]]*Table1[[#This Row],[Average Cost SDG/MT]]</f>
        <v>0</v>
      </c>
    </row>
    <row r="2903" spans="1:31" hidden="1" x14ac:dyDescent="0.2">
      <c r="A2903" s="1">
        <v>2914</v>
      </c>
      <c r="P2903" s="6">
        <f t="shared" si="246"/>
        <v>0</v>
      </c>
      <c r="R2903" s="6">
        <f t="shared" si="247"/>
        <v>0</v>
      </c>
      <c r="S2903" s="57">
        <f t="shared" si="245"/>
        <v>0</v>
      </c>
      <c r="T2903" s="6">
        <f>Table1[[#This Row],[Volume in Units]]*Table1[[#This Row],[Price SDG/Unit]]</f>
        <v>0</v>
      </c>
      <c r="U2903" s="57">
        <f>Table1[[#This Row],[Volume MT/Head]]*Table1[[#This Row],[Price USD/(MT/Head)]]</f>
        <v>0</v>
      </c>
      <c r="W2903" s="28">
        <f>Table1[[#This Row],[Commission SDG/MT]]*Table1[[#This Row],[Volume in Units]]</f>
        <v>0</v>
      </c>
      <c r="Y2903" s="28">
        <f t="shared" si="248"/>
        <v>0</v>
      </c>
      <c r="Z2903" s="6">
        <f>IFERROR((Table1[[#This Row],[Total Cost SDG]]/Table1[[#This Row],[Volume MT/Head]]),0)</f>
        <v>0</v>
      </c>
      <c r="AA2903" s="57" t="e">
        <f t="shared" si="249"/>
        <v>#DIV/0!</v>
      </c>
      <c r="AB2903" s="57">
        <f>IFERROR((Table1[[#This Row],[Total Cost USD]]/Table1[[#This Row],[Volume MT/Head]]),0)</f>
        <v>0</v>
      </c>
      <c r="AD2903" s="6">
        <f>Table1[[#This Row],[Volume MT/Head]]-Table1[[#This Row],[Delivered MT]]</f>
        <v>0</v>
      </c>
      <c r="AE2903" s="6">
        <f>Table1[[#This Row],[Delivered MT]]*Table1[[#This Row],[Average Cost SDG/MT]]</f>
        <v>0</v>
      </c>
    </row>
    <row r="2904" spans="1:31" hidden="1" x14ac:dyDescent="0.2">
      <c r="A2904" s="1">
        <v>2915</v>
      </c>
      <c r="P2904" s="6">
        <f t="shared" si="246"/>
        <v>0</v>
      </c>
      <c r="R2904" s="6">
        <f t="shared" si="247"/>
        <v>0</v>
      </c>
      <c r="S2904" s="57">
        <f t="shared" si="245"/>
        <v>0</v>
      </c>
      <c r="T2904" s="6">
        <f>Table1[[#This Row],[Volume in Units]]*Table1[[#This Row],[Price SDG/Unit]]</f>
        <v>0</v>
      </c>
      <c r="U2904" s="57">
        <f>Table1[[#This Row],[Volume MT/Head]]*Table1[[#This Row],[Price USD/(MT/Head)]]</f>
        <v>0</v>
      </c>
      <c r="W2904" s="28">
        <f>Table1[[#This Row],[Commission SDG/MT]]*Table1[[#This Row],[Volume in Units]]</f>
        <v>0</v>
      </c>
      <c r="Y2904" s="28">
        <f t="shared" si="248"/>
        <v>0</v>
      </c>
      <c r="Z2904" s="6">
        <f>IFERROR((Table1[[#This Row],[Total Cost SDG]]/Table1[[#This Row],[Volume MT/Head]]),0)</f>
        <v>0</v>
      </c>
      <c r="AA2904" s="57" t="e">
        <f t="shared" si="249"/>
        <v>#DIV/0!</v>
      </c>
      <c r="AB2904" s="57">
        <f>IFERROR((Table1[[#This Row],[Total Cost USD]]/Table1[[#This Row],[Volume MT/Head]]),0)</f>
        <v>0</v>
      </c>
      <c r="AD2904" s="6">
        <f>Table1[[#This Row],[Volume MT/Head]]-Table1[[#This Row],[Delivered MT]]</f>
        <v>0</v>
      </c>
      <c r="AE2904" s="6">
        <f>Table1[[#This Row],[Delivered MT]]*Table1[[#This Row],[Average Cost SDG/MT]]</f>
        <v>0</v>
      </c>
    </row>
    <row r="2905" spans="1:31" hidden="1" x14ac:dyDescent="0.2">
      <c r="A2905" s="1">
        <v>2916</v>
      </c>
      <c r="P2905" s="6">
        <f t="shared" si="246"/>
        <v>0</v>
      </c>
      <c r="R2905" s="6">
        <f t="shared" si="247"/>
        <v>0</v>
      </c>
      <c r="S2905" s="57">
        <f t="shared" ref="S2905:S2968" si="250">IFERROR((R2905/F2905),0)</f>
        <v>0</v>
      </c>
      <c r="T2905" s="6">
        <f>Table1[[#This Row],[Volume in Units]]*Table1[[#This Row],[Price SDG/Unit]]</f>
        <v>0</v>
      </c>
      <c r="U2905" s="57">
        <f>Table1[[#This Row],[Volume MT/Head]]*Table1[[#This Row],[Price USD/(MT/Head)]]</f>
        <v>0</v>
      </c>
      <c r="W2905" s="28">
        <f>Table1[[#This Row],[Commission SDG/MT]]*Table1[[#This Row],[Volume in Units]]</f>
        <v>0</v>
      </c>
      <c r="Y2905" s="28">
        <f t="shared" si="248"/>
        <v>0</v>
      </c>
      <c r="Z2905" s="6">
        <f>IFERROR((Table1[[#This Row],[Total Cost SDG]]/Table1[[#This Row],[Volume MT/Head]]),0)</f>
        <v>0</v>
      </c>
      <c r="AA2905" s="57" t="e">
        <f t="shared" si="249"/>
        <v>#DIV/0!</v>
      </c>
      <c r="AB2905" s="57">
        <f>IFERROR((Table1[[#This Row],[Total Cost USD]]/Table1[[#This Row],[Volume MT/Head]]),0)</f>
        <v>0</v>
      </c>
      <c r="AD2905" s="6">
        <f>Table1[[#This Row],[Volume MT/Head]]-Table1[[#This Row],[Delivered MT]]</f>
        <v>0</v>
      </c>
      <c r="AE2905" s="6">
        <f>Table1[[#This Row],[Delivered MT]]*Table1[[#This Row],[Average Cost SDG/MT]]</f>
        <v>0</v>
      </c>
    </row>
    <row r="2906" spans="1:31" hidden="1" x14ac:dyDescent="0.2">
      <c r="A2906" s="1">
        <v>2917</v>
      </c>
      <c r="P2906" s="6">
        <f t="shared" si="246"/>
        <v>0</v>
      </c>
      <c r="R2906" s="6">
        <f t="shared" si="247"/>
        <v>0</v>
      </c>
      <c r="S2906" s="57">
        <f t="shared" si="250"/>
        <v>0</v>
      </c>
      <c r="T2906" s="6">
        <f>Table1[[#This Row],[Volume in Units]]*Table1[[#This Row],[Price SDG/Unit]]</f>
        <v>0</v>
      </c>
      <c r="U2906" s="57">
        <f>Table1[[#This Row],[Volume MT/Head]]*Table1[[#This Row],[Price USD/(MT/Head)]]</f>
        <v>0</v>
      </c>
      <c r="W2906" s="28">
        <f>Table1[[#This Row],[Commission SDG/MT]]*Table1[[#This Row],[Volume in Units]]</f>
        <v>0</v>
      </c>
      <c r="Y2906" s="28">
        <f t="shared" si="248"/>
        <v>0</v>
      </c>
      <c r="Z2906" s="6">
        <f>IFERROR((Table1[[#This Row],[Total Cost SDG]]/Table1[[#This Row],[Volume MT/Head]]),0)</f>
        <v>0</v>
      </c>
      <c r="AA2906" s="57" t="e">
        <f t="shared" si="249"/>
        <v>#DIV/0!</v>
      </c>
      <c r="AB2906" s="57">
        <f>IFERROR((Table1[[#This Row],[Total Cost USD]]/Table1[[#This Row],[Volume MT/Head]]),0)</f>
        <v>0</v>
      </c>
      <c r="AD2906" s="6">
        <f>Table1[[#This Row],[Volume MT/Head]]-Table1[[#This Row],[Delivered MT]]</f>
        <v>0</v>
      </c>
      <c r="AE2906" s="6">
        <f>Table1[[#This Row],[Delivered MT]]*Table1[[#This Row],[Average Cost SDG/MT]]</f>
        <v>0</v>
      </c>
    </row>
    <row r="2907" spans="1:31" hidden="1" x14ac:dyDescent="0.2">
      <c r="A2907" s="1">
        <v>2918</v>
      </c>
      <c r="P2907" s="6">
        <f t="shared" si="246"/>
        <v>0</v>
      </c>
      <c r="R2907" s="6">
        <f t="shared" si="247"/>
        <v>0</v>
      </c>
      <c r="S2907" s="57">
        <f t="shared" si="250"/>
        <v>0</v>
      </c>
      <c r="T2907" s="6">
        <f>Table1[[#This Row],[Volume in Units]]*Table1[[#This Row],[Price SDG/Unit]]</f>
        <v>0</v>
      </c>
      <c r="U2907" s="57">
        <f>Table1[[#This Row],[Volume MT/Head]]*Table1[[#This Row],[Price USD/(MT/Head)]]</f>
        <v>0</v>
      </c>
      <c r="W2907" s="28">
        <f>Table1[[#This Row],[Commission SDG/MT]]*Table1[[#This Row],[Volume in Units]]</f>
        <v>0</v>
      </c>
      <c r="Y2907" s="28">
        <f t="shared" si="248"/>
        <v>0</v>
      </c>
      <c r="Z2907" s="6">
        <f>IFERROR((Table1[[#This Row],[Total Cost SDG]]/Table1[[#This Row],[Volume MT/Head]]),0)</f>
        <v>0</v>
      </c>
      <c r="AA2907" s="57" t="e">
        <f t="shared" si="249"/>
        <v>#DIV/0!</v>
      </c>
      <c r="AB2907" s="57">
        <f>IFERROR((Table1[[#This Row],[Total Cost USD]]/Table1[[#This Row],[Volume MT/Head]]),0)</f>
        <v>0</v>
      </c>
      <c r="AD2907" s="6">
        <f>Table1[[#This Row],[Volume MT/Head]]-Table1[[#This Row],[Delivered MT]]</f>
        <v>0</v>
      </c>
      <c r="AE2907" s="6">
        <f>Table1[[#This Row],[Delivered MT]]*Table1[[#This Row],[Average Cost SDG/MT]]</f>
        <v>0</v>
      </c>
    </row>
    <row r="2908" spans="1:31" hidden="1" x14ac:dyDescent="0.2">
      <c r="A2908" s="1">
        <v>2919</v>
      </c>
      <c r="P2908" s="6">
        <f t="shared" si="246"/>
        <v>0</v>
      </c>
      <c r="R2908" s="6">
        <f t="shared" si="247"/>
        <v>0</v>
      </c>
      <c r="S2908" s="57">
        <f t="shared" si="250"/>
        <v>0</v>
      </c>
      <c r="T2908" s="6">
        <f>Table1[[#This Row],[Volume in Units]]*Table1[[#This Row],[Price SDG/Unit]]</f>
        <v>0</v>
      </c>
      <c r="U2908" s="57">
        <f>Table1[[#This Row],[Volume MT/Head]]*Table1[[#This Row],[Price USD/(MT/Head)]]</f>
        <v>0</v>
      </c>
      <c r="W2908" s="28">
        <f>Table1[[#This Row],[Commission SDG/MT]]*Table1[[#This Row],[Volume in Units]]</f>
        <v>0</v>
      </c>
      <c r="Y2908" s="28">
        <f t="shared" si="248"/>
        <v>0</v>
      </c>
      <c r="Z2908" s="6">
        <f>IFERROR((Table1[[#This Row],[Total Cost SDG]]/Table1[[#This Row],[Volume MT/Head]]),0)</f>
        <v>0</v>
      </c>
      <c r="AA2908" s="57" t="e">
        <f t="shared" si="249"/>
        <v>#DIV/0!</v>
      </c>
      <c r="AB2908" s="57">
        <f>IFERROR((Table1[[#This Row],[Total Cost USD]]/Table1[[#This Row],[Volume MT/Head]]),0)</f>
        <v>0</v>
      </c>
      <c r="AD2908" s="6">
        <f>Table1[[#This Row],[Volume MT/Head]]-Table1[[#This Row],[Delivered MT]]</f>
        <v>0</v>
      </c>
      <c r="AE2908" s="6">
        <f>Table1[[#This Row],[Delivered MT]]*Table1[[#This Row],[Average Cost SDG/MT]]</f>
        <v>0</v>
      </c>
    </row>
    <row r="2909" spans="1:31" hidden="1" x14ac:dyDescent="0.2">
      <c r="A2909" s="1">
        <v>2920</v>
      </c>
      <c r="P2909" s="6">
        <f t="shared" si="246"/>
        <v>0</v>
      </c>
      <c r="R2909" s="6">
        <f t="shared" si="247"/>
        <v>0</v>
      </c>
      <c r="S2909" s="57">
        <f t="shared" si="250"/>
        <v>0</v>
      </c>
      <c r="T2909" s="6">
        <f>Table1[[#This Row],[Volume in Units]]*Table1[[#This Row],[Price SDG/Unit]]</f>
        <v>0</v>
      </c>
      <c r="U2909" s="57">
        <f>Table1[[#This Row],[Volume MT/Head]]*Table1[[#This Row],[Price USD/(MT/Head)]]</f>
        <v>0</v>
      </c>
      <c r="W2909" s="28">
        <f>Table1[[#This Row],[Commission SDG/MT]]*Table1[[#This Row],[Volume in Units]]</f>
        <v>0</v>
      </c>
      <c r="Y2909" s="28">
        <f t="shared" si="248"/>
        <v>0</v>
      </c>
      <c r="Z2909" s="6">
        <f>IFERROR((Table1[[#This Row],[Total Cost SDG]]/Table1[[#This Row],[Volume MT/Head]]),0)</f>
        <v>0</v>
      </c>
      <c r="AA2909" s="57" t="e">
        <f t="shared" si="249"/>
        <v>#DIV/0!</v>
      </c>
      <c r="AB2909" s="57">
        <f>IFERROR((Table1[[#This Row],[Total Cost USD]]/Table1[[#This Row],[Volume MT/Head]]),0)</f>
        <v>0</v>
      </c>
      <c r="AD2909" s="6">
        <f>Table1[[#This Row],[Volume MT/Head]]-Table1[[#This Row],[Delivered MT]]</f>
        <v>0</v>
      </c>
      <c r="AE2909" s="6">
        <f>Table1[[#This Row],[Delivered MT]]*Table1[[#This Row],[Average Cost SDG/MT]]</f>
        <v>0</v>
      </c>
    </row>
    <row r="2910" spans="1:31" hidden="1" x14ac:dyDescent="0.2">
      <c r="A2910" s="1">
        <v>2921</v>
      </c>
      <c r="P2910" s="6">
        <f t="shared" si="246"/>
        <v>0</v>
      </c>
      <c r="R2910" s="6">
        <f t="shared" si="247"/>
        <v>0</v>
      </c>
      <c r="S2910" s="57">
        <f t="shared" si="250"/>
        <v>0</v>
      </c>
      <c r="T2910" s="6">
        <f>Table1[[#This Row],[Volume in Units]]*Table1[[#This Row],[Price SDG/Unit]]</f>
        <v>0</v>
      </c>
      <c r="U2910" s="57">
        <f>Table1[[#This Row],[Volume MT/Head]]*Table1[[#This Row],[Price USD/(MT/Head)]]</f>
        <v>0</v>
      </c>
      <c r="W2910" s="28">
        <f>Table1[[#This Row],[Commission SDG/MT]]*Table1[[#This Row],[Volume in Units]]</f>
        <v>0</v>
      </c>
      <c r="Y2910" s="28">
        <f t="shared" si="248"/>
        <v>0</v>
      </c>
      <c r="Z2910" s="6">
        <f>IFERROR((Table1[[#This Row],[Total Cost SDG]]/Table1[[#This Row],[Volume MT/Head]]),0)</f>
        <v>0</v>
      </c>
      <c r="AA2910" s="57" t="e">
        <f t="shared" si="249"/>
        <v>#DIV/0!</v>
      </c>
      <c r="AB2910" s="57">
        <f>IFERROR((Table1[[#This Row],[Total Cost USD]]/Table1[[#This Row],[Volume MT/Head]]),0)</f>
        <v>0</v>
      </c>
      <c r="AD2910" s="6">
        <f>Table1[[#This Row],[Volume MT/Head]]-Table1[[#This Row],[Delivered MT]]</f>
        <v>0</v>
      </c>
      <c r="AE2910" s="6">
        <f>Table1[[#This Row],[Delivered MT]]*Table1[[#This Row],[Average Cost SDG/MT]]</f>
        <v>0</v>
      </c>
    </row>
    <row r="2911" spans="1:31" hidden="1" x14ac:dyDescent="0.2">
      <c r="A2911" s="1">
        <v>2922</v>
      </c>
      <c r="P2911" s="6">
        <f t="shared" si="246"/>
        <v>0</v>
      </c>
      <c r="R2911" s="6">
        <f t="shared" si="247"/>
        <v>0</v>
      </c>
      <c r="S2911" s="57">
        <f t="shared" si="250"/>
        <v>0</v>
      </c>
      <c r="T2911" s="6">
        <f>Table1[[#This Row],[Volume in Units]]*Table1[[#This Row],[Price SDG/Unit]]</f>
        <v>0</v>
      </c>
      <c r="U2911" s="57">
        <f>Table1[[#This Row],[Volume MT/Head]]*Table1[[#This Row],[Price USD/(MT/Head)]]</f>
        <v>0</v>
      </c>
      <c r="W2911" s="28">
        <f>Table1[[#This Row],[Commission SDG/MT]]*Table1[[#This Row],[Volume in Units]]</f>
        <v>0</v>
      </c>
      <c r="Y2911" s="28">
        <f t="shared" si="248"/>
        <v>0</v>
      </c>
      <c r="Z2911" s="6">
        <f>IFERROR((Table1[[#This Row],[Total Cost SDG]]/Table1[[#This Row],[Volume MT/Head]]),0)</f>
        <v>0</v>
      </c>
      <c r="AA2911" s="57" t="e">
        <f t="shared" si="249"/>
        <v>#DIV/0!</v>
      </c>
      <c r="AB2911" s="57">
        <f>IFERROR((Table1[[#This Row],[Total Cost USD]]/Table1[[#This Row],[Volume MT/Head]]),0)</f>
        <v>0</v>
      </c>
      <c r="AD2911" s="6">
        <f>Table1[[#This Row],[Volume MT/Head]]-Table1[[#This Row],[Delivered MT]]</f>
        <v>0</v>
      </c>
      <c r="AE2911" s="6">
        <f>Table1[[#This Row],[Delivered MT]]*Table1[[#This Row],[Average Cost SDG/MT]]</f>
        <v>0</v>
      </c>
    </row>
    <row r="2912" spans="1:31" hidden="1" x14ac:dyDescent="0.2">
      <c r="A2912" s="1">
        <v>2923</v>
      </c>
      <c r="P2912" s="6">
        <f t="shared" si="246"/>
        <v>0</v>
      </c>
      <c r="R2912" s="6">
        <f t="shared" si="247"/>
        <v>0</v>
      </c>
      <c r="S2912" s="57">
        <f t="shared" si="250"/>
        <v>0</v>
      </c>
      <c r="T2912" s="6">
        <f>Table1[[#This Row],[Volume in Units]]*Table1[[#This Row],[Price SDG/Unit]]</f>
        <v>0</v>
      </c>
      <c r="U2912" s="57">
        <f>Table1[[#This Row],[Volume MT/Head]]*Table1[[#This Row],[Price USD/(MT/Head)]]</f>
        <v>0</v>
      </c>
      <c r="W2912" s="28">
        <f>Table1[[#This Row],[Commission SDG/MT]]*Table1[[#This Row],[Volume in Units]]</f>
        <v>0</v>
      </c>
      <c r="Y2912" s="28">
        <f t="shared" si="248"/>
        <v>0</v>
      </c>
      <c r="Z2912" s="6">
        <f>IFERROR((Table1[[#This Row],[Total Cost SDG]]/Table1[[#This Row],[Volume MT/Head]]),0)</f>
        <v>0</v>
      </c>
      <c r="AA2912" s="57" t="e">
        <f t="shared" si="249"/>
        <v>#DIV/0!</v>
      </c>
      <c r="AB2912" s="57">
        <f>IFERROR((Table1[[#This Row],[Total Cost USD]]/Table1[[#This Row],[Volume MT/Head]]),0)</f>
        <v>0</v>
      </c>
      <c r="AD2912" s="6">
        <f>Table1[[#This Row],[Volume MT/Head]]-Table1[[#This Row],[Delivered MT]]</f>
        <v>0</v>
      </c>
      <c r="AE2912" s="6">
        <f>Table1[[#This Row],[Delivered MT]]*Table1[[#This Row],[Average Cost SDG/MT]]</f>
        <v>0</v>
      </c>
    </row>
    <row r="2913" spans="1:31" hidden="1" x14ac:dyDescent="0.2">
      <c r="A2913" s="1">
        <v>2924</v>
      </c>
      <c r="P2913" s="6">
        <f t="shared" si="246"/>
        <v>0</v>
      </c>
      <c r="R2913" s="6">
        <f t="shared" si="247"/>
        <v>0</v>
      </c>
      <c r="S2913" s="57">
        <f t="shared" si="250"/>
        <v>0</v>
      </c>
      <c r="T2913" s="6">
        <f>Table1[[#This Row],[Volume in Units]]*Table1[[#This Row],[Price SDG/Unit]]</f>
        <v>0</v>
      </c>
      <c r="U2913" s="57">
        <f>Table1[[#This Row],[Volume MT/Head]]*Table1[[#This Row],[Price USD/(MT/Head)]]</f>
        <v>0</v>
      </c>
      <c r="W2913" s="28">
        <f>Table1[[#This Row],[Commission SDG/MT]]*Table1[[#This Row],[Volume in Units]]</f>
        <v>0</v>
      </c>
      <c r="Y2913" s="28">
        <f t="shared" si="248"/>
        <v>0</v>
      </c>
      <c r="Z2913" s="6">
        <f>IFERROR((Table1[[#This Row],[Total Cost SDG]]/Table1[[#This Row],[Volume MT/Head]]),0)</f>
        <v>0</v>
      </c>
      <c r="AA2913" s="57" t="e">
        <f t="shared" si="249"/>
        <v>#DIV/0!</v>
      </c>
      <c r="AB2913" s="57">
        <f>IFERROR((Table1[[#This Row],[Total Cost USD]]/Table1[[#This Row],[Volume MT/Head]]),0)</f>
        <v>0</v>
      </c>
      <c r="AD2913" s="6">
        <f>Table1[[#This Row],[Volume MT/Head]]-Table1[[#This Row],[Delivered MT]]</f>
        <v>0</v>
      </c>
      <c r="AE2913" s="6">
        <f>Table1[[#This Row],[Delivered MT]]*Table1[[#This Row],[Average Cost SDG/MT]]</f>
        <v>0</v>
      </c>
    </row>
    <row r="2914" spans="1:31" hidden="1" x14ac:dyDescent="0.2">
      <c r="A2914" s="1">
        <v>2925</v>
      </c>
      <c r="P2914" s="6">
        <f t="shared" si="246"/>
        <v>0</v>
      </c>
      <c r="R2914" s="6">
        <f t="shared" si="247"/>
        <v>0</v>
      </c>
      <c r="S2914" s="57">
        <f t="shared" si="250"/>
        <v>0</v>
      </c>
      <c r="T2914" s="6">
        <f>Table1[[#This Row],[Volume in Units]]*Table1[[#This Row],[Price SDG/Unit]]</f>
        <v>0</v>
      </c>
      <c r="U2914" s="57">
        <f>Table1[[#This Row],[Volume MT/Head]]*Table1[[#This Row],[Price USD/(MT/Head)]]</f>
        <v>0</v>
      </c>
      <c r="W2914" s="28">
        <f>Table1[[#This Row],[Commission SDG/MT]]*Table1[[#This Row],[Volume in Units]]</f>
        <v>0</v>
      </c>
      <c r="Y2914" s="28">
        <f t="shared" si="248"/>
        <v>0</v>
      </c>
      <c r="Z2914" s="6">
        <f>IFERROR((Table1[[#This Row],[Total Cost SDG]]/Table1[[#This Row],[Volume MT/Head]]),0)</f>
        <v>0</v>
      </c>
      <c r="AA2914" s="57" t="e">
        <f t="shared" si="249"/>
        <v>#DIV/0!</v>
      </c>
      <c r="AB2914" s="57">
        <f>IFERROR((Table1[[#This Row],[Total Cost USD]]/Table1[[#This Row],[Volume MT/Head]]),0)</f>
        <v>0</v>
      </c>
      <c r="AD2914" s="6">
        <f>Table1[[#This Row],[Volume MT/Head]]-Table1[[#This Row],[Delivered MT]]</f>
        <v>0</v>
      </c>
      <c r="AE2914" s="6">
        <f>Table1[[#This Row],[Delivered MT]]*Table1[[#This Row],[Average Cost SDG/MT]]</f>
        <v>0</v>
      </c>
    </row>
    <row r="2915" spans="1:31" hidden="1" x14ac:dyDescent="0.2">
      <c r="A2915" s="1">
        <v>2926</v>
      </c>
      <c r="P2915" s="6">
        <f t="shared" si="246"/>
        <v>0</v>
      </c>
      <c r="R2915" s="6">
        <f t="shared" si="247"/>
        <v>0</v>
      </c>
      <c r="S2915" s="57">
        <f t="shared" si="250"/>
        <v>0</v>
      </c>
      <c r="T2915" s="6">
        <f>Table1[[#This Row],[Volume in Units]]*Table1[[#This Row],[Price SDG/Unit]]</f>
        <v>0</v>
      </c>
      <c r="U2915" s="57">
        <f>Table1[[#This Row],[Volume MT/Head]]*Table1[[#This Row],[Price USD/(MT/Head)]]</f>
        <v>0</v>
      </c>
      <c r="W2915" s="28">
        <f>Table1[[#This Row],[Commission SDG/MT]]*Table1[[#This Row],[Volume in Units]]</f>
        <v>0</v>
      </c>
      <c r="Y2915" s="28">
        <f t="shared" si="248"/>
        <v>0</v>
      </c>
      <c r="Z2915" s="6">
        <f>IFERROR((Table1[[#This Row],[Total Cost SDG]]/Table1[[#This Row],[Volume MT/Head]]),0)</f>
        <v>0</v>
      </c>
      <c r="AA2915" s="57" t="e">
        <f t="shared" si="249"/>
        <v>#DIV/0!</v>
      </c>
      <c r="AB2915" s="57">
        <f>IFERROR((Table1[[#This Row],[Total Cost USD]]/Table1[[#This Row],[Volume MT/Head]]),0)</f>
        <v>0</v>
      </c>
      <c r="AD2915" s="6">
        <f>Table1[[#This Row],[Volume MT/Head]]-Table1[[#This Row],[Delivered MT]]</f>
        <v>0</v>
      </c>
      <c r="AE2915" s="6">
        <f>Table1[[#This Row],[Delivered MT]]*Table1[[#This Row],[Average Cost SDG/MT]]</f>
        <v>0</v>
      </c>
    </row>
    <row r="2916" spans="1:31" hidden="1" x14ac:dyDescent="0.2">
      <c r="A2916" s="1">
        <v>2927</v>
      </c>
      <c r="P2916" s="6">
        <f t="shared" si="246"/>
        <v>0</v>
      </c>
      <c r="R2916" s="6">
        <f t="shared" si="247"/>
        <v>0</v>
      </c>
      <c r="S2916" s="57">
        <f t="shared" si="250"/>
        <v>0</v>
      </c>
      <c r="T2916" s="6">
        <f>Table1[[#This Row],[Volume in Units]]*Table1[[#This Row],[Price SDG/Unit]]</f>
        <v>0</v>
      </c>
      <c r="U2916" s="57">
        <f>Table1[[#This Row],[Volume MT/Head]]*Table1[[#This Row],[Price USD/(MT/Head)]]</f>
        <v>0</v>
      </c>
      <c r="W2916" s="28">
        <f>Table1[[#This Row],[Commission SDG/MT]]*Table1[[#This Row],[Volume in Units]]</f>
        <v>0</v>
      </c>
      <c r="Y2916" s="28">
        <f t="shared" si="248"/>
        <v>0</v>
      </c>
      <c r="Z2916" s="6">
        <f>IFERROR((Table1[[#This Row],[Total Cost SDG]]/Table1[[#This Row],[Volume MT/Head]]),0)</f>
        <v>0</v>
      </c>
      <c r="AA2916" s="57" t="e">
        <f t="shared" si="249"/>
        <v>#DIV/0!</v>
      </c>
      <c r="AB2916" s="57">
        <f>IFERROR((Table1[[#This Row],[Total Cost USD]]/Table1[[#This Row],[Volume MT/Head]]),0)</f>
        <v>0</v>
      </c>
      <c r="AD2916" s="6">
        <f>Table1[[#This Row],[Volume MT/Head]]-Table1[[#This Row],[Delivered MT]]</f>
        <v>0</v>
      </c>
      <c r="AE2916" s="6">
        <f>Table1[[#This Row],[Delivered MT]]*Table1[[#This Row],[Average Cost SDG/MT]]</f>
        <v>0</v>
      </c>
    </row>
    <row r="2917" spans="1:31" hidden="1" x14ac:dyDescent="0.2">
      <c r="A2917" s="1">
        <v>2928</v>
      </c>
      <c r="P2917" s="6">
        <f t="shared" si="246"/>
        <v>0</v>
      </c>
      <c r="R2917" s="6">
        <f t="shared" si="247"/>
        <v>0</v>
      </c>
      <c r="S2917" s="57">
        <f t="shared" si="250"/>
        <v>0</v>
      </c>
      <c r="T2917" s="6">
        <f>Table1[[#This Row],[Volume in Units]]*Table1[[#This Row],[Price SDG/Unit]]</f>
        <v>0</v>
      </c>
      <c r="U2917" s="57">
        <f>Table1[[#This Row],[Volume MT/Head]]*Table1[[#This Row],[Price USD/(MT/Head)]]</f>
        <v>0</v>
      </c>
      <c r="W2917" s="28">
        <f>Table1[[#This Row],[Commission SDG/MT]]*Table1[[#This Row],[Volume in Units]]</f>
        <v>0</v>
      </c>
      <c r="Y2917" s="28">
        <f t="shared" si="248"/>
        <v>0</v>
      </c>
      <c r="Z2917" s="6">
        <f>IFERROR((Table1[[#This Row],[Total Cost SDG]]/Table1[[#This Row],[Volume MT/Head]]),0)</f>
        <v>0</v>
      </c>
      <c r="AA2917" s="57" t="e">
        <f t="shared" si="249"/>
        <v>#DIV/0!</v>
      </c>
      <c r="AB2917" s="57">
        <f>IFERROR((Table1[[#This Row],[Total Cost USD]]/Table1[[#This Row],[Volume MT/Head]]),0)</f>
        <v>0</v>
      </c>
      <c r="AD2917" s="6">
        <f>Table1[[#This Row],[Volume MT/Head]]-Table1[[#This Row],[Delivered MT]]</f>
        <v>0</v>
      </c>
      <c r="AE2917" s="6">
        <f>Table1[[#This Row],[Delivered MT]]*Table1[[#This Row],[Average Cost SDG/MT]]</f>
        <v>0</v>
      </c>
    </row>
    <row r="2918" spans="1:31" hidden="1" x14ac:dyDescent="0.2">
      <c r="A2918" s="1">
        <v>2929</v>
      </c>
      <c r="P2918" s="6">
        <f t="shared" si="246"/>
        <v>0</v>
      </c>
      <c r="R2918" s="6">
        <f t="shared" si="247"/>
        <v>0</v>
      </c>
      <c r="S2918" s="57">
        <f t="shared" si="250"/>
        <v>0</v>
      </c>
      <c r="T2918" s="6">
        <f>Table1[[#This Row],[Volume in Units]]*Table1[[#This Row],[Price SDG/Unit]]</f>
        <v>0</v>
      </c>
      <c r="U2918" s="57">
        <f>Table1[[#This Row],[Volume MT/Head]]*Table1[[#This Row],[Price USD/(MT/Head)]]</f>
        <v>0</v>
      </c>
      <c r="W2918" s="28">
        <f>Table1[[#This Row],[Commission SDG/MT]]*Table1[[#This Row],[Volume in Units]]</f>
        <v>0</v>
      </c>
      <c r="Y2918" s="28">
        <f t="shared" si="248"/>
        <v>0</v>
      </c>
      <c r="Z2918" s="6">
        <f>IFERROR((Table1[[#This Row],[Total Cost SDG]]/Table1[[#This Row],[Volume MT/Head]]),0)</f>
        <v>0</v>
      </c>
      <c r="AA2918" s="57" t="e">
        <f t="shared" si="249"/>
        <v>#DIV/0!</v>
      </c>
      <c r="AB2918" s="57">
        <f>IFERROR((Table1[[#This Row],[Total Cost USD]]/Table1[[#This Row],[Volume MT/Head]]),0)</f>
        <v>0</v>
      </c>
      <c r="AD2918" s="6">
        <f>Table1[[#This Row],[Volume MT/Head]]-Table1[[#This Row],[Delivered MT]]</f>
        <v>0</v>
      </c>
      <c r="AE2918" s="6">
        <f>Table1[[#This Row],[Delivered MT]]*Table1[[#This Row],[Average Cost SDG/MT]]</f>
        <v>0</v>
      </c>
    </row>
    <row r="2919" spans="1:31" hidden="1" x14ac:dyDescent="0.2">
      <c r="A2919" s="1">
        <v>2930</v>
      </c>
      <c r="P2919" s="6">
        <f t="shared" si="246"/>
        <v>0</v>
      </c>
      <c r="R2919" s="6">
        <f t="shared" si="247"/>
        <v>0</v>
      </c>
      <c r="S2919" s="57">
        <f t="shared" si="250"/>
        <v>0</v>
      </c>
      <c r="T2919" s="6">
        <f>Table1[[#This Row],[Volume in Units]]*Table1[[#This Row],[Price SDG/Unit]]</f>
        <v>0</v>
      </c>
      <c r="U2919" s="57">
        <f>Table1[[#This Row],[Volume MT/Head]]*Table1[[#This Row],[Price USD/(MT/Head)]]</f>
        <v>0</v>
      </c>
      <c r="W2919" s="28">
        <f>Table1[[#This Row],[Commission SDG/MT]]*Table1[[#This Row],[Volume in Units]]</f>
        <v>0</v>
      </c>
      <c r="Y2919" s="28">
        <f t="shared" si="248"/>
        <v>0</v>
      </c>
      <c r="Z2919" s="6">
        <f>IFERROR((Table1[[#This Row],[Total Cost SDG]]/Table1[[#This Row],[Volume MT/Head]]),0)</f>
        <v>0</v>
      </c>
      <c r="AA2919" s="57" t="e">
        <f t="shared" si="249"/>
        <v>#DIV/0!</v>
      </c>
      <c r="AB2919" s="57">
        <f>IFERROR((Table1[[#This Row],[Total Cost USD]]/Table1[[#This Row],[Volume MT/Head]]),0)</f>
        <v>0</v>
      </c>
      <c r="AD2919" s="6">
        <f>Table1[[#This Row],[Volume MT/Head]]-Table1[[#This Row],[Delivered MT]]</f>
        <v>0</v>
      </c>
      <c r="AE2919" s="6">
        <f>Table1[[#This Row],[Delivered MT]]*Table1[[#This Row],[Average Cost SDG/MT]]</f>
        <v>0</v>
      </c>
    </row>
    <row r="2920" spans="1:31" hidden="1" x14ac:dyDescent="0.2">
      <c r="A2920" s="1">
        <v>2931</v>
      </c>
      <c r="P2920" s="6">
        <f t="shared" si="246"/>
        <v>0</v>
      </c>
      <c r="R2920" s="6">
        <f t="shared" si="247"/>
        <v>0</v>
      </c>
      <c r="S2920" s="57">
        <f t="shared" si="250"/>
        <v>0</v>
      </c>
      <c r="T2920" s="6">
        <f>Table1[[#This Row],[Volume in Units]]*Table1[[#This Row],[Price SDG/Unit]]</f>
        <v>0</v>
      </c>
      <c r="U2920" s="57">
        <f>Table1[[#This Row],[Volume MT/Head]]*Table1[[#This Row],[Price USD/(MT/Head)]]</f>
        <v>0</v>
      </c>
      <c r="W2920" s="28">
        <f>Table1[[#This Row],[Commission SDG/MT]]*Table1[[#This Row],[Volume in Units]]</f>
        <v>0</v>
      </c>
      <c r="Y2920" s="28">
        <f t="shared" si="248"/>
        <v>0</v>
      </c>
      <c r="Z2920" s="6">
        <f>IFERROR((Table1[[#This Row],[Total Cost SDG]]/Table1[[#This Row],[Volume MT/Head]]),0)</f>
        <v>0</v>
      </c>
      <c r="AA2920" s="57" t="e">
        <f t="shared" si="249"/>
        <v>#DIV/0!</v>
      </c>
      <c r="AB2920" s="57">
        <f>IFERROR((Table1[[#This Row],[Total Cost USD]]/Table1[[#This Row],[Volume MT/Head]]),0)</f>
        <v>0</v>
      </c>
      <c r="AD2920" s="6">
        <f>Table1[[#This Row],[Volume MT/Head]]-Table1[[#This Row],[Delivered MT]]</f>
        <v>0</v>
      </c>
      <c r="AE2920" s="6">
        <f>Table1[[#This Row],[Delivered MT]]*Table1[[#This Row],[Average Cost SDG/MT]]</f>
        <v>0</v>
      </c>
    </row>
    <row r="2921" spans="1:31" hidden="1" x14ac:dyDescent="0.2">
      <c r="A2921" s="1">
        <v>2932</v>
      </c>
      <c r="P2921" s="6">
        <f t="shared" si="246"/>
        <v>0</v>
      </c>
      <c r="R2921" s="6">
        <f t="shared" si="247"/>
        <v>0</v>
      </c>
      <c r="S2921" s="57">
        <f t="shared" si="250"/>
        <v>0</v>
      </c>
      <c r="T2921" s="6">
        <f>Table1[[#This Row],[Volume in Units]]*Table1[[#This Row],[Price SDG/Unit]]</f>
        <v>0</v>
      </c>
      <c r="U2921" s="57">
        <f>Table1[[#This Row],[Volume MT/Head]]*Table1[[#This Row],[Price USD/(MT/Head)]]</f>
        <v>0</v>
      </c>
      <c r="W2921" s="28">
        <f>Table1[[#This Row],[Commission SDG/MT]]*Table1[[#This Row],[Volume in Units]]</f>
        <v>0</v>
      </c>
      <c r="Y2921" s="28">
        <f t="shared" si="248"/>
        <v>0</v>
      </c>
      <c r="Z2921" s="6">
        <f>IFERROR((Table1[[#This Row],[Total Cost SDG]]/Table1[[#This Row],[Volume MT/Head]]),0)</f>
        <v>0</v>
      </c>
      <c r="AA2921" s="57" t="e">
        <f t="shared" si="249"/>
        <v>#DIV/0!</v>
      </c>
      <c r="AB2921" s="57">
        <f>IFERROR((Table1[[#This Row],[Total Cost USD]]/Table1[[#This Row],[Volume MT/Head]]),0)</f>
        <v>0</v>
      </c>
      <c r="AD2921" s="6">
        <f>Table1[[#This Row],[Volume MT/Head]]-Table1[[#This Row],[Delivered MT]]</f>
        <v>0</v>
      </c>
      <c r="AE2921" s="6">
        <f>Table1[[#This Row],[Delivered MT]]*Table1[[#This Row],[Average Cost SDG/MT]]</f>
        <v>0</v>
      </c>
    </row>
    <row r="2922" spans="1:31" hidden="1" x14ac:dyDescent="0.2">
      <c r="A2922" s="1">
        <v>2933</v>
      </c>
      <c r="P2922" s="6">
        <f t="shared" si="246"/>
        <v>0</v>
      </c>
      <c r="R2922" s="6">
        <f t="shared" si="247"/>
        <v>0</v>
      </c>
      <c r="S2922" s="57">
        <f t="shared" si="250"/>
        <v>0</v>
      </c>
      <c r="T2922" s="6">
        <f>Table1[[#This Row],[Volume in Units]]*Table1[[#This Row],[Price SDG/Unit]]</f>
        <v>0</v>
      </c>
      <c r="U2922" s="57">
        <f>Table1[[#This Row],[Volume MT/Head]]*Table1[[#This Row],[Price USD/(MT/Head)]]</f>
        <v>0</v>
      </c>
      <c r="W2922" s="28">
        <f>Table1[[#This Row],[Commission SDG/MT]]*Table1[[#This Row],[Volume in Units]]</f>
        <v>0</v>
      </c>
      <c r="Y2922" s="28">
        <f t="shared" si="248"/>
        <v>0</v>
      </c>
      <c r="Z2922" s="6">
        <f>IFERROR((Table1[[#This Row],[Total Cost SDG]]/Table1[[#This Row],[Volume MT/Head]]),0)</f>
        <v>0</v>
      </c>
      <c r="AA2922" s="57" t="e">
        <f t="shared" si="249"/>
        <v>#DIV/0!</v>
      </c>
      <c r="AB2922" s="57">
        <f>IFERROR((Table1[[#This Row],[Total Cost USD]]/Table1[[#This Row],[Volume MT/Head]]),0)</f>
        <v>0</v>
      </c>
      <c r="AD2922" s="6">
        <f>Table1[[#This Row],[Volume MT/Head]]-Table1[[#This Row],[Delivered MT]]</f>
        <v>0</v>
      </c>
      <c r="AE2922" s="6">
        <f>Table1[[#This Row],[Delivered MT]]*Table1[[#This Row],[Average Cost SDG/MT]]</f>
        <v>0</v>
      </c>
    </row>
    <row r="2923" spans="1:31" hidden="1" x14ac:dyDescent="0.2">
      <c r="A2923" s="1">
        <v>2934</v>
      </c>
      <c r="P2923" s="6">
        <f t="shared" si="246"/>
        <v>0</v>
      </c>
      <c r="R2923" s="6">
        <f t="shared" si="247"/>
        <v>0</v>
      </c>
      <c r="S2923" s="57">
        <f t="shared" si="250"/>
        <v>0</v>
      </c>
      <c r="T2923" s="6">
        <f>Table1[[#This Row],[Volume in Units]]*Table1[[#This Row],[Price SDG/Unit]]</f>
        <v>0</v>
      </c>
      <c r="U2923" s="57">
        <f>Table1[[#This Row],[Volume MT/Head]]*Table1[[#This Row],[Price USD/(MT/Head)]]</f>
        <v>0</v>
      </c>
      <c r="W2923" s="28">
        <f>Table1[[#This Row],[Commission SDG/MT]]*Table1[[#This Row],[Volume in Units]]</f>
        <v>0</v>
      </c>
      <c r="Y2923" s="28">
        <f t="shared" si="248"/>
        <v>0</v>
      </c>
      <c r="Z2923" s="6">
        <f>IFERROR((Table1[[#This Row],[Total Cost SDG]]/Table1[[#This Row],[Volume MT/Head]]),0)</f>
        <v>0</v>
      </c>
      <c r="AA2923" s="57" t="e">
        <f t="shared" si="249"/>
        <v>#DIV/0!</v>
      </c>
      <c r="AB2923" s="57">
        <f>IFERROR((Table1[[#This Row],[Total Cost USD]]/Table1[[#This Row],[Volume MT/Head]]),0)</f>
        <v>0</v>
      </c>
      <c r="AD2923" s="6">
        <f>Table1[[#This Row],[Volume MT/Head]]-Table1[[#This Row],[Delivered MT]]</f>
        <v>0</v>
      </c>
      <c r="AE2923" s="6">
        <f>Table1[[#This Row],[Delivered MT]]*Table1[[#This Row],[Average Cost SDG/MT]]</f>
        <v>0</v>
      </c>
    </row>
    <row r="2924" spans="1:31" hidden="1" x14ac:dyDescent="0.2">
      <c r="A2924" s="1">
        <v>2935</v>
      </c>
      <c r="P2924" s="6">
        <f t="shared" si="246"/>
        <v>0</v>
      </c>
      <c r="R2924" s="6">
        <f t="shared" si="247"/>
        <v>0</v>
      </c>
      <c r="S2924" s="57">
        <f t="shared" si="250"/>
        <v>0</v>
      </c>
      <c r="T2924" s="6">
        <f>Table1[[#This Row],[Volume in Units]]*Table1[[#This Row],[Price SDG/Unit]]</f>
        <v>0</v>
      </c>
      <c r="U2924" s="57">
        <f>Table1[[#This Row],[Volume MT/Head]]*Table1[[#This Row],[Price USD/(MT/Head)]]</f>
        <v>0</v>
      </c>
      <c r="W2924" s="28">
        <f>Table1[[#This Row],[Commission SDG/MT]]*Table1[[#This Row],[Volume in Units]]</f>
        <v>0</v>
      </c>
      <c r="Y2924" s="28">
        <f t="shared" si="248"/>
        <v>0</v>
      </c>
      <c r="Z2924" s="6">
        <f>IFERROR((Table1[[#This Row],[Total Cost SDG]]/Table1[[#This Row],[Volume MT/Head]]),0)</f>
        <v>0</v>
      </c>
      <c r="AA2924" s="57" t="e">
        <f t="shared" si="249"/>
        <v>#DIV/0!</v>
      </c>
      <c r="AB2924" s="57">
        <f>IFERROR((Table1[[#This Row],[Total Cost USD]]/Table1[[#This Row],[Volume MT/Head]]),0)</f>
        <v>0</v>
      </c>
      <c r="AD2924" s="6">
        <f>Table1[[#This Row],[Volume MT/Head]]-Table1[[#This Row],[Delivered MT]]</f>
        <v>0</v>
      </c>
      <c r="AE2924" s="6">
        <f>Table1[[#This Row],[Delivered MT]]*Table1[[#This Row],[Average Cost SDG/MT]]</f>
        <v>0</v>
      </c>
    </row>
    <row r="2925" spans="1:31" hidden="1" x14ac:dyDescent="0.2">
      <c r="A2925" s="1">
        <v>2936</v>
      </c>
      <c r="P2925" s="6">
        <f t="shared" si="246"/>
        <v>0</v>
      </c>
      <c r="R2925" s="6">
        <f t="shared" si="247"/>
        <v>0</v>
      </c>
      <c r="S2925" s="57">
        <f t="shared" si="250"/>
        <v>0</v>
      </c>
      <c r="T2925" s="6">
        <f>Table1[[#This Row],[Volume in Units]]*Table1[[#This Row],[Price SDG/Unit]]</f>
        <v>0</v>
      </c>
      <c r="U2925" s="57">
        <f>Table1[[#This Row],[Volume MT/Head]]*Table1[[#This Row],[Price USD/(MT/Head)]]</f>
        <v>0</v>
      </c>
      <c r="W2925" s="28">
        <f>Table1[[#This Row],[Commission SDG/MT]]*Table1[[#This Row],[Volume in Units]]</f>
        <v>0</v>
      </c>
      <c r="Y2925" s="28">
        <f t="shared" si="248"/>
        <v>0</v>
      </c>
      <c r="Z2925" s="6">
        <f>IFERROR((Table1[[#This Row],[Total Cost SDG]]/Table1[[#This Row],[Volume MT/Head]]),0)</f>
        <v>0</v>
      </c>
      <c r="AA2925" s="57" t="e">
        <f t="shared" si="249"/>
        <v>#DIV/0!</v>
      </c>
      <c r="AB2925" s="57">
        <f>IFERROR((Table1[[#This Row],[Total Cost USD]]/Table1[[#This Row],[Volume MT/Head]]),0)</f>
        <v>0</v>
      </c>
      <c r="AD2925" s="6">
        <f>Table1[[#This Row],[Volume MT/Head]]-Table1[[#This Row],[Delivered MT]]</f>
        <v>0</v>
      </c>
      <c r="AE2925" s="6">
        <f>Table1[[#This Row],[Delivered MT]]*Table1[[#This Row],[Average Cost SDG/MT]]</f>
        <v>0</v>
      </c>
    </row>
    <row r="2926" spans="1:31" hidden="1" x14ac:dyDescent="0.2">
      <c r="A2926" s="1">
        <v>2937</v>
      </c>
      <c r="P2926" s="6">
        <f t="shared" si="246"/>
        <v>0</v>
      </c>
      <c r="R2926" s="6">
        <f t="shared" si="247"/>
        <v>0</v>
      </c>
      <c r="S2926" s="57">
        <f t="shared" si="250"/>
        <v>0</v>
      </c>
      <c r="T2926" s="6">
        <f>Table1[[#This Row],[Volume in Units]]*Table1[[#This Row],[Price SDG/Unit]]</f>
        <v>0</v>
      </c>
      <c r="U2926" s="57">
        <f>Table1[[#This Row],[Volume MT/Head]]*Table1[[#This Row],[Price USD/(MT/Head)]]</f>
        <v>0</v>
      </c>
      <c r="W2926" s="28">
        <f>Table1[[#This Row],[Commission SDG/MT]]*Table1[[#This Row],[Volume in Units]]</f>
        <v>0</v>
      </c>
      <c r="Y2926" s="28">
        <f t="shared" si="248"/>
        <v>0</v>
      </c>
      <c r="Z2926" s="6">
        <f>IFERROR((Table1[[#This Row],[Total Cost SDG]]/Table1[[#This Row],[Volume MT/Head]]),0)</f>
        <v>0</v>
      </c>
      <c r="AA2926" s="57" t="e">
        <f t="shared" si="249"/>
        <v>#DIV/0!</v>
      </c>
      <c r="AB2926" s="57">
        <f>IFERROR((Table1[[#This Row],[Total Cost USD]]/Table1[[#This Row],[Volume MT/Head]]),0)</f>
        <v>0</v>
      </c>
      <c r="AD2926" s="6">
        <f>Table1[[#This Row],[Volume MT/Head]]-Table1[[#This Row],[Delivered MT]]</f>
        <v>0</v>
      </c>
      <c r="AE2926" s="6">
        <f>Table1[[#This Row],[Delivered MT]]*Table1[[#This Row],[Average Cost SDG/MT]]</f>
        <v>0</v>
      </c>
    </row>
    <row r="2927" spans="1:31" hidden="1" x14ac:dyDescent="0.2">
      <c r="A2927" s="1">
        <v>2938</v>
      </c>
      <c r="P2927" s="6">
        <f t="shared" si="246"/>
        <v>0</v>
      </c>
      <c r="R2927" s="6">
        <f t="shared" si="247"/>
        <v>0</v>
      </c>
      <c r="S2927" s="57">
        <f t="shared" si="250"/>
        <v>0</v>
      </c>
      <c r="T2927" s="6">
        <f>Table1[[#This Row],[Volume in Units]]*Table1[[#This Row],[Price SDG/Unit]]</f>
        <v>0</v>
      </c>
      <c r="U2927" s="57">
        <f>Table1[[#This Row],[Volume MT/Head]]*Table1[[#This Row],[Price USD/(MT/Head)]]</f>
        <v>0</v>
      </c>
      <c r="W2927" s="28">
        <f>Table1[[#This Row],[Commission SDG/MT]]*Table1[[#This Row],[Volume in Units]]</f>
        <v>0</v>
      </c>
      <c r="Y2927" s="28">
        <f t="shared" si="248"/>
        <v>0</v>
      </c>
      <c r="Z2927" s="6">
        <f>IFERROR((Table1[[#This Row],[Total Cost SDG]]/Table1[[#This Row],[Volume MT/Head]]),0)</f>
        <v>0</v>
      </c>
      <c r="AA2927" s="57" t="e">
        <f t="shared" si="249"/>
        <v>#DIV/0!</v>
      </c>
      <c r="AB2927" s="57">
        <f>IFERROR((Table1[[#This Row],[Total Cost USD]]/Table1[[#This Row],[Volume MT/Head]]),0)</f>
        <v>0</v>
      </c>
      <c r="AD2927" s="6">
        <f>Table1[[#This Row],[Volume MT/Head]]-Table1[[#This Row],[Delivered MT]]</f>
        <v>0</v>
      </c>
      <c r="AE2927" s="6">
        <f>Table1[[#This Row],[Delivered MT]]*Table1[[#This Row],[Average Cost SDG/MT]]</f>
        <v>0</v>
      </c>
    </row>
    <row r="2928" spans="1:31" hidden="1" x14ac:dyDescent="0.2">
      <c r="A2928" s="1">
        <v>2939</v>
      </c>
      <c r="P2928" s="6">
        <f t="shared" si="246"/>
        <v>0</v>
      </c>
      <c r="R2928" s="6">
        <f t="shared" si="247"/>
        <v>0</v>
      </c>
      <c r="S2928" s="57">
        <f t="shared" si="250"/>
        <v>0</v>
      </c>
      <c r="T2928" s="6">
        <f>Table1[[#This Row],[Volume in Units]]*Table1[[#This Row],[Price SDG/Unit]]</f>
        <v>0</v>
      </c>
      <c r="U2928" s="57">
        <f>Table1[[#This Row],[Volume MT/Head]]*Table1[[#This Row],[Price USD/(MT/Head)]]</f>
        <v>0</v>
      </c>
      <c r="W2928" s="28">
        <f>Table1[[#This Row],[Commission SDG/MT]]*Table1[[#This Row],[Volume in Units]]</f>
        <v>0</v>
      </c>
      <c r="Y2928" s="28">
        <f t="shared" si="248"/>
        <v>0</v>
      </c>
      <c r="Z2928" s="6">
        <f>IFERROR((Table1[[#This Row],[Total Cost SDG]]/Table1[[#This Row],[Volume MT/Head]]),0)</f>
        <v>0</v>
      </c>
      <c r="AA2928" s="57" t="e">
        <f t="shared" si="249"/>
        <v>#DIV/0!</v>
      </c>
      <c r="AB2928" s="57">
        <f>IFERROR((Table1[[#This Row],[Total Cost USD]]/Table1[[#This Row],[Volume MT/Head]]),0)</f>
        <v>0</v>
      </c>
      <c r="AD2928" s="6">
        <f>Table1[[#This Row],[Volume MT/Head]]-Table1[[#This Row],[Delivered MT]]</f>
        <v>0</v>
      </c>
      <c r="AE2928" s="6">
        <f>Table1[[#This Row],[Delivered MT]]*Table1[[#This Row],[Average Cost SDG/MT]]</f>
        <v>0</v>
      </c>
    </row>
    <row r="2929" spans="1:31" hidden="1" x14ac:dyDescent="0.2">
      <c r="A2929" s="1">
        <v>2940</v>
      </c>
      <c r="P2929" s="6">
        <f t="shared" si="246"/>
        <v>0</v>
      </c>
      <c r="R2929" s="6">
        <f t="shared" si="247"/>
        <v>0</v>
      </c>
      <c r="S2929" s="57">
        <f t="shared" si="250"/>
        <v>0</v>
      </c>
      <c r="T2929" s="6">
        <f>Table1[[#This Row],[Volume in Units]]*Table1[[#This Row],[Price SDG/Unit]]</f>
        <v>0</v>
      </c>
      <c r="U2929" s="57">
        <f>Table1[[#This Row],[Volume MT/Head]]*Table1[[#This Row],[Price USD/(MT/Head)]]</f>
        <v>0</v>
      </c>
      <c r="W2929" s="28">
        <f>Table1[[#This Row],[Commission SDG/MT]]*Table1[[#This Row],[Volume in Units]]</f>
        <v>0</v>
      </c>
      <c r="Y2929" s="28">
        <f t="shared" si="248"/>
        <v>0</v>
      </c>
      <c r="Z2929" s="6">
        <f>IFERROR((Table1[[#This Row],[Total Cost SDG]]/Table1[[#This Row],[Volume MT/Head]]),0)</f>
        <v>0</v>
      </c>
      <c r="AA2929" s="57" t="e">
        <f t="shared" si="249"/>
        <v>#DIV/0!</v>
      </c>
      <c r="AB2929" s="57">
        <f>IFERROR((Table1[[#This Row],[Total Cost USD]]/Table1[[#This Row],[Volume MT/Head]]),0)</f>
        <v>0</v>
      </c>
      <c r="AD2929" s="6">
        <f>Table1[[#This Row],[Volume MT/Head]]-Table1[[#This Row],[Delivered MT]]</f>
        <v>0</v>
      </c>
      <c r="AE2929" s="6">
        <f>Table1[[#This Row],[Delivered MT]]*Table1[[#This Row],[Average Cost SDG/MT]]</f>
        <v>0</v>
      </c>
    </row>
    <row r="2930" spans="1:31" hidden="1" x14ac:dyDescent="0.2">
      <c r="A2930" s="1">
        <v>2941</v>
      </c>
      <c r="P2930" s="6">
        <f t="shared" si="246"/>
        <v>0</v>
      </c>
      <c r="R2930" s="6">
        <f t="shared" si="247"/>
        <v>0</v>
      </c>
      <c r="S2930" s="57">
        <f t="shared" si="250"/>
        <v>0</v>
      </c>
      <c r="T2930" s="6">
        <f>Table1[[#This Row],[Volume in Units]]*Table1[[#This Row],[Price SDG/Unit]]</f>
        <v>0</v>
      </c>
      <c r="U2930" s="57">
        <f>Table1[[#This Row],[Volume MT/Head]]*Table1[[#This Row],[Price USD/(MT/Head)]]</f>
        <v>0</v>
      </c>
      <c r="W2930" s="28">
        <f>Table1[[#This Row],[Commission SDG/MT]]*Table1[[#This Row],[Volume in Units]]</f>
        <v>0</v>
      </c>
      <c r="Y2930" s="28">
        <f t="shared" si="248"/>
        <v>0</v>
      </c>
      <c r="Z2930" s="6">
        <f>IFERROR((Table1[[#This Row],[Total Cost SDG]]/Table1[[#This Row],[Volume MT/Head]]),0)</f>
        <v>0</v>
      </c>
      <c r="AA2930" s="57" t="e">
        <f t="shared" si="249"/>
        <v>#DIV/0!</v>
      </c>
      <c r="AB2930" s="57">
        <f>IFERROR((Table1[[#This Row],[Total Cost USD]]/Table1[[#This Row],[Volume MT/Head]]),0)</f>
        <v>0</v>
      </c>
      <c r="AD2930" s="6">
        <f>Table1[[#This Row],[Volume MT/Head]]-Table1[[#This Row],[Delivered MT]]</f>
        <v>0</v>
      </c>
      <c r="AE2930" s="6">
        <f>Table1[[#This Row],[Delivered MT]]*Table1[[#This Row],[Average Cost SDG/MT]]</f>
        <v>0</v>
      </c>
    </row>
    <row r="2931" spans="1:31" hidden="1" x14ac:dyDescent="0.2">
      <c r="A2931" s="1">
        <v>2942</v>
      </c>
      <c r="P2931" s="6">
        <f t="shared" si="246"/>
        <v>0</v>
      </c>
      <c r="R2931" s="6">
        <f t="shared" si="247"/>
        <v>0</v>
      </c>
      <c r="S2931" s="57">
        <f t="shared" si="250"/>
        <v>0</v>
      </c>
      <c r="T2931" s="6">
        <f>Table1[[#This Row],[Volume in Units]]*Table1[[#This Row],[Price SDG/Unit]]</f>
        <v>0</v>
      </c>
      <c r="U2931" s="57">
        <f>Table1[[#This Row],[Volume MT/Head]]*Table1[[#This Row],[Price USD/(MT/Head)]]</f>
        <v>0</v>
      </c>
      <c r="W2931" s="28">
        <f>Table1[[#This Row],[Commission SDG/MT]]*Table1[[#This Row],[Volume in Units]]</f>
        <v>0</v>
      </c>
      <c r="Y2931" s="28">
        <f t="shared" si="248"/>
        <v>0</v>
      </c>
      <c r="Z2931" s="6">
        <f>IFERROR((Table1[[#This Row],[Total Cost SDG]]/Table1[[#This Row],[Volume MT/Head]]),0)</f>
        <v>0</v>
      </c>
      <c r="AA2931" s="57" t="e">
        <f t="shared" si="249"/>
        <v>#DIV/0!</v>
      </c>
      <c r="AB2931" s="57">
        <f>IFERROR((Table1[[#This Row],[Total Cost USD]]/Table1[[#This Row],[Volume MT/Head]]),0)</f>
        <v>0</v>
      </c>
      <c r="AD2931" s="6">
        <f>Table1[[#This Row],[Volume MT/Head]]-Table1[[#This Row],[Delivered MT]]</f>
        <v>0</v>
      </c>
      <c r="AE2931" s="6">
        <f>Table1[[#This Row],[Delivered MT]]*Table1[[#This Row],[Average Cost SDG/MT]]</f>
        <v>0</v>
      </c>
    </row>
    <row r="2932" spans="1:31" hidden="1" x14ac:dyDescent="0.2">
      <c r="A2932" s="1">
        <v>2943</v>
      </c>
      <c r="P2932" s="6">
        <f t="shared" si="246"/>
        <v>0</v>
      </c>
      <c r="R2932" s="6">
        <f t="shared" si="247"/>
        <v>0</v>
      </c>
      <c r="S2932" s="57">
        <f t="shared" si="250"/>
        <v>0</v>
      </c>
      <c r="T2932" s="6">
        <f>Table1[[#This Row],[Volume in Units]]*Table1[[#This Row],[Price SDG/Unit]]</f>
        <v>0</v>
      </c>
      <c r="U2932" s="57">
        <f>Table1[[#This Row],[Volume MT/Head]]*Table1[[#This Row],[Price USD/(MT/Head)]]</f>
        <v>0</v>
      </c>
      <c r="W2932" s="28">
        <f>Table1[[#This Row],[Commission SDG/MT]]*Table1[[#This Row],[Volume in Units]]</f>
        <v>0</v>
      </c>
      <c r="Y2932" s="28">
        <f t="shared" si="248"/>
        <v>0</v>
      </c>
      <c r="Z2932" s="6">
        <f>IFERROR((Table1[[#This Row],[Total Cost SDG]]/Table1[[#This Row],[Volume MT/Head]]),0)</f>
        <v>0</v>
      </c>
      <c r="AA2932" s="57" t="e">
        <f t="shared" si="249"/>
        <v>#DIV/0!</v>
      </c>
      <c r="AB2932" s="57">
        <f>IFERROR((Table1[[#This Row],[Total Cost USD]]/Table1[[#This Row],[Volume MT/Head]]),0)</f>
        <v>0</v>
      </c>
      <c r="AD2932" s="6">
        <f>Table1[[#This Row],[Volume MT/Head]]-Table1[[#This Row],[Delivered MT]]</f>
        <v>0</v>
      </c>
      <c r="AE2932" s="6">
        <f>Table1[[#This Row],[Delivered MT]]*Table1[[#This Row],[Average Cost SDG/MT]]</f>
        <v>0</v>
      </c>
    </row>
    <row r="2933" spans="1:31" hidden="1" x14ac:dyDescent="0.2">
      <c r="A2933" s="1">
        <v>2944</v>
      </c>
      <c r="P2933" s="6">
        <f t="shared" si="246"/>
        <v>0</v>
      </c>
      <c r="R2933" s="6">
        <f t="shared" si="247"/>
        <v>0</v>
      </c>
      <c r="S2933" s="57">
        <f t="shared" si="250"/>
        <v>0</v>
      </c>
      <c r="T2933" s="6">
        <f>Table1[[#This Row],[Volume in Units]]*Table1[[#This Row],[Price SDG/Unit]]</f>
        <v>0</v>
      </c>
      <c r="U2933" s="57">
        <f>Table1[[#This Row],[Volume MT/Head]]*Table1[[#This Row],[Price USD/(MT/Head)]]</f>
        <v>0</v>
      </c>
      <c r="W2933" s="28">
        <f>Table1[[#This Row],[Commission SDG/MT]]*Table1[[#This Row],[Volume in Units]]</f>
        <v>0</v>
      </c>
      <c r="Y2933" s="28">
        <f t="shared" si="248"/>
        <v>0</v>
      </c>
      <c r="Z2933" s="6">
        <f>IFERROR((Table1[[#This Row],[Total Cost SDG]]/Table1[[#This Row],[Volume MT/Head]]),0)</f>
        <v>0</v>
      </c>
      <c r="AA2933" s="57" t="e">
        <f t="shared" si="249"/>
        <v>#DIV/0!</v>
      </c>
      <c r="AB2933" s="57">
        <f>IFERROR((Table1[[#This Row],[Total Cost USD]]/Table1[[#This Row],[Volume MT/Head]]),0)</f>
        <v>0</v>
      </c>
      <c r="AD2933" s="6">
        <f>Table1[[#This Row],[Volume MT/Head]]-Table1[[#This Row],[Delivered MT]]</f>
        <v>0</v>
      </c>
      <c r="AE2933" s="6">
        <f>Table1[[#This Row],[Delivered MT]]*Table1[[#This Row],[Average Cost SDG/MT]]</f>
        <v>0</v>
      </c>
    </row>
    <row r="2934" spans="1:31" hidden="1" x14ac:dyDescent="0.2">
      <c r="A2934" s="1">
        <v>2945</v>
      </c>
      <c r="P2934" s="6">
        <f t="shared" si="246"/>
        <v>0</v>
      </c>
      <c r="R2934" s="6">
        <f t="shared" si="247"/>
        <v>0</v>
      </c>
      <c r="S2934" s="57">
        <f t="shared" si="250"/>
        <v>0</v>
      </c>
      <c r="T2934" s="6">
        <f>Table1[[#This Row],[Volume in Units]]*Table1[[#This Row],[Price SDG/Unit]]</f>
        <v>0</v>
      </c>
      <c r="U2934" s="57">
        <f>Table1[[#This Row],[Volume MT/Head]]*Table1[[#This Row],[Price USD/(MT/Head)]]</f>
        <v>0</v>
      </c>
      <c r="W2934" s="28">
        <f>Table1[[#This Row],[Commission SDG/MT]]*Table1[[#This Row],[Volume in Units]]</f>
        <v>0</v>
      </c>
      <c r="Y2934" s="28">
        <f t="shared" si="248"/>
        <v>0</v>
      </c>
      <c r="Z2934" s="6">
        <f>IFERROR((Table1[[#This Row],[Total Cost SDG]]/Table1[[#This Row],[Volume MT/Head]]),0)</f>
        <v>0</v>
      </c>
      <c r="AA2934" s="57" t="e">
        <f t="shared" si="249"/>
        <v>#DIV/0!</v>
      </c>
      <c r="AB2934" s="57">
        <f>IFERROR((Table1[[#This Row],[Total Cost USD]]/Table1[[#This Row],[Volume MT/Head]]),0)</f>
        <v>0</v>
      </c>
      <c r="AD2934" s="6">
        <f>Table1[[#This Row],[Volume MT/Head]]-Table1[[#This Row],[Delivered MT]]</f>
        <v>0</v>
      </c>
      <c r="AE2934" s="6">
        <f>Table1[[#This Row],[Delivered MT]]*Table1[[#This Row],[Average Cost SDG/MT]]</f>
        <v>0</v>
      </c>
    </row>
    <row r="2935" spans="1:31" hidden="1" x14ac:dyDescent="0.2">
      <c r="A2935" s="1">
        <v>2946</v>
      </c>
      <c r="P2935" s="6">
        <f t="shared" si="246"/>
        <v>0</v>
      </c>
      <c r="R2935" s="6">
        <f t="shared" si="247"/>
        <v>0</v>
      </c>
      <c r="S2935" s="57">
        <f t="shared" si="250"/>
        <v>0</v>
      </c>
      <c r="T2935" s="6">
        <f>Table1[[#This Row],[Volume in Units]]*Table1[[#This Row],[Price SDG/Unit]]</f>
        <v>0</v>
      </c>
      <c r="U2935" s="57">
        <f>Table1[[#This Row],[Volume MT/Head]]*Table1[[#This Row],[Price USD/(MT/Head)]]</f>
        <v>0</v>
      </c>
      <c r="W2935" s="28">
        <f>Table1[[#This Row],[Commission SDG/MT]]*Table1[[#This Row],[Volume in Units]]</f>
        <v>0</v>
      </c>
      <c r="Y2935" s="28">
        <f t="shared" si="248"/>
        <v>0</v>
      </c>
      <c r="Z2935" s="6">
        <f>IFERROR((Table1[[#This Row],[Total Cost SDG]]/Table1[[#This Row],[Volume MT/Head]]),0)</f>
        <v>0</v>
      </c>
      <c r="AA2935" s="57" t="e">
        <f t="shared" si="249"/>
        <v>#DIV/0!</v>
      </c>
      <c r="AB2935" s="57">
        <f>IFERROR((Table1[[#This Row],[Total Cost USD]]/Table1[[#This Row],[Volume MT/Head]]),0)</f>
        <v>0</v>
      </c>
      <c r="AD2935" s="6">
        <f>Table1[[#This Row],[Volume MT/Head]]-Table1[[#This Row],[Delivered MT]]</f>
        <v>0</v>
      </c>
      <c r="AE2935" s="6">
        <f>Table1[[#This Row],[Delivered MT]]*Table1[[#This Row],[Average Cost SDG/MT]]</f>
        <v>0</v>
      </c>
    </row>
    <row r="2936" spans="1:31" hidden="1" x14ac:dyDescent="0.2">
      <c r="A2936" s="1">
        <v>2947</v>
      </c>
      <c r="P2936" s="6">
        <f t="shared" si="246"/>
        <v>0</v>
      </c>
      <c r="R2936" s="6">
        <f t="shared" si="247"/>
        <v>0</v>
      </c>
      <c r="S2936" s="57">
        <f t="shared" si="250"/>
        <v>0</v>
      </c>
      <c r="T2936" s="6">
        <f>Table1[[#This Row],[Volume in Units]]*Table1[[#This Row],[Price SDG/Unit]]</f>
        <v>0</v>
      </c>
      <c r="U2936" s="57">
        <f>Table1[[#This Row],[Volume MT/Head]]*Table1[[#This Row],[Price USD/(MT/Head)]]</f>
        <v>0</v>
      </c>
      <c r="W2936" s="28">
        <f>Table1[[#This Row],[Commission SDG/MT]]*Table1[[#This Row],[Volume in Units]]</f>
        <v>0</v>
      </c>
      <c r="Y2936" s="28">
        <f t="shared" si="248"/>
        <v>0</v>
      </c>
      <c r="Z2936" s="6">
        <f>IFERROR((Table1[[#This Row],[Total Cost SDG]]/Table1[[#This Row],[Volume MT/Head]]),0)</f>
        <v>0</v>
      </c>
      <c r="AA2936" s="57" t="e">
        <f t="shared" si="249"/>
        <v>#DIV/0!</v>
      </c>
      <c r="AB2936" s="57">
        <f>IFERROR((Table1[[#This Row],[Total Cost USD]]/Table1[[#This Row],[Volume MT/Head]]),0)</f>
        <v>0</v>
      </c>
      <c r="AD2936" s="6">
        <f>Table1[[#This Row],[Volume MT/Head]]-Table1[[#This Row],[Delivered MT]]</f>
        <v>0</v>
      </c>
      <c r="AE2936" s="6">
        <f>Table1[[#This Row],[Delivered MT]]*Table1[[#This Row],[Average Cost SDG/MT]]</f>
        <v>0</v>
      </c>
    </row>
    <row r="2937" spans="1:31" hidden="1" x14ac:dyDescent="0.2">
      <c r="A2937" s="1">
        <v>2948</v>
      </c>
      <c r="P2937" s="6">
        <f t="shared" si="246"/>
        <v>0</v>
      </c>
      <c r="R2937" s="6">
        <f t="shared" si="247"/>
        <v>0</v>
      </c>
      <c r="S2937" s="57">
        <f t="shared" si="250"/>
        <v>0</v>
      </c>
      <c r="T2937" s="6">
        <f>Table1[[#This Row],[Volume in Units]]*Table1[[#This Row],[Price SDG/Unit]]</f>
        <v>0</v>
      </c>
      <c r="U2937" s="57">
        <f>Table1[[#This Row],[Volume MT/Head]]*Table1[[#This Row],[Price USD/(MT/Head)]]</f>
        <v>0</v>
      </c>
      <c r="W2937" s="28">
        <f>Table1[[#This Row],[Commission SDG/MT]]*Table1[[#This Row],[Volume in Units]]</f>
        <v>0</v>
      </c>
      <c r="Y2937" s="28">
        <f t="shared" si="248"/>
        <v>0</v>
      </c>
      <c r="Z2937" s="6">
        <f>IFERROR((Table1[[#This Row],[Total Cost SDG]]/Table1[[#This Row],[Volume MT/Head]]),0)</f>
        <v>0</v>
      </c>
      <c r="AA2937" s="57" t="e">
        <f t="shared" si="249"/>
        <v>#DIV/0!</v>
      </c>
      <c r="AB2937" s="57">
        <f>IFERROR((Table1[[#This Row],[Total Cost USD]]/Table1[[#This Row],[Volume MT/Head]]),0)</f>
        <v>0</v>
      </c>
      <c r="AD2937" s="6">
        <f>Table1[[#This Row],[Volume MT/Head]]-Table1[[#This Row],[Delivered MT]]</f>
        <v>0</v>
      </c>
      <c r="AE2937" s="6">
        <f>Table1[[#This Row],[Delivered MT]]*Table1[[#This Row],[Average Cost SDG/MT]]</f>
        <v>0</v>
      </c>
    </row>
    <row r="2938" spans="1:31" hidden="1" x14ac:dyDescent="0.2">
      <c r="A2938" s="1">
        <v>2949</v>
      </c>
      <c r="P2938" s="6">
        <f t="shared" si="246"/>
        <v>0</v>
      </c>
      <c r="R2938" s="6">
        <f t="shared" si="247"/>
        <v>0</v>
      </c>
      <c r="S2938" s="57">
        <f t="shared" si="250"/>
        <v>0</v>
      </c>
      <c r="T2938" s="6">
        <f>Table1[[#This Row],[Volume in Units]]*Table1[[#This Row],[Price SDG/Unit]]</f>
        <v>0</v>
      </c>
      <c r="U2938" s="57">
        <f>Table1[[#This Row],[Volume MT/Head]]*Table1[[#This Row],[Price USD/(MT/Head)]]</f>
        <v>0</v>
      </c>
      <c r="W2938" s="28">
        <f>Table1[[#This Row],[Commission SDG/MT]]*Table1[[#This Row],[Volume in Units]]</f>
        <v>0</v>
      </c>
      <c r="Y2938" s="28">
        <f t="shared" si="248"/>
        <v>0</v>
      </c>
      <c r="Z2938" s="6">
        <f>IFERROR((Table1[[#This Row],[Total Cost SDG]]/Table1[[#This Row],[Volume MT/Head]]),0)</f>
        <v>0</v>
      </c>
      <c r="AA2938" s="57" t="e">
        <f t="shared" si="249"/>
        <v>#DIV/0!</v>
      </c>
      <c r="AB2938" s="57">
        <f>IFERROR((Table1[[#This Row],[Total Cost USD]]/Table1[[#This Row],[Volume MT/Head]]),0)</f>
        <v>0</v>
      </c>
      <c r="AD2938" s="6">
        <f>Table1[[#This Row],[Volume MT/Head]]-Table1[[#This Row],[Delivered MT]]</f>
        <v>0</v>
      </c>
      <c r="AE2938" s="6">
        <f>Table1[[#This Row],[Delivered MT]]*Table1[[#This Row],[Average Cost SDG/MT]]</f>
        <v>0</v>
      </c>
    </row>
    <row r="2939" spans="1:31" hidden="1" x14ac:dyDescent="0.2">
      <c r="A2939" s="1">
        <v>2950</v>
      </c>
      <c r="P2939" s="6">
        <f t="shared" si="246"/>
        <v>0</v>
      </c>
      <c r="R2939" s="6">
        <f t="shared" si="247"/>
        <v>0</v>
      </c>
      <c r="S2939" s="57">
        <f t="shared" si="250"/>
        <v>0</v>
      </c>
      <c r="T2939" s="6">
        <f>Table1[[#This Row],[Volume in Units]]*Table1[[#This Row],[Price SDG/Unit]]</f>
        <v>0</v>
      </c>
      <c r="U2939" s="57">
        <f>Table1[[#This Row],[Volume MT/Head]]*Table1[[#This Row],[Price USD/(MT/Head)]]</f>
        <v>0</v>
      </c>
      <c r="W2939" s="28">
        <f>Table1[[#This Row],[Commission SDG/MT]]*Table1[[#This Row],[Volume in Units]]</f>
        <v>0</v>
      </c>
      <c r="Y2939" s="28">
        <f t="shared" si="248"/>
        <v>0</v>
      </c>
      <c r="Z2939" s="6">
        <f>IFERROR((Table1[[#This Row],[Total Cost SDG]]/Table1[[#This Row],[Volume MT/Head]]),0)</f>
        <v>0</v>
      </c>
      <c r="AA2939" s="57" t="e">
        <f t="shared" si="249"/>
        <v>#DIV/0!</v>
      </c>
      <c r="AB2939" s="57">
        <f>IFERROR((Table1[[#This Row],[Total Cost USD]]/Table1[[#This Row],[Volume MT/Head]]),0)</f>
        <v>0</v>
      </c>
      <c r="AD2939" s="6">
        <f>Table1[[#This Row],[Volume MT/Head]]-Table1[[#This Row],[Delivered MT]]</f>
        <v>0</v>
      </c>
      <c r="AE2939" s="6">
        <f>Table1[[#This Row],[Delivered MT]]*Table1[[#This Row],[Average Cost SDG/MT]]</f>
        <v>0</v>
      </c>
    </row>
    <row r="2940" spans="1:31" hidden="1" x14ac:dyDescent="0.2">
      <c r="A2940" s="1">
        <v>2951</v>
      </c>
      <c r="P2940" s="6">
        <f t="shared" si="246"/>
        <v>0</v>
      </c>
      <c r="R2940" s="6">
        <f t="shared" si="247"/>
        <v>0</v>
      </c>
      <c r="S2940" s="57">
        <f t="shared" si="250"/>
        <v>0</v>
      </c>
      <c r="T2940" s="6">
        <f>Table1[[#This Row],[Volume in Units]]*Table1[[#This Row],[Price SDG/Unit]]</f>
        <v>0</v>
      </c>
      <c r="U2940" s="57">
        <f>Table1[[#This Row],[Volume MT/Head]]*Table1[[#This Row],[Price USD/(MT/Head)]]</f>
        <v>0</v>
      </c>
      <c r="W2940" s="28">
        <f>Table1[[#This Row],[Commission SDG/MT]]*Table1[[#This Row],[Volume in Units]]</f>
        <v>0</v>
      </c>
      <c r="Y2940" s="28">
        <f t="shared" si="248"/>
        <v>0</v>
      </c>
      <c r="Z2940" s="6">
        <f>IFERROR((Table1[[#This Row],[Total Cost SDG]]/Table1[[#This Row],[Volume MT/Head]]),0)</f>
        <v>0</v>
      </c>
      <c r="AA2940" s="57" t="e">
        <f t="shared" si="249"/>
        <v>#DIV/0!</v>
      </c>
      <c r="AB2940" s="57">
        <f>IFERROR((Table1[[#This Row],[Total Cost USD]]/Table1[[#This Row],[Volume MT/Head]]),0)</f>
        <v>0</v>
      </c>
      <c r="AD2940" s="6">
        <f>Table1[[#This Row],[Volume MT/Head]]-Table1[[#This Row],[Delivered MT]]</f>
        <v>0</v>
      </c>
      <c r="AE2940" s="6">
        <f>Table1[[#This Row],[Delivered MT]]*Table1[[#This Row],[Average Cost SDG/MT]]</f>
        <v>0</v>
      </c>
    </row>
    <row r="2941" spans="1:31" hidden="1" x14ac:dyDescent="0.2">
      <c r="A2941" s="1">
        <v>2952</v>
      </c>
      <c r="P2941" s="6">
        <f t="shared" si="246"/>
        <v>0</v>
      </c>
      <c r="R2941" s="6">
        <f t="shared" si="247"/>
        <v>0</v>
      </c>
      <c r="S2941" s="57">
        <f t="shared" si="250"/>
        <v>0</v>
      </c>
      <c r="T2941" s="6">
        <f>Table1[[#This Row],[Volume in Units]]*Table1[[#This Row],[Price SDG/Unit]]</f>
        <v>0</v>
      </c>
      <c r="U2941" s="57">
        <f>Table1[[#This Row],[Volume MT/Head]]*Table1[[#This Row],[Price USD/(MT/Head)]]</f>
        <v>0</v>
      </c>
      <c r="W2941" s="28">
        <f>Table1[[#This Row],[Commission SDG/MT]]*Table1[[#This Row],[Volume in Units]]</f>
        <v>0</v>
      </c>
      <c r="Y2941" s="28">
        <f t="shared" si="248"/>
        <v>0</v>
      </c>
      <c r="Z2941" s="6">
        <f>IFERROR((Table1[[#This Row],[Total Cost SDG]]/Table1[[#This Row],[Volume MT/Head]]),0)</f>
        <v>0</v>
      </c>
      <c r="AA2941" s="57" t="e">
        <f t="shared" si="249"/>
        <v>#DIV/0!</v>
      </c>
      <c r="AB2941" s="57">
        <f>IFERROR((Table1[[#This Row],[Total Cost USD]]/Table1[[#This Row],[Volume MT/Head]]),0)</f>
        <v>0</v>
      </c>
      <c r="AD2941" s="6">
        <f>Table1[[#This Row],[Volume MT/Head]]-Table1[[#This Row],[Delivered MT]]</f>
        <v>0</v>
      </c>
      <c r="AE2941" s="6">
        <f>Table1[[#This Row],[Delivered MT]]*Table1[[#This Row],[Average Cost SDG/MT]]</f>
        <v>0</v>
      </c>
    </row>
    <row r="2942" spans="1:31" hidden="1" x14ac:dyDescent="0.2">
      <c r="A2942" s="1">
        <v>2953</v>
      </c>
      <c r="P2942" s="6">
        <f t="shared" si="246"/>
        <v>0</v>
      </c>
      <c r="R2942" s="6">
        <f t="shared" si="247"/>
        <v>0</v>
      </c>
      <c r="S2942" s="57">
        <f t="shared" si="250"/>
        <v>0</v>
      </c>
      <c r="T2942" s="6">
        <f>Table1[[#This Row],[Volume in Units]]*Table1[[#This Row],[Price SDG/Unit]]</f>
        <v>0</v>
      </c>
      <c r="U2942" s="57">
        <f>Table1[[#This Row],[Volume MT/Head]]*Table1[[#This Row],[Price USD/(MT/Head)]]</f>
        <v>0</v>
      </c>
      <c r="W2942" s="28">
        <f>Table1[[#This Row],[Commission SDG/MT]]*Table1[[#This Row],[Volume in Units]]</f>
        <v>0</v>
      </c>
      <c r="Y2942" s="28">
        <f t="shared" si="248"/>
        <v>0</v>
      </c>
      <c r="Z2942" s="6">
        <f>IFERROR((Table1[[#This Row],[Total Cost SDG]]/Table1[[#This Row],[Volume MT/Head]]),0)</f>
        <v>0</v>
      </c>
      <c r="AA2942" s="57" t="e">
        <f t="shared" si="249"/>
        <v>#DIV/0!</v>
      </c>
      <c r="AB2942" s="57">
        <f>IFERROR((Table1[[#This Row],[Total Cost USD]]/Table1[[#This Row],[Volume MT/Head]]),0)</f>
        <v>0</v>
      </c>
      <c r="AD2942" s="6">
        <f>Table1[[#This Row],[Volume MT/Head]]-Table1[[#This Row],[Delivered MT]]</f>
        <v>0</v>
      </c>
      <c r="AE2942" s="6">
        <f>Table1[[#This Row],[Delivered MT]]*Table1[[#This Row],[Average Cost SDG/MT]]</f>
        <v>0</v>
      </c>
    </row>
    <row r="2943" spans="1:31" hidden="1" x14ac:dyDescent="0.2">
      <c r="A2943" s="1">
        <v>2954</v>
      </c>
      <c r="P2943" s="6">
        <f t="shared" si="246"/>
        <v>0</v>
      </c>
      <c r="R2943" s="6">
        <f t="shared" si="247"/>
        <v>0</v>
      </c>
      <c r="S2943" s="57">
        <f t="shared" si="250"/>
        <v>0</v>
      </c>
      <c r="T2943" s="6">
        <f>Table1[[#This Row],[Volume in Units]]*Table1[[#This Row],[Price SDG/Unit]]</f>
        <v>0</v>
      </c>
      <c r="U2943" s="57">
        <f>Table1[[#This Row],[Volume MT/Head]]*Table1[[#This Row],[Price USD/(MT/Head)]]</f>
        <v>0</v>
      </c>
      <c r="W2943" s="28">
        <f>Table1[[#This Row],[Commission SDG/MT]]*Table1[[#This Row],[Volume in Units]]</f>
        <v>0</v>
      </c>
      <c r="Y2943" s="28">
        <f t="shared" si="248"/>
        <v>0</v>
      </c>
      <c r="Z2943" s="6">
        <f>IFERROR((Table1[[#This Row],[Total Cost SDG]]/Table1[[#This Row],[Volume MT/Head]]),0)</f>
        <v>0</v>
      </c>
      <c r="AA2943" s="57" t="e">
        <f t="shared" si="249"/>
        <v>#DIV/0!</v>
      </c>
      <c r="AB2943" s="57">
        <f>IFERROR((Table1[[#This Row],[Total Cost USD]]/Table1[[#This Row],[Volume MT/Head]]),0)</f>
        <v>0</v>
      </c>
      <c r="AD2943" s="6">
        <f>Table1[[#This Row],[Volume MT/Head]]-Table1[[#This Row],[Delivered MT]]</f>
        <v>0</v>
      </c>
      <c r="AE2943" s="6">
        <f>Table1[[#This Row],[Delivered MT]]*Table1[[#This Row],[Average Cost SDG/MT]]</f>
        <v>0</v>
      </c>
    </row>
    <row r="2944" spans="1:31" hidden="1" x14ac:dyDescent="0.2">
      <c r="A2944" s="1">
        <v>2955</v>
      </c>
      <c r="P2944" s="6">
        <f t="shared" si="246"/>
        <v>0</v>
      </c>
      <c r="R2944" s="6">
        <f t="shared" si="247"/>
        <v>0</v>
      </c>
      <c r="S2944" s="57">
        <f t="shared" si="250"/>
        <v>0</v>
      </c>
      <c r="T2944" s="6">
        <f>Table1[[#This Row],[Volume in Units]]*Table1[[#This Row],[Price SDG/Unit]]</f>
        <v>0</v>
      </c>
      <c r="U2944" s="57">
        <f>Table1[[#This Row],[Volume MT/Head]]*Table1[[#This Row],[Price USD/(MT/Head)]]</f>
        <v>0</v>
      </c>
      <c r="W2944" s="28">
        <f>Table1[[#This Row],[Commission SDG/MT]]*Table1[[#This Row],[Volume in Units]]</f>
        <v>0</v>
      </c>
      <c r="Y2944" s="28">
        <f t="shared" si="248"/>
        <v>0</v>
      </c>
      <c r="Z2944" s="6">
        <f>IFERROR((Table1[[#This Row],[Total Cost SDG]]/Table1[[#This Row],[Volume MT/Head]]),0)</f>
        <v>0</v>
      </c>
      <c r="AA2944" s="57" t="e">
        <f t="shared" si="249"/>
        <v>#DIV/0!</v>
      </c>
      <c r="AB2944" s="57">
        <f>IFERROR((Table1[[#This Row],[Total Cost USD]]/Table1[[#This Row],[Volume MT/Head]]),0)</f>
        <v>0</v>
      </c>
      <c r="AD2944" s="6">
        <f>Table1[[#This Row],[Volume MT/Head]]-Table1[[#This Row],[Delivered MT]]</f>
        <v>0</v>
      </c>
      <c r="AE2944" s="6">
        <f>Table1[[#This Row],[Delivered MT]]*Table1[[#This Row],[Average Cost SDG/MT]]</f>
        <v>0</v>
      </c>
    </row>
    <row r="2945" spans="1:31" hidden="1" x14ac:dyDescent="0.2">
      <c r="A2945" s="1">
        <v>2956</v>
      </c>
      <c r="P2945" s="6">
        <f t="shared" si="246"/>
        <v>0</v>
      </c>
      <c r="R2945" s="6">
        <f t="shared" si="247"/>
        <v>0</v>
      </c>
      <c r="S2945" s="57">
        <f t="shared" si="250"/>
        <v>0</v>
      </c>
      <c r="T2945" s="6">
        <f>Table1[[#This Row],[Volume in Units]]*Table1[[#This Row],[Price SDG/Unit]]</f>
        <v>0</v>
      </c>
      <c r="U2945" s="57">
        <f>Table1[[#This Row],[Volume MT/Head]]*Table1[[#This Row],[Price USD/(MT/Head)]]</f>
        <v>0</v>
      </c>
      <c r="W2945" s="28">
        <f>Table1[[#This Row],[Commission SDG/MT]]*Table1[[#This Row],[Volume in Units]]</f>
        <v>0</v>
      </c>
      <c r="Y2945" s="28">
        <f t="shared" si="248"/>
        <v>0</v>
      </c>
      <c r="Z2945" s="6">
        <f>IFERROR((Table1[[#This Row],[Total Cost SDG]]/Table1[[#This Row],[Volume MT/Head]]),0)</f>
        <v>0</v>
      </c>
      <c r="AA2945" s="57" t="e">
        <f t="shared" si="249"/>
        <v>#DIV/0!</v>
      </c>
      <c r="AB2945" s="57">
        <f>IFERROR((Table1[[#This Row],[Total Cost USD]]/Table1[[#This Row],[Volume MT/Head]]),0)</f>
        <v>0</v>
      </c>
      <c r="AD2945" s="6">
        <f>Table1[[#This Row],[Volume MT/Head]]-Table1[[#This Row],[Delivered MT]]</f>
        <v>0</v>
      </c>
      <c r="AE2945" s="6">
        <f>Table1[[#This Row],[Delivered MT]]*Table1[[#This Row],[Average Cost SDG/MT]]</f>
        <v>0</v>
      </c>
    </row>
    <row r="2946" spans="1:31" hidden="1" x14ac:dyDescent="0.2">
      <c r="A2946" s="1">
        <v>2957</v>
      </c>
      <c r="P2946" s="6">
        <f t="shared" ref="P2946:P3009" si="251">IF(N2946="KG",(O2946/1000),IF(N2946="Head",(O2946*1),IF(N2946="Kantar 100lb",(O2946/22.25),IF(N2946="Kantar 315lb",(O2946*315/2204.6),IF(N2946="MT",(O2946*1),IF(N2946="Ardab",(O2946*199.726/1000),IF(N2946="104 Bag",(O2946*104/1000),IF(N2946="101 Bag",(O2946*101/1000),IF(N2946=0,0)))))))))</f>
        <v>0</v>
      </c>
      <c r="R2946" s="6">
        <f t="shared" ref="R2946:R3009" si="252">IF(N2946="KG",(Q2946*1000),IF(N2946="Head",(Q2946*1),IF(N2946="Kantar 100lb",(Q2946*22.25),IF(N2946="Kantar 315lb",(Q2946/315*2204.6),IF(N2946="MT",(Q2946*1),IF(N2946="Ardab",(Q2946/199.726*1000),IF(N2946="104 Bag",(Q2946/104*1000),IF(N2946="101 Bag",(Q2946/101*1000),IF(N2946=0,0)))))))))</f>
        <v>0</v>
      </c>
      <c r="S2946" s="57">
        <f t="shared" si="250"/>
        <v>0</v>
      </c>
      <c r="T2946" s="6">
        <f>Table1[[#This Row],[Volume in Units]]*Table1[[#This Row],[Price SDG/Unit]]</f>
        <v>0</v>
      </c>
      <c r="U2946" s="57">
        <f>Table1[[#This Row],[Volume MT/Head]]*Table1[[#This Row],[Price USD/(MT/Head)]]</f>
        <v>0</v>
      </c>
      <c r="W2946" s="28">
        <f>Table1[[#This Row],[Commission SDG/MT]]*Table1[[#This Row],[Volume in Units]]</f>
        <v>0</v>
      </c>
      <c r="Y2946" s="28">
        <f t="shared" ref="Y2946:Y3009" si="253">T2946+W2946+X2946</f>
        <v>0</v>
      </c>
      <c r="Z2946" s="6">
        <f>IFERROR((Table1[[#This Row],[Total Cost SDG]]/Table1[[#This Row],[Volume MT/Head]]),0)</f>
        <v>0</v>
      </c>
      <c r="AA2946" s="57" t="e">
        <f t="shared" ref="AA2946:AA3009" si="254">Y2946/F2946</f>
        <v>#DIV/0!</v>
      </c>
      <c r="AB2946" s="57">
        <f>IFERROR((Table1[[#This Row],[Total Cost USD]]/Table1[[#This Row],[Volume MT/Head]]),0)</f>
        <v>0</v>
      </c>
      <c r="AD2946" s="6">
        <f>Table1[[#This Row],[Volume MT/Head]]-Table1[[#This Row],[Delivered MT]]</f>
        <v>0</v>
      </c>
      <c r="AE2946" s="6">
        <f>Table1[[#This Row],[Delivered MT]]*Table1[[#This Row],[Average Cost SDG/MT]]</f>
        <v>0</v>
      </c>
    </row>
    <row r="2947" spans="1:31" hidden="1" x14ac:dyDescent="0.2">
      <c r="A2947" s="1">
        <v>2958</v>
      </c>
      <c r="P2947" s="6">
        <f t="shared" si="251"/>
        <v>0</v>
      </c>
      <c r="R2947" s="6">
        <f t="shared" si="252"/>
        <v>0</v>
      </c>
      <c r="S2947" s="57">
        <f t="shared" si="250"/>
        <v>0</v>
      </c>
      <c r="T2947" s="6">
        <f>Table1[[#This Row],[Volume in Units]]*Table1[[#This Row],[Price SDG/Unit]]</f>
        <v>0</v>
      </c>
      <c r="U2947" s="57">
        <f>Table1[[#This Row],[Volume MT/Head]]*Table1[[#This Row],[Price USD/(MT/Head)]]</f>
        <v>0</v>
      </c>
      <c r="W2947" s="28">
        <f>Table1[[#This Row],[Commission SDG/MT]]*Table1[[#This Row],[Volume in Units]]</f>
        <v>0</v>
      </c>
      <c r="Y2947" s="28">
        <f t="shared" si="253"/>
        <v>0</v>
      </c>
      <c r="Z2947" s="6">
        <f>IFERROR((Table1[[#This Row],[Total Cost SDG]]/Table1[[#This Row],[Volume MT/Head]]),0)</f>
        <v>0</v>
      </c>
      <c r="AA2947" s="57" t="e">
        <f t="shared" si="254"/>
        <v>#DIV/0!</v>
      </c>
      <c r="AB2947" s="57">
        <f>IFERROR((Table1[[#This Row],[Total Cost USD]]/Table1[[#This Row],[Volume MT/Head]]),0)</f>
        <v>0</v>
      </c>
      <c r="AD2947" s="6">
        <f>Table1[[#This Row],[Volume MT/Head]]-Table1[[#This Row],[Delivered MT]]</f>
        <v>0</v>
      </c>
      <c r="AE2947" s="6">
        <f>Table1[[#This Row],[Delivered MT]]*Table1[[#This Row],[Average Cost SDG/MT]]</f>
        <v>0</v>
      </c>
    </row>
    <row r="2948" spans="1:31" hidden="1" x14ac:dyDescent="0.2">
      <c r="A2948" s="1">
        <v>2959</v>
      </c>
      <c r="P2948" s="6">
        <f t="shared" si="251"/>
        <v>0</v>
      </c>
      <c r="R2948" s="6">
        <f t="shared" si="252"/>
        <v>0</v>
      </c>
      <c r="S2948" s="57">
        <f t="shared" si="250"/>
        <v>0</v>
      </c>
      <c r="T2948" s="6">
        <f>Table1[[#This Row],[Volume in Units]]*Table1[[#This Row],[Price SDG/Unit]]</f>
        <v>0</v>
      </c>
      <c r="U2948" s="57">
        <f>Table1[[#This Row],[Volume MT/Head]]*Table1[[#This Row],[Price USD/(MT/Head)]]</f>
        <v>0</v>
      </c>
      <c r="W2948" s="28">
        <f>Table1[[#This Row],[Commission SDG/MT]]*Table1[[#This Row],[Volume in Units]]</f>
        <v>0</v>
      </c>
      <c r="Y2948" s="28">
        <f t="shared" si="253"/>
        <v>0</v>
      </c>
      <c r="Z2948" s="6">
        <f>IFERROR((Table1[[#This Row],[Total Cost SDG]]/Table1[[#This Row],[Volume MT/Head]]),0)</f>
        <v>0</v>
      </c>
      <c r="AA2948" s="57" t="e">
        <f t="shared" si="254"/>
        <v>#DIV/0!</v>
      </c>
      <c r="AB2948" s="57">
        <f>IFERROR((Table1[[#This Row],[Total Cost USD]]/Table1[[#This Row],[Volume MT/Head]]),0)</f>
        <v>0</v>
      </c>
      <c r="AD2948" s="6">
        <f>Table1[[#This Row],[Volume MT/Head]]-Table1[[#This Row],[Delivered MT]]</f>
        <v>0</v>
      </c>
      <c r="AE2948" s="6">
        <f>Table1[[#This Row],[Delivered MT]]*Table1[[#This Row],[Average Cost SDG/MT]]</f>
        <v>0</v>
      </c>
    </row>
    <row r="2949" spans="1:31" hidden="1" x14ac:dyDescent="0.2">
      <c r="A2949" s="1">
        <v>2960</v>
      </c>
      <c r="P2949" s="6">
        <f t="shared" si="251"/>
        <v>0</v>
      </c>
      <c r="R2949" s="6">
        <f t="shared" si="252"/>
        <v>0</v>
      </c>
      <c r="S2949" s="57">
        <f t="shared" si="250"/>
        <v>0</v>
      </c>
      <c r="T2949" s="6">
        <f>Table1[[#This Row],[Volume in Units]]*Table1[[#This Row],[Price SDG/Unit]]</f>
        <v>0</v>
      </c>
      <c r="U2949" s="57">
        <f>Table1[[#This Row],[Volume MT/Head]]*Table1[[#This Row],[Price USD/(MT/Head)]]</f>
        <v>0</v>
      </c>
      <c r="W2949" s="28">
        <f>Table1[[#This Row],[Commission SDG/MT]]*Table1[[#This Row],[Volume in Units]]</f>
        <v>0</v>
      </c>
      <c r="Y2949" s="28">
        <f t="shared" si="253"/>
        <v>0</v>
      </c>
      <c r="Z2949" s="6">
        <f>IFERROR((Table1[[#This Row],[Total Cost SDG]]/Table1[[#This Row],[Volume MT/Head]]),0)</f>
        <v>0</v>
      </c>
      <c r="AA2949" s="57" t="e">
        <f t="shared" si="254"/>
        <v>#DIV/0!</v>
      </c>
      <c r="AB2949" s="57">
        <f>IFERROR((Table1[[#This Row],[Total Cost USD]]/Table1[[#This Row],[Volume MT/Head]]),0)</f>
        <v>0</v>
      </c>
      <c r="AD2949" s="6">
        <f>Table1[[#This Row],[Volume MT/Head]]-Table1[[#This Row],[Delivered MT]]</f>
        <v>0</v>
      </c>
      <c r="AE2949" s="6">
        <f>Table1[[#This Row],[Delivered MT]]*Table1[[#This Row],[Average Cost SDG/MT]]</f>
        <v>0</v>
      </c>
    </row>
    <row r="2950" spans="1:31" hidden="1" x14ac:dyDescent="0.2">
      <c r="A2950" s="1">
        <v>2961</v>
      </c>
      <c r="P2950" s="6">
        <f t="shared" si="251"/>
        <v>0</v>
      </c>
      <c r="R2950" s="6">
        <f t="shared" si="252"/>
        <v>0</v>
      </c>
      <c r="S2950" s="57">
        <f t="shared" si="250"/>
        <v>0</v>
      </c>
      <c r="T2950" s="6">
        <f>Table1[[#This Row],[Volume in Units]]*Table1[[#This Row],[Price SDG/Unit]]</f>
        <v>0</v>
      </c>
      <c r="U2950" s="57">
        <f>Table1[[#This Row],[Volume MT/Head]]*Table1[[#This Row],[Price USD/(MT/Head)]]</f>
        <v>0</v>
      </c>
      <c r="W2950" s="28">
        <f>Table1[[#This Row],[Commission SDG/MT]]*Table1[[#This Row],[Volume in Units]]</f>
        <v>0</v>
      </c>
      <c r="Y2950" s="28">
        <f t="shared" si="253"/>
        <v>0</v>
      </c>
      <c r="Z2950" s="6">
        <f>IFERROR((Table1[[#This Row],[Total Cost SDG]]/Table1[[#This Row],[Volume MT/Head]]),0)</f>
        <v>0</v>
      </c>
      <c r="AA2950" s="57" t="e">
        <f t="shared" si="254"/>
        <v>#DIV/0!</v>
      </c>
      <c r="AB2950" s="57">
        <f>IFERROR((Table1[[#This Row],[Total Cost USD]]/Table1[[#This Row],[Volume MT/Head]]),0)</f>
        <v>0</v>
      </c>
      <c r="AD2950" s="6">
        <f>Table1[[#This Row],[Volume MT/Head]]-Table1[[#This Row],[Delivered MT]]</f>
        <v>0</v>
      </c>
      <c r="AE2950" s="6">
        <f>Table1[[#This Row],[Delivered MT]]*Table1[[#This Row],[Average Cost SDG/MT]]</f>
        <v>0</v>
      </c>
    </row>
    <row r="2951" spans="1:31" hidden="1" x14ac:dyDescent="0.2">
      <c r="A2951" s="1">
        <v>2962</v>
      </c>
      <c r="P2951" s="6">
        <f t="shared" si="251"/>
        <v>0</v>
      </c>
      <c r="R2951" s="6">
        <f t="shared" si="252"/>
        <v>0</v>
      </c>
      <c r="S2951" s="57">
        <f t="shared" si="250"/>
        <v>0</v>
      </c>
      <c r="T2951" s="6">
        <f>Table1[[#This Row],[Volume in Units]]*Table1[[#This Row],[Price SDG/Unit]]</f>
        <v>0</v>
      </c>
      <c r="U2951" s="57">
        <f>Table1[[#This Row],[Volume MT/Head]]*Table1[[#This Row],[Price USD/(MT/Head)]]</f>
        <v>0</v>
      </c>
      <c r="W2951" s="28">
        <f>Table1[[#This Row],[Commission SDG/MT]]*Table1[[#This Row],[Volume in Units]]</f>
        <v>0</v>
      </c>
      <c r="Y2951" s="28">
        <f t="shared" si="253"/>
        <v>0</v>
      </c>
      <c r="Z2951" s="6">
        <f>IFERROR((Table1[[#This Row],[Total Cost SDG]]/Table1[[#This Row],[Volume MT/Head]]),0)</f>
        <v>0</v>
      </c>
      <c r="AA2951" s="57" t="e">
        <f t="shared" si="254"/>
        <v>#DIV/0!</v>
      </c>
      <c r="AB2951" s="57">
        <f>IFERROR((Table1[[#This Row],[Total Cost USD]]/Table1[[#This Row],[Volume MT/Head]]),0)</f>
        <v>0</v>
      </c>
      <c r="AD2951" s="6">
        <f>Table1[[#This Row],[Volume MT/Head]]-Table1[[#This Row],[Delivered MT]]</f>
        <v>0</v>
      </c>
      <c r="AE2951" s="6">
        <f>Table1[[#This Row],[Delivered MT]]*Table1[[#This Row],[Average Cost SDG/MT]]</f>
        <v>0</v>
      </c>
    </row>
    <row r="2952" spans="1:31" hidden="1" x14ac:dyDescent="0.2">
      <c r="A2952" s="1">
        <v>2963</v>
      </c>
      <c r="P2952" s="6">
        <f t="shared" si="251"/>
        <v>0</v>
      </c>
      <c r="R2952" s="6">
        <f t="shared" si="252"/>
        <v>0</v>
      </c>
      <c r="S2952" s="57">
        <f t="shared" si="250"/>
        <v>0</v>
      </c>
      <c r="T2952" s="6">
        <f>Table1[[#This Row],[Volume in Units]]*Table1[[#This Row],[Price SDG/Unit]]</f>
        <v>0</v>
      </c>
      <c r="U2952" s="57">
        <f>Table1[[#This Row],[Volume MT/Head]]*Table1[[#This Row],[Price USD/(MT/Head)]]</f>
        <v>0</v>
      </c>
      <c r="W2952" s="28">
        <f>Table1[[#This Row],[Commission SDG/MT]]*Table1[[#This Row],[Volume in Units]]</f>
        <v>0</v>
      </c>
      <c r="Y2952" s="28">
        <f t="shared" si="253"/>
        <v>0</v>
      </c>
      <c r="Z2952" s="6">
        <f>IFERROR((Table1[[#This Row],[Total Cost SDG]]/Table1[[#This Row],[Volume MT/Head]]),0)</f>
        <v>0</v>
      </c>
      <c r="AA2952" s="57" t="e">
        <f t="shared" si="254"/>
        <v>#DIV/0!</v>
      </c>
      <c r="AB2952" s="57">
        <f>IFERROR((Table1[[#This Row],[Total Cost USD]]/Table1[[#This Row],[Volume MT/Head]]),0)</f>
        <v>0</v>
      </c>
      <c r="AD2952" s="6">
        <f>Table1[[#This Row],[Volume MT/Head]]-Table1[[#This Row],[Delivered MT]]</f>
        <v>0</v>
      </c>
      <c r="AE2952" s="6">
        <f>Table1[[#This Row],[Delivered MT]]*Table1[[#This Row],[Average Cost SDG/MT]]</f>
        <v>0</v>
      </c>
    </row>
    <row r="2953" spans="1:31" hidden="1" x14ac:dyDescent="0.2">
      <c r="A2953" s="1">
        <v>2964</v>
      </c>
      <c r="P2953" s="6">
        <f t="shared" si="251"/>
        <v>0</v>
      </c>
      <c r="R2953" s="6">
        <f t="shared" si="252"/>
        <v>0</v>
      </c>
      <c r="S2953" s="57">
        <f t="shared" si="250"/>
        <v>0</v>
      </c>
      <c r="T2953" s="6">
        <f>Table1[[#This Row],[Volume in Units]]*Table1[[#This Row],[Price SDG/Unit]]</f>
        <v>0</v>
      </c>
      <c r="U2953" s="57">
        <f>Table1[[#This Row],[Volume MT/Head]]*Table1[[#This Row],[Price USD/(MT/Head)]]</f>
        <v>0</v>
      </c>
      <c r="W2953" s="28">
        <f>Table1[[#This Row],[Commission SDG/MT]]*Table1[[#This Row],[Volume in Units]]</f>
        <v>0</v>
      </c>
      <c r="Y2953" s="28">
        <f t="shared" si="253"/>
        <v>0</v>
      </c>
      <c r="Z2953" s="6">
        <f>IFERROR((Table1[[#This Row],[Total Cost SDG]]/Table1[[#This Row],[Volume MT/Head]]),0)</f>
        <v>0</v>
      </c>
      <c r="AA2953" s="57" t="e">
        <f t="shared" si="254"/>
        <v>#DIV/0!</v>
      </c>
      <c r="AB2953" s="57">
        <f>IFERROR((Table1[[#This Row],[Total Cost USD]]/Table1[[#This Row],[Volume MT/Head]]),0)</f>
        <v>0</v>
      </c>
      <c r="AD2953" s="6">
        <f>Table1[[#This Row],[Volume MT/Head]]-Table1[[#This Row],[Delivered MT]]</f>
        <v>0</v>
      </c>
      <c r="AE2953" s="6">
        <f>Table1[[#This Row],[Delivered MT]]*Table1[[#This Row],[Average Cost SDG/MT]]</f>
        <v>0</v>
      </c>
    </row>
    <row r="2954" spans="1:31" hidden="1" x14ac:dyDescent="0.2">
      <c r="A2954" s="1">
        <v>2965</v>
      </c>
      <c r="P2954" s="6">
        <f t="shared" si="251"/>
        <v>0</v>
      </c>
      <c r="R2954" s="6">
        <f t="shared" si="252"/>
        <v>0</v>
      </c>
      <c r="S2954" s="57">
        <f t="shared" si="250"/>
        <v>0</v>
      </c>
      <c r="T2954" s="6">
        <f>Table1[[#This Row],[Volume in Units]]*Table1[[#This Row],[Price SDG/Unit]]</f>
        <v>0</v>
      </c>
      <c r="U2954" s="57">
        <f>Table1[[#This Row],[Volume MT/Head]]*Table1[[#This Row],[Price USD/(MT/Head)]]</f>
        <v>0</v>
      </c>
      <c r="W2954" s="28">
        <f>Table1[[#This Row],[Commission SDG/MT]]*Table1[[#This Row],[Volume in Units]]</f>
        <v>0</v>
      </c>
      <c r="Y2954" s="28">
        <f t="shared" si="253"/>
        <v>0</v>
      </c>
      <c r="Z2954" s="6">
        <f>IFERROR((Table1[[#This Row],[Total Cost SDG]]/Table1[[#This Row],[Volume MT/Head]]),0)</f>
        <v>0</v>
      </c>
      <c r="AA2954" s="57" t="e">
        <f t="shared" si="254"/>
        <v>#DIV/0!</v>
      </c>
      <c r="AB2954" s="57">
        <f>IFERROR((Table1[[#This Row],[Total Cost USD]]/Table1[[#This Row],[Volume MT/Head]]),0)</f>
        <v>0</v>
      </c>
      <c r="AD2954" s="6">
        <f>Table1[[#This Row],[Volume MT/Head]]-Table1[[#This Row],[Delivered MT]]</f>
        <v>0</v>
      </c>
      <c r="AE2954" s="6">
        <f>Table1[[#This Row],[Delivered MT]]*Table1[[#This Row],[Average Cost SDG/MT]]</f>
        <v>0</v>
      </c>
    </row>
    <row r="2955" spans="1:31" hidden="1" x14ac:dyDescent="0.2">
      <c r="A2955" s="1">
        <v>2966</v>
      </c>
      <c r="P2955" s="6">
        <f t="shared" si="251"/>
        <v>0</v>
      </c>
      <c r="R2955" s="6">
        <f t="shared" si="252"/>
        <v>0</v>
      </c>
      <c r="S2955" s="57">
        <f t="shared" si="250"/>
        <v>0</v>
      </c>
      <c r="T2955" s="6">
        <f>Table1[[#This Row],[Volume in Units]]*Table1[[#This Row],[Price SDG/Unit]]</f>
        <v>0</v>
      </c>
      <c r="U2955" s="57">
        <f>Table1[[#This Row],[Volume MT/Head]]*Table1[[#This Row],[Price USD/(MT/Head)]]</f>
        <v>0</v>
      </c>
      <c r="W2955" s="28">
        <f>Table1[[#This Row],[Commission SDG/MT]]*Table1[[#This Row],[Volume in Units]]</f>
        <v>0</v>
      </c>
      <c r="Y2955" s="28">
        <f t="shared" si="253"/>
        <v>0</v>
      </c>
      <c r="Z2955" s="6">
        <f>IFERROR((Table1[[#This Row],[Total Cost SDG]]/Table1[[#This Row],[Volume MT/Head]]),0)</f>
        <v>0</v>
      </c>
      <c r="AA2955" s="57" t="e">
        <f t="shared" si="254"/>
        <v>#DIV/0!</v>
      </c>
      <c r="AB2955" s="57">
        <f>IFERROR((Table1[[#This Row],[Total Cost USD]]/Table1[[#This Row],[Volume MT/Head]]),0)</f>
        <v>0</v>
      </c>
      <c r="AD2955" s="6">
        <f>Table1[[#This Row],[Volume MT/Head]]-Table1[[#This Row],[Delivered MT]]</f>
        <v>0</v>
      </c>
      <c r="AE2955" s="6">
        <f>Table1[[#This Row],[Delivered MT]]*Table1[[#This Row],[Average Cost SDG/MT]]</f>
        <v>0</v>
      </c>
    </row>
    <row r="2956" spans="1:31" hidden="1" x14ac:dyDescent="0.2">
      <c r="A2956" s="1">
        <v>2967</v>
      </c>
      <c r="P2956" s="6">
        <f t="shared" si="251"/>
        <v>0</v>
      </c>
      <c r="R2956" s="6">
        <f t="shared" si="252"/>
        <v>0</v>
      </c>
      <c r="S2956" s="57">
        <f t="shared" si="250"/>
        <v>0</v>
      </c>
      <c r="T2956" s="6">
        <f>Table1[[#This Row],[Volume in Units]]*Table1[[#This Row],[Price SDG/Unit]]</f>
        <v>0</v>
      </c>
      <c r="U2956" s="57">
        <f>Table1[[#This Row],[Volume MT/Head]]*Table1[[#This Row],[Price USD/(MT/Head)]]</f>
        <v>0</v>
      </c>
      <c r="W2956" s="28">
        <f>Table1[[#This Row],[Commission SDG/MT]]*Table1[[#This Row],[Volume in Units]]</f>
        <v>0</v>
      </c>
      <c r="Y2956" s="28">
        <f t="shared" si="253"/>
        <v>0</v>
      </c>
      <c r="Z2956" s="6">
        <f>IFERROR((Table1[[#This Row],[Total Cost SDG]]/Table1[[#This Row],[Volume MT/Head]]),0)</f>
        <v>0</v>
      </c>
      <c r="AA2956" s="57" t="e">
        <f t="shared" si="254"/>
        <v>#DIV/0!</v>
      </c>
      <c r="AB2956" s="57">
        <f>IFERROR((Table1[[#This Row],[Total Cost USD]]/Table1[[#This Row],[Volume MT/Head]]),0)</f>
        <v>0</v>
      </c>
      <c r="AD2956" s="6">
        <f>Table1[[#This Row],[Volume MT/Head]]-Table1[[#This Row],[Delivered MT]]</f>
        <v>0</v>
      </c>
      <c r="AE2956" s="6">
        <f>Table1[[#This Row],[Delivered MT]]*Table1[[#This Row],[Average Cost SDG/MT]]</f>
        <v>0</v>
      </c>
    </row>
    <row r="2957" spans="1:31" hidden="1" x14ac:dyDescent="0.2">
      <c r="A2957" s="1">
        <v>2968</v>
      </c>
      <c r="P2957" s="6">
        <f t="shared" si="251"/>
        <v>0</v>
      </c>
      <c r="R2957" s="6">
        <f t="shared" si="252"/>
        <v>0</v>
      </c>
      <c r="S2957" s="57">
        <f t="shared" si="250"/>
        <v>0</v>
      </c>
      <c r="T2957" s="6">
        <f>Table1[[#This Row],[Volume in Units]]*Table1[[#This Row],[Price SDG/Unit]]</f>
        <v>0</v>
      </c>
      <c r="U2957" s="57">
        <f>Table1[[#This Row],[Volume MT/Head]]*Table1[[#This Row],[Price USD/(MT/Head)]]</f>
        <v>0</v>
      </c>
      <c r="W2957" s="28">
        <f>Table1[[#This Row],[Commission SDG/MT]]*Table1[[#This Row],[Volume in Units]]</f>
        <v>0</v>
      </c>
      <c r="Y2957" s="28">
        <f t="shared" si="253"/>
        <v>0</v>
      </c>
      <c r="Z2957" s="6">
        <f>IFERROR((Table1[[#This Row],[Total Cost SDG]]/Table1[[#This Row],[Volume MT/Head]]),0)</f>
        <v>0</v>
      </c>
      <c r="AA2957" s="57" t="e">
        <f t="shared" si="254"/>
        <v>#DIV/0!</v>
      </c>
      <c r="AB2957" s="57">
        <f>IFERROR((Table1[[#This Row],[Total Cost USD]]/Table1[[#This Row],[Volume MT/Head]]),0)</f>
        <v>0</v>
      </c>
      <c r="AD2957" s="6">
        <f>Table1[[#This Row],[Volume MT/Head]]-Table1[[#This Row],[Delivered MT]]</f>
        <v>0</v>
      </c>
      <c r="AE2957" s="6">
        <f>Table1[[#This Row],[Delivered MT]]*Table1[[#This Row],[Average Cost SDG/MT]]</f>
        <v>0</v>
      </c>
    </row>
    <row r="2958" spans="1:31" hidden="1" x14ac:dyDescent="0.2">
      <c r="A2958" s="1">
        <v>2969</v>
      </c>
      <c r="P2958" s="6">
        <f t="shared" si="251"/>
        <v>0</v>
      </c>
      <c r="R2958" s="6">
        <f t="shared" si="252"/>
        <v>0</v>
      </c>
      <c r="S2958" s="57">
        <f t="shared" si="250"/>
        <v>0</v>
      </c>
      <c r="T2958" s="6">
        <f>Table1[[#This Row],[Volume in Units]]*Table1[[#This Row],[Price SDG/Unit]]</f>
        <v>0</v>
      </c>
      <c r="U2958" s="57">
        <f>Table1[[#This Row],[Volume MT/Head]]*Table1[[#This Row],[Price USD/(MT/Head)]]</f>
        <v>0</v>
      </c>
      <c r="W2958" s="28">
        <f>Table1[[#This Row],[Commission SDG/MT]]*Table1[[#This Row],[Volume in Units]]</f>
        <v>0</v>
      </c>
      <c r="Y2958" s="28">
        <f t="shared" si="253"/>
        <v>0</v>
      </c>
      <c r="Z2958" s="6">
        <f>IFERROR((Table1[[#This Row],[Total Cost SDG]]/Table1[[#This Row],[Volume MT/Head]]),0)</f>
        <v>0</v>
      </c>
      <c r="AA2958" s="57" t="e">
        <f t="shared" si="254"/>
        <v>#DIV/0!</v>
      </c>
      <c r="AB2958" s="57">
        <f>IFERROR((Table1[[#This Row],[Total Cost USD]]/Table1[[#This Row],[Volume MT/Head]]),0)</f>
        <v>0</v>
      </c>
      <c r="AD2958" s="6">
        <f>Table1[[#This Row],[Volume MT/Head]]-Table1[[#This Row],[Delivered MT]]</f>
        <v>0</v>
      </c>
      <c r="AE2958" s="6">
        <f>Table1[[#This Row],[Delivered MT]]*Table1[[#This Row],[Average Cost SDG/MT]]</f>
        <v>0</v>
      </c>
    </row>
    <row r="2959" spans="1:31" hidden="1" x14ac:dyDescent="0.2">
      <c r="A2959" s="1">
        <v>2970</v>
      </c>
      <c r="P2959" s="6">
        <f t="shared" si="251"/>
        <v>0</v>
      </c>
      <c r="R2959" s="6">
        <f t="shared" si="252"/>
        <v>0</v>
      </c>
      <c r="S2959" s="57">
        <f t="shared" si="250"/>
        <v>0</v>
      </c>
      <c r="T2959" s="6">
        <f>Table1[[#This Row],[Volume in Units]]*Table1[[#This Row],[Price SDG/Unit]]</f>
        <v>0</v>
      </c>
      <c r="U2959" s="57">
        <f>Table1[[#This Row],[Volume MT/Head]]*Table1[[#This Row],[Price USD/(MT/Head)]]</f>
        <v>0</v>
      </c>
      <c r="W2959" s="28">
        <f>Table1[[#This Row],[Commission SDG/MT]]*Table1[[#This Row],[Volume in Units]]</f>
        <v>0</v>
      </c>
      <c r="Y2959" s="28">
        <f t="shared" si="253"/>
        <v>0</v>
      </c>
      <c r="Z2959" s="6">
        <f>IFERROR((Table1[[#This Row],[Total Cost SDG]]/Table1[[#This Row],[Volume MT/Head]]),0)</f>
        <v>0</v>
      </c>
      <c r="AA2959" s="57" t="e">
        <f t="shared" si="254"/>
        <v>#DIV/0!</v>
      </c>
      <c r="AB2959" s="57">
        <f>IFERROR((Table1[[#This Row],[Total Cost USD]]/Table1[[#This Row],[Volume MT/Head]]),0)</f>
        <v>0</v>
      </c>
      <c r="AD2959" s="6">
        <f>Table1[[#This Row],[Volume MT/Head]]-Table1[[#This Row],[Delivered MT]]</f>
        <v>0</v>
      </c>
      <c r="AE2959" s="6">
        <f>Table1[[#This Row],[Delivered MT]]*Table1[[#This Row],[Average Cost SDG/MT]]</f>
        <v>0</v>
      </c>
    </row>
    <row r="2960" spans="1:31" hidden="1" x14ac:dyDescent="0.2">
      <c r="A2960" s="1">
        <v>2971</v>
      </c>
      <c r="P2960" s="6">
        <f t="shared" si="251"/>
        <v>0</v>
      </c>
      <c r="R2960" s="6">
        <f t="shared" si="252"/>
        <v>0</v>
      </c>
      <c r="S2960" s="57">
        <f t="shared" si="250"/>
        <v>0</v>
      </c>
      <c r="T2960" s="6">
        <f>Table1[[#This Row],[Volume in Units]]*Table1[[#This Row],[Price SDG/Unit]]</f>
        <v>0</v>
      </c>
      <c r="U2960" s="57">
        <f>Table1[[#This Row],[Volume MT/Head]]*Table1[[#This Row],[Price USD/(MT/Head)]]</f>
        <v>0</v>
      </c>
      <c r="W2960" s="28">
        <f>Table1[[#This Row],[Commission SDG/MT]]*Table1[[#This Row],[Volume in Units]]</f>
        <v>0</v>
      </c>
      <c r="Y2960" s="28">
        <f t="shared" si="253"/>
        <v>0</v>
      </c>
      <c r="Z2960" s="6">
        <f>IFERROR((Table1[[#This Row],[Total Cost SDG]]/Table1[[#This Row],[Volume MT/Head]]),0)</f>
        <v>0</v>
      </c>
      <c r="AA2960" s="57" t="e">
        <f t="shared" si="254"/>
        <v>#DIV/0!</v>
      </c>
      <c r="AB2960" s="57">
        <f>IFERROR((Table1[[#This Row],[Total Cost USD]]/Table1[[#This Row],[Volume MT/Head]]),0)</f>
        <v>0</v>
      </c>
      <c r="AD2960" s="6">
        <f>Table1[[#This Row],[Volume MT/Head]]-Table1[[#This Row],[Delivered MT]]</f>
        <v>0</v>
      </c>
      <c r="AE2960" s="6">
        <f>Table1[[#This Row],[Delivered MT]]*Table1[[#This Row],[Average Cost SDG/MT]]</f>
        <v>0</v>
      </c>
    </row>
    <row r="2961" spans="1:31" hidden="1" x14ac:dyDescent="0.2">
      <c r="A2961" s="1">
        <v>2972</v>
      </c>
      <c r="P2961" s="6">
        <f t="shared" si="251"/>
        <v>0</v>
      </c>
      <c r="R2961" s="6">
        <f t="shared" si="252"/>
        <v>0</v>
      </c>
      <c r="S2961" s="57">
        <f t="shared" si="250"/>
        <v>0</v>
      </c>
      <c r="T2961" s="6">
        <f>Table1[[#This Row],[Volume in Units]]*Table1[[#This Row],[Price SDG/Unit]]</f>
        <v>0</v>
      </c>
      <c r="U2961" s="57">
        <f>Table1[[#This Row],[Volume MT/Head]]*Table1[[#This Row],[Price USD/(MT/Head)]]</f>
        <v>0</v>
      </c>
      <c r="W2961" s="28">
        <f>Table1[[#This Row],[Commission SDG/MT]]*Table1[[#This Row],[Volume in Units]]</f>
        <v>0</v>
      </c>
      <c r="Y2961" s="28">
        <f t="shared" si="253"/>
        <v>0</v>
      </c>
      <c r="Z2961" s="6">
        <f>IFERROR((Table1[[#This Row],[Total Cost SDG]]/Table1[[#This Row],[Volume MT/Head]]),0)</f>
        <v>0</v>
      </c>
      <c r="AA2961" s="57" t="e">
        <f t="shared" si="254"/>
        <v>#DIV/0!</v>
      </c>
      <c r="AB2961" s="57">
        <f>IFERROR((Table1[[#This Row],[Total Cost USD]]/Table1[[#This Row],[Volume MT/Head]]),0)</f>
        <v>0</v>
      </c>
      <c r="AD2961" s="6">
        <f>Table1[[#This Row],[Volume MT/Head]]-Table1[[#This Row],[Delivered MT]]</f>
        <v>0</v>
      </c>
      <c r="AE2961" s="6">
        <f>Table1[[#This Row],[Delivered MT]]*Table1[[#This Row],[Average Cost SDG/MT]]</f>
        <v>0</v>
      </c>
    </row>
    <row r="2962" spans="1:31" hidden="1" x14ac:dyDescent="0.2">
      <c r="A2962" s="1">
        <v>2973</v>
      </c>
      <c r="P2962" s="6">
        <f t="shared" si="251"/>
        <v>0</v>
      </c>
      <c r="R2962" s="6">
        <f t="shared" si="252"/>
        <v>0</v>
      </c>
      <c r="S2962" s="57">
        <f t="shared" si="250"/>
        <v>0</v>
      </c>
      <c r="T2962" s="6">
        <f>Table1[[#This Row],[Volume in Units]]*Table1[[#This Row],[Price SDG/Unit]]</f>
        <v>0</v>
      </c>
      <c r="U2962" s="57">
        <f>Table1[[#This Row],[Volume MT/Head]]*Table1[[#This Row],[Price USD/(MT/Head)]]</f>
        <v>0</v>
      </c>
      <c r="W2962" s="28">
        <f>Table1[[#This Row],[Commission SDG/MT]]*Table1[[#This Row],[Volume in Units]]</f>
        <v>0</v>
      </c>
      <c r="Y2962" s="28">
        <f t="shared" si="253"/>
        <v>0</v>
      </c>
      <c r="Z2962" s="6">
        <f>IFERROR((Table1[[#This Row],[Total Cost SDG]]/Table1[[#This Row],[Volume MT/Head]]),0)</f>
        <v>0</v>
      </c>
      <c r="AA2962" s="57" t="e">
        <f t="shared" si="254"/>
        <v>#DIV/0!</v>
      </c>
      <c r="AB2962" s="57">
        <f>IFERROR((Table1[[#This Row],[Total Cost USD]]/Table1[[#This Row],[Volume MT/Head]]),0)</f>
        <v>0</v>
      </c>
      <c r="AD2962" s="6">
        <f>Table1[[#This Row],[Volume MT/Head]]-Table1[[#This Row],[Delivered MT]]</f>
        <v>0</v>
      </c>
      <c r="AE2962" s="6">
        <f>Table1[[#This Row],[Delivered MT]]*Table1[[#This Row],[Average Cost SDG/MT]]</f>
        <v>0</v>
      </c>
    </row>
    <row r="2963" spans="1:31" hidden="1" x14ac:dyDescent="0.2">
      <c r="A2963" s="1">
        <v>2974</v>
      </c>
      <c r="P2963" s="6">
        <f t="shared" si="251"/>
        <v>0</v>
      </c>
      <c r="R2963" s="6">
        <f t="shared" si="252"/>
        <v>0</v>
      </c>
      <c r="S2963" s="57">
        <f t="shared" si="250"/>
        <v>0</v>
      </c>
      <c r="T2963" s="6">
        <f>Table1[[#This Row],[Volume in Units]]*Table1[[#This Row],[Price SDG/Unit]]</f>
        <v>0</v>
      </c>
      <c r="U2963" s="57">
        <f>Table1[[#This Row],[Volume MT/Head]]*Table1[[#This Row],[Price USD/(MT/Head)]]</f>
        <v>0</v>
      </c>
      <c r="W2963" s="28">
        <f>Table1[[#This Row],[Commission SDG/MT]]*Table1[[#This Row],[Volume in Units]]</f>
        <v>0</v>
      </c>
      <c r="Y2963" s="28">
        <f t="shared" si="253"/>
        <v>0</v>
      </c>
      <c r="Z2963" s="6">
        <f>IFERROR((Table1[[#This Row],[Total Cost SDG]]/Table1[[#This Row],[Volume MT/Head]]),0)</f>
        <v>0</v>
      </c>
      <c r="AA2963" s="57" t="e">
        <f t="shared" si="254"/>
        <v>#DIV/0!</v>
      </c>
      <c r="AB2963" s="57">
        <f>IFERROR((Table1[[#This Row],[Total Cost USD]]/Table1[[#This Row],[Volume MT/Head]]),0)</f>
        <v>0</v>
      </c>
      <c r="AD2963" s="6">
        <f>Table1[[#This Row],[Volume MT/Head]]-Table1[[#This Row],[Delivered MT]]</f>
        <v>0</v>
      </c>
      <c r="AE2963" s="6">
        <f>Table1[[#This Row],[Delivered MT]]*Table1[[#This Row],[Average Cost SDG/MT]]</f>
        <v>0</v>
      </c>
    </row>
    <row r="2964" spans="1:31" hidden="1" x14ac:dyDescent="0.2">
      <c r="A2964" s="1">
        <v>2975</v>
      </c>
      <c r="P2964" s="6">
        <f t="shared" si="251"/>
        <v>0</v>
      </c>
      <c r="R2964" s="6">
        <f t="shared" si="252"/>
        <v>0</v>
      </c>
      <c r="S2964" s="57">
        <f t="shared" si="250"/>
        <v>0</v>
      </c>
      <c r="T2964" s="6">
        <f>Table1[[#This Row],[Volume in Units]]*Table1[[#This Row],[Price SDG/Unit]]</f>
        <v>0</v>
      </c>
      <c r="U2964" s="57">
        <f>Table1[[#This Row],[Volume MT/Head]]*Table1[[#This Row],[Price USD/(MT/Head)]]</f>
        <v>0</v>
      </c>
      <c r="W2964" s="28">
        <f>Table1[[#This Row],[Commission SDG/MT]]*Table1[[#This Row],[Volume in Units]]</f>
        <v>0</v>
      </c>
      <c r="Y2964" s="28">
        <f t="shared" si="253"/>
        <v>0</v>
      </c>
      <c r="Z2964" s="6">
        <f>IFERROR((Table1[[#This Row],[Total Cost SDG]]/Table1[[#This Row],[Volume MT/Head]]),0)</f>
        <v>0</v>
      </c>
      <c r="AA2964" s="57" t="e">
        <f t="shared" si="254"/>
        <v>#DIV/0!</v>
      </c>
      <c r="AB2964" s="57">
        <f>IFERROR((Table1[[#This Row],[Total Cost USD]]/Table1[[#This Row],[Volume MT/Head]]),0)</f>
        <v>0</v>
      </c>
      <c r="AD2964" s="6">
        <f>Table1[[#This Row],[Volume MT/Head]]-Table1[[#This Row],[Delivered MT]]</f>
        <v>0</v>
      </c>
      <c r="AE2964" s="6">
        <f>Table1[[#This Row],[Delivered MT]]*Table1[[#This Row],[Average Cost SDG/MT]]</f>
        <v>0</v>
      </c>
    </row>
    <row r="2965" spans="1:31" hidden="1" x14ac:dyDescent="0.2">
      <c r="A2965" s="1">
        <v>2976</v>
      </c>
      <c r="P2965" s="6">
        <f t="shared" si="251"/>
        <v>0</v>
      </c>
      <c r="R2965" s="6">
        <f t="shared" si="252"/>
        <v>0</v>
      </c>
      <c r="S2965" s="57">
        <f t="shared" si="250"/>
        <v>0</v>
      </c>
      <c r="T2965" s="6">
        <f>Table1[[#This Row],[Volume in Units]]*Table1[[#This Row],[Price SDG/Unit]]</f>
        <v>0</v>
      </c>
      <c r="U2965" s="57">
        <f>Table1[[#This Row],[Volume MT/Head]]*Table1[[#This Row],[Price USD/(MT/Head)]]</f>
        <v>0</v>
      </c>
      <c r="W2965" s="28">
        <f>Table1[[#This Row],[Commission SDG/MT]]*Table1[[#This Row],[Volume in Units]]</f>
        <v>0</v>
      </c>
      <c r="Y2965" s="28">
        <f t="shared" si="253"/>
        <v>0</v>
      </c>
      <c r="Z2965" s="6">
        <f>IFERROR((Table1[[#This Row],[Total Cost SDG]]/Table1[[#This Row],[Volume MT/Head]]),0)</f>
        <v>0</v>
      </c>
      <c r="AA2965" s="57" t="e">
        <f t="shared" si="254"/>
        <v>#DIV/0!</v>
      </c>
      <c r="AB2965" s="57">
        <f>IFERROR((Table1[[#This Row],[Total Cost USD]]/Table1[[#This Row],[Volume MT/Head]]),0)</f>
        <v>0</v>
      </c>
      <c r="AD2965" s="6">
        <f>Table1[[#This Row],[Volume MT/Head]]-Table1[[#This Row],[Delivered MT]]</f>
        <v>0</v>
      </c>
      <c r="AE2965" s="6">
        <f>Table1[[#This Row],[Delivered MT]]*Table1[[#This Row],[Average Cost SDG/MT]]</f>
        <v>0</v>
      </c>
    </row>
    <row r="2966" spans="1:31" hidden="1" x14ac:dyDescent="0.2">
      <c r="A2966" s="1">
        <v>2977</v>
      </c>
      <c r="P2966" s="6">
        <f t="shared" si="251"/>
        <v>0</v>
      </c>
      <c r="R2966" s="6">
        <f t="shared" si="252"/>
        <v>0</v>
      </c>
      <c r="S2966" s="57">
        <f t="shared" si="250"/>
        <v>0</v>
      </c>
      <c r="T2966" s="6">
        <f>Table1[[#This Row],[Volume in Units]]*Table1[[#This Row],[Price SDG/Unit]]</f>
        <v>0</v>
      </c>
      <c r="U2966" s="57">
        <f>Table1[[#This Row],[Volume MT/Head]]*Table1[[#This Row],[Price USD/(MT/Head)]]</f>
        <v>0</v>
      </c>
      <c r="W2966" s="28">
        <f>Table1[[#This Row],[Commission SDG/MT]]*Table1[[#This Row],[Volume in Units]]</f>
        <v>0</v>
      </c>
      <c r="Y2966" s="28">
        <f t="shared" si="253"/>
        <v>0</v>
      </c>
      <c r="Z2966" s="6">
        <f>IFERROR((Table1[[#This Row],[Total Cost SDG]]/Table1[[#This Row],[Volume MT/Head]]),0)</f>
        <v>0</v>
      </c>
      <c r="AA2966" s="57" t="e">
        <f t="shared" si="254"/>
        <v>#DIV/0!</v>
      </c>
      <c r="AB2966" s="57">
        <f>IFERROR((Table1[[#This Row],[Total Cost USD]]/Table1[[#This Row],[Volume MT/Head]]),0)</f>
        <v>0</v>
      </c>
      <c r="AD2966" s="6">
        <f>Table1[[#This Row],[Volume MT/Head]]-Table1[[#This Row],[Delivered MT]]</f>
        <v>0</v>
      </c>
      <c r="AE2966" s="6">
        <f>Table1[[#This Row],[Delivered MT]]*Table1[[#This Row],[Average Cost SDG/MT]]</f>
        <v>0</v>
      </c>
    </row>
    <row r="2967" spans="1:31" hidden="1" x14ac:dyDescent="0.2">
      <c r="A2967" s="1">
        <v>2978</v>
      </c>
      <c r="P2967" s="6">
        <f t="shared" si="251"/>
        <v>0</v>
      </c>
      <c r="R2967" s="6">
        <f t="shared" si="252"/>
        <v>0</v>
      </c>
      <c r="S2967" s="57">
        <f t="shared" si="250"/>
        <v>0</v>
      </c>
      <c r="T2967" s="6">
        <f>Table1[[#This Row],[Volume in Units]]*Table1[[#This Row],[Price SDG/Unit]]</f>
        <v>0</v>
      </c>
      <c r="U2967" s="57">
        <f>Table1[[#This Row],[Volume MT/Head]]*Table1[[#This Row],[Price USD/(MT/Head)]]</f>
        <v>0</v>
      </c>
      <c r="W2967" s="28">
        <f>Table1[[#This Row],[Commission SDG/MT]]*Table1[[#This Row],[Volume in Units]]</f>
        <v>0</v>
      </c>
      <c r="Y2967" s="28">
        <f t="shared" si="253"/>
        <v>0</v>
      </c>
      <c r="Z2967" s="6">
        <f>IFERROR((Table1[[#This Row],[Total Cost SDG]]/Table1[[#This Row],[Volume MT/Head]]),0)</f>
        <v>0</v>
      </c>
      <c r="AA2967" s="57" t="e">
        <f t="shared" si="254"/>
        <v>#DIV/0!</v>
      </c>
      <c r="AB2967" s="57">
        <f>IFERROR((Table1[[#This Row],[Total Cost USD]]/Table1[[#This Row],[Volume MT/Head]]),0)</f>
        <v>0</v>
      </c>
      <c r="AD2967" s="6">
        <f>Table1[[#This Row],[Volume MT/Head]]-Table1[[#This Row],[Delivered MT]]</f>
        <v>0</v>
      </c>
      <c r="AE2967" s="6">
        <f>Table1[[#This Row],[Delivered MT]]*Table1[[#This Row],[Average Cost SDG/MT]]</f>
        <v>0</v>
      </c>
    </row>
    <row r="2968" spans="1:31" hidden="1" x14ac:dyDescent="0.2">
      <c r="A2968" s="1">
        <v>2979</v>
      </c>
      <c r="P2968" s="6">
        <f t="shared" si="251"/>
        <v>0</v>
      </c>
      <c r="R2968" s="6">
        <f t="shared" si="252"/>
        <v>0</v>
      </c>
      <c r="S2968" s="57">
        <f t="shared" si="250"/>
        <v>0</v>
      </c>
      <c r="T2968" s="6">
        <f>Table1[[#This Row],[Volume in Units]]*Table1[[#This Row],[Price SDG/Unit]]</f>
        <v>0</v>
      </c>
      <c r="U2968" s="57">
        <f>Table1[[#This Row],[Volume MT/Head]]*Table1[[#This Row],[Price USD/(MT/Head)]]</f>
        <v>0</v>
      </c>
      <c r="W2968" s="28">
        <f>Table1[[#This Row],[Commission SDG/MT]]*Table1[[#This Row],[Volume in Units]]</f>
        <v>0</v>
      </c>
      <c r="Y2968" s="28">
        <f t="shared" si="253"/>
        <v>0</v>
      </c>
      <c r="Z2968" s="6">
        <f>IFERROR((Table1[[#This Row],[Total Cost SDG]]/Table1[[#This Row],[Volume MT/Head]]),0)</f>
        <v>0</v>
      </c>
      <c r="AA2968" s="57" t="e">
        <f t="shared" si="254"/>
        <v>#DIV/0!</v>
      </c>
      <c r="AB2968" s="57">
        <f>IFERROR((Table1[[#This Row],[Total Cost USD]]/Table1[[#This Row],[Volume MT/Head]]),0)</f>
        <v>0</v>
      </c>
      <c r="AD2968" s="6">
        <f>Table1[[#This Row],[Volume MT/Head]]-Table1[[#This Row],[Delivered MT]]</f>
        <v>0</v>
      </c>
      <c r="AE2968" s="6">
        <f>Table1[[#This Row],[Delivered MT]]*Table1[[#This Row],[Average Cost SDG/MT]]</f>
        <v>0</v>
      </c>
    </row>
    <row r="2969" spans="1:31" hidden="1" x14ac:dyDescent="0.2">
      <c r="A2969" s="1">
        <v>2980</v>
      </c>
      <c r="P2969" s="6">
        <f t="shared" si="251"/>
        <v>0</v>
      </c>
      <c r="R2969" s="6">
        <f t="shared" si="252"/>
        <v>0</v>
      </c>
      <c r="S2969" s="57">
        <f t="shared" ref="S2969:S3032" si="255">IFERROR((R2969/F2969),0)</f>
        <v>0</v>
      </c>
      <c r="T2969" s="6">
        <f>Table1[[#This Row],[Volume in Units]]*Table1[[#This Row],[Price SDG/Unit]]</f>
        <v>0</v>
      </c>
      <c r="U2969" s="57">
        <f>Table1[[#This Row],[Volume MT/Head]]*Table1[[#This Row],[Price USD/(MT/Head)]]</f>
        <v>0</v>
      </c>
      <c r="W2969" s="28">
        <f>Table1[[#This Row],[Commission SDG/MT]]*Table1[[#This Row],[Volume in Units]]</f>
        <v>0</v>
      </c>
      <c r="Y2969" s="28">
        <f t="shared" si="253"/>
        <v>0</v>
      </c>
      <c r="Z2969" s="6">
        <f>IFERROR((Table1[[#This Row],[Total Cost SDG]]/Table1[[#This Row],[Volume MT/Head]]),0)</f>
        <v>0</v>
      </c>
      <c r="AA2969" s="57" t="e">
        <f t="shared" si="254"/>
        <v>#DIV/0!</v>
      </c>
      <c r="AB2969" s="57">
        <f>IFERROR((Table1[[#This Row],[Total Cost USD]]/Table1[[#This Row],[Volume MT/Head]]),0)</f>
        <v>0</v>
      </c>
      <c r="AD2969" s="6">
        <f>Table1[[#This Row],[Volume MT/Head]]-Table1[[#This Row],[Delivered MT]]</f>
        <v>0</v>
      </c>
      <c r="AE2969" s="6">
        <f>Table1[[#This Row],[Delivered MT]]*Table1[[#This Row],[Average Cost SDG/MT]]</f>
        <v>0</v>
      </c>
    </row>
    <row r="2970" spans="1:31" hidden="1" x14ac:dyDescent="0.2">
      <c r="A2970" s="1">
        <v>2981</v>
      </c>
      <c r="P2970" s="6">
        <f t="shared" si="251"/>
        <v>0</v>
      </c>
      <c r="R2970" s="6">
        <f t="shared" si="252"/>
        <v>0</v>
      </c>
      <c r="S2970" s="57">
        <f t="shared" si="255"/>
        <v>0</v>
      </c>
      <c r="T2970" s="6">
        <f>Table1[[#This Row],[Volume in Units]]*Table1[[#This Row],[Price SDG/Unit]]</f>
        <v>0</v>
      </c>
      <c r="U2970" s="57">
        <f>Table1[[#This Row],[Volume MT/Head]]*Table1[[#This Row],[Price USD/(MT/Head)]]</f>
        <v>0</v>
      </c>
      <c r="W2970" s="28">
        <f>Table1[[#This Row],[Commission SDG/MT]]*Table1[[#This Row],[Volume in Units]]</f>
        <v>0</v>
      </c>
      <c r="Y2970" s="28">
        <f t="shared" si="253"/>
        <v>0</v>
      </c>
      <c r="Z2970" s="6">
        <f>IFERROR((Table1[[#This Row],[Total Cost SDG]]/Table1[[#This Row],[Volume MT/Head]]),0)</f>
        <v>0</v>
      </c>
      <c r="AA2970" s="57" t="e">
        <f t="shared" si="254"/>
        <v>#DIV/0!</v>
      </c>
      <c r="AB2970" s="57">
        <f>IFERROR((Table1[[#This Row],[Total Cost USD]]/Table1[[#This Row],[Volume MT/Head]]),0)</f>
        <v>0</v>
      </c>
      <c r="AD2970" s="6">
        <f>Table1[[#This Row],[Volume MT/Head]]-Table1[[#This Row],[Delivered MT]]</f>
        <v>0</v>
      </c>
      <c r="AE2970" s="6">
        <f>Table1[[#This Row],[Delivered MT]]*Table1[[#This Row],[Average Cost SDG/MT]]</f>
        <v>0</v>
      </c>
    </row>
    <row r="2971" spans="1:31" hidden="1" x14ac:dyDescent="0.2">
      <c r="A2971" s="1">
        <v>2982</v>
      </c>
      <c r="P2971" s="6">
        <f t="shared" si="251"/>
        <v>0</v>
      </c>
      <c r="R2971" s="6">
        <f t="shared" si="252"/>
        <v>0</v>
      </c>
      <c r="S2971" s="57">
        <f t="shared" si="255"/>
        <v>0</v>
      </c>
      <c r="T2971" s="6">
        <f>Table1[[#This Row],[Volume in Units]]*Table1[[#This Row],[Price SDG/Unit]]</f>
        <v>0</v>
      </c>
      <c r="U2971" s="57">
        <f>Table1[[#This Row],[Volume MT/Head]]*Table1[[#This Row],[Price USD/(MT/Head)]]</f>
        <v>0</v>
      </c>
      <c r="W2971" s="28">
        <f>Table1[[#This Row],[Commission SDG/MT]]*Table1[[#This Row],[Volume in Units]]</f>
        <v>0</v>
      </c>
      <c r="Y2971" s="28">
        <f t="shared" si="253"/>
        <v>0</v>
      </c>
      <c r="Z2971" s="6">
        <f>IFERROR((Table1[[#This Row],[Total Cost SDG]]/Table1[[#This Row],[Volume MT/Head]]),0)</f>
        <v>0</v>
      </c>
      <c r="AA2971" s="57" t="e">
        <f t="shared" si="254"/>
        <v>#DIV/0!</v>
      </c>
      <c r="AB2971" s="57">
        <f>IFERROR((Table1[[#This Row],[Total Cost USD]]/Table1[[#This Row],[Volume MT/Head]]),0)</f>
        <v>0</v>
      </c>
      <c r="AD2971" s="6">
        <f>Table1[[#This Row],[Volume MT/Head]]-Table1[[#This Row],[Delivered MT]]</f>
        <v>0</v>
      </c>
      <c r="AE2971" s="6">
        <f>Table1[[#This Row],[Delivered MT]]*Table1[[#This Row],[Average Cost SDG/MT]]</f>
        <v>0</v>
      </c>
    </row>
    <row r="2972" spans="1:31" hidden="1" x14ac:dyDescent="0.2">
      <c r="A2972" s="1">
        <v>2983</v>
      </c>
      <c r="P2972" s="6">
        <f t="shared" si="251"/>
        <v>0</v>
      </c>
      <c r="R2972" s="6">
        <f t="shared" si="252"/>
        <v>0</v>
      </c>
      <c r="S2972" s="57">
        <f t="shared" si="255"/>
        <v>0</v>
      </c>
      <c r="T2972" s="6">
        <f>Table1[[#This Row],[Volume in Units]]*Table1[[#This Row],[Price SDG/Unit]]</f>
        <v>0</v>
      </c>
      <c r="U2972" s="57">
        <f>Table1[[#This Row],[Volume MT/Head]]*Table1[[#This Row],[Price USD/(MT/Head)]]</f>
        <v>0</v>
      </c>
      <c r="W2972" s="28">
        <f>Table1[[#This Row],[Commission SDG/MT]]*Table1[[#This Row],[Volume in Units]]</f>
        <v>0</v>
      </c>
      <c r="Y2972" s="28">
        <f t="shared" si="253"/>
        <v>0</v>
      </c>
      <c r="Z2972" s="6">
        <f>IFERROR((Table1[[#This Row],[Total Cost SDG]]/Table1[[#This Row],[Volume MT/Head]]),0)</f>
        <v>0</v>
      </c>
      <c r="AA2972" s="57" t="e">
        <f t="shared" si="254"/>
        <v>#DIV/0!</v>
      </c>
      <c r="AB2972" s="57">
        <f>IFERROR((Table1[[#This Row],[Total Cost USD]]/Table1[[#This Row],[Volume MT/Head]]),0)</f>
        <v>0</v>
      </c>
      <c r="AD2972" s="6">
        <f>Table1[[#This Row],[Volume MT/Head]]-Table1[[#This Row],[Delivered MT]]</f>
        <v>0</v>
      </c>
      <c r="AE2972" s="6">
        <f>Table1[[#This Row],[Delivered MT]]*Table1[[#This Row],[Average Cost SDG/MT]]</f>
        <v>0</v>
      </c>
    </row>
    <row r="2973" spans="1:31" hidden="1" x14ac:dyDescent="0.2">
      <c r="A2973" s="1">
        <v>2984</v>
      </c>
      <c r="P2973" s="6">
        <f t="shared" si="251"/>
        <v>0</v>
      </c>
      <c r="R2973" s="6">
        <f t="shared" si="252"/>
        <v>0</v>
      </c>
      <c r="S2973" s="57">
        <f t="shared" si="255"/>
        <v>0</v>
      </c>
      <c r="T2973" s="6">
        <f>Table1[[#This Row],[Volume in Units]]*Table1[[#This Row],[Price SDG/Unit]]</f>
        <v>0</v>
      </c>
      <c r="U2973" s="57">
        <f>Table1[[#This Row],[Volume MT/Head]]*Table1[[#This Row],[Price USD/(MT/Head)]]</f>
        <v>0</v>
      </c>
      <c r="W2973" s="28">
        <f>Table1[[#This Row],[Commission SDG/MT]]*Table1[[#This Row],[Volume in Units]]</f>
        <v>0</v>
      </c>
      <c r="Y2973" s="28">
        <f t="shared" si="253"/>
        <v>0</v>
      </c>
      <c r="Z2973" s="6">
        <f>IFERROR((Table1[[#This Row],[Total Cost SDG]]/Table1[[#This Row],[Volume MT/Head]]),0)</f>
        <v>0</v>
      </c>
      <c r="AA2973" s="57" t="e">
        <f t="shared" si="254"/>
        <v>#DIV/0!</v>
      </c>
      <c r="AB2973" s="57">
        <f>IFERROR((Table1[[#This Row],[Total Cost USD]]/Table1[[#This Row],[Volume MT/Head]]),0)</f>
        <v>0</v>
      </c>
      <c r="AD2973" s="6">
        <f>Table1[[#This Row],[Volume MT/Head]]-Table1[[#This Row],[Delivered MT]]</f>
        <v>0</v>
      </c>
      <c r="AE2973" s="6">
        <f>Table1[[#This Row],[Delivered MT]]*Table1[[#This Row],[Average Cost SDG/MT]]</f>
        <v>0</v>
      </c>
    </row>
    <row r="2974" spans="1:31" hidden="1" x14ac:dyDescent="0.2">
      <c r="A2974" s="1">
        <v>2985</v>
      </c>
      <c r="P2974" s="6">
        <f t="shared" si="251"/>
        <v>0</v>
      </c>
      <c r="R2974" s="6">
        <f t="shared" si="252"/>
        <v>0</v>
      </c>
      <c r="S2974" s="57">
        <f t="shared" si="255"/>
        <v>0</v>
      </c>
      <c r="T2974" s="6">
        <f>Table1[[#This Row],[Volume in Units]]*Table1[[#This Row],[Price SDG/Unit]]</f>
        <v>0</v>
      </c>
      <c r="U2974" s="57">
        <f>Table1[[#This Row],[Volume MT/Head]]*Table1[[#This Row],[Price USD/(MT/Head)]]</f>
        <v>0</v>
      </c>
      <c r="W2974" s="28">
        <f>Table1[[#This Row],[Commission SDG/MT]]*Table1[[#This Row],[Volume in Units]]</f>
        <v>0</v>
      </c>
      <c r="Y2974" s="28">
        <f t="shared" si="253"/>
        <v>0</v>
      </c>
      <c r="Z2974" s="6">
        <f>IFERROR((Table1[[#This Row],[Total Cost SDG]]/Table1[[#This Row],[Volume MT/Head]]),0)</f>
        <v>0</v>
      </c>
      <c r="AA2974" s="57" t="e">
        <f t="shared" si="254"/>
        <v>#DIV/0!</v>
      </c>
      <c r="AB2974" s="57">
        <f>IFERROR((Table1[[#This Row],[Total Cost USD]]/Table1[[#This Row],[Volume MT/Head]]),0)</f>
        <v>0</v>
      </c>
      <c r="AD2974" s="6">
        <f>Table1[[#This Row],[Volume MT/Head]]-Table1[[#This Row],[Delivered MT]]</f>
        <v>0</v>
      </c>
      <c r="AE2974" s="6">
        <f>Table1[[#This Row],[Delivered MT]]*Table1[[#This Row],[Average Cost SDG/MT]]</f>
        <v>0</v>
      </c>
    </row>
    <row r="2975" spans="1:31" hidden="1" x14ac:dyDescent="0.2">
      <c r="A2975" s="1">
        <v>2986</v>
      </c>
      <c r="P2975" s="6">
        <f t="shared" si="251"/>
        <v>0</v>
      </c>
      <c r="R2975" s="6">
        <f t="shared" si="252"/>
        <v>0</v>
      </c>
      <c r="S2975" s="57">
        <f t="shared" si="255"/>
        <v>0</v>
      </c>
      <c r="T2975" s="6">
        <f>Table1[[#This Row],[Volume in Units]]*Table1[[#This Row],[Price SDG/Unit]]</f>
        <v>0</v>
      </c>
      <c r="U2975" s="57">
        <f>Table1[[#This Row],[Volume MT/Head]]*Table1[[#This Row],[Price USD/(MT/Head)]]</f>
        <v>0</v>
      </c>
      <c r="W2975" s="28">
        <f>Table1[[#This Row],[Commission SDG/MT]]*Table1[[#This Row],[Volume in Units]]</f>
        <v>0</v>
      </c>
      <c r="Y2975" s="28">
        <f t="shared" si="253"/>
        <v>0</v>
      </c>
      <c r="Z2975" s="6">
        <f>IFERROR((Table1[[#This Row],[Total Cost SDG]]/Table1[[#This Row],[Volume MT/Head]]),0)</f>
        <v>0</v>
      </c>
      <c r="AA2975" s="57" t="e">
        <f t="shared" si="254"/>
        <v>#DIV/0!</v>
      </c>
      <c r="AB2975" s="57">
        <f>IFERROR((Table1[[#This Row],[Total Cost USD]]/Table1[[#This Row],[Volume MT/Head]]),0)</f>
        <v>0</v>
      </c>
      <c r="AD2975" s="6">
        <f>Table1[[#This Row],[Volume MT/Head]]-Table1[[#This Row],[Delivered MT]]</f>
        <v>0</v>
      </c>
      <c r="AE2975" s="6">
        <f>Table1[[#This Row],[Delivered MT]]*Table1[[#This Row],[Average Cost SDG/MT]]</f>
        <v>0</v>
      </c>
    </row>
    <row r="2976" spans="1:31" hidden="1" x14ac:dyDescent="0.2">
      <c r="A2976" s="1">
        <v>2987</v>
      </c>
      <c r="P2976" s="6">
        <f t="shared" si="251"/>
        <v>0</v>
      </c>
      <c r="R2976" s="6">
        <f t="shared" si="252"/>
        <v>0</v>
      </c>
      <c r="S2976" s="57">
        <f t="shared" si="255"/>
        <v>0</v>
      </c>
      <c r="T2976" s="6">
        <f>Table1[[#This Row],[Volume in Units]]*Table1[[#This Row],[Price SDG/Unit]]</f>
        <v>0</v>
      </c>
      <c r="U2976" s="57">
        <f>Table1[[#This Row],[Volume MT/Head]]*Table1[[#This Row],[Price USD/(MT/Head)]]</f>
        <v>0</v>
      </c>
      <c r="W2976" s="28">
        <f>Table1[[#This Row],[Commission SDG/MT]]*Table1[[#This Row],[Volume in Units]]</f>
        <v>0</v>
      </c>
      <c r="Y2976" s="28">
        <f t="shared" si="253"/>
        <v>0</v>
      </c>
      <c r="Z2976" s="6">
        <f>IFERROR((Table1[[#This Row],[Total Cost SDG]]/Table1[[#This Row],[Volume MT/Head]]),0)</f>
        <v>0</v>
      </c>
      <c r="AA2976" s="57" t="e">
        <f t="shared" si="254"/>
        <v>#DIV/0!</v>
      </c>
      <c r="AB2976" s="57">
        <f>IFERROR((Table1[[#This Row],[Total Cost USD]]/Table1[[#This Row],[Volume MT/Head]]),0)</f>
        <v>0</v>
      </c>
      <c r="AD2976" s="6">
        <f>Table1[[#This Row],[Volume MT/Head]]-Table1[[#This Row],[Delivered MT]]</f>
        <v>0</v>
      </c>
      <c r="AE2976" s="6">
        <f>Table1[[#This Row],[Delivered MT]]*Table1[[#This Row],[Average Cost SDG/MT]]</f>
        <v>0</v>
      </c>
    </row>
    <row r="2977" spans="1:31" hidden="1" x14ac:dyDescent="0.2">
      <c r="A2977" s="1">
        <v>2988</v>
      </c>
      <c r="P2977" s="6">
        <f t="shared" si="251"/>
        <v>0</v>
      </c>
      <c r="R2977" s="6">
        <f t="shared" si="252"/>
        <v>0</v>
      </c>
      <c r="S2977" s="57">
        <f t="shared" si="255"/>
        <v>0</v>
      </c>
      <c r="T2977" s="6">
        <f>Table1[[#This Row],[Volume in Units]]*Table1[[#This Row],[Price SDG/Unit]]</f>
        <v>0</v>
      </c>
      <c r="U2977" s="57">
        <f>Table1[[#This Row],[Volume MT/Head]]*Table1[[#This Row],[Price USD/(MT/Head)]]</f>
        <v>0</v>
      </c>
      <c r="W2977" s="28">
        <f>Table1[[#This Row],[Commission SDG/MT]]*Table1[[#This Row],[Volume in Units]]</f>
        <v>0</v>
      </c>
      <c r="Y2977" s="28">
        <f t="shared" si="253"/>
        <v>0</v>
      </c>
      <c r="Z2977" s="6">
        <f>IFERROR((Table1[[#This Row],[Total Cost SDG]]/Table1[[#This Row],[Volume MT/Head]]),0)</f>
        <v>0</v>
      </c>
      <c r="AA2977" s="57" t="e">
        <f t="shared" si="254"/>
        <v>#DIV/0!</v>
      </c>
      <c r="AB2977" s="57">
        <f>IFERROR((Table1[[#This Row],[Total Cost USD]]/Table1[[#This Row],[Volume MT/Head]]),0)</f>
        <v>0</v>
      </c>
      <c r="AD2977" s="6">
        <f>Table1[[#This Row],[Volume MT/Head]]-Table1[[#This Row],[Delivered MT]]</f>
        <v>0</v>
      </c>
      <c r="AE2977" s="6">
        <f>Table1[[#This Row],[Delivered MT]]*Table1[[#This Row],[Average Cost SDG/MT]]</f>
        <v>0</v>
      </c>
    </row>
    <row r="2978" spans="1:31" hidden="1" x14ac:dyDescent="0.2">
      <c r="A2978" s="1">
        <v>2989</v>
      </c>
      <c r="P2978" s="6">
        <f t="shared" si="251"/>
        <v>0</v>
      </c>
      <c r="R2978" s="6">
        <f t="shared" si="252"/>
        <v>0</v>
      </c>
      <c r="S2978" s="57">
        <f t="shared" si="255"/>
        <v>0</v>
      </c>
      <c r="T2978" s="6">
        <f>Table1[[#This Row],[Volume in Units]]*Table1[[#This Row],[Price SDG/Unit]]</f>
        <v>0</v>
      </c>
      <c r="U2978" s="57">
        <f>Table1[[#This Row],[Volume MT/Head]]*Table1[[#This Row],[Price USD/(MT/Head)]]</f>
        <v>0</v>
      </c>
      <c r="W2978" s="28">
        <f>Table1[[#This Row],[Commission SDG/MT]]*Table1[[#This Row],[Volume in Units]]</f>
        <v>0</v>
      </c>
      <c r="Y2978" s="28">
        <f t="shared" si="253"/>
        <v>0</v>
      </c>
      <c r="Z2978" s="6">
        <f>IFERROR((Table1[[#This Row],[Total Cost SDG]]/Table1[[#This Row],[Volume MT/Head]]),0)</f>
        <v>0</v>
      </c>
      <c r="AA2978" s="57" t="e">
        <f t="shared" si="254"/>
        <v>#DIV/0!</v>
      </c>
      <c r="AB2978" s="57">
        <f>IFERROR((Table1[[#This Row],[Total Cost USD]]/Table1[[#This Row],[Volume MT/Head]]),0)</f>
        <v>0</v>
      </c>
      <c r="AD2978" s="6">
        <f>Table1[[#This Row],[Volume MT/Head]]-Table1[[#This Row],[Delivered MT]]</f>
        <v>0</v>
      </c>
      <c r="AE2978" s="6">
        <f>Table1[[#This Row],[Delivered MT]]*Table1[[#This Row],[Average Cost SDG/MT]]</f>
        <v>0</v>
      </c>
    </row>
    <row r="2979" spans="1:31" hidden="1" x14ac:dyDescent="0.2">
      <c r="A2979" s="1">
        <v>2990</v>
      </c>
      <c r="P2979" s="6">
        <f t="shared" si="251"/>
        <v>0</v>
      </c>
      <c r="R2979" s="6">
        <f t="shared" si="252"/>
        <v>0</v>
      </c>
      <c r="S2979" s="57">
        <f t="shared" si="255"/>
        <v>0</v>
      </c>
      <c r="T2979" s="6">
        <f>Table1[[#This Row],[Volume in Units]]*Table1[[#This Row],[Price SDG/Unit]]</f>
        <v>0</v>
      </c>
      <c r="U2979" s="57">
        <f>Table1[[#This Row],[Volume MT/Head]]*Table1[[#This Row],[Price USD/(MT/Head)]]</f>
        <v>0</v>
      </c>
      <c r="W2979" s="28">
        <f>Table1[[#This Row],[Commission SDG/MT]]*Table1[[#This Row],[Volume in Units]]</f>
        <v>0</v>
      </c>
      <c r="Y2979" s="28">
        <f t="shared" si="253"/>
        <v>0</v>
      </c>
      <c r="Z2979" s="6">
        <f>IFERROR((Table1[[#This Row],[Total Cost SDG]]/Table1[[#This Row],[Volume MT/Head]]),0)</f>
        <v>0</v>
      </c>
      <c r="AA2979" s="57" t="e">
        <f t="shared" si="254"/>
        <v>#DIV/0!</v>
      </c>
      <c r="AB2979" s="57">
        <f>IFERROR((Table1[[#This Row],[Total Cost USD]]/Table1[[#This Row],[Volume MT/Head]]),0)</f>
        <v>0</v>
      </c>
      <c r="AD2979" s="6">
        <f>Table1[[#This Row],[Volume MT/Head]]-Table1[[#This Row],[Delivered MT]]</f>
        <v>0</v>
      </c>
      <c r="AE2979" s="6">
        <f>Table1[[#This Row],[Delivered MT]]*Table1[[#This Row],[Average Cost SDG/MT]]</f>
        <v>0</v>
      </c>
    </row>
    <row r="2980" spans="1:31" hidden="1" x14ac:dyDescent="0.2">
      <c r="A2980" s="1">
        <v>2991</v>
      </c>
      <c r="P2980" s="6">
        <f t="shared" si="251"/>
        <v>0</v>
      </c>
      <c r="R2980" s="6">
        <f t="shared" si="252"/>
        <v>0</v>
      </c>
      <c r="S2980" s="57">
        <f t="shared" si="255"/>
        <v>0</v>
      </c>
      <c r="T2980" s="6">
        <f>Table1[[#This Row],[Volume in Units]]*Table1[[#This Row],[Price SDG/Unit]]</f>
        <v>0</v>
      </c>
      <c r="U2980" s="57">
        <f>Table1[[#This Row],[Volume MT/Head]]*Table1[[#This Row],[Price USD/(MT/Head)]]</f>
        <v>0</v>
      </c>
      <c r="W2980" s="28">
        <f>Table1[[#This Row],[Commission SDG/MT]]*Table1[[#This Row],[Volume in Units]]</f>
        <v>0</v>
      </c>
      <c r="Y2980" s="28">
        <f t="shared" si="253"/>
        <v>0</v>
      </c>
      <c r="Z2980" s="6">
        <f>IFERROR((Table1[[#This Row],[Total Cost SDG]]/Table1[[#This Row],[Volume MT/Head]]),0)</f>
        <v>0</v>
      </c>
      <c r="AA2980" s="57" t="e">
        <f t="shared" si="254"/>
        <v>#DIV/0!</v>
      </c>
      <c r="AB2980" s="57">
        <f>IFERROR((Table1[[#This Row],[Total Cost USD]]/Table1[[#This Row],[Volume MT/Head]]),0)</f>
        <v>0</v>
      </c>
      <c r="AD2980" s="6">
        <f>Table1[[#This Row],[Volume MT/Head]]-Table1[[#This Row],[Delivered MT]]</f>
        <v>0</v>
      </c>
      <c r="AE2980" s="6">
        <f>Table1[[#This Row],[Delivered MT]]*Table1[[#This Row],[Average Cost SDG/MT]]</f>
        <v>0</v>
      </c>
    </row>
    <row r="2981" spans="1:31" hidden="1" x14ac:dyDescent="0.2">
      <c r="A2981" s="1">
        <v>2992</v>
      </c>
      <c r="P2981" s="6">
        <f t="shared" si="251"/>
        <v>0</v>
      </c>
      <c r="R2981" s="6">
        <f t="shared" si="252"/>
        <v>0</v>
      </c>
      <c r="S2981" s="57">
        <f t="shared" si="255"/>
        <v>0</v>
      </c>
      <c r="T2981" s="6">
        <f>Table1[[#This Row],[Volume in Units]]*Table1[[#This Row],[Price SDG/Unit]]</f>
        <v>0</v>
      </c>
      <c r="U2981" s="57">
        <f>Table1[[#This Row],[Volume MT/Head]]*Table1[[#This Row],[Price USD/(MT/Head)]]</f>
        <v>0</v>
      </c>
      <c r="W2981" s="28">
        <f>Table1[[#This Row],[Commission SDG/MT]]*Table1[[#This Row],[Volume in Units]]</f>
        <v>0</v>
      </c>
      <c r="Y2981" s="28">
        <f t="shared" si="253"/>
        <v>0</v>
      </c>
      <c r="Z2981" s="6">
        <f>IFERROR((Table1[[#This Row],[Total Cost SDG]]/Table1[[#This Row],[Volume MT/Head]]),0)</f>
        <v>0</v>
      </c>
      <c r="AA2981" s="57" t="e">
        <f t="shared" si="254"/>
        <v>#DIV/0!</v>
      </c>
      <c r="AB2981" s="57">
        <f>IFERROR((Table1[[#This Row],[Total Cost USD]]/Table1[[#This Row],[Volume MT/Head]]),0)</f>
        <v>0</v>
      </c>
      <c r="AD2981" s="6">
        <f>Table1[[#This Row],[Volume MT/Head]]-Table1[[#This Row],[Delivered MT]]</f>
        <v>0</v>
      </c>
      <c r="AE2981" s="6">
        <f>Table1[[#This Row],[Delivered MT]]*Table1[[#This Row],[Average Cost SDG/MT]]</f>
        <v>0</v>
      </c>
    </row>
    <row r="2982" spans="1:31" hidden="1" x14ac:dyDescent="0.2">
      <c r="A2982" s="1">
        <v>2993</v>
      </c>
      <c r="P2982" s="6">
        <f t="shared" si="251"/>
        <v>0</v>
      </c>
      <c r="R2982" s="6">
        <f t="shared" si="252"/>
        <v>0</v>
      </c>
      <c r="S2982" s="57">
        <f t="shared" si="255"/>
        <v>0</v>
      </c>
      <c r="T2982" s="6">
        <f>Table1[[#This Row],[Volume in Units]]*Table1[[#This Row],[Price SDG/Unit]]</f>
        <v>0</v>
      </c>
      <c r="U2982" s="57">
        <f>Table1[[#This Row],[Volume MT/Head]]*Table1[[#This Row],[Price USD/(MT/Head)]]</f>
        <v>0</v>
      </c>
      <c r="W2982" s="28">
        <f>Table1[[#This Row],[Commission SDG/MT]]*Table1[[#This Row],[Volume in Units]]</f>
        <v>0</v>
      </c>
      <c r="Y2982" s="28">
        <f t="shared" si="253"/>
        <v>0</v>
      </c>
      <c r="Z2982" s="6">
        <f>IFERROR((Table1[[#This Row],[Total Cost SDG]]/Table1[[#This Row],[Volume MT/Head]]),0)</f>
        <v>0</v>
      </c>
      <c r="AA2982" s="57" t="e">
        <f t="shared" si="254"/>
        <v>#DIV/0!</v>
      </c>
      <c r="AB2982" s="57">
        <f>IFERROR((Table1[[#This Row],[Total Cost USD]]/Table1[[#This Row],[Volume MT/Head]]),0)</f>
        <v>0</v>
      </c>
      <c r="AD2982" s="6">
        <f>Table1[[#This Row],[Volume MT/Head]]-Table1[[#This Row],[Delivered MT]]</f>
        <v>0</v>
      </c>
      <c r="AE2982" s="6">
        <f>Table1[[#This Row],[Delivered MT]]*Table1[[#This Row],[Average Cost SDG/MT]]</f>
        <v>0</v>
      </c>
    </row>
    <row r="2983" spans="1:31" hidden="1" x14ac:dyDescent="0.2">
      <c r="A2983" s="1">
        <v>2994</v>
      </c>
      <c r="P2983" s="6">
        <f t="shared" si="251"/>
        <v>0</v>
      </c>
      <c r="R2983" s="6">
        <f t="shared" si="252"/>
        <v>0</v>
      </c>
      <c r="S2983" s="57">
        <f t="shared" si="255"/>
        <v>0</v>
      </c>
      <c r="T2983" s="6">
        <f>Table1[[#This Row],[Volume in Units]]*Table1[[#This Row],[Price SDG/Unit]]</f>
        <v>0</v>
      </c>
      <c r="U2983" s="57">
        <f>Table1[[#This Row],[Volume MT/Head]]*Table1[[#This Row],[Price USD/(MT/Head)]]</f>
        <v>0</v>
      </c>
      <c r="W2983" s="28">
        <f>Table1[[#This Row],[Commission SDG/MT]]*Table1[[#This Row],[Volume in Units]]</f>
        <v>0</v>
      </c>
      <c r="Y2983" s="28">
        <f t="shared" si="253"/>
        <v>0</v>
      </c>
      <c r="Z2983" s="6">
        <f>IFERROR((Table1[[#This Row],[Total Cost SDG]]/Table1[[#This Row],[Volume MT/Head]]),0)</f>
        <v>0</v>
      </c>
      <c r="AA2983" s="57" t="e">
        <f t="shared" si="254"/>
        <v>#DIV/0!</v>
      </c>
      <c r="AB2983" s="57">
        <f>IFERROR((Table1[[#This Row],[Total Cost USD]]/Table1[[#This Row],[Volume MT/Head]]),0)</f>
        <v>0</v>
      </c>
      <c r="AD2983" s="6">
        <f>Table1[[#This Row],[Volume MT/Head]]-Table1[[#This Row],[Delivered MT]]</f>
        <v>0</v>
      </c>
      <c r="AE2983" s="6">
        <f>Table1[[#This Row],[Delivered MT]]*Table1[[#This Row],[Average Cost SDG/MT]]</f>
        <v>0</v>
      </c>
    </row>
    <row r="2984" spans="1:31" hidden="1" x14ac:dyDescent="0.2">
      <c r="A2984" s="1">
        <v>2995</v>
      </c>
      <c r="P2984" s="6">
        <f t="shared" si="251"/>
        <v>0</v>
      </c>
      <c r="R2984" s="6">
        <f t="shared" si="252"/>
        <v>0</v>
      </c>
      <c r="S2984" s="57">
        <f t="shared" si="255"/>
        <v>0</v>
      </c>
      <c r="T2984" s="6">
        <f>Table1[[#This Row],[Volume in Units]]*Table1[[#This Row],[Price SDG/Unit]]</f>
        <v>0</v>
      </c>
      <c r="U2984" s="57">
        <f>Table1[[#This Row],[Volume MT/Head]]*Table1[[#This Row],[Price USD/(MT/Head)]]</f>
        <v>0</v>
      </c>
      <c r="W2984" s="28">
        <f>Table1[[#This Row],[Commission SDG/MT]]*Table1[[#This Row],[Volume in Units]]</f>
        <v>0</v>
      </c>
      <c r="Y2984" s="28">
        <f t="shared" si="253"/>
        <v>0</v>
      </c>
      <c r="Z2984" s="6">
        <f>IFERROR((Table1[[#This Row],[Total Cost SDG]]/Table1[[#This Row],[Volume MT/Head]]),0)</f>
        <v>0</v>
      </c>
      <c r="AA2984" s="57" t="e">
        <f t="shared" si="254"/>
        <v>#DIV/0!</v>
      </c>
      <c r="AB2984" s="57">
        <f>IFERROR((Table1[[#This Row],[Total Cost USD]]/Table1[[#This Row],[Volume MT/Head]]),0)</f>
        <v>0</v>
      </c>
      <c r="AD2984" s="6">
        <f>Table1[[#This Row],[Volume MT/Head]]-Table1[[#This Row],[Delivered MT]]</f>
        <v>0</v>
      </c>
      <c r="AE2984" s="6">
        <f>Table1[[#This Row],[Delivered MT]]*Table1[[#This Row],[Average Cost SDG/MT]]</f>
        <v>0</v>
      </c>
    </row>
    <row r="2985" spans="1:31" hidden="1" x14ac:dyDescent="0.2">
      <c r="A2985" s="1">
        <v>2996</v>
      </c>
      <c r="P2985" s="6">
        <f t="shared" si="251"/>
        <v>0</v>
      </c>
      <c r="R2985" s="6">
        <f t="shared" si="252"/>
        <v>0</v>
      </c>
      <c r="S2985" s="57">
        <f t="shared" si="255"/>
        <v>0</v>
      </c>
      <c r="T2985" s="6">
        <f>Table1[[#This Row],[Volume in Units]]*Table1[[#This Row],[Price SDG/Unit]]</f>
        <v>0</v>
      </c>
      <c r="U2985" s="57">
        <f>Table1[[#This Row],[Volume MT/Head]]*Table1[[#This Row],[Price USD/(MT/Head)]]</f>
        <v>0</v>
      </c>
      <c r="W2985" s="28">
        <f>Table1[[#This Row],[Commission SDG/MT]]*Table1[[#This Row],[Volume in Units]]</f>
        <v>0</v>
      </c>
      <c r="Y2985" s="28">
        <f t="shared" si="253"/>
        <v>0</v>
      </c>
      <c r="Z2985" s="6">
        <f>IFERROR((Table1[[#This Row],[Total Cost SDG]]/Table1[[#This Row],[Volume MT/Head]]),0)</f>
        <v>0</v>
      </c>
      <c r="AA2985" s="57" t="e">
        <f t="shared" si="254"/>
        <v>#DIV/0!</v>
      </c>
      <c r="AB2985" s="57">
        <f>IFERROR((Table1[[#This Row],[Total Cost USD]]/Table1[[#This Row],[Volume MT/Head]]),0)</f>
        <v>0</v>
      </c>
      <c r="AD2985" s="6">
        <f>Table1[[#This Row],[Volume MT/Head]]-Table1[[#This Row],[Delivered MT]]</f>
        <v>0</v>
      </c>
      <c r="AE2985" s="6">
        <f>Table1[[#This Row],[Delivered MT]]*Table1[[#This Row],[Average Cost SDG/MT]]</f>
        <v>0</v>
      </c>
    </row>
    <row r="2986" spans="1:31" hidden="1" x14ac:dyDescent="0.2">
      <c r="A2986" s="1">
        <v>2997</v>
      </c>
      <c r="P2986" s="6">
        <f t="shared" si="251"/>
        <v>0</v>
      </c>
      <c r="R2986" s="6">
        <f t="shared" si="252"/>
        <v>0</v>
      </c>
      <c r="S2986" s="57">
        <f t="shared" si="255"/>
        <v>0</v>
      </c>
      <c r="T2986" s="6">
        <f>Table1[[#This Row],[Volume in Units]]*Table1[[#This Row],[Price SDG/Unit]]</f>
        <v>0</v>
      </c>
      <c r="U2986" s="57">
        <f>Table1[[#This Row],[Volume MT/Head]]*Table1[[#This Row],[Price USD/(MT/Head)]]</f>
        <v>0</v>
      </c>
      <c r="W2986" s="28">
        <f>Table1[[#This Row],[Commission SDG/MT]]*Table1[[#This Row],[Volume in Units]]</f>
        <v>0</v>
      </c>
      <c r="Y2986" s="28">
        <f t="shared" si="253"/>
        <v>0</v>
      </c>
      <c r="Z2986" s="6">
        <f>IFERROR((Table1[[#This Row],[Total Cost SDG]]/Table1[[#This Row],[Volume MT/Head]]),0)</f>
        <v>0</v>
      </c>
      <c r="AA2986" s="57" t="e">
        <f t="shared" si="254"/>
        <v>#DIV/0!</v>
      </c>
      <c r="AB2986" s="57">
        <f>IFERROR((Table1[[#This Row],[Total Cost USD]]/Table1[[#This Row],[Volume MT/Head]]),0)</f>
        <v>0</v>
      </c>
      <c r="AD2986" s="6">
        <f>Table1[[#This Row],[Volume MT/Head]]-Table1[[#This Row],[Delivered MT]]</f>
        <v>0</v>
      </c>
      <c r="AE2986" s="6">
        <f>Table1[[#This Row],[Delivered MT]]*Table1[[#This Row],[Average Cost SDG/MT]]</f>
        <v>0</v>
      </c>
    </row>
    <row r="2987" spans="1:31" hidden="1" x14ac:dyDescent="0.2">
      <c r="A2987" s="1">
        <v>2998</v>
      </c>
      <c r="P2987" s="6">
        <f t="shared" si="251"/>
        <v>0</v>
      </c>
      <c r="R2987" s="6">
        <f t="shared" si="252"/>
        <v>0</v>
      </c>
      <c r="S2987" s="57">
        <f t="shared" si="255"/>
        <v>0</v>
      </c>
      <c r="T2987" s="6">
        <f>Table1[[#This Row],[Volume in Units]]*Table1[[#This Row],[Price SDG/Unit]]</f>
        <v>0</v>
      </c>
      <c r="U2987" s="57">
        <f>Table1[[#This Row],[Volume MT/Head]]*Table1[[#This Row],[Price USD/(MT/Head)]]</f>
        <v>0</v>
      </c>
      <c r="W2987" s="28">
        <f>Table1[[#This Row],[Commission SDG/MT]]*Table1[[#This Row],[Volume in Units]]</f>
        <v>0</v>
      </c>
      <c r="Y2987" s="28">
        <f t="shared" si="253"/>
        <v>0</v>
      </c>
      <c r="Z2987" s="6">
        <f>IFERROR((Table1[[#This Row],[Total Cost SDG]]/Table1[[#This Row],[Volume MT/Head]]),0)</f>
        <v>0</v>
      </c>
      <c r="AA2987" s="57" t="e">
        <f t="shared" si="254"/>
        <v>#DIV/0!</v>
      </c>
      <c r="AB2987" s="57">
        <f>IFERROR((Table1[[#This Row],[Total Cost USD]]/Table1[[#This Row],[Volume MT/Head]]),0)</f>
        <v>0</v>
      </c>
      <c r="AD2987" s="6">
        <f>Table1[[#This Row],[Volume MT/Head]]-Table1[[#This Row],[Delivered MT]]</f>
        <v>0</v>
      </c>
      <c r="AE2987" s="6">
        <f>Table1[[#This Row],[Delivered MT]]*Table1[[#This Row],[Average Cost SDG/MT]]</f>
        <v>0</v>
      </c>
    </row>
    <row r="2988" spans="1:31" hidden="1" x14ac:dyDescent="0.2">
      <c r="A2988" s="1">
        <v>2999</v>
      </c>
      <c r="P2988" s="6">
        <f t="shared" si="251"/>
        <v>0</v>
      </c>
      <c r="R2988" s="6">
        <f t="shared" si="252"/>
        <v>0</v>
      </c>
      <c r="S2988" s="57">
        <f t="shared" si="255"/>
        <v>0</v>
      </c>
      <c r="T2988" s="6">
        <f>Table1[[#This Row],[Volume in Units]]*Table1[[#This Row],[Price SDG/Unit]]</f>
        <v>0</v>
      </c>
      <c r="U2988" s="57">
        <f>Table1[[#This Row],[Volume MT/Head]]*Table1[[#This Row],[Price USD/(MT/Head)]]</f>
        <v>0</v>
      </c>
      <c r="W2988" s="28">
        <f>Table1[[#This Row],[Commission SDG/MT]]*Table1[[#This Row],[Volume in Units]]</f>
        <v>0</v>
      </c>
      <c r="Y2988" s="28">
        <f t="shared" si="253"/>
        <v>0</v>
      </c>
      <c r="Z2988" s="6">
        <f>IFERROR((Table1[[#This Row],[Total Cost SDG]]/Table1[[#This Row],[Volume MT/Head]]),0)</f>
        <v>0</v>
      </c>
      <c r="AA2988" s="57" t="e">
        <f t="shared" si="254"/>
        <v>#DIV/0!</v>
      </c>
      <c r="AB2988" s="57">
        <f>IFERROR((Table1[[#This Row],[Total Cost USD]]/Table1[[#This Row],[Volume MT/Head]]),0)</f>
        <v>0</v>
      </c>
      <c r="AD2988" s="6">
        <f>Table1[[#This Row],[Volume MT/Head]]-Table1[[#This Row],[Delivered MT]]</f>
        <v>0</v>
      </c>
      <c r="AE2988" s="6">
        <f>Table1[[#This Row],[Delivered MT]]*Table1[[#This Row],[Average Cost SDG/MT]]</f>
        <v>0</v>
      </c>
    </row>
    <row r="2989" spans="1:31" hidden="1" x14ac:dyDescent="0.2">
      <c r="A2989" s="1">
        <v>3000</v>
      </c>
      <c r="P2989" s="6">
        <f t="shared" si="251"/>
        <v>0</v>
      </c>
      <c r="R2989" s="6">
        <f t="shared" si="252"/>
        <v>0</v>
      </c>
      <c r="S2989" s="57">
        <f t="shared" si="255"/>
        <v>0</v>
      </c>
      <c r="T2989" s="6">
        <f>Table1[[#This Row],[Volume in Units]]*Table1[[#This Row],[Price SDG/Unit]]</f>
        <v>0</v>
      </c>
      <c r="U2989" s="57">
        <f>Table1[[#This Row],[Volume MT/Head]]*Table1[[#This Row],[Price USD/(MT/Head)]]</f>
        <v>0</v>
      </c>
      <c r="W2989" s="28">
        <f>Table1[[#This Row],[Commission SDG/MT]]*Table1[[#This Row],[Volume in Units]]</f>
        <v>0</v>
      </c>
      <c r="Y2989" s="28">
        <f t="shared" si="253"/>
        <v>0</v>
      </c>
      <c r="Z2989" s="6">
        <f>IFERROR((Table1[[#This Row],[Total Cost SDG]]/Table1[[#This Row],[Volume MT/Head]]),0)</f>
        <v>0</v>
      </c>
      <c r="AA2989" s="57" t="e">
        <f t="shared" si="254"/>
        <v>#DIV/0!</v>
      </c>
      <c r="AB2989" s="57">
        <f>IFERROR((Table1[[#This Row],[Total Cost USD]]/Table1[[#This Row],[Volume MT/Head]]),0)</f>
        <v>0</v>
      </c>
      <c r="AD2989" s="6">
        <f>Table1[[#This Row],[Volume MT/Head]]-Table1[[#This Row],[Delivered MT]]</f>
        <v>0</v>
      </c>
      <c r="AE2989" s="6">
        <f>Table1[[#This Row],[Delivered MT]]*Table1[[#This Row],[Average Cost SDG/MT]]</f>
        <v>0</v>
      </c>
    </row>
    <row r="2990" spans="1:31" hidden="1" x14ac:dyDescent="0.2">
      <c r="A2990" s="1">
        <v>3001</v>
      </c>
      <c r="P2990" s="6">
        <f t="shared" si="251"/>
        <v>0</v>
      </c>
      <c r="R2990" s="6">
        <f t="shared" si="252"/>
        <v>0</v>
      </c>
      <c r="S2990" s="57">
        <f t="shared" si="255"/>
        <v>0</v>
      </c>
      <c r="T2990" s="6">
        <f>Table1[[#This Row],[Volume in Units]]*Table1[[#This Row],[Price SDG/Unit]]</f>
        <v>0</v>
      </c>
      <c r="U2990" s="57">
        <f>Table1[[#This Row],[Volume MT/Head]]*Table1[[#This Row],[Price USD/(MT/Head)]]</f>
        <v>0</v>
      </c>
      <c r="W2990" s="28">
        <f>Table1[[#This Row],[Commission SDG/MT]]*Table1[[#This Row],[Volume in Units]]</f>
        <v>0</v>
      </c>
      <c r="Y2990" s="28">
        <f t="shared" si="253"/>
        <v>0</v>
      </c>
      <c r="Z2990" s="6">
        <f>IFERROR((Table1[[#This Row],[Total Cost SDG]]/Table1[[#This Row],[Volume MT/Head]]),0)</f>
        <v>0</v>
      </c>
      <c r="AA2990" s="57" t="e">
        <f t="shared" si="254"/>
        <v>#DIV/0!</v>
      </c>
      <c r="AB2990" s="57">
        <f>IFERROR((Table1[[#This Row],[Total Cost USD]]/Table1[[#This Row],[Volume MT/Head]]),0)</f>
        <v>0</v>
      </c>
      <c r="AD2990" s="6">
        <f>Table1[[#This Row],[Volume MT/Head]]-Table1[[#This Row],[Delivered MT]]</f>
        <v>0</v>
      </c>
      <c r="AE2990" s="6">
        <f>Table1[[#This Row],[Delivered MT]]*Table1[[#This Row],[Average Cost SDG/MT]]</f>
        <v>0</v>
      </c>
    </row>
    <row r="2991" spans="1:31" hidden="1" x14ac:dyDescent="0.2">
      <c r="A2991" s="1">
        <v>3002</v>
      </c>
      <c r="P2991" s="6">
        <f t="shared" si="251"/>
        <v>0</v>
      </c>
      <c r="R2991" s="6">
        <f t="shared" si="252"/>
        <v>0</v>
      </c>
      <c r="S2991" s="57">
        <f t="shared" si="255"/>
        <v>0</v>
      </c>
      <c r="T2991" s="6">
        <f>Table1[[#This Row],[Volume in Units]]*Table1[[#This Row],[Price SDG/Unit]]</f>
        <v>0</v>
      </c>
      <c r="U2991" s="57">
        <f>Table1[[#This Row],[Volume MT/Head]]*Table1[[#This Row],[Price USD/(MT/Head)]]</f>
        <v>0</v>
      </c>
      <c r="W2991" s="28">
        <f>Table1[[#This Row],[Commission SDG/MT]]*Table1[[#This Row],[Volume in Units]]</f>
        <v>0</v>
      </c>
      <c r="Y2991" s="28">
        <f t="shared" si="253"/>
        <v>0</v>
      </c>
      <c r="Z2991" s="6">
        <f>IFERROR((Table1[[#This Row],[Total Cost SDG]]/Table1[[#This Row],[Volume MT/Head]]),0)</f>
        <v>0</v>
      </c>
      <c r="AA2991" s="57" t="e">
        <f t="shared" si="254"/>
        <v>#DIV/0!</v>
      </c>
      <c r="AB2991" s="57">
        <f>IFERROR((Table1[[#This Row],[Total Cost USD]]/Table1[[#This Row],[Volume MT/Head]]),0)</f>
        <v>0</v>
      </c>
      <c r="AD2991" s="6">
        <f>Table1[[#This Row],[Volume MT/Head]]-Table1[[#This Row],[Delivered MT]]</f>
        <v>0</v>
      </c>
      <c r="AE2991" s="6">
        <f>Table1[[#This Row],[Delivered MT]]*Table1[[#This Row],[Average Cost SDG/MT]]</f>
        <v>0</v>
      </c>
    </row>
    <row r="2992" spans="1:31" hidden="1" x14ac:dyDescent="0.2">
      <c r="A2992" s="1">
        <v>3003</v>
      </c>
      <c r="P2992" s="6">
        <f t="shared" si="251"/>
        <v>0</v>
      </c>
      <c r="R2992" s="6">
        <f t="shared" si="252"/>
        <v>0</v>
      </c>
      <c r="S2992" s="57">
        <f t="shared" si="255"/>
        <v>0</v>
      </c>
      <c r="T2992" s="6">
        <f>Table1[[#This Row],[Volume in Units]]*Table1[[#This Row],[Price SDG/Unit]]</f>
        <v>0</v>
      </c>
      <c r="U2992" s="57">
        <f>Table1[[#This Row],[Volume MT/Head]]*Table1[[#This Row],[Price USD/(MT/Head)]]</f>
        <v>0</v>
      </c>
      <c r="W2992" s="28">
        <f>Table1[[#This Row],[Commission SDG/MT]]*Table1[[#This Row],[Volume in Units]]</f>
        <v>0</v>
      </c>
      <c r="Y2992" s="28">
        <f t="shared" si="253"/>
        <v>0</v>
      </c>
      <c r="Z2992" s="6">
        <f>IFERROR((Table1[[#This Row],[Total Cost SDG]]/Table1[[#This Row],[Volume MT/Head]]),0)</f>
        <v>0</v>
      </c>
      <c r="AA2992" s="57" t="e">
        <f t="shared" si="254"/>
        <v>#DIV/0!</v>
      </c>
      <c r="AB2992" s="57">
        <f>IFERROR((Table1[[#This Row],[Total Cost USD]]/Table1[[#This Row],[Volume MT/Head]]),0)</f>
        <v>0</v>
      </c>
      <c r="AD2992" s="6">
        <f>Table1[[#This Row],[Volume MT/Head]]-Table1[[#This Row],[Delivered MT]]</f>
        <v>0</v>
      </c>
      <c r="AE2992" s="6">
        <f>Table1[[#This Row],[Delivered MT]]*Table1[[#This Row],[Average Cost SDG/MT]]</f>
        <v>0</v>
      </c>
    </row>
    <row r="2993" spans="1:31" hidden="1" x14ac:dyDescent="0.2">
      <c r="A2993" s="1">
        <v>3004</v>
      </c>
      <c r="P2993" s="6">
        <f t="shared" si="251"/>
        <v>0</v>
      </c>
      <c r="R2993" s="6">
        <f t="shared" si="252"/>
        <v>0</v>
      </c>
      <c r="S2993" s="57">
        <f t="shared" si="255"/>
        <v>0</v>
      </c>
      <c r="T2993" s="6">
        <f>Table1[[#This Row],[Volume in Units]]*Table1[[#This Row],[Price SDG/Unit]]</f>
        <v>0</v>
      </c>
      <c r="U2993" s="57">
        <f>Table1[[#This Row],[Volume MT/Head]]*Table1[[#This Row],[Price USD/(MT/Head)]]</f>
        <v>0</v>
      </c>
      <c r="W2993" s="28">
        <f>Table1[[#This Row],[Commission SDG/MT]]*Table1[[#This Row],[Volume in Units]]</f>
        <v>0</v>
      </c>
      <c r="Y2993" s="28">
        <f t="shared" si="253"/>
        <v>0</v>
      </c>
      <c r="Z2993" s="6">
        <f>IFERROR((Table1[[#This Row],[Total Cost SDG]]/Table1[[#This Row],[Volume MT/Head]]),0)</f>
        <v>0</v>
      </c>
      <c r="AA2993" s="57" t="e">
        <f t="shared" si="254"/>
        <v>#DIV/0!</v>
      </c>
      <c r="AB2993" s="57">
        <f>IFERROR((Table1[[#This Row],[Total Cost USD]]/Table1[[#This Row],[Volume MT/Head]]),0)</f>
        <v>0</v>
      </c>
      <c r="AD2993" s="6">
        <f>Table1[[#This Row],[Volume MT/Head]]-Table1[[#This Row],[Delivered MT]]</f>
        <v>0</v>
      </c>
      <c r="AE2993" s="6">
        <f>Table1[[#This Row],[Delivered MT]]*Table1[[#This Row],[Average Cost SDG/MT]]</f>
        <v>0</v>
      </c>
    </row>
    <row r="2994" spans="1:31" hidden="1" x14ac:dyDescent="0.2">
      <c r="A2994" s="1">
        <v>3005</v>
      </c>
      <c r="P2994" s="6">
        <f t="shared" si="251"/>
        <v>0</v>
      </c>
      <c r="R2994" s="6">
        <f t="shared" si="252"/>
        <v>0</v>
      </c>
      <c r="S2994" s="57">
        <f t="shared" si="255"/>
        <v>0</v>
      </c>
      <c r="T2994" s="6">
        <f>Table1[[#This Row],[Volume in Units]]*Table1[[#This Row],[Price SDG/Unit]]</f>
        <v>0</v>
      </c>
      <c r="U2994" s="57">
        <f>Table1[[#This Row],[Volume MT/Head]]*Table1[[#This Row],[Price USD/(MT/Head)]]</f>
        <v>0</v>
      </c>
      <c r="W2994" s="28">
        <f>Table1[[#This Row],[Commission SDG/MT]]*Table1[[#This Row],[Volume in Units]]</f>
        <v>0</v>
      </c>
      <c r="Y2994" s="28">
        <f t="shared" si="253"/>
        <v>0</v>
      </c>
      <c r="Z2994" s="6">
        <f>IFERROR((Table1[[#This Row],[Total Cost SDG]]/Table1[[#This Row],[Volume MT/Head]]),0)</f>
        <v>0</v>
      </c>
      <c r="AA2994" s="57" t="e">
        <f t="shared" si="254"/>
        <v>#DIV/0!</v>
      </c>
      <c r="AB2994" s="57">
        <f>IFERROR((Table1[[#This Row],[Total Cost USD]]/Table1[[#This Row],[Volume MT/Head]]),0)</f>
        <v>0</v>
      </c>
      <c r="AD2994" s="6">
        <f>Table1[[#This Row],[Volume MT/Head]]-Table1[[#This Row],[Delivered MT]]</f>
        <v>0</v>
      </c>
      <c r="AE2994" s="6">
        <f>Table1[[#This Row],[Delivered MT]]*Table1[[#This Row],[Average Cost SDG/MT]]</f>
        <v>0</v>
      </c>
    </row>
    <row r="2995" spans="1:31" hidden="1" x14ac:dyDescent="0.2">
      <c r="A2995" s="1">
        <v>3006</v>
      </c>
      <c r="P2995" s="6">
        <f t="shared" si="251"/>
        <v>0</v>
      </c>
      <c r="R2995" s="6">
        <f t="shared" si="252"/>
        <v>0</v>
      </c>
      <c r="S2995" s="57">
        <f t="shared" si="255"/>
        <v>0</v>
      </c>
      <c r="T2995" s="6">
        <f>Table1[[#This Row],[Volume in Units]]*Table1[[#This Row],[Price SDG/Unit]]</f>
        <v>0</v>
      </c>
      <c r="U2995" s="57">
        <f>Table1[[#This Row],[Volume MT/Head]]*Table1[[#This Row],[Price USD/(MT/Head)]]</f>
        <v>0</v>
      </c>
      <c r="W2995" s="28">
        <f>Table1[[#This Row],[Commission SDG/MT]]*Table1[[#This Row],[Volume in Units]]</f>
        <v>0</v>
      </c>
      <c r="Y2995" s="28">
        <f t="shared" si="253"/>
        <v>0</v>
      </c>
      <c r="Z2995" s="6">
        <f>IFERROR((Table1[[#This Row],[Total Cost SDG]]/Table1[[#This Row],[Volume MT/Head]]),0)</f>
        <v>0</v>
      </c>
      <c r="AA2995" s="57" t="e">
        <f t="shared" si="254"/>
        <v>#DIV/0!</v>
      </c>
      <c r="AB2995" s="57">
        <f>IFERROR((Table1[[#This Row],[Total Cost USD]]/Table1[[#This Row],[Volume MT/Head]]),0)</f>
        <v>0</v>
      </c>
      <c r="AD2995" s="6">
        <f>Table1[[#This Row],[Volume MT/Head]]-Table1[[#This Row],[Delivered MT]]</f>
        <v>0</v>
      </c>
      <c r="AE2995" s="6">
        <f>Table1[[#This Row],[Delivered MT]]*Table1[[#This Row],[Average Cost SDG/MT]]</f>
        <v>0</v>
      </c>
    </row>
    <row r="2996" spans="1:31" hidden="1" x14ac:dyDescent="0.2">
      <c r="A2996" s="1">
        <v>3007</v>
      </c>
      <c r="P2996" s="6">
        <f t="shared" si="251"/>
        <v>0</v>
      </c>
      <c r="R2996" s="6">
        <f t="shared" si="252"/>
        <v>0</v>
      </c>
      <c r="S2996" s="57">
        <f t="shared" si="255"/>
        <v>0</v>
      </c>
      <c r="T2996" s="6">
        <f>Table1[[#This Row],[Volume in Units]]*Table1[[#This Row],[Price SDG/Unit]]</f>
        <v>0</v>
      </c>
      <c r="U2996" s="57">
        <f>Table1[[#This Row],[Volume MT/Head]]*Table1[[#This Row],[Price USD/(MT/Head)]]</f>
        <v>0</v>
      </c>
      <c r="W2996" s="28">
        <f>Table1[[#This Row],[Commission SDG/MT]]*Table1[[#This Row],[Volume in Units]]</f>
        <v>0</v>
      </c>
      <c r="Y2996" s="28">
        <f t="shared" si="253"/>
        <v>0</v>
      </c>
      <c r="Z2996" s="6">
        <f>IFERROR((Table1[[#This Row],[Total Cost SDG]]/Table1[[#This Row],[Volume MT/Head]]),0)</f>
        <v>0</v>
      </c>
      <c r="AA2996" s="57" t="e">
        <f t="shared" si="254"/>
        <v>#DIV/0!</v>
      </c>
      <c r="AB2996" s="57">
        <f>IFERROR((Table1[[#This Row],[Total Cost USD]]/Table1[[#This Row],[Volume MT/Head]]),0)</f>
        <v>0</v>
      </c>
      <c r="AD2996" s="6">
        <f>Table1[[#This Row],[Volume MT/Head]]-Table1[[#This Row],[Delivered MT]]</f>
        <v>0</v>
      </c>
      <c r="AE2996" s="6">
        <f>Table1[[#This Row],[Delivered MT]]*Table1[[#This Row],[Average Cost SDG/MT]]</f>
        <v>0</v>
      </c>
    </row>
    <row r="2997" spans="1:31" hidden="1" x14ac:dyDescent="0.2">
      <c r="A2997" s="1">
        <v>3008</v>
      </c>
      <c r="P2997" s="6">
        <f t="shared" si="251"/>
        <v>0</v>
      </c>
      <c r="R2997" s="6">
        <f t="shared" si="252"/>
        <v>0</v>
      </c>
      <c r="S2997" s="57">
        <f t="shared" si="255"/>
        <v>0</v>
      </c>
      <c r="T2997" s="6">
        <f>Table1[[#This Row],[Volume in Units]]*Table1[[#This Row],[Price SDG/Unit]]</f>
        <v>0</v>
      </c>
      <c r="U2997" s="57">
        <f>Table1[[#This Row],[Volume MT/Head]]*Table1[[#This Row],[Price USD/(MT/Head)]]</f>
        <v>0</v>
      </c>
      <c r="W2997" s="28">
        <f>Table1[[#This Row],[Commission SDG/MT]]*Table1[[#This Row],[Volume in Units]]</f>
        <v>0</v>
      </c>
      <c r="Y2997" s="28">
        <f t="shared" si="253"/>
        <v>0</v>
      </c>
      <c r="Z2997" s="6">
        <f>IFERROR((Table1[[#This Row],[Total Cost SDG]]/Table1[[#This Row],[Volume MT/Head]]),0)</f>
        <v>0</v>
      </c>
      <c r="AA2997" s="57" t="e">
        <f t="shared" si="254"/>
        <v>#DIV/0!</v>
      </c>
      <c r="AB2997" s="57">
        <f>IFERROR((Table1[[#This Row],[Total Cost USD]]/Table1[[#This Row],[Volume MT/Head]]),0)</f>
        <v>0</v>
      </c>
      <c r="AD2997" s="6">
        <f>Table1[[#This Row],[Volume MT/Head]]-Table1[[#This Row],[Delivered MT]]</f>
        <v>0</v>
      </c>
      <c r="AE2997" s="6">
        <f>Table1[[#This Row],[Delivered MT]]*Table1[[#This Row],[Average Cost SDG/MT]]</f>
        <v>0</v>
      </c>
    </row>
    <row r="2998" spans="1:31" hidden="1" x14ac:dyDescent="0.2">
      <c r="A2998" s="1">
        <v>3009</v>
      </c>
      <c r="P2998" s="6">
        <f t="shared" si="251"/>
        <v>0</v>
      </c>
      <c r="R2998" s="6">
        <f t="shared" si="252"/>
        <v>0</v>
      </c>
      <c r="S2998" s="57">
        <f t="shared" si="255"/>
        <v>0</v>
      </c>
      <c r="T2998" s="6">
        <f>Table1[[#This Row],[Volume in Units]]*Table1[[#This Row],[Price SDG/Unit]]</f>
        <v>0</v>
      </c>
      <c r="U2998" s="57">
        <f>Table1[[#This Row],[Volume MT/Head]]*Table1[[#This Row],[Price USD/(MT/Head)]]</f>
        <v>0</v>
      </c>
      <c r="W2998" s="28">
        <f>Table1[[#This Row],[Commission SDG/MT]]*Table1[[#This Row],[Volume in Units]]</f>
        <v>0</v>
      </c>
      <c r="Y2998" s="28">
        <f t="shared" si="253"/>
        <v>0</v>
      </c>
      <c r="Z2998" s="6">
        <f>IFERROR((Table1[[#This Row],[Total Cost SDG]]/Table1[[#This Row],[Volume MT/Head]]),0)</f>
        <v>0</v>
      </c>
      <c r="AA2998" s="57" t="e">
        <f t="shared" si="254"/>
        <v>#DIV/0!</v>
      </c>
      <c r="AB2998" s="57">
        <f>IFERROR((Table1[[#This Row],[Total Cost USD]]/Table1[[#This Row],[Volume MT/Head]]),0)</f>
        <v>0</v>
      </c>
      <c r="AD2998" s="6">
        <f>Table1[[#This Row],[Volume MT/Head]]-Table1[[#This Row],[Delivered MT]]</f>
        <v>0</v>
      </c>
      <c r="AE2998" s="6">
        <f>Table1[[#This Row],[Delivered MT]]*Table1[[#This Row],[Average Cost SDG/MT]]</f>
        <v>0</v>
      </c>
    </row>
    <row r="2999" spans="1:31" hidden="1" x14ac:dyDescent="0.2">
      <c r="A2999" s="1">
        <v>3010</v>
      </c>
      <c r="P2999" s="6">
        <f t="shared" si="251"/>
        <v>0</v>
      </c>
      <c r="R2999" s="6">
        <f t="shared" si="252"/>
        <v>0</v>
      </c>
      <c r="S2999" s="57">
        <f t="shared" si="255"/>
        <v>0</v>
      </c>
      <c r="T2999" s="6">
        <f>Table1[[#This Row],[Volume in Units]]*Table1[[#This Row],[Price SDG/Unit]]</f>
        <v>0</v>
      </c>
      <c r="U2999" s="57">
        <f>Table1[[#This Row],[Volume MT/Head]]*Table1[[#This Row],[Price USD/(MT/Head)]]</f>
        <v>0</v>
      </c>
      <c r="W2999" s="28">
        <f>Table1[[#This Row],[Commission SDG/MT]]*Table1[[#This Row],[Volume in Units]]</f>
        <v>0</v>
      </c>
      <c r="Y2999" s="28">
        <f t="shared" si="253"/>
        <v>0</v>
      </c>
      <c r="Z2999" s="6">
        <f>IFERROR((Table1[[#This Row],[Total Cost SDG]]/Table1[[#This Row],[Volume MT/Head]]),0)</f>
        <v>0</v>
      </c>
      <c r="AA2999" s="57" t="e">
        <f t="shared" si="254"/>
        <v>#DIV/0!</v>
      </c>
      <c r="AB2999" s="57">
        <f>IFERROR((Table1[[#This Row],[Total Cost USD]]/Table1[[#This Row],[Volume MT/Head]]),0)</f>
        <v>0</v>
      </c>
      <c r="AD2999" s="6">
        <f>Table1[[#This Row],[Volume MT/Head]]-Table1[[#This Row],[Delivered MT]]</f>
        <v>0</v>
      </c>
      <c r="AE2999" s="6">
        <f>Table1[[#This Row],[Delivered MT]]*Table1[[#This Row],[Average Cost SDG/MT]]</f>
        <v>0</v>
      </c>
    </row>
    <row r="3000" spans="1:31" hidden="1" x14ac:dyDescent="0.2">
      <c r="A3000" s="1">
        <v>3011</v>
      </c>
      <c r="P3000" s="6">
        <f t="shared" si="251"/>
        <v>0</v>
      </c>
      <c r="R3000" s="6">
        <f t="shared" si="252"/>
        <v>0</v>
      </c>
      <c r="S3000" s="57">
        <f t="shared" si="255"/>
        <v>0</v>
      </c>
      <c r="T3000" s="6">
        <f>Table1[[#This Row],[Volume in Units]]*Table1[[#This Row],[Price SDG/Unit]]</f>
        <v>0</v>
      </c>
      <c r="U3000" s="57">
        <f>Table1[[#This Row],[Volume MT/Head]]*Table1[[#This Row],[Price USD/(MT/Head)]]</f>
        <v>0</v>
      </c>
      <c r="W3000" s="28">
        <f>Table1[[#This Row],[Commission SDG/MT]]*Table1[[#This Row],[Volume in Units]]</f>
        <v>0</v>
      </c>
      <c r="Y3000" s="28">
        <f t="shared" si="253"/>
        <v>0</v>
      </c>
      <c r="Z3000" s="6">
        <f>IFERROR((Table1[[#This Row],[Total Cost SDG]]/Table1[[#This Row],[Volume MT/Head]]),0)</f>
        <v>0</v>
      </c>
      <c r="AA3000" s="57" t="e">
        <f t="shared" si="254"/>
        <v>#DIV/0!</v>
      </c>
      <c r="AB3000" s="57">
        <f>IFERROR((Table1[[#This Row],[Total Cost USD]]/Table1[[#This Row],[Volume MT/Head]]),0)</f>
        <v>0</v>
      </c>
      <c r="AD3000" s="6">
        <f>Table1[[#This Row],[Volume MT/Head]]-Table1[[#This Row],[Delivered MT]]</f>
        <v>0</v>
      </c>
      <c r="AE3000" s="6">
        <f>Table1[[#This Row],[Delivered MT]]*Table1[[#This Row],[Average Cost SDG/MT]]</f>
        <v>0</v>
      </c>
    </row>
    <row r="3001" spans="1:31" hidden="1" x14ac:dyDescent="0.2">
      <c r="A3001" s="1">
        <v>3012</v>
      </c>
      <c r="P3001" s="6">
        <f t="shared" si="251"/>
        <v>0</v>
      </c>
      <c r="R3001" s="6">
        <f t="shared" si="252"/>
        <v>0</v>
      </c>
      <c r="S3001" s="57">
        <f t="shared" si="255"/>
        <v>0</v>
      </c>
      <c r="T3001" s="6">
        <f>Table1[[#This Row],[Volume in Units]]*Table1[[#This Row],[Price SDG/Unit]]</f>
        <v>0</v>
      </c>
      <c r="U3001" s="57">
        <f>Table1[[#This Row],[Volume MT/Head]]*Table1[[#This Row],[Price USD/(MT/Head)]]</f>
        <v>0</v>
      </c>
      <c r="W3001" s="28">
        <f>Table1[[#This Row],[Commission SDG/MT]]*Table1[[#This Row],[Volume in Units]]</f>
        <v>0</v>
      </c>
      <c r="Y3001" s="28">
        <f t="shared" si="253"/>
        <v>0</v>
      </c>
      <c r="Z3001" s="6">
        <f>IFERROR((Table1[[#This Row],[Total Cost SDG]]/Table1[[#This Row],[Volume MT/Head]]),0)</f>
        <v>0</v>
      </c>
      <c r="AA3001" s="57" t="e">
        <f t="shared" si="254"/>
        <v>#DIV/0!</v>
      </c>
      <c r="AB3001" s="57">
        <f>IFERROR((Table1[[#This Row],[Total Cost USD]]/Table1[[#This Row],[Volume MT/Head]]),0)</f>
        <v>0</v>
      </c>
      <c r="AD3001" s="6">
        <f>Table1[[#This Row],[Volume MT/Head]]-Table1[[#This Row],[Delivered MT]]</f>
        <v>0</v>
      </c>
      <c r="AE3001" s="6">
        <f>Table1[[#This Row],[Delivered MT]]*Table1[[#This Row],[Average Cost SDG/MT]]</f>
        <v>0</v>
      </c>
    </row>
    <row r="3002" spans="1:31" hidden="1" x14ac:dyDescent="0.2">
      <c r="A3002" s="1">
        <v>3013</v>
      </c>
      <c r="P3002" s="6">
        <f t="shared" si="251"/>
        <v>0</v>
      </c>
      <c r="R3002" s="6">
        <f t="shared" si="252"/>
        <v>0</v>
      </c>
      <c r="S3002" s="57">
        <f t="shared" si="255"/>
        <v>0</v>
      </c>
      <c r="T3002" s="6">
        <f>Table1[[#This Row],[Volume in Units]]*Table1[[#This Row],[Price SDG/Unit]]</f>
        <v>0</v>
      </c>
      <c r="U3002" s="57">
        <f>Table1[[#This Row],[Volume MT/Head]]*Table1[[#This Row],[Price USD/(MT/Head)]]</f>
        <v>0</v>
      </c>
      <c r="W3002" s="28">
        <f>Table1[[#This Row],[Commission SDG/MT]]*Table1[[#This Row],[Volume in Units]]</f>
        <v>0</v>
      </c>
      <c r="Y3002" s="28">
        <f t="shared" si="253"/>
        <v>0</v>
      </c>
      <c r="Z3002" s="6">
        <f>IFERROR((Table1[[#This Row],[Total Cost SDG]]/Table1[[#This Row],[Volume MT/Head]]),0)</f>
        <v>0</v>
      </c>
      <c r="AA3002" s="57" t="e">
        <f t="shared" si="254"/>
        <v>#DIV/0!</v>
      </c>
      <c r="AB3002" s="57">
        <f>IFERROR((Table1[[#This Row],[Total Cost USD]]/Table1[[#This Row],[Volume MT/Head]]),0)</f>
        <v>0</v>
      </c>
      <c r="AD3002" s="6">
        <f>Table1[[#This Row],[Volume MT/Head]]-Table1[[#This Row],[Delivered MT]]</f>
        <v>0</v>
      </c>
      <c r="AE3002" s="6">
        <f>Table1[[#This Row],[Delivered MT]]*Table1[[#This Row],[Average Cost SDG/MT]]</f>
        <v>0</v>
      </c>
    </row>
    <row r="3003" spans="1:31" hidden="1" x14ac:dyDescent="0.2">
      <c r="A3003" s="1">
        <v>3014</v>
      </c>
      <c r="P3003" s="6">
        <f t="shared" si="251"/>
        <v>0</v>
      </c>
      <c r="R3003" s="6">
        <f t="shared" si="252"/>
        <v>0</v>
      </c>
      <c r="S3003" s="57">
        <f t="shared" si="255"/>
        <v>0</v>
      </c>
      <c r="T3003" s="6">
        <f>Table1[[#This Row],[Volume in Units]]*Table1[[#This Row],[Price SDG/Unit]]</f>
        <v>0</v>
      </c>
      <c r="U3003" s="57">
        <f>Table1[[#This Row],[Volume MT/Head]]*Table1[[#This Row],[Price USD/(MT/Head)]]</f>
        <v>0</v>
      </c>
      <c r="W3003" s="28">
        <f>Table1[[#This Row],[Commission SDG/MT]]*Table1[[#This Row],[Volume in Units]]</f>
        <v>0</v>
      </c>
      <c r="Y3003" s="28">
        <f t="shared" si="253"/>
        <v>0</v>
      </c>
      <c r="Z3003" s="6">
        <f>IFERROR((Table1[[#This Row],[Total Cost SDG]]/Table1[[#This Row],[Volume MT/Head]]),0)</f>
        <v>0</v>
      </c>
      <c r="AA3003" s="57" t="e">
        <f t="shared" si="254"/>
        <v>#DIV/0!</v>
      </c>
      <c r="AB3003" s="57">
        <f>IFERROR((Table1[[#This Row],[Total Cost USD]]/Table1[[#This Row],[Volume MT/Head]]),0)</f>
        <v>0</v>
      </c>
      <c r="AD3003" s="6">
        <f>Table1[[#This Row],[Volume MT/Head]]-Table1[[#This Row],[Delivered MT]]</f>
        <v>0</v>
      </c>
      <c r="AE3003" s="6">
        <f>Table1[[#This Row],[Delivered MT]]*Table1[[#This Row],[Average Cost SDG/MT]]</f>
        <v>0</v>
      </c>
    </row>
    <row r="3004" spans="1:31" hidden="1" x14ac:dyDescent="0.2">
      <c r="A3004" s="1">
        <v>3015</v>
      </c>
      <c r="P3004" s="6">
        <f t="shared" si="251"/>
        <v>0</v>
      </c>
      <c r="R3004" s="6">
        <f t="shared" si="252"/>
        <v>0</v>
      </c>
      <c r="S3004" s="57">
        <f t="shared" si="255"/>
        <v>0</v>
      </c>
      <c r="T3004" s="6">
        <f>Table1[[#This Row],[Volume in Units]]*Table1[[#This Row],[Price SDG/Unit]]</f>
        <v>0</v>
      </c>
      <c r="U3004" s="57">
        <f>Table1[[#This Row],[Volume MT/Head]]*Table1[[#This Row],[Price USD/(MT/Head)]]</f>
        <v>0</v>
      </c>
      <c r="W3004" s="28">
        <f>Table1[[#This Row],[Commission SDG/MT]]*Table1[[#This Row],[Volume in Units]]</f>
        <v>0</v>
      </c>
      <c r="Y3004" s="28">
        <f t="shared" si="253"/>
        <v>0</v>
      </c>
      <c r="Z3004" s="6">
        <f>IFERROR((Table1[[#This Row],[Total Cost SDG]]/Table1[[#This Row],[Volume MT/Head]]),0)</f>
        <v>0</v>
      </c>
      <c r="AA3004" s="57" t="e">
        <f t="shared" si="254"/>
        <v>#DIV/0!</v>
      </c>
      <c r="AB3004" s="57">
        <f>IFERROR((Table1[[#This Row],[Total Cost USD]]/Table1[[#This Row],[Volume MT/Head]]),0)</f>
        <v>0</v>
      </c>
      <c r="AD3004" s="6">
        <f>Table1[[#This Row],[Volume MT/Head]]-Table1[[#This Row],[Delivered MT]]</f>
        <v>0</v>
      </c>
      <c r="AE3004" s="6">
        <f>Table1[[#This Row],[Delivered MT]]*Table1[[#This Row],[Average Cost SDG/MT]]</f>
        <v>0</v>
      </c>
    </row>
    <row r="3005" spans="1:31" hidden="1" x14ac:dyDescent="0.2">
      <c r="A3005" s="1">
        <v>3016</v>
      </c>
      <c r="P3005" s="6">
        <f t="shared" si="251"/>
        <v>0</v>
      </c>
      <c r="R3005" s="6">
        <f t="shared" si="252"/>
        <v>0</v>
      </c>
      <c r="S3005" s="57">
        <f t="shared" si="255"/>
        <v>0</v>
      </c>
      <c r="T3005" s="6">
        <f>Table1[[#This Row],[Volume in Units]]*Table1[[#This Row],[Price SDG/Unit]]</f>
        <v>0</v>
      </c>
      <c r="U3005" s="57">
        <f>Table1[[#This Row],[Volume MT/Head]]*Table1[[#This Row],[Price USD/(MT/Head)]]</f>
        <v>0</v>
      </c>
      <c r="W3005" s="28">
        <f>Table1[[#This Row],[Commission SDG/MT]]*Table1[[#This Row],[Volume in Units]]</f>
        <v>0</v>
      </c>
      <c r="Y3005" s="28">
        <f t="shared" si="253"/>
        <v>0</v>
      </c>
      <c r="Z3005" s="6">
        <f>IFERROR((Table1[[#This Row],[Total Cost SDG]]/Table1[[#This Row],[Volume MT/Head]]),0)</f>
        <v>0</v>
      </c>
      <c r="AA3005" s="57" t="e">
        <f t="shared" si="254"/>
        <v>#DIV/0!</v>
      </c>
      <c r="AB3005" s="57">
        <f>IFERROR((Table1[[#This Row],[Total Cost USD]]/Table1[[#This Row],[Volume MT/Head]]),0)</f>
        <v>0</v>
      </c>
      <c r="AD3005" s="6">
        <f>Table1[[#This Row],[Volume MT/Head]]-Table1[[#This Row],[Delivered MT]]</f>
        <v>0</v>
      </c>
      <c r="AE3005" s="6">
        <f>Table1[[#This Row],[Delivered MT]]*Table1[[#This Row],[Average Cost SDG/MT]]</f>
        <v>0</v>
      </c>
    </row>
    <row r="3006" spans="1:31" hidden="1" x14ac:dyDescent="0.2">
      <c r="A3006" s="1">
        <v>3017</v>
      </c>
      <c r="P3006" s="6">
        <f t="shared" si="251"/>
        <v>0</v>
      </c>
      <c r="R3006" s="6">
        <f t="shared" si="252"/>
        <v>0</v>
      </c>
      <c r="S3006" s="57">
        <f t="shared" si="255"/>
        <v>0</v>
      </c>
      <c r="T3006" s="6">
        <f>Table1[[#This Row],[Volume in Units]]*Table1[[#This Row],[Price SDG/Unit]]</f>
        <v>0</v>
      </c>
      <c r="U3006" s="57">
        <f>Table1[[#This Row],[Volume MT/Head]]*Table1[[#This Row],[Price USD/(MT/Head)]]</f>
        <v>0</v>
      </c>
      <c r="W3006" s="28">
        <f>Table1[[#This Row],[Commission SDG/MT]]*Table1[[#This Row],[Volume in Units]]</f>
        <v>0</v>
      </c>
      <c r="Y3006" s="28">
        <f t="shared" si="253"/>
        <v>0</v>
      </c>
      <c r="Z3006" s="6">
        <f>IFERROR((Table1[[#This Row],[Total Cost SDG]]/Table1[[#This Row],[Volume MT/Head]]),0)</f>
        <v>0</v>
      </c>
      <c r="AA3006" s="57" t="e">
        <f t="shared" si="254"/>
        <v>#DIV/0!</v>
      </c>
      <c r="AB3006" s="57">
        <f>IFERROR((Table1[[#This Row],[Total Cost USD]]/Table1[[#This Row],[Volume MT/Head]]),0)</f>
        <v>0</v>
      </c>
      <c r="AD3006" s="6">
        <f>Table1[[#This Row],[Volume MT/Head]]-Table1[[#This Row],[Delivered MT]]</f>
        <v>0</v>
      </c>
      <c r="AE3006" s="6">
        <f>Table1[[#This Row],[Delivered MT]]*Table1[[#This Row],[Average Cost SDG/MT]]</f>
        <v>0</v>
      </c>
    </row>
    <row r="3007" spans="1:31" hidden="1" x14ac:dyDescent="0.2">
      <c r="A3007" s="1">
        <v>3018</v>
      </c>
      <c r="P3007" s="6">
        <f t="shared" si="251"/>
        <v>0</v>
      </c>
      <c r="R3007" s="6">
        <f t="shared" si="252"/>
        <v>0</v>
      </c>
      <c r="S3007" s="57">
        <f t="shared" si="255"/>
        <v>0</v>
      </c>
      <c r="T3007" s="6">
        <f>Table1[[#This Row],[Volume in Units]]*Table1[[#This Row],[Price SDG/Unit]]</f>
        <v>0</v>
      </c>
      <c r="U3007" s="57">
        <f>Table1[[#This Row],[Volume MT/Head]]*Table1[[#This Row],[Price USD/(MT/Head)]]</f>
        <v>0</v>
      </c>
      <c r="W3007" s="28">
        <f>Table1[[#This Row],[Commission SDG/MT]]*Table1[[#This Row],[Volume in Units]]</f>
        <v>0</v>
      </c>
      <c r="Y3007" s="28">
        <f t="shared" si="253"/>
        <v>0</v>
      </c>
      <c r="Z3007" s="6">
        <f>IFERROR((Table1[[#This Row],[Total Cost SDG]]/Table1[[#This Row],[Volume MT/Head]]),0)</f>
        <v>0</v>
      </c>
      <c r="AA3007" s="57" t="e">
        <f t="shared" si="254"/>
        <v>#DIV/0!</v>
      </c>
      <c r="AB3007" s="57">
        <f>IFERROR((Table1[[#This Row],[Total Cost USD]]/Table1[[#This Row],[Volume MT/Head]]),0)</f>
        <v>0</v>
      </c>
      <c r="AD3007" s="6">
        <f>Table1[[#This Row],[Volume MT/Head]]-Table1[[#This Row],[Delivered MT]]</f>
        <v>0</v>
      </c>
      <c r="AE3007" s="6">
        <f>Table1[[#This Row],[Delivered MT]]*Table1[[#This Row],[Average Cost SDG/MT]]</f>
        <v>0</v>
      </c>
    </row>
    <row r="3008" spans="1:31" hidden="1" x14ac:dyDescent="0.2">
      <c r="A3008" s="1">
        <v>3019</v>
      </c>
      <c r="P3008" s="6">
        <f t="shared" si="251"/>
        <v>0</v>
      </c>
      <c r="R3008" s="6">
        <f t="shared" si="252"/>
        <v>0</v>
      </c>
      <c r="S3008" s="57">
        <f t="shared" si="255"/>
        <v>0</v>
      </c>
      <c r="T3008" s="6">
        <f>Table1[[#This Row],[Volume in Units]]*Table1[[#This Row],[Price SDG/Unit]]</f>
        <v>0</v>
      </c>
      <c r="U3008" s="57">
        <f>Table1[[#This Row],[Volume MT/Head]]*Table1[[#This Row],[Price USD/(MT/Head)]]</f>
        <v>0</v>
      </c>
      <c r="W3008" s="28">
        <f>Table1[[#This Row],[Commission SDG/MT]]*Table1[[#This Row],[Volume in Units]]</f>
        <v>0</v>
      </c>
      <c r="Y3008" s="28">
        <f t="shared" si="253"/>
        <v>0</v>
      </c>
      <c r="Z3008" s="6">
        <f>IFERROR((Table1[[#This Row],[Total Cost SDG]]/Table1[[#This Row],[Volume MT/Head]]),0)</f>
        <v>0</v>
      </c>
      <c r="AA3008" s="57" t="e">
        <f t="shared" si="254"/>
        <v>#DIV/0!</v>
      </c>
      <c r="AB3008" s="57">
        <f>IFERROR((Table1[[#This Row],[Total Cost USD]]/Table1[[#This Row],[Volume MT/Head]]),0)</f>
        <v>0</v>
      </c>
      <c r="AD3008" s="6">
        <f>Table1[[#This Row],[Volume MT/Head]]-Table1[[#This Row],[Delivered MT]]</f>
        <v>0</v>
      </c>
      <c r="AE3008" s="6">
        <f>Table1[[#This Row],[Delivered MT]]*Table1[[#This Row],[Average Cost SDG/MT]]</f>
        <v>0</v>
      </c>
    </row>
    <row r="3009" spans="1:31" hidden="1" x14ac:dyDescent="0.2">
      <c r="A3009" s="1">
        <v>3020</v>
      </c>
      <c r="P3009" s="6">
        <f t="shared" si="251"/>
        <v>0</v>
      </c>
      <c r="R3009" s="6">
        <f t="shared" si="252"/>
        <v>0</v>
      </c>
      <c r="S3009" s="57">
        <f t="shared" si="255"/>
        <v>0</v>
      </c>
      <c r="T3009" s="6">
        <f>Table1[[#This Row],[Volume in Units]]*Table1[[#This Row],[Price SDG/Unit]]</f>
        <v>0</v>
      </c>
      <c r="U3009" s="57">
        <f>Table1[[#This Row],[Volume MT/Head]]*Table1[[#This Row],[Price USD/(MT/Head)]]</f>
        <v>0</v>
      </c>
      <c r="W3009" s="28">
        <f>Table1[[#This Row],[Commission SDG/MT]]*Table1[[#This Row],[Volume in Units]]</f>
        <v>0</v>
      </c>
      <c r="Y3009" s="28">
        <f t="shared" si="253"/>
        <v>0</v>
      </c>
      <c r="Z3009" s="6">
        <f>IFERROR((Table1[[#This Row],[Total Cost SDG]]/Table1[[#This Row],[Volume MT/Head]]),0)</f>
        <v>0</v>
      </c>
      <c r="AA3009" s="57" t="e">
        <f t="shared" si="254"/>
        <v>#DIV/0!</v>
      </c>
      <c r="AB3009" s="57">
        <f>IFERROR((Table1[[#This Row],[Total Cost USD]]/Table1[[#This Row],[Volume MT/Head]]),0)</f>
        <v>0</v>
      </c>
      <c r="AD3009" s="6">
        <f>Table1[[#This Row],[Volume MT/Head]]-Table1[[#This Row],[Delivered MT]]</f>
        <v>0</v>
      </c>
      <c r="AE3009" s="6">
        <f>Table1[[#This Row],[Delivered MT]]*Table1[[#This Row],[Average Cost SDG/MT]]</f>
        <v>0</v>
      </c>
    </row>
    <row r="3010" spans="1:31" hidden="1" x14ac:dyDescent="0.2">
      <c r="A3010" s="1">
        <v>3021</v>
      </c>
      <c r="P3010" s="6">
        <f t="shared" ref="P3010:P3073" si="256">IF(N3010="KG",(O3010/1000),IF(N3010="Head",(O3010*1),IF(N3010="Kantar 100lb",(O3010/22.25),IF(N3010="Kantar 315lb",(O3010*315/2204.6),IF(N3010="MT",(O3010*1),IF(N3010="Ardab",(O3010*199.726/1000),IF(N3010="104 Bag",(O3010*104/1000),IF(N3010="101 Bag",(O3010*101/1000),IF(N3010=0,0)))))))))</f>
        <v>0</v>
      </c>
      <c r="R3010" s="6">
        <f t="shared" ref="R3010:R3073" si="257">IF(N3010="KG",(Q3010*1000),IF(N3010="Head",(Q3010*1),IF(N3010="Kantar 100lb",(Q3010*22.25),IF(N3010="Kantar 315lb",(Q3010/315*2204.6),IF(N3010="MT",(Q3010*1),IF(N3010="Ardab",(Q3010/199.726*1000),IF(N3010="104 Bag",(Q3010/104*1000),IF(N3010="101 Bag",(Q3010/101*1000),IF(N3010=0,0)))))))))</f>
        <v>0</v>
      </c>
      <c r="S3010" s="57">
        <f t="shared" si="255"/>
        <v>0</v>
      </c>
      <c r="T3010" s="6">
        <f>Table1[[#This Row],[Volume in Units]]*Table1[[#This Row],[Price SDG/Unit]]</f>
        <v>0</v>
      </c>
      <c r="U3010" s="57">
        <f>Table1[[#This Row],[Volume MT/Head]]*Table1[[#This Row],[Price USD/(MT/Head)]]</f>
        <v>0</v>
      </c>
      <c r="W3010" s="28">
        <f>Table1[[#This Row],[Commission SDG/MT]]*Table1[[#This Row],[Volume in Units]]</f>
        <v>0</v>
      </c>
      <c r="Y3010" s="28">
        <f t="shared" ref="Y3010:Y3073" si="258">T3010+W3010+X3010</f>
        <v>0</v>
      </c>
      <c r="Z3010" s="6">
        <f>IFERROR((Table1[[#This Row],[Total Cost SDG]]/Table1[[#This Row],[Volume MT/Head]]),0)</f>
        <v>0</v>
      </c>
      <c r="AA3010" s="57" t="e">
        <f t="shared" ref="AA3010:AA3073" si="259">Y3010/F3010</f>
        <v>#DIV/0!</v>
      </c>
      <c r="AB3010" s="57">
        <f>IFERROR((Table1[[#This Row],[Total Cost USD]]/Table1[[#This Row],[Volume MT/Head]]),0)</f>
        <v>0</v>
      </c>
      <c r="AD3010" s="6">
        <f>Table1[[#This Row],[Volume MT/Head]]-Table1[[#This Row],[Delivered MT]]</f>
        <v>0</v>
      </c>
      <c r="AE3010" s="6">
        <f>Table1[[#This Row],[Delivered MT]]*Table1[[#This Row],[Average Cost SDG/MT]]</f>
        <v>0</v>
      </c>
    </row>
    <row r="3011" spans="1:31" hidden="1" x14ac:dyDescent="0.2">
      <c r="A3011" s="1">
        <v>3022</v>
      </c>
      <c r="P3011" s="6">
        <f t="shared" si="256"/>
        <v>0</v>
      </c>
      <c r="R3011" s="6">
        <f t="shared" si="257"/>
        <v>0</v>
      </c>
      <c r="S3011" s="57">
        <f t="shared" si="255"/>
        <v>0</v>
      </c>
      <c r="T3011" s="6">
        <f>Table1[[#This Row],[Volume in Units]]*Table1[[#This Row],[Price SDG/Unit]]</f>
        <v>0</v>
      </c>
      <c r="U3011" s="57">
        <f>Table1[[#This Row],[Volume MT/Head]]*Table1[[#This Row],[Price USD/(MT/Head)]]</f>
        <v>0</v>
      </c>
      <c r="W3011" s="28">
        <f>Table1[[#This Row],[Commission SDG/MT]]*Table1[[#This Row],[Volume in Units]]</f>
        <v>0</v>
      </c>
      <c r="Y3011" s="28">
        <f t="shared" si="258"/>
        <v>0</v>
      </c>
      <c r="Z3011" s="6">
        <f>IFERROR((Table1[[#This Row],[Total Cost SDG]]/Table1[[#This Row],[Volume MT/Head]]),0)</f>
        <v>0</v>
      </c>
      <c r="AA3011" s="57" t="e">
        <f t="shared" si="259"/>
        <v>#DIV/0!</v>
      </c>
      <c r="AB3011" s="57">
        <f>IFERROR((Table1[[#This Row],[Total Cost USD]]/Table1[[#This Row],[Volume MT/Head]]),0)</f>
        <v>0</v>
      </c>
      <c r="AD3011" s="6">
        <f>Table1[[#This Row],[Volume MT/Head]]-Table1[[#This Row],[Delivered MT]]</f>
        <v>0</v>
      </c>
      <c r="AE3011" s="6">
        <f>Table1[[#This Row],[Delivered MT]]*Table1[[#This Row],[Average Cost SDG/MT]]</f>
        <v>0</v>
      </c>
    </row>
    <row r="3012" spans="1:31" hidden="1" x14ac:dyDescent="0.2">
      <c r="A3012" s="1">
        <v>3023</v>
      </c>
      <c r="P3012" s="6">
        <f t="shared" si="256"/>
        <v>0</v>
      </c>
      <c r="R3012" s="6">
        <f t="shared" si="257"/>
        <v>0</v>
      </c>
      <c r="S3012" s="57">
        <f t="shared" si="255"/>
        <v>0</v>
      </c>
      <c r="T3012" s="6">
        <f>Table1[[#This Row],[Volume in Units]]*Table1[[#This Row],[Price SDG/Unit]]</f>
        <v>0</v>
      </c>
      <c r="U3012" s="57">
        <f>Table1[[#This Row],[Volume MT/Head]]*Table1[[#This Row],[Price USD/(MT/Head)]]</f>
        <v>0</v>
      </c>
      <c r="W3012" s="28">
        <f>Table1[[#This Row],[Commission SDG/MT]]*Table1[[#This Row],[Volume in Units]]</f>
        <v>0</v>
      </c>
      <c r="Y3012" s="28">
        <f t="shared" si="258"/>
        <v>0</v>
      </c>
      <c r="Z3012" s="6">
        <f>IFERROR((Table1[[#This Row],[Total Cost SDG]]/Table1[[#This Row],[Volume MT/Head]]),0)</f>
        <v>0</v>
      </c>
      <c r="AA3012" s="57" t="e">
        <f t="shared" si="259"/>
        <v>#DIV/0!</v>
      </c>
      <c r="AB3012" s="57">
        <f>IFERROR((Table1[[#This Row],[Total Cost USD]]/Table1[[#This Row],[Volume MT/Head]]),0)</f>
        <v>0</v>
      </c>
      <c r="AD3012" s="6">
        <f>Table1[[#This Row],[Volume MT/Head]]-Table1[[#This Row],[Delivered MT]]</f>
        <v>0</v>
      </c>
      <c r="AE3012" s="6">
        <f>Table1[[#This Row],[Delivered MT]]*Table1[[#This Row],[Average Cost SDG/MT]]</f>
        <v>0</v>
      </c>
    </row>
    <row r="3013" spans="1:31" hidden="1" x14ac:dyDescent="0.2">
      <c r="A3013" s="1">
        <v>3024</v>
      </c>
      <c r="P3013" s="6">
        <f t="shared" si="256"/>
        <v>0</v>
      </c>
      <c r="R3013" s="6">
        <f t="shared" si="257"/>
        <v>0</v>
      </c>
      <c r="S3013" s="57">
        <f t="shared" si="255"/>
        <v>0</v>
      </c>
      <c r="T3013" s="6">
        <f>Table1[[#This Row],[Volume in Units]]*Table1[[#This Row],[Price SDG/Unit]]</f>
        <v>0</v>
      </c>
      <c r="U3013" s="57">
        <f>Table1[[#This Row],[Volume MT/Head]]*Table1[[#This Row],[Price USD/(MT/Head)]]</f>
        <v>0</v>
      </c>
      <c r="W3013" s="28">
        <f>Table1[[#This Row],[Commission SDG/MT]]*Table1[[#This Row],[Volume in Units]]</f>
        <v>0</v>
      </c>
      <c r="Y3013" s="28">
        <f t="shared" si="258"/>
        <v>0</v>
      </c>
      <c r="Z3013" s="6">
        <f>IFERROR((Table1[[#This Row],[Total Cost SDG]]/Table1[[#This Row],[Volume MT/Head]]),0)</f>
        <v>0</v>
      </c>
      <c r="AA3013" s="57" t="e">
        <f t="shared" si="259"/>
        <v>#DIV/0!</v>
      </c>
      <c r="AB3013" s="57">
        <f>IFERROR((Table1[[#This Row],[Total Cost USD]]/Table1[[#This Row],[Volume MT/Head]]),0)</f>
        <v>0</v>
      </c>
      <c r="AD3013" s="6">
        <f>Table1[[#This Row],[Volume MT/Head]]-Table1[[#This Row],[Delivered MT]]</f>
        <v>0</v>
      </c>
      <c r="AE3013" s="6">
        <f>Table1[[#This Row],[Delivered MT]]*Table1[[#This Row],[Average Cost SDG/MT]]</f>
        <v>0</v>
      </c>
    </row>
    <row r="3014" spans="1:31" hidden="1" x14ac:dyDescent="0.2">
      <c r="A3014" s="1">
        <v>3025</v>
      </c>
      <c r="P3014" s="6">
        <f t="shared" si="256"/>
        <v>0</v>
      </c>
      <c r="R3014" s="6">
        <f t="shared" si="257"/>
        <v>0</v>
      </c>
      <c r="S3014" s="57">
        <f t="shared" si="255"/>
        <v>0</v>
      </c>
      <c r="T3014" s="6">
        <f>Table1[[#This Row],[Volume in Units]]*Table1[[#This Row],[Price SDG/Unit]]</f>
        <v>0</v>
      </c>
      <c r="U3014" s="57">
        <f>Table1[[#This Row],[Volume MT/Head]]*Table1[[#This Row],[Price USD/(MT/Head)]]</f>
        <v>0</v>
      </c>
      <c r="W3014" s="28">
        <f>Table1[[#This Row],[Commission SDG/MT]]*Table1[[#This Row],[Volume in Units]]</f>
        <v>0</v>
      </c>
      <c r="Y3014" s="28">
        <f t="shared" si="258"/>
        <v>0</v>
      </c>
      <c r="Z3014" s="6">
        <f>IFERROR((Table1[[#This Row],[Total Cost SDG]]/Table1[[#This Row],[Volume MT/Head]]),0)</f>
        <v>0</v>
      </c>
      <c r="AA3014" s="57" t="e">
        <f t="shared" si="259"/>
        <v>#DIV/0!</v>
      </c>
      <c r="AB3014" s="57">
        <f>IFERROR((Table1[[#This Row],[Total Cost USD]]/Table1[[#This Row],[Volume MT/Head]]),0)</f>
        <v>0</v>
      </c>
      <c r="AD3014" s="6">
        <f>Table1[[#This Row],[Volume MT/Head]]-Table1[[#This Row],[Delivered MT]]</f>
        <v>0</v>
      </c>
      <c r="AE3014" s="6">
        <f>Table1[[#This Row],[Delivered MT]]*Table1[[#This Row],[Average Cost SDG/MT]]</f>
        <v>0</v>
      </c>
    </row>
    <row r="3015" spans="1:31" hidden="1" x14ac:dyDescent="0.2">
      <c r="A3015" s="1">
        <v>3026</v>
      </c>
      <c r="P3015" s="6">
        <f t="shared" si="256"/>
        <v>0</v>
      </c>
      <c r="R3015" s="6">
        <f t="shared" si="257"/>
        <v>0</v>
      </c>
      <c r="S3015" s="57">
        <f t="shared" si="255"/>
        <v>0</v>
      </c>
      <c r="T3015" s="6">
        <f>Table1[[#This Row],[Volume in Units]]*Table1[[#This Row],[Price SDG/Unit]]</f>
        <v>0</v>
      </c>
      <c r="U3015" s="57">
        <f>Table1[[#This Row],[Volume MT/Head]]*Table1[[#This Row],[Price USD/(MT/Head)]]</f>
        <v>0</v>
      </c>
      <c r="W3015" s="28">
        <f>Table1[[#This Row],[Commission SDG/MT]]*Table1[[#This Row],[Volume in Units]]</f>
        <v>0</v>
      </c>
      <c r="Y3015" s="28">
        <f t="shared" si="258"/>
        <v>0</v>
      </c>
      <c r="Z3015" s="6">
        <f>IFERROR((Table1[[#This Row],[Total Cost SDG]]/Table1[[#This Row],[Volume MT/Head]]),0)</f>
        <v>0</v>
      </c>
      <c r="AA3015" s="57" t="e">
        <f t="shared" si="259"/>
        <v>#DIV/0!</v>
      </c>
      <c r="AB3015" s="57">
        <f>IFERROR((Table1[[#This Row],[Total Cost USD]]/Table1[[#This Row],[Volume MT/Head]]),0)</f>
        <v>0</v>
      </c>
      <c r="AD3015" s="6">
        <f>Table1[[#This Row],[Volume MT/Head]]-Table1[[#This Row],[Delivered MT]]</f>
        <v>0</v>
      </c>
      <c r="AE3015" s="6">
        <f>Table1[[#This Row],[Delivered MT]]*Table1[[#This Row],[Average Cost SDG/MT]]</f>
        <v>0</v>
      </c>
    </row>
    <row r="3016" spans="1:31" hidden="1" x14ac:dyDescent="0.2">
      <c r="A3016" s="1">
        <v>3027</v>
      </c>
      <c r="P3016" s="6">
        <f t="shared" si="256"/>
        <v>0</v>
      </c>
      <c r="R3016" s="6">
        <f t="shared" si="257"/>
        <v>0</v>
      </c>
      <c r="S3016" s="57">
        <f t="shared" si="255"/>
        <v>0</v>
      </c>
      <c r="T3016" s="6">
        <f>Table1[[#This Row],[Volume in Units]]*Table1[[#This Row],[Price SDG/Unit]]</f>
        <v>0</v>
      </c>
      <c r="U3016" s="57">
        <f>Table1[[#This Row],[Volume MT/Head]]*Table1[[#This Row],[Price USD/(MT/Head)]]</f>
        <v>0</v>
      </c>
      <c r="W3016" s="28">
        <f>Table1[[#This Row],[Commission SDG/MT]]*Table1[[#This Row],[Volume in Units]]</f>
        <v>0</v>
      </c>
      <c r="Y3016" s="28">
        <f t="shared" si="258"/>
        <v>0</v>
      </c>
      <c r="Z3016" s="6">
        <f>IFERROR((Table1[[#This Row],[Total Cost SDG]]/Table1[[#This Row],[Volume MT/Head]]),0)</f>
        <v>0</v>
      </c>
      <c r="AA3016" s="57" t="e">
        <f t="shared" si="259"/>
        <v>#DIV/0!</v>
      </c>
      <c r="AB3016" s="57">
        <f>IFERROR((Table1[[#This Row],[Total Cost USD]]/Table1[[#This Row],[Volume MT/Head]]),0)</f>
        <v>0</v>
      </c>
      <c r="AD3016" s="6">
        <f>Table1[[#This Row],[Volume MT/Head]]-Table1[[#This Row],[Delivered MT]]</f>
        <v>0</v>
      </c>
      <c r="AE3016" s="6">
        <f>Table1[[#This Row],[Delivered MT]]*Table1[[#This Row],[Average Cost SDG/MT]]</f>
        <v>0</v>
      </c>
    </row>
    <row r="3017" spans="1:31" hidden="1" x14ac:dyDescent="0.2">
      <c r="A3017" s="1">
        <v>3028</v>
      </c>
      <c r="P3017" s="6">
        <f t="shared" si="256"/>
        <v>0</v>
      </c>
      <c r="R3017" s="6">
        <f t="shared" si="257"/>
        <v>0</v>
      </c>
      <c r="S3017" s="57">
        <f t="shared" si="255"/>
        <v>0</v>
      </c>
      <c r="T3017" s="6">
        <f>Table1[[#This Row],[Volume in Units]]*Table1[[#This Row],[Price SDG/Unit]]</f>
        <v>0</v>
      </c>
      <c r="U3017" s="57">
        <f>Table1[[#This Row],[Volume MT/Head]]*Table1[[#This Row],[Price USD/(MT/Head)]]</f>
        <v>0</v>
      </c>
      <c r="W3017" s="28">
        <f>Table1[[#This Row],[Commission SDG/MT]]*Table1[[#This Row],[Volume in Units]]</f>
        <v>0</v>
      </c>
      <c r="Y3017" s="28">
        <f t="shared" si="258"/>
        <v>0</v>
      </c>
      <c r="Z3017" s="6">
        <f>IFERROR((Table1[[#This Row],[Total Cost SDG]]/Table1[[#This Row],[Volume MT/Head]]),0)</f>
        <v>0</v>
      </c>
      <c r="AA3017" s="57" t="e">
        <f t="shared" si="259"/>
        <v>#DIV/0!</v>
      </c>
      <c r="AB3017" s="57">
        <f>IFERROR((Table1[[#This Row],[Total Cost USD]]/Table1[[#This Row],[Volume MT/Head]]),0)</f>
        <v>0</v>
      </c>
      <c r="AD3017" s="6">
        <f>Table1[[#This Row],[Volume MT/Head]]-Table1[[#This Row],[Delivered MT]]</f>
        <v>0</v>
      </c>
      <c r="AE3017" s="6">
        <f>Table1[[#This Row],[Delivered MT]]*Table1[[#This Row],[Average Cost SDG/MT]]</f>
        <v>0</v>
      </c>
    </row>
    <row r="3018" spans="1:31" hidden="1" x14ac:dyDescent="0.2">
      <c r="A3018" s="1">
        <v>3029</v>
      </c>
      <c r="P3018" s="6">
        <f t="shared" si="256"/>
        <v>0</v>
      </c>
      <c r="R3018" s="6">
        <f t="shared" si="257"/>
        <v>0</v>
      </c>
      <c r="S3018" s="57">
        <f t="shared" si="255"/>
        <v>0</v>
      </c>
      <c r="T3018" s="6">
        <f>Table1[[#This Row],[Volume in Units]]*Table1[[#This Row],[Price SDG/Unit]]</f>
        <v>0</v>
      </c>
      <c r="U3018" s="57">
        <f>Table1[[#This Row],[Volume MT/Head]]*Table1[[#This Row],[Price USD/(MT/Head)]]</f>
        <v>0</v>
      </c>
      <c r="W3018" s="28">
        <f>Table1[[#This Row],[Commission SDG/MT]]*Table1[[#This Row],[Volume in Units]]</f>
        <v>0</v>
      </c>
      <c r="Y3018" s="28">
        <f t="shared" si="258"/>
        <v>0</v>
      </c>
      <c r="Z3018" s="6">
        <f>IFERROR((Table1[[#This Row],[Total Cost SDG]]/Table1[[#This Row],[Volume MT/Head]]),0)</f>
        <v>0</v>
      </c>
      <c r="AA3018" s="57" t="e">
        <f t="shared" si="259"/>
        <v>#DIV/0!</v>
      </c>
      <c r="AB3018" s="57">
        <f>IFERROR((Table1[[#This Row],[Total Cost USD]]/Table1[[#This Row],[Volume MT/Head]]),0)</f>
        <v>0</v>
      </c>
      <c r="AD3018" s="6">
        <f>Table1[[#This Row],[Volume MT/Head]]-Table1[[#This Row],[Delivered MT]]</f>
        <v>0</v>
      </c>
      <c r="AE3018" s="6">
        <f>Table1[[#This Row],[Delivered MT]]*Table1[[#This Row],[Average Cost SDG/MT]]</f>
        <v>0</v>
      </c>
    </row>
    <row r="3019" spans="1:31" hidden="1" x14ac:dyDescent="0.2">
      <c r="A3019" s="1">
        <v>3030</v>
      </c>
      <c r="P3019" s="6">
        <f t="shared" si="256"/>
        <v>0</v>
      </c>
      <c r="R3019" s="6">
        <f t="shared" si="257"/>
        <v>0</v>
      </c>
      <c r="S3019" s="57">
        <f t="shared" si="255"/>
        <v>0</v>
      </c>
      <c r="T3019" s="6">
        <f>Table1[[#This Row],[Volume in Units]]*Table1[[#This Row],[Price SDG/Unit]]</f>
        <v>0</v>
      </c>
      <c r="U3019" s="57">
        <f>Table1[[#This Row],[Volume MT/Head]]*Table1[[#This Row],[Price USD/(MT/Head)]]</f>
        <v>0</v>
      </c>
      <c r="W3019" s="28">
        <f>Table1[[#This Row],[Commission SDG/MT]]*Table1[[#This Row],[Volume in Units]]</f>
        <v>0</v>
      </c>
      <c r="Y3019" s="28">
        <f t="shared" si="258"/>
        <v>0</v>
      </c>
      <c r="Z3019" s="6">
        <f>IFERROR((Table1[[#This Row],[Total Cost SDG]]/Table1[[#This Row],[Volume MT/Head]]),0)</f>
        <v>0</v>
      </c>
      <c r="AA3019" s="57" t="e">
        <f t="shared" si="259"/>
        <v>#DIV/0!</v>
      </c>
      <c r="AB3019" s="57">
        <f>IFERROR((Table1[[#This Row],[Total Cost USD]]/Table1[[#This Row],[Volume MT/Head]]),0)</f>
        <v>0</v>
      </c>
      <c r="AD3019" s="6">
        <f>Table1[[#This Row],[Volume MT/Head]]-Table1[[#This Row],[Delivered MT]]</f>
        <v>0</v>
      </c>
      <c r="AE3019" s="6">
        <f>Table1[[#This Row],[Delivered MT]]*Table1[[#This Row],[Average Cost SDG/MT]]</f>
        <v>0</v>
      </c>
    </row>
    <row r="3020" spans="1:31" hidden="1" x14ac:dyDescent="0.2">
      <c r="A3020" s="1">
        <v>3031</v>
      </c>
      <c r="P3020" s="6">
        <f t="shared" si="256"/>
        <v>0</v>
      </c>
      <c r="R3020" s="6">
        <f t="shared" si="257"/>
        <v>0</v>
      </c>
      <c r="S3020" s="57">
        <f t="shared" si="255"/>
        <v>0</v>
      </c>
      <c r="T3020" s="6">
        <f>Table1[[#This Row],[Volume in Units]]*Table1[[#This Row],[Price SDG/Unit]]</f>
        <v>0</v>
      </c>
      <c r="U3020" s="57">
        <f>Table1[[#This Row],[Volume MT/Head]]*Table1[[#This Row],[Price USD/(MT/Head)]]</f>
        <v>0</v>
      </c>
      <c r="W3020" s="28">
        <f>Table1[[#This Row],[Commission SDG/MT]]*Table1[[#This Row],[Volume in Units]]</f>
        <v>0</v>
      </c>
      <c r="Y3020" s="28">
        <f t="shared" si="258"/>
        <v>0</v>
      </c>
      <c r="Z3020" s="6">
        <f>IFERROR((Table1[[#This Row],[Total Cost SDG]]/Table1[[#This Row],[Volume MT/Head]]),0)</f>
        <v>0</v>
      </c>
      <c r="AA3020" s="57" t="e">
        <f t="shared" si="259"/>
        <v>#DIV/0!</v>
      </c>
      <c r="AB3020" s="57">
        <f>IFERROR((Table1[[#This Row],[Total Cost USD]]/Table1[[#This Row],[Volume MT/Head]]),0)</f>
        <v>0</v>
      </c>
      <c r="AD3020" s="6">
        <f>Table1[[#This Row],[Volume MT/Head]]-Table1[[#This Row],[Delivered MT]]</f>
        <v>0</v>
      </c>
      <c r="AE3020" s="6">
        <f>Table1[[#This Row],[Delivered MT]]*Table1[[#This Row],[Average Cost SDG/MT]]</f>
        <v>0</v>
      </c>
    </row>
    <row r="3021" spans="1:31" hidden="1" x14ac:dyDescent="0.2">
      <c r="A3021" s="1">
        <v>3032</v>
      </c>
      <c r="P3021" s="6">
        <f t="shared" si="256"/>
        <v>0</v>
      </c>
      <c r="R3021" s="6">
        <f t="shared" si="257"/>
        <v>0</v>
      </c>
      <c r="S3021" s="57">
        <f t="shared" si="255"/>
        <v>0</v>
      </c>
      <c r="T3021" s="6">
        <f>Table1[[#This Row],[Volume in Units]]*Table1[[#This Row],[Price SDG/Unit]]</f>
        <v>0</v>
      </c>
      <c r="U3021" s="57">
        <f>Table1[[#This Row],[Volume MT/Head]]*Table1[[#This Row],[Price USD/(MT/Head)]]</f>
        <v>0</v>
      </c>
      <c r="W3021" s="28">
        <f>Table1[[#This Row],[Commission SDG/MT]]*Table1[[#This Row],[Volume in Units]]</f>
        <v>0</v>
      </c>
      <c r="Y3021" s="28">
        <f t="shared" si="258"/>
        <v>0</v>
      </c>
      <c r="Z3021" s="6">
        <f>IFERROR((Table1[[#This Row],[Total Cost SDG]]/Table1[[#This Row],[Volume MT/Head]]),0)</f>
        <v>0</v>
      </c>
      <c r="AA3021" s="57" t="e">
        <f t="shared" si="259"/>
        <v>#DIV/0!</v>
      </c>
      <c r="AB3021" s="57">
        <f>IFERROR((Table1[[#This Row],[Total Cost USD]]/Table1[[#This Row],[Volume MT/Head]]),0)</f>
        <v>0</v>
      </c>
      <c r="AD3021" s="6">
        <f>Table1[[#This Row],[Volume MT/Head]]-Table1[[#This Row],[Delivered MT]]</f>
        <v>0</v>
      </c>
      <c r="AE3021" s="6">
        <f>Table1[[#This Row],[Delivered MT]]*Table1[[#This Row],[Average Cost SDG/MT]]</f>
        <v>0</v>
      </c>
    </row>
    <row r="3022" spans="1:31" hidden="1" x14ac:dyDescent="0.2">
      <c r="A3022" s="1">
        <v>3033</v>
      </c>
      <c r="P3022" s="6">
        <f t="shared" si="256"/>
        <v>0</v>
      </c>
      <c r="R3022" s="6">
        <f t="shared" si="257"/>
        <v>0</v>
      </c>
      <c r="S3022" s="57">
        <f t="shared" si="255"/>
        <v>0</v>
      </c>
      <c r="T3022" s="6">
        <f>Table1[[#This Row],[Volume in Units]]*Table1[[#This Row],[Price SDG/Unit]]</f>
        <v>0</v>
      </c>
      <c r="U3022" s="57">
        <f>Table1[[#This Row],[Volume MT/Head]]*Table1[[#This Row],[Price USD/(MT/Head)]]</f>
        <v>0</v>
      </c>
      <c r="W3022" s="28">
        <f>Table1[[#This Row],[Commission SDG/MT]]*Table1[[#This Row],[Volume in Units]]</f>
        <v>0</v>
      </c>
      <c r="Y3022" s="28">
        <f t="shared" si="258"/>
        <v>0</v>
      </c>
      <c r="Z3022" s="6">
        <f>IFERROR((Table1[[#This Row],[Total Cost SDG]]/Table1[[#This Row],[Volume MT/Head]]),0)</f>
        <v>0</v>
      </c>
      <c r="AA3022" s="57" t="e">
        <f t="shared" si="259"/>
        <v>#DIV/0!</v>
      </c>
      <c r="AB3022" s="57">
        <f>IFERROR((Table1[[#This Row],[Total Cost USD]]/Table1[[#This Row],[Volume MT/Head]]),0)</f>
        <v>0</v>
      </c>
      <c r="AD3022" s="6">
        <f>Table1[[#This Row],[Volume MT/Head]]-Table1[[#This Row],[Delivered MT]]</f>
        <v>0</v>
      </c>
      <c r="AE3022" s="6">
        <f>Table1[[#This Row],[Delivered MT]]*Table1[[#This Row],[Average Cost SDG/MT]]</f>
        <v>0</v>
      </c>
    </row>
    <row r="3023" spans="1:31" hidden="1" x14ac:dyDescent="0.2">
      <c r="A3023" s="1">
        <v>3034</v>
      </c>
      <c r="P3023" s="6">
        <f t="shared" si="256"/>
        <v>0</v>
      </c>
      <c r="R3023" s="6">
        <f t="shared" si="257"/>
        <v>0</v>
      </c>
      <c r="S3023" s="57">
        <f t="shared" si="255"/>
        <v>0</v>
      </c>
      <c r="T3023" s="6">
        <f>Table1[[#This Row],[Volume in Units]]*Table1[[#This Row],[Price SDG/Unit]]</f>
        <v>0</v>
      </c>
      <c r="U3023" s="57">
        <f>Table1[[#This Row],[Volume MT/Head]]*Table1[[#This Row],[Price USD/(MT/Head)]]</f>
        <v>0</v>
      </c>
      <c r="W3023" s="28">
        <f>Table1[[#This Row],[Commission SDG/MT]]*Table1[[#This Row],[Volume in Units]]</f>
        <v>0</v>
      </c>
      <c r="Y3023" s="28">
        <f t="shared" si="258"/>
        <v>0</v>
      </c>
      <c r="Z3023" s="6">
        <f>IFERROR((Table1[[#This Row],[Total Cost SDG]]/Table1[[#This Row],[Volume MT/Head]]),0)</f>
        <v>0</v>
      </c>
      <c r="AA3023" s="57" t="e">
        <f t="shared" si="259"/>
        <v>#DIV/0!</v>
      </c>
      <c r="AB3023" s="57">
        <f>IFERROR((Table1[[#This Row],[Total Cost USD]]/Table1[[#This Row],[Volume MT/Head]]),0)</f>
        <v>0</v>
      </c>
      <c r="AD3023" s="6">
        <f>Table1[[#This Row],[Volume MT/Head]]-Table1[[#This Row],[Delivered MT]]</f>
        <v>0</v>
      </c>
      <c r="AE3023" s="6">
        <f>Table1[[#This Row],[Delivered MT]]*Table1[[#This Row],[Average Cost SDG/MT]]</f>
        <v>0</v>
      </c>
    </row>
    <row r="3024" spans="1:31" hidden="1" x14ac:dyDescent="0.2">
      <c r="A3024" s="1">
        <v>3035</v>
      </c>
      <c r="P3024" s="6">
        <f t="shared" si="256"/>
        <v>0</v>
      </c>
      <c r="R3024" s="6">
        <f t="shared" si="257"/>
        <v>0</v>
      </c>
      <c r="S3024" s="57">
        <f t="shared" si="255"/>
        <v>0</v>
      </c>
      <c r="T3024" s="6">
        <f>Table1[[#This Row],[Volume in Units]]*Table1[[#This Row],[Price SDG/Unit]]</f>
        <v>0</v>
      </c>
      <c r="U3024" s="57">
        <f>Table1[[#This Row],[Volume MT/Head]]*Table1[[#This Row],[Price USD/(MT/Head)]]</f>
        <v>0</v>
      </c>
      <c r="W3024" s="28">
        <f>Table1[[#This Row],[Commission SDG/MT]]*Table1[[#This Row],[Volume in Units]]</f>
        <v>0</v>
      </c>
      <c r="Y3024" s="28">
        <f t="shared" si="258"/>
        <v>0</v>
      </c>
      <c r="Z3024" s="6">
        <f>IFERROR((Table1[[#This Row],[Total Cost SDG]]/Table1[[#This Row],[Volume MT/Head]]),0)</f>
        <v>0</v>
      </c>
      <c r="AA3024" s="57" t="e">
        <f t="shared" si="259"/>
        <v>#DIV/0!</v>
      </c>
      <c r="AB3024" s="57">
        <f>IFERROR((Table1[[#This Row],[Total Cost USD]]/Table1[[#This Row],[Volume MT/Head]]),0)</f>
        <v>0</v>
      </c>
      <c r="AD3024" s="6">
        <f>Table1[[#This Row],[Volume MT/Head]]-Table1[[#This Row],[Delivered MT]]</f>
        <v>0</v>
      </c>
      <c r="AE3024" s="6">
        <f>Table1[[#This Row],[Delivered MT]]*Table1[[#This Row],[Average Cost SDG/MT]]</f>
        <v>0</v>
      </c>
    </row>
    <row r="3025" spans="1:31" hidden="1" x14ac:dyDescent="0.2">
      <c r="A3025" s="1">
        <v>3036</v>
      </c>
      <c r="P3025" s="6">
        <f t="shared" si="256"/>
        <v>0</v>
      </c>
      <c r="R3025" s="6">
        <f t="shared" si="257"/>
        <v>0</v>
      </c>
      <c r="S3025" s="57">
        <f t="shared" si="255"/>
        <v>0</v>
      </c>
      <c r="T3025" s="6">
        <f>Table1[[#This Row],[Volume in Units]]*Table1[[#This Row],[Price SDG/Unit]]</f>
        <v>0</v>
      </c>
      <c r="U3025" s="57">
        <f>Table1[[#This Row],[Volume MT/Head]]*Table1[[#This Row],[Price USD/(MT/Head)]]</f>
        <v>0</v>
      </c>
      <c r="W3025" s="28">
        <f>Table1[[#This Row],[Commission SDG/MT]]*Table1[[#This Row],[Volume in Units]]</f>
        <v>0</v>
      </c>
      <c r="Y3025" s="28">
        <f t="shared" si="258"/>
        <v>0</v>
      </c>
      <c r="Z3025" s="6">
        <f>IFERROR((Table1[[#This Row],[Total Cost SDG]]/Table1[[#This Row],[Volume MT/Head]]),0)</f>
        <v>0</v>
      </c>
      <c r="AA3025" s="57" t="e">
        <f t="shared" si="259"/>
        <v>#DIV/0!</v>
      </c>
      <c r="AB3025" s="57">
        <f>IFERROR((Table1[[#This Row],[Total Cost USD]]/Table1[[#This Row],[Volume MT/Head]]),0)</f>
        <v>0</v>
      </c>
      <c r="AD3025" s="6">
        <f>Table1[[#This Row],[Volume MT/Head]]-Table1[[#This Row],[Delivered MT]]</f>
        <v>0</v>
      </c>
      <c r="AE3025" s="6">
        <f>Table1[[#This Row],[Delivered MT]]*Table1[[#This Row],[Average Cost SDG/MT]]</f>
        <v>0</v>
      </c>
    </row>
    <row r="3026" spans="1:31" hidden="1" x14ac:dyDescent="0.2">
      <c r="A3026" s="1">
        <v>3037</v>
      </c>
      <c r="P3026" s="6">
        <f t="shared" si="256"/>
        <v>0</v>
      </c>
      <c r="R3026" s="6">
        <f t="shared" si="257"/>
        <v>0</v>
      </c>
      <c r="S3026" s="57">
        <f t="shared" si="255"/>
        <v>0</v>
      </c>
      <c r="T3026" s="6">
        <f>Table1[[#This Row],[Volume in Units]]*Table1[[#This Row],[Price SDG/Unit]]</f>
        <v>0</v>
      </c>
      <c r="U3026" s="57">
        <f>Table1[[#This Row],[Volume MT/Head]]*Table1[[#This Row],[Price USD/(MT/Head)]]</f>
        <v>0</v>
      </c>
      <c r="W3026" s="28">
        <f>Table1[[#This Row],[Commission SDG/MT]]*Table1[[#This Row],[Volume in Units]]</f>
        <v>0</v>
      </c>
      <c r="Y3026" s="28">
        <f t="shared" si="258"/>
        <v>0</v>
      </c>
      <c r="Z3026" s="6">
        <f>IFERROR((Table1[[#This Row],[Total Cost SDG]]/Table1[[#This Row],[Volume MT/Head]]),0)</f>
        <v>0</v>
      </c>
      <c r="AA3026" s="57" t="e">
        <f t="shared" si="259"/>
        <v>#DIV/0!</v>
      </c>
      <c r="AB3026" s="57">
        <f>IFERROR((Table1[[#This Row],[Total Cost USD]]/Table1[[#This Row],[Volume MT/Head]]),0)</f>
        <v>0</v>
      </c>
      <c r="AD3026" s="6">
        <f>Table1[[#This Row],[Volume MT/Head]]-Table1[[#This Row],[Delivered MT]]</f>
        <v>0</v>
      </c>
      <c r="AE3026" s="6">
        <f>Table1[[#This Row],[Delivered MT]]*Table1[[#This Row],[Average Cost SDG/MT]]</f>
        <v>0</v>
      </c>
    </row>
    <row r="3027" spans="1:31" hidden="1" x14ac:dyDescent="0.2">
      <c r="A3027" s="1">
        <v>3038</v>
      </c>
      <c r="P3027" s="6">
        <f t="shared" si="256"/>
        <v>0</v>
      </c>
      <c r="R3027" s="6">
        <f t="shared" si="257"/>
        <v>0</v>
      </c>
      <c r="S3027" s="57">
        <f t="shared" si="255"/>
        <v>0</v>
      </c>
      <c r="T3027" s="6">
        <f>Table1[[#This Row],[Volume in Units]]*Table1[[#This Row],[Price SDG/Unit]]</f>
        <v>0</v>
      </c>
      <c r="U3027" s="57">
        <f>Table1[[#This Row],[Volume MT/Head]]*Table1[[#This Row],[Price USD/(MT/Head)]]</f>
        <v>0</v>
      </c>
      <c r="W3027" s="28">
        <f>Table1[[#This Row],[Commission SDG/MT]]*Table1[[#This Row],[Volume in Units]]</f>
        <v>0</v>
      </c>
      <c r="Y3027" s="28">
        <f t="shared" si="258"/>
        <v>0</v>
      </c>
      <c r="Z3027" s="6">
        <f>IFERROR((Table1[[#This Row],[Total Cost SDG]]/Table1[[#This Row],[Volume MT/Head]]),0)</f>
        <v>0</v>
      </c>
      <c r="AA3027" s="57" t="e">
        <f t="shared" si="259"/>
        <v>#DIV/0!</v>
      </c>
      <c r="AB3027" s="57">
        <f>IFERROR((Table1[[#This Row],[Total Cost USD]]/Table1[[#This Row],[Volume MT/Head]]),0)</f>
        <v>0</v>
      </c>
      <c r="AD3027" s="6">
        <f>Table1[[#This Row],[Volume MT/Head]]-Table1[[#This Row],[Delivered MT]]</f>
        <v>0</v>
      </c>
      <c r="AE3027" s="6">
        <f>Table1[[#This Row],[Delivered MT]]*Table1[[#This Row],[Average Cost SDG/MT]]</f>
        <v>0</v>
      </c>
    </row>
    <row r="3028" spans="1:31" hidden="1" x14ac:dyDescent="0.2">
      <c r="A3028" s="1">
        <v>3039</v>
      </c>
      <c r="P3028" s="6">
        <f t="shared" si="256"/>
        <v>0</v>
      </c>
      <c r="R3028" s="6">
        <f t="shared" si="257"/>
        <v>0</v>
      </c>
      <c r="S3028" s="57">
        <f t="shared" si="255"/>
        <v>0</v>
      </c>
      <c r="T3028" s="6">
        <f>Table1[[#This Row],[Volume in Units]]*Table1[[#This Row],[Price SDG/Unit]]</f>
        <v>0</v>
      </c>
      <c r="U3028" s="57">
        <f>Table1[[#This Row],[Volume MT/Head]]*Table1[[#This Row],[Price USD/(MT/Head)]]</f>
        <v>0</v>
      </c>
      <c r="W3028" s="28">
        <f>Table1[[#This Row],[Commission SDG/MT]]*Table1[[#This Row],[Volume in Units]]</f>
        <v>0</v>
      </c>
      <c r="Y3028" s="28">
        <f t="shared" si="258"/>
        <v>0</v>
      </c>
      <c r="Z3028" s="6">
        <f>IFERROR((Table1[[#This Row],[Total Cost SDG]]/Table1[[#This Row],[Volume MT/Head]]),0)</f>
        <v>0</v>
      </c>
      <c r="AA3028" s="57" t="e">
        <f t="shared" si="259"/>
        <v>#DIV/0!</v>
      </c>
      <c r="AB3028" s="57">
        <f>IFERROR((Table1[[#This Row],[Total Cost USD]]/Table1[[#This Row],[Volume MT/Head]]),0)</f>
        <v>0</v>
      </c>
      <c r="AD3028" s="6">
        <f>Table1[[#This Row],[Volume MT/Head]]-Table1[[#This Row],[Delivered MT]]</f>
        <v>0</v>
      </c>
      <c r="AE3028" s="6">
        <f>Table1[[#This Row],[Delivered MT]]*Table1[[#This Row],[Average Cost SDG/MT]]</f>
        <v>0</v>
      </c>
    </row>
    <row r="3029" spans="1:31" hidden="1" x14ac:dyDescent="0.2">
      <c r="A3029" s="1">
        <v>3040</v>
      </c>
      <c r="P3029" s="6">
        <f t="shared" si="256"/>
        <v>0</v>
      </c>
      <c r="R3029" s="6">
        <f t="shared" si="257"/>
        <v>0</v>
      </c>
      <c r="S3029" s="57">
        <f t="shared" si="255"/>
        <v>0</v>
      </c>
      <c r="T3029" s="6">
        <f>Table1[[#This Row],[Volume in Units]]*Table1[[#This Row],[Price SDG/Unit]]</f>
        <v>0</v>
      </c>
      <c r="U3029" s="57">
        <f>Table1[[#This Row],[Volume MT/Head]]*Table1[[#This Row],[Price USD/(MT/Head)]]</f>
        <v>0</v>
      </c>
      <c r="W3029" s="28">
        <f>Table1[[#This Row],[Commission SDG/MT]]*Table1[[#This Row],[Volume in Units]]</f>
        <v>0</v>
      </c>
      <c r="Y3029" s="28">
        <f t="shared" si="258"/>
        <v>0</v>
      </c>
      <c r="Z3029" s="6">
        <f>IFERROR((Table1[[#This Row],[Total Cost SDG]]/Table1[[#This Row],[Volume MT/Head]]),0)</f>
        <v>0</v>
      </c>
      <c r="AA3029" s="57" t="e">
        <f t="shared" si="259"/>
        <v>#DIV/0!</v>
      </c>
      <c r="AB3029" s="57">
        <f>IFERROR((Table1[[#This Row],[Total Cost USD]]/Table1[[#This Row],[Volume MT/Head]]),0)</f>
        <v>0</v>
      </c>
      <c r="AD3029" s="6">
        <f>Table1[[#This Row],[Volume MT/Head]]-Table1[[#This Row],[Delivered MT]]</f>
        <v>0</v>
      </c>
      <c r="AE3029" s="6">
        <f>Table1[[#This Row],[Delivered MT]]*Table1[[#This Row],[Average Cost SDG/MT]]</f>
        <v>0</v>
      </c>
    </row>
    <row r="3030" spans="1:31" hidden="1" x14ac:dyDescent="0.2">
      <c r="A3030" s="1">
        <v>3041</v>
      </c>
      <c r="P3030" s="6">
        <f t="shared" si="256"/>
        <v>0</v>
      </c>
      <c r="R3030" s="6">
        <f t="shared" si="257"/>
        <v>0</v>
      </c>
      <c r="S3030" s="57">
        <f t="shared" si="255"/>
        <v>0</v>
      </c>
      <c r="T3030" s="6">
        <f>Table1[[#This Row],[Volume in Units]]*Table1[[#This Row],[Price SDG/Unit]]</f>
        <v>0</v>
      </c>
      <c r="U3030" s="57">
        <f>Table1[[#This Row],[Volume MT/Head]]*Table1[[#This Row],[Price USD/(MT/Head)]]</f>
        <v>0</v>
      </c>
      <c r="W3030" s="28">
        <f>Table1[[#This Row],[Commission SDG/MT]]*Table1[[#This Row],[Volume in Units]]</f>
        <v>0</v>
      </c>
      <c r="Y3030" s="28">
        <f t="shared" si="258"/>
        <v>0</v>
      </c>
      <c r="Z3030" s="6">
        <f>IFERROR((Table1[[#This Row],[Total Cost SDG]]/Table1[[#This Row],[Volume MT/Head]]),0)</f>
        <v>0</v>
      </c>
      <c r="AA3030" s="57" t="e">
        <f t="shared" si="259"/>
        <v>#DIV/0!</v>
      </c>
      <c r="AB3030" s="57">
        <f>IFERROR((Table1[[#This Row],[Total Cost USD]]/Table1[[#This Row],[Volume MT/Head]]),0)</f>
        <v>0</v>
      </c>
      <c r="AD3030" s="6">
        <f>Table1[[#This Row],[Volume MT/Head]]-Table1[[#This Row],[Delivered MT]]</f>
        <v>0</v>
      </c>
      <c r="AE3030" s="6">
        <f>Table1[[#This Row],[Delivered MT]]*Table1[[#This Row],[Average Cost SDG/MT]]</f>
        <v>0</v>
      </c>
    </row>
    <row r="3031" spans="1:31" hidden="1" x14ac:dyDescent="0.2">
      <c r="A3031" s="1">
        <v>3042</v>
      </c>
      <c r="P3031" s="6">
        <f t="shared" si="256"/>
        <v>0</v>
      </c>
      <c r="R3031" s="6">
        <f t="shared" si="257"/>
        <v>0</v>
      </c>
      <c r="S3031" s="57">
        <f t="shared" si="255"/>
        <v>0</v>
      </c>
      <c r="T3031" s="6">
        <f>Table1[[#This Row],[Volume in Units]]*Table1[[#This Row],[Price SDG/Unit]]</f>
        <v>0</v>
      </c>
      <c r="U3031" s="57">
        <f>Table1[[#This Row],[Volume MT/Head]]*Table1[[#This Row],[Price USD/(MT/Head)]]</f>
        <v>0</v>
      </c>
      <c r="W3031" s="28">
        <f>Table1[[#This Row],[Commission SDG/MT]]*Table1[[#This Row],[Volume in Units]]</f>
        <v>0</v>
      </c>
      <c r="Y3031" s="28">
        <f t="shared" si="258"/>
        <v>0</v>
      </c>
      <c r="Z3031" s="6">
        <f>IFERROR((Table1[[#This Row],[Total Cost SDG]]/Table1[[#This Row],[Volume MT/Head]]),0)</f>
        <v>0</v>
      </c>
      <c r="AA3031" s="57" t="e">
        <f t="shared" si="259"/>
        <v>#DIV/0!</v>
      </c>
      <c r="AB3031" s="57">
        <f>IFERROR((Table1[[#This Row],[Total Cost USD]]/Table1[[#This Row],[Volume MT/Head]]),0)</f>
        <v>0</v>
      </c>
      <c r="AD3031" s="6">
        <f>Table1[[#This Row],[Volume MT/Head]]-Table1[[#This Row],[Delivered MT]]</f>
        <v>0</v>
      </c>
      <c r="AE3031" s="6">
        <f>Table1[[#This Row],[Delivered MT]]*Table1[[#This Row],[Average Cost SDG/MT]]</f>
        <v>0</v>
      </c>
    </row>
    <row r="3032" spans="1:31" hidden="1" x14ac:dyDescent="0.2">
      <c r="A3032" s="1">
        <v>3043</v>
      </c>
      <c r="P3032" s="6">
        <f t="shared" si="256"/>
        <v>0</v>
      </c>
      <c r="R3032" s="6">
        <f t="shared" si="257"/>
        <v>0</v>
      </c>
      <c r="S3032" s="57">
        <f t="shared" si="255"/>
        <v>0</v>
      </c>
      <c r="T3032" s="6">
        <f>Table1[[#This Row],[Volume in Units]]*Table1[[#This Row],[Price SDG/Unit]]</f>
        <v>0</v>
      </c>
      <c r="U3032" s="57">
        <f>Table1[[#This Row],[Volume MT/Head]]*Table1[[#This Row],[Price USD/(MT/Head)]]</f>
        <v>0</v>
      </c>
      <c r="W3032" s="28">
        <f>Table1[[#This Row],[Commission SDG/MT]]*Table1[[#This Row],[Volume in Units]]</f>
        <v>0</v>
      </c>
      <c r="Y3032" s="28">
        <f t="shared" si="258"/>
        <v>0</v>
      </c>
      <c r="Z3032" s="6">
        <f>IFERROR((Table1[[#This Row],[Total Cost SDG]]/Table1[[#This Row],[Volume MT/Head]]),0)</f>
        <v>0</v>
      </c>
      <c r="AA3032" s="57" t="e">
        <f t="shared" si="259"/>
        <v>#DIV/0!</v>
      </c>
      <c r="AB3032" s="57">
        <f>IFERROR((Table1[[#This Row],[Total Cost USD]]/Table1[[#This Row],[Volume MT/Head]]),0)</f>
        <v>0</v>
      </c>
      <c r="AD3032" s="6">
        <f>Table1[[#This Row],[Volume MT/Head]]-Table1[[#This Row],[Delivered MT]]</f>
        <v>0</v>
      </c>
      <c r="AE3032" s="6">
        <f>Table1[[#This Row],[Delivered MT]]*Table1[[#This Row],[Average Cost SDG/MT]]</f>
        <v>0</v>
      </c>
    </row>
    <row r="3033" spans="1:31" hidden="1" x14ac:dyDescent="0.2">
      <c r="A3033" s="1">
        <v>3044</v>
      </c>
      <c r="P3033" s="6">
        <f t="shared" si="256"/>
        <v>0</v>
      </c>
      <c r="R3033" s="6">
        <f t="shared" si="257"/>
        <v>0</v>
      </c>
      <c r="S3033" s="57">
        <f t="shared" ref="S3033:S3096" si="260">IFERROR((R3033/F3033),0)</f>
        <v>0</v>
      </c>
      <c r="T3033" s="6">
        <f>Table1[[#This Row],[Volume in Units]]*Table1[[#This Row],[Price SDG/Unit]]</f>
        <v>0</v>
      </c>
      <c r="U3033" s="57">
        <f>Table1[[#This Row],[Volume MT/Head]]*Table1[[#This Row],[Price USD/(MT/Head)]]</f>
        <v>0</v>
      </c>
      <c r="W3033" s="28">
        <f>Table1[[#This Row],[Commission SDG/MT]]*Table1[[#This Row],[Volume in Units]]</f>
        <v>0</v>
      </c>
      <c r="Y3033" s="28">
        <f t="shared" si="258"/>
        <v>0</v>
      </c>
      <c r="Z3033" s="6">
        <f>IFERROR((Table1[[#This Row],[Total Cost SDG]]/Table1[[#This Row],[Volume MT/Head]]),0)</f>
        <v>0</v>
      </c>
      <c r="AA3033" s="57" t="e">
        <f t="shared" si="259"/>
        <v>#DIV/0!</v>
      </c>
      <c r="AB3033" s="57">
        <f>IFERROR((Table1[[#This Row],[Total Cost USD]]/Table1[[#This Row],[Volume MT/Head]]),0)</f>
        <v>0</v>
      </c>
      <c r="AD3033" s="6">
        <f>Table1[[#This Row],[Volume MT/Head]]-Table1[[#This Row],[Delivered MT]]</f>
        <v>0</v>
      </c>
      <c r="AE3033" s="6">
        <f>Table1[[#This Row],[Delivered MT]]*Table1[[#This Row],[Average Cost SDG/MT]]</f>
        <v>0</v>
      </c>
    </row>
    <row r="3034" spans="1:31" hidden="1" x14ac:dyDescent="0.2">
      <c r="A3034" s="1">
        <v>3045</v>
      </c>
      <c r="P3034" s="6">
        <f t="shared" si="256"/>
        <v>0</v>
      </c>
      <c r="R3034" s="6">
        <f t="shared" si="257"/>
        <v>0</v>
      </c>
      <c r="S3034" s="57">
        <f t="shared" si="260"/>
        <v>0</v>
      </c>
      <c r="T3034" s="6">
        <f>Table1[[#This Row],[Volume in Units]]*Table1[[#This Row],[Price SDG/Unit]]</f>
        <v>0</v>
      </c>
      <c r="U3034" s="57">
        <f>Table1[[#This Row],[Volume MT/Head]]*Table1[[#This Row],[Price USD/(MT/Head)]]</f>
        <v>0</v>
      </c>
      <c r="W3034" s="28">
        <f>Table1[[#This Row],[Commission SDG/MT]]*Table1[[#This Row],[Volume in Units]]</f>
        <v>0</v>
      </c>
      <c r="Y3034" s="28">
        <f t="shared" si="258"/>
        <v>0</v>
      </c>
      <c r="Z3034" s="6">
        <f>IFERROR((Table1[[#This Row],[Total Cost SDG]]/Table1[[#This Row],[Volume MT/Head]]),0)</f>
        <v>0</v>
      </c>
      <c r="AA3034" s="57" t="e">
        <f t="shared" si="259"/>
        <v>#DIV/0!</v>
      </c>
      <c r="AB3034" s="57">
        <f>IFERROR((Table1[[#This Row],[Total Cost USD]]/Table1[[#This Row],[Volume MT/Head]]),0)</f>
        <v>0</v>
      </c>
      <c r="AD3034" s="6">
        <f>Table1[[#This Row],[Volume MT/Head]]-Table1[[#This Row],[Delivered MT]]</f>
        <v>0</v>
      </c>
      <c r="AE3034" s="6">
        <f>Table1[[#This Row],[Delivered MT]]*Table1[[#This Row],[Average Cost SDG/MT]]</f>
        <v>0</v>
      </c>
    </row>
    <row r="3035" spans="1:31" hidden="1" x14ac:dyDescent="0.2">
      <c r="A3035" s="1">
        <v>3046</v>
      </c>
      <c r="P3035" s="6">
        <f t="shared" si="256"/>
        <v>0</v>
      </c>
      <c r="R3035" s="6">
        <f t="shared" si="257"/>
        <v>0</v>
      </c>
      <c r="S3035" s="57">
        <f t="shared" si="260"/>
        <v>0</v>
      </c>
      <c r="T3035" s="6">
        <f>Table1[[#This Row],[Volume in Units]]*Table1[[#This Row],[Price SDG/Unit]]</f>
        <v>0</v>
      </c>
      <c r="U3035" s="57">
        <f>Table1[[#This Row],[Volume MT/Head]]*Table1[[#This Row],[Price USD/(MT/Head)]]</f>
        <v>0</v>
      </c>
      <c r="W3035" s="28">
        <f>Table1[[#This Row],[Commission SDG/MT]]*Table1[[#This Row],[Volume in Units]]</f>
        <v>0</v>
      </c>
      <c r="Y3035" s="28">
        <f t="shared" si="258"/>
        <v>0</v>
      </c>
      <c r="Z3035" s="6">
        <f>IFERROR((Table1[[#This Row],[Total Cost SDG]]/Table1[[#This Row],[Volume MT/Head]]),0)</f>
        <v>0</v>
      </c>
      <c r="AA3035" s="57" t="e">
        <f t="shared" si="259"/>
        <v>#DIV/0!</v>
      </c>
      <c r="AB3035" s="57">
        <f>IFERROR((Table1[[#This Row],[Total Cost USD]]/Table1[[#This Row],[Volume MT/Head]]),0)</f>
        <v>0</v>
      </c>
      <c r="AD3035" s="6">
        <f>Table1[[#This Row],[Volume MT/Head]]-Table1[[#This Row],[Delivered MT]]</f>
        <v>0</v>
      </c>
      <c r="AE3035" s="6">
        <f>Table1[[#This Row],[Delivered MT]]*Table1[[#This Row],[Average Cost SDG/MT]]</f>
        <v>0</v>
      </c>
    </row>
    <row r="3036" spans="1:31" hidden="1" x14ac:dyDescent="0.2">
      <c r="A3036" s="1">
        <v>3047</v>
      </c>
      <c r="P3036" s="6">
        <f t="shared" si="256"/>
        <v>0</v>
      </c>
      <c r="R3036" s="6">
        <f t="shared" si="257"/>
        <v>0</v>
      </c>
      <c r="S3036" s="57">
        <f t="shared" si="260"/>
        <v>0</v>
      </c>
      <c r="T3036" s="6">
        <f>Table1[[#This Row],[Volume in Units]]*Table1[[#This Row],[Price SDG/Unit]]</f>
        <v>0</v>
      </c>
      <c r="U3036" s="57">
        <f>Table1[[#This Row],[Volume MT/Head]]*Table1[[#This Row],[Price USD/(MT/Head)]]</f>
        <v>0</v>
      </c>
      <c r="W3036" s="28">
        <f>Table1[[#This Row],[Commission SDG/MT]]*Table1[[#This Row],[Volume in Units]]</f>
        <v>0</v>
      </c>
      <c r="Y3036" s="28">
        <f t="shared" si="258"/>
        <v>0</v>
      </c>
      <c r="Z3036" s="6">
        <f>IFERROR((Table1[[#This Row],[Total Cost SDG]]/Table1[[#This Row],[Volume MT/Head]]),0)</f>
        <v>0</v>
      </c>
      <c r="AA3036" s="57" t="e">
        <f t="shared" si="259"/>
        <v>#DIV/0!</v>
      </c>
      <c r="AB3036" s="57">
        <f>IFERROR((Table1[[#This Row],[Total Cost USD]]/Table1[[#This Row],[Volume MT/Head]]),0)</f>
        <v>0</v>
      </c>
      <c r="AD3036" s="6">
        <f>Table1[[#This Row],[Volume MT/Head]]-Table1[[#This Row],[Delivered MT]]</f>
        <v>0</v>
      </c>
      <c r="AE3036" s="6">
        <f>Table1[[#This Row],[Delivered MT]]*Table1[[#This Row],[Average Cost SDG/MT]]</f>
        <v>0</v>
      </c>
    </row>
    <row r="3037" spans="1:31" hidden="1" x14ac:dyDescent="0.2">
      <c r="A3037" s="1">
        <v>3048</v>
      </c>
      <c r="P3037" s="6">
        <f t="shared" si="256"/>
        <v>0</v>
      </c>
      <c r="R3037" s="6">
        <f t="shared" si="257"/>
        <v>0</v>
      </c>
      <c r="S3037" s="57">
        <f t="shared" si="260"/>
        <v>0</v>
      </c>
      <c r="T3037" s="6">
        <f>Table1[[#This Row],[Volume in Units]]*Table1[[#This Row],[Price SDG/Unit]]</f>
        <v>0</v>
      </c>
      <c r="U3037" s="57">
        <f>Table1[[#This Row],[Volume MT/Head]]*Table1[[#This Row],[Price USD/(MT/Head)]]</f>
        <v>0</v>
      </c>
      <c r="W3037" s="28">
        <f>Table1[[#This Row],[Commission SDG/MT]]*Table1[[#This Row],[Volume in Units]]</f>
        <v>0</v>
      </c>
      <c r="Y3037" s="28">
        <f t="shared" si="258"/>
        <v>0</v>
      </c>
      <c r="Z3037" s="6">
        <f>IFERROR((Table1[[#This Row],[Total Cost SDG]]/Table1[[#This Row],[Volume MT/Head]]),0)</f>
        <v>0</v>
      </c>
      <c r="AA3037" s="57" t="e">
        <f t="shared" si="259"/>
        <v>#DIV/0!</v>
      </c>
      <c r="AB3037" s="57">
        <f>IFERROR((Table1[[#This Row],[Total Cost USD]]/Table1[[#This Row],[Volume MT/Head]]),0)</f>
        <v>0</v>
      </c>
      <c r="AD3037" s="6">
        <f>Table1[[#This Row],[Volume MT/Head]]-Table1[[#This Row],[Delivered MT]]</f>
        <v>0</v>
      </c>
      <c r="AE3037" s="6">
        <f>Table1[[#This Row],[Delivered MT]]*Table1[[#This Row],[Average Cost SDG/MT]]</f>
        <v>0</v>
      </c>
    </row>
    <row r="3038" spans="1:31" hidden="1" x14ac:dyDescent="0.2">
      <c r="A3038" s="1">
        <v>3049</v>
      </c>
      <c r="P3038" s="6">
        <f t="shared" si="256"/>
        <v>0</v>
      </c>
      <c r="R3038" s="6">
        <f t="shared" si="257"/>
        <v>0</v>
      </c>
      <c r="S3038" s="57">
        <f t="shared" si="260"/>
        <v>0</v>
      </c>
      <c r="T3038" s="6">
        <f>Table1[[#This Row],[Volume in Units]]*Table1[[#This Row],[Price SDG/Unit]]</f>
        <v>0</v>
      </c>
      <c r="U3038" s="57">
        <f>Table1[[#This Row],[Volume MT/Head]]*Table1[[#This Row],[Price USD/(MT/Head)]]</f>
        <v>0</v>
      </c>
      <c r="W3038" s="28">
        <f>Table1[[#This Row],[Commission SDG/MT]]*Table1[[#This Row],[Volume in Units]]</f>
        <v>0</v>
      </c>
      <c r="Y3038" s="28">
        <f t="shared" si="258"/>
        <v>0</v>
      </c>
      <c r="Z3038" s="6">
        <f>IFERROR((Table1[[#This Row],[Total Cost SDG]]/Table1[[#This Row],[Volume MT/Head]]),0)</f>
        <v>0</v>
      </c>
      <c r="AA3038" s="57" t="e">
        <f t="shared" si="259"/>
        <v>#DIV/0!</v>
      </c>
      <c r="AB3038" s="57">
        <f>IFERROR((Table1[[#This Row],[Total Cost USD]]/Table1[[#This Row],[Volume MT/Head]]),0)</f>
        <v>0</v>
      </c>
      <c r="AD3038" s="6">
        <f>Table1[[#This Row],[Volume MT/Head]]-Table1[[#This Row],[Delivered MT]]</f>
        <v>0</v>
      </c>
      <c r="AE3038" s="6">
        <f>Table1[[#This Row],[Delivered MT]]*Table1[[#This Row],[Average Cost SDG/MT]]</f>
        <v>0</v>
      </c>
    </row>
    <row r="3039" spans="1:31" hidden="1" x14ac:dyDescent="0.2">
      <c r="A3039" s="1">
        <v>3050</v>
      </c>
      <c r="P3039" s="6">
        <f t="shared" si="256"/>
        <v>0</v>
      </c>
      <c r="R3039" s="6">
        <f t="shared" si="257"/>
        <v>0</v>
      </c>
      <c r="S3039" s="57">
        <f t="shared" si="260"/>
        <v>0</v>
      </c>
      <c r="T3039" s="6">
        <f>Table1[[#This Row],[Volume in Units]]*Table1[[#This Row],[Price SDG/Unit]]</f>
        <v>0</v>
      </c>
      <c r="U3039" s="57">
        <f>Table1[[#This Row],[Volume MT/Head]]*Table1[[#This Row],[Price USD/(MT/Head)]]</f>
        <v>0</v>
      </c>
      <c r="W3039" s="28">
        <f>Table1[[#This Row],[Commission SDG/MT]]*Table1[[#This Row],[Volume in Units]]</f>
        <v>0</v>
      </c>
      <c r="Y3039" s="28">
        <f t="shared" si="258"/>
        <v>0</v>
      </c>
      <c r="Z3039" s="6">
        <f>IFERROR((Table1[[#This Row],[Total Cost SDG]]/Table1[[#This Row],[Volume MT/Head]]),0)</f>
        <v>0</v>
      </c>
      <c r="AA3039" s="57" t="e">
        <f t="shared" si="259"/>
        <v>#DIV/0!</v>
      </c>
      <c r="AB3039" s="57">
        <f>IFERROR((Table1[[#This Row],[Total Cost USD]]/Table1[[#This Row],[Volume MT/Head]]),0)</f>
        <v>0</v>
      </c>
      <c r="AD3039" s="6">
        <f>Table1[[#This Row],[Volume MT/Head]]-Table1[[#This Row],[Delivered MT]]</f>
        <v>0</v>
      </c>
      <c r="AE3039" s="6">
        <f>Table1[[#This Row],[Delivered MT]]*Table1[[#This Row],[Average Cost SDG/MT]]</f>
        <v>0</v>
      </c>
    </row>
    <row r="3040" spans="1:31" hidden="1" x14ac:dyDescent="0.2">
      <c r="A3040" s="1">
        <v>3051</v>
      </c>
      <c r="P3040" s="6">
        <f t="shared" si="256"/>
        <v>0</v>
      </c>
      <c r="R3040" s="6">
        <f t="shared" si="257"/>
        <v>0</v>
      </c>
      <c r="S3040" s="57">
        <f t="shared" si="260"/>
        <v>0</v>
      </c>
      <c r="T3040" s="6">
        <f>Table1[[#This Row],[Volume in Units]]*Table1[[#This Row],[Price SDG/Unit]]</f>
        <v>0</v>
      </c>
      <c r="U3040" s="57">
        <f>Table1[[#This Row],[Volume MT/Head]]*Table1[[#This Row],[Price USD/(MT/Head)]]</f>
        <v>0</v>
      </c>
      <c r="W3040" s="28">
        <f>Table1[[#This Row],[Commission SDG/MT]]*Table1[[#This Row],[Volume in Units]]</f>
        <v>0</v>
      </c>
      <c r="Y3040" s="28">
        <f t="shared" si="258"/>
        <v>0</v>
      </c>
      <c r="Z3040" s="6">
        <f>IFERROR((Table1[[#This Row],[Total Cost SDG]]/Table1[[#This Row],[Volume MT/Head]]),0)</f>
        <v>0</v>
      </c>
      <c r="AA3040" s="57" t="e">
        <f t="shared" si="259"/>
        <v>#DIV/0!</v>
      </c>
      <c r="AB3040" s="57">
        <f>IFERROR((Table1[[#This Row],[Total Cost USD]]/Table1[[#This Row],[Volume MT/Head]]),0)</f>
        <v>0</v>
      </c>
      <c r="AD3040" s="6">
        <f>Table1[[#This Row],[Volume MT/Head]]-Table1[[#This Row],[Delivered MT]]</f>
        <v>0</v>
      </c>
      <c r="AE3040" s="6">
        <f>Table1[[#This Row],[Delivered MT]]*Table1[[#This Row],[Average Cost SDG/MT]]</f>
        <v>0</v>
      </c>
    </row>
    <row r="3041" spans="1:31" hidden="1" x14ac:dyDescent="0.2">
      <c r="A3041" s="1">
        <v>3052</v>
      </c>
      <c r="P3041" s="6">
        <f t="shared" si="256"/>
        <v>0</v>
      </c>
      <c r="R3041" s="6">
        <f t="shared" si="257"/>
        <v>0</v>
      </c>
      <c r="S3041" s="57">
        <f t="shared" si="260"/>
        <v>0</v>
      </c>
      <c r="T3041" s="6">
        <f>Table1[[#This Row],[Volume in Units]]*Table1[[#This Row],[Price SDG/Unit]]</f>
        <v>0</v>
      </c>
      <c r="U3041" s="57">
        <f>Table1[[#This Row],[Volume MT/Head]]*Table1[[#This Row],[Price USD/(MT/Head)]]</f>
        <v>0</v>
      </c>
      <c r="W3041" s="28">
        <f>Table1[[#This Row],[Commission SDG/MT]]*Table1[[#This Row],[Volume in Units]]</f>
        <v>0</v>
      </c>
      <c r="Y3041" s="28">
        <f t="shared" si="258"/>
        <v>0</v>
      </c>
      <c r="Z3041" s="6">
        <f>IFERROR((Table1[[#This Row],[Total Cost SDG]]/Table1[[#This Row],[Volume MT/Head]]),0)</f>
        <v>0</v>
      </c>
      <c r="AA3041" s="57" t="e">
        <f t="shared" si="259"/>
        <v>#DIV/0!</v>
      </c>
      <c r="AB3041" s="57">
        <f>IFERROR((Table1[[#This Row],[Total Cost USD]]/Table1[[#This Row],[Volume MT/Head]]),0)</f>
        <v>0</v>
      </c>
      <c r="AD3041" s="6">
        <f>Table1[[#This Row],[Volume MT/Head]]-Table1[[#This Row],[Delivered MT]]</f>
        <v>0</v>
      </c>
      <c r="AE3041" s="6">
        <f>Table1[[#This Row],[Delivered MT]]*Table1[[#This Row],[Average Cost SDG/MT]]</f>
        <v>0</v>
      </c>
    </row>
    <row r="3042" spans="1:31" hidden="1" x14ac:dyDescent="0.2">
      <c r="A3042" s="1">
        <v>3053</v>
      </c>
      <c r="P3042" s="6">
        <f t="shared" si="256"/>
        <v>0</v>
      </c>
      <c r="R3042" s="6">
        <f t="shared" si="257"/>
        <v>0</v>
      </c>
      <c r="S3042" s="57">
        <f t="shared" si="260"/>
        <v>0</v>
      </c>
      <c r="T3042" s="6">
        <f>Table1[[#This Row],[Volume in Units]]*Table1[[#This Row],[Price SDG/Unit]]</f>
        <v>0</v>
      </c>
      <c r="U3042" s="57">
        <f>Table1[[#This Row],[Volume MT/Head]]*Table1[[#This Row],[Price USD/(MT/Head)]]</f>
        <v>0</v>
      </c>
      <c r="W3042" s="28">
        <f>Table1[[#This Row],[Commission SDG/MT]]*Table1[[#This Row],[Volume in Units]]</f>
        <v>0</v>
      </c>
      <c r="Y3042" s="28">
        <f t="shared" si="258"/>
        <v>0</v>
      </c>
      <c r="Z3042" s="6">
        <f>IFERROR((Table1[[#This Row],[Total Cost SDG]]/Table1[[#This Row],[Volume MT/Head]]),0)</f>
        <v>0</v>
      </c>
      <c r="AA3042" s="57" t="e">
        <f t="shared" si="259"/>
        <v>#DIV/0!</v>
      </c>
      <c r="AB3042" s="57">
        <f>IFERROR((Table1[[#This Row],[Total Cost USD]]/Table1[[#This Row],[Volume MT/Head]]),0)</f>
        <v>0</v>
      </c>
      <c r="AD3042" s="6">
        <f>Table1[[#This Row],[Volume MT/Head]]-Table1[[#This Row],[Delivered MT]]</f>
        <v>0</v>
      </c>
      <c r="AE3042" s="6">
        <f>Table1[[#This Row],[Delivered MT]]*Table1[[#This Row],[Average Cost SDG/MT]]</f>
        <v>0</v>
      </c>
    </row>
    <row r="3043" spans="1:31" hidden="1" x14ac:dyDescent="0.2">
      <c r="A3043" s="1">
        <v>3054</v>
      </c>
      <c r="P3043" s="6">
        <f t="shared" si="256"/>
        <v>0</v>
      </c>
      <c r="R3043" s="6">
        <f t="shared" si="257"/>
        <v>0</v>
      </c>
      <c r="S3043" s="57">
        <f t="shared" si="260"/>
        <v>0</v>
      </c>
      <c r="T3043" s="6">
        <f>Table1[[#This Row],[Volume in Units]]*Table1[[#This Row],[Price SDG/Unit]]</f>
        <v>0</v>
      </c>
      <c r="U3043" s="57">
        <f>Table1[[#This Row],[Volume MT/Head]]*Table1[[#This Row],[Price USD/(MT/Head)]]</f>
        <v>0</v>
      </c>
      <c r="W3043" s="28">
        <f>Table1[[#This Row],[Commission SDG/MT]]*Table1[[#This Row],[Volume in Units]]</f>
        <v>0</v>
      </c>
      <c r="Y3043" s="28">
        <f t="shared" si="258"/>
        <v>0</v>
      </c>
      <c r="Z3043" s="6">
        <f>IFERROR((Table1[[#This Row],[Total Cost SDG]]/Table1[[#This Row],[Volume MT/Head]]),0)</f>
        <v>0</v>
      </c>
      <c r="AA3043" s="57" t="e">
        <f t="shared" si="259"/>
        <v>#DIV/0!</v>
      </c>
      <c r="AB3043" s="57">
        <f>IFERROR((Table1[[#This Row],[Total Cost USD]]/Table1[[#This Row],[Volume MT/Head]]),0)</f>
        <v>0</v>
      </c>
      <c r="AD3043" s="6">
        <f>Table1[[#This Row],[Volume MT/Head]]-Table1[[#This Row],[Delivered MT]]</f>
        <v>0</v>
      </c>
      <c r="AE3043" s="6">
        <f>Table1[[#This Row],[Delivered MT]]*Table1[[#This Row],[Average Cost SDG/MT]]</f>
        <v>0</v>
      </c>
    </row>
    <row r="3044" spans="1:31" hidden="1" x14ac:dyDescent="0.2">
      <c r="A3044" s="1">
        <v>3055</v>
      </c>
      <c r="P3044" s="6">
        <f t="shared" si="256"/>
        <v>0</v>
      </c>
      <c r="R3044" s="6">
        <f t="shared" si="257"/>
        <v>0</v>
      </c>
      <c r="S3044" s="57">
        <f t="shared" si="260"/>
        <v>0</v>
      </c>
      <c r="T3044" s="6">
        <f>Table1[[#This Row],[Volume in Units]]*Table1[[#This Row],[Price SDG/Unit]]</f>
        <v>0</v>
      </c>
      <c r="U3044" s="57">
        <f>Table1[[#This Row],[Volume MT/Head]]*Table1[[#This Row],[Price USD/(MT/Head)]]</f>
        <v>0</v>
      </c>
      <c r="W3044" s="28">
        <f>Table1[[#This Row],[Commission SDG/MT]]*Table1[[#This Row],[Volume in Units]]</f>
        <v>0</v>
      </c>
      <c r="Y3044" s="28">
        <f t="shared" si="258"/>
        <v>0</v>
      </c>
      <c r="Z3044" s="6">
        <f>IFERROR((Table1[[#This Row],[Total Cost SDG]]/Table1[[#This Row],[Volume MT/Head]]),0)</f>
        <v>0</v>
      </c>
      <c r="AA3044" s="57" t="e">
        <f t="shared" si="259"/>
        <v>#DIV/0!</v>
      </c>
      <c r="AB3044" s="57">
        <f>IFERROR((Table1[[#This Row],[Total Cost USD]]/Table1[[#This Row],[Volume MT/Head]]),0)</f>
        <v>0</v>
      </c>
      <c r="AD3044" s="6">
        <f>Table1[[#This Row],[Volume MT/Head]]-Table1[[#This Row],[Delivered MT]]</f>
        <v>0</v>
      </c>
      <c r="AE3044" s="6">
        <f>Table1[[#This Row],[Delivered MT]]*Table1[[#This Row],[Average Cost SDG/MT]]</f>
        <v>0</v>
      </c>
    </row>
    <row r="3045" spans="1:31" hidden="1" x14ac:dyDescent="0.2">
      <c r="A3045" s="1">
        <v>3056</v>
      </c>
      <c r="P3045" s="6">
        <f t="shared" si="256"/>
        <v>0</v>
      </c>
      <c r="R3045" s="6">
        <f t="shared" si="257"/>
        <v>0</v>
      </c>
      <c r="S3045" s="57">
        <f t="shared" si="260"/>
        <v>0</v>
      </c>
      <c r="T3045" s="6">
        <f>Table1[[#This Row],[Volume in Units]]*Table1[[#This Row],[Price SDG/Unit]]</f>
        <v>0</v>
      </c>
      <c r="U3045" s="57">
        <f>Table1[[#This Row],[Volume MT/Head]]*Table1[[#This Row],[Price USD/(MT/Head)]]</f>
        <v>0</v>
      </c>
      <c r="W3045" s="28">
        <f>Table1[[#This Row],[Commission SDG/MT]]*Table1[[#This Row],[Volume in Units]]</f>
        <v>0</v>
      </c>
      <c r="Y3045" s="28">
        <f t="shared" si="258"/>
        <v>0</v>
      </c>
      <c r="Z3045" s="6">
        <f>IFERROR((Table1[[#This Row],[Total Cost SDG]]/Table1[[#This Row],[Volume MT/Head]]),0)</f>
        <v>0</v>
      </c>
      <c r="AA3045" s="57" t="e">
        <f t="shared" si="259"/>
        <v>#DIV/0!</v>
      </c>
      <c r="AB3045" s="57">
        <f>IFERROR((Table1[[#This Row],[Total Cost USD]]/Table1[[#This Row],[Volume MT/Head]]),0)</f>
        <v>0</v>
      </c>
      <c r="AD3045" s="6">
        <f>Table1[[#This Row],[Volume MT/Head]]-Table1[[#This Row],[Delivered MT]]</f>
        <v>0</v>
      </c>
      <c r="AE3045" s="6">
        <f>Table1[[#This Row],[Delivered MT]]*Table1[[#This Row],[Average Cost SDG/MT]]</f>
        <v>0</v>
      </c>
    </row>
    <row r="3046" spans="1:31" hidden="1" x14ac:dyDescent="0.2">
      <c r="A3046" s="1">
        <v>3057</v>
      </c>
      <c r="P3046" s="6">
        <f t="shared" si="256"/>
        <v>0</v>
      </c>
      <c r="R3046" s="6">
        <f t="shared" si="257"/>
        <v>0</v>
      </c>
      <c r="S3046" s="57">
        <f t="shared" si="260"/>
        <v>0</v>
      </c>
      <c r="T3046" s="6">
        <f>Table1[[#This Row],[Volume in Units]]*Table1[[#This Row],[Price SDG/Unit]]</f>
        <v>0</v>
      </c>
      <c r="U3046" s="57">
        <f>Table1[[#This Row],[Volume MT/Head]]*Table1[[#This Row],[Price USD/(MT/Head)]]</f>
        <v>0</v>
      </c>
      <c r="W3046" s="28">
        <f>Table1[[#This Row],[Commission SDG/MT]]*Table1[[#This Row],[Volume in Units]]</f>
        <v>0</v>
      </c>
      <c r="Y3046" s="28">
        <f t="shared" si="258"/>
        <v>0</v>
      </c>
      <c r="Z3046" s="6">
        <f>IFERROR((Table1[[#This Row],[Total Cost SDG]]/Table1[[#This Row],[Volume MT/Head]]),0)</f>
        <v>0</v>
      </c>
      <c r="AA3046" s="57" t="e">
        <f t="shared" si="259"/>
        <v>#DIV/0!</v>
      </c>
      <c r="AB3046" s="57">
        <f>IFERROR((Table1[[#This Row],[Total Cost USD]]/Table1[[#This Row],[Volume MT/Head]]),0)</f>
        <v>0</v>
      </c>
      <c r="AD3046" s="6">
        <f>Table1[[#This Row],[Volume MT/Head]]-Table1[[#This Row],[Delivered MT]]</f>
        <v>0</v>
      </c>
      <c r="AE3046" s="6">
        <f>Table1[[#This Row],[Delivered MT]]*Table1[[#This Row],[Average Cost SDG/MT]]</f>
        <v>0</v>
      </c>
    </row>
    <row r="3047" spans="1:31" hidden="1" x14ac:dyDescent="0.2">
      <c r="A3047" s="1">
        <v>3058</v>
      </c>
      <c r="P3047" s="6">
        <f t="shared" si="256"/>
        <v>0</v>
      </c>
      <c r="R3047" s="6">
        <f t="shared" si="257"/>
        <v>0</v>
      </c>
      <c r="S3047" s="57">
        <f t="shared" si="260"/>
        <v>0</v>
      </c>
      <c r="T3047" s="6">
        <f>Table1[[#This Row],[Volume in Units]]*Table1[[#This Row],[Price SDG/Unit]]</f>
        <v>0</v>
      </c>
      <c r="U3047" s="57">
        <f>Table1[[#This Row],[Volume MT/Head]]*Table1[[#This Row],[Price USD/(MT/Head)]]</f>
        <v>0</v>
      </c>
      <c r="W3047" s="28">
        <f>Table1[[#This Row],[Commission SDG/MT]]*Table1[[#This Row],[Volume in Units]]</f>
        <v>0</v>
      </c>
      <c r="Y3047" s="28">
        <f t="shared" si="258"/>
        <v>0</v>
      </c>
      <c r="Z3047" s="6">
        <f>IFERROR((Table1[[#This Row],[Total Cost SDG]]/Table1[[#This Row],[Volume MT/Head]]),0)</f>
        <v>0</v>
      </c>
      <c r="AA3047" s="57" t="e">
        <f t="shared" si="259"/>
        <v>#DIV/0!</v>
      </c>
      <c r="AB3047" s="57">
        <f>IFERROR((Table1[[#This Row],[Total Cost USD]]/Table1[[#This Row],[Volume MT/Head]]),0)</f>
        <v>0</v>
      </c>
      <c r="AD3047" s="6">
        <f>Table1[[#This Row],[Volume MT/Head]]-Table1[[#This Row],[Delivered MT]]</f>
        <v>0</v>
      </c>
      <c r="AE3047" s="6">
        <f>Table1[[#This Row],[Delivered MT]]*Table1[[#This Row],[Average Cost SDG/MT]]</f>
        <v>0</v>
      </c>
    </row>
    <row r="3048" spans="1:31" hidden="1" x14ac:dyDescent="0.2">
      <c r="A3048" s="1">
        <v>3059</v>
      </c>
      <c r="P3048" s="6">
        <f t="shared" si="256"/>
        <v>0</v>
      </c>
      <c r="R3048" s="6">
        <f t="shared" si="257"/>
        <v>0</v>
      </c>
      <c r="S3048" s="57">
        <f t="shared" si="260"/>
        <v>0</v>
      </c>
      <c r="T3048" s="6">
        <f>Table1[[#This Row],[Volume in Units]]*Table1[[#This Row],[Price SDG/Unit]]</f>
        <v>0</v>
      </c>
      <c r="U3048" s="57">
        <f>Table1[[#This Row],[Volume MT/Head]]*Table1[[#This Row],[Price USD/(MT/Head)]]</f>
        <v>0</v>
      </c>
      <c r="W3048" s="28">
        <f>Table1[[#This Row],[Commission SDG/MT]]*Table1[[#This Row],[Volume in Units]]</f>
        <v>0</v>
      </c>
      <c r="Y3048" s="28">
        <f t="shared" si="258"/>
        <v>0</v>
      </c>
      <c r="Z3048" s="6">
        <f>IFERROR((Table1[[#This Row],[Total Cost SDG]]/Table1[[#This Row],[Volume MT/Head]]),0)</f>
        <v>0</v>
      </c>
      <c r="AA3048" s="57" t="e">
        <f t="shared" si="259"/>
        <v>#DIV/0!</v>
      </c>
      <c r="AB3048" s="57">
        <f>IFERROR((Table1[[#This Row],[Total Cost USD]]/Table1[[#This Row],[Volume MT/Head]]),0)</f>
        <v>0</v>
      </c>
      <c r="AD3048" s="6">
        <f>Table1[[#This Row],[Volume MT/Head]]-Table1[[#This Row],[Delivered MT]]</f>
        <v>0</v>
      </c>
      <c r="AE3048" s="6">
        <f>Table1[[#This Row],[Delivered MT]]*Table1[[#This Row],[Average Cost SDG/MT]]</f>
        <v>0</v>
      </c>
    </row>
    <row r="3049" spans="1:31" hidden="1" x14ac:dyDescent="0.2">
      <c r="A3049" s="1">
        <v>3060</v>
      </c>
      <c r="P3049" s="6">
        <f t="shared" si="256"/>
        <v>0</v>
      </c>
      <c r="R3049" s="6">
        <f t="shared" si="257"/>
        <v>0</v>
      </c>
      <c r="S3049" s="57">
        <f t="shared" si="260"/>
        <v>0</v>
      </c>
      <c r="T3049" s="6">
        <f>Table1[[#This Row],[Volume in Units]]*Table1[[#This Row],[Price SDG/Unit]]</f>
        <v>0</v>
      </c>
      <c r="U3049" s="57">
        <f>Table1[[#This Row],[Volume MT/Head]]*Table1[[#This Row],[Price USD/(MT/Head)]]</f>
        <v>0</v>
      </c>
      <c r="W3049" s="28">
        <f>Table1[[#This Row],[Commission SDG/MT]]*Table1[[#This Row],[Volume in Units]]</f>
        <v>0</v>
      </c>
      <c r="Y3049" s="28">
        <f t="shared" si="258"/>
        <v>0</v>
      </c>
      <c r="Z3049" s="6">
        <f>IFERROR((Table1[[#This Row],[Total Cost SDG]]/Table1[[#This Row],[Volume MT/Head]]),0)</f>
        <v>0</v>
      </c>
      <c r="AA3049" s="57" t="e">
        <f t="shared" si="259"/>
        <v>#DIV/0!</v>
      </c>
      <c r="AB3049" s="57">
        <f>IFERROR((Table1[[#This Row],[Total Cost USD]]/Table1[[#This Row],[Volume MT/Head]]),0)</f>
        <v>0</v>
      </c>
      <c r="AD3049" s="6">
        <f>Table1[[#This Row],[Volume MT/Head]]-Table1[[#This Row],[Delivered MT]]</f>
        <v>0</v>
      </c>
      <c r="AE3049" s="6">
        <f>Table1[[#This Row],[Delivered MT]]*Table1[[#This Row],[Average Cost SDG/MT]]</f>
        <v>0</v>
      </c>
    </row>
    <row r="3050" spans="1:31" hidden="1" x14ac:dyDescent="0.2">
      <c r="A3050" s="1">
        <v>3061</v>
      </c>
      <c r="P3050" s="6">
        <f t="shared" si="256"/>
        <v>0</v>
      </c>
      <c r="R3050" s="6">
        <f t="shared" si="257"/>
        <v>0</v>
      </c>
      <c r="S3050" s="57">
        <f t="shared" si="260"/>
        <v>0</v>
      </c>
      <c r="T3050" s="6">
        <f>Table1[[#This Row],[Volume in Units]]*Table1[[#This Row],[Price SDG/Unit]]</f>
        <v>0</v>
      </c>
      <c r="U3050" s="57">
        <f>Table1[[#This Row],[Volume MT/Head]]*Table1[[#This Row],[Price USD/(MT/Head)]]</f>
        <v>0</v>
      </c>
      <c r="W3050" s="28">
        <f>Table1[[#This Row],[Commission SDG/MT]]*Table1[[#This Row],[Volume in Units]]</f>
        <v>0</v>
      </c>
      <c r="Y3050" s="28">
        <f t="shared" si="258"/>
        <v>0</v>
      </c>
      <c r="Z3050" s="6">
        <f>IFERROR((Table1[[#This Row],[Total Cost SDG]]/Table1[[#This Row],[Volume MT/Head]]),0)</f>
        <v>0</v>
      </c>
      <c r="AA3050" s="57" t="e">
        <f t="shared" si="259"/>
        <v>#DIV/0!</v>
      </c>
      <c r="AB3050" s="57">
        <f>IFERROR((Table1[[#This Row],[Total Cost USD]]/Table1[[#This Row],[Volume MT/Head]]),0)</f>
        <v>0</v>
      </c>
      <c r="AD3050" s="6">
        <f>Table1[[#This Row],[Volume MT/Head]]-Table1[[#This Row],[Delivered MT]]</f>
        <v>0</v>
      </c>
      <c r="AE3050" s="6">
        <f>Table1[[#This Row],[Delivered MT]]*Table1[[#This Row],[Average Cost SDG/MT]]</f>
        <v>0</v>
      </c>
    </row>
    <row r="3051" spans="1:31" hidden="1" x14ac:dyDescent="0.2">
      <c r="A3051" s="1">
        <v>3062</v>
      </c>
      <c r="P3051" s="6">
        <f t="shared" si="256"/>
        <v>0</v>
      </c>
      <c r="R3051" s="6">
        <f t="shared" si="257"/>
        <v>0</v>
      </c>
      <c r="S3051" s="57">
        <f t="shared" si="260"/>
        <v>0</v>
      </c>
      <c r="T3051" s="6">
        <f>Table1[[#This Row],[Volume in Units]]*Table1[[#This Row],[Price SDG/Unit]]</f>
        <v>0</v>
      </c>
      <c r="U3051" s="57">
        <f>Table1[[#This Row],[Volume MT/Head]]*Table1[[#This Row],[Price USD/(MT/Head)]]</f>
        <v>0</v>
      </c>
      <c r="W3051" s="28">
        <f>Table1[[#This Row],[Commission SDG/MT]]*Table1[[#This Row],[Volume in Units]]</f>
        <v>0</v>
      </c>
      <c r="Y3051" s="28">
        <f t="shared" si="258"/>
        <v>0</v>
      </c>
      <c r="Z3051" s="6">
        <f>IFERROR((Table1[[#This Row],[Total Cost SDG]]/Table1[[#This Row],[Volume MT/Head]]),0)</f>
        <v>0</v>
      </c>
      <c r="AA3051" s="57" t="e">
        <f t="shared" si="259"/>
        <v>#DIV/0!</v>
      </c>
      <c r="AB3051" s="57">
        <f>IFERROR((Table1[[#This Row],[Total Cost USD]]/Table1[[#This Row],[Volume MT/Head]]),0)</f>
        <v>0</v>
      </c>
      <c r="AD3051" s="6">
        <f>Table1[[#This Row],[Volume MT/Head]]-Table1[[#This Row],[Delivered MT]]</f>
        <v>0</v>
      </c>
      <c r="AE3051" s="6">
        <f>Table1[[#This Row],[Delivered MT]]*Table1[[#This Row],[Average Cost SDG/MT]]</f>
        <v>0</v>
      </c>
    </row>
    <row r="3052" spans="1:31" hidden="1" x14ac:dyDescent="0.2">
      <c r="A3052" s="1">
        <v>3063</v>
      </c>
      <c r="P3052" s="6">
        <f t="shared" si="256"/>
        <v>0</v>
      </c>
      <c r="R3052" s="6">
        <f t="shared" si="257"/>
        <v>0</v>
      </c>
      <c r="S3052" s="57">
        <f t="shared" si="260"/>
        <v>0</v>
      </c>
      <c r="T3052" s="6">
        <f>Table1[[#This Row],[Volume in Units]]*Table1[[#This Row],[Price SDG/Unit]]</f>
        <v>0</v>
      </c>
      <c r="U3052" s="57">
        <f>Table1[[#This Row],[Volume MT/Head]]*Table1[[#This Row],[Price USD/(MT/Head)]]</f>
        <v>0</v>
      </c>
      <c r="W3052" s="28">
        <f>Table1[[#This Row],[Commission SDG/MT]]*Table1[[#This Row],[Volume in Units]]</f>
        <v>0</v>
      </c>
      <c r="Y3052" s="28">
        <f t="shared" si="258"/>
        <v>0</v>
      </c>
      <c r="Z3052" s="6">
        <f>IFERROR((Table1[[#This Row],[Total Cost SDG]]/Table1[[#This Row],[Volume MT/Head]]),0)</f>
        <v>0</v>
      </c>
      <c r="AA3052" s="57" t="e">
        <f t="shared" si="259"/>
        <v>#DIV/0!</v>
      </c>
      <c r="AB3052" s="57">
        <f>IFERROR((Table1[[#This Row],[Total Cost USD]]/Table1[[#This Row],[Volume MT/Head]]),0)</f>
        <v>0</v>
      </c>
      <c r="AD3052" s="6">
        <f>Table1[[#This Row],[Volume MT/Head]]-Table1[[#This Row],[Delivered MT]]</f>
        <v>0</v>
      </c>
      <c r="AE3052" s="6">
        <f>Table1[[#This Row],[Delivered MT]]*Table1[[#This Row],[Average Cost SDG/MT]]</f>
        <v>0</v>
      </c>
    </row>
    <row r="3053" spans="1:31" hidden="1" x14ac:dyDescent="0.2">
      <c r="A3053" s="1">
        <v>3064</v>
      </c>
      <c r="P3053" s="6">
        <f t="shared" si="256"/>
        <v>0</v>
      </c>
      <c r="R3053" s="6">
        <f t="shared" si="257"/>
        <v>0</v>
      </c>
      <c r="S3053" s="57">
        <f t="shared" si="260"/>
        <v>0</v>
      </c>
      <c r="T3053" s="6">
        <f>Table1[[#This Row],[Volume in Units]]*Table1[[#This Row],[Price SDG/Unit]]</f>
        <v>0</v>
      </c>
      <c r="U3053" s="57">
        <f>Table1[[#This Row],[Volume MT/Head]]*Table1[[#This Row],[Price USD/(MT/Head)]]</f>
        <v>0</v>
      </c>
      <c r="W3053" s="28">
        <f>Table1[[#This Row],[Commission SDG/MT]]*Table1[[#This Row],[Volume in Units]]</f>
        <v>0</v>
      </c>
      <c r="Y3053" s="28">
        <f t="shared" si="258"/>
        <v>0</v>
      </c>
      <c r="Z3053" s="6">
        <f>IFERROR((Table1[[#This Row],[Total Cost SDG]]/Table1[[#This Row],[Volume MT/Head]]),0)</f>
        <v>0</v>
      </c>
      <c r="AA3053" s="57" t="e">
        <f t="shared" si="259"/>
        <v>#DIV/0!</v>
      </c>
      <c r="AB3053" s="57">
        <f>IFERROR((Table1[[#This Row],[Total Cost USD]]/Table1[[#This Row],[Volume MT/Head]]),0)</f>
        <v>0</v>
      </c>
      <c r="AD3053" s="6">
        <f>Table1[[#This Row],[Volume MT/Head]]-Table1[[#This Row],[Delivered MT]]</f>
        <v>0</v>
      </c>
      <c r="AE3053" s="6">
        <f>Table1[[#This Row],[Delivered MT]]*Table1[[#This Row],[Average Cost SDG/MT]]</f>
        <v>0</v>
      </c>
    </row>
    <row r="3054" spans="1:31" hidden="1" x14ac:dyDescent="0.2">
      <c r="A3054" s="1">
        <v>3065</v>
      </c>
      <c r="P3054" s="6">
        <f t="shared" si="256"/>
        <v>0</v>
      </c>
      <c r="R3054" s="6">
        <f t="shared" si="257"/>
        <v>0</v>
      </c>
      <c r="S3054" s="57">
        <f t="shared" si="260"/>
        <v>0</v>
      </c>
      <c r="T3054" s="6">
        <f>Table1[[#This Row],[Volume in Units]]*Table1[[#This Row],[Price SDG/Unit]]</f>
        <v>0</v>
      </c>
      <c r="U3054" s="57">
        <f>Table1[[#This Row],[Volume MT/Head]]*Table1[[#This Row],[Price USD/(MT/Head)]]</f>
        <v>0</v>
      </c>
      <c r="W3054" s="28">
        <f>Table1[[#This Row],[Commission SDG/MT]]*Table1[[#This Row],[Volume in Units]]</f>
        <v>0</v>
      </c>
      <c r="Y3054" s="28">
        <f t="shared" si="258"/>
        <v>0</v>
      </c>
      <c r="Z3054" s="6">
        <f>IFERROR((Table1[[#This Row],[Total Cost SDG]]/Table1[[#This Row],[Volume MT/Head]]),0)</f>
        <v>0</v>
      </c>
      <c r="AA3054" s="57" t="e">
        <f t="shared" si="259"/>
        <v>#DIV/0!</v>
      </c>
      <c r="AB3054" s="57">
        <f>IFERROR((Table1[[#This Row],[Total Cost USD]]/Table1[[#This Row],[Volume MT/Head]]),0)</f>
        <v>0</v>
      </c>
      <c r="AD3054" s="6">
        <f>Table1[[#This Row],[Volume MT/Head]]-Table1[[#This Row],[Delivered MT]]</f>
        <v>0</v>
      </c>
      <c r="AE3054" s="6">
        <f>Table1[[#This Row],[Delivered MT]]*Table1[[#This Row],[Average Cost SDG/MT]]</f>
        <v>0</v>
      </c>
    </row>
    <row r="3055" spans="1:31" hidden="1" x14ac:dyDescent="0.2">
      <c r="A3055" s="1">
        <v>3066</v>
      </c>
      <c r="P3055" s="6">
        <f t="shared" si="256"/>
        <v>0</v>
      </c>
      <c r="R3055" s="6">
        <f t="shared" si="257"/>
        <v>0</v>
      </c>
      <c r="S3055" s="57">
        <f t="shared" si="260"/>
        <v>0</v>
      </c>
      <c r="T3055" s="6">
        <f>Table1[[#This Row],[Volume in Units]]*Table1[[#This Row],[Price SDG/Unit]]</f>
        <v>0</v>
      </c>
      <c r="U3055" s="57">
        <f>Table1[[#This Row],[Volume MT/Head]]*Table1[[#This Row],[Price USD/(MT/Head)]]</f>
        <v>0</v>
      </c>
      <c r="W3055" s="28">
        <f>Table1[[#This Row],[Commission SDG/MT]]*Table1[[#This Row],[Volume in Units]]</f>
        <v>0</v>
      </c>
      <c r="Y3055" s="28">
        <f t="shared" si="258"/>
        <v>0</v>
      </c>
      <c r="Z3055" s="6">
        <f>IFERROR((Table1[[#This Row],[Total Cost SDG]]/Table1[[#This Row],[Volume MT/Head]]),0)</f>
        <v>0</v>
      </c>
      <c r="AA3055" s="57" t="e">
        <f t="shared" si="259"/>
        <v>#DIV/0!</v>
      </c>
      <c r="AB3055" s="57">
        <f>IFERROR((Table1[[#This Row],[Total Cost USD]]/Table1[[#This Row],[Volume MT/Head]]),0)</f>
        <v>0</v>
      </c>
      <c r="AD3055" s="6">
        <f>Table1[[#This Row],[Volume MT/Head]]-Table1[[#This Row],[Delivered MT]]</f>
        <v>0</v>
      </c>
      <c r="AE3055" s="6">
        <f>Table1[[#This Row],[Delivered MT]]*Table1[[#This Row],[Average Cost SDG/MT]]</f>
        <v>0</v>
      </c>
    </row>
    <row r="3056" spans="1:31" hidden="1" x14ac:dyDescent="0.2">
      <c r="A3056" s="1">
        <v>3067</v>
      </c>
      <c r="P3056" s="6">
        <f t="shared" si="256"/>
        <v>0</v>
      </c>
      <c r="R3056" s="6">
        <f t="shared" si="257"/>
        <v>0</v>
      </c>
      <c r="S3056" s="57">
        <f t="shared" si="260"/>
        <v>0</v>
      </c>
      <c r="T3056" s="6">
        <f>Table1[[#This Row],[Volume in Units]]*Table1[[#This Row],[Price SDG/Unit]]</f>
        <v>0</v>
      </c>
      <c r="U3056" s="57">
        <f>Table1[[#This Row],[Volume MT/Head]]*Table1[[#This Row],[Price USD/(MT/Head)]]</f>
        <v>0</v>
      </c>
      <c r="W3056" s="28">
        <f>Table1[[#This Row],[Commission SDG/MT]]*Table1[[#This Row],[Volume in Units]]</f>
        <v>0</v>
      </c>
      <c r="Y3056" s="28">
        <f t="shared" si="258"/>
        <v>0</v>
      </c>
      <c r="Z3056" s="6">
        <f>IFERROR((Table1[[#This Row],[Total Cost SDG]]/Table1[[#This Row],[Volume MT/Head]]),0)</f>
        <v>0</v>
      </c>
      <c r="AA3056" s="57" t="e">
        <f t="shared" si="259"/>
        <v>#DIV/0!</v>
      </c>
      <c r="AB3056" s="57">
        <f>IFERROR((Table1[[#This Row],[Total Cost USD]]/Table1[[#This Row],[Volume MT/Head]]),0)</f>
        <v>0</v>
      </c>
      <c r="AD3056" s="6">
        <f>Table1[[#This Row],[Volume MT/Head]]-Table1[[#This Row],[Delivered MT]]</f>
        <v>0</v>
      </c>
      <c r="AE3056" s="6">
        <f>Table1[[#This Row],[Delivered MT]]*Table1[[#This Row],[Average Cost SDG/MT]]</f>
        <v>0</v>
      </c>
    </row>
    <row r="3057" spans="1:31" hidden="1" x14ac:dyDescent="0.2">
      <c r="A3057" s="1">
        <v>3068</v>
      </c>
      <c r="P3057" s="6">
        <f t="shared" si="256"/>
        <v>0</v>
      </c>
      <c r="R3057" s="6">
        <f t="shared" si="257"/>
        <v>0</v>
      </c>
      <c r="S3057" s="57">
        <f t="shared" si="260"/>
        <v>0</v>
      </c>
      <c r="T3057" s="6">
        <f>Table1[[#This Row],[Volume in Units]]*Table1[[#This Row],[Price SDG/Unit]]</f>
        <v>0</v>
      </c>
      <c r="U3057" s="57">
        <f>Table1[[#This Row],[Volume MT/Head]]*Table1[[#This Row],[Price USD/(MT/Head)]]</f>
        <v>0</v>
      </c>
      <c r="W3057" s="28">
        <f>Table1[[#This Row],[Commission SDG/MT]]*Table1[[#This Row],[Volume in Units]]</f>
        <v>0</v>
      </c>
      <c r="Y3057" s="28">
        <f t="shared" si="258"/>
        <v>0</v>
      </c>
      <c r="Z3057" s="6">
        <f>IFERROR((Table1[[#This Row],[Total Cost SDG]]/Table1[[#This Row],[Volume MT/Head]]),0)</f>
        <v>0</v>
      </c>
      <c r="AA3057" s="57" t="e">
        <f t="shared" si="259"/>
        <v>#DIV/0!</v>
      </c>
      <c r="AB3057" s="57">
        <f>IFERROR((Table1[[#This Row],[Total Cost USD]]/Table1[[#This Row],[Volume MT/Head]]),0)</f>
        <v>0</v>
      </c>
      <c r="AD3057" s="6">
        <f>Table1[[#This Row],[Volume MT/Head]]-Table1[[#This Row],[Delivered MT]]</f>
        <v>0</v>
      </c>
      <c r="AE3057" s="6">
        <f>Table1[[#This Row],[Delivered MT]]*Table1[[#This Row],[Average Cost SDG/MT]]</f>
        <v>0</v>
      </c>
    </row>
    <row r="3058" spans="1:31" hidden="1" x14ac:dyDescent="0.2">
      <c r="A3058" s="1">
        <v>3069</v>
      </c>
      <c r="P3058" s="6">
        <f t="shared" si="256"/>
        <v>0</v>
      </c>
      <c r="R3058" s="6">
        <f t="shared" si="257"/>
        <v>0</v>
      </c>
      <c r="S3058" s="57">
        <f t="shared" si="260"/>
        <v>0</v>
      </c>
      <c r="T3058" s="6">
        <f>Table1[[#This Row],[Volume in Units]]*Table1[[#This Row],[Price SDG/Unit]]</f>
        <v>0</v>
      </c>
      <c r="U3058" s="57">
        <f>Table1[[#This Row],[Volume MT/Head]]*Table1[[#This Row],[Price USD/(MT/Head)]]</f>
        <v>0</v>
      </c>
      <c r="W3058" s="28">
        <f>Table1[[#This Row],[Commission SDG/MT]]*Table1[[#This Row],[Volume in Units]]</f>
        <v>0</v>
      </c>
      <c r="Y3058" s="28">
        <f t="shared" si="258"/>
        <v>0</v>
      </c>
      <c r="Z3058" s="6">
        <f>IFERROR((Table1[[#This Row],[Total Cost SDG]]/Table1[[#This Row],[Volume MT/Head]]),0)</f>
        <v>0</v>
      </c>
      <c r="AA3058" s="57" t="e">
        <f t="shared" si="259"/>
        <v>#DIV/0!</v>
      </c>
      <c r="AB3058" s="57">
        <f>IFERROR((Table1[[#This Row],[Total Cost USD]]/Table1[[#This Row],[Volume MT/Head]]),0)</f>
        <v>0</v>
      </c>
      <c r="AD3058" s="6">
        <f>Table1[[#This Row],[Volume MT/Head]]-Table1[[#This Row],[Delivered MT]]</f>
        <v>0</v>
      </c>
      <c r="AE3058" s="6">
        <f>Table1[[#This Row],[Delivered MT]]*Table1[[#This Row],[Average Cost SDG/MT]]</f>
        <v>0</v>
      </c>
    </row>
    <row r="3059" spans="1:31" hidden="1" x14ac:dyDescent="0.2">
      <c r="A3059" s="1">
        <v>3070</v>
      </c>
      <c r="P3059" s="6">
        <f t="shared" si="256"/>
        <v>0</v>
      </c>
      <c r="R3059" s="6">
        <f t="shared" si="257"/>
        <v>0</v>
      </c>
      <c r="S3059" s="57">
        <f t="shared" si="260"/>
        <v>0</v>
      </c>
      <c r="T3059" s="6">
        <f>Table1[[#This Row],[Volume in Units]]*Table1[[#This Row],[Price SDG/Unit]]</f>
        <v>0</v>
      </c>
      <c r="U3059" s="57">
        <f>Table1[[#This Row],[Volume MT/Head]]*Table1[[#This Row],[Price USD/(MT/Head)]]</f>
        <v>0</v>
      </c>
      <c r="W3059" s="28">
        <f>Table1[[#This Row],[Commission SDG/MT]]*Table1[[#This Row],[Volume in Units]]</f>
        <v>0</v>
      </c>
      <c r="Y3059" s="28">
        <f t="shared" si="258"/>
        <v>0</v>
      </c>
      <c r="Z3059" s="6">
        <f>IFERROR((Table1[[#This Row],[Total Cost SDG]]/Table1[[#This Row],[Volume MT/Head]]),0)</f>
        <v>0</v>
      </c>
      <c r="AA3059" s="57" t="e">
        <f t="shared" si="259"/>
        <v>#DIV/0!</v>
      </c>
      <c r="AB3059" s="57">
        <f>IFERROR((Table1[[#This Row],[Total Cost USD]]/Table1[[#This Row],[Volume MT/Head]]),0)</f>
        <v>0</v>
      </c>
      <c r="AD3059" s="6">
        <f>Table1[[#This Row],[Volume MT/Head]]-Table1[[#This Row],[Delivered MT]]</f>
        <v>0</v>
      </c>
      <c r="AE3059" s="6">
        <f>Table1[[#This Row],[Delivered MT]]*Table1[[#This Row],[Average Cost SDG/MT]]</f>
        <v>0</v>
      </c>
    </row>
    <row r="3060" spans="1:31" hidden="1" x14ac:dyDescent="0.2">
      <c r="A3060" s="1">
        <v>3071</v>
      </c>
      <c r="P3060" s="6">
        <f t="shared" si="256"/>
        <v>0</v>
      </c>
      <c r="R3060" s="6">
        <f t="shared" si="257"/>
        <v>0</v>
      </c>
      <c r="S3060" s="57">
        <f t="shared" si="260"/>
        <v>0</v>
      </c>
      <c r="T3060" s="6">
        <f>Table1[[#This Row],[Volume in Units]]*Table1[[#This Row],[Price SDG/Unit]]</f>
        <v>0</v>
      </c>
      <c r="U3060" s="57">
        <f>Table1[[#This Row],[Volume MT/Head]]*Table1[[#This Row],[Price USD/(MT/Head)]]</f>
        <v>0</v>
      </c>
      <c r="W3060" s="28">
        <f>Table1[[#This Row],[Commission SDG/MT]]*Table1[[#This Row],[Volume in Units]]</f>
        <v>0</v>
      </c>
      <c r="Y3060" s="28">
        <f t="shared" si="258"/>
        <v>0</v>
      </c>
      <c r="Z3060" s="6">
        <f>IFERROR((Table1[[#This Row],[Total Cost SDG]]/Table1[[#This Row],[Volume MT/Head]]),0)</f>
        <v>0</v>
      </c>
      <c r="AA3060" s="57" t="e">
        <f t="shared" si="259"/>
        <v>#DIV/0!</v>
      </c>
      <c r="AB3060" s="57">
        <f>IFERROR((Table1[[#This Row],[Total Cost USD]]/Table1[[#This Row],[Volume MT/Head]]),0)</f>
        <v>0</v>
      </c>
      <c r="AD3060" s="6">
        <f>Table1[[#This Row],[Volume MT/Head]]-Table1[[#This Row],[Delivered MT]]</f>
        <v>0</v>
      </c>
      <c r="AE3060" s="6">
        <f>Table1[[#This Row],[Delivered MT]]*Table1[[#This Row],[Average Cost SDG/MT]]</f>
        <v>0</v>
      </c>
    </row>
    <row r="3061" spans="1:31" hidden="1" x14ac:dyDescent="0.2">
      <c r="A3061" s="1">
        <v>3072</v>
      </c>
      <c r="P3061" s="6">
        <f t="shared" si="256"/>
        <v>0</v>
      </c>
      <c r="R3061" s="6">
        <f t="shared" si="257"/>
        <v>0</v>
      </c>
      <c r="S3061" s="57">
        <f t="shared" si="260"/>
        <v>0</v>
      </c>
      <c r="T3061" s="6">
        <f>Table1[[#This Row],[Volume in Units]]*Table1[[#This Row],[Price SDG/Unit]]</f>
        <v>0</v>
      </c>
      <c r="U3061" s="57">
        <f>Table1[[#This Row],[Volume MT/Head]]*Table1[[#This Row],[Price USD/(MT/Head)]]</f>
        <v>0</v>
      </c>
      <c r="W3061" s="28">
        <f>Table1[[#This Row],[Commission SDG/MT]]*Table1[[#This Row],[Volume in Units]]</f>
        <v>0</v>
      </c>
      <c r="Y3061" s="28">
        <f t="shared" si="258"/>
        <v>0</v>
      </c>
      <c r="Z3061" s="6">
        <f>IFERROR((Table1[[#This Row],[Total Cost SDG]]/Table1[[#This Row],[Volume MT/Head]]),0)</f>
        <v>0</v>
      </c>
      <c r="AA3061" s="57" t="e">
        <f t="shared" si="259"/>
        <v>#DIV/0!</v>
      </c>
      <c r="AB3061" s="57">
        <f>IFERROR((Table1[[#This Row],[Total Cost USD]]/Table1[[#This Row],[Volume MT/Head]]),0)</f>
        <v>0</v>
      </c>
      <c r="AD3061" s="6">
        <f>Table1[[#This Row],[Volume MT/Head]]-Table1[[#This Row],[Delivered MT]]</f>
        <v>0</v>
      </c>
      <c r="AE3061" s="6">
        <f>Table1[[#This Row],[Delivered MT]]*Table1[[#This Row],[Average Cost SDG/MT]]</f>
        <v>0</v>
      </c>
    </row>
    <row r="3062" spans="1:31" hidden="1" x14ac:dyDescent="0.2">
      <c r="A3062" s="1">
        <v>3073</v>
      </c>
      <c r="P3062" s="6">
        <f t="shared" si="256"/>
        <v>0</v>
      </c>
      <c r="R3062" s="6">
        <f t="shared" si="257"/>
        <v>0</v>
      </c>
      <c r="S3062" s="57">
        <f t="shared" si="260"/>
        <v>0</v>
      </c>
      <c r="T3062" s="6">
        <f>Table1[[#This Row],[Volume in Units]]*Table1[[#This Row],[Price SDG/Unit]]</f>
        <v>0</v>
      </c>
      <c r="U3062" s="57">
        <f>Table1[[#This Row],[Volume MT/Head]]*Table1[[#This Row],[Price USD/(MT/Head)]]</f>
        <v>0</v>
      </c>
      <c r="W3062" s="28">
        <f>Table1[[#This Row],[Commission SDG/MT]]*Table1[[#This Row],[Volume in Units]]</f>
        <v>0</v>
      </c>
      <c r="Y3062" s="28">
        <f t="shared" si="258"/>
        <v>0</v>
      </c>
      <c r="Z3062" s="6">
        <f>IFERROR((Table1[[#This Row],[Total Cost SDG]]/Table1[[#This Row],[Volume MT/Head]]),0)</f>
        <v>0</v>
      </c>
      <c r="AA3062" s="57" t="e">
        <f t="shared" si="259"/>
        <v>#DIV/0!</v>
      </c>
      <c r="AB3062" s="57">
        <f>IFERROR((Table1[[#This Row],[Total Cost USD]]/Table1[[#This Row],[Volume MT/Head]]),0)</f>
        <v>0</v>
      </c>
      <c r="AD3062" s="6">
        <f>Table1[[#This Row],[Volume MT/Head]]-Table1[[#This Row],[Delivered MT]]</f>
        <v>0</v>
      </c>
      <c r="AE3062" s="6">
        <f>Table1[[#This Row],[Delivered MT]]*Table1[[#This Row],[Average Cost SDG/MT]]</f>
        <v>0</v>
      </c>
    </row>
    <row r="3063" spans="1:31" hidden="1" x14ac:dyDescent="0.2">
      <c r="A3063" s="1">
        <v>3074</v>
      </c>
      <c r="P3063" s="6">
        <f t="shared" si="256"/>
        <v>0</v>
      </c>
      <c r="R3063" s="6">
        <f t="shared" si="257"/>
        <v>0</v>
      </c>
      <c r="S3063" s="57">
        <f t="shared" si="260"/>
        <v>0</v>
      </c>
      <c r="T3063" s="6">
        <f>Table1[[#This Row],[Volume in Units]]*Table1[[#This Row],[Price SDG/Unit]]</f>
        <v>0</v>
      </c>
      <c r="U3063" s="57">
        <f>Table1[[#This Row],[Volume MT/Head]]*Table1[[#This Row],[Price USD/(MT/Head)]]</f>
        <v>0</v>
      </c>
      <c r="W3063" s="28">
        <f>Table1[[#This Row],[Commission SDG/MT]]*Table1[[#This Row],[Volume in Units]]</f>
        <v>0</v>
      </c>
      <c r="Y3063" s="28">
        <f t="shared" si="258"/>
        <v>0</v>
      </c>
      <c r="Z3063" s="6">
        <f>IFERROR((Table1[[#This Row],[Total Cost SDG]]/Table1[[#This Row],[Volume MT/Head]]),0)</f>
        <v>0</v>
      </c>
      <c r="AA3063" s="57" t="e">
        <f t="shared" si="259"/>
        <v>#DIV/0!</v>
      </c>
      <c r="AB3063" s="57">
        <f>IFERROR((Table1[[#This Row],[Total Cost USD]]/Table1[[#This Row],[Volume MT/Head]]),0)</f>
        <v>0</v>
      </c>
      <c r="AD3063" s="6">
        <f>Table1[[#This Row],[Volume MT/Head]]-Table1[[#This Row],[Delivered MT]]</f>
        <v>0</v>
      </c>
      <c r="AE3063" s="6">
        <f>Table1[[#This Row],[Delivered MT]]*Table1[[#This Row],[Average Cost SDG/MT]]</f>
        <v>0</v>
      </c>
    </row>
    <row r="3064" spans="1:31" hidden="1" x14ac:dyDescent="0.2">
      <c r="A3064" s="1">
        <v>3075</v>
      </c>
      <c r="P3064" s="6">
        <f t="shared" si="256"/>
        <v>0</v>
      </c>
      <c r="R3064" s="6">
        <f t="shared" si="257"/>
        <v>0</v>
      </c>
      <c r="S3064" s="57">
        <f t="shared" si="260"/>
        <v>0</v>
      </c>
      <c r="T3064" s="6">
        <f>Table1[[#This Row],[Volume in Units]]*Table1[[#This Row],[Price SDG/Unit]]</f>
        <v>0</v>
      </c>
      <c r="U3064" s="57">
        <f>Table1[[#This Row],[Volume MT/Head]]*Table1[[#This Row],[Price USD/(MT/Head)]]</f>
        <v>0</v>
      </c>
      <c r="W3064" s="28">
        <f>Table1[[#This Row],[Commission SDG/MT]]*Table1[[#This Row],[Volume in Units]]</f>
        <v>0</v>
      </c>
      <c r="Y3064" s="28">
        <f t="shared" si="258"/>
        <v>0</v>
      </c>
      <c r="Z3064" s="6">
        <f>IFERROR((Table1[[#This Row],[Total Cost SDG]]/Table1[[#This Row],[Volume MT/Head]]),0)</f>
        <v>0</v>
      </c>
      <c r="AA3064" s="57" t="e">
        <f t="shared" si="259"/>
        <v>#DIV/0!</v>
      </c>
      <c r="AB3064" s="57">
        <f>IFERROR((Table1[[#This Row],[Total Cost USD]]/Table1[[#This Row],[Volume MT/Head]]),0)</f>
        <v>0</v>
      </c>
      <c r="AD3064" s="6">
        <f>Table1[[#This Row],[Volume MT/Head]]-Table1[[#This Row],[Delivered MT]]</f>
        <v>0</v>
      </c>
      <c r="AE3064" s="6">
        <f>Table1[[#This Row],[Delivered MT]]*Table1[[#This Row],[Average Cost SDG/MT]]</f>
        <v>0</v>
      </c>
    </row>
    <row r="3065" spans="1:31" hidden="1" x14ac:dyDescent="0.2">
      <c r="A3065" s="1">
        <v>3076</v>
      </c>
      <c r="P3065" s="6">
        <f t="shared" si="256"/>
        <v>0</v>
      </c>
      <c r="R3065" s="6">
        <f t="shared" si="257"/>
        <v>0</v>
      </c>
      <c r="S3065" s="57">
        <f t="shared" si="260"/>
        <v>0</v>
      </c>
      <c r="T3065" s="6">
        <f>Table1[[#This Row],[Volume in Units]]*Table1[[#This Row],[Price SDG/Unit]]</f>
        <v>0</v>
      </c>
      <c r="U3065" s="57">
        <f>Table1[[#This Row],[Volume MT/Head]]*Table1[[#This Row],[Price USD/(MT/Head)]]</f>
        <v>0</v>
      </c>
      <c r="W3065" s="28">
        <f>Table1[[#This Row],[Commission SDG/MT]]*Table1[[#This Row],[Volume in Units]]</f>
        <v>0</v>
      </c>
      <c r="Y3065" s="28">
        <f t="shared" si="258"/>
        <v>0</v>
      </c>
      <c r="Z3065" s="6">
        <f>IFERROR((Table1[[#This Row],[Total Cost SDG]]/Table1[[#This Row],[Volume MT/Head]]),0)</f>
        <v>0</v>
      </c>
      <c r="AA3065" s="57" t="e">
        <f t="shared" si="259"/>
        <v>#DIV/0!</v>
      </c>
      <c r="AB3065" s="57">
        <f>IFERROR((Table1[[#This Row],[Total Cost USD]]/Table1[[#This Row],[Volume MT/Head]]),0)</f>
        <v>0</v>
      </c>
      <c r="AD3065" s="6">
        <f>Table1[[#This Row],[Volume MT/Head]]-Table1[[#This Row],[Delivered MT]]</f>
        <v>0</v>
      </c>
      <c r="AE3065" s="6">
        <f>Table1[[#This Row],[Delivered MT]]*Table1[[#This Row],[Average Cost SDG/MT]]</f>
        <v>0</v>
      </c>
    </row>
    <row r="3066" spans="1:31" hidden="1" x14ac:dyDescent="0.2">
      <c r="A3066" s="1">
        <v>3077</v>
      </c>
      <c r="P3066" s="6">
        <f t="shared" si="256"/>
        <v>0</v>
      </c>
      <c r="R3066" s="6">
        <f t="shared" si="257"/>
        <v>0</v>
      </c>
      <c r="S3066" s="57">
        <f t="shared" si="260"/>
        <v>0</v>
      </c>
      <c r="T3066" s="6">
        <f>Table1[[#This Row],[Volume in Units]]*Table1[[#This Row],[Price SDG/Unit]]</f>
        <v>0</v>
      </c>
      <c r="U3066" s="57">
        <f>Table1[[#This Row],[Volume MT/Head]]*Table1[[#This Row],[Price USD/(MT/Head)]]</f>
        <v>0</v>
      </c>
      <c r="W3066" s="28">
        <f>Table1[[#This Row],[Commission SDG/MT]]*Table1[[#This Row],[Volume in Units]]</f>
        <v>0</v>
      </c>
      <c r="Y3066" s="28">
        <f t="shared" si="258"/>
        <v>0</v>
      </c>
      <c r="Z3066" s="6">
        <f>IFERROR((Table1[[#This Row],[Total Cost SDG]]/Table1[[#This Row],[Volume MT/Head]]),0)</f>
        <v>0</v>
      </c>
      <c r="AA3066" s="57" t="e">
        <f t="shared" si="259"/>
        <v>#DIV/0!</v>
      </c>
      <c r="AB3066" s="57">
        <f>IFERROR((Table1[[#This Row],[Total Cost USD]]/Table1[[#This Row],[Volume MT/Head]]),0)</f>
        <v>0</v>
      </c>
      <c r="AD3066" s="6">
        <f>Table1[[#This Row],[Volume MT/Head]]-Table1[[#This Row],[Delivered MT]]</f>
        <v>0</v>
      </c>
      <c r="AE3066" s="6">
        <f>Table1[[#This Row],[Delivered MT]]*Table1[[#This Row],[Average Cost SDG/MT]]</f>
        <v>0</v>
      </c>
    </row>
    <row r="3067" spans="1:31" hidden="1" x14ac:dyDescent="0.2">
      <c r="A3067" s="1">
        <v>3078</v>
      </c>
      <c r="P3067" s="6">
        <f t="shared" si="256"/>
        <v>0</v>
      </c>
      <c r="R3067" s="6">
        <f t="shared" si="257"/>
        <v>0</v>
      </c>
      <c r="S3067" s="57">
        <f t="shared" si="260"/>
        <v>0</v>
      </c>
      <c r="T3067" s="6">
        <f>Table1[[#This Row],[Volume in Units]]*Table1[[#This Row],[Price SDG/Unit]]</f>
        <v>0</v>
      </c>
      <c r="U3067" s="57">
        <f>Table1[[#This Row],[Volume MT/Head]]*Table1[[#This Row],[Price USD/(MT/Head)]]</f>
        <v>0</v>
      </c>
      <c r="W3067" s="28">
        <f>Table1[[#This Row],[Commission SDG/MT]]*Table1[[#This Row],[Volume in Units]]</f>
        <v>0</v>
      </c>
      <c r="Y3067" s="28">
        <f t="shared" si="258"/>
        <v>0</v>
      </c>
      <c r="Z3067" s="6">
        <f>IFERROR((Table1[[#This Row],[Total Cost SDG]]/Table1[[#This Row],[Volume MT/Head]]),0)</f>
        <v>0</v>
      </c>
      <c r="AA3067" s="57" t="e">
        <f t="shared" si="259"/>
        <v>#DIV/0!</v>
      </c>
      <c r="AB3067" s="57">
        <f>IFERROR((Table1[[#This Row],[Total Cost USD]]/Table1[[#This Row],[Volume MT/Head]]),0)</f>
        <v>0</v>
      </c>
      <c r="AD3067" s="6">
        <f>Table1[[#This Row],[Volume MT/Head]]-Table1[[#This Row],[Delivered MT]]</f>
        <v>0</v>
      </c>
      <c r="AE3067" s="6">
        <f>Table1[[#This Row],[Delivered MT]]*Table1[[#This Row],[Average Cost SDG/MT]]</f>
        <v>0</v>
      </c>
    </row>
    <row r="3068" spans="1:31" hidden="1" x14ac:dyDescent="0.2">
      <c r="A3068" s="1">
        <v>3079</v>
      </c>
      <c r="P3068" s="6">
        <f t="shared" si="256"/>
        <v>0</v>
      </c>
      <c r="R3068" s="6">
        <f t="shared" si="257"/>
        <v>0</v>
      </c>
      <c r="S3068" s="57">
        <f t="shared" si="260"/>
        <v>0</v>
      </c>
      <c r="T3068" s="6">
        <f>Table1[[#This Row],[Volume in Units]]*Table1[[#This Row],[Price SDG/Unit]]</f>
        <v>0</v>
      </c>
      <c r="U3068" s="57">
        <f>Table1[[#This Row],[Volume MT/Head]]*Table1[[#This Row],[Price USD/(MT/Head)]]</f>
        <v>0</v>
      </c>
      <c r="W3068" s="28">
        <f>Table1[[#This Row],[Commission SDG/MT]]*Table1[[#This Row],[Volume in Units]]</f>
        <v>0</v>
      </c>
      <c r="Y3068" s="28">
        <f t="shared" si="258"/>
        <v>0</v>
      </c>
      <c r="Z3068" s="6">
        <f>IFERROR((Table1[[#This Row],[Total Cost SDG]]/Table1[[#This Row],[Volume MT/Head]]),0)</f>
        <v>0</v>
      </c>
      <c r="AA3068" s="57" t="e">
        <f t="shared" si="259"/>
        <v>#DIV/0!</v>
      </c>
      <c r="AB3068" s="57">
        <f>IFERROR((Table1[[#This Row],[Total Cost USD]]/Table1[[#This Row],[Volume MT/Head]]),0)</f>
        <v>0</v>
      </c>
      <c r="AD3068" s="6">
        <f>Table1[[#This Row],[Volume MT/Head]]-Table1[[#This Row],[Delivered MT]]</f>
        <v>0</v>
      </c>
      <c r="AE3068" s="6">
        <f>Table1[[#This Row],[Delivered MT]]*Table1[[#This Row],[Average Cost SDG/MT]]</f>
        <v>0</v>
      </c>
    </row>
    <row r="3069" spans="1:31" hidden="1" x14ac:dyDescent="0.2">
      <c r="A3069" s="1">
        <v>3080</v>
      </c>
      <c r="P3069" s="6">
        <f t="shared" si="256"/>
        <v>0</v>
      </c>
      <c r="R3069" s="6">
        <f t="shared" si="257"/>
        <v>0</v>
      </c>
      <c r="S3069" s="57">
        <f t="shared" si="260"/>
        <v>0</v>
      </c>
      <c r="T3069" s="6">
        <f>Table1[[#This Row],[Volume in Units]]*Table1[[#This Row],[Price SDG/Unit]]</f>
        <v>0</v>
      </c>
      <c r="U3069" s="57">
        <f>Table1[[#This Row],[Volume MT/Head]]*Table1[[#This Row],[Price USD/(MT/Head)]]</f>
        <v>0</v>
      </c>
      <c r="W3069" s="28">
        <f>Table1[[#This Row],[Commission SDG/MT]]*Table1[[#This Row],[Volume in Units]]</f>
        <v>0</v>
      </c>
      <c r="Y3069" s="28">
        <f t="shared" si="258"/>
        <v>0</v>
      </c>
      <c r="Z3069" s="6">
        <f>IFERROR((Table1[[#This Row],[Total Cost SDG]]/Table1[[#This Row],[Volume MT/Head]]),0)</f>
        <v>0</v>
      </c>
      <c r="AA3069" s="57" t="e">
        <f t="shared" si="259"/>
        <v>#DIV/0!</v>
      </c>
      <c r="AB3069" s="57">
        <f>IFERROR((Table1[[#This Row],[Total Cost USD]]/Table1[[#This Row],[Volume MT/Head]]),0)</f>
        <v>0</v>
      </c>
      <c r="AD3069" s="6">
        <f>Table1[[#This Row],[Volume MT/Head]]-Table1[[#This Row],[Delivered MT]]</f>
        <v>0</v>
      </c>
      <c r="AE3069" s="6">
        <f>Table1[[#This Row],[Delivered MT]]*Table1[[#This Row],[Average Cost SDG/MT]]</f>
        <v>0</v>
      </c>
    </row>
    <row r="3070" spans="1:31" hidden="1" x14ac:dyDescent="0.2">
      <c r="A3070" s="1">
        <v>3081</v>
      </c>
      <c r="P3070" s="6">
        <f t="shared" si="256"/>
        <v>0</v>
      </c>
      <c r="R3070" s="6">
        <f t="shared" si="257"/>
        <v>0</v>
      </c>
      <c r="S3070" s="57">
        <f t="shared" si="260"/>
        <v>0</v>
      </c>
      <c r="T3070" s="6">
        <f>Table1[[#This Row],[Volume in Units]]*Table1[[#This Row],[Price SDG/Unit]]</f>
        <v>0</v>
      </c>
      <c r="U3070" s="57">
        <f>Table1[[#This Row],[Volume MT/Head]]*Table1[[#This Row],[Price USD/(MT/Head)]]</f>
        <v>0</v>
      </c>
      <c r="W3070" s="28">
        <f>Table1[[#This Row],[Commission SDG/MT]]*Table1[[#This Row],[Volume in Units]]</f>
        <v>0</v>
      </c>
      <c r="Y3070" s="28">
        <f t="shared" si="258"/>
        <v>0</v>
      </c>
      <c r="Z3070" s="6">
        <f>IFERROR((Table1[[#This Row],[Total Cost SDG]]/Table1[[#This Row],[Volume MT/Head]]),0)</f>
        <v>0</v>
      </c>
      <c r="AA3070" s="57" t="e">
        <f t="shared" si="259"/>
        <v>#DIV/0!</v>
      </c>
      <c r="AB3070" s="57">
        <f>IFERROR((Table1[[#This Row],[Total Cost USD]]/Table1[[#This Row],[Volume MT/Head]]),0)</f>
        <v>0</v>
      </c>
      <c r="AD3070" s="6">
        <f>Table1[[#This Row],[Volume MT/Head]]-Table1[[#This Row],[Delivered MT]]</f>
        <v>0</v>
      </c>
      <c r="AE3070" s="6">
        <f>Table1[[#This Row],[Delivered MT]]*Table1[[#This Row],[Average Cost SDG/MT]]</f>
        <v>0</v>
      </c>
    </row>
    <row r="3071" spans="1:31" hidden="1" x14ac:dyDescent="0.2">
      <c r="A3071" s="1">
        <v>3082</v>
      </c>
      <c r="P3071" s="6">
        <f t="shared" si="256"/>
        <v>0</v>
      </c>
      <c r="R3071" s="6">
        <f t="shared" si="257"/>
        <v>0</v>
      </c>
      <c r="S3071" s="57">
        <f t="shared" si="260"/>
        <v>0</v>
      </c>
      <c r="T3071" s="6">
        <f>Table1[[#This Row],[Volume in Units]]*Table1[[#This Row],[Price SDG/Unit]]</f>
        <v>0</v>
      </c>
      <c r="U3071" s="57">
        <f>Table1[[#This Row],[Volume MT/Head]]*Table1[[#This Row],[Price USD/(MT/Head)]]</f>
        <v>0</v>
      </c>
      <c r="W3071" s="28">
        <f>Table1[[#This Row],[Commission SDG/MT]]*Table1[[#This Row],[Volume in Units]]</f>
        <v>0</v>
      </c>
      <c r="Y3071" s="28">
        <f t="shared" si="258"/>
        <v>0</v>
      </c>
      <c r="Z3071" s="6">
        <f>IFERROR((Table1[[#This Row],[Total Cost SDG]]/Table1[[#This Row],[Volume MT/Head]]),0)</f>
        <v>0</v>
      </c>
      <c r="AA3071" s="57" t="e">
        <f t="shared" si="259"/>
        <v>#DIV/0!</v>
      </c>
      <c r="AB3071" s="57">
        <f>IFERROR((Table1[[#This Row],[Total Cost USD]]/Table1[[#This Row],[Volume MT/Head]]),0)</f>
        <v>0</v>
      </c>
      <c r="AD3071" s="6">
        <f>Table1[[#This Row],[Volume MT/Head]]-Table1[[#This Row],[Delivered MT]]</f>
        <v>0</v>
      </c>
      <c r="AE3071" s="6">
        <f>Table1[[#This Row],[Delivered MT]]*Table1[[#This Row],[Average Cost SDG/MT]]</f>
        <v>0</v>
      </c>
    </row>
    <row r="3072" spans="1:31" hidden="1" x14ac:dyDescent="0.2">
      <c r="A3072" s="1">
        <v>3083</v>
      </c>
      <c r="P3072" s="6">
        <f t="shared" si="256"/>
        <v>0</v>
      </c>
      <c r="R3072" s="6">
        <f t="shared" si="257"/>
        <v>0</v>
      </c>
      <c r="S3072" s="57">
        <f t="shared" si="260"/>
        <v>0</v>
      </c>
      <c r="T3072" s="6">
        <f>Table1[[#This Row],[Volume in Units]]*Table1[[#This Row],[Price SDG/Unit]]</f>
        <v>0</v>
      </c>
      <c r="U3072" s="57">
        <f>Table1[[#This Row],[Volume MT/Head]]*Table1[[#This Row],[Price USD/(MT/Head)]]</f>
        <v>0</v>
      </c>
      <c r="W3072" s="28">
        <f>Table1[[#This Row],[Commission SDG/MT]]*Table1[[#This Row],[Volume in Units]]</f>
        <v>0</v>
      </c>
      <c r="Y3072" s="28">
        <f t="shared" si="258"/>
        <v>0</v>
      </c>
      <c r="Z3072" s="6">
        <f>IFERROR((Table1[[#This Row],[Total Cost SDG]]/Table1[[#This Row],[Volume MT/Head]]),0)</f>
        <v>0</v>
      </c>
      <c r="AA3072" s="57" t="e">
        <f t="shared" si="259"/>
        <v>#DIV/0!</v>
      </c>
      <c r="AB3072" s="57">
        <f>IFERROR((Table1[[#This Row],[Total Cost USD]]/Table1[[#This Row],[Volume MT/Head]]),0)</f>
        <v>0</v>
      </c>
      <c r="AD3072" s="6">
        <f>Table1[[#This Row],[Volume MT/Head]]-Table1[[#This Row],[Delivered MT]]</f>
        <v>0</v>
      </c>
      <c r="AE3072" s="6">
        <f>Table1[[#This Row],[Delivered MT]]*Table1[[#This Row],[Average Cost SDG/MT]]</f>
        <v>0</v>
      </c>
    </row>
    <row r="3073" spans="1:31" hidden="1" x14ac:dyDescent="0.2">
      <c r="A3073" s="1">
        <v>3084</v>
      </c>
      <c r="P3073" s="6">
        <f t="shared" si="256"/>
        <v>0</v>
      </c>
      <c r="R3073" s="6">
        <f t="shared" si="257"/>
        <v>0</v>
      </c>
      <c r="S3073" s="57">
        <f t="shared" si="260"/>
        <v>0</v>
      </c>
      <c r="T3073" s="6">
        <f>Table1[[#This Row],[Volume in Units]]*Table1[[#This Row],[Price SDG/Unit]]</f>
        <v>0</v>
      </c>
      <c r="U3073" s="57">
        <f>Table1[[#This Row],[Volume MT/Head]]*Table1[[#This Row],[Price USD/(MT/Head)]]</f>
        <v>0</v>
      </c>
      <c r="W3073" s="28">
        <f>Table1[[#This Row],[Commission SDG/MT]]*Table1[[#This Row],[Volume in Units]]</f>
        <v>0</v>
      </c>
      <c r="Y3073" s="28">
        <f t="shared" si="258"/>
        <v>0</v>
      </c>
      <c r="Z3073" s="6">
        <f>IFERROR((Table1[[#This Row],[Total Cost SDG]]/Table1[[#This Row],[Volume MT/Head]]),0)</f>
        <v>0</v>
      </c>
      <c r="AA3073" s="57" t="e">
        <f t="shared" si="259"/>
        <v>#DIV/0!</v>
      </c>
      <c r="AB3073" s="57">
        <f>IFERROR((Table1[[#This Row],[Total Cost USD]]/Table1[[#This Row],[Volume MT/Head]]),0)</f>
        <v>0</v>
      </c>
      <c r="AD3073" s="6">
        <f>Table1[[#This Row],[Volume MT/Head]]-Table1[[#This Row],[Delivered MT]]</f>
        <v>0</v>
      </c>
      <c r="AE3073" s="6">
        <f>Table1[[#This Row],[Delivered MT]]*Table1[[#This Row],[Average Cost SDG/MT]]</f>
        <v>0</v>
      </c>
    </row>
    <row r="3074" spans="1:31" hidden="1" x14ac:dyDescent="0.2">
      <c r="A3074" s="1">
        <v>3085</v>
      </c>
      <c r="P3074" s="6">
        <f t="shared" ref="P3074:P3137" si="261">IF(N3074="KG",(O3074/1000),IF(N3074="Head",(O3074*1),IF(N3074="Kantar 100lb",(O3074/22.25),IF(N3074="Kantar 315lb",(O3074*315/2204.6),IF(N3074="MT",(O3074*1),IF(N3074="Ardab",(O3074*199.726/1000),IF(N3074="104 Bag",(O3074*104/1000),IF(N3074="101 Bag",(O3074*101/1000),IF(N3074=0,0)))))))))</f>
        <v>0</v>
      </c>
      <c r="R3074" s="6">
        <f t="shared" ref="R3074:R3137" si="262">IF(N3074="KG",(Q3074*1000),IF(N3074="Head",(Q3074*1),IF(N3074="Kantar 100lb",(Q3074*22.25),IF(N3074="Kantar 315lb",(Q3074/315*2204.6),IF(N3074="MT",(Q3074*1),IF(N3074="Ardab",(Q3074/199.726*1000),IF(N3074="104 Bag",(Q3074/104*1000),IF(N3074="101 Bag",(Q3074/101*1000),IF(N3074=0,0)))))))))</f>
        <v>0</v>
      </c>
      <c r="S3074" s="57">
        <f t="shared" si="260"/>
        <v>0</v>
      </c>
      <c r="T3074" s="6">
        <f>Table1[[#This Row],[Volume in Units]]*Table1[[#This Row],[Price SDG/Unit]]</f>
        <v>0</v>
      </c>
      <c r="U3074" s="57">
        <f>Table1[[#This Row],[Volume MT/Head]]*Table1[[#This Row],[Price USD/(MT/Head)]]</f>
        <v>0</v>
      </c>
      <c r="W3074" s="28">
        <f>Table1[[#This Row],[Commission SDG/MT]]*Table1[[#This Row],[Volume in Units]]</f>
        <v>0</v>
      </c>
      <c r="Y3074" s="28">
        <f t="shared" ref="Y3074:Y3137" si="263">T3074+W3074+X3074</f>
        <v>0</v>
      </c>
      <c r="Z3074" s="6">
        <f>IFERROR((Table1[[#This Row],[Total Cost SDG]]/Table1[[#This Row],[Volume MT/Head]]),0)</f>
        <v>0</v>
      </c>
      <c r="AA3074" s="57" t="e">
        <f t="shared" ref="AA3074:AA3137" si="264">Y3074/F3074</f>
        <v>#DIV/0!</v>
      </c>
      <c r="AB3074" s="57">
        <f>IFERROR((Table1[[#This Row],[Total Cost USD]]/Table1[[#This Row],[Volume MT/Head]]),0)</f>
        <v>0</v>
      </c>
      <c r="AD3074" s="6">
        <f>Table1[[#This Row],[Volume MT/Head]]-Table1[[#This Row],[Delivered MT]]</f>
        <v>0</v>
      </c>
      <c r="AE3074" s="6">
        <f>Table1[[#This Row],[Delivered MT]]*Table1[[#This Row],[Average Cost SDG/MT]]</f>
        <v>0</v>
      </c>
    </row>
    <row r="3075" spans="1:31" hidden="1" x14ac:dyDescent="0.2">
      <c r="A3075" s="1">
        <v>3086</v>
      </c>
      <c r="P3075" s="6">
        <f t="shared" si="261"/>
        <v>0</v>
      </c>
      <c r="R3075" s="6">
        <f t="shared" si="262"/>
        <v>0</v>
      </c>
      <c r="S3075" s="57">
        <f t="shared" si="260"/>
        <v>0</v>
      </c>
      <c r="T3075" s="6">
        <f>Table1[[#This Row],[Volume in Units]]*Table1[[#This Row],[Price SDG/Unit]]</f>
        <v>0</v>
      </c>
      <c r="U3075" s="57">
        <f>Table1[[#This Row],[Volume MT/Head]]*Table1[[#This Row],[Price USD/(MT/Head)]]</f>
        <v>0</v>
      </c>
      <c r="W3075" s="28">
        <f>Table1[[#This Row],[Commission SDG/MT]]*Table1[[#This Row],[Volume in Units]]</f>
        <v>0</v>
      </c>
      <c r="Y3075" s="28">
        <f t="shared" si="263"/>
        <v>0</v>
      </c>
      <c r="Z3075" s="6">
        <f>IFERROR((Table1[[#This Row],[Total Cost SDG]]/Table1[[#This Row],[Volume MT/Head]]),0)</f>
        <v>0</v>
      </c>
      <c r="AA3075" s="57" t="e">
        <f t="shared" si="264"/>
        <v>#DIV/0!</v>
      </c>
      <c r="AB3075" s="57">
        <f>IFERROR((Table1[[#This Row],[Total Cost USD]]/Table1[[#This Row],[Volume MT/Head]]),0)</f>
        <v>0</v>
      </c>
      <c r="AD3075" s="6">
        <f>Table1[[#This Row],[Volume MT/Head]]-Table1[[#This Row],[Delivered MT]]</f>
        <v>0</v>
      </c>
      <c r="AE3075" s="6">
        <f>Table1[[#This Row],[Delivered MT]]*Table1[[#This Row],[Average Cost SDG/MT]]</f>
        <v>0</v>
      </c>
    </row>
    <row r="3076" spans="1:31" hidden="1" x14ac:dyDescent="0.2">
      <c r="A3076" s="1">
        <v>3087</v>
      </c>
      <c r="P3076" s="6">
        <f t="shared" si="261"/>
        <v>0</v>
      </c>
      <c r="R3076" s="6">
        <f t="shared" si="262"/>
        <v>0</v>
      </c>
      <c r="S3076" s="57">
        <f t="shared" si="260"/>
        <v>0</v>
      </c>
      <c r="T3076" s="6">
        <f>Table1[[#This Row],[Volume in Units]]*Table1[[#This Row],[Price SDG/Unit]]</f>
        <v>0</v>
      </c>
      <c r="U3076" s="57">
        <f>Table1[[#This Row],[Volume MT/Head]]*Table1[[#This Row],[Price USD/(MT/Head)]]</f>
        <v>0</v>
      </c>
      <c r="W3076" s="28">
        <f>Table1[[#This Row],[Commission SDG/MT]]*Table1[[#This Row],[Volume in Units]]</f>
        <v>0</v>
      </c>
      <c r="Y3076" s="28">
        <f t="shared" si="263"/>
        <v>0</v>
      </c>
      <c r="Z3076" s="6">
        <f>IFERROR((Table1[[#This Row],[Total Cost SDG]]/Table1[[#This Row],[Volume MT/Head]]),0)</f>
        <v>0</v>
      </c>
      <c r="AA3076" s="57" t="e">
        <f t="shared" si="264"/>
        <v>#DIV/0!</v>
      </c>
      <c r="AB3076" s="57">
        <f>IFERROR((Table1[[#This Row],[Total Cost USD]]/Table1[[#This Row],[Volume MT/Head]]),0)</f>
        <v>0</v>
      </c>
      <c r="AD3076" s="6">
        <f>Table1[[#This Row],[Volume MT/Head]]-Table1[[#This Row],[Delivered MT]]</f>
        <v>0</v>
      </c>
      <c r="AE3076" s="6">
        <f>Table1[[#This Row],[Delivered MT]]*Table1[[#This Row],[Average Cost SDG/MT]]</f>
        <v>0</v>
      </c>
    </row>
    <row r="3077" spans="1:31" hidden="1" x14ac:dyDescent="0.2">
      <c r="A3077" s="1">
        <v>3088</v>
      </c>
      <c r="P3077" s="6">
        <f t="shared" si="261"/>
        <v>0</v>
      </c>
      <c r="R3077" s="6">
        <f t="shared" si="262"/>
        <v>0</v>
      </c>
      <c r="S3077" s="57">
        <f t="shared" si="260"/>
        <v>0</v>
      </c>
      <c r="T3077" s="6">
        <f>Table1[[#This Row],[Volume in Units]]*Table1[[#This Row],[Price SDG/Unit]]</f>
        <v>0</v>
      </c>
      <c r="U3077" s="57">
        <f>Table1[[#This Row],[Volume MT/Head]]*Table1[[#This Row],[Price USD/(MT/Head)]]</f>
        <v>0</v>
      </c>
      <c r="W3077" s="28">
        <f>Table1[[#This Row],[Commission SDG/MT]]*Table1[[#This Row],[Volume in Units]]</f>
        <v>0</v>
      </c>
      <c r="Y3077" s="28">
        <f t="shared" si="263"/>
        <v>0</v>
      </c>
      <c r="Z3077" s="6">
        <f>IFERROR((Table1[[#This Row],[Total Cost SDG]]/Table1[[#This Row],[Volume MT/Head]]),0)</f>
        <v>0</v>
      </c>
      <c r="AA3077" s="57" t="e">
        <f t="shared" si="264"/>
        <v>#DIV/0!</v>
      </c>
      <c r="AB3077" s="57">
        <f>IFERROR((Table1[[#This Row],[Total Cost USD]]/Table1[[#This Row],[Volume MT/Head]]),0)</f>
        <v>0</v>
      </c>
      <c r="AD3077" s="6">
        <f>Table1[[#This Row],[Volume MT/Head]]-Table1[[#This Row],[Delivered MT]]</f>
        <v>0</v>
      </c>
      <c r="AE3077" s="6">
        <f>Table1[[#This Row],[Delivered MT]]*Table1[[#This Row],[Average Cost SDG/MT]]</f>
        <v>0</v>
      </c>
    </row>
    <row r="3078" spans="1:31" hidden="1" x14ac:dyDescent="0.2">
      <c r="A3078" s="1">
        <v>3089</v>
      </c>
      <c r="P3078" s="6">
        <f t="shared" si="261"/>
        <v>0</v>
      </c>
      <c r="R3078" s="6">
        <f t="shared" si="262"/>
        <v>0</v>
      </c>
      <c r="S3078" s="57">
        <f t="shared" si="260"/>
        <v>0</v>
      </c>
      <c r="T3078" s="6">
        <f>Table1[[#This Row],[Volume in Units]]*Table1[[#This Row],[Price SDG/Unit]]</f>
        <v>0</v>
      </c>
      <c r="U3078" s="57">
        <f>Table1[[#This Row],[Volume MT/Head]]*Table1[[#This Row],[Price USD/(MT/Head)]]</f>
        <v>0</v>
      </c>
      <c r="W3078" s="28">
        <f>Table1[[#This Row],[Commission SDG/MT]]*Table1[[#This Row],[Volume in Units]]</f>
        <v>0</v>
      </c>
      <c r="Y3078" s="28">
        <f t="shared" si="263"/>
        <v>0</v>
      </c>
      <c r="Z3078" s="6">
        <f>IFERROR((Table1[[#This Row],[Total Cost SDG]]/Table1[[#This Row],[Volume MT/Head]]),0)</f>
        <v>0</v>
      </c>
      <c r="AA3078" s="57" t="e">
        <f t="shared" si="264"/>
        <v>#DIV/0!</v>
      </c>
      <c r="AB3078" s="57">
        <f>IFERROR((Table1[[#This Row],[Total Cost USD]]/Table1[[#This Row],[Volume MT/Head]]),0)</f>
        <v>0</v>
      </c>
      <c r="AD3078" s="6">
        <f>Table1[[#This Row],[Volume MT/Head]]-Table1[[#This Row],[Delivered MT]]</f>
        <v>0</v>
      </c>
      <c r="AE3078" s="6">
        <f>Table1[[#This Row],[Delivered MT]]*Table1[[#This Row],[Average Cost SDG/MT]]</f>
        <v>0</v>
      </c>
    </row>
    <row r="3079" spans="1:31" hidden="1" x14ac:dyDescent="0.2">
      <c r="A3079" s="1">
        <v>3090</v>
      </c>
      <c r="P3079" s="6">
        <f t="shared" si="261"/>
        <v>0</v>
      </c>
      <c r="R3079" s="6">
        <f t="shared" si="262"/>
        <v>0</v>
      </c>
      <c r="S3079" s="57">
        <f t="shared" si="260"/>
        <v>0</v>
      </c>
      <c r="T3079" s="6">
        <f>Table1[[#This Row],[Volume in Units]]*Table1[[#This Row],[Price SDG/Unit]]</f>
        <v>0</v>
      </c>
      <c r="U3079" s="57">
        <f>Table1[[#This Row],[Volume MT/Head]]*Table1[[#This Row],[Price USD/(MT/Head)]]</f>
        <v>0</v>
      </c>
      <c r="W3079" s="28">
        <f>Table1[[#This Row],[Commission SDG/MT]]*Table1[[#This Row],[Volume in Units]]</f>
        <v>0</v>
      </c>
      <c r="Y3079" s="28">
        <f t="shared" si="263"/>
        <v>0</v>
      </c>
      <c r="Z3079" s="6">
        <f>IFERROR((Table1[[#This Row],[Total Cost SDG]]/Table1[[#This Row],[Volume MT/Head]]),0)</f>
        <v>0</v>
      </c>
      <c r="AA3079" s="57" t="e">
        <f t="shared" si="264"/>
        <v>#DIV/0!</v>
      </c>
      <c r="AB3079" s="57">
        <f>IFERROR((Table1[[#This Row],[Total Cost USD]]/Table1[[#This Row],[Volume MT/Head]]),0)</f>
        <v>0</v>
      </c>
      <c r="AD3079" s="6">
        <f>Table1[[#This Row],[Volume MT/Head]]-Table1[[#This Row],[Delivered MT]]</f>
        <v>0</v>
      </c>
      <c r="AE3079" s="6">
        <f>Table1[[#This Row],[Delivered MT]]*Table1[[#This Row],[Average Cost SDG/MT]]</f>
        <v>0</v>
      </c>
    </row>
    <row r="3080" spans="1:31" hidden="1" x14ac:dyDescent="0.2">
      <c r="A3080" s="1">
        <v>3091</v>
      </c>
      <c r="P3080" s="6">
        <f t="shared" si="261"/>
        <v>0</v>
      </c>
      <c r="R3080" s="6">
        <f t="shared" si="262"/>
        <v>0</v>
      </c>
      <c r="S3080" s="57">
        <f t="shared" si="260"/>
        <v>0</v>
      </c>
      <c r="T3080" s="6">
        <f>Table1[[#This Row],[Volume in Units]]*Table1[[#This Row],[Price SDG/Unit]]</f>
        <v>0</v>
      </c>
      <c r="U3080" s="57">
        <f>Table1[[#This Row],[Volume MT/Head]]*Table1[[#This Row],[Price USD/(MT/Head)]]</f>
        <v>0</v>
      </c>
      <c r="W3080" s="28">
        <f>Table1[[#This Row],[Commission SDG/MT]]*Table1[[#This Row],[Volume in Units]]</f>
        <v>0</v>
      </c>
      <c r="Y3080" s="28">
        <f t="shared" si="263"/>
        <v>0</v>
      </c>
      <c r="Z3080" s="6">
        <f>IFERROR((Table1[[#This Row],[Total Cost SDG]]/Table1[[#This Row],[Volume MT/Head]]),0)</f>
        <v>0</v>
      </c>
      <c r="AA3080" s="57" t="e">
        <f t="shared" si="264"/>
        <v>#DIV/0!</v>
      </c>
      <c r="AB3080" s="57">
        <f>IFERROR((Table1[[#This Row],[Total Cost USD]]/Table1[[#This Row],[Volume MT/Head]]),0)</f>
        <v>0</v>
      </c>
      <c r="AD3080" s="6">
        <f>Table1[[#This Row],[Volume MT/Head]]-Table1[[#This Row],[Delivered MT]]</f>
        <v>0</v>
      </c>
      <c r="AE3080" s="6">
        <f>Table1[[#This Row],[Delivered MT]]*Table1[[#This Row],[Average Cost SDG/MT]]</f>
        <v>0</v>
      </c>
    </row>
    <row r="3081" spans="1:31" hidden="1" x14ac:dyDescent="0.2">
      <c r="A3081" s="1">
        <v>3092</v>
      </c>
      <c r="P3081" s="6">
        <f t="shared" si="261"/>
        <v>0</v>
      </c>
      <c r="R3081" s="6">
        <f t="shared" si="262"/>
        <v>0</v>
      </c>
      <c r="S3081" s="57">
        <f t="shared" si="260"/>
        <v>0</v>
      </c>
      <c r="T3081" s="6">
        <f>Table1[[#This Row],[Volume in Units]]*Table1[[#This Row],[Price SDG/Unit]]</f>
        <v>0</v>
      </c>
      <c r="U3081" s="57">
        <f>Table1[[#This Row],[Volume MT/Head]]*Table1[[#This Row],[Price USD/(MT/Head)]]</f>
        <v>0</v>
      </c>
      <c r="W3081" s="28">
        <f>Table1[[#This Row],[Commission SDG/MT]]*Table1[[#This Row],[Volume in Units]]</f>
        <v>0</v>
      </c>
      <c r="Y3081" s="28">
        <f t="shared" si="263"/>
        <v>0</v>
      </c>
      <c r="Z3081" s="6">
        <f>IFERROR((Table1[[#This Row],[Total Cost SDG]]/Table1[[#This Row],[Volume MT/Head]]),0)</f>
        <v>0</v>
      </c>
      <c r="AA3081" s="57" t="e">
        <f t="shared" si="264"/>
        <v>#DIV/0!</v>
      </c>
      <c r="AB3081" s="57">
        <f>IFERROR((Table1[[#This Row],[Total Cost USD]]/Table1[[#This Row],[Volume MT/Head]]),0)</f>
        <v>0</v>
      </c>
      <c r="AD3081" s="6">
        <f>Table1[[#This Row],[Volume MT/Head]]-Table1[[#This Row],[Delivered MT]]</f>
        <v>0</v>
      </c>
      <c r="AE3081" s="6">
        <f>Table1[[#This Row],[Delivered MT]]*Table1[[#This Row],[Average Cost SDG/MT]]</f>
        <v>0</v>
      </c>
    </row>
    <row r="3082" spans="1:31" hidden="1" x14ac:dyDescent="0.2">
      <c r="A3082" s="1">
        <v>3093</v>
      </c>
      <c r="P3082" s="6">
        <f t="shared" si="261"/>
        <v>0</v>
      </c>
      <c r="R3082" s="6">
        <f t="shared" si="262"/>
        <v>0</v>
      </c>
      <c r="S3082" s="57">
        <f t="shared" si="260"/>
        <v>0</v>
      </c>
      <c r="T3082" s="6">
        <f>Table1[[#This Row],[Volume in Units]]*Table1[[#This Row],[Price SDG/Unit]]</f>
        <v>0</v>
      </c>
      <c r="U3082" s="57">
        <f>Table1[[#This Row],[Volume MT/Head]]*Table1[[#This Row],[Price USD/(MT/Head)]]</f>
        <v>0</v>
      </c>
      <c r="W3082" s="28">
        <f>Table1[[#This Row],[Commission SDG/MT]]*Table1[[#This Row],[Volume in Units]]</f>
        <v>0</v>
      </c>
      <c r="Y3082" s="28">
        <f t="shared" si="263"/>
        <v>0</v>
      </c>
      <c r="Z3082" s="6">
        <f>IFERROR((Table1[[#This Row],[Total Cost SDG]]/Table1[[#This Row],[Volume MT/Head]]),0)</f>
        <v>0</v>
      </c>
      <c r="AA3082" s="57" t="e">
        <f t="shared" si="264"/>
        <v>#DIV/0!</v>
      </c>
      <c r="AB3082" s="57">
        <f>IFERROR((Table1[[#This Row],[Total Cost USD]]/Table1[[#This Row],[Volume MT/Head]]),0)</f>
        <v>0</v>
      </c>
      <c r="AD3082" s="6">
        <f>Table1[[#This Row],[Volume MT/Head]]-Table1[[#This Row],[Delivered MT]]</f>
        <v>0</v>
      </c>
      <c r="AE3082" s="6">
        <f>Table1[[#This Row],[Delivered MT]]*Table1[[#This Row],[Average Cost SDG/MT]]</f>
        <v>0</v>
      </c>
    </row>
    <row r="3083" spans="1:31" hidden="1" x14ac:dyDescent="0.2">
      <c r="A3083" s="1">
        <v>3094</v>
      </c>
      <c r="P3083" s="6">
        <f t="shared" si="261"/>
        <v>0</v>
      </c>
      <c r="R3083" s="6">
        <f t="shared" si="262"/>
        <v>0</v>
      </c>
      <c r="S3083" s="57">
        <f t="shared" si="260"/>
        <v>0</v>
      </c>
      <c r="T3083" s="6">
        <f>Table1[[#This Row],[Volume in Units]]*Table1[[#This Row],[Price SDG/Unit]]</f>
        <v>0</v>
      </c>
      <c r="U3083" s="57">
        <f>Table1[[#This Row],[Volume MT/Head]]*Table1[[#This Row],[Price USD/(MT/Head)]]</f>
        <v>0</v>
      </c>
      <c r="W3083" s="28">
        <f>Table1[[#This Row],[Commission SDG/MT]]*Table1[[#This Row],[Volume in Units]]</f>
        <v>0</v>
      </c>
      <c r="Y3083" s="28">
        <f t="shared" si="263"/>
        <v>0</v>
      </c>
      <c r="Z3083" s="6">
        <f>IFERROR((Table1[[#This Row],[Total Cost SDG]]/Table1[[#This Row],[Volume MT/Head]]),0)</f>
        <v>0</v>
      </c>
      <c r="AA3083" s="57" t="e">
        <f t="shared" si="264"/>
        <v>#DIV/0!</v>
      </c>
      <c r="AB3083" s="57">
        <f>IFERROR((Table1[[#This Row],[Total Cost USD]]/Table1[[#This Row],[Volume MT/Head]]),0)</f>
        <v>0</v>
      </c>
      <c r="AD3083" s="6">
        <f>Table1[[#This Row],[Volume MT/Head]]-Table1[[#This Row],[Delivered MT]]</f>
        <v>0</v>
      </c>
      <c r="AE3083" s="6">
        <f>Table1[[#This Row],[Delivered MT]]*Table1[[#This Row],[Average Cost SDG/MT]]</f>
        <v>0</v>
      </c>
    </row>
    <row r="3084" spans="1:31" hidden="1" x14ac:dyDescent="0.2">
      <c r="A3084" s="1">
        <v>3095</v>
      </c>
      <c r="P3084" s="6">
        <f t="shared" si="261"/>
        <v>0</v>
      </c>
      <c r="R3084" s="6">
        <f t="shared" si="262"/>
        <v>0</v>
      </c>
      <c r="S3084" s="57">
        <f t="shared" si="260"/>
        <v>0</v>
      </c>
      <c r="T3084" s="6">
        <f>Table1[[#This Row],[Volume in Units]]*Table1[[#This Row],[Price SDG/Unit]]</f>
        <v>0</v>
      </c>
      <c r="U3084" s="57">
        <f>Table1[[#This Row],[Volume MT/Head]]*Table1[[#This Row],[Price USD/(MT/Head)]]</f>
        <v>0</v>
      </c>
      <c r="W3084" s="28">
        <f>Table1[[#This Row],[Commission SDG/MT]]*Table1[[#This Row],[Volume in Units]]</f>
        <v>0</v>
      </c>
      <c r="Y3084" s="28">
        <f t="shared" si="263"/>
        <v>0</v>
      </c>
      <c r="Z3084" s="6">
        <f>IFERROR((Table1[[#This Row],[Total Cost SDG]]/Table1[[#This Row],[Volume MT/Head]]),0)</f>
        <v>0</v>
      </c>
      <c r="AA3084" s="57" t="e">
        <f t="shared" si="264"/>
        <v>#DIV/0!</v>
      </c>
      <c r="AB3084" s="57">
        <f>IFERROR((Table1[[#This Row],[Total Cost USD]]/Table1[[#This Row],[Volume MT/Head]]),0)</f>
        <v>0</v>
      </c>
      <c r="AD3084" s="6">
        <f>Table1[[#This Row],[Volume MT/Head]]-Table1[[#This Row],[Delivered MT]]</f>
        <v>0</v>
      </c>
      <c r="AE3084" s="6">
        <f>Table1[[#This Row],[Delivered MT]]*Table1[[#This Row],[Average Cost SDG/MT]]</f>
        <v>0</v>
      </c>
    </row>
    <row r="3085" spans="1:31" hidden="1" x14ac:dyDescent="0.2">
      <c r="A3085" s="1">
        <v>3096</v>
      </c>
      <c r="P3085" s="6">
        <f t="shared" si="261"/>
        <v>0</v>
      </c>
      <c r="R3085" s="6">
        <f t="shared" si="262"/>
        <v>0</v>
      </c>
      <c r="S3085" s="57">
        <f t="shared" si="260"/>
        <v>0</v>
      </c>
      <c r="T3085" s="6">
        <f>Table1[[#This Row],[Volume in Units]]*Table1[[#This Row],[Price SDG/Unit]]</f>
        <v>0</v>
      </c>
      <c r="U3085" s="57">
        <f>Table1[[#This Row],[Volume MT/Head]]*Table1[[#This Row],[Price USD/(MT/Head)]]</f>
        <v>0</v>
      </c>
      <c r="W3085" s="28">
        <f>Table1[[#This Row],[Commission SDG/MT]]*Table1[[#This Row],[Volume in Units]]</f>
        <v>0</v>
      </c>
      <c r="Y3085" s="28">
        <f t="shared" si="263"/>
        <v>0</v>
      </c>
      <c r="Z3085" s="6">
        <f>IFERROR((Table1[[#This Row],[Total Cost SDG]]/Table1[[#This Row],[Volume MT/Head]]),0)</f>
        <v>0</v>
      </c>
      <c r="AA3085" s="57" t="e">
        <f t="shared" si="264"/>
        <v>#DIV/0!</v>
      </c>
      <c r="AB3085" s="57">
        <f>IFERROR((Table1[[#This Row],[Total Cost USD]]/Table1[[#This Row],[Volume MT/Head]]),0)</f>
        <v>0</v>
      </c>
      <c r="AD3085" s="6">
        <f>Table1[[#This Row],[Volume MT/Head]]-Table1[[#This Row],[Delivered MT]]</f>
        <v>0</v>
      </c>
      <c r="AE3085" s="6">
        <f>Table1[[#This Row],[Delivered MT]]*Table1[[#This Row],[Average Cost SDG/MT]]</f>
        <v>0</v>
      </c>
    </row>
    <row r="3086" spans="1:31" hidden="1" x14ac:dyDescent="0.2">
      <c r="A3086" s="1">
        <v>3097</v>
      </c>
      <c r="P3086" s="6">
        <f t="shared" si="261"/>
        <v>0</v>
      </c>
      <c r="R3086" s="6">
        <f t="shared" si="262"/>
        <v>0</v>
      </c>
      <c r="S3086" s="57">
        <f t="shared" si="260"/>
        <v>0</v>
      </c>
      <c r="T3086" s="6">
        <f>Table1[[#This Row],[Volume in Units]]*Table1[[#This Row],[Price SDG/Unit]]</f>
        <v>0</v>
      </c>
      <c r="U3086" s="57">
        <f>Table1[[#This Row],[Volume MT/Head]]*Table1[[#This Row],[Price USD/(MT/Head)]]</f>
        <v>0</v>
      </c>
      <c r="W3086" s="28">
        <f>Table1[[#This Row],[Commission SDG/MT]]*Table1[[#This Row],[Volume in Units]]</f>
        <v>0</v>
      </c>
      <c r="Y3086" s="28">
        <f t="shared" si="263"/>
        <v>0</v>
      </c>
      <c r="Z3086" s="6">
        <f>IFERROR((Table1[[#This Row],[Total Cost SDG]]/Table1[[#This Row],[Volume MT/Head]]),0)</f>
        <v>0</v>
      </c>
      <c r="AA3086" s="57" t="e">
        <f t="shared" si="264"/>
        <v>#DIV/0!</v>
      </c>
      <c r="AB3086" s="57">
        <f>IFERROR((Table1[[#This Row],[Total Cost USD]]/Table1[[#This Row],[Volume MT/Head]]),0)</f>
        <v>0</v>
      </c>
      <c r="AD3086" s="6">
        <f>Table1[[#This Row],[Volume MT/Head]]-Table1[[#This Row],[Delivered MT]]</f>
        <v>0</v>
      </c>
      <c r="AE3086" s="6">
        <f>Table1[[#This Row],[Delivered MT]]*Table1[[#This Row],[Average Cost SDG/MT]]</f>
        <v>0</v>
      </c>
    </row>
    <row r="3087" spans="1:31" hidden="1" x14ac:dyDescent="0.2">
      <c r="A3087" s="1">
        <v>3098</v>
      </c>
      <c r="P3087" s="6">
        <f t="shared" si="261"/>
        <v>0</v>
      </c>
      <c r="R3087" s="6">
        <f t="shared" si="262"/>
        <v>0</v>
      </c>
      <c r="S3087" s="57">
        <f t="shared" si="260"/>
        <v>0</v>
      </c>
      <c r="T3087" s="6">
        <f>Table1[[#This Row],[Volume in Units]]*Table1[[#This Row],[Price SDG/Unit]]</f>
        <v>0</v>
      </c>
      <c r="U3087" s="57">
        <f>Table1[[#This Row],[Volume MT/Head]]*Table1[[#This Row],[Price USD/(MT/Head)]]</f>
        <v>0</v>
      </c>
      <c r="W3087" s="28">
        <f>Table1[[#This Row],[Commission SDG/MT]]*Table1[[#This Row],[Volume in Units]]</f>
        <v>0</v>
      </c>
      <c r="Y3087" s="28">
        <f t="shared" si="263"/>
        <v>0</v>
      </c>
      <c r="Z3087" s="6">
        <f>IFERROR((Table1[[#This Row],[Total Cost SDG]]/Table1[[#This Row],[Volume MT/Head]]),0)</f>
        <v>0</v>
      </c>
      <c r="AA3087" s="57" t="e">
        <f t="shared" si="264"/>
        <v>#DIV/0!</v>
      </c>
      <c r="AB3087" s="57">
        <f>IFERROR((Table1[[#This Row],[Total Cost USD]]/Table1[[#This Row],[Volume MT/Head]]),0)</f>
        <v>0</v>
      </c>
      <c r="AD3087" s="6">
        <f>Table1[[#This Row],[Volume MT/Head]]-Table1[[#This Row],[Delivered MT]]</f>
        <v>0</v>
      </c>
      <c r="AE3087" s="6">
        <f>Table1[[#This Row],[Delivered MT]]*Table1[[#This Row],[Average Cost SDG/MT]]</f>
        <v>0</v>
      </c>
    </row>
    <row r="3088" spans="1:31" hidden="1" x14ac:dyDescent="0.2">
      <c r="A3088" s="1">
        <v>3099</v>
      </c>
      <c r="P3088" s="6">
        <f t="shared" si="261"/>
        <v>0</v>
      </c>
      <c r="R3088" s="6">
        <f t="shared" si="262"/>
        <v>0</v>
      </c>
      <c r="S3088" s="57">
        <f t="shared" si="260"/>
        <v>0</v>
      </c>
      <c r="T3088" s="6">
        <f>Table1[[#This Row],[Volume in Units]]*Table1[[#This Row],[Price SDG/Unit]]</f>
        <v>0</v>
      </c>
      <c r="U3088" s="57">
        <f>Table1[[#This Row],[Volume MT/Head]]*Table1[[#This Row],[Price USD/(MT/Head)]]</f>
        <v>0</v>
      </c>
      <c r="W3088" s="28">
        <f>Table1[[#This Row],[Commission SDG/MT]]*Table1[[#This Row],[Volume in Units]]</f>
        <v>0</v>
      </c>
      <c r="Y3088" s="28">
        <f t="shared" si="263"/>
        <v>0</v>
      </c>
      <c r="Z3088" s="6">
        <f>IFERROR((Table1[[#This Row],[Total Cost SDG]]/Table1[[#This Row],[Volume MT/Head]]),0)</f>
        <v>0</v>
      </c>
      <c r="AA3088" s="57" t="e">
        <f t="shared" si="264"/>
        <v>#DIV/0!</v>
      </c>
      <c r="AB3088" s="57">
        <f>IFERROR((Table1[[#This Row],[Total Cost USD]]/Table1[[#This Row],[Volume MT/Head]]),0)</f>
        <v>0</v>
      </c>
      <c r="AD3088" s="6">
        <f>Table1[[#This Row],[Volume MT/Head]]-Table1[[#This Row],[Delivered MT]]</f>
        <v>0</v>
      </c>
      <c r="AE3088" s="6">
        <f>Table1[[#This Row],[Delivered MT]]*Table1[[#This Row],[Average Cost SDG/MT]]</f>
        <v>0</v>
      </c>
    </row>
    <row r="3089" spans="1:31" hidden="1" x14ac:dyDescent="0.2">
      <c r="A3089" s="1">
        <v>3100</v>
      </c>
      <c r="P3089" s="6">
        <f t="shared" si="261"/>
        <v>0</v>
      </c>
      <c r="R3089" s="6">
        <f t="shared" si="262"/>
        <v>0</v>
      </c>
      <c r="S3089" s="57">
        <f t="shared" si="260"/>
        <v>0</v>
      </c>
      <c r="T3089" s="6">
        <f>Table1[[#This Row],[Volume in Units]]*Table1[[#This Row],[Price SDG/Unit]]</f>
        <v>0</v>
      </c>
      <c r="U3089" s="57">
        <f>Table1[[#This Row],[Volume MT/Head]]*Table1[[#This Row],[Price USD/(MT/Head)]]</f>
        <v>0</v>
      </c>
      <c r="W3089" s="28">
        <f>Table1[[#This Row],[Commission SDG/MT]]*Table1[[#This Row],[Volume in Units]]</f>
        <v>0</v>
      </c>
      <c r="Y3089" s="28">
        <f t="shared" si="263"/>
        <v>0</v>
      </c>
      <c r="Z3089" s="6">
        <f>IFERROR((Table1[[#This Row],[Total Cost SDG]]/Table1[[#This Row],[Volume MT/Head]]),0)</f>
        <v>0</v>
      </c>
      <c r="AA3089" s="57" t="e">
        <f t="shared" si="264"/>
        <v>#DIV/0!</v>
      </c>
      <c r="AB3089" s="57">
        <f>IFERROR((Table1[[#This Row],[Total Cost USD]]/Table1[[#This Row],[Volume MT/Head]]),0)</f>
        <v>0</v>
      </c>
      <c r="AD3089" s="6">
        <f>Table1[[#This Row],[Volume MT/Head]]-Table1[[#This Row],[Delivered MT]]</f>
        <v>0</v>
      </c>
      <c r="AE3089" s="6">
        <f>Table1[[#This Row],[Delivered MT]]*Table1[[#This Row],[Average Cost SDG/MT]]</f>
        <v>0</v>
      </c>
    </row>
    <row r="3090" spans="1:31" hidden="1" x14ac:dyDescent="0.2">
      <c r="A3090" s="1">
        <v>3101</v>
      </c>
      <c r="P3090" s="6">
        <f t="shared" si="261"/>
        <v>0</v>
      </c>
      <c r="R3090" s="6">
        <f t="shared" si="262"/>
        <v>0</v>
      </c>
      <c r="S3090" s="57">
        <f t="shared" si="260"/>
        <v>0</v>
      </c>
      <c r="T3090" s="6">
        <f>Table1[[#This Row],[Volume in Units]]*Table1[[#This Row],[Price SDG/Unit]]</f>
        <v>0</v>
      </c>
      <c r="U3090" s="57">
        <f>Table1[[#This Row],[Volume MT/Head]]*Table1[[#This Row],[Price USD/(MT/Head)]]</f>
        <v>0</v>
      </c>
      <c r="W3090" s="28">
        <f>Table1[[#This Row],[Commission SDG/MT]]*Table1[[#This Row],[Volume in Units]]</f>
        <v>0</v>
      </c>
      <c r="Y3090" s="28">
        <f t="shared" si="263"/>
        <v>0</v>
      </c>
      <c r="Z3090" s="6">
        <f>IFERROR((Table1[[#This Row],[Total Cost SDG]]/Table1[[#This Row],[Volume MT/Head]]),0)</f>
        <v>0</v>
      </c>
      <c r="AA3090" s="57" t="e">
        <f t="shared" si="264"/>
        <v>#DIV/0!</v>
      </c>
      <c r="AB3090" s="57">
        <f>IFERROR((Table1[[#This Row],[Total Cost USD]]/Table1[[#This Row],[Volume MT/Head]]),0)</f>
        <v>0</v>
      </c>
      <c r="AD3090" s="6">
        <f>Table1[[#This Row],[Volume MT/Head]]-Table1[[#This Row],[Delivered MT]]</f>
        <v>0</v>
      </c>
      <c r="AE3090" s="6">
        <f>Table1[[#This Row],[Delivered MT]]*Table1[[#This Row],[Average Cost SDG/MT]]</f>
        <v>0</v>
      </c>
    </row>
    <row r="3091" spans="1:31" hidden="1" x14ac:dyDescent="0.2">
      <c r="A3091" s="1">
        <v>3102</v>
      </c>
      <c r="P3091" s="6">
        <f t="shared" si="261"/>
        <v>0</v>
      </c>
      <c r="R3091" s="6">
        <f t="shared" si="262"/>
        <v>0</v>
      </c>
      <c r="S3091" s="57">
        <f t="shared" si="260"/>
        <v>0</v>
      </c>
      <c r="T3091" s="6">
        <f>Table1[[#This Row],[Volume in Units]]*Table1[[#This Row],[Price SDG/Unit]]</f>
        <v>0</v>
      </c>
      <c r="U3091" s="57">
        <f>Table1[[#This Row],[Volume MT/Head]]*Table1[[#This Row],[Price USD/(MT/Head)]]</f>
        <v>0</v>
      </c>
      <c r="W3091" s="28">
        <f>Table1[[#This Row],[Commission SDG/MT]]*Table1[[#This Row],[Volume in Units]]</f>
        <v>0</v>
      </c>
      <c r="Y3091" s="28">
        <f t="shared" si="263"/>
        <v>0</v>
      </c>
      <c r="Z3091" s="6">
        <f>IFERROR((Table1[[#This Row],[Total Cost SDG]]/Table1[[#This Row],[Volume MT/Head]]),0)</f>
        <v>0</v>
      </c>
      <c r="AA3091" s="57" t="e">
        <f t="shared" si="264"/>
        <v>#DIV/0!</v>
      </c>
      <c r="AB3091" s="57">
        <f>IFERROR((Table1[[#This Row],[Total Cost USD]]/Table1[[#This Row],[Volume MT/Head]]),0)</f>
        <v>0</v>
      </c>
      <c r="AD3091" s="6">
        <f>Table1[[#This Row],[Volume MT/Head]]-Table1[[#This Row],[Delivered MT]]</f>
        <v>0</v>
      </c>
      <c r="AE3091" s="6">
        <f>Table1[[#This Row],[Delivered MT]]*Table1[[#This Row],[Average Cost SDG/MT]]</f>
        <v>0</v>
      </c>
    </row>
    <row r="3092" spans="1:31" hidden="1" x14ac:dyDescent="0.2">
      <c r="A3092" s="1">
        <v>3103</v>
      </c>
      <c r="P3092" s="6">
        <f t="shared" si="261"/>
        <v>0</v>
      </c>
      <c r="R3092" s="6">
        <f t="shared" si="262"/>
        <v>0</v>
      </c>
      <c r="S3092" s="57">
        <f t="shared" si="260"/>
        <v>0</v>
      </c>
      <c r="T3092" s="6">
        <f>Table1[[#This Row],[Volume in Units]]*Table1[[#This Row],[Price SDG/Unit]]</f>
        <v>0</v>
      </c>
      <c r="U3092" s="57">
        <f>Table1[[#This Row],[Volume MT/Head]]*Table1[[#This Row],[Price USD/(MT/Head)]]</f>
        <v>0</v>
      </c>
      <c r="W3092" s="28">
        <f>Table1[[#This Row],[Commission SDG/MT]]*Table1[[#This Row],[Volume in Units]]</f>
        <v>0</v>
      </c>
      <c r="Y3092" s="28">
        <f t="shared" si="263"/>
        <v>0</v>
      </c>
      <c r="Z3092" s="6">
        <f>IFERROR((Table1[[#This Row],[Total Cost SDG]]/Table1[[#This Row],[Volume MT/Head]]),0)</f>
        <v>0</v>
      </c>
      <c r="AA3092" s="57" t="e">
        <f t="shared" si="264"/>
        <v>#DIV/0!</v>
      </c>
      <c r="AB3092" s="57">
        <f>IFERROR((Table1[[#This Row],[Total Cost USD]]/Table1[[#This Row],[Volume MT/Head]]),0)</f>
        <v>0</v>
      </c>
      <c r="AD3092" s="6">
        <f>Table1[[#This Row],[Volume MT/Head]]-Table1[[#This Row],[Delivered MT]]</f>
        <v>0</v>
      </c>
      <c r="AE3092" s="6">
        <f>Table1[[#This Row],[Delivered MT]]*Table1[[#This Row],[Average Cost SDG/MT]]</f>
        <v>0</v>
      </c>
    </row>
    <row r="3093" spans="1:31" hidden="1" x14ac:dyDescent="0.2">
      <c r="A3093" s="1">
        <v>3104</v>
      </c>
      <c r="P3093" s="6">
        <f t="shared" si="261"/>
        <v>0</v>
      </c>
      <c r="R3093" s="6">
        <f t="shared" si="262"/>
        <v>0</v>
      </c>
      <c r="S3093" s="57">
        <f t="shared" si="260"/>
        <v>0</v>
      </c>
      <c r="T3093" s="6">
        <f>Table1[[#This Row],[Volume in Units]]*Table1[[#This Row],[Price SDG/Unit]]</f>
        <v>0</v>
      </c>
      <c r="U3093" s="57">
        <f>Table1[[#This Row],[Volume MT/Head]]*Table1[[#This Row],[Price USD/(MT/Head)]]</f>
        <v>0</v>
      </c>
      <c r="W3093" s="28">
        <f>Table1[[#This Row],[Commission SDG/MT]]*Table1[[#This Row],[Volume in Units]]</f>
        <v>0</v>
      </c>
      <c r="Y3093" s="28">
        <f t="shared" si="263"/>
        <v>0</v>
      </c>
      <c r="Z3093" s="6">
        <f>IFERROR((Table1[[#This Row],[Total Cost SDG]]/Table1[[#This Row],[Volume MT/Head]]),0)</f>
        <v>0</v>
      </c>
      <c r="AA3093" s="57" t="e">
        <f t="shared" si="264"/>
        <v>#DIV/0!</v>
      </c>
      <c r="AB3093" s="57">
        <f>IFERROR((Table1[[#This Row],[Total Cost USD]]/Table1[[#This Row],[Volume MT/Head]]),0)</f>
        <v>0</v>
      </c>
      <c r="AD3093" s="6">
        <f>Table1[[#This Row],[Volume MT/Head]]-Table1[[#This Row],[Delivered MT]]</f>
        <v>0</v>
      </c>
      <c r="AE3093" s="6">
        <f>Table1[[#This Row],[Delivered MT]]*Table1[[#This Row],[Average Cost SDG/MT]]</f>
        <v>0</v>
      </c>
    </row>
    <row r="3094" spans="1:31" hidden="1" x14ac:dyDescent="0.2">
      <c r="A3094" s="1">
        <v>3105</v>
      </c>
      <c r="P3094" s="6">
        <f t="shared" si="261"/>
        <v>0</v>
      </c>
      <c r="R3094" s="6">
        <f t="shared" si="262"/>
        <v>0</v>
      </c>
      <c r="S3094" s="57">
        <f t="shared" si="260"/>
        <v>0</v>
      </c>
      <c r="T3094" s="6">
        <f>Table1[[#This Row],[Volume in Units]]*Table1[[#This Row],[Price SDG/Unit]]</f>
        <v>0</v>
      </c>
      <c r="U3094" s="57">
        <f>Table1[[#This Row],[Volume MT/Head]]*Table1[[#This Row],[Price USD/(MT/Head)]]</f>
        <v>0</v>
      </c>
      <c r="W3094" s="28">
        <f>Table1[[#This Row],[Commission SDG/MT]]*Table1[[#This Row],[Volume in Units]]</f>
        <v>0</v>
      </c>
      <c r="Y3094" s="28">
        <f t="shared" si="263"/>
        <v>0</v>
      </c>
      <c r="Z3094" s="6">
        <f>IFERROR((Table1[[#This Row],[Total Cost SDG]]/Table1[[#This Row],[Volume MT/Head]]),0)</f>
        <v>0</v>
      </c>
      <c r="AA3094" s="57" t="e">
        <f t="shared" si="264"/>
        <v>#DIV/0!</v>
      </c>
      <c r="AB3094" s="57">
        <f>IFERROR((Table1[[#This Row],[Total Cost USD]]/Table1[[#This Row],[Volume MT/Head]]),0)</f>
        <v>0</v>
      </c>
      <c r="AD3094" s="6">
        <f>Table1[[#This Row],[Volume MT/Head]]-Table1[[#This Row],[Delivered MT]]</f>
        <v>0</v>
      </c>
      <c r="AE3094" s="6">
        <f>Table1[[#This Row],[Delivered MT]]*Table1[[#This Row],[Average Cost SDG/MT]]</f>
        <v>0</v>
      </c>
    </row>
    <row r="3095" spans="1:31" hidden="1" x14ac:dyDescent="0.2">
      <c r="A3095" s="1">
        <v>3106</v>
      </c>
      <c r="P3095" s="6">
        <f t="shared" si="261"/>
        <v>0</v>
      </c>
      <c r="R3095" s="6">
        <f t="shared" si="262"/>
        <v>0</v>
      </c>
      <c r="S3095" s="57">
        <f t="shared" si="260"/>
        <v>0</v>
      </c>
      <c r="T3095" s="6">
        <f>Table1[[#This Row],[Volume in Units]]*Table1[[#This Row],[Price SDG/Unit]]</f>
        <v>0</v>
      </c>
      <c r="U3095" s="57">
        <f>Table1[[#This Row],[Volume MT/Head]]*Table1[[#This Row],[Price USD/(MT/Head)]]</f>
        <v>0</v>
      </c>
      <c r="W3095" s="28">
        <f>Table1[[#This Row],[Commission SDG/MT]]*Table1[[#This Row],[Volume in Units]]</f>
        <v>0</v>
      </c>
      <c r="Y3095" s="28">
        <f t="shared" si="263"/>
        <v>0</v>
      </c>
      <c r="Z3095" s="6">
        <f>IFERROR((Table1[[#This Row],[Total Cost SDG]]/Table1[[#This Row],[Volume MT/Head]]),0)</f>
        <v>0</v>
      </c>
      <c r="AA3095" s="57" t="e">
        <f t="shared" si="264"/>
        <v>#DIV/0!</v>
      </c>
      <c r="AB3095" s="57">
        <f>IFERROR((Table1[[#This Row],[Total Cost USD]]/Table1[[#This Row],[Volume MT/Head]]),0)</f>
        <v>0</v>
      </c>
      <c r="AD3095" s="6">
        <f>Table1[[#This Row],[Volume MT/Head]]-Table1[[#This Row],[Delivered MT]]</f>
        <v>0</v>
      </c>
      <c r="AE3095" s="6">
        <f>Table1[[#This Row],[Delivered MT]]*Table1[[#This Row],[Average Cost SDG/MT]]</f>
        <v>0</v>
      </c>
    </row>
    <row r="3096" spans="1:31" hidden="1" x14ac:dyDescent="0.2">
      <c r="A3096" s="1">
        <v>3107</v>
      </c>
      <c r="P3096" s="6">
        <f t="shared" si="261"/>
        <v>0</v>
      </c>
      <c r="R3096" s="6">
        <f t="shared" si="262"/>
        <v>0</v>
      </c>
      <c r="S3096" s="57">
        <f t="shared" si="260"/>
        <v>0</v>
      </c>
      <c r="T3096" s="6">
        <f>Table1[[#This Row],[Volume in Units]]*Table1[[#This Row],[Price SDG/Unit]]</f>
        <v>0</v>
      </c>
      <c r="U3096" s="57">
        <f>Table1[[#This Row],[Volume MT/Head]]*Table1[[#This Row],[Price USD/(MT/Head)]]</f>
        <v>0</v>
      </c>
      <c r="W3096" s="28">
        <f>Table1[[#This Row],[Commission SDG/MT]]*Table1[[#This Row],[Volume in Units]]</f>
        <v>0</v>
      </c>
      <c r="Y3096" s="28">
        <f t="shared" si="263"/>
        <v>0</v>
      </c>
      <c r="Z3096" s="6">
        <f>IFERROR((Table1[[#This Row],[Total Cost SDG]]/Table1[[#This Row],[Volume MT/Head]]),0)</f>
        <v>0</v>
      </c>
      <c r="AA3096" s="57" t="e">
        <f t="shared" si="264"/>
        <v>#DIV/0!</v>
      </c>
      <c r="AB3096" s="57">
        <f>IFERROR((Table1[[#This Row],[Total Cost USD]]/Table1[[#This Row],[Volume MT/Head]]),0)</f>
        <v>0</v>
      </c>
      <c r="AD3096" s="6">
        <f>Table1[[#This Row],[Volume MT/Head]]-Table1[[#This Row],[Delivered MT]]</f>
        <v>0</v>
      </c>
      <c r="AE3096" s="6">
        <f>Table1[[#This Row],[Delivered MT]]*Table1[[#This Row],[Average Cost SDG/MT]]</f>
        <v>0</v>
      </c>
    </row>
    <row r="3097" spans="1:31" hidden="1" x14ac:dyDescent="0.2">
      <c r="A3097" s="1">
        <v>3108</v>
      </c>
      <c r="P3097" s="6">
        <f t="shared" si="261"/>
        <v>0</v>
      </c>
      <c r="R3097" s="6">
        <f t="shared" si="262"/>
        <v>0</v>
      </c>
      <c r="S3097" s="57">
        <f t="shared" ref="S3097:S3160" si="265">IFERROR((R3097/F3097),0)</f>
        <v>0</v>
      </c>
      <c r="T3097" s="6">
        <f>Table1[[#This Row],[Volume in Units]]*Table1[[#This Row],[Price SDG/Unit]]</f>
        <v>0</v>
      </c>
      <c r="U3097" s="57">
        <f>Table1[[#This Row],[Volume MT/Head]]*Table1[[#This Row],[Price USD/(MT/Head)]]</f>
        <v>0</v>
      </c>
      <c r="W3097" s="28">
        <f>Table1[[#This Row],[Commission SDG/MT]]*Table1[[#This Row],[Volume in Units]]</f>
        <v>0</v>
      </c>
      <c r="Y3097" s="28">
        <f t="shared" si="263"/>
        <v>0</v>
      </c>
      <c r="Z3097" s="6">
        <f>IFERROR((Table1[[#This Row],[Total Cost SDG]]/Table1[[#This Row],[Volume MT/Head]]),0)</f>
        <v>0</v>
      </c>
      <c r="AA3097" s="57" t="e">
        <f t="shared" si="264"/>
        <v>#DIV/0!</v>
      </c>
      <c r="AB3097" s="57">
        <f>IFERROR((Table1[[#This Row],[Total Cost USD]]/Table1[[#This Row],[Volume MT/Head]]),0)</f>
        <v>0</v>
      </c>
      <c r="AD3097" s="6">
        <f>Table1[[#This Row],[Volume MT/Head]]-Table1[[#This Row],[Delivered MT]]</f>
        <v>0</v>
      </c>
      <c r="AE3097" s="6">
        <f>Table1[[#This Row],[Delivered MT]]*Table1[[#This Row],[Average Cost SDG/MT]]</f>
        <v>0</v>
      </c>
    </row>
    <row r="3098" spans="1:31" hidden="1" x14ac:dyDescent="0.2">
      <c r="A3098" s="1">
        <v>3109</v>
      </c>
      <c r="P3098" s="6">
        <f t="shared" si="261"/>
        <v>0</v>
      </c>
      <c r="R3098" s="6">
        <f t="shared" si="262"/>
        <v>0</v>
      </c>
      <c r="S3098" s="57">
        <f t="shared" si="265"/>
        <v>0</v>
      </c>
      <c r="T3098" s="6">
        <f>Table1[[#This Row],[Volume in Units]]*Table1[[#This Row],[Price SDG/Unit]]</f>
        <v>0</v>
      </c>
      <c r="U3098" s="57">
        <f>Table1[[#This Row],[Volume MT/Head]]*Table1[[#This Row],[Price USD/(MT/Head)]]</f>
        <v>0</v>
      </c>
      <c r="W3098" s="28">
        <f>Table1[[#This Row],[Commission SDG/MT]]*Table1[[#This Row],[Volume in Units]]</f>
        <v>0</v>
      </c>
      <c r="Y3098" s="28">
        <f t="shared" si="263"/>
        <v>0</v>
      </c>
      <c r="Z3098" s="6">
        <f>IFERROR((Table1[[#This Row],[Total Cost SDG]]/Table1[[#This Row],[Volume MT/Head]]),0)</f>
        <v>0</v>
      </c>
      <c r="AA3098" s="57" t="e">
        <f t="shared" si="264"/>
        <v>#DIV/0!</v>
      </c>
      <c r="AB3098" s="57">
        <f>IFERROR((Table1[[#This Row],[Total Cost USD]]/Table1[[#This Row],[Volume MT/Head]]),0)</f>
        <v>0</v>
      </c>
      <c r="AD3098" s="6">
        <f>Table1[[#This Row],[Volume MT/Head]]-Table1[[#This Row],[Delivered MT]]</f>
        <v>0</v>
      </c>
      <c r="AE3098" s="6">
        <f>Table1[[#This Row],[Delivered MT]]*Table1[[#This Row],[Average Cost SDG/MT]]</f>
        <v>0</v>
      </c>
    </row>
    <row r="3099" spans="1:31" hidden="1" x14ac:dyDescent="0.2">
      <c r="A3099" s="1">
        <v>3110</v>
      </c>
      <c r="P3099" s="6">
        <f t="shared" si="261"/>
        <v>0</v>
      </c>
      <c r="R3099" s="6">
        <f t="shared" si="262"/>
        <v>0</v>
      </c>
      <c r="S3099" s="57">
        <f t="shared" si="265"/>
        <v>0</v>
      </c>
      <c r="T3099" s="6">
        <f>Table1[[#This Row],[Volume in Units]]*Table1[[#This Row],[Price SDG/Unit]]</f>
        <v>0</v>
      </c>
      <c r="U3099" s="57">
        <f>Table1[[#This Row],[Volume MT/Head]]*Table1[[#This Row],[Price USD/(MT/Head)]]</f>
        <v>0</v>
      </c>
      <c r="W3099" s="28">
        <f>Table1[[#This Row],[Commission SDG/MT]]*Table1[[#This Row],[Volume in Units]]</f>
        <v>0</v>
      </c>
      <c r="Y3099" s="28">
        <f t="shared" si="263"/>
        <v>0</v>
      </c>
      <c r="Z3099" s="6">
        <f>IFERROR((Table1[[#This Row],[Total Cost SDG]]/Table1[[#This Row],[Volume MT/Head]]),0)</f>
        <v>0</v>
      </c>
      <c r="AA3099" s="57" t="e">
        <f t="shared" si="264"/>
        <v>#DIV/0!</v>
      </c>
      <c r="AB3099" s="57">
        <f>IFERROR((Table1[[#This Row],[Total Cost USD]]/Table1[[#This Row],[Volume MT/Head]]),0)</f>
        <v>0</v>
      </c>
      <c r="AD3099" s="6">
        <f>Table1[[#This Row],[Volume MT/Head]]-Table1[[#This Row],[Delivered MT]]</f>
        <v>0</v>
      </c>
      <c r="AE3099" s="6">
        <f>Table1[[#This Row],[Delivered MT]]*Table1[[#This Row],[Average Cost SDG/MT]]</f>
        <v>0</v>
      </c>
    </row>
    <row r="3100" spans="1:31" hidden="1" x14ac:dyDescent="0.2">
      <c r="A3100" s="1">
        <v>3111</v>
      </c>
      <c r="P3100" s="6">
        <f t="shared" si="261"/>
        <v>0</v>
      </c>
      <c r="R3100" s="6">
        <f t="shared" si="262"/>
        <v>0</v>
      </c>
      <c r="S3100" s="57">
        <f t="shared" si="265"/>
        <v>0</v>
      </c>
      <c r="T3100" s="6">
        <f>Table1[[#This Row],[Volume in Units]]*Table1[[#This Row],[Price SDG/Unit]]</f>
        <v>0</v>
      </c>
      <c r="U3100" s="57">
        <f>Table1[[#This Row],[Volume MT/Head]]*Table1[[#This Row],[Price USD/(MT/Head)]]</f>
        <v>0</v>
      </c>
      <c r="W3100" s="28">
        <f>Table1[[#This Row],[Commission SDG/MT]]*Table1[[#This Row],[Volume in Units]]</f>
        <v>0</v>
      </c>
      <c r="Y3100" s="28">
        <f t="shared" si="263"/>
        <v>0</v>
      </c>
      <c r="Z3100" s="6">
        <f>IFERROR((Table1[[#This Row],[Total Cost SDG]]/Table1[[#This Row],[Volume MT/Head]]),0)</f>
        <v>0</v>
      </c>
      <c r="AA3100" s="57" t="e">
        <f t="shared" si="264"/>
        <v>#DIV/0!</v>
      </c>
      <c r="AB3100" s="57">
        <f>IFERROR((Table1[[#This Row],[Total Cost USD]]/Table1[[#This Row],[Volume MT/Head]]),0)</f>
        <v>0</v>
      </c>
      <c r="AD3100" s="6">
        <f>Table1[[#This Row],[Volume MT/Head]]-Table1[[#This Row],[Delivered MT]]</f>
        <v>0</v>
      </c>
      <c r="AE3100" s="6">
        <f>Table1[[#This Row],[Delivered MT]]*Table1[[#This Row],[Average Cost SDG/MT]]</f>
        <v>0</v>
      </c>
    </row>
    <row r="3101" spans="1:31" hidden="1" x14ac:dyDescent="0.2">
      <c r="A3101" s="1">
        <v>3112</v>
      </c>
      <c r="P3101" s="6">
        <f t="shared" si="261"/>
        <v>0</v>
      </c>
      <c r="R3101" s="6">
        <f t="shared" si="262"/>
        <v>0</v>
      </c>
      <c r="S3101" s="57">
        <f t="shared" si="265"/>
        <v>0</v>
      </c>
      <c r="T3101" s="6">
        <f>Table1[[#This Row],[Volume in Units]]*Table1[[#This Row],[Price SDG/Unit]]</f>
        <v>0</v>
      </c>
      <c r="U3101" s="57">
        <f>Table1[[#This Row],[Volume MT/Head]]*Table1[[#This Row],[Price USD/(MT/Head)]]</f>
        <v>0</v>
      </c>
      <c r="W3101" s="28">
        <f>Table1[[#This Row],[Commission SDG/MT]]*Table1[[#This Row],[Volume in Units]]</f>
        <v>0</v>
      </c>
      <c r="Y3101" s="28">
        <f t="shared" si="263"/>
        <v>0</v>
      </c>
      <c r="Z3101" s="6">
        <f>IFERROR((Table1[[#This Row],[Total Cost SDG]]/Table1[[#This Row],[Volume MT/Head]]),0)</f>
        <v>0</v>
      </c>
      <c r="AA3101" s="57" t="e">
        <f t="shared" si="264"/>
        <v>#DIV/0!</v>
      </c>
      <c r="AB3101" s="57">
        <f>IFERROR((Table1[[#This Row],[Total Cost USD]]/Table1[[#This Row],[Volume MT/Head]]),0)</f>
        <v>0</v>
      </c>
      <c r="AD3101" s="6">
        <f>Table1[[#This Row],[Volume MT/Head]]-Table1[[#This Row],[Delivered MT]]</f>
        <v>0</v>
      </c>
      <c r="AE3101" s="6">
        <f>Table1[[#This Row],[Delivered MT]]*Table1[[#This Row],[Average Cost SDG/MT]]</f>
        <v>0</v>
      </c>
    </row>
    <row r="3102" spans="1:31" hidden="1" x14ac:dyDescent="0.2">
      <c r="A3102" s="1">
        <v>3113</v>
      </c>
      <c r="P3102" s="6">
        <f t="shared" si="261"/>
        <v>0</v>
      </c>
      <c r="R3102" s="6">
        <f t="shared" si="262"/>
        <v>0</v>
      </c>
      <c r="S3102" s="57">
        <f t="shared" si="265"/>
        <v>0</v>
      </c>
      <c r="T3102" s="6">
        <f>Table1[[#This Row],[Volume in Units]]*Table1[[#This Row],[Price SDG/Unit]]</f>
        <v>0</v>
      </c>
      <c r="U3102" s="57">
        <f>Table1[[#This Row],[Volume MT/Head]]*Table1[[#This Row],[Price USD/(MT/Head)]]</f>
        <v>0</v>
      </c>
      <c r="W3102" s="28">
        <f>Table1[[#This Row],[Commission SDG/MT]]*Table1[[#This Row],[Volume in Units]]</f>
        <v>0</v>
      </c>
      <c r="Y3102" s="28">
        <f t="shared" si="263"/>
        <v>0</v>
      </c>
      <c r="Z3102" s="6">
        <f>IFERROR((Table1[[#This Row],[Total Cost SDG]]/Table1[[#This Row],[Volume MT/Head]]),0)</f>
        <v>0</v>
      </c>
      <c r="AA3102" s="57" t="e">
        <f t="shared" si="264"/>
        <v>#DIV/0!</v>
      </c>
      <c r="AB3102" s="57">
        <f>IFERROR((Table1[[#This Row],[Total Cost USD]]/Table1[[#This Row],[Volume MT/Head]]),0)</f>
        <v>0</v>
      </c>
      <c r="AD3102" s="6">
        <f>Table1[[#This Row],[Volume MT/Head]]-Table1[[#This Row],[Delivered MT]]</f>
        <v>0</v>
      </c>
      <c r="AE3102" s="6">
        <f>Table1[[#This Row],[Delivered MT]]*Table1[[#This Row],[Average Cost SDG/MT]]</f>
        <v>0</v>
      </c>
    </row>
    <row r="3103" spans="1:31" hidden="1" x14ac:dyDescent="0.2">
      <c r="A3103" s="1">
        <v>3114</v>
      </c>
      <c r="P3103" s="6">
        <f t="shared" si="261"/>
        <v>0</v>
      </c>
      <c r="R3103" s="6">
        <f t="shared" si="262"/>
        <v>0</v>
      </c>
      <c r="S3103" s="57">
        <f t="shared" si="265"/>
        <v>0</v>
      </c>
      <c r="T3103" s="6">
        <f>Table1[[#This Row],[Volume in Units]]*Table1[[#This Row],[Price SDG/Unit]]</f>
        <v>0</v>
      </c>
      <c r="U3103" s="57">
        <f>Table1[[#This Row],[Volume MT/Head]]*Table1[[#This Row],[Price USD/(MT/Head)]]</f>
        <v>0</v>
      </c>
      <c r="W3103" s="28">
        <f>Table1[[#This Row],[Commission SDG/MT]]*Table1[[#This Row],[Volume in Units]]</f>
        <v>0</v>
      </c>
      <c r="Y3103" s="28">
        <f t="shared" si="263"/>
        <v>0</v>
      </c>
      <c r="Z3103" s="6">
        <f>IFERROR((Table1[[#This Row],[Total Cost SDG]]/Table1[[#This Row],[Volume MT/Head]]),0)</f>
        <v>0</v>
      </c>
      <c r="AA3103" s="57" t="e">
        <f t="shared" si="264"/>
        <v>#DIV/0!</v>
      </c>
      <c r="AB3103" s="57">
        <f>IFERROR((Table1[[#This Row],[Total Cost USD]]/Table1[[#This Row],[Volume MT/Head]]),0)</f>
        <v>0</v>
      </c>
      <c r="AD3103" s="6">
        <f>Table1[[#This Row],[Volume MT/Head]]-Table1[[#This Row],[Delivered MT]]</f>
        <v>0</v>
      </c>
      <c r="AE3103" s="6">
        <f>Table1[[#This Row],[Delivered MT]]*Table1[[#This Row],[Average Cost SDG/MT]]</f>
        <v>0</v>
      </c>
    </row>
    <row r="3104" spans="1:31" hidden="1" x14ac:dyDescent="0.2">
      <c r="A3104" s="1">
        <v>3115</v>
      </c>
      <c r="P3104" s="6">
        <f t="shared" si="261"/>
        <v>0</v>
      </c>
      <c r="R3104" s="6">
        <f t="shared" si="262"/>
        <v>0</v>
      </c>
      <c r="S3104" s="57">
        <f t="shared" si="265"/>
        <v>0</v>
      </c>
      <c r="T3104" s="6">
        <f>Table1[[#This Row],[Volume in Units]]*Table1[[#This Row],[Price SDG/Unit]]</f>
        <v>0</v>
      </c>
      <c r="U3104" s="57">
        <f>Table1[[#This Row],[Volume MT/Head]]*Table1[[#This Row],[Price USD/(MT/Head)]]</f>
        <v>0</v>
      </c>
      <c r="W3104" s="28">
        <f>Table1[[#This Row],[Commission SDG/MT]]*Table1[[#This Row],[Volume in Units]]</f>
        <v>0</v>
      </c>
      <c r="Y3104" s="28">
        <f t="shared" si="263"/>
        <v>0</v>
      </c>
      <c r="Z3104" s="6">
        <f>IFERROR((Table1[[#This Row],[Total Cost SDG]]/Table1[[#This Row],[Volume MT/Head]]),0)</f>
        <v>0</v>
      </c>
      <c r="AA3104" s="57" t="e">
        <f t="shared" si="264"/>
        <v>#DIV/0!</v>
      </c>
      <c r="AB3104" s="57">
        <f>IFERROR((Table1[[#This Row],[Total Cost USD]]/Table1[[#This Row],[Volume MT/Head]]),0)</f>
        <v>0</v>
      </c>
      <c r="AD3104" s="6">
        <f>Table1[[#This Row],[Volume MT/Head]]-Table1[[#This Row],[Delivered MT]]</f>
        <v>0</v>
      </c>
      <c r="AE3104" s="6">
        <f>Table1[[#This Row],[Delivered MT]]*Table1[[#This Row],[Average Cost SDG/MT]]</f>
        <v>0</v>
      </c>
    </row>
    <row r="3105" spans="1:31" hidden="1" x14ac:dyDescent="0.2">
      <c r="A3105" s="1">
        <v>3116</v>
      </c>
      <c r="P3105" s="6">
        <f t="shared" si="261"/>
        <v>0</v>
      </c>
      <c r="R3105" s="6">
        <f t="shared" si="262"/>
        <v>0</v>
      </c>
      <c r="S3105" s="57">
        <f t="shared" si="265"/>
        <v>0</v>
      </c>
      <c r="T3105" s="6">
        <f>Table1[[#This Row],[Volume in Units]]*Table1[[#This Row],[Price SDG/Unit]]</f>
        <v>0</v>
      </c>
      <c r="U3105" s="57">
        <f>Table1[[#This Row],[Volume MT/Head]]*Table1[[#This Row],[Price USD/(MT/Head)]]</f>
        <v>0</v>
      </c>
      <c r="W3105" s="28">
        <f>Table1[[#This Row],[Commission SDG/MT]]*Table1[[#This Row],[Volume in Units]]</f>
        <v>0</v>
      </c>
      <c r="Y3105" s="28">
        <f t="shared" si="263"/>
        <v>0</v>
      </c>
      <c r="Z3105" s="6">
        <f>IFERROR((Table1[[#This Row],[Total Cost SDG]]/Table1[[#This Row],[Volume MT/Head]]),0)</f>
        <v>0</v>
      </c>
      <c r="AA3105" s="57" t="e">
        <f t="shared" si="264"/>
        <v>#DIV/0!</v>
      </c>
      <c r="AB3105" s="57">
        <f>IFERROR((Table1[[#This Row],[Total Cost USD]]/Table1[[#This Row],[Volume MT/Head]]),0)</f>
        <v>0</v>
      </c>
      <c r="AD3105" s="6">
        <f>Table1[[#This Row],[Volume MT/Head]]-Table1[[#This Row],[Delivered MT]]</f>
        <v>0</v>
      </c>
      <c r="AE3105" s="6">
        <f>Table1[[#This Row],[Delivered MT]]*Table1[[#This Row],[Average Cost SDG/MT]]</f>
        <v>0</v>
      </c>
    </row>
    <row r="3106" spans="1:31" hidden="1" x14ac:dyDescent="0.2">
      <c r="A3106" s="1">
        <v>3117</v>
      </c>
      <c r="P3106" s="6">
        <f t="shared" si="261"/>
        <v>0</v>
      </c>
      <c r="R3106" s="6">
        <f t="shared" si="262"/>
        <v>0</v>
      </c>
      <c r="S3106" s="57">
        <f t="shared" si="265"/>
        <v>0</v>
      </c>
      <c r="T3106" s="6">
        <f>Table1[[#This Row],[Volume in Units]]*Table1[[#This Row],[Price SDG/Unit]]</f>
        <v>0</v>
      </c>
      <c r="U3106" s="57">
        <f>Table1[[#This Row],[Volume MT/Head]]*Table1[[#This Row],[Price USD/(MT/Head)]]</f>
        <v>0</v>
      </c>
      <c r="W3106" s="28">
        <f>Table1[[#This Row],[Commission SDG/MT]]*Table1[[#This Row],[Volume in Units]]</f>
        <v>0</v>
      </c>
      <c r="Y3106" s="28">
        <f t="shared" si="263"/>
        <v>0</v>
      </c>
      <c r="Z3106" s="6">
        <f>IFERROR((Table1[[#This Row],[Total Cost SDG]]/Table1[[#This Row],[Volume MT/Head]]),0)</f>
        <v>0</v>
      </c>
      <c r="AA3106" s="57" t="e">
        <f t="shared" si="264"/>
        <v>#DIV/0!</v>
      </c>
      <c r="AB3106" s="57">
        <f>IFERROR((Table1[[#This Row],[Total Cost USD]]/Table1[[#This Row],[Volume MT/Head]]),0)</f>
        <v>0</v>
      </c>
      <c r="AD3106" s="6">
        <f>Table1[[#This Row],[Volume MT/Head]]-Table1[[#This Row],[Delivered MT]]</f>
        <v>0</v>
      </c>
      <c r="AE3106" s="6">
        <f>Table1[[#This Row],[Delivered MT]]*Table1[[#This Row],[Average Cost SDG/MT]]</f>
        <v>0</v>
      </c>
    </row>
    <row r="3107" spans="1:31" hidden="1" x14ac:dyDescent="0.2">
      <c r="A3107" s="1">
        <v>3118</v>
      </c>
      <c r="P3107" s="6">
        <f t="shared" si="261"/>
        <v>0</v>
      </c>
      <c r="R3107" s="6">
        <f t="shared" si="262"/>
        <v>0</v>
      </c>
      <c r="S3107" s="57">
        <f t="shared" si="265"/>
        <v>0</v>
      </c>
      <c r="T3107" s="6">
        <f>Table1[[#This Row],[Volume in Units]]*Table1[[#This Row],[Price SDG/Unit]]</f>
        <v>0</v>
      </c>
      <c r="U3107" s="57">
        <f>Table1[[#This Row],[Volume MT/Head]]*Table1[[#This Row],[Price USD/(MT/Head)]]</f>
        <v>0</v>
      </c>
      <c r="W3107" s="28">
        <f>Table1[[#This Row],[Commission SDG/MT]]*Table1[[#This Row],[Volume in Units]]</f>
        <v>0</v>
      </c>
      <c r="Y3107" s="28">
        <f t="shared" si="263"/>
        <v>0</v>
      </c>
      <c r="Z3107" s="6">
        <f>IFERROR((Table1[[#This Row],[Total Cost SDG]]/Table1[[#This Row],[Volume MT/Head]]),0)</f>
        <v>0</v>
      </c>
      <c r="AA3107" s="57" t="e">
        <f t="shared" si="264"/>
        <v>#DIV/0!</v>
      </c>
      <c r="AB3107" s="57">
        <f>IFERROR((Table1[[#This Row],[Total Cost USD]]/Table1[[#This Row],[Volume MT/Head]]),0)</f>
        <v>0</v>
      </c>
      <c r="AD3107" s="6">
        <f>Table1[[#This Row],[Volume MT/Head]]-Table1[[#This Row],[Delivered MT]]</f>
        <v>0</v>
      </c>
      <c r="AE3107" s="6">
        <f>Table1[[#This Row],[Delivered MT]]*Table1[[#This Row],[Average Cost SDG/MT]]</f>
        <v>0</v>
      </c>
    </row>
    <row r="3108" spans="1:31" hidden="1" x14ac:dyDescent="0.2">
      <c r="A3108" s="1">
        <v>3119</v>
      </c>
      <c r="P3108" s="6">
        <f t="shared" si="261"/>
        <v>0</v>
      </c>
      <c r="R3108" s="6">
        <f t="shared" si="262"/>
        <v>0</v>
      </c>
      <c r="S3108" s="57">
        <f t="shared" si="265"/>
        <v>0</v>
      </c>
      <c r="T3108" s="6">
        <f>Table1[[#This Row],[Volume in Units]]*Table1[[#This Row],[Price SDG/Unit]]</f>
        <v>0</v>
      </c>
      <c r="U3108" s="57">
        <f>Table1[[#This Row],[Volume MT/Head]]*Table1[[#This Row],[Price USD/(MT/Head)]]</f>
        <v>0</v>
      </c>
      <c r="W3108" s="28">
        <f>Table1[[#This Row],[Commission SDG/MT]]*Table1[[#This Row],[Volume in Units]]</f>
        <v>0</v>
      </c>
      <c r="Y3108" s="28">
        <f t="shared" si="263"/>
        <v>0</v>
      </c>
      <c r="Z3108" s="6">
        <f>IFERROR((Table1[[#This Row],[Total Cost SDG]]/Table1[[#This Row],[Volume MT/Head]]),0)</f>
        <v>0</v>
      </c>
      <c r="AA3108" s="57" t="e">
        <f t="shared" si="264"/>
        <v>#DIV/0!</v>
      </c>
      <c r="AB3108" s="57">
        <f>IFERROR((Table1[[#This Row],[Total Cost USD]]/Table1[[#This Row],[Volume MT/Head]]),0)</f>
        <v>0</v>
      </c>
      <c r="AD3108" s="6">
        <f>Table1[[#This Row],[Volume MT/Head]]-Table1[[#This Row],[Delivered MT]]</f>
        <v>0</v>
      </c>
      <c r="AE3108" s="6">
        <f>Table1[[#This Row],[Delivered MT]]*Table1[[#This Row],[Average Cost SDG/MT]]</f>
        <v>0</v>
      </c>
    </row>
    <row r="3109" spans="1:31" hidden="1" x14ac:dyDescent="0.2">
      <c r="A3109" s="1">
        <v>3120</v>
      </c>
      <c r="P3109" s="6">
        <f t="shared" si="261"/>
        <v>0</v>
      </c>
      <c r="R3109" s="6">
        <f t="shared" si="262"/>
        <v>0</v>
      </c>
      <c r="S3109" s="57">
        <f t="shared" si="265"/>
        <v>0</v>
      </c>
      <c r="T3109" s="6">
        <f>Table1[[#This Row],[Volume in Units]]*Table1[[#This Row],[Price SDG/Unit]]</f>
        <v>0</v>
      </c>
      <c r="U3109" s="57">
        <f>Table1[[#This Row],[Volume MT/Head]]*Table1[[#This Row],[Price USD/(MT/Head)]]</f>
        <v>0</v>
      </c>
      <c r="W3109" s="28">
        <f>Table1[[#This Row],[Commission SDG/MT]]*Table1[[#This Row],[Volume in Units]]</f>
        <v>0</v>
      </c>
      <c r="Y3109" s="28">
        <f t="shared" si="263"/>
        <v>0</v>
      </c>
      <c r="Z3109" s="6">
        <f>IFERROR((Table1[[#This Row],[Total Cost SDG]]/Table1[[#This Row],[Volume MT/Head]]),0)</f>
        <v>0</v>
      </c>
      <c r="AA3109" s="57" t="e">
        <f t="shared" si="264"/>
        <v>#DIV/0!</v>
      </c>
      <c r="AB3109" s="57">
        <f>IFERROR((Table1[[#This Row],[Total Cost USD]]/Table1[[#This Row],[Volume MT/Head]]),0)</f>
        <v>0</v>
      </c>
      <c r="AD3109" s="6">
        <f>Table1[[#This Row],[Volume MT/Head]]-Table1[[#This Row],[Delivered MT]]</f>
        <v>0</v>
      </c>
      <c r="AE3109" s="6">
        <f>Table1[[#This Row],[Delivered MT]]*Table1[[#This Row],[Average Cost SDG/MT]]</f>
        <v>0</v>
      </c>
    </row>
    <row r="3110" spans="1:31" hidden="1" x14ac:dyDescent="0.2">
      <c r="A3110" s="1">
        <v>3121</v>
      </c>
      <c r="P3110" s="6">
        <f t="shared" si="261"/>
        <v>0</v>
      </c>
      <c r="R3110" s="6">
        <f t="shared" si="262"/>
        <v>0</v>
      </c>
      <c r="S3110" s="57">
        <f t="shared" si="265"/>
        <v>0</v>
      </c>
      <c r="T3110" s="6">
        <f>Table1[[#This Row],[Volume in Units]]*Table1[[#This Row],[Price SDG/Unit]]</f>
        <v>0</v>
      </c>
      <c r="U3110" s="57">
        <f>Table1[[#This Row],[Volume MT/Head]]*Table1[[#This Row],[Price USD/(MT/Head)]]</f>
        <v>0</v>
      </c>
      <c r="W3110" s="28">
        <f>Table1[[#This Row],[Commission SDG/MT]]*Table1[[#This Row],[Volume in Units]]</f>
        <v>0</v>
      </c>
      <c r="Y3110" s="28">
        <f t="shared" si="263"/>
        <v>0</v>
      </c>
      <c r="Z3110" s="6">
        <f>IFERROR((Table1[[#This Row],[Total Cost SDG]]/Table1[[#This Row],[Volume MT/Head]]),0)</f>
        <v>0</v>
      </c>
      <c r="AA3110" s="57" t="e">
        <f t="shared" si="264"/>
        <v>#DIV/0!</v>
      </c>
      <c r="AB3110" s="57">
        <f>IFERROR((Table1[[#This Row],[Total Cost USD]]/Table1[[#This Row],[Volume MT/Head]]),0)</f>
        <v>0</v>
      </c>
      <c r="AD3110" s="6">
        <f>Table1[[#This Row],[Volume MT/Head]]-Table1[[#This Row],[Delivered MT]]</f>
        <v>0</v>
      </c>
      <c r="AE3110" s="6">
        <f>Table1[[#This Row],[Delivered MT]]*Table1[[#This Row],[Average Cost SDG/MT]]</f>
        <v>0</v>
      </c>
    </row>
    <row r="3111" spans="1:31" hidden="1" x14ac:dyDescent="0.2">
      <c r="A3111" s="1">
        <v>3122</v>
      </c>
      <c r="P3111" s="6">
        <f t="shared" si="261"/>
        <v>0</v>
      </c>
      <c r="R3111" s="6">
        <f t="shared" si="262"/>
        <v>0</v>
      </c>
      <c r="S3111" s="57">
        <f t="shared" si="265"/>
        <v>0</v>
      </c>
      <c r="T3111" s="6">
        <f>Table1[[#This Row],[Volume in Units]]*Table1[[#This Row],[Price SDG/Unit]]</f>
        <v>0</v>
      </c>
      <c r="U3111" s="57">
        <f>Table1[[#This Row],[Volume MT/Head]]*Table1[[#This Row],[Price USD/(MT/Head)]]</f>
        <v>0</v>
      </c>
      <c r="W3111" s="28">
        <f>Table1[[#This Row],[Commission SDG/MT]]*Table1[[#This Row],[Volume in Units]]</f>
        <v>0</v>
      </c>
      <c r="Y3111" s="28">
        <f t="shared" si="263"/>
        <v>0</v>
      </c>
      <c r="Z3111" s="6">
        <f>IFERROR((Table1[[#This Row],[Total Cost SDG]]/Table1[[#This Row],[Volume MT/Head]]),0)</f>
        <v>0</v>
      </c>
      <c r="AA3111" s="57" t="e">
        <f t="shared" si="264"/>
        <v>#DIV/0!</v>
      </c>
      <c r="AB3111" s="57">
        <f>IFERROR((Table1[[#This Row],[Total Cost USD]]/Table1[[#This Row],[Volume MT/Head]]),0)</f>
        <v>0</v>
      </c>
      <c r="AD3111" s="6">
        <f>Table1[[#This Row],[Volume MT/Head]]-Table1[[#This Row],[Delivered MT]]</f>
        <v>0</v>
      </c>
      <c r="AE3111" s="6">
        <f>Table1[[#This Row],[Delivered MT]]*Table1[[#This Row],[Average Cost SDG/MT]]</f>
        <v>0</v>
      </c>
    </row>
    <row r="3112" spans="1:31" hidden="1" x14ac:dyDescent="0.2">
      <c r="A3112" s="1">
        <v>3123</v>
      </c>
      <c r="P3112" s="6">
        <f t="shared" si="261"/>
        <v>0</v>
      </c>
      <c r="R3112" s="6">
        <f t="shared" si="262"/>
        <v>0</v>
      </c>
      <c r="S3112" s="57">
        <f t="shared" si="265"/>
        <v>0</v>
      </c>
      <c r="T3112" s="6">
        <f>Table1[[#This Row],[Volume in Units]]*Table1[[#This Row],[Price SDG/Unit]]</f>
        <v>0</v>
      </c>
      <c r="U3112" s="57">
        <f>Table1[[#This Row],[Volume MT/Head]]*Table1[[#This Row],[Price USD/(MT/Head)]]</f>
        <v>0</v>
      </c>
      <c r="W3112" s="28">
        <f>Table1[[#This Row],[Commission SDG/MT]]*Table1[[#This Row],[Volume in Units]]</f>
        <v>0</v>
      </c>
      <c r="Y3112" s="28">
        <f t="shared" si="263"/>
        <v>0</v>
      </c>
      <c r="Z3112" s="6">
        <f>IFERROR((Table1[[#This Row],[Total Cost SDG]]/Table1[[#This Row],[Volume MT/Head]]),0)</f>
        <v>0</v>
      </c>
      <c r="AA3112" s="57" t="e">
        <f t="shared" si="264"/>
        <v>#DIV/0!</v>
      </c>
      <c r="AB3112" s="57">
        <f>IFERROR((Table1[[#This Row],[Total Cost USD]]/Table1[[#This Row],[Volume MT/Head]]),0)</f>
        <v>0</v>
      </c>
      <c r="AD3112" s="6">
        <f>Table1[[#This Row],[Volume MT/Head]]-Table1[[#This Row],[Delivered MT]]</f>
        <v>0</v>
      </c>
      <c r="AE3112" s="6">
        <f>Table1[[#This Row],[Delivered MT]]*Table1[[#This Row],[Average Cost SDG/MT]]</f>
        <v>0</v>
      </c>
    </row>
    <row r="3113" spans="1:31" hidden="1" x14ac:dyDescent="0.2">
      <c r="A3113" s="1">
        <v>3124</v>
      </c>
      <c r="P3113" s="6">
        <f t="shared" si="261"/>
        <v>0</v>
      </c>
      <c r="R3113" s="6">
        <f t="shared" si="262"/>
        <v>0</v>
      </c>
      <c r="S3113" s="57">
        <f t="shared" si="265"/>
        <v>0</v>
      </c>
      <c r="T3113" s="6">
        <f>Table1[[#This Row],[Volume in Units]]*Table1[[#This Row],[Price SDG/Unit]]</f>
        <v>0</v>
      </c>
      <c r="U3113" s="57">
        <f>Table1[[#This Row],[Volume MT/Head]]*Table1[[#This Row],[Price USD/(MT/Head)]]</f>
        <v>0</v>
      </c>
      <c r="W3113" s="28">
        <f>Table1[[#This Row],[Commission SDG/MT]]*Table1[[#This Row],[Volume in Units]]</f>
        <v>0</v>
      </c>
      <c r="Y3113" s="28">
        <f t="shared" si="263"/>
        <v>0</v>
      </c>
      <c r="Z3113" s="6">
        <f>IFERROR((Table1[[#This Row],[Total Cost SDG]]/Table1[[#This Row],[Volume MT/Head]]),0)</f>
        <v>0</v>
      </c>
      <c r="AA3113" s="57" t="e">
        <f t="shared" si="264"/>
        <v>#DIV/0!</v>
      </c>
      <c r="AB3113" s="57">
        <f>IFERROR((Table1[[#This Row],[Total Cost USD]]/Table1[[#This Row],[Volume MT/Head]]),0)</f>
        <v>0</v>
      </c>
      <c r="AD3113" s="6">
        <f>Table1[[#This Row],[Volume MT/Head]]-Table1[[#This Row],[Delivered MT]]</f>
        <v>0</v>
      </c>
      <c r="AE3113" s="6">
        <f>Table1[[#This Row],[Delivered MT]]*Table1[[#This Row],[Average Cost SDG/MT]]</f>
        <v>0</v>
      </c>
    </row>
    <row r="3114" spans="1:31" hidden="1" x14ac:dyDescent="0.2">
      <c r="A3114" s="1">
        <v>3125</v>
      </c>
      <c r="P3114" s="6">
        <f t="shared" si="261"/>
        <v>0</v>
      </c>
      <c r="R3114" s="6">
        <f t="shared" si="262"/>
        <v>0</v>
      </c>
      <c r="S3114" s="57">
        <f t="shared" si="265"/>
        <v>0</v>
      </c>
      <c r="T3114" s="6">
        <f>Table1[[#This Row],[Volume in Units]]*Table1[[#This Row],[Price SDG/Unit]]</f>
        <v>0</v>
      </c>
      <c r="U3114" s="57">
        <f>Table1[[#This Row],[Volume MT/Head]]*Table1[[#This Row],[Price USD/(MT/Head)]]</f>
        <v>0</v>
      </c>
      <c r="W3114" s="28">
        <f>Table1[[#This Row],[Commission SDG/MT]]*Table1[[#This Row],[Volume in Units]]</f>
        <v>0</v>
      </c>
      <c r="Y3114" s="28">
        <f t="shared" si="263"/>
        <v>0</v>
      </c>
      <c r="Z3114" s="6">
        <f>IFERROR((Table1[[#This Row],[Total Cost SDG]]/Table1[[#This Row],[Volume MT/Head]]),0)</f>
        <v>0</v>
      </c>
      <c r="AA3114" s="57" t="e">
        <f t="shared" si="264"/>
        <v>#DIV/0!</v>
      </c>
      <c r="AB3114" s="57">
        <f>IFERROR((Table1[[#This Row],[Total Cost USD]]/Table1[[#This Row],[Volume MT/Head]]),0)</f>
        <v>0</v>
      </c>
      <c r="AD3114" s="6">
        <f>Table1[[#This Row],[Volume MT/Head]]-Table1[[#This Row],[Delivered MT]]</f>
        <v>0</v>
      </c>
      <c r="AE3114" s="6">
        <f>Table1[[#This Row],[Delivered MT]]*Table1[[#This Row],[Average Cost SDG/MT]]</f>
        <v>0</v>
      </c>
    </row>
    <row r="3115" spans="1:31" hidden="1" x14ac:dyDescent="0.2">
      <c r="A3115" s="1">
        <v>3126</v>
      </c>
      <c r="P3115" s="6">
        <f t="shared" si="261"/>
        <v>0</v>
      </c>
      <c r="R3115" s="6">
        <f t="shared" si="262"/>
        <v>0</v>
      </c>
      <c r="S3115" s="57">
        <f t="shared" si="265"/>
        <v>0</v>
      </c>
      <c r="T3115" s="6">
        <f>Table1[[#This Row],[Volume in Units]]*Table1[[#This Row],[Price SDG/Unit]]</f>
        <v>0</v>
      </c>
      <c r="U3115" s="57">
        <f>Table1[[#This Row],[Volume MT/Head]]*Table1[[#This Row],[Price USD/(MT/Head)]]</f>
        <v>0</v>
      </c>
      <c r="W3115" s="28">
        <f>Table1[[#This Row],[Commission SDG/MT]]*Table1[[#This Row],[Volume in Units]]</f>
        <v>0</v>
      </c>
      <c r="Y3115" s="28">
        <f t="shared" si="263"/>
        <v>0</v>
      </c>
      <c r="Z3115" s="6">
        <f>IFERROR((Table1[[#This Row],[Total Cost SDG]]/Table1[[#This Row],[Volume MT/Head]]),0)</f>
        <v>0</v>
      </c>
      <c r="AA3115" s="57" t="e">
        <f t="shared" si="264"/>
        <v>#DIV/0!</v>
      </c>
      <c r="AB3115" s="57">
        <f>IFERROR((Table1[[#This Row],[Total Cost USD]]/Table1[[#This Row],[Volume MT/Head]]),0)</f>
        <v>0</v>
      </c>
      <c r="AD3115" s="6">
        <f>Table1[[#This Row],[Volume MT/Head]]-Table1[[#This Row],[Delivered MT]]</f>
        <v>0</v>
      </c>
      <c r="AE3115" s="6">
        <f>Table1[[#This Row],[Delivered MT]]*Table1[[#This Row],[Average Cost SDG/MT]]</f>
        <v>0</v>
      </c>
    </row>
    <row r="3116" spans="1:31" hidden="1" x14ac:dyDescent="0.2">
      <c r="A3116" s="1">
        <v>3127</v>
      </c>
      <c r="P3116" s="6">
        <f t="shared" si="261"/>
        <v>0</v>
      </c>
      <c r="R3116" s="6">
        <f t="shared" si="262"/>
        <v>0</v>
      </c>
      <c r="S3116" s="57">
        <f t="shared" si="265"/>
        <v>0</v>
      </c>
      <c r="T3116" s="6">
        <f>Table1[[#This Row],[Volume in Units]]*Table1[[#This Row],[Price SDG/Unit]]</f>
        <v>0</v>
      </c>
      <c r="U3116" s="57">
        <f>Table1[[#This Row],[Volume MT/Head]]*Table1[[#This Row],[Price USD/(MT/Head)]]</f>
        <v>0</v>
      </c>
      <c r="W3116" s="28">
        <f>Table1[[#This Row],[Commission SDG/MT]]*Table1[[#This Row],[Volume in Units]]</f>
        <v>0</v>
      </c>
      <c r="Y3116" s="28">
        <f t="shared" si="263"/>
        <v>0</v>
      </c>
      <c r="Z3116" s="6">
        <f>IFERROR((Table1[[#This Row],[Total Cost SDG]]/Table1[[#This Row],[Volume MT/Head]]),0)</f>
        <v>0</v>
      </c>
      <c r="AA3116" s="57" t="e">
        <f t="shared" si="264"/>
        <v>#DIV/0!</v>
      </c>
      <c r="AB3116" s="57">
        <f>IFERROR((Table1[[#This Row],[Total Cost USD]]/Table1[[#This Row],[Volume MT/Head]]),0)</f>
        <v>0</v>
      </c>
      <c r="AD3116" s="6">
        <f>Table1[[#This Row],[Volume MT/Head]]-Table1[[#This Row],[Delivered MT]]</f>
        <v>0</v>
      </c>
      <c r="AE3116" s="6">
        <f>Table1[[#This Row],[Delivered MT]]*Table1[[#This Row],[Average Cost SDG/MT]]</f>
        <v>0</v>
      </c>
    </row>
    <row r="3117" spans="1:31" hidden="1" x14ac:dyDescent="0.2">
      <c r="A3117" s="1">
        <v>3128</v>
      </c>
      <c r="P3117" s="6">
        <f t="shared" si="261"/>
        <v>0</v>
      </c>
      <c r="R3117" s="6">
        <f t="shared" si="262"/>
        <v>0</v>
      </c>
      <c r="S3117" s="57">
        <f t="shared" si="265"/>
        <v>0</v>
      </c>
      <c r="T3117" s="6">
        <f>Table1[[#This Row],[Volume in Units]]*Table1[[#This Row],[Price SDG/Unit]]</f>
        <v>0</v>
      </c>
      <c r="U3117" s="57">
        <f>Table1[[#This Row],[Volume MT/Head]]*Table1[[#This Row],[Price USD/(MT/Head)]]</f>
        <v>0</v>
      </c>
      <c r="W3117" s="28">
        <f>Table1[[#This Row],[Commission SDG/MT]]*Table1[[#This Row],[Volume in Units]]</f>
        <v>0</v>
      </c>
      <c r="Y3117" s="28">
        <f t="shared" si="263"/>
        <v>0</v>
      </c>
      <c r="Z3117" s="6">
        <f>IFERROR((Table1[[#This Row],[Total Cost SDG]]/Table1[[#This Row],[Volume MT/Head]]),0)</f>
        <v>0</v>
      </c>
      <c r="AA3117" s="57" t="e">
        <f t="shared" si="264"/>
        <v>#DIV/0!</v>
      </c>
      <c r="AB3117" s="57">
        <f>IFERROR((Table1[[#This Row],[Total Cost USD]]/Table1[[#This Row],[Volume MT/Head]]),0)</f>
        <v>0</v>
      </c>
      <c r="AD3117" s="6">
        <f>Table1[[#This Row],[Volume MT/Head]]-Table1[[#This Row],[Delivered MT]]</f>
        <v>0</v>
      </c>
      <c r="AE3117" s="6">
        <f>Table1[[#This Row],[Delivered MT]]*Table1[[#This Row],[Average Cost SDG/MT]]</f>
        <v>0</v>
      </c>
    </row>
    <row r="3118" spans="1:31" hidden="1" x14ac:dyDescent="0.2">
      <c r="A3118" s="1">
        <v>3129</v>
      </c>
      <c r="P3118" s="6">
        <f t="shared" si="261"/>
        <v>0</v>
      </c>
      <c r="R3118" s="6">
        <f t="shared" si="262"/>
        <v>0</v>
      </c>
      <c r="S3118" s="57">
        <f t="shared" si="265"/>
        <v>0</v>
      </c>
      <c r="T3118" s="6">
        <f>Table1[[#This Row],[Volume in Units]]*Table1[[#This Row],[Price SDG/Unit]]</f>
        <v>0</v>
      </c>
      <c r="U3118" s="57">
        <f>Table1[[#This Row],[Volume MT/Head]]*Table1[[#This Row],[Price USD/(MT/Head)]]</f>
        <v>0</v>
      </c>
      <c r="W3118" s="28">
        <f>Table1[[#This Row],[Commission SDG/MT]]*Table1[[#This Row],[Volume in Units]]</f>
        <v>0</v>
      </c>
      <c r="Y3118" s="28">
        <f t="shared" si="263"/>
        <v>0</v>
      </c>
      <c r="Z3118" s="6">
        <f>IFERROR((Table1[[#This Row],[Total Cost SDG]]/Table1[[#This Row],[Volume MT/Head]]),0)</f>
        <v>0</v>
      </c>
      <c r="AA3118" s="57" t="e">
        <f t="shared" si="264"/>
        <v>#DIV/0!</v>
      </c>
      <c r="AB3118" s="57">
        <f>IFERROR((Table1[[#This Row],[Total Cost USD]]/Table1[[#This Row],[Volume MT/Head]]),0)</f>
        <v>0</v>
      </c>
      <c r="AD3118" s="6">
        <f>Table1[[#This Row],[Volume MT/Head]]-Table1[[#This Row],[Delivered MT]]</f>
        <v>0</v>
      </c>
      <c r="AE3118" s="6">
        <f>Table1[[#This Row],[Delivered MT]]*Table1[[#This Row],[Average Cost SDG/MT]]</f>
        <v>0</v>
      </c>
    </row>
    <row r="3119" spans="1:31" hidden="1" x14ac:dyDescent="0.2">
      <c r="A3119" s="1">
        <v>3130</v>
      </c>
      <c r="P3119" s="6">
        <f t="shared" si="261"/>
        <v>0</v>
      </c>
      <c r="R3119" s="6">
        <f t="shared" si="262"/>
        <v>0</v>
      </c>
      <c r="S3119" s="57">
        <f t="shared" si="265"/>
        <v>0</v>
      </c>
      <c r="T3119" s="6">
        <f>Table1[[#This Row],[Volume in Units]]*Table1[[#This Row],[Price SDG/Unit]]</f>
        <v>0</v>
      </c>
      <c r="U3119" s="57">
        <f>Table1[[#This Row],[Volume MT/Head]]*Table1[[#This Row],[Price USD/(MT/Head)]]</f>
        <v>0</v>
      </c>
      <c r="W3119" s="28">
        <f>Table1[[#This Row],[Commission SDG/MT]]*Table1[[#This Row],[Volume in Units]]</f>
        <v>0</v>
      </c>
      <c r="Y3119" s="28">
        <f t="shared" si="263"/>
        <v>0</v>
      </c>
      <c r="Z3119" s="6">
        <f>IFERROR((Table1[[#This Row],[Total Cost SDG]]/Table1[[#This Row],[Volume MT/Head]]),0)</f>
        <v>0</v>
      </c>
      <c r="AA3119" s="57" t="e">
        <f t="shared" si="264"/>
        <v>#DIV/0!</v>
      </c>
      <c r="AB3119" s="57">
        <f>IFERROR((Table1[[#This Row],[Total Cost USD]]/Table1[[#This Row],[Volume MT/Head]]),0)</f>
        <v>0</v>
      </c>
      <c r="AD3119" s="6">
        <f>Table1[[#This Row],[Volume MT/Head]]-Table1[[#This Row],[Delivered MT]]</f>
        <v>0</v>
      </c>
      <c r="AE3119" s="6">
        <f>Table1[[#This Row],[Delivered MT]]*Table1[[#This Row],[Average Cost SDG/MT]]</f>
        <v>0</v>
      </c>
    </row>
    <row r="3120" spans="1:31" hidden="1" x14ac:dyDescent="0.2">
      <c r="A3120" s="1">
        <v>3131</v>
      </c>
      <c r="P3120" s="6">
        <f t="shared" si="261"/>
        <v>0</v>
      </c>
      <c r="R3120" s="6">
        <f t="shared" si="262"/>
        <v>0</v>
      </c>
      <c r="S3120" s="57">
        <f t="shared" si="265"/>
        <v>0</v>
      </c>
      <c r="T3120" s="6">
        <f>Table1[[#This Row],[Volume in Units]]*Table1[[#This Row],[Price SDG/Unit]]</f>
        <v>0</v>
      </c>
      <c r="U3120" s="57">
        <f>Table1[[#This Row],[Volume MT/Head]]*Table1[[#This Row],[Price USD/(MT/Head)]]</f>
        <v>0</v>
      </c>
      <c r="W3120" s="28">
        <f>Table1[[#This Row],[Commission SDG/MT]]*Table1[[#This Row],[Volume in Units]]</f>
        <v>0</v>
      </c>
      <c r="Y3120" s="28">
        <f t="shared" si="263"/>
        <v>0</v>
      </c>
      <c r="Z3120" s="6">
        <f>IFERROR((Table1[[#This Row],[Total Cost SDG]]/Table1[[#This Row],[Volume MT/Head]]),0)</f>
        <v>0</v>
      </c>
      <c r="AA3120" s="57" t="e">
        <f t="shared" si="264"/>
        <v>#DIV/0!</v>
      </c>
      <c r="AB3120" s="57">
        <f>IFERROR((Table1[[#This Row],[Total Cost USD]]/Table1[[#This Row],[Volume MT/Head]]),0)</f>
        <v>0</v>
      </c>
      <c r="AD3120" s="6">
        <f>Table1[[#This Row],[Volume MT/Head]]-Table1[[#This Row],[Delivered MT]]</f>
        <v>0</v>
      </c>
      <c r="AE3120" s="6">
        <f>Table1[[#This Row],[Delivered MT]]*Table1[[#This Row],[Average Cost SDG/MT]]</f>
        <v>0</v>
      </c>
    </row>
    <row r="3121" spans="1:31" hidden="1" x14ac:dyDescent="0.2">
      <c r="A3121" s="1">
        <v>3132</v>
      </c>
      <c r="P3121" s="6">
        <f t="shared" si="261"/>
        <v>0</v>
      </c>
      <c r="R3121" s="6">
        <f t="shared" si="262"/>
        <v>0</v>
      </c>
      <c r="S3121" s="57">
        <f t="shared" si="265"/>
        <v>0</v>
      </c>
      <c r="T3121" s="6">
        <f>Table1[[#This Row],[Volume in Units]]*Table1[[#This Row],[Price SDG/Unit]]</f>
        <v>0</v>
      </c>
      <c r="U3121" s="57">
        <f>Table1[[#This Row],[Volume MT/Head]]*Table1[[#This Row],[Price USD/(MT/Head)]]</f>
        <v>0</v>
      </c>
      <c r="W3121" s="28">
        <f>Table1[[#This Row],[Commission SDG/MT]]*Table1[[#This Row],[Volume in Units]]</f>
        <v>0</v>
      </c>
      <c r="Y3121" s="28">
        <f t="shared" si="263"/>
        <v>0</v>
      </c>
      <c r="Z3121" s="6">
        <f>IFERROR((Table1[[#This Row],[Total Cost SDG]]/Table1[[#This Row],[Volume MT/Head]]),0)</f>
        <v>0</v>
      </c>
      <c r="AA3121" s="57" t="e">
        <f t="shared" si="264"/>
        <v>#DIV/0!</v>
      </c>
      <c r="AB3121" s="57">
        <f>IFERROR((Table1[[#This Row],[Total Cost USD]]/Table1[[#This Row],[Volume MT/Head]]),0)</f>
        <v>0</v>
      </c>
      <c r="AD3121" s="6">
        <f>Table1[[#This Row],[Volume MT/Head]]-Table1[[#This Row],[Delivered MT]]</f>
        <v>0</v>
      </c>
      <c r="AE3121" s="6">
        <f>Table1[[#This Row],[Delivered MT]]*Table1[[#This Row],[Average Cost SDG/MT]]</f>
        <v>0</v>
      </c>
    </row>
    <row r="3122" spans="1:31" hidden="1" x14ac:dyDescent="0.2">
      <c r="A3122" s="1">
        <v>3133</v>
      </c>
      <c r="P3122" s="6">
        <f t="shared" si="261"/>
        <v>0</v>
      </c>
      <c r="R3122" s="6">
        <f t="shared" si="262"/>
        <v>0</v>
      </c>
      <c r="S3122" s="57">
        <f t="shared" si="265"/>
        <v>0</v>
      </c>
      <c r="T3122" s="6">
        <f>Table1[[#This Row],[Volume in Units]]*Table1[[#This Row],[Price SDG/Unit]]</f>
        <v>0</v>
      </c>
      <c r="U3122" s="57">
        <f>Table1[[#This Row],[Volume MT/Head]]*Table1[[#This Row],[Price USD/(MT/Head)]]</f>
        <v>0</v>
      </c>
      <c r="W3122" s="28">
        <f>Table1[[#This Row],[Commission SDG/MT]]*Table1[[#This Row],[Volume in Units]]</f>
        <v>0</v>
      </c>
      <c r="Y3122" s="28">
        <f t="shared" si="263"/>
        <v>0</v>
      </c>
      <c r="Z3122" s="6">
        <f>IFERROR((Table1[[#This Row],[Total Cost SDG]]/Table1[[#This Row],[Volume MT/Head]]),0)</f>
        <v>0</v>
      </c>
      <c r="AA3122" s="57" t="e">
        <f t="shared" si="264"/>
        <v>#DIV/0!</v>
      </c>
      <c r="AB3122" s="57">
        <f>IFERROR((Table1[[#This Row],[Total Cost USD]]/Table1[[#This Row],[Volume MT/Head]]),0)</f>
        <v>0</v>
      </c>
      <c r="AD3122" s="6">
        <f>Table1[[#This Row],[Volume MT/Head]]-Table1[[#This Row],[Delivered MT]]</f>
        <v>0</v>
      </c>
      <c r="AE3122" s="6">
        <f>Table1[[#This Row],[Delivered MT]]*Table1[[#This Row],[Average Cost SDG/MT]]</f>
        <v>0</v>
      </c>
    </row>
    <row r="3123" spans="1:31" hidden="1" x14ac:dyDescent="0.2">
      <c r="A3123" s="1">
        <v>3134</v>
      </c>
      <c r="P3123" s="6">
        <f t="shared" si="261"/>
        <v>0</v>
      </c>
      <c r="R3123" s="6">
        <f t="shared" si="262"/>
        <v>0</v>
      </c>
      <c r="S3123" s="57">
        <f t="shared" si="265"/>
        <v>0</v>
      </c>
      <c r="T3123" s="6">
        <f>Table1[[#This Row],[Volume in Units]]*Table1[[#This Row],[Price SDG/Unit]]</f>
        <v>0</v>
      </c>
      <c r="U3123" s="57">
        <f>Table1[[#This Row],[Volume MT/Head]]*Table1[[#This Row],[Price USD/(MT/Head)]]</f>
        <v>0</v>
      </c>
      <c r="W3123" s="28">
        <f>Table1[[#This Row],[Commission SDG/MT]]*Table1[[#This Row],[Volume in Units]]</f>
        <v>0</v>
      </c>
      <c r="Y3123" s="28">
        <f t="shared" si="263"/>
        <v>0</v>
      </c>
      <c r="Z3123" s="6">
        <f>IFERROR((Table1[[#This Row],[Total Cost SDG]]/Table1[[#This Row],[Volume MT/Head]]),0)</f>
        <v>0</v>
      </c>
      <c r="AA3123" s="57" t="e">
        <f t="shared" si="264"/>
        <v>#DIV/0!</v>
      </c>
      <c r="AB3123" s="57">
        <f>IFERROR((Table1[[#This Row],[Total Cost USD]]/Table1[[#This Row],[Volume MT/Head]]),0)</f>
        <v>0</v>
      </c>
      <c r="AD3123" s="6">
        <f>Table1[[#This Row],[Volume MT/Head]]-Table1[[#This Row],[Delivered MT]]</f>
        <v>0</v>
      </c>
      <c r="AE3123" s="6">
        <f>Table1[[#This Row],[Delivered MT]]*Table1[[#This Row],[Average Cost SDG/MT]]</f>
        <v>0</v>
      </c>
    </row>
    <row r="3124" spans="1:31" hidden="1" x14ac:dyDescent="0.2">
      <c r="A3124" s="1">
        <v>3135</v>
      </c>
      <c r="P3124" s="6">
        <f t="shared" si="261"/>
        <v>0</v>
      </c>
      <c r="R3124" s="6">
        <f t="shared" si="262"/>
        <v>0</v>
      </c>
      <c r="S3124" s="57">
        <f t="shared" si="265"/>
        <v>0</v>
      </c>
      <c r="T3124" s="6">
        <f>Table1[[#This Row],[Volume in Units]]*Table1[[#This Row],[Price SDG/Unit]]</f>
        <v>0</v>
      </c>
      <c r="U3124" s="57">
        <f>Table1[[#This Row],[Volume MT/Head]]*Table1[[#This Row],[Price USD/(MT/Head)]]</f>
        <v>0</v>
      </c>
      <c r="W3124" s="28">
        <f>Table1[[#This Row],[Commission SDG/MT]]*Table1[[#This Row],[Volume in Units]]</f>
        <v>0</v>
      </c>
      <c r="Y3124" s="28">
        <f t="shared" si="263"/>
        <v>0</v>
      </c>
      <c r="Z3124" s="6">
        <f>IFERROR((Table1[[#This Row],[Total Cost SDG]]/Table1[[#This Row],[Volume MT/Head]]),0)</f>
        <v>0</v>
      </c>
      <c r="AA3124" s="57" t="e">
        <f t="shared" si="264"/>
        <v>#DIV/0!</v>
      </c>
      <c r="AB3124" s="57">
        <f>IFERROR((Table1[[#This Row],[Total Cost USD]]/Table1[[#This Row],[Volume MT/Head]]),0)</f>
        <v>0</v>
      </c>
      <c r="AD3124" s="6">
        <f>Table1[[#This Row],[Volume MT/Head]]-Table1[[#This Row],[Delivered MT]]</f>
        <v>0</v>
      </c>
      <c r="AE3124" s="6">
        <f>Table1[[#This Row],[Delivered MT]]*Table1[[#This Row],[Average Cost SDG/MT]]</f>
        <v>0</v>
      </c>
    </row>
    <row r="3125" spans="1:31" hidden="1" x14ac:dyDescent="0.2">
      <c r="A3125" s="1">
        <v>3136</v>
      </c>
      <c r="P3125" s="6">
        <f t="shared" si="261"/>
        <v>0</v>
      </c>
      <c r="R3125" s="6">
        <f t="shared" si="262"/>
        <v>0</v>
      </c>
      <c r="S3125" s="57">
        <f t="shared" si="265"/>
        <v>0</v>
      </c>
      <c r="T3125" s="6">
        <f>Table1[[#This Row],[Volume in Units]]*Table1[[#This Row],[Price SDG/Unit]]</f>
        <v>0</v>
      </c>
      <c r="U3125" s="57">
        <f>Table1[[#This Row],[Volume MT/Head]]*Table1[[#This Row],[Price USD/(MT/Head)]]</f>
        <v>0</v>
      </c>
      <c r="W3125" s="28">
        <f>Table1[[#This Row],[Commission SDG/MT]]*Table1[[#This Row],[Volume in Units]]</f>
        <v>0</v>
      </c>
      <c r="Y3125" s="28">
        <f t="shared" si="263"/>
        <v>0</v>
      </c>
      <c r="Z3125" s="6">
        <f>IFERROR((Table1[[#This Row],[Total Cost SDG]]/Table1[[#This Row],[Volume MT/Head]]),0)</f>
        <v>0</v>
      </c>
      <c r="AA3125" s="57" t="e">
        <f t="shared" si="264"/>
        <v>#DIV/0!</v>
      </c>
      <c r="AB3125" s="57">
        <f>IFERROR((Table1[[#This Row],[Total Cost USD]]/Table1[[#This Row],[Volume MT/Head]]),0)</f>
        <v>0</v>
      </c>
      <c r="AD3125" s="6">
        <f>Table1[[#This Row],[Volume MT/Head]]-Table1[[#This Row],[Delivered MT]]</f>
        <v>0</v>
      </c>
      <c r="AE3125" s="6">
        <f>Table1[[#This Row],[Delivered MT]]*Table1[[#This Row],[Average Cost SDG/MT]]</f>
        <v>0</v>
      </c>
    </row>
    <row r="3126" spans="1:31" hidden="1" x14ac:dyDescent="0.2">
      <c r="A3126" s="1">
        <v>3137</v>
      </c>
      <c r="P3126" s="6">
        <f t="shared" si="261"/>
        <v>0</v>
      </c>
      <c r="R3126" s="6">
        <f t="shared" si="262"/>
        <v>0</v>
      </c>
      <c r="S3126" s="57">
        <f t="shared" si="265"/>
        <v>0</v>
      </c>
      <c r="T3126" s="6">
        <f>Table1[[#This Row],[Volume in Units]]*Table1[[#This Row],[Price SDG/Unit]]</f>
        <v>0</v>
      </c>
      <c r="U3126" s="57">
        <f>Table1[[#This Row],[Volume MT/Head]]*Table1[[#This Row],[Price USD/(MT/Head)]]</f>
        <v>0</v>
      </c>
      <c r="W3126" s="28">
        <f>Table1[[#This Row],[Commission SDG/MT]]*Table1[[#This Row],[Volume in Units]]</f>
        <v>0</v>
      </c>
      <c r="Y3126" s="28">
        <f t="shared" si="263"/>
        <v>0</v>
      </c>
      <c r="Z3126" s="6">
        <f>IFERROR((Table1[[#This Row],[Total Cost SDG]]/Table1[[#This Row],[Volume MT/Head]]),0)</f>
        <v>0</v>
      </c>
      <c r="AA3126" s="57" t="e">
        <f t="shared" si="264"/>
        <v>#DIV/0!</v>
      </c>
      <c r="AB3126" s="57">
        <f>IFERROR((Table1[[#This Row],[Total Cost USD]]/Table1[[#This Row],[Volume MT/Head]]),0)</f>
        <v>0</v>
      </c>
      <c r="AD3126" s="6">
        <f>Table1[[#This Row],[Volume MT/Head]]-Table1[[#This Row],[Delivered MT]]</f>
        <v>0</v>
      </c>
      <c r="AE3126" s="6">
        <f>Table1[[#This Row],[Delivered MT]]*Table1[[#This Row],[Average Cost SDG/MT]]</f>
        <v>0</v>
      </c>
    </row>
    <row r="3127" spans="1:31" hidden="1" x14ac:dyDescent="0.2">
      <c r="A3127" s="1">
        <v>3138</v>
      </c>
      <c r="P3127" s="6">
        <f t="shared" si="261"/>
        <v>0</v>
      </c>
      <c r="R3127" s="6">
        <f t="shared" si="262"/>
        <v>0</v>
      </c>
      <c r="S3127" s="57">
        <f t="shared" si="265"/>
        <v>0</v>
      </c>
      <c r="T3127" s="6">
        <f>Table1[[#This Row],[Volume in Units]]*Table1[[#This Row],[Price SDG/Unit]]</f>
        <v>0</v>
      </c>
      <c r="U3127" s="57">
        <f>Table1[[#This Row],[Volume MT/Head]]*Table1[[#This Row],[Price USD/(MT/Head)]]</f>
        <v>0</v>
      </c>
      <c r="W3127" s="28">
        <f>Table1[[#This Row],[Commission SDG/MT]]*Table1[[#This Row],[Volume in Units]]</f>
        <v>0</v>
      </c>
      <c r="Y3127" s="28">
        <f t="shared" si="263"/>
        <v>0</v>
      </c>
      <c r="Z3127" s="6">
        <f>IFERROR((Table1[[#This Row],[Total Cost SDG]]/Table1[[#This Row],[Volume MT/Head]]),0)</f>
        <v>0</v>
      </c>
      <c r="AA3127" s="57" t="e">
        <f t="shared" si="264"/>
        <v>#DIV/0!</v>
      </c>
      <c r="AB3127" s="57">
        <f>IFERROR((Table1[[#This Row],[Total Cost USD]]/Table1[[#This Row],[Volume MT/Head]]),0)</f>
        <v>0</v>
      </c>
      <c r="AD3127" s="6">
        <f>Table1[[#This Row],[Volume MT/Head]]-Table1[[#This Row],[Delivered MT]]</f>
        <v>0</v>
      </c>
      <c r="AE3127" s="6">
        <f>Table1[[#This Row],[Delivered MT]]*Table1[[#This Row],[Average Cost SDG/MT]]</f>
        <v>0</v>
      </c>
    </row>
    <row r="3128" spans="1:31" hidden="1" x14ac:dyDescent="0.2">
      <c r="A3128" s="1">
        <v>3139</v>
      </c>
      <c r="P3128" s="6">
        <f t="shared" si="261"/>
        <v>0</v>
      </c>
      <c r="R3128" s="6">
        <f t="shared" si="262"/>
        <v>0</v>
      </c>
      <c r="S3128" s="57">
        <f t="shared" si="265"/>
        <v>0</v>
      </c>
      <c r="T3128" s="6">
        <f>Table1[[#This Row],[Volume in Units]]*Table1[[#This Row],[Price SDG/Unit]]</f>
        <v>0</v>
      </c>
      <c r="U3128" s="57">
        <f>Table1[[#This Row],[Volume MT/Head]]*Table1[[#This Row],[Price USD/(MT/Head)]]</f>
        <v>0</v>
      </c>
      <c r="W3128" s="28">
        <f>Table1[[#This Row],[Commission SDG/MT]]*Table1[[#This Row],[Volume in Units]]</f>
        <v>0</v>
      </c>
      <c r="Y3128" s="28">
        <f t="shared" si="263"/>
        <v>0</v>
      </c>
      <c r="Z3128" s="6">
        <f>IFERROR((Table1[[#This Row],[Total Cost SDG]]/Table1[[#This Row],[Volume MT/Head]]),0)</f>
        <v>0</v>
      </c>
      <c r="AA3128" s="57" t="e">
        <f t="shared" si="264"/>
        <v>#DIV/0!</v>
      </c>
      <c r="AB3128" s="57">
        <f>IFERROR((Table1[[#This Row],[Total Cost USD]]/Table1[[#This Row],[Volume MT/Head]]),0)</f>
        <v>0</v>
      </c>
      <c r="AD3128" s="6">
        <f>Table1[[#This Row],[Volume MT/Head]]-Table1[[#This Row],[Delivered MT]]</f>
        <v>0</v>
      </c>
      <c r="AE3128" s="6">
        <f>Table1[[#This Row],[Delivered MT]]*Table1[[#This Row],[Average Cost SDG/MT]]</f>
        <v>0</v>
      </c>
    </row>
    <row r="3129" spans="1:31" hidden="1" x14ac:dyDescent="0.2">
      <c r="A3129" s="1">
        <v>3140</v>
      </c>
      <c r="P3129" s="6">
        <f t="shared" si="261"/>
        <v>0</v>
      </c>
      <c r="R3129" s="6">
        <f t="shared" si="262"/>
        <v>0</v>
      </c>
      <c r="S3129" s="57">
        <f t="shared" si="265"/>
        <v>0</v>
      </c>
      <c r="T3129" s="6">
        <f>Table1[[#This Row],[Volume in Units]]*Table1[[#This Row],[Price SDG/Unit]]</f>
        <v>0</v>
      </c>
      <c r="U3129" s="57">
        <f>Table1[[#This Row],[Volume MT/Head]]*Table1[[#This Row],[Price USD/(MT/Head)]]</f>
        <v>0</v>
      </c>
      <c r="W3129" s="28">
        <f>Table1[[#This Row],[Commission SDG/MT]]*Table1[[#This Row],[Volume in Units]]</f>
        <v>0</v>
      </c>
      <c r="Y3129" s="28">
        <f t="shared" si="263"/>
        <v>0</v>
      </c>
      <c r="Z3129" s="6">
        <f>IFERROR((Table1[[#This Row],[Total Cost SDG]]/Table1[[#This Row],[Volume MT/Head]]),0)</f>
        <v>0</v>
      </c>
      <c r="AA3129" s="57" t="e">
        <f t="shared" si="264"/>
        <v>#DIV/0!</v>
      </c>
      <c r="AB3129" s="57">
        <f>IFERROR((Table1[[#This Row],[Total Cost USD]]/Table1[[#This Row],[Volume MT/Head]]),0)</f>
        <v>0</v>
      </c>
      <c r="AD3129" s="6">
        <f>Table1[[#This Row],[Volume MT/Head]]-Table1[[#This Row],[Delivered MT]]</f>
        <v>0</v>
      </c>
      <c r="AE3129" s="6">
        <f>Table1[[#This Row],[Delivered MT]]*Table1[[#This Row],[Average Cost SDG/MT]]</f>
        <v>0</v>
      </c>
    </row>
    <row r="3130" spans="1:31" hidden="1" x14ac:dyDescent="0.2">
      <c r="A3130" s="1">
        <v>3141</v>
      </c>
      <c r="P3130" s="6">
        <f t="shared" si="261"/>
        <v>0</v>
      </c>
      <c r="R3130" s="6">
        <f t="shared" si="262"/>
        <v>0</v>
      </c>
      <c r="S3130" s="57">
        <f t="shared" si="265"/>
        <v>0</v>
      </c>
      <c r="T3130" s="6">
        <f>Table1[[#This Row],[Volume in Units]]*Table1[[#This Row],[Price SDG/Unit]]</f>
        <v>0</v>
      </c>
      <c r="U3130" s="57">
        <f>Table1[[#This Row],[Volume MT/Head]]*Table1[[#This Row],[Price USD/(MT/Head)]]</f>
        <v>0</v>
      </c>
      <c r="W3130" s="28">
        <f>Table1[[#This Row],[Commission SDG/MT]]*Table1[[#This Row],[Volume in Units]]</f>
        <v>0</v>
      </c>
      <c r="Y3130" s="28">
        <f t="shared" si="263"/>
        <v>0</v>
      </c>
      <c r="Z3130" s="6">
        <f>IFERROR((Table1[[#This Row],[Total Cost SDG]]/Table1[[#This Row],[Volume MT/Head]]),0)</f>
        <v>0</v>
      </c>
      <c r="AA3130" s="57" t="e">
        <f t="shared" si="264"/>
        <v>#DIV/0!</v>
      </c>
      <c r="AB3130" s="57">
        <f>IFERROR((Table1[[#This Row],[Total Cost USD]]/Table1[[#This Row],[Volume MT/Head]]),0)</f>
        <v>0</v>
      </c>
      <c r="AD3130" s="6">
        <f>Table1[[#This Row],[Volume MT/Head]]-Table1[[#This Row],[Delivered MT]]</f>
        <v>0</v>
      </c>
      <c r="AE3130" s="6">
        <f>Table1[[#This Row],[Delivered MT]]*Table1[[#This Row],[Average Cost SDG/MT]]</f>
        <v>0</v>
      </c>
    </row>
    <row r="3131" spans="1:31" hidden="1" x14ac:dyDescent="0.2">
      <c r="A3131" s="1">
        <v>3142</v>
      </c>
      <c r="P3131" s="6">
        <f t="shared" si="261"/>
        <v>0</v>
      </c>
      <c r="R3131" s="6">
        <f t="shared" si="262"/>
        <v>0</v>
      </c>
      <c r="S3131" s="57">
        <f t="shared" si="265"/>
        <v>0</v>
      </c>
      <c r="T3131" s="6">
        <f>Table1[[#This Row],[Volume in Units]]*Table1[[#This Row],[Price SDG/Unit]]</f>
        <v>0</v>
      </c>
      <c r="U3131" s="57">
        <f>Table1[[#This Row],[Volume MT/Head]]*Table1[[#This Row],[Price USD/(MT/Head)]]</f>
        <v>0</v>
      </c>
      <c r="W3131" s="28">
        <f>Table1[[#This Row],[Commission SDG/MT]]*Table1[[#This Row],[Volume in Units]]</f>
        <v>0</v>
      </c>
      <c r="Y3131" s="28">
        <f t="shared" si="263"/>
        <v>0</v>
      </c>
      <c r="Z3131" s="6">
        <f>IFERROR((Table1[[#This Row],[Total Cost SDG]]/Table1[[#This Row],[Volume MT/Head]]),0)</f>
        <v>0</v>
      </c>
      <c r="AA3131" s="57" t="e">
        <f t="shared" si="264"/>
        <v>#DIV/0!</v>
      </c>
      <c r="AB3131" s="57">
        <f>IFERROR((Table1[[#This Row],[Total Cost USD]]/Table1[[#This Row],[Volume MT/Head]]),0)</f>
        <v>0</v>
      </c>
      <c r="AD3131" s="6">
        <f>Table1[[#This Row],[Volume MT/Head]]-Table1[[#This Row],[Delivered MT]]</f>
        <v>0</v>
      </c>
      <c r="AE3131" s="6">
        <f>Table1[[#This Row],[Delivered MT]]*Table1[[#This Row],[Average Cost SDG/MT]]</f>
        <v>0</v>
      </c>
    </row>
    <row r="3132" spans="1:31" hidden="1" x14ac:dyDescent="0.2">
      <c r="A3132" s="1">
        <v>3143</v>
      </c>
      <c r="P3132" s="6">
        <f t="shared" si="261"/>
        <v>0</v>
      </c>
      <c r="R3132" s="6">
        <f t="shared" si="262"/>
        <v>0</v>
      </c>
      <c r="S3132" s="57">
        <f t="shared" si="265"/>
        <v>0</v>
      </c>
      <c r="T3132" s="6">
        <f>Table1[[#This Row],[Volume in Units]]*Table1[[#This Row],[Price SDG/Unit]]</f>
        <v>0</v>
      </c>
      <c r="U3132" s="57">
        <f>Table1[[#This Row],[Volume MT/Head]]*Table1[[#This Row],[Price USD/(MT/Head)]]</f>
        <v>0</v>
      </c>
      <c r="W3132" s="28">
        <f>Table1[[#This Row],[Commission SDG/MT]]*Table1[[#This Row],[Volume in Units]]</f>
        <v>0</v>
      </c>
      <c r="Y3132" s="28">
        <f t="shared" si="263"/>
        <v>0</v>
      </c>
      <c r="Z3132" s="6">
        <f>IFERROR((Table1[[#This Row],[Total Cost SDG]]/Table1[[#This Row],[Volume MT/Head]]),0)</f>
        <v>0</v>
      </c>
      <c r="AA3132" s="57" t="e">
        <f t="shared" si="264"/>
        <v>#DIV/0!</v>
      </c>
      <c r="AB3132" s="57">
        <f>IFERROR((Table1[[#This Row],[Total Cost USD]]/Table1[[#This Row],[Volume MT/Head]]),0)</f>
        <v>0</v>
      </c>
      <c r="AD3132" s="6">
        <f>Table1[[#This Row],[Volume MT/Head]]-Table1[[#This Row],[Delivered MT]]</f>
        <v>0</v>
      </c>
      <c r="AE3132" s="6">
        <f>Table1[[#This Row],[Delivered MT]]*Table1[[#This Row],[Average Cost SDG/MT]]</f>
        <v>0</v>
      </c>
    </row>
    <row r="3133" spans="1:31" hidden="1" x14ac:dyDescent="0.2">
      <c r="A3133" s="1">
        <v>3144</v>
      </c>
      <c r="P3133" s="6">
        <f t="shared" si="261"/>
        <v>0</v>
      </c>
      <c r="R3133" s="6">
        <f t="shared" si="262"/>
        <v>0</v>
      </c>
      <c r="S3133" s="57">
        <f t="shared" si="265"/>
        <v>0</v>
      </c>
      <c r="T3133" s="6">
        <f>Table1[[#This Row],[Volume in Units]]*Table1[[#This Row],[Price SDG/Unit]]</f>
        <v>0</v>
      </c>
      <c r="U3133" s="57">
        <f>Table1[[#This Row],[Volume MT/Head]]*Table1[[#This Row],[Price USD/(MT/Head)]]</f>
        <v>0</v>
      </c>
      <c r="W3133" s="28">
        <f>Table1[[#This Row],[Commission SDG/MT]]*Table1[[#This Row],[Volume in Units]]</f>
        <v>0</v>
      </c>
      <c r="Y3133" s="28">
        <f t="shared" si="263"/>
        <v>0</v>
      </c>
      <c r="Z3133" s="6">
        <f>IFERROR((Table1[[#This Row],[Total Cost SDG]]/Table1[[#This Row],[Volume MT/Head]]),0)</f>
        <v>0</v>
      </c>
      <c r="AA3133" s="57" t="e">
        <f t="shared" si="264"/>
        <v>#DIV/0!</v>
      </c>
      <c r="AB3133" s="57">
        <f>IFERROR((Table1[[#This Row],[Total Cost USD]]/Table1[[#This Row],[Volume MT/Head]]),0)</f>
        <v>0</v>
      </c>
      <c r="AD3133" s="6">
        <f>Table1[[#This Row],[Volume MT/Head]]-Table1[[#This Row],[Delivered MT]]</f>
        <v>0</v>
      </c>
      <c r="AE3133" s="6">
        <f>Table1[[#This Row],[Delivered MT]]*Table1[[#This Row],[Average Cost SDG/MT]]</f>
        <v>0</v>
      </c>
    </row>
    <row r="3134" spans="1:31" hidden="1" x14ac:dyDescent="0.2">
      <c r="A3134" s="1">
        <v>3145</v>
      </c>
      <c r="P3134" s="6">
        <f t="shared" si="261"/>
        <v>0</v>
      </c>
      <c r="R3134" s="6">
        <f t="shared" si="262"/>
        <v>0</v>
      </c>
      <c r="S3134" s="57">
        <f t="shared" si="265"/>
        <v>0</v>
      </c>
      <c r="T3134" s="6">
        <f>Table1[[#This Row],[Volume in Units]]*Table1[[#This Row],[Price SDG/Unit]]</f>
        <v>0</v>
      </c>
      <c r="U3134" s="57">
        <f>Table1[[#This Row],[Volume MT/Head]]*Table1[[#This Row],[Price USD/(MT/Head)]]</f>
        <v>0</v>
      </c>
      <c r="W3134" s="28">
        <f>Table1[[#This Row],[Commission SDG/MT]]*Table1[[#This Row],[Volume in Units]]</f>
        <v>0</v>
      </c>
      <c r="Y3134" s="28">
        <f t="shared" si="263"/>
        <v>0</v>
      </c>
      <c r="Z3134" s="6">
        <f>IFERROR((Table1[[#This Row],[Total Cost SDG]]/Table1[[#This Row],[Volume MT/Head]]),0)</f>
        <v>0</v>
      </c>
      <c r="AA3134" s="57" t="e">
        <f t="shared" si="264"/>
        <v>#DIV/0!</v>
      </c>
      <c r="AB3134" s="57">
        <f>IFERROR((Table1[[#This Row],[Total Cost USD]]/Table1[[#This Row],[Volume MT/Head]]),0)</f>
        <v>0</v>
      </c>
      <c r="AD3134" s="6">
        <f>Table1[[#This Row],[Volume MT/Head]]-Table1[[#This Row],[Delivered MT]]</f>
        <v>0</v>
      </c>
      <c r="AE3134" s="6">
        <f>Table1[[#This Row],[Delivered MT]]*Table1[[#This Row],[Average Cost SDG/MT]]</f>
        <v>0</v>
      </c>
    </row>
    <row r="3135" spans="1:31" hidden="1" x14ac:dyDescent="0.2">
      <c r="A3135" s="1">
        <v>3146</v>
      </c>
      <c r="P3135" s="6">
        <f t="shared" si="261"/>
        <v>0</v>
      </c>
      <c r="R3135" s="6">
        <f t="shared" si="262"/>
        <v>0</v>
      </c>
      <c r="S3135" s="57">
        <f t="shared" si="265"/>
        <v>0</v>
      </c>
      <c r="T3135" s="6">
        <f>Table1[[#This Row],[Volume in Units]]*Table1[[#This Row],[Price SDG/Unit]]</f>
        <v>0</v>
      </c>
      <c r="U3135" s="57">
        <f>Table1[[#This Row],[Volume MT/Head]]*Table1[[#This Row],[Price USD/(MT/Head)]]</f>
        <v>0</v>
      </c>
      <c r="W3135" s="28">
        <f>Table1[[#This Row],[Commission SDG/MT]]*Table1[[#This Row],[Volume in Units]]</f>
        <v>0</v>
      </c>
      <c r="Y3135" s="28">
        <f t="shared" si="263"/>
        <v>0</v>
      </c>
      <c r="Z3135" s="6">
        <f>IFERROR((Table1[[#This Row],[Total Cost SDG]]/Table1[[#This Row],[Volume MT/Head]]),0)</f>
        <v>0</v>
      </c>
      <c r="AA3135" s="57" t="e">
        <f t="shared" si="264"/>
        <v>#DIV/0!</v>
      </c>
      <c r="AB3135" s="57">
        <f>IFERROR((Table1[[#This Row],[Total Cost USD]]/Table1[[#This Row],[Volume MT/Head]]),0)</f>
        <v>0</v>
      </c>
      <c r="AD3135" s="6">
        <f>Table1[[#This Row],[Volume MT/Head]]-Table1[[#This Row],[Delivered MT]]</f>
        <v>0</v>
      </c>
      <c r="AE3135" s="6">
        <f>Table1[[#This Row],[Delivered MT]]*Table1[[#This Row],[Average Cost SDG/MT]]</f>
        <v>0</v>
      </c>
    </row>
    <row r="3136" spans="1:31" hidden="1" x14ac:dyDescent="0.2">
      <c r="A3136" s="1">
        <v>3147</v>
      </c>
      <c r="P3136" s="6">
        <f t="shared" si="261"/>
        <v>0</v>
      </c>
      <c r="R3136" s="6">
        <f t="shared" si="262"/>
        <v>0</v>
      </c>
      <c r="S3136" s="57">
        <f t="shared" si="265"/>
        <v>0</v>
      </c>
      <c r="T3136" s="6">
        <f>Table1[[#This Row],[Volume in Units]]*Table1[[#This Row],[Price SDG/Unit]]</f>
        <v>0</v>
      </c>
      <c r="U3136" s="57">
        <f>Table1[[#This Row],[Volume MT/Head]]*Table1[[#This Row],[Price USD/(MT/Head)]]</f>
        <v>0</v>
      </c>
      <c r="W3136" s="28">
        <f>Table1[[#This Row],[Commission SDG/MT]]*Table1[[#This Row],[Volume in Units]]</f>
        <v>0</v>
      </c>
      <c r="Y3136" s="28">
        <f t="shared" si="263"/>
        <v>0</v>
      </c>
      <c r="Z3136" s="6">
        <f>IFERROR((Table1[[#This Row],[Total Cost SDG]]/Table1[[#This Row],[Volume MT/Head]]),0)</f>
        <v>0</v>
      </c>
      <c r="AA3136" s="57" t="e">
        <f t="shared" si="264"/>
        <v>#DIV/0!</v>
      </c>
      <c r="AB3136" s="57">
        <f>IFERROR((Table1[[#This Row],[Total Cost USD]]/Table1[[#This Row],[Volume MT/Head]]),0)</f>
        <v>0</v>
      </c>
      <c r="AD3136" s="6">
        <f>Table1[[#This Row],[Volume MT/Head]]-Table1[[#This Row],[Delivered MT]]</f>
        <v>0</v>
      </c>
      <c r="AE3136" s="6">
        <f>Table1[[#This Row],[Delivered MT]]*Table1[[#This Row],[Average Cost SDG/MT]]</f>
        <v>0</v>
      </c>
    </row>
    <row r="3137" spans="1:31" hidden="1" x14ac:dyDescent="0.2">
      <c r="A3137" s="1">
        <v>3148</v>
      </c>
      <c r="P3137" s="6">
        <f t="shared" si="261"/>
        <v>0</v>
      </c>
      <c r="R3137" s="6">
        <f t="shared" si="262"/>
        <v>0</v>
      </c>
      <c r="S3137" s="57">
        <f t="shared" si="265"/>
        <v>0</v>
      </c>
      <c r="T3137" s="6">
        <f>Table1[[#This Row],[Volume in Units]]*Table1[[#This Row],[Price SDG/Unit]]</f>
        <v>0</v>
      </c>
      <c r="U3137" s="57">
        <f>Table1[[#This Row],[Volume MT/Head]]*Table1[[#This Row],[Price USD/(MT/Head)]]</f>
        <v>0</v>
      </c>
      <c r="W3137" s="28">
        <f>Table1[[#This Row],[Commission SDG/MT]]*Table1[[#This Row],[Volume in Units]]</f>
        <v>0</v>
      </c>
      <c r="Y3137" s="28">
        <f t="shared" si="263"/>
        <v>0</v>
      </c>
      <c r="Z3137" s="6">
        <f>IFERROR((Table1[[#This Row],[Total Cost SDG]]/Table1[[#This Row],[Volume MT/Head]]),0)</f>
        <v>0</v>
      </c>
      <c r="AA3137" s="57" t="e">
        <f t="shared" si="264"/>
        <v>#DIV/0!</v>
      </c>
      <c r="AB3137" s="57">
        <f>IFERROR((Table1[[#This Row],[Total Cost USD]]/Table1[[#This Row],[Volume MT/Head]]),0)</f>
        <v>0</v>
      </c>
      <c r="AD3137" s="6">
        <f>Table1[[#This Row],[Volume MT/Head]]-Table1[[#This Row],[Delivered MT]]</f>
        <v>0</v>
      </c>
      <c r="AE3137" s="6">
        <f>Table1[[#This Row],[Delivered MT]]*Table1[[#This Row],[Average Cost SDG/MT]]</f>
        <v>0</v>
      </c>
    </row>
    <row r="3138" spans="1:31" hidden="1" x14ac:dyDescent="0.2">
      <c r="A3138" s="1">
        <v>3149</v>
      </c>
      <c r="P3138" s="6">
        <f t="shared" ref="P3138:P3201" si="266">IF(N3138="KG",(O3138/1000),IF(N3138="Head",(O3138*1),IF(N3138="Kantar 100lb",(O3138/22.25),IF(N3138="Kantar 315lb",(O3138*315/2204.6),IF(N3138="MT",(O3138*1),IF(N3138="Ardab",(O3138*199.726/1000),IF(N3138="104 Bag",(O3138*104/1000),IF(N3138="101 Bag",(O3138*101/1000),IF(N3138=0,0)))))))))</f>
        <v>0</v>
      </c>
      <c r="R3138" s="6">
        <f t="shared" ref="R3138:R3201" si="267">IF(N3138="KG",(Q3138*1000),IF(N3138="Head",(Q3138*1),IF(N3138="Kantar 100lb",(Q3138*22.25),IF(N3138="Kantar 315lb",(Q3138/315*2204.6),IF(N3138="MT",(Q3138*1),IF(N3138="Ardab",(Q3138/199.726*1000),IF(N3138="104 Bag",(Q3138/104*1000),IF(N3138="101 Bag",(Q3138/101*1000),IF(N3138=0,0)))))))))</f>
        <v>0</v>
      </c>
      <c r="S3138" s="57">
        <f t="shared" si="265"/>
        <v>0</v>
      </c>
      <c r="T3138" s="6">
        <f>Table1[[#This Row],[Volume in Units]]*Table1[[#This Row],[Price SDG/Unit]]</f>
        <v>0</v>
      </c>
      <c r="U3138" s="57">
        <f>Table1[[#This Row],[Volume MT/Head]]*Table1[[#This Row],[Price USD/(MT/Head)]]</f>
        <v>0</v>
      </c>
      <c r="W3138" s="28">
        <f>Table1[[#This Row],[Commission SDG/MT]]*Table1[[#This Row],[Volume in Units]]</f>
        <v>0</v>
      </c>
      <c r="Y3138" s="28">
        <f t="shared" ref="Y3138:Y3201" si="268">T3138+W3138+X3138</f>
        <v>0</v>
      </c>
      <c r="Z3138" s="6">
        <f>IFERROR((Table1[[#This Row],[Total Cost SDG]]/Table1[[#This Row],[Volume MT/Head]]),0)</f>
        <v>0</v>
      </c>
      <c r="AA3138" s="57" t="e">
        <f t="shared" ref="AA3138:AA3201" si="269">Y3138/F3138</f>
        <v>#DIV/0!</v>
      </c>
      <c r="AB3138" s="57">
        <f>IFERROR((Table1[[#This Row],[Total Cost USD]]/Table1[[#This Row],[Volume MT/Head]]),0)</f>
        <v>0</v>
      </c>
      <c r="AD3138" s="6">
        <f>Table1[[#This Row],[Volume MT/Head]]-Table1[[#This Row],[Delivered MT]]</f>
        <v>0</v>
      </c>
      <c r="AE3138" s="6">
        <f>Table1[[#This Row],[Delivered MT]]*Table1[[#This Row],[Average Cost SDG/MT]]</f>
        <v>0</v>
      </c>
    </row>
    <row r="3139" spans="1:31" hidden="1" x14ac:dyDescent="0.2">
      <c r="A3139" s="1">
        <v>3150</v>
      </c>
      <c r="P3139" s="6">
        <f t="shared" si="266"/>
        <v>0</v>
      </c>
      <c r="R3139" s="6">
        <f t="shared" si="267"/>
        <v>0</v>
      </c>
      <c r="S3139" s="57">
        <f t="shared" si="265"/>
        <v>0</v>
      </c>
      <c r="T3139" s="6">
        <f>Table1[[#This Row],[Volume in Units]]*Table1[[#This Row],[Price SDG/Unit]]</f>
        <v>0</v>
      </c>
      <c r="U3139" s="57">
        <f>Table1[[#This Row],[Volume MT/Head]]*Table1[[#This Row],[Price USD/(MT/Head)]]</f>
        <v>0</v>
      </c>
      <c r="W3139" s="28">
        <f>Table1[[#This Row],[Commission SDG/MT]]*Table1[[#This Row],[Volume in Units]]</f>
        <v>0</v>
      </c>
      <c r="Y3139" s="28">
        <f t="shared" si="268"/>
        <v>0</v>
      </c>
      <c r="Z3139" s="6">
        <f>IFERROR((Table1[[#This Row],[Total Cost SDG]]/Table1[[#This Row],[Volume MT/Head]]),0)</f>
        <v>0</v>
      </c>
      <c r="AA3139" s="57" t="e">
        <f t="shared" si="269"/>
        <v>#DIV/0!</v>
      </c>
      <c r="AB3139" s="57">
        <f>IFERROR((Table1[[#This Row],[Total Cost USD]]/Table1[[#This Row],[Volume MT/Head]]),0)</f>
        <v>0</v>
      </c>
      <c r="AD3139" s="6">
        <f>Table1[[#This Row],[Volume MT/Head]]-Table1[[#This Row],[Delivered MT]]</f>
        <v>0</v>
      </c>
      <c r="AE3139" s="6">
        <f>Table1[[#This Row],[Delivered MT]]*Table1[[#This Row],[Average Cost SDG/MT]]</f>
        <v>0</v>
      </c>
    </row>
    <row r="3140" spans="1:31" hidden="1" x14ac:dyDescent="0.2">
      <c r="A3140" s="1">
        <v>3151</v>
      </c>
      <c r="P3140" s="6">
        <f t="shared" si="266"/>
        <v>0</v>
      </c>
      <c r="R3140" s="6">
        <f t="shared" si="267"/>
        <v>0</v>
      </c>
      <c r="S3140" s="57">
        <f t="shared" si="265"/>
        <v>0</v>
      </c>
      <c r="T3140" s="6">
        <f>Table1[[#This Row],[Volume in Units]]*Table1[[#This Row],[Price SDG/Unit]]</f>
        <v>0</v>
      </c>
      <c r="U3140" s="57">
        <f>Table1[[#This Row],[Volume MT/Head]]*Table1[[#This Row],[Price USD/(MT/Head)]]</f>
        <v>0</v>
      </c>
      <c r="W3140" s="28">
        <f>Table1[[#This Row],[Commission SDG/MT]]*Table1[[#This Row],[Volume in Units]]</f>
        <v>0</v>
      </c>
      <c r="Y3140" s="28">
        <f t="shared" si="268"/>
        <v>0</v>
      </c>
      <c r="Z3140" s="6">
        <f>IFERROR((Table1[[#This Row],[Total Cost SDG]]/Table1[[#This Row],[Volume MT/Head]]),0)</f>
        <v>0</v>
      </c>
      <c r="AA3140" s="57" t="e">
        <f t="shared" si="269"/>
        <v>#DIV/0!</v>
      </c>
      <c r="AB3140" s="57">
        <f>IFERROR((Table1[[#This Row],[Total Cost USD]]/Table1[[#This Row],[Volume MT/Head]]),0)</f>
        <v>0</v>
      </c>
      <c r="AD3140" s="6">
        <f>Table1[[#This Row],[Volume MT/Head]]-Table1[[#This Row],[Delivered MT]]</f>
        <v>0</v>
      </c>
      <c r="AE3140" s="6">
        <f>Table1[[#This Row],[Delivered MT]]*Table1[[#This Row],[Average Cost SDG/MT]]</f>
        <v>0</v>
      </c>
    </row>
    <row r="3141" spans="1:31" hidden="1" x14ac:dyDescent="0.2">
      <c r="A3141" s="1">
        <v>3152</v>
      </c>
      <c r="P3141" s="6">
        <f t="shared" si="266"/>
        <v>0</v>
      </c>
      <c r="R3141" s="6">
        <f t="shared" si="267"/>
        <v>0</v>
      </c>
      <c r="S3141" s="57">
        <f t="shared" si="265"/>
        <v>0</v>
      </c>
      <c r="T3141" s="6">
        <f>Table1[[#This Row],[Volume in Units]]*Table1[[#This Row],[Price SDG/Unit]]</f>
        <v>0</v>
      </c>
      <c r="U3141" s="57">
        <f>Table1[[#This Row],[Volume MT/Head]]*Table1[[#This Row],[Price USD/(MT/Head)]]</f>
        <v>0</v>
      </c>
      <c r="W3141" s="28">
        <f>Table1[[#This Row],[Commission SDG/MT]]*Table1[[#This Row],[Volume in Units]]</f>
        <v>0</v>
      </c>
      <c r="Y3141" s="28">
        <f t="shared" si="268"/>
        <v>0</v>
      </c>
      <c r="Z3141" s="6">
        <f>IFERROR((Table1[[#This Row],[Total Cost SDG]]/Table1[[#This Row],[Volume MT/Head]]),0)</f>
        <v>0</v>
      </c>
      <c r="AA3141" s="57" t="e">
        <f t="shared" si="269"/>
        <v>#DIV/0!</v>
      </c>
      <c r="AB3141" s="57">
        <f>IFERROR((Table1[[#This Row],[Total Cost USD]]/Table1[[#This Row],[Volume MT/Head]]),0)</f>
        <v>0</v>
      </c>
      <c r="AD3141" s="6">
        <f>Table1[[#This Row],[Volume MT/Head]]-Table1[[#This Row],[Delivered MT]]</f>
        <v>0</v>
      </c>
      <c r="AE3141" s="6">
        <f>Table1[[#This Row],[Delivered MT]]*Table1[[#This Row],[Average Cost SDG/MT]]</f>
        <v>0</v>
      </c>
    </row>
    <row r="3142" spans="1:31" hidden="1" x14ac:dyDescent="0.2">
      <c r="A3142" s="1">
        <v>3153</v>
      </c>
      <c r="P3142" s="6">
        <f t="shared" si="266"/>
        <v>0</v>
      </c>
      <c r="R3142" s="6">
        <f t="shared" si="267"/>
        <v>0</v>
      </c>
      <c r="S3142" s="57">
        <f t="shared" si="265"/>
        <v>0</v>
      </c>
      <c r="T3142" s="6">
        <f>Table1[[#This Row],[Volume in Units]]*Table1[[#This Row],[Price SDG/Unit]]</f>
        <v>0</v>
      </c>
      <c r="U3142" s="57">
        <f>Table1[[#This Row],[Volume MT/Head]]*Table1[[#This Row],[Price USD/(MT/Head)]]</f>
        <v>0</v>
      </c>
      <c r="W3142" s="28">
        <f>Table1[[#This Row],[Commission SDG/MT]]*Table1[[#This Row],[Volume in Units]]</f>
        <v>0</v>
      </c>
      <c r="Y3142" s="28">
        <f t="shared" si="268"/>
        <v>0</v>
      </c>
      <c r="Z3142" s="6">
        <f>IFERROR((Table1[[#This Row],[Total Cost SDG]]/Table1[[#This Row],[Volume MT/Head]]),0)</f>
        <v>0</v>
      </c>
      <c r="AA3142" s="57" t="e">
        <f t="shared" si="269"/>
        <v>#DIV/0!</v>
      </c>
      <c r="AB3142" s="57">
        <f>IFERROR((Table1[[#This Row],[Total Cost USD]]/Table1[[#This Row],[Volume MT/Head]]),0)</f>
        <v>0</v>
      </c>
      <c r="AD3142" s="6">
        <f>Table1[[#This Row],[Volume MT/Head]]-Table1[[#This Row],[Delivered MT]]</f>
        <v>0</v>
      </c>
      <c r="AE3142" s="6">
        <f>Table1[[#This Row],[Delivered MT]]*Table1[[#This Row],[Average Cost SDG/MT]]</f>
        <v>0</v>
      </c>
    </row>
    <row r="3143" spans="1:31" hidden="1" x14ac:dyDescent="0.2">
      <c r="A3143" s="1">
        <v>3154</v>
      </c>
      <c r="P3143" s="6">
        <f t="shared" si="266"/>
        <v>0</v>
      </c>
      <c r="R3143" s="6">
        <f t="shared" si="267"/>
        <v>0</v>
      </c>
      <c r="S3143" s="57">
        <f t="shared" si="265"/>
        <v>0</v>
      </c>
      <c r="T3143" s="6">
        <f>Table1[[#This Row],[Volume in Units]]*Table1[[#This Row],[Price SDG/Unit]]</f>
        <v>0</v>
      </c>
      <c r="U3143" s="57">
        <f>Table1[[#This Row],[Volume MT/Head]]*Table1[[#This Row],[Price USD/(MT/Head)]]</f>
        <v>0</v>
      </c>
      <c r="W3143" s="28">
        <f>Table1[[#This Row],[Commission SDG/MT]]*Table1[[#This Row],[Volume in Units]]</f>
        <v>0</v>
      </c>
      <c r="Y3143" s="28">
        <f t="shared" si="268"/>
        <v>0</v>
      </c>
      <c r="Z3143" s="6">
        <f>IFERROR((Table1[[#This Row],[Total Cost SDG]]/Table1[[#This Row],[Volume MT/Head]]),0)</f>
        <v>0</v>
      </c>
      <c r="AA3143" s="57" t="e">
        <f t="shared" si="269"/>
        <v>#DIV/0!</v>
      </c>
      <c r="AB3143" s="57">
        <f>IFERROR((Table1[[#This Row],[Total Cost USD]]/Table1[[#This Row],[Volume MT/Head]]),0)</f>
        <v>0</v>
      </c>
      <c r="AD3143" s="6">
        <f>Table1[[#This Row],[Volume MT/Head]]-Table1[[#This Row],[Delivered MT]]</f>
        <v>0</v>
      </c>
      <c r="AE3143" s="6">
        <f>Table1[[#This Row],[Delivered MT]]*Table1[[#This Row],[Average Cost SDG/MT]]</f>
        <v>0</v>
      </c>
    </row>
    <row r="3144" spans="1:31" hidden="1" x14ac:dyDescent="0.2">
      <c r="A3144" s="1">
        <v>3155</v>
      </c>
      <c r="P3144" s="6">
        <f t="shared" si="266"/>
        <v>0</v>
      </c>
      <c r="R3144" s="6">
        <f t="shared" si="267"/>
        <v>0</v>
      </c>
      <c r="S3144" s="57">
        <f t="shared" si="265"/>
        <v>0</v>
      </c>
      <c r="T3144" s="6">
        <f>Table1[[#This Row],[Volume in Units]]*Table1[[#This Row],[Price SDG/Unit]]</f>
        <v>0</v>
      </c>
      <c r="U3144" s="57">
        <f>Table1[[#This Row],[Volume MT/Head]]*Table1[[#This Row],[Price USD/(MT/Head)]]</f>
        <v>0</v>
      </c>
      <c r="W3144" s="28">
        <f>Table1[[#This Row],[Commission SDG/MT]]*Table1[[#This Row],[Volume in Units]]</f>
        <v>0</v>
      </c>
      <c r="Y3144" s="28">
        <f t="shared" si="268"/>
        <v>0</v>
      </c>
      <c r="Z3144" s="6">
        <f>IFERROR((Table1[[#This Row],[Total Cost SDG]]/Table1[[#This Row],[Volume MT/Head]]),0)</f>
        <v>0</v>
      </c>
      <c r="AA3144" s="57" t="e">
        <f t="shared" si="269"/>
        <v>#DIV/0!</v>
      </c>
      <c r="AB3144" s="57">
        <f>IFERROR((Table1[[#This Row],[Total Cost USD]]/Table1[[#This Row],[Volume MT/Head]]),0)</f>
        <v>0</v>
      </c>
      <c r="AD3144" s="6">
        <f>Table1[[#This Row],[Volume MT/Head]]-Table1[[#This Row],[Delivered MT]]</f>
        <v>0</v>
      </c>
      <c r="AE3144" s="6">
        <f>Table1[[#This Row],[Delivered MT]]*Table1[[#This Row],[Average Cost SDG/MT]]</f>
        <v>0</v>
      </c>
    </row>
    <row r="3145" spans="1:31" hidden="1" x14ac:dyDescent="0.2">
      <c r="A3145" s="1">
        <v>3156</v>
      </c>
      <c r="P3145" s="6">
        <f t="shared" si="266"/>
        <v>0</v>
      </c>
      <c r="R3145" s="6">
        <f t="shared" si="267"/>
        <v>0</v>
      </c>
      <c r="S3145" s="57">
        <f t="shared" si="265"/>
        <v>0</v>
      </c>
      <c r="T3145" s="6">
        <f>Table1[[#This Row],[Volume in Units]]*Table1[[#This Row],[Price SDG/Unit]]</f>
        <v>0</v>
      </c>
      <c r="U3145" s="57">
        <f>Table1[[#This Row],[Volume MT/Head]]*Table1[[#This Row],[Price USD/(MT/Head)]]</f>
        <v>0</v>
      </c>
      <c r="W3145" s="28">
        <f>Table1[[#This Row],[Commission SDG/MT]]*Table1[[#This Row],[Volume in Units]]</f>
        <v>0</v>
      </c>
      <c r="Y3145" s="28">
        <f t="shared" si="268"/>
        <v>0</v>
      </c>
      <c r="Z3145" s="6">
        <f>IFERROR((Table1[[#This Row],[Total Cost SDG]]/Table1[[#This Row],[Volume MT/Head]]),0)</f>
        <v>0</v>
      </c>
      <c r="AA3145" s="57" t="e">
        <f t="shared" si="269"/>
        <v>#DIV/0!</v>
      </c>
      <c r="AB3145" s="57">
        <f>IFERROR((Table1[[#This Row],[Total Cost USD]]/Table1[[#This Row],[Volume MT/Head]]),0)</f>
        <v>0</v>
      </c>
      <c r="AD3145" s="6">
        <f>Table1[[#This Row],[Volume MT/Head]]-Table1[[#This Row],[Delivered MT]]</f>
        <v>0</v>
      </c>
      <c r="AE3145" s="6">
        <f>Table1[[#This Row],[Delivered MT]]*Table1[[#This Row],[Average Cost SDG/MT]]</f>
        <v>0</v>
      </c>
    </row>
    <row r="3146" spans="1:31" hidden="1" x14ac:dyDescent="0.2">
      <c r="A3146" s="1">
        <v>3157</v>
      </c>
      <c r="P3146" s="6">
        <f t="shared" si="266"/>
        <v>0</v>
      </c>
      <c r="R3146" s="6">
        <f t="shared" si="267"/>
        <v>0</v>
      </c>
      <c r="S3146" s="57">
        <f t="shared" si="265"/>
        <v>0</v>
      </c>
      <c r="T3146" s="6">
        <f>Table1[[#This Row],[Volume in Units]]*Table1[[#This Row],[Price SDG/Unit]]</f>
        <v>0</v>
      </c>
      <c r="U3146" s="57">
        <f>Table1[[#This Row],[Volume MT/Head]]*Table1[[#This Row],[Price USD/(MT/Head)]]</f>
        <v>0</v>
      </c>
      <c r="W3146" s="28">
        <f>Table1[[#This Row],[Commission SDG/MT]]*Table1[[#This Row],[Volume in Units]]</f>
        <v>0</v>
      </c>
      <c r="Y3146" s="28">
        <f t="shared" si="268"/>
        <v>0</v>
      </c>
      <c r="Z3146" s="6">
        <f>IFERROR((Table1[[#This Row],[Total Cost SDG]]/Table1[[#This Row],[Volume MT/Head]]),0)</f>
        <v>0</v>
      </c>
      <c r="AA3146" s="57" t="e">
        <f t="shared" si="269"/>
        <v>#DIV/0!</v>
      </c>
      <c r="AB3146" s="57">
        <f>IFERROR((Table1[[#This Row],[Total Cost USD]]/Table1[[#This Row],[Volume MT/Head]]),0)</f>
        <v>0</v>
      </c>
      <c r="AD3146" s="6">
        <f>Table1[[#This Row],[Volume MT/Head]]-Table1[[#This Row],[Delivered MT]]</f>
        <v>0</v>
      </c>
      <c r="AE3146" s="6">
        <f>Table1[[#This Row],[Delivered MT]]*Table1[[#This Row],[Average Cost SDG/MT]]</f>
        <v>0</v>
      </c>
    </row>
    <row r="3147" spans="1:31" hidden="1" x14ac:dyDescent="0.2">
      <c r="A3147" s="1">
        <v>3158</v>
      </c>
      <c r="P3147" s="6">
        <f t="shared" si="266"/>
        <v>0</v>
      </c>
      <c r="R3147" s="6">
        <f t="shared" si="267"/>
        <v>0</v>
      </c>
      <c r="S3147" s="57">
        <f t="shared" si="265"/>
        <v>0</v>
      </c>
      <c r="T3147" s="6">
        <f>Table1[[#This Row],[Volume in Units]]*Table1[[#This Row],[Price SDG/Unit]]</f>
        <v>0</v>
      </c>
      <c r="U3147" s="57">
        <f>Table1[[#This Row],[Volume MT/Head]]*Table1[[#This Row],[Price USD/(MT/Head)]]</f>
        <v>0</v>
      </c>
      <c r="W3147" s="28">
        <f>Table1[[#This Row],[Commission SDG/MT]]*Table1[[#This Row],[Volume in Units]]</f>
        <v>0</v>
      </c>
      <c r="Y3147" s="28">
        <f t="shared" si="268"/>
        <v>0</v>
      </c>
      <c r="Z3147" s="6">
        <f>IFERROR((Table1[[#This Row],[Total Cost SDG]]/Table1[[#This Row],[Volume MT/Head]]),0)</f>
        <v>0</v>
      </c>
      <c r="AA3147" s="57" t="e">
        <f t="shared" si="269"/>
        <v>#DIV/0!</v>
      </c>
      <c r="AB3147" s="57">
        <f>IFERROR((Table1[[#This Row],[Total Cost USD]]/Table1[[#This Row],[Volume MT/Head]]),0)</f>
        <v>0</v>
      </c>
      <c r="AD3147" s="6">
        <f>Table1[[#This Row],[Volume MT/Head]]-Table1[[#This Row],[Delivered MT]]</f>
        <v>0</v>
      </c>
      <c r="AE3147" s="6">
        <f>Table1[[#This Row],[Delivered MT]]*Table1[[#This Row],[Average Cost SDG/MT]]</f>
        <v>0</v>
      </c>
    </row>
    <row r="3148" spans="1:31" hidden="1" x14ac:dyDescent="0.2">
      <c r="A3148" s="1">
        <v>3159</v>
      </c>
      <c r="P3148" s="6">
        <f t="shared" si="266"/>
        <v>0</v>
      </c>
      <c r="R3148" s="6">
        <f t="shared" si="267"/>
        <v>0</v>
      </c>
      <c r="S3148" s="57">
        <f t="shared" si="265"/>
        <v>0</v>
      </c>
      <c r="T3148" s="6">
        <f>Table1[[#This Row],[Volume in Units]]*Table1[[#This Row],[Price SDG/Unit]]</f>
        <v>0</v>
      </c>
      <c r="U3148" s="57">
        <f>Table1[[#This Row],[Volume MT/Head]]*Table1[[#This Row],[Price USD/(MT/Head)]]</f>
        <v>0</v>
      </c>
      <c r="W3148" s="28">
        <f>Table1[[#This Row],[Commission SDG/MT]]*Table1[[#This Row],[Volume in Units]]</f>
        <v>0</v>
      </c>
      <c r="Y3148" s="28">
        <f t="shared" si="268"/>
        <v>0</v>
      </c>
      <c r="Z3148" s="6">
        <f>IFERROR((Table1[[#This Row],[Total Cost SDG]]/Table1[[#This Row],[Volume MT/Head]]),0)</f>
        <v>0</v>
      </c>
      <c r="AA3148" s="57" t="e">
        <f t="shared" si="269"/>
        <v>#DIV/0!</v>
      </c>
      <c r="AB3148" s="57">
        <f>IFERROR((Table1[[#This Row],[Total Cost USD]]/Table1[[#This Row],[Volume MT/Head]]),0)</f>
        <v>0</v>
      </c>
      <c r="AD3148" s="6">
        <f>Table1[[#This Row],[Volume MT/Head]]-Table1[[#This Row],[Delivered MT]]</f>
        <v>0</v>
      </c>
      <c r="AE3148" s="6">
        <f>Table1[[#This Row],[Delivered MT]]*Table1[[#This Row],[Average Cost SDG/MT]]</f>
        <v>0</v>
      </c>
    </row>
    <row r="3149" spans="1:31" hidden="1" x14ac:dyDescent="0.2">
      <c r="A3149" s="1">
        <v>3160</v>
      </c>
      <c r="P3149" s="6">
        <f t="shared" si="266"/>
        <v>0</v>
      </c>
      <c r="R3149" s="6">
        <f t="shared" si="267"/>
        <v>0</v>
      </c>
      <c r="S3149" s="57">
        <f t="shared" si="265"/>
        <v>0</v>
      </c>
      <c r="T3149" s="6">
        <f>Table1[[#This Row],[Volume in Units]]*Table1[[#This Row],[Price SDG/Unit]]</f>
        <v>0</v>
      </c>
      <c r="U3149" s="57">
        <f>Table1[[#This Row],[Volume MT/Head]]*Table1[[#This Row],[Price USD/(MT/Head)]]</f>
        <v>0</v>
      </c>
      <c r="W3149" s="28">
        <f>Table1[[#This Row],[Commission SDG/MT]]*Table1[[#This Row],[Volume in Units]]</f>
        <v>0</v>
      </c>
      <c r="Y3149" s="28">
        <f t="shared" si="268"/>
        <v>0</v>
      </c>
      <c r="Z3149" s="6">
        <f>IFERROR((Table1[[#This Row],[Total Cost SDG]]/Table1[[#This Row],[Volume MT/Head]]),0)</f>
        <v>0</v>
      </c>
      <c r="AA3149" s="57" t="e">
        <f t="shared" si="269"/>
        <v>#DIV/0!</v>
      </c>
      <c r="AB3149" s="57">
        <f>IFERROR((Table1[[#This Row],[Total Cost USD]]/Table1[[#This Row],[Volume MT/Head]]),0)</f>
        <v>0</v>
      </c>
      <c r="AD3149" s="6">
        <f>Table1[[#This Row],[Volume MT/Head]]-Table1[[#This Row],[Delivered MT]]</f>
        <v>0</v>
      </c>
      <c r="AE3149" s="6">
        <f>Table1[[#This Row],[Delivered MT]]*Table1[[#This Row],[Average Cost SDG/MT]]</f>
        <v>0</v>
      </c>
    </row>
    <row r="3150" spans="1:31" hidden="1" x14ac:dyDescent="0.2">
      <c r="A3150" s="1">
        <v>3161</v>
      </c>
      <c r="P3150" s="6">
        <f t="shared" si="266"/>
        <v>0</v>
      </c>
      <c r="R3150" s="6">
        <f t="shared" si="267"/>
        <v>0</v>
      </c>
      <c r="S3150" s="57">
        <f t="shared" si="265"/>
        <v>0</v>
      </c>
      <c r="T3150" s="6">
        <f>Table1[[#This Row],[Volume in Units]]*Table1[[#This Row],[Price SDG/Unit]]</f>
        <v>0</v>
      </c>
      <c r="U3150" s="57">
        <f>Table1[[#This Row],[Volume MT/Head]]*Table1[[#This Row],[Price USD/(MT/Head)]]</f>
        <v>0</v>
      </c>
      <c r="W3150" s="28">
        <f>Table1[[#This Row],[Commission SDG/MT]]*Table1[[#This Row],[Volume in Units]]</f>
        <v>0</v>
      </c>
      <c r="Y3150" s="28">
        <f t="shared" si="268"/>
        <v>0</v>
      </c>
      <c r="Z3150" s="6">
        <f>IFERROR((Table1[[#This Row],[Total Cost SDG]]/Table1[[#This Row],[Volume MT/Head]]),0)</f>
        <v>0</v>
      </c>
      <c r="AA3150" s="57" t="e">
        <f t="shared" si="269"/>
        <v>#DIV/0!</v>
      </c>
      <c r="AB3150" s="57">
        <f>IFERROR((Table1[[#This Row],[Total Cost USD]]/Table1[[#This Row],[Volume MT/Head]]),0)</f>
        <v>0</v>
      </c>
      <c r="AD3150" s="6">
        <f>Table1[[#This Row],[Volume MT/Head]]-Table1[[#This Row],[Delivered MT]]</f>
        <v>0</v>
      </c>
      <c r="AE3150" s="6">
        <f>Table1[[#This Row],[Delivered MT]]*Table1[[#This Row],[Average Cost SDG/MT]]</f>
        <v>0</v>
      </c>
    </row>
    <row r="3151" spans="1:31" hidden="1" x14ac:dyDescent="0.2">
      <c r="A3151" s="1">
        <v>3162</v>
      </c>
      <c r="P3151" s="6">
        <f t="shared" si="266"/>
        <v>0</v>
      </c>
      <c r="R3151" s="6">
        <f t="shared" si="267"/>
        <v>0</v>
      </c>
      <c r="S3151" s="57">
        <f t="shared" si="265"/>
        <v>0</v>
      </c>
      <c r="T3151" s="6">
        <f>Table1[[#This Row],[Volume in Units]]*Table1[[#This Row],[Price SDG/Unit]]</f>
        <v>0</v>
      </c>
      <c r="U3151" s="57">
        <f>Table1[[#This Row],[Volume MT/Head]]*Table1[[#This Row],[Price USD/(MT/Head)]]</f>
        <v>0</v>
      </c>
      <c r="W3151" s="28">
        <f>Table1[[#This Row],[Commission SDG/MT]]*Table1[[#This Row],[Volume in Units]]</f>
        <v>0</v>
      </c>
      <c r="Y3151" s="28">
        <f t="shared" si="268"/>
        <v>0</v>
      </c>
      <c r="Z3151" s="6">
        <f>IFERROR((Table1[[#This Row],[Total Cost SDG]]/Table1[[#This Row],[Volume MT/Head]]),0)</f>
        <v>0</v>
      </c>
      <c r="AA3151" s="57" t="e">
        <f t="shared" si="269"/>
        <v>#DIV/0!</v>
      </c>
      <c r="AB3151" s="57">
        <f>IFERROR((Table1[[#This Row],[Total Cost USD]]/Table1[[#This Row],[Volume MT/Head]]),0)</f>
        <v>0</v>
      </c>
      <c r="AD3151" s="6">
        <f>Table1[[#This Row],[Volume MT/Head]]-Table1[[#This Row],[Delivered MT]]</f>
        <v>0</v>
      </c>
      <c r="AE3151" s="6">
        <f>Table1[[#This Row],[Delivered MT]]*Table1[[#This Row],[Average Cost SDG/MT]]</f>
        <v>0</v>
      </c>
    </row>
    <row r="3152" spans="1:31" hidden="1" x14ac:dyDescent="0.2">
      <c r="A3152" s="1">
        <v>3163</v>
      </c>
      <c r="P3152" s="6">
        <f t="shared" si="266"/>
        <v>0</v>
      </c>
      <c r="R3152" s="6">
        <f t="shared" si="267"/>
        <v>0</v>
      </c>
      <c r="S3152" s="57">
        <f t="shared" si="265"/>
        <v>0</v>
      </c>
      <c r="T3152" s="6">
        <f>Table1[[#This Row],[Volume in Units]]*Table1[[#This Row],[Price SDG/Unit]]</f>
        <v>0</v>
      </c>
      <c r="U3152" s="57">
        <f>Table1[[#This Row],[Volume MT/Head]]*Table1[[#This Row],[Price USD/(MT/Head)]]</f>
        <v>0</v>
      </c>
      <c r="W3152" s="28">
        <f>Table1[[#This Row],[Commission SDG/MT]]*Table1[[#This Row],[Volume in Units]]</f>
        <v>0</v>
      </c>
      <c r="Y3152" s="28">
        <f t="shared" si="268"/>
        <v>0</v>
      </c>
      <c r="Z3152" s="6">
        <f>IFERROR((Table1[[#This Row],[Total Cost SDG]]/Table1[[#This Row],[Volume MT/Head]]),0)</f>
        <v>0</v>
      </c>
      <c r="AA3152" s="57" t="e">
        <f t="shared" si="269"/>
        <v>#DIV/0!</v>
      </c>
      <c r="AB3152" s="57">
        <f>IFERROR((Table1[[#This Row],[Total Cost USD]]/Table1[[#This Row],[Volume MT/Head]]),0)</f>
        <v>0</v>
      </c>
      <c r="AD3152" s="6">
        <f>Table1[[#This Row],[Volume MT/Head]]-Table1[[#This Row],[Delivered MT]]</f>
        <v>0</v>
      </c>
      <c r="AE3152" s="6">
        <f>Table1[[#This Row],[Delivered MT]]*Table1[[#This Row],[Average Cost SDG/MT]]</f>
        <v>0</v>
      </c>
    </row>
    <row r="3153" spans="1:31" hidden="1" x14ac:dyDescent="0.2">
      <c r="A3153" s="1">
        <v>3164</v>
      </c>
      <c r="P3153" s="6">
        <f t="shared" si="266"/>
        <v>0</v>
      </c>
      <c r="R3153" s="6">
        <f t="shared" si="267"/>
        <v>0</v>
      </c>
      <c r="S3153" s="57">
        <f t="shared" si="265"/>
        <v>0</v>
      </c>
      <c r="T3153" s="6">
        <f>Table1[[#This Row],[Volume in Units]]*Table1[[#This Row],[Price SDG/Unit]]</f>
        <v>0</v>
      </c>
      <c r="U3153" s="57">
        <f>Table1[[#This Row],[Volume MT/Head]]*Table1[[#This Row],[Price USD/(MT/Head)]]</f>
        <v>0</v>
      </c>
      <c r="W3153" s="28">
        <f>Table1[[#This Row],[Commission SDG/MT]]*Table1[[#This Row],[Volume in Units]]</f>
        <v>0</v>
      </c>
      <c r="Y3153" s="28">
        <f t="shared" si="268"/>
        <v>0</v>
      </c>
      <c r="Z3153" s="6">
        <f>IFERROR((Table1[[#This Row],[Total Cost SDG]]/Table1[[#This Row],[Volume MT/Head]]),0)</f>
        <v>0</v>
      </c>
      <c r="AA3153" s="57" t="e">
        <f t="shared" si="269"/>
        <v>#DIV/0!</v>
      </c>
      <c r="AB3153" s="57">
        <f>IFERROR((Table1[[#This Row],[Total Cost USD]]/Table1[[#This Row],[Volume MT/Head]]),0)</f>
        <v>0</v>
      </c>
      <c r="AD3153" s="6">
        <f>Table1[[#This Row],[Volume MT/Head]]-Table1[[#This Row],[Delivered MT]]</f>
        <v>0</v>
      </c>
      <c r="AE3153" s="6">
        <f>Table1[[#This Row],[Delivered MT]]*Table1[[#This Row],[Average Cost SDG/MT]]</f>
        <v>0</v>
      </c>
    </row>
    <row r="3154" spans="1:31" hidden="1" x14ac:dyDescent="0.2">
      <c r="A3154" s="1">
        <v>3165</v>
      </c>
      <c r="P3154" s="6">
        <f t="shared" si="266"/>
        <v>0</v>
      </c>
      <c r="R3154" s="6">
        <f t="shared" si="267"/>
        <v>0</v>
      </c>
      <c r="S3154" s="57">
        <f t="shared" si="265"/>
        <v>0</v>
      </c>
      <c r="T3154" s="6">
        <f>Table1[[#This Row],[Volume in Units]]*Table1[[#This Row],[Price SDG/Unit]]</f>
        <v>0</v>
      </c>
      <c r="U3154" s="57">
        <f>Table1[[#This Row],[Volume MT/Head]]*Table1[[#This Row],[Price USD/(MT/Head)]]</f>
        <v>0</v>
      </c>
      <c r="W3154" s="28">
        <f>Table1[[#This Row],[Commission SDG/MT]]*Table1[[#This Row],[Volume in Units]]</f>
        <v>0</v>
      </c>
      <c r="Y3154" s="28">
        <f t="shared" si="268"/>
        <v>0</v>
      </c>
      <c r="Z3154" s="6">
        <f>IFERROR((Table1[[#This Row],[Total Cost SDG]]/Table1[[#This Row],[Volume MT/Head]]),0)</f>
        <v>0</v>
      </c>
      <c r="AA3154" s="57" t="e">
        <f t="shared" si="269"/>
        <v>#DIV/0!</v>
      </c>
      <c r="AB3154" s="57">
        <f>IFERROR((Table1[[#This Row],[Total Cost USD]]/Table1[[#This Row],[Volume MT/Head]]),0)</f>
        <v>0</v>
      </c>
      <c r="AD3154" s="6">
        <f>Table1[[#This Row],[Volume MT/Head]]-Table1[[#This Row],[Delivered MT]]</f>
        <v>0</v>
      </c>
      <c r="AE3154" s="6">
        <f>Table1[[#This Row],[Delivered MT]]*Table1[[#This Row],[Average Cost SDG/MT]]</f>
        <v>0</v>
      </c>
    </row>
    <row r="3155" spans="1:31" hidden="1" x14ac:dyDescent="0.2">
      <c r="A3155" s="1">
        <v>3166</v>
      </c>
      <c r="P3155" s="6">
        <f t="shared" si="266"/>
        <v>0</v>
      </c>
      <c r="R3155" s="6">
        <f t="shared" si="267"/>
        <v>0</v>
      </c>
      <c r="S3155" s="57">
        <f t="shared" si="265"/>
        <v>0</v>
      </c>
      <c r="T3155" s="6">
        <f>Table1[[#This Row],[Volume in Units]]*Table1[[#This Row],[Price SDG/Unit]]</f>
        <v>0</v>
      </c>
      <c r="U3155" s="57">
        <f>Table1[[#This Row],[Volume MT/Head]]*Table1[[#This Row],[Price USD/(MT/Head)]]</f>
        <v>0</v>
      </c>
      <c r="W3155" s="28">
        <f>Table1[[#This Row],[Commission SDG/MT]]*Table1[[#This Row],[Volume in Units]]</f>
        <v>0</v>
      </c>
      <c r="Y3155" s="28">
        <f t="shared" si="268"/>
        <v>0</v>
      </c>
      <c r="Z3155" s="6">
        <f>IFERROR((Table1[[#This Row],[Total Cost SDG]]/Table1[[#This Row],[Volume MT/Head]]),0)</f>
        <v>0</v>
      </c>
      <c r="AA3155" s="57" t="e">
        <f t="shared" si="269"/>
        <v>#DIV/0!</v>
      </c>
      <c r="AB3155" s="57">
        <f>IFERROR((Table1[[#This Row],[Total Cost USD]]/Table1[[#This Row],[Volume MT/Head]]),0)</f>
        <v>0</v>
      </c>
      <c r="AD3155" s="6">
        <f>Table1[[#This Row],[Volume MT/Head]]-Table1[[#This Row],[Delivered MT]]</f>
        <v>0</v>
      </c>
      <c r="AE3155" s="6">
        <f>Table1[[#This Row],[Delivered MT]]*Table1[[#This Row],[Average Cost SDG/MT]]</f>
        <v>0</v>
      </c>
    </row>
    <row r="3156" spans="1:31" hidden="1" x14ac:dyDescent="0.2">
      <c r="A3156" s="1">
        <v>3167</v>
      </c>
      <c r="P3156" s="6">
        <f t="shared" si="266"/>
        <v>0</v>
      </c>
      <c r="R3156" s="6">
        <f t="shared" si="267"/>
        <v>0</v>
      </c>
      <c r="S3156" s="57">
        <f t="shared" si="265"/>
        <v>0</v>
      </c>
      <c r="T3156" s="6">
        <f>Table1[[#This Row],[Volume in Units]]*Table1[[#This Row],[Price SDG/Unit]]</f>
        <v>0</v>
      </c>
      <c r="U3156" s="57">
        <f>Table1[[#This Row],[Volume MT/Head]]*Table1[[#This Row],[Price USD/(MT/Head)]]</f>
        <v>0</v>
      </c>
      <c r="W3156" s="28">
        <f>Table1[[#This Row],[Commission SDG/MT]]*Table1[[#This Row],[Volume in Units]]</f>
        <v>0</v>
      </c>
      <c r="Y3156" s="28">
        <f t="shared" si="268"/>
        <v>0</v>
      </c>
      <c r="Z3156" s="6">
        <f>IFERROR((Table1[[#This Row],[Total Cost SDG]]/Table1[[#This Row],[Volume MT/Head]]),0)</f>
        <v>0</v>
      </c>
      <c r="AA3156" s="57" t="e">
        <f t="shared" si="269"/>
        <v>#DIV/0!</v>
      </c>
      <c r="AB3156" s="57">
        <f>IFERROR((Table1[[#This Row],[Total Cost USD]]/Table1[[#This Row],[Volume MT/Head]]),0)</f>
        <v>0</v>
      </c>
      <c r="AD3156" s="6">
        <f>Table1[[#This Row],[Volume MT/Head]]-Table1[[#This Row],[Delivered MT]]</f>
        <v>0</v>
      </c>
      <c r="AE3156" s="6">
        <f>Table1[[#This Row],[Delivered MT]]*Table1[[#This Row],[Average Cost SDG/MT]]</f>
        <v>0</v>
      </c>
    </row>
    <row r="3157" spans="1:31" hidden="1" x14ac:dyDescent="0.2">
      <c r="A3157" s="1">
        <v>3168</v>
      </c>
      <c r="P3157" s="6">
        <f t="shared" si="266"/>
        <v>0</v>
      </c>
      <c r="R3157" s="6">
        <f t="shared" si="267"/>
        <v>0</v>
      </c>
      <c r="S3157" s="57">
        <f t="shared" si="265"/>
        <v>0</v>
      </c>
      <c r="T3157" s="6">
        <f>Table1[[#This Row],[Volume in Units]]*Table1[[#This Row],[Price SDG/Unit]]</f>
        <v>0</v>
      </c>
      <c r="U3157" s="57">
        <f>Table1[[#This Row],[Volume MT/Head]]*Table1[[#This Row],[Price USD/(MT/Head)]]</f>
        <v>0</v>
      </c>
      <c r="W3157" s="28">
        <f>Table1[[#This Row],[Commission SDG/MT]]*Table1[[#This Row],[Volume in Units]]</f>
        <v>0</v>
      </c>
      <c r="Y3157" s="28">
        <f t="shared" si="268"/>
        <v>0</v>
      </c>
      <c r="Z3157" s="6">
        <f>IFERROR((Table1[[#This Row],[Total Cost SDG]]/Table1[[#This Row],[Volume MT/Head]]),0)</f>
        <v>0</v>
      </c>
      <c r="AA3157" s="57" t="e">
        <f t="shared" si="269"/>
        <v>#DIV/0!</v>
      </c>
      <c r="AB3157" s="57">
        <f>IFERROR((Table1[[#This Row],[Total Cost USD]]/Table1[[#This Row],[Volume MT/Head]]),0)</f>
        <v>0</v>
      </c>
      <c r="AD3157" s="6">
        <f>Table1[[#This Row],[Volume MT/Head]]-Table1[[#This Row],[Delivered MT]]</f>
        <v>0</v>
      </c>
      <c r="AE3157" s="6">
        <f>Table1[[#This Row],[Delivered MT]]*Table1[[#This Row],[Average Cost SDG/MT]]</f>
        <v>0</v>
      </c>
    </row>
    <row r="3158" spans="1:31" hidden="1" x14ac:dyDescent="0.2">
      <c r="A3158" s="1">
        <v>3169</v>
      </c>
      <c r="P3158" s="6">
        <f t="shared" si="266"/>
        <v>0</v>
      </c>
      <c r="R3158" s="6">
        <f t="shared" si="267"/>
        <v>0</v>
      </c>
      <c r="S3158" s="57">
        <f t="shared" si="265"/>
        <v>0</v>
      </c>
      <c r="T3158" s="6">
        <f>Table1[[#This Row],[Volume in Units]]*Table1[[#This Row],[Price SDG/Unit]]</f>
        <v>0</v>
      </c>
      <c r="U3158" s="57">
        <f>Table1[[#This Row],[Volume MT/Head]]*Table1[[#This Row],[Price USD/(MT/Head)]]</f>
        <v>0</v>
      </c>
      <c r="W3158" s="28">
        <f>Table1[[#This Row],[Commission SDG/MT]]*Table1[[#This Row],[Volume in Units]]</f>
        <v>0</v>
      </c>
      <c r="Y3158" s="28">
        <f t="shared" si="268"/>
        <v>0</v>
      </c>
      <c r="Z3158" s="6">
        <f>IFERROR((Table1[[#This Row],[Total Cost SDG]]/Table1[[#This Row],[Volume MT/Head]]),0)</f>
        <v>0</v>
      </c>
      <c r="AA3158" s="57" t="e">
        <f t="shared" si="269"/>
        <v>#DIV/0!</v>
      </c>
      <c r="AB3158" s="57">
        <f>IFERROR((Table1[[#This Row],[Total Cost USD]]/Table1[[#This Row],[Volume MT/Head]]),0)</f>
        <v>0</v>
      </c>
      <c r="AD3158" s="6">
        <f>Table1[[#This Row],[Volume MT/Head]]-Table1[[#This Row],[Delivered MT]]</f>
        <v>0</v>
      </c>
      <c r="AE3158" s="6">
        <f>Table1[[#This Row],[Delivered MT]]*Table1[[#This Row],[Average Cost SDG/MT]]</f>
        <v>0</v>
      </c>
    </row>
    <row r="3159" spans="1:31" hidden="1" x14ac:dyDescent="0.2">
      <c r="A3159" s="1">
        <v>3170</v>
      </c>
      <c r="P3159" s="6">
        <f t="shared" si="266"/>
        <v>0</v>
      </c>
      <c r="R3159" s="6">
        <f t="shared" si="267"/>
        <v>0</v>
      </c>
      <c r="S3159" s="57">
        <f t="shared" si="265"/>
        <v>0</v>
      </c>
      <c r="T3159" s="6">
        <f>Table1[[#This Row],[Volume in Units]]*Table1[[#This Row],[Price SDG/Unit]]</f>
        <v>0</v>
      </c>
      <c r="U3159" s="57">
        <f>Table1[[#This Row],[Volume MT/Head]]*Table1[[#This Row],[Price USD/(MT/Head)]]</f>
        <v>0</v>
      </c>
      <c r="W3159" s="28">
        <f>Table1[[#This Row],[Commission SDG/MT]]*Table1[[#This Row],[Volume in Units]]</f>
        <v>0</v>
      </c>
      <c r="Y3159" s="28">
        <f t="shared" si="268"/>
        <v>0</v>
      </c>
      <c r="Z3159" s="6">
        <f>IFERROR((Table1[[#This Row],[Total Cost SDG]]/Table1[[#This Row],[Volume MT/Head]]),0)</f>
        <v>0</v>
      </c>
      <c r="AA3159" s="57" t="e">
        <f t="shared" si="269"/>
        <v>#DIV/0!</v>
      </c>
      <c r="AB3159" s="57">
        <f>IFERROR((Table1[[#This Row],[Total Cost USD]]/Table1[[#This Row],[Volume MT/Head]]),0)</f>
        <v>0</v>
      </c>
      <c r="AD3159" s="6">
        <f>Table1[[#This Row],[Volume MT/Head]]-Table1[[#This Row],[Delivered MT]]</f>
        <v>0</v>
      </c>
      <c r="AE3159" s="6">
        <f>Table1[[#This Row],[Delivered MT]]*Table1[[#This Row],[Average Cost SDG/MT]]</f>
        <v>0</v>
      </c>
    </row>
    <row r="3160" spans="1:31" hidden="1" x14ac:dyDescent="0.2">
      <c r="A3160" s="1">
        <v>3171</v>
      </c>
      <c r="P3160" s="6">
        <f t="shared" si="266"/>
        <v>0</v>
      </c>
      <c r="R3160" s="6">
        <f t="shared" si="267"/>
        <v>0</v>
      </c>
      <c r="S3160" s="57">
        <f t="shared" si="265"/>
        <v>0</v>
      </c>
      <c r="T3160" s="6">
        <f>Table1[[#This Row],[Volume in Units]]*Table1[[#This Row],[Price SDG/Unit]]</f>
        <v>0</v>
      </c>
      <c r="U3160" s="57">
        <f>Table1[[#This Row],[Volume MT/Head]]*Table1[[#This Row],[Price USD/(MT/Head)]]</f>
        <v>0</v>
      </c>
      <c r="W3160" s="28">
        <f>Table1[[#This Row],[Commission SDG/MT]]*Table1[[#This Row],[Volume in Units]]</f>
        <v>0</v>
      </c>
      <c r="Y3160" s="28">
        <f t="shared" si="268"/>
        <v>0</v>
      </c>
      <c r="Z3160" s="6">
        <f>IFERROR((Table1[[#This Row],[Total Cost SDG]]/Table1[[#This Row],[Volume MT/Head]]),0)</f>
        <v>0</v>
      </c>
      <c r="AA3160" s="57" t="e">
        <f t="shared" si="269"/>
        <v>#DIV/0!</v>
      </c>
      <c r="AB3160" s="57">
        <f>IFERROR((Table1[[#This Row],[Total Cost USD]]/Table1[[#This Row],[Volume MT/Head]]),0)</f>
        <v>0</v>
      </c>
      <c r="AD3160" s="6">
        <f>Table1[[#This Row],[Volume MT/Head]]-Table1[[#This Row],[Delivered MT]]</f>
        <v>0</v>
      </c>
      <c r="AE3160" s="6">
        <f>Table1[[#This Row],[Delivered MT]]*Table1[[#This Row],[Average Cost SDG/MT]]</f>
        <v>0</v>
      </c>
    </row>
    <row r="3161" spans="1:31" hidden="1" x14ac:dyDescent="0.2">
      <c r="A3161" s="1">
        <v>3172</v>
      </c>
      <c r="P3161" s="6">
        <f t="shared" si="266"/>
        <v>0</v>
      </c>
      <c r="R3161" s="6">
        <f t="shared" si="267"/>
        <v>0</v>
      </c>
      <c r="S3161" s="57">
        <f t="shared" ref="S3161:S3224" si="270">IFERROR((R3161/F3161),0)</f>
        <v>0</v>
      </c>
      <c r="T3161" s="6">
        <f>Table1[[#This Row],[Volume in Units]]*Table1[[#This Row],[Price SDG/Unit]]</f>
        <v>0</v>
      </c>
      <c r="U3161" s="57">
        <f>Table1[[#This Row],[Volume MT/Head]]*Table1[[#This Row],[Price USD/(MT/Head)]]</f>
        <v>0</v>
      </c>
      <c r="W3161" s="28">
        <f>Table1[[#This Row],[Commission SDG/MT]]*Table1[[#This Row],[Volume in Units]]</f>
        <v>0</v>
      </c>
      <c r="Y3161" s="28">
        <f t="shared" si="268"/>
        <v>0</v>
      </c>
      <c r="Z3161" s="6">
        <f>IFERROR((Table1[[#This Row],[Total Cost SDG]]/Table1[[#This Row],[Volume MT/Head]]),0)</f>
        <v>0</v>
      </c>
      <c r="AA3161" s="57" t="e">
        <f t="shared" si="269"/>
        <v>#DIV/0!</v>
      </c>
      <c r="AB3161" s="57">
        <f>IFERROR((Table1[[#This Row],[Total Cost USD]]/Table1[[#This Row],[Volume MT/Head]]),0)</f>
        <v>0</v>
      </c>
      <c r="AD3161" s="6">
        <f>Table1[[#This Row],[Volume MT/Head]]-Table1[[#This Row],[Delivered MT]]</f>
        <v>0</v>
      </c>
      <c r="AE3161" s="6">
        <f>Table1[[#This Row],[Delivered MT]]*Table1[[#This Row],[Average Cost SDG/MT]]</f>
        <v>0</v>
      </c>
    </row>
    <row r="3162" spans="1:31" hidden="1" x14ac:dyDescent="0.2">
      <c r="A3162" s="1">
        <v>3173</v>
      </c>
      <c r="P3162" s="6">
        <f t="shared" si="266"/>
        <v>0</v>
      </c>
      <c r="R3162" s="6">
        <f t="shared" si="267"/>
        <v>0</v>
      </c>
      <c r="S3162" s="57">
        <f t="shared" si="270"/>
        <v>0</v>
      </c>
      <c r="T3162" s="6">
        <f>Table1[[#This Row],[Volume in Units]]*Table1[[#This Row],[Price SDG/Unit]]</f>
        <v>0</v>
      </c>
      <c r="U3162" s="57">
        <f>Table1[[#This Row],[Volume MT/Head]]*Table1[[#This Row],[Price USD/(MT/Head)]]</f>
        <v>0</v>
      </c>
      <c r="W3162" s="28">
        <f>Table1[[#This Row],[Commission SDG/MT]]*Table1[[#This Row],[Volume in Units]]</f>
        <v>0</v>
      </c>
      <c r="Y3162" s="28">
        <f t="shared" si="268"/>
        <v>0</v>
      </c>
      <c r="Z3162" s="6">
        <f>IFERROR((Table1[[#This Row],[Total Cost SDG]]/Table1[[#This Row],[Volume MT/Head]]),0)</f>
        <v>0</v>
      </c>
      <c r="AA3162" s="57" t="e">
        <f t="shared" si="269"/>
        <v>#DIV/0!</v>
      </c>
      <c r="AB3162" s="57">
        <f>IFERROR((Table1[[#This Row],[Total Cost USD]]/Table1[[#This Row],[Volume MT/Head]]),0)</f>
        <v>0</v>
      </c>
      <c r="AD3162" s="6">
        <f>Table1[[#This Row],[Volume MT/Head]]-Table1[[#This Row],[Delivered MT]]</f>
        <v>0</v>
      </c>
      <c r="AE3162" s="6">
        <f>Table1[[#This Row],[Delivered MT]]*Table1[[#This Row],[Average Cost SDG/MT]]</f>
        <v>0</v>
      </c>
    </row>
    <row r="3163" spans="1:31" hidden="1" x14ac:dyDescent="0.2">
      <c r="A3163" s="1">
        <v>3174</v>
      </c>
      <c r="P3163" s="6">
        <f t="shared" si="266"/>
        <v>0</v>
      </c>
      <c r="R3163" s="6">
        <f t="shared" si="267"/>
        <v>0</v>
      </c>
      <c r="S3163" s="57">
        <f t="shared" si="270"/>
        <v>0</v>
      </c>
      <c r="T3163" s="6">
        <f>Table1[[#This Row],[Volume in Units]]*Table1[[#This Row],[Price SDG/Unit]]</f>
        <v>0</v>
      </c>
      <c r="U3163" s="57">
        <f>Table1[[#This Row],[Volume MT/Head]]*Table1[[#This Row],[Price USD/(MT/Head)]]</f>
        <v>0</v>
      </c>
      <c r="W3163" s="28">
        <f>Table1[[#This Row],[Commission SDG/MT]]*Table1[[#This Row],[Volume in Units]]</f>
        <v>0</v>
      </c>
      <c r="Y3163" s="28">
        <f t="shared" si="268"/>
        <v>0</v>
      </c>
      <c r="Z3163" s="6">
        <f>IFERROR((Table1[[#This Row],[Total Cost SDG]]/Table1[[#This Row],[Volume MT/Head]]),0)</f>
        <v>0</v>
      </c>
      <c r="AA3163" s="57" t="e">
        <f t="shared" si="269"/>
        <v>#DIV/0!</v>
      </c>
      <c r="AB3163" s="57">
        <f>IFERROR((Table1[[#This Row],[Total Cost USD]]/Table1[[#This Row],[Volume MT/Head]]),0)</f>
        <v>0</v>
      </c>
      <c r="AD3163" s="6">
        <f>Table1[[#This Row],[Volume MT/Head]]-Table1[[#This Row],[Delivered MT]]</f>
        <v>0</v>
      </c>
      <c r="AE3163" s="6">
        <f>Table1[[#This Row],[Delivered MT]]*Table1[[#This Row],[Average Cost SDG/MT]]</f>
        <v>0</v>
      </c>
    </row>
    <row r="3164" spans="1:31" hidden="1" x14ac:dyDescent="0.2">
      <c r="A3164" s="1">
        <v>3175</v>
      </c>
      <c r="P3164" s="6">
        <f t="shared" si="266"/>
        <v>0</v>
      </c>
      <c r="R3164" s="6">
        <f t="shared" si="267"/>
        <v>0</v>
      </c>
      <c r="S3164" s="57">
        <f t="shared" si="270"/>
        <v>0</v>
      </c>
      <c r="T3164" s="6">
        <f>Table1[[#This Row],[Volume in Units]]*Table1[[#This Row],[Price SDG/Unit]]</f>
        <v>0</v>
      </c>
      <c r="U3164" s="57">
        <f>Table1[[#This Row],[Volume MT/Head]]*Table1[[#This Row],[Price USD/(MT/Head)]]</f>
        <v>0</v>
      </c>
      <c r="W3164" s="28">
        <f>Table1[[#This Row],[Commission SDG/MT]]*Table1[[#This Row],[Volume in Units]]</f>
        <v>0</v>
      </c>
      <c r="Y3164" s="28">
        <f t="shared" si="268"/>
        <v>0</v>
      </c>
      <c r="Z3164" s="6">
        <f>IFERROR((Table1[[#This Row],[Total Cost SDG]]/Table1[[#This Row],[Volume MT/Head]]),0)</f>
        <v>0</v>
      </c>
      <c r="AA3164" s="57" t="e">
        <f t="shared" si="269"/>
        <v>#DIV/0!</v>
      </c>
      <c r="AB3164" s="57">
        <f>IFERROR((Table1[[#This Row],[Total Cost USD]]/Table1[[#This Row],[Volume MT/Head]]),0)</f>
        <v>0</v>
      </c>
      <c r="AD3164" s="6">
        <f>Table1[[#This Row],[Volume MT/Head]]-Table1[[#This Row],[Delivered MT]]</f>
        <v>0</v>
      </c>
      <c r="AE3164" s="6">
        <f>Table1[[#This Row],[Delivered MT]]*Table1[[#This Row],[Average Cost SDG/MT]]</f>
        <v>0</v>
      </c>
    </row>
    <row r="3165" spans="1:31" hidden="1" x14ac:dyDescent="0.2">
      <c r="A3165" s="1">
        <v>3176</v>
      </c>
      <c r="P3165" s="6">
        <f t="shared" si="266"/>
        <v>0</v>
      </c>
      <c r="R3165" s="6">
        <f t="shared" si="267"/>
        <v>0</v>
      </c>
      <c r="S3165" s="57">
        <f t="shared" si="270"/>
        <v>0</v>
      </c>
      <c r="T3165" s="6">
        <f>Table1[[#This Row],[Volume in Units]]*Table1[[#This Row],[Price SDG/Unit]]</f>
        <v>0</v>
      </c>
      <c r="U3165" s="57">
        <f>Table1[[#This Row],[Volume MT/Head]]*Table1[[#This Row],[Price USD/(MT/Head)]]</f>
        <v>0</v>
      </c>
      <c r="W3165" s="28">
        <f>Table1[[#This Row],[Commission SDG/MT]]*Table1[[#This Row],[Volume in Units]]</f>
        <v>0</v>
      </c>
      <c r="Y3165" s="28">
        <f t="shared" si="268"/>
        <v>0</v>
      </c>
      <c r="Z3165" s="6">
        <f>IFERROR((Table1[[#This Row],[Total Cost SDG]]/Table1[[#This Row],[Volume MT/Head]]),0)</f>
        <v>0</v>
      </c>
      <c r="AA3165" s="57" t="e">
        <f t="shared" si="269"/>
        <v>#DIV/0!</v>
      </c>
      <c r="AB3165" s="57">
        <f>IFERROR((Table1[[#This Row],[Total Cost USD]]/Table1[[#This Row],[Volume MT/Head]]),0)</f>
        <v>0</v>
      </c>
      <c r="AD3165" s="6">
        <f>Table1[[#This Row],[Volume MT/Head]]-Table1[[#This Row],[Delivered MT]]</f>
        <v>0</v>
      </c>
      <c r="AE3165" s="6">
        <f>Table1[[#This Row],[Delivered MT]]*Table1[[#This Row],[Average Cost SDG/MT]]</f>
        <v>0</v>
      </c>
    </row>
    <row r="3166" spans="1:31" hidden="1" x14ac:dyDescent="0.2">
      <c r="A3166" s="1">
        <v>3177</v>
      </c>
      <c r="P3166" s="6">
        <f t="shared" si="266"/>
        <v>0</v>
      </c>
      <c r="R3166" s="6">
        <f t="shared" si="267"/>
        <v>0</v>
      </c>
      <c r="S3166" s="57">
        <f t="shared" si="270"/>
        <v>0</v>
      </c>
      <c r="T3166" s="6">
        <f>Table1[[#This Row],[Volume in Units]]*Table1[[#This Row],[Price SDG/Unit]]</f>
        <v>0</v>
      </c>
      <c r="U3166" s="57">
        <f>Table1[[#This Row],[Volume MT/Head]]*Table1[[#This Row],[Price USD/(MT/Head)]]</f>
        <v>0</v>
      </c>
      <c r="W3166" s="28">
        <f>Table1[[#This Row],[Commission SDG/MT]]*Table1[[#This Row],[Volume in Units]]</f>
        <v>0</v>
      </c>
      <c r="Y3166" s="28">
        <f t="shared" si="268"/>
        <v>0</v>
      </c>
      <c r="Z3166" s="6">
        <f>IFERROR((Table1[[#This Row],[Total Cost SDG]]/Table1[[#This Row],[Volume MT/Head]]),0)</f>
        <v>0</v>
      </c>
      <c r="AA3166" s="57" t="e">
        <f t="shared" si="269"/>
        <v>#DIV/0!</v>
      </c>
      <c r="AB3166" s="57">
        <f>IFERROR((Table1[[#This Row],[Total Cost USD]]/Table1[[#This Row],[Volume MT/Head]]),0)</f>
        <v>0</v>
      </c>
      <c r="AD3166" s="6">
        <f>Table1[[#This Row],[Volume MT/Head]]-Table1[[#This Row],[Delivered MT]]</f>
        <v>0</v>
      </c>
      <c r="AE3166" s="6">
        <f>Table1[[#This Row],[Delivered MT]]*Table1[[#This Row],[Average Cost SDG/MT]]</f>
        <v>0</v>
      </c>
    </row>
    <row r="3167" spans="1:31" hidden="1" x14ac:dyDescent="0.2">
      <c r="A3167" s="1">
        <v>3178</v>
      </c>
      <c r="P3167" s="6">
        <f t="shared" si="266"/>
        <v>0</v>
      </c>
      <c r="R3167" s="6">
        <f t="shared" si="267"/>
        <v>0</v>
      </c>
      <c r="S3167" s="57">
        <f t="shared" si="270"/>
        <v>0</v>
      </c>
      <c r="T3167" s="6">
        <f>Table1[[#This Row],[Volume in Units]]*Table1[[#This Row],[Price SDG/Unit]]</f>
        <v>0</v>
      </c>
      <c r="U3167" s="57">
        <f>Table1[[#This Row],[Volume MT/Head]]*Table1[[#This Row],[Price USD/(MT/Head)]]</f>
        <v>0</v>
      </c>
      <c r="W3167" s="28">
        <f>Table1[[#This Row],[Commission SDG/MT]]*Table1[[#This Row],[Volume in Units]]</f>
        <v>0</v>
      </c>
      <c r="Y3167" s="28">
        <f t="shared" si="268"/>
        <v>0</v>
      </c>
      <c r="Z3167" s="6">
        <f>IFERROR((Table1[[#This Row],[Total Cost SDG]]/Table1[[#This Row],[Volume MT/Head]]),0)</f>
        <v>0</v>
      </c>
      <c r="AA3167" s="57" t="e">
        <f t="shared" si="269"/>
        <v>#DIV/0!</v>
      </c>
      <c r="AB3167" s="57">
        <f>IFERROR((Table1[[#This Row],[Total Cost USD]]/Table1[[#This Row],[Volume MT/Head]]),0)</f>
        <v>0</v>
      </c>
      <c r="AD3167" s="6">
        <f>Table1[[#This Row],[Volume MT/Head]]-Table1[[#This Row],[Delivered MT]]</f>
        <v>0</v>
      </c>
      <c r="AE3167" s="6">
        <f>Table1[[#This Row],[Delivered MT]]*Table1[[#This Row],[Average Cost SDG/MT]]</f>
        <v>0</v>
      </c>
    </row>
    <row r="3168" spans="1:31" hidden="1" x14ac:dyDescent="0.2">
      <c r="A3168" s="1">
        <v>3179</v>
      </c>
      <c r="P3168" s="6">
        <f t="shared" si="266"/>
        <v>0</v>
      </c>
      <c r="R3168" s="6">
        <f t="shared" si="267"/>
        <v>0</v>
      </c>
      <c r="S3168" s="57">
        <f t="shared" si="270"/>
        <v>0</v>
      </c>
      <c r="T3168" s="6">
        <f>Table1[[#This Row],[Volume in Units]]*Table1[[#This Row],[Price SDG/Unit]]</f>
        <v>0</v>
      </c>
      <c r="U3168" s="57">
        <f>Table1[[#This Row],[Volume MT/Head]]*Table1[[#This Row],[Price USD/(MT/Head)]]</f>
        <v>0</v>
      </c>
      <c r="W3168" s="28">
        <f>Table1[[#This Row],[Commission SDG/MT]]*Table1[[#This Row],[Volume in Units]]</f>
        <v>0</v>
      </c>
      <c r="Y3168" s="28">
        <f t="shared" si="268"/>
        <v>0</v>
      </c>
      <c r="Z3168" s="6">
        <f>IFERROR((Table1[[#This Row],[Total Cost SDG]]/Table1[[#This Row],[Volume MT/Head]]),0)</f>
        <v>0</v>
      </c>
      <c r="AA3168" s="57" t="e">
        <f t="shared" si="269"/>
        <v>#DIV/0!</v>
      </c>
      <c r="AB3168" s="57">
        <f>IFERROR((Table1[[#This Row],[Total Cost USD]]/Table1[[#This Row],[Volume MT/Head]]),0)</f>
        <v>0</v>
      </c>
      <c r="AD3168" s="6">
        <f>Table1[[#This Row],[Volume MT/Head]]-Table1[[#This Row],[Delivered MT]]</f>
        <v>0</v>
      </c>
      <c r="AE3168" s="6">
        <f>Table1[[#This Row],[Delivered MT]]*Table1[[#This Row],[Average Cost SDG/MT]]</f>
        <v>0</v>
      </c>
    </row>
    <row r="3169" spans="1:31" hidden="1" x14ac:dyDescent="0.2">
      <c r="A3169" s="1">
        <v>3180</v>
      </c>
      <c r="P3169" s="6">
        <f t="shared" si="266"/>
        <v>0</v>
      </c>
      <c r="R3169" s="6">
        <f t="shared" si="267"/>
        <v>0</v>
      </c>
      <c r="S3169" s="57">
        <f t="shared" si="270"/>
        <v>0</v>
      </c>
      <c r="T3169" s="6">
        <f>Table1[[#This Row],[Volume in Units]]*Table1[[#This Row],[Price SDG/Unit]]</f>
        <v>0</v>
      </c>
      <c r="U3169" s="57">
        <f>Table1[[#This Row],[Volume MT/Head]]*Table1[[#This Row],[Price USD/(MT/Head)]]</f>
        <v>0</v>
      </c>
      <c r="W3169" s="28">
        <f>Table1[[#This Row],[Commission SDG/MT]]*Table1[[#This Row],[Volume in Units]]</f>
        <v>0</v>
      </c>
      <c r="Y3169" s="28">
        <f t="shared" si="268"/>
        <v>0</v>
      </c>
      <c r="Z3169" s="6">
        <f>IFERROR((Table1[[#This Row],[Total Cost SDG]]/Table1[[#This Row],[Volume MT/Head]]),0)</f>
        <v>0</v>
      </c>
      <c r="AA3169" s="57" t="e">
        <f t="shared" si="269"/>
        <v>#DIV/0!</v>
      </c>
      <c r="AB3169" s="57">
        <f>IFERROR((Table1[[#This Row],[Total Cost USD]]/Table1[[#This Row],[Volume MT/Head]]),0)</f>
        <v>0</v>
      </c>
      <c r="AD3169" s="6">
        <f>Table1[[#This Row],[Volume MT/Head]]-Table1[[#This Row],[Delivered MT]]</f>
        <v>0</v>
      </c>
      <c r="AE3169" s="6">
        <f>Table1[[#This Row],[Delivered MT]]*Table1[[#This Row],[Average Cost SDG/MT]]</f>
        <v>0</v>
      </c>
    </row>
    <row r="3170" spans="1:31" hidden="1" x14ac:dyDescent="0.2">
      <c r="A3170" s="1">
        <v>3181</v>
      </c>
      <c r="P3170" s="6">
        <f t="shared" si="266"/>
        <v>0</v>
      </c>
      <c r="R3170" s="6">
        <f t="shared" si="267"/>
        <v>0</v>
      </c>
      <c r="S3170" s="57">
        <f t="shared" si="270"/>
        <v>0</v>
      </c>
      <c r="T3170" s="6">
        <f>Table1[[#This Row],[Volume in Units]]*Table1[[#This Row],[Price SDG/Unit]]</f>
        <v>0</v>
      </c>
      <c r="U3170" s="57">
        <f>Table1[[#This Row],[Volume MT/Head]]*Table1[[#This Row],[Price USD/(MT/Head)]]</f>
        <v>0</v>
      </c>
      <c r="W3170" s="28">
        <f>Table1[[#This Row],[Commission SDG/MT]]*Table1[[#This Row],[Volume in Units]]</f>
        <v>0</v>
      </c>
      <c r="Y3170" s="28">
        <f t="shared" si="268"/>
        <v>0</v>
      </c>
      <c r="Z3170" s="6">
        <f>IFERROR((Table1[[#This Row],[Total Cost SDG]]/Table1[[#This Row],[Volume MT/Head]]),0)</f>
        <v>0</v>
      </c>
      <c r="AA3170" s="57" t="e">
        <f t="shared" si="269"/>
        <v>#DIV/0!</v>
      </c>
      <c r="AB3170" s="57">
        <f>IFERROR((Table1[[#This Row],[Total Cost USD]]/Table1[[#This Row],[Volume MT/Head]]),0)</f>
        <v>0</v>
      </c>
      <c r="AD3170" s="6">
        <f>Table1[[#This Row],[Volume MT/Head]]-Table1[[#This Row],[Delivered MT]]</f>
        <v>0</v>
      </c>
      <c r="AE3170" s="6">
        <f>Table1[[#This Row],[Delivered MT]]*Table1[[#This Row],[Average Cost SDG/MT]]</f>
        <v>0</v>
      </c>
    </row>
    <row r="3171" spans="1:31" hidden="1" x14ac:dyDescent="0.2">
      <c r="A3171" s="1">
        <v>3182</v>
      </c>
      <c r="P3171" s="6">
        <f t="shared" si="266"/>
        <v>0</v>
      </c>
      <c r="R3171" s="6">
        <f t="shared" si="267"/>
        <v>0</v>
      </c>
      <c r="S3171" s="57">
        <f t="shared" si="270"/>
        <v>0</v>
      </c>
      <c r="T3171" s="6">
        <f>Table1[[#This Row],[Volume in Units]]*Table1[[#This Row],[Price SDG/Unit]]</f>
        <v>0</v>
      </c>
      <c r="U3171" s="57">
        <f>Table1[[#This Row],[Volume MT/Head]]*Table1[[#This Row],[Price USD/(MT/Head)]]</f>
        <v>0</v>
      </c>
      <c r="W3171" s="28">
        <f>Table1[[#This Row],[Commission SDG/MT]]*Table1[[#This Row],[Volume in Units]]</f>
        <v>0</v>
      </c>
      <c r="Y3171" s="28">
        <f t="shared" si="268"/>
        <v>0</v>
      </c>
      <c r="Z3171" s="6">
        <f>IFERROR((Table1[[#This Row],[Total Cost SDG]]/Table1[[#This Row],[Volume MT/Head]]),0)</f>
        <v>0</v>
      </c>
      <c r="AA3171" s="57" t="e">
        <f t="shared" si="269"/>
        <v>#DIV/0!</v>
      </c>
      <c r="AB3171" s="57">
        <f>IFERROR((Table1[[#This Row],[Total Cost USD]]/Table1[[#This Row],[Volume MT/Head]]),0)</f>
        <v>0</v>
      </c>
      <c r="AD3171" s="6">
        <f>Table1[[#This Row],[Volume MT/Head]]-Table1[[#This Row],[Delivered MT]]</f>
        <v>0</v>
      </c>
      <c r="AE3171" s="6">
        <f>Table1[[#This Row],[Delivered MT]]*Table1[[#This Row],[Average Cost SDG/MT]]</f>
        <v>0</v>
      </c>
    </row>
    <row r="3172" spans="1:31" hidden="1" x14ac:dyDescent="0.2">
      <c r="A3172" s="1">
        <v>3183</v>
      </c>
      <c r="P3172" s="6">
        <f t="shared" si="266"/>
        <v>0</v>
      </c>
      <c r="R3172" s="6">
        <f t="shared" si="267"/>
        <v>0</v>
      </c>
      <c r="S3172" s="57">
        <f t="shared" si="270"/>
        <v>0</v>
      </c>
      <c r="T3172" s="6">
        <f>Table1[[#This Row],[Volume in Units]]*Table1[[#This Row],[Price SDG/Unit]]</f>
        <v>0</v>
      </c>
      <c r="U3172" s="57">
        <f>Table1[[#This Row],[Volume MT/Head]]*Table1[[#This Row],[Price USD/(MT/Head)]]</f>
        <v>0</v>
      </c>
      <c r="W3172" s="28">
        <f>Table1[[#This Row],[Commission SDG/MT]]*Table1[[#This Row],[Volume in Units]]</f>
        <v>0</v>
      </c>
      <c r="Y3172" s="28">
        <f t="shared" si="268"/>
        <v>0</v>
      </c>
      <c r="Z3172" s="6">
        <f>IFERROR((Table1[[#This Row],[Total Cost SDG]]/Table1[[#This Row],[Volume MT/Head]]),0)</f>
        <v>0</v>
      </c>
      <c r="AA3172" s="57" t="e">
        <f t="shared" si="269"/>
        <v>#DIV/0!</v>
      </c>
      <c r="AB3172" s="57">
        <f>IFERROR((Table1[[#This Row],[Total Cost USD]]/Table1[[#This Row],[Volume MT/Head]]),0)</f>
        <v>0</v>
      </c>
      <c r="AD3172" s="6">
        <f>Table1[[#This Row],[Volume MT/Head]]-Table1[[#This Row],[Delivered MT]]</f>
        <v>0</v>
      </c>
      <c r="AE3172" s="6">
        <f>Table1[[#This Row],[Delivered MT]]*Table1[[#This Row],[Average Cost SDG/MT]]</f>
        <v>0</v>
      </c>
    </row>
    <row r="3173" spans="1:31" hidden="1" x14ac:dyDescent="0.2">
      <c r="A3173" s="1">
        <v>3184</v>
      </c>
      <c r="P3173" s="6">
        <f t="shared" si="266"/>
        <v>0</v>
      </c>
      <c r="R3173" s="6">
        <f t="shared" si="267"/>
        <v>0</v>
      </c>
      <c r="S3173" s="57">
        <f t="shared" si="270"/>
        <v>0</v>
      </c>
      <c r="T3173" s="6">
        <f>Table1[[#This Row],[Volume in Units]]*Table1[[#This Row],[Price SDG/Unit]]</f>
        <v>0</v>
      </c>
      <c r="U3173" s="57">
        <f>Table1[[#This Row],[Volume MT/Head]]*Table1[[#This Row],[Price USD/(MT/Head)]]</f>
        <v>0</v>
      </c>
      <c r="W3173" s="28">
        <f>Table1[[#This Row],[Commission SDG/MT]]*Table1[[#This Row],[Volume in Units]]</f>
        <v>0</v>
      </c>
      <c r="Y3173" s="28">
        <f t="shared" si="268"/>
        <v>0</v>
      </c>
      <c r="Z3173" s="6">
        <f>IFERROR((Table1[[#This Row],[Total Cost SDG]]/Table1[[#This Row],[Volume MT/Head]]),0)</f>
        <v>0</v>
      </c>
      <c r="AA3173" s="57" t="e">
        <f t="shared" si="269"/>
        <v>#DIV/0!</v>
      </c>
      <c r="AB3173" s="57">
        <f>IFERROR((Table1[[#This Row],[Total Cost USD]]/Table1[[#This Row],[Volume MT/Head]]),0)</f>
        <v>0</v>
      </c>
      <c r="AD3173" s="6">
        <f>Table1[[#This Row],[Volume MT/Head]]-Table1[[#This Row],[Delivered MT]]</f>
        <v>0</v>
      </c>
      <c r="AE3173" s="6">
        <f>Table1[[#This Row],[Delivered MT]]*Table1[[#This Row],[Average Cost SDG/MT]]</f>
        <v>0</v>
      </c>
    </row>
    <row r="3174" spans="1:31" hidden="1" x14ac:dyDescent="0.2">
      <c r="A3174" s="1">
        <v>3185</v>
      </c>
      <c r="P3174" s="6">
        <f t="shared" si="266"/>
        <v>0</v>
      </c>
      <c r="R3174" s="6">
        <f t="shared" si="267"/>
        <v>0</v>
      </c>
      <c r="S3174" s="57">
        <f t="shared" si="270"/>
        <v>0</v>
      </c>
      <c r="T3174" s="6">
        <f>Table1[[#This Row],[Volume in Units]]*Table1[[#This Row],[Price SDG/Unit]]</f>
        <v>0</v>
      </c>
      <c r="U3174" s="57">
        <f>Table1[[#This Row],[Volume MT/Head]]*Table1[[#This Row],[Price USD/(MT/Head)]]</f>
        <v>0</v>
      </c>
      <c r="W3174" s="28">
        <f>Table1[[#This Row],[Commission SDG/MT]]*Table1[[#This Row],[Volume in Units]]</f>
        <v>0</v>
      </c>
      <c r="Y3174" s="28">
        <f t="shared" si="268"/>
        <v>0</v>
      </c>
      <c r="Z3174" s="6">
        <f>IFERROR((Table1[[#This Row],[Total Cost SDG]]/Table1[[#This Row],[Volume MT/Head]]),0)</f>
        <v>0</v>
      </c>
      <c r="AA3174" s="57" t="e">
        <f t="shared" si="269"/>
        <v>#DIV/0!</v>
      </c>
      <c r="AB3174" s="57">
        <f>IFERROR((Table1[[#This Row],[Total Cost USD]]/Table1[[#This Row],[Volume MT/Head]]),0)</f>
        <v>0</v>
      </c>
      <c r="AD3174" s="6">
        <f>Table1[[#This Row],[Volume MT/Head]]-Table1[[#This Row],[Delivered MT]]</f>
        <v>0</v>
      </c>
      <c r="AE3174" s="6">
        <f>Table1[[#This Row],[Delivered MT]]*Table1[[#This Row],[Average Cost SDG/MT]]</f>
        <v>0</v>
      </c>
    </row>
    <row r="3175" spans="1:31" hidden="1" x14ac:dyDescent="0.2">
      <c r="A3175" s="1">
        <v>3186</v>
      </c>
      <c r="P3175" s="6">
        <f t="shared" si="266"/>
        <v>0</v>
      </c>
      <c r="R3175" s="6">
        <f t="shared" si="267"/>
        <v>0</v>
      </c>
      <c r="S3175" s="57">
        <f t="shared" si="270"/>
        <v>0</v>
      </c>
      <c r="T3175" s="6">
        <f>Table1[[#This Row],[Volume in Units]]*Table1[[#This Row],[Price SDG/Unit]]</f>
        <v>0</v>
      </c>
      <c r="U3175" s="57">
        <f>Table1[[#This Row],[Volume MT/Head]]*Table1[[#This Row],[Price USD/(MT/Head)]]</f>
        <v>0</v>
      </c>
      <c r="W3175" s="28">
        <f>Table1[[#This Row],[Commission SDG/MT]]*Table1[[#This Row],[Volume in Units]]</f>
        <v>0</v>
      </c>
      <c r="Y3175" s="28">
        <f t="shared" si="268"/>
        <v>0</v>
      </c>
      <c r="Z3175" s="6">
        <f>IFERROR((Table1[[#This Row],[Total Cost SDG]]/Table1[[#This Row],[Volume MT/Head]]),0)</f>
        <v>0</v>
      </c>
      <c r="AA3175" s="57" t="e">
        <f t="shared" si="269"/>
        <v>#DIV/0!</v>
      </c>
      <c r="AB3175" s="57">
        <f>IFERROR((Table1[[#This Row],[Total Cost USD]]/Table1[[#This Row],[Volume MT/Head]]),0)</f>
        <v>0</v>
      </c>
      <c r="AD3175" s="6">
        <f>Table1[[#This Row],[Volume MT/Head]]-Table1[[#This Row],[Delivered MT]]</f>
        <v>0</v>
      </c>
      <c r="AE3175" s="6">
        <f>Table1[[#This Row],[Delivered MT]]*Table1[[#This Row],[Average Cost SDG/MT]]</f>
        <v>0</v>
      </c>
    </row>
    <row r="3176" spans="1:31" hidden="1" x14ac:dyDescent="0.2">
      <c r="A3176" s="1">
        <v>3187</v>
      </c>
      <c r="P3176" s="6">
        <f t="shared" si="266"/>
        <v>0</v>
      </c>
      <c r="R3176" s="6">
        <f t="shared" si="267"/>
        <v>0</v>
      </c>
      <c r="S3176" s="57">
        <f t="shared" si="270"/>
        <v>0</v>
      </c>
      <c r="T3176" s="6">
        <f>Table1[[#This Row],[Volume in Units]]*Table1[[#This Row],[Price SDG/Unit]]</f>
        <v>0</v>
      </c>
      <c r="U3176" s="57">
        <f>Table1[[#This Row],[Volume MT/Head]]*Table1[[#This Row],[Price USD/(MT/Head)]]</f>
        <v>0</v>
      </c>
      <c r="W3176" s="28">
        <f>Table1[[#This Row],[Commission SDG/MT]]*Table1[[#This Row],[Volume in Units]]</f>
        <v>0</v>
      </c>
      <c r="Y3176" s="28">
        <f t="shared" si="268"/>
        <v>0</v>
      </c>
      <c r="Z3176" s="6">
        <f>IFERROR((Table1[[#This Row],[Total Cost SDG]]/Table1[[#This Row],[Volume MT/Head]]),0)</f>
        <v>0</v>
      </c>
      <c r="AA3176" s="57" t="e">
        <f t="shared" si="269"/>
        <v>#DIV/0!</v>
      </c>
      <c r="AB3176" s="57">
        <f>IFERROR((Table1[[#This Row],[Total Cost USD]]/Table1[[#This Row],[Volume MT/Head]]),0)</f>
        <v>0</v>
      </c>
      <c r="AD3176" s="6">
        <f>Table1[[#This Row],[Volume MT/Head]]-Table1[[#This Row],[Delivered MT]]</f>
        <v>0</v>
      </c>
      <c r="AE3176" s="6">
        <f>Table1[[#This Row],[Delivered MT]]*Table1[[#This Row],[Average Cost SDG/MT]]</f>
        <v>0</v>
      </c>
    </row>
    <row r="3177" spans="1:31" hidden="1" x14ac:dyDescent="0.2">
      <c r="A3177" s="1">
        <v>3188</v>
      </c>
      <c r="P3177" s="6">
        <f t="shared" si="266"/>
        <v>0</v>
      </c>
      <c r="R3177" s="6">
        <f t="shared" si="267"/>
        <v>0</v>
      </c>
      <c r="S3177" s="57">
        <f t="shared" si="270"/>
        <v>0</v>
      </c>
      <c r="T3177" s="6">
        <f>Table1[[#This Row],[Volume in Units]]*Table1[[#This Row],[Price SDG/Unit]]</f>
        <v>0</v>
      </c>
      <c r="U3177" s="57">
        <f>Table1[[#This Row],[Volume MT/Head]]*Table1[[#This Row],[Price USD/(MT/Head)]]</f>
        <v>0</v>
      </c>
      <c r="W3177" s="28">
        <f>Table1[[#This Row],[Commission SDG/MT]]*Table1[[#This Row],[Volume in Units]]</f>
        <v>0</v>
      </c>
      <c r="Y3177" s="28">
        <f t="shared" si="268"/>
        <v>0</v>
      </c>
      <c r="Z3177" s="6">
        <f>IFERROR((Table1[[#This Row],[Total Cost SDG]]/Table1[[#This Row],[Volume MT/Head]]),0)</f>
        <v>0</v>
      </c>
      <c r="AA3177" s="57" t="e">
        <f t="shared" si="269"/>
        <v>#DIV/0!</v>
      </c>
      <c r="AB3177" s="57">
        <f>IFERROR((Table1[[#This Row],[Total Cost USD]]/Table1[[#This Row],[Volume MT/Head]]),0)</f>
        <v>0</v>
      </c>
      <c r="AD3177" s="6">
        <f>Table1[[#This Row],[Volume MT/Head]]-Table1[[#This Row],[Delivered MT]]</f>
        <v>0</v>
      </c>
      <c r="AE3177" s="6">
        <f>Table1[[#This Row],[Delivered MT]]*Table1[[#This Row],[Average Cost SDG/MT]]</f>
        <v>0</v>
      </c>
    </row>
    <row r="3178" spans="1:31" hidden="1" x14ac:dyDescent="0.2">
      <c r="A3178" s="1">
        <v>3189</v>
      </c>
      <c r="P3178" s="6">
        <f t="shared" si="266"/>
        <v>0</v>
      </c>
      <c r="R3178" s="6">
        <f t="shared" si="267"/>
        <v>0</v>
      </c>
      <c r="S3178" s="57">
        <f t="shared" si="270"/>
        <v>0</v>
      </c>
      <c r="T3178" s="6">
        <f>Table1[[#This Row],[Volume in Units]]*Table1[[#This Row],[Price SDG/Unit]]</f>
        <v>0</v>
      </c>
      <c r="U3178" s="57">
        <f>Table1[[#This Row],[Volume MT/Head]]*Table1[[#This Row],[Price USD/(MT/Head)]]</f>
        <v>0</v>
      </c>
      <c r="W3178" s="28">
        <f>Table1[[#This Row],[Commission SDG/MT]]*Table1[[#This Row],[Volume in Units]]</f>
        <v>0</v>
      </c>
      <c r="Y3178" s="28">
        <f t="shared" si="268"/>
        <v>0</v>
      </c>
      <c r="Z3178" s="6">
        <f>IFERROR((Table1[[#This Row],[Total Cost SDG]]/Table1[[#This Row],[Volume MT/Head]]),0)</f>
        <v>0</v>
      </c>
      <c r="AA3178" s="57" t="e">
        <f t="shared" si="269"/>
        <v>#DIV/0!</v>
      </c>
      <c r="AB3178" s="57">
        <f>IFERROR((Table1[[#This Row],[Total Cost USD]]/Table1[[#This Row],[Volume MT/Head]]),0)</f>
        <v>0</v>
      </c>
      <c r="AD3178" s="6">
        <f>Table1[[#This Row],[Volume MT/Head]]-Table1[[#This Row],[Delivered MT]]</f>
        <v>0</v>
      </c>
      <c r="AE3178" s="6">
        <f>Table1[[#This Row],[Delivered MT]]*Table1[[#This Row],[Average Cost SDG/MT]]</f>
        <v>0</v>
      </c>
    </row>
    <row r="3179" spans="1:31" hidden="1" x14ac:dyDescent="0.2">
      <c r="A3179" s="1">
        <v>3190</v>
      </c>
      <c r="P3179" s="6">
        <f t="shared" si="266"/>
        <v>0</v>
      </c>
      <c r="R3179" s="6">
        <f t="shared" si="267"/>
        <v>0</v>
      </c>
      <c r="S3179" s="57">
        <f t="shared" si="270"/>
        <v>0</v>
      </c>
      <c r="T3179" s="6">
        <f>Table1[[#This Row],[Volume in Units]]*Table1[[#This Row],[Price SDG/Unit]]</f>
        <v>0</v>
      </c>
      <c r="U3179" s="57">
        <f>Table1[[#This Row],[Volume MT/Head]]*Table1[[#This Row],[Price USD/(MT/Head)]]</f>
        <v>0</v>
      </c>
      <c r="W3179" s="28">
        <f>Table1[[#This Row],[Commission SDG/MT]]*Table1[[#This Row],[Volume in Units]]</f>
        <v>0</v>
      </c>
      <c r="Y3179" s="28">
        <f t="shared" si="268"/>
        <v>0</v>
      </c>
      <c r="Z3179" s="6">
        <f>IFERROR((Table1[[#This Row],[Total Cost SDG]]/Table1[[#This Row],[Volume MT/Head]]),0)</f>
        <v>0</v>
      </c>
      <c r="AA3179" s="57" t="e">
        <f t="shared" si="269"/>
        <v>#DIV/0!</v>
      </c>
      <c r="AB3179" s="57">
        <f>IFERROR((Table1[[#This Row],[Total Cost USD]]/Table1[[#This Row],[Volume MT/Head]]),0)</f>
        <v>0</v>
      </c>
      <c r="AD3179" s="6">
        <f>Table1[[#This Row],[Volume MT/Head]]-Table1[[#This Row],[Delivered MT]]</f>
        <v>0</v>
      </c>
      <c r="AE3179" s="6">
        <f>Table1[[#This Row],[Delivered MT]]*Table1[[#This Row],[Average Cost SDG/MT]]</f>
        <v>0</v>
      </c>
    </row>
    <row r="3180" spans="1:31" hidden="1" x14ac:dyDescent="0.2">
      <c r="A3180" s="1">
        <v>3191</v>
      </c>
      <c r="P3180" s="6">
        <f t="shared" si="266"/>
        <v>0</v>
      </c>
      <c r="R3180" s="6">
        <f t="shared" si="267"/>
        <v>0</v>
      </c>
      <c r="S3180" s="57">
        <f t="shared" si="270"/>
        <v>0</v>
      </c>
      <c r="T3180" s="6">
        <f>Table1[[#This Row],[Volume in Units]]*Table1[[#This Row],[Price SDG/Unit]]</f>
        <v>0</v>
      </c>
      <c r="U3180" s="57">
        <f>Table1[[#This Row],[Volume MT/Head]]*Table1[[#This Row],[Price USD/(MT/Head)]]</f>
        <v>0</v>
      </c>
      <c r="W3180" s="28">
        <f>Table1[[#This Row],[Commission SDG/MT]]*Table1[[#This Row],[Volume in Units]]</f>
        <v>0</v>
      </c>
      <c r="Y3180" s="28">
        <f t="shared" si="268"/>
        <v>0</v>
      </c>
      <c r="Z3180" s="6">
        <f>IFERROR((Table1[[#This Row],[Total Cost SDG]]/Table1[[#This Row],[Volume MT/Head]]),0)</f>
        <v>0</v>
      </c>
      <c r="AA3180" s="57" t="e">
        <f t="shared" si="269"/>
        <v>#DIV/0!</v>
      </c>
      <c r="AB3180" s="57">
        <f>IFERROR((Table1[[#This Row],[Total Cost USD]]/Table1[[#This Row],[Volume MT/Head]]),0)</f>
        <v>0</v>
      </c>
      <c r="AD3180" s="6">
        <f>Table1[[#This Row],[Volume MT/Head]]-Table1[[#This Row],[Delivered MT]]</f>
        <v>0</v>
      </c>
      <c r="AE3180" s="6">
        <f>Table1[[#This Row],[Delivered MT]]*Table1[[#This Row],[Average Cost SDG/MT]]</f>
        <v>0</v>
      </c>
    </row>
    <row r="3181" spans="1:31" hidden="1" x14ac:dyDescent="0.2">
      <c r="A3181" s="1">
        <v>3192</v>
      </c>
      <c r="P3181" s="6">
        <f t="shared" si="266"/>
        <v>0</v>
      </c>
      <c r="R3181" s="6">
        <f t="shared" si="267"/>
        <v>0</v>
      </c>
      <c r="S3181" s="57">
        <f t="shared" si="270"/>
        <v>0</v>
      </c>
      <c r="T3181" s="6">
        <f>Table1[[#This Row],[Volume in Units]]*Table1[[#This Row],[Price SDG/Unit]]</f>
        <v>0</v>
      </c>
      <c r="U3181" s="57">
        <f>Table1[[#This Row],[Volume MT/Head]]*Table1[[#This Row],[Price USD/(MT/Head)]]</f>
        <v>0</v>
      </c>
      <c r="W3181" s="28">
        <f>Table1[[#This Row],[Commission SDG/MT]]*Table1[[#This Row],[Volume in Units]]</f>
        <v>0</v>
      </c>
      <c r="Y3181" s="28">
        <f t="shared" si="268"/>
        <v>0</v>
      </c>
      <c r="Z3181" s="6">
        <f>IFERROR((Table1[[#This Row],[Total Cost SDG]]/Table1[[#This Row],[Volume MT/Head]]),0)</f>
        <v>0</v>
      </c>
      <c r="AA3181" s="57" t="e">
        <f t="shared" si="269"/>
        <v>#DIV/0!</v>
      </c>
      <c r="AB3181" s="57">
        <f>IFERROR((Table1[[#This Row],[Total Cost USD]]/Table1[[#This Row],[Volume MT/Head]]),0)</f>
        <v>0</v>
      </c>
      <c r="AD3181" s="6">
        <f>Table1[[#This Row],[Volume MT/Head]]-Table1[[#This Row],[Delivered MT]]</f>
        <v>0</v>
      </c>
      <c r="AE3181" s="6">
        <f>Table1[[#This Row],[Delivered MT]]*Table1[[#This Row],[Average Cost SDG/MT]]</f>
        <v>0</v>
      </c>
    </row>
    <row r="3182" spans="1:31" hidden="1" x14ac:dyDescent="0.2">
      <c r="A3182" s="1">
        <v>3193</v>
      </c>
      <c r="P3182" s="6">
        <f t="shared" si="266"/>
        <v>0</v>
      </c>
      <c r="R3182" s="6">
        <f t="shared" si="267"/>
        <v>0</v>
      </c>
      <c r="S3182" s="57">
        <f t="shared" si="270"/>
        <v>0</v>
      </c>
      <c r="T3182" s="6">
        <f>Table1[[#This Row],[Volume in Units]]*Table1[[#This Row],[Price SDG/Unit]]</f>
        <v>0</v>
      </c>
      <c r="U3182" s="57">
        <f>Table1[[#This Row],[Volume MT/Head]]*Table1[[#This Row],[Price USD/(MT/Head)]]</f>
        <v>0</v>
      </c>
      <c r="W3182" s="28">
        <f>Table1[[#This Row],[Commission SDG/MT]]*Table1[[#This Row],[Volume in Units]]</f>
        <v>0</v>
      </c>
      <c r="Y3182" s="28">
        <f t="shared" si="268"/>
        <v>0</v>
      </c>
      <c r="Z3182" s="6">
        <f>IFERROR((Table1[[#This Row],[Total Cost SDG]]/Table1[[#This Row],[Volume MT/Head]]),0)</f>
        <v>0</v>
      </c>
      <c r="AA3182" s="57" t="e">
        <f t="shared" si="269"/>
        <v>#DIV/0!</v>
      </c>
      <c r="AB3182" s="57">
        <f>IFERROR((Table1[[#This Row],[Total Cost USD]]/Table1[[#This Row],[Volume MT/Head]]),0)</f>
        <v>0</v>
      </c>
      <c r="AD3182" s="6">
        <f>Table1[[#This Row],[Volume MT/Head]]-Table1[[#This Row],[Delivered MT]]</f>
        <v>0</v>
      </c>
      <c r="AE3182" s="6">
        <f>Table1[[#This Row],[Delivered MT]]*Table1[[#This Row],[Average Cost SDG/MT]]</f>
        <v>0</v>
      </c>
    </row>
    <row r="3183" spans="1:31" hidden="1" x14ac:dyDescent="0.2">
      <c r="A3183" s="1">
        <v>3194</v>
      </c>
      <c r="P3183" s="6">
        <f t="shared" si="266"/>
        <v>0</v>
      </c>
      <c r="R3183" s="6">
        <f t="shared" si="267"/>
        <v>0</v>
      </c>
      <c r="S3183" s="57">
        <f t="shared" si="270"/>
        <v>0</v>
      </c>
      <c r="T3183" s="6">
        <f>Table1[[#This Row],[Volume in Units]]*Table1[[#This Row],[Price SDG/Unit]]</f>
        <v>0</v>
      </c>
      <c r="U3183" s="57">
        <f>Table1[[#This Row],[Volume MT/Head]]*Table1[[#This Row],[Price USD/(MT/Head)]]</f>
        <v>0</v>
      </c>
      <c r="W3183" s="28">
        <f>Table1[[#This Row],[Commission SDG/MT]]*Table1[[#This Row],[Volume in Units]]</f>
        <v>0</v>
      </c>
      <c r="Y3183" s="28">
        <f t="shared" si="268"/>
        <v>0</v>
      </c>
      <c r="Z3183" s="6">
        <f>IFERROR((Table1[[#This Row],[Total Cost SDG]]/Table1[[#This Row],[Volume MT/Head]]),0)</f>
        <v>0</v>
      </c>
      <c r="AA3183" s="57" t="e">
        <f t="shared" si="269"/>
        <v>#DIV/0!</v>
      </c>
      <c r="AB3183" s="57">
        <f>IFERROR((Table1[[#This Row],[Total Cost USD]]/Table1[[#This Row],[Volume MT/Head]]),0)</f>
        <v>0</v>
      </c>
      <c r="AD3183" s="6">
        <f>Table1[[#This Row],[Volume MT/Head]]-Table1[[#This Row],[Delivered MT]]</f>
        <v>0</v>
      </c>
      <c r="AE3183" s="6">
        <f>Table1[[#This Row],[Delivered MT]]*Table1[[#This Row],[Average Cost SDG/MT]]</f>
        <v>0</v>
      </c>
    </row>
    <row r="3184" spans="1:31" hidden="1" x14ac:dyDescent="0.2">
      <c r="A3184" s="1">
        <v>3195</v>
      </c>
      <c r="P3184" s="6">
        <f t="shared" si="266"/>
        <v>0</v>
      </c>
      <c r="R3184" s="6">
        <f t="shared" si="267"/>
        <v>0</v>
      </c>
      <c r="S3184" s="57">
        <f t="shared" si="270"/>
        <v>0</v>
      </c>
      <c r="T3184" s="6">
        <f>Table1[[#This Row],[Volume in Units]]*Table1[[#This Row],[Price SDG/Unit]]</f>
        <v>0</v>
      </c>
      <c r="U3184" s="57">
        <f>Table1[[#This Row],[Volume MT/Head]]*Table1[[#This Row],[Price USD/(MT/Head)]]</f>
        <v>0</v>
      </c>
      <c r="W3184" s="28">
        <f>Table1[[#This Row],[Commission SDG/MT]]*Table1[[#This Row],[Volume in Units]]</f>
        <v>0</v>
      </c>
      <c r="Y3184" s="28">
        <f t="shared" si="268"/>
        <v>0</v>
      </c>
      <c r="Z3184" s="6">
        <f>IFERROR((Table1[[#This Row],[Total Cost SDG]]/Table1[[#This Row],[Volume MT/Head]]),0)</f>
        <v>0</v>
      </c>
      <c r="AA3184" s="57" t="e">
        <f t="shared" si="269"/>
        <v>#DIV/0!</v>
      </c>
      <c r="AB3184" s="57">
        <f>IFERROR((Table1[[#This Row],[Total Cost USD]]/Table1[[#This Row],[Volume MT/Head]]),0)</f>
        <v>0</v>
      </c>
      <c r="AD3184" s="6">
        <f>Table1[[#This Row],[Volume MT/Head]]-Table1[[#This Row],[Delivered MT]]</f>
        <v>0</v>
      </c>
      <c r="AE3184" s="6">
        <f>Table1[[#This Row],[Delivered MT]]*Table1[[#This Row],[Average Cost SDG/MT]]</f>
        <v>0</v>
      </c>
    </row>
    <row r="3185" spans="1:31" hidden="1" x14ac:dyDescent="0.2">
      <c r="A3185" s="1">
        <v>3196</v>
      </c>
      <c r="P3185" s="6">
        <f t="shared" si="266"/>
        <v>0</v>
      </c>
      <c r="R3185" s="6">
        <f t="shared" si="267"/>
        <v>0</v>
      </c>
      <c r="S3185" s="57">
        <f t="shared" si="270"/>
        <v>0</v>
      </c>
      <c r="T3185" s="6">
        <f>Table1[[#This Row],[Volume in Units]]*Table1[[#This Row],[Price SDG/Unit]]</f>
        <v>0</v>
      </c>
      <c r="U3185" s="57">
        <f>Table1[[#This Row],[Volume MT/Head]]*Table1[[#This Row],[Price USD/(MT/Head)]]</f>
        <v>0</v>
      </c>
      <c r="W3185" s="28">
        <f>Table1[[#This Row],[Commission SDG/MT]]*Table1[[#This Row],[Volume in Units]]</f>
        <v>0</v>
      </c>
      <c r="Y3185" s="28">
        <f t="shared" si="268"/>
        <v>0</v>
      </c>
      <c r="Z3185" s="6">
        <f>IFERROR((Table1[[#This Row],[Total Cost SDG]]/Table1[[#This Row],[Volume MT/Head]]),0)</f>
        <v>0</v>
      </c>
      <c r="AA3185" s="57" t="e">
        <f t="shared" si="269"/>
        <v>#DIV/0!</v>
      </c>
      <c r="AB3185" s="57">
        <f>IFERROR((Table1[[#This Row],[Total Cost USD]]/Table1[[#This Row],[Volume MT/Head]]),0)</f>
        <v>0</v>
      </c>
      <c r="AD3185" s="6">
        <f>Table1[[#This Row],[Volume MT/Head]]-Table1[[#This Row],[Delivered MT]]</f>
        <v>0</v>
      </c>
      <c r="AE3185" s="6">
        <f>Table1[[#This Row],[Delivered MT]]*Table1[[#This Row],[Average Cost SDG/MT]]</f>
        <v>0</v>
      </c>
    </row>
    <row r="3186" spans="1:31" hidden="1" x14ac:dyDescent="0.2">
      <c r="A3186" s="1">
        <v>3197</v>
      </c>
      <c r="P3186" s="6">
        <f t="shared" si="266"/>
        <v>0</v>
      </c>
      <c r="R3186" s="6">
        <f t="shared" si="267"/>
        <v>0</v>
      </c>
      <c r="S3186" s="57">
        <f t="shared" si="270"/>
        <v>0</v>
      </c>
      <c r="T3186" s="6">
        <f>Table1[[#This Row],[Volume in Units]]*Table1[[#This Row],[Price SDG/Unit]]</f>
        <v>0</v>
      </c>
      <c r="U3186" s="57">
        <f>Table1[[#This Row],[Volume MT/Head]]*Table1[[#This Row],[Price USD/(MT/Head)]]</f>
        <v>0</v>
      </c>
      <c r="W3186" s="28">
        <f>Table1[[#This Row],[Commission SDG/MT]]*Table1[[#This Row],[Volume in Units]]</f>
        <v>0</v>
      </c>
      <c r="Y3186" s="28">
        <f t="shared" si="268"/>
        <v>0</v>
      </c>
      <c r="Z3186" s="6">
        <f>IFERROR((Table1[[#This Row],[Total Cost SDG]]/Table1[[#This Row],[Volume MT/Head]]),0)</f>
        <v>0</v>
      </c>
      <c r="AA3186" s="57" t="e">
        <f t="shared" si="269"/>
        <v>#DIV/0!</v>
      </c>
      <c r="AB3186" s="57">
        <f>IFERROR((Table1[[#This Row],[Total Cost USD]]/Table1[[#This Row],[Volume MT/Head]]),0)</f>
        <v>0</v>
      </c>
      <c r="AD3186" s="6">
        <f>Table1[[#This Row],[Volume MT/Head]]-Table1[[#This Row],[Delivered MT]]</f>
        <v>0</v>
      </c>
      <c r="AE3186" s="6">
        <f>Table1[[#This Row],[Delivered MT]]*Table1[[#This Row],[Average Cost SDG/MT]]</f>
        <v>0</v>
      </c>
    </row>
    <row r="3187" spans="1:31" hidden="1" x14ac:dyDescent="0.2">
      <c r="A3187" s="1">
        <v>3198</v>
      </c>
      <c r="P3187" s="6">
        <f t="shared" si="266"/>
        <v>0</v>
      </c>
      <c r="R3187" s="6">
        <f t="shared" si="267"/>
        <v>0</v>
      </c>
      <c r="S3187" s="57">
        <f t="shared" si="270"/>
        <v>0</v>
      </c>
      <c r="T3187" s="6">
        <f>Table1[[#This Row],[Volume in Units]]*Table1[[#This Row],[Price SDG/Unit]]</f>
        <v>0</v>
      </c>
      <c r="U3187" s="57">
        <f>Table1[[#This Row],[Volume MT/Head]]*Table1[[#This Row],[Price USD/(MT/Head)]]</f>
        <v>0</v>
      </c>
      <c r="W3187" s="28">
        <f>Table1[[#This Row],[Commission SDG/MT]]*Table1[[#This Row],[Volume in Units]]</f>
        <v>0</v>
      </c>
      <c r="Y3187" s="28">
        <f t="shared" si="268"/>
        <v>0</v>
      </c>
      <c r="Z3187" s="6">
        <f>IFERROR((Table1[[#This Row],[Total Cost SDG]]/Table1[[#This Row],[Volume MT/Head]]),0)</f>
        <v>0</v>
      </c>
      <c r="AA3187" s="57" t="e">
        <f t="shared" si="269"/>
        <v>#DIV/0!</v>
      </c>
      <c r="AB3187" s="57">
        <f>IFERROR((Table1[[#This Row],[Total Cost USD]]/Table1[[#This Row],[Volume MT/Head]]),0)</f>
        <v>0</v>
      </c>
      <c r="AD3187" s="6">
        <f>Table1[[#This Row],[Volume MT/Head]]-Table1[[#This Row],[Delivered MT]]</f>
        <v>0</v>
      </c>
      <c r="AE3187" s="6">
        <f>Table1[[#This Row],[Delivered MT]]*Table1[[#This Row],[Average Cost SDG/MT]]</f>
        <v>0</v>
      </c>
    </row>
    <row r="3188" spans="1:31" hidden="1" x14ac:dyDescent="0.2">
      <c r="A3188" s="1">
        <v>3199</v>
      </c>
      <c r="P3188" s="6">
        <f t="shared" si="266"/>
        <v>0</v>
      </c>
      <c r="R3188" s="6">
        <f t="shared" si="267"/>
        <v>0</v>
      </c>
      <c r="S3188" s="57">
        <f t="shared" si="270"/>
        <v>0</v>
      </c>
      <c r="T3188" s="6">
        <f>Table1[[#This Row],[Volume in Units]]*Table1[[#This Row],[Price SDG/Unit]]</f>
        <v>0</v>
      </c>
      <c r="U3188" s="57">
        <f>Table1[[#This Row],[Volume MT/Head]]*Table1[[#This Row],[Price USD/(MT/Head)]]</f>
        <v>0</v>
      </c>
      <c r="W3188" s="28">
        <f>Table1[[#This Row],[Commission SDG/MT]]*Table1[[#This Row],[Volume in Units]]</f>
        <v>0</v>
      </c>
      <c r="Y3188" s="28">
        <f t="shared" si="268"/>
        <v>0</v>
      </c>
      <c r="Z3188" s="6">
        <f>IFERROR((Table1[[#This Row],[Total Cost SDG]]/Table1[[#This Row],[Volume MT/Head]]),0)</f>
        <v>0</v>
      </c>
      <c r="AA3188" s="57" t="e">
        <f t="shared" si="269"/>
        <v>#DIV/0!</v>
      </c>
      <c r="AB3188" s="57">
        <f>IFERROR((Table1[[#This Row],[Total Cost USD]]/Table1[[#This Row],[Volume MT/Head]]),0)</f>
        <v>0</v>
      </c>
      <c r="AD3188" s="6">
        <f>Table1[[#This Row],[Volume MT/Head]]-Table1[[#This Row],[Delivered MT]]</f>
        <v>0</v>
      </c>
      <c r="AE3188" s="6">
        <f>Table1[[#This Row],[Delivered MT]]*Table1[[#This Row],[Average Cost SDG/MT]]</f>
        <v>0</v>
      </c>
    </row>
    <row r="3189" spans="1:31" hidden="1" x14ac:dyDescent="0.2">
      <c r="A3189" s="1">
        <v>3200</v>
      </c>
      <c r="P3189" s="6">
        <f t="shared" si="266"/>
        <v>0</v>
      </c>
      <c r="R3189" s="6">
        <f t="shared" si="267"/>
        <v>0</v>
      </c>
      <c r="S3189" s="57">
        <f t="shared" si="270"/>
        <v>0</v>
      </c>
      <c r="T3189" s="6">
        <f>Table1[[#This Row],[Volume in Units]]*Table1[[#This Row],[Price SDG/Unit]]</f>
        <v>0</v>
      </c>
      <c r="U3189" s="57">
        <f>Table1[[#This Row],[Volume MT/Head]]*Table1[[#This Row],[Price USD/(MT/Head)]]</f>
        <v>0</v>
      </c>
      <c r="W3189" s="28">
        <f>Table1[[#This Row],[Commission SDG/MT]]*Table1[[#This Row],[Volume in Units]]</f>
        <v>0</v>
      </c>
      <c r="Y3189" s="28">
        <f t="shared" si="268"/>
        <v>0</v>
      </c>
      <c r="Z3189" s="6">
        <f>IFERROR((Table1[[#This Row],[Total Cost SDG]]/Table1[[#This Row],[Volume MT/Head]]),0)</f>
        <v>0</v>
      </c>
      <c r="AA3189" s="57" t="e">
        <f t="shared" si="269"/>
        <v>#DIV/0!</v>
      </c>
      <c r="AB3189" s="57">
        <f>IFERROR((Table1[[#This Row],[Total Cost USD]]/Table1[[#This Row],[Volume MT/Head]]),0)</f>
        <v>0</v>
      </c>
      <c r="AD3189" s="6">
        <f>Table1[[#This Row],[Volume MT/Head]]-Table1[[#This Row],[Delivered MT]]</f>
        <v>0</v>
      </c>
      <c r="AE3189" s="6">
        <f>Table1[[#This Row],[Delivered MT]]*Table1[[#This Row],[Average Cost SDG/MT]]</f>
        <v>0</v>
      </c>
    </row>
    <row r="3190" spans="1:31" hidden="1" x14ac:dyDescent="0.2">
      <c r="A3190" s="1">
        <v>3201</v>
      </c>
      <c r="P3190" s="6">
        <f t="shared" si="266"/>
        <v>0</v>
      </c>
      <c r="R3190" s="6">
        <f t="shared" si="267"/>
        <v>0</v>
      </c>
      <c r="S3190" s="57">
        <f t="shared" si="270"/>
        <v>0</v>
      </c>
      <c r="T3190" s="6">
        <f>Table1[[#This Row],[Volume in Units]]*Table1[[#This Row],[Price SDG/Unit]]</f>
        <v>0</v>
      </c>
      <c r="U3190" s="57">
        <f>Table1[[#This Row],[Volume MT/Head]]*Table1[[#This Row],[Price USD/(MT/Head)]]</f>
        <v>0</v>
      </c>
      <c r="W3190" s="28">
        <f>Table1[[#This Row],[Commission SDG/MT]]*Table1[[#This Row],[Volume in Units]]</f>
        <v>0</v>
      </c>
      <c r="Y3190" s="28">
        <f t="shared" si="268"/>
        <v>0</v>
      </c>
      <c r="Z3190" s="6">
        <f>IFERROR((Table1[[#This Row],[Total Cost SDG]]/Table1[[#This Row],[Volume MT/Head]]),0)</f>
        <v>0</v>
      </c>
      <c r="AA3190" s="57" t="e">
        <f t="shared" si="269"/>
        <v>#DIV/0!</v>
      </c>
      <c r="AB3190" s="57">
        <f>IFERROR((Table1[[#This Row],[Total Cost USD]]/Table1[[#This Row],[Volume MT/Head]]),0)</f>
        <v>0</v>
      </c>
      <c r="AD3190" s="6">
        <f>Table1[[#This Row],[Volume MT/Head]]-Table1[[#This Row],[Delivered MT]]</f>
        <v>0</v>
      </c>
      <c r="AE3190" s="6">
        <f>Table1[[#This Row],[Delivered MT]]*Table1[[#This Row],[Average Cost SDG/MT]]</f>
        <v>0</v>
      </c>
    </row>
    <row r="3191" spans="1:31" hidden="1" x14ac:dyDescent="0.2">
      <c r="A3191" s="1">
        <v>3202</v>
      </c>
      <c r="P3191" s="6">
        <f t="shared" si="266"/>
        <v>0</v>
      </c>
      <c r="R3191" s="6">
        <f t="shared" si="267"/>
        <v>0</v>
      </c>
      <c r="S3191" s="57">
        <f t="shared" si="270"/>
        <v>0</v>
      </c>
      <c r="T3191" s="6">
        <f>Table1[[#This Row],[Volume in Units]]*Table1[[#This Row],[Price SDG/Unit]]</f>
        <v>0</v>
      </c>
      <c r="U3191" s="57">
        <f>Table1[[#This Row],[Volume MT/Head]]*Table1[[#This Row],[Price USD/(MT/Head)]]</f>
        <v>0</v>
      </c>
      <c r="W3191" s="28">
        <f>Table1[[#This Row],[Commission SDG/MT]]*Table1[[#This Row],[Volume in Units]]</f>
        <v>0</v>
      </c>
      <c r="Y3191" s="28">
        <f t="shared" si="268"/>
        <v>0</v>
      </c>
      <c r="Z3191" s="6">
        <f>IFERROR((Table1[[#This Row],[Total Cost SDG]]/Table1[[#This Row],[Volume MT/Head]]),0)</f>
        <v>0</v>
      </c>
      <c r="AA3191" s="57" t="e">
        <f t="shared" si="269"/>
        <v>#DIV/0!</v>
      </c>
      <c r="AB3191" s="57">
        <f>IFERROR((Table1[[#This Row],[Total Cost USD]]/Table1[[#This Row],[Volume MT/Head]]),0)</f>
        <v>0</v>
      </c>
      <c r="AD3191" s="6">
        <f>Table1[[#This Row],[Volume MT/Head]]-Table1[[#This Row],[Delivered MT]]</f>
        <v>0</v>
      </c>
      <c r="AE3191" s="6">
        <f>Table1[[#This Row],[Delivered MT]]*Table1[[#This Row],[Average Cost SDG/MT]]</f>
        <v>0</v>
      </c>
    </row>
    <row r="3192" spans="1:31" hidden="1" x14ac:dyDescent="0.2">
      <c r="A3192" s="1">
        <v>3203</v>
      </c>
      <c r="P3192" s="6">
        <f t="shared" si="266"/>
        <v>0</v>
      </c>
      <c r="R3192" s="6">
        <f t="shared" si="267"/>
        <v>0</v>
      </c>
      <c r="S3192" s="57">
        <f t="shared" si="270"/>
        <v>0</v>
      </c>
      <c r="T3192" s="6">
        <f>Table1[[#This Row],[Volume in Units]]*Table1[[#This Row],[Price SDG/Unit]]</f>
        <v>0</v>
      </c>
      <c r="U3192" s="57">
        <f>Table1[[#This Row],[Volume MT/Head]]*Table1[[#This Row],[Price USD/(MT/Head)]]</f>
        <v>0</v>
      </c>
      <c r="W3192" s="28">
        <f>Table1[[#This Row],[Commission SDG/MT]]*Table1[[#This Row],[Volume in Units]]</f>
        <v>0</v>
      </c>
      <c r="Y3192" s="28">
        <f t="shared" si="268"/>
        <v>0</v>
      </c>
      <c r="Z3192" s="6">
        <f>IFERROR((Table1[[#This Row],[Total Cost SDG]]/Table1[[#This Row],[Volume MT/Head]]),0)</f>
        <v>0</v>
      </c>
      <c r="AA3192" s="57" t="e">
        <f t="shared" si="269"/>
        <v>#DIV/0!</v>
      </c>
      <c r="AB3192" s="57">
        <f>IFERROR((Table1[[#This Row],[Total Cost USD]]/Table1[[#This Row],[Volume MT/Head]]),0)</f>
        <v>0</v>
      </c>
      <c r="AD3192" s="6">
        <f>Table1[[#This Row],[Volume MT/Head]]-Table1[[#This Row],[Delivered MT]]</f>
        <v>0</v>
      </c>
      <c r="AE3192" s="6">
        <f>Table1[[#This Row],[Delivered MT]]*Table1[[#This Row],[Average Cost SDG/MT]]</f>
        <v>0</v>
      </c>
    </row>
    <row r="3193" spans="1:31" hidden="1" x14ac:dyDescent="0.2">
      <c r="A3193" s="1">
        <v>3204</v>
      </c>
      <c r="P3193" s="6">
        <f t="shared" si="266"/>
        <v>0</v>
      </c>
      <c r="R3193" s="6">
        <f t="shared" si="267"/>
        <v>0</v>
      </c>
      <c r="S3193" s="57">
        <f t="shared" si="270"/>
        <v>0</v>
      </c>
      <c r="T3193" s="6">
        <f>Table1[[#This Row],[Volume in Units]]*Table1[[#This Row],[Price SDG/Unit]]</f>
        <v>0</v>
      </c>
      <c r="U3193" s="57">
        <f>Table1[[#This Row],[Volume MT/Head]]*Table1[[#This Row],[Price USD/(MT/Head)]]</f>
        <v>0</v>
      </c>
      <c r="W3193" s="28">
        <f>Table1[[#This Row],[Commission SDG/MT]]*Table1[[#This Row],[Volume in Units]]</f>
        <v>0</v>
      </c>
      <c r="Y3193" s="28">
        <f t="shared" si="268"/>
        <v>0</v>
      </c>
      <c r="Z3193" s="6">
        <f>IFERROR((Table1[[#This Row],[Total Cost SDG]]/Table1[[#This Row],[Volume MT/Head]]),0)</f>
        <v>0</v>
      </c>
      <c r="AA3193" s="57" t="e">
        <f t="shared" si="269"/>
        <v>#DIV/0!</v>
      </c>
      <c r="AB3193" s="57">
        <f>IFERROR((Table1[[#This Row],[Total Cost USD]]/Table1[[#This Row],[Volume MT/Head]]),0)</f>
        <v>0</v>
      </c>
      <c r="AD3193" s="6">
        <f>Table1[[#This Row],[Volume MT/Head]]-Table1[[#This Row],[Delivered MT]]</f>
        <v>0</v>
      </c>
      <c r="AE3193" s="6">
        <f>Table1[[#This Row],[Delivered MT]]*Table1[[#This Row],[Average Cost SDG/MT]]</f>
        <v>0</v>
      </c>
    </row>
    <row r="3194" spans="1:31" hidden="1" x14ac:dyDescent="0.2">
      <c r="A3194" s="1">
        <v>3205</v>
      </c>
      <c r="P3194" s="6">
        <f t="shared" si="266"/>
        <v>0</v>
      </c>
      <c r="R3194" s="6">
        <f t="shared" si="267"/>
        <v>0</v>
      </c>
      <c r="S3194" s="57">
        <f t="shared" si="270"/>
        <v>0</v>
      </c>
      <c r="T3194" s="6">
        <f>Table1[[#This Row],[Volume in Units]]*Table1[[#This Row],[Price SDG/Unit]]</f>
        <v>0</v>
      </c>
      <c r="U3194" s="57">
        <f>Table1[[#This Row],[Volume MT/Head]]*Table1[[#This Row],[Price USD/(MT/Head)]]</f>
        <v>0</v>
      </c>
      <c r="W3194" s="28">
        <f>Table1[[#This Row],[Commission SDG/MT]]*Table1[[#This Row],[Volume in Units]]</f>
        <v>0</v>
      </c>
      <c r="Y3194" s="28">
        <f t="shared" si="268"/>
        <v>0</v>
      </c>
      <c r="Z3194" s="6">
        <f>IFERROR((Table1[[#This Row],[Total Cost SDG]]/Table1[[#This Row],[Volume MT/Head]]),0)</f>
        <v>0</v>
      </c>
      <c r="AA3194" s="57" t="e">
        <f t="shared" si="269"/>
        <v>#DIV/0!</v>
      </c>
      <c r="AB3194" s="57">
        <f>IFERROR((Table1[[#This Row],[Total Cost USD]]/Table1[[#This Row],[Volume MT/Head]]),0)</f>
        <v>0</v>
      </c>
      <c r="AD3194" s="6">
        <f>Table1[[#This Row],[Volume MT/Head]]-Table1[[#This Row],[Delivered MT]]</f>
        <v>0</v>
      </c>
      <c r="AE3194" s="6">
        <f>Table1[[#This Row],[Delivered MT]]*Table1[[#This Row],[Average Cost SDG/MT]]</f>
        <v>0</v>
      </c>
    </row>
    <row r="3195" spans="1:31" hidden="1" x14ac:dyDescent="0.2">
      <c r="A3195" s="1">
        <v>3206</v>
      </c>
      <c r="P3195" s="6">
        <f t="shared" si="266"/>
        <v>0</v>
      </c>
      <c r="R3195" s="6">
        <f t="shared" si="267"/>
        <v>0</v>
      </c>
      <c r="S3195" s="57">
        <f t="shared" si="270"/>
        <v>0</v>
      </c>
      <c r="T3195" s="6">
        <f>Table1[[#This Row],[Volume in Units]]*Table1[[#This Row],[Price SDG/Unit]]</f>
        <v>0</v>
      </c>
      <c r="U3195" s="57">
        <f>Table1[[#This Row],[Volume MT/Head]]*Table1[[#This Row],[Price USD/(MT/Head)]]</f>
        <v>0</v>
      </c>
      <c r="W3195" s="28">
        <f>Table1[[#This Row],[Commission SDG/MT]]*Table1[[#This Row],[Volume in Units]]</f>
        <v>0</v>
      </c>
      <c r="Y3195" s="28">
        <f t="shared" si="268"/>
        <v>0</v>
      </c>
      <c r="Z3195" s="6">
        <f>IFERROR((Table1[[#This Row],[Total Cost SDG]]/Table1[[#This Row],[Volume MT/Head]]),0)</f>
        <v>0</v>
      </c>
      <c r="AA3195" s="57" t="e">
        <f t="shared" si="269"/>
        <v>#DIV/0!</v>
      </c>
      <c r="AB3195" s="57">
        <f>IFERROR((Table1[[#This Row],[Total Cost USD]]/Table1[[#This Row],[Volume MT/Head]]),0)</f>
        <v>0</v>
      </c>
      <c r="AD3195" s="6">
        <f>Table1[[#This Row],[Volume MT/Head]]-Table1[[#This Row],[Delivered MT]]</f>
        <v>0</v>
      </c>
      <c r="AE3195" s="6">
        <f>Table1[[#This Row],[Delivered MT]]*Table1[[#This Row],[Average Cost SDG/MT]]</f>
        <v>0</v>
      </c>
    </row>
    <row r="3196" spans="1:31" hidden="1" x14ac:dyDescent="0.2">
      <c r="A3196" s="1">
        <v>3207</v>
      </c>
      <c r="P3196" s="6">
        <f t="shared" si="266"/>
        <v>0</v>
      </c>
      <c r="R3196" s="6">
        <f t="shared" si="267"/>
        <v>0</v>
      </c>
      <c r="S3196" s="57">
        <f t="shared" si="270"/>
        <v>0</v>
      </c>
      <c r="T3196" s="6">
        <f>Table1[[#This Row],[Volume in Units]]*Table1[[#This Row],[Price SDG/Unit]]</f>
        <v>0</v>
      </c>
      <c r="U3196" s="57">
        <f>Table1[[#This Row],[Volume MT/Head]]*Table1[[#This Row],[Price USD/(MT/Head)]]</f>
        <v>0</v>
      </c>
      <c r="W3196" s="28">
        <f>Table1[[#This Row],[Commission SDG/MT]]*Table1[[#This Row],[Volume in Units]]</f>
        <v>0</v>
      </c>
      <c r="Y3196" s="28">
        <f t="shared" si="268"/>
        <v>0</v>
      </c>
      <c r="Z3196" s="6">
        <f>IFERROR((Table1[[#This Row],[Total Cost SDG]]/Table1[[#This Row],[Volume MT/Head]]),0)</f>
        <v>0</v>
      </c>
      <c r="AA3196" s="57" t="e">
        <f t="shared" si="269"/>
        <v>#DIV/0!</v>
      </c>
      <c r="AB3196" s="57">
        <f>IFERROR((Table1[[#This Row],[Total Cost USD]]/Table1[[#This Row],[Volume MT/Head]]),0)</f>
        <v>0</v>
      </c>
      <c r="AD3196" s="6">
        <f>Table1[[#This Row],[Volume MT/Head]]-Table1[[#This Row],[Delivered MT]]</f>
        <v>0</v>
      </c>
      <c r="AE3196" s="6">
        <f>Table1[[#This Row],[Delivered MT]]*Table1[[#This Row],[Average Cost SDG/MT]]</f>
        <v>0</v>
      </c>
    </row>
    <row r="3197" spans="1:31" hidden="1" x14ac:dyDescent="0.2">
      <c r="A3197" s="1">
        <v>3208</v>
      </c>
      <c r="P3197" s="6">
        <f t="shared" si="266"/>
        <v>0</v>
      </c>
      <c r="R3197" s="6">
        <f t="shared" si="267"/>
        <v>0</v>
      </c>
      <c r="S3197" s="57">
        <f t="shared" si="270"/>
        <v>0</v>
      </c>
      <c r="T3197" s="6">
        <f>Table1[[#This Row],[Volume in Units]]*Table1[[#This Row],[Price SDG/Unit]]</f>
        <v>0</v>
      </c>
      <c r="U3197" s="57">
        <f>Table1[[#This Row],[Volume MT/Head]]*Table1[[#This Row],[Price USD/(MT/Head)]]</f>
        <v>0</v>
      </c>
      <c r="W3197" s="28">
        <f>Table1[[#This Row],[Commission SDG/MT]]*Table1[[#This Row],[Volume in Units]]</f>
        <v>0</v>
      </c>
      <c r="Y3197" s="28">
        <f t="shared" si="268"/>
        <v>0</v>
      </c>
      <c r="Z3197" s="6">
        <f>IFERROR((Table1[[#This Row],[Total Cost SDG]]/Table1[[#This Row],[Volume MT/Head]]),0)</f>
        <v>0</v>
      </c>
      <c r="AA3197" s="57" t="e">
        <f t="shared" si="269"/>
        <v>#DIV/0!</v>
      </c>
      <c r="AB3197" s="57">
        <f>IFERROR((Table1[[#This Row],[Total Cost USD]]/Table1[[#This Row],[Volume MT/Head]]),0)</f>
        <v>0</v>
      </c>
      <c r="AD3197" s="6">
        <f>Table1[[#This Row],[Volume MT/Head]]-Table1[[#This Row],[Delivered MT]]</f>
        <v>0</v>
      </c>
      <c r="AE3197" s="6">
        <f>Table1[[#This Row],[Delivered MT]]*Table1[[#This Row],[Average Cost SDG/MT]]</f>
        <v>0</v>
      </c>
    </row>
    <row r="3198" spans="1:31" hidden="1" x14ac:dyDescent="0.2">
      <c r="A3198" s="1">
        <v>3209</v>
      </c>
      <c r="P3198" s="6">
        <f t="shared" si="266"/>
        <v>0</v>
      </c>
      <c r="R3198" s="6">
        <f t="shared" si="267"/>
        <v>0</v>
      </c>
      <c r="S3198" s="57">
        <f t="shared" si="270"/>
        <v>0</v>
      </c>
      <c r="T3198" s="6">
        <f>Table1[[#This Row],[Volume in Units]]*Table1[[#This Row],[Price SDG/Unit]]</f>
        <v>0</v>
      </c>
      <c r="U3198" s="57">
        <f>Table1[[#This Row],[Volume MT/Head]]*Table1[[#This Row],[Price USD/(MT/Head)]]</f>
        <v>0</v>
      </c>
      <c r="W3198" s="28">
        <f>Table1[[#This Row],[Commission SDG/MT]]*Table1[[#This Row],[Volume in Units]]</f>
        <v>0</v>
      </c>
      <c r="Y3198" s="28">
        <f t="shared" si="268"/>
        <v>0</v>
      </c>
      <c r="Z3198" s="6">
        <f>IFERROR((Table1[[#This Row],[Total Cost SDG]]/Table1[[#This Row],[Volume MT/Head]]),0)</f>
        <v>0</v>
      </c>
      <c r="AA3198" s="57" t="e">
        <f t="shared" si="269"/>
        <v>#DIV/0!</v>
      </c>
      <c r="AB3198" s="57">
        <f>IFERROR((Table1[[#This Row],[Total Cost USD]]/Table1[[#This Row],[Volume MT/Head]]),0)</f>
        <v>0</v>
      </c>
      <c r="AD3198" s="6">
        <f>Table1[[#This Row],[Volume MT/Head]]-Table1[[#This Row],[Delivered MT]]</f>
        <v>0</v>
      </c>
      <c r="AE3198" s="6">
        <f>Table1[[#This Row],[Delivered MT]]*Table1[[#This Row],[Average Cost SDG/MT]]</f>
        <v>0</v>
      </c>
    </row>
    <row r="3199" spans="1:31" hidden="1" x14ac:dyDescent="0.2">
      <c r="A3199" s="1">
        <v>3210</v>
      </c>
      <c r="P3199" s="6">
        <f t="shared" si="266"/>
        <v>0</v>
      </c>
      <c r="R3199" s="6">
        <f t="shared" si="267"/>
        <v>0</v>
      </c>
      <c r="S3199" s="57">
        <f t="shared" si="270"/>
        <v>0</v>
      </c>
      <c r="T3199" s="6">
        <f>Table1[[#This Row],[Volume in Units]]*Table1[[#This Row],[Price SDG/Unit]]</f>
        <v>0</v>
      </c>
      <c r="U3199" s="57">
        <f>Table1[[#This Row],[Volume MT/Head]]*Table1[[#This Row],[Price USD/(MT/Head)]]</f>
        <v>0</v>
      </c>
      <c r="W3199" s="28">
        <f>Table1[[#This Row],[Commission SDG/MT]]*Table1[[#This Row],[Volume in Units]]</f>
        <v>0</v>
      </c>
      <c r="Y3199" s="28">
        <f t="shared" si="268"/>
        <v>0</v>
      </c>
      <c r="Z3199" s="6">
        <f>IFERROR((Table1[[#This Row],[Total Cost SDG]]/Table1[[#This Row],[Volume MT/Head]]),0)</f>
        <v>0</v>
      </c>
      <c r="AA3199" s="57" t="e">
        <f t="shared" si="269"/>
        <v>#DIV/0!</v>
      </c>
      <c r="AB3199" s="57">
        <f>IFERROR((Table1[[#This Row],[Total Cost USD]]/Table1[[#This Row],[Volume MT/Head]]),0)</f>
        <v>0</v>
      </c>
      <c r="AD3199" s="6">
        <f>Table1[[#This Row],[Volume MT/Head]]-Table1[[#This Row],[Delivered MT]]</f>
        <v>0</v>
      </c>
      <c r="AE3199" s="6">
        <f>Table1[[#This Row],[Delivered MT]]*Table1[[#This Row],[Average Cost SDG/MT]]</f>
        <v>0</v>
      </c>
    </row>
    <row r="3200" spans="1:31" hidden="1" x14ac:dyDescent="0.2">
      <c r="A3200" s="1">
        <v>3211</v>
      </c>
      <c r="P3200" s="6">
        <f t="shared" si="266"/>
        <v>0</v>
      </c>
      <c r="R3200" s="6">
        <f t="shared" si="267"/>
        <v>0</v>
      </c>
      <c r="S3200" s="57">
        <f t="shared" si="270"/>
        <v>0</v>
      </c>
      <c r="T3200" s="6">
        <f>Table1[[#This Row],[Volume in Units]]*Table1[[#This Row],[Price SDG/Unit]]</f>
        <v>0</v>
      </c>
      <c r="U3200" s="57">
        <f>Table1[[#This Row],[Volume MT/Head]]*Table1[[#This Row],[Price USD/(MT/Head)]]</f>
        <v>0</v>
      </c>
      <c r="W3200" s="28">
        <f>Table1[[#This Row],[Commission SDG/MT]]*Table1[[#This Row],[Volume in Units]]</f>
        <v>0</v>
      </c>
      <c r="Y3200" s="28">
        <f t="shared" si="268"/>
        <v>0</v>
      </c>
      <c r="Z3200" s="6">
        <f>IFERROR((Table1[[#This Row],[Total Cost SDG]]/Table1[[#This Row],[Volume MT/Head]]),0)</f>
        <v>0</v>
      </c>
      <c r="AA3200" s="57" t="e">
        <f t="shared" si="269"/>
        <v>#DIV/0!</v>
      </c>
      <c r="AB3200" s="57">
        <f>IFERROR((Table1[[#This Row],[Total Cost USD]]/Table1[[#This Row],[Volume MT/Head]]),0)</f>
        <v>0</v>
      </c>
      <c r="AD3200" s="6">
        <f>Table1[[#This Row],[Volume MT/Head]]-Table1[[#This Row],[Delivered MT]]</f>
        <v>0</v>
      </c>
      <c r="AE3200" s="6">
        <f>Table1[[#This Row],[Delivered MT]]*Table1[[#This Row],[Average Cost SDG/MT]]</f>
        <v>0</v>
      </c>
    </row>
    <row r="3201" spans="1:31" hidden="1" x14ac:dyDescent="0.2">
      <c r="A3201" s="1">
        <v>3212</v>
      </c>
      <c r="P3201" s="6">
        <f t="shared" si="266"/>
        <v>0</v>
      </c>
      <c r="R3201" s="6">
        <f t="shared" si="267"/>
        <v>0</v>
      </c>
      <c r="S3201" s="57">
        <f t="shared" si="270"/>
        <v>0</v>
      </c>
      <c r="T3201" s="6">
        <f>Table1[[#This Row],[Volume in Units]]*Table1[[#This Row],[Price SDG/Unit]]</f>
        <v>0</v>
      </c>
      <c r="U3201" s="57">
        <f>Table1[[#This Row],[Volume MT/Head]]*Table1[[#This Row],[Price USD/(MT/Head)]]</f>
        <v>0</v>
      </c>
      <c r="W3201" s="28">
        <f>Table1[[#This Row],[Commission SDG/MT]]*Table1[[#This Row],[Volume in Units]]</f>
        <v>0</v>
      </c>
      <c r="Y3201" s="28">
        <f t="shared" si="268"/>
        <v>0</v>
      </c>
      <c r="Z3201" s="6">
        <f>IFERROR((Table1[[#This Row],[Total Cost SDG]]/Table1[[#This Row],[Volume MT/Head]]),0)</f>
        <v>0</v>
      </c>
      <c r="AA3201" s="57" t="e">
        <f t="shared" si="269"/>
        <v>#DIV/0!</v>
      </c>
      <c r="AB3201" s="57">
        <f>IFERROR((Table1[[#This Row],[Total Cost USD]]/Table1[[#This Row],[Volume MT/Head]]),0)</f>
        <v>0</v>
      </c>
      <c r="AD3201" s="6">
        <f>Table1[[#This Row],[Volume MT/Head]]-Table1[[#This Row],[Delivered MT]]</f>
        <v>0</v>
      </c>
      <c r="AE3201" s="6">
        <f>Table1[[#This Row],[Delivered MT]]*Table1[[#This Row],[Average Cost SDG/MT]]</f>
        <v>0</v>
      </c>
    </row>
    <row r="3202" spans="1:31" hidden="1" x14ac:dyDescent="0.2">
      <c r="A3202" s="1">
        <v>3213</v>
      </c>
      <c r="P3202" s="6">
        <f t="shared" ref="P3202:P3265" si="271">IF(N3202="KG",(O3202/1000),IF(N3202="Head",(O3202*1),IF(N3202="Kantar 100lb",(O3202/22.25),IF(N3202="Kantar 315lb",(O3202*315/2204.6),IF(N3202="MT",(O3202*1),IF(N3202="Ardab",(O3202*199.726/1000),IF(N3202="104 Bag",(O3202*104/1000),IF(N3202="101 Bag",(O3202*101/1000),IF(N3202=0,0)))))))))</f>
        <v>0</v>
      </c>
      <c r="R3202" s="6">
        <f t="shared" ref="R3202:R3265" si="272">IF(N3202="KG",(Q3202*1000),IF(N3202="Head",(Q3202*1),IF(N3202="Kantar 100lb",(Q3202*22.25),IF(N3202="Kantar 315lb",(Q3202/315*2204.6),IF(N3202="MT",(Q3202*1),IF(N3202="Ardab",(Q3202/199.726*1000),IF(N3202="104 Bag",(Q3202/104*1000),IF(N3202="101 Bag",(Q3202/101*1000),IF(N3202=0,0)))))))))</f>
        <v>0</v>
      </c>
      <c r="S3202" s="57">
        <f t="shared" si="270"/>
        <v>0</v>
      </c>
      <c r="T3202" s="6">
        <f>Table1[[#This Row],[Volume in Units]]*Table1[[#This Row],[Price SDG/Unit]]</f>
        <v>0</v>
      </c>
      <c r="U3202" s="57">
        <f>Table1[[#This Row],[Volume MT/Head]]*Table1[[#This Row],[Price USD/(MT/Head)]]</f>
        <v>0</v>
      </c>
      <c r="W3202" s="28">
        <f>Table1[[#This Row],[Commission SDG/MT]]*Table1[[#This Row],[Volume in Units]]</f>
        <v>0</v>
      </c>
      <c r="Y3202" s="28">
        <f t="shared" ref="Y3202:Y3265" si="273">T3202+W3202+X3202</f>
        <v>0</v>
      </c>
      <c r="Z3202" s="6">
        <f>IFERROR((Table1[[#This Row],[Total Cost SDG]]/Table1[[#This Row],[Volume MT/Head]]),0)</f>
        <v>0</v>
      </c>
      <c r="AA3202" s="57" t="e">
        <f t="shared" ref="AA3202:AA3265" si="274">Y3202/F3202</f>
        <v>#DIV/0!</v>
      </c>
      <c r="AB3202" s="57">
        <f>IFERROR((Table1[[#This Row],[Total Cost USD]]/Table1[[#This Row],[Volume MT/Head]]),0)</f>
        <v>0</v>
      </c>
      <c r="AD3202" s="6">
        <f>Table1[[#This Row],[Volume MT/Head]]-Table1[[#This Row],[Delivered MT]]</f>
        <v>0</v>
      </c>
      <c r="AE3202" s="6">
        <f>Table1[[#This Row],[Delivered MT]]*Table1[[#This Row],[Average Cost SDG/MT]]</f>
        <v>0</v>
      </c>
    </row>
    <row r="3203" spans="1:31" hidden="1" x14ac:dyDescent="0.2">
      <c r="A3203" s="1">
        <v>3214</v>
      </c>
      <c r="P3203" s="6">
        <f t="shared" si="271"/>
        <v>0</v>
      </c>
      <c r="R3203" s="6">
        <f t="shared" si="272"/>
        <v>0</v>
      </c>
      <c r="S3203" s="57">
        <f t="shared" si="270"/>
        <v>0</v>
      </c>
      <c r="T3203" s="6">
        <f>Table1[[#This Row],[Volume in Units]]*Table1[[#This Row],[Price SDG/Unit]]</f>
        <v>0</v>
      </c>
      <c r="U3203" s="57">
        <f>Table1[[#This Row],[Volume MT/Head]]*Table1[[#This Row],[Price USD/(MT/Head)]]</f>
        <v>0</v>
      </c>
      <c r="W3203" s="28">
        <f>Table1[[#This Row],[Commission SDG/MT]]*Table1[[#This Row],[Volume in Units]]</f>
        <v>0</v>
      </c>
      <c r="Y3203" s="28">
        <f t="shared" si="273"/>
        <v>0</v>
      </c>
      <c r="Z3203" s="6">
        <f>IFERROR((Table1[[#This Row],[Total Cost SDG]]/Table1[[#This Row],[Volume MT/Head]]),0)</f>
        <v>0</v>
      </c>
      <c r="AA3203" s="57" t="e">
        <f t="shared" si="274"/>
        <v>#DIV/0!</v>
      </c>
      <c r="AB3203" s="57">
        <f>IFERROR((Table1[[#This Row],[Total Cost USD]]/Table1[[#This Row],[Volume MT/Head]]),0)</f>
        <v>0</v>
      </c>
      <c r="AD3203" s="6">
        <f>Table1[[#This Row],[Volume MT/Head]]-Table1[[#This Row],[Delivered MT]]</f>
        <v>0</v>
      </c>
      <c r="AE3203" s="6">
        <f>Table1[[#This Row],[Delivered MT]]*Table1[[#This Row],[Average Cost SDG/MT]]</f>
        <v>0</v>
      </c>
    </row>
    <row r="3204" spans="1:31" hidden="1" x14ac:dyDescent="0.2">
      <c r="A3204" s="1">
        <v>3215</v>
      </c>
      <c r="P3204" s="6">
        <f t="shared" si="271"/>
        <v>0</v>
      </c>
      <c r="R3204" s="6">
        <f t="shared" si="272"/>
        <v>0</v>
      </c>
      <c r="S3204" s="57">
        <f t="shared" si="270"/>
        <v>0</v>
      </c>
      <c r="T3204" s="6">
        <f>Table1[[#This Row],[Volume in Units]]*Table1[[#This Row],[Price SDG/Unit]]</f>
        <v>0</v>
      </c>
      <c r="U3204" s="57">
        <f>Table1[[#This Row],[Volume MT/Head]]*Table1[[#This Row],[Price USD/(MT/Head)]]</f>
        <v>0</v>
      </c>
      <c r="W3204" s="28">
        <f>Table1[[#This Row],[Commission SDG/MT]]*Table1[[#This Row],[Volume in Units]]</f>
        <v>0</v>
      </c>
      <c r="Y3204" s="28">
        <f t="shared" si="273"/>
        <v>0</v>
      </c>
      <c r="Z3204" s="6">
        <f>IFERROR((Table1[[#This Row],[Total Cost SDG]]/Table1[[#This Row],[Volume MT/Head]]),0)</f>
        <v>0</v>
      </c>
      <c r="AA3204" s="57" t="e">
        <f t="shared" si="274"/>
        <v>#DIV/0!</v>
      </c>
      <c r="AB3204" s="57">
        <f>IFERROR((Table1[[#This Row],[Total Cost USD]]/Table1[[#This Row],[Volume MT/Head]]),0)</f>
        <v>0</v>
      </c>
      <c r="AD3204" s="6">
        <f>Table1[[#This Row],[Volume MT/Head]]-Table1[[#This Row],[Delivered MT]]</f>
        <v>0</v>
      </c>
      <c r="AE3204" s="6">
        <f>Table1[[#This Row],[Delivered MT]]*Table1[[#This Row],[Average Cost SDG/MT]]</f>
        <v>0</v>
      </c>
    </row>
    <row r="3205" spans="1:31" hidden="1" x14ac:dyDescent="0.2">
      <c r="A3205" s="1">
        <v>3216</v>
      </c>
      <c r="P3205" s="6">
        <f t="shared" si="271"/>
        <v>0</v>
      </c>
      <c r="R3205" s="6">
        <f t="shared" si="272"/>
        <v>0</v>
      </c>
      <c r="S3205" s="57">
        <f t="shared" si="270"/>
        <v>0</v>
      </c>
      <c r="T3205" s="6">
        <f>Table1[[#This Row],[Volume in Units]]*Table1[[#This Row],[Price SDG/Unit]]</f>
        <v>0</v>
      </c>
      <c r="U3205" s="57">
        <f>Table1[[#This Row],[Volume MT/Head]]*Table1[[#This Row],[Price USD/(MT/Head)]]</f>
        <v>0</v>
      </c>
      <c r="W3205" s="28">
        <f>Table1[[#This Row],[Commission SDG/MT]]*Table1[[#This Row],[Volume in Units]]</f>
        <v>0</v>
      </c>
      <c r="Y3205" s="28">
        <f t="shared" si="273"/>
        <v>0</v>
      </c>
      <c r="Z3205" s="6">
        <f>IFERROR((Table1[[#This Row],[Total Cost SDG]]/Table1[[#This Row],[Volume MT/Head]]),0)</f>
        <v>0</v>
      </c>
      <c r="AA3205" s="57" t="e">
        <f t="shared" si="274"/>
        <v>#DIV/0!</v>
      </c>
      <c r="AB3205" s="57">
        <f>IFERROR((Table1[[#This Row],[Total Cost USD]]/Table1[[#This Row],[Volume MT/Head]]),0)</f>
        <v>0</v>
      </c>
      <c r="AD3205" s="6">
        <f>Table1[[#This Row],[Volume MT/Head]]-Table1[[#This Row],[Delivered MT]]</f>
        <v>0</v>
      </c>
      <c r="AE3205" s="6">
        <f>Table1[[#This Row],[Delivered MT]]*Table1[[#This Row],[Average Cost SDG/MT]]</f>
        <v>0</v>
      </c>
    </row>
    <row r="3206" spans="1:31" hidden="1" x14ac:dyDescent="0.2">
      <c r="A3206" s="1">
        <v>3217</v>
      </c>
      <c r="P3206" s="6">
        <f t="shared" si="271"/>
        <v>0</v>
      </c>
      <c r="R3206" s="6">
        <f t="shared" si="272"/>
        <v>0</v>
      </c>
      <c r="S3206" s="57">
        <f t="shared" si="270"/>
        <v>0</v>
      </c>
      <c r="T3206" s="6">
        <f>Table1[[#This Row],[Volume in Units]]*Table1[[#This Row],[Price SDG/Unit]]</f>
        <v>0</v>
      </c>
      <c r="U3206" s="57">
        <f>Table1[[#This Row],[Volume MT/Head]]*Table1[[#This Row],[Price USD/(MT/Head)]]</f>
        <v>0</v>
      </c>
      <c r="W3206" s="28">
        <f>Table1[[#This Row],[Commission SDG/MT]]*Table1[[#This Row],[Volume in Units]]</f>
        <v>0</v>
      </c>
      <c r="Y3206" s="28">
        <f t="shared" si="273"/>
        <v>0</v>
      </c>
      <c r="Z3206" s="6">
        <f>IFERROR((Table1[[#This Row],[Total Cost SDG]]/Table1[[#This Row],[Volume MT/Head]]),0)</f>
        <v>0</v>
      </c>
      <c r="AA3206" s="57" t="e">
        <f t="shared" si="274"/>
        <v>#DIV/0!</v>
      </c>
      <c r="AB3206" s="57">
        <f>IFERROR((Table1[[#This Row],[Total Cost USD]]/Table1[[#This Row],[Volume MT/Head]]),0)</f>
        <v>0</v>
      </c>
      <c r="AD3206" s="6">
        <f>Table1[[#This Row],[Volume MT/Head]]-Table1[[#This Row],[Delivered MT]]</f>
        <v>0</v>
      </c>
      <c r="AE3206" s="6">
        <f>Table1[[#This Row],[Delivered MT]]*Table1[[#This Row],[Average Cost SDG/MT]]</f>
        <v>0</v>
      </c>
    </row>
    <row r="3207" spans="1:31" hidden="1" x14ac:dyDescent="0.2">
      <c r="A3207" s="1">
        <v>3218</v>
      </c>
      <c r="P3207" s="6">
        <f t="shared" si="271"/>
        <v>0</v>
      </c>
      <c r="R3207" s="6">
        <f t="shared" si="272"/>
        <v>0</v>
      </c>
      <c r="S3207" s="57">
        <f t="shared" si="270"/>
        <v>0</v>
      </c>
      <c r="T3207" s="6">
        <f>Table1[[#This Row],[Volume in Units]]*Table1[[#This Row],[Price SDG/Unit]]</f>
        <v>0</v>
      </c>
      <c r="U3207" s="57">
        <f>Table1[[#This Row],[Volume MT/Head]]*Table1[[#This Row],[Price USD/(MT/Head)]]</f>
        <v>0</v>
      </c>
      <c r="W3207" s="28">
        <f>Table1[[#This Row],[Commission SDG/MT]]*Table1[[#This Row],[Volume in Units]]</f>
        <v>0</v>
      </c>
      <c r="Y3207" s="28">
        <f t="shared" si="273"/>
        <v>0</v>
      </c>
      <c r="Z3207" s="6">
        <f>IFERROR((Table1[[#This Row],[Total Cost SDG]]/Table1[[#This Row],[Volume MT/Head]]),0)</f>
        <v>0</v>
      </c>
      <c r="AA3207" s="57" t="e">
        <f t="shared" si="274"/>
        <v>#DIV/0!</v>
      </c>
      <c r="AB3207" s="57">
        <f>IFERROR((Table1[[#This Row],[Total Cost USD]]/Table1[[#This Row],[Volume MT/Head]]),0)</f>
        <v>0</v>
      </c>
      <c r="AD3207" s="6">
        <f>Table1[[#This Row],[Volume MT/Head]]-Table1[[#This Row],[Delivered MT]]</f>
        <v>0</v>
      </c>
      <c r="AE3207" s="6">
        <f>Table1[[#This Row],[Delivered MT]]*Table1[[#This Row],[Average Cost SDG/MT]]</f>
        <v>0</v>
      </c>
    </row>
    <row r="3208" spans="1:31" hidden="1" x14ac:dyDescent="0.2">
      <c r="A3208" s="1">
        <v>3219</v>
      </c>
      <c r="P3208" s="6">
        <f t="shared" si="271"/>
        <v>0</v>
      </c>
      <c r="R3208" s="6">
        <f t="shared" si="272"/>
        <v>0</v>
      </c>
      <c r="S3208" s="57">
        <f t="shared" si="270"/>
        <v>0</v>
      </c>
      <c r="T3208" s="6">
        <f>Table1[[#This Row],[Volume in Units]]*Table1[[#This Row],[Price SDG/Unit]]</f>
        <v>0</v>
      </c>
      <c r="U3208" s="57">
        <f>Table1[[#This Row],[Volume MT/Head]]*Table1[[#This Row],[Price USD/(MT/Head)]]</f>
        <v>0</v>
      </c>
      <c r="W3208" s="28">
        <f>Table1[[#This Row],[Commission SDG/MT]]*Table1[[#This Row],[Volume in Units]]</f>
        <v>0</v>
      </c>
      <c r="Y3208" s="28">
        <f t="shared" si="273"/>
        <v>0</v>
      </c>
      <c r="Z3208" s="6">
        <f>IFERROR((Table1[[#This Row],[Total Cost SDG]]/Table1[[#This Row],[Volume MT/Head]]),0)</f>
        <v>0</v>
      </c>
      <c r="AA3208" s="57" t="e">
        <f t="shared" si="274"/>
        <v>#DIV/0!</v>
      </c>
      <c r="AB3208" s="57">
        <f>IFERROR((Table1[[#This Row],[Total Cost USD]]/Table1[[#This Row],[Volume MT/Head]]),0)</f>
        <v>0</v>
      </c>
      <c r="AD3208" s="6">
        <f>Table1[[#This Row],[Volume MT/Head]]-Table1[[#This Row],[Delivered MT]]</f>
        <v>0</v>
      </c>
      <c r="AE3208" s="6">
        <f>Table1[[#This Row],[Delivered MT]]*Table1[[#This Row],[Average Cost SDG/MT]]</f>
        <v>0</v>
      </c>
    </row>
    <row r="3209" spans="1:31" hidden="1" x14ac:dyDescent="0.2">
      <c r="A3209" s="1">
        <v>3220</v>
      </c>
      <c r="P3209" s="6">
        <f t="shared" si="271"/>
        <v>0</v>
      </c>
      <c r="R3209" s="6">
        <f t="shared" si="272"/>
        <v>0</v>
      </c>
      <c r="S3209" s="57">
        <f t="shared" si="270"/>
        <v>0</v>
      </c>
      <c r="T3209" s="6">
        <f>Table1[[#This Row],[Volume in Units]]*Table1[[#This Row],[Price SDG/Unit]]</f>
        <v>0</v>
      </c>
      <c r="U3209" s="57">
        <f>Table1[[#This Row],[Volume MT/Head]]*Table1[[#This Row],[Price USD/(MT/Head)]]</f>
        <v>0</v>
      </c>
      <c r="W3209" s="28">
        <f>Table1[[#This Row],[Commission SDG/MT]]*Table1[[#This Row],[Volume in Units]]</f>
        <v>0</v>
      </c>
      <c r="Y3209" s="28">
        <f t="shared" si="273"/>
        <v>0</v>
      </c>
      <c r="Z3209" s="6">
        <f>IFERROR((Table1[[#This Row],[Total Cost SDG]]/Table1[[#This Row],[Volume MT/Head]]),0)</f>
        <v>0</v>
      </c>
      <c r="AA3209" s="57" t="e">
        <f t="shared" si="274"/>
        <v>#DIV/0!</v>
      </c>
      <c r="AB3209" s="57">
        <f>IFERROR((Table1[[#This Row],[Total Cost USD]]/Table1[[#This Row],[Volume MT/Head]]),0)</f>
        <v>0</v>
      </c>
      <c r="AD3209" s="6">
        <f>Table1[[#This Row],[Volume MT/Head]]-Table1[[#This Row],[Delivered MT]]</f>
        <v>0</v>
      </c>
      <c r="AE3209" s="6">
        <f>Table1[[#This Row],[Delivered MT]]*Table1[[#This Row],[Average Cost SDG/MT]]</f>
        <v>0</v>
      </c>
    </row>
    <row r="3210" spans="1:31" hidden="1" x14ac:dyDescent="0.2">
      <c r="A3210" s="1">
        <v>3221</v>
      </c>
      <c r="P3210" s="6">
        <f t="shared" si="271"/>
        <v>0</v>
      </c>
      <c r="R3210" s="6">
        <f t="shared" si="272"/>
        <v>0</v>
      </c>
      <c r="S3210" s="57">
        <f t="shared" si="270"/>
        <v>0</v>
      </c>
      <c r="T3210" s="6">
        <f>Table1[[#This Row],[Volume in Units]]*Table1[[#This Row],[Price SDG/Unit]]</f>
        <v>0</v>
      </c>
      <c r="U3210" s="57">
        <f>Table1[[#This Row],[Volume MT/Head]]*Table1[[#This Row],[Price USD/(MT/Head)]]</f>
        <v>0</v>
      </c>
      <c r="W3210" s="28">
        <f>Table1[[#This Row],[Commission SDG/MT]]*Table1[[#This Row],[Volume in Units]]</f>
        <v>0</v>
      </c>
      <c r="Y3210" s="28">
        <f t="shared" si="273"/>
        <v>0</v>
      </c>
      <c r="Z3210" s="6">
        <f>IFERROR((Table1[[#This Row],[Total Cost SDG]]/Table1[[#This Row],[Volume MT/Head]]),0)</f>
        <v>0</v>
      </c>
      <c r="AA3210" s="57" t="e">
        <f t="shared" si="274"/>
        <v>#DIV/0!</v>
      </c>
      <c r="AB3210" s="57">
        <f>IFERROR((Table1[[#This Row],[Total Cost USD]]/Table1[[#This Row],[Volume MT/Head]]),0)</f>
        <v>0</v>
      </c>
      <c r="AD3210" s="6">
        <f>Table1[[#This Row],[Volume MT/Head]]-Table1[[#This Row],[Delivered MT]]</f>
        <v>0</v>
      </c>
      <c r="AE3210" s="6">
        <f>Table1[[#This Row],[Delivered MT]]*Table1[[#This Row],[Average Cost SDG/MT]]</f>
        <v>0</v>
      </c>
    </row>
    <row r="3211" spans="1:31" hidden="1" x14ac:dyDescent="0.2">
      <c r="A3211" s="1">
        <v>3222</v>
      </c>
      <c r="P3211" s="6">
        <f t="shared" si="271"/>
        <v>0</v>
      </c>
      <c r="R3211" s="6">
        <f t="shared" si="272"/>
        <v>0</v>
      </c>
      <c r="S3211" s="57">
        <f t="shared" si="270"/>
        <v>0</v>
      </c>
      <c r="T3211" s="6">
        <f>Table1[[#This Row],[Volume in Units]]*Table1[[#This Row],[Price SDG/Unit]]</f>
        <v>0</v>
      </c>
      <c r="U3211" s="57">
        <f>Table1[[#This Row],[Volume MT/Head]]*Table1[[#This Row],[Price USD/(MT/Head)]]</f>
        <v>0</v>
      </c>
      <c r="W3211" s="28">
        <f>Table1[[#This Row],[Commission SDG/MT]]*Table1[[#This Row],[Volume in Units]]</f>
        <v>0</v>
      </c>
      <c r="Y3211" s="28">
        <f t="shared" si="273"/>
        <v>0</v>
      </c>
      <c r="Z3211" s="6">
        <f>IFERROR((Table1[[#This Row],[Total Cost SDG]]/Table1[[#This Row],[Volume MT/Head]]),0)</f>
        <v>0</v>
      </c>
      <c r="AA3211" s="57" t="e">
        <f t="shared" si="274"/>
        <v>#DIV/0!</v>
      </c>
      <c r="AB3211" s="57">
        <f>IFERROR((Table1[[#This Row],[Total Cost USD]]/Table1[[#This Row],[Volume MT/Head]]),0)</f>
        <v>0</v>
      </c>
      <c r="AD3211" s="6">
        <f>Table1[[#This Row],[Volume MT/Head]]-Table1[[#This Row],[Delivered MT]]</f>
        <v>0</v>
      </c>
      <c r="AE3211" s="6">
        <f>Table1[[#This Row],[Delivered MT]]*Table1[[#This Row],[Average Cost SDG/MT]]</f>
        <v>0</v>
      </c>
    </row>
    <row r="3212" spans="1:31" hidden="1" x14ac:dyDescent="0.2">
      <c r="A3212" s="1">
        <v>3223</v>
      </c>
      <c r="P3212" s="6">
        <f t="shared" si="271"/>
        <v>0</v>
      </c>
      <c r="R3212" s="6">
        <f t="shared" si="272"/>
        <v>0</v>
      </c>
      <c r="S3212" s="57">
        <f t="shared" si="270"/>
        <v>0</v>
      </c>
      <c r="T3212" s="6">
        <f>Table1[[#This Row],[Volume in Units]]*Table1[[#This Row],[Price SDG/Unit]]</f>
        <v>0</v>
      </c>
      <c r="U3212" s="57">
        <f>Table1[[#This Row],[Volume MT/Head]]*Table1[[#This Row],[Price USD/(MT/Head)]]</f>
        <v>0</v>
      </c>
      <c r="W3212" s="28">
        <f>Table1[[#This Row],[Commission SDG/MT]]*Table1[[#This Row],[Volume in Units]]</f>
        <v>0</v>
      </c>
      <c r="Y3212" s="28">
        <f t="shared" si="273"/>
        <v>0</v>
      </c>
      <c r="Z3212" s="6">
        <f>IFERROR((Table1[[#This Row],[Total Cost SDG]]/Table1[[#This Row],[Volume MT/Head]]),0)</f>
        <v>0</v>
      </c>
      <c r="AA3212" s="57" t="e">
        <f t="shared" si="274"/>
        <v>#DIV/0!</v>
      </c>
      <c r="AB3212" s="57">
        <f>IFERROR((Table1[[#This Row],[Total Cost USD]]/Table1[[#This Row],[Volume MT/Head]]),0)</f>
        <v>0</v>
      </c>
      <c r="AD3212" s="6">
        <f>Table1[[#This Row],[Volume MT/Head]]-Table1[[#This Row],[Delivered MT]]</f>
        <v>0</v>
      </c>
      <c r="AE3212" s="6">
        <f>Table1[[#This Row],[Delivered MT]]*Table1[[#This Row],[Average Cost SDG/MT]]</f>
        <v>0</v>
      </c>
    </row>
    <row r="3213" spans="1:31" hidden="1" x14ac:dyDescent="0.2">
      <c r="A3213" s="1">
        <v>3224</v>
      </c>
      <c r="P3213" s="6">
        <f t="shared" si="271"/>
        <v>0</v>
      </c>
      <c r="R3213" s="6">
        <f t="shared" si="272"/>
        <v>0</v>
      </c>
      <c r="S3213" s="57">
        <f t="shared" si="270"/>
        <v>0</v>
      </c>
      <c r="T3213" s="6">
        <f>Table1[[#This Row],[Volume in Units]]*Table1[[#This Row],[Price SDG/Unit]]</f>
        <v>0</v>
      </c>
      <c r="U3213" s="57">
        <f>Table1[[#This Row],[Volume MT/Head]]*Table1[[#This Row],[Price USD/(MT/Head)]]</f>
        <v>0</v>
      </c>
      <c r="W3213" s="28">
        <f>Table1[[#This Row],[Commission SDG/MT]]*Table1[[#This Row],[Volume in Units]]</f>
        <v>0</v>
      </c>
      <c r="Y3213" s="28">
        <f t="shared" si="273"/>
        <v>0</v>
      </c>
      <c r="Z3213" s="6">
        <f>IFERROR((Table1[[#This Row],[Total Cost SDG]]/Table1[[#This Row],[Volume MT/Head]]),0)</f>
        <v>0</v>
      </c>
      <c r="AA3213" s="57" t="e">
        <f t="shared" si="274"/>
        <v>#DIV/0!</v>
      </c>
      <c r="AB3213" s="57">
        <f>IFERROR((Table1[[#This Row],[Total Cost USD]]/Table1[[#This Row],[Volume MT/Head]]),0)</f>
        <v>0</v>
      </c>
      <c r="AD3213" s="6">
        <f>Table1[[#This Row],[Volume MT/Head]]-Table1[[#This Row],[Delivered MT]]</f>
        <v>0</v>
      </c>
      <c r="AE3213" s="6">
        <f>Table1[[#This Row],[Delivered MT]]*Table1[[#This Row],[Average Cost SDG/MT]]</f>
        <v>0</v>
      </c>
    </row>
    <row r="3214" spans="1:31" hidden="1" x14ac:dyDescent="0.2">
      <c r="A3214" s="1">
        <v>3225</v>
      </c>
      <c r="P3214" s="6">
        <f t="shared" si="271"/>
        <v>0</v>
      </c>
      <c r="R3214" s="6">
        <f t="shared" si="272"/>
        <v>0</v>
      </c>
      <c r="S3214" s="57">
        <f t="shared" si="270"/>
        <v>0</v>
      </c>
      <c r="T3214" s="6">
        <f>Table1[[#This Row],[Volume in Units]]*Table1[[#This Row],[Price SDG/Unit]]</f>
        <v>0</v>
      </c>
      <c r="U3214" s="57">
        <f>Table1[[#This Row],[Volume MT/Head]]*Table1[[#This Row],[Price USD/(MT/Head)]]</f>
        <v>0</v>
      </c>
      <c r="W3214" s="28">
        <f>Table1[[#This Row],[Commission SDG/MT]]*Table1[[#This Row],[Volume in Units]]</f>
        <v>0</v>
      </c>
      <c r="Y3214" s="28">
        <f t="shared" si="273"/>
        <v>0</v>
      </c>
      <c r="Z3214" s="6">
        <f>IFERROR((Table1[[#This Row],[Total Cost SDG]]/Table1[[#This Row],[Volume MT/Head]]),0)</f>
        <v>0</v>
      </c>
      <c r="AA3214" s="57" t="e">
        <f t="shared" si="274"/>
        <v>#DIV/0!</v>
      </c>
      <c r="AB3214" s="57">
        <f>IFERROR((Table1[[#This Row],[Total Cost USD]]/Table1[[#This Row],[Volume MT/Head]]),0)</f>
        <v>0</v>
      </c>
      <c r="AD3214" s="6">
        <f>Table1[[#This Row],[Volume MT/Head]]-Table1[[#This Row],[Delivered MT]]</f>
        <v>0</v>
      </c>
      <c r="AE3214" s="6">
        <f>Table1[[#This Row],[Delivered MT]]*Table1[[#This Row],[Average Cost SDG/MT]]</f>
        <v>0</v>
      </c>
    </row>
    <row r="3215" spans="1:31" hidden="1" x14ac:dyDescent="0.2">
      <c r="A3215" s="1">
        <v>3226</v>
      </c>
      <c r="P3215" s="6">
        <f t="shared" si="271"/>
        <v>0</v>
      </c>
      <c r="R3215" s="6">
        <f t="shared" si="272"/>
        <v>0</v>
      </c>
      <c r="S3215" s="57">
        <f t="shared" si="270"/>
        <v>0</v>
      </c>
      <c r="T3215" s="6">
        <f>Table1[[#This Row],[Volume in Units]]*Table1[[#This Row],[Price SDG/Unit]]</f>
        <v>0</v>
      </c>
      <c r="U3215" s="57">
        <f>Table1[[#This Row],[Volume MT/Head]]*Table1[[#This Row],[Price USD/(MT/Head)]]</f>
        <v>0</v>
      </c>
      <c r="W3215" s="28">
        <f>Table1[[#This Row],[Commission SDG/MT]]*Table1[[#This Row],[Volume in Units]]</f>
        <v>0</v>
      </c>
      <c r="Y3215" s="28">
        <f t="shared" si="273"/>
        <v>0</v>
      </c>
      <c r="Z3215" s="6">
        <f>IFERROR((Table1[[#This Row],[Total Cost SDG]]/Table1[[#This Row],[Volume MT/Head]]),0)</f>
        <v>0</v>
      </c>
      <c r="AA3215" s="57" t="e">
        <f t="shared" si="274"/>
        <v>#DIV/0!</v>
      </c>
      <c r="AB3215" s="57">
        <f>IFERROR((Table1[[#This Row],[Total Cost USD]]/Table1[[#This Row],[Volume MT/Head]]),0)</f>
        <v>0</v>
      </c>
      <c r="AD3215" s="6">
        <f>Table1[[#This Row],[Volume MT/Head]]-Table1[[#This Row],[Delivered MT]]</f>
        <v>0</v>
      </c>
      <c r="AE3215" s="6">
        <f>Table1[[#This Row],[Delivered MT]]*Table1[[#This Row],[Average Cost SDG/MT]]</f>
        <v>0</v>
      </c>
    </row>
    <row r="3216" spans="1:31" hidden="1" x14ac:dyDescent="0.2">
      <c r="A3216" s="1">
        <v>3227</v>
      </c>
      <c r="P3216" s="6">
        <f t="shared" si="271"/>
        <v>0</v>
      </c>
      <c r="R3216" s="6">
        <f t="shared" si="272"/>
        <v>0</v>
      </c>
      <c r="S3216" s="57">
        <f t="shared" si="270"/>
        <v>0</v>
      </c>
      <c r="T3216" s="6">
        <f>Table1[[#This Row],[Volume in Units]]*Table1[[#This Row],[Price SDG/Unit]]</f>
        <v>0</v>
      </c>
      <c r="U3216" s="57">
        <f>Table1[[#This Row],[Volume MT/Head]]*Table1[[#This Row],[Price USD/(MT/Head)]]</f>
        <v>0</v>
      </c>
      <c r="W3216" s="28">
        <f>Table1[[#This Row],[Commission SDG/MT]]*Table1[[#This Row],[Volume in Units]]</f>
        <v>0</v>
      </c>
      <c r="Y3216" s="28">
        <f t="shared" si="273"/>
        <v>0</v>
      </c>
      <c r="Z3216" s="6">
        <f>IFERROR((Table1[[#This Row],[Total Cost SDG]]/Table1[[#This Row],[Volume MT/Head]]),0)</f>
        <v>0</v>
      </c>
      <c r="AA3216" s="57" t="e">
        <f t="shared" si="274"/>
        <v>#DIV/0!</v>
      </c>
      <c r="AB3216" s="57">
        <f>IFERROR((Table1[[#This Row],[Total Cost USD]]/Table1[[#This Row],[Volume MT/Head]]),0)</f>
        <v>0</v>
      </c>
      <c r="AD3216" s="6">
        <f>Table1[[#This Row],[Volume MT/Head]]-Table1[[#This Row],[Delivered MT]]</f>
        <v>0</v>
      </c>
      <c r="AE3216" s="6">
        <f>Table1[[#This Row],[Delivered MT]]*Table1[[#This Row],[Average Cost SDG/MT]]</f>
        <v>0</v>
      </c>
    </row>
    <row r="3217" spans="1:31" hidden="1" x14ac:dyDescent="0.2">
      <c r="A3217" s="1">
        <v>3228</v>
      </c>
      <c r="P3217" s="6">
        <f t="shared" si="271"/>
        <v>0</v>
      </c>
      <c r="R3217" s="6">
        <f t="shared" si="272"/>
        <v>0</v>
      </c>
      <c r="S3217" s="57">
        <f t="shared" si="270"/>
        <v>0</v>
      </c>
      <c r="T3217" s="6">
        <f>Table1[[#This Row],[Volume in Units]]*Table1[[#This Row],[Price SDG/Unit]]</f>
        <v>0</v>
      </c>
      <c r="U3217" s="57">
        <f>Table1[[#This Row],[Volume MT/Head]]*Table1[[#This Row],[Price USD/(MT/Head)]]</f>
        <v>0</v>
      </c>
      <c r="W3217" s="28">
        <f>Table1[[#This Row],[Commission SDG/MT]]*Table1[[#This Row],[Volume in Units]]</f>
        <v>0</v>
      </c>
      <c r="Y3217" s="28">
        <f t="shared" si="273"/>
        <v>0</v>
      </c>
      <c r="Z3217" s="6">
        <f>IFERROR((Table1[[#This Row],[Total Cost SDG]]/Table1[[#This Row],[Volume MT/Head]]),0)</f>
        <v>0</v>
      </c>
      <c r="AA3217" s="57" t="e">
        <f t="shared" si="274"/>
        <v>#DIV/0!</v>
      </c>
      <c r="AB3217" s="57">
        <f>IFERROR((Table1[[#This Row],[Total Cost USD]]/Table1[[#This Row],[Volume MT/Head]]),0)</f>
        <v>0</v>
      </c>
      <c r="AD3217" s="6">
        <f>Table1[[#This Row],[Volume MT/Head]]-Table1[[#This Row],[Delivered MT]]</f>
        <v>0</v>
      </c>
      <c r="AE3217" s="6">
        <f>Table1[[#This Row],[Delivered MT]]*Table1[[#This Row],[Average Cost SDG/MT]]</f>
        <v>0</v>
      </c>
    </row>
    <row r="3218" spans="1:31" hidden="1" x14ac:dyDescent="0.2">
      <c r="A3218" s="1">
        <v>3229</v>
      </c>
      <c r="P3218" s="6">
        <f t="shared" si="271"/>
        <v>0</v>
      </c>
      <c r="R3218" s="6">
        <f t="shared" si="272"/>
        <v>0</v>
      </c>
      <c r="S3218" s="57">
        <f t="shared" si="270"/>
        <v>0</v>
      </c>
      <c r="T3218" s="6">
        <f>Table1[[#This Row],[Volume in Units]]*Table1[[#This Row],[Price SDG/Unit]]</f>
        <v>0</v>
      </c>
      <c r="U3218" s="57">
        <f>Table1[[#This Row],[Volume MT/Head]]*Table1[[#This Row],[Price USD/(MT/Head)]]</f>
        <v>0</v>
      </c>
      <c r="W3218" s="28">
        <f>Table1[[#This Row],[Commission SDG/MT]]*Table1[[#This Row],[Volume in Units]]</f>
        <v>0</v>
      </c>
      <c r="Y3218" s="28">
        <f t="shared" si="273"/>
        <v>0</v>
      </c>
      <c r="Z3218" s="6">
        <f>IFERROR((Table1[[#This Row],[Total Cost SDG]]/Table1[[#This Row],[Volume MT/Head]]),0)</f>
        <v>0</v>
      </c>
      <c r="AA3218" s="57" t="e">
        <f t="shared" si="274"/>
        <v>#DIV/0!</v>
      </c>
      <c r="AB3218" s="57">
        <f>IFERROR((Table1[[#This Row],[Total Cost USD]]/Table1[[#This Row],[Volume MT/Head]]),0)</f>
        <v>0</v>
      </c>
      <c r="AD3218" s="6">
        <f>Table1[[#This Row],[Volume MT/Head]]-Table1[[#This Row],[Delivered MT]]</f>
        <v>0</v>
      </c>
      <c r="AE3218" s="6">
        <f>Table1[[#This Row],[Delivered MT]]*Table1[[#This Row],[Average Cost SDG/MT]]</f>
        <v>0</v>
      </c>
    </row>
    <row r="3219" spans="1:31" hidden="1" x14ac:dyDescent="0.2">
      <c r="A3219" s="1">
        <v>3230</v>
      </c>
      <c r="P3219" s="6">
        <f t="shared" si="271"/>
        <v>0</v>
      </c>
      <c r="R3219" s="6">
        <f t="shared" si="272"/>
        <v>0</v>
      </c>
      <c r="S3219" s="57">
        <f t="shared" si="270"/>
        <v>0</v>
      </c>
      <c r="T3219" s="6">
        <f>Table1[[#This Row],[Volume in Units]]*Table1[[#This Row],[Price SDG/Unit]]</f>
        <v>0</v>
      </c>
      <c r="U3219" s="57">
        <f>Table1[[#This Row],[Volume MT/Head]]*Table1[[#This Row],[Price USD/(MT/Head)]]</f>
        <v>0</v>
      </c>
      <c r="W3219" s="28">
        <f>Table1[[#This Row],[Commission SDG/MT]]*Table1[[#This Row],[Volume in Units]]</f>
        <v>0</v>
      </c>
      <c r="Y3219" s="28">
        <f t="shared" si="273"/>
        <v>0</v>
      </c>
      <c r="Z3219" s="6">
        <f>IFERROR((Table1[[#This Row],[Total Cost SDG]]/Table1[[#This Row],[Volume MT/Head]]),0)</f>
        <v>0</v>
      </c>
      <c r="AA3219" s="57" t="e">
        <f t="shared" si="274"/>
        <v>#DIV/0!</v>
      </c>
      <c r="AB3219" s="57">
        <f>IFERROR((Table1[[#This Row],[Total Cost USD]]/Table1[[#This Row],[Volume MT/Head]]),0)</f>
        <v>0</v>
      </c>
      <c r="AD3219" s="6">
        <f>Table1[[#This Row],[Volume MT/Head]]-Table1[[#This Row],[Delivered MT]]</f>
        <v>0</v>
      </c>
      <c r="AE3219" s="6">
        <f>Table1[[#This Row],[Delivered MT]]*Table1[[#This Row],[Average Cost SDG/MT]]</f>
        <v>0</v>
      </c>
    </row>
    <row r="3220" spans="1:31" hidden="1" x14ac:dyDescent="0.2">
      <c r="A3220" s="1">
        <v>3231</v>
      </c>
      <c r="P3220" s="6">
        <f t="shared" si="271"/>
        <v>0</v>
      </c>
      <c r="R3220" s="6">
        <f t="shared" si="272"/>
        <v>0</v>
      </c>
      <c r="S3220" s="57">
        <f t="shared" si="270"/>
        <v>0</v>
      </c>
      <c r="T3220" s="6">
        <f>Table1[[#This Row],[Volume in Units]]*Table1[[#This Row],[Price SDG/Unit]]</f>
        <v>0</v>
      </c>
      <c r="U3220" s="57">
        <f>Table1[[#This Row],[Volume MT/Head]]*Table1[[#This Row],[Price USD/(MT/Head)]]</f>
        <v>0</v>
      </c>
      <c r="W3220" s="28">
        <f>Table1[[#This Row],[Commission SDG/MT]]*Table1[[#This Row],[Volume in Units]]</f>
        <v>0</v>
      </c>
      <c r="Y3220" s="28">
        <f t="shared" si="273"/>
        <v>0</v>
      </c>
      <c r="Z3220" s="6">
        <f>IFERROR((Table1[[#This Row],[Total Cost SDG]]/Table1[[#This Row],[Volume MT/Head]]),0)</f>
        <v>0</v>
      </c>
      <c r="AA3220" s="57" t="e">
        <f t="shared" si="274"/>
        <v>#DIV/0!</v>
      </c>
      <c r="AB3220" s="57">
        <f>IFERROR((Table1[[#This Row],[Total Cost USD]]/Table1[[#This Row],[Volume MT/Head]]),0)</f>
        <v>0</v>
      </c>
      <c r="AD3220" s="6">
        <f>Table1[[#This Row],[Volume MT/Head]]-Table1[[#This Row],[Delivered MT]]</f>
        <v>0</v>
      </c>
      <c r="AE3220" s="6">
        <f>Table1[[#This Row],[Delivered MT]]*Table1[[#This Row],[Average Cost SDG/MT]]</f>
        <v>0</v>
      </c>
    </row>
    <row r="3221" spans="1:31" hidden="1" x14ac:dyDescent="0.2">
      <c r="A3221" s="1">
        <v>3232</v>
      </c>
      <c r="P3221" s="6">
        <f t="shared" si="271"/>
        <v>0</v>
      </c>
      <c r="R3221" s="6">
        <f t="shared" si="272"/>
        <v>0</v>
      </c>
      <c r="S3221" s="57">
        <f t="shared" si="270"/>
        <v>0</v>
      </c>
      <c r="T3221" s="6">
        <f>Table1[[#This Row],[Volume in Units]]*Table1[[#This Row],[Price SDG/Unit]]</f>
        <v>0</v>
      </c>
      <c r="U3221" s="57">
        <f>Table1[[#This Row],[Volume MT/Head]]*Table1[[#This Row],[Price USD/(MT/Head)]]</f>
        <v>0</v>
      </c>
      <c r="W3221" s="28">
        <f>Table1[[#This Row],[Commission SDG/MT]]*Table1[[#This Row],[Volume in Units]]</f>
        <v>0</v>
      </c>
      <c r="Y3221" s="28">
        <f t="shared" si="273"/>
        <v>0</v>
      </c>
      <c r="Z3221" s="6">
        <f>IFERROR((Table1[[#This Row],[Total Cost SDG]]/Table1[[#This Row],[Volume MT/Head]]),0)</f>
        <v>0</v>
      </c>
      <c r="AA3221" s="57" t="e">
        <f t="shared" si="274"/>
        <v>#DIV/0!</v>
      </c>
      <c r="AB3221" s="57">
        <f>IFERROR((Table1[[#This Row],[Total Cost USD]]/Table1[[#This Row],[Volume MT/Head]]),0)</f>
        <v>0</v>
      </c>
      <c r="AD3221" s="6">
        <f>Table1[[#This Row],[Volume MT/Head]]-Table1[[#This Row],[Delivered MT]]</f>
        <v>0</v>
      </c>
      <c r="AE3221" s="6">
        <f>Table1[[#This Row],[Delivered MT]]*Table1[[#This Row],[Average Cost SDG/MT]]</f>
        <v>0</v>
      </c>
    </row>
    <row r="3222" spans="1:31" hidden="1" x14ac:dyDescent="0.2">
      <c r="A3222" s="1">
        <v>3233</v>
      </c>
      <c r="P3222" s="6">
        <f t="shared" si="271"/>
        <v>0</v>
      </c>
      <c r="R3222" s="6">
        <f t="shared" si="272"/>
        <v>0</v>
      </c>
      <c r="S3222" s="57">
        <f t="shared" si="270"/>
        <v>0</v>
      </c>
      <c r="T3222" s="6">
        <f>Table1[[#This Row],[Volume in Units]]*Table1[[#This Row],[Price SDG/Unit]]</f>
        <v>0</v>
      </c>
      <c r="U3222" s="57">
        <f>Table1[[#This Row],[Volume MT/Head]]*Table1[[#This Row],[Price USD/(MT/Head)]]</f>
        <v>0</v>
      </c>
      <c r="W3222" s="28">
        <f>Table1[[#This Row],[Commission SDG/MT]]*Table1[[#This Row],[Volume in Units]]</f>
        <v>0</v>
      </c>
      <c r="Y3222" s="28">
        <f t="shared" si="273"/>
        <v>0</v>
      </c>
      <c r="Z3222" s="6">
        <f>IFERROR((Table1[[#This Row],[Total Cost SDG]]/Table1[[#This Row],[Volume MT/Head]]),0)</f>
        <v>0</v>
      </c>
      <c r="AA3222" s="57" t="e">
        <f t="shared" si="274"/>
        <v>#DIV/0!</v>
      </c>
      <c r="AB3222" s="57">
        <f>IFERROR((Table1[[#This Row],[Total Cost USD]]/Table1[[#This Row],[Volume MT/Head]]),0)</f>
        <v>0</v>
      </c>
      <c r="AD3222" s="6">
        <f>Table1[[#This Row],[Volume MT/Head]]-Table1[[#This Row],[Delivered MT]]</f>
        <v>0</v>
      </c>
      <c r="AE3222" s="6">
        <f>Table1[[#This Row],[Delivered MT]]*Table1[[#This Row],[Average Cost SDG/MT]]</f>
        <v>0</v>
      </c>
    </row>
    <row r="3223" spans="1:31" hidden="1" x14ac:dyDescent="0.2">
      <c r="A3223" s="1">
        <v>3234</v>
      </c>
      <c r="P3223" s="6">
        <f t="shared" si="271"/>
        <v>0</v>
      </c>
      <c r="R3223" s="6">
        <f t="shared" si="272"/>
        <v>0</v>
      </c>
      <c r="S3223" s="57">
        <f t="shared" si="270"/>
        <v>0</v>
      </c>
      <c r="T3223" s="6">
        <f>Table1[[#This Row],[Volume in Units]]*Table1[[#This Row],[Price SDG/Unit]]</f>
        <v>0</v>
      </c>
      <c r="U3223" s="57">
        <f>Table1[[#This Row],[Volume MT/Head]]*Table1[[#This Row],[Price USD/(MT/Head)]]</f>
        <v>0</v>
      </c>
      <c r="W3223" s="28">
        <f>Table1[[#This Row],[Commission SDG/MT]]*Table1[[#This Row],[Volume in Units]]</f>
        <v>0</v>
      </c>
      <c r="Y3223" s="28">
        <f t="shared" si="273"/>
        <v>0</v>
      </c>
      <c r="Z3223" s="6">
        <f>IFERROR((Table1[[#This Row],[Total Cost SDG]]/Table1[[#This Row],[Volume MT/Head]]),0)</f>
        <v>0</v>
      </c>
      <c r="AA3223" s="57" t="e">
        <f t="shared" si="274"/>
        <v>#DIV/0!</v>
      </c>
      <c r="AB3223" s="57">
        <f>IFERROR((Table1[[#This Row],[Total Cost USD]]/Table1[[#This Row],[Volume MT/Head]]),0)</f>
        <v>0</v>
      </c>
      <c r="AD3223" s="6">
        <f>Table1[[#This Row],[Volume MT/Head]]-Table1[[#This Row],[Delivered MT]]</f>
        <v>0</v>
      </c>
      <c r="AE3223" s="6">
        <f>Table1[[#This Row],[Delivered MT]]*Table1[[#This Row],[Average Cost SDG/MT]]</f>
        <v>0</v>
      </c>
    </row>
    <row r="3224" spans="1:31" hidden="1" x14ac:dyDescent="0.2">
      <c r="A3224" s="1">
        <v>3235</v>
      </c>
      <c r="P3224" s="6">
        <f t="shared" si="271"/>
        <v>0</v>
      </c>
      <c r="R3224" s="6">
        <f t="shared" si="272"/>
        <v>0</v>
      </c>
      <c r="S3224" s="57">
        <f t="shared" si="270"/>
        <v>0</v>
      </c>
      <c r="T3224" s="6">
        <f>Table1[[#This Row],[Volume in Units]]*Table1[[#This Row],[Price SDG/Unit]]</f>
        <v>0</v>
      </c>
      <c r="U3224" s="57">
        <f>Table1[[#This Row],[Volume MT/Head]]*Table1[[#This Row],[Price USD/(MT/Head)]]</f>
        <v>0</v>
      </c>
      <c r="W3224" s="28">
        <f>Table1[[#This Row],[Commission SDG/MT]]*Table1[[#This Row],[Volume in Units]]</f>
        <v>0</v>
      </c>
      <c r="Y3224" s="28">
        <f t="shared" si="273"/>
        <v>0</v>
      </c>
      <c r="Z3224" s="6">
        <f>IFERROR((Table1[[#This Row],[Total Cost SDG]]/Table1[[#This Row],[Volume MT/Head]]),0)</f>
        <v>0</v>
      </c>
      <c r="AA3224" s="57" t="e">
        <f t="shared" si="274"/>
        <v>#DIV/0!</v>
      </c>
      <c r="AB3224" s="57">
        <f>IFERROR((Table1[[#This Row],[Total Cost USD]]/Table1[[#This Row],[Volume MT/Head]]),0)</f>
        <v>0</v>
      </c>
      <c r="AD3224" s="6">
        <f>Table1[[#This Row],[Volume MT/Head]]-Table1[[#This Row],[Delivered MT]]</f>
        <v>0</v>
      </c>
      <c r="AE3224" s="6">
        <f>Table1[[#This Row],[Delivered MT]]*Table1[[#This Row],[Average Cost SDG/MT]]</f>
        <v>0</v>
      </c>
    </row>
    <row r="3225" spans="1:31" hidden="1" x14ac:dyDescent="0.2">
      <c r="A3225" s="1">
        <v>3236</v>
      </c>
      <c r="P3225" s="6">
        <f t="shared" si="271"/>
        <v>0</v>
      </c>
      <c r="R3225" s="6">
        <f t="shared" si="272"/>
        <v>0</v>
      </c>
      <c r="S3225" s="57">
        <f t="shared" ref="S3225:S3288" si="275">IFERROR((R3225/F3225),0)</f>
        <v>0</v>
      </c>
      <c r="T3225" s="6">
        <f>Table1[[#This Row],[Volume in Units]]*Table1[[#This Row],[Price SDG/Unit]]</f>
        <v>0</v>
      </c>
      <c r="U3225" s="57">
        <f>Table1[[#This Row],[Volume MT/Head]]*Table1[[#This Row],[Price USD/(MT/Head)]]</f>
        <v>0</v>
      </c>
      <c r="W3225" s="28">
        <f>Table1[[#This Row],[Commission SDG/MT]]*Table1[[#This Row],[Volume in Units]]</f>
        <v>0</v>
      </c>
      <c r="Y3225" s="28">
        <f t="shared" si="273"/>
        <v>0</v>
      </c>
      <c r="Z3225" s="6">
        <f>IFERROR((Table1[[#This Row],[Total Cost SDG]]/Table1[[#This Row],[Volume MT/Head]]),0)</f>
        <v>0</v>
      </c>
      <c r="AA3225" s="57" t="e">
        <f t="shared" si="274"/>
        <v>#DIV/0!</v>
      </c>
      <c r="AB3225" s="57">
        <f>IFERROR((Table1[[#This Row],[Total Cost USD]]/Table1[[#This Row],[Volume MT/Head]]),0)</f>
        <v>0</v>
      </c>
      <c r="AD3225" s="6">
        <f>Table1[[#This Row],[Volume MT/Head]]-Table1[[#This Row],[Delivered MT]]</f>
        <v>0</v>
      </c>
      <c r="AE3225" s="6">
        <f>Table1[[#This Row],[Delivered MT]]*Table1[[#This Row],[Average Cost SDG/MT]]</f>
        <v>0</v>
      </c>
    </row>
    <row r="3226" spans="1:31" hidden="1" x14ac:dyDescent="0.2">
      <c r="A3226" s="1">
        <v>3237</v>
      </c>
      <c r="P3226" s="6">
        <f t="shared" si="271"/>
        <v>0</v>
      </c>
      <c r="R3226" s="6">
        <f t="shared" si="272"/>
        <v>0</v>
      </c>
      <c r="S3226" s="57">
        <f t="shared" si="275"/>
        <v>0</v>
      </c>
      <c r="T3226" s="6">
        <f>Table1[[#This Row],[Volume in Units]]*Table1[[#This Row],[Price SDG/Unit]]</f>
        <v>0</v>
      </c>
      <c r="U3226" s="57">
        <f>Table1[[#This Row],[Volume MT/Head]]*Table1[[#This Row],[Price USD/(MT/Head)]]</f>
        <v>0</v>
      </c>
      <c r="W3226" s="28">
        <f>Table1[[#This Row],[Commission SDG/MT]]*Table1[[#This Row],[Volume in Units]]</f>
        <v>0</v>
      </c>
      <c r="Y3226" s="28">
        <f t="shared" si="273"/>
        <v>0</v>
      </c>
      <c r="Z3226" s="6">
        <f>IFERROR((Table1[[#This Row],[Total Cost SDG]]/Table1[[#This Row],[Volume MT/Head]]),0)</f>
        <v>0</v>
      </c>
      <c r="AA3226" s="57" t="e">
        <f t="shared" si="274"/>
        <v>#DIV/0!</v>
      </c>
      <c r="AB3226" s="57">
        <f>IFERROR((Table1[[#This Row],[Total Cost USD]]/Table1[[#This Row],[Volume MT/Head]]),0)</f>
        <v>0</v>
      </c>
      <c r="AD3226" s="6">
        <f>Table1[[#This Row],[Volume MT/Head]]-Table1[[#This Row],[Delivered MT]]</f>
        <v>0</v>
      </c>
      <c r="AE3226" s="6">
        <f>Table1[[#This Row],[Delivered MT]]*Table1[[#This Row],[Average Cost SDG/MT]]</f>
        <v>0</v>
      </c>
    </row>
    <row r="3227" spans="1:31" hidden="1" x14ac:dyDescent="0.2">
      <c r="A3227" s="1">
        <v>3238</v>
      </c>
      <c r="P3227" s="6">
        <f t="shared" si="271"/>
        <v>0</v>
      </c>
      <c r="R3227" s="6">
        <f t="shared" si="272"/>
        <v>0</v>
      </c>
      <c r="S3227" s="57">
        <f t="shared" si="275"/>
        <v>0</v>
      </c>
      <c r="T3227" s="6">
        <f>Table1[[#This Row],[Volume in Units]]*Table1[[#This Row],[Price SDG/Unit]]</f>
        <v>0</v>
      </c>
      <c r="U3227" s="57">
        <f>Table1[[#This Row],[Volume MT/Head]]*Table1[[#This Row],[Price USD/(MT/Head)]]</f>
        <v>0</v>
      </c>
      <c r="W3227" s="28">
        <f>Table1[[#This Row],[Commission SDG/MT]]*Table1[[#This Row],[Volume in Units]]</f>
        <v>0</v>
      </c>
      <c r="Y3227" s="28">
        <f t="shared" si="273"/>
        <v>0</v>
      </c>
      <c r="Z3227" s="6">
        <f>IFERROR((Table1[[#This Row],[Total Cost SDG]]/Table1[[#This Row],[Volume MT/Head]]),0)</f>
        <v>0</v>
      </c>
      <c r="AA3227" s="57" t="e">
        <f t="shared" si="274"/>
        <v>#DIV/0!</v>
      </c>
      <c r="AB3227" s="57">
        <f>IFERROR((Table1[[#This Row],[Total Cost USD]]/Table1[[#This Row],[Volume MT/Head]]),0)</f>
        <v>0</v>
      </c>
      <c r="AD3227" s="6">
        <f>Table1[[#This Row],[Volume MT/Head]]-Table1[[#This Row],[Delivered MT]]</f>
        <v>0</v>
      </c>
      <c r="AE3227" s="6">
        <f>Table1[[#This Row],[Delivered MT]]*Table1[[#This Row],[Average Cost SDG/MT]]</f>
        <v>0</v>
      </c>
    </row>
    <row r="3228" spans="1:31" hidden="1" x14ac:dyDescent="0.2">
      <c r="A3228" s="1">
        <v>3239</v>
      </c>
      <c r="P3228" s="6">
        <f t="shared" si="271"/>
        <v>0</v>
      </c>
      <c r="R3228" s="6">
        <f t="shared" si="272"/>
        <v>0</v>
      </c>
      <c r="S3228" s="57">
        <f t="shared" si="275"/>
        <v>0</v>
      </c>
      <c r="T3228" s="6">
        <f>Table1[[#This Row],[Volume in Units]]*Table1[[#This Row],[Price SDG/Unit]]</f>
        <v>0</v>
      </c>
      <c r="U3228" s="57">
        <f>Table1[[#This Row],[Volume MT/Head]]*Table1[[#This Row],[Price USD/(MT/Head)]]</f>
        <v>0</v>
      </c>
      <c r="W3228" s="28">
        <f>Table1[[#This Row],[Commission SDG/MT]]*Table1[[#This Row],[Volume in Units]]</f>
        <v>0</v>
      </c>
      <c r="Y3228" s="28">
        <f t="shared" si="273"/>
        <v>0</v>
      </c>
      <c r="Z3228" s="6">
        <f>IFERROR((Table1[[#This Row],[Total Cost SDG]]/Table1[[#This Row],[Volume MT/Head]]),0)</f>
        <v>0</v>
      </c>
      <c r="AA3228" s="57" t="e">
        <f t="shared" si="274"/>
        <v>#DIV/0!</v>
      </c>
      <c r="AB3228" s="57">
        <f>IFERROR((Table1[[#This Row],[Total Cost USD]]/Table1[[#This Row],[Volume MT/Head]]),0)</f>
        <v>0</v>
      </c>
      <c r="AD3228" s="6">
        <f>Table1[[#This Row],[Volume MT/Head]]-Table1[[#This Row],[Delivered MT]]</f>
        <v>0</v>
      </c>
      <c r="AE3228" s="6">
        <f>Table1[[#This Row],[Delivered MT]]*Table1[[#This Row],[Average Cost SDG/MT]]</f>
        <v>0</v>
      </c>
    </row>
    <row r="3229" spans="1:31" hidden="1" x14ac:dyDescent="0.2">
      <c r="A3229" s="1">
        <v>3240</v>
      </c>
      <c r="P3229" s="6">
        <f t="shared" si="271"/>
        <v>0</v>
      </c>
      <c r="R3229" s="6">
        <f t="shared" si="272"/>
        <v>0</v>
      </c>
      <c r="S3229" s="57">
        <f t="shared" si="275"/>
        <v>0</v>
      </c>
      <c r="T3229" s="6">
        <f>Table1[[#This Row],[Volume in Units]]*Table1[[#This Row],[Price SDG/Unit]]</f>
        <v>0</v>
      </c>
      <c r="U3229" s="57">
        <f>Table1[[#This Row],[Volume MT/Head]]*Table1[[#This Row],[Price USD/(MT/Head)]]</f>
        <v>0</v>
      </c>
      <c r="W3229" s="28">
        <f>Table1[[#This Row],[Commission SDG/MT]]*Table1[[#This Row],[Volume in Units]]</f>
        <v>0</v>
      </c>
      <c r="Y3229" s="28">
        <f t="shared" si="273"/>
        <v>0</v>
      </c>
      <c r="Z3229" s="6">
        <f>IFERROR((Table1[[#This Row],[Total Cost SDG]]/Table1[[#This Row],[Volume MT/Head]]),0)</f>
        <v>0</v>
      </c>
      <c r="AA3229" s="57" t="e">
        <f t="shared" si="274"/>
        <v>#DIV/0!</v>
      </c>
      <c r="AB3229" s="57">
        <f>IFERROR((Table1[[#This Row],[Total Cost USD]]/Table1[[#This Row],[Volume MT/Head]]),0)</f>
        <v>0</v>
      </c>
      <c r="AD3229" s="6">
        <f>Table1[[#This Row],[Volume MT/Head]]-Table1[[#This Row],[Delivered MT]]</f>
        <v>0</v>
      </c>
      <c r="AE3229" s="6">
        <f>Table1[[#This Row],[Delivered MT]]*Table1[[#This Row],[Average Cost SDG/MT]]</f>
        <v>0</v>
      </c>
    </row>
    <row r="3230" spans="1:31" hidden="1" x14ac:dyDescent="0.2">
      <c r="A3230" s="1">
        <v>3241</v>
      </c>
      <c r="P3230" s="6">
        <f t="shared" si="271"/>
        <v>0</v>
      </c>
      <c r="R3230" s="6">
        <f t="shared" si="272"/>
        <v>0</v>
      </c>
      <c r="S3230" s="57">
        <f t="shared" si="275"/>
        <v>0</v>
      </c>
      <c r="T3230" s="6">
        <f>Table1[[#This Row],[Volume in Units]]*Table1[[#This Row],[Price SDG/Unit]]</f>
        <v>0</v>
      </c>
      <c r="U3230" s="57">
        <f>Table1[[#This Row],[Volume MT/Head]]*Table1[[#This Row],[Price USD/(MT/Head)]]</f>
        <v>0</v>
      </c>
      <c r="W3230" s="28">
        <f>Table1[[#This Row],[Commission SDG/MT]]*Table1[[#This Row],[Volume in Units]]</f>
        <v>0</v>
      </c>
      <c r="Y3230" s="28">
        <f t="shared" si="273"/>
        <v>0</v>
      </c>
      <c r="Z3230" s="6">
        <f>IFERROR((Table1[[#This Row],[Total Cost SDG]]/Table1[[#This Row],[Volume MT/Head]]),0)</f>
        <v>0</v>
      </c>
      <c r="AA3230" s="57" t="e">
        <f t="shared" si="274"/>
        <v>#DIV/0!</v>
      </c>
      <c r="AB3230" s="57">
        <f>IFERROR((Table1[[#This Row],[Total Cost USD]]/Table1[[#This Row],[Volume MT/Head]]),0)</f>
        <v>0</v>
      </c>
      <c r="AD3230" s="6">
        <f>Table1[[#This Row],[Volume MT/Head]]-Table1[[#This Row],[Delivered MT]]</f>
        <v>0</v>
      </c>
      <c r="AE3230" s="6">
        <f>Table1[[#This Row],[Delivered MT]]*Table1[[#This Row],[Average Cost SDG/MT]]</f>
        <v>0</v>
      </c>
    </row>
    <row r="3231" spans="1:31" hidden="1" x14ac:dyDescent="0.2">
      <c r="A3231" s="1">
        <v>3242</v>
      </c>
      <c r="P3231" s="6">
        <f t="shared" si="271"/>
        <v>0</v>
      </c>
      <c r="R3231" s="6">
        <f t="shared" si="272"/>
        <v>0</v>
      </c>
      <c r="S3231" s="57">
        <f t="shared" si="275"/>
        <v>0</v>
      </c>
      <c r="T3231" s="6">
        <f>Table1[[#This Row],[Volume in Units]]*Table1[[#This Row],[Price SDG/Unit]]</f>
        <v>0</v>
      </c>
      <c r="U3231" s="57">
        <f>Table1[[#This Row],[Volume MT/Head]]*Table1[[#This Row],[Price USD/(MT/Head)]]</f>
        <v>0</v>
      </c>
      <c r="W3231" s="28">
        <f>Table1[[#This Row],[Commission SDG/MT]]*Table1[[#This Row],[Volume in Units]]</f>
        <v>0</v>
      </c>
      <c r="Y3231" s="28">
        <f t="shared" si="273"/>
        <v>0</v>
      </c>
      <c r="Z3231" s="6">
        <f>IFERROR((Table1[[#This Row],[Total Cost SDG]]/Table1[[#This Row],[Volume MT/Head]]),0)</f>
        <v>0</v>
      </c>
      <c r="AA3231" s="57" t="e">
        <f t="shared" si="274"/>
        <v>#DIV/0!</v>
      </c>
      <c r="AB3231" s="57">
        <f>IFERROR((Table1[[#This Row],[Total Cost USD]]/Table1[[#This Row],[Volume MT/Head]]),0)</f>
        <v>0</v>
      </c>
      <c r="AD3231" s="6">
        <f>Table1[[#This Row],[Volume MT/Head]]-Table1[[#This Row],[Delivered MT]]</f>
        <v>0</v>
      </c>
      <c r="AE3231" s="6">
        <f>Table1[[#This Row],[Delivered MT]]*Table1[[#This Row],[Average Cost SDG/MT]]</f>
        <v>0</v>
      </c>
    </row>
    <row r="3232" spans="1:31" hidden="1" x14ac:dyDescent="0.2">
      <c r="A3232" s="1">
        <v>3243</v>
      </c>
      <c r="P3232" s="6">
        <f t="shared" si="271"/>
        <v>0</v>
      </c>
      <c r="R3232" s="6">
        <f t="shared" si="272"/>
        <v>0</v>
      </c>
      <c r="S3232" s="57">
        <f t="shared" si="275"/>
        <v>0</v>
      </c>
      <c r="T3232" s="6">
        <f>Table1[[#This Row],[Volume in Units]]*Table1[[#This Row],[Price SDG/Unit]]</f>
        <v>0</v>
      </c>
      <c r="U3232" s="57">
        <f>Table1[[#This Row],[Volume MT/Head]]*Table1[[#This Row],[Price USD/(MT/Head)]]</f>
        <v>0</v>
      </c>
      <c r="W3232" s="28">
        <f>Table1[[#This Row],[Commission SDG/MT]]*Table1[[#This Row],[Volume in Units]]</f>
        <v>0</v>
      </c>
      <c r="Y3232" s="28">
        <f t="shared" si="273"/>
        <v>0</v>
      </c>
      <c r="Z3232" s="6">
        <f>IFERROR((Table1[[#This Row],[Total Cost SDG]]/Table1[[#This Row],[Volume MT/Head]]),0)</f>
        <v>0</v>
      </c>
      <c r="AA3232" s="57" t="e">
        <f t="shared" si="274"/>
        <v>#DIV/0!</v>
      </c>
      <c r="AB3232" s="57">
        <f>IFERROR((Table1[[#This Row],[Total Cost USD]]/Table1[[#This Row],[Volume MT/Head]]),0)</f>
        <v>0</v>
      </c>
      <c r="AD3232" s="6">
        <f>Table1[[#This Row],[Volume MT/Head]]-Table1[[#This Row],[Delivered MT]]</f>
        <v>0</v>
      </c>
      <c r="AE3232" s="6">
        <f>Table1[[#This Row],[Delivered MT]]*Table1[[#This Row],[Average Cost SDG/MT]]</f>
        <v>0</v>
      </c>
    </row>
    <row r="3233" spans="1:31" hidden="1" x14ac:dyDescent="0.2">
      <c r="A3233" s="1">
        <v>3244</v>
      </c>
      <c r="P3233" s="6">
        <f t="shared" si="271"/>
        <v>0</v>
      </c>
      <c r="R3233" s="6">
        <f t="shared" si="272"/>
        <v>0</v>
      </c>
      <c r="S3233" s="57">
        <f t="shared" si="275"/>
        <v>0</v>
      </c>
      <c r="T3233" s="6">
        <f>Table1[[#This Row],[Volume in Units]]*Table1[[#This Row],[Price SDG/Unit]]</f>
        <v>0</v>
      </c>
      <c r="U3233" s="57">
        <f>Table1[[#This Row],[Volume MT/Head]]*Table1[[#This Row],[Price USD/(MT/Head)]]</f>
        <v>0</v>
      </c>
      <c r="W3233" s="28">
        <f>Table1[[#This Row],[Commission SDG/MT]]*Table1[[#This Row],[Volume in Units]]</f>
        <v>0</v>
      </c>
      <c r="Y3233" s="28">
        <f t="shared" si="273"/>
        <v>0</v>
      </c>
      <c r="Z3233" s="6">
        <f>IFERROR((Table1[[#This Row],[Total Cost SDG]]/Table1[[#This Row],[Volume MT/Head]]),0)</f>
        <v>0</v>
      </c>
      <c r="AA3233" s="57" t="e">
        <f t="shared" si="274"/>
        <v>#DIV/0!</v>
      </c>
      <c r="AB3233" s="57">
        <f>IFERROR((Table1[[#This Row],[Total Cost USD]]/Table1[[#This Row],[Volume MT/Head]]),0)</f>
        <v>0</v>
      </c>
      <c r="AD3233" s="6">
        <f>Table1[[#This Row],[Volume MT/Head]]-Table1[[#This Row],[Delivered MT]]</f>
        <v>0</v>
      </c>
      <c r="AE3233" s="6">
        <f>Table1[[#This Row],[Delivered MT]]*Table1[[#This Row],[Average Cost SDG/MT]]</f>
        <v>0</v>
      </c>
    </row>
    <row r="3234" spans="1:31" hidden="1" x14ac:dyDescent="0.2">
      <c r="A3234" s="1">
        <v>3245</v>
      </c>
      <c r="P3234" s="6">
        <f t="shared" si="271"/>
        <v>0</v>
      </c>
      <c r="R3234" s="6">
        <f t="shared" si="272"/>
        <v>0</v>
      </c>
      <c r="S3234" s="57">
        <f t="shared" si="275"/>
        <v>0</v>
      </c>
      <c r="T3234" s="6">
        <f>Table1[[#This Row],[Volume in Units]]*Table1[[#This Row],[Price SDG/Unit]]</f>
        <v>0</v>
      </c>
      <c r="U3234" s="57">
        <f>Table1[[#This Row],[Volume MT/Head]]*Table1[[#This Row],[Price USD/(MT/Head)]]</f>
        <v>0</v>
      </c>
      <c r="W3234" s="28">
        <f>Table1[[#This Row],[Commission SDG/MT]]*Table1[[#This Row],[Volume in Units]]</f>
        <v>0</v>
      </c>
      <c r="Y3234" s="28">
        <f t="shared" si="273"/>
        <v>0</v>
      </c>
      <c r="Z3234" s="6">
        <f>IFERROR((Table1[[#This Row],[Total Cost SDG]]/Table1[[#This Row],[Volume MT/Head]]),0)</f>
        <v>0</v>
      </c>
      <c r="AA3234" s="57" t="e">
        <f t="shared" si="274"/>
        <v>#DIV/0!</v>
      </c>
      <c r="AB3234" s="57">
        <f>IFERROR((Table1[[#This Row],[Total Cost USD]]/Table1[[#This Row],[Volume MT/Head]]),0)</f>
        <v>0</v>
      </c>
      <c r="AD3234" s="6">
        <f>Table1[[#This Row],[Volume MT/Head]]-Table1[[#This Row],[Delivered MT]]</f>
        <v>0</v>
      </c>
      <c r="AE3234" s="6">
        <f>Table1[[#This Row],[Delivered MT]]*Table1[[#This Row],[Average Cost SDG/MT]]</f>
        <v>0</v>
      </c>
    </row>
    <row r="3235" spans="1:31" hidden="1" x14ac:dyDescent="0.2">
      <c r="A3235" s="1">
        <v>3246</v>
      </c>
      <c r="P3235" s="6">
        <f t="shared" si="271"/>
        <v>0</v>
      </c>
      <c r="R3235" s="6">
        <f t="shared" si="272"/>
        <v>0</v>
      </c>
      <c r="S3235" s="57">
        <f t="shared" si="275"/>
        <v>0</v>
      </c>
      <c r="T3235" s="6">
        <f>Table1[[#This Row],[Volume in Units]]*Table1[[#This Row],[Price SDG/Unit]]</f>
        <v>0</v>
      </c>
      <c r="U3235" s="57">
        <f>Table1[[#This Row],[Volume MT/Head]]*Table1[[#This Row],[Price USD/(MT/Head)]]</f>
        <v>0</v>
      </c>
      <c r="W3235" s="28">
        <f>Table1[[#This Row],[Commission SDG/MT]]*Table1[[#This Row],[Volume in Units]]</f>
        <v>0</v>
      </c>
      <c r="Y3235" s="28">
        <f t="shared" si="273"/>
        <v>0</v>
      </c>
      <c r="Z3235" s="6">
        <f>IFERROR((Table1[[#This Row],[Total Cost SDG]]/Table1[[#This Row],[Volume MT/Head]]),0)</f>
        <v>0</v>
      </c>
      <c r="AA3235" s="57" t="e">
        <f t="shared" si="274"/>
        <v>#DIV/0!</v>
      </c>
      <c r="AB3235" s="57">
        <f>IFERROR((Table1[[#This Row],[Total Cost USD]]/Table1[[#This Row],[Volume MT/Head]]),0)</f>
        <v>0</v>
      </c>
      <c r="AD3235" s="6">
        <f>Table1[[#This Row],[Volume MT/Head]]-Table1[[#This Row],[Delivered MT]]</f>
        <v>0</v>
      </c>
      <c r="AE3235" s="6">
        <f>Table1[[#This Row],[Delivered MT]]*Table1[[#This Row],[Average Cost SDG/MT]]</f>
        <v>0</v>
      </c>
    </row>
    <row r="3236" spans="1:31" hidden="1" x14ac:dyDescent="0.2">
      <c r="A3236" s="1">
        <v>3247</v>
      </c>
      <c r="P3236" s="6">
        <f t="shared" si="271"/>
        <v>0</v>
      </c>
      <c r="R3236" s="6">
        <f t="shared" si="272"/>
        <v>0</v>
      </c>
      <c r="S3236" s="57">
        <f t="shared" si="275"/>
        <v>0</v>
      </c>
      <c r="T3236" s="6">
        <f>Table1[[#This Row],[Volume in Units]]*Table1[[#This Row],[Price SDG/Unit]]</f>
        <v>0</v>
      </c>
      <c r="U3236" s="57">
        <f>Table1[[#This Row],[Volume MT/Head]]*Table1[[#This Row],[Price USD/(MT/Head)]]</f>
        <v>0</v>
      </c>
      <c r="W3236" s="28">
        <f>Table1[[#This Row],[Commission SDG/MT]]*Table1[[#This Row],[Volume in Units]]</f>
        <v>0</v>
      </c>
      <c r="Y3236" s="28">
        <f t="shared" si="273"/>
        <v>0</v>
      </c>
      <c r="Z3236" s="6">
        <f>IFERROR((Table1[[#This Row],[Total Cost SDG]]/Table1[[#This Row],[Volume MT/Head]]),0)</f>
        <v>0</v>
      </c>
      <c r="AA3236" s="57" t="e">
        <f t="shared" si="274"/>
        <v>#DIV/0!</v>
      </c>
      <c r="AB3236" s="57">
        <f>IFERROR((Table1[[#This Row],[Total Cost USD]]/Table1[[#This Row],[Volume MT/Head]]),0)</f>
        <v>0</v>
      </c>
      <c r="AD3236" s="6">
        <f>Table1[[#This Row],[Volume MT/Head]]-Table1[[#This Row],[Delivered MT]]</f>
        <v>0</v>
      </c>
      <c r="AE3236" s="6">
        <f>Table1[[#This Row],[Delivered MT]]*Table1[[#This Row],[Average Cost SDG/MT]]</f>
        <v>0</v>
      </c>
    </row>
    <row r="3237" spans="1:31" hidden="1" x14ac:dyDescent="0.2">
      <c r="A3237" s="1">
        <v>3248</v>
      </c>
      <c r="P3237" s="6">
        <f t="shared" si="271"/>
        <v>0</v>
      </c>
      <c r="R3237" s="6">
        <f t="shared" si="272"/>
        <v>0</v>
      </c>
      <c r="S3237" s="57">
        <f t="shared" si="275"/>
        <v>0</v>
      </c>
      <c r="T3237" s="6">
        <f>Table1[[#This Row],[Volume in Units]]*Table1[[#This Row],[Price SDG/Unit]]</f>
        <v>0</v>
      </c>
      <c r="U3237" s="57">
        <f>Table1[[#This Row],[Volume MT/Head]]*Table1[[#This Row],[Price USD/(MT/Head)]]</f>
        <v>0</v>
      </c>
      <c r="W3237" s="28">
        <f>Table1[[#This Row],[Commission SDG/MT]]*Table1[[#This Row],[Volume in Units]]</f>
        <v>0</v>
      </c>
      <c r="Y3237" s="28">
        <f t="shared" si="273"/>
        <v>0</v>
      </c>
      <c r="Z3237" s="6">
        <f>IFERROR((Table1[[#This Row],[Total Cost SDG]]/Table1[[#This Row],[Volume MT/Head]]),0)</f>
        <v>0</v>
      </c>
      <c r="AA3237" s="57" t="e">
        <f t="shared" si="274"/>
        <v>#DIV/0!</v>
      </c>
      <c r="AB3237" s="57">
        <f>IFERROR((Table1[[#This Row],[Total Cost USD]]/Table1[[#This Row],[Volume MT/Head]]),0)</f>
        <v>0</v>
      </c>
      <c r="AD3237" s="6">
        <f>Table1[[#This Row],[Volume MT/Head]]-Table1[[#This Row],[Delivered MT]]</f>
        <v>0</v>
      </c>
      <c r="AE3237" s="6">
        <f>Table1[[#This Row],[Delivered MT]]*Table1[[#This Row],[Average Cost SDG/MT]]</f>
        <v>0</v>
      </c>
    </row>
    <row r="3238" spans="1:31" hidden="1" x14ac:dyDescent="0.2">
      <c r="A3238" s="1">
        <v>3249</v>
      </c>
      <c r="P3238" s="6">
        <f t="shared" si="271"/>
        <v>0</v>
      </c>
      <c r="R3238" s="6">
        <f t="shared" si="272"/>
        <v>0</v>
      </c>
      <c r="S3238" s="57">
        <f t="shared" si="275"/>
        <v>0</v>
      </c>
      <c r="T3238" s="6">
        <f>Table1[[#This Row],[Volume in Units]]*Table1[[#This Row],[Price SDG/Unit]]</f>
        <v>0</v>
      </c>
      <c r="U3238" s="57">
        <f>Table1[[#This Row],[Volume MT/Head]]*Table1[[#This Row],[Price USD/(MT/Head)]]</f>
        <v>0</v>
      </c>
      <c r="W3238" s="28">
        <f>Table1[[#This Row],[Commission SDG/MT]]*Table1[[#This Row],[Volume in Units]]</f>
        <v>0</v>
      </c>
      <c r="Y3238" s="28">
        <f t="shared" si="273"/>
        <v>0</v>
      </c>
      <c r="Z3238" s="6">
        <f>IFERROR((Table1[[#This Row],[Total Cost SDG]]/Table1[[#This Row],[Volume MT/Head]]),0)</f>
        <v>0</v>
      </c>
      <c r="AA3238" s="57" t="e">
        <f t="shared" si="274"/>
        <v>#DIV/0!</v>
      </c>
      <c r="AB3238" s="57">
        <f>IFERROR((Table1[[#This Row],[Total Cost USD]]/Table1[[#This Row],[Volume MT/Head]]),0)</f>
        <v>0</v>
      </c>
      <c r="AD3238" s="6">
        <f>Table1[[#This Row],[Volume MT/Head]]-Table1[[#This Row],[Delivered MT]]</f>
        <v>0</v>
      </c>
      <c r="AE3238" s="6">
        <f>Table1[[#This Row],[Delivered MT]]*Table1[[#This Row],[Average Cost SDG/MT]]</f>
        <v>0</v>
      </c>
    </row>
    <row r="3239" spans="1:31" hidden="1" x14ac:dyDescent="0.2">
      <c r="A3239" s="1">
        <v>3250</v>
      </c>
      <c r="P3239" s="6">
        <f t="shared" si="271"/>
        <v>0</v>
      </c>
      <c r="R3239" s="6">
        <f t="shared" si="272"/>
        <v>0</v>
      </c>
      <c r="S3239" s="57">
        <f t="shared" si="275"/>
        <v>0</v>
      </c>
      <c r="T3239" s="6">
        <f>Table1[[#This Row],[Volume in Units]]*Table1[[#This Row],[Price SDG/Unit]]</f>
        <v>0</v>
      </c>
      <c r="U3239" s="57">
        <f>Table1[[#This Row],[Volume MT/Head]]*Table1[[#This Row],[Price USD/(MT/Head)]]</f>
        <v>0</v>
      </c>
      <c r="W3239" s="28">
        <f>Table1[[#This Row],[Commission SDG/MT]]*Table1[[#This Row],[Volume in Units]]</f>
        <v>0</v>
      </c>
      <c r="Y3239" s="28">
        <f t="shared" si="273"/>
        <v>0</v>
      </c>
      <c r="Z3239" s="6">
        <f>IFERROR((Table1[[#This Row],[Total Cost SDG]]/Table1[[#This Row],[Volume MT/Head]]),0)</f>
        <v>0</v>
      </c>
      <c r="AA3239" s="57" t="e">
        <f t="shared" si="274"/>
        <v>#DIV/0!</v>
      </c>
      <c r="AB3239" s="57">
        <f>IFERROR((Table1[[#This Row],[Total Cost USD]]/Table1[[#This Row],[Volume MT/Head]]),0)</f>
        <v>0</v>
      </c>
      <c r="AD3239" s="6">
        <f>Table1[[#This Row],[Volume MT/Head]]-Table1[[#This Row],[Delivered MT]]</f>
        <v>0</v>
      </c>
      <c r="AE3239" s="6">
        <f>Table1[[#This Row],[Delivered MT]]*Table1[[#This Row],[Average Cost SDG/MT]]</f>
        <v>0</v>
      </c>
    </row>
    <row r="3240" spans="1:31" hidden="1" x14ac:dyDescent="0.2">
      <c r="A3240" s="1">
        <v>3251</v>
      </c>
      <c r="P3240" s="6">
        <f t="shared" si="271"/>
        <v>0</v>
      </c>
      <c r="R3240" s="6">
        <f t="shared" si="272"/>
        <v>0</v>
      </c>
      <c r="S3240" s="57">
        <f t="shared" si="275"/>
        <v>0</v>
      </c>
      <c r="T3240" s="6">
        <f>Table1[[#This Row],[Volume in Units]]*Table1[[#This Row],[Price SDG/Unit]]</f>
        <v>0</v>
      </c>
      <c r="U3240" s="57">
        <f>Table1[[#This Row],[Volume MT/Head]]*Table1[[#This Row],[Price USD/(MT/Head)]]</f>
        <v>0</v>
      </c>
      <c r="W3240" s="28">
        <f>Table1[[#This Row],[Commission SDG/MT]]*Table1[[#This Row],[Volume in Units]]</f>
        <v>0</v>
      </c>
      <c r="Y3240" s="28">
        <f t="shared" si="273"/>
        <v>0</v>
      </c>
      <c r="Z3240" s="6">
        <f>IFERROR((Table1[[#This Row],[Total Cost SDG]]/Table1[[#This Row],[Volume MT/Head]]),0)</f>
        <v>0</v>
      </c>
      <c r="AA3240" s="57" t="e">
        <f t="shared" si="274"/>
        <v>#DIV/0!</v>
      </c>
      <c r="AB3240" s="57">
        <f>IFERROR((Table1[[#This Row],[Total Cost USD]]/Table1[[#This Row],[Volume MT/Head]]),0)</f>
        <v>0</v>
      </c>
      <c r="AD3240" s="6">
        <f>Table1[[#This Row],[Volume MT/Head]]-Table1[[#This Row],[Delivered MT]]</f>
        <v>0</v>
      </c>
      <c r="AE3240" s="6">
        <f>Table1[[#This Row],[Delivered MT]]*Table1[[#This Row],[Average Cost SDG/MT]]</f>
        <v>0</v>
      </c>
    </row>
    <row r="3241" spans="1:31" hidden="1" x14ac:dyDescent="0.2">
      <c r="A3241" s="1">
        <v>3252</v>
      </c>
      <c r="P3241" s="6">
        <f t="shared" si="271"/>
        <v>0</v>
      </c>
      <c r="R3241" s="6">
        <f t="shared" si="272"/>
        <v>0</v>
      </c>
      <c r="S3241" s="57">
        <f t="shared" si="275"/>
        <v>0</v>
      </c>
      <c r="T3241" s="6">
        <f>Table1[[#This Row],[Volume in Units]]*Table1[[#This Row],[Price SDG/Unit]]</f>
        <v>0</v>
      </c>
      <c r="U3241" s="57">
        <f>Table1[[#This Row],[Volume MT/Head]]*Table1[[#This Row],[Price USD/(MT/Head)]]</f>
        <v>0</v>
      </c>
      <c r="W3241" s="28">
        <f>Table1[[#This Row],[Commission SDG/MT]]*Table1[[#This Row],[Volume in Units]]</f>
        <v>0</v>
      </c>
      <c r="Y3241" s="28">
        <f t="shared" si="273"/>
        <v>0</v>
      </c>
      <c r="Z3241" s="6">
        <f>IFERROR((Table1[[#This Row],[Total Cost SDG]]/Table1[[#This Row],[Volume MT/Head]]),0)</f>
        <v>0</v>
      </c>
      <c r="AA3241" s="57" t="e">
        <f t="shared" si="274"/>
        <v>#DIV/0!</v>
      </c>
      <c r="AB3241" s="57">
        <f>IFERROR((Table1[[#This Row],[Total Cost USD]]/Table1[[#This Row],[Volume MT/Head]]),0)</f>
        <v>0</v>
      </c>
      <c r="AD3241" s="6">
        <f>Table1[[#This Row],[Volume MT/Head]]-Table1[[#This Row],[Delivered MT]]</f>
        <v>0</v>
      </c>
      <c r="AE3241" s="6">
        <f>Table1[[#This Row],[Delivered MT]]*Table1[[#This Row],[Average Cost SDG/MT]]</f>
        <v>0</v>
      </c>
    </row>
    <row r="3242" spans="1:31" hidden="1" x14ac:dyDescent="0.2">
      <c r="A3242" s="1">
        <v>3253</v>
      </c>
      <c r="P3242" s="6">
        <f t="shared" si="271"/>
        <v>0</v>
      </c>
      <c r="R3242" s="6">
        <f t="shared" si="272"/>
        <v>0</v>
      </c>
      <c r="S3242" s="57">
        <f t="shared" si="275"/>
        <v>0</v>
      </c>
      <c r="T3242" s="6">
        <f>Table1[[#This Row],[Volume in Units]]*Table1[[#This Row],[Price SDG/Unit]]</f>
        <v>0</v>
      </c>
      <c r="U3242" s="57">
        <f>Table1[[#This Row],[Volume MT/Head]]*Table1[[#This Row],[Price USD/(MT/Head)]]</f>
        <v>0</v>
      </c>
      <c r="W3242" s="28">
        <f>Table1[[#This Row],[Commission SDG/MT]]*Table1[[#This Row],[Volume in Units]]</f>
        <v>0</v>
      </c>
      <c r="Y3242" s="28">
        <f t="shared" si="273"/>
        <v>0</v>
      </c>
      <c r="Z3242" s="6">
        <f>IFERROR((Table1[[#This Row],[Total Cost SDG]]/Table1[[#This Row],[Volume MT/Head]]),0)</f>
        <v>0</v>
      </c>
      <c r="AA3242" s="57" t="e">
        <f t="shared" si="274"/>
        <v>#DIV/0!</v>
      </c>
      <c r="AB3242" s="57">
        <f>IFERROR((Table1[[#This Row],[Total Cost USD]]/Table1[[#This Row],[Volume MT/Head]]),0)</f>
        <v>0</v>
      </c>
      <c r="AD3242" s="6">
        <f>Table1[[#This Row],[Volume MT/Head]]-Table1[[#This Row],[Delivered MT]]</f>
        <v>0</v>
      </c>
      <c r="AE3242" s="6">
        <f>Table1[[#This Row],[Delivered MT]]*Table1[[#This Row],[Average Cost SDG/MT]]</f>
        <v>0</v>
      </c>
    </row>
    <row r="3243" spans="1:31" hidden="1" x14ac:dyDescent="0.2">
      <c r="A3243" s="1">
        <v>3254</v>
      </c>
      <c r="P3243" s="6">
        <f t="shared" si="271"/>
        <v>0</v>
      </c>
      <c r="R3243" s="6">
        <f t="shared" si="272"/>
        <v>0</v>
      </c>
      <c r="S3243" s="57">
        <f t="shared" si="275"/>
        <v>0</v>
      </c>
      <c r="T3243" s="6">
        <f>Table1[[#This Row],[Volume in Units]]*Table1[[#This Row],[Price SDG/Unit]]</f>
        <v>0</v>
      </c>
      <c r="U3243" s="57">
        <f>Table1[[#This Row],[Volume MT/Head]]*Table1[[#This Row],[Price USD/(MT/Head)]]</f>
        <v>0</v>
      </c>
      <c r="W3243" s="28">
        <f>Table1[[#This Row],[Commission SDG/MT]]*Table1[[#This Row],[Volume in Units]]</f>
        <v>0</v>
      </c>
      <c r="Y3243" s="28">
        <f t="shared" si="273"/>
        <v>0</v>
      </c>
      <c r="Z3243" s="6">
        <f>IFERROR((Table1[[#This Row],[Total Cost SDG]]/Table1[[#This Row],[Volume MT/Head]]),0)</f>
        <v>0</v>
      </c>
      <c r="AA3243" s="57" t="e">
        <f t="shared" si="274"/>
        <v>#DIV/0!</v>
      </c>
      <c r="AB3243" s="57">
        <f>IFERROR((Table1[[#This Row],[Total Cost USD]]/Table1[[#This Row],[Volume MT/Head]]),0)</f>
        <v>0</v>
      </c>
      <c r="AD3243" s="6">
        <f>Table1[[#This Row],[Volume MT/Head]]-Table1[[#This Row],[Delivered MT]]</f>
        <v>0</v>
      </c>
      <c r="AE3243" s="6">
        <f>Table1[[#This Row],[Delivered MT]]*Table1[[#This Row],[Average Cost SDG/MT]]</f>
        <v>0</v>
      </c>
    </row>
    <row r="3244" spans="1:31" hidden="1" x14ac:dyDescent="0.2">
      <c r="A3244" s="1">
        <v>3255</v>
      </c>
      <c r="P3244" s="6">
        <f t="shared" si="271"/>
        <v>0</v>
      </c>
      <c r="R3244" s="6">
        <f t="shared" si="272"/>
        <v>0</v>
      </c>
      <c r="S3244" s="57">
        <f t="shared" si="275"/>
        <v>0</v>
      </c>
      <c r="T3244" s="6">
        <f>Table1[[#This Row],[Volume in Units]]*Table1[[#This Row],[Price SDG/Unit]]</f>
        <v>0</v>
      </c>
      <c r="U3244" s="57">
        <f>Table1[[#This Row],[Volume MT/Head]]*Table1[[#This Row],[Price USD/(MT/Head)]]</f>
        <v>0</v>
      </c>
      <c r="W3244" s="28">
        <f>Table1[[#This Row],[Commission SDG/MT]]*Table1[[#This Row],[Volume in Units]]</f>
        <v>0</v>
      </c>
      <c r="Y3244" s="28">
        <f t="shared" si="273"/>
        <v>0</v>
      </c>
      <c r="Z3244" s="6">
        <f>IFERROR((Table1[[#This Row],[Total Cost SDG]]/Table1[[#This Row],[Volume MT/Head]]),0)</f>
        <v>0</v>
      </c>
      <c r="AA3244" s="57" t="e">
        <f t="shared" si="274"/>
        <v>#DIV/0!</v>
      </c>
      <c r="AB3244" s="57">
        <f>IFERROR((Table1[[#This Row],[Total Cost USD]]/Table1[[#This Row],[Volume MT/Head]]),0)</f>
        <v>0</v>
      </c>
      <c r="AD3244" s="6">
        <f>Table1[[#This Row],[Volume MT/Head]]-Table1[[#This Row],[Delivered MT]]</f>
        <v>0</v>
      </c>
      <c r="AE3244" s="6">
        <f>Table1[[#This Row],[Delivered MT]]*Table1[[#This Row],[Average Cost SDG/MT]]</f>
        <v>0</v>
      </c>
    </row>
    <row r="3245" spans="1:31" hidden="1" x14ac:dyDescent="0.2">
      <c r="A3245" s="1">
        <v>3256</v>
      </c>
      <c r="P3245" s="6">
        <f t="shared" si="271"/>
        <v>0</v>
      </c>
      <c r="R3245" s="6">
        <f t="shared" si="272"/>
        <v>0</v>
      </c>
      <c r="S3245" s="57">
        <f t="shared" si="275"/>
        <v>0</v>
      </c>
      <c r="T3245" s="6">
        <f>Table1[[#This Row],[Volume in Units]]*Table1[[#This Row],[Price SDG/Unit]]</f>
        <v>0</v>
      </c>
      <c r="U3245" s="57">
        <f>Table1[[#This Row],[Volume MT/Head]]*Table1[[#This Row],[Price USD/(MT/Head)]]</f>
        <v>0</v>
      </c>
      <c r="W3245" s="28">
        <f>Table1[[#This Row],[Commission SDG/MT]]*Table1[[#This Row],[Volume in Units]]</f>
        <v>0</v>
      </c>
      <c r="Y3245" s="28">
        <f t="shared" si="273"/>
        <v>0</v>
      </c>
      <c r="Z3245" s="6">
        <f>IFERROR((Table1[[#This Row],[Total Cost SDG]]/Table1[[#This Row],[Volume MT/Head]]),0)</f>
        <v>0</v>
      </c>
      <c r="AA3245" s="57" t="e">
        <f t="shared" si="274"/>
        <v>#DIV/0!</v>
      </c>
      <c r="AB3245" s="57">
        <f>IFERROR((Table1[[#This Row],[Total Cost USD]]/Table1[[#This Row],[Volume MT/Head]]),0)</f>
        <v>0</v>
      </c>
      <c r="AD3245" s="6">
        <f>Table1[[#This Row],[Volume MT/Head]]-Table1[[#This Row],[Delivered MT]]</f>
        <v>0</v>
      </c>
      <c r="AE3245" s="6">
        <f>Table1[[#This Row],[Delivered MT]]*Table1[[#This Row],[Average Cost SDG/MT]]</f>
        <v>0</v>
      </c>
    </row>
    <row r="3246" spans="1:31" hidden="1" x14ac:dyDescent="0.2">
      <c r="A3246" s="1">
        <v>3257</v>
      </c>
      <c r="P3246" s="6">
        <f t="shared" si="271"/>
        <v>0</v>
      </c>
      <c r="R3246" s="6">
        <f t="shared" si="272"/>
        <v>0</v>
      </c>
      <c r="S3246" s="57">
        <f t="shared" si="275"/>
        <v>0</v>
      </c>
      <c r="T3246" s="6">
        <f>Table1[[#This Row],[Volume in Units]]*Table1[[#This Row],[Price SDG/Unit]]</f>
        <v>0</v>
      </c>
      <c r="U3246" s="57">
        <f>Table1[[#This Row],[Volume MT/Head]]*Table1[[#This Row],[Price USD/(MT/Head)]]</f>
        <v>0</v>
      </c>
      <c r="W3246" s="28">
        <f>Table1[[#This Row],[Commission SDG/MT]]*Table1[[#This Row],[Volume in Units]]</f>
        <v>0</v>
      </c>
      <c r="Y3246" s="28">
        <f t="shared" si="273"/>
        <v>0</v>
      </c>
      <c r="Z3246" s="6">
        <f>IFERROR((Table1[[#This Row],[Total Cost SDG]]/Table1[[#This Row],[Volume MT/Head]]),0)</f>
        <v>0</v>
      </c>
      <c r="AA3246" s="57" t="e">
        <f t="shared" si="274"/>
        <v>#DIV/0!</v>
      </c>
      <c r="AB3246" s="57">
        <f>IFERROR((Table1[[#This Row],[Total Cost USD]]/Table1[[#This Row],[Volume MT/Head]]),0)</f>
        <v>0</v>
      </c>
      <c r="AD3246" s="6">
        <f>Table1[[#This Row],[Volume MT/Head]]-Table1[[#This Row],[Delivered MT]]</f>
        <v>0</v>
      </c>
      <c r="AE3246" s="6">
        <f>Table1[[#This Row],[Delivered MT]]*Table1[[#This Row],[Average Cost SDG/MT]]</f>
        <v>0</v>
      </c>
    </row>
    <row r="3247" spans="1:31" hidden="1" x14ac:dyDescent="0.2">
      <c r="A3247" s="1">
        <v>3258</v>
      </c>
      <c r="P3247" s="6">
        <f t="shared" si="271"/>
        <v>0</v>
      </c>
      <c r="R3247" s="6">
        <f t="shared" si="272"/>
        <v>0</v>
      </c>
      <c r="S3247" s="57">
        <f t="shared" si="275"/>
        <v>0</v>
      </c>
      <c r="T3247" s="6">
        <f>Table1[[#This Row],[Volume in Units]]*Table1[[#This Row],[Price SDG/Unit]]</f>
        <v>0</v>
      </c>
      <c r="U3247" s="57">
        <f>Table1[[#This Row],[Volume MT/Head]]*Table1[[#This Row],[Price USD/(MT/Head)]]</f>
        <v>0</v>
      </c>
      <c r="W3247" s="28">
        <f>Table1[[#This Row],[Commission SDG/MT]]*Table1[[#This Row],[Volume in Units]]</f>
        <v>0</v>
      </c>
      <c r="Y3247" s="28">
        <f t="shared" si="273"/>
        <v>0</v>
      </c>
      <c r="Z3247" s="6">
        <f>IFERROR((Table1[[#This Row],[Total Cost SDG]]/Table1[[#This Row],[Volume MT/Head]]),0)</f>
        <v>0</v>
      </c>
      <c r="AA3247" s="57" t="e">
        <f t="shared" si="274"/>
        <v>#DIV/0!</v>
      </c>
      <c r="AB3247" s="57">
        <f>IFERROR((Table1[[#This Row],[Total Cost USD]]/Table1[[#This Row],[Volume MT/Head]]),0)</f>
        <v>0</v>
      </c>
      <c r="AD3247" s="6">
        <f>Table1[[#This Row],[Volume MT/Head]]-Table1[[#This Row],[Delivered MT]]</f>
        <v>0</v>
      </c>
      <c r="AE3247" s="6">
        <f>Table1[[#This Row],[Delivered MT]]*Table1[[#This Row],[Average Cost SDG/MT]]</f>
        <v>0</v>
      </c>
    </row>
    <row r="3248" spans="1:31" hidden="1" x14ac:dyDescent="0.2">
      <c r="A3248" s="1">
        <v>3259</v>
      </c>
      <c r="P3248" s="6">
        <f t="shared" si="271"/>
        <v>0</v>
      </c>
      <c r="R3248" s="6">
        <f t="shared" si="272"/>
        <v>0</v>
      </c>
      <c r="S3248" s="57">
        <f t="shared" si="275"/>
        <v>0</v>
      </c>
      <c r="T3248" s="6">
        <f>Table1[[#This Row],[Volume in Units]]*Table1[[#This Row],[Price SDG/Unit]]</f>
        <v>0</v>
      </c>
      <c r="U3248" s="57">
        <f>Table1[[#This Row],[Volume MT/Head]]*Table1[[#This Row],[Price USD/(MT/Head)]]</f>
        <v>0</v>
      </c>
      <c r="W3248" s="28">
        <f>Table1[[#This Row],[Commission SDG/MT]]*Table1[[#This Row],[Volume in Units]]</f>
        <v>0</v>
      </c>
      <c r="Y3248" s="28">
        <f t="shared" si="273"/>
        <v>0</v>
      </c>
      <c r="Z3248" s="6">
        <f>IFERROR((Table1[[#This Row],[Total Cost SDG]]/Table1[[#This Row],[Volume MT/Head]]),0)</f>
        <v>0</v>
      </c>
      <c r="AA3248" s="57" t="e">
        <f t="shared" si="274"/>
        <v>#DIV/0!</v>
      </c>
      <c r="AB3248" s="57">
        <f>IFERROR((Table1[[#This Row],[Total Cost USD]]/Table1[[#This Row],[Volume MT/Head]]),0)</f>
        <v>0</v>
      </c>
      <c r="AD3248" s="6">
        <f>Table1[[#This Row],[Volume MT/Head]]-Table1[[#This Row],[Delivered MT]]</f>
        <v>0</v>
      </c>
      <c r="AE3248" s="6">
        <f>Table1[[#This Row],[Delivered MT]]*Table1[[#This Row],[Average Cost SDG/MT]]</f>
        <v>0</v>
      </c>
    </row>
    <row r="3249" spans="1:31" hidden="1" x14ac:dyDescent="0.2">
      <c r="A3249" s="1">
        <v>3260</v>
      </c>
      <c r="P3249" s="6">
        <f t="shared" si="271"/>
        <v>0</v>
      </c>
      <c r="R3249" s="6">
        <f t="shared" si="272"/>
        <v>0</v>
      </c>
      <c r="S3249" s="57">
        <f t="shared" si="275"/>
        <v>0</v>
      </c>
      <c r="T3249" s="6">
        <f>Table1[[#This Row],[Volume in Units]]*Table1[[#This Row],[Price SDG/Unit]]</f>
        <v>0</v>
      </c>
      <c r="U3249" s="57">
        <f>Table1[[#This Row],[Volume MT/Head]]*Table1[[#This Row],[Price USD/(MT/Head)]]</f>
        <v>0</v>
      </c>
      <c r="W3249" s="28">
        <f>Table1[[#This Row],[Commission SDG/MT]]*Table1[[#This Row],[Volume in Units]]</f>
        <v>0</v>
      </c>
      <c r="Y3249" s="28">
        <f t="shared" si="273"/>
        <v>0</v>
      </c>
      <c r="Z3249" s="6">
        <f>IFERROR((Table1[[#This Row],[Total Cost SDG]]/Table1[[#This Row],[Volume MT/Head]]),0)</f>
        <v>0</v>
      </c>
      <c r="AA3249" s="57" t="e">
        <f t="shared" si="274"/>
        <v>#DIV/0!</v>
      </c>
      <c r="AB3249" s="57">
        <f>IFERROR((Table1[[#This Row],[Total Cost USD]]/Table1[[#This Row],[Volume MT/Head]]),0)</f>
        <v>0</v>
      </c>
      <c r="AD3249" s="6">
        <f>Table1[[#This Row],[Volume MT/Head]]-Table1[[#This Row],[Delivered MT]]</f>
        <v>0</v>
      </c>
      <c r="AE3249" s="6">
        <f>Table1[[#This Row],[Delivered MT]]*Table1[[#This Row],[Average Cost SDG/MT]]</f>
        <v>0</v>
      </c>
    </row>
    <row r="3250" spans="1:31" hidden="1" x14ac:dyDescent="0.2">
      <c r="A3250" s="1">
        <v>3261</v>
      </c>
      <c r="P3250" s="6">
        <f t="shared" si="271"/>
        <v>0</v>
      </c>
      <c r="R3250" s="6">
        <f t="shared" si="272"/>
        <v>0</v>
      </c>
      <c r="S3250" s="57">
        <f t="shared" si="275"/>
        <v>0</v>
      </c>
      <c r="T3250" s="6">
        <f>Table1[[#This Row],[Volume in Units]]*Table1[[#This Row],[Price SDG/Unit]]</f>
        <v>0</v>
      </c>
      <c r="U3250" s="57">
        <f>Table1[[#This Row],[Volume MT/Head]]*Table1[[#This Row],[Price USD/(MT/Head)]]</f>
        <v>0</v>
      </c>
      <c r="W3250" s="28">
        <f>Table1[[#This Row],[Commission SDG/MT]]*Table1[[#This Row],[Volume in Units]]</f>
        <v>0</v>
      </c>
      <c r="Y3250" s="28">
        <f t="shared" si="273"/>
        <v>0</v>
      </c>
      <c r="Z3250" s="6">
        <f>IFERROR((Table1[[#This Row],[Total Cost SDG]]/Table1[[#This Row],[Volume MT/Head]]),0)</f>
        <v>0</v>
      </c>
      <c r="AA3250" s="57" t="e">
        <f t="shared" si="274"/>
        <v>#DIV/0!</v>
      </c>
      <c r="AB3250" s="57">
        <f>IFERROR((Table1[[#This Row],[Total Cost USD]]/Table1[[#This Row],[Volume MT/Head]]),0)</f>
        <v>0</v>
      </c>
      <c r="AD3250" s="6">
        <f>Table1[[#This Row],[Volume MT/Head]]-Table1[[#This Row],[Delivered MT]]</f>
        <v>0</v>
      </c>
      <c r="AE3250" s="6">
        <f>Table1[[#This Row],[Delivered MT]]*Table1[[#This Row],[Average Cost SDG/MT]]</f>
        <v>0</v>
      </c>
    </row>
    <row r="3251" spans="1:31" hidden="1" x14ac:dyDescent="0.2">
      <c r="A3251" s="1">
        <v>3262</v>
      </c>
      <c r="P3251" s="6">
        <f t="shared" si="271"/>
        <v>0</v>
      </c>
      <c r="R3251" s="6">
        <f t="shared" si="272"/>
        <v>0</v>
      </c>
      <c r="S3251" s="57">
        <f t="shared" si="275"/>
        <v>0</v>
      </c>
      <c r="T3251" s="6">
        <f>Table1[[#This Row],[Volume in Units]]*Table1[[#This Row],[Price SDG/Unit]]</f>
        <v>0</v>
      </c>
      <c r="U3251" s="57">
        <f>Table1[[#This Row],[Volume MT/Head]]*Table1[[#This Row],[Price USD/(MT/Head)]]</f>
        <v>0</v>
      </c>
      <c r="W3251" s="28">
        <f>Table1[[#This Row],[Commission SDG/MT]]*Table1[[#This Row],[Volume in Units]]</f>
        <v>0</v>
      </c>
      <c r="Y3251" s="28">
        <f t="shared" si="273"/>
        <v>0</v>
      </c>
      <c r="Z3251" s="6">
        <f>IFERROR((Table1[[#This Row],[Total Cost SDG]]/Table1[[#This Row],[Volume MT/Head]]),0)</f>
        <v>0</v>
      </c>
      <c r="AA3251" s="57" t="e">
        <f t="shared" si="274"/>
        <v>#DIV/0!</v>
      </c>
      <c r="AB3251" s="57">
        <f>IFERROR((Table1[[#This Row],[Total Cost USD]]/Table1[[#This Row],[Volume MT/Head]]),0)</f>
        <v>0</v>
      </c>
      <c r="AD3251" s="6">
        <f>Table1[[#This Row],[Volume MT/Head]]-Table1[[#This Row],[Delivered MT]]</f>
        <v>0</v>
      </c>
      <c r="AE3251" s="6">
        <f>Table1[[#This Row],[Delivered MT]]*Table1[[#This Row],[Average Cost SDG/MT]]</f>
        <v>0</v>
      </c>
    </row>
    <row r="3252" spans="1:31" hidden="1" x14ac:dyDescent="0.2">
      <c r="A3252" s="1">
        <v>3263</v>
      </c>
      <c r="P3252" s="6">
        <f t="shared" si="271"/>
        <v>0</v>
      </c>
      <c r="R3252" s="6">
        <f t="shared" si="272"/>
        <v>0</v>
      </c>
      <c r="S3252" s="57">
        <f t="shared" si="275"/>
        <v>0</v>
      </c>
      <c r="T3252" s="6">
        <f>Table1[[#This Row],[Volume in Units]]*Table1[[#This Row],[Price SDG/Unit]]</f>
        <v>0</v>
      </c>
      <c r="U3252" s="57">
        <f>Table1[[#This Row],[Volume MT/Head]]*Table1[[#This Row],[Price USD/(MT/Head)]]</f>
        <v>0</v>
      </c>
      <c r="W3252" s="28">
        <f>Table1[[#This Row],[Commission SDG/MT]]*Table1[[#This Row],[Volume in Units]]</f>
        <v>0</v>
      </c>
      <c r="Y3252" s="28">
        <f t="shared" si="273"/>
        <v>0</v>
      </c>
      <c r="Z3252" s="6">
        <f>IFERROR((Table1[[#This Row],[Total Cost SDG]]/Table1[[#This Row],[Volume MT/Head]]),0)</f>
        <v>0</v>
      </c>
      <c r="AA3252" s="57" t="e">
        <f t="shared" si="274"/>
        <v>#DIV/0!</v>
      </c>
      <c r="AB3252" s="57">
        <f>IFERROR((Table1[[#This Row],[Total Cost USD]]/Table1[[#This Row],[Volume MT/Head]]),0)</f>
        <v>0</v>
      </c>
      <c r="AD3252" s="6">
        <f>Table1[[#This Row],[Volume MT/Head]]-Table1[[#This Row],[Delivered MT]]</f>
        <v>0</v>
      </c>
      <c r="AE3252" s="6">
        <f>Table1[[#This Row],[Delivered MT]]*Table1[[#This Row],[Average Cost SDG/MT]]</f>
        <v>0</v>
      </c>
    </row>
    <row r="3253" spans="1:31" hidden="1" x14ac:dyDescent="0.2">
      <c r="A3253" s="1">
        <v>3264</v>
      </c>
      <c r="P3253" s="6">
        <f t="shared" si="271"/>
        <v>0</v>
      </c>
      <c r="R3253" s="6">
        <f t="shared" si="272"/>
        <v>0</v>
      </c>
      <c r="S3253" s="57">
        <f t="shared" si="275"/>
        <v>0</v>
      </c>
      <c r="T3253" s="6">
        <f>Table1[[#This Row],[Volume in Units]]*Table1[[#This Row],[Price SDG/Unit]]</f>
        <v>0</v>
      </c>
      <c r="U3253" s="57">
        <f>Table1[[#This Row],[Volume MT/Head]]*Table1[[#This Row],[Price USD/(MT/Head)]]</f>
        <v>0</v>
      </c>
      <c r="W3253" s="28">
        <f>Table1[[#This Row],[Commission SDG/MT]]*Table1[[#This Row],[Volume in Units]]</f>
        <v>0</v>
      </c>
      <c r="Y3253" s="28">
        <f t="shared" si="273"/>
        <v>0</v>
      </c>
      <c r="Z3253" s="6">
        <f>IFERROR((Table1[[#This Row],[Total Cost SDG]]/Table1[[#This Row],[Volume MT/Head]]),0)</f>
        <v>0</v>
      </c>
      <c r="AA3253" s="57" t="e">
        <f t="shared" si="274"/>
        <v>#DIV/0!</v>
      </c>
      <c r="AB3253" s="57">
        <f>IFERROR((Table1[[#This Row],[Total Cost USD]]/Table1[[#This Row],[Volume MT/Head]]),0)</f>
        <v>0</v>
      </c>
      <c r="AD3253" s="6">
        <f>Table1[[#This Row],[Volume MT/Head]]-Table1[[#This Row],[Delivered MT]]</f>
        <v>0</v>
      </c>
      <c r="AE3253" s="6">
        <f>Table1[[#This Row],[Delivered MT]]*Table1[[#This Row],[Average Cost SDG/MT]]</f>
        <v>0</v>
      </c>
    </row>
    <row r="3254" spans="1:31" hidden="1" x14ac:dyDescent="0.2">
      <c r="A3254" s="1">
        <v>3265</v>
      </c>
      <c r="P3254" s="6">
        <f t="shared" si="271"/>
        <v>0</v>
      </c>
      <c r="R3254" s="6">
        <f t="shared" si="272"/>
        <v>0</v>
      </c>
      <c r="S3254" s="57">
        <f t="shared" si="275"/>
        <v>0</v>
      </c>
      <c r="T3254" s="6">
        <f>Table1[[#This Row],[Volume in Units]]*Table1[[#This Row],[Price SDG/Unit]]</f>
        <v>0</v>
      </c>
      <c r="U3254" s="57">
        <f>Table1[[#This Row],[Volume MT/Head]]*Table1[[#This Row],[Price USD/(MT/Head)]]</f>
        <v>0</v>
      </c>
      <c r="W3254" s="28">
        <f>Table1[[#This Row],[Commission SDG/MT]]*Table1[[#This Row],[Volume in Units]]</f>
        <v>0</v>
      </c>
      <c r="Y3254" s="28">
        <f t="shared" si="273"/>
        <v>0</v>
      </c>
      <c r="Z3254" s="6">
        <f>IFERROR((Table1[[#This Row],[Total Cost SDG]]/Table1[[#This Row],[Volume MT/Head]]),0)</f>
        <v>0</v>
      </c>
      <c r="AA3254" s="57" t="e">
        <f t="shared" si="274"/>
        <v>#DIV/0!</v>
      </c>
      <c r="AB3254" s="57">
        <f>IFERROR((Table1[[#This Row],[Total Cost USD]]/Table1[[#This Row],[Volume MT/Head]]),0)</f>
        <v>0</v>
      </c>
      <c r="AD3254" s="6">
        <f>Table1[[#This Row],[Volume MT/Head]]-Table1[[#This Row],[Delivered MT]]</f>
        <v>0</v>
      </c>
      <c r="AE3254" s="6">
        <f>Table1[[#This Row],[Delivered MT]]*Table1[[#This Row],[Average Cost SDG/MT]]</f>
        <v>0</v>
      </c>
    </row>
    <row r="3255" spans="1:31" hidden="1" x14ac:dyDescent="0.2">
      <c r="A3255" s="1">
        <v>3266</v>
      </c>
      <c r="P3255" s="6">
        <f t="shared" si="271"/>
        <v>0</v>
      </c>
      <c r="R3255" s="6">
        <f t="shared" si="272"/>
        <v>0</v>
      </c>
      <c r="S3255" s="57">
        <f t="shared" si="275"/>
        <v>0</v>
      </c>
      <c r="T3255" s="6">
        <f>Table1[[#This Row],[Volume in Units]]*Table1[[#This Row],[Price SDG/Unit]]</f>
        <v>0</v>
      </c>
      <c r="U3255" s="57">
        <f>Table1[[#This Row],[Volume MT/Head]]*Table1[[#This Row],[Price USD/(MT/Head)]]</f>
        <v>0</v>
      </c>
      <c r="W3255" s="28">
        <f>Table1[[#This Row],[Commission SDG/MT]]*Table1[[#This Row],[Volume in Units]]</f>
        <v>0</v>
      </c>
      <c r="Y3255" s="28">
        <f t="shared" si="273"/>
        <v>0</v>
      </c>
      <c r="Z3255" s="6">
        <f>IFERROR((Table1[[#This Row],[Total Cost SDG]]/Table1[[#This Row],[Volume MT/Head]]),0)</f>
        <v>0</v>
      </c>
      <c r="AA3255" s="57" t="e">
        <f t="shared" si="274"/>
        <v>#DIV/0!</v>
      </c>
      <c r="AB3255" s="57">
        <f>IFERROR((Table1[[#This Row],[Total Cost USD]]/Table1[[#This Row],[Volume MT/Head]]),0)</f>
        <v>0</v>
      </c>
      <c r="AD3255" s="6">
        <f>Table1[[#This Row],[Volume MT/Head]]-Table1[[#This Row],[Delivered MT]]</f>
        <v>0</v>
      </c>
      <c r="AE3255" s="6">
        <f>Table1[[#This Row],[Delivered MT]]*Table1[[#This Row],[Average Cost SDG/MT]]</f>
        <v>0</v>
      </c>
    </row>
    <row r="3256" spans="1:31" hidden="1" x14ac:dyDescent="0.2">
      <c r="A3256" s="1">
        <v>3267</v>
      </c>
      <c r="P3256" s="6">
        <f t="shared" si="271"/>
        <v>0</v>
      </c>
      <c r="R3256" s="6">
        <f t="shared" si="272"/>
        <v>0</v>
      </c>
      <c r="S3256" s="57">
        <f t="shared" si="275"/>
        <v>0</v>
      </c>
      <c r="T3256" s="6">
        <f>Table1[[#This Row],[Volume in Units]]*Table1[[#This Row],[Price SDG/Unit]]</f>
        <v>0</v>
      </c>
      <c r="U3256" s="57">
        <f>Table1[[#This Row],[Volume MT/Head]]*Table1[[#This Row],[Price USD/(MT/Head)]]</f>
        <v>0</v>
      </c>
      <c r="W3256" s="28">
        <f>Table1[[#This Row],[Commission SDG/MT]]*Table1[[#This Row],[Volume in Units]]</f>
        <v>0</v>
      </c>
      <c r="Y3256" s="28">
        <f t="shared" si="273"/>
        <v>0</v>
      </c>
      <c r="Z3256" s="6">
        <f>IFERROR((Table1[[#This Row],[Total Cost SDG]]/Table1[[#This Row],[Volume MT/Head]]),0)</f>
        <v>0</v>
      </c>
      <c r="AA3256" s="57" t="e">
        <f t="shared" si="274"/>
        <v>#DIV/0!</v>
      </c>
      <c r="AB3256" s="57">
        <f>IFERROR((Table1[[#This Row],[Total Cost USD]]/Table1[[#This Row],[Volume MT/Head]]),0)</f>
        <v>0</v>
      </c>
      <c r="AD3256" s="6">
        <f>Table1[[#This Row],[Volume MT/Head]]-Table1[[#This Row],[Delivered MT]]</f>
        <v>0</v>
      </c>
      <c r="AE3256" s="6">
        <f>Table1[[#This Row],[Delivered MT]]*Table1[[#This Row],[Average Cost SDG/MT]]</f>
        <v>0</v>
      </c>
    </row>
    <row r="3257" spans="1:31" hidden="1" x14ac:dyDescent="0.2">
      <c r="A3257" s="1">
        <v>3268</v>
      </c>
      <c r="P3257" s="6">
        <f t="shared" si="271"/>
        <v>0</v>
      </c>
      <c r="R3257" s="6">
        <f t="shared" si="272"/>
        <v>0</v>
      </c>
      <c r="S3257" s="57">
        <f t="shared" si="275"/>
        <v>0</v>
      </c>
      <c r="T3257" s="6">
        <f>Table1[[#This Row],[Volume in Units]]*Table1[[#This Row],[Price SDG/Unit]]</f>
        <v>0</v>
      </c>
      <c r="U3257" s="57">
        <f>Table1[[#This Row],[Volume MT/Head]]*Table1[[#This Row],[Price USD/(MT/Head)]]</f>
        <v>0</v>
      </c>
      <c r="W3257" s="28">
        <f>Table1[[#This Row],[Commission SDG/MT]]*Table1[[#This Row],[Volume in Units]]</f>
        <v>0</v>
      </c>
      <c r="Y3257" s="28">
        <f t="shared" si="273"/>
        <v>0</v>
      </c>
      <c r="Z3257" s="6">
        <f>IFERROR((Table1[[#This Row],[Total Cost SDG]]/Table1[[#This Row],[Volume MT/Head]]),0)</f>
        <v>0</v>
      </c>
      <c r="AA3257" s="57" t="e">
        <f t="shared" si="274"/>
        <v>#DIV/0!</v>
      </c>
      <c r="AB3257" s="57">
        <f>IFERROR((Table1[[#This Row],[Total Cost USD]]/Table1[[#This Row],[Volume MT/Head]]),0)</f>
        <v>0</v>
      </c>
      <c r="AD3257" s="6">
        <f>Table1[[#This Row],[Volume MT/Head]]-Table1[[#This Row],[Delivered MT]]</f>
        <v>0</v>
      </c>
      <c r="AE3257" s="6">
        <f>Table1[[#This Row],[Delivered MT]]*Table1[[#This Row],[Average Cost SDG/MT]]</f>
        <v>0</v>
      </c>
    </row>
    <row r="3258" spans="1:31" hidden="1" x14ac:dyDescent="0.2">
      <c r="A3258" s="1">
        <v>3269</v>
      </c>
      <c r="P3258" s="6">
        <f t="shared" si="271"/>
        <v>0</v>
      </c>
      <c r="R3258" s="6">
        <f t="shared" si="272"/>
        <v>0</v>
      </c>
      <c r="S3258" s="57">
        <f t="shared" si="275"/>
        <v>0</v>
      </c>
      <c r="T3258" s="6">
        <f>Table1[[#This Row],[Volume in Units]]*Table1[[#This Row],[Price SDG/Unit]]</f>
        <v>0</v>
      </c>
      <c r="U3258" s="57">
        <f>Table1[[#This Row],[Volume MT/Head]]*Table1[[#This Row],[Price USD/(MT/Head)]]</f>
        <v>0</v>
      </c>
      <c r="W3258" s="28">
        <f>Table1[[#This Row],[Commission SDG/MT]]*Table1[[#This Row],[Volume in Units]]</f>
        <v>0</v>
      </c>
      <c r="Y3258" s="28">
        <f t="shared" si="273"/>
        <v>0</v>
      </c>
      <c r="Z3258" s="6">
        <f>IFERROR((Table1[[#This Row],[Total Cost SDG]]/Table1[[#This Row],[Volume MT/Head]]),0)</f>
        <v>0</v>
      </c>
      <c r="AA3258" s="57" t="e">
        <f t="shared" si="274"/>
        <v>#DIV/0!</v>
      </c>
      <c r="AB3258" s="57">
        <f>IFERROR((Table1[[#This Row],[Total Cost USD]]/Table1[[#This Row],[Volume MT/Head]]),0)</f>
        <v>0</v>
      </c>
      <c r="AD3258" s="6">
        <f>Table1[[#This Row],[Volume MT/Head]]-Table1[[#This Row],[Delivered MT]]</f>
        <v>0</v>
      </c>
      <c r="AE3258" s="6">
        <f>Table1[[#This Row],[Delivered MT]]*Table1[[#This Row],[Average Cost SDG/MT]]</f>
        <v>0</v>
      </c>
    </row>
    <row r="3259" spans="1:31" hidden="1" x14ac:dyDescent="0.2">
      <c r="A3259" s="1">
        <v>3270</v>
      </c>
      <c r="P3259" s="6">
        <f t="shared" si="271"/>
        <v>0</v>
      </c>
      <c r="R3259" s="6">
        <f t="shared" si="272"/>
        <v>0</v>
      </c>
      <c r="S3259" s="57">
        <f t="shared" si="275"/>
        <v>0</v>
      </c>
      <c r="T3259" s="6">
        <f>Table1[[#This Row],[Volume in Units]]*Table1[[#This Row],[Price SDG/Unit]]</f>
        <v>0</v>
      </c>
      <c r="U3259" s="57">
        <f>Table1[[#This Row],[Volume MT/Head]]*Table1[[#This Row],[Price USD/(MT/Head)]]</f>
        <v>0</v>
      </c>
      <c r="W3259" s="28">
        <f>Table1[[#This Row],[Commission SDG/MT]]*Table1[[#This Row],[Volume in Units]]</f>
        <v>0</v>
      </c>
      <c r="Y3259" s="28">
        <f t="shared" si="273"/>
        <v>0</v>
      </c>
      <c r="Z3259" s="6">
        <f>IFERROR((Table1[[#This Row],[Total Cost SDG]]/Table1[[#This Row],[Volume MT/Head]]),0)</f>
        <v>0</v>
      </c>
      <c r="AA3259" s="57" t="e">
        <f t="shared" si="274"/>
        <v>#DIV/0!</v>
      </c>
      <c r="AB3259" s="57">
        <f>IFERROR((Table1[[#This Row],[Total Cost USD]]/Table1[[#This Row],[Volume MT/Head]]),0)</f>
        <v>0</v>
      </c>
      <c r="AD3259" s="6">
        <f>Table1[[#This Row],[Volume MT/Head]]-Table1[[#This Row],[Delivered MT]]</f>
        <v>0</v>
      </c>
      <c r="AE3259" s="6">
        <f>Table1[[#This Row],[Delivered MT]]*Table1[[#This Row],[Average Cost SDG/MT]]</f>
        <v>0</v>
      </c>
    </row>
    <row r="3260" spans="1:31" hidden="1" x14ac:dyDescent="0.2">
      <c r="A3260" s="1">
        <v>3271</v>
      </c>
      <c r="P3260" s="6">
        <f t="shared" si="271"/>
        <v>0</v>
      </c>
      <c r="R3260" s="6">
        <f t="shared" si="272"/>
        <v>0</v>
      </c>
      <c r="S3260" s="57">
        <f t="shared" si="275"/>
        <v>0</v>
      </c>
      <c r="T3260" s="6">
        <f>Table1[[#This Row],[Volume in Units]]*Table1[[#This Row],[Price SDG/Unit]]</f>
        <v>0</v>
      </c>
      <c r="U3260" s="57">
        <f>Table1[[#This Row],[Volume MT/Head]]*Table1[[#This Row],[Price USD/(MT/Head)]]</f>
        <v>0</v>
      </c>
      <c r="W3260" s="28">
        <f>Table1[[#This Row],[Commission SDG/MT]]*Table1[[#This Row],[Volume in Units]]</f>
        <v>0</v>
      </c>
      <c r="Y3260" s="28">
        <f t="shared" si="273"/>
        <v>0</v>
      </c>
      <c r="Z3260" s="6">
        <f>IFERROR((Table1[[#This Row],[Total Cost SDG]]/Table1[[#This Row],[Volume MT/Head]]),0)</f>
        <v>0</v>
      </c>
      <c r="AA3260" s="57" t="e">
        <f t="shared" si="274"/>
        <v>#DIV/0!</v>
      </c>
      <c r="AB3260" s="57">
        <f>IFERROR((Table1[[#This Row],[Total Cost USD]]/Table1[[#This Row],[Volume MT/Head]]),0)</f>
        <v>0</v>
      </c>
      <c r="AD3260" s="6">
        <f>Table1[[#This Row],[Volume MT/Head]]-Table1[[#This Row],[Delivered MT]]</f>
        <v>0</v>
      </c>
      <c r="AE3260" s="6">
        <f>Table1[[#This Row],[Delivered MT]]*Table1[[#This Row],[Average Cost SDG/MT]]</f>
        <v>0</v>
      </c>
    </row>
    <row r="3261" spans="1:31" hidden="1" x14ac:dyDescent="0.2">
      <c r="A3261" s="1">
        <v>3272</v>
      </c>
      <c r="P3261" s="6">
        <f t="shared" si="271"/>
        <v>0</v>
      </c>
      <c r="R3261" s="6">
        <f t="shared" si="272"/>
        <v>0</v>
      </c>
      <c r="S3261" s="57">
        <f t="shared" si="275"/>
        <v>0</v>
      </c>
      <c r="T3261" s="6">
        <f>Table1[[#This Row],[Volume in Units]]*Table1[[#This Row],[Price SDG/Unit]]</f>
        <v>0</v>
      </c>
      <c r="U3261" s="57">
        <f>Table1[[#This Row],[Volume MT/Head]]*Table1[[#This Row],[Price USD/(MT/Head)]]</f>
        <v>0</v>
      </c>
      <c r="W3261" s="28">
        <f>Table1[[#This Row],[Commission SDG/MT]]*Table1[[#This Row],[Volume in Units]]</f>
        <v>0</v>
      </c>
      <c r="Y3261" s="28">
        <f t="shared" si="273"/>
        <v>0</v>
      </c>
      <c r="Z3261" s="6">
        <f>IFERROR((Table1[[#This Row],[Total Cost SDG]]/Table1[[#This Row],[Volume MT/Head]]),0)</f>
        <v>0</v>
      </c>
      <c r="AA3261" s="57" t="e">
        <f t="shared" si="274"/>
        <v>#DIV/0!</v>
      </c>
      <c r="AB3261" s="57">
        <f>IFERROR((Table1[[#This Row],[Total Cost USD]]/Table1[[#This Row],[Volume MT/Head]]),0)</f>
        <v>0</v>
      </c>
      <c r="AD3261" s="6">
        <f>Table1[[#This Row],[Volume MT/Head]]-Table1[[#This Row],[Delivered MT]]</f>
        <v>0</v>
      </c>
      <c r="AE3261" s="6">
        <f>Table1[[#This Row],[Delivered MT]]*Table1[[#This Row],[Average Cost SDG/MT]]</f>
        <v>0</v>
      </c>
    </row>
    <row r="3262" spans="1:31" hidden="1" x14ac:dyDescent="0.2">
      <c r="A3262" s="1">
        <v>3273</v>
      </c>
      <c r="P3262" s="6">
        <f t="shared" si="271"/>
        <v>0</v>
      </c>
      <c r="R3262" s="6">
        <f t="shared" si="272"/>
        <v>0</v>
      </c>
      <c r="S3262" s="57">
        <f t="shared" si="275"/>
        <v>0</v>
      </c>
      <c r="T3262" s="6">
        <f>Table1[[#This Row],[Volume in Units]]*Table1[[#This Row],[Price SDG/Unit]]</f>
        <v>0</v>
      </c>
      <c r="U3262" s="57">
        <f>Table1[[#This Row],[Volume MT/Head]]*Table1[[#This Row],[Price USD/(MT/Head)]]</f>
        <v>0</v>
      </c>
      <c r="W3262" s="28">
        <f>Table1[[#This Row],[Commission SDG/MT]]*Table1[[#This Row],[Volume in Units]]</f>
        <v>0</v>
      </c>
      <c r="Y3262" s="28">
        <f t="shared" si="273"/>
        <v>0</v>
      </c>
      <c r="Z3262" s="6">
        <f>IFERROR((Table1[[#This Row],[Total Cost SDG]]/Table1[[#This Row],[Volume MT/Head]]),0)</f>
        <v>0</v>
      </c>
      <c r="AA3262" s="57" t="e">
        <f t="shared" si="274"/>
        <v>#DIV/0!</v>
      </c>
      <c r="AB3262" s="57">
        <f>IFERROR((Table1[[#This Row],[Total Cost USD]]/Table1[[#This Row],[Volume MT/Head]]),0)</f>
        <v>0</v>
      </c>
      <c r="AD3262" s="6">
        <f>Table1[[#This Row],[Volume MT/Head]]-Table1[[#This Row],[Delivered MT]]</f>
        <v>0</v>
      </c>
      <c r="AE3262" s="6">
        <f>Table1[[#This Row],[Delivered MT]]*Table1[[#This Row],[Average Cost SDG/MT]]</f>
        <v>0</v>
      </c>
    </row>
    <row r="3263" spans="1:31" hidden="1" x14ac:dyDescent="0.2">
      <c r="A3263" s="1">
        <v>3274</v>
      </c>
      <c r="P3263" s="6">
        <f t="shared" si="271"/>
        <v>0</v>
      </c>
      <c r="R3263" s="6">
        <f t="shared" si="272"/>
        <v>0</v>
      </c>
      <c r="S3263" s="57">
        <f t="shared" si="275"/>
        <v>0</v>
      </c>
      <c r="T3263" s="6">
        <f>Table1[[#This Row],[Volume in Units]]*Table1[[#This Row],[Price SDG/Unit]]</f>
        <v>0</v>
      </c>
      <c r="U3263" s="57">
        <f>Table1[[#This Row],[Volume MT/Head]]*Table1[[#This Row],[Price USD/(MT/Head)]]</f>
        <v>0</v>
      </c>
      <c r="W3263" s="28">
        <f>Table1[[#This Row],[Commission SDG/MT]]*Table1[[#This Row],[Volume in Units]]</f>
        <v>0</v>
      </c>
      <c r="Y3263" s="28">
        <f t="shared" si="273"/>
        <v>0</v>
      </c>
      <c r="Z3263" s="6">
        <f>IFERROR((Table1[[#This Row],[Total Cost SDG]]/Table1[[#This Row],[Volume MT/Head]]),0)</f>
        <v>0</v>
      </c>
      <c r="AA3263" s="57" t="e">
        <f t="shared" si="274"/>
        <v>#DIV/0!</v>
      </c>
      <c r="AB3263" s="57">
        <f>IFERROR((Table1[[#This Row],[Total Cost USD]]/Table1[[#This Row],[Volume MT/Head]]),0)</f>
        <v>0</v>
      </c>
      <c r="AD3263" s="6">
        <f>Table1[[#This Row],[Volume MT/Head]]-Table1[[#This Row],[Delivered MT]]</f>
        <v>0</v>
      </c>
      <c r="AE3263" s="6">
        <f>Table1[[#This Row],[Delivered MT]]*Table1[[#This Row],[Average Cost SDG/MT]]</f>
        <v>0</v>
      </c>
    </row>
    <row r="3264" spans="1:31" hidden="1" x14ac:dyDescent="0.2">
      <c r="A3264" s="1">
        <v>3275</v>
      </c>
      <c r="P3264" s="6">
        <f t="shared" si="271"/>
        <v>0</v>
      </c>
      <c r="R3264" s="6">
        <f t="shared" si="272"/>
        <v>0</v>
      </c>
      <c r="S3264" s="57">
        <f t="shared" si="275"/>
        <v>0</v>
      </c>
      <c r="T3264" s="6">
        <f>Table1[[#This Row],[Volume in Units]]*Table1[[#This Row],[Price SDG/Unit]]</f>
        <v>0</v>
      </c>
      <c r="U3264" s="57">
        <f>Table1[[#This Row],[Volume MT/Head]]*Table1[[#This Row],[Price USD/(MT/Head)]]</f>
        <v>0</v>
      </c>
      <c r="W3264" s="28">
        <f>Table1[[#This Row],[Commission SDG/MT]]*Table1[[#This Row],[Volume in Units]]</f>
        <v>0</v>
      </c>
      <c r="Y3264" s="28">
        <f t="shared" si="273"/>
        <v>0</v>
      </c>
      <c r="Z3264" s="6">
        <f>IFERROR((Table1[[#This Row],[Total Cost SDG]]/Table1[[#This Row],[Volume MT/Head]]),0)</f>
        <v>0</v>
      </c>
      <c r="AA3264" s="57" t="e">
        <f t="shared" si="274"/>
        <v>#DIV/0!</v>
      </c>
      <c r="AB3264" s="57">
        <f>IFERROR((Table1[[#This Row],[Total Cost USD]]/Table1[[#This Row],[Volume MT/Head]]),0)</f>
        <v>0</v>
      </c>
      <c r="AD3264" s="6">
        <f>Table1[[#This Row],[Volume MT/Head]]-Table1[[#This Row],[Delivered MT]]</f>
        <v>0</v>
      </c>
      <c r="AE3264" s="6">
        <f>Table1[[#This Row],[Delivered MT]]*Table1[[#This Row],[Average Cost SDG/MT]]</f>
        <v>0</v>
      </c>
    </row>
    <row r="3265" spans="1:31" hidden="1" x14ac:dyDescent="0.2">
      <c r="A3265" s="1">
        <v>3276</v>
      </c>
      <c r="P3265" s="6">
        <f t="shared" si="271"/>
        <v>0</v>
      </c>
      <c r="R3265" s="6">
        <f t="shared" si="272"/>
        <v>0</v>
      </c>
      <c r="S3265" s="57">
        <f t="shared" si="275"/>
        <v>0</v>
      </c>
      <c r="T3265" s="6">
        <f>Table1[[#This Row],[Volume in Units]]*Table1[[#This Row],[Price SDG/Unit]]</f>
        <v>0</v>
      </c>
      <c r="U3265" s="57">
        <f>Table1[[#This Row],[Volume MT/Head]]*Table1[[#This Row],[Price USD/(MT/Head)]]</f>
        <v>0</v>
      </c>
      <c r="W3265" s="28">
        <f>Table1[[#This Row],[Commission SDG/MT]]*Table1[[#This Row],[Volume in Units]]</f>
        <v>0</v>
      </c>
      <c r="Y3265" s="28">
        <f t="shared" si="273"/>
        <v>0</v>
      </c>
      <c r="Z3265" s="6">
        <f>IFERROR((Table1[[#This Row],[Total Cost SDG]]/Table1[[#This Row],[Volume MT/Head]]),0)</f>
        <v>0</v>
      </c>
      <c r="AA3265" s="57" t="e">
        <f t="shared" si="274"/>
        <v>#DIV/0!</v>
      </c>
      <c r="AB3265" s="57">
        <f>IFERROR((Table1[[#This Row],[Total Cost USD]]/Table1[[#This Row],[Volume MT/Head]]),0)</f>
        <v>0</v>
      </c>
      <c r="AD3265" s="6">
        <f>Table1[[#This Row],[Volume MT/Head]]-Table1[[#This Row],[Delivered MT]]</f>
        <v>0</v>
      </c>
      <c r="AE3265" s="6">
        <f>Table1[[#This Row],[Delivered MT]]*Table1[[#This Row],[Average Cost SDG/MT]]</f>
        <v>0</v>
      </c>
    </row>
    <row r="3266" spans="1:31" hidden="1" x14ac:dyDescent="0.2">
      <c r="A3266" s="1">
        <v>3277</v>
      </c>
      <c r="P3266" s="6">
        <f t="shared" ref="P3266:P3329" si="276">IF(N3266="KG",(O3266/1000),IF(N3266="Head",(O3266*1),IF(N3266="Kantar 100lb",(O3266/22.25),IF(N3266="Kantar 315lb",(O3266*315/2204.6),IF(N3266="MT",(O3266*1),IF(N3266="Ardab",(O3266*199.726/1000),IF(N3266="104 Bag",(O3266*104/1000),IF(N3266="101 Bag",(O3266*101/1000),IF(N3266=0,0)))))))))</f>
        <v>0</v>
      </c>
      <c r="R3266" s="6">
        <f t="shared" ref="R3266:R3329" si="277">IF(N3266="KG",(Q3266*1000),IF(N3266="Head",(Q3266*1),IF(N3266="Kantar 100lb",(Q3266*22.25),IF(N3266="Kantar 315lb",(Q3266/315*2204.6),IF(N3266="MT",(Q3266*1),IF(N3266="Ardab",(Q3266/199.726*1000),IF(N3266="104 Bag",(Q3266/104*1000),IF(N3266="101 Bag",(Q3266/101*1000),IF(N3266=0,0)))))))))</f>
        <v>0</v>
      </c>
      <c r="S3266" s="57">
        <f t="shared" si="275"/>
        <v>0</v>
      </c>
      <c r="T3266" s="6">
        <f>Table1[[#This Row],[Volume in Units]]*Table1[[#This Row],[Price SDG/Unit]]</f>
        <v>0</v>
      </c>
      <c r="U3266" s="57">
        <f>Table1[[#This Row],[Volume MT/Head]]*Table1[[#This Row],[Price USD/(MT/Head)]]</f>
        <v>0</v>
      </c>
      <c r="W3266" s="28">
        <f>Table1[[#This Row],[Commission SDG/MT]]*Table1[[#This Row],[Volume in Units]]</f>
        <v>0</v>
      </c>
      <c r="Y3266" s="28">
        <f t="shared" ref="Y3266:Y3329" si="278">T3266+W3266+X3266</f>
        <v>0</v>
      </c>
      <c r="Z3266" s="6">
        <f>IFERROR((Table1[[#This Row],[Total Cost SDG]]/Table1[[#This Row],[Volume MT/Head]]),0)</f>
        <v>0</v>
      </c>
      <c r="AA3266" s="57" t="e">
        <f t="shared" ref="AA3266:AA3329" si="279">Y3266/F3266</f>
        <v>#DIV/0!</v>
      </c>
      <c r="AB3266" s="57">
        <f>IFERROR((Table1[[#This Row],[Total Cost USD]]/Table1[[#This Row],[Volume MT/Head]]),0)</f>
        <v>0</v>
      </c>
      <c r="AD3266" s="6">
        <f>Table1[[#This Row],[Volume MT/Head]]-Table1[[#This Row],[Delivered MT]]</f>
        <v>0</v>
      </c>
      <c r="AE3266" s="6">
        <f>Table1[[#This Row],[Delivered MT]]*Table1[[#This Row],[Average Cost SDG/MT]]</f>
        <v>0</v>
      </c>
    </row>
    <row r="3267" spans="1:31" hidden="1" x14ac:dyDescent="0.2">
      <c r="A3267" s="1">
        <v>3278</v>
      </c>
      <c r="P3267" s="6">
        <f t="shared" si="276"/>
        <v>0</v>
      </c>
      <c r="R3267" s="6">
        <f t="shared" si="277"/>
        <v>0</v>
      </c>
      <c r="S3267" s="57">
        <f t="shared" si="275"/>
        <v>0</v>
      </c>
      <c r="T3267" s="6">
        <f>Table1[[#This Row],[Volume in Units]]*Table1[[#This Row],[Price SDG/Unit]]</f>
        <v>0</v>
      </c>
      <c r="U3267" s="57">
        <f>Table1[[#This Row],[Volume MT/Head]]*Table1[[#This Row],[Price USD/(MT/Head)]]</f>
        <v>0</v>
      </c>
      <c r="W3267" s="28">
        <f>Table1[[#This Row],[Commission SDG/MT]]*Table1[[#This Row],[Volume in Units]]</f>
        <v>0</v>
      </c>
      <c r="Y3267" s="28">
        <f t="shared" si="278"/>
        <v>0</v>
      </c>
      <c r="Z3267" s="6">
        <f>IFERROR((Table1[[#This Row],[Total Cost SDG]]/Table1[[#This Row],[Volume MT/Head]]),0)</f>
        <v>0</v>
      </c>
      <c r="AA3267" s="57" t="e">
        <f t="shared" si="279"/>
        <v>#DIV/0!</v>
      </c>
      <c r="AB3267" s="57">
        <f>IFERROR((Table1[[#This Row],[Total Cost USD]]/Table1[[#This Row],[Volume MT/Head]]),0)</f>
        <v>0</v>
      </c>
      <c r="AD3267" s="6">
        <f>Table1[[#This Row],[Volume MT/Head]]-Table1[[#This Row],[Delivered MT]]</f>
        <v>0</v>
      </c>
      <c r="AE3267" s="6">
        <f>Table1[[#This Row],[Delivered MT]]*Table1[[#This Row],[Average Cost SDG/MT]]</f>
        <v>0</v>
      </c>
    </row>
    <row r="3268" spans="1:31" hidden="1" x14ac:dyDescent="0.2">
      <c r="A3268" s="1">
        <v>3279</v>
      </c>
      <c r="P3268" s="6">
        <f t="shared" si="276"/>
        <v>0</v>
      </c>
      <c r="R3268" s="6">
        <f t="shared" si="277"/>
        <v>0</v>
      </c>
      <c r="S3268" s="57">
        <f t="shared" si="275"/>
        <v>0</v>
      </c>
      <c r="T3268" s="6">
        <f>Table1[[#This Row],[Volume in Units]]*Table1[[#This Row],[Price SDG/Unit]]</f>
        <v>0</v>
      </c>
      <c r="U3268" s="57">
        <f>Table1[[#This Row],[Volume MT/Head]]*Table1[[#This Row],[Price USD/(MT/Head)]]</f>
        <v>0</v>
      </c>
      <c r="W3268" s="28">
        <f>Table1[[#This Row],[Commission SDG/MT]]*Table1[[#This Row],[Volume in Units]]</f>
        <v>0</v>
      </c>
      <c r="Y3268" s="28">
        <f t="shared" si="278"/>
        <v>0</v>
      </c>
      <c r="Z3268" s="6">
        <f>IFERROR((Table1[[#This Row],[Total Cost SDG]]/Table1[[#This Row],[Volume MT/Head]]),0)</f>
        <v>0</v>
      </c>
      <c r="AA3268" s="57" t="e">
        <f t="shared" si="279"/>
        <v>#DIV/0!</v>
      </c>
      <c r="AB3268" s="57">
        <f>IFERROR((Table1[[#This Row],[Total Cost USD]]/Table1[[#This Row],[Volume MT/Head]]),0)</f>
        <v>0</v>
      </c>
      <c r="AD3268" s="6">
        <f>Table1[[#This Row],[Volume MT/Head]]-Table1[[#This Row],[Delivered MT]]</f>
        <v>0</v>
      </c>
      <c r="AE3268" s="6">
        <f>Table1[[#This Row],[Delivered MT]]*Table1[[#This Row],[Average Cost SDG/MT]]</f>
        <v>0</v>
      </c>
    </row>
    <row r="3269" spans="1:31" hidden="1" x14ac:dyDescent="0.2">
      <c r="A3269" s="1">
        <v>3280</v>
      </c>
      <c r="P3269" s="6">
        <f t="shared" si="276"/>
        <v>0</v>
      </c>
      <c r="R3269" s="6">
        <f t="shared" si="277"/>
        <v>0</v>
      </c>
      <c r="S3269" s="57">
        <f t="shared" si="275"/>
        <v>0</v>
      </c>
      <c r="T3269" s="6">
        <f>Table1[[#This Row],[Volume in Units]]*Table1[[#This Row],[Price SDG/Unit]]</f>
        <v>0</v>
      </c>
      <c r="U3269" s="57">
        <f>Table1[[#This Row],[Volume MT/Head]]*Table1[[#This Row],[Price USD/(MT/Head)]]</f>
        <v>0</v>
      </c>
      <c r="W3269" s="28">
        <f>Table1[[#This Row],[Commission SDG/MT]]*Table1[[#This Row],[Volume in Units]]</f>
        <v>0</v>
      </c>
      <c r="Y3269" s="28">
        <f t="shared" si="278"/>
        <v>0</v>
      </c>
      <c r="Z3269" s="6">
        <f>IFERROR((Table1[[#This Row],[Total Cost SDG]]/Table1[[#This Row],[Volume MT/Head]]),0)</f>
        <v>0</v>
      </c>
      <c r="AA3269" s="57" t="e">
        <f t="shared" si="279"/>
        <v>#DIV/0!</v>
      </c>
      <c r="AB3269" s="57">
        <f>IFERROR((Table1[[#This Row],[Total Cost USD]]/Table1[[#This Row],[Volume MT/Head]]),0)</f>
        <v>0</v>
      </c>
      <c r="AD3269" s="6">
        <f>Table1[[#This Row],[Volume MT/Head]]-Table1[[#This Row],[Delivered MT]]</f>
        <v>0</v>
      </c>
      <c r="AE3269" s="6">
        <f>Table1[[#This Row],[Delivered MT]]*Table1[[#This Row],[Average Cost SDG/MT]]</f>
        <v>0</v>
      </c>
    </row>
    <row r="3270" spans="1:31" hidden="1" x14ac:dyDescent="0.2">
      <c r="A3270" s="1">
        <v>3281</v>
      </c>
      <c r="P3270" s="6">
        <f t="shared" si="276"/>
        <v>0</v>
      </c>
      <c r="R3270" s="6">
        <f t="shared" si="277"/>
        <v>0</v>
      </c>
      <c r="S3270" s="57">
        <f t="shared" si="275"/>
        <v>0</v>
      </c>
      <c r="T3270" s="6">
        <f>Table1[[#This Row],[Volume in Units]]*Table1[[#This Row],[Price SDG/Unit]]</f>
        <v>0</v>
      </c>
      <c r="U3270" s="57">
        <f>Table1[[#This Row],[Volume MT/Head]]*Table1[[#This Row],[Price USD/(MT/Head)]]</f>
        <v>0</v>
      </c>
      <c r="W3270" s="28">
        <f>Table1[[#This Row],[Commission SDG/MT]]*Table1[[#This Row],[Volume in Units]]</f>
        <v>0</v>
      </c>
      <c r="Y3270" s="28">
        <f t="shared" si="278"/>
        <v>0</v>
      </c>
      <c r="Z3270" s="6">
        <f>IFERROR((Table1[[#This Row],[Total Cost SDG]]/Table1[[#This Row],[Volume MT/Head]]),0)</f>
        <v>0</v>
      </c>
      <c r="AA3270" s="57" t="e">
        <f t="shared" si="279"/>
        <v>#DIV/0!</v>
      </c>
      <c r="AB3270" s="57">
        <f>IFERROR((Table1[[#This Row],[Total Cost USD]]/Table1[[#This Row],[Volume MT/Head]]),0)</f>
        <v>0</v>
      </c>
      <c r="AD3270" s="6">
        <f>Table1[[#This Row],[Volume MT/Head]]-Table1[[#This Row],[Delivered MT]]</f>
        <v>0</v>
      </c>
      <c r="AE3270" s="6">
        <f>Table1[[#This Row],[Delivered MT]]*Table1[[#This Row],[Average Cost SDG/MT]]</f>
        <v>0</v>
      </c>
    </row>
    <row r="3271" spans="1:31" hidden="1" x14ac:dyDescent="0.2">
      <c r="A3271" s="1">
        <v>3282</v>
      </c>
      <c r="P3271" s="6">
        <f t="shared" si="276"/>
        <v>0</v>
      </c>
      <c r="R3271" s="6">
        <f t="shared" si="277"/>
        <v>0</v>
      </c>
      <c r="S3271" s="57">
        <f t="shared" si="275"/>
        <v>0</v>
      </c>
      <c r="T3271" s="6">
        <f>Table1[[#This Row],[Volume in Units]]*Table1[[#This Row],[Price SDG/Unit]]</f>
        <v>0</v>
      </c>
      <c r="U3271" s="57">
        <f>Table1[[#This Row],[Volume MT/Head]]*Table1[[#This Row],[Price USD/(MT/Head)]]</f>
        <v>0</v>
      </c>
      <c r="W3271" s="28">
        <f>Table1[[#This Row],[Commission SDG/MT]]*Table1[[#This Row],[Volume in Units]]</f>
        <v>0</v>
      </c>
      <c r="Y3271" s="28">
        <f t="shared" si="278"/>
        <v>0</v>
      </c>
      <c r="Z3271" s="6">
        <f>IFERROR((Table1[[#This Row],[Total Cost SDG]]/Table1[[#This Row],[Volume MT/Head]]),0)</f>
        <v>0</v>
      </c>
      <c r="AA3271" s="57" t="e">
        <f t="shared" si="279"/>
        <v>#DIV/0!</v>
      </c>
      <c r="AB3271" s="57">
        <f>IFERROR((Table1[[#This Row],[Total Cost USD]]/Table1[[#This Row],[Volume MT/Head]]),0)</f>
        <v>0</v>
      </c>
      <c r="AD3271" s="6">
        <f>Table1[[#This Row],[Volume MT/Head]]-Table1[[#This Row],[Delivered MT]]</f>
        <v>0</v>
      </c>
      <c r="AE3271" s="6">
        <f>Table1[[#This Row],[Delivered MT]]*Table1[[#This Row],[Average Cost SDG/MT]]</f>
        <v>0</v>
      </c>
    </row>
    <row r="3272" spans="1:31" hidden="1" x14ac:dyDescent="0.2">
      <c r="A3272" s="1">
        <v>3283</v>
      </c>
      <c r="P3272" s="6">
        <f t="shared" si="276"/>
        <v>0</v>
      </c>
      <c r="R3272" s="6">
        <f t="shared" si="277"/>
        <v>0</v>
      </c>
      <c r="S3272" s="57">
        <f t="shared" si="275"/>
        <v>0</v>
      </c>
      <c r="T3272" s="6">
        <f>Table1[[#This Row],[Volume in Units]]*Table1[[#This Row],[Price SDG/Unit]]</f>
        <v>0</v>
      </c>
      <c r="U3272" s="57">
        <f>Table1[[#This Row],[Volume MT/Head]]*Table1[[#This Row],[Price USD/(MT/Head)]]</f>
        <v>0</v>
      </c>
      <c r="W3272" s="28">
        <f>Table1[[#This Row],[Commission SDG/MT]]*Table1[[#This Row],[Volume in Units]]</f>
        <v>0</v>
      </c>
      <c r="Y3272" s="28">
        <f t="shared" si="278"/>
        <v>0</v>
      </c>
      <c r="Z3272" s="6">
        <f>IFERROR((Table1[[#This Row],[Total Cost SDG]]/Table1[[#This Row],[Volume MT/Head]]),0)</f>
        <v>0</v>
      </c>
      <c r="AA3272" s="57" t="e">
        <f t="shared" si="279"/>
        <v>#DIV/0!</v>
      </c>
      <c r="AB3272" s="57">
        <f>IFERROR((Table1[[#This Row],[Total Cost USD]]/Table1[[#This Row],[Volume MT/Head]]),0)</f>
        <v>0</v>
      </c>
      <c r="AD3272" s="6">
        <f>Table1[[#This Row],[Volume MT/Head]]-Table1[[#This Row],[Delivered MT]]</f>
        <v>0</v>
      </c>
      <c r="AE3272" s="6">
        <f>Table1[[#This Row],[Delivered MT]]*Table1[[#This Row],[Average Cost SDG/MT]]</f>
        <v>0</v>
      </c>
    </row>
    <row r="3273" spans="1:31" hidden="1" x14ac:dyDescent="0.2">
      <c r="A3273" s="1">
        <v>3284</v>
      </c>
      <c r="P3273" s="6">
        <f t="shared" si="276"/>
        <v>0</v>
      </c>
      <c r="R3273" s="6">
        <f t="shared" si="277"/>
        <v>0</v>
      </c>
      <c r="S3273" s="57">
        <f t="shared" si="275"/>
        <v>0</v>
      </c>
      <c r="T3273" s="6">
        <f>Table1[[#This Row],[Volume in Units]]*Table1[[#This Row],[Price SDG/Unit]]</f>
        <v>0</v>
      </c>
      <c r="U3273" s="57">
        <f>Table1[[#This Row],[Volume MT/Head]]*Table1[[#This Row],[Price USD/(MT/Head)]]</f>
        <v>0</v>
      </c>
      <c r="W3273" s="28">
        <f>Table1[[#This Row],[Commission SDG/MT]]*Table1[[#This Row],[Volume in Units]]</f>
        <v>0</v>
      </c>
      <c r="Y3273" s="28">
        <f t="shared" si="278"/>
        <v>0</v>
      </c>
      <c r="Z3273" s="6">
        <f>IFERROR((Table1[[#This Row],[Total Cost SDG]]/Table1[[#This Row],[Volume MT/Head]]),0)</f>
        <v>0</v>
      </c>
      <c r="AA3273" s="57" t="e">
        <f t="shared" si="279"/>
        <v>#DIV/0!</v>
      </c>
      <c r="AB3273" s="57">
        <f>IFERROR((Table1[[#This Row],[Total Cost USD]]/Table1[[#This Row],[Volume MT/Head]]),0)</f>
        <v>0</v>
      </c>
      <c r="AD3273" s="6">
        <f>Table1[[#This Row],[Volume MT/Head]]-Table1[[#This Row],[Delivered MT]]</f>
        <v>0</v>
      </c>
      <c r="AE3273" s="6">
        <f>Table1[[#This Row],[Delivered MT]]*Table1[[#This Row],[Average Cost SDG/MT]]</f>
        <v>0</v>
      </c>
    </row>
    <row r="3274" spans="1:31" hidden="1" x14ac:dyDescent="0.2">
      <c r="A3274" s="1">
        <v>3285</v>
      </c>
      <c r="P3274" s="6">
        <f t="shared" si="276"/>
        <v>0</v>
      </c>
      <c r="R3274" s="6">
        <f t="shared" si="277"/>
        <v>0</v>
      </c>
      <c r="S3274" s="57">
        <f t="shared" si="275"/>
        <v>0</v>
      </c>
      <c r="T3274" s="6">
        <f>Table1[[#This Row],[Volume in Units]]*Table1[[#This Row],[Price SDG/Unit]]</f>
        <v>0</v>
      </c>
      <c r="U3274" s="57">
        <f>Table1[[#This Row],[Volume MT/Head]]*Table1[[#This Row],[Price USD/(MT/Head)]]</f>
        <v>0</v>
      </c>
      <c r="W3274" s="28">
        <f>Table1[[#This Row],[Commission SDG/MT]]*Table1[[#This Row],[Volume in Units]]</f>
        <v>0</v>
      </c>
      <c r="Y3274" s="28">
        <f t="shared" si="278"/>
        <v>0</v>
      </c>
      <c r="Z3274" s="6">
        <f>IFERROR((Table1[[#This Row],[Total Cost SDG]]/Table1[[#This Row],[Volume MT/Head]]),0)</f>
        <v>0</v>
      </c>
      <c r="AA3274" s="57" t="e">
        <f t="shared" si="279"/>
        <v>#DIV/0!</v>
      </c>
      <c r="AB3274" s="57">
        <f>IFERROR((Table1[[#This Row],[Total Cost USD]]/Table1[[#This Row],[Volume MT/Head]]),0)</f>
        <v>0</v>
      </c>
      <c r="AD3274" s="6">
        <f>Table1[[#This Row],[Volume MT/Head]]-Table1[[#This Row],[Delivered MT]]</f>
        <v>0</v>
      </c>
      <c r="AE3274" s="6">
        <f>Table1[[#This Row],[Delivered MT]]*Table1[[#This Row],[Average Cost SDG/MT]]</f>
        <v>0</v>
      </c>
    </row>
    <row r="3275" spans="1:31" hidden="1" x14ac:dyDescent="0.2">
      <c r="A3275" s="1">
        <v>3286</v>
      </c>
      <c r="P3275" s="6">
        <f t="shared" si="276"/>
        <v>0</v>
      </c>
      <c r="R3275" s="6">
        <f t="shared" si="277"/>
        <v>0</v>
      </c>
      <c r="S3275" s="57">
        <f t="shared" si="275"/>
        <v>0</v>
      </c>
      <c r="T3275" s="6">
        <f>Table1[[#This Row],[Volume in Units]]*Table1[[#This Row],[Price SDG/Unit]]</f>
        <v>0</v>
      </c>
      <c r="U3275" s="57">
        <f>Table1[[#This Row],[Volume MT/Head]]*Table1[[#This Row],[Price USD/(MT/Head)]]</f>
        <v>0</v>
      </c>
      <c r="W3275" s="28">
        <f>Table1[[#This Row],[Commission SDG/MT]]*Table1[[#This Row],[Volume in Units]]</f>
        <v>0</v>
      </c>
      <c r="Y3275" s="28">
        <f t="shared" si="278"/>
        <v>0</v>
      </c>
      <c r="Z3275" s="6">
        <f>IFERROR((Table1[[#This Row],[Total Cost SDG]]/Table1[[#This Row],[Volume MT/Head]]),0)</f>
        <v>0</v>
      </c>
      <c r="AA3275" s="57" t="e">
        <f t="shared" si="279"/>
        <v>#DIV/0!</v>
      </c>
      <c r="AB3275" s="57">
        <f>IFERROR((Table1[[#This Row],[Total Cost USD]]/Table1[[#This Row],[Volume MT/Head]]),0)</f>
        <v>0</v>
      </c>
      <c r="AD3275" s="6">
        <f>Table1[[#This Row],[Volume MT/Head]]-Table1[[#This Row],[Delivered MT]]</f>
        <v>0</v>
      </c>
      <c r="AE3275" s="6">
        <f>Table1[[#This Row],[Delivered MT]]*Table1[[#This Row],[Average Cost SDG/MT]]</f>
        <v>0</v>
      </c>
    </row>
    <row r="3276" spans="1:31" hidden="1" x14ac:dyDescent="0.2">
      <c r="A3276" s="1">
        <v>3287</v>
      </c>
      <c r="P3276" s="6">
        <f t="shared" si="276"/>
        <v>0</v>
      </c>
      <c r="R3276" s="6">
        <f t="shared" si="277"/>
        <v>0</v>
      </c>
      <c r="S3276" s="57">
        <f t="shared" si="275"/>
        <v>0</v>
      </c>
      <c r="T3276" s="6">
        <f>Table1[[#This Row],[Volume in Units]]*Table1[[#This Row],[Price SDG/Unit]]</f>
        <v>0</v>
      </c>
      <c r="U3276" s="57">
        <f>Table1[[#This Row],[Volume MT/Head]]*Table1[[#This Row],[Price USD/(MT/Head)]]</f>
        <v>0</v>
      </c>
      <c r="W3276" s="28">
        <f>Table1[[#This Row],[Commission SDG/MT]]*Table1[[#This Row],[Volume in Units]]</f>
        <v>0</v>
      </c>
      <c r="Y3276" s="28">
        <f t="shared" si="278"/>
        <v>0</v>
      </c>
      <c r="Z3276" s="6">
        <f>IFERROR((Table1[[#This Row],[Total Cost SDG]]/Table1[[#This Row],[Volume MT/Head]]),0)</f>
        <v>0</v>
      </c>
      <c r="AA3276" s="57" t="e">
        <f t="shared" si="279"/>
        <v>#DIV/0!</v>
      </c>
      <c r="AB3276" s="57">
        <f>IFERROR((Table1[[#This Row],[Total Cost USD]]/Table1[[#This Row],[Volume MT/Head]]),0)</f>
        <v>0</v>
      </c>
      <c r="AD3276" s="6">
        <f>Table1[[#This Row],[Volume MT/Head]]-Table1[[#This Row],[Delivered MT]]</f>
        <v>0</v>
      </c>
      <c r="AE3276" s="6">
        <f>Table1[[#This Row],[Delivered MT]]*Table1[[#This Row],[Average Cost SDG/MT]]</f>
        <v>0</v>
      </c>
    </row>
    <row r="3277" spans="1:31" hidden="1" x14ac:dyDescent="0.2">
      <c r="A3277" s="1">
        <v>3288</v>
      </c>
      <c r="P3277" s="6">
        <f t="shared" si="276"/>
        <v>0</v>
      </c>
      <c r="R3277" s="6">
        <f t="shared" si="277"/>
        <v>0</v>
      </c>
      <c r="S3277" s="57">
        <f t="shared" si="275"/>
        <v>0</v>
      </c>
      <c r="T3277" s="6">
        <f>Table1[[#This Row],[Volume in Units]]*Table1[[#This Row],[Price SDG/Unit]]</f>
        <v>0</v>
      </c>
      <c r="U3277" s="57">
        <f>Table1[[#This Row],[Volume MT/Head]]*Table1[[#This Row],[Price USD/(MT/Head)]]</f>
        <v>0</v>
      </c>
      <c r="W3277" s="28">
        <f>Table1[[#This Row],[Commission SDG/MT]]*Table1[[#This Row],[Volume in Units]]</f>
        <v>0</v>
      </c>
      <c r="Y3277" s="28">
        <f t="shared" si="278"/>
        <v>0</v>
      </c>
      <c r="Z3277" s="6">
        <f>IFERROR((Table1[[#This Row],[Total Cost SDG]]/Table1[[#This Row],[Volume MT/Head]]),0)</f>
        <v>0</v>
      </c>
      <c r="AA3277" s="57" t="e">
        <f t="shared" si="279"/>
        <v>#DIV/0!</v>
      </c>
      <c r="AB3277" s="57">
        <f>IFERROR((Table1[[#This Row],[Total Cost USD]]/Table1[[#This Row],[Volume MT/Head]]),0)</f>
        <v>0</v>
      </c>
      <c r="AD3277" s="6">
        <f>Table1[[#This Row],[Volume MT/Head]]-Table1[[#This Row],[Delivered MT]]</f>
        <v>0</v>
      </c>
      <c r="AE3277" s="6">
        <f>Table1[[#This Row],[Delivered MT]]*Table1[[#This Row],[Average Cost SDG/MT]]</f>
        <v>0</v>
      </c>
    </row>
    <row r="3278" spans="1:31" hidden="1" x14ac:dyDescent="0.2">
      <c r="A3278" s="1">
        <v>3289</v>
      </c>
      <c r="P3278" s="6">
        <f t="shared" si="276"/>
        <v>0</v>
      </c>
      <c r="R3278" s="6">
        <f t="shared" si="277"/>
        <v>0</v>
      </c>
      <c r="S3278" s="57">
        <f t="shared" si="275"/>
        <v>0</v>
      </c>
      <c r="T3278" s="6">
        <f>Table1[[#This Row],[Volume in Units]]*Table1[[#This Row],[Price SDG/Unit]]</f>
        <v>0</v>
      </c>
      <c r="U3278" s="57">
        <f>Table1[[#This Row],[Volume MT/Head]]*Table1[[#This Row],[Price USD/(MT/Head)]]</f>
        <v>0</v>
      </c>
      <c r="W3278" s="28">
        <f>Table1[[#This Row],[Commission SDG/MT]]*Table1[[#This Row],[Volume in Units]]</f>
        <v>0</v>
      </c>
      <c r="Y3278" s="28">
        <f t="shared" si="278"/>
        <v>0</v>
      </c>
      <c r="Z3278" s="6">
        <f>IFERROR((Table1[[#This Row],[Total Cost SDG]]/Table1[[#This Row],[Volume MT/Head]]),0)</f>
        <v>0</v>
      </c>
      <c r="AA3278" s="57" t="e">
        <f t="shared" si="279"/>
        <v>#DIV/0!</v>
      </c>
      <c r="AB3278" s="57">
        <f>IFERROR((Table1[[#This Row],[Total Cost USD]]/Table1[[#This Row],[Volume MT/Head]]),0)</f>
        <v>0</v>
      </c>
      <c r="AD3278" s="6">
        <f>Table1[[#This Row],[Volume MT/Head]]-Table1[[#This Row],[Delivered MT]]</f>
        <v>0</v>
      </c>
      <c r="AE3278" s="6">
        <f>Table1[[#This Row],[Delivered MT]]*Table1[[#This Row],[Average Cost SDG/MT]]</f>
        <v>0</v>
      </c>
    </row>
    <row r="3279" spans="1:31" hidden="1" x14ac:dyDescent="0.2">
      <c r="A3279" s="1">
        <v>3290</v>
      </c>
      <c r="P3279" s="6">
        <f t="shared" si="276"/>
        <v>0</v>
      </c>
      <c r="R3279" s="6">
        <f t="shared" si="277"/>
        <v>0</v>
      </c>
      <c r="S3279" s="57">
        <f t="shared" si="275"/>
        <v>0</v>
      </c>
      <c r="T3279" s="6">
        <f>Table1[[#This Row],[Volume in Units]]*Table1[[#This Row],[Price SDG/Unit]]</f>
        <v>0</v>
      </c>
      <c r="U3279" s="57">
        <f>Table1[[#This Row],[Volume MT/Head]]*Table1[[#This Row],[Price USD/(MT/Head)]]</f>
        <v>0</v>
      </c>
      <c r="W3279" s="28">
        <f>Table1[[#This Row],[Commission SDG/MT]]*Table1[[#This Row],[Volume in Units]]</f>
        <v>0</v>
      </c>
      <c r="Y3279" s="28">
        <f t="shared" si="278"/>
        <v>0</v>
      </c>
      <c r="Z3279" s="6">
        <f>IFERROR((Table1[[#This Row],[Total Cost SDG]]/Table1[[#This Row],[Volume MT/Head]]),0)</f>
        <v>0</v>
      </c>
      <c r="AA3279" s="57" t="e">
        <f t="shared" si="279"/>
        <v>#DIV/0!</v>
      </c>
      <c r="AB3279" s="57">
        <f>IFERROR((Table1[[#This Row],[Total Cost USD]]/Table1[[#This Row],[Volume MT/Head]]),0)</f>
        <v>0</v>
      </c>
      <c r="AD3279" s="6">
        <f>Table1[[#This Row],[Volume MT/Head]]-Table1[[#This Row],[Delivered MT]]</f>
        <v>0</v>
      </c>
      <c r="AE3279" s="6">
        <f>Table1[[#This Row],[Delivered MT]]*Table1[[#This Row],[Average Cost SDG/MT]]</f>
        <v>0</v>
      </c>
    </row>
    <row r="3280" spans="1:31" hidden="1" x14ac:dyDescent="0.2">
      <c r="A3280" s="1">
        <v>3291</v>
      </c>
      <c r="P3280" s="6">
        <f t="shared" si="276"/>
        <v>0</v>
      </c>
      <c r="R3280" s="6">
        <f t="shared" si="277"/>
        <v>0</v>
      </c>
      <c r="S3280" s="57">
        <f t="shared" si="275"/>
        <v>0</v>
      </c>
      <c r="T3280" s="6">
        <f>Table1[[#This Row],[Volume in Units]]*Table1[[#This Row],[Price SDG/Unit]]</f>
        <v>0</v>
      </c>
      <c r="U3280" s="57">
        <f>Table1[[#This Row],[Volume MT/Head]]*Table1[[#This Row],[Price USD/(MT/Head)]]</f>
        <v>0</v>
      </c>
      <c r="W3280" s="28">
        <f>Table1[[#This Row],[Commission SDG/MT]]*Table1[[#This Row],[Volume in Units]]</f>
        <v>0</v>
      </c>
      <c r="Y3280" s="28">
        <f t="shared" si="278"/>
        <v>0</v>
      </c>
      <c r="Z3280" s="6">
        <f>IFERROR((Table1[[#This Row],[Total Cost SDG]]/Table1[[#This Row],[Volume MT/Head]]),0)</f>
        <v>0</v>
      </c>
      <c r="AA3280" s="57" t="e">
        <f t="shared" si="279"/>
        <v>#DIV/0!</v>
      </c>
      <c r="AB3280" s="57">
        <f>IFERROR((Table1[[#This Row],[Total Cost USD]]/Table1[[#This Row],[Volume MT/Head]]),0)</f>
        <v>0</v>
      </c>
      <c r="AD3280" s="6">
        <f>Table1[[#This Row],[Volume MT/Head]]-Table1[[#This Row],[Delivered MT]]</f>
        <v>0</v>
      </c>
      <c r="AE3280" s="6">
        <f>Table1[[#This Row],[Delivered MT]]*Table1[[#This Row],[Average Cost SDG/MT]]</f>
        <v>0</v>
      </c>
    </row>
    <row r="3281" spans="1:31" hidden="1" x14ac:dyDescent="0.2">
      <c r="A3281" s="1">
        <v>3292</v>
      </c>
      <c r="P3281" s="6">
        <f t="shared" si="276"/>
        <v>0</v>
      </c>
      <c r="R3281" s="6">
        <f t="shared" si="277"/>
        <v>0</v>
      </c>
      <c r="S3281" s="57">
        <f t="shared" si="275"/>
        <v>0</v>
      </c>
      <c r="T3281" s="6">
        <f>Table1[[#This Row],[Volume in Units]]*Table1[[#This Row],[Price SDG/Unit]]</f>
        <v>0</v>
      </c>
      <c r="U3281" s="57">
        <f>Table1[[#This Row],[Volume MT/Head]]*Table1[[#This Row],[Price USD/(MT/Head)]]</f>
        <v>0</v>
      </c>
      <c r="W3281" s="28">
        <f>Table1[[#This Row],[Commission SDG/MT]]*Table1[[#This Row],[Volume in Units]]</f>
        <v>0</v>
      </c>
      <c r="Y3281" s="28">
        <f t="shared" si="278"/>
        <v>0</v>
      </c>
      <c r="Z3281" s="6">
        <f>IFERROR((Table1[[#This Row],[Total Cost SDG]]/Table1[[#This Row],[Volume MT/Head]]),0)</f>
        <v>0</v>
      </c>
      <c r="AA3281" s="57" t="e">
        <f t="shared" si="279"/>
        <v>#DIV/0!</v>
      </c>
      <c r="AB3281" s="57">
        <f>IFERROR((Table1[[#This Row],[Total Cost USD]]/Table1[[#This Row],[Volume MT/Head]]),0)</f>
        <v>0</v>
      </c>
      <c r="AD3281" s="6">
        <f>Table1[[#This Row],[Volume MT/Head]]-Table1[[#This Row],[Delivered MT]]</f>
        <v>0</v>
      </c>
      <c r="AE3281" s="6">
        <f>Table1[[#This Row],[Delivered MT]]*Table1[[#This Row],[Average Cost SDG/MT]]</f>
        <v>0</v>
      </c>
    </row>
    <row r="3282" spans="1:31" hidden="1" x14ac:dyDescent="0.2">
      <c r="A3282" s="1">
        <v>3293</v>
      </c>
      <c r="P3282" s="6">
        <f t="shared" si="276"/>
        <v>0</v>
      </c>
      <c r="R3282" s="6">
        <f t="shared" si="277"/>
        <v>0</v>
      </c>
      <c r="S3282" s="57">
        <f t="shared" si="275"/>
        <v>0</v>
      </c>
      <c r="T3282" s="6">
        <f>Table1[[#This Row],[Volume in Units]]*Table1[[#This Row],[Price SDG/Unit]]</f>
        <v>0</v>
      </c>
      <c r="U3282" s="57">
        <f>Table1[[#This Row],[Volume MT/Head]]*Table1[[#This Row],[Price USD/(MT/Head)]]</f>
        <v>0</v>
      </c>
      <c r="W3282" s="28">
        <f>Table1[[#This Row],[Commission SDG/MT]]*Table1[[#This Row],[Volume in Units]]</f>
        <v>0</v>
      </c>
      <c r="Y3282" s="28">
        <f t="shared" si="278"/>
        <v>0</v>
      </c>
      <c r="Z3282" s="6">
        <f>IFERROR((Table1[[#This Row],[Total Cost SDG]]/Table1[[#This Row],[Volume MT/Head]]),0)</f>
        <v>0</v>
      </c>
      <c r="AA3282" s="57" t="e">
        <f t="shared" si="279"/>
        <v>#DIV/0!</v>
      </c>
      <c r="AB3282" s="57">
        <f>IFERROR((Table1[[#This Row],[Total Cost USD]]/Table1[[#This Row],[Volume MT/Head]]),0)</f>
        <v>0</v>
      </c>
      <c r="AD3282" s="6">
        <f>Table1[[#This Row],[Volume MT/Head]]-Table1[[#This Row],[Delivered MT]]</f>
        <v>0</v>
      </c>
      <c r="AE3282" s="6">
        <f>Table1[[#This Row],[Delivered MT]]*Table1[[#This Row],[Average Cost SDG/MT]]</f>
        <v>0</v>
      </c>
    </row>
    <row r="3283" spans="1:31" hidden="1" x14ac:dyDescent="0.2">
      <c r="A3283" s="1">
        <v>3294</v>
      </c>
      <c r="P3283" s="6">
        <f t="shared" si="276"/>
        <v>0</v>
      </c>
      <c r="R3283" s="6">
        <f t="shared" si="277"/>
        <v>0</v>
      </c>
      <c r="S3283" s="57">
        <f t="shared" si="275"/>
        <v>0</v>
      </c>
      <c r="T3283" s="6">
        <f>Table1[[#This Row],[Volume in Units]]*Table1[[#This Row],[Price SDG/Unit]]</f>
        <v>0</v>
      </c>
      <c r="U3283" s="57">
        <f>Table1[[#This Row],[Volume MT/Head]]*Table1[[#This Row],[Price USD/(MT/Head)]]</f>
        <v>0</v>
      </c>
      <c r="W3283" s="28">
        <f>Table1[[#This Row],[Commission SDG/MT]]*Table1[[#This Row],[Volume in Units]]</f>
        <v>0</v>
      </c>
      <c r="Y3283" s="28">
        <f t="shared" si="278"/>
        <v>0</v>
      </c>
      <c r="Z3283" s="6">
        <f>IFERROR((Table1[[#This Row],[Total Cost SDG]]/Table1[[#This Row],[Volume MT/Head]]),0)</f>
        <v>0</v>
      </c>
      <c r="AA3283" s="57" t="e">
        <f t="shared" si="279"/>
        <v>#DIV/0!</v>
      </c>
      <c r="AB3283" s="57">
        <f>IFERROR((Table1[[#This Row],[Total Cost USD]]/Table1[[#This Row],[Volume MT/Head]]),0)</f>
        <v>0</v>
      </c>
      <c r="AD3283" s="6">
        <f>Table1[[#This Row],[Volume MT/Head]]-Table1[[#This Row],[Delivered MT]]</f>
        <v>0</v>
      </c>
      <c r="AE3283" s="6">
        <f>Table1[[#This Row],[Delivered MT]]*Table1[[#This Row],[Average Cost SDG/MT]]</f>
        <v>0</v>
      </c>
    </row>
    <row r="3284" spans="1:31" hidden="1" x14ac:dyDescent="0.2">
      <c r="A3284" s="1">
        <v>3295</v>
      </c>
      <c r="P3284" s="6">
        <f t="shared" si="276"/>
        <v>0</v>
      </c>
      <c r="R3284" s="6">
        <f t="shared" si="277"/>
        <v>0</v>
      </c>
      <c r="S3284" s="57">
        <f t="shared" si="275"/>
        <v>0</v>
      </c>
      <c r="T3284" s="6">
        <f>Table1[[#This Row],[Volume in Units]]*Table1[[#This Row],[Price SDG/Unit]]</f>
        <v>0</v>
      </c>
      <c r="U3284" s="57">
        <f>Table1[[#This Row],[Volume MT/Head]]*Table1[[#This Row],[Price USD/(MT/Head)]]</f>
        <v>0</v>
      </c>
      <c r="W3284" s="28">
        <f>Table1[[#This Row],[Commission SDG/MT]]*Table1[[#This Row],[Volume in Units]]</f>
        <v>0</v>
      </c>
      <c r="Y3284" s="28">
        <f t="shared" si="278"/>
        <v>0</v>
      </c>
      <c r="Z3284" s="6">
        <f>IFERROR((Table1[[#This Row],[Total Cost SDG]]/Table1[[#This Row],[Volume MT/Head]]),0)</f>
        <v>0</v>
      </c>
      <c r="AA3284" s="57" t="e">
        <f t="shared" si="279"/>
        <v>#DIV/0!</v>
      </c>
      <c r="AB3284" s="57">
        <f>IFERROR((Table1[[#This Row],[Total Cost USD]]/Table1[[#This Row],[Volume MT/Head]]),0)</f>
        <v>0</v>
      </c>
      <c r="AD3284" s="6">
        <f>Table1[[#This Row],[Volume MT/Head]]-Table1[[#This Row],[Delivered MT]]</f>
        <v>0</v>
      </c>
      <c r="AE3284" s="6">
        <f>Table1[[#This Row],[Delivered MT]]*Table1[[#This Row],[Average Cost SDG/MT]]</f>
        <v>0</v>
      </c>
    </row>
    <row r="3285" spans="1:31" hidden="1" x14ac:dyDescent="0.2">
      <c r="A3285" s="1">
        <v>3296</v>
      </c>
      <c r="P3285" s="6">
        <f t="shared" si="276"/>
        <v>0</v>
      </c>
      <c r="R3285" s="6">
        <f t="shared" si="277"/>
        <v>0</v>
      </c>
      <c r="S3285" s="57">
        <f t="shared" si="275"/>
        <v>0</v>
      </c>
      <c r="T3285" s="6">
        <f>Table1[[#This Row],[Volume in Units]]*Table1[[#This Row],[Price SDG/Unit]]</f>
        <v>0</v>
      </c>
      <c r="U3285" s="57">
        <f>Table1[[#This Row],[Volume MT/Head]]*Table1[[#This Row],[Price USD/(MT/Head)]]</f>
        <v>0</v>
      </c>
      <c r="W3285" s="28">
        <f>Table1[[#This Row],[Commission SDG/MT]]*Table1[[#This Row],[Volume in Units]]</f>
        <v>0</v>
      </c>
      <c r="Y3285" s="28">
        <f t="shared" si="278"/>
        <v>0</v>
      </c>
      <c r="Z3285" s="6">
        <f>IFERROR((Table1[[#This Row],[Total Cost SDG]]/Table1[[#This Row],[Volume MT/Head]]),0)</f>
        <v>0</v>
      </c>
      <c r="AA3285" s="57" t="e">
        <f t="shared" si="279"/>
        <v>#DIV/0!</v>
      </c>
      <c r="AB3285" s="57">
        <f>IFERROR((Table1[[#This Row],[Total Cost USD]]/Table1[[#This Row],[Volume MT/Head]]),0)</f>
        <v>0</v>
      </c>
      <c r="AD3285" s="6">
        <f>Table1[[#This Row],[Volume MT/Head]]-Table1[[#This Row],[Delivered MT]]</f>
        <v>0</v>
      </c>
      <c r="AE3285" s="6">
        <f>Table1[[#This Row],[Delivered MT]]*Table1[[#This Row],[Average Cost SDG/MT]]</f>
        <v>0</v>
      </c>
    </row>
    <row r="3286" spans="1:31" hidden="1" x14ac:dyDescent="0.2">
      <c r="A3286" s="1">
        <v>3297</v>
      </c>
      <c r="P3286" s="6">
        <f t="shared" si="276"/>
        <v>0</v>
      </c>
      <c r="R3286" s="6">
        <f t="shared" si="277"/>
        <v>0</v>
      </c>
      <c r="S3286" s="57">
        <f t="shared" si="275"/>
        <v>0</v>
      </c>
      <c r="T3286" s="6">
        <f>Table1[[#This Row],[Volume in Units]]*Table1[[#This Row],[Price SDG/Unit]]</f>
        <v>0</v>
      </c>
      <c r="U3286" s="57">
        <f>Table1[[#This Row],[Volume MT/Head]]*Table1[[#This Row],[Price USD/(MT/Head)]]</f>
        <v>0</v>
      </c>
      <c r="W3286" s="28">
        <f>Table1[[#This Row],[Commission SDG/MT]]*Table1[[#This Row],[Volume in Units]]</f>
        <v>0</v>
      </c>
      <c r="Y3286" s="28">
        <f t="shared" si="278"/>
        <v>0</v>
      </c>
      <c r="Z3286" s="6">
        <f>IFERROR((Table1[[#This Row],[Total Cost SDG]]/Table1[[#This Row],[Volume MT/Head]]),0)</f>
        <v>0</v>
      </c>
      <c r="AA3286" s="57" t="e">
        <f t="shared" si="279"/>
        <v>#DIV/0!</v>
      </c>
      <c r="AB3286" s="57">
        <f>IFERROR((Table1[[#This Row],[Total Cost USD]]/Table1[[#This Row],[Volume MT/Head]]),0)</f>
        <v>0</v>
      </c>
      <c r="AD3286" s="6">
        <f>Table1[[#This Row],[Volume MT/Head]]-Table1[[#This Row],[Delivered MT]]</f>
        <v>0</v>
      </c>
      <c r="AE3286" s="6">
        <f>Table1[[#This Row],[Delivered MT]]*Table1[[#This Row],[Average Cost SDG/MT]]</f>
        <v>0</v>
      </c>
    </row>
    <row r="3287" spans="1:31" hidden="1" x14ac:dyDescent="0.2">
      <c r="A3287" s="1">
        <v>3298</v>
      </c>
      <c r="P3287" s="6">
        <f t="shared" si="276"/>
        <v>0</v>
      </c>
      <c r="R3287" s="6">
        <f t="shared" si="277"/>
        <v>0</v>
      </c>
      <c r="S3287" s="57">
        <f t="shared" si="275"/>
        <v>0</v>
      </c>
      <c r="T3287" s="6">
        <f>Table1[[#This Row],[Volume in Units]]*Table1[[#This Row],[Price SDG/Unit]]</f>
        <v>0</v>
      </c>
      <c r="U3287" s="57">
        <f>Table1[[#This Row],[Volume MT/Head]]*Table1[[#This Row],[Price USD/(MT/Head)]]</f>
        <v>0</v>
      </c>
      <c r="W3287" s="28">
        <f>Table1[[#This Row],[Commission SDG/MT]]*Table1[[#This Row],[Volume in Units]]</f>
        <v>0</v>
      </c>
      <c r="Y3287" s="28">
        <f t="shared" si="278"/>
        <v>0</v>
      </c>
      <c r="Z3287" s="6">
        <f>IFERROR((Table1[[#This Row],[Total Cost SDG]]/Table1[[#This Row],[Volume MT/Head]]),0)</f>
        <v>0</v>
      </c>
      <c r="AA3287" s="57" t="e">
        <f t="shared" si="279"/>
        <v>#DIV/0!</v>
      </c>
      <c r="AB3287" s="57">
        <f>IFERROR((Table1[[#This Row],[Total Cost USD]]/Table1[[#This Row],[Volume MT/Head]]),0)</f>
        <v>0</v>
      </c>
      <c r="AD3287" s="6">
        <f>Table1[[#This Row],[Volume MT/Head]]-Table1[[#This Row],[Delivered MT]]</f>
        <v>0</v>
      </c>
      <c r="AE3287" s="6">
        <f>Table1[[#This Row],[Delivered MT]]*Table1[[#This Row],[Average Cost SDG/MT]]</f>
        <v>0</v>
      </c>
    </row>
    <row r="3288" spans="1:31" hidden="1" x14ac:dyDescent="0.2">
      <c r="A3288" s="1">
        <v>3299</v>
      </c>
      <c r="P3288" s="6">
        <f t="shared" si="276"/>
        <v>0</v>
      </c>
      <c r="R3288" s="6">
        <f t="shared" si="277"/>
        <v>0</v>
      </c>
      <c r="S3288" s="57">
        <f t="shared" si="275"/>
        <v>0</v>
      </c>
      <c r="T3288" s="6">
        <f>Table1[[#This Row],[Volume in Units]]*Table1[[#This Row],[Price SDG/Unit]]</f>
        <v>0</v>
      </c>
      <c r="U3288" s="57">
        <f>Table1[[#This Row],[Volume MT/Head]]*Table1[[#This Row],[Price USD/(MT/Head)]]</f>
        <v>0</v>
      </c>
      <c r="W3288" s="28">
        <f>Table1[[#This Row],[Commission SDG/MT]]*Table1[[#This Row],[Volume in Units]]</f>
        <v>0</v>
      </c>
      <c r="Y3288" s="28">
        <f t="shared" si="278"/>
        <v>0</v>
      </c>
      <c r="Z3288" s="6">
        <f>IFERROR((Table1[[#This Row],[Total Cost SDG]]/Table1[[#This Row],[Volume MT/Head]]),0)</f>
        <v>0</v>
      </c>
      <c r="AA3288" s="57" t="e">
        <f t="shared" si="279"/>
        <v>#DIV/0!</v>
      </c>
      <c r="AB3288" s="57">
        <f>IFERROR((Table1[[#This Row],[Total Cost USD]]/Table1[[#This Row],[Volume MT/Head]]),0)</f>
        <v>0</v>
      </c>
      <c r="AD3288" s="6">
        <f>Table1[[#This Row],[Volume MT/Head]]-Table1[[#This Row],[Delivered MT]]</f>
        <v>0</v>
      </c>
      <c r="AE3288" s="6">
        <f>Table1[[#This Row],[Delivered MT]]*Table1[[#This Row],[Average Cost SDG/MT]]</f>
        <v>0</v>
      </c>
    </row>
    <row r="3289" spans="1:31" hidden="1" x14ac:dyDescent="0.2">
      <c r="A3289" s="1">
        <v>3300</v>
      </c>
      <c r="P3289" s="6">
        <f t="shared" si="276"/>
        <v>0</v>
      </c>
      <c r="R3289" s="6">
        <f t="shared" si="277"/>
        <v>0</v>
      </c>
      <c r="S3289" s="57">
        <f t="shared" ref="S3289:S3352" si="280">IFERROR((R3289/F3289),0)</f>
        <v>0</v>
      </c>
      <c r="T3289" s="6">
        <f>Table1[[#This Row],[Volume in Units]]*Table1[[#This Row],[Price SDG/Unit]]</f>
        <v>0</v>
      </c>
      <c r="U3289" s="57">
        <f>Table1[[#This Row],[Volume MT/Head]]*Table1[[#This Row],[Price USD/(MT/Head)]]</f>
        <v>0</v>
      </c>
      <c r="W3289" s="28">
        <f>Table1[[#This Row],[Commission SDG/MT]]*Table1[[#This Row],[Volume in Units]]</f>
        <v>0</v>
      </c>
      <c r="Y3289" s="28">
        <f t="shared" si="278"/>
        <v>0</v>
      </c>
      <c r="Z3289" s="6">
        <f>IFERROR((Table1[[#This Row],[Total Cost SDG]]/Table1[[#This Row],[Volume MT/Head]]),0)</f>
        <v>0</v>
      </c>
      <c r="AA3289" s="57" t="e">
        <f t="shared" si="279"/>
        <v>#DIV/0!</v>
      </c>
      <c r="AB3289" s="57">
        <f>IFERROR((Table1[[#This Row],[Total Cost USD]]/Table1[[#This Row],[Volume MT/Head]]),0)</f>
        <v>0</v>
      </c>
      <c r="AD3289" s="6">
        <f>Table1[[#This Row],[Volume MT/Head]]-Table1[[#This Row],[Delivered MT]]</f>
        <v>0</v>
      </c>
      <c r="AE3289" s="6">
        <f>Table1[[#This Row],[Delivered MT]]*Table1[[#This Row],[Average Cost SDG/MT]]</f>
        <v>0</v>
      </c>
    </row>
    <row r="3290" spans="1:31" hidden="1" x14ac:dyDescent="0.2">
      <c r="A3290" s="1">
        <v>3301</v>
      </c>
      <c r="P3290" s="6">
        <f t="shared" si="276"/>
        <v>0</v>
      </c>
      <c r="R3290" s="6">
        <f t="shared" si="277"/>
        <v>0</v>
      </c>
      <c r="S3290" s="57">
        <f t="shared" si="280"/>
        <v>0</v>
      </c>
      <c r="T3290" s="6">
        <f>Table1[[#This Row],[Volume in Units]]*Table1[[#This Row],[Price SDG/Unit]]</f>
        <v>0</v>
      </c>
      <c r="U3290" s="57">
        <f>Table1[[#This Row],[Volume MT/Head]]*Table1[[#This Row],[Price USD/(MT/Head)]]</f>
        <v>0</v>
      </c>
      <c r="W3290" s="28">
        <f>Table1[[#This Row],[Commission SDG/MT]]*Table1[[#This Row],[Volume in Units]]</f>
        <v>0</v>
      </c>
      <c r="Y3290" s="28">
        <f t="shared" si="278"/>
        <v>0</v>
      </c>
      <c r="Z3290" s="6">
        <f>IFERROR((Table1[[#This Row],[Total Cost SDG]]/Table1[[#This Row],[Volume MT/Head]]),0)</f>
        <v>0</v>
      </c>
      <c r="AA3290" s="57" t="e">
        <f t="shared" si="279"/>
        <v>#DIV/0!</v>
      </c>
      <c r="AB3290" s="57">
        <f>IFERROR((Table1[[#This Row],[Total Cost USD]]/Table1[[#This Row],[Volume MT/Head]]),0)</f>
        <v>0</v>
      </c>
      <c r="AD3290" s="6">
        <f>Table1[[#This Row],[Volume MT/Head]]-Table1[[#This Row],[Delivered MT]]</f>
        <v>0</v>
      </c>
      <c r="AE3290" s="6">
        <f>Table1[[#This Row],[Delivered MT]]*Table1[[#This Row],[Average Cost SDG/MT]]</f>
        <v>0</v>
      </c>
    </row>
    <row r="3291" spans="1:31" hidden="1" x14ac:dyDescent="0.2">
      <c r="A3291" s="1">
        <v>3302</v>
      </c>
      <c r="P3291" s="6">
        <f t="shared" si="276"/>
        <v>0</v>
      </c>
      <c r="R3291" s="6">
        <f t="shared" si="277"/>
        <v>0</v>
      </c>
      <c r="S3291" s="57">
        <f t="shared" si="280"/>
        <v>0</v>
      </c>
      <c r="T3291" s="6">
        <f>Table1[[#This Row],[Volume in Units]]*Table1[[#This Row],[Price SDG/Unit]]</f>
        <v>0</v>
      </c>
      <c r="U3291" s="57">
        <f>Table1[[#This Row],[Volume MT/Head]]*Table1[[#This Row],[Price USD/(MT/Head)]]</f>
        <v>0</v>
      </c>
      <c r="W3291" s="28">
        <f>Table1[[#This Row],[Commission SDG/MT]]*Table1[[#This Row],[Volume in Units]]</f>
        <v>0</v>
      </c>
      <c r="Y3291" s="28">
        <f t="shared" si="278"/>
        <v>0</v>
      </c>
      <c r="Z3291" s="6">
        <f>IFERROR((Table1[[#This Row],[Total Cost SDG]]/Table1[[#This Row],[Volume MT/Head]]),0)</f>
        <v>0</v>
      </c>
      <c r="AA3291" s="57" t="e">
        <f t="shared" si="279"/>
        <v>#DIV/0!</v>
      </c>
      <c r="AB3291" s="57">
        <f>IFERROR((Table1[[#This Row],[Total Cost USD]]/Table1[[#This Row],[Volume MT/Head]]),0)</f>
        <v>0</v>
      </c>
      <c r="AD3291" s="6">
        <f>Table1[[#This Row],[Volume MT/Head]]-Table1[[#This Row],[Delivered MT]]</f>
        <v>0</v>
      </c>
      <c r="AE3291" s="6">
        <f>Table1[[#This Row],[Delivered MT]]*Table1[[#This Row],[Average Cost SDG/MT]]</f>
        <v>0</v>
      </c>
    </row>
    <row r="3292" spans="1:31" hidden="1" x14ac:dyDescent="0.2">
      <c r="A3292" s="1">
        <v>3303</v>
      </c>
      <c r="P3292" s="6">
        <f t="shared" si="276"/>
        <v>0</v>
      </c>
      <c r="R3292" s="6">
        <f t="shared" si="277"/>
        <v>0</v>
      </c>
      <c r="S3292" s="57">
        <f t="shared" si="280"/>
        <v>0</v>
      </c>
      <c r="T3292" s="6">
        <f>Table1[[#This Row],[Volume in Units]]*Table1[[#This Row],[Price SDG/Unit]]</f>
        <v>0</v>
      </c>
      <c r="U3292" s="57">
        <f>Table1[[#This Row],[Volume MT/Head]]*Table1[[#This Row],[Price USD/(MT/Head)]]</f>
        <v>0</v>
      </c>
      <c r="W3292" s="28">
        <f>Table1[[#This Row],[Commission SDG/MT]]*Table1[[#This Row],[Volume in Units]]</f>
        <v>0</v>
      </c>
      <c r="Y3292" s="28">
        <f t="shared" si="278"/>
        <v>0</v>
      </c>
      <c r="Z3292" s="6">
        <f>IFERROR((Table1[[#This Row],[Total Cost SDG]]/Table1[[#This Row],[Volume MT/Head]]),0)</f>
        <v>0</v>
      </c>
      <c r="AA3292" s="57" t="e">
        <f t="shared" si="279"/>
        <v>#DIV/0!</v>
      </c>
      <c r="AB3292" s="57">
        <f>IFERROR((Table1[[#This Row],[Total Cost USD]]/Table1[[#This Row],[Volume MT/Head]]),0)</f>
        <v>0</v>
      </c>
      <c r="AD3292" s="6">
        <f>Table1[[#This Row],[Volume MT/Head]]-Table1[[#This Row],[Delivered MT]]</f>
        <v>0</v>
      </c>
      <c r="AE3292" s="6">
        <f>Table1[[#This Row],[Delivered MT]]*Table1[[#This Row],[Average Cost SDG/MT]]</f>
        <v>0</v>
      </c>
    </row>
    <row r="3293" spans="1:31" hidden="1" x14ac:dyDescent="0.2">
      <c r="A3293" s="1">
        <v>3304</v>
      </c>
      <c r="P3293" s="6">
        <f t="shared" si="276"/>
        <v>0</v>
      </c>
      <c r="R3293" s="6">
        <f t="shared" si="277"/>
        <v>0</v>
      </c>
      <c r="S3293" s="57">
        <f t="shared" si="280"/>
        <v>0</v>
      </c>
      <c r="T3293" s="6">
        <f>Table1[[#This Row],[Volume in Units]]*Table1[[#This Row],[Price SDG/Unit]]</f>
        <v>0</v>
      </c>
      <c r="U3293" s="57">
        <f>Table1[[#This Row],[Volume MT/Head]]*Table1[[#This Row],[Price USD/(MT/Head)]]</f>
        <v>0</v>
      </c>
      <c r="W3293" s="28">
        <f>Table1[[#This Row],[Commission SDG/MT]]*Table1[[#This Row],[Volume in Units]]</f>
        <v>0</v>
      </c>
      <c r="Y3293" s="28">
        <f t="shared" si="278"/>
        <v>0</v>
      </c>
      <c r="Z3293" s="6">
        <f>IFERROR((Table1[[#This Row],[Total Cost SDG]]/Table1[[#This Row],[Volume MT/Head]]),0)</f>
        <v>0</v>
      </c>
      <c r="AA3293" s="57" t="e">
        <f t="shared" si="279"/>
        <v>#DIV/0!</v>
      </c>
      <c r="AB3293" s="57">
        <f>IFERROR((Table1[[#This Row],[Total Cost USD]]/Table1[[#This Row],[Volume MT/Head]]),0)</f>
        <v>0</v>
      </c>
      <c r="AD3293" s="6">
        <f>Table1[[#This Row],[Volume MT/Head]]-Table1[[#This Row],[Delivered MT]]</f>
        <v>0</v>
      </c>
      <c r="AE3293" s="6">
        <f>Table1[[#This Row],[Delivered MT]]*Table1[[#This Row],[Average Cost SDG/MT]]</f>
        <v>0</v>
      </c>
    </row>
    <row r="3294" spans="1:31" hidden="1" x14ac:dyDescent="0.2">
      <c r="A3294" s="1">
        <v>3305</v>
      </c>
      <c r="P3294" s="6">
        <f t="shared" si="276"/>
        <v>0</v>
      </c>
      <c r="R3294" s="6">
        <f t="shared" si="277"/>
        <v>0</v>
      </c>
      <c r="S3294" s="57">
        <f t="shared" si="280"/>
        <v>0</v>
      </c>
      <c r="T3294" s="6">
        <f>Table1[[#This Row],[Volume in Units]]*Table1[[#This Row],[Price SDG/Unit]]</f>
        <v>0</v>
      </c>
      <c r="U3294" s="57">
        <f>Table1[[#This Row],[Volume MT/Head]]*Table1[[#This Row],[Price USD/(MT/Head)]]</f>
        <v>0</v>
      </c>
      <c r="W3294" s="28">
        <f>Table1[[#This Row],[Commission SDG/MT]]*Table1[[#This Row],[Volume in Units]]</f>
        <v>0</v>
      </c>
      <c r="Y3294" s="28">
        <f t="shared" si="278"/>
        <v>0</v>
      </c>
      <c r="Z3294" s="6">
        <f>IFERROR((Table1[[#This Row],[Total Cost SDG]]/Table1[[#This Row],[Volume MT/Head]]),0)</f>
        <v>0</v>
      </c>
      <c r="AA3294" s="57" t="e">
        <f t="shared" si="279"/>
        <v>#DIV/0!</v>
      </c>
      <c r="AB3294" s="57">
        <f>IFERROR((Table1[[#This Row],[Total Cost USD]]/Table1[[#This Row],[Volume MT/Head]]),0)</f>
        <v>0</v>
      </c>
      <c r="AD3294" s="6">
        <f>Table1[[#This Row],[Volume MT/Head]]-Table1[[#This Row],[Delivered MT]]</f>
        <v>0</v>
      </c>
      <c r="AE3294" s="6">
        <f>Table1[[#This Row],[Delivered MT]]*Table1[[#This Row],[Average Cost SDG/MT]]</f>
        <v>0</v>
      </c>
    </row>
    <row r="3295" spans="1:31" hidden="1" x14ac:dyDescent="0.2">
      <c r="A3295" s="1">
        <v>3306</v>
      </c>
      <c r="P3295" s="6">
        <f t="shared" si="276"/>
        <v>0</v>
      </c>
      <c r="R3295" s="6">
        <f t="shared" si="277"/>
        <v>0</v>
      </c>
      <c r="S3295" s="57">
        <f t="shared" si="280"/>
        <v>0</v>
      </c>
      <c r="T3295" s="6">
        <f>Table1[[#This Row],[Volume in Units]]*Table1[[#This Row],[Price SDG/Unit]]</f>
        <v>0</v>
      </c>
      <c r="U3295" s="57">
        <f>Table1[[#This Row],[Volume MT/Head]]*Table1[[#This Row],[Price USD/(MT/Head)]]</f>
        <v>0</v>
      </c>
      <c r="W3295" s="28">
        <f>Table1[[#This Row],[Commission SDG/MT]]*Table1[[#This Row],[Volume in Units]]</f>
        <v>0</v>
      </c>
      <c r="Y3295" s="28">
        <f t="shared" si="278"/>
        <v>0</v>
      </c>
      <c r="Z3295" s="6">
        <f>IFERROR((Table1[[#This Row],[Total Cost SDG]]/Table1[[#This Row],[Volume MT/Head]]),0)</f>
        <v>0</v>
      </c>
      <c r="AA3295" s="57" t="e">
        <f t="shared" si="279"/>
        <v>#DIV/0!</v>
      </c>
      <c r="AB3295" s="57">
        <f>IFERROR((Table1[[#This Row],[Total Cost USD]]/Table1[[#This Row],[Volume MT/Head]]),0)</f>
        <v>0</v>
      </c>
      <c r="AD3295" s="6">
        <f>Table1[[#This Row],[Volume MT/Head]]-Table1[[#This Row],[Delivered MT]]</f>
        <v>0</v>
      </c>
      <c r="AE3295" s="6">
        <f>Table1[[#This Row],[Delivered MT]]*Table1[[#This Row],[Average Cost SDG/MT]]</f>
        <v>0</v>
      </c>
    </row>
    <row r="3296" spans="1:31" hidden="1" x14ac:dyDescent="0.2">
      <c r="A3296" s="1">
        <v>3307</v>
      </c>
      <c r="P3296" s="6">
        <f t="shared" si="276"/>
        <v>0</v>
      </c>
      <c r="R3296" s="6">
        <f t="shared" si="277"/>
        <v>0</v>
      </c>
      <c r="S3296" s="57">
        <f t="shared" si="280"/>
        <v>0</v>
      </c>
      <c r="T3296" s="6">
        <f>Table1[[#This Row],[Volume in Units]]*Table1[[#This Row],[Price SDG/Unit]]</f>
        <v>0</v>
      </c>
      <c r="U3296" s="57">
        <f>Table1[[#This Row],[Volume MT/Head]]*Table1[[#This Row],[Price USD/(MT/Head)]]</f>
        <v>0</v>
      </c>
      <c r="W3296" s="28">
        <f>Table1[[#This Row],[Commission SDG/MT]]*Table1[[#This Row],[Volume in Units]]</f>
        <v>0</v>
      </c>
      <c r="Y3296" s="28">
        <f t="shared" si="278"/>
        <v>0</v>
      </c>
      <c r="Z3296" s="6">
        <f>IFERROR((Table1[[#This Row],[Total Cost SDG]]/Table1[[#This Row],[Volume MT/Head]]),0)</f>
        <v>0</v>
      </c>
      <c r="AA3296" s="57" t="e">
        <f t="shared" si="279"/>
        <v>#DIV/0!</v>
      </c>
      <c r="AB3296" s="57">
        <f>IFERROR((Table1[[#This Row],[Total Cost USD]]/Table1[[#This Row],[Volume MT/Head]]),0)</f>
        <v>0</v>
      </c>
      <c r="AD3296" s="6">
        <f>Table1[[#This Row],[Volume MT/Head]]-Table1[[#This Row],[Delivered MT]]</f>
        <v>0</v>
      </c>
      <c r="AE3296" s="6">
        <f>Table1[[#This Row],[Delivered MT]]*Table1[[#This Row],[Average Cost SDG/MT]]</f>
        <v>0</v>
      </c>
    </row>
    <row r="3297" spans="1:31" hidden="1" x14ac:dyDescent="0.2">
      <c r="A3297" s="1">
        <v>3308</v>
      </c>
      <c r="P3297" s="6">
        <f t="shared" si="276"/>
        <v>0</v>
      </c>
      <c r="R3297" s="6">
        <f t="shared" si="277"/>
        <v>0</v>
      </c>
      <c r="S3297" s="57">
        <f t="shared" si="280"/>
        <v>0</v>
      </c>
      <c r="T3297" s="6">
        <f>Table1[[#This Row],[Volume in Units]]*Table1[[#This Row],[Price SDG/Unit]]</f>
        <v>0</v>
      </c>
      <c r="U3297" s="57">
        <f>Table1[[#This Row],[Volume MT/Head]]*Table1[[#This Row],[Price USD/(MT/Head)]]</f>
        <v>0</v>
      </c>
      <c r="W3297" s="28">
        <f>Table1[[#This Row],[Commission SDG/MT]]*Table1[[#This Row],[Volume in Units]]</f>
        <v>0</v>
      </c>
      <c r="Y3297" s="28">
        <f t="shared" si="278"/>
        <v>0</v>
      </c>
      <c r="Z3297" s="6">
        <f>IFERROR((Table1[[#This Row],[Total Cost SDG]]/Table1[[#This Row],[Volume MT/Head]]),0)</f>
        <v>0</v>
      </c>
      <c r="AA3297" s="57" t="e">
        <f t="shared" si="279"/>
        <v>#DIV/0!</v>
      </c>
      <c r="AB3297" s="57">
        <f>IFERROR((Table1[[#This Row],[Total Cost USD]]/Table1[[#This Row],[Volume MT/Head]]),0)</f>
        <v>0</v>
      </c>
      <c r="AD3297" s="6">
        <f>Table1[[#This Row],[Volume MT/Head]]-Table1[[#This Row],[Delivered MT]]</f>
        <v>0</v>
      </c>
      <c r="AE3297" s="6">
        <f>Table1[[#This Row],[Delivered MT]]*Table1[[#This Row],[Average Cost SDG/MT]]</f>
        <v>0</v>
      </c>
    </row>
    <row r="3298" spans="1:31" hidden="1" x14ac:dyDescent="0.2">
      <c r="A3298" s="1">
        <v>3309</v>
      </c>
      <c r="P3298" s="6">
        <f t="shared" si="276"/>
        <v>0</v>
      </c>
      <c r="R3298" s="6">
        <f t="shared" si="277"/>
        <v>0</v>
      </c>
      <c r="S3298" s="57">
        <f t="shared" si="280"/>
        <v>0</v>
      </c>
      <c r="T3298" s="6">
        <f>Table1[[#This Row],[Volume in Units]]*Table1[[#This Row],[Price SDG/Unit]]</f>
        <v>0</v>
      </c>
      <c r="U3298" s="57">
        <f>Table1[[#This Row],[Volume MT/Head]]*Table1[[#This Row],[Price USD/(MT/Head)]]</f>
        <v>0</v>
      </c>
      <c r="W3298" s="28">
        <f>Table1[[#This Row],[Commission SDG/MT]]*Table1[[#This Row],[Volume in Units]]</f>
        <v>0</v>
      </c>
      <c r="Y3298" s="28">
        <f t="shared" si="278"/>
        <v>0</v>
      </c>
      <c r="Z3298" s="6">
        <f>IFERROR((Table1[[#This Row],[Total Cost SDG]]/Table1[[#This Row],[Volume MT/Head]]),0)</f>
        <v>0</v>
      </c>
      <c r="AA3298" s="57" t="e">
        <f t="shared" si="279"/>
        <v>#DIV/0!</v>
      </c>
      <c r="AB3298" s="57">
        <f>IFERROR((Table1[[#This Row],[Total Cost USD]]/Table1[[#This Row],[Volume MT/Head]]),0)</f>
        <v>0</v>
      </c>
      <c r="AD3298" s="6">
        <f>Table1[[#This Row],[Volume MT/Head]]-Table1[[#This Row],[Delivered MT]]</f>
        <v>0</v>
      </c>
      <c r="AE3298" s="6">
        <f>Table1[[#This Row],[Delivered MT]]*Table1[[#This Row],[Average Cost SDG/MT]]</f>
        <v>0</v>
      </c>
    </row>
    <row r="3299" spans="1:31" hidden="1" x14ac:dyDescent="0.2">
      <c r="A3299" s="1">
        <v>3310</v>
      </c>
      <c r="P3299" s="6">
        <f t="shared" si="276"/>
        <v>0</v>
      </c>
      <c r="R3299" s="6">
        <f t="shared" si="277"/>
        <v>0</v>
      </c>
      <c r="S3299" s="57">
        <f t="shared" si="280"/>
        <v>0</v>
      </c>
      <c r="T3299" s="6">
        <f>Table1[[#This Row],[Volume in Units]]*Table1[[#This Row],[Price SDG/Unit]]</f>
        <v>0</v>
      </c>
      <c r="U3299" s="57">
        <f>Table1[[#This Row],[Volume MT/Head]]*Table1[[#This Row],[Price USD/(MT/Head)]]</f>
        <v>0</v>
      </c>
      <c r="W3299" s="28">
        <f>Table1[[#This Row],[Commission SDG/MT]]*Table1[[#This Row],[Volume in Units]]</f>
        <v>0</v>
      </c>
      <c r="Y3299" s="28">
        <f t="shared" si="278"/>
        <v>0</v>
      </c>
      <c r="Z3299" s="6">
        <f>IFERROR((Table1[[#This Row],[Total Cost SDG]]/Table1[[#This Row],[Volume MT/Head]]),0)</f>
        <v>0</v>
      </c>
      <c r="AA3299" s="57" t="e">
        <f t="shared" si="279"/>
        <v>#DIV/0!</v>
      </c>
      <c r="AB3299" s="57">
        <f>IFERROR((Table1[[#This Row],[Total Cost USD]]/Table1[[#This Row],[Volume MT/Head]]),0)</f>
        <v>0</v>
      </c>
      <c r="AD3299" s="6">
        <f>Table1[[#This Row],[Volume MT/Head]]-Table1[[#This Row],[Delivered MT]]</f>
        <v>0</v>
      </c>
      <c r="AE3299" s="6">
        <f>Table1[[#This Row],[Delivered MT]]*Table1[[#This Row],[Average Cost SDG/MT]]</f>
        <v>0</v>
      </c>
    </row>
    <row r="3300" spans="1:31" hidden="1" x14ac:dyDescent="0.2">
      <c r="A3300" s="1">
        <v>3311</v>
      </c>
      <c r="P3300" s="6">
        <f t="shared" si="276"/>
        <v>0</v>
      </c>
      <c r="R3300" s="6">
        <f t="shared" si="277"/>
        <v>0</v>
      </c>
      <c r="S3300" s="57">
        <f t="shared" si="280"/>
        <v>0</v>
      </c>
      <c r="T3300" s="6">
        <f>Table1[[#This Row],[Volume in Units]]*Table1[[#This Row],[Price SDG/Unit]]</f>
        <v>0</v>
      </c>
      <c r="U3300" s="57">
        <f>Table1[[#This Row],[Volume MT/Head]]*Table1[[#This Row],[Price USD/(MT/Head)]]</f>
        <v>0</v>
      </c>
      <c r="W3300" s="28">
        <f>Table1[[#This Row],[Commission SDG/MT]]*Table1[[#This Row],[Volume in Units]]</f>
        <v>0</v>
      </c>
      <c r="Y3300" s="28">
        <f t="shared" si="278"/>
        <v>0</v>
      </c>
      <c r="Z3300" s="6">
        <f>IFERROR((Table1[[#This Row],[Total Cost SDG]]/Table1[[#This Row],[Volume MT/Head]]),0)</f>
        <v>0</v>
      </c>
      <c r="AA3300" s="57" t="e">
        <f t="shared" si="279"/>
        <v>#DIV/0!</v>
      </c>
      <c r="AB3300" s="57">
        <f>IFERROR((Table1[[#This Row],[Total Cost USD]]/Table1[[#This Row],[Volume MT/Head]]),0)</f>
        <v>0</v>
      </c>
      <c r="AD3300" s="6">
        <f>Table1[[#This Row],[Volume MT/Head]]-Table1[[#This Row],[Delivered MT]]</f>
        <v>0</v>
      </c>
      <c r="AE3300" s="6">
        <f>Table1[[#This Row],[Delivered MT]]*Table1[[#This Row],[Average Cost SDG/MT]]</f>
        <v>0</v>
      </c>
    </row>
    <row r="3301" spans="1:31" hidden="1" x14ac:dyDescent="0.2">
      <c r="A3301" s="1">
        <v>3312</v>
      </c>
      <c r="P3301" s="6">
        <f t="shared" si="276"/>
        <v>0</v>
      </c>
      <c r="R3301" s="6">
        <f t="shared" si="277"/>
        <v>0</v>
      </c>
      <c r="S3301" s="57">
        <f t="shared" si="280"/>
        <v>0</v>
      </c>
      <c r="T3301" s="6">
        <f>Table1[[#This Row],[Volume in Units]]*Table1[[#This Row],[Price SDG/Unit]]</f>
        <v>0</v>
      </c>
      <c r="U3301" s="57">
        <f>Table1[[#This Row],[Volume MT/Head]]*Table1[[#This Row],[Price USD/(MT/Head)]]</f>
        <v>0</v>
      </c>
      <c r="W3301" s="28">
        <f>Table1[[#This Row],[Commission SDG/MT]]*Table1[[#This Row],[Volume in Units]]</f>
        <v>0</v>
      </c>
      <c r="Y3301" s="28">
        <f t="shared" si="278"/>
        <v>0</v>
      </c>
      <c r="Z3301" s="6">
        <f>IFERROR((Table1[[#This Row],[Total Cost SDG]]/Table1[[#This Row],[Volume MT/Head]]),0)</f>
        <v>0</v>
      </c>
      <c r="AA3301" s="57" t="e">
        <f t="shared" si="279"/>
        <v>#DIV/0!</v>
      </c>
      <c r="AB3301" s="57">
        <f>IFERROR((Table1[[#This Row],[Total Cost USD]]/Table1[[#This Row],[Volume MT/Head]]),0)</f>
        <v>0</v>
      </c>
      <c r="AD3301" s="6">
        <f>Table1[[#This Row],[Volume MT/Head]]-Table1[[#This Row],[Delivered MT]]</f>
        <v>0</v>
      </c>
      <c r="AE3301" s="6">
        <f>Table1[[#This Row],[Delivered MT]]*Table1[[#This Row],[Average Cost SDG/MT]]</f>
        <v>0</v>
      </c>
    </row>
    <row r="3302" spans="1:31" hidden="1" x14ac:dyDescent="0.2">
      <c r="A3302" s="1">
        <v>3313</v>
      </c>
      <c r="P3302" s="6">
        <f t="shared" si="276"/>
        <v>0</v>
      </c>
      <c r="R3302" s="6">
        <f t="shared" si="277"/>
        <v>0</v>
      </c>
      <c r="S3302" s="57">
        <f t="shared" si="280"/>
        <v>0</v>
      </c>
      <c r="T3302" s="6">
        <f>Table1[[#This Row],[Volume in Units]]*Table1[[#This Row],[Price SDG/Unit]]</f>
        <v>0</v>
      </c>
      <c r="U3302" s="57">
        <f>Table1[[#This Row],[Volume MT/Head]]*Table1[[#This Row],[Price USD/(MT/Head)]]</f>
        <v>0</v>
      </c>
      <c r="W3302" s="28">
        <f>Table1[[#This Row],[Commission SDG/MT]]*Table1[[#This Row],[Volume in Units]]</f>
        <v>0</v>
      </c>
      <c r="Y3302" s="28">
        <f t="shared" si="278"/>
        <v>0</v>
      </c>
      <c r="Z3302" s="6">
        <f>IFERROR((Table1[[#This Row],[Total Cost SDG]]/Table1[[#This Row],[Volume MT/Head]]),0)</f>
        <v>0</v>
      </c>
      <c r="AA3302" s="57" t="e">
        <f t="shared" si="279"/>
        <v>#DIV/0!</v>
      </c>
      <c r="AB3302" s="57">
        <f>IFERROR((Table1[[#This Row],[Total Cost USD]]/Table1[[#This Row],[Volume MT/Head]]),0)</f>
        <v>0</v>
      </c>
      <c r="AD3302" s="6">
        <f>Table1[[#This Row],[Volume MT/Head]]-Table1[[#This Row],[Delivered MT]]</f>
        <v>0</v>
      </c>
      <c r="AE3302" s="6">
        <f>Table1[[#This Row],[Delivered MT]]*Table1[[#This Row],[Average Cost SDG/MT]]</f>
        <v>0</v>
      </c>
    </row>
    <row r="3303" spans="1:31" hidden="1" x14ac:dyDescent="0.2">
      <c r="A3303" s="1">
        <v>3314</v>
      </c>
      <c r="P3303" s="6">
        <f t="shared" si="276"/>
        <v>0</v>
      </c>
      <c r="R3303" s="6">
        <f t="shared" si="277"/>
        <v>0</v>
      </c>
      <c r="S3303" s="57">
        <f t="shared" si="280"/>
        <v>0</v>
      </c>
      <c r="T3303" s="6">
        <f>Table1[[#This Row],[Volume in Units]]*Table1[[#This Row],[Price SDG/Unit]]</f>
        <v>0</v>
      </c>
      <c r="U3303" s="57">
        <f>Table1[[#This Row],[Volume MT/Head]]*Table1[[#This Row],[Price USD/(MT/Head)]]</f>
        <v>0</v>
      </c>
      <c r="W3303" s="28">
        <f>Table1[[#This Row],[Commission SDG/MT]]*Table1[[#This Row],[Volume in Units]]</f>
        <v>0</v>
      </c>
      <c r="Y3303" s="28">
        <f t="shared" si="278"/>
        <v>0</v>
      </c>
      <c r="Z3303" s="6">
        <f>IFERROR((Table1[[#This Row],[Total Cost SDG]]/Table1[[#This Row],[Volume MT/Head]]),0)</f>
        <v>0</v>
      </c>
      <c r="AA3303" s="57" t="e">
        <f t="shared" si="279"/>
        <v>#DIV/0!</v>
      </c>
      <c r="AB3303" s="57">
        <f>IFERROR((Table1[[#This Row],[Total Cost USD]]/Table1[[#This Row],[Volume MT/Head]]),0)</f>
        <v>0</v>
      </c>
      <c r="AD3303" s="6">
        <f>Table1[[#This Row],[Volume MT/Head]]-Table1[[#This Row],[Delivered MT]]</f>
        <v>0</v>
      </c>
      <c r="AE3303" s="6">
        <f>Table1[[#This Row],[Delivered MT]]*Table1[[#This Row],[Average Cost SDG/MT]]</f>
        <v>0</v>
      </c>
    </row>
    <row r="3304" spans="1:31" hidden="1" x14ac:dyDescent="0.2">
      <c r="A3304" s="1">
        <v>3315</v>
      </c>
      <c r="P3304" s="6">
        <f t="shared" si="276"/>
        <v>0</v>
      </c>
      <c r="R3304" s="6">
        <f t="shared" si="277"/>
        <v>0</v>
      </c>
      <c r="S3304" s="57">
        <f t="shared" si="280"/>
        <v>0</v>
      </c>
      <c r="T3304" s="6">
        <f>Table1[[#This Row],[Volume in Units]]*Table1[[#This Row],[Price SDG/Unit]]</f>
        <v>0</v>
      </c>
      <c r="U3304" s="57">
        <f>Table1[[#This Row],[Volume MT/Head]]*Table1[[#This Row],[Price USD/(MT/Head)]]</f>
        <v>0</v>
      </c>
      <c r="W3304" s="28">
        <f>Table1[[#This Row],[Commission SDG/MT]]*Table1[[#This Row],[Volume in Units]]</f>
        <v>0</v>
      </c>
      <c r="Y3304" s="28">
        <f t="shared" si="278"/>
        <v>0</v>
      </c>
      <c r="Z3304" s="6">
        <f>IFERROR((Table1[[#This Row],[Total Cost SDG]]/Table1[[#This Row],[Volume MT/Head]]),0)</f>
        <v>0</v>
      </c>
      <c r="AA3304" s="57" t="e">
        <f t="shared" si="279"/>
        <v>#DIV/0!</v>
      </c>
      <c r="AB3304" s="57">
        <f>IFERROR((Table1[[#This Row],[Total Cost USD]]/Table1[[#This Row],[Volume MT/Head]]),0)</f>
        <v>0</v>
      </c>
      <c r="AD3304" s="6">
        <f>Table1[[#This Row],[Volume MT/Head]]-Table1[[#This Row],[Delivered MT]]</f>
        <v>0</v>
      </c>
      <c r="AE3304" s="6">
        <f>Table1[[#This Row],[Delivered MT]]*Table1[[#This Row],[Average Cost SDG/MT]]</f>
        <v>0</v>
      </c>
    </row>
    <row r="3305" spans="1:31" hidden="1" x14ac:dyDescent="0.2">
      <c r="A3305" s="1">
        <v>3316</v>
      </c>
      <c r="P3305" s="6">
        <f t="shared" si="276"/>
        <v>0</v>
      </c>
      <c r="R3305" s="6">
        <f t="shared" si="277"/>
        <v>0</v>
      </c>
      <c r="S3305" s="57">
        <f t="shared" si="280"/>
        <v>0</v>
      </c>
      <c r="T3305" s="6">
        <f>Table1[[#This Row],[Volume in Units]]*Table1[[#This Row],[Price SDG/Unit]]</f>
        <v>0</v>
      </c>
      <c r="U3305" s="57">
        <f>Table1[[#This Row],[Volume MT/Head]]*Table1[[#This Row],[Price USD/(MT/Head)]]</f>
        <v>0</v>
      </c>
      <c r="W3305" s="28">
        <f>Table1[[#This Row],[Commission SDG/MT]]*Table1[[#This Row],[Volume in Units]]</f>
        <v>0</v>
      </c>
      <c r="Y3305" s="28">
        <f t="shared" si="278"/>
        <v>0</v>
      </c>
      <c r="Z3305" s="6">
        <f>IFERROR((Table1[[#This Row],[Total Cost SDG]]/Table1[[#This Row],[Volume MT/Head]]),0)</f>
        <v>0</v>
      </c>
      <c r="AA3305" s="57" t="e">
        <f t="shared" si="279"/>
        <v>#DIV/0!</v>
      </c>
      <c r="AB3305" s="57">
        <f>IFERROR((Table1[[#This Row],[Total Cost USD]]/Table1[[#This Row],[Volume MT/Head]]),0)</f>
        <v>0</v>
      </c>
      <c r="AD3305" s="6">
        <f>Table1[[#This Row],[Volume MT/Head]]-Table1[[#This Row],[Delivered MT]]</f>
        <v>0</v>
      </c>
      <c r="AE3305" s="6">
        <f>Table1[[#This Row],[Delivered MT]]*Table1[[#This Row],[Average Cost SDG/MT]]</f>
        <v>0</v>
      </c>
    </row>
    <row r="3306" spans="1:31" hidden="1" x14ac:dyDescent="0.2">
      <c r="A3306" s="1">
        <v>3317</v>
      </c>
      <c r="P3306" s="6">
        <f t="shared" si="276"/>
        <v>0</v>
      </c>
      <c r="R3306" s="6">
        <f t="shared" si="277"/>
        <v>0</v>
      </c>
      <c r="S3306" s="57">
        <f t="shared" si="280"/>
        <v>0</v>
      </c>
      <c r="T3306" s="6">
        <f>Table1[[#This Row],[Volume in Units]]*Table1[[#This Row],[Price SDG/Unit]]</f>
        <v>0</v>
      </c>
      <c r="U3306" s="57">
        <f>Table1[[#This Row],[Volume MT/Head]]*Table1[[#This Row],[Price USD/(MT/Head)]]</f>
        <v>0</v>
      </c>
      <c r="W3306" s="28">
        <f>Table1[[#This Row],[Commission SDG/MT]]*Table1[[#This Row],[Volume in Units]]</f>
        <v>0</v>
      </c>
      <c r="Y3306" s="28">
        <f t="shared" si="278"/>
        <v>0</v>
      </c>
      <c r="Z3306" s="6">
        <f>IFERROR((Table1[[#This Row],[Total Cost SDG]]/Table1[[#This Row],[Volume MT/Head]]),0)</f>
        <v>0</v>
      </c>
      <c r="AA3306" s="57" t="e">
        <f t="shared" si="279"/>
        <v>#DIV/0!</v>
      </c>
      <c r="AB3306" s="57">
        <f>IFERROR((Table1[[#This Row],[Total Cost USD]]/Table1[[#This Row],[Volume MT/Head]]),0)</f>
        <v>0</v>
      </c>
      <c r="AD3306" s="6">
        <f>Table1[[#This Row],[Volume MT/Head]]-Table1[[#This Row],[Delivered MT]]</f>
        <v>0</v>
      </c>
      <c r="AE3306" s="6">
        <f>Table1[[#This Row],[Delivered MT]]*Table1[[#This Row],[Average Cost SDG/MT]]</f>
        <v>0</v>
      </c>
    </row>
    <row r="3307" spans="1:31" hidden="1" x14ac:dyDescent="0.2">
      <c r="A3307" s="1">
        <v>3318</v>
      </c>
      <c r="P3307" s="6">
        <f t="shared" si="276"/>
        <v>0</v>
      </c>
      <c r="R3307" s="6">
        <f t="shared" si="277"/>
        <v>0</v>
      </c>
      <c r="S3307" s="57">
        <f t="shared" si="280"/>
        <v>0</v>
      </c>
      <c r="T3307" s="6">
        <f>Table1[[#This Row],[Volume in Units]]*Table1[[#This Row],[Price SDG/Unit]]</f>
        <v>0</v>
      </c>
      <c r="U3307" s="57">
        <f>Table1[[#This Row],[Volume MT/Head]]*Table1[[#This Row],[Price USD/(MT/Head)]]</f>
        <v>0</v>
      </c>
      <c r="W3307" s="28">
        <f>Table1[[#This Row],[Commission SDG/MT]]*Table1[[#This Row],[Volume in Units]]</f>
        <v>0</v>
      </c>
      <c r="Y3307" s="28">
        <f t="shared" si="278"/>
        <v>0</v>
      </c>
      <c r="Z3307" s="6">
        <f>IFERROR((Table1[[#This Row],[Total Cost SDG]]/Table1[[#This Row],[Volume MT/Head]]),0)</f>
        <v>0</v>
      </c>
      <c r="AA3307" s="57" t="e">
        <f t="shared" si="279"/>
        <v>#DIV/0!</v>
      </c>
      <c r="AB3307" s="57">
        <f>IFERROR((Table1[[#This Row],[Total Cost USD]]/Table1[[#This Row],[Volume MT/Head]]),0)</f>
        <v>0</v>
      </c>
      <c r="AD3307" s="6">
        <f>Table1[[#This Row],[Volume MT/Head]]-Table1[[#This Row],[Delivered MT]]</f>
        <v>0</v>
      </c>
      <c r="AE3307" s="6">
        <f>Table1[[#This Row],[Delivered MT]]*Table1[[#This Row],[Average Cost SDG/MT]]</f>
        <v>0</v>
      </c>
    </row>
    <row r="3308" spans="1:31" hidden="1" x14ac:dyDescent="0.2">
      <c r="A3308" s="1">
        <v>3319</v>
      </c>
      <c r="P3308" s="6">
        <f t="shared" si="276"/>
        <v>0</v>
      </c>
      <c r="R3308" s="6">
        <f t="shared" si="277"/>
        <v>0</v>
      </c>
      <c r="S3308" s="57">
        <f t="shared" si="280"/>
        <v>0</v>
      </c>
      <c r="T3308" s="6">
        <f>Table1[[#This Row],[Volume in Units]]*Table1[[#This Row],[Price SDG/Unit]]</f>
        <v>0</v>
      </c>
      <c r="U3308" s="57">
        <f>Table1[[#This Row],[Volume MT/Head]]*Table1[[#This Row],[Price USD/(MT/Head)]]</f>
        <v>0</v>
      </c>
      <c r="W3308" s="28">
        <f>Table1[[#This Row],[Commission SDG/MT]]*Table1[[#This Row],[Volume in Units]]</f>
        <v>0</v>
      </c>
      <c r="Y3308" s="28">
        <f t="shared" si="278"/>
        <v>0</v>
      </c>
      <c r="Z3308" s="6">
        <f>IFERROR((Table1[[#This Row],[Total Cost SDG]]/Table1[[#This Row],[Volume MT/Head]]),0)</f>
        <v>0</v>
      </c>
      <c r="AA3308" s="57" t="e">
        <f t="shared" si="279"/>
        <v>#DIV/0!</v>
      </c>
      <c r="AB3308" s="57">
        <f>IFERROR((Table1[[#This Row],[Total Cost USD]]/Table1[[#This Row],[Volume MT/Head]]),0)</f>
        <v>0</v>
      </c>
      <c r="AD3308" s="6">
        <f>Table1[[#This Row],[Volume MT/Head]]-Table1[[#This Row],[Delivered MT]]</f>
        <v>0</v>
      </c>
      <c r="AE3308" s="6">
        <f>Table1[[#This Row],[Delivered MT]]*Table1[[#This Row],[Average Cost SDG/MT]]</f>
        <v>0</v>
      </c>
    </row>
    <row r="3309" spans="1:31" hidden="1" x14ac:dyDescent="0.2">
      <c r="A3309" s="1">
        <v>3320</v>
      </c>
      <c r="P3309" s="6">
        <f t="shared" si="276"/>
        <v>0</v>
      </c>
      <c r="R3309" s="6">
        <f t="shared" si="277"/>
        <v>0</v>
      </c>
      <c r="S3309" s="57">
        <f t="shared" si="280"/>
        <v>0</v>
      </c>
      <c r="T3309" s="6">
        <f>Table1[[#This Row],[Volume in Units]]*Table1[[#This Row],[Price SDG/Unit]]</f>
        <v>0</v>
      </c>
      <c r="U3309" s="57">
        <f>Table1[[#This Row],[Volume MT/Head]]*Table1[[#This Row],[Price USD/(MT/Head)]]</f>
        <v>0</v>
      </c>
      <c r="W3309" s="28">
        <f>Table1[[#This Row],[Commission SDG/MT]]*Table1[[#This Row],[Volume in Units]]</f>
        <v>0</v>
      </c>
      <c r="Y3309" s="28">
        <f t="shared" si="278"/>
        <v>0</v>
      </c>
      <c r="Z3309" s="6">
        <f>IFERROR((Table1[[#This Row],[Total Cost SDG]]/Table1[[#This Row],[Volume MT/Head]]),0)</f>
        <v>0</v>
      </c>
      <c r="AA3309" s="57" t="e">
        <f t="shared" si="279"/>
        <v>#DIV/0!</v>
      </c>
      <c r="AB3309" s="57">
        <f>IFERROR((Table1[[#This Row],[Total Cost USD]]/Table1[[#This Row],[Volume MT/Head]]),0)</f>
        <v>0</v>
      </c>
      <c r="AD3309" s="6">
        <f>Table1[[#This Row],[Volume MT/Head]]-Table1[[#This Row],[Delivered MT]]</f>
        <v>0</v>
      </c>
      <c r="AE3309" s="6">
        <f>Table1[[#This Row],[Delivered MT]]*Table1[[#This Row],[Average Cost SDG/MT]]</f>
        <v>0</v>
      </c>
    </row>
    <row r="3310" spans="1:31" hidden="1" x14ac:dyDescent="0.2">
      <c r="A3310" s="1">
        <v>3321</v>
      </c>
      <c r="P3310" s="6">
        <f t="shared" si="276"/>
        <v>0</v>
      </c>
      <c r="R3310" s="6">
        <f t="shared" si="277"/>
        <v>0</v>
      </c>
      <c r="S3310" s="57">
        <f t="shared" si="280"/>
        <v>0</v>
      </c>
      <c r="T3310" s="6">
        <f>Table1[[#This Row],[Volume in Units]]*Table1[[#This Row],[Price SDG/Unit]]</f>
        <v>0</v>
      </c>
      <c r="U3310" s="57">
        <f>Table1[[#This Row],[Volume MT/Head]]*Table1[[#This Row],[Price USD/(MT/Head)]]</f>
        <v>0</v>
      </c>
      <c r="W3310" s="28">
        <f>Table1[[#This Row],[Commission SDG/MT]]*Table1[[#This Row],[Volume in Units]]</f>
        <v>0</v>
      </c>
      <c r="Y3310" s="28">
        <f t="shared" si="278"/>
        <v>0</v>
      </c>
      <c r="Z3310" s="6">
        <f>IFERROR((Table1[[#This Row],[Total Cost SDG]]/Table1[[#This Row],[Volume MT/Head]]),0)</f>
        <v>0</v>
      </c>
      <c r="AA3310" s="57" t="e">
        <f t="shared" si="279"/>
        <v>#DIV/0!</v>
      </c>
      <c r="AB3310" s="57">
        <f>IFERROR((Table1[[#This Row],[Total Cost USD]]/Table1[[#This Row],[Volume MT/Head]]),0)</f>
        <v>0</v>
      </c>
      <c r="AD3310" s="6">
        <f>Table1[[#This Row],[Volume MT/Head]]-Table1[[#This Row],[Delivered MT]]</f>
        <v>0</v>
      </c>
      <c r="AE3310" s="6">
        <f>Table1[[#This Row],[Delivered MT]]*Table1[[#This Row],[Average Cost SDG/MT]]</f>
        <v>0</v>
      </c>
    </row>
    <row r="3311" spans="1:31" hidden="1" x14ac:dyDescent="0.2">
      <c r="A3311" s="1">
        <v>3322</v>
      </c>
      <c r="P3311" s="6">
        <f t="shared" si="276"/>
        <v>0</v>
      </c>
      <c r="R3311" s="6">
        <f t="shared" si="277"/>
        <v>0</v>
      </c>
      <c r="S3311" s="57">
        <f t="shared" si="280"/>
        <v>0</v>
      </c>
      <c r="T3311" s="6">
        <f>Table1[[#This Row],[Volume in Units]]*Table1[[#This Row],[Price SDG/Unit]]</f>
        <v>0</v>
      </c>
      <c r="U3311" s="57">
        <f>Table1[[#This Row],[Volume MT/Head]]*Table1[[#This Row],[Price USD/(MT/Head)]]</f>
        <v>0</v>
      </c>
      <c r="W3311" s="28">
        <f>Table1[[#This Row],[Commission SDG/MT]]*Table1[[#This Row],[Volume in Units]]</f>
        <v>0</v>
      </c>
      <c r="Y3311" s="28">
        <f t="shared" si="278"/>
        <v>0</v>
      </c>
      <c r="Z3311" s="6">
        <f>IFERROR((Table1[[#This Row],[Total Cost SDG]]/Table1[[#This Row],[Volume MT/Head]]),0)</f>
        <v>0</v>
      </c>
      <c r="AA3311" s="57" t="e">
        <f t="shared" si="279"/>
        <v>#DIV/0!</v>
      </c>
      <c r="AB3311" s="57">
        <f>IFERROR((Table1[[#This Row],[Total Cost USD]]/Table1[[#This Row],[Volume MT/Head]]),0)</f>
        <v>0</v>
      </c>
      <c r="AD3311" s="6">
        <f>Table1[[#This Row],[Volume MT/Head]]-Table1[[#This Row],[Delivered MT]]</f>
        <v>0</v>
      </c>
      <c r="AE3311" s="6">
        <f>Table1[[#This Row],[Delivered MT]]*Table1[[#This Row],[Average Cost SDG/MT]]</f>
        <v>0</v>
      </c>
    </row>
    <row r="3312" spans="1:31" hidden="1" x14ac:dyDescent="0.2">
      <c r="A3312" s="1">
        <v>3323</v>
      </c>
      <c r="P3312" s="6">
        <f t="shared" si="276"/>
        <v>0</v>
      </c>
      <c r="R3312" s="6">
        <f t="shared" si="277"/>
        <v>0</v>
      </c>
      <c r="S3312" s="57">
        <f t="shared" si="280"/>
        <v>0</v>
      </c>
      <c r="T3312" s="6">
        <f>Table1[[#This Row],[Volume in Units]]*Table1[[#This Row],[Price SDG/Unit]]</f>
        <v>0</v>
      </c>
      <c r="U3312" s="57">
        <f>Table1[[#This Row],[Volume MT/Head]]*Table1[[#This Row],[Price USD/(MT/Head)]]</f>
        <v>0</v>
      </c>
      <c r="W3312" s="28">
        <f>Table1[[#This Row],[Commission SDG/MT]]*Table1[[#This Row],[Volume in Units]]</f>
        <v>0</v>
      </c>
      <c r="Y3312" s="28">
        <f t="shared" si="278"/>
        <v>0</v>
      </c>
      <c r="Z3312" s="6">
        <f>IFERROR((Table1[[#This Row],[Total Cost SDG]]/Table1[[#This Row],[Volume MT/Head]]),0)</f>
        <v>0</v>
      </c>
      <c r="AA3312" s="57" t="e">
        <f t="shared" si="279"/>
        <v>#DIV/0!</v>
      </c>
      <c r="AB3312" s="57">
        <f>IFERROR((Table1[[#This Row],[Total Cost USD]]/Table1[[#This Row],[Volume MT/Head]]),0)</f>
        <v>0</v>
      </c>
      <c r="AD3312" s="6">
        <f>Table1[[#This Row],[Volume MT/Head]]-Table1[[#This Row],[Delivered MT]]</f>
        <v>0</v>
      </c>
      <c r="AE3312" s="6">
        <f>Table1[[#This Row],[Delivered MT]]*Table1[[#This Row],[Average Cost SDG/MT]]</f>
        <v>0</v>
      </c>
    </row>
    <row r="3313" spans="1:31" hidden="1" x14ac:dyDescent="0.2">
      <c r="A3313" s="1">
        <v>3324</v>
      </c>
      <c r="P3313" s="6">
        <f t="shared" si="276"/>
        <v>0</v>
      </c>
      <c r="R3313" s="6">
        <f t="shared" si="277"/>
        <v>0</v>
      </c>
      <c r="S3313" s="57">
        <f t="shared" si="280"/>
        <v>0</v>
      </c>
      <c r="T3313" s="6">
        <f>Table1[[#This Row],[Volume in Units]]*Table1[[#This Row],[Price SDG/Unit]]</f>
        <v>0</v>
      </c>
      <c r="U3313" s="57">
        <f>Table1[[#This Row],[Volume MT/Head]]*Table1[[#This Row],[Price USD/(MT/Head)]]</f>
        <v>0</v>
      </c>
      <c r="W3313" s="28">
        <f>Table1[[#This Row],[Commission SDG/MT]]*Table1[[#This Row],[Volume in Units]]</f>
        <v>0</v>
      </c>
      <c r="Y3313" s="28">
        <f t="shared" si="278"/>
        <v>0</v>
      </c>
      <c r="Z3313" s="6">
        <f>IFERROR((Table1[[#This Row],[Total Cost SDG]]/Table1[[#This Row],[Volume MT/Head]]),0)</f>
        <v>0</v>
      </c>
      <c r="AA3313" s="57" t="e">
        <f t="shared" si="279"/>
        <v>#DIV/0!</v>
      </c>
      <c r="AB3313" s="57">
        <f>IFERROR((Table1[[#This Row],[Total Cost USD]]/Table1[[#This Row],[Volume MT/Head]]),0)</f>
        <v>0</v>
      </c>
      <c r="AD3313" s="6">
        <f>Table1[[#This Row],[Volume MT/Head]]-Table1[[#This Row],[Delivered MT]]</f>
        <v>0</v>
      </c>
      <c r="AE3313" s="6">
        <f>Table1[[#This Row],[Delivered MT]]*Table1[[#This Row],[Average Cost SDG/MT]]</f>
        <v>0</v>
      </c>
    </row>
    <row r="3314" spans="1:31" hidden="1" x14ac:dyDescent="0.2">
      <c r="A3314" s="1">
        <v>3325</v>
      </c>
      <c r="P3314" s="6">
        <f t="shared" si="276"/>
        <v>0</v>
      </c>
      <c r="R3314" s="6">
        <f t="shared" si="277"/>
        <v>0</v>
      </c>
      <c r="S3314" s="57">
        <f t="shared" si="280"/>
        <v>0</v>
      </c>
      <c r="T3314" s="6">
        <f>Table1[[#This Row],[Volume in Units]]*Table1[[#This Row],[Price SDG/Unit]]</f>
        <v>0</v>
      </c>
      <c r="U3314" s="57">
        <f>Table1[[#This Row],[Volume MT/Head]]*Table1[[#This Row],[Price USD/(MT/Head)]]</f>
        <v>0</v>
      </c>
      <c r="W3314" s="28">
        <f>Table1[[#This Row],[Commission SDG/MT]]*Table1[[#This Row],[Volume in Units]]</f>
        <v>0</v>
      </c>
      <c r="Y3314" s="28">
        <f t="shared" si="278"/>
        <v>0</v>
      </c>
      <c r="Z3314" s="6">
        <f>IFERROR((Table1[[#This Row],[Total Cost SDG]]/Table1[[#This Row],[Volume MT/Head]]),0)</f>
        <v>0</v>
      </c>
      <c r="AA3314" s="57" t="e">
        <f t="shared" si="279"/>
        <v>#DIV/0!</v>
      </c>
      <c r="AB3314" s="57">
        <f>IFERROR((Table1[[#This Row],[Total Cost USD]]/Table1[[#This Row],[Volume MT/Head]]),0)</f>
        <v>0</v>
      </c>
      <c r="AD3314" s="6">
        <f>Table1[[#This Row],[Volume MT/Head]]-Table1[[#This Row],[Delivered MT]]</f>
        <v>0</v>
      </c>
      <c r="AE3314" s="6">
        <f>Table1[[#This Row],[Delivered MT]]*Table1[[#This Row],[Average Cost SDG/MT]]</f>
        <v>0</v>
      </c>
    </row>
    <row r="3315" spans="1:31" hidden="1" x14ac:dyDescent="0.2">
      <c r="A3315" s="1">
        <v>3326</v>
      </c>
      <c r="P3315" s="6">
        <f t="shared" si="276"/>
        <v>0</v>
      </c>
      <c r="R3315" s="6">
        <f t="shared" si="277"/>
        <v>0</v>
      </c>
      <c r="S3315" s="57">
        <f t="shared" si="280"/>
        <v>0</v>
      </c>
      <c r="T3315" s="6">
        <f>Table1[[#This Row],[Volume in Units]]*Table1[[#This Row],[Price SDG/Unit]]</f>
        <v>0</v>
      </c>
      <c r="U3315" s="57">
        <f>Table1[[#This Row],[Volume MT/Head]]*Table1[[#This Row],[Price USD/(MT/Head)]]</f>
        <v>0</v>
      </c>
      <c r="W3315" s="28">
        <f>Table1[[#This Row],[Commission SDG/MT]]*Table1[[#This Row],[Volume in Units]]</f>
        <v>0</v>
      </c>
      <c r="Y3315" s="28">
        <f t="shared" si="278"/>
        <v>0</v>
      </c>
      <c r="Z3315" s="6">
        <f>IFERROR((Table1[[#This Row],[Total Cost SDG]]/Table1[[#This Row],[Volume MT/Head]]),0)</f>
        <v>0</v>
      </c>
      <c r="AA3315" s="57" t="e">
        <f t="shared" si="279"/>
        <v>#DIV/0!</v>
      </c>
      <c r="AB3315" s="57">
        <f>IFERROR((Table1[[#This Row],[Total Cost USD]]/Table1[[#This Row],[Volume MT/Head]]),0)</f>
        <v>0</v>
      </c>
      <c r="AD3315" s="6">
        <f>Table1[[#This Row],[Volume MT/Head]]-Table1[[#This Row],[Delivered MT]]</f>
        <v>0</v>
      </c>
      <c r="AE3315" s="6">
        <f>Table1[[#This Row],[Delivered MT]]*Table1[[#This Row],[Average Cost SDG/MT]]</f>
        <v>0</v>
      </c>
    </row>
    <row r="3316" spans="1:31" hidden="1" x14ac:dyDescent="0.2">
      <c r="A3316" s="1">
        <v>3327</v>
      </c>
      <c r="P3316" s="6">
        <f t="shared" si="276"/>
        <v>0</v>
      </c>
      <c r="R3316" s="6">
        <f t="shared" si="277"/>
        <v>0</v>
      </c>
      <c r="S3316" s="57">
        <f t="shared" si="280"/>
        <v>0</v>
      </c>
      <c r="T3316" s="6">
        <f>Table1[[#This Row],[Volume in Units]]*Table1[[#This Row],[Price SDG/Unit]]</f>
        <v>0</v>
      </c>
      <c r="U3316" s="57">
        <f>Table1[[#This Row],[Volume MT/Head]]*Table1[[#This Row],[Price USD/(MT/Head)]]</f>
        <v>0</v>
      </c>
      <c r="W3316" s="28">
        <f>Table1[[#This Row],[Commission SDG/MT]]*Table1[[#This Row],[Volume in Units]]</f>
        <v>0</v>
      </c>
      <c r="Y3316" s="28">
        <f t="shared" si="278"/>
        <v>0</v>
      </c>
      <c r="Z3316" s="6">
        <f>IFERROR((Table1[[#This Row],[Total Cost SDG]]/Table1[[#This Row],[Volume MT/Head]]),0)</f>
        <v>0</v>
      </c>
      <c r="AA3316" s="57" t="e">
        <f t="shared" si="279"/>
        <v>#DIV/0!</v>
      </c>
      <c r="AB3316" s="57">
        <f>IFERROR((Table1[[#This Row],[Total Cost USD]]/Table1[[#This Row],[Volume MT/Head]]),0)</f>
        <v>0</v>
      </c>
      <c r="AD3316" s="6">
        <f>Table1[[#This Row],[Volume MT/Head]]-Table1[[#This Row],[Delivered MT]]</f>
        <v>0</v>
      </c>
      <c r="AE3316" s="6">
        <f>Table1[[#This Row],[Delivered MT]]*Table1[[#This Row],[Average Cost SDG/MT]]</f>
        <v>0</v>
      </c>
    </row>
    <row r="3317" spans="1:31" hidden="1" x14ac:dyDescent="0.2">
      <c r="A3317" s="1">
        <v>3328</v>
      </c>
      <c r="P3317" s="6">
        <f t="shared" si="276"/>
        <v>0</v>
      </c>
      <c r="R3317" s="6">
        <f t="shared" si="277"/>
        <v>0</v>
      </c>
      <c r="S3317" s="57">
        <f t="shared" si="280"/>
        <v>0</v>
      </c>
      <c r="T3317" s="6">
        <f>Table1[[#This Row],[Volume in Units]]*Table1[[#This Row],[Price SDG/Unit]]</f>
        <v>0</v>
      </c>
      <c r="U3317" s="57">
        <f>Table1[[#This Row],[Volume MT/Head]]*Table1[[#This Row],[Price USD/(MT/Head)]]</f>
        <v>0</v>
      </c>
      <c r="W3317" s="28">
        <f>Table1[[#This Row],[Commission SDG/MT]]*Table1[[#This Row],[Volume in Units]]</f>
        <v>0</v>
      </c>
      <c r="Y3317" s="28">
        <f t="shared" si="278"/>
        <v>0</v>
      </c>
      <c r="Z3317" s="6">
        <f>IFERROR((Table1[[#This Row],[Total Cost SDG]]/Table1[[#This Row],[Volume MT/Head]]),0)</f>
        <v>0</v>
      </c>
      <c r="AA3317" s="57" t="e">
        <f t="shared" si="279"/>
        <v>#DIV/0!</v>
      </c>
      <c r="AB3317" s="57">
        <f>IFERROR((Table1[[#This Row],[Total Cost USD]]/Table1[[#This Row],[Volume MT/Head]]),0)</f>
        <v>0</v>
      </c>
      <c r="AD3317" s="6">
        <f>Table1[[#This Row],[Volume MT/Head]]-Table1[[#This Row],[Delivered MT]]</f>
        <v>0</v>
      </c>
      <c r="AE3317" s="6">
        <f>Table1[[#This Row],[Delivered MT]]*Table1[[#This Row],[Average Cost SDG/MT]]</f>
        <v>0</v>
      </c>
    </row>
    <row r="3318" spans="1:31" hidden="1" x14ac:dyDescent="0.2">
      <c r="A3318" s="1">
        <v>3329</v>
      </c>
      <c r="P3318" s="6">
        <f t="shared" si="276"/>
        <v>0</v>
      </c>
      <c r="R3318" s="6">
        <f t="shared" si="277"/>
        <v>0</v>
      </c>
      <c r="S3318" s="57">
        <f t="shared" si="280"/>
        <v>0</v>
      </c>
      <c r="T3318" s="6">
        <f>Table1[[#This Row],[Volume in Units]]*Table1[[#This Row],[Price SDG/Unit]]</f>
        <v>0</v>
      </c>
      <c r="U3318" s="57">
        <f>Table1[[#This Row],[Volume MT/Head]]*Table1[[#This Row],[Price USD/(MT/Head)]]</f>
        <v>0</v>
      </c>
      <c r="W3318" s="28">
        <f>Table1[[#This Row],[Commission SDG/MT]]*Table1[[#This Row],[Volume in Units]]</f>
        <v>0</v>
      </c>
      <c r="Y3318" s="28">
        <f t="shared" si="278"/>
        <v>0</v>
      </c>
      <c r="Z3318" s="6">
        <f>IFERROR((Table1[[#This Row],[Total Cost SDG]]/Table1[[#This Row],[Volume MT/Head]]),0)</f>
        <v>0</v>
      </c>
      <c r="AA3318" s="57" t="e">
        <f t="shared" si="279"/>
        <v>#DIV/0!</v>
      </c>
      <c r="AB3318" s="57">
        <f>IFERROR((Table1[[#This Row],[Total Cost USD]]/Table1[[#This Row],[Volume MT/Head]]),0)</f>
        <v>0</v>
      </c>
      <c r="AD3318" s="6">
        <f>Table1[[#This Row],[Volume MT/Head]]-Table1[[#This Row],[Delivered MT]]</f>
        <v>0</v>
      </c>
      <c r="AE3318" s="6">
        <f>Table1[[#This Row],[Delivered MT]]*Table1[[#This Row],[Average Cost SDG/MT]]</f>
        <v>0</v>
      </c>
    </row>
    <row r="3319" spans="1:31" hidden="1" x14ac:dyDescent="0.2">
      <c r="A3319" s="1">
        <v>3330</v>
      </c>
      <c r="P3319" s="6">
        <f t="shared" si="276"/>
        <v>0</v>
      </c>
      <c r="R3319" s="6">
        <f t="shared" si="277"/>
        <v>0</v>
      </c>
      <c r="S3319" s="57">
        <f t="shared" si="280"/>
        <v>0</v>
      </c>
      <c r="T3319" s="6">
        <f>Table1[[#This Row],[Volume in Units]]*Table1[[#This Row],[Price SDG/Unit]]</f>
        <v>0</v>
      </c>
      <c r="U3319" s="57">
        <f>Table1[[#This Row],[Volume MT/Head]]*Table1[[#This Row],[Price USD/(MT/Head)]]</f>
        <v>0</v>
      </c>
      <c r="W3319" s="28">
        <f>Table1[[#This Row],[Commission SDG/MT]]*Table1[[#This Row],[Volume in Units]]</f>
        <v>0</v>
      </c>
      <c r="Y3319" s="28">
        <f t="shared" si="278"/>
        <v>0</v>
      </c>
      <c r="Z3319" s="6">
        <f>IFERROR((Table1[[#This Row],[Total Cost SDG]]/Table1[[#This Row],[Volume MT/Head]]),0)</f>
        <v>0</v>
      </c>
      <c r="AA3319" s="57" t="e">
        <f t="shared" si="279"/>
        <v>#DIV/0!</v>
      </c>
      <c r="AB3319" s="57">
        <f>IFERROR((Table1[[#This Row],[Total Cost USD]]/Table1[[#This Row],[Volume MT/Head]]),0)</f>
        <v>0</v>
      </c>
      <c r="AD3319" s="6">
        <f>Table1[[#This Row],[Volume MT/Head]]-Table1[[#This Row],[Delivered MT]]</f>
        <v>0</v>
      </c>
      <c r="AE3319" s="6">
        <f>Table1[[#This Row],[Delivered MT]]*Table1[[#This Row],[Average Cost SDG/MT]]</f>
        <v>0</v>
      </c>
    </row>
    <row r="3320" spans="1:31" hidden="1" x14ac:dyDescent="0.2">
      <c r="A3320" s="1">
        <v>3331</v>
      </c>
      <c r="P3320" s="6">
        <f t="shared" si="276"/>
        <v>0</v>
      </c>
      <c r="R3320" s="6">
        <f t="shared" si="277"/>
        <v>0</v>
      </c>
      <c r="S3320" s="57">
        <f t="shared" si="280"/>
        <v>0</v>
      </c>
      <c r="T3320" s="6">
        <f>Table1[[#This Row],[Volume in Units]]*Table1[[#This Row],[Price SDG/Unit]]</f>
        <v>0</v>
      </c>
      <c r="U3320" s="57">
        <f>Table1[[#This Row],[Volume MT/Head]]*Table1[[#This Row],[Price USD/(MT/Head)]]</f>
        <v>0</v>
      </c>
      <c r="W3320" s="28">
        <f>Table1[[#This Row],[Commission SDG/MT]]*Table1[[#This Row],[Volume in Units]]</f>
        <v>0</v>
      </c>
      <c r="Y3320" s="28">
        <f t="shared" si="278"/>
        <v>0</v>
      </c>
      <c r="Z3320" s="6">
        <f>IFERROR((Table1[[#This Row],[Total Cost SDG]]/Table1[[#This Row],[Volume MT/Head]]),0)</f>
        <v>0</v>
      </c>
      <c r="AA3320" s="57" t="e">
        <f t="shared" si="279"/>
        <v>#DIV/0!</v>
      </c>
      <c r="AB3320" s="57">
        <f>IFERROR((Table1[[#This Row],[Total Cost USD]]/Table1[[#This Row],[Volume MT/Head]]),0)</f>
        <v>0</v>
      </c>
      <c r="AD3320" s="6">
        <f>Table1[[#This Row],[Volume MT/Head]]-Table1[[#This Row],[Delivered MT]]</f>
        <v>0</v>
      </c>
      <c r="AE3320" s="6">
        <f>Table1[[#This Row],[Delivered MT]]*Table1[[#This Row],[Average Cost SDG/MT]]</f>
        <v>0</v>
      </c>
    </row>
    <row r="3321" spans="1:31" hidden="1" x14ac:dyDescent="0.2">
      <c r="A3321" s="1">
        <v>3332</v>
      </c>
      <c r="P3321" s="6">
        <f t="shared" si="276"/>
        <v>0</v>
      </c>
      <c r="R3321" s="6">
        <f t="shared" si="277"/>
        <v>0</v>
      </c>
      <c r="S3321" s="57">
        <f t="shared" si="280"/>
        <v>0</v>
      </c>
      <c r="T3321" s="6">
        <f>Table1[[#This Row],[Volume in Units]]*Table1[[#This Row],[Price SDG/Unit]]</f>
        <v>0</v>
      </c>
      <c r="U3321" s="57">
        <f>Table1[[#This Row],[Volume MT/Head]]*Table1[[#This Row],[Price USD/(MT/Head)]]</f>
        <v>0</v>
      </c>
      <c r="W3321" s="28">
        <f>Table1[[#This Row],[Commission SDG/MT]]*Table1[[#This Row],[Volume in Units]]</f>
        <v>0</v>
      </c>
      <c r="Y3321" s="28">
        <f t="shared" si="278"/>
        <v>0</v>
      </c>
      <c r="Z3321" s="6">
        <f>IFERROR((Table1[[#This Row],[Total Cost SDG]]/Table1[[#This Row],[Volume MT/Head]]),0)</f>
        <v>0</v>
      </c>
      <c r="AA3321" s="57" t="e">
        <f t="shared" si="279"/>
        <v>#DIV/0!</v>
      </c>
      <c r="AB3321" s="57">
        <f>IFERROR((Table1[[#This Row],[Total Cost USD]]/Table1[[#This Row],[Volume MT/Head]]),0)</f>
        <v>0</v>
      </c>
      <c r="AD3321" s="6">
        <f>Table1[[#This Row],[Volume MT/Head]]-Table1[[#This Row],[Delivered MT]]</f>
        <v>0</v>
      </c>
      <c r="AE3321" s="6">
        <f>Table1[[#This Row],[Delivered MT]]*Table1[[#This Row],[Average Cost SDG/MT]]</f>
        <v>0</v>
      </c>
    </row>
    <row r="3322" spans="1:31" hidden="1" x14ac:dyDescent="0.2">
      <c r="A3322" s="1">
        <v>3333</v>
      </c>
      <c r="P3322" s="6">
        <f t="shared" si="276"/>
        <v>0</v>
      </c>
      <c r="R3322" s="6">
        <f t="shared" si="277"/>
        <v>0</v>
      </c>
      <c r="S3322" s="57">
        <f t="shared" si="280"/>
        <v>0</v>
      </c>
      <c r="T3322" s="6">
        <f>Table1[[#This Row],[Volume in Units]]*Table1[[#This Row],[Price SDG/Unit]]</f>
        <v>0</v>
      </c>
      <c r="U3322" s="57">
        <f>Table1[[#This Row],[Volume MT/Head]]*Table1[[#This Row],[Price USD/(MT/Head)]]</f>
        <v>0</v>
      </c>
      <c r="W3322" s="28">
        <f>Table1[[#This Row],[Commission SDG/MT]]*Table1[[#This Row],[Volume in Units]]</f>
        <v>0</v>
      </c>
      <c r="Y3322" s="28">
        <f t="shared" si="278"/>
        <v>0</v>
      </c>
      <c r="Z3322" s="6">
        <f>IFERROR((Table1[[#This Row],[Total Cost SDG]]/Table1[[#This Row],[Volume MT/Head]]),0)</f>
        <v>0</v>
      </c>
      <c r="AA3322" s="57" t="e">
        <f t="shared" si="279"/>
        <v>#DIV/0!</v>
      </c>
      <c r="AB3322" s="57">
        <f>IFERROR((Table1[[#This Row],[Total Cost USD]]/Table1[[#This Row],[Volume MT/Head]]),0)</f>
        <v>0</v>
      </c>
      <c r="AD3322" s="6">
        <f>Table1[[#This Row],[Volume MT/Head]]-Table1[[#This Row],[Delivered MT]]</f>
        <v>0</v>
      </c>
      <c r="AE3322" s="6">
        <f>Table1[[#This Row],[Delivered MT]]*Table1[[#This Row],[Average Cost SDG/MT]]</f>
        <v>0</v>
      </c>
    </row>
    <row r="3323" spans="1:31" hidden="1" x14ac:dyDescent="0.2">
      <c r="A3323" s="1">
        <v>3334</v>
      </c>
      <c r="P3323" s="6">
        <f t="shared" si="276"/>
        <v>0</v>
      </c>
      <c r="R3323" s="6">
        <f t="shared" si="277"/>
        <v>0</v>
      </c>
      <c r="S3323" s="57">
        <f t="shared" si="280"/>
        <v>0</v>
      </c>
      <c r="T3323" s="6">
        <f>Table1[[#This Row],[Volume in Units]]*Table1[[#This Row],[Price SDG/Unit]]</f>
        <v>0</v>
      </c>
      <c r="U3323" s="57">
        <f>Table1[[#This Row],[Volume MT/Head]]*Table1[[#This Row],[Price USD/(MT/Head)]]</f>
        <v>0</v>
      </c>
      <c r="W3323" s="28">
        <f>Table1[[#This Row],[Commission SDG/MT]]*Table1[[#This Row],[Volume in Units]]</f>
        <v>0</v>
      </c>
      <c r="Y3323" s="28">
        <f t="shared" si="278"/>
        <v>0</v>
      </c>
      <c r="Z3323" s="6">
        <f>IFERROR((Table1[[#This Row],[Total Cost SDG]]/Table1[[#This Row],[Volume MT/Head]]),0)</f>
        <v>0</v>
      </c>
      <c r="AA3323" s="57" t="e">
        <f t="shared" si="279"/>
        <v>#DIV/0!</v>
      </c>
      <c r="AB3323" s="57">
        <f>IFERROR((Table1[[#This Row],[Total Cost USD]]/Table1[[#This Row],[Volume MT/Head]]),0)</f>
        <v>0</v>
      </c>
      <c r="AD3323" s="6">
        <f>Table1[[#This Row],[Volume MT/Head]]-Table1[[#This Row],[Delivered MT]]</f>
        <v>0</v>
      </c>
      <c r="AE3323" s="6">
        <f>Table1[[#This Row],[Delivered MT]]*Table1[[#This Row],[Average Cost SDG/MT]]</f>
        <v>0</v>
      </c>
    </row>
    <row r="3324" spans="1:31" hidden="1" x14ac:dyDescent="0.2">
      <c r="A3324" s="1">
        <v>3335</v>
      </c>
      <c r="P3324" s="6">
        <f t="shared" si="276"/>
        <v>0</v>
      </c>
      <c r="R3324" s="6">
        <f t="shared" si="277"/>
        <v>0</v>
      </c>
      <c r="S3324" s="57">
        <f t="shared" si="280"/>
        <v>0</v>
      </c>
      <c r="T3324" s="6">
        <f>Table1[[#This Row],[Volume in Units]]*Table1[[#This Row],[Price SDG/Unit]]</f>
        <v>0</v>
      </c>
      <c r="U3324" s="57">
        <f>Table1[[#This Row],[Volume MT/Head]]*Table1[[#This Row],[Price USD/(MT/Head)]]</f>
        <v>0</v>
      </c>
      <c r="W3324" s="28">
        <f>Table1[[#This Row],[Commission SDG/MT]]*Table1[[#This Row],[Volume in Units]]</f>
        <v>0</v>
      </c>
      <c r="Y3324" s="28">
        <f t="shared" si="278"/>
        <v>0</v>
      </c>
      <c r="Z3324" s="6">
        <f>IFERROR((Table1[[#This Row],[Total Cost SDG]]/Table1[[#This Row],[Volume MT/Head]]),0)</f>
        <v>0</v>
      </c>
      <c r="AA3324" s="57" t="e">
        <f t="shared" si="279"/>
        <v>#DIV/0!</v>
      </c>
      <c r="AB3324" s="57">
        <f>IFERROR((Table1[[#This Row],[Total Cost USD]]/Table1[[#This Row],[Volume MT/Head]]),0)</f>
        <v>0</v>
      </c>
      <c r="AD3324" s="6">
        <f>Table1[[#This Row],[Volume MT/Head]]-Table1[[#This Row],[Delivered MT]]</f>
        <v>0</v>
      </c>
      <c r="AE3324" s="6">
        <f>Table1[[#This Row],[Delivered MT]]*Table1[[#This Row],[Average Cost SDG/MT]]</f>
        <v>0</v>
      </c>
    </row>
    <row r="3325" spans="1:31" hidden="1" x14ac:dyDescent="0.2">
      <c r="A3325" s="1">
        <v>3336</v>
      </c>
      <c r="P3325" s="6">
        <f t="shared" si="276"/>
        <v>0</v>
      </c>
      <c r="R3325" s="6">
        <f t="shared" si="277"/>
        <v>0</v>
      </c>
      <c r="S3325" s="57">
        <f t="shared" si="280"/>
        <v>0</v>
      </c>
      <c r="T3325" s="6">
        <f>Table1[[#This Row],[Volume in Units]]*Table1[[#This Row],[Price SDG/Unit]]</f>
        <v>0</v>
      </c>
      <c r="U3325" s="57">
        <f>Table1[[#This Row],[Volume MT/Head]]*Table1[[#This Row],[Price USD/(MT/Head)]]</f>
        <v>0</v>
      </c>
      <c r="W3325" s="28">
        <f>Table1[[#This Row],[Commission SDG/MT]]*Table1[[#This Row],[Volume in Units]]</f>
        <v>0</v>
      </c>
      <c r="Y3325" s="28">
        <f t="shared" si="278"/>
        <v>0</v>
      </c>
      <c r="Z3325" s="6">
        <f>IFERROR((Table1[[#This Row],[Total Cost SDG]]/Table1[[#This Row],[Volume MT/Head]]),0)</f>
        <v>0</v>
      </c>
      <c r="AA3325" s="57" t="e">
        <f t="shared" si="279"/>
        <v>#DIV/0!</v>
      </c>
      <c r="AB3325" s="57">
        <f>IFERROR((Table1[[#This Row],[Total Cost USD]]/Table1[[#This Row],[Volume MT/Head]]),0)</f>
        <v>0</v>
      </c>
      <c r="AD3325" s="6">
        <f>Table1[[#This Row],[Volume MT/Head]]-Table1[[#This Row],[Delivered MT]]</f>
        <v>0</v>
      </c>
      <c r="AE3325" s="6">
        <f>Table1[[#This Row],[Delivered MT]]*Table1[[#This Row],[Average Cost SDG/MT]]</f>
        <v>0</v>
      </c>
    </row>
    <row r="3326" spans="1:31" hidden="1" x14ac:dyDescent="0.2">
      <c r="A3326" s="1">
        <v>3337</v>
      </c>
      <c r="P3326" s="6">
        <f t="shared" si="276"/>
        <v>0</v>
      </c>
      <c r="R3326" s="6">
        <f t="shared" si="277"/>
        <v>0</v>
      </c>
      <c r="S3326" s="57">
        <f t="shared" si="280"/>
        <v>0</v>
      </c>
      <c r="T3326" s="6">
        <f>Table1[[#This Row],[Volume in Units]]*Table1[[#This Row],[Price SDG/Unit]]</f>
        <v>0</v>
      </c>
      <c r="U3326" s="57">
        <f>Table1[[#This Row],[Volume MT/Head]]*Table1[[#This Row],[Price USD/(MT/Head)]]</f>
        <v>0</v>
      </c>
      <c r="W3326" s="28">
        <f>Table1[[#This Row],[Commission SDG/MT]]*Table1[[#This Row],[Volume in Units]]</f>
        <v>0</v>
      </c>
      <c r="Y3326" s="28">
        <f t="shared" si="278"/>
        <v>0</v>
      </c>
      <c r="Z3326" s="6">
        <f>IFERROR((Table1[[#This Row],[Total Cost SDG]]/Table1[[#This Row],[Volume MT/Head]]),0)</f>
        <v>0</v>
      </c>
      <c r="AA3326" s="57" t="e">
        <f t="shared" si="279"/>
        <v>#DIV/0!</v>
      </c>
      <c r="AB3326" s="57">
        <f>IFERROR((Table1[[#This Row],[Total Cost USD]]/Table1[[#This Row],[Volume MT/Head]]),0)</f>
        <v>0</v>
      </c>
      <c r="AD3326" s="6">
        <f>Table1[[#This Row],[Volume MT/Head]]-Table1[[#This Row],[Delivered MT]]</f>
        <v>0</v>
      </c>
      <c r="AE3326" s="6">
        <f>Table1[[#This Row],[Delivered MT]]*Table1[[#This Row],[Average Cost SDG/MT]]</f>
        <v>0</v>
      </c>
    </row>
    <row r="3327" spans="1:31" hidden="1" x14ac:dyDescent="0.2">
      <c r="A3327" s="1">
        <v>3338</v>
      </c>
      <c r="P3327" s="6">
        <f t="shared" si="276"/>
        <v>0</v>
      </c>
      <c r="R3327" s="6">
        <f t="shared" si="277"/>
        <v>0</v>
      </c>
      <c r="S3327" s="57">
        <f t="shared" si="280"/>
        <v>0</v>
      </c>
      <c r="T3327" s="6">
        <f>Table1[[#This Row],[Volume in Units]]*Table1[[#This Row],[Price SDG/Unit]]</f>
        <v>0</v>
      </c>
      <c r="U3327" s="57">
        <f>Table1[[#This Row],[Volume MT/Head]]*Table1[[#This Row],[Price USD/(MT/Head)]]</f>
        <v>0</v>
      </c>
      <c r="W3327" s="28">
        <f>Table1[[#This Row],[Commission SDG/MT]]*Table1[[#This Row],[Volume in Units]]</f>
        <v>0</v>
      </c>
      <c r="Y3327" s="28">
        <f t="shared" si="278"/>
        <v>0</v>
      </c>
      <c r="Z3327" s="6">
        <f>IFERROR((Table1[[#This Row],[Total Cost SDG]]/Table1[[#This Row],[Volume MT/Head]]),0)</f>
        <v>0</v>
      </c>
      <c r="AA3327" s="57" t="e">
        <f t="shared" si="279"/>
        <v>#DIV/0!</v>
      </c>
      <c r="AB3327" s="57">
        <f>IFERROR((Table1[[#This Row],[Total Cost USD]]/Table1[[#This Row],[Volume MT/Head]]),0)</f>
        <v>0</v>
      </c>
      <c r="AD3327" s="6">
        <f>Table1[[#This Row],[Volume MT/Head]]-Table1[[#This Row],[Delivered MT]]</f>
        <v>0</v>
      </c>
      <c r="AE3327" s="6">
        <f>Table1[[#This Row],[Delivered MT]]*Table1[[#This Row],[Average Cost SDG/MT]]</f>
        <v>0</v>
      </c>
    </row>
    <row r="3328" spans="1:31" hidden="1" x14ac:dyDescent="0.2">
      <c r="A3328" s="1">
        <v>3339</v>
      </c>
      <c r="P3328" s="6">
        <f t="shared" si="276"/>
        <v>0</v>
      </c>
      <c r="R3328" s="6">
        <f t="shared" si="277"/>
        <v>0</v>
      </c>
      <c r="S3328" s="57">
        <f t="shared" si="280"/>
        <v>0</v>
      </c>
      <c r="T3328" s="6">
        <f>Table1[[#This Row],[Volume in Units]]*Table1[[#This Row],[Price SDG/Unit]]</f>
        <v>0</v>
      </c>
      <c r="U3328" s="57">
        <f>Table1[[#This Row],[Volume MT/Head]]*Table1[[#This Row],[Price USD/(MT/Head)]]</f>
        <v>0</v>
      </c>
      <c r="W3328" s="28">
        <f>Table1[[#This Row],[Commission SDG/MT]]*Table1[[#This Row],[Volume in Units]]</f>
        <v>0</v>
      </c>
      <c r="Y3328" s="28">
        <f t="shared" si="278"/>
        <v>0</v>
      </c>
      <c r="Z3328" s="6">
        <f>IFERROR((Table1[[#This Row],[Total Cost SDG]]/Table1[[#This Row],[Volume MT/Head]]),0)</f>
        <v>0</v>
      </c>
      <c r="AA3328" s="57" t="e">
        <f t="shared" si="279"/>
        <v>#DIV/0!</v>
      </c>
      <c r="AB3328" s="57">
        <f>IFERROR((Table1[[#This Row],[Total Cost USD]]/Table1[[#This Row],[Volume MT/Head]]),0)</f>
        <v>0</v>
      </c>
      <c r="AD3328" s="6">
        <f>Table1[[#This Row],[Volume MT/Head]]-Table1[[#This Row],[Delivered MT]]</f>
        <v>0</v>
      </c>
      <c r="AE3328" s="6">
        <f>Table1[[#This Row],[Delivered MT]]*Table1[[#This Row],[Average Cost SDG/MT]]</f>
        <v>0</v>
      </c>
    </row>
    <row r="3329" spans="1:31" hidden="1" x14ac:dyDescent="0.2">
      <c r="A3329" s="1">
        <v>3340</v>
      </c>
      <c r="P3329" s="6">
        <f t="shared" si="276"/>
        <v>0</v>
      </c>
      <c r="R3329" s="6">
        <f t="shared" si="277"/>
        <v>0</v>
      </c>
      <c r="S3329" s="57">
        <f t="shared" si="280"/>
        <v>0</v>
      </c>
      <c r="T3329" s="6">
        <f>Table1[[#This Row],[Volume in Units]]*Table1[[#This Row],[Price SDG/Unit]]</f>
        <v>0</v>
      </c>
      <c r="U3329" s="57">
        <f>Table1[[#This Row],[Volume MT/Head]]*Table1[[#This Row],[Price USD/(MT/Head)]]</f>
        <v>0</v>
      </c>
      <c r="W3329" s="28">
        <f>Table1[[#This Row],[Commission SDG/MT]]*Table1[[#This Row],[Volume in Units]]</f>
        <v>0</v>
      </c>
      <c r="Y3329" s="28">
        <f t="shared" si="278"/>
        <v>0</v>
      </c>
      <c r="Z3329" s="6">
        <f>IFERROR((Table1[[#This Row],[Total Cost SDG]]/Table1[[#This Row],[Volume MT/Head]]),0)</f>
        <v>0</v>
      </c>
      <c r="AA3329" s="57" t="e">
        <f t="shared" si="279"/>
        <v>#DIV/0!</v>
      </c>
      <c r="AB3329" s="57">
        <f>IFERROR((Table1[[#This Row],[Total Cost USD]]/Table1[[#This Row],[Volume MT/Head]]),0)</f>
        <v>0</v>
      </c>
      <c r="AD3329" s="6">
        <f>Table1[[#This Row],[Volume MT/Head]]-Table1[[#This Row],[Delivered MT]]</f>
        <v>0</v>
      </c>
      <c r="AE3329" s="6">
        <f>Table1[[#This Row],[Delivered MT]]*Table1[[#This Row],[Average Cost SDG/MT]]</f>
        <v>0</v>
      </c>
    </row>
    <row r="3330" spans="1:31" hidden="1" x14ac:dyDescent="0.2">
      <c r="A3330" s="1">
        <v>3341</v>
      </c>
      <c r="P3330" s="6">
        <f t="shared" ref="P3330:P3393" si="281">IF(N3330="KG",(O3330/1000),IF(N3330="Head",(O3330*1),IF(N3330="Kantar 100lb",(O3330/22.25),IF(N3330="Kantar 315lb",(O3330*315/2204.6),IF(N3330="MT",(O3330*1),IF(N3330="Ardab",(O3330*199.726/1000),IF(N3330="104 Bag",(O3330*104/1000),IF(N3330="101 Bag",(O3330*101/1000),IF(N3330=0,0)))))))))</f>
        <v>0</v>
      </c>
      <c r="R3330" s="6">
        <f t="shared" ref="R3330:R3393" si="282">IF(N3330="KG",(Q3330*1000),IF(N3330="Head",(Q3330*1),IF(N3330="Kantar 100lb",(Q3330*22.25),IF(N3330="Kantar 315lb",(Q3330/315*2204.6),IF(N3330="MT",(Q3330*1),IF(N3330="Ardab",(Q3330/199.726*1000),IF(N3330="104 Bag",(Q3330/104*1000),IF(N3330="101 Bag",(Q3330/101*1000),IF(N3330=0,0)))))))))</f>
        <v>0</v>
      </c>
      <c r="S3330" s="57">
        <f t="shared" si="280"/>
        <v>0</v>
      </c>
      <c r="T3330" s="6">
        <f>Table1[[#This Row],[Volume in Units]]*Table1[[#This Row],[Price SDG/Unit]]</f>
        <v>0</v>
      </c>
      <c r="U3330" s="57">
        <f>Table1[[#This Row],[Volume MT/Head]]*Table1[[#This Row],[Price USD/(MT/Head)]]</f>
        <v>0</v>
      </c>
      <c r="W3330" s="28">
        <f>Table1[[#This Row],[Commission SDG/MT]]*Table1[[#This Row],[Volume in Units]]</f>
        <v>0</v>
      </c>
      <c r="Y3330" s="28">
        <f t="shared" ref="Y3330:Y3393" si="283">T3330+W3330+X3330</f>
        <v>0</v>
      </c>
      <c r="Z3330" s="6">
        <f>IFERROR((Table1[[#This Row],[Total Cost SDG]]/Table1[[#This Row],[Volume MT/Head]]),0)</f>
        <v>0</v>
      </c>
      <c r="AA3330" s="57" t="e">
        <f t="shared" ref="AA3330:AA3393" si="284">Y3330/F3330</f>
        <v>#DIV/0!</v>
      </c>
      <c r="AB3330" s="57">
        <f>IFERROR((Table1[[#This Row],[Total Cost USD]]/Table1[[#This Row],[Volume MT/Head]]),0)</f>
        <v>0</v>
      </c>
      <c r="AD3330" s="6">
        <f>Table1[[#This Row],[Volume MT/Head]]-Table1[[#This Row],[Delivered MT]]</f>
        <v>0</v>
      </c>
      <c r="AE3330" s="6">
        <f>Table1[[#This Row],[Delivered MT]]*Table1[[#This Row],[Average Cost SDG/MT]]</f>
        <v>0</v>
      </c>
    </row>
    <row r="3331" spans="1:31" hidden="1" x14ac:dyDescent="0.2">
      <c r="A3331" s="1">
        <v>3342</v>
      </c>
      <c r="P3331" s="6">
        <f t="shared" si="281"/>
        <v>0</v>
      </c>
      <c r="R3331" s="6">
        <f t="shared" si="282"/>
        <v>0</v>
      </c>
      <c r="S3331" s="57">
        <f t="shared" si="280"/>
        <v>0</v>
      </c>
      <c r="T3331" s="6">
        <f>Table1[[#This Row],[Volume in Units]]*Table1[[#This Row],[Price SDG/Unit]]</f>
        <v>0</v>
      </c>
      <c r="U3331" s="57">
        <f>Table1[[#This Row],[Volume MT/Head]]*Table1[[#This Row],[Price USD/(MT/Head)]]</f>
        <v>0</v>
      </c>
      <c r="W3331" s="28">
        <f>Table1[[#This Row],[Commission SDG/MT]]*Table1[[#This Row],[Volume in Units]]</f>
        <v>0</v>
      </c>
      <c r="Y3331" s="28">
        <f t="shared" si="283"/>
        <v>0</v>
      </c>
      <c r="Z3331" s="6">
        <f>IFERROR((Table1[[#This Row],[Total Cost SDG]]/Table1[[#This Row],[Volume MT/Head]]),0)</f>
        <v>0</v>
      </c>
      <c r="AA3331" s="57" t="e">
        <f t="shared" si="284"/>
        <v>#DIV/0!</v>
      </c>
      <c r="AB3331" s="57">
        <f>IFERROR((Table1[[#This Row],[Total Cost USD]]/Table1[[#This Row],[Volume MT/Head]]),0)</f>
        <v>0</v>
      </c>
      <c r="AD3331" s="6">
        <f>Table1[[#This Row],[Volume MT/Head]]-Table1[[#This Row],[Delivered MT]]</f>
        <v>0</v>
      </c>
      <c r="AE3331" s="6">
        <f>Table1[[#This Row],[Delivered MT]]*Table1[[#This Row],[Average Cost SDG/MT]]</f>
        <v>0</v>
      </c>
    </row>
    <row r="3332" spans="1:31" hidden="1" x14ac:dyDescent="0.2">
      <c r="A3332" s="1">
        <v>3343</v>
      </c>
      <c r="P3332" s="6">
        <f t="shared" si="281"/>
        <v>0</v>
      </c>
      <c r="R3332" s="6">
        <f t="shared" si="282"/>
        <v>0</v>
      </c>
      <c r="S3332" s="57">
        <f t="shared" si="280"/>
        <v>0</v>
      </c>
      <c r="T3332" s="6">
        <f>Table1[[#This Row],[Volume in Units]]*Table1[[#This Row],[Price SDG/Unit]]</f>
        <v>0</v>
      </c>
      <c r="U3332" s="57">
        <f>Table1[[#This Row],[Volume MT/Head]]*Table1[[#This Row],[Price USD/(MT/Head)]]</f>
        <v>0</v>
      </c>
      <c r="W3332" s="28">
        <f>Table1[[#This Row],[Commission SDG/MT]]*Table1[[#This Row],[Volume in Units]]</f>
        <v>0</v>
      </c>
      <c r="Y3332" s="28">
        <f t="shared" si="283"/>
        <v>0</v>
      </c>
      <c r="Z3332" s="6">
        <f>IFERROR((Table1[[#This Row],[Total Cost SDG]]/Table1[[#This Row],[Volume MT/Head]]),0)</f>
        <v>0</v>
      </c>
      <c r="AA3332" s="57" t="e">
        <f t="shared" si="284"/>
        <v>#DIV/0!</v>
      </c>
      <c r="AB3332" s="57">
        <f>IFERROR((Table1[[#This Row],[Total Cost USD]]/Table1[[#This Row],[Volume MT/Head]]),0)</f>
        <v>0</v>
      </c>
      <c r="AD3332" s="6">
        <f>Table1[[#This Row],[Volume MT/Head]]-Table1[[#This Row],[Delivered MT]]</f>
        <v>0</v>
      </c>
      <c r="AE3332" s="6">
        <f>Table1[[#This Row],[Delivered MT]]*Table1[[#This Row],[Average Cost SDG/MT]]</f>
        <v>0</v>
      </c>
    </row>
    <row r="3333" spans="1:31" hidden="1" x14ac:dyDescent="0.2">
      <c r="A3333" s="1">
        <v>3344</v>
      </c>
      <c r="P3333" s="6">
        <f t="shared" si="281"/>
        <v>0</v>
      </c>
      <c r="R3333" s="6">
        <f t="shared" si="282"/>
        <v>0</v>
      </c>
      <c r="S3333" s="57">
        <f t="shared" si="280"/>
        <v>0</v>
      </c>
      <c r="T3333" s="6">
        <f>Table1[[#This Row],[Volume in Units]]*Table1[[#This Row],[Price SDG/Unit]]</f>
        <v>0</v>
      </c>
      <c r="U3333" s="57">
        <f>Table1[[#This Row],[Volume MT/Head]]*Table1[[#This Row],[Price USD/(MT/Head)]]</f>
        <v>0</v>
      </c>
      <c r="W3333" s="28">
        <f>Table1[[#This Row],[Commission SDG/MT]]*Table1[[#This Row],[Volume in Units]]</f>
        <v>0</v>
      </c>
      <c r="Y3333" s="28">
        <f t="shared" si="283"/>
        <v>0</v>
      </c>
      <c r="Z3333" s="6">
        <f>IFERROR((Table1[[#This Row],[Total Cost SDG]]/Table1[[#This Row],[Volume MT/Head]]),0)</f>
        <v>0</v>
      </c>
      <c r="AA3333" s="57" t="e">
        <f t="shared" si="284"/>
        <v>#DIV/0!</v>
      </c>
      <c r="AB3333" s="57">
        <f>IFERROR((Table1[[#This Row],[Total Cost USD]]/Table1[[#This Row],[Volume MT/Head]]),0)</f>
        <v>0</v>
      </c>
      <c r="AD3333" s="6">
        <f>Table1[[#This Row],[Volume MT/Head]]-Table1[[#This Row],[Delivered MT]]</f>
        <v>0</v>
      </c>
      <c r="AE3333" s="6">
        <f>Table1[[#This Row],[Delivered MT]]*Table1[[#This Row],[Average Cost SDG/MT]]</f>
        <v>0</v>
      </c>
    </row>
    <row r="3334" spans="1:31" hidden="1" x14ac:dyDescent="0.2">
      <c r="A3334" s="1">
        <v>3345</v>
      </c>
      <c r="P3334" s="6">
        <f t="shared" si="281"/>
        <v>0</v>
      </c>
      <c r="R3334" s="6">
        <f t="shared" si="282"/>
        <v>0</v>
      </c>
      <c r="S3334" s="57">
        <f t="shared" si="280"/>
        <v>0</v>
      </c>
      <c r="T3334" s="6">
        <f>Table1[[#This Row],[Volume in Units]]*Table1[[#This Row],[Price SDG/Unit]]</f>
        <v>0</v>
      </c>
      <c r="U3334" s="57">
        <f>Table1[[#This Row],[Volume MT/Head]]*Table1[[#This Row],[Price USD/(MT/Head)]]</f>
        <v>0</v>
      </c>
      <c r="W3334" s="28">
        <f>Table1[[#This Row],[Commission SDG/MT]]*Table1[[#This Row],[Volume in Units]]</f>
        <v>0</v>
      </c>
      <c r="Y3334" s="28">
        <f t="shared" si="283"/>
        <v>0</v>
      </c>
      <c r="Z3334" s="6">
        <f>IFERROR((Table1[[#This Row],[Total Cost SDG]]/Table1[[#This Row],[Volume MT/Head]]),0)</f>
        <v>0</v>
      </c>
      <c r="AA3334" s="57" t="e">
        <f t="shared" si="284"/>
        <v>#DIV/0!</v>
      </c>
      <c r="AB3334" s="57">
        <f>IFERROR((Table1[[#This Row],[Total Cost USD]]/Table1[[#This Row],[Volume MT/Head]]),0)</f>
        <v>0</v>
      </c>
      <c r="AD3334" s="6">
        <f>Table1[[#This Row],[Volume MT/Head]]-Table1[[#This Row],[Delivered MT]]</f>
        <v>0</v>
      </c>
      <c r="AE3334" s="6">
        <f>Table1[[#This Row],[Delivered MT]]*Table1[[#This Row],[Average Cost SDG/MT]]</f>
        <v>0</v>
      </c>
    </row>
    <row r="3335" spans="1:31" hidden="1" x14ac:dyDescent="0.2">
      <c r="A3335" s="1">
        <v>3346</v>
      </c>
      <c r="P3335" s="6">
        <f t="shared" si="281"/>
        <v>0</v>
      </c>
      <c r="R3335" s="6">
        <f t="shared" si="282"/>
        <v>0</v>
      </c>
      <c r="S3335" s="57">
        <f t="shared" si="280"/>
        <v>0</v>
      </c>
      <c r="T3335" s="6">
        <f>Table1[[#This Row],[Volume in Units]]*Table1[[#This Row],[Price SDG/Unit]]</f>
        <v>0</v>
      </c>
      <c r="U3335" s="57">
        <f>Table1[[#This Row],[Volume MT/Head]]*Table1[[#This Row],[Price USD/(MT/Head)]]</f>
        <v>0</v>
      </c>
      <c r="W3335" s="28">
        <f>Table1[[#This Row],[Commission SDG/MT]]*Table1[[#This Row],[Volume in Units]]</f>
        <v>0</v>
      </c>
      <c r="Y3335" s="28">
        <f t="shared" si="283"/>
        <v>0</v>
      </c>
      <c r="Z3335" s="6">
        <f>IFERROR((Table1[[#This Row],[Total Cost SDG]]/Table1[[#This Row],[Volume MT/Head]]),0)</f>
        <v>0</v>
      </c>
      <c r="AA3335" s="57" t="e">
        <f t="shared" si="284"/>
        <v>#DIV/0!</v>
      </c>
      <c r="AB3335" s="57">
        <f>IFERROR((Table1[[#This Row],[Total Cost USD]]/Table1[[#This Row],[Volume MT/Head]]),0)</f>
        <v>0</v>
      </c>
      <c r="AD3335" s="6">
        <f>Table1[[#This Row],[Volume MT/Head]]-Table1[[#This Row],[Delivered MT]]</f>
        <v>0</v>
      </c>
      <c r="AE3335" s="6">
        <f>Table1[[#This Row],[Delivered MT]]*Table1[[#This Row],[Average Cost SDG/MT]]</f>
        <v>0</v>
      </c>
    </row>
    <row r="3336" spans="1:31" hidden="1" x14ac:dyDescent="0.2">
      <c r="A3336" s="1">
        <v>3347</v>
      </c>
      <c r="P3336" s="6">
        <f t="shared" si="281"/>
        <v>0</v>
      </c>
      <c r="R3336" s="6">
        <f t="shared" si="282"/>
        <v>0</v>
      </c>
      <c r="S3336" s="57">
        <f t="shared" si="280"/>
        <v>0</v>
      </c>
      <c r="T3336" s="6">
        <f>Table1[[#This Row],[Volume in Units]]*Table1[[#This Row],[Price SDG/Unit]]</f>
        <v>0</v>
      </c>
      <c r="U3336" s="57">
        <f>Table1[[#This Row],[Volume MT/Head]]*Table1[[#This Row],[Price USD/(MT/Head)]]</f>
        <v>0</v>
      </c>
      <c r="W3336" s="28">
        <f>Table1[[#This Row],[Commission SDG/MT]]*Table1[[#This Row],[Volume in Units]]</f>
        <v>0</v>
      </c>
      <c r="Y3336" s="28">
        <f t="shared" si="283"/>
        <v>0</v>
      </c>
      <c r="Z3336" s="6">
        <f>IFERROR((Table1[[#This Row],[Total Cost SDG]]/Table1[[#This Row],[Volume MT/Head]]),0)</f>
        <v>0</v>
      </c>
      <c r="AA3336" s="57" t="e">
        <f t="shared" si="284"/>
        <v>#DIV/0!</v>
      </c>
      <c r="AB3336" s="57">
        <f>IFERROR((Table1[[#This Row],[Total Cost USD]]/Table1[[#This Row],[Volume MT/Head]]),0)</f>
        <v>0</v>
      </c>
      <c r="AD3336" s="6">
        <f>Table1[[#This Row],[Volume MT/Head]]-Table1[[#This Row],[Delivered MT]]</f>
        <v>0</v>
      </c>
      <c r="AE3336" s="6">
        <f>Table1[[#This Row],[Delivered MT]]*Table1[[#This Row],[Average Cost SDG/MT]]</f>
        <v>0</v>
      </c>
    </row>
    <row r="3337" spans="1:31" hidden="1" x14ac:dyDescent="0.2">
      <c r="A3337" s="1">
        <v>3348</v>
      </c>
      <c r="P3337" s="6">
        <f t="shared" si="281"/>
        <v>0</v>
      </c>
      <c r="R3337" s="6">
        <f t="shared" si="282"/>
        <v>0</v>
      </c>
      <c r="S3337" s="57">
        <f t="shared" si="280"/>
        <v>0</v>
      </c>
      <c r="T3337" s="6">
        <f>Table1[[#This Row],[Volume in Units]]*Table1[[#This Row],[Price SDG/Unit]]</f>
        <v>0</v>
      </c>
      <c r="U3337" s="57">
        <f>Table1[[#This Row],[Volume MT/Head]]*Table1[[#This Row],[Price USD/(MT/Head)]]</f>
        <v>0</v>
      </c>
      <c r="W3337" s="28">
        <f>Table1[[#This Row],[Commission SDG/MT]]*Table1[[#This Row],[Volume in Units]]</f>
        <v>0</v>
      </c>
      <c r="Y3337" s="28">
        <f t="shared" si="283"/>
        <v>0</v>
      </c>
      <c r="Z3337" s="6">
        <f>IFERROR((Table1[[#This Row],[Total Cost SDG]]/Table1[[#This Row],[Volume MT/Head]]),0)</f>
        <v>0</v>
      </c>
      <c r="AA3337" s="57" t="e">
        <f t="shared" si="284"/>
        <v>#DIV/0!</v>
      </c>
      <c r="AB3337" s="57">
        <f>IFERROR((Table1[[#This Row],[Total Cost USD]]/Table1[[#This Row],[Volume MT/Head]]),0)</f>
        <v>0</v>
      </c>
      <c r="AD3337" s="6">
        <f>Table1[[#This Row],[Volume MT/Head]]-Table1[[#This Row],[Delivered MT]]</f>
        <v>0</v>
      </c>
      <c r="AE3337" s="6">
        <f>Table1[[#This Row],[Delivered MT]]*Table1[[#This Row],[Average Cost SDG/MT]]</f>
        <v>0</v>
      </c>
    </row>
    <row r="3338" spans="1:31" hidden="1" x14ac:dyDescent="0.2">
      <c r="A3338" s="1">
        <v>3349</v>
      </c>
      <c r="P3338" s="6">
        <f t="shared" si="281"/>
        <v>0</v>
      </c>
      <c r="R3338" s="6">
        <f t="shared" si="282"/>
        <v>0</v>
      </c>
      <c r="S3338" s="57">
        <f t="shared" si="280"/>
        <v>0</v>
      </c>
      <c r="T3338" s="6">
        <f>Table1[[#This Row],[Volume in Units]]*Table1[[#This Row],[Price SDG/Unit]]</f>
        <v>0</v>
      </c>
      <c r="U3338" s="57">
        <f>Table1[[#This Row],[Volume MT/Head]]*Table1[[#This Row],[Price USD/(MT/Head)]]</f>
        <v>0</v>
      </c>
      <c r="W3338" s="28">
        <f>Table1[[#This Row],[Commission SDG/MT]]*Table1[[#This Row],[Volume in Units]]</f>
        <v>0</v>
      </c>
      <c r="Y3338" s="28">
        <f t="shared" si="283"/>
        <v>0</v>
      </c>
      <c r="Z3338" s="6">
        <f>IFERROR((Table1[[#This Row],[Total Cost SDG]]/Table1[[#This Row],[Volume MT/Head]]),0)</f>
        <v>0</v>
      </c>
      <c r="AA3338" s="57" t="e">
        <f t="shared" si="284"/>
        <v>#DIV/0!</v>
      </c>
      <c r="AB3338" s="57">
        <f>IFERROR((Table1[[#This Row],[Total Cost USD]]/Table1[[#This Row],[Volume MT/Head]]),0)</f>
        <v>0</v>
      </c>
      <c r="AD3338" s="6">
        <f>Table1[[#This Row],[Volume MT/Head]]-Table1[[#This Row],[Delivered MT]]</f>
        <v>0</v>
      </c>
      <c r="AE3338" s="6">
        <f>Table1[[#This Row],[Delivered MT]]*Table1[[#This Row],[Average Cost SDG/MT]]</f>
        <v>0</v>
      </c>
    </row>
    <row r="3339" spans="1:31" hidden="1" x14ac:dyDescent="0.2">
      <c r="A3339" s="1">
        <v>3350</v>
      </c>
      <c r="P3339" s="6">
        <f t="shared" si="281"/>
        <v>0</v>
      </c>
      <c r="R3339" s="6">
        <f t="shared" si="282"/>
        <v>0</v>
      </c>
      <c r="S3339" s="57">
        <f t="shared" si="280"/>
        <v>0</v>
      </c>
      <c r="T3339" s="6">
        <f>Table1[[#This Row],[Volume in Units]]*Table1[[#This Row],[Price SDG/Unit]]</f>
        <v>0</v>
      </c>
      <c r="U3339" s="57">
        <f>Table1[[#This Row],[Volume MT/Head]]*Table1[[#This Row],[Price USD/(MT/Head)]]</f>
        <v>0</v>
      </c>
      <c r="W3339" s="28">
        <f>Table1[[#This Row],[Commission SDG/MT]]*Table1[[#This Row],[Volume in Units]]</f>
        <v>0</v>
      </c>
      <c r="Y3339" s="28">
        <f t="shared" si="283"/>
        <v>0</v>
      </c>
      <c r="Z3339" s="6">
        <f>IFERROR((Table1[[#This Row],[Total Cost SDG]]/Table1[[#This Row],[Volume MT/Head]]),0)</f>
        <v>0</v>
      </c>
      <c r="AA3339" s="57" t="e">
        <f t="shared" si="284"/>
        <v>#DIV/0!</v>
      </c>
      <c r="AB3339" s="57">
        <f>IFERROR((Table1[[#This Row],[Total Cost USD]]/Table1[[#This Row],[Volume MT/Head]]),0)</f>
        <v>0</v>
      </c>
      <c r="AD3339" s="6">
        <f>Table1[[#This Row],[Volume MT/Head]]-Table1[[#This Row],[Delivered MT]]</f>
        <v>0</v>
      </c>
      <c r="AE3339" s="6">
        <f>Table1[[#This Row],[Delivered MT]]*Table1[[#This Row],[Average Cost SDG/MT]]</f>
        <v>0</v>
      </c>
    </row>
    <row r="3340" spans="1:31" hidden="1" x14ac:dyDescent="0.2">
      <c r="A3340" s="1">
        <v>3351</v>
      </c>
      <c r="P3340" s="6">
        <f t="shared" si="281"/>
        <v>0</v>
      </c>
      <c r="R3340" s="6">
        <f t="shared" si="282"/>
        <v>0</v>
      </c>
      <c r="S3340" s="57">
        <f t="shared" si="280"/>
        <v>0</v>
      </c>
      <c r="T3340" s="6">
        <f>Table1[[#This Row],[Volume in Units]]*Table1[[#This Row],[Price SDG/Unit]]</f>
        <v>0</v>
      </c>
      <c r="U3340" s="57">
        <f>Table1[[#This Row],[Volume MT/Head]]*Table1[[#This Row],[Price USD/(MT/Head)]]</f>
        <v>0</v>
      </c>
      <c r="W3340" s="28">
        <f>Table1[[#This Row],[Commission SDG/MT]]*Table1[[#This Row],[Volume in Units]]</f>
        <v>0</v>
      </c>
      <c r="Y3340" s="28">
        <f t="shared" si="283"/>
        <v>0</v>
      </c>
      <c r="Z3340" s="6">
        <f>IFERROR((Table1[[#This Row],[Total Cost SDG]]/Table1[[#This Row],[Volume MT/Head]]),0)</f>
        <v>0</v>
      </c>
      <c r="AA3340" s="57" t="e">
        <f t="shared" si="284"/>
        <v>#DIV/0!</v>
      </c>
      <c r="AB3340" s="57">
        <f>IFERROR((Table1[[#This Row],[Total Cost USD]]/Table1[[#This Row],[Volume MT/Head]]),0)</f>
        <v>0</v>
      </c>
      <c r="AD3340" s="6">
        <f>Table1[[#This Row],[Volume MT/Head]]-Table1[[#This Row],[Delivered MT]]</f>
        <v>0</v>
      </c>
      <c r="AE3340" s="6">
        <f>Table1[[#This Row],[Delivered MT]]*Table1[[#This Row],[Average Cost SDG/MT]]</f>
        <v>0</v>
      </c>
    </row>
    <row r="3341" spans="1:31" hidden="1" x14ac:dyDescent="0.2">
      <c r="A3341" s="1">
        <v>3352</v>
      </c>
      <c r="P3341" s="6">
        <f t="shared" si="281"/>
        <v>0</v>
      </c>
      <c r="R3341" s="6">
        <f t="shared" si="282"/>
        <v>0</v>
      </c>
      <c r="S3341" s="57">
        <f t="shared" si="280"/>
        <v>0</v>
      </c>
      <c r="T3341" s="6">
        <f>Table1[[#This Row],[Volume in Units]]*Table1[[#This Row],[Price SDG/Unit]]</f>
        <v>0</v>
      </c>
      <c r="U3341" s="57">
        <f>Table1[[#This Row],[Volume MT/Head]]*Table1[[#This Row],[Price USD/(MT/Head)]]</f>
        <v>0</v>
      </c>
      <c r="W3341" s="28">
        <f>Table1[[#This Row],[Commission SDG/MT]]*Table1[[#This Row],[Volume in Units]]</f>
        <v>0</v>
      </c>
      <c r="Y3341" s="28">
        <f t="shared" si="283"/>
        <v>0</v>
      </c>
      <c r="Z3341" s="6">
        <f>IFERROR((Table1[[#This Row],[Total Cost SDG]]/Table1[[#This Row],[Volume MT/Head]]),0)</f>
        <v>0</v>
      </c>
      <c r="AA3341" s="57" t="e">
        <f t="shared" si="284"/>
        <v>#DIV/0!</v>
      </c>
      <c r="AB3341" s="57">
        <f>IFERROR((Table1[[#This Row],[Total Cost USD]]/Table1[[#This Row],[Volume MT/Head]]),0)</f>
        <v>0</v>
      </c>
      <c r="AD3341" s="6">
        <f>Table1[[#This Row],[Volume MT/Head]]-Table1[[#This Row],[Delivered MT]]</f>
        <v>0</v>
      </c>
      <c r="AE3341" s="6">
        <f>Table1[[#This Row],[Delivered MT]]*Table1[[#This Row],[Average Cost SDG/MT]]</f>
        <v>0</v>
      </c>
    </row>
    <row r="3342" spans="1:31" hidden="1" x14ac:dyDescent="0.2">
      <c r="A3342" s="1">
        <v>3353</v>
      </c>
      <c r="P3342" s="6">
        <f t="shared" si="281"/>
        <v>0</v>
      </c>
      <c r="R3342" s="6">
        <f t="shared" si="282"/>
        <v>0</v>
      </c>
      <c r="S3342" s="57">
        <f t="shared" si="280"/>
        <v>0</v>
      </c>
      <c r="T3342" s="6">
        <f>Table1[[#This Row],[Volume in Units]]*Table1[[#This Row],[Price SDG/Unit]]</f>
        <v>0</v>
      </c>
      <c r="U3342" s="57">
        <f>Table1[[#This Row],[Volume MT/Head]]*Table1[[#This Row],[Price USD/(MT/Head)]]</f>
        <v>0</v>
      </c>
      <c r="W3342" s="28">
        <f>Table1[[#This Row],[Commission SDG/MT]]*Table1[[#This Row],[Volume in Units]]</f>
        <v>0</v>
      </c>
      <c r="Y3342" s="28">
        <f t="shared" si="283"/>
        <v>0</v>
      </c>
      <c r="Z3342" s="6">
        <f>IFERROR((Table1[[#This Row],[Total Cost SDG]]/Table1[[#This Row],[Volume MT/Head]]),0)</f>
        <v>0</v>
      </c>
      <c r="AA3342" s="57" t="e">
        <f t="shared" si="284"/>
        <v>#DIV/0!</v>
      </c>
      <c r="AB3342" s="57">
        <f>IFERROR((Table1[[#This Row],[Total Cost USD]]/Table1[[#This Row],[Volume MT/Head]]),0)</f>
        <v>0</v>
      </c>
      <c r="AD3342" s="6">
        <f>Table1[[#This Row],[Volume MT/Head]]-Table1[[#This Row],[Delivered MT]]</f>
        <v>0</v>
      </c>
      <c r="AE3342" s="6">
        <f>Table1[[#This Row],[Delivered MT]]*Table1[[#This Row],[Average Cost SDG/MT]]</f>
        <v>0</v>
      </c>
    </row>
    <row r="3343" spans="1:31" hidden="1" x14ac:dyDescent="0.2">
      <c r="A3343" s="1">
        <v>3354</v>
      </c>
      <c r="P3343" s="6">
        <f t="shared" si="281"/>
        <v>0</v>
      </c>
      <c r="R3343" s="6">
        <f t="shared" si="282"/>
        <v>0</v>
      </c>
      <c r="S3343" s="57">
        <f t="shared" si="280"/>
        <v>0</v>
      </c>
      <c r="T3343" s="6">
        <f>Table1[[#This Row],[Volume in Units]]*Table1[[#This Row],[Price SDG/Unit]]</f>
        <v>0</v>
      </c>
      <c r="U3343" s="57">
        <f>Table1[[#This Row],[Volume MT/Head]]*Table1[[#This Row],[Price USD/(MT/Head)]]</f>
        <v>0</v>
      </c>
      <c r="W3343" s="28">
        <f>Table1[[#This Row],[Commission SDG/MT]]*Table1[[#This Row],[Volume in Units]]</f>
        <v>0</v>
      </c>
      <c r="Y3343" s="28">
        <f t="shared" si="283"/>
        <v>0</v>
      </c>
      <c r="Z3343" s="6">
        <f>IFERROR((Table1[[#This Row],[Total Cost SDG]]/Table1[[#This Row],[Volume MT/Head]]),0)</f>
        <v>0</v>
      </c>
      <c r="AA3343" s="57" t="e">
        <f t="shared" si="284"/>
        <v>#DIV/0!</v>
      </c>
      <c r="AB3343" s="57">
        <f>IFERROR((Table1[[#This Row],[Total Cost USD]]/Table1[[#This Row],[Volume MT/Head]]),0)</f>
        <v>0</v>
      </c>
      <c r="AD3343" s="6">
        <f>Table1[[#This Row],[Volume MT/Head]]-Table1[[#This Row],[Delivered MT]]</f>
        <v>0</v>
      </c>
      <c r="AE3343" s="6">
        <f>Table1[[#This Row],[Delivered MT]]*Table1[[#This Row],[Average Cost SDG/MT]]</f>
        <v>0</v>
      </c>
    </row>
    <row r="3344" spans="1:31" hidden="1" x14ac:dyDescent="0.2">
      <c r="A3344" s="1">
        <v>3355</v>
      </c>
      <c r="P3344" s="6">
        <f t="shared" si="281"/>
        <v>0</v>
      </c>
      <c r="R3344" s="6">
        <f t="shared" si="282"/>
        <v>0</v>
      </c>
      <c r="S3344" s="57">
        <f t="shared" si="280"/>
        <v>0</v>
      </c>
      <c r="T3344" s="6">
        <f>Table1[[#This Row],[Volume in Units]]*Table1[[#This Row],[Price SDG/Unit]]</f>
        <v>0</v>
      </c>
      <c r="U3344" s="57">
        <f>Table1[[#This Row],[Volume MT/Head]]*Table1[[#This Row],[Price USD/(MT/Head)]]</f>
        <v>0</v>
      </c>
      <c r="W3344" s="28">
        <f>Table1[[#This Row],[Commission SDG/MT]]*Table1[[#This Row],[Volume in Units]]</f>
        <v>0</v>
      </c>
      <c r="Y3344" s="28">
        <f t="shared" si="283"/>
        <v>0</v>
      </c>
      <c r="Z3344" s="6">
        <f>IFERROR((Table1[[#This Row],[Total Cost SDG]]/Table1[[#This Row],[Volume MT/Head]]),0)</f>
        <v>0</v>
      </c>
      <c r="AA3344" s="57" t="e">
        <f t="shared" si="284"/>
        <v>#DIV/0!</v>
      </c>
      <c r="AB3344" s="57">
        <f>IFERROR((Table1[[#This Row],[Total Cost USD]]/Table1[[#This Row],[Volume MT/Head]]),0)</f>
        <v>0</v>
      </c>
      <c r="AD3344" s="6">
        <f>Table1[[#This Row],[Volume MT/Head]]-Table1[[#This Row],[Delivered MT]]</f>
        <v>0</v>
      </c>
      <c r="AE3344" s="6">
        <f>Table1[[#This Row],[Delivered MT]]*Table1[[#This Row],[Average Cost SDG/MT]]</f>
        <v>0</v>
      </c>
    </row>
    <row r="3345" spans="1:31" hidden="1" x14ac:dyDescent="0.2">
      <c r="A3345" s="1">
        <v>3356</v>
      </c>
      <c r="P3345" s="6">
        <f t="shared" si="281"/>
        <v>0</v>
      </c>
      <c r="R3345" s="6">
        <f t="shared" si="282"/>
        <v>0</v>
      </c>
      <c r="S3345" s="57">
        <f t="shared" si="280"/>
        <v>0</v>
      </c>
      <c r="T3345" s="6">
        <f>Table1[[#This Row],[Volume in Units]]*Table1[[#This Row],[Price SDG/Unit]]</f>
        <v>0</v>
      </c>
      <c r="U3345" s="57">
        <f>Table1[[#This Row],[Volume MT/Head]]*Table1[[#This Row],[Price USD/(MT/Head)]]</f>
        <v>0</v>
      </c>
      <c r="W3345" s="28">
        <f>Table1[[#This Row],[Commission SDG/MT]]*Table1[[#This Row],[Volume in Units]]</f>
        <v>0</v>
      </c>
      <c r="Y3345" s="28">
        <f t="shared" si="283"/>
        <v>0</v>
      </c>
      <c r="Z3345" s="6">
        <f>IFERROR((Table1[[#This Row],[Total Cost SDG]]/Table1[[#This Row],[Volume MT/Head]]),0)</f>
        <v>0</v>
      </c>
      <c r="AA3345" s="57" t="e">
        <f t="shared" si="284"/>
        <v>#DIV/0!</v>
      </c>
      <c r="AB3345" s="57">
        <f>IFERROR((Table1[[#This Row],[Total Cost USD]]/Table1[[#This Row],[Volume MT/Head]]),0)</f>
        <v>0</v>
      </c>
      <c r="AD3345" s="6">
        <f>Table1[[#This Row],[Volume MT/Head]]-Table1[[#This Row],[Delivered MT]]</f>
        <v>0</v>
      </c>
      <c r="AE3345" s="6">
        <f>Table1[[#This Row],[Delivered MT]]*Table1[[#This Row],[Average Cost SDG/MT]]</f>
        <v>0</v>
      </c>
    </row>
    <row r="3346" spans="1:31" hidden="1" x14ac:dyDescent="0.2">
      <c r="A3346" s="1">
        <v>3357</v>
      </c>
      <c r="P3346" s="6">
        <f t="shared" si="281"/>
        <v>0</v>
      </c>
      <c r="R3346" s="6">
        <f t="shared" si="282"/>
        <v>0</v>
      </c>
      <c r="S3346" s="57">
        <f t="shared" si="280"/>
        <v>0</v>
      </c>
      <c r="T3346" s="6">
        <f>Table1[[#This Row],[Volume in Units]]*Table1[[#This Row],[Price SDG/Unit]]</f>
        <v>0</v>
      </c>
      <c r="U3346" s="57">
        <f>Table1[[#This Row],[Volume MT/Head]]*Table1[[#This Row],[Price USD/(MT/Head)]]</f>
        <v>0</v>
      </c>
      <c r="W3346" s="28">
        <f>Table1[[#This Row],[Commission SDG/MT]]*Table1[[#This Row],[Volume in Units]]</f>
        <v>0</v>
      </c>
      <c r="Y3346" s="28">
        <f t="shared" si="283"/>
        <v>0</v>
      </c>
      <c r="Z3346" s="6">
        <f>IFERROR((Table1[[#This Row],[Total Cost SDG]]/Table1[[#This Row],[Volume MT/Head]]),0)</f>
        <v>0</v>
      </c>
      <c r="AA3346" s="57" t="e">
        <f t="shared" si="284"/>
        <v>#DIV/0!</v>
      </c>
      <c r="AB3346" s="57">
        <f>IFERROR((Table1[[#This Row],[Total Cost USD]]/Table1[[#This Row],[Volume MT/Head]]),0)</f>
        <v>0</v>
      </c>
      <c r="AD3346" s="6">
        <f>Table1[[#This Row],[Volume MT/Head]]-Table1[[#This Row],[Delivered MT]]</f>
        <v>0</v>
      </c>
      <c r="AE3346" s="6">
        <f>Table1[[#This Row],[Delivered MT]]*Table1[[#This Row],[Average Cost SDG/MT]]</f>
        <v>0</v>
      </c>
    </row>
    <row r="3347" spans="1:31" hidden="1" x14ac:dyDescent="0.2">
      <c r="A3347" s="1">
        <v>3358</v>
      </c>
      <c r="P3347" s="6">
        <f t="shared" si="281"/>
        <v>0</v>
      </c>
      <c r="R3347" s="6">
        <f t="shared" si="282"/>
        <v>0</v>
      </c>
      <c r="S3347" s="57">
        <f t="shared" si="280"/>
        <v>0</v>
      </c>
      <c r="T3347" s="6">
        <f>Table1[[#This Row],[Volume in Units]]*Table1[[#This Row],[Price SDG/Unit]]</f>
        <v>0</v>
      </c>
      <c r="U3347" s="57">
        <f>Table1[[#This Row],[Volume MT/Head]]*Table1[[#This Row],[Price USD/(MT/Head)]]</f>
        <v>0</v>
      </c>
      <c r="W3347" s="28">
        <f>Table1[[#This Row],[Commission SDG/MT]]*Table1[[#This Row],[Volume in Units]]</f>
        <v>0</v>
      </c>
      <c r="Y3347" s="28">
        <f t="shared" si="283"/>
        <v>0</v>
      </c>
      <c r="Z3347" s="6">
        <f>IFERROR((Table1[[#This Row],[Total Cost SDG]]/Table1[[#This Row],[Volume MT/Head]]),0)</f>
        <v>0</v>
      </c>
      <c r="AA3347" s="57" t="e">
        <f t="shared" si="284"/>
        <v>#DIV/0!</v>
      </c>
      <c r="AB3347" s="57">
        <f>IFERROR((Table1[[#This Row],[Total Cost USD]]/Table1[[#This Row],[Volume MT/Head]]),0)</f>
        <v>0</v>
      </c>
      <c r="AD3347" s="6">
        <f>Table1[[#This Row],[Volume MT/Head]]-Table1[[#This Row],[Delivered MT]]</f>
        <v>0</v>
      </c>
      <c r="AE3347" s="6">
        <f>Table1[[#This Row],[Delivered MT]]*Table1[[#This Row],[Average Cost SDG/MT]]</f>
        <v>0</v>
      </c>
    </row>
    <row r="3348" spans="1:31" hidden="1" x14ac:dyDescent="0.2">
      <c r="A3348" s="1">
        <v>3359</v>
      </c>
      <c r="P3348" s="6">
        <f t="shared" si="281"/>
        <v>0</v>
      </c>
      <c r="R3348" s="6">
        <f t="shared" si="282"/>
        <v>0</v>
      </c>
      <c r="S3348" s="57">
        <f t="shared" si="280"/>
        <v>0</v>
      </c>
      <c r="T3348" s="6">
        <f>Table1[[#This Row],[Volume in Units]]*Table1[[#This Row],[Price SDG/Unit]]</f>
        <v>0</v>
      </c>
      <c r="U3348" s="57">
        <f>Table1[[#This Row],[Volume MT/Head]]*Table1[[#This Row],[Price USD/(MT/Head)]]</f>
        <v>0</v>
      </c>
      <c r="W3348" s="28">
        <f>Table1[[#This Row],[Commission SDG/MT]]*Table1[[#This Row],[Volume in Units]]</f>
        <v>0</v>
      </c>
      <c r="Y3348" s="28">
        <f t="shared" si="283"/>
        <v>0</v>
      </c>
      <c r="Z3348" s="6">
        <f>IFERROR((Table1[[#This Row],[Total Cost SDG]]/Table1[[#This Row],[Volume MT/Head]]),0)</f>
        <v>0</v>
      </c>
      <c r="AA3348" s="57" t="e">
        <f t="shared" si="284"/>
        <v>#DIV/0!</v>
      </c>
      <c r="AB3348" s="57">
        <f>IFERROR((Table1[[#This Row],[Total Cost USD]]/Table1[[#This Row],[Volume MT/Head]]),0)</f>
        <v>0</v>
      </c>
      <c r="AD3348" s="6">
        <f>Table1[[#This Row],[Volume MT/Head]]-Table1[[#This Row],[Delivered MT]]</f>
        <v>0</v>
      </c>
      <c r="AE3348" s="6">
        <f>Table1[[#This Row],[Delivered MT]]*Table1[[#This Row],[Average Cost SDG/MT]]</f>
        <v>0</v>
      </c>
    </row>
    <row r="3349" spans="1:31" hidden="1" x14ac:dyDescent="0.2">
      <c r="A3349" s="1">
        <v>3360</v>
      </c>
      <c r="P3349" s="6">
        <f t="shared" si="281"/>
        <v>0</v>
      </c>
      <c r="R3349" s="6">
        <f t="shared" si="282"/>
        <v>0</v>
      </c>
      <c r="S3349" s="57">
        <f t="shared" si="280"/>
        <v>0</v>
      </c>
      <c r="T3349" s="6">
        <f>Table1[[#This Row],[Volume in Units]]*Table1[[#This Row],[Price SDG/Unit]]</f>
        <v>0</v>
      </c>
      <c r="U3349" s="57">
        <f>Table1[[#This Row],[Volume MT/Head]]*Table1[[#This Row],[Price USD/(MT/Head)]]</f>
        <v>0</v>
      </c>
      <c r="W3349" s="28">
        <f>Table1[[#This Row],[Commission SDG/MT]]*Table1[[#This Row],[Volume in Units]]</f>
        <v>0</v>
      </c>
      <c r="Y3349" s="28">
        <f t="shared" si="283"/>
        <v>0</v>
      </c>
      <c r="Z3349" s="6">
        <f>IFERROR((Table1[[#This Row],[Total Cost SDG]]/Table1[[#This Row],[Volume MT/Head]]),0)</f>
        <v>0</v>
      </c>
      <c r="AA3349" s="57" t="e">
        <f t="shared" si="284"/>
        <v>#DIV/0!</v>
      </c>
      <c r="AB3349" s="57">
        <f>IFERROR((Table1[[#This Row],[Total Cost USD]]/Table1[[#This Row],[Volume MT/Head]]),0)</f>
        <v>0</v>
      </c>
      <c r="AD3349" s="6">
        <f>Table1[[#This Row],[Volume MT/Head]]-Table1[[#This Row],[Delivered MT]]</f>
        <v>0</v>
      </c>
      <c r="AE3349" s="6">
        <f>Table1[[#This Row],[Delivered MT]]*Table1[[#This Row],[Average Cost SDG/MT]]</f>
        <v>0</v>
      </c>
    </row>
    <row r="3350" spans="1:31" hidden="1" x14ac:dyDescent="0.2">
      <c r="A3350" s="1">
        <v>3361</v>
      </c>
      <c r="P3350" s="6">
        <f t="shared" si="281"/>
        <v>0</v>
      </c>
      <c r="R3350" s="6">
        <f t="shared" si="282"/>
        <v>0</v>
      </c>
      <c r="S3350" s="57">
        <f t="shared" si="280"/>
        <v>0</v>
      </c>
      <c r="T3350" s="6">
        <f>Table1[[#This Row],[Volume in Units]]*Table1[[#This Row],[Price SDG/Unit]]</f>
        <v>0</v>
      </c>
      <c r="U3350" s="57">
        <f>Table1[[#This Row],[Volume MT/Head]]*Table1[[#This Row],[Price USD/(MT/Head)]]</f>
        <v>0</v>
      </c>
      <c r="W3350" s="28">
        <f>Table1[[#This Row],[Commission SDG/MT]]*Table1[[#This Row],[Volume in Units]]</f>
        <v>0</v>
      </c>
      <c r="Y3350" s="28">
        <f t="shared" si="283"/>
        <v>0</v>
      </c>
      <c r="Z3350" s="6">
        <f>IFERROR((Table1[[#This Row],[Total Cost SDG]]/Table1[[#This Row],[Volume MT/Head]]),0)</f>
        <v>0</v>
      </c>
      <c r="AA3350" s="57" t="e">
        <f t="shared" si="284"/>
        <v>#DIV/0!</v>
      </c>
      <c r="AB3350" s="57">
        <f>IFERROR((Table1[[#This Row],[Total Cost USD]]/Table1[[#This Row],[Volume MT/Head]]),0)</f>
        <v>0</v>
      </c>
      <c r="AD3350" s="6">
        <f>Table1[[#This Row],[Volume MT/Head]]-Table1[[#This Row],[Delivered MT]]</f>
        <v>0</v>
      </c>
      <c r="AE3350" s="6">
        <f>Table1[[#This Row],[Delivered MT]]*Table1[[#This Row],[Average Cost SDG/MT]]</f>
        <v>0</v>
      </c>
    </row>
    <row r="3351" spans="1:31" hidden="1" x14ac:dyDescent="0.2">
      <c r="A3351" s="1">
        <v>3362</v>
      </c>
      <c r="P3351" s="6">
        <f t="shared" si="281"/>
        <v>0</v>
      </c>
      <c r="R3351" s="6">
        <f t="shared" si="282"/>
        <v>0</v>
      </c>
      <c r="S3351" s="57">
        <f t="shared" si="280"/>
        <v>0</v>
      </c>
      <c r="T3351" s="6">
        <f>Table1[[#This Row],[Volume in Units]]*Table1[[#This Row],[Price SDG/Unit]]</f>
        <v>0</v>
      </c>
      <c r="U3351" s="57">
        <f>Table1[[#This Row],[Volume MT/Head]]*Table1[[#This Row],[Price USD/(MT/Head)]]</f>
        <v>0</v>
      </c>
      <c r="W3351" s="28">
        <f>Table1[[#This Row],[Commission SDG/MT]]*Table1[[#This Row],[Volume in Units]]</f>
        <v>0</v>
      </c>
      <c r="Y3351" s="28">
        <f t="shared" si="283"/>
        <v>0</v>
      </c>
      <c r="Z3351" s="6">
        <f>IFERROR((Table1[[#This Row],[Total Cost SDG]]/Table1[[#This Row],[Volume MT/Head]]),0)</f>
        <v>0</v>
      </c>
      <c r="AA3351" s="57" t="e">
        <f t="shared" si="284"/>
        <v>#DIV/0!</v>
      </c>
      <c r="AB3351" s="57">
        <f>IFERROR((Table1[[#This Row],[Total Cost USD]]/Table1[[#This Row],[Volume MT/Head]]),0)</f>
        <v>0</v>
      </c>
      <c r="AD3351" s="6">
        <f>Table1[[#This Row],[Volume MT/Head]]-Table1[[#This Row],[Delivered MT]]</f>
        <v>0</v>
      </c>
      <c r="AE3351" s="6">
        <f>Table1[[#This Row],[Delivered MT]]*Table1[[#This Row],[Average Cost SDG/MT]]</f>
        <v>0</v>
      </c>
    </row>
    <row r="3352" spans="1:31" hidden="1" x14ac:dyDescent="0.2">
      <c r="A3352" s="1">
        <v>3363</v>
      </c>
      <c r="P3352" s="6">
        <f t="shared" si="281"/>
        <v>0</v>
      </c>
      <c r="R3352" s="6">
        <f t="shared" si="282"/>
        <v>0</v>
      </c>
      <c r="S3352" s="57">
        <f t="shared" si="280"/>
        <v>0</v>
      </c>
      <c r="T3352" s="6">
        <f>Table1[[#This Row],[Volume in Units]]*Table1[[#This Row],[Price SDG/Unit]]</f>
        <v>0</v>
      </c>
      <c r="U3352" s="57">
        <f>Table1[[#This Row],[Volume MT/Head]]*Table1[[#This Row],[Price USD/(MT/Head)]]</f>
        <v>0</v>
      </c>
      <c r="W3352" s="28">
        <f>Table1[[#This Row],[Commission SDG/MT]]*Table1[[#This Row],[Volume in Units]]</f>
        <v>0</v>
      </c>
      <c r="Y3352" s="28">
        <f t="shared" si="283"/>
        <v>0</v>
      </c>
      <c r="Z3352" s="6">
        <f>IFERROR((Table1[[#This Row],[Total Cost SDG]]/Table1[[#This Row],[Volume MT/Head]]),0)</f>
        <v>0</v>
      </c>
      <c r="AA3352" s="57" t="e">
        <f t="shared" si="284"/>
        <v>#DIV/0!</v>
      </c>
      <c r="AB3352" s="57">
        <f>IFERROR((Table1[[#This Row],[Total Cost USD]]/Table1[[#This Row],[Volume MT/Head]]),0)</f>
        <v>0</v>
      </c>
      <c r="AD3352" s="6">
        <f>Table1[[#This Row],[Volume MT/Head]]-Table1[[#This Row],[Delivered MT]]</f>
        <v>0</v>
      </c>
      <c r="AE3352" s="6">
        <f>Table1[[#This Row],[Delivered MT]]*Table1[[#This Row],[Average Cost SDG/MT]]</f>
        <v>0</v>
      </c>
    </row>
    <row r="3353" spans="1:31" hidden="1" x14ac:dyDescent="0.2">
      <c r="A3353" s="1">
        <v>3364</v>
      </c>
      <c r="P3353" s="6">
        <f t="shared" si="281"/>
        <v>0</v>
      </c>
      <c r="R3353" s="6">
        <f t="shared" si="282"/>
        <v>0</v>
      </c>
      <c r="S3353" s="57">
        <f t="shared" ref="S3353:S3416" si="285">IFERROR((R3353/F3353),0)</f>
        <v>0</v>
      </c>
      <c r="T3353" s="6">
        <f>Table1[[#This Row],[Volume in Units]]*Table1[[#This Row],[Price SDG/Unit]]</f>
        <v>0</v>
      </c>
      <c r="U3353" s="57">
        <f>Table1[[#This Row],[Volume MT/Head]]*Table1[[#This Row],[Price USD/(MT/Head)]]</f>
        <v>0</v>
      </c>
      <c r="W3353" s="28">
        <f>Table1[[#This Row],[Commission SDG/MT]]*Table1[[#This Row],[Volume in Units]]</f>
        <v>0</v>
      </c>
      <c r="Y3353" s="28">
        <f t="shared" si="283"/>
        <v>0</v>
      </c>
      <c r="Z3353" s="6">
        <f>IFERROR((Table1[[#This Row],[Total Cost SDG]]/Table1[[#This Row],[Volume MT/Head]]),0)</f>
        <v>0</v>
      </c>
      <c r="AA3353" s="57" t="e">
        <f t="shared" si="284"/>
        <v>#DIV/0!</v>
      </c>
      <c r="AB3353" s="57">
        <f>IFERROR((Table1[[#This Row],[Total Cost USD]]/Table1[[#This Row],[Volume MT/Head]]),0)</f>
        <v>0</v>
      </c>
      <c r="AD3353" s="6">
        <f>Table1[[#This Row],[Volume MT/Head]]-Table1[[#This Row],[Delivered MT]]</f>
        <v>0</v>
      </c>
      <c r="AE3353" s="6">
        <f>Table1[[#This Row],[Delivered MT]]*Table1[[#This Row],[Average Cost SDG/MT]]</f>
        <v>0</v>
      </c>
    </row>
    <row r="3354" spans="1:31" hidden="1" x14ac:dyDescent="0.2">
      <c r="A3354" s="1">
        <v>3365</v>
      </c>
      <c r="P3354" s="6">
        <f t="shared" si="281"/>
        <v>0</v>
      </c>
      <c r="R3354" s="6">
        <f t="shared" si="282"/>
        <v>0</v>
      </c>
      <c r="S3354" s="57">
        <f t="shared" si="285"/>
        <v>0</v>
      </c>
      <c r="T3354" s="6">
        <f>Table1[[#This Row],[Volume in Units]]*Table1[[#This Row],[Price SDG/Unit]]</f>
        <v>0</v>
      </c>
      <c r="U3354" s="57">
        <f>Table1[[#This Row],[Volume MT/Head]]*Table1[[#This Row],[Price USD/(MT/Head)]]</f>
        <v>0</v>
      </c>
      <c r="W3354" s="28">
        <f>Table1[[#This Row],[Commission SDG/MT]]*Table1[[#This Row],[Volume in Units]]</f>
        <v>0</v>
      </c>
      <c r="Y3354" s="28">
        <f t="shared" si="283"/>
        <v>0</v>
      </c>
      <c r="Z3354" s="6">
        <f>IFERROR((Table1[[#This Row],[Total Cost SDG]]/Table1[[#This Row],[Volume MT/Head]]),0)</f>
        <v>0</v>
      </c>
      <c r="AA3354" s="57" t="e">
        <f t="shared" si="284"/>
        <v>#DIV/0!</v>
      </c>
      <c r="AB3354" s="57">
        <f>IFERROR((Table1[[#This Row],[Total Cost USD]]/Table1[[#This Row],[Volume MT/Head]]),0)</f>
        <v>0</v>
      </c>
      <c r="AD3354" s="6">
        <f>Table1[[#This Row],[Volume MT/Head]]-Table1[[#This Row],[Delivered MT]]</f>
        <v>0</v>
      </c>
      <c r="AE3354" s="6">
        <f>Table1[[#This Row],[Delivered MT]]*Table1[[#This Row],[Average Cost SDG/MT]]</f>
        <v>0</v>
      </c>
    </row>
    <row r="3355" spans="1:31" hidden="1" x14ac:dyDescent="0.2">
      <c r="A3355" s="1">
        <v>3366</v>
      </c>
      <c r="P3355" s="6">
        <f t="shared" si="281"/>
        <v>0</v>
      </c>
      <c r="R3355" s="6">
        <f t="shared" si="282"/>
        <v>0</v>
      </c>
      <c r="S3355" s="57">
        <f t="shared" si="285"/>
        <v>0</v>
      </c>
      <c r="T3355" s="6">
        <f>Table1[[#This Row],[Volume in Units]]*Table1[[#This Row],[Price SDG/Unit]]</f>
        <v>0</v>
      </c>
      <c r="U3355" s="57">
        <f>Table1[[#This Row],[Volume MT/Head]]*Table1[[#This Row],[Price USD/(MT/Head)]]</f>
        <v>0</v>
      </c>
      <c r="W3355" s="28">
        <f>Table1[[#This Row],[Commission SDG/MT]]*Table1[[#This Row],[Volume in Units]]</f>
        <v>0</v>
      </c>
      <c r="Y3355" s="28">
        <f t="shared" si="283"/>
        <v>0</v>
      </c>
      <c r="Z3355" s="6">
        <f>IFERROR((Table1[[#This Row],[Total Cost SDG]]/Table1[[#This Row],[Volume MT/Head]]),0)</f>
        <v>0</v>
      </c>
      <c r="AA3355" s="57" t="e">
        <f t="shared" si="284"/>
        <v>#DIV/0!</v>
      </c>
      <c r="AB3355" s="57">
        <f>IFERROR((Table1[[#This Row],[Total Cost USD]]/Table1[[#This Row],[Volume MT/Head]]),0)</f>
        <v>0</v>
      </c>
      <c r="AD3355" s="6">
        <f>Table1[[#This Row],[Volume MT/Head]]-Table1[[#This Row],[Delivered MT]]</f>
        <v>0</v>
      </c>
      <c r="AE3355" s="6">
        <f>Table1[[#This Row],[Delivered MT]]*Table1[[#This Row],[Average Cost SDG/MT]]</f>
        <v>0</v>
      </c>
    </row>
    <row r="3356" spans="1:31" hidden="1" x14ac:dyDescent="0.2">
      <c r="A3356" s="1">
        <v>3367</v>
      </c>
      <c r="P3356" s="6">
        <f t="shared" si="281"/>
        <v>0</v>
      </c>
      <c r="R3356" s="6">
        <f t="shared" si="282"/>
        <v>0</v>
      </c>
      <c r="S3356" s="57">
        <f t="shared" si="285"/>
        <v>0</v>
      </c>
      <c r="T3356" s="6">
        <f>Table1[[#This Row],[Volume in Units]]*Table1[[#This Row],[Price SDG/Unit]]</f>
        <v>0</v>
      </c>
      <c r="U3356" s="57">
        <f>Table1[[#This Row],[Volume MT/Head]]*Table1[[#This Row],[Price USD/(MT/Head)]]</f>
        <v>0</v>
      </c>
      <c r="W3356" s="28">
        <f>Table1[[#This Row],[Commission SDG/MT]]*Table1[[#This Row],[Volume in Units]]</f>
        <v>0</v>
      </c>
      <c r="Y3356" s="28">
        <f t="shared" si="283"/>
        <v>0</v>
      </c>
      <c r="Z3356" s="6">
        <f>IFERROR((Table1[[#This Row],[Total Cost SDG]]/Table1[[#This Row],[Volume MT/Head]]),0)</f>
        <v>0</v>
      </c>
      <c r="AA3356" s="57" t="e">
        <f t="shared" si="284"/>
        <v>#DIV/0!</v>
      </c>
      <c r="AB3356" s="57">
        <f>IFERROR((Table1[[#This Row],[Total Cost USD]]/Table1[[#This Row],[Volume MT/Head]]),0)</f>
        <v>0</v>
      </c>
      <c r="AD3356" s="6">
        <f>Table1[[#This Row],[Volume MT/Head]]-Table1[[#This Row],[Delivered MT]]</f>
        <v>0</v>
      </c>
      <c r="AE3356" s="6">
        <f>Table1[[#This Row],[Delivered MT]]*Table1[[#This Row],[Average Cost SDG/MT]]</f>
        <v>0</v>
      </c>
    </row>
    <row r="3357" spans="1:31" hidden="1" x14ac:dyDescent="0.2">
      <c r="A3357" s="1">
        <v>3368</v>
      </c>
      <c r="P3357" s="6">
        <f t="shared" si="281"/>
        <v>0</v>
      </c>
      <c r="R3357" s="6">
        <f t="shared" si="282"/>
        <v>0</v>
      </c>
      <c r="S3357" s="57">
        <f t="shared" si="285"/>
        <v>0</v>
      </c>
      <c r="T3357" s="6">
        <f>Table1[[#This Row],[Volume in Units]]*Table1[[#This Row],[Price SDG/Unit]]</f>
        <v>0</v>
      </c>
      <c r="U3357" s="57">
        <f>Table1[[#This Row],[Volume MT/Head]]*Table1[[#This Row],[Price USD/(MT/Head)]]</f>
        <v>0</v>
      </c>
      <c r="W3357" s="28">
        <f>Table1[[#This Row],[Commission SDG/MT]]*Table1[[#This Row],[Volume in Units]]</f>
        <v>0</v>
      </c>
      <c r="Y3357" s="28">
        <f t="shared" si="283"/>
        <v>0</v>
      </c>
      <c r="Z3357" s="6">
        <f>IFERROR((Table1[[#This Row],[Total Cost SDG]]/Table1[[#This Row],[Volume MT/Head]]),0)</f>
        <v>0</v>
      </c>
      <c r="AA3357" s="57" t="e">
        <f t="shared" si="284"/>
        <v>#DIV/0!</v>
      </c>
      <c r="AB3357" s="57">
        <f>IFERROR((Table1[[#This Row],[Total Cost USD]]/Table1[[#This Row],[Volume MT/Head]]),0)</f>
        <v>0</v>
      </c>
      <c r="AD3357" s="6">
        <f>Table1[[#This Row],[Volume MT/Head]]-Table1[[#This Row],[Delivered MT]]</f>
        <v>0</v>
      </c>
      <c r="AE3357" s="6">
        <f>Table1[[#This Row],[Delivered MT]]*Table1[[#This Row],[Average Cost SDG/MT]]</f>
        <v>0</v>
      </c>
    </row>
    <row r="3358" spans="1:31" hidden="1" x14ac:dyDescent="0.2">
      <c r="A3358" s="1">
        <v>3369</v>
      </c>
      <c r="P3358" s="6">
        <f t="shared" si="281"/>
        <v>0</v>
      </c>
      <c r="R3358" s="6">
        <f t="shared" si="282"/>
        <v>0</v>
      </c>
      <c r="S3358" s="57">
        <f t="shared" si="285"/>
        <v>0</v>
      </c>
      <c r="T3358" s="6">
        <f>Table1[[#This Row],[Volume in Units]]*Table1[[#This Row],[Price SDG/Unit]]</f>
        <v>0</v>
      </c>
      <c r="U3358" s="57">
        <f>Table1[[#This Row],[Volume MT/Head]]*Table1[[#This Row],[Price USD/(MT/Head)]]</f>
        <v>0</v>
      </c>
      <c r="W3358" s="28">
        <f>Table1[[#This Row],[Commission SDG/MT]]*Table1[[#This Row],[Volume in Units]]</f>
        <v>0</v>
      </c>
      <c r="Y3358" s="28">
        <f t="shared" si="283"/>
        <v>0</v>
      </c>
      <c r="Z3358" s="6">
        <f>IFERROR((Table1[[#This Row],[Total Cost SDG]]/Table1[[#This Row],[Volume MT/Head]]),0)</f>
        <v>0</v>
      </c>
      <c r="AA3358" s="57" t="e">
        <f t="shared" si="284"/>
        <v>#DIV/0!</v>
      </c>
      <c r="AB3358" s="57">
        <f>IFERROR((Table1[[#This Row],[Total Cost USD]]/Table1[[#This Row],[Volume MT/Head]]),0)</f>
        <v>0</v>
      </c>
      <c r="AD3358" s="6">
        <f>Table1[[#This Row],[Volume MT/Head]]-Table1[[#This Row],[Delivered MT]]</f>
        <v>0</v>
      </c>
      <c r="AE3358" s="6">
        <f>Table1[[#This Row],[Delivered MT]]*Table1[[#This Row],[Average Cost SDG/MT]]</f>
        <v>0</v>
      </c>
    </row>
    <row r="3359" spans="1:31" hidden="1" x14ac:dyDescent="0.2">
      <c r="A3359" s="1">
        <v>3370</v>
      </c>
      <c r="P3359" s="6">
        <f t="shared" si="281"/>
        <v>0</v>
      </c>
      <c r="R3359" s="6">
        <f t="shared" si="282"/>
        <v>0</v>
      </c>
      <c r="S3359" s="57">
        <f t="shared" si="285"/>
        <v>0</v>
      </c>
      <c r="T3359" s="6">
        <f>Table1[[#This Row],[Volume in Units]]*Table1[[#This Row],[Price SDG/Unit]]</f>
        <v>0</v>
      </c>
      <c r="U3359" s="57">
        <f>Table1[[#This Row],[Volume MT/Head]]*Table1[[#This Row],[Price USD/(MT/Head)]]</f>
        <v>0</v>
      </c>
      <c r="W3359" s="28">
        <f>Table1[[#This Row],[Commission SDG/MT]]*Table1[[#This Row],[Volume in Units]]</f>
        <v>0</v>
      </c>
      <c r="Y3359" s="28">
        <f t="shared" si="283"/>
        <v>0</v>
      </c>
      <c r="Z3359" s="6">
        <f>IFERROR((Table1[[#This Row],[Total Cost SDG]]/Table1[[#This Row],[Volume MT/Head]]),0)</f>
        <v>0</v>
      </c>
      <c r="AA3359" s="57" t="e">
        <f t="shared" si="284"/>
        <v>#DIV/0!</v>
      </c>
      <c r="AB3359" s="57">
        <f>IFERROR((Table1[[#This Row],[Total Cost USD]]/Table1[[#This Row],[Volume MT/Head]]),0)</f>
        <v>0</v>
      </c>
      <c r="AD3359" s="6">
        <f>Table1[[#This Row],[Volume MT/Head]]-Table1[[#This Row],[Delivered MT]]</f>
        <v>0</v>
      </c>
      <c r="AE3359" s="6">
        <f>Table1[[#This Row],[Delivered MT]]*Table1[[#This Row],[Average Cost SDG/MT]]</f>
        <v>0</v>
      </c>
    </row>
    <row r="3360" spans="1:31" hidden="1" x14ac:dyDescent="0.2">
      <c r="A3360" s="1">
        <v>3371</v>
      </c>
      <c r="P3360" s="6">
        <f t="shared" si="281"/>
        <v>0</v>
      </c>
      <c r="R3360" s="6">
        <f t="shared" si="282"/>
        <v>0</v>
      </c>
      <c r="S3360" s="57">
        <f t="shared" si="285"/>
        <v>0</v>
      </c>
      <c r="T3360" s="6">
        <f>Table1[[#This Row],[Volume in Units]]*Table1[[#This Row],[Price SDG/Unit]]</f>
        <v>0</v>
      </c>
      <c r="U3360" s="57">
        <f>Table1[[#This Row],[Volume MT/Head]]*Table1[[#This Row],[Price USD/(MT/Head)]]</f>
        <v>0</v>
      </c>
      <c r="W3360" s="28">
        <f>Table1[[#This Row],[Commission SDG/MT]]*Table1[[#This Row],[Volume in Units]]</f>
        <v>0</v>
      </c>
      <c r="Y3360" s="28">
        <f t="shared" si="283"/>
        <v>0</v>
      </c>
      <c r="Z3360" s="6">
        <f>IFERROR((Table1[[#This Row],[Total Cost SDG]]/Table1[[#This Row],[Volume MT/Head]]),0)</f>
        <v>0</v>
      </c>
      <c r="AA3360" s="57" t="e">
        <f t="shared" si="284"/>
        <v>#DIV/0!</v>
      </c>
      <c r="AB3360" s="57">
        <f>IFERROR((Table1[[#This Row],[Total Cost USD]]/Table1[[#This Row],[Volume MT/Head]]),0)</f>
        <v>0</v>
      </c>
      <c r="AD3360" s="6">
        <f>Table1[[#This Row],[Volume MT/Head]]-Table1[[#This Row],[Delivered MT]]</f>
        <v>0</v>
      </c>
      <c r="AE3360" s="6">
        <f>Table1[[#This Row],[Delivered MT]]*Table1[[#This Row],[Average Cost SDG/MT]]</f>
        <v>0</v>
      </c>
    </row>
    <row r="3361" spans="1:31" hidden="1" x14ac:dyDescent="0.2">
      <c r="A3361" s="1">
        <v>3372</v>
      </c>
      <c r="P3361" s="6">
        <f t="shared" si="281"/>
        <v>0</v>
      </c>
      <c r="R3361" s="6">
        <f t="shared" si="282"/>
        <v>0</v>
      </c>
      <c r="S3361" s="57">
        <f t="shared" si="285"/>
        <v>0</v>
      </c>
      <c r="T3361" s="6">
        <f>Table1[[#This Row],[Volume in Units]]*Table1[[#This Row],[Price SDG/Unit]]</f>
        <v>0</v>
      </c>
      <c r="U3361" s="57">
        <f>Table1[[#This Row],[Volume MT/Head]]*Table1[[#This Row],[Price USD/(MT/Head)]]</f>
        <v>0</v>
      </c>
      <c r="W3361" s="28">
        <f>Table1[[#This Row],[Commission SDG/MT]]*Table1[[#This Row],[Volume in Units]]</f>
        <v>0</v>
      </c>
      <c r="Y3361" s="28">
        <f t="shared" si="283"/>
        <v>0</v>
      </c>
      <c r="Z3361" s="6">
        <f>IFERROR((Table1[[#This Row],[Total Cost SDG]]/Table1[[#This Row],[Volume MT/Head]]),0)</f>
        <v>0</v>
      </c>
      <c r="AA3361" s="57" t="e">
        <f t="shared" si="284"/>
        <v>#DIV/0!</v>
      </c>
      <c r="AB3361" s="57">
        <f>IFERROR((Table1[[#This Row],[Total Cost USD]]/Table1[[#This Row],[Volume MT/Head]]),0)</f>
        <v>0</v>
      </c>
      <c r="AD3361" s="6">
        <f>Table1[[#This Row],[Volume MT/Head]]-Table1[[#This Row],[Delivered MT]]</f>
        <v>0</v>
      </c>
      <c r="AE3361" s="6">
        <f>Table1[[#This Row],[Delivered MT]]*Table1[[#This Row],[Average Cost SDG/MT]]</f>
        <v>0</v>
      </c>
    </row>
    <row r="3362" spans="1:31" hidden="1" x14ac:dyDescent="0.2">
      <c r="A3362" s="1">
        <v>3373</v>
      </c>
      <c r="P3362" s="6">
        <f t="shared" si="281"/>
        <v>0</v>
      </c>
      <c r="R3362" s="6">
        <f t="shared" si="282"/>
        <v>0</v>
      </c>
      <c r="S3362" s="57">
        <f t="shared" si="285"/>
        <v>0</v>
      </c>
      <c r="T3362" s="6">
        <f>Table1[[#This Row],[Volume in Units]]*Table1[[#This Row],[Price SDG/Unit]]</f>
        <v>0</v>
      </c>
      <c r="U3362" s="57">
        <f>Table1[[#This Row],[Volume MT/Head]]*Table1[[#This Row],[Price USD/(MT/Head)]]</f>
        <v>0</v>
      </c>
      <c r="W3362" s="28">
        <f>Table1[[#This Row],[Commission SDG/MT]]*Table1[[#This Row],[Volume in Units]]</f>
        <v>0</v>
      </c>
      <c r="Y3362" s="28">
        <f t="shared" si="283"/>
        <v>0</v>
      </c>
      <c r="Z3362" s="6">
        <f>IFERROR((Table1[[#This Row],[Total Cost SDG]]/Table1[[#This Row],[Volume MT/Head]]),0)</f>
        <v>0</v>
      </c>
      <c r="AA3362" s="57" t="e">
        <f t="shared" si="284"/>
        <v>#DIV/0!</v>
      </c>
      <c r="AB3362" s="57">
        <f>IFERROR((Table1[[#This Row],[Total Cost USD]]/Table1[[#This Row],[Volume MT/Head]]),0)</f>
        <v>0</v>
      </c>
      <c r="AD3362" s="6">
        <f>Table1[[#This Row],[Volume MT/Head]]-Table1[[#This Row],[Delivered MT]]</f>
        <v>0</v>
      </c>
      <c r="AE3362" s="6">
        <f>Table1[[#This Row],[Delivered MT]]*Table1[[#This Row],[Average Cost SDG/MT]]</f>
        <v>0</v>
      </c>
    </row>
    <row r="3363" spans="1:31" hidden="1" x14ac:dyDescent="0.2">
      <c r="A3363" s="1">
        <v>3374</v>
      </c>
      <c r="P3363" s="6">
        <f t="shared" si="281"/>
        <v>0</v>
      </c>
      <c r="R3363" s="6">
        <f t="shared" si="282"/>
        <v>0</v>
      </c>
      <c r="S3363" s="57">
        <f t="shared" si="285"/>
        <v>0</v>
      </c>
      <c r="T3363" s="6">
        <f>Table1[[#This Row],[Volume in Units]]*Table1[[#This Row],[Price SDG/Unit]]</f>
        <v>0</v>
      </c>
      <c r="U3363" s="57">
        <f>Table1[[#This Row],[Volume MT/Head]]*Table1[[#This Row],[Price USD/(MT/Head)]]</f>
        <v>0</v>
      </c>
      <c r="W3363" s="28">
        <f>Table1[[#This Row],[Commission SDG/MT]]*Table1[[#This Row],[Volume in Units]]</f>
        <v>0</v>
      </c>
      <c r="Y3363" s="28">
        <f t="shared" si="283"/>
        <v>0</v>
      </c>
      <c r="Z3363" s="6">
        <f>IFERROR((Table1[[#This Row],[Total Cost SDG]]/Table1[[#This Row],[Volume MT/Head]]),0)</f>
        <v>0</v>
      </c>
      <c r="AA3363" s="57" t="e">
        <f t="shared" si="284"/>
        <v>#DIV/0!</v>
      </c>
      <c r="AB3363" s="57">
        <f>IFERROR((Table1[[#This Row],[Total Cost USD]]/Table1[[#This Row],[Volume MT/Head]]),0)</f>
        <v>0</v>
      </c>
      <c r="AD3363" s="6">
        <f>Table1[[#This Row],[Volume MT/Head]]-Table1[[#This Row],[Delivered MT]]</f>
        <v>0</v>
      </c>
      <c r="AE3363" s="6">
        <f>Table1[[#This Row],[Delivered MT]]*Table1[[#This Row],[Average Cost SDG/MT]]</f>
        <v>0</v>
      </c>
    </row>
    <row r="3364" spans="1:31" hidden="1" x14ac:dyDescent="0.2">
      <c r="A3364" s="1">
        <v>3375</v>
      </c>
      <c r="P3364" s="6">
        <f t="shared" si="281"/>
        <v>0</v>
      </c>
      <c r="R3364" s="6">
        <f t="shared" si="282"/>
        <v>0</v>
      </c>
      <c r="S3364" s="57">
        <f t="shared" si="285"/>
        <v>0</v>
      </c>
      <c r="T3364" s="6">
        <f>Table1[[#This Row],[Volume in Units]]*Table1[[#This Row],[Price SDG/Unit]]</f>
        <v>0</v>
      </c>
      <c r="U3364" s="57">
        <f>Table1[[#This Row],[Volume MT/Head]]*Table1[[#This Row],[Price USD/(MT/Head)]]</f>
        <v>0</v>
      </c>
      <c r="W3364" s="28">
        <f>Table1[[#This Row],[Commission SDG/MT]]*Table1[[#This Row],[Volume in Units]]</f>
        <v>0</v>
      </c>
      <c r="Y3364" s="28">
        <f t="shared" si="283"/>
        <v>0</v>
      </c>
      <c r="Z3364" s="6">
        <f>IFERROR((Table1[[#This Row],[Total Cost SDG]]/Table1[[#This Row],[Volume MT/Head]]),0)</f>
        <v>0</v>
      </c>
      <c r="AA3364" s="57" t="e">
        <f t="shared" si="284"/>
        <v>#DIV/0!</v>
      </c>
      <c r="AB3364" s="57">
        <f>IFERROR((Table1[[#This Row],[Total Cost USD]]/Table1[[#This Row],[Volume MT/Head]]),0)</f>
        <v>0</v>
      </c>
      <c r="AD3364" s="6">
        <f>Table1[[#This Row],[Volume MT/Head]]-Table1[[#This Row],[Delivered MT]]</f>
        <v>0</v>
      </c>
      <c r="AE3364" s="6">
        <f>Table1[[#This Row],[Delivered MT]]*Table1[[#This Row],[Average Cost SDG/MT]]</f>
        <v>0</v>
      </c>
    </row>
    <row r="3365" spans="1:31" hidden="1" x14ac:dyDescent="0.2">
      <c r="A3365" s="1">
        <v>3376</v>
      </c>
      <c r="P3365" s="6">
        <f t="shared" si="281"/>
        <v>0</v>
      </c>
      <c r="R3365" s="6">
        <f t="shared" si="282"/>
        <v>0</v>
      </c>
      <c r="S3365" s="57">
        <f t="shared" si="285"/>
        <v>0</v>
      </c>
      <c r="T3365" s="6">
        <f>Table1[[#This Row],[Volume in Units]]*Table1[[#This Row],[Price SDG/Unit]]</f>
        <v>0</v>
      </c>
      <c r="U3365" s="57">
        <f>Table1[[#This Row],[Volume MT/Head]]*Table1[[#This Row],[Price USD/(MT/Head)]]</f>
        <v>0</v>
      </c>
      <c r="W3365" s="28">
        <f>Table1[[#This Row],[Commission SDG/MT]]*Table1[[#This Row],[Volume in Units]]</f>
        <v>0</v>
      </c>
      <c r="Y3365" s="28">
        <f t="shared" si="283"/>
        <v>0</v>
      </c>
      <c r="Z3365" s="6">
        <f>IFERROR((Table1[[#This Row],[Total Cost SDG]]/Table1[[#This Row],[Volume MT/Head]]),0)</f>
        <v>0</v>
      </c>
      <c r="AA3365" s="57" t="e">
        <f t="shared" si="284"/>
        <v>#DIV/0!</v>
      </c>
      <c r="AB3365" s="57">
        <f>IFERROR((Table1[[#This Row],[Total Cost USD]]/Table1[[#This Row],[Volume MT/Head]]),0)</f>
        <v>0</v>
      </c>
      <c r="AD3365" s="6">
        <f>Table1[[#This Row],[Volume MT/Head]]-Table1[[#This Row],[Delivered MT]]</f>
        <v>0</v>
      </c>
      <c r="AE3365" s="6">
        <f>Table1[[#This Row],[Delivered MT]]*Table1[[#This Row],[Average Cost SDG/MT]]</f>
        <v>0</v>
      </c>
    </row>
    <row r="3366" spans="1:31" hidden="1" x14ac:dyDescent="0.2">
      <c r="A3366" s="1">
        <v>3377</v>
      </c>
      <c r="P3366" s="6">
        <f t="shared" si="281"/>
        <v>0</v>
      </c>
      <c r="R3366" s="6">
        <f t="shared" si="282"/>
        <v>0</v>
      </c>
      <c r="S3366" s="57">
        <f t="shared" si="285"/>
        <v>0</v>
      </c>
      <c r="T3366" s="6">
        <f>Table1[[#This Row],[Volume in Units]]*Table1[[#This Row],[Price SDG/Unit]]</f>
        <v>0</v>
      </c>
      <c r="U3366" s="57">
        <f>Table1[[#This Row],[Volume MT/Head]]*Table1[[#This Row],[Price USD/(MT/Head)]]</f>
        <v>0</v>
      </c>
      <c r="W3366" s="28">
        <f>Table1[[#This Row],[Commission SDG/MT]]*Table1[[#This Row],[Volume in Units]]</f>
        <v>0</v>
      </c>
      <c r="Y3366" s="28">
        <f t="shared" si="283"/>
        <v>0</v>
      </c>
      <c r="Z3366" s="6">
        <f>IFERROR((Table1[[#This Row],[Total Cost SDG]]/Table1[[#This Row],[Volume MT/Head]]),0)</f>
        <v>0</v>
      </c>
      <c r="AA3366" s="57" t="e">
        <f t="shared" si="284"/>
        <v>#DIV/0!</v>
      </c>
      <c r="AB3366" s="57">
        <f>IFERROR((Table1[[#This Row],[Total Cost USD]]/Table1[[#This Row],[Volume MT/Head]]),0)</f>
        <v>0</v>
      </c>
      <c r="AD3366" s="6">
        <f>Table1[[#This Row],[Volume MT/Head]]-Table1[[#This Row],[Delivered MT]]</f>
        <v>0</v>
      </c>
      <c r="AE3366" s="6">
        <f>Table1[[#This Row],[Delivered MT]]*Table1[[#This Row],[Average Cost SDG/MT]]</f>
        <v>0</v>
      </c>
    </row>
    <row r="3367" spans="1:31" hidden="1" x14ac:dyDescent="0.2">
      <c r="A3367" s="1">
        <v>3378</v>
      </c>
      <c r="P3367" s="6">
        <f t="shared" si="281"/>
        <v>0</v>
      </c>
      <c r="R3367" s="6">
        <f t="shared" si="282"/>
        <v>0</v>
      </c>
      <c r="S3367" s="57">
        <f t="shared" si="285"/>
        <v>0</v>
      </c>
      <c r="T3367" s="6">
        <f>Table1[[#This Row],[Volume in Units]]*Table1[[#This Row],[Price SDG/Unit]]</f>
        <v>0</v>
      </c>
      <c r="U3367" s="57">
        <f>Table1[[#This Row],[Volume MT/Head]]*Table1[[#This Row],[Price USD/(MT/Head)]]</f>
        <v>0</v>
      </c>
      <c r="W3367" s="28">
        <f>Table1[[#This Row],[Commission SDG/MT]]*Table1[[#This Row],[Volume in Units]]</f>
        <v>0</v>
      </c>
      <c r="Y3367" s="28">
        <f t="shared" si="283"/>
        <v>0</v>
      </c>
      <c r="Z3367" s="6">
        <f>IFERROR((Table1[[#This Row],[Total Cost SDG]]/Table1[[#This Row],[Volume MT/Head]]),0)</f>
        <v>0</v>
      </c>
      <c r="AA3367" s="57" t="e">
        <f t="shared" si="284"/>
        <v>#DIV/0!</v>
      </c>
      <c r="AB3367" s="57">
        <f>IFERROR((Table1[[#This Row],[Total Cost USD]]/Table1[[#This Row],[Volume MT/Head]]),0)</f>
        <v>0</v>
      </c>
      <c r="AD3367" s="6">
        <f>Table1[[#This Row],[Volume MT/Head]]-Table1[[#This Row],[Delivered MT]]</f>
        <v>0</v>
      </c>
      <c r="AE3367" s="6">
        <f>Table1[[#This Row],[Delivered MT]]*Table1[[#This Row],[Average Cost SDG/MT]]</f>
        <v>0</v>
      </c>
    </row>
    <row r="3368" spans="1:31" hidden="1" x14ac:dyDescent="0.2">
      <c r="A3368" s="1">
        <v>3379</v>
      </c>
      <c r="P3368" s="6">
        <f t="shared" si="281"/>
        <v>0</v>
      </c>
      <c r="R3368" s="6">
        <f t="shared" si="282"/>
        <v>0</v>
      </c>
      <c r="S3368" s="57">
        <f t="shared" si="285"/>
        <v>0</v>
      </c>
      <c r="T3368" s="6">
        <f>Table1[[#This Row],[Volume in Units]]*Table1[[#This Row],[Price SDG/Unit]]</f>
        <v>0</v>
      </c>
      <c r="U3368" s="57">
        <f>Table1[[#This Row],[Volume MT/Head]]*Table1[[#This Row],[Price USD/(MT/Head)]]</f>
        <v>0</v>
      </c>
      <c r="W3368" s="28">
        <f>Table1[[#This Row],[Commission SDG/MT]]*Table1[[#This Row],[Volume in Units]]</f>
        <v>0</v>
      </c>
      <c r="Y3368" s="28">
        <f t="shared" si="283"/>
        <v>0</v>
      </c>
      <c r="Z3368" s="6">
        <f>IFERROR((Table1[[#This Row],[Total Cost SDG]]/Table1[[#This Row],[Volume MT/Head]]),0)</f>
        <v>0</v>
      </c>
      <c r="AA3368" s="57" t="e">
        <f t="shared" si="284"/>
        <v>#DIV/0!</v>
      </c>
      <c r="AB3368" s="57">
        <f>IFERROR((Table1[[#This Row],[Total Cost USD]]/Table1[[#This Row],[Volume MT/Head]]),0)</f>
        <v>0</v>
      </c>
      <c r="AD3368" s="6">
        <f>Table1[[#This Row],[Volume MT/Head]]-Table1[[#This Row],[Delivered MT]]</f>
        <v>0</v>
      </c>
      <c r="AE3368" s="6">
        <f>Table1[[#This Row],[Delivered MT]]*Table1[[#This Row],[Average Cost SDG/MT]]</f>
        <v>0</v>
      </c>
    </row>
    <row r="3369" spans="1:31" hidden="1" x14ac:dyDescent="0.2">
      <c r="A3369" s="1">
        <v>3380</v>
      </c>
      <c r="P3369" s="6">
        <f t="shared" si="281"/>
        <v>0</v>
      </c>
      <c r="R3369" s="6">
        <f t="shared" si="282"/>
        <v>0</v>
      </c>
      <c r="S3369" s="57">
        <f t="shared" si="285"/>
        <v>0</v>
      </c>
      <c r="T3369" s="6">
        <f>Table1[[#This Row],[Volume in Units]]*Table1[[#This Row],[Price SDG/Unit]]</f>
        <v>0</v>
      </c>
      <c r="U3369" s="57">
        <f>Table1[[#This Row],[Volume MT/Head]]*Table1[[#This Row],[Price USD/(MT/Head)]]</f>
        <v>0</v>
      </c>
      <c r="W3369" s="28">
        <f>Table1[[#This Row],[Commission SDG/MT]]*Table1[[#This Row],[Volume in Units]]</f>
        <v>0</v>
      </c>
      <c r="Y3369" s="28">
        <f t="shared" si="283"/>
        <v>0</v>
      </c>
      <c r="Z3369" s="6">
        <f>IFERROR((Table1[[#This Row],[Total Cost SDG]]/Table1[[#This Row],[Volume MT/Head]]),0)</f>
        <v>0</v>
      </c>
      <c r="AA3369" s="57" t="e">
        <f t="shared" si="284"/>
        <v>#DIV/0!</v>
      </c>
      <c r="AB3369" s="57">
        <f>IFERROR((Table1[[#This Row],[Total Cost USD]]/Table1[[#This Row],[Volume MT/Head]]),0)</f>
        <v>0</v>
      </c>
      <c r="AD3369" s="6">
        <f>Table1[[#This Row],[Volume MT/Head]]-Table1[[#This Row],[Delivered MT]]</f>
        <v>0</v>
      </c>
      <c r="AE3369" s="6">
        <f>Table1[[#This Row],[Delivered MT]]*Table1[[#This Row],[Average Cost SDG/MT]]</f>
        <v>0</v>
      </c>
    </row>
    <row r="3370" spans="1:31" hidden="1" x14ac:dyDescent="0.2">
      <c r="A3370" s="1">
        <v>3381</v>
      </c>
      <c r="P3370" s="6">
        <f t="shared" si="281"/>
        <v>0</v>
      </c>
      <c r="R3370" s="6">
        <f t="shared" si="282"/>
        <v>0</v>
      </c>
      <c r="S3370" s="57">
        <f t="shared" si="285"/>
        <v>0</v>
      </c>
      <c r="T3370" s="6">
        <f>Table1[[#This Row],[Volume in Units]]*Table1[[#This Row],[Price SDG/Unit]]</f>
        <v>0</v>
      </c>
      <c r="U3370" s="57">
        <f>Table1[[#This Row],[Volume MT/Head]]*Table1[[#This Row],[Price USD/(MT/Head)]]</f>
        <v>0</v>
      </c>
      <c r="W3370" s="28">
        <f>Table1[[#This Row],[Commission SDG/MT]]*Table1[[#This Row],[Volume in Units]]</f>
        <v>0</v>
      </c>
      <c r="Y3370" s="28">
        <f t="shared" si="283"/>
        <v>0</v>
      </c>
      <c r="Z3370" s="6">
        <f>IFERROR((Table1[[#This Row],[Total Cost SDG]]/Table1[[#This Row],[Volume MT/Head]]),0)</f>
        <v>0</v>
      </c>
      <c r="AA3370" s="57" t="e">
        <f t="shared" si="284"/>
        <v>#DIV/0!</v>
      </c>
      <c r="AB3370" s="57">
        <f>IFERROR((Table1[[#This Row],[Total Cost USD]]/Table1[[#This Row],[Volume MT/Head]]),0)</f>
        <v>0</v>
      </c>
      <c r="AD3370" s="6">
        <f>Table1[[#This Row],[Volume MT/Head]]-Table1[[#This Row],[Delivered MT]]</f>
        <v>0</v>
      </c>
      <c r="AE3370" s="6">
        <f>Table1[[#This Row],[Delivered MT]]*Table1[[#This Row],[Average Cost SDG/MT]]</f>
        <v>0</v>
      </c>
    </row>
    <row r="3371" spans="1:31" hidden="1" x14ac:dyDescent="0.2">
      <c r="A3371" s="1">
        <v>3382</v>
      </c>
      <c r="P3371" s="6">
        <f t="shared" si="281"/>
        <v>0</v>
      </c>
      <c r="R3371" s="6">
        <f t="shared" si="282"/>
        <v>0</v>
      </c>
      <c r="S3371" s="57">
        <f t="shared" si="285"/>
        <v>0</v>
      </c>
      <c r="T3371" s="6">
        <f>Table1[[#This Row],[Volume in Units]]*Table1[[#This Row],[Price SDG/Unit]]</f>
        <v>0</v>
      </c>
      <c r="U3371" s="57">
        <f>Table1[[#This Row],[Volume MT/Head]]*Table1[[#This Row],[Price USD/(MT/Head)]]</f>
        <v>0</v>
      </c>
      <c r="W3371" s="28">
        <f>Table1[[#This Row],[Commission SDG/MT]]*Table1[[#This Row],[Volume in Units]]</f>
        <v>0</v>
      </c>
      <c r="Y3371" s="28">
        <f t="shared" si="283"/>
        <v>0</v>
      </c>
      <c r="Z3371" s="6">
        <f>IFERROR((Table1[[#This Row],[Total Cost SDG]]/Table1[[#This Row],[Volume MT/Head]]),0)</f>
        <v>0</v>
      </c>
      <c r="AA3371" s="57" t="e">
        <f t="shared" si="284"/>
        <v>#DIV/0!</v>
      </c>
      <c r="AB3371" s="57">
        <f>IFERROR((Table1[[#This Row],[Total Cost USD]]/Table1[[#This Row],[Volume MT/Head]]),0)</f>
        <v>0</v>
      </c>
      <c r="AD3371" s="6">
        <f>Table1[[#This Row],[Volume MT/Head]]-Table1[[#This Row],[Delivered MT]]</f>
        <v>0</v>
      </c>
      <c r="AE3371" s="6">
        <f>Table1[[#This Row],[Delivered MT]]*Table1[[#This Row],[Average Cost SDG/MT]]</f>
        <v>0</v>
      </c>
    </row>
    <row r="3372" spans="1:31" hidden="1" x14ac:dyDescent="0.2">
      <c r="A3372" s="1">
        <v>3383</v>
      </c>
      <c r="P3372" s="6">
        <f t="shared" si="281"/>
        <v>0</v>
      </c>
      <c r="R3372" s="6">
        <f t="shared" si="282"/>
        <v>0</v>
      </c>
      <c r="S3372" s="57">
        <f t="shared" si="285"/>
        <v>0</v>
      </c>
      <c r="T3372" s="6">
        <f>Table1[[#This Row],[Volume in Units]]*Table1[[#This Row],[Price SDG/Unit]]</f>
        <v>0</v>
      </c>
      <c r="U3372" s="57">
        <f>Table1[[#This Row],[Volume MT/Head]]*Table1[[#This Row],[Price USD/(MT/Head)]]</f>
        <v>0</v>
      </c>
      <c r="W3372" s="28">
        <f>Table1[[#This Row],[Commission SDG/MT]]*Table1[[#This Row],[Volume in Units]]</f>
        <v>0</v>
      </c>
      <c r="Y3372" s="28">
        <f t="shared" si="283"/>
        <v>0</v>
      </c>
      <c r="Z3372" s="6">
        <f>IFERROR((Table1[[#This Row],[Total Cost SDG]]/Table1[[#This Row],[Volume MT/Head]]),0)</f>
        <v>0</v>
      </c>
      <c r="AA3372" s="57" t="e">
        <f t="shared" si="284"/>
        <v>#DIV/0!</v>
      </c>
      <c r="AB3372" s="57">
        <f>IFERROR((Table1[[#This Row],[Total Cost USD]]/Table1[[#This Row],[Volume MT/Head]]),0)</f>
        <v>0</v>
      </c>
      <c r="AD3372" s="6">
        <f>Table1[[#This Row],[Volume MT/Head]]-Table1[[#This Row],[Delivered MT]]</f>
        <v>0</v>
      </c>
      <c r="AE3372" s="6">
        <f>Table1[[#This Row],[Delivered MT]]*Table1[[#This Row],[Average Cost SDG/MT]]</f>
        <v>0</v>
      </c>
    </row>
    <row r="3373" spans="1:31" hidden="1" x14ac:dyDescent="0.2">
      <c r="A3373" s="1">
        <v>3384</v>
      </c>
      <c r="P3373" s="6">
        <f t="shared" si="281"/>
        <v>0</v>
      </c>
      <c r="R3373" s="6">
        <f t="shared" si="282"/>
        <v>0</v>
      </c>
      <c r="S3373" s="57">
        <f t="shared" si="285"/>
        <v>0</v>
      </c>
      <c r="T3373" s="6">
        <f>Table1[[#This Row],[Volume in Units]]*Table1[[#This Row],[Price SDG/Unit]]</f>
        <v>0</v>
      </c>
      <c r="U3373" s="57">
        <f>Table1[[#This Row],[Volume MT/Head]]*Table1[[#This Row],[Price USD/(MT/Head)]]</f>
        <v>0</v>
      </c>
      <c r="W3373" s="28">
        <f>Table1[[#This Row],[Commission SDG/MT]]*Table1[[#This Row],[Volume in Units]]</f>
        <v>0</v>
      </c>
      <c r="Y3373" s="28">
        <f t="shared" si="283"/>
        <v>0</v>
      </c>
      <c r="Z3373" s="6">
        <f>IFERROR((Table1[[#This Row],[Total Cost SDG]]/Table1[[#This Row],[Volume MT/Head]]),0)</f>
        <v>0</v>
      </c>
      <c r="AA3373" s="57" t="e">
        <f t="shared" si="284"/>
        <v>#DIV/0!</v>
      </c>
      <c r="AB3373" s="57">
        <f>IFERROR((Table1[[#This Row],[Total Cost USD]]/Table1[[#This Row],[Volume MT/Head]]),0)</f>
        <v>0</v>
      </c>
      <c r="AD3373" s="6">
        <f>Table1[[#This Row],[Volume MT/Head]]-Table1[[#This Row],[Delivered MT]]</f>
        <v>0</v>
      </c>
      <c r="AE3373" s="6">
        <f>Table1[[#This Row],[Delivered MT]]*Table1[[#This Row],[Average Cost SDG/MT]]</f>
        <v>0</v>
      </c>
    </row>
    <row r="3374" spans="1:31" hidden="1" x14ac:dyDescent="0.2">
      <c r="A3374" s="1">
        <v>3385</v>
      </c>
      <c r="P3374" s="6">
        <f t="shared" si="281"/>
        <v>0</v>
      </c>
      <c r="R3374" s="6">
        <f t="shared" si="282"/>
        <v>0</v>
      </c>
      <c r="S3374" s="57">
        <f t="shared" si="285"/>
        <v>0</v>
      </c>
      <c r="T3374" s="6">
        <f>Table1[[#This Row],[Volume in Units]]*Table1[[#This Row],[Price SDG/Unit]]</f>
        <v>0</v>
      </c>
      <c r="U3374" s="57">
        <f>Table1[[#This Row],[Volume MT/Head]]*Table1[[#This Row],[Price USD/(MT/Head)]]</f>
        <v>0</v>
      </c>
      <c r="W3374" s="28">
        <f>Table1[[#This Row],[Commission SDG/MT]]*Table1[[#This Row],[Volume in Units]]</f>
        <v>0</v>
      </c>
      <c r="Y3374" s="28">
        <f t="shared" si="283"/>
        <v>0</v>
      </c>
      <c r="Z3374" s="6">
        <f>IFERROR((Table1[[#This Row],[Total Cost SDG]]/Table1[[#This Row],[Volume MT/Head]]),0)</f>
        <v>0</v>
      </c>
      <c r="AA3374" s="57" t="e">
        <f t="shared" si="284"/>
        <v>#DIV/0!</v>
      </c>
      <c r="AB3374" s="57">
        <f>IFERROR((Table1[[#This Row],[Total Cost USD]]/Table1[[#This Row],[Volume MT/Head]]),0)</f>
        <v>0</v>
      </c>
      <c r="AD3374" s="6">
        <f>Table1[[#This Row],[Volume MT/Head]]-Table1[[#This Row],[Delivered MT]]</f>
        <v>0</v>
      </c>
      <c r="AE3374" s="6">
        <f>Table1[[#This Row],[Delivered MT]]*Table1[[#This Row],[Average Cost SDG/MT]]</f>
        <v>0</v>
      </c>
    </row>
    <row r="3375" spans="1:31" hidden="1" x14ac:dyDescent="0.2">
      <c r="A3375" s="1">
        <v>3386</v>
      </c>
      <c r="P3375" s="6">
        <f t="shared" si="281"/>
        <v>0</v>
      </c>
      <c r="R3375" s="6">
        <f t="shared" si="282"/>
        <v>0</v>
      </c>
      <c r="S3375" s="57">
        <f t="shared" si="285"/>
        <v>0</v>
      </c>
      <c r="T3375" s="6">
        <f>Table1[[#This Row],[Volume in Units]]*Table1[[#This Row],[Price SDG/Unit]]</f>
        <v>0</v>
      </c>
      <c r="U3375" s="57">
        <f>Table1[[#This Row],[Volume MT/Head]]*Table1[[#This Row],[Price USD/(MT/Head)]]</f>
        <v>0</v>
      </c>
      <c r="W3375" s="28">
        <f>Table1[[#This Row],[Commission SDG/MT]]*Table1[[#This Row],[Volume in Units]]</f>
        <v>0</v>
      </c>
      <c r="Y3375" s="28">
        <f t="shared" si="283"/>
        <v>0</v>
      </c>
      <c r="Z3375" s="6">
        <f>IFERROR((Table1[[#This Row],[Total Cost SDG]]/Table1[[#This Row],[Volume MT/Head]]),0)</f>
        <v>0</v>
      </c>
      <c r="AA3375" s="57" t="e">
        <f t="shared" si="284"/>
        <v>#DIV/0!</v>
      </c>
      <c r="AB3375" s="57">
        <f>IFERROR((Table1[[#This Row],[Total Cost USD]]/Table1[[#This Row],[Volume MT/Head]]),0)</f>
        <v>0</v>
      </c>
      <c r="AD3375" s="6">
        <f>Table1[[#This Row],[Volume MT/Head]]-Table1[[#This Row],[Delivered MT]]</f>
        <v>0</v>
      </c>
      <c r="AE3375" s="6">
        <f>Table1[[#This Row],[Delivered MT]]*Table1[[#This Row],[Average Cost SDG/MT]]</f>
        <v>0</v>
      </c>
    </row>
    <row r="3376" spans="1:31" hidden="1" x14ac:dyDescent="0.2">
      <c r="A3376" s="1">
        <v>3387</v>
      </c>
      <c r="P3376" s="6">
        <f t="shared" si="281"/>
        <v>0</v>
      </c>
      <c r="R3376" s="6">
        <f t="shared" si="282"/>
        <v>0</v>
      </c>
      <c r="S3376" s="57">
        <f t="shared" si="285"/>
        <v>0</v>
      </c>
      <c r="T3376" s="6">
        <f>Table1[[#This Row],[Volume in Units]]*Table1[[#This Row],[Price SDG/Unit]]</f>
        <v>0</v>
      </c>
      <c r="U3376" s="57">
        <f>Table1[[#This Row],[Volume MT/Head]]*Table1[[#This Row],[Price USD/(MT/Head)]]</f>
        <v>0</v>
      </c>
      <c r="W3376" s="28">
        <f>Table1[[#This Row],[Commission SDG/MT]]*Table1[[#This Row],[Volume in Units]]</f>
        <v>0</v>
      </c>
      <c r="Y3376" s="28">
        <f t="shared" si="283"/>
        <v>0</v>
      </c>
      <c r="Z3376" s="6">
        <f>IFERROR((Table1[[#This Row],[Total Cost SDG]]/Table1[[#This Row],[Volume MT/Head]]),0)</f>
        <v>0</v>
      </c>
      <c r="AA3376" s="57" t="e">
        <f t="shared" si="284"/>
        <v>#DIV/0!</v>
      </c>
      <c r="AB3376" s="57">
        <f>IFERROR((Table1[[#This Row],[Total Cost USD]]/Table1[[#This Row],[Volume MT/Head]]),0)</f>
        <v>0</v>
      </c>
      <c r="AD3376" s="6">
        <f>Table1[[#This Row],[Volume MT/Head]]-Table1[[#This Row],[Delivered MT]]</f>
        <v>0</v>
      </c>
      <c r="AE3376" s="6">
        <f>Table1[[#This Row],[Delivered MT]]*Table1[[#This Row],[Average Cost SDG/MT]]</f>
        <v>0</v>
      </c>
    </row>
    <row r="3377" spans="1:31" hidden="1" x14ac:dyDescent="0.2">
      <c r="A3377" s="1">
        <v>3388</v>
      </c>
      <c r="P3377" s="6">
        <f t="shared" si="281"/>
        <v>0</v>
      </c>
      <c r="R3377" s="6">
        <f t="shared" si="282"/>
        <v>0</v>
      </c>
      <c r="S3377" s="57">
        <f t="shared" si="285"/>
        <v>0</v>
      </c>
      <c r="T3377" s="6">
        <f>Table1[[#This Row],[Volume in Units]]*Table1[[#This Row],[Price SDG/Unit]]</f>
        <v>0</v>
      </c>
      <c r="U3377" s="57">
        <f>Table1[[#This Row],[Volume MT/Head]]*Table1[[#This Row],[Price USD/(MT/Head)]]</f>
        <v>0</v>
      </c>
      <c r="W3377" s="28">
        <f>Table1[[#This Row],[Commission SDG/MT]]*Table1[[#This Row],[Volume in Units]]</f>
        <v>0</v>
      </c>
      <c r="Y3377" s="28">
        <f t="shared" si="283"/>
        <v>0</v>
      </c>
      <c r="Z3377" s="6">
        <f>IFERROR((Table1[[#This Row],[Total Cost SDG]]/Table1[[#This Row],[Volume MT/Head]]),0)</f>
        <v>0</v>
      </c>
      <c r="AA3377" s="57" t="e">
        <f t="shared" si="284"/>
        <v>#DIV/0!</v>
      </c>
      <c r="AB3377" s="57">
        <f>IFERROR((Table1[[#This Row],[Total Cost USD]]/Table1[[#This Row],[Volume MT/Head]]),0)</f>
        <v>0</v>
      </c>
      <c r="AD3377" s="6">
        <f>Table1[[#This Row],[Volume MT/Head]]-Table1[[#This Row],[Delivered MT]]</f>
        <v>0</v>
      </c>
      <c r="AE3377" s="6">
        <f>Table1[[#This Row],[Delivered MT]]*Table1[[#This Row],[Average Cost SDG/MT]]</f>
        <v>0</v>
      </c>
    </row>
    <row r="3378" spans="1:31" hidden="1" x14ac:dyDescent="0.2">
      <c r="A3378" s="1">
        <v>3389</v>
      </c>
      <c r="P3378" s="6">
        <f t="shared" si="281"/>
        <v>0</v>
      </c>
      <c r="R3378" s="6">
        <f t="shared" si="282"/>
        <v>0</v>
      </c>
      <c r="S3378" s="57">
        <f t="shared" si="285"/>
        <v>0</v>
      </c>
      <c r="T3378" s="6">
        <f>Table1[[#This Row],[Volume in Units]]*Table1[[#This Row],[Price SDG/Unit]]</f>
        <v>0</v>
      </c>
      <c r="U3378" s="57">
        <f>Table1[[#This Row],[Volume MT/Head]]*Table1[[#This Row],[Price USD/(MT/Head)]]</f>
        <v>0</v>
      </c>
      <c r="W3378" s="28">
        <f>Table1[[#This Row],[Commission SDG/MT]]*Table1[[#This Row],[Volume in Units]]</f>
        <v>0</v>
      </c>
      <c r="Y3378" s="28">
        <f t="shared" si="283"/>
        <v>0</v>
      </c>
      <c r="Z3378" s="6">
        <f>IFERROR((Table1[[#This Row],[Total Cost SDG]]/Table1[[#This Row],[Volume MT/Head]]),0)</f>
        <v>0</v>
      </c>
      <c r="AA3378" s="57" t="e">
        <f t="shared" si="284"/>
        <v>#DIV/0!</v>
      </c>
      <c r="AB3378" s="57">
        <f>IFERROR((Table1[[#This Row],[Total Cost USD]]/Table1[[#This Row],[Volume MT/Head]]),0)</f>
        <v>0</v>
      </c>
      <c r="AD3378" s="6">
        <f>Table1[[#This Row],[Volume MT/Head]]-Table1[[#This Row],[Delivered MT]]</f>
        <v>0</v>
      </c>
      <c r="AE3378" s="6">
        <f>Table1[[#This Row],[Delivered MT]]*Table1[[#This Row],[Average Cost SDG/MT]]</f>
        <v>0</v>
      </c>
    </row>
    <row r="3379" spans="1:31" hidden="1" x14ac:dyDescent="0.2">
      <c r="A3379" s="1">
        <v>3390</v>
      </c>
      <c r="P3379" s="6">
        <f t="shared" si="281"/>
        <v>0</v>
      </c>
      <c r="R3379" s="6">
        <f t="shared" si="282"/>
        <v>0</v>
      </c>
      <c r="S3379" s="57">
        <f t="shared" si="285"/>
        <v>0</v>
      </c>
      <c r="T3379" s="6">
        <f>Table1[[#This Row],[Volume in Units]]*Table1[[#This Row],[Price SDG/Unit]]</f>
        <v>0</v>
      </c>
      <c r="U3379" s="57">
        <f>Table1[[#This Row],[Volume MT/Head]]*Table1[[#This Row],[Price USD/(MT/Head)]]</f>
        <v>0</v>
      </c>
      <c r="W3379" s="28">
        <f>Table1[[#This Row],[Commission SDG/MT]]*Table1[[#This Row],[Volume in Units]]</f>
        <v>0</v>
      </c>
      <c r="Y3379" s="28">
        <f t="shared" si="283"/>
        <v>0</v>
      </c>
      <c r="Z3379" s="6">
        <f>IFERROR((Table1[[#This Row],[Total Cost SDG]]/Table1[[#This Row],[Volume MT/Head]]),0)</f>
        <v>0</v>
      </c>
      <c r="AA3379" s="57" t="e">
        <f t="shared" si="284"/>
        <v>#DIV/0!</v>
      </c>
      <c r="AB3379" s="57">
        <f>IFERROR((Table1[[#This Row],[Total Cost USD]]/Table1[[#This Row],[Volume MT/Head]]),0)</f>
        <v>0</v>
      </c>
      <c r="AD3379" s="6">
        <f>Table1[[#This Row],[Volume MT/Head]]-Table1[[#This Row],[Delivered MT]]</f>
        <v>0</v>
      </c>
      <c r="AE3379" s="6">
        <f>Table1[[#This Row],[Delivered MT]]*Table1[[#This Row],[Average Cost SDG/MT]]</f>
        <v>0</v>
      </c>
    </row>
    <row r="3380" spans="1:31" hidden="1" x14ac:dyDescent="0.2">
      <c r="A3380" s="1">
        <v>3391</v>
      </c>
      <c r="P3380" s="6">
        <f t="shared" si="281"/>
        <v>0</v>
      </c>
      <c r="R3380" s="6">
        <f t="shared" si="282"/>
        <v>0</v>
      </c>
      <c r="S3380" s="57">
        <f t="shared" si="285"/>
        <v>0</v>
      </c>
      <c r="T3380" s="6">
        <f>Table1[[#This Row],[Volume in Units]]*Table1[[#This Row],[Price SDG/Unit]]</f>
        <v>0</v>
      </c>
      <c r="U3380" s="57">
        <f>Table1[[#This Row],[Volume MT/Head]]*Table1[[#This Row],[Price USD/(MT/Head)]]</f>
        <v>0</v>
      </c>
      <c r="W3380" s="28">
        <f>Table1[[#This Row],[Commission SDG/MT]]*Table1[[#This Row],[Volume in Units]]</f>
        <v>0</v>
      </c>
      <c r="Y3380" s="28">
        <f t="shared" si="283"/>
        <v>0</v>
      </c>
      <c r="Z3380" s="6">
        <f>IFERROR((Table1[[#This Row],[Total Cost SDG]]/Table1[[#This Row],[Volume MT/Head]]),0)</f>
        <v>0</v>
      </c>
      <c r="AA3380" s="57" t="e">
        <f t="shared" si="284"/>
        <v>#DIV/0!</v>
      </c>
      <c r="AB3380" s="57">
        <f>IFERROR((Table1[[#This Row],[Total Cost USD]]/Table1[[#This Row],[Volume MT/Head]]),0)</f>
        <v>0</v>
      </c>
      <c r="AD3380" s="6">
        <f>Table1[[#This Row],[Volume MT/Head]]-Table1[[#This Row],[Delivered MT]]</f>
        <v>0</v>
      </c>
      <c r="AE3380" s="6">
        <f>Table1[[#This Row],[Delivered MT]]*Table1[[#This Row],[Average Cost SDG/MT]]</f>
        <v>0</v>
      </c>
    </row>
    <row r="3381" spans="1:31" hidden="1" x14ac:dyDescent="0.2">
      <c r="A3381" s="1">
        <v>3392</v>
      </c>
      <c r="P3381" s="6">
        <f t="shared" si="281"/>
        <v>0</v>
      </c>
      <c r="R3381" s="6">
        <f t="shared" si="282"/>
        <v>0</v>
      </c>
      <c r="S3381" s="57">
        <f t="shared" si="285"/>
        <v>0</v>
      </c>
      <c r="T3381" s="6">
        <f>Table1[[#This Row],[Volume in Units]]*Table1[[#This Row],[Price SDG/Unit]]</f>
        <v>0</v>
      </c>
      <c r="U3381" s="57">
        <f>Table1[[#This Row],[Volume MT/Head]]*Table1[[#This Row],[Price USD/(MT/Head)]]</f>
        <v>0</v>
      </c>
      <c r="W3381" s="28">
        <f>Table1[[#This Row],[Commission SDG/MT]]*Table1[[#This Row],[Volume in Units]]</f>
        <v>0</v>
      </c>
      <c r="Y3381" s="28">
        <f t="shared" si="283"/>
        <v>0</v>
      </c>
      <c r="Z3381" s="6">
        <f>IFERROR((Table1[[#This Row],[Total Cost SDG]]/Table1[[#This Row],[Volume MT/Head]]),0)</f>
        <v>0</v>
      </c>
      <c r="AA3381" s="57" t="e">
        <f t="shared" si="284"/>
        <v>#DIV/0!</v>
      </c>
      <c r="AB3381" s="57">
        <f>IFERROR((Table1[[#This Row],[Total Cost USD]]/Table1[[#This Row],[Volume MT/Head]]),0)</f>
        <v>0</v>
      </c>
      <c r="AD3381" s="6">
        <f>Table1[[#This Row],[Volume MT/Head]]-Table1[[#This Row],[Delivered MT]]</f>
        <v>0</v>
      </c>
      <c r="AE3381" s="6">
        <f>Table1[[#This Row],[Delivered MT]]*Table1[[#This Row],[Average Cost SDG/MT]]</f>
        <v>0</v>
      </c>
    </row>
    <row r="3382" spans="1:31" hidden="1" x14ac:dyDescent="0.2">
      <c r="A3382" s="1">
        <v>3393</v>
      </c>
      <c r="P3382" s="6">
        <f t="shared" si="281"/>
        <v>0</v>
      </c>
      <c r="R3382" s="6">
        <f t="shared" si="282"/>
        <v>0</v>
      </c>
      <c r="S3382" s="57">
        <f t="shared" si="285"/>
        <v>0</v>
      </c>
      <c r="T3382" s="6">
        <f>Table1[[#This Row],[Volume in Units]]*Table1[[#This Row],[Price SDG/Unit]]</f>
        <v>0</v>
      </c>
      <c r="U3382" s="57">
        <f>Table1[[#This Row],[Volume MT/Head]]*Table1[[#This Row],[Price USD/(MT/Head)]]</f>
        <v>0</v>
      </c>
      <c r="W3382" s="28">
        <f>Table1[[#This Row],[Commission SDG/MT]]*Table1[[#This Row],[Volume in Units]]</f>
        <v>0</v>
      </c>
      <c r="Y3382" s="28">
        <f t="shared" si="283"/>
        <v>0</v>
      </c>
      <c r="Z3382" s="6">
        <f>IFERROR((Table1[[#This Row],[Total Cost SDG]]/Table1[[#This Row],[Volume MT/Head]]),0)</f>
        <v>0</v>
      </c>
      <c r="AA3382" s="57" t="e">
        <f t="shared" si="284"/>
        <v>#DIV/0!</v>
      </c>
      <c r="AB3382" s="57">
        <f>IFERROR((Table1[[#This Row],[Total Cost USD]]/Table1[[#This Row],[Volume MT/Head]]),0)</f>
        <v>0</v>
      </c>
      <c r="AD3382" s="6">
        <f>Table1[[#This Row],[Volume MT/Head]]-Table1[[#This Row],[Delivered MT]]</f>
        <v>0</v>
      </c>
      <c r="AE3382" s="6">
        <f>Table1[[#This Row],[Delivered MT]]*Table1[[#This Row],[Average Cost SDG/MT]]</f>
        <v>0</v>
      </c>
    </row>
    <row r="3383" spans="1:31" hidden="1" x14ac:dyDescent="0.2">
      <c r="A3383" s="1">
        <v>3394</v>
      </c>
      <c r="P3383" s="6">
        <f t="shared" si="281"/>
        <v>0</v>
      </c>
      <c r="R3383" s="6">
        <f t="shared" si="282"/>
        <v>0</v>
      </c>
      <c r="S3383" s="57">
        <f t="shared" si="285"/>
        <v>0</v>
      </c>
      <c r="T3383" s="6">
        <f>Table1[[#This Row],[Volume in Units]]*Table1[[#This Row],[Price SDG/Unit]]</f>
        <v>0</v>
      </c>
      <c r="U3383" s="57">
        <f>Table1[[#This Row],[Volume MT/Head]]*Table1[[#This Row],[Price USD/(MT/Head)]]</f>
        <v>0</v>
      </c>
      <c r="W3383" s="28">
        <f>Table1[[#This Row],[Commission SDG/MT]]*Table1[[#This Row],[Volume in Units]]</f>
        <v>0</v>
      </c>
      <c r="Y3383" s="28">
        <f t="shared" si="283"/>
        <v>0</v>
      </c>
      <c r="Z3383" s="6">
        <f>IFERROR((Table1[[#This Row],[Total Cost SDG]]/Table1[[#This Row],[Volume MT/Head]]),0)</f>
        <v>0</v>
      </c>
      <c r="AA3383" s="57" t="e">
        <f t="shared" si="284"/>
        <v>#DIV/0!</v>
      </c>
      <c r="AB3383" s="57">
        <f>IFERROR((Table1[[#This Row],[Total Cost USD]]/Table1[[#This Row],[Volume MT/Head]]),0)</f>
        <v>0</v>
      </c>
      <c r="AD3383" s="6">
        <f>Table1[[#This Row],[Volume MT/Head]]-Table1[[#This Row],[Delivered MT]]</f>
        <v>0</v>
      </c>
      <c r="AE3383" s="6">
        <f>Table1[[#This Row],[Delivered MT]]*Table1[[#This Row],[Average Cost SDG/MT]]</f>
        <v>0</v>
      </c>
    </row>
    <row r="3384" spans="1:31" hidden="1" x14ac:dyDescent="0.2">
      <c r="A3384" s="1">
        <v>3395</v>
      </c>
      <c r="P3384" s="6">
        <f t="shared" si="281"/>
        <v>0</v>
      </c>
      <c r="R3384" s="6">
        <f t="shared" si="282"/>
        <v>0</v>
      </c>
      <c r="S3384" s="57">
        <f t="shared" si="285"/>
        <v>0</v>
      </c>
      <c r="T3384" s="6">
        <f>Table1[[#This Row],[Volume in Units]]*Table1[[#This Row],[Price SDG/Unit]]</f>
        <v>0</v>
      </c>
      <c r="U3384" s="57">
        <f>Table1[[#This Row],[Volume MT/Head]]*Table1[[#This Row],[Price USD/(MT/Head)]]</f>
        <v>0</v>
      </c>
      <c r="W3384" s="28">
        <f>Table1[[#This Row],[Commission SDG/MT]]*Table1[[#This Row],[Volume in Units]]</f>
        <v>0</v>
      </c>
      <c r="Y3384" s="28">
        <f t="shared" si="283"/>
        <v>0</v>
      </c>
      <c r="Z3384" s="6">
        <f>IFERROR((Table1[[#This Row],[Total Cost SDG]]/Table1[[#This Row],[Volume MT/Head]]),0)</f>
        <v>0</v>
      </c>
      <c r="AA3384" s="57" t="e">
        <f t="shared" si="284"/>
        <v>#DIV/0!</v>
      </c>
      <c r="AB3384" s="57">
        <f>IFERROR((Table1[[#This Row],[Total Cost USD]]/Table1[[#This Row],[Volume MT/Head]]),0)</f>
        <v>0</v>
      </c>
      <c r="AD3384" s="6">
        <f>Table1[[#This Row],[Volume MT/Head]]-Table1[[#This Row],[Delivered MT]]</f>
        <v>0</v>
      </c>
      <c r="AE3384" s="6">
        <f>Table1[[#This Row],[Delivered MT]]*Table1[[#This Row],[Average Cost SDG/MT]]</f>
        <v>0</v>
      </c>
    </row>
    <row r="3385" spans="1:31" hidden="1" x14ac:dyDescent="0.2">
      <c r="A3385" s="1">
        <v>3396</v>
      </c>
      <c r="P3385" s="6">
        <f t="shared" si="281"/>
        <v>0</v>
      </c>
      <c r="R3385" s="6">
        <f t="shared" si="282"/>
        <v>0</v>
      </c>
      <c r="S3385" s="57">
        <f t="shared" si="285"/>
        <v>0</v>
      </c>
      <c r="T3385" s="6">
        <f>Table1[[#This Row],[Volume in Units]]*Table1[[#This Row],[Price SDG/Unit]]</f>
        <v>0</v>
      </c>
      <c r="U3385" s="57">
        <f>Table1[[#This Row],[Volume MT/Head]]*Table1[[#This Row],[Price USD/(MT/Head)]]</f>
        <v>0</v>
      </c>
      <c r="W3385" s="28">
        <f>Table1[[#This Row],[Commission SDG/MT]]*Table1[[#This Row],[Volume in Units]]</f>
        <v>0</v>
      </c>
      <c r="Y3385" s="28">
        <f t="shared" si="283"/>
        <v>0</v>
      </c>
      <c r="Z3385" s="6">
        <f>IFERROR((Table1[[#This Row],[Total Cost SDG]]/Table1[[#This Row],[Volume MT/Head]]),0)</f>
        <v>0</v>
      </c>
      <c r="AA3385" s="57" t="e">
        <f t="shared" si="284"/>
        <v>#DIV/0!</v>
      </c>
      <c r="AB3385" s="57">
        <f>IFERROR((Table1[[#This Row],[Total Cost USD]]/Table1[[#This Row],[Volume MT/Head]]),0)</f>
        <v>0</v>
      </c>
      <c r="AD3385" s="6">
        <f>Table1[[#This Row],[Volume MT/Head]]-Table1[[#This Row],[Delivered MT]]</f>
        <v>0</v>
      </c>
      <c r="AE3385" s="6">
        <f>Table1[[#This Row],[Delivered MT]]*Table1[[#This Row],[Average Cost SDG/MT]]</f>
        <v>0</v>
      </c>
    </row>
    <row r="3386" spans="1:31" hidden="1" x14ac:dyDescent="0.2">
      <c r="A3386" s="1">
        <v>3397</v>
      </c>
      <c r="P3386" s="6">
        <f t="shared" si="281"/>
        <v>0</v>
      </c>
      <c r="R3386" s="6">
        <f t="shared" si="282"/>
        <v>0</v>
      </c>
      <c r="S3386" s="57">
        <f t="shared" si="285"/>
        <v>0</v>
      </c>
      <c r="T3386" s="6">
        <f>Table1[[#This Row],[Volume in Units]]*Table1[[#This Row],[Price SDG/Unit]]</f>
        <v>0</v>
      </c>
      <c r="U3386" s="57">
        <f>Table1[[#This Row],[Volume MT/Head]]*Table1[[#This Row],[Price USD/(MT/Head)]]</f>
        <v>0</v>
      </c>
      <c r="W3386" s="28">
        <f>Table1[[#This Row],[Commission SDG/MT]]*Table1[[#This Row],[Volume in Units]]</f>
        <v>0</v>
      </c>
      <c r="Y3386" s="28">
        <f t="shared" si="283"/>
        <v>0</v>
      </c>
      <c r="Z3386" s="6">
        <f>IFERROR((Table1[[#This Row],[Total Cost SDG]]/Table1[[#This Row],[Volume MT/Head]]),0)</f>
        <v>0</v>
      </c>
      <c r="AA3386" s="57" t="e">
        <f t="shared" si="284"/>
        <v>#DIV/0!</v>
      </c>
      <c r="AB3386" s="57">
        <f>IFERROR((Table1[[#This Row],[Total Cost USD]]/Table1[[#This Row],[Volume MT/Head]]),0)</f>
        <v>0</v>
      </c>
      <c r="AD3386" s="6">
        <f>Table1[[#This Row],[Volume MT/Head]]-Table1[[#This Row],[Delivered MT]]</f>
        <v>0</v>
      </c>
      <c r="AE3386" s="6">
        <f>Table1[[#This Row],[Delivered MT]]*Table1[[#This Row],[Average Cost SDG/MT]]</f>
        <v>0</v>
      </c>
    </row>
    <row r="3387" spans="1:31" hidden="1" x14ac:dyDescent="0.2">
      <c r="A3387" s="1">
        <v>3398</v>
      </c>
      <c r="P3387" s="6">
        <f t="shared" si="281"/>
        <v>0</v>
      </c>
      <c r="R3387" s="6">
        <f t="shared" si="282"/>
        <v>0</v>
      </c>
      <c r="S3387" s="57">
        <f t="shared" si="285"/>
        <v>0</v>
      </c>
      <c r="T3387" s="6">
        <f>Table1[[#This Row],[Volume in Units]]*Table1[[#This Row],[Price SDG/Unit]]</f>
        <v>0</v>
      </c>
      <c r="U3387" s="57">
        <f>Table1[[#This Row],[Volume MT/Head]]*Table1[[#This Row],[Price USD/(MT/Head)]]</f>
        <v>0</v>
      </c>
      <c r="W3387" s="28">
        <f>Table1[[#This Row],[Commission SDG/MT]]*Table1[[#This Row],[Volume in Units]]</f>
        <v>0</v>
      </c>
      <c r="Y3387" s="28">
        <f t="shared" si="283"/>
        <v>0</v>
      </c>
      <c r="Z3387" s="6">
        <f>IFERROR((Table1[[#This Row],[Total Cost SDG]]/Table1[[#This Row],[Volume MT/Head]]),0)</f>
        <v>0</v>
      </c>
      <c r="AA3387" s="57" t="e">
        <f t="shared" si="284"/>
        <v>#DIV/0!</v>
      </c>
      <c r="AB3387" s="57">
        <f>IFERROR((Table1[[#This Row],[Total Cost USD]]/Table1[[#This Row],[Volume MT/Head]]),0)</f>
        <v>0</v>
      </c>
      <c r="AD3387" s="6">
        <f>Table1[[#This Row],[Volume MT/Head]]-Table1[[#This Row],[Delivered MT]]</f>
        <v>0</v>
      </c>
      <c r="AE3387" s="6">
        <f>Table1[[#This Row],[Delivered MT]]*Table1[[#This Row],[Average Cost SDG/MT]]</f>
        <v>0</v>
      </c>
    </row>
    <row r="3388" spans="1:31" hidden="1" x14ac:dyDescent="0.2">
      <c r="A3388" s="1">
        <v>3399</v>
      </c>
      <c r="P3388" s="6">
        <f t="shared" si="281"/>
        <v>0</v>
      </c>
      <c r="R3388" s="6">
        <f t="shared" si="282"/>
        <v>0</v>
      </c>
      <c r="S3388" s="57">
        <f t="shared" si="285"/>
        <v>0</v>
      </c>
      <c r="T3388" s="6">
        <f>Table1[[#This Row],[Volume in Units]]*Table1[[#This Row],[Price SDG/Unit]]</f>
        <v>0</v>
      </c>
      <c r="U3388" s="57">
        <f>Table1[[#This Row],[Volume MT/Head]]*Table1[[#This Row],[Price USD/(MT/Head)]]</f>
        <v>0</v>
      </c>
      <c r="W3388" s="28">
        <f>Table1[[#This Row],[Commission SDG/MT]]*Table1[[#This Row],[Volume in Units]]</f>
        <v>0</v>
      </c>
      <c r="Y3388" s="28">
        <f t="shared" si="283"/>
        <v>0</v>
      </c>
      <c r="Z3388" s="6">
        <f>IFERROR((Table1[[#This Row],[Total Cost SDG]]/Table1[[#This Row],[Volume MT/Head]]),0)</f>
        <v>0</v>
      </c>
      <c r="AA3388" s="57" t="e">
        <f t="shared" si="284"/>
        <v>#DIV/0!</v>
      </c>
      <c r="AB3388" s="57">
        <f>IFERROR((Table1[[#This Row],[Total Cost USD]]/Table1[[#This Row],[Volume MT/Head]]),0)</f>
        <v>0</v>
      </c>
      <c r="AD3388" s="6">
        <f>Table1[[#This Row],[Volume MT/Head]]-Table1[[#This Row],[Delivered MT]]</f>
        <v>0</v>
      </c>
      <c r="AE3388" s="6">
        <f>Table1[[#This Row],[Delivered MT]]*Table1[[#This Row],[Average Cost SDG/MT]]</f>
        <v>0</v>
      </c>
    </row>
    <row r="3389" spans="1:31" hidden="1" x14ac:dyDescent="0.2">
      <c r="A3389" s="1">
        <v>3400</v>
      </c>
      <c r="P3389" s="6">
        <f t="shared" si="281"/>
        <v>0</v>
      </c>
      <c r="R3389" s="6">
        <f t="shared" si="282"/>
        <v>0</v>
      </c>
      <c r="S3389" s="57">
        <f t="shared" si="285"/>
        <v>0</v>
      </c>
      <c r="T3389" s="6">
        <f>Table1[[#This Row],[Volume in Units]]*Table1[[#This Row],[Price SDG/Unit]]</f>
        <v>0</v>
      </c>
      <c r="U3389" s="57">
        <f>Table1[[#This Row],[Volume MT/Head]]*Table1[[#This Row],[Price USD/(MT/Head)]]</f>
        <v>0</v>
      </c>
      <c r="W3389" s="28">
        <f>Table1[[#This Row],[Commission SDG/MT]]*Table1[[#This Row],[Volume in Units]]</f>
        <v>0</v>
      </c>
      <c r="Y3389" s="28">
        <f t="shared" si="283"/>
        <v>0</v>
      </c>
      <c r="Z3389" s="6">
        <f>IFERROR((Table1[[#This Row],[Total Cost SDG]]/Table1[[#This Row],[Volume MT/Head]]),0)</f>
        <v>0</v>
      </c>
      <c r="AA3389" s="57" t="e">
        <f t="shared" si="284"/>
        <v>#DIV/0!</v>
      </c>
      <c r="AB3389" s="57">
        <f>IFERROR((Table1[[#This Row],[Total Cost USD]]/Table1[[#This Row],[Volume MT/Head]]),0)</f>
        <v>0</v>
      </c>
      <c r="AD3389" s="6">
        <f>Table1[[#This Row],[Volume MT/Head]]-Table1[[#This Row],[Delivered MT]]</f>
        <v>0</v>
      </c>
      <c r="AE3389" s="6">
        <f>Table1[[#This Row],[Delivered MT]]*Table1[[#This Row],[Average Cost SDG/MT]]</f>
        <v>0</v>
      </c>
    </row>
    <row r="3390" spans="1:31" hidden="1" x14ac:dyDescent="0.2">
      <c r="A3390" s="1">
        <v>3401</v>
      </c>
      <c r="P3390" s="6">
        <f t="shared" si="281"/>
        <v>0</v>
      </c>
      <c r="R3390" s="6">
        <f t="shared" si="282"/>
        <v>0</v>
      </c>
      <c r="S3390" s="57">
        <f t="shared" si="285"/>
        <v>0</v>
      </c>
      <c r="T3390" s="6">
        <f>Table1[[#This Row],[Volume in Units]]*Table1[[#This Row],[Price SDG/Unit]]</f>
        <v>0</v>
      </c>
      <c r="U3390" s="57">
        <f>Table1[[#This Row],[Volume MT/Head]]*Table1[[#This Row],[Price USD/(MT/Head)]]</f>
        <v>0</v>
      </c>
      <c r="W3390" s="28">
        <f>Table1[[#This Row],[Commission SDG/MT]]*Table1[[#This Row],[Volume in Units]]</f>
        <v>0</v>
      </c>
      <c r="Y3390" s="28">
        <f t="shared" si="283"/>
        <v>0</v>
      </c>
      <c r="Z3390" s="6">
        <f>IFERROR((Table1[[#This Row],[Total Cost SDG]]/Table1[[#This Row],[Volume MT/Head]]),0)</f>
        <v>0</v>
      </c>
      <c r="AA3390" s="57" t="e">
        <f t="shared" si="284"/>
        <v>#DIV/0!</v>
      </c>
      <c r="AB3390" s="57">
        <f>IFERROR((Table1[[#This Row],[Total Cost USD]]/Table1[[#This Row],[Volume MT/Head]]),0)</f>
        <v>0</v>
      </c>
      <c r="AD3390" s="6">
        <f>Table1[[#This Row],[Volume MT/Head]]-Table1[[#This Row],[Delivered MT]]</f>
        <v>0</v>
      </c>
      <c r="AE3390" s="6">
        <f>Table1[[#This Row],[Delivered MT]]*Table1[[#This Row],[Average Cost SDG/MT]]</f>
        <v>0</v>
      </c>
    </row>
    <row r="3391" spans="1:31" hidden="1" x14ac:dyDescent="0.2">
      <c r="A3391" s="1">
        <v>3402</v>
      </c>
      <c r="P3391" s="6">
        <f t="shared" si="281"/>
        <v>0</v>
      </c>
      <c r="R3391" s="6">
        <f t="shared" si="282"/>
        <v>0</v>
      </c>
      <c r="S3391" s="57">
        <f t="shared" si="285"/>
        <v>0</v>
      </c>
      <c r="T3391" s="6">
        <f>Table1[[#This Row],[Volume in Units]]*Table1[[#This Row],[Price SDG/Unit]]</f>
        <v>0</v>
      </c>
      <c r="U3391" s="57">
        <f>Table1[[#This Row],[Volume MT/Head]]*Table1[[#This Row],[Price USD/(MT/Head)]]</f>
        <v>0</v>
      </c>
      <c r="W3391" s="28">
        <f>Table1[[#This Row],[Commission SDG/MT]]*Table1[[#This Row],[Volume in Units]]</f>
        <v>0</v>
      </c>
      <c r="Y3391" s="28">
        <f t="shared" si="283"/>
        <v>0</v>
      </c>
      <c r="Z3391" s="6">
        <f>IFERROR((Table1[[#This Row],[Total Cost SDG]]/Table1[[#This Row],[Volume MT/Head]]),0)</f>
        <v>0</v>
      </c>
      <c r="AA3391" s="57" t="e">
        <f t="shared" si="284"/>
        <v>#DIV/0!</v>
      </c>
      <c r="AB3391" s="57">
        <f>IFERROR((Table1[[#This Row],[Total Cost USD]]/Table1[[#This Row],[Volume MT/Head]]),0)</f>
        <v>0</v>
      </c>
      <c r="AD3391" s="6">
        <f>Table1[[#This Row],[Volume MT/Head]]-Table1[[#This Row],[Delivered MT]]</f>
        <v>0</v>
      </c>
      <c r="AE3391" s="6">
        <f>Table1[[#This Row],[Delivered MT]]*Table1[[#This Row],[Average Cost SDG/MT]]</f>
        <v>0</v>
      </c>
    </row>
    <row r="3392" spans="1:31" hidden="1" x14ac:dyDescent="0.2">
      <c r="A3392" s="1">
        <v>3403</v>
      </c>
      <c r="P3392" s="6">
        <f t="shared" si="281"/>
        <v>0</v>
      </c>
      <c r="R3392" s="6">
        <f t="shared" si="282"/>
        <v>0</v>
      </c>
      <c r="S3392" s="57">
        <f t="shared" si="285"/>
        <v>0</v>
      </c>
      <c r="T3392" s="6">
        <f>Table1[[#This Row],[Volume in Units]]*Table1[[#This Row],[Price SDG/Unit]]</f>
        <v>0</v>
      </c>
      <c r="U3392" s="57">
        <f>Table1[[#This Row],[Volume MT/Head]]*Table1[[#This Row],[Price USD/(MT/Head)]]</f>
        <v>0</v>
      </c>
      <c r="W3392" s="28">
        <f>Table1[[#This Row],[Commission SDG/MT]]*Table1[[#This Row],[Volume in Units]]</f>
        <v>0</v>
      </c>
      <c r="Y3392" s="28">
        <f t="shared" si="283"/>
        <v>0</v>
      </c>
      <c r="Z3392" s="6">
        <f>IFERROR((Table1[[#This Row],[Total Cost SDG]]/Table1[[#This Row],[Volume MT/Head]]),0)</f>
        <v>0</v>
      </c>
      <c r="AA3392" s="57" t="e">
        <f t="shared" si="284"/>
        <v>#DIV/0!</v>
      </c>
      <c r="AB3392" s="57">
        <f>IFERROR((Table1[[#This Row],[Total Cost USD]]/Table1[[#This Row],[Volume MT/Head]]),0)</f>
        <v>0</v>
      </c>
      <c r="AD3392" s="6">
        <f>Table1[[#This Row],[Volume MT/Head]]-Table1[[#This Row],[Delivered MT]]</f>
        <v>0</v>
      </c>
      <c r="AE3392" s="6">
        <f>Table1[[#This Row],[Delivered MT]]*Table1[[#This Row],[Average Cost SDG/MT]]</f>
        <v>0</v>
      </c>
    </row>
    <row r="3393" spans="1:31" hidden="1" x14ac:dyDescent="0.2">
      <c r="A3393" s="1">
        <v>3404</v>
      </c>
      <c r="P3393" s="6">
        <f t="shared" si="281"/>
        <v>0</v>
      </c>
      <c r="R3393" s="6">
        <f t="shared" si="282"/>
        <v>0</v>
      </c>
      <c r="S3393" s="57">
        <f t="shared" si="285"/>
        <v>0</v>
      </c>
      <c r="T3393" s="6">
        <f>Table1[[#This Row],[Volume in Units]]*Table1[[#This Row],[Price SDG/Unit]]</f>
        <v>0</v>
      </c>
      <c r="U3393" s="57">
        <f>Table1[[#This Row],[Volume MT/Head]]*Table1[[#This Row],[Price USD/(MT/Head)]]</f>
        <v>0</v>
      </c>
      <c r="W3393" s="28">
        <f>Table1[[#This Row],[Commission SDG/MT]]*Table1[[#This Row],[Volume in Units]]</f>
        <v>0</v>
      </c>
      <c r="Y3393" s="28">
        <f t="shared" si="283"/>
        <v>0</v>
      </c>
      <c r="Z3393" s="6">
        <f>IFERROR((Table1[[#This Row],[Total Cost SDG]]/Table1[[#This Row],[Volume MT/Head]]),0)</f>
        <v>0</v>
      </c>
      <c r="AA3393" s="57" t="e">
        <f t="shared" si="284"/>
        <v>#DIV/0!</v>
      </c>
      <c r="AB3393" s="57">
        <f>IFERROR((Table1[[#This Row],[Total Cost USD]]/Table1[[#This Row],[Volume MT/Head]]),0)</f>
        <v>0</v>
      </c>
      <c r="AD3393" s="6">
        <f>Table1[[#This Row],[Volume MT/Head]]-Table1[[#This Row],[Delivered MT]]</f>
        <v>0</v>
      </c>
      <c r="AE3393" s="6">
        <f>Table1[[#This Row],[Delivered MT]]*Table1[[#This Row],[Average Cost SDG/MT]]</f>
        <v>0</v>
      </c>
    </row>
    <row r="3394" spans="1:31" hidden="1" x14ac:dyDescent="0.2">
      <c r="A3394" s="1">
        <v>3405</v>
      </c>
      <c r="P3394" s="6">
        <f t="shared" ref="P3394:P3457" si="286">IF(N3394="KG",(O3394/1000),IF(N3394="Head",(O3394*1),IF(N3394="Kantar 100lb",(O3394/22.25),IF(N3394="Kantar 315lb",(O3394*315/2204.6),IF(N3394="MT",(O3394*1),IF(N3394="Ardab",(O3394*199.726/1000),IF(N3394="104 Bag",(O3394*104/1000),IF(N3394="101 Bag",(O3394*101/1000),IF(N3394=0,0)))))))))</f>
        <v>0</v>
      </c>
      <c r="R3394" s="6">
        <f t="shared" ref="R3394:R3457" si="287">IF(N3394="KG",(Q3394*1000),IF(N3394="Head",(Q3394*1),IF(N3394="Kantar 100lb",(Q3394*22.25),IF(N3394="Kantar 315lb",(Q3394/315*2204.6),IF(N3394="MT",(Q3394*1),IF(N3394="Ardab",(Q3394/199.726*1000),IF(N3394="104 Bag",(Q3394/104*1000),IF(N3394="101 Bag",(Q3394/101*1000),IF(N3394=0,0)))))))))</f>
        <v>0</v>
      </c>
      <c r="S3394" s="57">
        <f t="shared" si="285"/>
        <v>0</v>
      </c>
      <c r="T3394" s="6">
        <f>Table1[[#This Row],[Volume in Units]]*Table1[[#This Row],[Price SDG/Unit]]</f>
        <v>0</v>
      </c>
      <c r="U3394" s="57">
        <f>Table1[[#This Row],[Volume MT/Head]]*Table1[[#This Row],[Price USD/(MT/Head)]]</f>
        <v>0</v>
      </c>
      <c r="W3394" s="28">
        <f>Table1[[#This Row],[Commission SDG/MT]]*Table1[[#This Row],[Volume in Units]]</f>
        <v>0</v>
      </c>
      <c r="Y3394" s="28">
        <f t="shared" ref="Y3394:Y3457" si="288">T3394+W3394+X3394</f>
        <v>0</v>
      </c>
      <c r="Z3394" s="6">
        <f>IFERROR((Table1[[#This Row],[Total Cost SDG]]/Table1[[#This Row],[Volume MT/Head]]),0)</f>
        <v>0</v>
      </c>
      <c r="AA3394" s="57" t="e">
        <f t="shared" ref="AA3394:AA3457" si="289">Y3394/F3394</f>
        <v>#DIV/0!</v>
      </c>
      <c r="AB3394" s="57">
        <f>IFERROR((Table1[[#This Row],[Total Cost USD]]/Table1[[#This Row],[Volume MT/Head]]),0)</f>
        <v>0</v>
      </c>
      <c r="AD3394" s="6">
        <f>Table1[[#This Row],[Volume MT/Head]]-Table1[[#This Row],[Delivered MT]]</f>
        <v>0</v>
      </c>
      <c r="AE3394" s="6">
        <f>Table1[[#This Row],[Delivered MT]]*Table1[[#This Row],[Average Cost SDG/MT]]</f>
        <v>0</v>
      </c>
    </row>
    <row r="3395" spans="1:31" hidden="1" x14ac:dyDescent="0.2">
      <c r="A3395" s="1">
        <v>3406</v>
      </c>
      <c r="P3395" s="6">
        <f t="shared" si="286"/>
        <v>0</v>
      </c>
      <c r="R3395" s="6">
        <f t="shared" si="287"/>
        <v>0</v>
      </c>
      <c r="S3395" s="57">
        <f t="shared" si="285"/>
        <v>0</v>
      </c>
      <c r="T3395" s="6">
        <f>Table1[[#This Row],[Volume in Units]]*Table1[[#This Row],[Price SDG/Unit]]</f>
        <v>0</v>
      </c>
      <c r="U3395" s="57">
        <f>Table1[[#This Row],[Volume MT/Head]]*Table1[[#This Row],[Price USD/(MT/Head)]]</f>
        <v>0</v>
      </c>
      <c r="W3395" s="28">
        <f>Table1[[#This Row],[Commission SDG/MT]]*Table1[[#This Row],[Volume in Units]]</f>
        <v>0</v>
      </c>
      <c r="Y3395" s="28">
        <f t="shared" si="288"/>
        <v>0</v>
      </c>
      <c r="Z3395" s="6">
        <f>IFERROR((Table1[[#This Row],[Total Cost SDG]]/Table1[[#This Row],[Volume MT/Head]]),0)</f>
        <v>0</v>
      </c>
      <c r="AA3395" s="57" t="e">
        <f t="shared" si="289"/>
        <v>#DIV/0!</v>
      </c>
      <c r="AB3395" s="57">
        <f>IFERROR((Table1[[#This Row],[Total Cost USD]]/Table1[[#This Row],[Volume MT/Head]]),0)</f>
        <v>0</v>
      </c>
      <c r="AD3395" s="6">
        <f>Table1[[#This Row],[Volume MT/Head]]-Table1[[#This Row],[Delivered MT]]</f>
        <v>0</v>
      </c>
      <c r="AE3395" s="6">
        <f>Table1[[#This Row],[Delivered MT]]*Table1[[#This Row],[Average Cost SDG/MT]]</f>
        <v>0</v>
      </c>
    </row>
    <row r="3396" spans="1:31" hidden="1" x14ac:dyDescent="0.2">
      <c r="A3396" s="1">
        <v>3407</v>
      </c>
      <c r="P3396" s="6">
        <f t="shared" si="286"/>
        <v>0</v>
      </c>
      <c r="R3396" s="6">
        <f t="shared" si="287"/>
        <v>0</v>
      </c>
      <c r="S3396" s="57">
        <f t="shared" si="285"/>
        <v>0</v>
      </c>
      <c r="T3396" s="6">
        <f>Table1[[#This Row],[Volume in Units]]*Table1[[#This Row],[Price SDG/Unit]]</f>
        <v>0</v>
      </c>
      <c r="U3396" s="57">
        <f>Table1[[#This Row],[Volume MT/Head]]*Table1[[#This Row],[Price USD/(MT/Head)]]</f>
        <v>0</v>
      </c>
      <c r="W3396" s="28">
        <f>Table1[[#This Row],[Commission SDG/MT]]*Table1[[#This Row],[Volume in Units]]</f>
        <v>0</v>
      </c>
      <c r="Y3396" s="28">
        <f t="shared" si="288"/>
        <v>0</v>
      </c>
      <c r="Z3396" s="6">
        <f>IFERROR((Table1[[#This Row],[Total Cost SDG]]/Table1[[#This Row],[Volume MT/Head]]),0)</f>
        <v>0</v>
      </c>
      <c r="AA3396" s="57" t="e">
        <f t="shared" si="289"/>
        <v>#DIV/0!</v>
      </c>
      <c r="AB3396" s="57">
        <f>IFERROR((Table1[[#This Row],[Total Cost USD]]/Table1[[#This Row],[Volume MT/Head]]),0)</f>
        <v>0</v>
      </c>
      <c r="AD3396" s="6">
        <f>Table1[[#This Row],[Volume MT/Head]]-Table1[[#This Row],[Delivered MT]]</f>
        <v>0</v>
      </c>
      <c r="AE3396" s="6">
        <f>Table1[[#This Row],[Delivered MT]]*Table1[[#This Row],[Average Cost SDG/MT]]</f>
        <v>0</v>
      </c>
    </row>
    <row r="3397" spans="1:31" hidden="1" x14ac:dyDescent="0.2">
      <c r="A3397" s="1">
        <v>3408</v>
      </c>
      <c r="P3397" s="6">
        <f t="shared" si="286"/>
        <v>0</v>
      </c>
      <c r="R3397" s="6">
        <f t="shared" si="287"/>
        <v>0</v>
      </c>
      <c r="S3397" s="57">
        <f t="shared" si="285"/>
        <v>0</v>
      </c>
      <c r="T3397" s="6">
        <f>Table1[[#This Row],[Volume in Units]]*Table1[[#This Row],[Price SDG/Unit]]</f>
        <v>0</v>
      </c>
      <c r="U3397" s="57">
        <f>Table1[[#This Row],[Volume MT/Head]]*Table1[[#This Row],[Price USD/(MT/Head)]]</f>
        <v>0</v>
      </c>
      <c r="W3397" s="28">
        <f>Table1[[#This Row],[Commission SDG/MT]]*Table1[[#This Row],[Volume in Units]]</f>
        <v>0</v>
      </c>
      <c r="Y3397" s="28">
        <f t="shared" si="288"/>
        <v>0</v>
      </c>
      <c r="Z3397" s="6">
        <f>IFERROR((Table1[[#This Row],[Total Cost SDG]]/Table1[[#This Row],[Volume MT/Head]]),0)</f>
        <v>0</v>
      </c>
      <c r="AA3397" s="57" t="e">
        <f t="shared" si="289"/>
        <v>#DIV/0!</v>
      </c>
      <c r="AB3397" s="57">
        <f>IFERROR((Table1[[#This Row],[Total Cost USD]]/Table1[[#This Row],[Volume MT/Head]]),0)</f>
        <v>0</v>
      </c>
      <c r="AD3397" s="6">
        <f>Table1[[#This Row],[Volume MT/Head]]-Table1[[#This Row],[Delivered MT]]</f>
        <v>0</v>
      </c>
      <c r="AE3397" s="6">
        <f>Table1[[#This Row],[Delivered MT]]*Table1[[#This Row],[Average Cost SDG/MT]]</f>
        <v>0</v>
      </c>
    </row>
    <row r="3398" spans="1:31" hidden="1" x14ac:dyDescent="0.2">
      <c r="A3398" s="1">
        <v>3409</v>
      </c>
      <c r="P3398" s="6">
        <f t="shared" si="286"/>
        <v>0</v>
      </c>
      <c r="R3398" s="6">
        <f t="shared" si="287"/>
        <v>0</v>
      </c>
      <c r="S3398" s="57">
        <f t="shared" si="285"/>
        <v>0</v>
      </c>
      <c r="T3398" s="6">
        <f>Table1[[#This Row],[Volume in Units]]*Table1[[#This Row],[Price SDG/Unit]]</f>
        <v>0</v>
      </c>
      <c r="U3398" s="57">
        <f>Table1[[#This Row],[Volume MT/Head]]*Table1[[#This Row],[Price USD/(MT/Head)]]</f>
        <v>0</v>
      </c>
      <c r="W3398" s="28">
        <f>Table1[[#This Row],[Commission SDG/MT]]*Table1[[#This Row],[Volume in Units]]</f>
        <v>0</v>
      </c>
      <c r="Y3398" s="28">
        <f t="shared" si="288"/>
        <v>0</v>
      </c>
      <c r="Z3398" s="6">
        <f>IFERROR((Table1[[#This Row],[Total Cost SDG]]/Table1[[#This Row],[Volume MT/Head]]),0)</f>
        <v>0</v>
      </c>
      <c r="AA3398" s="57" t="e">
        <f t="shared" si="289"/>
        <v>#DIV/0!</v>
      </c>
      <c r="AB3398" s="57">
        <f>IFERROR((Table1[[#This Row],[Total Cost USD]]/Table1[[#This Row],[Volume MT/Head]]),0)</f>
        <v>0</v>
      </c>
      <c r="AD3398" s="6">
        <f>Table1[[#This Row],[Volume MT/Head]]-Table1[[#This Row],[Delivered MT]]</f>
        <v>0</v>
      </c>
      <c r="AE3398" s="6">
        <f>Table1[[#This Row],[Delivered MT]]*Table1[[#This Row],[Average Cost SDG/MT]]</f>
        <v>0</v>
      </c>
    </row>
    <row r="3399" spans="1:31" hidden="1" x14ac:dyDescent="0.2">
      <c r="A3399" s="1">
        <v>3410</v>
      </c>
      <c r="P3399" s="6">
        <f t="shared" si="286"/>
        <v>0</v>
      </c>
      <c r="R3399" s="6">
        <f t="shared" si="287"/>
        <v>0</v>
      </c>
      <c r="S3399" s="57">
        <f t="shared" si="285"/>
        <v>0</v>
      </c>
      <c r="T3399" s="6">
        <f>Table1[[#This Row],[Volume in Units]]*Table1[[#This Row],[Price SDG/Unit]]</f>
        <v>0</v>
      </c>
      <c r="U3399" s="57">
        <f>Table1[[#This Row],[Volume MT/Head]]*Table1[[#This Row],[Price USD/(MT/Head)]]</f>
        <v>0</v>
      </c>
      <c r="W3399" s="28">
        <f>Table1[[#This Row],[Commission SDG/MT]]*Table1[[#This Row],[Volume in Units]]</f>
        <v>0</v>
      </c>
      <c r="Y3399" s="28">
        <f t="shared" si="288"/>
        <v>0</v>
      </c>
      <c r="Z3399" s="6">
        <f>IFERROR((Table1[[#This Row],[Total Cost SDG]]/Table1[[#This Row],[Volume MT/Head]]),0)</f>
        <v>0</v>
      </c>
      <c r="AA3399" s="57" t="e">
        <f t="shared" si="289"/>
        <v>#DIV/0!</v>
      </c>
      <c r="AB3399" s="57">
        <f>IFERROR((Table1[[#This Row],[Total Cost USD]]/Table1[[#This Row],[Volume MT/Head]]),0)</f>
        <v>0</v>
      </c>
      <c r="AD3399" s="6">
        <f>Table1[[#This Row],[Volume MT/Head]]-Table1[[#This Row],[Delivered MT]]</f>
        <v>0</v>
      </c>
      <c r="AE3399" s="6">
        <f>Table1[[#This Row],[Delivered MT]]*Table1[[#This Row],[Average Cost SDG/MT]]</f>
        <v>0</v>
      </c>
    </row>
    <row r="3400" spans="1:31" hidden="1" x14ac:dyDescent="0.2">
      <c r="A3400" s="1">
        <v>3411</v>
      </c>
      <c r="P3400" s="6">
        <f t="shared" si="286"/>
        <v>0</v>
      </c>
      <c r="R3400" s="6">
        <f t="shared" si="287"/>
        <v>0</v>
      </c>
      <c r="S3400" s="57">
        <f t="shared" si="285"/>
        <v>0</v>
      </c>
      <c r="T3400" s="6">
        <f>Table1[[#This Row],[Volume in Units]]*Table1[[#This Row],[Price SDG/Unit]]</f>
        <v>0</v>
      </c>
      <c r="U3400" s="57">
        <f>Table1[[#This Row],[Volume MT/Head]]*Table1[[#This Row],[Price USD/(MT/Head)]]</f>
        <v>0</v>
      </c>
      <c r="W3400" s="28">
        <f>Table1[[#This Row],[Commission SDG/MT]]*Table1[[#This Row],[Volume in Units]]</f>
        <v>0</v>
      </c>
      <c r="Y3400" s="28">
        <f t="shared" si="288"/>
        <v>0</v>
      </c>
      <c r="Z3400" s="6">
        <f>IFERROR((Table1[[#This Row],[Total Cost SDG]]/Table1[[#This Row],[Volume MT/Head]]),0)</f>
        <v>0</v>
      </c>
      <c r="AA3400" s="57" t="e">
        <f t="shared" si="289"/>
        <v>#DIV/0!</v>
      </c>
      <c r="AB3400" s="57">
        <f>IFERROR((Table1[[#This Row],[Total Cost USD]]/Table1[[#This Row],[Volume MT/Head]]),0)</f>
        <v>0</v>
      </c>
      <c r="AD3400" s="6">
        <f>Table1[[#This Row],[Volume MT/Head]]-Table1[[#This Row],[Delivered MT]]</f>
        <v>0</v>
      </c>
      <c r="AE3400" s="6">
        <f>Table1[[#This Row],[Delivered MT]]*Table1[[#This Row],[Average Cost SDG/MT]]</f>
        <v>0</v>
      </c>
    </row>
    <row r="3401" spans="1:31" hidden="1" x14ac:dyDescent="0.2">
      <c r="A3401" s="1">
        <v>3412</v>
      </c>
      <c r="P3401" s="6">
        <f t="shared" si="286"/>
        <v>0</v>
      </c>
      <c r="R3401" s="6">
        <f t="shared" si="287"/>
        <v>0</v>
      </c>
      <c r="S3401" s="57">
        <f t="shared" si="285"/>
        <v>0</v>
      </c>
      <c r="T3401" s="6">
        <f>Table1[[#This Row],[Volume in Units]]*Table1[[#This Row],[Price SDG/Unit]]</f>
        <v>0</v>
      </c>
      <c r="U3401" s="57">
        <f>Table1[[#This Row],[Volume MT/Head]]*Table1[[#This Row],[Price USD/(MT/Head)]]</f>
        <v>0</v>
      </c>
      <c r="W3401" s="28">
        <f>Table1[[#This Row],[Commission SDG/MT]]*Table1[[#This Row],[Volume in Units]]</f>
        <v>0</v>
      </c>
      <c r="Y3401" s="28">
        <f t="shared" si="288"/>
        <v>0</v>
      </c>
      <c r="Z3401" s="6">
        <f>IFERROR((Table1[[#This Row],[Total Cost SDG]]/Table1[[#This Row],[Volume MT/Head]]),0)</f>
        <v>0</v>
      </c>
      <c r="AA3401" s="57" t="e">
        <f t="shared" si="289"/>
        <v>#DIV/0!</v>
      </c>
      <c r="AB3401" s="57">
        <f>IFERROR((Table1[[#This Row],[Total Cost USD]]/Table1[[#This Row],[Volume MT/Head]]),0)</f>
        <v>0</v>
      </c>
      <c r="AD3401" s="6">
        <f>Table1[[#This Row],[Volume MT/Head]]-Table1[[#This Row],[Delivered MT]]</f>
        <v>0</v>
      </c>
      <c r="AE3401" s="6">
        <f>Table1[[#This Row],[Delivered MT]]*Table1[[#This Row],[Average Cost SDG/MT]]</f>
        <v>0</v>
      </c>
    </row>
    <row r="3402" spans="1:31" hidden="1" x14ac:dyDescent="0.2">
      <c r="A3402" s="1">
        <v>3413</v>
      </c>
      <c r="P3402" s="6">
        <f t="shared" si="286"/>
        <v>0</v>
      </c>
      <c r="R3402" s="6">
        <f t="shared" si="287"/>
        <v>0</v>
      </c>
      <c r="S3402" s="57">
        <f t="shared" si="285"/>
        <v>0</v>
      </c>
      <c r="T3402" s="6">
        <f>Table1[[#This Row],[Volume in Units]]*Table1[[#This Row],[Price SDG/Unit]]</f>
        <v>0</v>
      </c>
      <c r="U3402" s="57">
        <f>Table1[[#This Row],[Volume MT/Head]]*Table1[[#This Row],[Price USD/(MT/Head)]]</f>
        <v>0</v>
      </c>
      <c r="W3402" s="28">
        <f>Table1[[#This Row],[Commission SDG/MT]]*Table1[[#This Row],[Volume in Units]]</f>
        <v>0</v>
      </c>
      <c r="Y3402" s="28">
        <f t="shared" si="288"/>
        <v>0</v>
      </c>
      <c r="Z3402" s="6">
        <f>IFERROR((Table1[[#This Row],[Total Cost SDG]]/Table1[[#This Row],[Volume MT/Head]]),0)</f>
        <v>0</v>
      </c>
      <c r="AA3402" s="57" t="e">
        <f t="shared" si="289"/>
        <v>#DIV/0!</v>
      </c>
      <c r="AB3402" s="57">
        <f>IFERROR((Table1[[#This Row],[Total Cost USD]]/Table1[[#This Row],[Volume MT/Head]]),0)</f>
        <v>0</v>
      </c>
      <c r="AD3402" s="6">
        <f>Table1[[#This Row],[Volume MT/Head]]-Table1[[#This Row],[Delivered MT]]</f>
        <v>0</v>
      </c>
      <c r="AE3402" s="6">
        <f>Table1[[#This Row],[Delivered MT]]*Table1[[#This Row],[Average Cost SDG/MT]]</f>
        <v>0</v>
      </c>
    </row>
    <row r="3403" spans="1:31" hidden="1" x14ac:dyDescent="0.2">
      <c r="A3403" s="1">
        <v>3414</v>
      </c>
      <c r="P3403" s="6">
        <f t="shared" si="286"/>
        <v>0</v>
      </c>
      <c r="R3403" s="6">
        <f t="shared" si="287"/>
        <v>0</v>
      </c>
      <c r="S3403" s="57">
        <f t="shared" si="285"/>
        <v>0</v>
      </c>
      <c r="T3403" s="6">
        <f>Table1[[#This Row],[Volume in Units]]*Table1[[#This Row],[Price SDG/Unit]]</f>
        <v>0</v>
      </c>
      <c r="U3403" s="57">
        <f>Table1[[#This Row],[Volume MT/Head]]*Table1[[#This Row],[Price USD/(MT/Head)]]</f>
        <v>0</v>
      </c>
      <c r="W3403" s="28">
        <f>Table1[[#This Row],[Commission SDG/MT]]*Table1[[#This Row],[Volume in Units]]</f>
        <v>0</v>
      </c>
      <c r="Y3403" s="28">
        <f t="shared" si="288"/>
        <v>0</v>
      </c>
      <c r="Z3403" s="6">
        <f>IFERROR((Table1[[#This Row],[Total Cost SDG]]/Table1[[#This Row],[Volume MT/Head]]),0)</f>
        <v>0</v>
      </c>
      <c r="AA3403" s="57" t="e">
        <f t="shared" si="289"/>
        <v>#DIV/0!</v>
      </c>
      <c r="AB3403" s="57">
        <f>IFERROR((Table1[[#This Row],[Total Cost USD]]/Table1[[#This Row],[Volume MT/Head]]),0)</f>
        <v>0</v>
      </c>
      <c r="AD3403" s="6">
        <f>Table1[[#This Row],[Volume MT/Head]]-Table1[[#This Row],[Delivered MT]]</f>
        <v>0</v>
      </c>
      <c r="AE3403" s="6">
        <f>Table1[[#This Row],[Delivered MT]]*Table1[[#This Row],[Average Cost SDG/MT]]</f>
        <v>0</v>
      </c>
    </row>
    <row r="3404" spans="1:31" hidden="1" x14ac:dyDescent="0.2">
      <c r="A3404" s="1">
        <v>3415</v>
      </c>
      <c r="P3404" s="6">
        <f t="shared" si="286"/>
        <v>0</v>
      </c>
      <c r="R3404" s="6">
        <f t="shared" si="287"/>
        <v>0</v>
      </c>
      <c r="S3404" s="57">
        <f t="shared" si="285"/>
        <v>0</v>
      </c>
      <c r="T3404" s="6">
        <f>Table1[[#This Row],[Volume in Units]]*Table1[[#This Row],[Price SDG/Unit]]</f>
        <v>0</v>
      </c>
      <c r="U3404" s="57">
        <f>Table1[[#This Row],[Volume MT/Head]]*Table1[[#This Row],[Price USD/(MT/Head)]]</f>
        <v>0</v>
      </c>
      <c r="W3404" s="28">
        <f>Table1[[#This Row],[Commission SDG/MT]]*Table1[[#This Row],[Volume in Units]]</f>
        <v>0</v>
      </c>
      <c r="Y3404" s="28">
        <f t="shared" si="288"/>
        <v>0</v>
      </c>
      <c r="Z3404" s="6">
        <f>IFERROR((Table1[[#This Row],[Total Cost SDG]]/Table1[[#This Row],[Volume MT/Head]]),0)</f>
        <v>0</v>
      </c>
      <c r="AA3404" s="57" t="e">
        <f t="shared" si="289"/>
        <v>#DIV/0!</v>
      </c>
      <c r="AB3404" s="57">
        <f>IFERROR((Table1[[#This Row],[Total Cost USD]]/Table1[[#This Row],[Volume MT/Head]]),0)</f>
        <v>0</v>
      </c>
      <c r="AD3404" s="6">
        <f>Table1[[#This Row],[Volume MT/Head]]-Table1[[#This Row],[Delivered MT]]</f>
        <v>0</v>
      </c>
      <c r="AE3404" s="6">
        <f>Table1[[#This Row],[Delivered MT]]*Table1[[#This Row],[Average Cost SDG/MT]]</f>
        <v>0</v>
      </c>
    </row>
    <row r="3405" spans="1:31" hidden="1" x14ac:dyDescent="0.2">
      <c r="A3405" s="1">
        <v>3416</v>
      </c>
      <c r="P3405" s="6">
        <f t="shared" si="286"/>
        <v>0</v>
      </c>
      <c r="R3405" s="6">
        <f t="shared" si="287"/>
        <v>0</v>
      </c>
      <c r="S3405" s="57">
        <f t="shared" si="285"/>
        <v>0</v>
      </c>
      <c r="T3405" s="6">
        <f>Table1[[#This Row],[Volume in Units]]*Table1[[#This Row],[Price SDG/Unit]]</f>
        <v>0</v>
      </c>
      <c r="U3405" s="57">
        <f>Table1[[#This Row],[Volume MT/Head]]*Table1[[#This Row],[Price USD/(MT/Head)]]</f>
        <v>0</v>
      </c>
      <c r="W3405" s="28">
        <f>Table1[[#This Row],[Commission SDG/MT]]*Table1[[#This Row],[Volume in Units]]</f>
        <v>0</v>
      </c>
      <c r="Y3405" s="28">
        <f t="shared" si="288"/>
        <v>0</v>
      </c>
      <c r="Z3405" s="6">
        <f>IFERROR((Table1[[#This Row],[Total Cost SDG]]/Table1[[#This Row],[Volume MT/Head]]),0)</f>
        <v>0</v>
      </c>
      <c r="AA3405" s="57" t="e">
        <f t="shared" si="289"/>
        <v>#DIV/0!</v>
      </c>
      <c r="AB3405" s="57">
        <f>IFERROR((Table1[[#This Row],[Total Cost USD]]/Table1[[#This Row],[Volume MT/Head]]),0)</f>
        <v>0</v>
      </c>
      <c r="AD3405" s="6">
        <f>Table1[[#This Row],[Volume MT/Head]]-Table1[[#This Row],[Delivered MT]]</f>
        <v>0</v>
      </c>
      <c r="AE3405" s="6">
        <f>Table1[[#This Row],[Delivered MT]]*Table1[[#This Row],[Average Cost SDG/MT]]</f>
        <v>0</v>
      </c>
    </row>
    <row r="3406" spans="1:31" hidden="1" x14ac:dyDescent="0.2">
      <c r="A3406" s="1">
        <v>3417</v>
      </c>
      <c r="P3406" s="6">
        <f t="shared" si="286"/>
        <v>0</v>
      </c>
      <c r="R3406" s="6">
        <f t="shared" si="287"/>
        <v>0</v>
      </c>
      <c r="S3406" s="57">
        <f t="shared" si="285"/>
        <v>0</v>
      </c>
      <c r="T3406" s="6">
        <f>Table1[[#This Row],[Volume in Units]]*Table1[[#This Row],[Price SDG/Unit]]</f>
        <v>0</v>
      </c>
      <c r="U3406" s="57">
        <f>Table1[[#This Row],[Volume MT/Head]]*Table1[[#This Row],[Price USD/(MT/Head)]]</f>
        <v>0</v>
      </c>
      <c r="W3406" s="28">
        <f>Table1[[#This Row],[Commission SDG/MT]]*Table1[[#This Row],[Volume in Units]]</f>
        <v>0</v>
      </c>
      <c r="Y3406" s="28">
        <f t="shared" si="288"/>
        <v>0</v>
      </c>
      <c r="Z3406" s="6">
        <f>IFERROR((Table1[[#This Row],[Total Cost SDG]]/Table1[[#This Row],[Volume MT/Head]]),0)</f>
        <v>0</v>
      </c>
      <c r="AA3406" s="57" t="e">
        <f t="shared" si="289"/>
        <v>#DIV/0!</v>
      </c>
      <c r="AB3406" s="57">
        <f>IFERROR((Table1[[#This Row],[Total Cost USD]]/Table1[[#This Row],[Volume MT/Head]]),0)</f>
        <v>0</v>
      </c>
      <c r="AD3406" s="6">
        <f>Table1[[#This Row],[Volume MT/Head]]-Table1[[#This Row],[Delivered MT]]</f>
        <v>0</v>
      </c>
      <c r="AE3406" s="6">
        <f>Table1[[#This Row],[Delivered MT]]*Table1[[#This Row],[Average Cost SDG/MT]]</f>
        <v>0</v>
      </c>
    </row>
    <row r="3407" spans="1:31" hidden="1" x14ac:dyDescent="0.2">
      <c r="A3407" s="1">
        <v>3418</v>
      </c>
      <c r="P3407" s="6">
        <f t="shared" si="286"/>
        <v>0</v>
      </c>
      <c r="R3407" s="6">
        <f t="shared" si="287"/>
        <v>0</v>
      </c>
      <c r="S3407" s="57">
        <f t="shared" si="285"/>
        <v>0</v>
      </c>
      <c r="T3407" s="6">
        <f>Table1[[#This Row],[Volume in Units]]*Table1[[#This Row],[Price SDG/Unit]]</f>
        <v>0</v>
      </c>
      <c r="U3407" s="57">
        <f>Table1[[#This Row],[Volume MT/Head]]*Table1[[#This Row],[Price USD/(MT/Head)]]</f>
        <v>0</v>
      </c>
      <c r="W3407" s="28">
        <f>Table1[[#This Row],[Commission SDG/MT]]*Table1[[#This Row],[Volume in Units]]</f>
        <v>0</v>
      </c>
      <c r="Y3407" s="28">
        <f t="shared" si="288"/>
        <v>0</v>
      </c>
      <c r="Z3407" s="6">
        <f>IFERROR((Table1[[#This Row],[Total Cost SDG]]/Table1[[#This Row],[Volume MT/Head]]),0)</f>
        <v>0</v>
      </c>
      <c r="AA3407" s="57" t="e">
        <f t="shared" si="289"/>
        <v>#DIV/0!</v>
      </c>
      <c r="AB3407" s="57">
        <f>IFERROR((Table1[[#This Row],[Total Cost USD]]/Table1[[#This Row],[Volume MT/Head]]),0)</f>
        <v>0</v>
      </c>
      <c r="AD3407" s="6">
        <f>Table1[[#This Row],[Volume MT/Head]]-Table1[[#This Row],[Delivered MT]]</f>
        <v>0</v>
      </c>
      <c r="AE3407" s="6">
        <f>Table1[[#This Row],[Delivered MT]]*Table1[[#This Row],[Average Cost SDG/MT]]</f>
        <v>0</v>
      </c>
    </row>
    <row r="3408" spans="1:31" hidden="1" x14ac:dyDescent="0.2">
      <c r="A3408" s="1">
        <v>3419</v>
      </c>
      <c r="P3408" s="6">
        <f t="shared" si="286"/>
        <v>0</v>
      </c>
      <c r="R3408" s="6">
        <f t="shared" si="287"/>
        <v>0</v>
      </c>
      <c r="S3408" s="57">
        <f t="shared" si="285"/>
        <v>0</v>
      </c>
      <c r="T3408" s="6">
        <f>Table1[[#This Row],[Volume in Units]]*Table1[[#This Row],[Price SDG/Unit]]</f>
        <v>0</v>
      </c>
      <c r="U3408" s="57">
        <f>Table1[[#This Row],[Volume MT/Head]]*Table1[[#This Row],[Price USD/(MT/Head)]]</f>
        <v>0</v>
      </c>
      <c r="W3408" s="28">
        <f>Table1[[#This Row],[Commission SDG/MT]]*Table1[[#This Row],[Volume in Units]]</f>
        <v>0</v>
      </c>
      <c r="Y3408" s="28">
        <f t="shared" si="288"/>
        <v>0</v>
      </c>
      <c r="Z3408" s="6">
        <f>IFERROR((Table1[[#This Row],[Total Cost SDG]]/Table1[[#This Row],[Volume MT/Head]]),0)</f>
        <v>0</v>
      </c>
      <c r="AA3408" s="57" t="e">
        <f t="shared" si="289"/>
        <v>#DIV/0!</v>
      </c>
      <c r="AB3408" s="57">
        <f>IFERROR((Table1[[#This Row],[Total Cost USD]]/Table1[[#This Row],[Volume MT/Head]]),0)</f>
        <v>0</v>
      </c>
      <c r="AD3408" s="6">
        <f>Table1[[#This Row],[Volume MT/Head]]-Table1[[#This Row],[Delivered MT]]</f>
        <v>0</v>
      </c>
      <c r="AE3408" s="6">
        <f>Table1[[#This Row],[Delivered MT]]*Table1[[#This Row],[Average Cost SDG/MT]]</f>
        <v>0</v>
      </c>
    </row>
    <row r="3409" spans="1:31" hidden="1" x14ac:dyDescent="0.2">
      <c r="A3409" s="1">
        <v>3420</v>
      </c>
      <c r="P3409" s="6">
        <f t="shared" si="286"/>
        <v>0</v>
      </c>
      <c r="R3409" s="6">
        <f t="shared" si="287"/>
        <v>0</v>
      </c>
      <c r="S3409" s="57">
        <f t="shared" si="285"/>
        <v>0</v>
      </c>
      <c r="T3409" s="6">
        <f>Table1[[#This Row],[Volume in Units]]*Table1[[#This Row],[Price SDG/Unit]]</f>
        <v>0</v>
      </c>
      <c r="U3409" s="57">
        <f>Table1[[#This Row],[Volume MT/Head]]*Table1[[#This Row],[Price USD/(MT/Head)]]</f>
        <v>0</v>
      </c>
      <c r="W3409" s="28">
        <f>Table1[[#This Row],[Commission SDG/MT]]*Table1[[#This Row],[Volume in Units]]</f>
        <v>0</v>
      </c>
      <c r="Y3409" s="28">
        <f t="shared" si="288"/>
        <v>0</v>
      </c>
      <c r="Z3409" s="6">
        <f>IFERROR((Table1[[#This Row],[Total Cost SDG]]/Table1[[#This Row],[Volume MT/Head]]),0)</f>
        <v>0</v>
      </c>
      <c r="AA3409" s="57" t="e">
        <f t="shared" si="289"/>
        <v>#DIV/0!</v>
      </c>
      <c r="AB3409" s="57">
        <f>IFERROR((Table1[[#This Row],[Total Cost USD]]/Table1[[#This Row],[Volume MT/Head]]),0)</f>
        <v>0</v>
      </c>
      <c r="AD3409" s="6">
        <f>Table1[[#This Row],[Volume MT/Head]]-Table1[[#This Row],[Delivered MT]]</f>
        <v>0</v>
      </c>
      <c r="AE3409" s="6">
        <f>Table1[[#This Row],[Delivered MT]]*Table1[[#This Row],[Average Cost SDG/MT]]</f>
        <v>0</v>
      </c>
    </row>
    <row r="3410" spans="1:31" hidden="1" x14ac:dyDescent="0.2">
      <c r="A3410" s="1">
        <v>3421</v>
      </c>
      <c r="P3410" s="6">
        <f t="shared" si="286"/>
        <v>0</v>
      </c>
      <c r="R3410" s="6">
        <f t="shared" si="287"/>
        <v>0</v>
      </c>
      <c r="S3410" s="57">
        <f t="shared" si="285"/>
        <v>0</v>
      </c>
      <c r="T3410" s="6">
        <f>Table1[[#This Row],[Volume in Units]]*Table1[[#This Row],[Price SDG/Unit]]</f>
        <v>0</v>
      </c>
      <c r="U3410" s="57">
        <f>Table1[[#This Row],[Volume MT/Head]]*Table1[[#This Row],[Price USD/(MT/Head)]]</f>
        <v>0</v>
      </c>
      <c r="W3410" s="28">
        <f>Table1[[#This Row],[Commission SDG/MT]]*Table1[[#This Row],[Volume in Units]]</f>
        <v>0</v>
      </c>
      <c r="Y3410" s="28">
        <f t="shared" si="288"/>
        <v>0</v>
      </c>
      <c r="Z3410" s="6">
        <f>IFERROR((Table1[[#This Row],[Total Cost SDG]]/Table1[[#This Row],[Volume MT/Head]]),0)</f>
        <v>0</v>
      </c>
      <c r="AA3410" s="57" t="e">
        <f t="shared" si="289"/>
        <v>#DIV/0!</v>
      </c>
      <c r="AB3410" s="57">
        <f>IFERROR((Table1[[#This Row],[Total Cost USD]]/Table1[[#This Row],[Volume MT/Head]]),0)</f>
        <v>0</v>
      </c>
      <c r="AD3410" s="6">
        <f>Table1[[#This Row],[Volume MT/Head]]-Table1[[#This Row],[Delivered MT]]</f>
        <v>0</v>
      </c>
      <c r="AE3410" s="6">
        <f>Table1[[#This Row],[Delivered MT]]*Table1[[#This Row],[Average Cost SDG/MT]]</f>
        <v>0</v>
      </c>
    </row>
    <row r="3411" spans="1:31" hidden="1" x14ac:dyDescent="0.2">
      <c r="A3411" s="1">
        <v>3422</v>
      </c>
      <c r="P3411" s="6">
        <f t="shared" si="286"/>
        <v>0</v>
      </c>
      <c r="R3411" s="6">
        <f t="shared" si="287"/>
        <v>0</v>
      </c>
      <c r="S3411" s="57">
        <f t="shared" si="285"/>
        <v>0</v>
      </c>
      <c r="T3411" s="6">
        <f>Table1[[#This Row],[Volume in Units]]*Table1[[#This Row],[Price SDG/Unit]]</f>
        <v>0</v>
      </c>
      <c r="U3411" s="57">
        <f>Table1[[#This Row],[Volume MT/Head]]*Table1[[#This Row],[Price USD/(MT/Head)]]</f>
        <v>0</v>
      </c>
      <c r="W3411" s="28">
        <f>Table1[[#This Row],[Commission SDG/MT]]*Table1[[#This Row],[Volume in Units]]</f>
        <v>0</v>
      </c>
      <c r="Y3411" s="28">
        <f t="shared" si="288"/>
        <v>0</v>
      </c>
      <c r="Z3411" s="6">
        <f>IFERROR((Table1[[#This Row],[Total Cost SDG]]/Table1[[#This Row],[Volume MT/Head]]),0)</f>
        <v>0</v>
      </c>
      <c r="AA3411" s="57" t="e">
        <f t="shared" si="289"/>
        <v>#DIV/0!</v>
      </c>
      <c r="AB3411" s="57">
        <f>IFERROR((Table1[[#This Row],[Total Cost USD]]/Table1[[#This Row],[Volume MT/Head]]),0)</f>
        <v>0</v>
      </c>
      <c r="AD3411" s="6">
        <f>Table1[[#This Row],[Volume MT/Head]]-Table1[[#This Row],[Delivered MT]]</f>
        <v>0</v>
      </c>
      <c r="AE3411" s="6">
        <f>Table1[[#This Row],[Delivered MT]]*Table1[[#This Row],[Average Cost SDG/MT]]</f>
        <v>0</v>
      </c>
    </row>
    <row r="3412" spans="1:31" hidden="1" x14ac:dyDescent="0.2">
      <c r="A3412" s="1">
        <v>3423</v>
      </c>
      <c r="P3412" s="6">
        <f t="shared" si="286"/>
        <v>0</v>
      </c>
      <c r="R3412" s="6">
        <f t="shared" si="287"/>
        <v>0</v>
      </c>
      <c r="S3412" s="57">
        <f t="shared" si="285"/>
        <v>0</v>
      </c>
      <c r="T3412" s="6">
        <f>Table1[[#This Row],[Volume in Units]]*Table1[[#This Row],[Price SDG/Unit]]</f>
        <v>0</v>
      </c>
      <c r="U3412" s="57">
        <f>Table1[[#This Row],[Volume MT/Head]]*Table1[[#This Row],[Price USD/(MT/Head)]]</f>
        <v>0</v>
      </c>
      <c r="W3412" s="28">
        <f>Table1[[#This Row],[Commission SDG/MT]]*Table1[[#This Row],[Volume in Units]]</f>
        <v>0</v>
      </c>
      <c r="Y3412" s="28">
        <f t="shared" si="288"/>
        <v>0</v>
      </c>
      <c r="Z3412" s="6">
        <f>IFERROR((Table1[[#This Row],[Total Cost SDG]]/Table1[[#This Row],[Volume MT/Head]]),0)</f>
        <v>0</v>
      </c>
      <c r="AA3412" s="57" t="e">
        <f t="shared" si="289"/>
        <v>#DIV/0!</v>
      </c>
      <c r="AB3412" s="57">
        <f>IFERROR((Table1[[#This Row],[Total Cost USD]]/Table1[[#This Row],[Volume MT/Head]]),0)</f>
        <v>0</v>
      </c>
      <c r="AD3412" s="6">
        <f>Table1[[#This Row],[Volume MT/Head]]-Table1[[#This Row],[Delivered MT]]</f>
        <v>0</v>
      </c>
      <c r="AE3412" s="6">
        <f>Table1[[#This Row],[Delivered MT]]*Table1[[#This Row],[Average Cost SDG/MT]]</f>
        <v>0</v>
      </c>
    </row>
    <row r="3413" spans="1:31" hidden="1" x14ac:dyDescent="0.2">
      <c r="A3413" s="1">
        <v>3424</v>
      </c>
      <c r="P3413" s="6">
        <f t="shared" si="286"/>
        <v>0</v>
      </c>
      <c r="R3413" s="6">
        <f t="shared" si="287"/>
        <v>0</v>
      </c>
      <c r="S3413" s="57">
        <f t="shared" si="285"/>
        <v>0</v>
      </c>
      <c r="T3413" s="6">
        <f>Table1[[#This Row],[Volume in Units]]*Table1[[#This Row],[Price SDG/Unit]]</f>
        <v>0</v>
      </c>
      <c r="U3413" s="57">
        <f>Table1[[#This Row],[Volume MT/Head]]*Table1[[#This Row],[Price USD/(MT/Head)]]</f>
        <v>0</v>
      </c>
      <c r="W3413" s="28">
        <f>Table1[[#This Row],[Commission SDG/MT]]*Table1[[#This Row],[Volume in Units]]</f>
        <v>0</v>
      </c>
      <c r="Y3413" s="28">
        <f t="shared" si="288"/>
        <v>0</v>
      </c>
      <c r="Z3413" s="6">
        <f>IFERROR((Table1[[#This Row],[Total Cost SDG]]/Table1[[#This Row],[Volume MT/Head]]),0)</f>
        <v>0</v>
      </c>
      <c r="AA3413" s="57" t="e">
        <f t="shared" si="289"/>
        <v>#DIV/0!</v>
      </c>
      <c r="AB3413" s="57">
        <f>IFERROR((Table1[[#This Row],[Total Cost USD]]/Table1[[#This Row],[Volume MT/Head]]),0)</f>
        <v>0</v>
      </c>
      <c r="AD3413" s="6">
        <f>Table1[[#This Row],[Volume MT/Head]]-Table1[[#This Row],[Delivered MT]]</f>
        <v>0</v>
      </c>
      <c r="AE3413" s="6">
        <f>Table1[[#This Row],[Delivered MT]]*Table1[[#This Row],[Average Cost SDG/MT]]</f>
        <v>0</v>
      </c>
    </row>
    <row r="3414" spans="1:31" hidden="1" x14ac:dyDescent="0.2">
      <c r="A3414" s="1">
        <v>3425</v>
      </c>
      <c r="P3414" s="6">
        <f t="shared" si="286"/>
        <v>0</v>
      </c>
      <c r="R3414" s="6">
        <f t="shared" si="287"/>
        <v>0</v>
      </c>
      <c r="S3414" s="57">
        <f t="shared" si="285"/>
        <v>0</v>
      </c>
      <c r="T3414" s="6">
        <f>Table1[[#This Row],[Volume in Units]]*Table1[[#This Row],[Price SDG/Unit]]</f>
        <v>0</v>
      </c>
      <c r="U3414" s="57">
        <f>Table1[[#This Row],[Volume MT/Head]]*Table1[[#This Row],[Price USD/(MT/Head)]]</f>
        <v>0</v>
      </c>
      <c r="W3414" s="28">
        <f>Table1[[#This Row],[Commission SDG/MT]]*Table1[[#This Row],[Volume in Units]]</f>
        <v>0</v>
      </c>
      <c r="Y3414" s="28">
        <f t="shared" si="288"/>
        <v>0</v>
      </c>
      <c r="Z3414" s="6">
        <f>IFERROR((Table1[[#This Row],[Total Cost SDG]]/Table1[[#This Row],[Volume MT/Head]]),0)</f>
        <v>0</v>
      </c>
      <c r="AA3414" s="57" t="e">
        <f t="shared" si="289"/>
        <v>#DIV/0!</v>
      </c>
      <c r="AB3414" s="57">
        <f>IFERROR((Table1[[#This Row],[Total Cost USD]]/Table1[[#This Row],[Volume MT/Head]]),0)</f>
        <v>0</v>
      </c>
      <c r="AD3414" s="6">
        <f>Table1[[#This Row],[Volume MT/Head]]-Table1[[#This Row],[Delivered MT]]</f>
        <v>0</v>
      </c>
      <c r="AE3414" s="6">
        <f>Table1[[#This Row],[Delivered MT]]*Table1[[#This Row],[Average Cost SDG/MT]]</f>
        <v>0</v>
      </c>
    </row>
    <row r="3415" spans="1:31" hidden="1" x14ac:dyDescent="0.2">
      <c r="A3415" s="1">
        <v>3426</v>
      </c>
      <c r="P3415" s="6">
        <f t="shared" si="286"/>
        <v>0</v>
      </c>
      <c r="R3415" s="6">
        <f t="shared" si="287"/>
        <v>0</v>
      </c>
      <c r="S3415" s="57">
        <f t="shared" si="285"/>
        <v>0</v>
      </c>
      <c r="T3415" s="6">
        <f>Table1[[#This Row],[Volume in Units]]*Table1[[#This Row],[Price SDG/Unit]]</f>
        <v>0</v>
      </c>
      <c r="U3415" s="57">
        <f>Table1[[#This Row],[Volume MT/Head]]*Table1[[#This Row],[Price USD/(MT/Head)]]</f>
        <v>0</v>
      </c>
      <c r="W3415" s="28">
        <f>Table1[[#This Row],[Commission SDG/MT]]*Table1[[#This Row],[Volume in Units]]</f>
        <v>0</v>
      </c>
      <c r="Y3415" s="28">
        <f t="shared" si="288"/>
        <v>0</v>
      </c>
      <c r="Z3415" s="6">
        <f>IFERROR((Table1[[#This Row],[Total Cost SDG]]/Table1[[#This Row],[Volume MT/Head]]),0)</f>
        <v>0</v>
      </c>
      <c r="AA3415" s="57" t="e">
        <f t="shared" si="289"/>
        <v>#DIV/0!</v>
      </c>
      <c r="AB3415" s="57">
        <f>IFERROR((Table1[[#This Row],[Total Cost USD]]/Table1[[#This Row],[Volume MT/Head]]),0)</f>
        <v>0</v>
      </c>
      <c r="AD3415" s="6">
        <f>Table1[[#This Row],[Volume MT/Head]]-Table1[[#This Row],[Delivered MT]]</f>
        <v>0</v>
      </c>
      <c r="AE3415" s="6">
        <f>Table1[[#This Row],[Delivered MT]]*Table1[[#This Row],[Average Cost SDG/MT]]</f>
        <v>0</v>
      </c>
    </row>
    <row r="3416" spans="1:31" hidden="1" x14ac:dyDescent="0.2">
      <c r="A3416" s="1">
        <v>3427</v>
      </c>
      <c r="P3416" s="6">
        <f t="shared" si="286"/>
        <v>0</v>
      </c>
      <c r="R3416" s="6">
        <f t="shared" si="287"/>
        <v>0</v>
      </c>
      <c r="S3416" s="57">
        <f t="shared" si="285"/>
        <v>0</v>
      </c>
      <c r="T3416" s="6">
        <f>Table1[[#This Row],[Volume in Units]]*Table1[[#This Row],[Price SDG/Unit]]</f>
        <v>0</v>
      </c>
      <c r="U3416" s="57">
        <f>Table1[[#This Row],[Volume MT/Head]]*Table1[[#This Row],[Price USD/(MT/Head)]]</f>
        <v>0</v>
      </c>
      <c r="W3416" s="28">
        <f>Table1[[#This Row],[Commission SDG/MT]]*Table1[[#This Row],[Volume in Units]]</f>
        <v>0</v>
      </c>
      <c r="Y3416" s="28">
        <f t="shared" si="288"/>
        <v>0</v>
      </c>
      <c r="Z3416" s="6">
        <f>IFERROR((Table1[[#This Row],[Total Cost SDG]]/Table1[[#This Row],[Volume MT/Head]]),0)</f>
        <v>0</v>
      </c>
      <c r="AA3416" s="57" t="e">
        <f t="shared" si="289"/>
        <v>#DIV/0!</v>
      </c>
      <c r="AB3416" s="57">
        <f>IFERROR((Table1[[#This Row],[Total Cost USD]]/Table1[[#This Row],[Volume MT/Head]]),0)</f>
        <v>0</v>
      </c>
      <c r="AD3416" s="6">
        <f>Table1[[#This Row],[Volume MT/Head]]-Table1[[#This Row],[Delivered MT]]</f>
        <v>0</v>
      </c>
      <c r="AE3416" s="6">
        <f>Table1[[#This Row],[Delivered MT]]*Table1[[#This Row],[Average Cost SDG/MT]]</f>
        <v>0</v>
      </c>
    </row>
    <row r="3417" spans="1:31" hidden="1" x14ac:dyDescent="0.2">
      <c r="A3417" s="1">
        <v>3428</v>
      </c>
      <c r="P3417" s="6">
        <f t="shared" si="286"/>
        <v>0</v>
      </c>
      <c r="R3417" s="6">
        <f t="shared" si="287"/>
        <v>0</v>
      </c>
      <c r="S3417" s="57">
        <f t="shared" ref="S3417:S3480" si="290">IFERROR((R3417/F3417),0)</f>
        <v>0</v>
      </c>
      <c r="T3417" s="6">
        <f>Table1[[#This Row],[Volume in Units]]*Table1[[#This Row],[Price SDG/Unit]]</f>
        <v>0</v>
      </c>
      <c r="U3417" s="57">
        <f>Table1[[#This Row],[Volume MT/Head]]*Table1[[#This Row],[Price USD/(MT/Head)]]</f>
        <v>0</v>
      </c>
      <c r="W3417" s="28">
        <f>Table1[[#This Row],[Commission SDG/MT]]*Table1[[#This Row],[Volume in Units]]</f>
        <v>0</v>
      </c>
      <c r="Y3417" s="28">
        <f t="shared" si="288"/>
        <v>0</v>
      </c>
      <c r="Z3417" s="6">
        <f>IFERROR((Table1[[#This Row],[Total Cost SDG]]/Table1[[#This Row],[Volume MT/Head]]),0)</f>
        <v>0</v>
      </c>
      <c r="AA3417" s="57" t="e">
        <f t="shared" si="289"/>
        <v>#DIV/0!</v>
      </c>
      <c r="AB3417" s="57">
        <f>IFERROR((Table1[[#This Row],[Total Cost USD]]/Table1[[#This Row],[Volume MT/Head]]),0)</f>
        <v>0</v>
      </c>
      <c r="AD3417" s="6">
        <f>Table1[[#This Row],[Volume MT/Head]]-Table1[[#This Row],[Delivered MT]]</f>
        <v>0</v>
      </c>
      <c r="AE3417" s="6">
        <f>Table1[[#This Row],[Delivered MT]]*Table1[[#This Row],[Average Cost SDG/MT]]</f>
        <v>0</v>
      </c>
    </row>
    <row r="3418" spans="1:31" hidden="1" x14ac:dyDescent="0.2">
      <c r="A3418" s="1">
        <v>3429</v>
      </c>
      <c r="P3418" s="6">
        <f t="shared" si="286"/>
        <v>0</v>
      </c>
      <c r="R3418" s="6">
        <f t="shared" si="287"/>
        <v>0</v>
      </c>
      <c r="S3418" s="57">
        <f t="shared" si="290"/>
        <v>0</v>
      </c>
      <c r="T3418" s="6">
        <f>Table1[[#This Row],[Volume in Units]]*Table1[[#This Row],[Price SDG/Unit]]</f>
        <v>0</v>
      </c>
      <c r="U3418" s="57">
        <f>Table1[[#This Row],[Volume MT/Head]]*Table1[[#This Row],[Price USD/(MT/Head)]]</f>
        <v>0</v>
      </c>
      <c r="W3418" s="28">
        <f>Table1[[#This Row],[Commission SDG/MT]]*Table1[[#This Row],[Volume in Units]]</f>
        <v>0</v>
      </c>
      <c r="Y3418" s="28">
        <f t="shared" si="288"/>
        <v>0</v>
      </c>
      <c r="Z3418" s="6">
        <f>IFERROR((Table1[[#This Row],[Total Cost SDG]]/Table1[[#This Row],[Volume MT/Head]]),0)</f>
        <v>0</v>
      </c>
      <c r="AA3418" s="57" t="e">
        <f t="shared" si="289"/>
        <v>#DIV/0!</v>
      </c>
      <c r="AB3418" s="57">
        <f>IFERROR((Table1[[#This Row],[Total Cost USD]]/Table1[[#This Row],[Volume MT/Head]]),0)</f>
        <v>0</v>
      </c>
      <c r="AD3418" s="6">
        <f>Table1[[#This Row],[Volume MT/Head]]-Table1[[#This Row],[Delivered MT]]</f>
        <v>0</v>
      </c>
      <c r="AE3418" s="6">
        <f>Table1[[#This Row],[Delivered MT]]*Table1[[#This Row],[Average Cost SDG/MT]]</f>
        <v>0</v>
      </c>
    </row>
    <row r="3419" spans="1:31" hidden="1" x14ac:dyDescent="0.2">
      <c r="A3419" s="1">
        <v>3430</v>
      </c>
      <c r="P3419" s="6">
        <f t="shared" si="286"/>
        <v>0</v>
      </c>
      <c r="R3419" s="6">
        <f t="shared" si="287"/>
        <v>0</v>
      </c>
      <c r="S3419" s="57">
        <f t="shared" si="290"/>
        <v>0</v>
      </c>
      <c r="T3419" s="6">
        <f>Table1[[#This Row],[Volume in Units]]*Table1[[#This Row],[Price SDG/Unit]]</f>
        <v>0</v>
      </c>
      <c r="U3419" s="57">
        <f>Table1[[#This Row],[Volume MT/Head]]*Table1[[#This Row],[Price USD/(MT/Head)]]</f>
        <v>0</v>
      </c>
      <c r="W3419" s="28">
        <f>Table1[[#This Row],[Commission SDG/MT]]*Table1[[#This Row],[Volume in Units]]</f>
        <v>0</v>
      </c>
      <c r="Y3419" s="28">
        <f t="shared" si="288"/>
        <v>0</v>
      </c>
      <c r="Z3419" s="6">
        <f>IFERROR((Table1[[#This Row],[Total Cost SDG]]/Table1[[#This Row],[Volume MT/Head]]),0)</f>
        <v>0</v>
      </c>
      <c r="AA3419" s="57" t="e">
        <f t="shared" si="289"/>
        <v>#DIV/0!</v>
      </c>
      <c r="AB3419" s="57">
        <f>IFERROR((Table1[[#This Row],[Total Cost USD]]/Table1[[#This Row],[Volume MT/Head]]),0)</f>
        <v>0</v>
      </c>
      <c r="AD3419" s="6">
        <f>Table1[[#This Row],[Volume MT/Head]]-Table1[[#This Row],[Delivered MT]]</f>
        <v>0</v>
      </c>
      <c r="AE3419" s="6">
        <f>Table1[[#This Row],[Delivered MT]]*Table1[[#This Row],[Average Cost SDG/MT]]</f>
        <v>0</v>
      </c>
    </row>
    <row r="3420" spans="1:31" hidden="1" x14ac:dyDescent="0.2">
      <c r="A3420" s="1">
        <v>3431</v>
      </c>
      <c r="P3420" s="6">
        <f t="shared" si="286"/>
        <v>0</v>
      </c>
      <c r="R3420" s="6">
        <f t="shared" si="287"/>
        <v>0</v>
      </c>
      <c r="S3420" s="57">
        <f t="shared" si="290"/>
        <v>0</v>
      </c>
      <c r="T3420" s="6">
        <f>Table1[[#This Row],[Volume in Units]]*Table1[[#This Row],[Price SDG/Unit]]</f>
        <v>0</v>
      </c>
      <c r="U3420" s="57">
        <f>Table1[[#This Row],[Volume MT/Head]]*Table1[[#This Row],[Price USD/(MT/Head)]]</f>
        <v>0</v>
      </c>
      <c r="W3420" s="28">
        <f>Table1[[#This Row],[Commission SDG/MT]]*Table1[[#This Row],[Volume in Units]]</f>
        <v>0</v>
      </c>
      <c r="Y3420" s="28">
        <f t="shared" si="288"/>
        <v>0</v>
      </c>
      <c r="Z3420" s="6">
        <f>IFERROR((Table1[[#This Row],[Total Cost SDG]]/Table1[[#This Row],[Volume MT/Head]]),0)</f>
        <v>0</v>
      </c>
      <c r="AA3420" s="57" t="e">
        <f t="shared" si="289"/>
        <v>#DIV/0!</v>
      </c>
      <c r="AB3420" s="57">
        <f>IFERROR((Table1[[#This Row],[Total Cost USD]]/Table1[[#This Row],[Volume MT/Head]]),0)</f>
        <v>0</v>
      </c>
      <c r="AD3420" s="6">
        <f>Table1[[#This Row],[Volume MT/Head]]-Table1[[#This Row],[Delivered MT]]</f>
        <v>0</v>
      </c>
      <c r="AE3420" s="6">
        <f>Table1[[#This Row],[Delivered MT]]*Table1[[#This Row],[Average Cost SDG/MT]]</f>
        <v>0</v>
      </c>
    </row>
    <row r="3421" spans="1:31" hidden="1" x14ac:dyDescent="0.2">
      <c r="A3421" s="1">
        <v>3432</v>
      </c>
      <c r="P3421" s="6">
        <f t="shared" si="286"/>
        <v>0</v>
      </c>
      <c r="R3421" s="6">
        <f t="shared" si="287"/>
        <v>0</v>
      </c>
      <c r="S3421" s="57">
        <f t="shared" si="290"/>
        <v>0</v>
      </c>
      <c r="T3421" s="6">
        <f>Table1[[#This Row],[Volume in Units]]*Table1[[#This Row],[Price SDG/Unit]]</f>
        <v>0</v>
      </c>
      <c r="U3421" s="57">
        <f>Table1[[#This Row],[Volume MT/Head]]*Table1[[#This Row],[Price USD/(MT/Head)]]</f>
        <v>0</v>
      </c>
      <c r="W3421" s="28">
        <f>Table1[[#This Row],[Commission SDG/MT]]*Table1[[#This Row],[Volume in Units]]</f>
        <v>0</v>
      </c>
      <c r="Y3421" s="28">
        <f t="shared" si="288"/>
        <v>0</v>
      </c>
      <c r="Z3421" s="6">
        <f>IFERROR((Table1[[#This Row],[Total Cost SDG]]/Table1[[#This Row],[Volume MT/Head]]),0)</f>
        <v>0</v>
      </c>
      <c r="AA3421" s="57" t="e">
        <f t="shared" si="289"/>
        <v>#DIV/0!</v>
      </c>
      <c r="AB3421" s="57">
        <f>IFERROR((Table1[[#This Row],[Total Cost USD]]/Table1[[#This Row],[Volume MT/Head]]),0)</f>
        <v>0</v>
      </c>
      <c r="AD3421" s="6">
        <f>Table1[[#This Row],[Volume MT/Head]]-Table1[[#This Row],[Delivered MT]]</f>
        <v>0</v>
      </c>
      <c r="AE3421" s="6">
        <f>Table1[[#This Row],[Delivered MT]]*Table1[[#This Row],[Average Cost SDG/MT]]</f>
        <v>0</v>
      </c>
    </row>
    <row r="3422" spans="1:31" hidden="1" x14ac:dyDescent="0.2">
      <c r="A3422" s="1">
        <v>3433</v>
      </c>
      <c r="P3422" s="6">
        <f t="shared" si="286"/>
        <v>0</v>
      </c>
      <c r="R3422" s="6">
        <f t="shared" si="287"/>
        <v>0</v>
      </c>
      <c r="S3422" s="57">
        <f t="shared" si="290"/>
        <v>0</v>
      </c>
      <c r="T3422" s="6">
        <f>Table1[[#This Row],[Volume in Units]]*Table1[[#This Row],[Price SDG/Unit]]</f>
        <v>0</v>
      </c>
      <c r="U3422" s="57">
        <f>Table1[[#This Row],[Volume MT/Head]]*Table1[[#This Row],[Price USD/(MT/Head)]]</f>
        <v>0</v>
      </c>
      <c r="W3422" s="28">
        <f>Table1[[#This Row],[Commission SDG/MT]]*Table1[[#This Row],[Volume in Units]]</f>
        <v>0</v>
      </c>
      <c r="Y3422" s="28">
        <f t="shared" si="288"/>
        <v>0</v>
      </c>
      <c r="Z3422" s="6">
        <f>IFERROR((Table1[[#This Row],[Total Cost SDG]]/Table1[[#This Row],[Volume MT/Head]]),0)</f>
        <v>0</v>
      </c>
      <c r="AA3422" s="57" t="e">
        <f t="shared" si="289"/>
        <v>#DIV/0!</v>
      </c>
      <c r="AB3422" s="57">
        <f>IFERROR((Table1[[#This Row],[Total Cost USD]]/Table1[[#This Row],[Volume MT/Head]]),0)</f>
        <v>0</v>
      </c>
      <c r="AD3422" s="6">
        <f>Table1[[#This Row],[Volume MT/Head]]-Table1[[#This Row],[Delivered MT]]</f>
        <v>0</v>
      </c>
      <c r="AE3422" s="6">
        <f>Table1[[#This Row],[Delivered MT]]*Table1[[#This Row],[Average Cost SDG/MT]]</f>
        <v>0</v>
      </c>
    </row>
    <row r="3423" spans="1:31" hidden="1" x14ac:dyDescent="0.2">
      <c r="A3423" s="1">
        <v>3434</v>
      </c>
      <c r="P3423" s="6">
        <f t="shared" si="286"/>
        <v>0</v>
      </c>
      <c r="R3423" s="6">
        <f t="shared" si="287"/>
        <v>0</v>
      </c>
      <c r="S3423" s="57">
        <f t="shared" si="290"/>
        <v>0</v>
      </c>
      <c r="T3423" s="6">
        <f>Table1[[#This Row],[Volume in Units]]*Table1[[#This Row],[Price SDG/Unit]]</f>
        <v>0</v>
      </c>
      <c r="U3423" s="57">
        <f>Table1[[#This Row],[Volume MT/Head]]*Table1[[#This Row],[Price USD/(MT/Head)]]</f>
        <v>0</v>
      </c>
      <c r="W3423" s="28">
        <f>Table1[[#This Row],[Commission SDG/MT]]*Table1[[#This Row],[Volume in Units]]</f>
        <v>0</v>
      </c>
      <c r="Y3423" s="28">
        <f t="shared" si="288"/>
        <v>0</v>
      </c>
      <c r="Z3423" s="6">
        <f>IFERROR((Table1[[#This Row],[Total Cost SDG]]/Table1[[#This Row],[Volume MT/Head]]),0)</f>
        <v>0</v>
      </c>
      <c r="AA3423" s="57" t="e">
        <f t="shared" si="289"/>
        <v>#DIV/0!</v>
      </c>
      <c r="AB3423" s="57">
        <f>IFERROR((Table1[[#This Row],[Total Cost USD]]/Table1[[#This Row],[Volume MT/Head]]),0)</f>
        <v>0</v>
      </c>
      <c r="AD3423" s="6">
        <f>Table1[[#This Row],[Volume MT/Head]]-Table1[[#This Row],[Delivered MT]]</f>
        <v>0</v>
      </c>
      <c r="AE3423" s="6">
        <f>Table1[[#This Row],[Delivered MT]]*Table1[[#This Row],[Average Cost SDG/MT]]</f>
        <v>0</v>
      </c>
    </row>
    <row r="3424" spans="1:31" hidden="1" x14ac:dyDescent="0.2">
      <c r="A3424" s="1">
        <v>3435</v>
      </c>
      <c r="P3424" s="6">
        <f t="shared" si="286"/>
        <v>0</v>
      </c>
      <c r="R3424" s="6">
        <f t="shared" si="287"/>
        <v>0</v>
      </c>
      <c r="S3424" s="57">
        <f t="shared" si="290"/>
        <v>0</v>
      </c>
      <c r="T3424" s="6">
        <f>Table1[[#This Row],[Volume in Units]]*Table1[[#This Row],[Price SDG/Unit]]</f>
        <v>0</v>
      </c>
      <c r="U3424" s="57">
        <f>Table1[[#This Row],[Volume MT/Head]]*Table1[[#This Row],[Price USD/(MT/Head)]]</f>
        <v>0</v>
      </c>
      <c r="W3424" s="28">
        <f>Table1[[#This Row],[Commission SDG/MT]]*Table1[[#This Row],[Volume in Units]]</f>
        <v>0</v>
      </c>
      <c r="Y3424" s="28">
        <f t="shared" si="288"/>
        <v>0</v>
      </c>
      <c r="Z3424" s="6">
        <f>IFERROR((Table1[[#This Row],[Total Cost SDG]]/Table1[[#This Row],[Volume MT/Head]]),0)</f>
        <v>0</v>
      </c>
      <c r="AA3424" s="57" t="e">
        <f t="shared" si="289"/>
        <v>#DIV/0!</v>
      </c>
      <c r="AB3424" s="57">
        <f>IFERROR((Table1[[#This Row],[Total Cost USD]]/Table1[[#This Row],[Volume MT/Head]]),0)</f>
        <v>0</v>
      </c>
      <c r="AD3424" s="6">
        <f>Table1[[#This Row],[Volume MT/Head]]-Table1[[#This Row],[Delivered MT]]</f>
        <v>0</v>
      </c>
      <c r="AE3424" s="6">
        <f>Table1[[#This Row],[Delivered MT]]*Table1[[#This Row],[Average Cost SDG/MT]]</f>
        <v>0</v>
      </c>
    </row>
    <row r="3425" spans="1:31" hidden="1" x14ac:dyDescent="0.2">
      <c r="A3425" s="1">
        <v>3436</v>
      </c>
      <c r="P3425" s="6">
        <f t="shared" si="286"/>
        <v>0</v>
      </c>
      <c r="R3425" s="6">
        <f t="shared" si="287"/>
        <v>0</v>
      </c>
      <c r="S3425" s="57">
        <f t="shared" si="290"/>
        <v>0</v>
      </c>
      <c r="T3425" s="6">
        <f>Table1[[#This Row],[Volume in Units]]*Table1[[#This Row],[Price SDG/Unit]]</f>
        <v>0</v>
      </c>
      <c r="U3425" s="57">
        <f>Table1[[#This Row],[Volume MT/Head]]*Table1[[#This Row],[Price USD/(MT/Head)]]</f>
        <v>0</v>
      </c>
      <c r="W3425" s="28">
        <f>Table1[[#This Row],[Commission SDG/MT]]*Table1[[#This Row],[Volume in Units]]</f>
        <v>0</v>
      </c>
      <c r="Y3425" s="28">
        <f t="shared" si="288"/>
        <v>0</v>
      </c>
      <c r="Z3425" s="6">
        <f>IFERROR((Table1[[#This Row],[Total Cost SDG]]/Table1[[#This Row],[Volume MT/Head]]),0)</f>
        <v>0</v>
      </c>
      <c r="AA3425" s="57" t="e">
        <f t="shared" si="289"/>
        <v>#DIV/0!</v>
      </c>
      <c r="AB3425" s="57">
        <f>IFERROR((Table1[[#This Row],[Total Cost USD]]/Table1[[#This Row],[Volume MT/Head]]),0)</f>
        <v>0</v>
      </c>
      <c r="AD3425" s="6">
        <f>Table1[[#This Row],[Volume MT/Head]]-Table1[[#This Row],[Delivered MT]]</f>
        <v>0</v>
      </c>
      <c r="AE3425" s="6">
        <f>Table1[[#This Row],[Delivered MT]]*Table1[[#This Row],[Average Cost SDG/MT]]</f>
        <v>0</v>
      </c>
    </row>
    <row r="3426" spans="1:31" hidden="1" x14ac:dyDescent="0.2">
      <c r="A3426" s="1">
        <v>3437</v>
      </c>
      <c r="P3426" s="6">
        <f t="shared" si="286"/>
        <v>0</v>
      </c>
      <c r="R3426" s="6">
        <f t="shared" si="287"/>
        <v>0</v>
      </c>
      <c r="S3426" s="57">
        <f t="shared" si="290"/>
        <v>0</v>
      </c>
      <c r="T3426" s="6">
        <f>Table1[[#This Row],[Volume in Units]]*Table1[[#This Row],[Price SDG/Unit]]</f>
        <v>0</v>
      </c>
      <c r="U3426" s="57">
        <f>Table1[[#This Row],[Volume MT/Head]]*Table1[[#This Row],[Price USD/(MT/Head)]]</f>
        <v>0</v>
      </c>
      <c r="W3426" s="28">
        <f>Table1[[#This Row],[Commission SDG/MT]]*Table1[[#This Row],[Volume in Units]]</f>
        <v>0</v>
      </c>
      <c r="Y3426" s="28">
        <f t="shared" si="288"/>
        <v>0</v>
      </c>
      <c r="Z3426" s="6">
        <f>IFERROR((Table1[[#This Row],[Total Cost SDG]]/Table1[[#This Row],[Volume MT/Head]]),0)</f>
        <v>0</v>
      </c>
      <c r="AA3426" s="57" t="e">
        <f t="shared" si="289"/>
        <v>#DIV/0!</v>
      </c>
      <c r="AB3426" s="57">
        <f>IFERROR((Table1[[#This Row],[Total Cost USD]]/Table1[[#This Row],[Volume MT/Head]]),0)</f>
        <v>0</v>
      </c>
      <c r="AD3426" s="6">
        <f>Table1[[#This Row],[Volume MT/Head]]-Table1[[#This Row],[Delivered MT]]</f>
        <v>0</v>
      </c>
      <c r="AE3426" s="6">
        <f>Table1[[#This Row],[Delivered MT]]*Table1[[#This Row],[Average Cost SDG/MT]]</f>
        <v>0</v>
      </c>
    </row>
    <row r="3427" spans="1:31" hidden="1" x14ac:dyDescent="0.2">
      <c r="A3427" s="1">
        <v>3438</v>
      </c>
      <c r="P3427" s="6">
        <f t="shared" si="286"/>
        <v>0</v>
      </c>
      <c r="R3427" s="6">
        <f t="shared" si="287"/>
        <v>0</v>
      </c>
      <c r="S3427" s="57">
        <f t="shared" si="290"/>
        <v>0</v>
      </c>
      <c r="T3427" s="6">
        <f>Table1[[#This Row],[Volume in Units]]*Table1[[#This Row],[Price SDG/Unit]]</f>
        <v>0</v>
      </c>
      <c r="U3427" s="57">
        <f>Table1[[#This Row],[Volume MT/Head]]*Table1[[#This Row],[Price USD/(MT/Head)]]</f>
        <v>0</v>
      </c>
      <c r="W3427" s="28">
        <f>Table1[[#This Row],[Commission SDG/MT]]*Table1[[#This Row],[Volume in Units]]</f>
        <v>0</v>
      </c>
      <c r="Y3427" s="28">
        <f t="shared" si="288"/>
        <v>0</v>
      </c>
      <c r="Z3427" s="6">
        <f>IFERROR((Table1[[#This Row],[Total Cost SDG]]/Table1[[#This Row],[Volume MT/Head]]),0)</f>
        <v>0</v>
      </c>
      <c r="AA3427" s="57" t="e">
        <f t="shared" si="289"/>
        <v>#DIV/0!</v>
      </c>
      <c r="AB3427" s="57">
        <f>IFERROR((Table1[[#This Row],[Total Cost USD]]/Table1[[#This Row],[Volume MT/Head]]),0)</f>
        <v>0</v>
      </c>
      <c r="AD3427" s="6">
        <f>Table1[[#This Row],[Volume MT/Head]]-Table1[[#This Row],[Delivered MT]]</f>
        <v>0</v>
      </c>
      <c r="AE3427" s="6">
        <f>Table1[[#This Row],[Delivered MT]]*Table1[[#This Row],[Average Cost SDG/MT]]</f>
        <v>0</v>
      </c>
    </row>
    <row r="3428" spans="1:31" hidden="1" x14ac:dyDescent="0.2">
      <c r="A3428" s="1">
        <v>3439</v>
      </c>
      <c r="P3428" s="6">
        <f t="shared" si="286"/>
        <v>0</v>
      </c>
      <c r="R3428" s="6">
        <f t="shared" si="287"/>
        <v>0</v>
      </c>
      <c r="S3428" s="57">
        <f t="shared" si="290"/>
        <v>0</v>
      </c>
      <c r="T3428" s="6">
        <f>Table1[[#This Row],[Volume in Units]]*Table1[[#This Row],[Price SDG/Unit]]</f>
        <v>0</v>
      </c>
      <c r="U3428" s="57">
        <f>Table1[[#This Row],[Volume MT/Head]]*Table1[[#This Row],[Price USD/(MT/Head)]]</f>
        <v>0</v>
      </c>
      <c r="W3428" s="28">
        <f>Table1[[#This Row],[Commission SDG/MT]]*Table1[[#This Row],[Volume in Units]]</f>
        <v>0</v>
      </c>
      <c r="Y3428" s="28">
        <f t="shared" si="288"/>
        <v>0</v>
      </c>
      <c r="Z3428" s="6">
        <f>IFERROR((Table1[[#This Row],[Total Cost SDG]]/Table1[[#This Row],[Volume MT/Head]]),0)</f>
        <v>0</v>
      </c>
      <c r="AA3428" s="57" t="e">
        <f t="shared" si="289"/>
        <v>#DIV/0!</v>
      </c>
      <c r="AB3428" s="57">
        <f>IFERROR((Table1[[#This Row],[Total Cost USD]]/Table1[[#This Row],[Volume MT/Head]]),0)</f>
        <v>0</v>
      </c>
      <c r="AD3428" s="6">
        <f>Table1[[#This Row],[Volume MT/Head]]-Table1[[#This Row],[Delivered MT]]</f>
        <v>0</v>
      </c>
      <c r="AE3428" s="6">
        <f>Table1[[#This Row],[Delivered MT]]*Table1[[#This Row],[Average Cost SDG/MT]]</f>
        <v>0</v>
      </c>
    </row>
    <row r="3429" spans="1:31" hidden="1" x14ac:dyDescent="0.2">
      <c r="A3429" s="1">
        <v>3440</v>
      </c>
      <c r="P3429" s="6">
        <f t="shared" si="286"/>
        <v>0</v>
      </c>
      <c r="R3429" s="6">
        <f t="shared" si="287"/>
        <v>0</v>
      </c>
      <c r="S3429" s="57">
        <f t="shared" si="290"/>
        <v>0</v>
      </c>
      <c r="T3429" s="6">
        <f>Table1[[#This Row],[Volume in Units]]*Table1[[#This Row],[Price SDG/Unit]]</f>
        <v>0</v>
      </c>
      <c r="U3429" s="57">
        <f>Table1[[#This Row],[Volume MT/Head]]*Table1[[#This Row],[Price USD/(MT/Head)]]</f>
        <v>0</v>
      </c>
      <c r="W3429" s="28">
        <f>Table1[[#This Row],[Commission SDG/MT]]*Table1[[#This Row],[Volume in Units]]</f>
        <v>0</v>
      </c>
      <c r="Y3429" s="28">
        <f t="shared" si="288"/>
        <v>0</v>
      </c>
      <c r="Z3429" s="6">
        <f>IFERROR((Table1[[#This Row],[Total Cost SDG]]/Table1[[#This Row],[Volume MT/Head]]),0)</f>
        <v>0</v>
      </c>
      <c r="AA3429" s="57" t="e">
        <f t="shared" si="289"/>
        <v>#DIV/0!</v>
      </c>
      <c r="AB3429" s="57">
        <f>IFERROR((Table1[[#This Row],[Total Cost USD]]/Table1[[#This Row],[Volume MT/Head]]),0)</f>
        <v>0</v>
      </c>
      <c r="AD3429" s="6">
        <f>Table1[[#This Row],[Volume MT/Head]]-Table1[[#This Row],[Delivered MT]]</f>
        <v>0</v>
      </c>
      <c r="AE3429" s="6">
        <f>Table1[[#This Row],[Delivered MT]]*Table1[[#This Row],[Average Cost SDG/MT]]</f>
        <v>0</v>
      </c>
    </row>
    <row r="3430" spans="1:31" hidden="1" x14ac:dyDescent="0.2">
      <c r="A3430" s="1">
        <v>3441</v>
      </c>
      <c r="P3430" s="6">
        <f t="shared" si="286"/>
        <v>0</v>
      </c>
      <c r="R3430" s="6">
        <f t="shared" si="287"/>
        <v>0</v>
      </c>
      <c r="S3430" s="57">
        <f t="shared" si="290"/>
        <v>0</v>
      </c>
      <c r="T3430" s="6">
        <f>Table1[[#This Row],[Volume in Units]]*Table1[[#This Row],[Price SDG/Unit]]</f>
        <v>0</v>
      </c>
      <c r="U3430" s="57">
        <f>Table1[[#This Row],[Volume MT/Head]]*Table1[[#This Row],[Price USD/(MT/Head)]]</f>
        <v>0</v>
      </c>
      <c r="W3430" s="28">
        <f>Table1[[#This Row],[Commission SDG/MT]]*Table1[[#This Row],[Volume in Units]]</f>
        <v>0</v>
      </c>
      <c r="Y3430" s="28">
        <f t="shared" si="288"/>
        <v>0</v>
      </c>
      <c r="Z3430" s="6">
        <f>IFERROR((Table1[[#This Row],[Total Cost SDG]]/Table1[[#This Row],[Volume MT/Head]]),0)</f>
        <v>0</v>
      </c>
      <c r="AA3430" s="57" t="e">
        <f t="shared" si="289"/>
        <v>#DIV/0!</v>
      </c>
      <c r="AB3430" s="57">
        <f>IFERROR((Table1[[#This Row],[Total Cost USD]]/Table1[[#This Row],[Volume MT/Head]]),0)</f>
        <v>0</v>
      </c>
      <c r="AD3430" s="6">
        <f>Table1[[#This Row],[Volume MT/Head]]-Table1[[#This Row],[Delivered MT]]</f>
        <v>0</v>
      </c>
      <c r="AE3430" s="6">
        <f>Table1[[#This Row],[Delivered MT]]*Table1[[#This Row],[Average Cost SDG/MT]]</f>
        <v>0</v>
      </c>
    </row>
    <row r="3431" spans="1:31" hidden="1" x14ac:dyDescent="0.2">
      <c r="A3431" s="1">
        <v>3442</v>
      </c>
      <c r="P3431" s="6">
        <f t="shared" si="286"/>
        <v>0</v>
      </c>
      <c r="R3431" s="6">
        <f t="shared" si="287"/>
        <v>0</v>
      </c>
      <c r="S3431" s="57">
        <f t="shared" si="290"/>
        <v>0</v>
      </c>
      <c r="T3431" s="6">
        <f>Table1[[#This Row],[Volume in Units]]*Table1[[#This Row],[Price SDG/Unit]]</f>
        <v>0</v>
      </c>
      <c r="U3431" s="57">
        <f>Table1[[#This Row],[Volume MT/Head]]*Table1[[#This Row],[Price USD/(MT/Head)]]</f>
        <v>0</v>
      </c>
      <c r="W3431" s="28">
        <f>Table1[[#This Row],[Commission SDG/MT]]*Table1[[#This Row],[Volume in Units]]</f>
        <v>0</v>
      </c>
      <c r="Y3431" s="28">
        <f t="shared" si="288"/>
        <v>0</v>
      </c>
      <c r="Z3431" s="6">
        <f>IFERROR((Table1[[#This Row],[Total Cost SDG]]/Table1[[#This Row],[Volume MT/Head]]),0)</f>
        <v>0</v>
      </c>
      <c r="AA3431" s="57" t="e">
        <f t="shared" si="289"/>
        <v>#DIV/0!</v>
      </c>
      <c r="AB3431" s="57">
        <f>IFERROR((Table1[[#This Row],[Total Cost USD]]/Table1[[#This Row],[Volume MT/Head]]),0)</f>
        <v>0</v>
      </c>
      <c r="AD3431" s="6">
        <f>Table1[[#This Row],[Volume MT/Head]]-Table1[[#This Row],[Delivered MT]]</f>
        <v>0</v>
      </c>
      <c r="AE3431" s="6">
        <f>Table1[[#This Row],[Delivered MT]]*Table1[[#This Row],[Average Cost SDG/MT]]</f>
        <v>0</v>
      </c>
    </row>
    <row r="3432" spans="1:31" hidden="1" x14ac:dyDescent="0.2">
      <c r="A3432" s="1">
        <v>3443</v>
      </c>
      <c r="P3432" s="6">
        <f t="shared" si="286"/>
        <v>0</v>
      </c>
      <c r="R3432" s="6">
        <f t="shared" si="287"/>
        <v>0</v>
      </c>
      <c r="S3432" s="57">
        <f t="shared" si="290"/>
        <v>0</v>
      </c>
      <c r="T3432" s="6">
        <f>Table1[[#This Row],[Volume in Units]]*Table1[[#This Row],[Price SDG/Unit]]</f>
        <v>0</v>
      </c>
      <c r="U3432" s="57">
        <f>Table1[[#This Row],[Volume MT/Head]]*Table1[[#This Row],[Price USD/(MT/Head)]]</f>
        <v>0</v>
      </c>
      <c r="W3432" s="28">
        <f>Table1[[#This Row],[Commission SDG/MT]]*Table1[[#This Row],[Volume in Units]]</f>
        <v>0</v>
      </c>
      <c r="Y3432" s="28">
        <f t="shared" si="288"/>
        <v>0</v>
      </c>
      <c r="Z3432" s="6">
        <f>IFERROR((Table1[[#This Row],[Total Cost SDG]]/Table1[[#This Row],[Volume MT/Head]]),0)</f>
        <v>0</v>
      </c>
      <c r="AA3432" s="57" t="e">
        <f t="shared" si="289"/>
        <v>#DIV/0!</v>
      </c>
      <c r="AB3432" s="57">
        <f>IFERROR((Table1[[#This Row],[Total Cost USD]]/Table1[[#This Row],[Volume MT/Head]]),0)</f>
        <v>0</v>
      </c>
      <c r="AD3432" s="6">
        <f>Table1[[#This Row],[Volume MT/Head]]-Table1[[#This Row],[Delivered MT]]</f>
        <v>0</v>
      </c>
      <c r="AE3432" s="6">
        <f>Table1[[#This Row],[Delivered MT]]*Table1[[#This Row],[Average Cost SDG/MT]]</f>
        <v>0</v>
      </c>
    </row>
    <row r="3433" spans="1:31" hidden="1" x14ac:dyDescent="0.2">
      <c r="A3433" s="1">
        <v>3444</v>
      </c>
      <c r="P3433" s="6">
        <f t="shared" si="286"/>
        <v>0</v>
      </c>
      <c r="R3433" s="6">
        <f t="shared" si="287"/>
        <v>0</v>
      </c>
      <c r="S3433" s="57">
        <f t="shared" si="290"/>
        <v>0</v>
      </c>
      <c r="T3433" s="6">
        <f>Table1[[#This Row],[Volume in Units]]*Table1[[#This Row],[Price SDG/Unit]]</f>
        <v>0</v>
      </c>
      <c r="U3433" s="57">
        <f>Table1[[#This Row],[Volume MT/Head]]*Table1[[#This Row],[Price USD/(MT/Head)]]</f>
        <v>0</v>
      </c>
      <c r="W3433" s="28">
        <f>Table1[[#This Row],[Commission SDG/MT]]*Table1[[#This Row],[Volume in Units]]</f>
        <v>0</v>
      </c>
      <c r="Y3433" s="28">
        <f t="shared" si="288"/>
        <v>0</v>
      </c>
      <c r="Z3433" s="6">
        <f>IFERROR((Table1[[#This Row],[Total Cost SDG]]/Table1[[#This Row],[Volume MT/Head]]),0)</f>
        <v>0</v>
      </c>
      <c r="AA3433" s="57" t="e">
        <f t="shared" si="289"/>
        <v>#DIV/0!</v>
      </c>
      <c r="AB3433" s="57">
        <f>IFERROR((Table1[[#This Row],[Total Cost USD]]/Table1[[#This Row],[Volume MT/Head]]),0)</f>
        <v>0</v>
      </c>
      <c r="AD3433" s="6">
        <f>Table1[[#This Row],[Volume MT/Head]]-Table1[[#This Row],[Delivered MT]]</f>
        <v>0</v>
      </c>
      <c r="AE3433" s="6">
        <f>Table1[[#This Row],[Delivered MT]]*Table1[[#This Row],[Average Cost SDG/MT]]</f>
        <v>0</v>
      </c>
    </row>
    <row r="3434" spans="1:31" hidden="1" x14ac:dyDescent="0.2">
      <c r="A3434" s="1">
        <v>3445</v>
      </c>
      <c r="P3434" s="6">
        <f t="shared" si="286"/>
        <v>0</v>
      </c>
      <c r="R3434" s="6">
        <f t="shared" si="287"/>
        <v>0</v>
      </c>
      <c r="S3434" s="57">
        <f t="shared" si="290"/>
        <v>0</v>
      </c>
      <c r="T3434" s="6">
        <f>Table1[[#This Row],[Volume in Units]]*Table1[[#This Row],[Price SDG/Unit]]</f>
        <v>0</v>
      </c>
      <c r="U3434" s="57">
        <f>Table1[[#This Row],[Volume MT/Head]]*Table1[[#This Row],[Price USD/(MT/Head)]]</f>
        <v>0</v>
      </c>
      <c r="W3434" s="28">
        <f>Table1[[#This Row],[Commission SDG/MT]]*Table1[[#This Row],[Volume in Units]]</f>
        <v>0</v>
      </c>
      <c r="Y3434" s="28">
        <f t="shared" si="288"/>
        <v>0</v>
      </c>
      <c r="Z3434" s="6">
        <f>IFERROR((Table1[[#This Row],[Total Cost SDG]]/Table1[[#This Row],[Volume MT/Head]]),0)</f>
        <v>0</v>
      </c>
      <c r="AA3434" s="57" t="e">
        <f t="shared" si="289"/>
        <v>#DIV/0!</v>
      </c>
      <c r="AB3434" s="57">
        <f>IFERROR((Table1[[#This Row],[Total Cost USD]]/Table1[[#This Row],[Volume MT/Head]]),0)</f>
        <v>0</v>
      </c>
      <c r="AD3434" s="6">
        <f>Table1[[#This Row],[Volume MT/Head]]-Table1[[#This Row],[Delivered MT]]</f>
        <v>0</v>
      </c>
      <c r="AE3434" s="6">
        <f>Table1[[#This Row],[Delivered MT]]*Table1[[#This Row],[Average Cost SDG/MT]]</f>
        <v>0</v>
      </c>
    </row>
    <row r="3435" spans="1:31" hidden="1" x14ac:dyDescent="0.2">
      <c r="A3435" s="1">
        <v>3446</v>
      </c>
      <c r="P3435" s="6">
        <f t="shared" si="286"/>
        <v>0</v>
      </c>
      <c r="R3435" s="6">
        <f t="shared" si="287"/>
        <v>0</v>
      </c>
      <c r="S3435" s="57">
        <f t="shared" si="290"/>
        <v>0</v>
      </c>
      <c r="T3435" s="6">
        <f>Table1[[#This Row],[Volume in Units]]*Table1[[#This Row],[Price SDG/Unit]]</f>
        <v>0</v>
      </c>
      <c r="U3435" s="57">
        <f>Table1[[#This Row],[Volume MT/Head]]*Table1[[#This Row],[Price USD/(MT/Head)]]</f>
        <v>0</v>
      </c>
      <c r="W3435" s="28">
        <f>Table1[[#This Row],[Commission SDG/MT]]*Table1[[#This Row],[Volume in Units]]</f>
        <v>0</v>
      </c>
      <c r="Y3435" s="28">
        <f t="shared" si="288"/>
        <v>0</v>
      </c>
      <c r="Z3435" s="6">
        <f>IFERROR((Table1[[#This Row],[Total Cost SDG]]/Table1[[#This Row],[Volume MT/Head]]),0)</f>
        <v>0</v>
      </c>
      <c r="AA3435" s="57" t="e">
        <f t="shared" si="289"/>
        <v>#DIV/0!</v>
      </c>
      <c r="AB3435" s="57">
        <f>IFERROR((Table1[[#This Row],[Total Cost USD]]/Table1[[#This Row],[Volume MT/Head]]),0)</f>
        <v>0</v>
      </c>
      <c r="AD3435" s="6">
        <f>Table1[[#This Row],[Volume MT/Head]]-Table1[[#This Row],[Delivered MT]]</f>
        <v>0</v>
      </c>
      <c r="AE3435" s="6">
        <f>Table1[[#This Row],[Delivered MT]]*Table1[[#This Row],[Average Cost SDG/MT]]</f>
        <v>0</v>
      </c>
    </row>
    <row r="3436" spans="1:31" hidden="1" x14ac:dyDescent="0.2">
      <c r="A3436" s="1">
        <v>3447</v>
      </c>
      <c r="P3436" s="6">
        <f t="shared" si="286"/>
        <v>0</v>
      </c>
      <c r="R3436" s="6">
        <f t="shared" si="287"/>
        <v>0</v>
      </c>
      <c r="S3436" s="57">
        <f t="shared" si="290"/>
        <v>0</v>
      </c>
      <c r="T3436" s="6">
        <f>Table1[[#This Row],[Volume in Units]]*Table1[[#This Row],[Price SDG/Unit]]</f>
        <v>0</v>
      </c>
      <c r="U3436" s="57">
        <f>Table1[[#This Row],[Volume MT/Head]]*Table1[[#This Row],[Price USD/(MT/Head)]]</f>
        <v>0</v>
      </c>
      <c r="W3436" s="28">
        <f>Table1[[#This Row],[Commission SDG/MT]]*Table1[[#This Row],[Volume in Units]]</f>
        <v>0</v>
      </c>
      <c r="Y3436" s="28">
        <f t="shared" si="288"/>
        <v>0</v>
      </c>
      <c r="Z3436" s="6">
        <f>IFERROR((Table1[[#This Row],[Total Cost SDG]]/Table1[[#This Row],[Volume MT/Head]]),0)</f>
        <v>0</v>
      </c>
      <c r="AA3436" s="57" t="e">
        <f t="shared" si="289"/>
        <v>#DIV/0!</v>
      </c>
      <c r="AB3436" s="57">
        <f>IFERROR((Table1[[#This Row],[Total Cost USD]]/Table1[[#This Row],[Volume MT/Head]]),0)</f>
        <v>0</v>
      </c>
      <c r="AD3436" s="6">
        <f>Table1[[#This Row],[Volume MT/Head]]-Table1[[#This Row],[Delivered MT]]</f>
        <v>0</v>
      </c>
      <c r="AE3436" s="6">
        <f>Table1[[#This Row],[Delivered MT]]*Table1[[#This Row],[Average Cost SDG/MT]]</f>
        <v>0</v>
      </c>
    </row>
    <row r="3437" spans="1:31" hidden="1" x14ac:dyDescent="0.2">
      <c r="A3437" s="1">
        <v>3448</v>
      </c>
      <c r="P3437" s="6">
        <f t="shared" si="286"/>
        <v>0</v>
      </c>
      <c r="R3437" s="6">
        <f t="shared" si="287"/>
        <v>0</v>
      </c>
      <c r="S3437" s="57">
        <f t="shared" si="290"/>
        <v>0</v>
      </c>
      <c r="T3437" s="6">
        <f>Table1[[#This Row],[Volume in Units]]*Table1[[#This Row],[Price SDG/Unit]]</f>
        <v>0</v>
      </c>
      <c r="U3437" s="57">
        <f>Table1[[#This Row],[Volume MT/Head]]*Table1[[#This Row],[Price USD/(MT/Head)]]</f>
        <v>0</v>
      </c>
      <c r="W3437" s="28">
        <f>Table1[[#This Row],[Commission SDG/MT]]*Table1[[#This Row],[Volume in Units]]</f>
        <v>0</v>
      </c>
      <c r="Y3437" s="28">
        <f t="shared" si="288"/>
        <v>0</v>
      </c>
      <c r="Z3437" s="6">
        <f>IFERROR((Table1[[#This Row],[Total Cost SDG]]/Table1[[#This Row],[Volume MT/Head]]),0)</f>
        <v>0</v>
      </c>
      <c r="AA3437" s="57" t="e">
        <f t="shared" si="289"/>
        <v>#DIV/0!</v>
      </c>
      <c r="AB3437" s="57">
        <f>IFERROR((Table1[[#This Row],[Total Cost USD]]/Table1[[#This Row],[Volume MT/Head]]),0)</f>
        <v>0</v>
      </c>
      <c r="AD3437" s="6">
        <f>Table1[[#This Row],[Volume MT/Head]]-Table1[[#This Row],[Delivered MT]]</f>
        <v>0</v>
      </c>
      <c r="AE3437" s="6">
        <f>Table1[[#This Row],[Delivered MT]]*Table1[[#This Row],[Average Cost SDG/MT]]</f>
        <v>0</v>
      </c>
    </row>
    <row r="3438" spans="1:31" hidden="1" x14ac:dyDescent="0.2">
      <c r="A3438" s="1">
        <v>3449</v>
      </c>
      <c r="P3438" s="6">
        <f t="shared" si="286"/>
        <v>0</v>
      </c>
      <c r="R3438" s="6">
        <f t="shared" si="287"/>
        <v>0</v>
      </c>
      <c r="S3438" s="57">
        <f t="shared" si="290"/>
        <v>0</v>
      </c>
      <c r="T3438" s="6">
        <f>Table1[[#This Row],[Volume in Units]]*Table1[[#This Row],[Price SDG/Unit]]</f>
        <v>0</v>
      </c>
      <c r="U3438" s="57">
        <f>Table1[[#This Row],[Volume MT/Head]]*Table1[[#This Row],[Price USD/(MT/Head)]]</f>
        <v>0</v>
      </c>
      <c r="W3438" s="28">
        <f>Table1[[#This Row],[Commission SDG/MT]]*Table1[[#This Row],[Volume in Units]]</f>
        <v>0</v>
      </c>
      <c r="Y3438" s="28">
        <f t="shared" si="288"/>
        <v>0</v>
      </c>
      <c r="Z3438" s="6">
        <f>IFERROR((Table1[[#This Row],[Total Cost SDG]]/Table1[[#This Row],[Volume MT/Head]]),0)</f>
        <v>0</v>
      </c>
      <c r="AA3438" s="57" t="e">
        <f t="shared" si="289"/>
        <v>#DIV/0!</v>
      </c>
      <c r="AB3438" s="57">
        <f>IFERROR((Table1[[#This Row],[Total Cost USD]]/Table1[[#This Row],[Volume MT/Head]]),0)</f>
        <v>0</v>
      </c>
      <c r="AD3438" s="6">
        <f>Table1[[#This Row],[Volume MT/Head]]-Table1[[#This Row],[Delivered MT]]</f>
        <v>0</v>
      </c>
      <c r="AE3438" s="6">
        <f>Table1[[#This Row],[Delivered MT]]*Table1[[#This Row],[Average Cost SDG/MT]]</f>
        <v>0</v>
      </c>
    </row>
    <row r="3439" spans="1:31" hidden="1" x14ac:dyDescent="0.2">
      <c r="A3439" s="1">
        <v>3450</v>
      </c>
      <c r="P3439" s="6">
        <f t="shared" si="286"/>
        <v>0</v>
      </c>
      <c r="R3439" s="6">
        <f t="shared" si="287"/>
        <v>0</v>
      </c>
      <c r="S3439" s="57">
        <f t="shared" si="290"/>
        <v>0</v>
      </c>
      <c r="T3439" s="6">
        <f>Table1[[#This Row],[Volume in Units]]*Table1[[#This Row],[Price SDG/Unit]]</f>
        <v>0</v>
      </c>
      <c r="U3439" s="57">
        <f>Table1[[#This Row],[Volume MT/Head]]*Table1[[#This Row],[Price USD/(MT/Head)]]</f>
        <v>0</v>
      </c>
      <c r="W3439" s="28">
        <f>Table1[[#This Row],[Commission SDG/MT]]*Table1[[#This Row],[Volume in Units]]</f>
        <v>0</v>
      </c>
      <c r="Y3439" s="28">
        <f t="shared" si="288"/>
        <v>0</v>
      </c>
      <c r="Z3439" s="6">
        <f>IFERROR((Table1[[#This Row],[Total Cost SDG]]/Table1[[#This Row],[Volume MT/Head]]),0)</f>
        <v>0</v>
      </c>
      <c r="AA3439" s="57" t="e">
        <f t="shared" si="289"/>
        <v>#DIV/0!</v>
      </c>
      <c r="AB3439" s="57">
        <f>IFERROR((Table1[[#This Row],[Total Cost USD]]/Table1[[#This Row],[Volume MT/Head]]),0)</f>
        <v>0</v>
      </c>
      <c r="AD3439" s="6">
        <f>Table1[[#This Row],[Volume MT/Head]]-Table1[[#This Row],[Delivered MT]]</f>
        <v>0</v>
      </c>
      <c r="AE3439" s="6">
        <f>Table1[[#This Row],[Delivered MT]]*Table1[[#This Row],[Average Cost SDG/MT]]</f>
        <v>0</v>
      </c>
    </row>
    <row r="3440" spans="1:31" hidden="1" x14ac:dyDescent="0.2">
      <c r="A3440" s="1">
        <v>3451</v>
      </c>
      <c r="P3440" s="6">
        <f t="shared" si="286"/>
        <v>0</v>
      </c>
      <c r="R3440" s="6">
        <f t="shared" si="287"/>
        <v>0</v>
      </c>
      <c r="S3440" s="57">
        <f t="shared" si="290"/>
        <v>0</v>
      </c>
      <c r="T3440" s="6">
        <f>Table1[[#This Row],[Volume in Units]]*Table1[[#This Row],[Price SDG/Unit]]</f>
        <v>0</v>
      </c>
      <c r="U3440" s="57">
        <f>Table1[[#This Row],[Volume MT/Head]]*Table1[[#This Row],[Price USD/(MT/Head)]]</f>
        <v>0</v>
      </c>
      <c r="W3440" s="28">
        <f>Table1[[#This Row],[Commission SDG/MT]]*Table1[[#This Row],[Volume in Units]]</f>
        <v>0</v>
      </c>
      <c r="Y3440" s="28">
        <f t="shared" si="288"/>
        <v>0</v>
      </c>
      <c r="Z3440" s="6">
        <f>IFERROR((Table1[[#This Row],[Total Cost SDG]]/Table1[[#This Row],[Volume MT/Head]]),0)</f>
        <v>0</v>
      </c>
      <c r="AA3440" s="57" t="e">
        <f t="shared" si="289"/>
        <v>#DIV/0!</v>
      </c>
      <c r="AB3440" s="57">
        <f>IFERROR((Table1[[#This Row],[Total Cost USD]]/Table1[[#This Row],[Volume MT/Head]]),0)</f>
        <v>0</v>
      </c>
      <c r="AD3440" s="6">
        <f>Table1[[#This Row],[Volume MT/Head]]-Table1[[#This Row],[Delivered MT]]</f>
        <v>0</v>
      </c>
      <c r="AE3440" s="6">
        <f>Table1[[#This Row],[Delivered MT]]*Table1[[#This Row],[Average Cost SDG/MT]]</f>
        <v>0</v>
      </c>
    </row>
    <row r="3441" spans="1:31" hidden="1" x14ac:dyDescent="0.2">
      <c r="A3441" s="1">
        <v>3452</v>
      </c>
      <c r="P3441" s="6">
        <f t="shared" si="286"/>
        <v>0</v>
      </c>
      <c r="R3441" s="6">
        <f t="shared" si="287"/>
        <v>0</v>
      </c>
      <c r="S3441" s="57">
        <f t="shared" si="290"/>
        <v>0</v>
      </c>
      <c r="T3441" s="6">
        <f>Table1[[#This Row],[Volume in Units]]*Table1[[#This Row],[Price SDG/Unit]]</f>
        <v>0</v>
      </c>
      <c r="U3441" s="57">
        <f>Table1[[#This Row],[Volume MT/Head]]*Table1[[#This Row],[Price USD/(MT/Head)]]</f>
        <v>0</v>
      </c>
      <c r="W3441" s="28">
        <f>Table1[[#This Row],[Commission SDG/MT]]*Table1[[#This Row],[Volume in Units]]</f>
        <v>0</v>
      </c>
      <c r="Y3441" s="28">
        <f t="shared" si="288"/>
        <v>0</v>
      </c>
      <c r="Z3441" s="6">
        <f>IFERROR((Table1[[#This Row],[Total Cost SDG]]/Table1[[#This Row],[Volume MT/Head]]),0)</f>
        <v>0</v>
      </c>
      <c r="AA3441" s="57" t="e">
        <f t="shared" si="289"/>
        <v>#DIV/0!</v>
      </c>
      <c r="AB3441" s="57">
        <f>IFERROR((Table1[[#This Row],[Total Cost USD]]/Table1[[#This Row],[Volume MT/Head]]),0)</f>
        <v>0</v>
      </c>
      <c r="AD3441" s="6">
        <f>Table1[[#This Row],[Volume MT/Head]]-Table1[[#This Row],[Delivered MT]]</f>
        <v>0</v>
      </c>
      <c r="AE3441" s="6">
        <f>Table1[[#This Row],[Delivered MT]]*Table1[[#This Row],[Average Cost SDG/MT]]</f>
        <v>0</v>
      </c>
    </row>
    <row r="3442" spans="1:31" hidden="1" x14ac:dyDescent="0.2">
      <c r="A3442" s="1">
        <v>3453</v>
      </c>
      <c r="P3442" s="6">
        <f t="shared" si="286"/>
        <v>0</v>
      </c>
      <c r="R3442" s="6">
        <f t="shared" si="287"/>
        <v>0</v>
      </c>
      <c r="S3442" s="57">
        <f t="shared" si="290"/>
        <v>0</v>
      </c>
      <c r="T3442" s="6">
        <f>Table1[[#This Row],[Volume in Units]]*Table1[[#This Row],[Price SDG/Unit]]</f>
        <v>0</v>
      </c>
      <c r="U3442" s="57">
        <f>Table1[[#This Row],[Volume MT/Head]]*Table1[[#This Row],[Price USD/(MT/Head)]]</f>
        <v>0</v>
      </c>
      <c r="W3442" s="28">
        <f>Table1[[#This Row],[Commission SDG/MT]]*Table1[[#This Row],[Volume in Units]]</f>
        <v>0</v>
      </c>
      <c r="Y3442" s="28">
        <f t="shared" si="288"/>
        <v>0</v>
      </c>
      <c r="Z3442" s="6">
        <f>IFERROR((Table1[[#This Row],[Total Cost SDG]]/Table1[[#This Row],[Volume MT/Head]]),0)</f>
        <v>0</v>
      </c>
      <c r="AA3442" s="57" t="e">
        <f t="shared" si="289"/>
        <v>#DIV/0!</v>
      </c>
      <c r="AB3442" s="57">
        <f>IFERROR((Table1[[#This Row],[Total Cost USD]]/Table1[[#This Row],[Volume MT/Head]]),0)</f>
        <v>0</v>
      </c>
      <c r="AD3442" s="6">
        <f>Table1[[#This Row],[Volume MT/Head]]-Table1[[#This Row],[Delivered MT]]</f>
        <v>0</v>
      </c>
      <c r="AE3442" s="6">
        <f>Table1[[#This Row],[Delivered MT]]*Table1[[#This Row],[Average Cost SDG/MT]]</f>
        <v>0</v>
      </c>
    </row>
    <row r="3443" spans="1:31" hidden="1" x14ac:dyDescent="0.2">
      <c r="A3443" s="1">
        <v>3454</v>
      </c>
      <c r="P3443" s="6">
        <f t="shared" si="286"/>
        <v>0</v>
      </c>
      <c r="R3443" s="6">
        <f t="shared" si="287"/>
        <v>0</v>
      </c>
      <c r="S3443" s="57">
        <f t="shared" si="290"/>
        <v>0</v>
      </c>
      <c r="T3443" s="6">
        <f>Table1[[#This Row],[Volume in Units]]*Table1[[#This Row],[Price SDG/Unit]]</f>
        <v>0</v>
      </c>
      <c r="U3443" s="57">
        <f>Table1[[#This Row],[Volume MT/Head]]*Table1[[#This Row],[Price USD/(MT/Head)]]</f>
        <v>0</v>
      </c>
      <c r="W3443" s="28">
        <f>Table1[[#This Row],[Commission SDG/MT]]*Table1[[#This Row],[Volume in Units]]</f>
        <v>0</v>
      </c>
      <c r="Y3443" s="28">
        <f t="shared" si="288"/>
        <v>0</v>
      </c>
      <c r="Z3443" s="6">
        <f>IFERROR((Table1[[#This Row],[Total Cost SDG]]/Table1[[#This Row],[Volume MT/Head]]),0)</f>
        <v>0</v>
      </c>
      <c r="AA3443" s="57" t="e">
        <f t="shared" si="289"/>
        <v>#DIV/0!</v>
      </c>
      <c r="AB3443" s="57">
        <f>IFERROR((Table1[[#This Row],[Total Cost USD]]/Table1[[#This Row],[Volume MT/Head]]),0)</f>
        <v>0</v>
      </c>
      <c r="AD3443" s="6">
        <f>Table1[[#This Row],[Volume MT/Head]]-Table1[[#This Row],[Delivered MT]]</f>
        <v>0</v>
      </c>
      <c r="AE3443" s="6">
        <f>Table1[[#This Row],[Delivered MT]]*Table1[[#This Row],[Average Cost SDG/MT]]</f>
        <v>0</v>
      </c>
    </row>
    <row r="3444" spans="1:31" hidden="1" x14ac:dyDescent="0.2">
      <c r="A3444" s="1">
        <v>3455</v>
      </c>
      <c r="P3444" s="6">
        <f t="shared" si="286"/>
        <v>0</v>
      </c>
      <c r="R3444" s="6">
        <f t="shared" si="287"/>
        <v>0</v>
      </c>
      <c r="S3444" s="57">
        <f t="shared" si="290"/>
        <v>0</v>
      </c>
      <c r="T3444" s="6">
        <f>Table1[[#This Row],[Volume in Units]]*Table1[[#This Row],[Price SDG/Unit]]</f>
        <v>0</v>
      </c>
      <c r="U3444" s="57">
        <f>Table1[[#This Row],[Volume MT/Head]]*Table1[[#This Row],[Price USD/(MT/Head)]]</f>
        <v>0</v>
      </c>
      <c r="W3444" s="28">
        <f>Table1[[#This Row],[Commission SDG/MT]]*Table1[[#This Row],[Volume in Units]]</f>
        <v>0</v>
      </c>
      <c r="Y3444" s="28">
        <f t="shared" si="288"/>
        <v>0</v>
      </c>
      <c r="Z3444" s="6">
        <f>IFERROR((Table1[[#This Row],[Total Cost SDG]]/Table1[[#This Row],[Volume MT/Head]]),0)</f>
        <v>0</v>
      </c>
      <c r="AA3444" s="57" t="e">
        <f t="shared" si="289"/>
        <v>#DIV/0!</v>
      </c>
      <c r="AB3444" s="57">
        <f>IFERROR((Table1[[#This Row],[Total Cost USD]]/Table1[[#This Row],[Volume MT/Head]]),0)</f>
        <v>0</v>
      </c>
      <c r="AD3444" s="6">
        <f>Table1[[#This Row],[Volume MT/Head]]-Table1[[#This Row],[Delivered MT]]</f>
        <v>0</v>
      </c>
      <c r="AE3444" s="6">
        <f>Table1[[#This Row],[Delivered MT]]*Table1[[#This Row],[Average Cost SDG/MT]]</f>
        <v>0</v>
      </c>
    </row>
    <row r="3445" spans="1:31" hidden="1" x14ac:dyDescent="0.2">
      <c r="A3445" s="1">
        <v>3456</v>
      </c>
      <c r="P3445" s="6">
        <f t="shared" si="286"/>
        <v>0</v>
      </c>
      <c r="R3445" s="6">
        <f t="shared" si="287"/>
        <v>0</v>
      </c>
      <c r="S3445" s="57">
        <f t="shared" si="290"/>
        <v>0</v>
      </c>
      <c r="T3445" s="6">
        <f>Table1[[#This Row],[Volume in Units]]*Table1[[#This Row],[Price SDG/Unit]]</f>
        <v>0</v>
      </c>
      <c r="U3445" s="57">
        <f>Table1[[#This Row],[Volume MT/Head]]*Table1[[#This Row],[Price USD/(MT/Head)]]</f>
        <v>0</v>
      </c>
      <c r="W3445" s="28">
        <f>Table1[[#This Row],[Commission SDG/MT]]*Table1[[#This Row],[Volume in Units]]</f>
        <v>0</v>
      </c>
      <c r="Y3445" s="28">
        <f t="shared" si="288"/>
        <v>0</v>
      </c>
      <c r="Z3445" s="6">
        <f>IFERROR((Table1[[#This Row],[Total Cost SDG]]/Table1[[#This Row],[Volume MT/Head]]),0)</f>
        <v>0</v>
      </c>
      <c r="AA3445" s="57" t="e">
        <f t="shared" si="289"/>
        <v>#DIV/0!</v>
      </c>
      <c r="AB3445" s="57">
        <f>IFERROR((Table1[[#This Row],[Total Cost USD]]/Table1[[#This Row],[Volume MT/Head]]),0)</f>
        <v>0</v>
      </c>
      <c r="AD3445" s="6">
        <f>Table1[[#This Row],[Volume MT/Head]]-Table1[[#This Row],[Delivered MT]]</f>
        <v>0</v>
      </c>
      <c r="AE3445" s="6">
        <f>Table1[[#This Row],[Delivered MT]]*Table1[[#This Row],[Average Cost SDG/MT]]</f>
        <v>0</v>
      </c>
    </row>
    <row r="3446" spans="1:31" hidden="1" x14ac:dyDescent="0.2">
      <c r="A3446" s="1">
        <v>3457</v>
      </c>
      <c r="P3446" s="6">
        <f t="shared" si="286"/>
        <v>0</v>
      </c>
      <c r="R3446" s="6">
        <f t="shared" si="287"/>
        <v>0</v>
      </c>
      <c r="S3446" s="57">
        <f t="shared" si="290"/>
        <v>0</v>
      </c>
      <c r="T3446" s="6">
        <f>Table1[[#This Row],[Volume in Units]]*Table1[[#This Row],[Price SDG/Unit]]</f>
        <v>0</v>
      </c>
      <c r="U3446" s="57">
        <f>Table1[[#This Row],[Volume MT/Head]]*Table1[[#This Row],[Price USD/(MT/Head)]]</f>
        <v>0</v>
      </c>
      <c r="W3446" s="28">
        <f>Table1[[#This Row],[Commission SDG/MT]]*Table1[[#This Row],[Volume in Units]]</f>
        <v>0</v>
      </c>
      <c r="Y3446" s="28">
        <f t="shared" si="288"/>
        <v>0</v>
      </c>
      <c r="Z3446" s="6">
        <f>IFERROR((Table1[[#This Row],[Total Cost SDG]]/Table1[[#This Row],[Volume MT/Head]]),0)</f>
        <v>0</v>
      </c>
      <c r="AA3446" s="57" t="e">
        <f t="shared" si="289"/>
        <v>#DIV/0!</v>
      </c>
      <c r="AB3446" s="57">
        <f>IFERROR((Table1[[#This Row],[Total Cost USD]]/Table1[[#This Row],[Volume MT/Head]]),0)</f>
        <v>0</v>
      </c>
      <c r="AD3446" s="6">
        <f>Table1[[#This Row],[Volume MT/Head]]-Table1[[#This Row],[Delivered MT]]</f>
        <v>0</v>
      </c>
      <c r="AE3446" s="6">
        <f>Table1[[#This Row],[Delivered MT]]*Table1[[#This Row],[Average Cost SDG/MT]]</f>
        <v>0</v>
      </c>
    </row>
    <row r="3447" spans="1:31" hidden="1" x14ac:dyDescent="0.2">
      <c r="A3447" s="1">
        <v>3458</v>
      </c>
      <c r="P3447" s="6">
        <f t="shared" si="286"/>
        <v>0</v>
      </c>
      <c r="R3447" s="6">
        <f t="shared" si="287"/>
        <v>0</v>
      </c>
      <c r="S3447" s="57">
        <f t="shared" si="290"/>
        <v>0</v>
      </c>
      <c r="T3447" s="6">
        <f>Table1[[#This Row],[Volume in Units]]*Table1[[#This Row],[Price SDG/Unit]]</f>
        <v>0</v>
      </c>
      <c r="U3447" s="57">
        <f>Table1[[#This Row],[Volume MT/Head]]*Table1[[#This Row],[Price USD/(MT/Head)]]</f>
        <v>0</v>
      </c>
      <c r="W3447" s="28">
        <f>Table1[[#This Row],[Commission SDG/MT]]*Table1[[#This Row],[Volume in Units]]</f>
        <v>0</v>
      </c>
      <c r="Y3447" s="28">
        <f t="shared" si="288"/>
        <v>0</v>
      </c>
      <c r="Z3447" s="6">
        <f>IFERROR((Table1[[#This Row],[Total Cost SDG]]/Table1[[#This Row],[Volume MT/Head]]),0)</f>
        <v>0</v>
      </c>
      <c r="AA3447" s="57" t="e">
        <f t="shared" si="289"/>
        <v>#DIV/0!</v>
      </c>
      <c r="AB3447" s="57">
        <f>IFERROR((Table1[[#This Row],[Total Cost USD]]/Table1[[#This Row],[Volume MT/Head]]),0)</f>
        <v>0</v>
      </c>
      <c r="AD3447" s="6">
        <f>Table1[[#This Row],[Volume MT/Head]]-Table1[[#This Row],[Delivered MT]]</f>
        <v>0</v>
      </c>
      <c r="AE3447" s="6">
        <f>Table1[[#This Row],[Delivered MT]]*Table1[[#This Row],[Average Cost SDG/MT]]</f>
        <v>0</v>
      </c>
    </row>
    <row r="3448" spans="1:31" hidden="1" x14ac:dyDescent="0.2">
      <c r="A3448" s="1">
        <v>3459</v>
      </c>
      <c r="P3448" s="6">
        <f t="shared" si="286"/>
        <v>0</v>
      </c>
      <c r="R3448" s="6">
        <f t="shared" si="287"/>
        <v>0</v>
      </c>
      <c r="S3448" s="57">
        <f t="shared" si="290"/>
        <v>0</v>
      </c>
      <c r="T3448" s="6">
        <f>Table1[[#This Row],[Volume in Units]]*Table1[[#This Row],[Price SDG/Unit]]</f>
        <v>0</v>
      </c>
      <c r="U3448" s="57">
        <f>Table1[[#This Row],[Volume MT/Head]]*Table1[[#This Row],[Price USD/(MT/Head)]]</f>
        <v>0</v>
      </c>
      <c r="W3448" s="28">
        <f>Table1[[#This Row],[Commission SDG/MT]]*Table1[[#This Row],[Volume in Units]]</f>
        <v>0</v>
      </c>
      <c r="Y3448" s="28">
        <f t="shared" si="288"/>
        <v>0</v>
      </c>
      <c r="Z3448" s="6">
        <f>IFERROR((Table1[[#This Row],[Total Cost SDG]]/Table1[[#This Row],[Volume MT/Head]]),0)</f>
        <v>0</v>
      </c>
      <c r="AA3448" s="57" t="e">
        <f t="shared" si="289"/>
        <v>#DIV/0!</v>
      </c>
      <c r="AB3448" s="57">
        <f>IFERROR((Table1[[#This Row],[Total Cost USD]]/Table1[[#This Row],[Volume MT/Head]]),0)</f>
        <v>0</v>
      </c>
      <c r="AD3448" s="6">
        <f>Table1[[#This Row],[Volume MT/Head]]-Table1[[#This Row],[Delivered MT]]</f>
        <v>0</v>
      </c>
      <c r="AE3448" s="6">
        <f>Table1[[#This Row],[Delivered MT]]*Table1[[#This Row],[Average Cost SDG/MT]]</f>
        <v>0</v>
      </c>
    </row>
    <row r="3449" spans="1:31" hidden="1" x14ac:dyDescent="0.2">
      <c r="A3449" s="1">
        <v>3460</v>
      </c>
      <c r="P3449" s="6">
        <f t="shared" si="286"/>
        <v>0</v>
      </c>
      <c r="R3449" s="6">
        <f t="shared" si="287"/>
        <v>0</v>
      </c>
      <c r="S3449" s="57">
        <f t="shared" si="290"/>
        <v>0</v>
      </c>
      <c r="T3449" s="6">
        <f>Table1[[#This Row],[Volume in Units]]*Table1[[#This Row],[Price SDG/Unit]]</f>
        <v>0</v>
      </c>
      <c r="U3449" s="57">
        <f>Table1[[#This Row],[Volume MT/Head]]*Table1[[#This Row],[Price USD/(MT/Head)]]</f>
        <v>0</v>
      </c>
      <c r="W3449" s="28">
        <f>Table1[[#This Row],[Commission SDG/MT]]*Table1[[#This Row],[Volume in Units]]</f>
        <v>0</v>
      </c>
      <c r="Y3449" s="28">
        <f t="shared" si="288"/>
        <v>0</v>
      </c>
      <c r="Z3449" s="6">
        <f>IFERROR((Table1[[#This Row],[Total Cost SDG]]/Table1[[#This Row],[Volume MT/Head]]),0)</f>
        <v>0</v>
      </c>
      <c r="AA3449" s="57" t="e">
        <f t="shared" si="289"/>
        <v>#DIV/0!</v>
      </c>
      <c r="AB3449" s="57">
        <f>IFERROR((Table1[[#This Row],[Total Cost USD]]/Table1[[#This Row],[Volume MT/Head]]),0)</f>
        <v>0</v>
      </c>
      <c r="AD3449" s="6">
        <f>Table1[[#This Row],[Volume MT/Head]]-Table1[[#This Row],[Delivered MT]]</f>
        <v>0</v>
      </c>
      <c r="AE3449" s="6">
        <f>Table1[[#This Row],[Delivered MT]]*Table1[[#This Row],[Average Cost SDG/MT]]</f>
        <v>0</v>
      </c>
    </row>
    <row r="3450" spans="1:31" hidden="1" x14ac:dyDescent="0.2">
      <c r="A3450" s="1">
        <v>3461</v>
      </c>
      <c r="P3450" s="6">
        <f t="shared" si="286"/>
        <v>0</v>
      </c>
      <c r="R3450" s="6">
        <f t="shared" si="287"/>
        <v>0</v>
      </c>
      <c r="S3450" s="57">
        <f t="shared" si="290"/>
        <v>0</v>
      </c>
      <c r="T3450" s="6">
        <f>Table1[[#This Row],[Volume in Units]]*Table1[[#This Row],[Price SDG/Unit]]</f>
        <v>0</v>
      </c>
      <c r="U3450" s="57">
        <f>Table1[[#This Row],[Volume MT/Head]]*Table1[[#This Row],[Price USD/(MT/Head)]]</f>
        <v>0</v>
      </c>
      <c r="W3450" s="28">
        <f>Table1[[#This Row],[Commission SDG/MT]]*Table1[[#This Row],[Volume in Units]]</f>
        <v>0</v>
      </c>
      <c r="Y3450" s="28">
        <f t="shared" si="288"/>
        <v>0</v>
      </c>
      <c r="Z3450" s="6">
        <f>IFERROR((Table1[[#This Row],[Total Cost SDG]]/Table1[[#This Row],[Volume MT/Head]]),0)</f>
        <v>0</v>
      </c>
      <c r="AA3450" s="57" t="e">
        <f t="shared" si="289"/>
        <v>#DIV/0!</v>
      </c>
      <c r="AB3450" s="57">
        <f>IFERROR((Table1[[#This Row],[Total Cost USD]]/Table1[[#This Row],[Volume MT/Head]]),0)</f>
        <v>0</v>
      </c>
      <c r="AD3450" s="6">
        <f>Table1[[#This Row],[Volume MT/Head]]-Table1[[#This Row],[Delivered MT]]</f>
        <v>0</v>
      </c>
      <c r="AE3450" s="6">
        <f>Table1[[#This Row],[Delivered MT]]*Table1[[#This Row],[Average Cost SDG/MT]]</f>
        <v>0</v>
      </c>
    </row>
    <row r="3451" spans="1:31" hidden="1" x14ac:dyDescent="0.2">
      <c r="A3451" s="1">
        <v>3462</v>
      </c>
      <c r="P3451" s="6">
        <f t="shared" si="286"/>
        <v>0</v>
      </c>
      <c r="R3451" s="6">
        <f t="shared" si="287"/>
        <v>0</v>
      </c>
      <c r="S3451" s="57">
        <f t="shared" si="290"/>
        <v>0</v>
      </c>
      <c r="T3451" s="6">
        <f>Table1[[#This Row],[Volume in Units]]*Table1[[#This Row],[Price SDG/Unit]]</f>
        <v>0</v>
      </c>
      <c r="U3451" s="57">
        <f>Table1[[#This Row],[Volume MT/Head]]*Table1[[#This Row],[Price USD/(MT/Head)]]</f>
        <v>0</v>
      </c>
      <c r="W3451" s="28">
        <f>Table1[[#This Row],[Commission SDG/MT]]*Table1[[#This Row],[Volume in Units]]</f>
        <v>0</v>
      </c>
      <c r="Y3451" s="28">
        <f t="shared" si="288"/>
        <v>0</v>
      </c>
      <c r="Z3451" s="6">
        <f>IFERROR((Table1[[#This Row],[Total Cost SDG]]/Table1[[#This Row],[Volume MT/Head]]),0)</f>
        <v>0</v>
      </c>
      <c r="AA3451" s="57" t="e">
        <f t="shared" si="289"/>
        <v>#DIV/0!</v>
      </c>
      <c r="AB3451" s="57">
        <f>IFERROR((Table1[[#This Row],[Total Cost USD]]/Table1[[#This Row],[Volume MT/Head]]),0)</f>
        <v>0</v>
      </c>
      <c r="AD3451" s="6">
        <f>Table1[[#This Row],[Volume MT/Head]]-Table1[[#This Row],[Delivered MT]]</f>
        <v>0</v>
      </c>
      <c r="AE3451" s="6">
        <f>Table1[[#This Row],[Delivered MT]]*Table1[[#This Row],[Average Cost SDG/MT]]</f>
        <v>0</v>
      </c>
    </row>
    <row r="3452" spans="1:31" hidden="1" x14ac:dyDescent="0.2">
      <c r="A3452" s="1">
        <v>3463</v>
      </c>
      <c r="P3452" s="6">
        <f t="shared" si="286"/>
        <v>0</v>
      </c>
      <c r="R3452" s="6">
        <f t="shared" si="287"/>
        <v>0</v>
      </c>
      <c r="S3452" s="57">
        <f t="shared" si="290"/>
        <v>0</v>
      </c>
      <c r="T3452" s="6">
        <f>Table1[[#This Row],[Volume in Units]]*Table1[[#This Row],[Price SDG/Unit]]</f>
        <v>0</v>
      </c>
      <c r="U3452" s="57">
        <f>Table1[[#This Row],[Volume MT/Head]]*Table1[[#This Row],[Price USD/(MT/Head)]]</f>
        <v>0</v>
      </c>
      <c r="W3452" s="28">
        <f>Table1[[#This Row],[Commission SDG/MT]]*Table1[[#This Row],[Volume in Units]]</f>
        <v>0</v>
      </c>
      <c r="Y3452" s="28">
        <f t="shared" si="288"/>
        <v>0</v>
      </c>
      <c r="Z3452" s="6">
        <f>IFERROR((Table1[[#This Row],[Total Cost SDG]]/Table1[[#This Row],[Volume MT/Head]]),0)</f>
        <v>0</v>
      </c>
      <c r="AA3452" s="57" t="e">
        <f t="shared" si="289"/>
        <v>#DIV/0!</v>
      </c>
      <c r="AB3452" s="57">
        <f>IFERROR((Table1[[#This Row],[Total Cost USD]]/Table1[[#This Row],[Volume MT/Head]]),0)</f>
        <v>0</v>
      </c>
      <c r="AD3452" s="6">
        <f>Table1[[#This Row],[Volume MT/Head]]-Table1[[#This Row],[Delivered MT]]</f>
        <v>0</v>
      </c>
      <c r="AE3452" s="6">
        <f>Table1[[#This Row],[Delivered MT]]*Table1[[#This Row],[Average Cost SDG/MT]]</f>
        <v>0</v>
      </c>
    </row>
    <row r="3453" spans="1:31" hidden="1" x14ac:dyDescent="0.2">
      <c r="A3453" s="1">
        <v>3464</v>
      </c>
      <c r="P3453" s="6">
        <f t="shared" si="286"/>
        <v>0</v>
      </c>
      <c r="R3453" s="6">
        <f t="shared" si="287"/>
        <v>0</v>
      </c>
      <c r="S3453" s="57">
        <f t="shared" si="290"/>
        <v>0</v>
      </c>
      <c r="T3453" s="6">
        <f>Table1[[#This Row],[Volume in Units]]*Table1[[#This Row],[Price SDG/Unit]]</f>
        <v>0</v>
      </c>
      <c r="U3453" s="57">
        <f>Table1[[#This Row],[Volume MT/Head]]*Table1[[#This Row],[Price USD/(MT/Head)]]</f>
        <v>0</v>
      </c>
      <c r="W3453" s="28">
        <f>Table1[[#This Row],[Commission SDG/MT]]*Table1[[#This Row],[Volume in Units]]</f>
        <v>0</v>
      </c>
      <c r="Y3453" s="28">
        <f t="shared" si="288"/>
        <v>0</v>
      </c>
      <c r="Z3453" s="6">
        <f>IFERROR((Table1[[#This Row],[Total Cost SDG]]/Table1[[#This Row],[Volume MT/Head]]),0)</f>
        <v>0</v>
      </c>
      <c r="AA3453" s="57" t="e">
        <f t="shared" si="289"/>
        <v>#DIV/0!</v>
      </c>
      <c r="AB3453" s="57">
        <f>IFERROR((Table1[[#This Row],[Total Cost USD]]/Table1[[#This Row],[Volume MT/Head]]),0)</f>
        <v>0</v>
      </c>
      <c r="AD3453" s="6">
        <f>Table1[[#This Row],[Volume MT/Head]]-Table1[[#This Row],[Delivered MT]]</f>
        <v>0</v>
      </c>
      <c r="AE3453" s="6">
        <f>Table1[[#This Row],[Delivered MT]]*Table1[[#This Row],[Average Cost SDG/MT]]</f>
        <v>0</v>
      </c>
    </row>
    <row r="3454" spans="1:31" hidden="1" x14ac:dyDescent="0.2">
      <c r="A3454" s="1">
        <v>3465</v>
      </c>
      <c r="P3454" s="6">
        <f t="shared" si="286"/>
        <v>0</v>
      </c>
      <c r="R3454" s="6">
        <f t="shared" si="287"/>
        <v>0</v>
      </c>
      <c r="S3454" s="57">
        <f t="shared" si="290"/>
        <v>0</v>
      </c>
      <c r="T3454" s="6">
        <f>Table1[[#This Row],[Volume in Units]]*Table1[[#This Row],[Price SDG/Unit]]</f>
        <v>0</v>
      </c>
      <c r="U3454" s="57">
        <f>Table1[[#This Row],[Volume MT/Head]]*Table1[[#This Row],[Price USD/(MT/Head)]]</f>
        <v>0</v>
      </c>
      <c r="W3454" s="28">
        <f>Table1[[#This Row],[Commission SDG/MT]]*Table1[[#This Row],[Volume in Units]]</f>
        <v>0</v>
      </c>
      <c r="Y3454" s="28">
        <f t="shared" si="288"/>
        <v>0</v>
      </c>
      <c r="Z3454" s="6">
        <f>IFERROR((Table1[[#This Row],[Total Cost SDG]]/Table1[[#This Row],[Volume MT/Head]]),0)</f>
        <v>0</v>
      </c>
      <c r="AA3454" s="57" t="e">
        <f t="shared" si="289"/>
        <v>#DIV/0!</v>
      </c>
      <c r="AB3454" s="57">
        <f>IFERROR((Table1[[#This Row],[Total Cost USD]]/Table1[[#This Row],[Volume MT/Head]]),0)</f>
        <v>0</v>
      </c>
      <c r="AD3454" s="6">
        <f>Table1[[#This Row],[Volume MT/Head]]-Table1[[#This Row],[Delivered MT]]</f>
        <v>0</v>
      </c>
      <c r="AE3454" s="6">
        <f>Table1[[#This Row],[Delivered MT]]*Table1[[#This Row],[Average Cost SDG/MT]]</f>
        <v>0</v>
      </c>
    </row>
    <row r="3455" spans="1:31" hidden="1" x14ac:dyDescent="0.2">
      <c r="A3455" s="1">
        <v>3466</v>
      </c>
      <c r="P3455" s="6">
        <f t="shared" si="286"/>
        <v>0</v>
      </c>
      <c r="R3455" s="6">
        <f t="shared" si="287"/>
        <v>0</v>
      </c>
      <c r="S3455" s="57">
        <f t="shared" si="290"/>
        <v>0</v>
      </c>
      <c r="T3455" s="6">
        <f>Table1[[#This Row],[Volume in Units]]*Table1[[#This Row],[Price SDG/Unit]]</f>
        <v>0</v>
      </c>
      <c r="U3455" s="57">
        <f>Table1[[#This Row],[Volume MT/Head]]*Table1[[#This Row],[Price USD/(MT/Head)]]</f>
        <v>0</v>
      </c>
      <c r="W3455" s="28">
        <f>Table1[[#This Row],[Commission SDG/MT]]*Table1[[#This Row],[Volume in Units]]</f>
        <v>0</v>
      </c>
      <c r="Y3455" s="28">
        <f t="shared" si="288"/>
        <v>0</v>
      </c>
      <c r="Z3455" s="6">
        <f>IFERROR((Table1[[#This Row],[Total Cost SDG]]/Table1[[#This Row],[Volume MT/Head]]),0)</f>
        <v>0</v>
      </c>
      <c r="AA3455" s="57" t="e">
        <f t="shared" si="289"/>
        <v>#DIV/0!</v>
      </c>
      <c r="AB3455" s="57">
        <f>IFERROR((Table1[[#This Row],[Total Cost USD]]/Table1[[#This Row],[Volume MT/Head]]),0)</f>
        <v>0</v>
      </c>
      <c r="AD3455" s="6">
        <f>Table1[[#This Row],[Volume MT/Head]]-Table1[[#This Row],[Delivered MT]]</f>
        <v>0</v>
      </c>
      <c r="AE3455" s="6">
        <f>Table1[[#This Row],[Delivered MT]]*Table1[[#This Row],[Average Cost SDG/MT]]</f>
        <v>0</v>
      </c>
    </row>
    <row r="3456" spans="1:31" hidden="1" x14ac:dyDescent="0.2">
      <c r="A3456" s="1">
        <v>3467</v>
      </c>
      <c r="P3456" s="6">
        <f t="shared" si="286"/>
        <v>0</v>
      </c>
      <c r="R3456" s="6">
        <f t="shared" si="287"/>
        <v>0</v>
      </c>
      <c r="S3456" s="57">
        <f t="shared" si="290"/>
        <v>0</v>
      </c>
      <c r="T3456" s="6">
        <f>Table1[[#This Row],[Volume in Units]]*Table1[[#This Row],[Price SDG/Unit]]</f>
        <v>0</v>
      </c>
      <c r="U3456" s="57">
        <f>Table1[[#This Row],[Volume MT/Head]]*Table1[[#This Row],[Price USD/(MT/Head)]]</f>
        <v>0</v>
      </c>
      <c r="W3456" s="28">
        <f>Table1[[#This Row],[Commission SDG/MT]]*Table1[[#This Row],[Volume in Units]]</f>
        <v>0</v>
      </c>
      <c r="Y3456" s="28">
        <f t="shared" si="288"/>
        <v>0</v>
      </c>
      <c r="Z3456" s="6">
        <f>IFERROR((Table1[[#This Row],[Total Cost SDG]]/Table1[[#This Row],[Volume MT/Head]]),0)</f>
        <v>0</v>
      </c>
      <c r="AA3456" s="57" t="e">
        <f t="shared" si="289"/>
        <v>#DIV/0!</v>
      </c>
      <c r="AB3456" s="57">
        <f>IFERROR((Table1[[#This Row],[Total Cost USD]]/Table1[[#This Row],[Volume MT/Head]]),0)</f>
        <v>0</v>
      </c>
      <c r="AD3456" s="6">
        <f>Table1[[#This Row],[Volume MT/Head]]-Table1[[#This Row],[Delivered MT]]</f>
        <v>0</v>
      </c>
      <c r="AE3456" s="6">
        <f>Table1[[#This Row],[Delivered MT]]*Table1[[#This Row],[Average Cost SDG/MT]]</f>
        <v>0</v>
      </c>
    </row>
    <row r="3457" spans="1:31" hidden="1" x14ac:dyDescent="0.2">
      <c r="A3457" s="1">
        <v>3468</v>
      </c>
      <c r="P3457" s="6">
        <f t="shared" si="286"/>
        <v>0</v>
      </c>
      <c r="R3457" s="6">
        <f t="shared" si="287"/>
        <v>0</v>
      </c>
      <c r="S3457" s="57">
        <f t="shared" si="290"/>
        <v>0</v>
      </c>
      <c r="T3457" s="6">
        <f>Table1[[#This Row],[Volume in Units]]*Table1[[#This Row],[Price SDG/Unit]]</f>
        <v>0</v>
      </c>
      <c r="U3457" s="57">
        <f>Table1[[#This Row],[Volume MT/Head]]*Table1[[#This Row],[Price USD/(MT/Head)]]</f>
        <v>0</v>
      </c>
      <c r="W3457" s="28">
        <f>Table1[[#This Row],[Commission SDG/MT]]*Table1[[#This Row],[Volume in Units]]</f>
        <v>0</v>
      </c>
      <c r="Y3457" s="28">
        <f t="shared" si="288"/>
        <v>0</v>
      </c>
      <c r="Z3457" s="6">
        <f>IFERROR((Table1[[#This Row],[Total Cost SDG]]/Table1[[#This Row],[Volume MT/Head]]),0)</f>
        <v>0</v>
      </c>
      <c r="AA3457" s="57" t="e">
        <f t="shared" si="289"/>
        <v>#DIV/0!</v>
      </c>
      <c r="AB3457" s="57">
        <f>IFERROR((Table1[[#This Row],[Total Cost USD]]/Table1[[#This Row],[Volume MT/Head]]),0)</f>
        <v>0</v>
      </c>
      <c r="AD3457" s="6">
        <f>Table1[[#This Row],[Volume MT/Head]]-Table1[[#This Row],[Delivered MT]]</f>
        <v>0</v>
      </c>
      <c r="AE3457" s="6">
        <f>Table1[[#This Row],[Delivered MT]]*Table1[[#This Row],[Average Cost SDG/MT]]</f>
        <v>0</v>
      </c>
    </row>
    <row r="3458" spans="1:31" hidden="1" x14ac:dyDescent="0.2">
      <c r="A3458" s="1">
        <v>3469</v>
      </c>
      <c r="P3458" s="6">
        <f t="shared" ref="P3458:P3521" si="291">IF(N3458="KG",(O3458/1000),IF(N3458="Head",(O3458*1),IF(N3458="Kantar 100lb",(O3458/22.25),IF(N3458="Kantar 315lb",(O3458*315/2204.6),IF(N3458="MT",(O3458*1),IF(N3458="Ardab",(O3458*199.726/1000),IF(N3458="104 Bag",(O3458*104/1000),IF(N3458="101 Bag",(O3458*101/1000),IF(N3458=0,0)))))))))</f>
        <v>0</v>
      </c>
      <c r="R3458" s="6">
        <f t="shared" ref="R3458:R3521" si="292">IF(N3458="KG",(Q3458*1000),IF(N3458="Head",(Q3458*1),IF(N3458="Kantar 100lb",(Q3458*22.25),IF(N3458="Kantar 315lb",(Q3458/315*2204.6),IF(N3458="MT",(Q3458*1),IF(N3458="Ardab",(Q3458/199.726*1000),IF(N3458="104 Bag",(Q3458/104*1000),IF(N3458="101 Bag",(Q3458/101*1000),IF(N3458=0,0)))))))))</f>
        <v>0</v>
      </c>
      <c r="S3458" s="57">
        <f t="shared" si="290"/>
        <v>0</v>
      </c>
      <c r="T3458" s="6">
        <f>Table1[[#This Row],[Volume in Units]]*Table1[[#This Row],[Price SDG/Unit]]</f>
        <v>0</v>
      </c>
      <c r="U3458" s="57">
        <f>Table1[[#This Row],[Volume MT/Head]]*Table1[[#This Row],[Price USD/(MT/Head)]]</f>
        <v>0</v>
      </c>
      <c r="W3458" s="28">
        <f>Table1[[#This Row],[Commission SDG/MT]]*Table1[[#This Row],[Volume in Units]]</f>
        <v>0</v>
      </c>
      <c r="Y3458" s="28">
        <f t="shared" ref="Y3458:Y3521" si="293">T3458+W3458+X3458</f>
        <v>0</v>
      </c>
      <c r="Z3458" s="6">
        <f>IFERROR((Table1[[#This Row],[Total Cost SDG]]/Table1[[#This Row],[Volume MT/Head]]),0)</f>
        <v>0</v>
      </c>
      <c r="AA3458" s="57" t="e">
        <f t="shared" ref="AA3458:AA3521" si="294">Y3458/F3458</f>
        <v>#DIV/0!</v>
      </c>
      <c r="AB3458" s="57">
        <f>IFERROR((Table1[[#This Row],[Total Cost USD]]/Table1[[#This Row],[Volume MT/Head]]),0)</f>
        <v>0</v>
      </c>
      <c r="AD3458" s="6">
        <f>Table1[[#This Row],[Volume MT/Head]]-Table1[[#This Row],[Delivered MT]]</f>
        <v>0</v>
      </c>
      <c r="AE3458" s="6">
        <f>Table1[[#This Row],[Delivered MT]]*Table1[[#This Row],[Average Cost SDG/MT]]</f>
        <v>0</v>
      </c>
    </row>
    <row r="3459" spans="1:31" hidden="1" x14ac:dyDescent="0.2">
      <c r="A3459" s="1">
        <v>3470</v>
      </c>
      <c r="P3459" s="6">
        <f t="shared" si="291"/>
        <v>0</v>
      </c>
      <c r="R3459" s="6">
        <f t="shared" si="292"/>
        <v>0</v>
      </c>
      <c r="S3459" s="57">
        <f t="shared" si="290"/>
        <v>0</v>
      </c>
      <c r="T3459" s="6">
        <f>Table1[[#This Row],[Volume in Units]]*Table1[[#This Row],[Price SDG/Unit]]</f>
        <v>0</v>
      </c>
      <c r="U3459" s="57">
        <f>Table1[[#This Row],[Volume MT/Head]]*Table1[[#This Row],[Price USD/(MT/Head)]]</f>
        <v>0</v>
      </c>
      <c r="W3459" s="28">
        <f>Table1[[#This Row],[Commission SDG/MT]]*Table1[[#This Row],[Volume in Units]]</f>
        <v>0</v>
      </c>
      <c r="Y3459" s="28">
        <f t="shared" si="293"/>
        <v>0</v>
      </c>
      <c r="Z3459" s="6">
        <f>IFERROR((Table1[[#This Row],[Total Cost SDG]]/Table1[[#This Row],[Volume MT/Head]]),0)</f>
        <v>0</v>
      </c>
      <c r="AA3459" s="57" t="e">
        <f t="shared" si="294"/>
        <v>#DIV/0!</v>
      </c>
      <c r="AB3459" s="57">
        <f>IFERROR((Table1[[#This Row],[Total Cost USD]]/Table1[[#This Row],[Volume MT/Head]]),0)</f>
        <v>0</v>
      </c>
      <c r="AD3459" s="6">
        <f>Table1[[#This Row],[Volume MT/Head]]-Table1[[#This Row],[Delivered MT]]</f>
        <v>0</v>
      </c>
      <c r="AE3459" s="6">
        <f>Table1[[#This Row],[Delivered MT]]*Table1[[#This Row],[Average Cost SDG/MT]]</f>
        <v>0</v>
      </c>
    </row>
    <row r="3460" spans="1:31" hidden="1" x14ac:dyDescent="0.2">
      <c r="A3460" s="1">
        <v>3471</v>
      </c>
      <c r="P3460" s="6">
        <f t="shared" si="291"/>
        <v>0</v>
      </c>
      <c r="R3460" s="6">
        <f t="shared" si="292"/>
        <v>0</v>
      </c>
      <c r="S3460" s="57">
        <f t="shared" si="290"/>
        <v>0</v>
      </c>
      <c r="T3460" s="6">
        <f>Table1[[#This Row],[Volume in Units]]*Table1[[#This Row],[Price SDG/Unit]]</f>
        <v>0</v>
      </c>
      <c r="U3460" s="57">
        <f>Table1[[#This Row],[Volume MT/Head]]*Table1[[#This Row],[Price USD/(MT/Head)]]</f>
        <v>0</v>
      </c>
      <c r="W3460" s="28">
        <f>Table1[[#This Row],[Commission SDG/MT]]*Table1[[#This Row],[Volume in Units]]</f>
        <v>0</v>
      </c>
      <c r="Y3460" s="28">
        <f t="shared" si="293"/>
        <v>0</v>
      </c>
      <c r="Z3460" s="6">
        <f>IFERROR((Table1[[#This Row],[Total Cost SDG]]/Table1[[#This Row],[Volume MT/Head]]),0)</f>
        <v>0</v>
      </c>
      <c r="AA3460" s="57" t="e">
        <f t="shared" si="294"/>
        <v>#DIV/0!</v>
      </c>
      <c r="AB3460" s="57">
        <f>IFERROR((Table1[[#This Row],[Total Cost USD]]/Table1[[#This Row],[Volume MT/Head]]),0)</f>
        <v>0</v>
      </c>
      <c r="AD3460" s="6">
        <f>Table1[[#This Row],[Volume MT/Head]]-Table1[[#This Row],[Delivered MT]]</f>
        <v>0</v>
      </c>
      <c r="AE3460" s="6">
        <f>Table1[[#This Row],[Delivered MT]]*Table1[[#This Row],[Average Cost SDG/MT]]</f>
        <v>0</v>
      </c>
    </row>
    <row r="3461" spans="1:31" hidden="1" x14ac:dyDescent="0.2">
      <c r="A3461" s="1">
        <v>3472</v>
      </c>
      <c r="P3461" s="6">
        <f t="shared" si="291"/>
        <v>0</v>
      </c>
      <c r="R3461" s="6">
        <f t="shared" si="292"/>
        <v>0</v>
      </c>
      <c r="S3461" s="57">
        <f t="shared" si="290"/>
        <v>0</v>
      </c>
      <c r="T3461" s="6">
        <f>Table1[[#This Row],[Volume in Units]]*Table1[[#This Row],[Price SDG/Unit]]</f>
        <v>0</v>
      </c>
      <c r="U3461" s="57">
        <f>Table1[[#This Row],[Volume MT/Head]]*Table1[[#This Row],[Price USD/(MT/Head)]]</f>
        <v>0</v>
      </c>
      <c r="W3461" s="28">
        <f>Table1[[#This Row],[Commission SDG/MT]]*Table1[[#This Row],[Volume in Units]]</f>
        <v>0</v>
      </c>
      <c r="Y3461" s="28">
        <f t="shared" si="293"/>
        <v>0</v>
      </c>
      <c r="Z3461" s="6">
        <f>IFERROR((Table1[[#This Row],[Total Cost SDG]]/Table1[[#This Row],[Volume MT/Head]]),0)</f>
        <v>0</v>
      </c>
      <c r="AA3461" s="57" t="e">
        <f t="shared" si="294"/>
        <v>#DIV/0!</v>
      </c>
      <c r="AB3461" s="57">
        <f>IFERROR((Table1[[#This Row],[Total Cost USD]]/Table1[[#This Row],[Volume MT/Head]]),0)</f>
        <v>0</v>
      </c>
      <c r="AD3461" s="6">
        <f>Table1[[#This Row],[Volume MT/Head]]-Table1[[#This Row],[Delivered MT]]</f>
        <v>0</v>
      </c>
      <c r="AE3461" s="6">
        <f>Table1[[#This Row],[Delivered MT]]*Table1[[#This Row],[Average Cost SDG/MT]]</f>
        <v>0</v>
      </c>
    </row>
    <row r="3462" spans="1:31" hidden="1" x14ac:dyDescent="0.2">
      <c r="A3462" s="1">
        <v>3473</v>
      </c>
      <c r="P3462" s="6">
        <f t="shared" si="291"/>
        <v>0</v>
      </c>
      <c r="R3462" s="6">
        <f t="shared" si="292"/>
        <v>0</v>
      </c>
      <c r="S3462" s="57">
        <f t="shared" si="290"/>
        <v>0</v>
      </c>
      <c r="T3462" s="6">
        <f>Table1[[#This Row],[Volume in Units]]*Table1[[#This Row],[Price SDG/Unit]]</f>
        <v>0</v>
      </c>
      <c r="U3462" s="57">
        <f>Table1[[#This Row],[Volume MT/Head]]*Table1[[#This Row],[Price USD/(MT/Head)]]</f>
        <v>0</v>
      </c>
      <c r="W3462" s="28">
        <f>Table1[[#This Row],[Commission SDG/MT]]*Table1[[#This Row],[Volume in Units]]</f>
        <v>0</v>
      </c>
      <c r="Y3462" s="28">
        <f t="shared" si="293"/>
        <v>0</v>
      </c>
      <c r="Z3462" s="6">
        <f>IFERROR((Table1[[#This Row],[Total Cost SDG]]/Table1[[#This Row],[Volume MT/Head]]),0)</f>
        <v>0</v>
      </c>
      <c r="AA3462" s="57" t="e">
        <f t="shared" si="294"/>
        <v>#DIV/0!</v>
      </c>
      <c r="AB3462" s="57">
        <f>IFERROR((Table1[[#This Row],[Total Cost USD]]/Table1[[#This Row],[Volume MT/Head]]),0)</f>
        <v>0</v>
      </c>
      <c r="AD3462" s="6">
        <f>Table1[[#This Row],[Volume MT/Head]]-Table1[[#This Row],[Delivered MT]]</f>
        <v>0</v>
      </c>
      <c r="AE3462" s="6">
        <f>Table1[[#This Row],[Delivered MT]]*Table1[[#This Row],[Average Cost SDG/MT]]</f>
        <v>0</v>
      </c>
    </row>
    <row r="3463" spans="1:31" hidden="1" x14ac:dyDescent="0.2">
      <c r="A3463" s="1">
        <v>3474</v>
      </c>
      <c r="P3463" s="6">
        <f t="shared" si="291"/>
        <v>0</v>
      </c>
      <c r="R3463" s="6">
        <f t="shared" si="292"/>
        <v>0</v>
      </c>
      <c r="S3463" s="57">
        <f t="shared" si="290"/>
        <v>0</v>
      </c>
      <c r="T3463" s="6">
        <f>Table1[[#This Row],[Volume in Units]]*Table1[[#This Row],[Price SDG/Unit]]</f>
        <v>0</v>
      </c>
      <c r="U3463" s="57">
        <f>Table1[[#This Row],[Volume MT/Head]]*Table1[[#This Row],[Price USD/(MT/Head)]]</f>
        <v>0</v>
      </c>
      <c r="W3463" s="28">
        <f>Table1[[#This Row],[Commission SDG/MT]]*Table1[[#This Row],[Volume in Units]]</f>
        <v>0</v>
      </c>
      <c r="Y3463" s="28">
        <f t="shared" si="293"/>
        <v>0</v>
      </c>
      <c r="Z3463" s="6">
        <f>IFERROR((Table1[[#This Row],[Total Cost SDG]]/Table1[[#This Row],[Volume MT/Head]]),0)</f>
        <v>0</v>
      </c>
      <c r="AA3463" s="57" t="e">
        <f t="shared" si="294"/>
        <v>#DIV/0!</v>
      </c>
      <c r="AB3463" s="57">
        <f>IFERROR((Table1[[#This Row],[Total Cost USD]]/Table1[[#This Row],[Volume MT/Head]]),0)</f>
        <v>0</v>
      </c>
      <c r="AD3463" s="6">
        <f>Table1[[#This Row],[Volume MT/Head]]-Table1[[#This Row],[Delivered MT]]</f>
        <v>0</v>
      </c>
      <c r="AE3463" s="6">
        <f>Table1[[#This Row],[Delivered MT]]*Table1[[#This Row],[Average Cost SDG/MT]]</f>
        <v>0</v>
      </c>
    </row>
    <row r="3464" spans="1:31" hidden="1" x14ac:dyDescent="0.2">
      <c r="A3464" s="1">
        <v>3475</v>
      </c>
      <c r="P3464" s="6">
        <f t="shared" si="291"/>
        <v>0</v>
      </c>
      <c r="R3464" s="6">
        <f t="shared" si="292"/>
        <v>0</v>
      </c>
      <c r="S3464" s="57">
        <f t="shared" si="290"/>
        <v>0</v>
      </c>
      <c r="T3464" s="6">
        <f>Table1[[#This Row],[Volume in Units]]*Table1[[#This Row],[Price SDG/Unit]]</f>
        <v>0</v>
      </c>
      <c r="U3464" s="57">
        <f>Table1[[#This Row],[Volume MT/Head]]*Table1[[#This Row],[Price USD/(MT/Head)]]</f>
        <v>0</v>
      </c>
      <c r="W3464" s="28">
        <f>Table1[[#This Row],[Commission SDG/MT]]*Table1[[#This Row],[Volume in Units]]</f>
        <v>0</v>
      </c>
      <c r="Y3464" s="28">
        <f t="shared" si="293"/>
        <v>0</v>
      </c>
      <c r="Z3464" s="6">
        <f>IFERROR((Table1[[#This Row],[Total Cost SDG]]/Table1[[#This Row],[Volume MT/Head]]),0)</f>
        <v>0</v>
      </c>
      <c r="AA3464" s="57" t="e">
        <f t="shared" si="294"/>
        <v>#DIV/0!</v>
      </c>
      <c r="AB3464" s="57">
        <f>IFERROR((Table1[[#This Row],[Total Cost USD]]/Table1[[#This Row],[Volume MT/Head]]),0)</f>
        <v>0</v>
      </c>
      <c r="AD3464" s="6">
        <f>Table1[[#This Row],[Volume MT/Head]]-Table1[[#This Row],[Delivered MT]]</f>
        <v>0</v>
      </c>
      <c r="AE3464" s="6">
        <f>Table1[[#This Row],[Delivered MT]]*Table1[[#This Row],[Average Cost SDG/MT]]</f>
        <v>0</v>
      </c>
    </row>
    <row r="3465" spans="1:31" hidden="1" x14ac:dyDescent="0.2">
      <c r="A3465" s="1">
        <v>3476</v>
      </c>
      <c r="P3465" s="6">
        <f t="shared" si="291"/>
        <v>0</v>
      </c>
      <c r="R3465" s="6">
        <f t="shared" si="292"/>
        <v>0</v>
      </c>
      <c r="S3465" s="57">
        <f t="shared" si="290"/>
        <v>0</v>
      </c>
      <c r="T3465" s="6">
        <f>Table1[[#This Row],[Volume in Units]]*Table1[[#This Row],[Price SDG/Unit]]</f>
        <v>0</v>
      </c>
      <c r="U3465" s="57">
        <f>Table1[[#This Row],[Volume MT/Head]]*Table1[[#This Row],[Price USD/(MT/Head)]]</f>
        <v>0</v>
      </c>
      <c r="W3465" s="28">
        <f>Table1[[#This Row],[Commission SDG/MT]]*Table1[[#This Row],[Volume in Units]]</f>
        <v>0</v>
      </c>
      <c r="Y3465" s="28">
        <f t="shared" si="293"/>
        <v>0</v>
      </c>
      <c r="Z3465" s="6">
        <f>IFERROR((Table1[[#This Row],[Total Cost SDG]]/Table1[[#This Row],[Volume MT/Head]]),0)</f>
        <v>0</v>
      </c>
      <c r="AA3465" s="57" t="e">
        <f t="shared" si="294"/>
        <v>#DIV/0!</v>
      </c>
      <c r="AB3465" s="57">
        <f>IFERROR((Table1[[#This Row],[Total Cost USD]]/Table1[[#This Row],[Volume MT/Head]]),0)</f>
        <v>0</v>
      </c>
      <c r="AD3465" s="6">
        <f>Table1[[#This Row],[Volume MT/Head]]-Table1[[#This Row],[Delivered MT]]</f>
        <v>0</v>
      </c>
      <c r="AE3465" s="6">
        <f>Table1[[#This Row],[Delivered MT]]*Table1[[#This Row],[Average Cost SDG/MT]]</f>
        <v>0</v>
      </c>
    </row>
    <row r="3466" spans="1:31" hidden="1" x14ac:dyDescent="0.2">
      <c r="A3466" s="1">
        <v>3477</v>
      </c>
      <c r="P3466" s="6">
        <f t="shared" si="291"/>
        <v>0</v>
      </c>
      <c r="R3466" s="6">
        <f t="shared" si="292"/>
        <v>0</v>
      </c>
      <c r="S3466" s="57">
        <f t="shared" si="290"/>
        <v>0</v>
      </c>
      <c r="T3466" s="6">
        <f>Table1[[#This Row],[Volume in Units]]*Table1[[#This Row],[Price SDG/Unit]]</f>
        <v>0</v>
      </c>
      <c r="U3466" s="57">
        <f>Table1[[#This Row],[Volume MT/Head]]*Table1[[#This Row],[Price USD/(MT/Head)]]</f>
        <v>0</v>
      </c>
      <c r="W3466" s="28">
        <f>Table1[[#This Row],[Commission SDG/MT]]*Table1[[#This Row],[Volume in Units]]</f>
        <v>0</v>
      </c>
      <c r="Y3466" s="28">
        <f t="shared" si="293"/>
        <v>0</v>
      </c>
      <c r="Z3466" s="6">
        <f>IFERROR((Table1[[#This Row],[Total Cost SDG]]/Table1[[#This Row],[Volume MT/Head]]),0)</f>
        <v>0</v>
      </c>
      <c r="AA3466" s="57" t="e">
        <f t="shared" si="294"/>
        <v>#DIV/0!</v>
      </c>
      <c r="AB3466" s="57">
        <f>IFERROR((Table1[[#This Row],[Total Cost USD]]/Table1[[#This Row],[Volume MT/Head]]),0)</f>
        <v>0</v>
      </c>
      <c r="AD3466" s="6">
        <f>Table1[[#This Row],[Volume MT/Head]]-Table1[[#This Row],[Delivered MT]]</f>
        <v>0</v>
      </c>
      <c r="AE3466" s="6">
        <f>Table1[[#This Row],[Delivered MT]]*Table1[[#This Row],[Average Cost SDG/MT]]</f>
        <v>0</v>
      </c>
    </row>
    <row r="3467" spans="1:31" hidden="1" x14ac:dyDescent="0.2">
      <c r="A3467" s="1">
        <v>3478</v>
      </c>
      <c r="P3467" s="6">
        <f t="shared" si="291"/>
        <v>0</v>
      </c>
      <c r="R3467" s="6">
        <f t="shared" si="292"/>
        <v>0</v>
      </c>
      <c r="S3467" s="57">
        <f t="shared" si="290"/>
        <v>0</v>
      </c>
      <c r="T3467" s="6">
        <f>Table1[[#This Row],[Volume in Units]]*Table1[[#This Row],[Price SDG/Unit]]</f>
        <v>0</v>
      </c>
      <c r="U3467" s="57">
        <f>Table1[[#This Row],[Volume MT/Head]]*Table1[[#This Row],[Price USD/(MT/Head)]]</f>
        <v>0</v>
      </c>
      <c r="W3467" s="28">
        <f>Table1[[#This Row],[Commission SDG/MT]]*Table1[[#This Row],[Volume in Units]]</f>
        <v>0</v>
      </c>
      <c r="Y3467" s="28">
        <f t="shared" si="293"/>
        <v>0</v>
      </c>
      <c r="Z3467" s="6">
        <f>IFERROR((Table1[[#This Row],[Total Cost SDG]]/Table1[[#This Row],[Volume MT/Head]]),0)</f>
        <v>0</v>
      </c>
      <c r="AA3467" s="57" t="e">
        <f t="shared" si="294"/>
        <v>#DIV/0!</v>
      </c>
      <c r="AB3467" s="57">
        <f>IFERROR((Table1[[#This Row],[Total Cost USD]]/Table1[[#This Row],[Volume MT/Head]]),0)</f>
        <v>0</v>
      </c>
      <c r="AD3467" s="6">
        <f>Table1[[#This Row],[Volume MT/Head]]-Table1[[#This Row],[Delivered MT]]</f>
        <v>0</v>
      </c>
      <c r="AE3467" s="6">
        <f>Table1[[#This Row],[Delivered MT]]*Table1[[#This Row],[Average Cost SDG/MT]]</f>
        <v>0</v>
      </c>
    </row>
    <row r="3468" spans="1:31" hidden="1" x14ac:dyDescent="0.2">
      <c r="A3468" s="1">
        <v>3479</v>
      </c>
      <c r="P3468" s="6">
        <f t="shared" si="291"/>
        <v>0</v>
      </c>
      <c r="R3468" s="6">
        <f t="shared" si="292"/>
        <v>0</v>
      </c>
      <c r="S3468" s="57">
        <f t="shared" si="290"/>
        <v>0</v>
      </c>
      <c r="T3468" s="6">
        <f>Table1[[#This Row],[Volume in Units]]*Table1[[#This Row],[Price SDG/Unit]]</f>
        <v>0</v>
      </c>
      <c r="U3468" s="57">
        <f>Table1[[#This Row],[Volume MT/Head]]*Table1[[#This Row],[Price USD/(MT/Head)]]</f>
        <v>0</v>
      </c>
      <c r="W3468" s="28">
        <f>Table1[[#This Row],[Commission SDG/MT]]*Table1[[#This Row],[Volume in Units]]</f>
        <v>0</v>
      </c>
      <c r="Y3468" s="28">
        <f t="shared" si="293"/>
        <v>0</v>
      </c>
      <c r="Z3468" s="6">
        <f>IFERROR((Table1[[#This Row],[Total Cost SDG]]/Table1[[#This Row],[Volume MT/Head]]),0)</f>
        <v>0</v>
      </c>
      <c r="AA3468" s="57" t="e">
        <f t="shared" si="294"/>
        <v>#DIV/0!</v>
      </c>
      <c r="AB3468" s="57">
        <f>IFERROR((Table1[[#This Row],[Total Cost USD]]/Table1[[#This Row],[Volume MT/Head]]),0)</f>
        <v>0</v>
      </c>
      <c r="AD3468" s="6">
        <f>Table1[[#This Row],[Volume MT/Head]]-Table1[[#This Row],[Delivered MT]]</f>
        <v>0</v>
      </c>
      <c r="AE3468" s="6">
        <f>Table1[[#This Row],[Delivered MT]]*Table1[[#This Row],[Average Cost SDG/MT]]</f>
        <v>0</v>
      </c>
    </row>
    <row r="3469" spans="1:31" hidden="1" x14ac:dyDescent="0.2">
      <c r="A3469" s="1">
        <v>3480</v>
      </c>
      <c r="P3469" s="6">
        <f t="shared" si="291"/>
        <v>0</v>
      </c>
      <c r="R3469" s="6">
        <f t="shared" si="292"/>
        <v>0</v>
      </c>
      <c r="S3469" s="57">
        <f t="shared" si="290"/>
        <v>0</v>
      </c>
      <c r="T3469" s="6">
        <f>Table1[[#This Row],[Volume in Units]]*Table1[[#This Row],[Price SDG/Unit]]</f>
        <v>0</v>
      </c>
      <c r="U3469" s="57">
        <f>Table1[[#This Row],[Volume MT/Head]]*Table1[[#This Row],[Price USD/(MT/Head)]]</f>
        <v>0</v>
      </c>
      <c r="W3469" s="28">
        <f>Table1[[#This Row],[Commission SDG/MT]]*Table1[[#This Row],[Volume in Units]]</f>
        <v>0</v>
      </c>
      <c r="Y3469" s="28">
        <f t="shared" si="293"/>
        <v>0</v>
      </c>
      <c r="Z3469" s="6">
        <f>IFERROR((Table1[[#This Row],[Total Cost SDG]]/Table1[[#This Row],[Volume MT/Head]]),0)</f>
        <v>0</v>
      </c>
      <c r="AA3469" s="57" t="e">
        <f t="shared" si="294"/>
        <v>#DIV/0!</v>
      </c>
      <c r="AB3469" s="57">
        <f>IFERROR((Table1[[#This Row],[Total Cost USD]]/Table1[[#This Row],[Volume MT/Head]]),0)</f>
        <v>0</v>
      </c>
      <c r="AD3469" s="6">
        <f>Table1[[#This Row],[Volume MT/Head]]-Table1[[#This Row],[Delivered MT]]</f>
        <v>0</v>
      </c>
      <c r="AE3469" s="6">
        <f>Table1[[#This Row],[Delivered MT]]*Table1[[#This Row],[Average Cost SDG/MT]]</f>
        <v>0</v>
      </c>
    </row>
    <row r="3470" spans="1:31" hidden="1" x14ac:dyDescent="0.2">
      <c r="A3470" s="1">
        <v>3481</v>
      </c>
      <c r="P3470" s="6">
        <f t="shared" si="291"/>
        <v>0</v>
      </c>
      <c r="R3470" s="6">
        <f t="shared" si="292"/>
        <v>0</v>
      </c>
      <c r="S3470" s="57">
        <f t="shared" si="290"/>
        <v>0</v>
      </c>
      <c r="T3470" s="6">
        <f>Table1[[#This Row],[Volume in Units]]*Table1[[#This Row],[Price SDG/Unit]]</f>
        <v>0</v>
      </c>
      <c r="U3470" s="57">
        <f>Table1[[#This Row],[Volume MT/Head]]*Table1[[#This Row],[Price USD/(MT/Head)]]</f>
        <v>0</v>
      </c>
      <c r="W3470" s="28">
        <f>Table1[[#This Row],[Commission SDG/MT]]*Table1[[#This Row],[Volume in Units]]</f>
        <v>0</v>
      </c>
      <c r="Y3470" s="28">
        <f t="shared" si="293"/>
        <v>0</v>
      </c>
      <c r="Z3470" s="6">
        <f>IFERROR((Table1[[#This Row],[Total Cost SDG]]/Table1[[#This Row],[Volume MT/Head]]),0)</f>
        <v>0</v>
      </c>
      <c r="AA3470" s="57" t="e">
        <f t="shared" si="294"/>
        <v>#DIV/0!</v>
      </c>
      <c r="AB3470" s="57">
        <f>IFERROR((Table1[[#This Row],[Total Cost USD]]/Table1[[#This Row],[Volume MT/Head]]),0)</f>
        <v>0</v>
      </c>
      <c r="AD3470" s="6">
        <f>Table1[[#This Row],[Volume MT/Head]]-Table1[[#This Row],[Delivered MT]]</f>
        <v>0</v>
      </c>
      <c r="AE3470" s="6">
        <f>Table1[[#This Row],[Delivered MT]]*Table1[[#This Row],[Average Cost SDG/MT]]</f>
        <v>0</v>
      </c>
    </row>
    <row r="3471" spans="1:31" hidden="1" x14ac:dyDescent="0.2">
      <c r="A3471" s="1">
        <v>3482</v>
      </c>
      <c r="P3471" s="6">
        <f t="shared" si="291"/>
        <v>0</v>
      </c>
      <c r="R3471" s="6">
        <f t="shared" si="292"/>
        <v>0</v>
      </c>
      <c r="S3471" s="57">
        <f t="shared" si="290"/>
        <v>0</v>
      </c>
      <c r="T3471" s="6">
        <f>Table1[[#This Row],[Volume in Units]]*Table1[[#This Row],[Price SDG/Unit]]</f>
        <v>0</v>
      </c>
      <c r="U3471" s="57">
        <f>Table1[[#This Row],[Volume MT/Head]]*Table1[[#This Row],[Price USD/(MT/Head)]]</f>
        <v>0</v>
      </c>
      <c r="W3471" s="28">
        <f>Table1[[#This Row],[Commission SDG/MT]]*Table1[[#This Row],[Volume in Units]]</f>
        <v>0</v>
      </c>
      <c r="Y3471" s="28">
        <f t="shared" si="293"/>
        <v>0</v>
      </c>
      <c r="Z3471" s="6">
        <f>IFERROR((Table1[[#This Row],[Total Cost SDG]]/Table1[[#This Row],[Volume MT/Head]]),0)</f>
        <v>0</v>
      </c>
      <c r="AA3471" s="57" t="e">
        <f t="shared" si="294"/>
        <v>#DIV/0!</v>
      </c>
      <c r="AB3471" s="57">
        <f>IFERROR((Table1[[#This Row],[Total Cost USD]]/Table1[[#This Row],[Volume MT/Head]]),0)</f>
        <v>0</v>
      </c>
      <c r="AD3471" s="6">
        <f>Table1[[#This Row],[Volume MT/Head]]-Table1[[#This Row],[Delivered MT]]</f>
        <v>0</v>
      </c>
      <c r="AE3471" s="6">
        <f>Table1[[#This Row],[Delivered MT]]*Table1[[#This Row],[Average Cost SDG/MT]]</f>
        <v>0</v>
      </c>
    </row>
    <row r="3472" spans="1:31" hidden="1" x14ac:dyDescent="0.2">
      <c r="A3472" s="1">
        <v>3483</v>
      </c>
      <c r="P3472" s="6">
        <f t="shared" si="291"/>
        <v>0</v>
      </c>
      <c r="R3472" s="6">
        <f t="shared" si="292"/>
        <v>0</v>
      </c>
      <c r="S3472" s="57">
        <f t="shared" si="290"/>
        <v>0</v>
      </c>
      <c r="T3472" s="6">
        <f>Table1[[#This Row],[Volume in Units]]*Table1[[#This Row],[Price SDG/Unit]]</f>
        <v>0</v>
      </c>
      <c r="U3472" s="57">
        <f>Table1[[#This Row],[Volume MT/Head]]*Table1[[#This Row],[Price USD/(MT/Head)]]</f>
        <v>0</v>
      </c>
      <c r="W3472" s="28">
        <f>Table1[[#This Row],[Commission SDG/MT]]*Table1[[#This Row],[Volume in Units]]</f>
        <v>0</v>
      </c>
      <c r="Y3472" s="28">
        <f t="shared" si="293"/>
        <v>0</v>
      </c>
      <c r="Z3472" s="6">
        <f>IFERROR((Table1[[#This Row],[Total Cost SDG]]/Table1[[#This Row],[Volume MT/Head]]),0)</f>
        <v>0</v>
      </c>
      <c r="AA3472" s="57" t="e">
        <f t="shared" si="294"/>
        <v>#DIV/0!</v>
      </c>
      <c r="AB3472" s="57">
        <f>IFERROR((Table1[[#This Row],[Total Cost USD]]/Table1[[#This Row],[Volume MT/Head]]),0)</f>
        <v>0</v>
      </c>
      <c r="AD3472" s="6">
        <f>Table1[[#This Row],[Volume MT/Head]]-Table1[[#This Row],[Delivered MT]]</f>
        <v>0</v>
      </c>
      <c r="AE3472" s="6">
        <f>Table1[[#This Row],[Delivered MT]]*Table1[[#This Row],[Average Cost SDG/MT]]</f>
        <v>0</v>
      </c>
    </row>
    <row r="3473" spans="1:31" hidden="1" x14ac:dyDescent="0.2">
      <c r="A3473" s="1">
        <v>3484</v>
      </c>
      <c r="P3473" s="6">
        <f t="shared" si="291"/>
        <v>0</v>
      </c>
      <c r="R3473" s="6">
        <f t="shared" si="292"/>
        <v>0</v>
      </c>
      <c r="S3473" s="57">
        <f t="shared" si="290"/>
        <v>0</v>
      </c>
      <c r="T3473" s="6">
        <f>Table1[[#This Row],[Volume in Units]]*Table1[[#This Row],[Price SDG/Unit]]</f>
        <v>0</v>
      </c>
      <c r="U3473" s="57">
        <f>Table1[[#This Row],[Volume MT/Head]]*Table1[[#This Row],[Price USD/(MT/Head)]]</f>
        <v>0</v>
      </c>
      <c r="W3473" s="28">
        <f>Table1[[#This Row],[Commission SDG/MT]]*Table1[[#This Row],[Volume in Units]]</f>
        <v>0</v>
      </c>
      <c r="Y3473" s="28">
        <f t="shared" si="293"/>
        <v>0</v>
      </c>
      <c r="Z3473" s="6">
        <f>IFERROR((Table1[[#This Row],[Total Cost SDG]]/Table1[[#This Row],[Volume MT/Head]]),0)</f>
        <v>0</v>
      </c>
      <c r="AA3473" s="57" t="e">
        <f t="shared" si="294"/>
        <v>#DIV/0!</v>
      </c>
      <c r="AB3473" s="57">
        <f>IFERROR((Table1[[#This Row],[Total Cost USD]]/Table1[[#This Row],[Volume MT/Head]]),0)</f>
        <v>0</v>
      </c>
      <c r="AD3473" s="6">
        <f>Table1[[#This Row],[Volume MT/Head]]-Table1[[#This Row],[Delivered MT]]</f>
        <v>0</v>
      </c>
      <c r="AE3473" s="6">
        <f>Table1[[#This Row],[Delivered MT]]*Table1[[#This Row],[Average Cost SDG/MT]]</f>
        <v>0</v>
      </c>
    </row>
    <row r="3474" spans="1:31" hidden="1" x14ac:dyDescent="0.2">
      <c r="A3474" s="1">
        <v>3485</v>
      </c>
      <c r="P3474" s="6">
        <f t="shared" si="291"/>
        <v>0</v>
      </c>
      <c r="R3474" s="6">
        <f t="shared" si="292"/>
        <v>0</v>
      </c>
      <c r="S3474" s="57">
        <f t="shared" si="290"/>
        <v>0</v>
      </c>
      <c r="T3474" s="6">
        <f>Table1[[#This Row],[Volume in Units]]*Table1[[#This Row],[Price SDG/Unit]]</f>
        <v>0</v>
      </c>
      <c r="U3474" s="57">
        <f>Table1[[#This Row],[Volume MT/Head]]*Table1[[#This Row],[Price USD/(MT/Head)]]</f>
        <v>0</v>
      </c>
      <c r="W3474" s="28">
        <f>Table1[[#This Row],[Commission SDG/MT]]*Table1[[#This Row],[Volume in Units]]</f>
        <v>0</v>
      </c>
      <c r="Y3474" s="28">
        <f t="shared" si="293"/>
        <v>0</v>
      </c>
      <c r="Z3474" s="6">
        <f>IFERROR((Table1[[#This Row],[Total Cost SDG]]/Table1[[#This Row],[Volume MT/Head]]),0)</f>
        <v>0</v>
      </c>
      <c r="AA3474" s="57" t="e">
        <f t="shared" si="294"/>
        <v>#DIV/0!</v>
      </c>
      <c r="AB3474" s="57">
        <f>IFERROR((Table1[[#This Row],[Total Cost USD]]/Table1[[#This Row],[Volume MT/Head]]),0)</f>
        <v>0</v>
      </c>
      <c r="AD3474" s="6">
        <f>Table1[[#This Row],[Volume MT/Head]]-Table1[[#This Row],[Delivered MT]]</f>
        <v>0</v>
      </c>
      <c r="AE3474" s="6">
        <f>Table1[[#This Row],[Delivered MT]]*Table1[[#This Row],[Average Cost SDG/MT]]</f>
        <v>0</v>
      </c>
    </row>
    <row r="3475" spans="1:31" hidden="1" x14ac:dyDescent="0.2">
      <c r="A3475" s="1">
        <v>3486</v>
      </c>
      <c r="P3475" s="6">
        <f t="shared" si="291"/>
        <v>0</v>
      </c>
      <c r="R3475" s="6">
        <f t="shared" si="292"/>
        <v>0</v>
      </c>
      <c r="S3475" s="57">
        <f t="shared" si="290"/>
        <v>0</v>
      </c>
      <c r="T3475" s="6">
        <f>Table1[[#This Row],[Volume in Units]]*Table1[[#This Row],[Price SDG/Unit]]</f>
        <v>0</v>
      </c>
      <c r="U3475" s="57">
        <f>Table1[[#This Row],[Volume MT/Head]]*Table1[[#This Row],[Price USD/(MT/Head)]]</f>
        <v>0</v>
      </c>
      <c r="W3475" s="28">
        <f>Table1[[#This Row],[Commission SDG/MT]]*Table1[[#This Row],[Volume in Units]]</f>
        <v>0</v>
      </c>
      <c r="Y3475" s="28">
        <f t="shared" si="293"/>
        <v>0</v>
      </c>
      <c r="Z3475" s="6">
        <f>IFERROR((Table1[[#This Row],[Total Cost SDG]]/Table1[[#This Row],[Volume MT/Head]]),0)</f>
        <v>0</v>
      </c>
      <c r="AA3475" s="57" t="e">
        <f t="shared" si="294"/>
        <v>#DIV/0!</v>
      </c>
      <c r="AB3475" s="57">
        <f>IFERROR((Table1[[#This Row],[Total Cost USD]]/Table1[[#This Row],[Volume MT/Head]]),0)</f>
        <v>0</v>
      </c>
      <c r="AD3475" s="6">
        <f>Table1[[#This Row],[Volume MT/Head]]-Table1[[#This Row],[Delivered MT]]</f>
        <v>0</v>
      </c>
      <c r="AE3475" s="6">
        <f>Table1[[#This Row],[Delivered MT]]*Table1[[#This Row],[Average Cost SDG/MT]]</f>
        <v>0</v>
      </c>
    </row>
    <row r="3476" spans="1:31" hidden="1" x14ac:dyDescent="0.2">
      <c r="A3476" s="1">
        <v>3487</v>
      </c>
      <c r="P3476" s="6">
        <f t="shared" si="291"/>
        <v>0</v>
      </c>
      <c r="R3476" s="6">
        <f t="shared" si="292"/>
        <v>0</v>
      </c>
      <c r="S3476" s="57">
        <f t="shared" si="290"/>
        <v>0</v>
      </c>
      <c r="T3476" s="6">
        <f>Table1[[#This Row],[Volume in Units]]*Table1[[#This Row],[Price SDG/Unit]]</f>
        <v>0</v>
      </c>
      <c r="U3476" s="57">
        <f>Table1[[#This Row],[Volume MT/Head]]*Table1[[#This Row],[Price USD/(MT/Head)]]</f>
        <v>0</v>
      </c>
      <c r="W3476" s="28">
        <f>Table1[[#This Row],[Commission SDG/MT]]*Table1[[#This Row],[Volume in Units]]</f>
        <v>0</v>
      </c>
      <c r="Y3476" s="28">
        <f t="shared" si="293"/>
        <v>0</v>
      </c>
      <c r="Z3476" s="6">
        <f>IFERROR((Table1[[#This Row],[Total Cost SDG]]/Table1[[#This Row],[Volume MT/Head]]),0)</f>
        <v>0</v>
      </c>
      <c r="AA3476" s="57" t="e">
        <f t="shared" si="294"/>
        <v>#DIV/0!</v>
      </c>
      <c r="AB3476" s="57">
        <f>IFERROR((Table1[[#This Row],[Total Cost USD]]/Table1[[#This Row],[Volume MT/Head]]),0)</f>
        <v>0</v>
      </c>
      <c r="AD3476" s="6">
        <f>Table1[[#This Row],[Volume MT/Head]]-Table1[[#This Row],[Delivered MT]]</f>
        <v>0</v>
      </c>
      <c r="AE3476" s="6">
        <f>Table1[[#This Row],[Delivered MT]]*Table1[[#This Row],[Average Cost SDG/MT]]</f>
        <v>0</v>
      </c>
    </row>
    <row r="3477" spans="1:31" hidden="1" x14ac:dyDescent="0.2">
      <c r="A3477" s="1">
        <v>3488</v>
      </c>
      <c r="P3477" s="6">
        <f t="shared" si="291"/>
        <v>0</v>
      </c>
      <c r="R3477" s="6">
        <f t="shared" si="292"/>
        <v>0</v>
      </c>
      <c r="S3477" s="57">
        <f t="shared" si="290"/>
        <v>0</v>
      </c>
      <c r="T3477" s="6">
        <f>Table1[[#This Row],[Volume in Units]]*Table1[[#This Row],[Price SDG/Unit]]</f>
        <v>0</v>
      </c>
      <c r="U3477" s="57">
        <f>Table1[[#This Row],[Volume MT/Head]]*Table1[[#This Row],[Price USD/(MT/Head)]]</f>
        <v>0</v>
      </c>
      <c r="W3477" s="28">
        <f>Table1[[#This Row],[Commission SDG/MT]]*Table1[[#This Row],[Volume in Units]]</f>
        <v>0</v>
      </c>
      <c r="Y3477" s="28">
        <f t="shared" si="293"/>
        <v>0</v>
      </c>
      <c r="Z3477" s="6">
        <f>IFERROR((Table1[[#This Row],[Total Cost SDG]]/Table1[[#This Row],[Volume MT/Head]]),0)</f>
        <v>0</v>
      </c>
      <c r="AA3477" s="57" t="e">
        <f t="shared" si="294"/>
        <v>#DIV/0!</v>
      </c>
      <c r="AB3477" s="57">
        <f>IFERROR((Table1[[#This Row],[Total Cost USD]]/Table1[[#This Row],[Volume MT/Head]]),0)</f>
        <v>0</v>
      </c>
      <c r="AD3477" s="6">
        <f>Table1[[#This Row],[Volume MT/Head]]-Table1[[#This Row],[Delivered MT]]</f>
        <v>0</v>
      </c>
      <c r="AE3477" s="6">
        <f>Table1[[#This Row],[Delivered MT]]*Table1[[#This Row],[Average Cost SDG/MT]]</f>
        <v>0</v>
      </c>
    </row>
    <row r="3478" spans="1:31" hidden="1" x14ac:dyDescent="0.2">
      <c r="A3478" s="1">
        <v>3489</v>
      </c>
      <c r="P3478" s="6">
        <f t="shared" si="291"/>
        <v>0</v>
      </c>
      <c r="R3478" s="6">
        <f t="shared" si="292"/>
        <v>0</v>
      </c>
      <c r="S3478" s="57">
        <f t="shared" si="290"/>
        <v>0</v>
      </c>
      <c r="T3478" s="6">
        <f>Table1[[#This Row],[Volume in Units]]*Table1[[#This Row],[Price SDG/Unit]]</f>
        <v>0</v>
      </c>
      <c r="U3478" s="57">
        <f>Table1[[#This Row],[Volume MT/Head]]*Table1[[#This Row],[Price USD/(MT/Head)]]</f>
        <v>0</v>
      </c>
      <c r="W3478" s="28">
        <f>Table1[[#This Row],[Commission SDG/MT]]*Table1[[#This Row],[Volume in Units]]</f>
        <v>0</v>
      </c>
      <c r="Y3478" s="28">
        <f t="shared" si="293"/>
        <v>0</v>
      </c>
      <c r="Z3478" s="6">
        <f>IFERROR((Table1[[#This Row],[Total Cost SDG]]/Table1[[#This Row],[Volume MT/Head]]),0)</f>
        <v>0</v>
      </c>
      <c r="AA3478" s="57" t="e">
        <f t="shared" si="294"/>
        <v>#DIV/0!</v>
      </c>
      <c r="AB3478" s="57">
        <f>IFERROR((Table1[[#This Row],[Total Cost USD]]/Table1[[#This Row],[Volume MT/Head]]),0)</f>
        <v>0</v>
      </c>
      <c r="AD3478" s="6">
        <f>Table1[[#This Row],[Volume MT/Head]]-Table1[[#This Row],[Delivered MT]]</f>
        <v>0</v>
      </c>
      <c r="AE3478" s="6">
        <f>Table1[[#This Row],[Delivered MT]]*Table1[[#This Row],[Average Cost SDG/MT]]</f>
        <v>0</v>
      </c>
    </row>
    <row r="3479" spans="1:31" hidden="1" x14ac:dyDescent="0.2">
      <c r="A3479" s="1">
        <v>3490</v>
      </c>
      <c r="P3479" s="6">
        <f t="shared" si="291"/>
        <v>0</v>
      </c>
      <c r="R3479" s="6">
        <f t="shared" si="292"/>
        <v>0</v>
      </c>
      <c r="S3479" s="57">
        <f t="shared" si="290"/>
        <v>0</v>
      </c>
      <c r="T3479" s="6">
        <f>Table1[[#This Row],[Volume in Units]]*Table1[[#This Row],[Price SDG/Unit]]</f>
        <v>0</v>
      </c>
      <c r="U3479" s="57">
        <f>Table1[[#This Row],[Volume MT/Head]]*Table1[[#This Row],[Price USD/(MT/Head)]]</f>
        <v>0</v>
      </c>
      <c r="W3479" s="28">
        <f>Table1[[#This Row],[Commission SDG/MT]]*Table1[[#This Row],[Volume in Units]]</f>
        <v>0</v>
      </c>
      <c r="Y3479" s="28">
        <f t="shared" si="293"/>
        <v>0</v>
      </c>
      <c r="Z3479" s="6">
        <f>IFERROR((Table1[[#This Row],[Total Cost SDG]]/Table1[[#This Row],[Volume MT/Head]]),0)</f>
        <v>0</v>
      </c>
      <c r="AA3479" s="57" t="e">
        <f t="shared" si="294"/>
        <v>#DIV/0!</v>
      </c>
      <c r="AB3479" s="57">
        <f>IFERROR((Table1[[#This Row],[Total Cost USD]]/Table1[[#This Row],[Volume MT/Head]]),0)</f>
        <v>0</v>
      </c>
      <c r="AD3479" s="6">
        <f>Table1[[#This Row],[Volume MT/Head]]-Table1[[#This Row],[Delivered MT]]</f>
        <v>0</v>
      </c>
      <c r="AE3479" s="6">
        <f>Table1[[#This Row],[Delivered MT]]*Table1[[#This Row],[Average Cost SDG/MT]]</f>
        <v>0</v>
      </c>
    </row>
    <row r="3480" spans="1:31" hidden="1" x14ac:dyDescent="0.2">
      <c r="A3480" s="1">
        <v>3491</v>
      </c>
      <c r="P3480" s="6">
        <f t="shared" si="291"/>
        <v>0</v>
      </c>
      <c r="R3480" s="6">
        <f t="shared" si="292"/>
        <v>0</v>
      </c>
      <c r="S3480" s="57">
        <f t="shared" si="290"/>
        <v>0</v>
      </c>
      <c r="T3480" s="6">
        <f>Table1[[#This Row],[Volume in Units]]*Table1[[#This Row],[Price SDG/Unit]]</f>
        <v>0</v>
      </c>
      <c r="U3480" s="57">
        <f>Table1[[#This Row],[Volume MT/Head]]*Table1[[#This Row],[Price USD/(MT/Head)]]</f>
        <v>0</v>
      </c>
      <c r="W3480" s="28">
        <f>Table1[[#This Row],[Commission SDG/MT]]*Table1[[#This Row],[Volume in Units]]</f>
        <v>0</v>
      </c>
      <c r="Y3480" s="28">
        <f t="shared" si="293"/>
        <v>0</v>
      </c>
      <c r="Z3480" s="6">
        <f>IFERROR((Table1[[#This Row],[Total Cost SDG]]/Table1[[#This Row],[Volume MT/Head]]),0)</f>
        <v>0</v>
      </c>
      <c r="AA3480" s="57" t="e">
        <f t="shared" si="294"/>
        <v>#DIV/0!</v>
      </c>
      <c r="AB3480" s="57">
        <f>IFERROR((Table1[[#This Row],[Total Cost USD]]/Table1[[#This Row],[Volume MT/Head]]),0)</f>
        <v>0</v>
      </c>
      <c r="AD3480" s="6">
        <f>Table1[[#This Row],[Volume MT/Head]]-Table1[[#This Row],[Delivered MT]]</f>
        <v>0</v>
      </c>
      <c r="AE3480" s="6">
        <f>Table1[[#This Row],[Delivered MT]]*Table1[[#This Row],[Average Cost SDG/MT]]</f>
        <v>0</v>
      </c>
    </row>
    <row r="3481" spans="1:31" hidden="1" x14ac:dyDescent="0.2">
      <c r="A3481" s="1">
        <v>3492</v>
      </c>
      <c r="P3481" s="6">
        <f t="shared" si="291"/>
        <v>0</v>
      </c>
      <c r="R3481" s="6">
        <f t="shared" si="292"/>
        <v>0</v>
      </c>
      <c r="S3481" s="57">
        <f t="shared" ref="S3481:S3544" si="295">IFERROR((R3481/F3481),0)</f>
        <v>0</v>
      </c>
      <c r="T3481" s="6">
        <f>Table1[[#This Row],[Volume in Units]]*Table1[[#This Row],[Price SDG/Unit]]</f>
        <v>0</v>
      </c>
      <c r="U3481" s="57">
        <f>Table1[[#This Row],[Volume MT/Head]]*Table1[[#This Row],[Price USD/(MT/Head)]]</f>
        <v>0</v>
      </c>
      <c r="W3481" s="28">
        <f>Table1[[#This Row],[Commission SDG/MT]]*Table1[[#This Row],[Volume in Units]]</f>
        <v>0</v>
      </c>
      <c r="Y3481" s="28">
        <f t="shared" si="293"/>
        <v>0</v>
      </c>
      <c r="Z3481" s="6">
        <f>IFERROR((Table1[[#This Row],[Total Cost SDG]]/Table1[[#This Row],[Volume MT/Head]]),0)</f>
        <v>0</v>
      </c>
      <c r="AA3481" s="57" t="e">
        <f t="shared" si="294"/>
        <v>#DIV/0!</v>
      </c>
      <c r="AB3481" s="57">
        <f>IFERROR((Table1[[#This Row],[Total Cost USD]]/Table1[[#This Row],[Volume MT/Head]]),0)</f>
        <v>0</v>
      </c>
      <c r="AD3481" s="6">
        <f>Table1[[#This Row],[Volume MT/Head]]-Table1[[#This Row],[Delivered MT]]</f>
        <v>0</v>
      </c>
      <c r="AE3481" s="6">
        <f>Table1[[#This Row],[Delivered MT]]*Table1[[#This Row],[Average Cost SDG/MT]]</f>
        <v>0</v>
      </c>
    </row>
    <row r="3482" spans="1:31" hidden="1" x14ac:dyDescent="0.2">
      <c r="A3482" s="1">
        <v>3493</v>
      </c>
      <c r="P3482" s="6">
        <f t="shared" si="291"/>
        <v>0</v>
      </c>
      <c r="R3482" s="6">
        <f t="shared" si="292"/>
        <v>0</v>
      </c>
      <c r="S3482" s="57">
        <f t="shared" si="295"/>
        <v>0</v>
      </c>
      <c r="T3482" s="6">
        <f>Table1[[#This Row],[Volume in Units]]*Table1[[#This Row],[Price SDG/Unit]]</f>
        <v>0</v>
      </c>
      <c r="U3482" s="57">
        <f>Table1[[#This Row],[Volume MT/Head]]*Table1[[#This Row],[Price USD/(MT/Head)]]</f>
        <v>0</v>
      </c>
      <c r="W3482" s="28">
        <f>Table1[[#This Row],[Commission SDG/MT]]*Table1[[#This Row],[Volume in Units]]</f>
        <v>0</v>
      </c>
      <c r="Y3482" s="28">
        <f t="shared" si="293"/>
        <v>0</v>
      </c>
      <c r="Z3482" s="6">
        <f>IFERROR((Table1[[#This Row],[Total Cost SDG]]/Table1[[#This Row],[Volume MT/Head]]),0)</f>
        <v>0</v>
      </c>
      <c r="AA3482" s="57" t="e">
        <f t="shared" si="294"/>
        <v>#DIV/0!</v>
      </c>
      <c r="AB3482" s="57">
        <f>IFERROR((Table1[[#This Row],[Total Cost USD]]/Table1[[#This Row],[Volume MT/Head]]),0)</f>
        <v>0</v>
      </c>
      <c r="AD3482" s="6">
        <f>Table1[[#This Row],[Volume MT/Head]]-Table1[[#This Row],[Delivered MT]]</f>
        <v>0</v>
      </c>
      <c r="AE3482" s="6">
        <f>Table1[[#This Row],[Delivered MT]]*Table1[[#This Row],[Average Cost SDG/MT]]</f>
        <v>0</v>
      </c>
    </row>
    <row r="3483" spans="1:31" hidden="1" x14ac:dyDescent="0.2">
      <c r="A3483" s="1">
        <v>3494</v>
      </c>
      <c r="P3483" s="6">
        <f t="shared" si="291"/>
        <v>0</v>
      </c>
      <c r="R3483" s="6">
        <f t="shared" si="292"/>
        <v>0</v>
      </c>
      <c r="S3483" s="57">
        <f t="shared" si="295"/>
        <v>0</v>
      </c>
      <c r="T3483" s="6">
        <f>Table1[[#This Row],[Volume in Units]]*Table1[[#This Row],[Price SDG/Unit]]</f>
        <v>0</v>
      </c>
      <c r="U3483" s="57">
        <f>Table1[[#This Row],[Volume MT/Head]]*Table1[[#This Row],[Price USD/(MT/Head)]]</f>
        <v>0</v>
      </c>
      <c r="W3483" s="28">
        <f>Table1[[#This Row],[Commission SDG/MT]]*Table1[[#This Row],[Volume in Units]]</f>
        <v>0</v>
      </c>
      <c r="Y3483" s="28">
        <f t="shared" si="293"/>
        <v>0</v>
      </c>
      <c r="Z3483" s="6">
        <f>IFERROR((Table1[[#This Row],[Total Cost SDG]]/Table1[[#This Row],[Volume MT/Head]]),0)</f>
        <v>0</v>
      </c>
      <c r="AA3483" s="57" t="e">
        <f t="shared" si="294"/>
        <v>#DIV/0!</v>
      </c>
      <c r="AB3483" s="57">
        <f>IFERROR((Table1[[#This Row],[Total Cost USD]]/Table1[[#This Row],[Volume MT/Head]]),0)</f>
        <v>0</v>
      </c>
      <c r="AD3483" s="6">
        <f>Table1[[#This Row],[Volume MT/Head]]-Table1[[#This Row],[Delivered MT]]</f>
        <v>0</v>
      </c>
      <c r="AE3483" s="6">
        <f>Table1[[#This Row],[Delivered MT]]*Table1[[#This Row],[Average Cost SDG/MT]]</f>
        <v>0</v>
      </c>
    </row>
    <row r="3484" spans="1:31" hidden="1" x14ac:dyDescent="0.2">
      <c r="A3484" s="1">
        <v>3495</v>
      </c>
      <c r="P3484" s="6">
        <f t="shared" si="291"/>
        <v>0</v>
      </c>
      <c r="R3484" s="6">
        <f t="shared" si="292"/>
        <v>0</v>
      </c>
      <c r="S3484" s="57">
        <f t="shared" si="295"/>
        <v>0</v>
      </c>
      <c r="T3484" s="6">
        <f>Table1[[#This Row],[Volume in Units]]*Table1[[#This Row],[Price SDG/Unit]]</f>
        <v>0</v>
      </c>
      <c r="U3484" s="57">
        <f>Table1[[#This Row],[Volume MT/Head]]*Table1[[#This Row],[Price USD/(MT/Head)]]</f>
        <v>0</v>
      </c>
      <c r="W3484" s="28">
        <f>Table1[[#This Row],[Commission SDG/MT]]*Table1[[#This Row],[Volume in Units]]</f>
        <v>0</v>
      </c>
      <c r="Y3484" s="28">
        <f t="shared" si="293"/>
        <v>0</v>
      </c>
      <c r="Z3484" s="6">
        <f>IFERROR((Table1[[#This Row],[Total Cost SDG]]/Table1[[#This Row],[Volume MT/Head]]),0)</f>
        <v>0</v>
      </c>
      <c r="AA3484" s="57" t="e">
        <f t="shared" si="294"/>
        <v>#DIV/0!</v>
      </c>
      <c r="AB3484" s="57">
        <f>IFERROR((Table1[[#This Row],[Total Cost USD]]/Table1[[#This Row],[Volume MT/Head]]),0)</f>
        <v>0</v>
      </c>
      <c r="AD3484" s="6">
        <f>Table1[[#This Row],[Volume MT/Head]]-Table1[[#This Row],[Delivered MT]]</f>
        <v>0</v>
      </c>
      <c r="AE3484" s="6">
        <f>Table1[[#This Row],[Delivered MT]]*Table1[[#This Row],[Average Cost SDG/MT]]</f>
        <v>0</v>
      </c>
    </row>
    <row r="3485" spans="1:31" hidden="1" x14ac:dyDescent="0.2">
      <c r="A3485" s="1">
        <v>3496</v>
      </c>
      <c r="P3485" s="6">
        <f t="shared" si="291"/>
        <v>0</v>
      </c>
      <c r="R3485" s="6">
        <f t="shared" si="292"/>
        <v>0</v>
      </c>
      <c r="S3485" s="57">
        <f t="shared" si="295"/>
        <v>0</v>
      </c>
      <c r="T3485" s="6">
        <f>Table1[[#This Row],[Volume in Units]]*Table1[[#This Row],[Price SDG/Unit]]</f>
        <v>0</v>
      </c>
      <c r="U3485" s="57">
        <f>Table1[[#This Row],[Volume MT/Head]]*Table1[[#This Row],[Price USD/(MT/Head)]]</f>
        <v>0</v>
      </c>
      <c r="W3485" s="28">
        <f>Table1[[#This Row],[Commission SDG/MT]]*Table1[[#This Row],[Volume in Units]]</f>
        <v>0</v>
      </c>
      <c r="Y3485" s="28">
        <f t="shared" si="293"/>
        <v>0</v>
      </c>
      <c r="Z3485" s="6">
        <f>IFERROR((Table1[[#This Row],[Total Cost SDG]]/Table1[[#This Row],[Volume MT/Head]]),0)</f>
        <v>0</v>
      </c>
      <c r="AA3485" s="57" t="e">
        <f t="shared" si="294"/>
        <v>#DIV/0!</v>
      </c>
      <c r="AB3485" s="57">
        <f>IFERROR((Table1[[#This Row],[Total Cost USD]]/Table1[[#This Row],[Volume MT/Head]]),0)</f>
        <v>0</v>
      </c>
      <c r="AD3485" s="6">
        <f>Table1[[#This Row],[Volume MT/Head]]-Table1[[#This Row],[Delivered MT]]</f>
        <v>0</v>
      </c>
      <c r="AE3485" s="6">
        <f>Table1[[#This Row],[Delivered MT]]*Table1[[#This Row],[Average Cost SDG/MT]]</f>
        <v>0</v>
      </c>
    </row>
    <row r="3486" spans="1:31" hidden="1" x14ac:dyDescent="0.2">
      <c r="A3486" s="1">
        <v>3497</v>
      </c>
      <c r="P3486" s="6">
        <f t="shared" si="291"/>
        <v>0</v>
      </c>
      <c r="R3486" s="6">
        <f t="shared" si="292"/>
        <v>0</v>
      </c>
      <c r="S3486" s="57">
        <f t="shared" si="295"/>
        <v>0</v>
      </c>
      <c r="T3486" s="6">
        <f>Table1[[#This Row],[Volume in Units]]*Table1[[#This Row],[Price SDG/Unit]]</f>
        <v>0</v>
      </c>
      <c r="U3486" s="57">
        <f>Table1[[#This Row],[Volume MT/Head]]*Table1[[#This Row],[Price USD/(MT/Head)]]</f>
        <v>0</v>
      </c>
      <c r="W3486" s="28">
        <f>Table1[[#This Row],[Commission SDG/MT]]*Table1[[#This Row],[Volume in Units]]</f>
        <v>0</v>
      </c>
      <c r="Y3486" s="28">
        <f t="shared" si="293"/>
        <v>0</v>
      </c>
      <c r="Z3486" s="6">
        <f>IFERROR((Table1[[#This Row],[Total Cost SDG]]/Table1[[#This Row],[Volume MT/Head]]),0)</f>
        <v>0</v>
      </c>
      <c r="AA3486" s="57" t="e">
        <f t="shared" si="294"/>
        <v>#DIV/0!</v>
      </c>
      <c r="AB3486" s="57">
        <f>IFERROR((Table1[[#This Row],[Total Cost USD]]/Table1[[#This Row],[Volume MT/Head]]),0)</f>
        <v>0</v>
      </c>
      <c r="AD3486" s="6">
        <f>Table1[[#This Row],[Volume MT/Head]]-Table1[[#This Row],[Delivered MT]]</f>
        <v>0</v>
      </c>
      <c r="AE3486" s="6">
        <f>Table1[[#This Row],[Delivered MT]]*Table1[[#This Row],[Average Cost SDG/MT]]</f>
        <v>0</v>
      </c>
    </row>
    <row r="3487" spans="1:31" hidden="1" x14ac:dyDescent="0.2">
      <c r="A3487" s="1">
        <v>3498</v>
      </c>
      <c r="P3487" s="6">
        <f t="shared" si="291"/>
        <v>0</v>
      </c>
      <c r="R3487" s="6">
        <f t="shared" si="292"/>
        <v>0</v>
      </c>
      <c r="S3487" s="57">
        <f t="shared" si="295"/>
        <v>0</v>
      </c>
      <c r="T3487" s="6">
        <f>Table1[[#This Row],[Volume in Units]]*Table1[[#This Row],[Price SDG/Unit]]</f>
        <v>0</v>
      </c>
      <c r="U3487" s="57">
        <f>Table1[[#This Row],[Volume MT/Head]]*Table1[[#This Row],[Price USD/(MT/Head)]]</f>
        <v>0</v>
      </c>
      <c r="W3487" s="28">
        <f>Table1[[#This Row],[Commission SDG/MT]]*Table1[[#This Row],[Volume in Units]]</f>
        <v>0</v>
      </c>
      <c r="Y3487" s="28">
        <f t="shared" si="293"/>
        <v>0</v>
      </c>
      <c r="Z3487" s="6">
        <f>IFERROR((Table1[[#This Row],[Total Cost SDG]]/Table1[[#This Row],[Volume MT/Head]]),0)</f>
        <v>0</v>
      </c>
      <c r="AA3487" s="57" t="e">
        <f t="shared" si="294"/>
        <v>#DIV/0!</v>
      </c>
      <c r="AB3487" s="57">
        <f>IFERROR((Table1[[#This Row],[Total Cost USD]]/Table1[[#This Row],[Volume MT/Head]]),0)</f>
        <v>0</v>
      </c>
      <c r="AD3487" s="6">
        <f>Table1[[#This Row],[Volume MT/Head]]-Table1[[#This Row],[Delivered MT]]</f>
        <v>0</v>
      </c>
      <c r="AE3487" s="6">
        <f>Table1[[#This Row],[Delivered MT]]*Table1[[#This Row],[Average Cost SDG/MT]]</f>
        <v>0</v>
      </c>
    </row>
    <row r="3488" spans="1:31" hidden="1" x14ac:dyDescent="0.2">
      <c r="A3488" s="1">
        <v>3499</v>
      </c>
      <c r="P3488" s="6">
        <f t="shared" si="291"/>
        <v>0</v>
      </c>
      <c r="R3488" s="6">
        <f t="shared" si="292"/>
        <v>0</v>
      </c>
      <c r="S3488" s="57">
        <f t="shared" si="295"/>
        <v>0</v>
      </c>
      <c r="T3488" s="6">
        <f>Table1[[#This Row],[Volume in Units]]*Table1[[#This Row],[Price SDG/Unit]]</f>
        <v>0</v>
      </c>
      <c r="U3488" s="57">
        <f>Table1[[#This Row],[Volume MT/Head]]*Table1[[#This Row],[Price USD/(MT/Head)]]</f>
        <v>0</v>
      </c>
      <c r="W3488" s="28">
        <f>Table1[[#This Row],[Commission SDG/MT]]*Table1[[#This Row],[Volume in Units]]</f>
        <v>0</v>
      </c>
      <c r="Y3488" s="28">
        <f t="shared" si="293"/>
        <v>0</v>
      </c>
      <c r="Z3488" s="6">
        <f>IFERROR((Table1[[#This Row],[Total Cost SDG]]/Table1[[#This Row],[Volume MT/Head]]),0)</f>
        <v>0</v>
      </c>
      <c r="AA3488" s="57" t="e">
        <f t="shared" si="294"/>
        <v>#DIV/0!</v>
      </c>
      <c r="AB3488" s="57">
        <f>IFERROR((Table1[[#This Row],[Total Cost USD]]/Table1[[#This Row],[Volume MT/Head]]),0)</f>
        <v>0</v>
      </c>
      <c r="AD3488" s="6">
        <f>Table1[[#This Row],[Volume MT/Head]]-Table1[[#This Row],[Delivered MT]]</f>
        <v>0</v>
      </c>
      <c r="AE3488" s="6">
        <f>Table1[[#This Row],[Delivered MT]]*Table1[[#This Row],[Average Cost SDG/MT]]</f>
        <v>0</v>
      </c>
    </row>
    <row r="3489" spans="1:31" hidden="1" x14ac:dyDescent="0.2">
      <c r="A3489" s="1">
        <v>3500</v>
      </c>
      <c r="P3489" s="6">
        <f t="shared" si="291"/>
        <v>0</v>
      </c>
      <c r="R3489" s="6">
        <f t="shared" si="292"/>
        <v>0</v>
      </c>
      <c r="S3489" s="57">
        <f t="shared" si="295"/>
        <v>0</v>
      </c>
      <c r="T3489" s="6">
        <f>Table1[[#This Row],[Volume in Units]]*Table1[[#This Row],[Price SDG/Unit]]</f>
        <v>0</v>
      </c>
      <c r="U3489" s="57">
        <f>Table1[[#This Row],[Volume MT/Head]]*Table1[[#This Row],[Price USD/(MT/Head)]]</f>
        <v>0</v>
      </c>
      <c r="W3489" s="28">
        <f>Table1[[#This Row],[Commission SDG/MT]]*Table1[[#This Row],[Volume in Units]]</f>
        <v>0</v>
      </c>
      <c r="Y3489" s="28">
        <f t="shared" si="293"/>
        <v>0</v>
      </c>
      <c r="Z3489" s="6">
        <f>IFERROR((Table1[[#This Row],[Total Cost SDG]]/Table1[[#This Row],[Volume MT/Head]]),0)</f>
        <v>0</v>
      </c>
      <c r="AA3489" s="57" t="e">
        <f t="shared" si="294"/>
        <v>#DIV/0!</v>
      </c>
      <c r="AB3489" s="57">
        <f>IFERROR((Table1[[#This Row],[Total Cost USD]]/Table1[[#This Row],[Volume MT/Head]]),0)</f>
        <v>0</v>
      </c>
      <c r="AD3489" s="6">
        <f>Table1[[#This Row],[Volume MT/Head]]-Table1[[#This Row],[Delivered MT]]</f>
        <v>0</v>
      </c>
      <c r="AE3489" s="6">
        <f>Table1[[#This Row],[Delivered MT]]*Table1[[#This Row],[Average Cost SDG/MT]]</f>
        <v>0</v>
      </c>
    </row>
    <row r="3490" spans="1:31" hidden="1" x14ac:dyDescent="0.2">
      <c r="A3490" s="1">
        <v>3501</v>
      </c>
      <c r="P3490" s="6">
        <f t="shared" si="291"/>
        <v>0</v>
      </c>
      <c r="R3490" s="6">
        <f t="shared" si="292"/>
        <v>0</v>
      </c>
      <c r="S3490" s="57">
        <f t="shared" si="295"/>
        <v>0</v>
      </c>
      <c r="T3490" s="6">
        <f>Table1[[#This Row],[Volume in Units]]*Table1[[#This Row],[Price SDG/Unit]]</f>
        <v>0</v>
      </c>
      <c r="U3490" s="57">
        <f>Table1[[#This Row],[Volume MT/Head]]*Table1[[#This Row],[Price USD/(MT/Head)]]</f>
        <v>0</v>
      </c>
      <c r="W3490" s="28">
        <f>Table1[[#This Row],[Commission SDG/MT]]*Table1[[#This Row],[Volume in Units]]</f>
        <v>0</v>
      </c>
      <c r="Y3490" s="28">
        <f t="shared" si="293"/>
        <v>0</v>
      </c>
      <c r="Z3490" s="6">
        <f>IFERROR((Table1[[#This Row],[Total Cost SDG]]/Table1[[#This Row],[Volume MT/Head]]),0)</f>
        <v>0</v>
      </c>
      <c r="AA3490" s="57" t="e">
        <f t="shared" si="294"/>
        <v>#DIV/0!</v>
      </c>
      <c r="AB3490" s="57">
        <f>IFERROR((Table1[[#This Row],[Total Cost USD]]/Table1[[#This Row],[Volume MT/Head]]),0)</f>
        <v>0</v>
      </c>
      <c r="AD3490" s="6">
        <f>Table1[[#This Row],[Volume MT/Head]]-Table1[[#This Row],[Delivered MT]]</f>
        <v>0</v>
      </c>
      <c r="AE3490" s="6">
        <f>Table1[[#This Row],[Delivered MT]]*Table1[[#This Row],[Average Cost SDG/MT]]</f>
        <v>0</v>
      </c>
    </row>
    <row r="3491" spans="1:31" hidden="1" x14ac:dyDescent="0.2">
      <c r="A3491" s="1">
        <v>3502</v>
      </c>
      <c r="P3491" s="6">
        <f t="shared" si="291"/>
        <v>0</v>
      </c>
      <c r="R3491" s="6">
        <f t="shared" si="292"/>
        <v>0</v>
      </c>
      <c r="S3491" s="57">
        <f t="shared" si="295"/>
        <v>0</v>
      </c>
      <c r="T3491" s="6">
        <f>Table1[[#This Row],[Volume in Units]]*Table1[[#This Row],[Price SDG/Unit]]</f>
        <v>0</v>
      </c>
      <c r="U3491" s="57">
        <f>Table1[[#This Row],[Volume MT/Head]]*Table1[[#This Row],[Price USD/(MT/Head)]]</f>
        <v>0</v>
      </c>
      <c r="W3491" s="28">
        <f>Table1[[#This Row],[Commission SDG/MT]]*Table1[[#This Row],[Volume in Units]]</f>
        <v>0</v>
      </c>
      <c r="Y3491" s="28">
        <f t="shared" si="293"/>
        <v>0</v>
      </c>
      <c r="Z3491" s="6">
        <f>IFERROR((Table1[[#This Row],[Total Cost SDG]]/Table1[[#This Row],[Volume MT/Head]]),0)</f>
        <v>0</v>
      </c>
      <c r="AA3491" s="57" t="e">
        <f t="shared" si="294"/>
        <v>#DIV/0!</v>
      </c>
      <c r="AB3491" s="57">
        <f>IFERROR((Table1[[#This Row],[Total Cost USD]]/Table1[[#This Row],[Volume MT/Head]]),0)</f>
        <v>0</v>
      </c>
      <c r="AD3491" s="6">
        <f>Table1[[#This Row],[Volume MT/Head]]-Table1[[#This Row],[Delivered MT]]</f>
        <v>0</v>
      </c>
      <c r="AE3491" s="6">
        <f>Table1[[#This Row],[Delivered MT]]*Table1[[#This Row],[Average Cost SDG/MT]]</f>
        <v>0</v>
      </c>
    </row>
    <row r="3492" spans="1:31" hidden="1" x14ac:dyDescent="0.2">
      <c r="A3492" s="1">
        <v>3503</v>
      </c>
      <c r="P3492" s="6">
        <f t="shared" si="291"/>
        <v>0</v>
      </c>
      <c r="R3492" s="6">
        <f t="shared" si="292"/>
        <v>0</v>
      </c>
      <c r="S3492" s="57">
        <f t="shared" si="295"/>
        <v>0</v>
      </c>
      <c r="T3492" s="6">
        <f>Table1[[#This Row],[Volume in Units]]*Table1[[#This Row],[Price SDG/Unit]]</f>
        <v>0</v>
      </c>
      <c r="U3492" s="57">
        <f>Table1[[#This Row],[Volume MT/Head]]*Table1[[#This Row],[Price USD/(MT/Head)]]</f>
        <v>0</v>
      </c>
      <c r="W3492" s="28">
        <f>Table1[[#This Row],[Commission SDG/MT]]*Table1[[#This Row],[Volume in Units]]</f>
        <v>0</v>
      </c>
      <c r="Y3492" s="28">
        <f t="shared" si="293"/>
        <v>0</v>
      </c>
      <c r="Z3492" s="6">
        <f>IFERROR((Table1[[#This Row],[Total Cost SDG]]/Table1[[#This Row],[Volume MT/Head]]),0)</f>
        <v>0</v>
      </c>
      <c r="AA3492" s="57" t="e">
        <f t="shared" si="294"/>
        <v>#DIV/0!</v>
      </c>
      <c r="AB3492" s="57">
        <f>IFERROR((Table1[[#This Row],[Total Cost USD]]/Table1[[#This Row],[Volume MT/Head]]),0)</f>
        <v>0</v>
      </c>
      <c r="AD3492" s="6">
        <f>Table1[[#This Row],[Volume MT/Head]]-Table1[[#This Row],[Delivered MT]]</f>
        <v>0</v>
      </c>
      <c r="AE3492" s="6">
        <f>Table1[[#This Row],[Delivered MT]]*Table1[[#This Row],[Average Cost SDG/MT]]</f>
        <v>0</v>
      </c>
    </row>
    <row r="3493" spans="1:31" hidden="1" x14ac:dyDescent="0.2">
      <c r="A3493" s="1">
        <v>3504</v>
      </c>
      <c r="P3493" s="6">
        <f t="shared" si="291"/>
        <v>0</v>
      </c>
      <c r="R3493" s="6">
        <f t="shared" si="292"/>
        <v>0</v>
      </c>
      <c r="S3493" s="57">
        <f t="shared" si="295"/>
        <v>0</v>
      </c>
      <c r="T3493" s="6">
        <f>Table1[[#This Row],[Volume in Units]]*Table1[[#This Row],[Price SDG/Unit]]</f>
        <v>0</v>
      </c>
      <c r="U3493" s="57">
        <f>Table1[[#This Row],[Volume MT/Head]]*Table1[[#This Row],[Price USD/(MT/Head)]]</f>
        <v>0</v>
      </c>
      <c r="W3493" s="28">
        <f>Table1[[#This Row],[Commission SDG/MT]]*Table1[[#This Row],[Volume in Units]]</f>
        <v>0</v>
      </c>
      <c r="Y3493" s="28">
        <f t="shared" si="293"/>
        <v>0</v>
      </c>
      <c r="Z3493" s="6">
        <f>IFERROR((Table1[[#This Row],[Total Cost SDG]]/Table1[[#This Row],[Volume MT/Head]]),0)</f>
        <v>0</v>
      </c>
      <c r="AA3493" s="57" t="e">
        <f t="shared" si="294"/>
        <v>#DIV/0!</v>
      </c>
      <c r="AB3493" s="57">
        <f>IFERROR((Table1[[#This Row],[Total Cost USD]]/Table1[[#This Row],[Volume MT/Head]]),0)</f>
        <v>0</v>
      </c>
      <c r="AD3493" s="6">
        <f>Table1[[#This Row],[Volume MT/Head]]-Table1[[#This Row],[Delivered MT]]</f>
        <v>0</v>
      </c>
      <c r="AE3493" s="6">
        <f>Table1[[#This Row],[Delivered MT]]*Table1[[#This Row],[Average Cost SDG/MT]]</f>
        <v>0</v>
      </c>
    </row>
    <row r="3494" spans="1:31" hidden="1" x14ac:dyDescent="0.2">
      <c r="A3494" s="1">
        <v>3505</v>
      </c>
      <c r="P3494" s="6">
        <f t="shared" si="291"/>
        <v>0</v>
      </c>
      <c r="R3494" s="6">
        <f t="shared" si="292"/>
        <v>0</v>
      </c>
      <c r="S3494" s="57">
        <f t="shared" si="295"/>
        <v>0</v>
      </c>
      <c r="T3494" s="6">
        <f>Table1[[#This Row],[Volume in Units]]*Table1[[#This Row],[Price SDG/Unit]]</f>
        <v>0</v>
      </c>
      <c r="U3494" s="57">
        <f>Table1[[#This Row],[Volume MT/Head]]*Table1[[#This Row],[Price USD/(MT/Head)]]</f>
        <v>0</v>
      </c>
      <c r="W3494" s="28">
        <f>Table1[[#This Row],[Commission SDG/MT]]*Table1[[#This Row],[Volume in Units]]</f>
        <v>0</v>
      </c>
      <c r="Y3494" s="28">
        <f t="shared" si="293"/>
        <v>0</v>
      </c>
      <c r="Z3494" s="6">
        <f>IFERROR((Table1[[#This Row],[Total Cost SDG]]/Table1[[#This Row],[Volume MT/Head]]),0)</f>
        <v>0</v>
      </c>
      <c r="AA3494" s="57" t="e">
        <f t="shared" si="294"/>
        <v>#DIV/0!</v>
      </c>
      <c r="AB3494" s="57">
        <f>IFERROR((Table1[[#This Row],[Total Cost USD]]/Table1[[#This Row],[Volume MT/Head]]),0)</f>
        <v>0</v>
      </c>
      <c r="AD3494" s="6">
        <f>Table1[[#This Row],[Volume MT/Head]]-Table1[[#This Row],[Delivered MT]]</f>
        <v>0</v>
      </c>
      <c r="AE3494" s="6">
        <f>Table1[[#This Row],[Delivered MT]]*Table1[[#This Row],[Average Cost SDG/MT]]</f>
        <v>0</v>
      </c>
    </row>
    <row r="3495" spans="1:31" hidden="1" x14ac:dyDescent="0.2">
      <c r="A3495" s="1">
        <v>3506</v>
      </c>
      <c r="P3495" s="6">
        <f t="shared" si="291"/>
        <v>0</v>
      </c>
      <c r="R3495" s="6">
        <f t="shared" si="292"/>
        <v>0</v>
      </c>
      <c r="S3495" s="57">
        <f t="shared" si="295"/>
        <v>0</v>
      </c>
      <c r="T3495" s="6">
        <f>Table1[[#This Row],[Volume in Units]]*Table1[[#This Row],[Price SDG/Unit]]</f>
        <v>0</v>
      </c>
      <c r="U3495" s="57">
        <f>Table1[[#This Row],[Volume MT/Head]]*Table1[[#This Row],[Price USD/(MT/Head)]]</f>
        <v>0</v>
      </c>
      <c r="W3495" s="28">
        <f>Table1[[#This Row],[Commission SDG/MT]]*Table1[[#This Row],[Volume in Units]]</f>
        <v>0</v>
      </c>
      <c r="Y3495" s="28">
        <f t="shared" si="293"/>
        <v>0</v>
      </c>
      <c r="Z3495" s="6">
        <f>IFERROR((Table1[[#This Row],[Total Cost SDG]]/Table1[[#This Row],[Volume MT/Head]]),0)</f>
        <v>0</v>
      </c>
      <c r="AA3495" s="57" t="e">
        <f t="shared" si="294"/>
        <v>#DIV/0!</v>
      </c>
      <c r="AB3495" s="57">
        <f>IFERROR((Table1[[#This Row],[Total Cost USD]]/Table1[[#This Row],[Volume MT/Head]]),0)</f>
        <v>0</v>
      </c>
      <c r="AD3495" s="6">
        <f>Table1[[#This Row],[Volume MT/Head]]-Table1[[#This Row],[Delivered MT]]</f>
        <v>0</v>
      </c>
      <c r="AE3495" s="6">
        <f>Table1[[#This Row],[Delivered MT]]*Table1[[#This Row],[Average Cost SDG/MT]]</f>
        <v>0</v>
      </c>
    </row>
    <row r="3496" spans="1:31" hidden="1" x14ac:dyDescent="0.2">
      <c r="A3496" s="1">
        <v>3507</v>
      </c>
      <c r="P3496" s="6">
        <f t="shared" si="291"/>
        <v>0</v>
      </c>
      <c r="R3496" s="6">
        <f t="shared" si="292"/>
        <v>0</v>
      </c>
      <c r="S3496" s="57">
        <f t="shared" si="295"/>
        <v>0</v>
      </c>
      <c r="T3496" s="6">
        <f>Table1[[#This Row],[Volume in Units]]*Table1[[#This Row],[Price SDG/Unit]]</f>
        <v>0</v>
      </c>
      <c r="U3496" s="57">
        <f>Table1[[#This Row],[Volume MT/Head]]*Table1[[#This Row],[Price USD/(MT/Head)]]</f>
        <v>0</v>
      </c>
      <c r="W3496" s="28">
        <f>Table1[[#This Row],[Commission SDG/MT]]*Table1[[#This Row],[Volume in Units]]</f>
        <v>0</v>
      </c>
      <c r="Y3496" s="28">
        <f t="shared" si="293"/>
        <v>0</v>
      </c>
      <c r="Z3496" s="6">
        <f>IFERROR((Table1[[#This Row],[Total Cost SDG]]/Table1[[#This Row],[Volume MT/Head]]),0)</f>
        <v>0</v>
      </c>
      <c r="AA3496" s="57" t="e">
        <f t="shared" si="294"/>
        <v>#DIV/0!</v>
      </c>
      <c r="AB3496" s="57">
        <f>IFERROR((Table1[[#This Row],[Total Cost USD]]/Table1[[#This Row],[Volume MT/Head]]),0)</f>
        <v>0</v>
      </c>
      <c r="AD3496" s="6">
        <f>Table1[[#This Row],[Volume MT/Head]]-Table1[[#This Row],[Delivered MT]]</f>
        <v>0</v>
      </c>
      <c r="AE3496" s="6">
        <f>Table1[[#This Row],[Delivered MT]]*Table1[[#This Row],[Average Cost SDG/MT]]</f>
        <v>0</v>
      </c>
    </row>
    <row r="3497" spans="1:31" hidden="1" x14ac:dyDescent="0.2">
      <c r="A3497" s="1">
        <v>3508</v>
      </c>
      <c r="P3497" s="6">
        <f t="shared" si="291"/>
        <v>0</v>
      </c>
      <c r="R3497" s="6">
        <f t="shared" si="292"/>
        <v>0</v>
      </c>
      <c r="S3497" s="57">
        <f t="shared" si="295"/>
        <v>0</v>
      </c>
      <c r="T3497" s="6">
        <f>Table1[[#This Row],[Volume in Units]]*Table1[[#This Row],[Price SDG/Unit]]</f>
        <v>0</v>
      </c>
      <c r="U3497" s="57">
        <f>Table1[[#This Row],[Volume MT/Head]]*Table1[[#This Row],[Price USD/(MT/Head)]]</f>
        <v>0</v>
      </c>
      <c r="W3497" s="28">
        <f>Table1[[#This Row],[Commission SDG/MT]]*Table1[[#This Row],[Volume in Units]]</f>
        <v>0</v>
      </c>
      <c r="Y3497" s="28">
        <f t="shared" si="293"/>
        <v>0</v>
      </c>
      <c r="Z3497" s="6">
        <f>IFERROR((Table1[[#This Row],[Total Cost SDG]]/Table1[[#This Row],[Volume MT/Head]]),0)</f>
        <v>0</v>
      </c>
      <c r="AA3497" s="57" t="e">
        <f t="shared" si="294"/>
        <v>#DIV/0!</v>
      </c>
      <c r="AB3497" s="57">
        <f>IFERROR((Table1[[#This Row],[Total Cost USD]]/Table1[[#This Row],[Volume MT/Head]]),0)</f>
        <v>0</v>
      </c>
      <c r="AD3497" s="6">
        <f>Table1[[#This Row],[Volume MT/Head]]-Table1[[#This Row],[Delivered MT]]</f>
        <v>0</v>
      </c>
      <c r="AE3497" s="6">
        <f>Table1[[#This Row],[Delivered MT]]*Table1[[#This Row],[Average Cost SDG/MT]]</f>
        <v>0</v>
      </c>
    </row>
    <row r="3498" spans="1:31" hidden="1" x14ac:dyDescent="0.2">
      <c r="A3498" s="1">
        <v>3509</v>
      </c>
      <c r="P3498" s="6">
        <f t="shared" si="291"/>
        <v>0</v>
      </c>
      <c r="R3498" s="6">
        <f t="shared" si="292"/>
        <v>0</v>
      </c>
      <c r="S3498" s="57">
        <f t="shared" si="295"/>
        <v>0</v>
      </c>
      <c r="T3498" s="6">
        <f>Table1[[#This Row],[Volume in Units]]*Table1[[#This Row],[Price SDG/Unit]]</f>
        <v>0</v>
      </c>
      <c r="U3498" s="57">
        <f>Table1[[#This Row],[Volume MT/Head]]*Table1[[#This Row],[Price USD/(MT/Head)]]</f>
        <v>0</v>
      </c>
      <c r="W3498" s="28">
        <f>Table1[[#This Row],[Commission SDG/MT]]*Table1[[#This Row],[Volume in Units]]</f>
        <v>0</v>
      </c>
      <c r="Y3498" s="28">
        <f t="shared" si="293"/>
        <v>0</v>
      </c>
      <c r="Z3498" s="6">
        <f>IFERROR((Table1[[#This Row],[Total Cost SDG]]/Table1[[#This Row],[Volume MT/Head]]),0)</f>
        <v>0</v>
      </c>
      <c r="AA3498" s="57" t="e">
        <f t="shared" si="294"/>
        <v>#DIV/0!</v>
      </c>
      <c r="AB3498" s="57">
        <f>IFERROR((Table1[[#This Row],[Total Cost USD]]/Table1[[#This Row],[Volume MT/Head]]),0)</f>
        <v>0</v>
      </c>
      <c r="AD3498" s="6">
        <f>Table1[[#This Row],[Volume MT/Head]]-Table1[[#This Row],[Delivered MT]]</f>
        <v>0</v>
      </c>
      <c r="AE3498" s="6">
        <f>Table1[[#This Row],[Delivered MT]]*Table1[[#This Row],[Average Cost SDG/MT]]</f>
        <v>0</v>
      </c>
    </row>
    <row r="3499" spans="1:31" hidden="1" x14ac:dyDescent="0.2">
      <c r="A3499" s="1">
        <v>3510</v>
      </c>
      <c r="P3499" s="6">
        <f t="shared" si="291"/>
        <v>0</v>
      </c>
      <c r="R3499" s="6">
        <f t="shared" si="292"/>
        <v>0</v>
      </c>
      <c r="S3499" s="57">
        <f t="shared" si="295"/>
        <v>0</v>
      </c>
      <c r="T3499" s="6">
        <f>Table1[[#This Row],[Volume in Units]]*Table1[[#This Row],[Price SDG/Unit]]</f>
        <v>0</v>
      </c>
      <c r="U3499" s="57">
        <f>Table1[[#This Row],[Volume MT/Head]]*Table1[[#This Row],[Price USD/(MT/Head)]]</f>
        <v>0</v>
      </c>
      <c r="W3499" s="28">
        <f>Table1[[#This Row],[Commission SDG/MT]]*Table1[[#This Row],[Volume in Units]]</f>
        <v>0</v>
      </c>
      <c r="Y3499" s="28">
        <f t="shared" si="293"/>
        <v>0</v>
      </c>
      <c r="Z3499" s="6">
        <f>IFERROR((Table1[[#This Row],[Total Cost SDG]]/Table1[[#This Row],[Volume MT/Head]]),0)</f>
        <v>0</v>
      </c>
      <c r="AA3499" s="57" t="e">
        <f t="shared" si="294"/>
        <v>#DIV/0!</v>
      </c>
      <c r="AB3499" s="57">
        <f>IFERROR((Table1[[#This Row],[Total Cost USD]]/Table1[[#This Row],[Volume MT/Head]]),0)</f>
        <v>0</v>
      </c>
      <c r="AD3499" s="6">
        <f>Table1[[#This Row],[Volume MT/Head]]-Table1[[#This Row],[Delivered MT]]</f>
        <v>0</v>
      </c>
      <c r="AE3499" s="6">
        <f>Table1[[#This Row],[Delivered MT]]*Table1[[#This Row],[Average Cost SDG/MT]]</f>
        <v>0</v>
      </c>
    </row>
    <row r="3500" spans="1:31" hidden="1" x14ac:dyDescent="0.2">
      <c r="A3500" s="1">
        <v>3511</v>
      </c>
      <c r="P3500" s="6">
        <f t="shared" si="291"/>
        <v>0</v>
      </c>
      <c r="R3500" s="6">
        <f t="shared" si="292"/>
        <v>0</v>
      </c>
      <c r="S3500" s="57">
        <f t="shared" si="295"/>
        <v>0</v>
      </c>
      <c r="T3500" s="6">
        <f>Table1[[#This Row],[Volume in Units]]*Table1[[#This Row],[Price SDG/Unit]]</f>
        <v>0</v>
      </c>
      <c r="U3500" s="57">
        <f>Table1[[#This Row],[Volume MT/Head]]*Table1[[#This Row],[Price USD/(MT/Head)]]</f>
        <v>0</v>
      </c>
      <c r="W3500" s="28">
        <f>Table1[[#This Row],[Commission SDG/MT]]*Table1[[#This Row],[Volume in Units]]</f>
        <v>0</v>
      </c>
      <c r="Y3500" s="28">
        <f t="shared" si="293"/>
        <v>0</v>
      </c>
      <c r="Z3500" s="6">
        <f>IFERROR((Table1[[#This Row],[Total Cost SDG]]/Table1[[#This Row],[Volume MT/Head]]),0)</f>
        <v>0</v>
      </c>
      <c r="AA3500" s="57" t="e">
        <f t="shared" si="294"/>
        <v>#DIV/0!</v>
      </c>
      <c r="AB3500" s="57">
        <f>IFERROR((Table1[[#This Row],[Total Cost USD]]/Table1[[#This Row],[Volume MT/Head]]),0)</f>
        <v>0</v>
      </c>
      <c r="AD3500" s="6">
        <f>Table1[[#This Row],[Volume MT/Head]]-Table1[[#This Row],[Delivered MT]]</f>
        <v>0</v>
      </c>
      <c r="AE3500" s="6">
        <f>Table1[[#This Row],[Delivered MT]]*Table1[[#This Row],[Average Cost SDG/MT]]</f>
        <v>0</v>
      </c>
    </row>
    <row r="3501" spans="1:31" hidden="1" x14ac:dyDescent="0.2">
      <c r="A3501" s="1">
        <v>3512</v>
      </c>
      <c r="P3501" s="6">
        <f t="shared" si="291"/>
        <v>0</v>
      </c>
      <c r="R3501" s="6">
        <f t="shared" si="292"/>
        <v>0</v>
      </c>
      <c r="S3501" s="57">
        <f t="shared" si="295"/>
        <v>0</v>
      </c>
      <c r="T3501" s="6">
        <f>Table1[[#This Row],[Volume in Units]]*Table1[[#This Row],[Price SDG/Unit]]</f>
        <v>0</v>
      </c>
      <c r="U3501" s="57">
        <f>Table1[[#This Row],[Volume MT/Head]]*Table1[[#This Row],[Price USD/(MT/Head)]]</f>
        <v>0</v>
      </c>
      <c r="W3501" s="28">
        <f>Table1[[#This Row],[Commission SDG/MT]]*Table1[[#This Row],[Volume in Units]]</f>
        <v>0</v>
      </c>
      <c r="Y3501" s="28">
        <f t="shared" si="293"/>
        <v>0</v>
      </c>
      <c r="Z3501" s="6">
        <f>IFERROR((Table1[[#This Row],[Total Cost SDG]]/Table1[[#This Row],[Volume MT/Head]]),0)</f>
        <v>0</v>
      </c>
      <c r="AA3501" s="57" t="e">
        <f t="shared" si="294"/>
        <v>#DIV/0!</v>
      </c>
      <c r="AB3501" s="57">
        <f>IFERROR((Table1[[#This Row],[Total Cost USD]]/Table1[[#This Row],[Volume MT/Head]]),0)</f>
        <v>0</v>
      </c>
      <c r="AD3501" s="6">
        <f>Table1[[#This Row],[Volume MT/Head]]-Table1[[#This Row],[Delivered MT]]</f>
        <v>0</v>
      </c>
      <c r="AE3501" s="6">
        <f>Table1[[#This Row],[Delivered MT]]*Table1[[#This Row],[Average Cost SDG/MT]]</f>
        <v>0</v>
      </c>
    </row>
    <row r="3502" spans="1:31" hidden="1" x14ac:dyDescent="0.2">
      <c r="A3502" s="1">
        <v>3513</v>
      </c>
      <c r="P3502" s="6">
        <f t="shared" si="291"/>
        <v>0</v>
      </c>
      <c r="R3502" s="6">
        <f t="shared" si="292"/>
        <v>0</v>
      </c>
      <c r="S3502" s="57">
        <f t="shared" si="295"/>
        <v>0</v>
      </c>
      <c r="T3502" s="6">
        <f>Table1[[#This Row],[Volume in Units]]*Table1[[#This Row],[Price SDG/Unit]]</f>
        <v>0</v>
      </c>
      <c r="U3502" s="57">
        <f>Table1[[#This Row],[Volume MT/Head]]*Table1[[#This Row],[Price USD/(MT/Head)]]</f>
        <v>0</v>
      </c>
      <c r="W3502" s="28">
        <f>Table1[[#This Row],[Commission SDG/MT]]*Table1[[#This Row],[Volume in Units]]</f>
        <v>0</v>
      </c>
      <c r="Y3502" s="28">
        <f t="shared" si="293"/>
        <v>0</v>
      </c>
      <c r="Z3502" s="6">
        <f>IFERROR((Table1[[#This Row],[Total Cost SDG]]/Table1[[#This Row],[Volume MT/Head]]),0)</f>
        <v>0</v>
      </c>
      <c r="AA3502" s="57" t="e">
        <f t="shared" si="294"/>
        <v>#DIV/0!</v>
      </c>
      <c r="AB3502" s="57">
        <f>IFERROR((Table1[[#This Row],[Total Cost USD]]/Table1[[#This Row],[Volume MT/Head]]),0)</f>
        <v>0</v>
      </c>
      <c r="AD3502" s="6">
        <f>Table1[[#This Row],[Volume MT/Head]]-Table1[[#This Row],[Delivered MT]]</f>
        <v>0</v>
      </c>
      <c r="AE3502" s="6">
        <f>Table1[[#This Row],[Delivered MT]]*Table1[[#This Row],[Average Cost SDG/MT]]</f>
        <v>0</v>
      </c>
    </row>
    <row r="3503" spans="1:31" hidden="1" x14ac:dyDescent="0.2">
      <c r="A3503" s="1">
        <v>3514</v>
      </c>
      <c r="P3503" s="6">
        <f t="shared" si="291"/>
        <v>0</v>
      </c>
      <c r="R3503" s="6">
        <f t="shared" si="292"/>
        <v>0</v>
      </c>
      <c r="S3503" s="57">
        <f t="shared" si="295"/>
        <v>0</v>
      </c>
      <c r="T3503" s="6">
        <f>Table1[[#This Row],[Volume in Units]]*Table1[[#This Row],[Price SDG/Unit]]</f>
        <v>0</v>
      </c>
      <c r="U3503" s="57">
        <f>Table1[[#This Row],[Volume MT/Head]]*Table1[[#This Row],[Price USD/(MT/Head)]]</f>
        <v>0</v>
      </c>
      <c r="W3503" s="28">
        <f>Table1[[#This Row],[Commission SDG/MT]]*Table1[[#This Row],[Volume in Units]]</f>
        <v>0</v>
      </c>
      <c r="Y3503" s="28">
        <f t="shared" si="293"/>
        <v>0</v>
      </c>
      <c r="Z3503" s="6">
        <f>IFERROR((Table1[[#This Row],[Total Cost SDG]]/Table1[[#This Row],[Volume MT/Head]]),0)</f>
        <v>0</v>
      </c>
      <c r="AA3503" s="57" t="e">
        <f t="shared" si="294"/>
        <v>#DIV/0!</v>
      </c>
      <c r="AB3503" s="57">
        <f>IFERROR((Table1[[#This Row],[Total Cost USD]]/Table1[[#This Row],[Volume MT/Head]]),0)</f>
        <v>0</v>
      </c>
      <c r="AD3503" s="6">
        <f>Table1[[#This Row],[Volume MT/Head]]-Table1[[#This Row],[Delivered MT]]</f>
        <v>0</v>
      </c>
      <c r="AE3503" s="6">
        <f>Table1[[#This Row],[Delivered MT]]*Table1[[#This Row],[Average Cost SDG/MT]]</f>
        <v>0</v>
      </c>
    </row>
    <row r="3504" spans="1:31" hidden="1" x14ac:dyDescent="0.2">
      <c r="A3504" s="1">
        <v>3515</v>
      </c>
      <c r="P3504" s="6">
        <f t="shared" si="291"/>
        <v>0</v>
      </c>
      <c r="R3504" s="6">
        <f t="shared" si="292"/>
        <v>0</v>
      </c>
      <c r="S3504" s="57">
        <f t="shared" si="295"/>
        <v>0</v>
      </c>
      <c r="T3504" s="6">
        <f>Table1[[#This Row],[Volume in Units]]*Table1[[#This Row],[Price SDG/Unit]]</f>
        <v>0</v>
      </c>
      <c r="U3504" s="57">
        <f>Table1[[#This Row],[Volume MT/Head]]*Table1[[#This Row],[Price USD/(MT/Head)]]</f>
        <v>0</v>
      </c>
      <c r="W3504" s="28">
        <f>Table1[[#This Row],[Commission SDG/MT]]*Table1[[#This Row],[Volume in Units]]</f>
        <v>0</v>
      </c>
      <c r="Y3504" s="28">
        <f t="shared" si="293"/>
        <v>0</v>
      </c>
      <c r="Z3504" s="6">
        <f>IFERROR((Table1[[#This Row],[Total Cost SDG]]/Table1[[#This Row],[Volume MT/Head]]),0)</f>
        <v>0</v>
      </c>
      <c r="AA3504" s="57" t="e">
        <f t="shared" si="294"/>
        <v>#DIV/0!</v>
      </c>
      <c r="AB3504" s="57">
        <f>IFERROR((Table1[[#This Row],[Total Cost USD]]/Table1[[#This Row],[Volume MT/Head]]),0)</f>
        <v>0</v>
      </c>
      <c r="AD3504" s="6">
        <f>Table1[[#This Row],[Volume MT/Head]]-Table1[[#This Row],[Delivered MT]]</f>
        <v>0</v>
      </c>
      <c r="AE3504" s="6">
        <f>Table1[[#This Row],[Delivered MT]]*Table1[[#This Row],[Average Cost SDG/MT]]</f>
        <v>0</v>
      </c>
    </row>
    <row r="3505" spans="1:31" hidden="1" x14ac:dyDescent="0.2">
      <c r="A3505" s="1">
        <v>3516</v>
      </c>
      <c r="P3505" s="6">
        <f t="shared" si="291"/>
        <v>0</v>
      </c>
      <c r="R3505" s="6">
        <f t="shared" si="292"/>
        <v>0</v>
      </c>
      <c r="S3505" s="57">
        <f t="shared" si="295"/>
        <v>0</v>
      </c>
      <c r="T3505" s="6">
        <f>Table1[[#This Row],[Volume in Units]]*Table1[[#This Row],[Price SDG/Unit]]</f>
        <v>0</v>
      </c>
      <c r="U3505" s="57">
        <f>Table1[[#This Row],[Volume MT/Head]]*Table1[[#This Row],[Price USD/(MT/Head)]]</f>
        <v>0</v>
      </c>
      <c r="W3505" s="28">
        <f>Table1[[#This Row],[Commission SDG/MT]]*Table1[[#This Row],[Volume in Units]]</f>
        <v>0</v>
      </c>
      <c r="Y3505" s="28">
        <f t="shared" si="293"/>
        <v>0</v>
      </c>
      <c r="Z3505" s="6">
        <f>IFERROR((Table1[[#This Row],[Total Cost SDG]]/Table1[[#This Row],[Volume MT/Head]]),0)</f>
        <v>0</v>
      </c>
      <c r="AA3505" s="57" t="e">
        <f t="shared" si="294"/>
        <v>#DIV/0!</v>
      </c>
      <c r="AB3505" s="57">
        <f>IFERROR((Table1[[#This Row],[Total Cost USD]]/Table1[[#This Row],[Volume MT/Head]]),0)</f>
        <v>0</v>
      </c>
      <c r="AD3505" s="6">
        <f>Table1[[#This Row],[Volume MT/Head]]-Table1[[#This Row],[Delivered MT]]</f>
        <v>0</v>
      </c>
      <c r="AE3505" s="6">
        <f>Table1[[#This Row],[Delivered MT]]*Table1[[#This Row],[Average Cost SDG/MT]]</f>
        <v>0</v>
      </c>
    </row>
    <row r="3506" spans="1:31" hidden="1" x14ac:dyDescent="0.2">
      <c r="A3506" s="1">
        <v>3517</v>
      </c>
      <c r="P3506" s="6">
        <f t="shared" si="291"/>
        <v>0</v>
      </c>
      <c r="R3506" s="6">
        <f t="shared" si="292"/>
        <v>0</v>
      </c>
      <c r="S3506" s="57">
        <f t="shared" si="295"/>
        <v>0</v>
      </c>
      <c r="T3506" s="6">
        <f>Table1[[#This Row],[Volume in Units]]*Table1[[#This Row],[Price SDG/Unit]]</f>
        <v>0</v>
      </c>
      <c r="U3506" s="57">
        <f>Table1[[#This Row],[Volume MT/Head]]*Table1[[#This Row],[Price USD/(MT/Head)]]</f>
        <v>0</v>
      </c>
      <c r="W3506" s="28">
        <f>Table1[[#This Row],[Commission SDG/MT]]*Table1[[#This Row],[Volume in Units]]</f>
        <v>0</v>
      </c>
      <c r="Y3506" s="28">
        <f t="shared" si="293"/>
        <v>0</v>
      </c>
      <c r="Z3506" s="6">
        <f>IFERROR((Table1[[#This Row],[Total Cost SDG]]/Table1[[#This Row],[Volume MT/Head]]),0)</f>
        <v>0</v>
      </c>
      <c r="AA3506" s="57" t="e">
        <f t="shared" si="294"/>
        <v>#DIV/0!</v>
      </c>
      <c r="AB3506" s="57">
        <f>IFERROR((Table1[[#This Row],[Total Cost USD]]/Table1[[#This Row],[Volume MT/Head]]),0)</f>
        <v>0</v>
      </c>
      <c r="AD3506" s="6">
        <f>Table1[[#This Row],[Volume MT/Head]]-Table1[[#This Row],[Delivered MT]]</f>
        <v>0</v>
      </c>
      <c r="AE3506" s="6">
        <f>Table1[[#This Row],[Delivered MT]]*Table1[[#This Row],[Average Cost SDG/MT]]</f>
        <v>0</v>
      </c>
    </row>
    <row r="3507" spans="1:31" hidden="1" x14ac:dyDescent="0.2">
      <c r="A3507" s="1">
        <v>3518</v>
      </c>
      <c r="P3507" s="6">
        <f t="shared" si="291"/>
        <v>0</v>
      </c>
      <c r="R3507" s="6">
        <f t="shared" si="292"/>
        <v>0</v>
      </c>
      <c r="S3507" s="57">
        <f t="shared" si="295"/>
        <v>0</v>
      </c>
      <c r="T3507" s="6">
        <f>Table1[[#This Row],[Volume in Units]]*Table1[[#This Row],[Price SDG/Unit]]</f>
        <v>0</v>
      </c>
      <c r="U3507" s="57">
        <f>Table1[[#This Row],[Volume MT/Head]]*Table1[[#This Row],[Price USD/(MT/Head)]]</f>
        <v>0</v>
      </c>
      <c r="W3507" s="28">
        <f>Table1[[#This Row],[Commission SDG/MT]]*Table1[[#This Row],[Volume in Units]]</f>
        <v>0</v>
      </c>
      <c r="Y3507" s="28">
        <f t="shared" si="293"/>
        <v>0</v>
      </c>
      <c r="Z3507" s="6">
        <f>IFERROR((Table1[[#This Row],[Total Cost SDG]]/Table1[[#This Row],[Volume MT/Head]]),0)</f>
        <v>0</v>
      </c>
      <c r="AA3507" s="57" t="e">
        <f t="shared" si="294"/>
        <v>#DIV/0!</v>
      </c>
      <c r="AB3507" s="57">
        <f>IFERROR((Table1[[#This Row],[Total Cost USD]]/Table1[[#This Row],[Volume MT/Head]]),0)</f>
        <v>0</v>
      </c>
      <c r="AD3507" s="6">
        <f>Table1[[#This Row],[Volume MT/Head]]-Table1[[#This Row],[Delivered MT]]</f>
        <v>0</v>
      </c>
      <c r="AE3507" s="6">
        <f>Table1[[#This Row],[Delivered MT]]*Table1[[#This Row],[Average Cost SDG/MT]]</f>
        <v>0</v>
      </c>
    </row>
    <row r="3508" spans="1:31" hidden="1" x14ac:dyDescent="0.2">
      <c r="A3508" s="1">
        <v>3519</v>
      </c>
      <c r="P3508" s="6">
        <f t="shared" si="291"/>
        <v>0</v>
      </c>
      <c r="R3508" s="6">
        <f t="shared" si="292"/>
        <v>0</v>
      </c>
      <c r="S3508" s="57">
        <f t="shared" si="295"/>
        <v>0</v>
      </c>
      <c r="T3508" s="6">
        <f>Table1[[#This Row],[Volume in Units]]*Table1[[#This Row],[Price SDG/Unit]]</f>
        <v>0</v>
      </c>
      <c r="U3508" s="57">
        <f>Table1[[#This Row],[Volume MT/Head]]*Table1[[#This Row],[Price USD/(MT/Head)]]</f>
        <v>0</v>
      </c>
      <c r="W3508" s="28">
        <f>Table1[[#This Row],[Commission SDG/MT]]*Table1[[#This Row],[Volume in Units]]</f>
        <v>0</v>
      </c>
      <c r="Y3508" s="28">
        <f t="shared" si="293"/>
        <v>0</v>
      </c>
      <c r="Z3508" s="6">
        <f>IFERROR((Table1[[#This Row],[Total Cost SDG]]/Table1[[#This Row],[Volume MT/Head]]),0)</f>
        <v>0</v>
      </c>
      <c r="AA3508" s="57" t="e">
        <f t="shared" si="294"/>
        <v>#DIV/0!</v>
      </c>
      <c r="AB3508" s="57">
        <f>IFERROR((Table1[[#This Row],[Total Cost USD]]/Table1[[#This Row],[Volume MT/Head]]),0)</f>
        <v>0</v>
      </c>
      <c r="AD3508" s="6">
        <f>Table1[[#This Row],[Volume MT/Head]]-Table1[[#This Row],[Delivered MT]]</f>
        <v>0</v>
      </c>
      <c r="AE3508" s="6">
        <f>Table1[[#This Row],[Delivered MT]]*Table1[[#This Row],[Average Cost SDG/MT]]</f>
        <v>0</v>
      </c>
    </row>
    <row r="3509" spans="1:31" hidden="1" x14ac:dyDescent="0.2">
      <c r="A3509" s="1">
        <v>3520</v>
      </c>
      <c r="P3509" s="6">
        <f t="shared" si="291"/>
        <v>0</v>
      </c>
      <c r="R3509" s="6">
        <f t="shared" si="292"/>
        <v>0</v>
      </c>
      <c r="S3509" s="57">
        <f t="shared" si="295"/>
        <v>0</v>
      </c>
      <c r="T3509" s="6">
        <f>Table1[[#This Row],[Volume in Units]]*Table1[[#This Row],[Price SDG/Unit]]</f>
        <v>0</v>
      </c>
      <c r="U3509" s="57">
        <f>Table1[[#This Row],[Volume MT/Head]]*Table1[[#This Row],[Price USD/(MT/Head)]]</f>
        <v>0</v>
      </c>
      <c r="W3509" s="28">
        <f>Table1[[#This Row],[Commission SDG/MT]]*Table1[[#This Row],[Volume in Units]]</f>
        <v>0</v>
      </c>
      <c r="Y3509" s="28">
        <f t="shared" si="293"/>
        <v>0</v>
      </c>
      <c r="Z3509" s="6">
        <f>IFERROR((Table1[[#This Row],[Total Cost SDG]]/Table1[[#This Row],[Volume MT/Head]]),0)</f>
        <v>0</v>
      </c>
      <c r="AA3509" s="57" t="e">
        <f t="shared" si="294"/>
        <v>#DIV/0!</v>
      </c>
      <c r="AB3509" s="57">
        <f>IFERROR((Table1[[#This Row],[Total Cost USD]]/Table1[[#This Row],[Volume MT/Head]]),0)</f>
        <v>0</v>
      </c>
      <c r="AD3509" s="6">
        <f>Table1[[#This Row],[Volume MT/Head]]-Table1[[#This Row],[Delivered MT]]</f>
        <v>0</v>
      </c>
      <c r="AE3509" s="6">
        <f>Table1[[#This Row],[Delivered MT]]*Table1[[#This Row],[Average Cost SDG/MT]]</f>
        <v>0</v>
      </c>
    </row>
    <row r="3510" spans="1:31" hidden="1" x14ac:dyDescent="0.2">
      <c r="A3510" s="1">
        <v>3521</v>
      </c>
      <c r="P3510" s="6">
        <f t="shared" si="291"/>
        <v>0</v>
      </c>
      <c r="R3510" s="6">
        <f t="shared" si="292"/>
        <v>0</v>
      </c>
      <c r="S3510" s="57">
        <f t="shared" si="295"/>
        <v>0</v>
      </c>
      <c r="T3510" s="6">
        <f>Table1[[#This Row],[Volume in Units]]*Table1[[#This Row],[Price SDG/Unit]]</f>
        <v>0</v>
      </c>
      <c r="U3510" s="57">
        <f>Table1[[#This Row],[Volume MT/Head]]*Table1[[#This Row],[Price USD/(MT/Head)]]</f>
        <v>0</v>
      </c>
      <c r="W3510" s="28">
        <f>Table1[[#This Row],[Commission SDG/MT]]*Table1[[#This Row],[Volume in Units]]</f>
        <v>0</v>
      </c>
      <c r="Y3510" s="28">
        <f t="shared" si="293"/>
        <v>0</v>
      </c>
      <c r="Z3510" s="6">
        <f>IFERROR((Table1[[#This Row],[Total Cost SDG]]/Table1[[#This Row],[Volume MT/Head]]),0)</f>
        <v>0</v>
      </c>
      <c r="AA3510" s="57" t="e">
        <f t="shared" si="294"/>
        <v>#DIV/0!</v>
      </c>
      <c r="AB3510" s="57">
        <f>IFERROR((Table1[[#This Row],[Total Cost USD]]/Table1[[#This Row],[Volume MT/Head]]),0)</f>
        <v>0</v>
      </c>
      <c r="AD3510" s="6">
        <f>Table1[[#This Row],[Volume MT/Head]]-Table1[[#This Row],[Delivered MT]]</f>
        <v>0</v>
      </c>
      <c r="AE3510" s="6">
        <f>Table1[[#This Row],[Delivered MT]]*Table1[[#This Row],[Average Cost SDG/MT]]</f>
        <v>0</v>
      </c>
    </row>
    <row r="3511" spans="1:31" hidden="1" x14ac:dyDescent="0.2">
      <c r="A3511" s="1">
        <v>3522</v>
      </c>
      <c r="P3511" s="6">
        <f t="shared" si="291"/>
        <v>0</v>
      </c>
      <c r="R3511" s="6">
        <f t="shared" si="292"/>
        <v>0</v>
      </c>
      <c r="S3511" s="57">
        <f t="shared" si="295"/>
        <v>0</v>
      </c>
      <c r="T3511" s="6">
        <f>Table1[[#This Row],[Volume in Units]]*Table1[[#This Row],[Price SDG/Unit]]</f>
        <v>0</v>
      </c>
      <c r="U3511" s="57">
        <f>Table1[[#This Row],[Volume MT/Head]]*Table1[[#This Row],[Price USD/(MT/Head)]]</f>
        <v>0</v>
      </c>
      <c r="W3511" s="28">
        <f>Table1[[#This Row],[Commission SDG/MT]]*Table1[[#This Row],[Volume in Units]]</f>
        <v>0</v>
      </c>
      <c r="Y3511" s="28">
        <f t="shared" si="293"/>
        <v>0</v>
      </c>
      <c r="Z3511" s="6">
        <f>IFERROR((Table1[[#This Row],[Total Cost SDG]]/Table1[[#This Row],[Volume MT/Head]]),0)</f>
        <v>0</v>
      </c>
      <c r="AA3511" s="57" t="e">
        <f t="shared" si="294"/>
        <v>#DIV/0!</v>
      </c>
      <c r="AB3511" s="57">
        <f>IFERROR((Table1[[#This Row],[Total Cost USD]]/Table1[[#This Row],[Volume MT/Head]]),0)</f>
        <v>0</v>
      </c>
      <c r="AD3511" s="6">
        <f>Table1[[#This Row],[Volume MT/Head]]-Table1[[#This Row],[Delivered MT]]</f>
        <v>0</v>
      </c>
      <c r="AE3511" s="6">
        <f>Table1[[#This Row],[Delivered MT]]*Table1[[#This Row],[Average Cost SDG/MT]]</f>
        <v>0</v>
      </c>
    </row>
    <row r="3512" spans="1:31" hidden="1" x14ac:dyDescent="0.2">
      <c r="A3512" s="1">
        <v>3523</v>
      </c>
      <c r="P3512" s="6">
        <f t="shared" si="291"/>
        <v>0</v>
      </c>
      <c r="R3512" s="6">
        <f t="shared" si="292"/>
        <v>0</v>
      </c>
      <c r="S3512" s="57">
        <f t="shared" si="295"/>
        <v>0</v>
      </c>
      <c r="T3512" s="6">
        <f>Table1[[#This Row],[Volume in Units]]*Table1[[#This Row],[Price SDG/Unit]]</f>
        <v>0</v>
      </c>
      <c r="U3512" s="57">
        <f>Table1[[#This Row],[Volume MT/Head]]*Table1[[#This Row],[Price USD/(MT/Head)]]</f>
        <v>0</v>
      </c>
      <c r="W3512" s="28">
        <f>Table1[[#This Row],[Commission SDG/MT]]*Table1[[#This Row],[Volume in Units]]</f>
        <v>0</v>
      </c>
      <c r="Y3512" s="28">
        <f t="shared" si="293"/>
        <v>0</v>
      </c>
      <c r="Z3512" s="6">
        <f>IFERROR((Table1[[#This Row],[Total Cost SDG]]/Table1[[#This Row],[Volume MT/Head]]),0)</f>
        <v>0</v>
      </c>
      <c r="AA3512" s="57" t="e">
        <f t="shared" si="294"/>
        <v>#DIV/0!</v>
      </c>
      <c r="AB3512" s="57">
        <f>IFERROR((Table1[[#This Row],[Total Cost USD]]/Table1[[#This Row],[Volume MT/Head]]),0)</f>
        <v>0</v>
      </c>
      <c r="AD3512" s="6">
        <f>Table1[[#This Row],[Volume MT/Head]]-Table1[[#This Row],[Delivered MT]]</f>
        <v>0</v>
      </c>
      <c r="AE3512" s="6">
        <f>Table1[[#This Row],[Delivered MT]]*Table1[[#This Row],[Average Cost SDG/MT]]</f>
        <v>0</v>
      </c>
    </row>
    <row r="3513" spans="1:31" hidden="1" x14ac:dyDescent="0.2">
      <c r="A3513" s="1">
        <v>3524</v>
      </c>
      <c r="P3513" s="6">
        <f t="shared" si="291"/>
        <v>0</v>
      </c>
      <c r="R3513" s="6">
        <f t="shared" si="292"/>
        <v>0</v>
      </c>
      <c r="S3513" s="57">
        <f t="shared" si="295"/>
        <v>0</v>
      </c>
      <c r="T3513" s="6">
        <f>Table1[[#This Row],[Volume in Units]]*Table1[[#This Row],[Price SDG/Unit]]</f>
        <v>0</v>
      </c>
      <c r="U3513" s="57">
        <f>Table1[[#This Row],[Volume MT/Head]]*Table1[[#This Row],[Price USD/(MT/Head)]]</f>
        <v>0</v>
      </c>
      <c r="W3513" s="28">
        <f>Table1[[#This Row],[Commission SDG/MT]]*Table1[[#This Row],[Volume in Units]]</f>
        <v>0</v>
      </c>
      <c r="Y3513" s="28">
        <f t="shared" si="293"/>
        <v>0</v>
      </c>
      <c r="Z3513" s="6">
        <f>IFERROR((Table1[[#This Row],[Total Cost SDG]]/Table1[[#This Row],[Volume MT/Head]]),0)</f>
        <v>0</v>
      </c>
      <c r="AA3513" s="57" t="e">
        <f t="shared" si="294"/>
        <v>#DIV/0!</v>
      </c>
      <c r="AB3513" s="57">
        <f>IFERROR((Table1[[#This Row],[Total Cost USD]]/Table1[[#This Row],[Volume MT/Head]]),0)</f>
        <v>0</v>
      </c>
      <c r="AD3513" s="6">
        <f>Table1[[#This Row],[Volume MT/Head]]-Table1[[#This Row],[Delivered MT]]</f>
        <v>0</v>
      </c>
      <c r="AE3513" s="6">
        <f>Table1[[#This Row],[Delivered MT]]*Table1[[#This Row],[Average Cost SDG/MT]]</f>
        <v>0</v>
      </c>
    </row>
    <row r="3514" spans="1:31" hidden="1" x14ac:dyDescent="0.2">
      <c r="A3514" s="1">
        <v>3525</v>
      </c>
      <c r="P3514" s="6">
        <f t="shared" si="291"/>
        <v>0</v>
      </c>
      <c r="R3514" s="6">
        <f t="shared" si="292"/>
        <v>0</v>
      </c>
      <c r="S3514" s="57">
        <f t="shared" si="295"/>
        <v>0</v>
      </c>
      <c r="T3514" s="6">
        <f>Table1[[#This Row],[Volume in Units]]*Table1[[#This Row],[Price SDG/Unit]]</f>
        <v>0</v>
      </c>
      <c r="U3514" s="57">
        <f>Table1[[#This Row],[Volume MT/Head]]*Table1[[#This Row],[Price USD/(MT/Head)]]</f>
        <v>0</v>
      </c>
      <c r="W3514" s="28">
        <f>Table1[[#This Row],[Commission SDG/MT]]*Table1[[#This Row],[Volume in Units]]</f>
        <v>0</v>
      </c>
      <c r="Y3514" s="28">
        <f t="shared" si="293"/>
        <v>0</v>
      </c>
      <c r="Z3514" s="6">
        <f>IFERROR((Table1[[#This Row],[Total Cost SDG]]/Table1[[#This Row],[Volume MT/Head]]),0)</f>
        <v>0</v>
      </c>
      <c r="AA3514" s="57" t="e">
        <f t="shared" si="294"/>
        <v>#DIV/0!</v>
      </c>
      <c r="AB3514" s="57">
        <f>IFERROR((Table1[[#This Row],[Total Cost USD]]/Table1[[#This Row],[Volume MT/Head]]),0)</f>
        <v>0</v>
      </c>
      <c r="AD3514" s="6">
        <f>Table1[[#This Row],[Volume MT/Head]]-Table1[[#This Row],[Delivered MT]]</f>
        <v>0</v>
      </c>
      <c r="AE3514" s="6">
        <f>Table1[[#This Row],[Delivered MT]]*Table1[[#This Row],[Average Cost SDG/MT]]</f>
        <v>0</v>
      </c>
    </row>
    <row r="3515" spans="1:31" hidden="1" x14ac:dyDescent="0.2">
      <c r="A3515" s="1">
        <v>3526</v>
      </c>
      <c r="P3515" s="6">
        <f t="shared" si="291"/>
        <v>0</v>
      </c>
      <c r="R3515" s="6">
        <f t="shared" si="292"/>
        <v>0</v>
      </c>
      <c r="S3515" s="57">
        <f t="shared" si="295"/>
        <v>0</v>
      </c>
      <c r="T3515" s="6">
        <f>Table1[[#This Row],[Volume in Units]]*Table1[[#This Row],[Price SDG/Unit]]</f>
        <v>0</v>
      </c>
      <c r="U3515" s="57">
        <f>Table1[[#This Row],[Volume MT/Head]]*Table1[[#This Row],[Price USD/(MT/Head)]]</f>
        <v>0</v>
      </c>
      <c r="W3515" s="28">
        <f>Table1[[#This Row],[Commission SDG/MT]]*Table1[[#This Row],[Volume in Units]]</f>
        <v>0</v>
      </c>
      <c r="Y3515" s="28">
        <f t="shared" si="293"/>
        <v>0</v>
      </c>
      <c r="Z3515" s="6">
        <f>IFERROR((Table1[[#This Row],[Total Cost SDG]]/Table1[[#This Row],[Volume MT/Head]]),0)</f>
        <v>0</v>
      </c>
      <c r="AA3515" s="57" t="e">
        <f t="shared" si="294"/>
        <v>#DIV/0!</v>
      </c>
      <c r="AB3515" s="57">
        <f>IFERROR((Table1[[#This Row],[Total Cost USD]]/Table1[[#This Row],[Volume MT/Head]]),0)</f>
        <v>0</v>
      </c>
      <c r="AD3515" s="6">
        <f>Table1[[#This Row],[Volume MT/Head]]-Table1[[#This Row],[Delivered MT]]</f>
        <v>0</v>
      </c>
      <c r="AE3515" s="6">
        <f>Table1[[#This Row],[Delivered MT]]*Table1[[#This Row],[Average Cost SDG/MT]]</f>
        <v>0</v>
      </c>
    </row>
    <row r="3516" spans="1:31" hidden="1" x14ac:dyDescent="0.2">
      <c r="A3516" s="1">
        <v>3527</v>
      </c>
      <c r="P3516" s="6">
        <f t="shared" si="291"/>
        <v>0</v>
      </c>
      <c r="R3516" s="6">
        <f t="shared" si="292"/>
        <v>0</v>
      </c>
      <c r="S3516" s="57">
        <f t="shared" si="295"/>
        <v>0</v>
      </c>
      <c r="T3516" s="6">
        <f>Table1[[#This Row],[Volume in Units]]*Table1[[#This Row],[Price SDG/Unit]]</f>
        <v>0</v>
      </c>
      <c r="U3516" s="57">
        <f>Table1[[#This Row],[Volume MT/Head]]*Table1[[#This Row],[Price USD/(MT/Head)]]</f>
        <v>0</v>
      </c>
      <c r="W3516" s="28">
        <f>Table1[[#This Row],[Commission SDG/MT]]*Table1[[#This Row],[Volume in Units]]</f>
        <v>0</v>
      </c>
      <c r="Y3516" s="28">
        <f t="shared" si="293"/>
        <v>0</v>
      </c>
      <c r="Z3516" s="6">
        <f>IFERROR((Table1[[#This Row],[Total Cost SDG]]/Table1[[#This Row],[Volume MT/Head]]),0)</f>
        <v>0</v>
      </c>
      <c r="AA3516" s="57" t="e">
        <f t="shared" si="294"/>
        <v>#DIV/0!</v>
      </c>
      <c r="AB3516" s="57">
        <f>IFERROR((Table1[[#This Row],[Total Cost USD]]/Table1[[#This Row],[Volume MT/Head]]),0)</f>
        <v>0</v>
      </c>
      <c r="AD3516" s="6">
        <f>Table1[[#This Row],[Volume MT/Head]]-Table1[[#This Row],[Delivered MT]]</f>
        <v>0</v>
      </c>
      <c r="AE3516" s="6">
        <f>Table1[[#This Row],[Delivered MT]]*Table1[[#This Row],[Average Cost SDG/MT]]</f>
        <v>0</v>
      </c>
    </row>
    <row r="3517" spans="1:31" hidden="1" x14ac:dyDescent="0.2">
      <c r="A3517" s="1">
        <v>3528</v>
      </c>
      <c r="P3517" s="6">
        <f t="shared" si="291"/>
        <v>0</v>
      </c>
      <c r="R3517" s="6">
        <f t="shared" si="292"/>
        <v>0</v>
      </c>
      <c r="S3517" s="57">
        <f t="shared" si="295"/>
        <v>0</v>
      </c>
      <c r="T3517" s="6">
        <f>Table1[[#This Row],[Volume in Units]]*Table1[[#This Row],[Price SDG/Unit]]</f>
        <v>0</v>
      </c>
      <c r="U3517" s="57">
        <f>Table1[[#This Row],[Volume MT/Head]]*Table1[[#This Row],[Price USD/(MT/Head)]]</f>
        <v>0</v>
      </c>
      <c r="W3517" s="28">
        <f>Table1[[#This Row],[Commission SDG/MT]]*Table1[[#This Row],[Volume in Units]]</f>
        <v>0</v>
      </c>
      <c r="Y3517" s="28">
        <f t="shared" si="293"/>
        <v>0</v>
      </c>
      <c r="Z3517" s="6">
        <f>IFERROR((Table1[[#This Row],[Total Cost SDG]]/Table1[[#This Row],[Volume MT/Head]]),0)</f>
        <v>0</v>
      </c>
      <c r="AA3517" s="57" t="e">
        <f t="shared" si="294"/>
        <v>#DIV/0!</v>
      </c>
      <c r="AB3517" s="57">
        <f>IFERROR((Table1[[#This Row],[Total Cost USD]]/Table1[[#This Row],[Volume MT/Head]]),0)</f>
        <v>0</v>
      </c>
      <c r="AD3517" s="6">
        <f>Table1[[#This Row],[Volume MT/Head]]-Table1[[#This Row],[Delivered MT]]</f>
        <v>0</v>
      </c>
      <c r="AE3517" s="6">
        <f>Table1[[#This Row],[Delivered MT]]*Table1[[#This Row],[Average Cost SDG/MT]]</f>
        <v>0</v>
      </c>
    </row>
    <row r="3518" spans="1:31" hidden="1" x14ac:dyDescent="0.2">
      <c r="A3518" s="1">
        <v>3529</v>
      </c>
      <c r="P3518" s="6">
        <f t="shared" si="291"/>
        <v>0</v>
      </c>
      <c r="R3518" s="6">
        <f t="shared" si="292"/>
        <v>0</v>
      </c>
      <c r="S3518" s="57">
        <f t="shared" si="295"/>
        <v>0</v>
      </c>
      <c r="T3518" s="6">
        <f>Table1[[#This Row],[Volume in Units]]*Table1[[#This Row],[Price SDG/Unit]]</f>
        <v>0</v>
      </c>
      <c r="U3518" s="57">
        <f>Table1[[#This Row],[Volume MT/Head]]*Table1[[#This Row],[Price USD/(MT/Head)]]</f>
        <v>0</v>
      </c>
      <c r="W3518" s="28">
        <f>Table1[[#This Row],[Commission SDG/MT]]*Table1[[#This Row],[Volume in Units]]</f>
        <v>0</v>
      </c>
      <c r="Y3518" s="28">
        <f t="shared" si="293"/>
        <v>0</v>
      </c>
      <c r="Z3518" s="6">
        <f>IFERROR((Table1[[#This Row],[Total Cost SDG]]/Table1[[#This Row],[Volume MT/Head]]),0)</f>
        <v>0</v>
      </c>
      <c r="AA3518" s="57" t="e">
        <f t="shared" si="294"/>
        <v>#DIV/0!</v>
      </c>
      <c r="AB3518" s="57">
        <f>IFERROR((Table1[[#This Row],[Total Cost USD]]/Table1[[#This Row],[Volume MT/Head]]),0)</f>
        <v>0</v>
      </c>
      <c r="AD3518" s="6">
        <f>Table1[[#This Row],[Volume MT/Head]]-Table1[[#This Row],[Delivered MT]]</f>
        <v>0</v>
      </c>
      <c r="AE3518" s="6">
        <f>Table1[[#This Row],[Delivered MT]]*Table1[[#This Row],[Average Cost SDG/MT]]</f>
        <v>0</v>
      </c>
    </row>
    <row r="3519" spans="1:31" hidden="1" x14ac:dyDescent="0.2">
      <c r="A3519" s="1">
        <v>3530</v>
      </c>
      <c r="P3519" s="6">
        <f t="shared" si="291"/>
        <v>0</v>
      </c>
      <c r="R3519" s="6">
        <f t="shared" si="292"/>
        <v>0</v>
      </c>
      <c r="S3519" s="57">
        <f t="shared" si="295"/>
        <v>0</v>
      </c>
      <c r="T3519" s="6">
        <f>Table1[[#This Row],[Volume in Units]]*Table1[[#This Row],[Price SDG/Unit]]</f>
        <v>0</v>
      </c>
      <c r="U3519" s="57">
        <f>Table1[[#This Row],[Volume MT/Head]]*Table1[[#This Row],[Price USD/(MT/Head)]]</f>
        <v>0</v>
      </c>
      <c r="W3519" s="28">
        <f>Table1[[#This Row],[Commission SDG/MT]]*Table1[[#This Row],[Volume in Units]]</f>
        <v>0</v>
      </c>
      <c r="Y3519" s="28">
        <f t="shared" si="293"/>
        <v>0</v>
      </c>
      <c r="Z3519" s="6">
        <f>IFERROR((Table1[[#This Row],[Total Cost SDG]]/Table1[[#This Row],[Volume MT/Head]]),0)</f>
        <v>0</v>
      </c>
      <c r="AA3519" s="57" t="e">
        <f t="shared" si="294"/>
        <v>#DIV/0!</v>
      </c>
      <c r="AB3519" s="57">
        <f>IFERROR((Table1[[#This Row],[Total Cost USD]]/Table1[[#This Row],[Volume MT/Head]]),0)</f>
        <v>0</v>
      </c>
      <c r="AD3519" s="6">
        <f>Table1[[#This Row],[Volume MT/Head]]-Table1[[#This Row],[Delivered MT]]</f>
        <v>0</v>
      </c>
      <c r="AE3519" s="6">
        <f>Table1[[#This Row],[Delivered MT]]*Table1[[#This Row],[Average Cost SDG/MT]]</f>
        <v>0</v>
      </c>
    </row>
    <row r="3520" spans="1:31" hidden="1" x14ac:dyDescent="0.2">
      <c r="A3520" s="1">
        <v>3531</v>
      </c>
      <c r="P3520" s="6">
        <f t="shared" si="291"/>
        <v>0</v>
      </c>
      <c r="R3520" s="6">
        <f t="shared" si="292"/>
        <v>0</v>
      </c>
      <c r="S3520" s="57">
        <f t="shared" si="295"/>
        <v>0</v>
      </c>
      <c r="T3520" s="6">
        <f>Table1[[#This Row],[Volume in Units]]*Table1[[#This Row],[Price SDG/Unit]]</f>
        <v>0</v>
      </c>
      <c r="U3520" s="57">
        <f>Table1[[#This Row],[Volume MT/Head]]*Table1[[#This Row],[Price USD/(MT/Head)]]</f>
        <v>0</v>
      </c>
      <c r="W3520" s="28">
        <f>Table1[[#This Row],[Commission SDG/MT]]*Table1[[#This Row],[Volume in Units]]</f>
        <v>0</v>
      </c>
      <c r="Y3520" s="28">
        <f t="shared" si="293"/>
        <v>0</v>
      </c>
      <c r="Z3520" s="6">
        <f>IFERROR((Table1[[#This Row],[Total Cost SDG]]/Table1[[#This Row],[Volume MT/Head]]),0)</f>
        <v>0</v>
      </c>
      <c r="AA3520" s="57" t="e">
        <f t="shared" si="294"/>
        <v>#DIV/0!</v>
      </c>
      <c r="AB3520" s="57">
        <f>IFERROR((Table1[[#This Row],[Total Cost USD]]/Table1[[#This Row],[Volume MT/Head]]),0)</f>
        <v>0</v>
      </c>
      <c r="AD3520" s="6">
        <f>Table1[[#This Row],[Volume MT/Head]]-Table1[[#This Row],[Delivered MT]]</f>
        <v>0</v>
      </c>
      <c r="AE3520" s="6">
        <f>Table1[[#This Row],[Delivered MT]]*Table1[[#This Row],[Average Cost SDG/MT]]</f>
        <v>0</v>
      </c>
    </row>
    <row r="3521" spans="1:31" hidden="1" x14ac:dyDescent="0.2">
      <c r="A3521" s="1">
        <v>3532</v>
      </c>
      <c r="P3521" s="6">
        <f t="shared" si="291"/>
        <v>0</v>
      </c>
      <c r="R3521" s="6">
        <f t="shared" si="292"/>
        <v>0</v>
      </c>
      <c r="S3521" s="57">
        <f t="shared" si="295"/>
        <v>0</v>
      </c>
      <c r="T3521" s="6">
        <f>Table1[[#This Row],[Volume in Units]]*Table1[[#This Row],[Price SDG/Unit]]</f>
        <v>0</v>
      </c>
      <c r="U3521" s="57">
        <f>Table1[[#This Row],[Volume MT/Head]]*Table1[[#This Row],[Price USD/(MT/Head)]]</f>
        <v>0</v>
      </c>
      <c r="W3521" s="28">
        <f>Table1[[#This Row],[Commission SDG/MT]]*Table1[[#This Row],[Volume in Units]]</f>
        <v>0</v>
      </c>
      <c r="Y3521" s="28">
        <f t="shared" si="293"/>
        <v>0</v>
      </c>
      <c r="Z3521" s="6">
        <f>IFERROR((Table1[[#This Row],[Total Cost SDG]]/Table1[[#This Row],[Volume MT/Head]]),0)</f>
        <v>0</v>
      </c>
      <c r="AA3521" s="57" t="e">
        <f t="shared" si="294"/>
        <v>#DIV/0!</v>
      </c>
      <c r="AB3521" s="57">
        <f>IFERROR((Table1[[#This Row],[Total Cost USD]]/Table1[[#This Row],[Volume MT/Head]]),0)</f>
        <v>0</v>
      </c>
      <c r="AD3521" s="6">
        <f>Table1[[#This Row],[Volume MT/Head]]-Table1[[#This Row],[Delivered MT]]</f>
        <v>0</v>
      </c>
      <c r="AE3521" s="6">
        <f>Table1[[#This Row],[Delivered MT]]*Table1[[#This Row],[Average Cost SDG/MT]]</f>
        <v>0</v>
      </c>
    </row>
    <row r="3522" spans="1:31" hidden="1" x14ac:dyDescent="0.2">
      <c r="A3522" s="1">
        <v>3533</v>
      </c>
      <c r="P3522" s="6">
        <f t="shared" ref="P3522:P3585" si="296">IF(N3522="KG",(O3522/1000),IF(N3522="Head",(O3522*1),IF(N3522="Kantar 100lb",(O3522/22.25),IF(N3522="Kantar 315lb",(O3522*315/2204.6),IF(N3522="MT",(O3522*1),IF(N3522="Ardab",(O3522*199.726/1000),IF(N3522="104 Bag",(O3522*104/1000),IF(N3522="101 Bag",(O3522*101/1000),IF(N3522=0,0)))))))))</f>
        <v>0</v>
      </c>
      <c r="R3522" s="6">
        <f t="shared" ref="R3522:R3585" si="297">IF(N3522="KG",(Q3522*1000),IF(N3522="Head",(Q3522*1),IF(N3522="Kantar 100lb",(Q3522*22.25),IF(N3522="Kantar 315lb",(Q3522/315*2204.6),IF(N3522="MT",(Q3522*1),IF(N3522="Ardab",(Q3522/199.726*1000),IF(N3522="104 Bag",(Q3522/104*1000),IF(N3522="101 Bag",(Q3522/101*1000),IF(N3522=0,0)))))))))</f>
        <v>0</v>
      </c>
      <c r="S3522" s="57">
        <f t="shared" si="295"/>
        <v>0</v>
      </c>
      <c r="T3522" s="6">
        <f>Table1[[#This Row],[Volume in Units]]*Table1[[#This Row],[Price SDG/Unit]]</f>
        <v>0</v>
      </c>
      <c r="U3522" s="57">
        <f>Table1[[#This Row],[Volume MT/Head]]*Table1[[#This Row],[Price USD/(MT/Head)]]</f>
        <v>0</v>
      </c>
      <c r="W3522" s="28">
        <f>Table1[[#This Row],[Commission SDG/MT]]*Table1[[#This Row],[Volume in Units]]</f>
        <v>0</v>
      </c>
      <c r="Y3522" s="28">
        <f t="shared" ref="Y3522:Y3585" si="298">T3522+W3522+X3522</f>
        <v>0</v>
      </c>
      <c r="Z3522" s="6">
        <f>IFERROR((Table1[[#This Row],[Total Cost SDG]]/Table1[[#This Row],[Volume MT/Head]]),0)</f>
        <v>0</v>
      </c>
      <c r="AA3522" s="57" t="e">
        <f t="shared" ref="AA3522:AA3585" si="299">Y3522/F3522</f>
        <v>#DIV/0!</v>
      </c>
      <c r="AB3522" s="57">
        <f>IFERROR((Table1[[#This Row],[Total Cost USD]]/Table1[[#This Row],[Volume MT/Head]]),0)</f>
        <v>0</v>
      </c>
      <c r="AD3522" s="6">
        <f>Table1[[#This Row],[Volume MT/Head]]-Table1[[#This Row],[Delivered MT]]</f>
        <v>0</v>
      </c>
      <c r="AE3522" s="6">
        <f>Table1[[#This Row],[Delivered MT]]*Table1[[#This Row],[Average Cost SDG/MT]]</f>
        <v>0</v>
      </c>
    </row>
    <row r="3523" spans="1:31" hidden="1" x14ac:dyDescent="0.2">
      <c r="A3523" s="1">
        <v>3534</v>
      </c>
      <c r="P3523" s="6">
        <f t="shared" si="296"/>
        <v>0</v>
      </c>
      <c r="R3523" s="6">
        <f t="shared" si="297"/>
        <v>0</v>
      </c>
      <c r="S3523" s="57">
        <f t="shared" si="295"/>
        <v>0</v>
      </c>
      <c r="T3523" s="6">
        <f>Table1[[#This Row],[Volume in Units]]*Table1[[#This Row],[Price SDG/Unit]]</f>
        <v>0</v>
      </c>
      <c r="U3523" s="57">
        <f>Table1[[#This Row],[Volume MT/Head]]*Table1[[#This Row],[Price USD/(MT/Head)]]</f>
        <v>0</v>
      </c>
      <c r="W3523" s="28">
        <f>Table1[[#This Row],[Commission SDG/MT]]*Table1[[#This Row],[Volume in Units]]</f>
        <v>0</v>
      </c>
      <c r="Y3523" s="28">
        <f t="shared" si="298"/>
        <v>0</v>
      </c>
      <c r="Z3523" s="6">
        <f>IFERROR((Table1[[#This Row],[Total Cost SDG]]/Table1[[#This Row],[Volume MT/Head]]),0)</f>
        <v>0</v>
      </c>
      <c r="AA3523" s="57" t="e">
        <f t="shared" si="299"/>
        <v>#DIV/0!</v>
      </c>
      <c r="AB3523" s="57">
        <f>IFERROR((Table1[[#This Row],[Total Cost USD]]/Table1[[#This Row],[Volume MT/Head]]),0)</f>
        <v>0</v>
      </c>
      <c r="AD3523" s="6">
        <f>Table1[[#This Row],[Volume MT/Head]]-Table1[[#This Row],[Delivered MT]]</f>
        <v>0</v>
      </c>
      <c r="AE3523" s="6">
        <f>Table1[[#This Row],[Delivered MT]]*Table1[[#This Row],[Average Cost SDG/MT]]</f>
        <v>0</v>
      </c>
    </row>
    <row r="3524" spans="1:31" hidden="1" x14ac:dyDescent="0.2">
      <c r="A3524" s="1">
        <v>3535</v>
      </c>
      <c r="P3524" s="6">
        <f t="shared" si="296"/>
        <v>0</v>
      </c>
      <c r="R3524" s="6">
        <f t="shared" si="297"/>
        <v>0</v>
      </c>
      <c r="S3524" s="57">
        <f t="shared" si="295"/>
        <v>0</v>
      </c>
      <c r="T3524" s="6">
        <f>Table1[[#This Row],[Volume in Units]]*Table1[[#This Row],[Price SDG/Unit]]</f>
        <v>0</v>
      </c>
      <c r="U3524" s="57">
        <f>Table1[[#This Row],[Volume MT/Head]]*Table1[[#This Row],[Price USD/(MT/Head)]]</f>
        <v>0</v>
      </c>
      <c r="W3524" s="28">
        <f>Table1[[#This Row],[Commission SDG/MT]]*Table1[[#This Row],[Volume in Units]]</f>
        <v>0</v>
      </c>
      <c r="Y3524" s="28">
        <f t="shared" si="298"/>
        <v>0</v>
      </c>
      <c r="Z3524" s="6">
        <f>IFERROR((Table1[[#This Row],[Total Cost SDG]]/Table1[[#This Row],[Volume MT/Head]]),0)</f>
        <v>0</v>
      </c>
      <c r="AA3524" s="57" t="e">
        <f t="shared" si="299"/>
        <v>#DIV/0!</v>
      </c>
      <c r="AB3524" s="57">
        <f>IFERROR((Table1[[#This Row],[Total Cost USD]]/Table1[[#This Row],[Volume MT/Head]]),0)</f>
        <v>0</v>
      </c>
      <c r="AD3524" s="6">
        <f>Table1[[#This Row],[Volume MT/Head]]-Table1[[#This Row],[Delivered MT]]</f>
        <v>0</v>
      </c>
      <c r="AE3524" s="6">
        <f>Table1[[#This Row],[Delivered MT]]*Table1[[#This Row],[Average Cost SDG/MT]]</f>
        <v>0</v>
      </c>
    </row>
    <row r="3525" spans="1:31" hidden="1" x14ac:dyDescent="0.2">
      <c r="A3525" s="1">
        <v>3536</v>
      </c>
      <c r="P3525" s="6">
        <f t="shared" si="296"/>
        <v>0</v>
      </c>
      <c r="R3525" s="6">
        <f t="shared" si="297"/>
        <v>0</v>
      </c>
      <c r="S3525" s="57">
        <f t="shared" si="295"/>
        <v>0</v>
      </c>
      <c r="T3525" s="6">
        <f>Table1[[#This Row],[Volume in Units]]*Table1[[#This Row],[Price SDG/Unit]]</f>
        <v>0</v>
      </c>
      <c r="U3525" s="57">
        <f>Table1[[#This Row],[Volume MT/Head]]*Table1[[#This Row],[Price USD/(MT/Head)]]</f>
        <v>0</v>
      </c>
      <c r="W3525" s="28">
        <f>Table1[[#This Row],[Commission SDG/MT]]*Table1[[#This Row],[Volume in Units]]</f>
        <v>0</v>
      </c>
      <c r="Y3525" s="28">
        <f t="shared" si="298"/>
        <v>0</v>
      </c>
      <c r="Z3525" s="6">
        <f>IFERROR((Table1[[#This Row],[Total Cost SDG]]/Table1[[#This Row],[Volume MT/Head]]),0)</f>
        <v>0</v>
      </c>
      <c r="AA3525" s="57" t="e">
        <f t="shared" si="299"/>
        <v>#DIV/0!</v>
      </c>
      <c r="AB3525" s="57">
        <f>IFERROR((Table1[[#This Row],[Total Cost USD]]/Table1[[#This Row],[Volume MT/Head]]),0)</f>
        <v>0</v>
      </c>
      <c r="AD3525" s="6">
        <f>Table1[[#This Row],[Volume MT/Head]]-Table1[[#This Row],[Delivered MT]]</f>
        <v>0</v>
      </c>
      <c r="AE3525" s="6">
        <f>Table1[[#This Row],[Delivered MT]]*Table1[[#This Row],[Average Cost SDG/MT]]</f>
        <v>0</v>
      </c>
    </row>
    <row r="3526" spans="1:31" hidden="1" x14ac:dyDescent="0.2">
      <c r="A3526" s="1">
        <v>3537</v>
      </c>
      <c r="P3526" s="6">
        <f t="shared" si="296"/>
        <v>0</v>
      </c>
      <c r="R3526" s="6">
        <f t="shared" si="297"/>
        <v>0</v>
      </c>
      <c r="S3526" s="57">
        <f t="shared" si="295"/>
        <v>0</v>
      </c>
      <c r="T3526" s="6">
        <f>Table1[[#This Row],[Volume in Units]]*Table1[[#This Row],[Price SDG/Unit]]</f>
        <v>0</v>
      </c>
      <c r="U3526" s="57">
        <f>Table1[[#This Row],[Volume MT/Head]]*Table1[[#This Row],[Price USD/(MT/Head)]]</f>
        <v>0</v>
      </c>
      <c r="W3526" s="28">
        <f>Table1[[#This Row],[Commission SDG/MT]]*Table1[[#This Row],[Volume in Units]]</f>
        <v>0</v>
      </c>
      <c r="Y3526" s="28">
        <f t="shared" si="298"/>
        <v>0</v>
      </c>
      <c r="Z3526" s="6">
        <f>IFERROR((Table1[[#This Row],[Total Cost SDG]]/Table1[[#This Row],[Volume MT/Head]]),0)</f>
        <v>0</v>
      </c>
      <c r="AA3526" s="57" t="e">
        <f t="shared" si="299"/>
        <v>#DIV/0!</v>
      </c>
      <c r="AB3526" s="57">
        <f>IFERROR((Table1[[#This Row],[Total Cost USD]]/Table1[[#This Row],[Volume MT/Head]]),0)</f>
        <v>0</v>
      </c>
      <c r="AD3526" s="6">
        <f>Table1[[#This Row],[Volume MT/Head]]-Table1[[#This Row],[Delivered MT]]</f>
        <v>0</v>
      </c>
      <c r="AE3526" s="6">
        <f>Table1[[#This Row],[Delivered MT]]*Table1[[#This Row],[Average Cost SDG/MT]]</f>
        <v>0</v>
      </c>
    </row>
    <row r="3527" spans="1:31" hidden="1" x14ac:dyDescent="0.2">
      <c r="A3527" s="1">
        <v>3538</v>
      </c>
      <c r="P3527" s="6">
        <f t="shared" si="296"/>
        <v>0</v>
      </c>
      <c r="R3527" s="6">
        <f t="shared" si="297"/>
        <v>0</v>
      </c>
      <c r="S3527" s="57">
        <f t="shared" si="295"/>
        <v>0</v>
      </c>
      <c r="T3527" s="6">
        <f>Table1[[#This Row],[Volume in Units]]*Table1[[#This Row],[Price SDG/Unit]]</f>
        <v>0</v>
      </c>
      <c r="U3527" s="57">
        <f>Table1[[#This Row],[Volume MT/Head]]*Table1[[#This Row],[Price USD/(MT/Head)]]</f>
        <v>0</v>
      </c>
      <c r="W3527" s="28">
        <f>Table1[[#This Row],[Commission SDG/MT]]*Table1[[#This Row],[Volume in Units]]</f>
        <v>0</v>
      </c>
      <c r="Y3527" s="28">
        <f t="shared" si="298"/>
        <v>0</v>
      </c>
      <c r="Z3527" s="6">
        <f>IFERROR((Table1[[#This Row],[Total Cost SDG]]/Table1[[#This Row],[Volume MT/Head]]),0)</f>
        <v>0</v>
      </c>
      <c r="AA3527" s="57" t="e">
        <f t="shared" si="299"/>
        <v>#DIV/0!</v>
      </c>
      <c r="AB3527" s="57">
        <f>IFERROR((Table1[[#This Row],[Total Cost USD]]/Table1[[#This Row],[Volume MT/Head]]),0)</f>
        <v>0</v>
      </c>
      <c r="AD3527" s="6">
        <f>Table1[[#This Row],[Volume MT/Head]]-Table1[[#This Row],[Delivered MT]]</f>
        <v>0</v>
      </c>
      <c r="AE3527" s="6">
        <f>Table1[[#This Row],[Delivered MT]]*Table1[[#This Row],[Average Cost SDG/MT]]</f>
        <v>0</v>
      </c>
    </row>
    <row r="3528" spans="1:31" hidden="1" x14ac:dyDescent="0.2">
      <c r="A3528" s="1">
        <v>3539</v>
      </c>
      <c r="P3528" s="6">
        <f t="shared" si="296"/>
        <v>0</v>
      </c>
      <c r="R3528" s="6">
        <f t="shared" si="297"/>
        <v>0</v>
      </c>
      <c r="S3528" s="57">
        <f t="shared" si="295"/>
        <v>0</v>
      </c>
      <c r="T3528" s="6">
        <f>Table1[[#This Row],[Volume in Units]]*Table1[[#This Row],[Price SDG/Unit]]</f>
        <v>0</v>
      </c>
      <c r="U3528" s="57">
        <f>Table1[[#This Row],[Volume MT/Head]]*Table1[[#This Row],[Price USD/(MT/Head)]]</f>
        <v>0</v>
      </c>
      <c r="W3528" s="28">
        <f>Table1[[#This Row],[Commission SDG/MT]]*Table1[[#This Row],[Volume in Units]]</f>
        <v>0</v>
      </c>
      <c r="Y3528" s="28">
        <f t="shared" si="298"/>
        <v>0</v>
      </c>
      <c r="Z3528" s="6">
        <f>IFERROR((Table1[[#This Row],[Total Cost SDG]]/Table1[[#This Row],[Volume MT/Head]]),0)</f>
        <v>0</v>
      </c>
      <c r="AA3528" s="57" t="e">
        <f t="shared" si="299"/>
        <v>#DIV/0!</v>
      </c>
      <c r="AB3528" s="57">
        <f>IFERROR((Table1[[#This Row],[Total Cost USD]]/Table1[[#This Row],[Volume MT/Head]]),0)</f>
        <v>0</v>
      </c>
      <c r="AD3528" s="6">
        <f>Table1[[#This Row],[Volume MT/Head]]-Table1[[#This Row],[Delivered MT]]</f>
        <v>0</v>
      </c>
      <c r="AE3528" s="6">
        <f>Table1[[#This Row],[Delivered MT]]*Table1[[#This Row],[Average Cost SDG/MT]]</f>
        <v>0</v>
      </c>
    </row>
    <row r="3529" spans="1:31" hidden="1" x14ac:dyDescent="0.2">
      <c r="A3529" s="1">
        <v>3540</v>
      </c>
      <c r="P3529" s="6">
        <f t="shared" si="296"/>
        <v>0</v>
      </c>
      <c r="R3529" s="6">
        <f t="shared" si="297"/>
        <v>0</v>
      </c>
      <c r="S3529" s="57">
        <f t="shared" si="295"/>
        <v>0</v>
      </c>
      <c r="T3529" s="6">
        <f>Table1[[#This Row],[Volume in Units]]*Table1[[#This Row],[Price SDG/Unit]]</f>
        <v>0</v>
      </c>
      <c r="U3529" s="57">
        <f>Table1[[#This Row],[Volume MT/Head]]*Table1[[#This Row],[Price USD/(MT/Head)]]</f>
        <v>0</v>
      </c>
      <c r="W3529" s="28">
        <f>Table1[[#This Row],[Commission SDG/MT]]*Table1[[#This Row],[Volume in Units]]</f>
        <v>0</v>
      </c>
      <c r="Y3529" s="28">
        <f t="shared" si="298"/>
        <v>0</v>
      </c>
      <c r="Z3529" s="6">
        <f>IFERROR((Table1[[#This Row],[Total Cost SDG]]/Table1[[#This Row],[Volume MT/Head]]),0)</f>
        <v>0</v>
      </c>
      <c r="AA3529" s="57" t="e">
        <f t="shared" si="299"/>
        <v>#DIV/0!</v>
      </c>
      <c r="AB3529" s="57">
        <f>IFERROR((Table1[[#This Row],[Total Cost USD]]/Table1[[#This Row],[Volume MT/Head]]),0)</f>
        <v>0</v>
      </c>
      <c r="AD3529" s="6">
        <f>Table1[[#This Row],[Volume MT/Head]]-Table1[[#This Row],[Delivered MT]]</f>
        <v>0</v>
      </c>
      <c r="AE3529" s="6">
        <f>Table1[[#This Row],[Delivered MT]]*Table1[[#This Row],[Average Cost SDG/MT]]</f>
        <v>0</v>
      </c>
    </row>
    <row r="3530" spans="1:31" hidden="1" x14ac:dyDescent="0.2">
      <c r="A3530" s="1">
        <v>3541</v>
      </c>
      <c r="P3530" s="6">
        <f t="shared" si="296"/>
        <v>0</v>
      </c>
      <c r="R3530" s="6">
        <f t="shared" si="297"/>
        <v>0</v>
      </c>
      <c r="S3530" s="57">
        <f t="shared" si="295"/>
        <v>0</v>
      </c>
      <c r="T3530" s="6">
        <f>Table1[[#This Row],[Volume in Units]]*Table1[[#This Row],[Price SDG/Unit]]</f>
        <v>0</v>
      </c>
      <c r="U3530" s="57">
        <f>Table1[[#This Row],[Volume MT/Head]]*Table1[[#This Row],[Price USD/(MT/Head)]]</f>
        <v>0</v>
      </c>
      <c r="W3530" s="28">
        <f>Table1[[#This Row],[Commission SDG/MT]]*Table1[[#This Row],[Volume in Units]]</f>
        <v>0</v>
      </c>
      <c r="Y3530" s="28">
        <f t="shared" si="298"/>
        <v>0</v>
      </c>
      <c r="Z3530" s="6">
        <f>IFERROR((Table1[[#This Row],[Total Cost SDG]]/Table1[[#This Row],[Volume MT/Head]]),0)</f>
        <v>0</v>
      </c>
      <c r="AA3530" s="57" t="e">
        <f t="shared" si="299"/>
        <v>#DIV/0!</v>
      </c>
      <c r="AB3530" s="57">
        <f>IFERROR((Table1[[#This Row],[Total Cost USD]]/Table1[[#This Row],[Volume MT/Head]]),0)</f>
        <v>0</v>
      </c>
      <c r="AD3530" s="6">
        <f>Table1[[#This Row],[Volume MT/Head]]-Table1[[#This Row],[Delivered MT]]</f>
        <v>0</v>
      </c>
      <c r="AE3530" s="6">
        <f>Table1[[#This Row],[Delivered MT]]*Table1[[#This Row],[Average Cost SDG/MT]]</f>
        <v>0</v>
      </c>
    </row>
    <row r="3531" spans="1:31" hidden="1" x14ac:dyDescent="0.2">
      <c r="A3531" s="1">
        <v>3542</v>
      </c>
      <c r="P3531" s="6">
        <f t="shared" si="296"/>
        <v>0</v>
      </c>
      <c r="R3531" s="6">
        <f t="shared" si="297"/>
        <v>0</v>
      </c>
      <c r="S3531" s="57">
        <f t="shared" si="295"/>
        <v>0</v>
      </c>
      <c r="T3531" s="6">
        <f>Table1[[#This Row],[Volume in Units]]*Table1[[#This Row],[Price SDG/Unit]]</f>
        <v>0</v>
      </c>
      <c r="U3531" s="57">
        <f>Table1[[#This Row],[Volume MT/Head]]*Table1[[#This Row],[Price USD/(MT/Head)]]</f>
        <v>0</v>
      </c>
      <c r="W3531" s="28">
        <f>Table1[[#This Row],[Commission SDG/MT]]*Table1[[#This Row],[Volume in Units]]</f>
        <v>0</v>
      </c>
      <c r="Y3531" s="28">
        <f t="shared" si="298"/>
        <v>0</v>
      </c>
      <c r="Z3531" s="6">
        <f>IFERROR((Table1[[#This Row],[Total Cost SDG]]/Table1[[#This Row],[Volume MT/Head]]),0)</f>
        <v>0</v>
      </c>
      <c r="AA3531" s="57" t="e">
        <f t="shared" si="299"/>
        <v>#DIV/0!</v>
      </c>
      <c r="AB3531" s="57">
        <f>IFERROR((Table1[[#This Row],[Total Cost USD]]/Table1[[#This Row],[Volume MT/Head]]),0)</f>
        <v>0</v>
      </c>
      <c r="AD3531" s="6">
        <f>Table1[[#This Row],[Volume MT/Head]]-Table1[[#This Row],[Delivered MT]]</f>
        <v>0</v>
      </c>
      <c r="AE3531" s="6">
        <f>Table1[[#This Row],[Delivered MT]]*Table1[[#This Row],[Average Cost SDG/MT]]</f>
        <v>0</v>
      </c>
    </row>
    <row r="3532" spans="1:31" hidden="1" x14ac:dyDescent="0.2">
      <c r="A3532" s="1">
        <v>3543</v>
      </c>
      <c r="P3532" s="6">
        <f t="shared" si="296"/>
        <v>0</v>
      </c>
      <c r="R3532" s="6">
        <f t="shared" si="297"/>
        <v>0</v>
      </c>
      <c r="S3532" s="57">
        <f t="shared" si="295"/>
        <v>0</v>
      </c>
      <c r="T3532" s="6">
        <f>Table1[[#This Row],[Volume in Units]]*Table1[[#This Row],[Price SDG/Unit]]</f>
        <v>0</v>
      </c>
      <c r="U3532" s="57">
        <f>Table1[[#This Row],[Volume MT/Head]]*Table1[[#This Row],[Price USD/(MT/Head)]]</f>
        <v>0</v>
      </c>
      <c r="W3532" s="28">
        <f>Table1[[#This Row],[Commission SDG/MT]]*Table1[[#This Row],[Volume in Units]]</f>
        <v>0</v>
      </c>
      <c r="Y3532" s="28">
        <f t="shared" si="298"/>
        <v>0</v>
      </c>
      <c r="Z3532" s="6">
        <f>IFERROR((Table1[[#This Row],[Total Cost SDG]]/Table1[[#This Row],[Volume MT/Head]]),0)</f>
        <v>0</v>
      </c>
      <c r="AA3532" s="57" t="e">
        <f t="shared" si="299"/>
        <v>#DIV/0!</v>
      </c>
      <c r="AB3532" s="57">
        <f>IFERROR((Table1[[#This Row],[Total Cost USD]]/Table1[[#This Row],[Volume MT/Head]]),0)</f>
        <v>0</v>
      </c>
      <c r="AD3532" s="6">
        <f>Table1[[#This Row],[Volume MT/Head]]-Table1[[#This Row],[Delivered MT]]</f>
        <v>0</v>
      </c>
      <c r="AE3532" s="6">
        <f>Table1[[#This Row],[Delivered MT]]*Table1[[#This Row],[Average Cost SDG/MT]]</f>
        <v>0</v>
      </c>
    </row>
    <row r="3533" spans="1:31" hidden="1" x14ac:dyDescent="0.2">
      <c r="A3533" s="1">
        <v>3544</v>
      </c>
      <c r="P3533" s="6">
        <f t="shared" si="296"/>
        <v>0</v>
      </c>
      <c r="R3533" s="6">
        <f t="shared" si="297"/>
        <v>0</v>
      </c>
      <c r="S3533" s="57">
        <f t="shared" si="295"/>
        <v>0</v>
      </c>
      <c r="T3533" s="6">
        <f>Table1[[#This Row],[Volume in Units]]*Table1[[#This Row],[Price SDG/Unit]]</f>
        <v>0</v>
      </c>
      <c r="U3533" s="57">
        <f>Table1[[#This Row],[Volume MT/Head]]*Table1[[#This Row],[Price USD/(MT/Head)]]</f>
        <v>0</v>
      </c>
      <c r="W3533" s="28">
        <f>Table1[[#This Row],[Commission SDG/MT]]*Table1[[#This Row],[Volume in Units]]</f>
        <v>0</v>
      </c>
      <c r="Y3533" s="28">
        <f t="shared" si="298"/>
        <v>0</v>
      </c>
      <c r="Z3533" s="6">
        <f>IFERROR((Table1[[#This Row],[Total Cost SDG]]/Table1[[#This Row],[Volume MT/Head]]),0)</f>
        <v>0</v>
      </c>
      <c r="AA3533" s="57" t="e">
        <f t="shared" si="299"/>
        <v>#DIV/0!</v>
      </c>
      <c r="AB3533" s="57">
        <f>IFERROR((Table1[[#This Row],[Total Cost USD]]/Table1[[#This Row],[Volume MT/Head]]),0)</f>
        <v>0</v>
      </c>
      <c r="AD3533" s="6">
        <f>Table1[[#This Row],[Volume MT/Head]]-Table1[[#This Row],[Delivered MT]]</f>
        <v>0</v>
      </c>
      <c r="AE3533" s="6">
        <f>Table1[[#This Row],[Delivered MT]]*Table1[[#This Row],[Average Cost SDG/MT]]</f>
        <v>0</v>
      </c>
    </row>
    <row r="3534" spans="1:31" hidden="1" x14ac:dyDescent="0.2">
      <c r="A3534" s="1">
        <v>3545</v>
      </c>
      <c r="P3534" s="6">
        <f t="shared" si="296"/>
        <v>0</v>
      </c>
      <c r="R3534" s="6">
        <f t="shared" si="297"/>
        <v>0</v>
      </c>
      <c r="S3534" s="57">
        <f t="shared" si="295"/>
        <v>0</v>
      </c>
      <c r="T3534" s="6">
        <f>Table1[[#This Row],[Volume in Units]]*Table1[[#This Row],[Price SDG/Unit]]</f>
        <v>0</v>
      </c>
      <c r="U3534" s="57">
        <f>Table1[[#This Row],[Volume MT/Head]]*Table1[[#This Row],[Price USD/(MT/Head)]]</f>
        <v>0</v>
      </c>
      <c r="W3534" s="28">
        <f>Table1[[#This Row],[Commission SDG/MT]]*Table1[[#This Row],[Volume in Units]]</f>
        <v>0</v>
      </c>
      <c r="Y3534" s="28">
        <f t="shared" si="298"/>
        <v>0</v>
      </c>
      <c r="Z3534" s="6">
        <f>IFERROR((Table1[[#This Row],[Total Cost SDG]]/Table1[[#This Row],[Volume MT/Head]]),0)</f>
        <v>0</v>
      </c>
      <c r="AA3534" s="57" t="e">
        <f t="shared" si="299"/>
        <v>#DIV/0!</v>
      </c>
      <c r="AB3534" s="57">
        <f>IFERROR((Table1[[#This Row],[Total Cost USD]]/Table1[[#This Row],[Volume MT/Head]]),0)</f>
        <v>0</v>
      </c>
      <c r="AD3534" s="6">
        <f>Table1[[#This Row],[Volume MT/Head]]-Table1[[#This Row],[Delivered MT]]</f>
        <v>0</v>
      </c>
      <c r="AE3534" s="6">
        <f>Table1[[#This Row],[Delivered MT]]*Table1[[#This Row],[Average Cost SDG/MT]]</f>
        <v>0</v>
      </c>
    </row>
    <row r="3535" spans="1:31" hidden="1" x14ac:dyDescent="0.2">
      <c r="A3535" s="1">
        <v>3546</v>
      </c>
      <c r="P3535" s="6">
        <f t="shared" si="296"/>
        <v>0</v>
      </c>
      <c r="R3535" s="6">
        <f t="shared" si="297"/>
        <v>0</v>
      </c>
      <c r="S3535" s="57">
        <f t="shared" si="295"/>
        <v>0</v>
      </c>
      <c r="T3535" s="6">
        <f>Table1[[#This Row],[Volume in Units]]*Table1[[#This Row],[Price SDG/Unit]]</f>
        <v>0</v>
      </c>
      <c r="U3535" s="57">
        <f>Table1[[#This Row],[Volume MT/Head]]*Table1[[#This Row],[Price USD/(MT/Head)]]</f>
        <v>0</v>
      </c>
      <c r="W3535" s="28">
        <f>Table1[[#This Row],[Commission SDG/MT]]*Table1[[#This Row],[Volume in Units]]</f>
        <v>0</v>
      </c>
      <c r="Y3535" s="28">
        <f t="shared" si="298"/>
        <v>0</v>
      </c>
      <c r="Z3535" s="6">
        <f>IFERROR((Table1[[#This Row],[Total Cost SDG]]/Table1[[#This Row],[Volume MT/Head]]),0)</f>
        <v>0</v>
      </c>
      <c r="AA3535" s="57" t="e">
        <f t="shared" si="299"/>
        <v>#DIV/0!</v>
      </c>
      <c r="AB3535" s="57">
        <f>IFERROR((Table1[[#This Row],[Total Cost USD]]/Table1[[#This Row],[Volume MT/Head]]),0)</f>
        <v>0</v>
      </c>
      <c r="AD3535" s="6">
        <f>Table1[[#This Row],[Volume MT/Head]]-Table1[[#This Row],[Delivered MT]]</f>
        <v>0</v>
      </c>
      <c r="AE3535" s="6">
        <f>Table1[[#This Row],[Delivered MT]]*Table1[[#This Row],[Average Cost SDG/MT]]</f>
        <v>0</v>
      </c>
    </row>
    <row r="3536" spans="1:31" hidden="1" x14ac:dyDescent="0.2">
      <c r="A3536" s="1">
        <v>3547</v>
      </c>
      <c r="P3536" s="6">
        <f t="shared" si="296"/>
        <v>0</v>
      </c>
      <c r="R3536" s="6">
        <f t="shared" si="297"/>
        <v>0</v>
      </c>
      <c r="S3536" s="57">
        <f t="shared" si="295"/>
        <v>0</v>
      </c>
      <c r="T3536" s="6">
        <f>Table1[[#This Row],[Volume in Units]]*Table1[[#This Row],[Price SDG/Unit]]</f>
        <v>0</v>
      </c>
      <c r="U3536" s="57">
        <f>Table1[[#This Row],[Volume MT/Head]]*Table1[[#This Row],[Price USD/(MT/Head)]]</f>
        <v>0</v>
      </c>
      <c r="W3536" s="28">
        <f>Table1[[#This Row],[Commission SDG/MT]]*Table1[[#This Row],[Volume in Units]]</f>
        <v>0</v>
      </c>
      <c r="Y3536" s="28">
        <f t="shared" si="298"/>
        <v>0</v>
      </c>
      <c r="Z3536" s="6">
        <f>IFERROR((Table1[[#This Row],[Total Cost SDG]]/Table1[[#This Row],[Volume MT/Head]]),0)</f>
        <v>0</v>
      </c>
      <c r="AA3536" s="57" t="e">
        <f t="shared" si="299"/>
        <v>#DIV/0!</v>
      </c>
      <c r="AB3536" s="57">
        <f>IFERROR((Table1[[#This Row],[Total Cost USD]]/Table1[[#This Row],[Volume MT/Head]]),0)</f>
        <v>0</v>
      </c>
      <c r="AD3536" s="6">
        <f>Table1[[#This Row],[Volume MT/Head]]-Table1[[#This Row],[Delivered MT]]</f>
        <v>0</v>
      </c>
      <c r="AE3536" s="6">
        <f>Table1[[#This Row],[Delivered MT]]*Table1[[#This Row],[Average Cost SDG/MT]]</f>
        <v>0</v>
      </c>
    </row>
    <row r="3537" spans="1:31" hidden="1" x14ac:dyDescent="0.2">
      <c r="A3537" s="1">
        <v>3548</v>
      </c>
      <c r="P3537" s="6">
        <f t="shared" si="296"/>
        <v>0</v>
      </c>
      <c r="R3537" s="6">
        <f t="shared" si="297"/>
        <v>0</v>
      </c>
      <c r="S3537" s="57">
        <f t="shared" si="295"/>
        <v>0</v>
      </c>
      <c r="T3537" s="6">
        <f>Table1[[#This Row],[Volume in Units]]*Table1[[#This Row],[Price SDG/Unit]]</f>
        <v>0</v>
      </c>
      <c r="U3537" s="57">
        <f>Table1[[#This Row],[Volume MT/Head]]*Table1[[#This Row],[Price USD/(MT/Head)]]</f>
        <v>0</v>
      </c>
      <c r="W3537" s="28">
        <f>Table1[[#This Row],[Commission SDG/MT]]*Table1[[#This Row],[Volume in Units]]</f>
        <v>0</v>
      </c>
      <c r="Y3537" s="28">
        <f t="shared" si="298"/>
        <v>0</v>
      </c>
      <c r="Z3537" s="6">
        <f>IFERROR((Table1[[#This Row],[Total Cost SDG]]/Table1[[#This Row],[Volume MT/Head]]),0)</f>
        <v>0</v>
      </c>
      <c r="AA3537" s="57" t="e">
        <f t="shared" si="299"/>
        <v>#DIV/0!</v>
      </c>
      <c r="AB3537" s="57">
        <f>IFERROR((Table1[[#This Row],[Total Cost USD]]/Table1[[#This Row],[Volume MT/Head]]),0)</f>
        <v>0</v>
      </c>
      <c r="AD3537" s="6">
        <f>Table1[[#This Row],[Volume MT/Head]]-Table1[[#This Row],[Delivered MT]]</f>
        <v>0</v>
      </c>
      <c r="AE3537" s="6">
        <f>Table1[[#This Row],[Delivered MT]]*Table1[[#This Row],[Average Cost SDG/MT]]</f>
        <v>0</v>
      </c>
    </row>
    <row r="3538" spans="1:31" hidden="1" x14ac:dyDescent="0.2">
      <c r="A3538" s="1">
        <v>3549</v>
      </c>
      <c r="P3538" s="6">
        <f t="shared" si="296"/>
        <v>0</v>
      </c>
      <c r="R3538" s="6">
        <f t="shared" si="297"/>
        <v>0</v>
      </c>
      <c r="S3538" s="57">
        <f t="shared" si="295"/>
        <v>0</v>
      </c>
      <c r="T3538" s="6">
        <f>Table1[[#This Row],[Volume in Units]]*Table1[[#This Row],[Price SDG/Unit]]</f>
        <v>0</v>
      </c>
      <c r="U3538" s="57">
        <f>Table1[[#This Row],[Volume MT/Head]]*Table1[[#This Row],[Price USD/(MT/Head)]]</f>
        <v>0</v>
      </c>
      <c r="W3538" s="28">
        <f>Table1[[#This Row],[Commission SDG/MT]]*Table1[[#This Row],[Volume in Units]]</f>
        <v>0</v>
      </c>
      <c r="Y3538" s="28">
        <f t="shared" si="298"/>
        <v>0</v>
      </c>
      <c r="Z3538" s="6">
        <f>IFERROR((Table1[[#This Row],[Total Cost SDG]]/Table1[[#This Row],[Volume MT/Head]]),0)</f>
        <v>0</v>
      </c>
      <c r="AA3538" s="57" t="e">
        <f t="shared" si="299"/>
        <v>#DIV/0!</v>
      </c>
      <c r="AB3538" s="57">
        <f>IFERROR((Table1[[#This Row],[Total Cost USD]]/Table1[[#This Row],[Volume MT/Head]]),0)</f>
        <v>0</v>
      </c>
      <c r="AD3538" s="6">
        <f>Table1[[#This Row],[Volume MT/Head]]-Table1[[#This Row],[Delivered MT]]</f>
        <v>0</v>
      </c>
      <c r="AE3538" s="6">
        <f>Table1[[#This Row],[Delivered MT]]*Table1[[#This Row],[Average Cost SDG/MT]]</f>
        <v>0</v>
      </c>
    </row>
    <row r="3539" spans="1:31" hidden="1" x14ac:dyDescent="0.2">
      <c r="A3539" s="1">
        <v>3550</v>
      </c>
      <c r="P3539" s="6">
        <f t="shared" si="296"/>
        <v>0</v>
      </c>
      <c r="R3539" s="6">
        <f t="shared" si="297"/>
        <v>0</v>
      </c>
      <c r="S3539" s="57">
        <f t="shared" si="295"/>
        <v>0</v>
      </c>
      <c r="T3539" s="6">
        <f>Table1[[#This Row],[Volume in Units]]*Table1[[#This Row],[Price SDG/Unit]]</f>
        <v>0</v>
      </c>
      <c r="U3539" s="57">
        <f>Table1[[#This Row],[Volume MT/Head]]*Table1[[#This Row],[Price USD/(MT/Head)]]</f>
        <v>0</v>
      </c>
      <c r="W3539" s="28">
        <f>Table1[[#This Row],[Commission SDG/MT]]*Table1[[#This Row],[Volume in Units]]</f>
        <v>0</v>
      </c>
      <c r="Y3539" s="28">
        <f t="shared" si="298"/>
        <v>0</v>
      </c>
      <c r="Z3539" s="6">
        <f>IFERROR((Table1[[#This Row],[Total Cost SDG]]/Table1[[#This Row],[Volume MT/Head]]),0)</f>
        <v>0</v>
      </c>
      <c r="AA3539" s="57" t="e">
        <f t="shared" si="299"/>
        <v>#DIV/0!</v>
      </c>
      <c r="AB3539" s="57">
        <f>IFERROR((Table1[[#This Row],[Total Cost USD]]/Table1[[#This Row],[Volume MT/Head]]),0)</f>
        <v>0</v>
      </c>
      <c r="AD3539" s="6">
        <f>Table1[[#This Row],[Volume MT/Head]]-Table1[[#This Row],[Delivered MT]]</f>
        <v>0</v>
      </c>
      <c r="AE3539" s="6">
        <f>Table1[[#This Row],[Delivered MT]]*Table1[[#This Row],[Average Cost SDG/MT]]</f>
        <v>0</v>
      </c>
    </row>
    <row r="3540" spans="1:31" hidden="1" x14ac:dyDescent="0.2">
      <c r="A3540" s="1">
        <v>3551</v>
      </c>
      <c r="P3540" s="6">
        <f t="shared" si="296"/>
        <v>0</v>
      </c>
      <c r="R3540" s="6">
        <f t="shared" si="297"/>
        <v>0</v>
      </c>
      <c r="S3540" s="57">
        <f t="shared" si="295"/>
        <v>0</v>
      </c>
      <c r="T3540" s="6">
        <f>Table1[[#This Row],[Volume in Units]]*Table1[[#This Row],[Price SDG/Unit]]</f>
        <v>0</v>
      </c>
      <c r="U3540" s="57">
        <f>Table1[[#This Row],[Volume MT/Head]]*Table1[[#This Row],[Price USD/(MT/Head)]]</f>
        <v>0</v>
      </c>
      <c r="W3540" s="28">
        <f>Table1[[#This Row],[Commission SDG/MT]]*Table1[[#This Row],[Volume in Units]]</f>
        <v>0</v>
      </c>
      <c r="Y3540" s="28">
        <f t="shared" si="298"/>
        <v>0</v>
      </c>
      <c r="Z3540" s="6">
        <f>IFERROR((Table1[[#This Row],[Total Cost SDG]]/Table1[[#This Row],[Volume MT/Head]]),0)</f>
        <v>0</v>
      </c>
      <c r="AA3540" s="57" t="e">
        <f t="shared" si="299"/>
        <v>#DIV/0!</v>
      </c>
      <c r="AB3540" s="57">
        <f>IFERROR((Table1[[#This Row],[Total Cost USD]]/Table1[[#This Row],[Volume MT/Head]]),0)</f>
        <v>0</v>
      </c>
      <c r="AD3540" s="6">
        <f>Table1[[#This Row],[Volume MT/Head]]-Table1[[#This Row],[Delivered MT]]</f>
        <v>0</v>
      </c>
      <c r="AE3540" s="6">
        <f>Table1[[#This Row],[Delivered MT]]*Table1[[#This Row],[Average Cost SDG/MT]]</f>
        <v>0</v>
      </c>
    </row>
    <row r="3541" spans="1:31" hidden="1" x14ac:dyDescent="0.2">
      <c r="A3541" s="1">
        <v>3552</v>
      </c>
      <c r="P3541" s="6">
        <f t="shared" si="296"/>
        <v>0</v>
      </c>
      <c r="R3541" s="6">
        <f t="shared" si="297"/>
        <v>0</v>
      </c>
      <c r="S3541" s="57">
        <f t="shared" si="295"/>
        <v>0</v>
      </c>
      <c r="T3541" s="6">
        <f>Table1[[#This Row],[Volume in Units]]*Table1[[#This Row],[Price SDG/Unit]]</f>
        <v>0</v>
      </c>
      <c r="U3541" s="57">
        <f>Table1[[#This Row],[Volume MT/Head]]*Table1[[#This Row],[Price USD/(MT/Head)]]</f>
        <v>0</v>
      </c>
      <c r="W3541" s="28">
        <f>Table1[[#This Row],[Commission SDG/MT]]*Table1[[#This Row],[Volume in Units]]</f>
        <v>0</v>
      </c>
      <c r="Y3541" s="28">
        <f t="shared" si="298"/>
        <v>0</v>
      </c>
      <c r="Z3541" s="6">
        <f>IFERROR((Table1[[#This Row],[Total Cost SDG]]/Table1[[#This Row],[Volume MT/Head]]),0)</f>
        <v>0</v>
      </c>
      <c r="AA3541" s="57" t="e">
        <f t="shared" si="299"/>
        <v>#DIV/0!</v>
      </c>
      <c r="AB3541" s="57">
        <f>IFERROR((Table1[[#This Row],[Total Cost USD]]/Table1[[#This Row],[Volume MT/Head]]),0)</f>
        <v>0</v>
      </c>
      <c r="AD3541" s="6">
        <f>Table1[[#This Row],[Volume MT/Head]]-Table1[[#This Row],[Delivered MT]]</f>
        <v>0</v>
      </c>
      <c r="AE3541" s="6">
        <f>Table1[[#This Row],[Delivered MT]]*Table1[[#This Row],[Average Cost SDG/MT]]</f>
        <v>0</v>
      </c>
    </row>
    <row r="3542" spans="1:31" hidden="1" x14ac:dyDescent="0.2">
      <c r="A3542" s="1">
        <v>3553</v>
      </c>
      <c r="P3542" s="6">
        <f t="shared" si="296"/>
        <v>0</v>
      </c>
      <c r="R3542" s="6">
        <f t="shared" si="297"/>
        <v>0</v>
      </c>
      <c r="S3542" s="57">
        <f t="shared" si="295"/>
        <v>0</v>
      </c>
      <c r="T3542" s="6">
        <f>Table1[[#This Row],[Volume in Units]]*Table1[[#This Row],[Price SDG/Unit]]</f>
        <v>0</v>
      </c>
      <c r="U3542" s="57">
        <f>Table1[[#This Row],[Volume MT/Head]]*Table1[[#This Row],[Price USD/(MT/Head)]]</f>
        <v>0</v>
      </c>
      <c r="W3542" s="28">
        <f>Table1[[#This Row],[Commission SDG/MT]]*Table1[[#This Row],[Volume in Units]]</f>
        <v>0</v>
      </c>
      <c r="Y3542" s="28">
        <f t="shared" si="298"/>
        <v>0</v>
      </c>
      <c r="Z3542" s="6">
        <f>IFERROR((Table1[[#This Row],[Total Cost SDG]]/Table1[[#This Row],[Volume MT/Head]]),0)</f>
        <v>0</v>
      </c>
      <c r="AA3542" s="57" t="e">
        <f t="shared" si="299"/>
        <v>#DIV/0!</v>
      </c>
      <c r="AB3542" s="57">
        <f>IFERROR((Table1[[#This Row],[Total Cost USD]]/Table1[[#This Row],[Volume MT/Head]]),0)</f>
        <v>0</v>
      </c>
      <c r="AD3542" s="6">
        <f>Table1[[#This Row],[Volume MT/Head]]-Table1[[#This Row],[Delivered MT]]</f>
        <v>0</v>
      </c>
      <c r="AE3542" s="6">
        <f>Table1[[#This Row],[Delivered MT]]*Table1[[#This Row],[Average Cost SDG/MT]]</f>
        <v>0</v>
      </c>
    </row>
    <row r="3543" spans="1:31" hidden="1" x14ac:dyDescent="0.2">
      <c r="A3543" s="1">
        <v>3554</v>
      </c>
      <c r="P3543" s="6">
        <f t="shared" si="296"/>
        <v>0</v>
      </c>
      <c r="R3543" s="6">
        <f t="shared" si="297"/>
        <v>0</v>
      </c>
      <c r="S3543" s="57">
        <f t="shared" si="295"/>
        <v>0</v>
      </c>
      <c r="T3543" s="6">
        <f>Table1[[#This Row],[Volume in Units]]*Table1[[#This Row],[Price SDG/Unit]]</f>
        <v>0</v>
      </c>
      <c r="U3543" s="57">
        <f>Table1[[#This Row],[Volume MT/Head]]*Table1[[#This Row],[Price USD/(MT/Head)]]</f>
        <v>0</v>
      </c>
      <c r="W3543" s="28">
        <f>Table1[[#This Row],[Commission SDG/MT]]*Table1[[#This Row],[Volume in Units]]</f>
        <v>0</v>
      </c>
      <c r="Y3543" s="28">
        <f t="shared" si="298"/>
        <v>0</v>
      </c>
      <c r="Z3543" s="6">
        <f>IFERROR((Table1[[#This Row],[Total Cost SDG]]/Table1[[#This Row],[Volume MT/Head]]),0)</f>
        <v>0</v>
      </c>
      <c r="AA3543" s="57" t="e">
        <f t="shared" si="299"/>
        <v>#DIV/0!</v>
      </c>
      <c r="AB3543" s="57">
        <f>IFERROR((Table1[[#This Row],[Total Cost USD]]/Table1[[#This Row],[Volume MT/Head]]),0)</f>
        <v>0</v>
      </c>
      <c r="AD3543" s="6">
        <f>Table1[[#This Row],[Volume MT/Head]]-Table1[[#This Row],[Delivered MT]]</f>
        <v>0</v>
      </c>
      <c r="AE3543" s="6">
        <f>Table1[[#This Row],[Delivered MT]]*Table1[[#This Row],[Average Cost SDG/MT]]</f>
        <v>0</v>
      </c>
    </row>
    <row r="3544" spans="1:31" hidden="1" x14ac:dyDescent="0.2">
      <c r="A3544" s="1">
        <v>3555</v>
      </c>
      <c r="P3544" s="6">
        <f t="shared" si="296"/>
        <v>0</v>
      </c>
      <c r="R3544" s="6">
        <f t="shared" si="297"/>
        <v>0</v>
      </c>
      <c r="S3544" s="57">
        <f t="shared" si="295"/>
        <v>0</v>
      </c>
      <c r="T3544" s="6">
        <f>Table1[[#This Row],[Volume in Units]]*Table1[[#This Row],[Price SDG/Unit]]</f>
        <v>0</v>
      </c>
      <c r="U3544" s="57">
        <f>Table1[[#This Row],[Volume MT/Head]]*Table1[[#This Row],[Price USD/(MT/Head)]]</f>
        <v>0</v>
      </c>
      <c r="W3544" s="28">
        <f>Table1[[#This Row],[Commission SDG/MT]]*Table1[[#This Row],[Volume in Units]]</f>
        <v>0</v>
      </c>
      <c r="Y3544" s="28">
        <f t="shared" si="298"/>
        <v>0</v>
      </c>
      <c r="Z3544" s="6">
        <f>IFERROR((Table1[[#This Row],[Total Cost SDG]]/Table1[[#This Row],[Volume MT/Head]]),0)</f>
        <v>0</v>
      </c>
      <c r="AA3544" s="57" t="e">
        <f t="shared" si="299"/>
        <v>#DIV/0!</v>
      </c>
      <c r="AB3544" s="57">
        <f>IFERROR((Table1[[#This Row],[Total Cost USD]]/Table1[[#This Row],[Volume MT/Head]]),0)</f>
        <v>0</v>
      </c>
      <c r="AD3544" s="6">
        <f>Table1[[#This Row],[Volume MT/Head]]-Table1[[#This Row],[Delivered MT]]</f>
        <v>0</v>
      </c>
      <c r="AE3544" s="6">
        <f>Table1[[#This Row],[Delivered MT]]*Table1[[#This Row],[Average Cost SDG/MT]]</f>
        <v>0</v>
      </c>
    </row>
    <row r="3545" spans="1:31" hidden="1" x14ac:dyDescent="0.2">
      <c r="A3545" s="1">
        <v>3556</v>
      </c>
      <c r="P3545" s="6">
        <f t="shared" si="296"/>
        <v>0</v>
      </c>
      <c r="R3545" s="6">
        <f t="shared" si="297"/>
        <v>0</v>
      </c>
      <c r="S3545" s="57">
        <f t="shared" ref="S3545:S3608" si="300">IFERROR((R3545/F3545),0)</f>
        <v>0</v>
      </c>
      <c r="T3545" s="6">
        <f>Table1[[#This Row],[Volume in Units]]*Table1[[#This Row],[Price SDG/Unit]]</f>
        <v>0</v>
      </c>
      <c r="U3545" s="57">
        <f>Table1[[#This Row],[Volume MT/Head]]*Table1[[#This Row],[Price USD/(MT/Head)]]</f>
        <v>0</v>
      </c>
      <c r="W3545" s="28">
        <f>Table1[[#This Row],[Commission SDG/MT]]*Table1[[#This Row],[Volume in Units]]</f>
        <v>0</v>
      </c>
      <c r="Y3545" s="28">
        <f t="shared" si="298"/>
        <v>0</v>
      </c>
      <c r="Z3545" s="6">
        <f>IFERROR((Table1[[#This Row],[Total Cost SDG]]/Table1[[#This Row],[Volume MT/Head]]),0)</f>
        <v>0</v>
      </c>
      <c r="AA3545" s="57" t="e">
        <f t="shared" si="299"/>
        <v>#DIV/0!</v>
      </c>
      <c r="AB3545" s="57">
        <f>IFERROR((Table1[[#This Row],[Total Cost USD]]/Table1[[#This Row],[Volume MT/Head]]),0)</f>
        <v>0</v>
      </c>
      <c r="AD3545" s="6">
        <f>Table1[[#This Row],[Volume MT/Head]]-Table1[[#This Row],[Delivered MT]]</f>
        <v>0</v>
      </c>
      <c r="AE3545" s="6">
        <f>Table1[[#This Row],[Delivered MT]]*Table1[[#This Row],[Average Cost SDG/MT]]</f>
        <v>0</v>
      </c>
    </row>
    <row r="3546" spans="1:31" hidden="1" x14ac:dyDescent="0.2">
      <c r="A3546" s="1">
        <v>3557</v>
      </c>
      <c r="P3546" s="6">
        <f t="shared" si="296"/>
        <v>0</v>
      </c>
      <c r="R3546" s="6">
        <f t="shared" si="297"/>
        <v>0</v>
      </c>
      <c r="S3546" s="57">
        <f t="shared" si="300"/>
        <v>0</v>
      </c>
      <c r="T3546" s="6">
        <f>Table1[[#This Row],[Volume in Units]]*Table1[[#This Row],[Price SDG/Unit]]</f>
        <v>0</v>
      </c>
      <c r="U3546" s="57">
        <f>Table1[[#This Row],[Volume MT/Head]]*Table1[[#This Row],[Price USD/(MT/Head)]]</f>
        <v>0</v>
      </c>
      <c r="W3546" s="28">
        <f>Table1[[#This Row],[Commission SDG/MT]]*Table1[[#This Row],[Volume in Units]]</f>
        <v>0</v>
      </c>
      <c r="Y3546" s="28">
        <f t="shared" si="298"/>
        <v>0</v>
      </c>
      <c r="Z3546" s="6">
        <f>IFERROR((Table1[[#This Row],[Total Cost SDG]]/Table1[[#This Row],[Volume MT/Head]]),0)</f>
        <v>0</v>
      </c>
      <c r="AA3546" s="57" t="e">
        <f t="shared" si="299"/>
        <v>#DIV/0!</v>
      </c>
      <c r="AB3546" s="57">
        <f>IFERROR((Table1[[#This Row],[Total Cost USD]]/Table1[[#This Row],[Volume MT/Head]]),0)</f>
        <v>0</v>
      </c>
      <c r="AD3546" s="6">
        <f>Table1[[#This Row],[Volume MT/Head]]-Table1[[#This Row],[Delivered MT]]</f>
        <v>0</v>
      </c>
      <c r="AE3546" s="6">
        <f>Table1[[#This Row],[Delivered MT]]*Table1[[#This Row],[Average Cost SDG/MT]]</f>
        <v>0</v>
      </c>
    </row>
    <row r="3547" spans="1:31" hidden="1" x14ac:dyDescent="0.2">
      <c r="A3547" s="1">
        <v>3558</v>
      </c>
      <c r="P3547" s="6">
        <f t="shared" si="296"/>
        <v>0</v>
      </c>
      <c r="R3547" s="6">
        <f t="shared" si="297"/>
        <v>0</v>
      </c>
      <c r="S3547" s="57">
        <f t="shared" si="300"/>
        <v>0</v>
      </c>
      <c r="T3547" s="6">
        <f>Table1[[#This Row],[Volume in Units]]*Table1[[#This Row],[Price SDG/Unit]]</f>
        <v>0</v>
      </c>
      <c r="U3547" s="57">
        <f>Table1[[#This Row],[Volume MT/Head]]*Table1[[#This Row],[Price USD/(MT/Head)]]</f>
        <v>0</v>
      </c>
      <c r="W3547" s="28">
        <f>Table1[[#This Row],[Commission SDG/MT]]*Table1[[#This Row],[Volume in Units]]</f>
        <v>0</v>
      </c>
      <c r="Y3547" s="28">
        <f t="shared" si="298"/>
        <v>0</v>
      </c>
      <c r="Z3547" s="6">
        <f>IFERROR((Table1[[#This Row],[Total Cost SDG]]/Table1[[#This Row],[Volume MT/Head]]),0)</f>
        <v>0</v>
      </c>
      <c r="AA3547" s="57" t="e">
        <f t="shared" si="299"/>
        <v>#DIV/0!</v>
      </c>
      <c r="AB3547" s="57">
        <f>IFERROR((Table1[[#This Row],[Total Cost USD]]/Table1[[#This Row],[Volume MT/Head]]),0)</f>
        <v>0</v>
      </c>
      <c r="AD3547" s="6">
        <f>Table1[[#This Row],[Volume MT/Head]]-Table1[[#This Row],[Delivered MT]]</f>
        <v>0</v>
      </c>
      <c r="AE3547" s="6">
        <f>Table1[[#This Row],[Delivered MT]]*Table1[[#This Row],[Average Cost SDG/MT]]</f>
        <v>0</v>
      </c>
    </row>
    <row r="3548" spans="1:31" hidden="1" x14ac:dyDescent="0.2">
      <c r="A3548" s="1">
        <v>3559</v>
      </c>
      <c r="P3548" s="6">
        <f t="shared" si="296"/>
        <v>0</v>
      </c>
      <c r="R3548" s="6">
        <f t="shared" si="297"/>
        <v>0</v>
      </c>
      <c r="S3548" s="57">
        <f t="shared" si="300"/>
        <v>0</v>
      </c>
      <c r="T3548" s="6">
        <f>Table1[[#This Row],[Volume in Units]]*Table1[[#This Row],[Price SDG/Unit]]</f>
        <v>0</v>
      </c>
      <c r="U3548" s="57">
        <f>Table1[[#This Row],[Volume MT/Head]]*Table1[[#This Row],[Price USD/(MT/Head)]]</f>
        <v>0</v>
      </c>
      <c r="W3548" s="28">
        <f>Table1[[#This Row],[Commission SDG/MT]]*Table1[[#This Row],[Volume in Units]]</f>
        <v>0</v>
      </c>
      <c r="Y3548" s="28">
        <f t="shared" si="298"/>
        <v>0</v>
      </c>
      <c r="Z3548" s="6">
        <f>IFERROR((Table1[[#This Row],[Total Cost SDG]]/Table1[[#This Row],[Volume MT/Head]]),0)</f>
        <v>0</v>
      </c>
      <c r="AA3548" s="57" t="e">
        <f t="shared" si="299"/>
        <v>#DIV/0!</v>
      </c>
      <c r="AB3548" s="57">
        <f>IFERROR((Table1[[#This Row],[Total Cost USD]]/Table1[[#This Row],[Volume MT/Head]]),0)</f>
        <v>0</v>
      </c>
      <c r="AD3548" s="6">
        <f>Table1[[#This Row],[Volume MT/Head]]-Table1[[#This Row],[Delivered MT]]</f>
        <v>0</v>
      </c>
      <c r="AE3548" s="6">
        <f>Table1[[#This Row],[Delivered MT]]*Table1[[#This Row],[Average Cost SDG/MT]]</f>
        <v>0</v>
      </c>
    </row>
    <row r="3549" spans="1:31" hidden="1" x14ac:dyDescent="0.2">
      <c r="A3549" s="1">
        <v>3560</v>
      </c>
      <c r="P3549" s="6">
        <f t="shared" si="296"/>
        <v>0</v>
      </c>
      <c r="R3549" s="6">
        <f t="shared" si="297"/>
        <v>0</v>
      </c>
      <c r="S3549" s="57">
        <f t="shared" si="300"/>
        <v>0</v>
      </c>
      <c r="T3549" s="6">
        <f>Table1[[#This Row],[Volume in Units]]*Table1[[#This Row],[Price SDG/Unit]]</f>
        <v>0</v>
      </c>
      <c r="U3549" s="57">
        <f>Table1[[#This Row],[Volume MT/Head]]*Table1[[#This Row],[Price USD/(MT/Head)]]</f>
        <v>0</v>
      </c>
      <c r="W3549" s="28">
        <f>Table1[[#This Row],[Commission SDG/MT]]*Table1[[#This Row],[Volume in Units]]</f>
        <v>0</v>
      </c>
      <c r="Y3549" s="28">
        <f t="shared" si="298"/>
        <v>0</v>
      </c>
      <c r="Z3549" s="6">
        <f>IFERROR((Table1[[#This Row],[Total Cost SDG]]/Table1[[#This Row],[Volume MT/Head]]),0)</f>
        <v>0</v>
      </c>
      <c r="AA3549" s="57" t="e">
        <f t="shared" si="299"/>
        <v>#DIV/0!</v>
      </c>
      <c r="AB3549" s="57">
        <f>IFERROR((Table1[[#This Row],[Total Cost USD]]/Table1[[#This Row],[Volume MT/Head]]),0)</f>
        <v>0</v>
      </c>
      <c r="AD3549" s="6">
        <f>Table1[[#This Row],[Volume MT/Head]]-Table1[[#This Row],[Delivered MT]]</f>
        <v>0</v>
      </c>
      <c r="AE3549" s="6">
        <f>Table1[[#This Row],[Delivered MT]]*Table1[[#This Row],[Average Cost SDG/MT]]</f>
        <v>0</v>
      </c>
    </row>
    <row r="3550" spans="1:31" hidden="1" x14ac:dyDescent="0.2">
      <c r="A3550" s="1">
        <v>3561</v>
      </c>
      <c r="P3550" s="6">
        <f t="shared" si="296"/>
        <v>0</v>
      </c>
      <c r="R3550" s="6">
        <f t="shared" si="297"/>
        <v>0</v>
      </c>
      <c r="S3550" s="57">
        <f t="shared" si="300"/>
        <v>0</v>
      </c>
      <c r="T3550" s="6">
        <f>Table1[[#This Row],[Volume in Units]]*Table1[[#This Row],[Price SDG/Unit]]</f>
        <v>0</v>
      </c>
      <c r="U3550" s="57">
        <f>Table1[[#This Row],[Volume MT/Head]]*Table1[[#This Row],[Price USD/(MT/Head)]]</f>
        <v>0</v>
      </c>
      <c r="W3550" s="28">
        <f>Table1[[#This Row],[Commission SDG/MT]]*Table1[[#This Row],[Volume in Units]]</f>
        <v>0</v>
      </c>
      <c r="Y3550" s="28">
        <f t="shared" si="298"/>
        <v>0</v>
      </c>
      <c r="Z3550" s="6">
        <f>IFERROR((Table1[[#This Row],[Total Cost SDG]]/Table1[[#This Row],[Volume MT/Head]]),0)</f>
        <v>0</v>
      </c>
      <c r="AA3550" s="57" t="e">
        <f t="shared" si="299"/>
        <v>#DIV/0!</v>
      </c>
      <c r="AB3550" s="57">
        <f>IFERROR((Table1[[#This Row],[Total Cost USD]]/Table1[[#This Row],[Volume MT/Head]]),0)</f>
        <v>0</v>
      </c>
      <c r="AD3550" s="6">
        <f>Table1[[#This Row],[Volume MT/Head]]-Table1[[#This Row],[Delivered MT]]</f>
        <v>0</v>
      </c>
      <c r="AE3550" s="6">
        <f>Table1[[#This Row],[Delivered MT]]*Table1[[#This Row],[Average Cost SDG/MT]]</f>
        <v>0</v>
      </c>
    </row>
    <row r="3551" spans="1:31" hidden="1" x14ac:dyDescent="0.2">
      <c r="A3551" s="1">
        <v>3562</v>
      </c>
      <c r="P3551" s="6">
        <f t="shared" si="296"/>
        <v>0</v>
      </c>
      <c r="R3551" s="6">
        <f t="shared" si="297"/>
        <v>0</v>
      </c>
      <c r="S3551" s="57">
        <f t="shared" si="300"/>
        <v>0</v>
      </c>
      <c r="T3551" s="6">
        <f>Table1[[#This Row],[Volume in Units]]*Table1[[#This Row],[Price SDG/Unit]]</f>
        <v>0</v>
      </c>
      <c r="U3551" s="57">
        <f>Table1[[#This Row],[Volume MT/Head]]*Table1[[#This Row],[Price USD/(MT/Head)]]</f>
        <v>0</v>
      </c>
      <c r="W3551" s="28">
        <f>Table1[[#This Row],[Commission SDG/MT]]*Table1[[#This Row],[Volume in Units]]</f>
        <v>0</v>
      </c>
      <c r="Y3551" s="28">
        <f t="shared" si="298"/>
        <v>0</v>
      </c>
      <c r="Z3551" s="6">
        <f>IFERROR((Table1[[#This Row],[Total Cost SDG]]/Table1[[#This Row],[Volume MT/Head]]),0)</f>
        <v>0</v>
      </c>
      <c r="AA3551" s="57" t="e">
        <f t="shared" si="299"/>
        <v>#DIV/0!</v>
      </c>
      <c r="AB3551" s="57">
        <f>IFERROR((Table1[[#This Row],[Total Cost USD]]/Table1[[#This Row],[Volume MT/Head]]),0)</f>
        <v>0</v>
      </c>
      <c r="AD3551" s="6">
        <f>Table1[[#This Row],[Volume MT/Head]]-Table1[[#This Row],[Delivered MT]]</f>
        <v>0</v>
      </c>
      <c r="AE3551" s="6">
        <f>Table1[[#This Row],[Delivered MT]]*Table1[[#This Row],[Average Cost SDG/MT]]</f>
        <v>0</v>
      </c>
    </row>
    <row r="3552" spans="1:31" hidden="1" x14ac:dyDescent="0.2">
      <c r="A3552" s="1">
        <v>3563</v>
      </c>
      <c r="P3552" s="6">
        <f t="shared" si="296"/>
        <v>0</v>
      </c>
      <c r="R3552" s="6">
        <f t="shared" si="297"/>
        <v>0</v>
      </c>
      <c r="S3552" s="57">
        <f t="shared" si="300"/>
        <v>0</v>
      </c>
      <c r="T3552" s="6">
        <f>Table1[[#This Row],[Volume in Units]]*Table1[[#This Row],[Price SDG/Unit]]</f>
        <v>0</v>
      </c>
      <c r="U3552" s="57">
        <f>Table1[[#This Row],[Volume MT/Head]]*Table1[[#This Row],[Price USD/(MT/Head)]]</f>
        <v>0</v>
      </c>
      <c r="W3552" s="28">
        <f>Table1[[#This Row],[Commission SDG/MT]]*Table1[[#This Row],[Volume in Units]]</f>
        <v>0</v>
      </c>
      <c r="Y3552" s="28">
        <f t="shared" si="298"/>
        <v>0</v>
      </c>
      <c r="Z3552" s="6">
        <f>IFERROR((Table1[[#This Row],[Total Cost SDG]]/Table1[[#This Row],[Volume MT/Head]]),0)</f>
        <v>0</v>
      </c>
      <c r="AA3552" s="57" t="e">
        <f t="shared" si="299"/>
        <v>#DIV/0!</v>
      </c>
      <c r="AB3552" s="57">
        <f>IFERROR((Table1[[#This Row],[Total Cost USD]]/Table1[[#This Row],[Volume MT/Head]]),0)</f>
        <v>0</v>
      </c>
      <c r="AD3552" s="6">
        <f>Table1[[#This Row],[Volume MT/Head]]-Table1[[#This Row],[Delivered MT]]</f>
        <v>0</v>
      </c>
      <c r="AE3552" s="6">
        <f>Table1[[#This Row],[Delivered MT]]*Table1[[#This Row],[Average Cost SDG/MT]]</f>
        <v>0</v>
      </c>
    </row>
    <row r="3553" spans="1:31" hidden="1" x14ac:dyDescent="0.2">
      <c r="A3553" s="1">
        <v>3564</v>
      </c>
      <c r="P3553" s="6">
        <f t="shared" si="296"/>
        <v>0</v>
      </c>
      <c r="R3553" s="6">
        <f t="shared" si="297"/>
        <v>0</v>
      </c>
      <c r="S3553" s="57">
        <f t="shared" si="300"/>
        <v>0</v>
      </c>
      <c r="T3553" s="6">
        <f>Table1[[#This Row],[Volume in Units]]*Table1[[#This Row],[Price SDG/Unit]]</f>
        <v>0</v>
      </c>
      <c r="U3553" s="57">
        <f>Table1[[#This Row],[Volume MT/Head]]*Table1[[#This Row],[Price USD/(MT/Head)]]</f>
        <v>0</v>
      </c>
      <c r="W3553" s="28">
        <f>Table1[[#This Row],[Commission SDG/MT]]*Table1[[#This Row],[Volume in Units]]</f>
        <v>0</v>
      </c>
      <c r="Y3553" s="28">
        <f t="shared" si="298"/>
        <v>0</v>
      </c>
      <c r="Z3553" s="6">
        <f>IFERROR((Table1[[#This Row],[Total Cost SDG]]/Table1[[#This Row],[Volume MT/Head]]),0)</f>
        <v>0</v>
      </c>
      <c r="AA3553" s="57" t="e">
        <f t="shared" si="299"/>
        <v>#DIV/0!</v>
      </c>
      <c r="AB3553" s="57">
        <f>IFERROR((Table1[[#This Row],[Total Cost USD]]/Table1[[#This Row],[Volume MT/Head]]),0)</f>
        <v>0</v>
      </c>
      <c r="AD3553" s="6">
        <f>Table1[[#This Row],[Volume MT/Head]]-Table1[[#This Row],[Delivered MT]]</f>
        <v>0</v>
      </c>
      <c r="AE3553" s="6">
        <f>Table1[[#This Row],[Delivered MT]]*Table1[[#This Row],[Average Cost SDG/MT]]</f>
        <v>0</v>
      </c>
    </row>
    <row r="3554" spans="1:31" hidden="1" x14ac:dyDescent="0.2">
      <c r="A3554" s="1">
        <v>3565</v>
      </c>
      <c r="P3554" s="6">
        <f t="shared" si="296"/>
        <v>0</v>
      </c>
      <c r="R3554" s="6">
        <f t="shared" si="297"/>
        <v>0</v>
      </c>
      <c r="S3554" s="57">
        <f t="shared" si="300"/>
        <v>0</v>
      </c>
      <c r="T3554" s="6">
        <f>Table1[[#This Row],[Volume in Units]]*Table1[[#This Row],[Price SDG/Unit]]</f>
        <v>0</v>
      </c>
      <c r="U3554" s="57">
        <f>Table1[[#This Row],[Volume MT/Head]]*Table1[[#This Row],[Price USD/(MT/Head)]]</f>
        <v>0</v>
      </c>
      <c r="W3554" s="28">
        <f>Table1[[#This Row],[Commission SDG/MT]]*Table1[[#This Row],[Volume in Units]]</f>
        <v>0</v>
      </c>
      <c r="Y3554" s="28">
        <f t="shared" si="298"/>
        <v>0</v>
      </c>
      <c r="Z3554" s="6">
        <f>IFERROR((Table1[[#This Row],[Total Cost SDG]]/Table1[[#This Row],[Volume MT/Head]]),0)</f>
        <v>0</v>
      </c>
      <c r="AA3554" s="57" t="e">
        <f t="shared" si="299"/>
        <v>#DIV/0!</v>
      </c>
      <c r="AB3554" s="57">
        <f>IFERROR((Table1[[#This Row],[Total Cost USD]]/Table1[[#This Row],[Volume MT/Head]]),0)</f>
        <v>0</v>
      </c>
      <c r="AD3554" s="6">
        <f>Table1[[#This Row],[Volume MT/Head]]-Table1[[#This Row],[Delivered MT]]</f>
        <v>0</v>
      </c>
      <c r="AE3554" s="6">
        <f>Table1[[#This Row],[Delivered MT]]*Table1[[#This Row],[Average Cost SDG/MT]]</f>
        <v>0</v>
      </c>
    </row>
    <row r="3555" spans="1:31" hidden="1" x14ac:dyDescent="0.2">
      <c r="A3555" s="1">
        <v>3566</v>
      </c>
      <c r="P3555" s="6">
        <f t="shared" si="296"/>
        <v>0</v>
      </c>
      <c r="R3555" s="6">
        <f t="shared" si="297"/>
        <v>0</v>
      </c>
      <c r="S3555" s="57">
        <f t="shared" si="300"/>
        <v>0</v>
      </c>
      <c r="T3555" s="6">
        <f>Table1[[#This Row],[Volume in Units]]*Table1[[#This Row],[Price SDG/Unit]]</f>
        <v>0</v>
      </c>
      <c r="U3555" s="57">
        <f>Table1[[#This Row],[Volume MT/Head]]*Table1[[#This Row],[Price USD/(MT/Head)]]</f>
        <v>0</v>
      </c>
      <c r="W3555" s="28">
        <f>Table1[[#This Row],[Commission SDG/MT]]*Table1[[#This Row],[Volume in Units]]</f>
        <v>0</v>
      </c>
      <c r="Y3555" s="28">
        <f t="shared" si="298"/>
        <v>0</v>
      </c>
      <c r="Z3555" s="6">
        <f>IFERROR((Table1[[#This Row],[Total Cost SDG]]/Table1[[#This Row],[Volume MT/Head]]),0)</f>
        <v>0</v>
      </c>
      <c r="AA3555" s="57" t="e">
        <f t="shared" si="299"/>
        <v>#DIV/0!</v>
      </c>
      <c r="AB3555" s="57">
        <f>IFERROR((Table1[[#This Row],[Total Cost USD]]/Table1[[#This Row],[Volume MT/Head]]),0)</f>
        <v>0</v>
      </c>
      <c r="AD3555" s="6">
        <f>Table1[[#This Row],[Volume MT/Head]]-Table1[[#This Row],[Delivered MT]]</f>
        <v>0</v>
      </c>
      <c r="AE3555" s="6">
        <f>Table1[[#This Row],[Delivered MT]]*Table1[[#This Row],[Average Cost SDG/MT]]</f>
        <v>0</v>
      </c>
    </row>
    <row r="3556" spans="1:31" hidden="1" x14ac:dyDescent="0.2">
      <c r="A3556" s="1">
        <v>3567</v>
      </c>
      <c r="P3556" s="6">
        <f t="shared" si="296"/>
        <v>0</v>
      </c>
      <c r="R3556" s="6">
        <f t="shared" si="297"/>
        <v>0</v>
      </c>
      <c r="S3556" s="57">
        <f t="shared" si="300"/>
        <v>0</v>
      </c>
      <c r="T3556" s="6">
        <f>Table1[[#This Row],[Volume in Units]]*Table1[[#This Row],[Price SDG/Unit]]</f>
        <v>0</v>
      </c>
      <c r="U3556" s="57">
        <f>Table1[[#This Row],[Volume MT/Head]]*Table1[[#This Row],[Price USD/(MT/Head)]]</f>
        <v>0</v>
      </c>
      <c r="W3556" s="28">
        <f>Table1[[#This Row],[Commission SDG/MT]]*Table1[[#This Row],[Volume in Units]]</f>
        <v>0</v>
      </c>
      <c r="Y3556" s="28">
        <f t="shared" si="298"/>
        <v>0</v>
      </c>
      <c r="Z3556" s="6">
        <f>IFERROR((Table1[[#This Row],[Total Cost SDG]]/Table1[[#This Row],[Volume MT/Head]]),0)</f>
        <v>0</v>
      </c>
      <c r="AA3556" s="57" t="e">
        <f t="shared" si="299"/>
        <v>#DIV/0!</v>
      </c>
      <c r="AB3556" s="57">
        <f>IFERROR((Table1[[#This Row],[Total Cost USD]]/Table1[[#This Row],[Volume MT/Head]]),0)</f>
        <v>0</v>
      </c>
      <c r="AD3556" s="6">
        <f>Table1[[#This Row],[Volume MT/Head]]-Table1[[#This Row],[Delivered MT]]</f>
        <v>0</v>
      </c>
      <c r="AE3556" s="6">
        <f>Table1[[#This Row],[Delivered MT]]*Table1[[#This Row],[Average Cost SDG/MT]]</f>
        <v>0</v>
      </c>
    </row>
    <row r="3557" spans="1:31" hidden="1" x14ac:dyDescent="0.2">
      <c r="A3557" s="1">
        <v>3568</v>
      </c>
      <c r="P3557" s="6">
        <f t="shared" si="296"/>
        <v>0</v>
      </c>
      <c r="R3557" s="6">
        <f t="shared" si="297"/>
        <v>0</v>
      </c>
      <c r="S3557" s="57">
        <f t="shared" si="300"/>
        <v>0</v>
      </c>
      <c r="T3557" s="6">
        <f>Table1[[#This Row],[Volume in Units]]*Table1[[#This Row],[Price SDG/Unit]]</f>
        <v>0</v>
      </c>
      <c r="U3557" s="57">
        <f>Table1[[#This Row],[Volume MT/Head]]*Table1[[#This Row],[Price USD/(MT/Head)]]</f>
        <v>0</v>
      </c>
      <c r="W3557" s="28">
        <f>Table1[[#This Row],[Commission SDG/MT]]*Table1[[#This Row],[Volume in Units]]</f>
        <v>0</v>
      </c>
      <c r="Y3557" s="28">
        <f t="shared" si="298"/>
        <v>0</v>
      </c>
      <c r="Z3557" s="6">
        <f>IFERROR((Table1[[#This Row],[Total Cost SDG]]/Table1[[#This Row],[Volume MT/Head]]),0)</f>
        <v>0</v>
      </c>
      <c r="AA3557" s="57" t="e">
        <f t="shared" si="299"/>
        <v>#DIV/0!</v>
      </c>
      <c r="AB3557" s="57">
        <f>IFERROR((Table1[[#This Row],[Total Cost USD]]/Table1[[#This Row],[Volume MT/Head]]),0)</f>
        <v>0</v>
      </c>
      <c r="AD3557" s="6">
        <f>Table1[[#This Row],[Volume MT/Head]]-Table1[[#This Row],[Delivered MT]]</f>
        <v>0</v>
      </c>
      <c r="AE3557" s="6">
        <f>Table1[[#This Row],[Delivered MT]]*Table1[[#This Row],[Average Cost SDG/MT]]</f>
        <v>0</v>
      </c>
    </row>
    <row r="3558" spans="1:31" hidden="1" x14ac:dyDescent="0.2">
      <c r="A3558" s="1">
        <v>3569</v>
      </c>
      <c r="P3558" s="6">
        <f t="shared" si="296"/>
        <v>0</v>
      </c>
      <c r="R3558" s="6">
        <f t="shared" si="297"/>
        <v>0</v>
      </c>
      <c r="S3558" s="57">
        <f t="shared" si="300"/>
        <v>0</v>
      </c>
      <c r="T3558" s="6">
        <f>Table1[[#This Row],[Volume in Units]]*Table1[[#This Row],[Price SDG/Unit]]</f>
        <v>0</v>
      </c>
      <c r="U3558" s="57">
        <f>Table1[[#This Row],[Volume MT/Head]]*Table1[[#This Row],[Price USD/(MT/Head)]]</f>
        <v>0</v>
      </c>
      <c r="W3558" s="28">
        <f>Table1[[#This Row],[Commission SDG/MT]]*Table1[[#This Row],[Volume in Units]]</f>
        <v>0</v>
      </c>
      <c r="Y3558" s="28">
        <f t="shared" si="298"/>
        <v>0</v>
      </c>
      <c r="Z3558" s="6">
        <f>IFERROR((Table1[[#This Row],[Total Cost SDG]]/Table1[[#This Row],[Volume MT/Head]]),0)</f>
        <v>0</v>
      </c>
      <c r="AA3558" s="57" t="e">
        <f t="shared" si="299"/>
        <v>#DIV/0!</v>
      </c>
      <c r="AB3558" s="57">
        <f>IFERROR((Table1[[#This Row],[Total Cost USD]]/Table1[[#This Row],[Volume MT/Head]]),0)</f>
        <v>0</v>
      </c>
      <c r="AD3558" s="6">
        <f>Table1[[#This Row],[Volume MT/Head]]-Table1[[#This Row],[Delivered MT]]</f>
        <v>0</v>
      </c>
      <c r="AE3558" s="6">
        <f>Table1[[#This Row],[Delivered MT]]*Table1[[#This Row],[Average Cost SDG/MT]]</f>
        <v>0</v>
      </c>
    </row>
    <row r="3559" spans="1:31" hidden="1" x14ac:dyDescent="0.2">
      <c r="A3559" s="1">
        <v>3570</v>
      </c>
      <c r="P3559" s="6">
        <f t="shared" si="296"/>
        <v>0</v>
      </c>
      <c r="R3559" s="6">
        <f t="shared" si="297"/>
        <v>0</v>
      </c>
      <c r="S3559" s="57">
        <f t="shared" si="300"/>
        <v>0</v>
      </c>
      <c r="T3559" s="6">
        <f>Table1[[#This Row],[Volume in Units]]*Table1[[#This Row],[Price SDG/Unit]]</f>
        <v>0</v>
      </c>
      <c r="U3559" s="57">
        <f>Table1[[#This Row],[Volume MT/Head]]*Table1[[#This Row],[Price USD/(MT/Head)]]</f>
        <v>0</v>
      </c>
      <c r="W3559" s="28">
        <f>Table1[[#This Row],[Commission SDG/MT]]*Table1[[#This Row],[Volume in Units]]</f>
        <v>0</v>
      </c>
      <c r="Y3559" s="28">
        <f t="shared" si="298"/>
        <v>0</v>
      </c>
      <c r="Z3559" s="6">
        <f>IFERROR((Table1[[#This Row],[Total Cost SDG]]/Table1[[#This Row],[Volume MT/Head]]),0)</f>
        <v>0</v>
      </c>
      <c r="AA3559" s="57" t="e">
        <f t="shared" si="299"/>
        <v>#DIV/0!</v>
      </c>
      <c r="AB3559" s="57">
        <f>IFERROR((Table1[[#This Row],[Total Cost USD]]/Table1[[#This Row],[Volume MT/Head]]),0)</f>
        <v>0</v>
      </c>
      <c r="AD3559" s="6">
        <f>Table1[[#This Row],[Volume MT/Head]]-Table1[[#This Row],[Delivered MT]]</f>
        <v>0</v>
      </c>
      <c r="AE3559" s="6">
        <f>Table1[[#This Row],[Delivered MT]]*Table1[[#This Row],[Average Cost SDG/MT]]</f>
        <v>0</v>
      </c>
    </row>
    <row r="3560" spans="1:31" hidden="1" x14ac:dyDescent="0.2">
      <c r="A3560" s="1">
        <v>3571</v>
      </c>
      <c r="P3560" s="6">
        <f t="shared" si="296"/>
        <v>0</v>
      </c>
      <c r="R3560" s="6">
        <f t="shared" si="297"/>
        <v>0</v>
      </c>
      <c r="S3560" s="57">
        <f t="shared" si="300"/>
        <v>0</v>
      </c>
      <c r="T3560" s="6">
        <f>Table1[[#This Row],[Volume in Units]]*Table1[[#This Row],[Price SDG/Unit]]</f>
        <v>0</v>
      </c>
      <c r="U3560" s="57">
        <f>Table1[[#This Row],[Volume MT/Head]]*Table1[[#This Row],[Price USD/(MT/Head)]]</f>
        <v>0</v>
      </c>
      <c r="W3560" s="28">
        <f>Table1[[#This Row],[Commission SDG/MT]]*Table1[[#This Row],[Volume in Units]]</f>
        <v>0</v>
      </c>
      <c r="Y3560" s="28">
        <f t="shared" si="298"/>
        <v>0</v>
      </c>
      <c r="Z3560" s="6">
        <f>IFERROR((Table1[[#This Row],[Total Cost SDG]]/Table1[[#This Row],[Volume MT/Head]]),0)</f>
        <v>0</v>
      </c>
      <c r="AA3560" s="57" t="e">
        <f t="shared" si="299"/>
        <v>#DIV/0!</v>
      </c>
      <c r="AB3560" s="57">
        <f>IFERROR((Table1[[#This Row],[Total Cost USD]]/Table1[[#This Row],[Volume MT/Head]]),0)</f>
        <v>0</v>
      </c>
      <c r="AD3560" s="6">
        <f>Table1[[#This Row],[Volume MT/Head]]-Table1[[#This Row],[Delivered MT]]</f>
        <v>0</v>
      </c>
      <c r="AE3560" s="6">
        <f>Table1[[#This Row],[Delivered MT]]*Table1[[#This Row],[Average Cost SDG/MT]]</f>
        <v>0</v>
      </c>
    </row>
    <row r="3561" spans="1:31" hidden="1" x14ac:dyDescent="0.2">
      <c r="A3561" s="1">
        <v>3572</v>
      </c>
      <c r="P3561" s="6">
        <f t="shared" si="296"/>
        <v>0</v>
      </c>
      <c r="R3561" s="6">
        <f t="shared" si="297"/>
        <v>0</v>
      </c>
      <c r="S3561" s="57">
        <f t="shared" si="300"/>
        <v>0</v>
      </c>
      <c r="T3561" s="6">
        <f>Table1[[#This Row],[Volume in Units]]*Table1[[#This Row],[Price SDG/Unit]]</f>
        <v>0</v>
      </c>
      <c r="U3561" s="57">
        <f>Table1[[#This Row],[Volume MT/Head]]*Table1[[#This Row],[Price USD/(MT/Head)]]</f>
        <v>0</v>
      </c>
      <c r="W3561" s="28">
        <f>Table1[[#This Row],[Commission SDG/MT]]*Table1[[#This Row],[Volume in Units]]</f>
        <v>0</v>
      </c>
      <c r="Y3561" s="28">
        <f t="shared" si="298"/>
        <v>0</v>
      </c>
      <c r="Z3561" s="6">
        <f>IFERROR((Table1[[#This Row],[Total Cost SDG]]/Table1[[#This Row],[Volume MT/Head]]),0)</f>
        <v>0</v>
      </c>
      <c r="AA3561" s="57" t="e">
        <f t="shared" si="299"/>
        <v>#DIV/0!</v>
      </c>
      <c r="AB3561" s="57">
        <f>IFERROR((Table1[[#This Row],[Total Cost USD]]/Table1[[#This Row],[Volume MT/Head]]),0)</f>
        <v>0</v>
      </c>
      <c r="AD3561" s="6">
        <f>Table1[[#This Row],[Volume MT/Head]]-Table1[[#This Row],[Delivered MT]]</f>
        <v>0</v>
      </c>
      <c r="AE3561" s="6">
        <f>Table1[[#This Row],[Delivered MT]]*Table1[[#This Row],[Average Cost SDG/MT]]</f>
        <v>0</v>
      </c>
    </row>
    <row r="3562" spans="1:31" hidden="1" x14ac:dyDescent="0.2">
      <c r="A3562" s="1">
        <v>3573</v>
      </c>
      <c r="P3562" s="6">
        <f t="shared" si="296"/>
        <v>0</v>
      </c>
      <c r="R3562" s="6">
        <f t="shared" si="297"/>
        <v>0</v>
      </c>
      <c r="S3562" s="57">
        <f t="shared" si="300"/>
        <v>0</v>
      </c>
      <c r="T3562" s="6">
        <f>Table1[[#This Row],[Volume in Units]]*Table1[[#This Row],[Price SDG/Unit]]</f>
        <v>0</v>
      </c>
      <c r="U3562" s="57">
        <f>Table1[[#This Row],[Volume MT/Head]]*Table1[[#This Row],[Price USD/(MT/Head)]]</f>
        <v>0</v>
      </c>
      <c r="W3562" s="28">
        <f>Table1[[#This Row],[Commission SDG/MT]]*Table1[[#This Row],[Volume in Units]]</f>
        <v>0</v>
      </c>
      <c r="Y3562" s="28">
        <f t="shared" si="298"/>
        <v>0</v>
      </c>
      <c r="Z3562" s="6">
        <f>IFERROR((Table1[[#This Row],[Total Cost SDG]]/Table1[[#This Row],[Volume MT/Head]]),0)</f>
        <v>0</v>
      </c>
      <c r="AA3562" s="57" t="e">
        <f t="shared" si="299"/>
        <v>#DIV/0!</v>
      </c>
      <c r="AB3562" s="57">
        <f>IFERROR((Table1[[#This Row],[Total Cost USD]]/Table1[[#This Row],[Volume MT/Head]]),0)</f>
        <v>0</v>
      </c>
      <c r="AD3562" s="6">
        <f>Table1[[#This Row],[Volume MT/Head]]-Table1[[#This Row],[Delivered MT]]</f>
        <v>0</v>
      </c>
      <c r="AE3562" s="6">
        <f>Table1[[#This Row],[Delivered MT]]*Table1[[#This Row],[Average Cost SDG/MT]]</f>
        <v>0</v>
      </c>
    </row>
    <row r="3563" spans="1:31" hidden="1" x14ac:dyDescent="0.2">
      <c r="A3563" s="1">
        <v>3574</v>
      </c>
      <c r="P3563" s="6">
        <f t="shared" si="296"/>
        <v>0</v>
      </c>
      <c r="R3563" s="6">
        <f t="shared" si="297"/>
        <v>0</v>
      </c>
      <c r="S3563" s="57">
        <f t="shared" si="300"/>
        <v>0</v>
      </c>
      <c r="T3563" s="6">
        <f>Table1[[#This Row],[Volume in Units]]*Table1[[#This Row],[Price SDG/Unit]]</f>
        <v>0</v>
      </c>
      <c r="U3563" s="57">
        <f>Table1[[#This Row],[Volume MT/Head]]*Table1[[#This Row],[Price USD/(MT/Head)]]</f>
        <v>0</v>
      </c>
      <c r="W3563" s="28">
        <f>Table1[[#This Row],[Commission SDG/MT]]*Table1[[#This Row],[Volume in Units]]</f>
        <v>0</v>
      </c>
      <c r="Y3563" s="28">
        <f t="shared" si="298"/>
        <v>0</v>
      </c>
      <c r="Z3563" s="6">
        <f>IFERROR((Table1[[#This Row],[Total Cost SDG]]/Table1[[#This Row],[Volume MT/Head]]),0)</f>
        <v>0</v>
      </c>
      <c r="AA3563" s="57" t="e">
        <f t="shared" si="299"/>
        <v>#DIV/0!</v>
      </c>
      <c r="AB3563" s="57">
        <f>IFERROR((Table1[[#This Row],[Total Cost USD]]/Table1[[#This Row],[Volume MT/Head]]),0)</f>
        <v>0</v>
      </c>
      <c r="AD3563" s="6">
        <f>Table1[[#This Row],[Volume MT/Head]]-Table1[[#This Row],[Delivered MT]]</f>
        <v>0</v>
      </c>
      <c r="AE3563" s="6">
        <f>Table1[[#This Row],[Delivered MT]]*Table1[[#This Row],[Average Cost SDG/MT]]</f>
        <v>0</v>
      </c>
    </row>
    <row r="3564" spans="1:31" hidden="1" x14ac:dyDescent="0.2">
      <c r="A3564" s="1">
        <v>3575</v>
      </c>
      <c r="P3564" s="6">
        <f t="shared" si="296"/>
        <v>0</v>
      </c>
      <c r="R3564" s="6">
        <f t="shared" si="297"/>
        <v>0</v>
      </c>
      <c r="S3564" s="57">
        <f t="shared" si="300"/>
        <v>0</v>
      </c>
      <c r="T3564" s="6">
        <f>Table1[[#This Row],[Volume in Units]]*Table1[[#This Row],[Price SDG/Unit]]</f>
        <v>0</v>
      </c>
      <c r="U3564" s="57">
        <f>Table1[[#This Row],[Volume MT/Head]]*Table1[[#This Row],[Price USD/(MT/Head)]]</f>
        <v>0</v>
      </c>
      <c r="W3564" s="28">
        <f>Table1[[#This Row],[Commission SDG/MT]]*Table1[[#This Row],[Volume in Units]]</f>
        <v>0</v>
      </c>
      <c r="Y3564" s="28">
        <f t="shared" si="298"/>
        <v>0</v>
      </c>
      <c r="Z3564" s="6">
        <f>IFERROR((Table1[[#This Row],[Total Cost SDG]]/Table1[[#This Row],[Volume MT/Head]]),0)</f>
        <v>0</v>
      </c>
      <c r="AA3564" s="57" t="e">
        <f t="shared" si="299"/>
        <v>#DIV/0!</v>
      </c>
      <c r="AB3564" s="57">
        <f>IFERROR((Table1[[#This Row],[Total Cost USD]]/Table1[[#This Row],[Volume MT/Head]]),0)</f>
        <v>0</v>
      </c>
      <c r="AD3564" s="6">
        <f>Table1[[#This Row],[Volume MT/Head]]-Table1[[#This Row],[Delivered MT]]</f>
        <v>0</v>
      </c>
      <c r="AE3564" s="6">
        <f>Table1[[#This Row],[Delivered MT]]*Table1[[#This Row],[Average Cost SDG/MT]]</f>
        <v>0</v>
      </c>
    </row>
    <row r="3565" spans="1:31" hidden="1" x14ac:dyDescent="0.2">
      <c r="A3565" s="1">
        <v>3576</v>
      </c>
      <c r="P3565" s="6">
        <f t="shared" si="296"/>
        <v>0</v>
      </c>
      <c r="R3565" s="6">
        <f t="shared" si="297"/>
        <v>0</v>
      </c>
      <c r="S3565" s="57">
        <f t="shared" si="300"/>
        <v>0</v>
      </c>
      <c r="T3565" s="6">
        <f>Table1[[#This Row],[Volume in Units]]*Table1[[#This Row],[Price SDG/Unit]]</f>
        <v>0</v>
      </c>
      <c r="U3565" s="57">
        <f>Table1[[#This Row],[Volume MT/Head]]*Table1[[#This Row],[Price USD/(MT/Head)]]</f>
        <v>0</v>
      </c>
      <c r="W3565" s="28">
        <f>Table1[[#This Row],[Commission SDG/MT]]*Table1[[#This Row],[Volume in Units]]</f>
        <v>0</v>
      </c>
      <c r="Y3565" s="28">
        <f t="shared" si="298"/>
        <v>0</v>
      </c>
      <c r="Z3565" s="6">
        <f>IFERROR((Table1[[#This Row],[Total Cost SDG]]/Table1[[#This Row],[Volume MT/Head]]),0)</f>
        <v>0</v>
      </c>
      <c r="AA3565" s="57" t="e">
        <f t="shared" si="299"/>
        <v>#DIV/0!</v>
      </c>
      <c r="AB3565" s="57">
        <f>IFERROR((Table1[[#This Row],[Total Cost USD]]/Table1[[#This Row],[Volume MT/Head]]),0)</f>
        <v>0</v>
      </c>
      <c r="AD3565" s="6">
        <f>Table1[[#This Row],[Volume MT/Head]]-Table1[[#This Row],[Delivered MT]]</f>
        <v>0</v>
      </c>
      <c r="AE3565" s="6">
        <f>Table1[[#This Row],[Delivered MT]]*Table1[[#This Row],[Average Cost SDG/MT]]</f>
        <v>0</v>
      </c>
    </row>
    <row r="3566" spans="1:31" hidden="1" x14ac:dyDescent="0.2">
      <c r="A3566" s="1">
        <v>3577</v>
      </c>
      <c r="P3566" s="6">
        <f t="shared" si="296"/>
        <v>0</v>
      </c>
      <c r="R3566" s="6">
        <f t="shared" si="297"/>
        <v>0</v>
      </c>
      <c r="S3566" s="57">
        <f t="shared" si="300"/>
        <v>0</v>
      </c>
      <c r="T3566" s="6">
        <f>Table1[[#This Row],[Volume in Units]]*Table1[[#This Row],[Price SDG/Unit]]</f>
        <v>0</v>
      </c>
      <c r="U3566" s="57">
        <f>Table1[[#This Row],[Volume MT/Head]]*Table1[[#This Row],[Price USD/(MT/Head)]]</f>
        <v>0</v>
      </c>
      <c r="W3566" s="28">
        <f>Table1[[#This Row],[Commission SDG/MT]]*Table1[[#This Row],[Volume in Units]]</f>
        <v>0</v>
      </c>
      <c r="Y3566" s="28">
        <f t="shared" si="298"/>
        <v>0</v>
      </c>
      <c r="Z3566" s="6">
        <f>IFERROR((Table1[[#This Row],[Total Cost SDG]]/Table1[[#This Row],[Volume MT/Head]]),0)</f>
        <v>0</v>
      </c>
      <c r="AA3566" s="57" t="e">
        <f t="shared" si="299"/>
        <v>#DIV/0!</v>
      </c>
      <c r="AB3566" s="57">
        <f>IFERROR((Table1[[#This Row],[Total Cost USD]]/Table1[[#This Row],[Volume MT/Head]]),0)</f>
        <v>0</v>
      </c>
      <c r="AD3566" s="6">
        <f>Table1[[#This Row],[Volume MT/Head]]-Table1[[#This Row],[Delivered MT]]</f>
        <v>0</v>
      </c>
      <c r="AE3566" s="6">
        <f>Table1[[#This Row],[Delivered MT]]*Table1[[#This Row],[Average Cost SDG/MT]]</f>
        <v>0</v>
      </c>
    </row>
    <row r="3567" spans="1:31" hidden="1" x14ac:dyDescent="0.2">
      <c r="A3567" s="1">
        <v>3578</v>
      </c>
      <c r="P3567" s="6">
        <f t="shared" si="296"/>
        <v>0</v>
      </c>
      <c r="R3567" s="6">
        <f t="shared" si="297"/>
        <v>0</v>
      </c>
      <c r="S3567" s="57">
        <f t="shared" si="300"/>
        <v>0</v>
      </c>
      <c r="T3567" s="6">
        <f>Table1[[#This Row],[Volume in Units]]*Table1[[#This Row],[Price SDG/Unit]]</f>
        <v>0</v>
      </c>
      <c r="U3567" s="57">
        <f>Table1[[#This Row],[Volume MT/Head]]*Table1[[#This Row],[Price USD/(MT/Head)]]</f>
        <v>0</v>
      </c>
      <c r="W3567" s="28">
        <f>Table1[[#This Row],[Commission SDG/MT]]*Table1[[#This Row],[Volume in Units]]</f>
        <v>0</v>
      </c>
      <c r="Y3567" s="28">
        <f t="shared" si="298"/>
        <v>0</v>
      </c>
      <c r="Z3567" s="6">
        <f>IFERROR((Table1[[#This Row],[Total Cost SDG]]/Table1[[#This Row],[Volume MT/Head]]),0)</f>
        <v>0</v>
      </c>
      <c r="AA3567" s="57" t="e">
        <f t="shared" si="299"/>
        <v>#DIV/0!</v>
      </c>
      <c r="AB3567" s="57">
        <f>IFERROR((Table1[[#This Row],[Total Cost USD]]/Table1[[#This Row],[Volume MT/Head]]),0)</f>
        <v>0</v>
      </c>
      <c r="AD3567" s="6">
        <f>Table1[[#This Row],[Volume MT/Head]]-Table1[[#This Row],[Delivered MT]]</f>
        <v>0</v>
      </c>
      <c r="AE3567" s="6">
        <f>Table1[[#This Row],[Delivered MT]]*Table1[[#This Row],[Average Cost SDG/MT]]</f>
        <v>0</v>
      </c>
    </row>
    <row r="3568" spans="1:31" hidden="1" x14ac:dyDescent="0.2">
      <c r="A3568" s="1">
        <v>3579</v>
      </c>
      <c r="P3568" s="6">
        <f t="shared" si="296"/>
        <v>0</v>
      </c>
      <c r="R3568" s="6">
        <f t="shared" si="297"/>
        <v>0</v>
      </c>
      <c r="S3568" s="57">
        <f t="shared" si="300"/>
        <v>0</v>
      </c>
      <c r="T3568" s="6">
        <f>Table1[[#This Row],[Volume in Units]]*Table1[[#This Row],[Price SDG/Unit]]</f>
        <v>0</v>
      </c>
      <c r="U3568" s="57">
        <f>Table1[[#This Row],[Volume MT/Head]]*Table1[[#This Row],[Price USD/(MT/Head)]]</f>
        <v>0</v>
      </c>
      <c r="W3568" s="28">
        <f>Table1[[#This Row],[Commission SDG/MT]]*Table1[[#This Row],[Volume in Units]]</f>
        <v>0</v>
      </c>
      <c r="Y3568" s="28">
        <f t="shared" si="298"/>
        <v>0</v>
      </c>
      <c r="Z3568" s="6">
        <f>IFERROR((Table1[[#This Row],[Total Cost SDG]]/Table1[[#This Row],[Volume MT/Head]]),0)</f>
        <v>0</v>
      </c>
      <c r="AA3568" s="57" t="e">
        <f t="shared" si="299"/>
        <v>#DIV/0!</v>
      </c>
      <c r="AB3568" s="57">
        <f>IFERROR((Table1[[#This Row],[Total Cost USD]]/Table1[[#This Row],[Volume MT/Head]]),0)</f>
        <v>0</v>
      </c>
      <c r="AD3568" s="6">
        <f>Table1[[#This Row],[Volume MT/Head]]-Table1[[#This Row],[Delivered MT]]</f>
        <v>0</v>
      </c>
      <c r="AE3568" s="6">
        <f>Table1[[#This Row],[Delivered MT]]*Table1[[#This Row],[Average Cost SDG/MT]]</f>
        <v>0</v>
      </c>
    </row>
    <row r="3569" spans="1:31" hidden="1" x14ac:dyDescent="0.2">
      <c r="A3569" s="1">
        <v>3580</v>
      </c>
      <c r="P3569" s="6">
        <f t="shared" si="296"/>
        <v>0</v>
      </c>
      <c r="R3569" s="6">
        <f t="shared" si="297"/>
        <v>0</v>
      </c>
      <c r="S3569" s="57">
        <f t="shared" si="300"/>
        <v>0</v>
      </c>
      <c r="T3569" s="6">
        <f>Table1[[#This Row],[Volume in Units]]*Table1[[#This Row],[Price SDG/Unit]]</f>
        <v>0</v>
      </c>
      <c r="U3569" s="57">
        <f>Table1[[#This Row],[Volume MT/Head]]*Table1[[#This Row],[Price USD/(MT/Head)]]</f>
        <v>0</v>
      </c>
      <c r="W3569" s="28">
        <f>Table1[[#This Row],[Commission SDG/MT]]*Table1[[#This Row],[Volume in Units]]</f>
        <v>0</v>
      </c>
      <c r="Y3569" s="28">
        <f t="shared" si="298"/>
        <v>0</v>
      </c>
      <c r="Z3569" s="6">
        <f>IFERROR((Table1[[#This Row],[Total Cost SDG]]/Table1[[#This Row],[Volume MT/Head]]),0)</f>
        <v>0</v>
      </c>
      <c r="AA3569" s="57" t="e">
        <f t="shared" si="299"/>
        <v>#DIV/0!</v>
      </c>
      <c r="AB3569" s="57">
        <f>IFERROR((Table1[[#This Row],[Total Cost USD]]/Table1[[#This Row],[Volume MT/Head]]),0)</f>
        <v>0</v>
      </c>
      <c r="AD3569" s="6">
        <f>Table1[[#This Row],[Volume MT/Head]]-Table1[[#This Row],[Delivered MT]]</f>
        <v>0</v>
      </c>
      <c r="AE3569" s="6">
        <f>Table1[[#This Row],[Delivered MT]]*Table1[[#This Row],[Average Cost SDG/MT]]</f>
        <v>0</v>
      </c>
    </row>
    <row r="3570" spans="1:31" hidden="1" x14ac:dyDescent="0.2">
      <c r="A3570" s="1">
        <v>3581</v>
      </c>
      <c r="P3570" s="6">
        <f t="shared" si="296"/>
        <v>0</v>
      </c>
      <c r="R3570" s="6">
        <f t="shared" si="297"/>
        <v>0</v>
      </c>
      <c r="S3570" s="57">
        <f t="shared" si="300"/>
        <v>0</v>
      </c>
      <c r="T3570" s="6">
        <f>Table1[[#This Row],[Volume in Units]]*Table1[[#This Row],[Price SDG/Unit]]</f>
        <v>0</v>
      </c>
      <c r="U3570" s="57">
        <f>Table1[[#This Row],[Volume MT/Head]]*Table1[[#This Row],[Price USD/(MT/Head)]]</f>
        <v>0</v>
      </c>
      <c r="W3570" s="28">
        <f>Table1[[#This Row],[Commission SDG/MT]]*Table1[[#This Row],[Volume in Units]]</f>
        <v>0</v>
      </c>
      <c r="Y3570" s="28">
        <f t="shared" si="298"/>
        <v>0</v>
      </c>
      <c r="Z3570" s="6">
        <f>IFERROR((Table1[[#This Row],[Total Cost SDG]]/Table1[[#This Row],[Volume MT/Head]]),0)</f>
        <v>0</v>
      </c>
      <c r="AA3570" s="57" t="e">
        <f t="shared" si="299"/>
        <v>#DIV/0!</v>
      </c>
      <c r="AB3570" s="57">
        <f>IFERROR((Table1[[#This Row],[Total Cost USD]]/Table1[[#This Row],[Volume MT/Head]]),0)</f>
        <v>0</v>
      </c>
      <c r="AD3570" s="6">
        <f>Table1[[#This Row],[Volume MT/Head]]-Table1[[#This Row],[Delivered MT]]</f>
        <v>0</v>
      </c>
      <c r="AE3570" s="6">
        <f>Table1[[#This Row],[Delivered MT]]*Table1[[#This Row],[Average Cost SDG/MT]]</f>
        <v>0</v>
      </c>
    </row>
    <row r="3571" spans="1:31" hidden="1" x14ac:dyDescent="0.2">
      <c r="A3571" s="1">
        <v>3582</v>
      </c>
      <c r="P3571" s="6">
        <f t="shared" si="296"/>
        <v>0</v>
      </c>
      <c r="R3571" s="6">
        <f t="shared" si="297"/>
        <v>0</v>
      </c>
      <c r="S3571" s="57">
        <f t="shared" si="300"/>
        <v>0</v>
      </c>
      <c r="T3571" s="6">
        <f>Table1[[#This Row],[Volume in Units]]*Table1[[#This Row],[Price SDG/Unit]]</f>
        <v>0</v>
      </c>
      <c r="U3571" s="57">
        <f>Table1[[#This Row],[Volume MT/Head]]*Table1[[#This Row],[Price USD/(MT/Head)]]</f>
        <v>0</v>
      </c>
      <c r="W3571" s="28">
        <f>Table1[[#This Row],[Commission SDG/MT]]*Table1[[#This Row],[Volume in Units]]</f>
        <v>0</v>
      </c>
      <c r="Y3571" s="28">
        <f t="shared" si="298"/>
        <v>0</v>
      </c>
      <c r="Z3571" s="6">
        <f>IFERROR((Table1[[#This Row],[Total Cost SDG]]/Table1[[#This Row],[Volume MT/Head]]),0)</f>
        <v>0</v>
      </c>
      <c r="AA3571" s="57" t="e">
        <f t="shared" si="299"/>
        <v>#DIV/0!</v>
      </c>
      <c r="AB3571" s="57">
        <f>IFERROR((Table1[[#This Row],[Total Cost USD]]/Table1[[#This Row],[Volume MT/Head]]),0)</f>
        <v>0</v>
      </c>
      <c r="AD3571" s="6">
        <f>Table1[[#This Row],[Volume MT/Head]]-Table1[[#This Row],[Delivered MT]]</f>
        <v>0</v>
      </c>
      <c r="AE3571" s="6">
        <f>Table1[[#This Row],[Delivered MT]]*Table1[[#This Row],[Average Cost SDG/MT]]</f>
        <v>0</v>
      </c>
    </row>
    <row r="3572" spans="1:31" hidden="1" x14ac:dyDescent="0.2">
      <c r="A3572" s="1">
        <v>3583</v>
      </c>
      <c r="P3572" s="6">
        <f t="shared" si="296"/>
        <v>0</v>
      </c>
      <c r="R3572" s="6">
        <f t="shared" si="297"/>
        <v>0</v>
      </c>
      <c r="S3572" s="57">
        <f t="shared" si="300"/>
        <v>0</v>
      </c>
      <c r="T3572" s="6">
        <f>Table1[[#This Row],[Volume in Units]]*Table1[[#This Row],[Price SDG/Unit]]</f>
        <v>0</v>
      </c>
      <c r="U3572" s="57">
        <f>Table1[[#This Row],[Volume MT/Head]]*Table1[[#This Row],[Price USD/(MT/Head)]]</f>
        <v>0</v>
      </c>
      <c r="W3572" s="28">
        <f>Table1[[#This Row],[Commission SDG/MT]]*Table1[[#This Row],[Volume in Units]]</f>
        <v>0</v>
      </c>
      <c r="Y3572" s="28">
        <f t="shared" si="298"/>
        <v>0</v>
      </c>
      <c r="Z3572" s="6">
        <f>IFERROR((Table1[[#This Row],[Total Cost SDG]]/Table1[[#This Row],[Volume MT/Head]]),0)</f>
        <v>0</v>
      </c>
      <c r="AA3572" s="57" t="e">
        <f t="shared" si="299"/>
        <v>#DIV/0!</v>
      </c>
      <c r="AB3572" s="57">
        <f>IFERROR((Table1[[#This Row],[Total Cost USD]]/Table1[[#This Row],[Volume MT/Head]]),0)</f>
        <v>0</v>
      </c>
      <c r="AD3572" s="6">
        <f>Table1[[#This Row],[Volume MT/Head]]-Table1[[#This Row],[Delivered MT]]</f>
        <v>0</v>
      </c>
      <c r="AE3572" s="6">
        <f>Table1[[#This Row],[Delivered MT]]*Table1[[#This Row],[Average Cost SDG/MT]]</f>
        <v>0</v>
      </c>
    </row>
    <row r="3573" spans="1:31" hidden="1" x14ac:dyDescent="0.2">
      <c r="A3573" s="1">
        <v>3584</v>
      </c>
      <c r="P3573" s="6">
        <f t="shared" si="296"/>
        <v>0</v>
      </c>
      <c r="R3573" s="6">
        <f t="shared" si="297"/>
        <v>0</v>
      </c>
      <c r="S3573" s="57">
        <f t="shared" si="300"/>
        <v>0</v>
      </c>
      <c r="T3573" s="6">
        <f>Table1[[#This Row],[Volume in Units]]*Table1[[#This Row],[Price SDG/Unit]]</f>
        <v>0</v>
      </c>
      <c r="U3573" s="57">
        <f>Table1[[#This Row],[Volume MT/Head]]*Table1[[#This Row],[Price USD/(MT/Head)]]</f>
        <v>0</v>
      </c>
      <c r="W3573" s="28">
        <f>Table1[[#This Row],[Commission SDG/MT]]*Table1[[#This Row],[Volume in Units]]</f>
        <v>0</v>
      </c>
      <c r="Y3573" s="28">
        <f t="shared" si="298"/>
        <v>0</v>
      </c>
      <c r="Z3573" s="6">
        <f>IFERROR((Table1[[#This Row],[Total Cost SDG]]/Table1[[#This Row],[Volume MT/Head]]),0)</f>
        <v>0</v>
      </c>
      <c r="AA3573" s="57" t="e">
        <f t="shared" si="299"/>
        <v>#DIV/0!</v>
      </c>
      <c r="AB3573" s="57">
        <f>IFERROR((Table1[[#This Row],[Total Cost USD]]/Table1[[#This Row],[Volume MT/Head]]),0)</f>
        <v>0</v>
      </c>
      <c r="AD3573" s="6">
        <f>Table1[[#This Row],[Volume MT/Head]]-Table1[[#This Row],[Delivered MT]]</f>
        <v>0</v>
      </c>
      <c r="AE3573" s="6">
        <f>Table1[[#This Row],[Delivered MT]]*Table1[[#This Row],[Average Cost SDG/MT]]</f>
        <v>0</v>
      </c>
    </row>
    <row r="3574" spans="1:31" hidden="1" x14ac:dyDescent="0.2">
      <c r="A3574" s="1">
        <v>3585</v>
      </c>
      <c r="P3574" s="6">
        <f t="shared" si="296"/>
        <v>0</v>
      </c>
      <c r="R3574" s="6">
        <f t="shared" si="297"/>
        <v>0</v>
      </c>
      <c r="S3574" s="57">
        <f t="shared" si="300"/>
        <v>0</v>
      </c>
      <c r="T3574" s="6">
        <f>Table1[[#This Row],[Volume in Units]]*Table1[[#This Row],[Price SDG/Unit]]</f>
        <v>0</v>
      </c>
      <c r="U3574" s="57">
        <f>Table1[[#This Row],[Volume MT/Head]]*Table1[[#This Row],[Price USD/(MT/Head)]]</f>
        <v>0</v>
      </c>
      <c r="W3574" s="28">
        <f>Table1[[#This Row],[Commission SDG/MT]]*Table1[[#This Row],[Volume in Units]]</f>
        <v>0</v>
      </c>
      <c r="Y3574" s="28">
        <f t="shared" si="298"/>
        <v>0</v>
      </c>
      <c r="Z3574" s="6">
        <f>IFERROR((Table1[[#This Row],[Total Cost SDG]]/Table1[[#This Row],[Volume MT/Head]]),0)</f>
        <v>0</v>
      </c>
      <c r="AA3574" s="57" t="e">
        <f t="shared" si="299"/>
        <v>#DIV/0!</v>
      </c>
      <c r="AB3574" s="57">
        <f>IFERROR((Table1[[#This Row],[Total Cost USD]]/Table1[[#This Row],[Volume MT/Head]]),0)</f>
        <v>0</v>
      </c>
      <c r="AD3574" s="6">
        <f>Table1[[#This Row],[Volume MT/Head]]-Table1[[#This Row],[Delivered MT]]</f>
        <v>0</v>
      </c>
      <c r="AE3574" s="6">
        <f>Table1[[#This Row],[Delivered MT]]*Table1[[#This Row],[Average Cost SDG/MT]]</f>
        <v>0</v>
      </c>
    </row>
    <row r="3575" spans="1:31" hidden="1" x14ac:dyDescent="0.2">
      <c r="A3575" s="1">
        <v>3586</v>
      </c>
      <c r="P3575" s="6">
        <f t="shared" si="296"/>
        <v>0</v>
      </c>
      <c r="R3575" s="6">
        <f t="shared" si="297"/>
        <v>0</v>
      </c>
      <c r="S3575" s="57">
        <f t="shared" si="300"/>
        <v>0</v>
      </c>
      <c r="T3575" s="6">
        <f>Table1[[#This Row],[Volume in Units]]*Table1[[#This Row],[Price SDG/Unit]]</f>
        <v>0</v>
      </c>
      <c r="U3575" s="57">
        <f>Table1[[#This Row],[Volume MT/Head]]*Table1[[#This Row],[Price USD/(MT/Head)]]</f>
        <v>0</v>
      </c>
      <c r="W3575" s="28">
        <f>Table1[[#This Row],[Commission SDG/MT]]*Table1[[#This Row],[Volume in Units]]</f>
        <v>0</v>
      </c>
      <c r="Y3575" s="28">
        <f t="shared" si="298"/>
        <v>0</v>
      </c>
      <c r="Z3575" s="6">
        <f>IFERROR((Table1[[#This Row],[Total Cost SDG]]/Table1[[#This Row],[Volume MT/Head]]),0)</f>
        <v>0</v>
      </c>
      <c r="AA3575" s="57" t="e">
        <f t="shared" si="299"/>
        <v>#DIV/0!</v>
      </c>
      <c r="AB3575" s="57">
        <f>IFERROR((Table1[[#This Row],[Total Cost USD]]/Table1[[#This Row],[Volume MT/Head]]),0)</f>
        <v>0</v>
      </c>
      <c r="AD3575" s="6">
        <f>Table1[[#This Row],[Volume MT/Head]]-Table1[[#This Row],[Delivered MT]]</f>
        <v>0</v>
      </c>
      <c r="AE3575" s="6">
        <f>Table1[[#This Row],[Delivered MT]]*Table1[[#This Row],[Average Cost SDG/MT]]</f>
        <v>0</v>
      </c>
    </row>
    <row r="3576" spans="1:31" hidden="1" x14ac:dyDescent="0.2">
      <c r="A3576" s="1">
        <v>3587</v>
      </c>
      <c r="P3576" s="6">
        <f t="shared" si="296"/>
        <v>0</v>
      </c>
      <c r="R3576" s="6">
        <f t="shared" si="297"/>
        <v>0</v>
      </c>
      <c r="S3576" s="57">
        <f t="shared" si="300"/>
        <v>0</v>
      </c>
      <c r="T3576" s="6">
        <f>Table1[[#This Row],[Volume in Units]]*Table1[[#This Row],[Price SDG/Unit]]</f>
        <v>0</v>
      </c>
      <c r="U3576" s="57">
        <f>Table1[[#This Row],[Volume MT/Head]]*Table1[[#This Row],[Price USD/(MT/Head)]]</f>
        <v>0</v>
      </c>
      <c r="W3576" s="28">
        <f>Table1[[#This Row],[Commission SDG/MT]]*Table1[[#This Row],[Volume in Units]]</f>
        <v>0</v>
      </c>
      <c r="Y3576" s="28">
        <f t="shared" si="298"/>
        <v>0</v>
      </c>
      <c r="Z3576" s="6">
        <f>IFERROR((Table1[[#This Row],[Total Cost SDG]]/Table1[[#This Row],[Volume MT/Head]]),0)</f>
        <v>0</v>
      </c>
      <c r="AA3576" s="57" t="e">
        <f t="shared" si="299"/>
        <v>#DIV/0!</v>
      </c>
      <c r="AB3576" s="57">
        <f>IFERROR((Table1[[#This Row],[Total Cost USD]]/Table1[[#This Row],[Volume MT/Head]]),0)</f>
        <v>0</v>
      </c>
      <c r="AD3576" s="6">
        <f>Table1[[#This Row],[Volume MT/Head]]-Table1[[#This Row],[Delivered MT]]</f>
        <v>0</v>
      </c>
      <c r="AE3576" s="6">
        <f>Table1[[#This Row],[Delivered MT]]*Table1[[#This Row],[Average Cost SDG/MT]]</f>
        <v>0</v>
      </c>
    </row>
    <row r="3577" spans="1:31" hidden="1" x14ac:dyDescent="0.2">
      <c r="A3577" s="1">
        <v>3588</v>
      </c>
      <c r="P3577" s="6">
        <f t="shared" si="296"/>
        <v>0</v>
      </c>
      <c r="R3577" s="6">
        <f t="shared" si="297"/>
        <v>0</v>
      </c>
      <c r="S3577" s="57">
        <f t="shared" si="300"/>
        <v>0</v>
      </c>
      <c r="T3577" s="6">
        <f>Table1[[#This Row],[Volume in Units]]*Table1[[#This Row],[Price SDG/Unit]]</f>
        <v>0</v>
      </c>
      <c r="U3577" s="57">
        <f>Table1[[#This Row],[Volume MT/Head]]*Table1[[#This Row],[Price USD/(MT/Head)]]</f>
        <v>0</v>
      </c>
      <c r="W3577" s="28">
        <f>Table1[[#This Row],[Commission SDG/MT]]*Table1[[#This Row],[Volume in Units]]</f>
        <v>0</v>
      </c>
      <c r="Y3577" s="28">
        <f t="shared" si="298"/>
        <v>0</v>
      </c>
      <c r="Z3577" s="6">
        <f>IFERROR((Table1[[#This Row],[Total Cost SDG]]/Table1[[#This Row],[Volume MT/Head]]),0)</f>
        <v>0</v>
      </c>
      <c r="AA3577" s="57" t="e">
        <f t="shared" si="299"/>
        <v>#DIV/0!</v>
      </c>
      <c r="AB3577" s="57">
        <f>IFERROR((Table1[[#This Row],[Total Cost USD]]/Table1[[#This Row],[Volume MT/Head]]),0)</f>
        <v>0</v>
      </c>
      <c r="AD3577" s="6">
        <f>Table1[[#This Row],[Volume MT/Head]]-Table1[[#This Row],[Delivered MT]]</f>
        <v>0</v>
      </c>
      <c r="AE3577" s="6">
        <f>Table1[[#This Row],[Delivered MT]]*Table1[[#This Row],[Average Cost SDG/MT]]</f>
        <v>0</v>
      </c>
    </row>
    <row r="3578" spans="1:31" hidden="1" x14ac:dyDescent="0.2">
      <c r="A3578" s="1">
        <v>3589</v>
      </c>
      <c r="P3578" s="6">
        <f t="shared" si="296"/>
        <v>0</v>
      </c>
      <c r="R3578" s="6">
        <f t="shared" si="297"/>
        <v>0</v>
      </c>
      <c r="S3578" s="57">
        <f t="shared" si="300"/>
        <v>0</v>
      </c>
      <c r="T3578" s="6">
        <f>Table1[[#This Row],[Volume in Units]]*Table1[[#This Row],[Price SDG/Unit]]</f>
        <v>0</v>
      </c>
      <c r="U3578" s="57">
        <f>Table1[[#This Row],[Volume MT/Head]]*Table1[[#This Row],[Price USD/(MT/Head)]]</f>
        <v>0</v>
      </c>
      <c r="W3578" s="28">
        <f>Table1[[#This Row],[Commission SDG/MT]]*Table1[[#This Row],[Volume in Units]]</f>
        <v>0</v>
      </c>
      <c r="Y3578" s="28">
        <f t="shared" si="298"/>
        <v>0</v>
      </c>
      <c r="Z3578" s="6">
        <f>IFERROR((Table1[[#This Row],[Total Cost SDG]]/Table1[[#This Row],[Volume MT/Head]]),0)</f>
        <v>0</v>
      </c>
      <c r="AA3578" s="57" t="e">
        <f t="shared" si="299"/>
        <v>#DIV/0!</v>
      </c>
      <c r="AB3578" s="57">
        <f>IFERROR((Table1[[#This Row],[Total Cost USD]]/Table1[[#This Row],[Volume MT/Head]]),0)</f>
        <v>0</v>
      </c>
      <c r="AD3578" s="6">
        <f>Table1[[#This Row],[Volume MT/Head]]-Table1[[#This Row],[Delivered MT]]</f>
        <v>0</v>
      </c>
      <c r="AE3578" s="6">
        <f>Table1[[#This Row],[Delivered MT]]*Table1[[#This Row],[Average Cost SDG/MT]]</f>
        <v>0</v>
      </c>
    </row>
    <row r="3579" spans="1:31" hidden="1" x14ac:dyDescent="0.2">
      <c r="A3579" s="1">
        <v>3590</v>
      </c>
      <c r="P3579" s="6">
        <f t="shared" si="296"/>
        <v>0</v>
      </c>
      <c r="R3579" s="6">
        <f t="shared" si="297"/>
        <v>0</v>
      </c>
      <c r="S3579" s="57">
        <f t="shared" si="300"/>
        <v>0</v>
      </c>
      <c r="T3579" s="6">
        <f>Table1[[#This Row],[Volume in Units]]*Table1[[#This Row],[Price SDG/Unit]]</f>
        <v>0</v>
      </c>
      <c r="U3579" s="57">
        <f>Table1[[#This Row],[Volume MT/Head]]*Table1[[#This Row],[Price USD/(MT/Head)]]</f>
        <v>0</v>
      </c>
      <c r="W3579" s="28">
        <f>Table1[[#This Row],[Commission SDG/MT]]*Table1[[#This Row],[Volume in Units]]</f>
        <v>0</v>
      </c>
      <c r="Y3579" s="28">
        <f t="shared" si="298"/>
        <v>0</v>
      </c>
      <c r="Z3579" s="6">
        <f>IFERROR((Table1[[#This Row],[Total Cost SDG]]/Table1[[#This Row],[Volume MT/Head]]),0)</f>
        <v>0</v>
      </c>
      <c r="AA3579" s="57" t="e">
        <f t="shared" si="299"/>
        <v>#DIV/0!</v>
      </c>
      <c r="AB3579" s="57">
        <f>IFERROR((Table1[[#This Row],[Total Cost USD]]/Table1[[#This Row],[Volume MT/Head]]),0)</f>
        <v>0</v>
      </c>
      <c r="AD3579" s="6">
        <f>Table1[[#This Row],[Volume MT/Head]]-Table1[[#This Row],[Delivered MT]]</f>
        <v>0</v>
      </c>
      <c r="AE3579" s="6">
        <f>Table1[[#This Row],[Delivered MT]]*Table1[[#This Row],[Average Cost SDG/MT]]</f>
        <v>0</v>
      </c>
    </row>
    <row r="3580" spans="1:31" hidden="1" x14ac:dyDescent="0.2">
      <c r="A3580" s="1">
        <v>3591</v>
      </c>
      <c r="P3580" s="6">
        <f t="shared" si="296"/>
        <v>0</v>
      </c>
      <c r="R3580" s="6">
        <f t="shared" si="297"/>
        <v>0</v>
      </c>
      <c r="S3580" s="57">
        <f t="shared" si="300"/>
        <v>0</v>
      </c>
      <c r="T3580" s="6">
        <f>Table1[[#This Row],[Volume in Units]]*Table1[[#This Row],[Price SDG/Unit]]</f>
        <v>0</v>
      </c>
      <c r="U3580" s="57">
        <f>Table1[[#This Row],[Volume MT/Head]]*Table1[[#This Row],[Price USD/(MT/Head)]]</f>
        <v>0</v>
      </c>
      <c r="W3580" s="28">
        <f>Table1[[#This Row],[Commission SDG/MT]]*Table1[[#This Row],[Volume in Units]]</f>
        <v>0</v>
      </c>
      <c r="Y3580" s="28">
        <f t="shared" si="298"/>
        <v>0</v>
      </c>
      <c r="Z3580" s="6">
        <f>IFERROR((Table1[[#This Row],[Total Cost SDG]]/Table1[[#This Row],[Volume MT/Head]]),0)</f>
        <v>0</v>
      </c>
      <c r="AA3580" s="57" t="e">
        <f t="shared" si="299"/>
        <v>#DIV/0!</v>
      </c>
      <c r="AB3580" s="57">
        <f>IFERROR((Table1[[#This Row],[Total Cost USD]]/Table1[[#This Row],[Volume MT/Head]]),0)</f>
        <v>0</v>
      </c>
      <c r="AD3580" s="6">
        <f>Table1[[#This Row],[Volume MT/Head]]-Table1[[#This Row],[Delivered MT]]</f>
        <v>0</v>
      </c>
      <c r="AE3580" s="6">
        <f>Table1[[#This Row],[Delivered MT]]*Table1[[#This Row],[Average Cost SDG/MT]]</f>
        <v>0</v>
      </c>
    </row>
    <row r="3581" spans="1:31" hidden="1" x14ac:dyDescent="0.2">
      <c r="A3581" s="1">
        <v>3592</v>
      </c>
      <c r="P3581" s="6">
        <f t="shared" si="296"/>
        <v>0</v>
      </c>
      <c r="R3581" s="6">
        <f t="shared" si="297"/>
        <v>0</v>
      </c>
      <c r="S3581" s="57">
        <f t="shared" si="300"/>
        <v>0</v>
      </c>
      <c r="T3581" s="6">
        <f>Table1[[#This Row],[Volume in Units]]*Table1[[#This Row],[Price SDG/Unit]]</f>
        <v>0</v>
      </c>
      <c r="U3581" s="57">
        <f>Table1[[#This Row],[Volume MT/Head]]*Table1[[#This Row],[Price USD/(MT/Head)]]</f>
        <v>0</v>
      </c>
      <c r="W3581" s="28">
        <f>Table1[[#This Row],[Commission SDG/MT]]*Table1[[#This Row],[Volume in Units]]</f>
        <v>0</v>
      </c>
      <c r="Y3581" s="28">
        <f t="shared" si="298"/>
        <v>0</v>
      </c>
      <c r="Z3581" s="6">
        <f>IFERROR((Table1[[#This Row],[Total Cost SDG]]/Table1[[#This Row],[Volume MT/Head]]),0)</f>
        <v>0</v>
      </c>
      <c r="AA3581" s="57" t="e">
        <f t="shared" si="299"/>
        <v>#DIV/0!</v>
      </c>
      <c r="AB3581" s="57">
        <f>IFERROR((Table1[[#This Row],[Total Cost USD]]/Table1[[#This Row],[Volume MT/Head]]),0)</f>
        <v>0</v>
      </c>
      <c r="AD3581" s="6">
        <f>Table1[[#This Row],[Volume MT/Head]]-Table1[[#This Row],[Delivered MT]]</f>
        <v>0</v>
      </c>
      <c r="AE3581" s="6">
        <f>Table1[[#This Row],[Delivered MT]]*Table1[[#This Row],[Average Cost SDG/MT]]</f>
        <v>0</v>
      </c>
    </row>
    <row r="3582" spans="1:31" hidden="1" x14ac:dyDescent="0.2">
      <c r="A3582" s="1">
        <v>3593</v>
      </c>
      <c r="P3582" s="6">
        <f t="shared" si="296"/>
        <v>0</v>
      </c>
      <c r="R3582" s="6">
        <f t="shared" si="297"/>
        <v>0</v>
      </c>
      <c r="S3582" s="57">
        <f t="shared" si="300"/>
        <v>0</v>
      </c>
      <c r="T3582" s="6">
        <f>Table1[[#This Row],[Volume in Units]]*Table1[[#This Row],[Price SDG/Unit]]</f>
        <v>0</v>
      </c>
      <c r="U3582" s="57">
        <f>Table1[[#This Row],[Volume MT/Head]]*Table1[[#This Row],[Price USD/(MT/Head)]]</f>
        <v>0</v>
      </c>
      <c r="W3582" s="28">
        <f>Table1[[#This Row],[Commission SDG/MT]]*Table1[[#This Row],[Volume in Units]]</f>
        <v>0</v>
      </c>
      <c r="Y3582" s="28">
        <f t="shared" si="298"/>
        <v>0</v>
      </c>
      <c r="Z3582" s="6">
        <f>IFERROR((Table1[[#This Row],[Total Cost SDG]]/Table1[[#This Row],[Volume MT/Head]]),0)</f>
        <v>0</v>
      </c>
      <c r="AA3582" s="57" t="e">
        <f t="shared" si="299"/>
        <v>#DIV/0!</v>
      </c>
      <c r="AB3582" s="57">
        <f>IFERROR((Table1[[#This Row],[Total Cost USD]]/Table1[[#This Row],[Volume MT/Head]]),0)</f>
        <v>0</v>
      </c>
      <c r="AD3582" s="6">
        <f>Table1[[#This Row],[Volume MT/Head]]-Table1[[#This Row],[Delivered MT]]</f>
        <v>0</v>
      </c>
      <c r="AE3582" s="6">
        <f>Table1[[#This Row],[Delivered MT]]*Table1[[#This Row],[Average Cost SDG/MT]]</f>
        <v>0</v>
      </c>
    </row>
    <row r="3583" spans="1:31" hidden="1" x14ac:dyDescent="0.2">
      <c r="A3583" s="1">
        <v>3594</v>
      </c>
      <c r="P3583" s="6">
        <f t="shared" si="296"/>
        <v>0</v>
      </c>
      <c r="R3583" s="6">
        <f t="shared" si="297"/>
        <v>0</v>
      </c>
      <c r="S3583" s="57">
        <f t="shared" si="300"/>
        <v>0</v>
      </c>
      <c r="T3583" s="6">
        <f>Table1[[#This Row],[Volume in Units]]*Table1[[#This Row],[Price SDG/Unit]]</f>
        <v>0</v>
      </c>
      <c r="U3583" s="57">
        <f>Table1[[#This Row],[Volume MT/Head]]*Table1[[#This Row],[Price USD/(MT/Head)]]</f>
        <v>0</v>
      </c>
      <c r="W3583" s="28">
        <f>Table1[[#This Row],[Commission SDG/MT]]*Table1[[#This Row],[Volume in Units]]</f>
        <v>0</v>
      </c>
      <c r="Y3583" s="28">
        <f t="shared" si="298"/>
        <v>0</v>
      </c>
      <c r="Z3583" s="6">
        <f>IFERROR((Table1[[#This Row],[Total Cost SDG]]/Table1[[#This Row],[Volume MT/Head]]),0)</f>
        <v>0</v>
      </c>
      <c r="AA3583" s="57" t="e">
        <f t="shared" si="299"/>
        <v>#DIV/0!</v>
      </c>
      <c r="AB3583" s="57">
        <f>IFERROR((Table1[[#This Row],[Total Cost USD]]/Table1[[#This Row],[Volume MT/Head]]),0)</f>
        <v>0</v>
      </c>
      <c r="AD3583" s="6">
        <f>Table1[[#This Row],[Volume MT/Head]]-Table1[[#This Row],[Delivered MT]]</f>
        <v>0</v>
      </c>
      <c r="AE3583" s="6">
        <f>Table1[[#This Row],[Delivered MT]]*Table1[[#This Row],[Average Cost SDG/MT]]</f>
        <v>0</v>
      </c>
    </row>
    <row r="3584" spans="1:31" hidden="1" x14ac:dyDescent="0.2">
      <c r="A3584" s="1">
        <v>3595</v>
      </c>
      <c r="P3584" s="6">
        <f t="shared" si="296"/>
        <v>0</v>
      </c>
      <c r="R3584" s="6">
        <f t="shared" si="297"/>
        <v>0</v>
      </c>
      <c r="S3584" s="57">
        <f t="shared" si="300"/>
        <v>0</v>
      </c>
      <c r="T3584" s="6">
        <f>Table1[[#This Row],[Volume in Units]]*Table1[[#This Row],[Price SDG/Unit]]</f>
        <v>0</v>
      </c>
      <c r="U3584" s="57">
        <f>Table1[[#This Row],[Volume MT/Head]]*Table1[[#This Row],[Price USD/(MT/Head)]]</f>
        <v>0</v>
      </c>
      <c r="W3584" s="28">
        <f>Table1[[#This Row],[Commission SDG/MT]]*Table1[[#This Row],[Volume in Units]]</f>
        <v>0</v>
      </c>
      <c r="Y3584" s="28">
        <f t="shared" si="298"/>
        <v>0</v>
      </c>
      <c r="Z3584" s="6">
        <f>IFERROR((Table1[[#This Row],[Total Cost SDG]]/Table1[[#This Row],[Volume MT/Head]]),0)</f>
        <v>0</v>
      </c>
      <c r="AA3584" s="57" t="e">
        <f t="shared" si="299"/>
        <v>#DIV/0!</v>
      </c>
      <c r="AB3584" s="57">
        <f>IFERROR((Table1[[#This Row],[Total Cost USD]]/Table1[[#This Row],[Volume MT/Head]]),0)</f>
        <v>0</v>
      </c>
      <c r="AD3584" s="6">
        <f>Table1[[#This Row],[Volume MT/Head]]-Table1[[#This Row],[Delivered MT]]</f>
        <v>0</v>
      </c>
      <c r="AE3584" s="6">
        <f>Table1[[#This Row],[Delivered MT]]*Table1[[#This Row],[Average Cost SDG/MT]]</f>
        <v>0</v>
      </c>
    </row>
    <row r="3585" spans="1:31" hidden="1" x14ac:dyDescent="0.2">
      <c r="A3585" s="1">
        <v>3596</v>
      </c>
      <c r="P3585" s="6">
        <f t="shared" si="296"/>
        <v>0</v>
      </c>
      <c r="R3585" s="6">
        <f t="shared" si="297"/>
        <v>0</v>
      </c>
      <c r="S3585" s="57">
        <f t="shared" si="300"/>
        <v>0</v>
      </c>
      <c r="T3585" s="6">
        <f>Table1[[#This Row],[Volume in Units]]*Table1[[#This Row],[Price SDG/Unit]]</f>
        <v>0</v>
      </c>
      <c r="U3585" s="57">
        <f>Table1[[#This Row],[Volume MT/Head]]*Table1[[#This Row],[Price USD/(MT/Head)]]</f>
        <v>0</v>
      </c>
      <c r="W3585" s="28">
        <f>Table1[[#This Row],[Commission SDG/MT]]*Table1[[#This Row],[Volume in Units]]</f>
        <v>0</v>
      </c>
      <c r="Y3585" s="28">
        <f t="shared" si="298"/>
        <v>0</v>
      </c>
      <c r="Z3585" s="6">
        <f>IFERROR((Table1[[#This Row],[Total Cost SDG]]/Table1[[#This Row],[Volume MT/Head]]),0)</f>
        <v>0</v>
      </c>
      <c r="AA3585" s="57" t="e">
        <f t="shared" si="299"/>
        <v>#DIV/0!</v>
      </c>
      <c r="AB3585" s="57">
        <f>IFERROR((Table1[[#This Row],[Total Cost USD]]/Table1[[#This Row],[Volume MT/Head]]),0)</f>
        <v>0</v>
      </c>
      <c r="AD3585" s="6">
        <f>Table1[[#This Row],[Volume MT/Head]]-Table1[[#This Row],[Delivered MT]]</f>
        <v>0</v>
      </c>
      <c r="AE3585" s="6">
        <f>Table1[[#This Row],[Delivered MT]]*Table1[[#This Row],[Average Cost SDG/MT]]</f>
        <v>0</v>
      </c>
    </row>
    <row r="3586" spans="1:31" hidden="1" x14ac:dyDescent="0.2">
      <c r="A3586" s="1">
        <v>3597</v>
      </c>
      <c r="P3586" s="6">
        <f t="shared" ref="P3586:P3649" si="301">IF(N3586="KG",(O3586/1000),IF(N3586="Head",(O3586*1),IF(N3586="Kantar 100lb",(O3586/22.25),IF(N3586="Kantar 315lb",(O3586*315/2204.6),IF(N3586="MT",(O3586*1),IF(N3586="Ardab",(O3586*199.726/1000),IF(N3586="104 Bag",(O3586*104/1000),IF(N3586="101 Bag",(O3586*101/1000),IF(N3586=0,0)))))))))</f>
        <v>0</v>
      </c>
      <c r="R3586" s="6">
        <f t="shared" ref="R3586:R3649" si="302">IF(N3586="KG",(Q3586*1000),IF(N3586="Head",(Q3586*1),IF(N3586="Kantar 100lb",(Q3586*22.25),IF(N3586="Kantar 315lb",(Q3586/315*2204.6),IF(N3586="MT",(Q3586*1),IF(N3586="Ardab",(Q3586/199.726*1000),IF(N3586="104 Bag",(Q3586/104*1000),IF(N3586="101 Bag",(Q3586/101*1000),IF(N3586=0,0)))))))))</f>
        <v>0</v>
      </c>
      <c r="S3586" s="57">
        <f t="shared" si="300"/>
        <v>0</v>
      </c>
      <c r="T3586" s="6">
        <f>Table1[[#This Row],[Volume in Units]]*Table1[[#This Row],[Price SDG/Unit]]</f>
        <v>0</v>
      </c>
      <c r="U3586" s="57">
        <f>Table1[[#This Row],[Volume MT/Head]]*Table1[[#This Row],[Price USD/(MT/Head)]]</f>
        <v>0</v>
      </c>
      <c r="W3586" s="28">
        <f>Table1[[#This Row],[Commission SDG/MT]]*Table1[[#This Row],[Volume in Units]]</f>
        <v>0</v>
      </c>
      <c r="Y3586" s="28">
        <f t="shared" ref="Y3586:Y3649" si="303">T3586+W3586+X3586</f>
        <v>0</v>
      </c>
      <c r="Z3586" s="6">
        <f>IFERROR((Table1[[#This Row],[Total Cost SDG]]/Table1[[#This Row],[Volume MT/Head]]),0)</f>
        <v>0</v>
      </c>
      <c r="AA3586" s="57" t="e">
        <f t="shared" ref="AA3586:AA3649" si="304">Y3586/F3586</f>
        <v>#DIV/0!</v>
      </c>
      <c r="AB3586" s="57">
        <f>IFERROR((Table1[[#This Row],[Total Cost USD]]/Table1[[#This Row],[Volume MT/Head]]),0)</f>
        <v>0</v>
      </c>
      <c r="AD3586" s="6">
        <f>Table1[[#This Row],[Volume MT/Head]]-Table1[[#This Row],[Delivered MT]]</f>
        <v>0</v>
      </c>
      <c r="AE3586" s="6">
        <f>Table1[[#This Row],[Delivered MT]]*Table1[[#This Row],[Average Cost SDG/MT]]</f>
        <v>0</v>
      </c>
    </row>
    <row r="3587" spans="1:31" hidden="1" x14ac:dyDescent="0.2">
      <c r="A3587" s="1">
        <v>3598</v>
      </c>
      <c r="P3587" s="6">
        <f t="shared" si="301"/>
        <v>0</v>
      </c>
      <c r="R3587" s="6">
        <f t="shared" si="302"/>
        <v>0</v>
      </c>
      <c r="S3587" s="57">
        <f t="shared" si="300"/>
        <v>0</v>
      </c>
      <c r="T3587" s="6">
        <f>Table1[[#This Row],[Volume in Units]]*Table1[[#This Row],[Price SDG/Unit]]</f>
        <v>0</v>
      </c>
      <c r="U3587" s="57">
        <f>Table1[[#This Row],[Volume MT/Head]]*Table1[[#This Row],[Price USD/(MT/Head)]]</f>
        <v>0</v>
      </c>
      <c r="W3587" s="28">
        <f>Table1[[#This Row],[Commission SDG/MT]]*Table1[[#This Row],[Volume in Units]]</f>
        <v>0</v>
      </c>
      <c r="Y3587" s="28">
        <f t="shared" si="303"/>
        <v>0</v>
      </c>
      <c r="Z3587" s="6">
        <f>IFERROR((Table1[[#This Row],[Total Cost SDG]]/Table1[[#This Row],[Volume MT/Head]]),0)</f>
        <v>0</v>
      </c>
      <c r="AA3587" s="57" t="e">
        <f t="shared" si="304"/>
        <v>#DIV/0!</v>
      </c>
      <c r="AB3587" s="57">
        <f>IFERROR((Table1[[#This Row],[Total Cost USD]]/Table1[[#This Row],[Volume MT/Head]]),0)</f>
        <v>0</v>
      </c>
      <c r="AD3587" s="6">
        <f>Table1[[#This Row],[Volume MT/Head]]-Table1[[#This Row],[Delivered MT]]</f>
        <v>0</v>
      </c>
      <c r="AE3587" s="6">
        <f>Table1[[#This Row],[Delivered MT]]*Table1[[#This Row],[Average Cost SDG/MT]]</f>
        <v>0</v>
      </c>
    </row>
    <row r="3588" spans="1:31" hidden="1" x14ac:dyDescent="0.2">
      <c r="A3588" s="1">
        <v>3599</v>
      </c>
      <c r="P3588" s="6">
        <f t="shared" si="301"/>
        <v>0</v>
      </c>
      <c r="R3588" s="6">
        <f t="shared" si="302"/>
        <v>0</v>
      </c>
      <c r="S3588" s="57">
        <f t="shared" si="300"/>
        <v>0</v>
      </c>
      <c r="T3588" s="6">
        <f>Table1[[#This Row],[Volume in Units]]*Table1[[#This Row],[Price SDG/Unit]]</f>
        <v>0</v>
      </c>
      <c r="U3588" s="57">
        <f>Table1[[#This Row],[Volume MT/Head]]*Table1[[#This Row],[Price USD/(MT/Head)]]</f>
        <v>0</v>
      </c>
      <c r="W3588" s="28">
        <f>Table1[[#This Row],[Commission SDG/MT]]*Table1[[#This Row],[Volume in Units]]</f>
        <v>0</v>
      </c>
      <c r="Y3588" s="28">
        <f t="shared" si="303"/>
        <v>0</v>
      </c>
      <c r="Z3588" s="6">
        <f>IFERROR((Table1[[#This Row],[Total Cost SDG]]/Table1[[#This Row],[Volume MT/Head]]),0)</f>
        <v>0</v>
      </c>
      <c r="AA3588" s="57" t="e">
        <f t="shared" si="304"/>
        <v>#DIV/0!</v>
      </c>
      <c r="AB3588" s="57">
        <f>IFERROR((Table1[[#This Row],[Total Cost USD]]/Table1[[#This Row],[Volume MT/Head]]),0)</f>
        <v>0</v>
      </c>
      <c r="AD3588" s="6">
        <f>Table1[[#This Row],[Volume MT/Head]]-Table1[[#This Row],[Delivered MT]]</f>
        <v>0</v>
      </c>
      <c r="AE3588" s="6">
        <f>Table1[[#This Row],[Delivered MT]]*Table1[[#This Row],[Average Cost SDG/MT]]</f>
        <v>0</v>
      </c>
    </row>
    <row r="3589" spans="1:31" hidden="1" x14ac:dyDescent="0.2">
      <c r="A3589" s="1">
        <v>3600</v>
      </c>
      <c r="P3589" s="6">
        <f t="shared" si="301"/>
        <v>0</v>
      </c>
      <c r="R3589" s="6">
        <f t="shared" si="302"/>
        <v>0</v>
      </c>
      <c r="S3589" s="57">
        <f t="shared" si="300"/>
        <v>0</v>
      </c>
      <c r="T3589" s="6">
        <f>Table1[[#This Row],[Volume in Units]]*Table1[[#This Row],[Price SDG/Unit]]</f>
        <v>0</v>
      </c>
      <c r="U3589" s="57">
        <f>Table1[[#This Row],[Volume MT/Head]]*Table1[[#This Row],[Price USD/(MT/Head)]]</f>
        <v>0</v>
      </c>
      <c r="W3589" s="28">
        <f>Table1[[#This Row],[Commission SDG/MT]]*Table1[[#This Row],[Volume in Units]]</f>
        <v>0</v>
      </c>
      <c r="Y3589" s="28">
        <f t="shared" si="303"/>
        <v>0</v>
      </c>
      <c r="Z3589" s="6">
        <f>IFERROR((Table1[[#This Row],[Total Cost SDG]]/Table1[[#This Row],[Volume MT/Head]]),0)</f>
        <v>0</v>
      </c>
      <c r="AA3589" s="57" t="e">
        <f t="shared" si="304"/>
        <v>#DIV/0!</v>
      </c>
      <c r="AB3589" s="57">
        <f>IFERROR((Table1[[#This Row],[Total Cost USD]]/Table1[[#This Row],[Volume MT/Head]]),0)</f>
        <v>0</v>
      </c>
      <c r="AD3589" s="6">
        <f>Table1[[#This Row],[Volume MT/Head]]-Table1[[#This Row],[Delivered MT]]</f>
        <v>0</v>
      </c>
      <c r="AE3589" s="6">
        <f>Table1[[#This Row],[Delivered MT]]*Table1[[#This Row],[Average Cost SDG/MT]]</f>
        <v>0</v>
      </c>
    </row>
    <row r="3590" spans="1:31" hidden="1" x14ac:dyDescent="0.2">
      <c r="A3590" s="1">
        <v>3601</v>
      </c>
      <c r="P3590" s="6">
        <f t="shared" si="301"/>
        <v>0</v>
      </c>
      <c r="R3590" s="6">
        <f t="shared" si="302"/>
        <v>0</v>
      </c>
      <c r="S3590" s="57">
        <f t="shared" si="300"/>
        <v>0</v>
      </c>
      <c r="T3590" s="6">
        <f>Table1[[#This Row],[Volume in Units]]*Table1[[#This Row],[Price SDG/Unit]]</f>
        <v>0</v>
      </c>
      <c r="U3590" s="57">
        <f>Table1[[#This Row],[Volume MT/Head]]*Table1[[#This Row],[Price USD/(MT/Head)]]</f>
        <v>0</v>
      </c>
      <c r="W3590" s="28">
        <f>Table1[[#This Row],[Commission SDG/MT]]*Table1[[#This Row],[Volume in Units]]</f>
        <v>0</v>
      </c>
      <c r="Y3590" s="28">
        <f t="shared" si="303"/>
        <v>0</v>
      </c>
      <c r="Z3590" s="6">
        <f>IFERROR((Table1[[#This Row],[Total Cost SDG]]/Table1[[#This Row],[Volume MT/Head]]),0)</f>
        <v>0</v>
      </c>
      <c r="AA3590" s="57" t="e">
        <f t="shared" si="304"/>
        <v>#DIV/0!</v>
      </c>
      <c r="AB3590" s="57">
        <f>IFERROR((Table1[[#This Row],[Total Cost USD]]/Table1[[#This Row],[Volume MT/Head]]),0)</f>
        <v>0</v>
      </c>
      <c r="AD3590" s="6">
        <f>Table1[[#This Row],[Volume MT/Head]]-Table1[[#This Row],[Delivered MT]]</f>
        <v>0</v>
      </c>
      <c r="AE3590" s="6">
        <f>Table1[[#This Row],[Delivered MT]]*Table1[[#This Row],[Average Cost SDG/MT]]</f>
        <v>0</v>
      </c>
    </row>
    <row r="3591" spans="1:31" hidden="1" x14ac:dyDescent="0.2">
      <c r="A3591" s="1">
        <v>3602</v>
      </c>
      <c r="P3591" s="6">
        <f t="shared" si="301"/>
        <v>0</v>
      </c>
      <c r="R3591" s="6">
        <f t="shared" si="302"/>
        <v>0</v>
      </c>
      <c r="S3591" s="57">
        <f t="shared" si="300"/>
        <v>0</v>
      </c>
      <c r="T3591" s="6">
        <f>Table1[[#This Row],[Volume in Units]]*Table1[[#This Row],[Price SDG/Unit]]</f>
        <v>0</v>
      </c>
      <c r="U3591" s="57">
        <f>Table1[[#This Row],[Volume MT/Head]]*Table1[[#This Row],[Price USD/(MT/Head)]]</f>
        <v>0</v>
      </c>
      <c r="W3591" s="28">
        <f>Table1[[#This Row],[Commission SDG/MT]]*Table1[[#This Row],[Volume in Units]]</f>
        <v>0</v>
      </c>
      <c r="Y3591" s="28">
        <f t="shared" si="303"/>
        <v>0</v>
      </c>
      <c r="Z3591" s="6">
        <f>IFERROR((Table1[[#This Row],[Total Cost SDG]]/Table1[[#This Row],[Volume MT/Head]]),0)</f>
        <v>0</v>
      </c>
      <c r="AA3591" s="57" t="e">
        <f t="shared" si="304"/>
        <v>#DIV/0!</v>
      </c>
      <c r="AB3591" s="57">
        <f>IFERROR((Table1[[#This Row],[Total Cost USD]]/Table1[[#This Row],[Volume MT/Head]]),0)</f>
        <v>0</v>
      </c>
      <c r="AD3591" s="6">
        <f>Table1[[#This Row],[Volume MT/Head]]-Table1[[#This Row],[Delivered MT]]</f>
        <v>0</v>
      </c>
      <c r="AE3591" s="6">
        <f>Table1[[#This Row],[Delivered MT]]*Table1[[#This Row],[Average Cost SDG/MT]]</f>
        <v>0</v>
      </c>
    </row>
    <row r="3592" spans="1:31" hidden="1" x14ac:dyDescent="0.2">
      <c r="A3592" s="1">
        <v>3603</v>
      </c>
      <c r="P3592" s="6">
        <f t="shared" si="301"/>
        <v>0</v>
      </c>
      <c r="R3592" s="6">
        <f t="shared" si="302"/>
        <v>0</v>
      </c>
      <c r="S3592" s="57">
        <f t="shared" si="300"/>
        <v>0</v>
      </c>
      <c r="T3592" s="6">
        <f>Table1[[#This Row],[Volume in Units]]*Table1[[#This Row],[Price SDG/Unit]]</f>
        <v>0</v>
      </c>
      <c r="U3592" s="57">
        <f>Table1[[#This Row],[Volume MT/Head]]*Table1[[#This Row],[Price USD/(MT/Head)]]</f>
        <v>0</v>
      </c>
      <c r="W3592" s="28">
        <f>Table1[[#This Row],[Commission SDG/MT]]*Table1[[#This Row],[Volume in Units]]</f>
        <v>0</v>
      </c>
      <c r="Y3592" s="28">
        <f t="shared" si="303"/>
        <v>0</v>
      </c>
      <c r="Z3592" s="6">
        <f>IFERROR((Table1[[#This Row],[Total Cost SDG]]/Table1[[#This Row],[Volume MT/Head]]),0)</f>
        <v>0</v>
      </c>
      <c r="AA3592" s="57" t="e">
        <f t="shared" si="304"/>
        <v>#DIV/0!</v>
      </c>
      <c r="AB3592" s="57">
        <f>IFERROR((Table1[[#This Row],[Total Cost USD]]/Table1[[#This Row],[Volume MT/Head]]),0)</f>
        <v>0</v>
      </c>
      <c r="AD3592" s="6">
        <f>Table1[[#This Row],[Volume MT/Head]]-Table1[[#This Row],[Delivered MT]]</f>
        <v>0</v>
      </c>
      <c r="AE3592" s="6">
        <f>Table1[[#This Row],[Delivered MT]]*Table1[[#This Row],[Average Cost SDG/MT]]</f>
        <v>0</v>
      </c>
    </row>
    <row r="3593" spans="1:31" hidden="1" x14ac:dyDescent="0.2">
      <c r="A3593" s="1">
        <v>3604</v>
      </c>
      <c r="P3593" s="6">
        <f t="shared" si="301"/>
        <v>0</v>
      </c>
      <c r="R3593" s="6">
        <f t="shared" si="302"/>
        <v>0</v>
      </c>
      <c r="S3593" s="57">
        <f t="shared" si="300"/>
        <v>0</v>
      </c>
      <c r="T3593" s="6">
        <f>Table1[[#This Row],[Volume in Units]]*Table1[[#This Row],[Price SDG/Unit]]</f>
        <v>0</v>
      </c>
      <c r="U3593" s="57">
        <f>Table1[[#This Row],[Volume MT/Head]]*Table1[[#This Row],[Price USD/(MT/Head)]]</f>
        <v>0</v>
      </c>
      <c r="W3593" s="28">
        <f>Table1[[#This Row],[Commission SDG/MT]]*Table1[[#This Row],[Volume in Units]]</f>
        <v>0</v>
      </c>
      <c r="Y3593" s="28">
        <f t="shared" si="303"/>
        <v>0</v>
      </c>
      <c r="Z3593" s="6">
        <f>IFERROR((Table1[[#This Row],[Total Cost SDG]]/Table1[[#This Row],[Volume MT/Head]]),0)</f>
        <v>0</v>
      </c>
      <c r="AA3593" s="57" t="e">
        <f t="shared" si="304"/>
        <v>#DIV/0!</v>
      </c>
      <c r="AB3593" s="57">
        <f>IFERROR((Table1[[#This Row],[Total Cost USD]]/Table1[[#This Row],[Volume MT/Head]]),0)</f>
        <v>0</v>
      </c>
      <c r="AD3593" s="6">
        <f>Table1[[#This Row],[Volume MT/Head]]-Table1[[#This Row],[Delivered MT]]</f>
        <v>0</v>
      </c>
      <c r="AE3593" s="6">
        <f>Table1[[#This Row],[Delivered MT]]*Table1[[#This Row],[Average Cost SDG/MT]]</f>
        <v>0</v>
      </c>
    </row>
    <row r="3594" spans="1:31" hidden="1" x14ac:dyDescent="0.2">
      <c r="A3594" s="1">
        <v>3605</v>
      </c>
      <c r="P3594" s="6">
        <f t="shared" si="301"/>
        <v>0</v>
      </c>
      <c r="R3594" s="6">
        <f t="shared" si="302"/>
        <v>0</v>
      </c>
      <c r="S3594" s="57">
        <f t="shared" si="300"/>
        <v>0</v>
      </c>
      <c r="T3594" s="6">
        <f>Table1[[#This Row],[Volume in Units]]*Table1[[#This Row],[Price SDG/Unit]]</f>
        <v>0</v>
      </c>
      <c r="U3594" s="57">
        <f>Table1[[#This Row],[Volume MT/Head]]*Table1[[#This Row],[Price USD/(MT/Head)]]</f>
        <v>0</v>
      </c>
      <c r="W3594" s="28">
        <f>Table1[[#This Row],[Commission SDG/MT]]*Table1[[#This Row],[Volume in Units]]</f>
        <v>0</v>
      </c>
      <c r="Y3594" s="28">
        <f t="shared" si="303"/>
        <v>0</v>
      </c>
      <c r="Z3594" s="6">
        <f>IFERROR((Table1[[#This Row],[Total Cost SDG]]/Table1[[#This Row],[Volume MT/Head]]),0)</f>
        <v>0</v>
      </c>
      <c r="AA3594" s="57" t="e">
        <f t="shared" si="304"/>
        <v>#DIV/0!</v>
      </c>
      <c r="AB3594" s="57">
        <f>IFERROR((Table1[[#This Row],[Total Cost USD]]/Table1[[#This Row],[Volume MT/Head]]),0)</f>
        <v>0</v>
      </c>
      <c r="AD3594" s="6">
        <f>Table1[[#This Row],[Volume MT/Head]]-Table1[[#This Row],[Delivered MT]]</f>
        <v>0</v>
      </c>
      <c r="AE3594" s="6">
        <f>Table1[[#This Row],[Delivered MT]]*Table1[[#This Row],[Average Cost SDG/MT]]</f>
        <v>0</v>
      </c>
    </row>
    <row r="3595" spans="1:31" hidden="1" x14ac:dyDescent="0.2">
      <c r="A3595" s="1">
        <v>3606</v>
      </c>
      <c r="P3595" s="6">
        <f t="shared" si="301"/>
        <v>0</v>
      </c>
      <c r="R3595" s="6">
        <f t="shared" si="302"/>
        <v>0</v>
      </c>
      <c r="S3595" s="57">
        <f t="shared" si="300"/>
        <v>0</v>
      </c>
      <c r="T3595" s="6">
        <f>Table1[[#This Row],[Volume in Units]]*Table1[[#This Row],[Price SDG/Unit]]</f>
        <v>0</v>
      </c>
      <c r="U3595" s="57">
        <f>Table1[[#This Row],[Volume MT/Head]]*Table1[[#This Row],[Price USD/(MT/Head)]]</f>
        <v>0</v>
      </c>
      <c r="W3595" s="28">
        <f>Table1[[#This Row],[Commission SDG/MT]]*Table1[[#This Row],[Volume in Units]]</f>
        <v>0</v>
      </c>
      <c r="Y3595" s="28">
        <f t="shared" si="303"/>
        <v>0</v>
      </c>
      <c r="Z3595" s="6">
        <f>IFERROR((Table1[[#This Row],[Total Cost SDG]]/Table1[[#This Row],[Volume MT/Head]]),0)</f>
        <v>0</v>
      </c>
      <c r="AA3595" s="57" t="e">
        <f t="shared" si="304"/>
        <v>#DIV/0!</v>
      </c>
      <c r="AB3595" s="57">
        <f>IFERROR((Table1[[#This Row],[Total Cost USD]]/Table1[[#This Row],[Volume MT/Head]]),0)</f>
        <v>0</v>
      </c>
      <c r="AD3595" s="6">
        <f>Table1[[#This Row],[Volume MT/Head]]-Table1[[#This Row],[Delivered MT]]</f>
        <v>0</v>
      </c>
      <c r="AE3595" s="6">
        <f>Table1[[#This Row],[Delivered MT]]*Table1[[#This Row],[Average Cost SDG/MT]]</f>
        <v>0</v>
      </c>
    </row>
    <row r="3596" spans="1:31" hidden="1" x14ac:dyDescent="0.2">
      <c r="A3596" s="1">
        <v>3607</v>
      </c>
      <c r="P3596" s="6">
        <f t="shared" si="301"/>
        <v>0</v>
      </c>
      <c r="R3596" s="6">
        <f t="shared" si="302"/>
        <v>0</v>
      </c>
      <c r="S3596" s="57">
        <f t="shared" si="300"/>
        <v>0</v>
      </c>
      <c r="T3596" s="6">
        <f>Table1[[#This Row],[Volume in Units]]*Table1[[#This Row],[Price SDG/Unit]]</f>
        <v>0</v>
      </c>
      <c r="U3596" s="57">
        <f>Table1[[#This Row],[Volume MT/Head]]*Table1[[#This Row],[Price USD/(MT/Head)]]</f>
        <v>0</v>
      </c>
      <c r="W3596" s="28">
        <f>Table1[[#This Row],[Commission SDG/MT]]*Table1[[#This Row],[Volume in Units]]</f>
        <v>0</v>
      </c>
      <c r="Y3596" s="28">
        <f t="shared" si="303"/>
        <v>0</v>
      </c>
      <c r="Z3596" s="6">
        <f>IFERROR((Table1[[#This Row],[Total Cost SDG]]/Table1[[#This Row],[Volume MT/Head]]),0)</f>
        <v>0</v>
      </c>
      <c r="AA3596" s="57" t="e">
        <f t="shared" si="304"/>
        <v>#DIV/0!</v>
      </c>
      <c r="AB3596" s="57">
        <f>IFERROR((Table1[[#This Row],[Total Cost USD]]/Table1[[#This Row],[Volume MT/Head]]),0)</f>
        <v>0</v>
      </c>
      <c r="AD3596" s="6">
        <f>Table1[[#This Row],[Volume MT/Head]]-Table1[[#This Row],[Delivered MT]]</f>
        <v>0</v>
      </c>
      <c r="AE3596" s="6">
        <f>Table1[[#This Row],[Delivered MT]]*Table1[[#This Row],[Average Cost SDG/MT]]</f>
        <v>0</v>
      </c>
    </row>
    <row r="3597" spans="1:31" hidden="1" x14ac:dyDescent="0.2">
      <c r="A3597" s="1">
        <v>3608</v>
      </c>
      <c r="P3597" s="6">
        <f t="shared" si="301"/>
        <v>0</v>
      </c>
      <c r="R3597" s="6">
        <f t="shared" si="302"/>
        <v>0</v>
      </c>
      <c r="S3597" s="57">
        <f t="shared" si="300"/>
        <v>0</v>
      </c>
      <c r="T3597" s="6">
        <f>Table1[[#This Row],[Volume in Units]]*Table1[[#This Row],[Price SDG/Unit]]</f>
        <v>0</v>
      </c>
      <c r="U3597" s="57">
        <f>Table1[[#This Row],[Volume MT/Head]]*Table1[[#This Row],[Price USD/(MT/Head)]]</f>
        <v>0</v>
      </c>
      <c r="W3597" s="28">
        <f>Table1[[#This Row],[Commission SDG/MT]]*Table1[[#This Row],[Volume in Units]]</f>
        <v>0</v>
      </c>
      <c r="Y3597" s="28">
        <f t="shared" si="303"/>
        <v>0</v>
      </c>
      <c r="Z3597" s="6">
        <f>IFERROR((Table1[[#This Row],[Total Cost SDG]]/Table1[[#This Row],[Volume MT/Head]]),0)</f>
        <v>0</v>
      </c>
      <c r="AA3597" s="57" t="e">
        <f t="shared" si="304"/>
        <v>#DIV/0!</v>
      </c>
      <c r="AB3597" s="57">
        <f>IFERROR((Table1[[#This Row],[Total Cost USD]]/Table1[[#This Row],[Volume MT/Head]]),0)</f>
        <v>0</v>
      </c>
      <c r="AD3597" s="6">
        <f>Table1[[#This Row],[Volume MT/Head]]-Table1[[#This Row],[Delivered MT]]</f>
        <v>0</v>
      </c>
      <c r="AE3597" s="6">
        <f>Table1[[#This Row],[Delivered MT]]*Table1[[#This Row],[Average Cost SDG/MT]]</f>
        <v>0</v>
      </c>
    </row>
    <row r="3598" spans="1:31" hidden="1" x14ac:dyDescent="0.2">
      <c r="A3598" s="1">
        <v>3609</v>
      </c>
      <c r="P3598" s="6">
        <f t="shared" si="301"/>
        <v>0</v>
      </c>
      <c r="R3598" s="6">
        <f t="shared" si="302"/>
        <v>0</v>
      </c>
      <c r="S3598" s="57">
        <f t="shared" si="300"/>
        <v>0</v>
      </c>
      <c r="T3598" s="6">
        <f>Table1[[#This Row],[Volume in Units]]*Table1[[#This Row],[Price SDG/Unit]]</f>
        <v>0</v>
      </c>
      <c r="U3598" s="57">
        <f>Table1[[#This Row],[Volume MT/Head]]*Table1[[#This Row],[Price USD/(MT/Head)]]</f>
        <v>0</v>
      </c>
      <c r="W3598" s="28">
        <f>Table1[[#This Row],[Commission SDG/MT]]*Table1[[#This Row],[Volume in Units]]</f>
        <v>0</v>
      </c>
      <c r="Y3598" s="28">
        <f t="shared" si="303"/>
        <v>0</v>
      </c>
      <c r="Z3598" s="6">
        <f>IFERROR((Table1[[#This Row],[Total Cost SDG]]/Table1[[#This Row],[Volume MT/Head]]),0)</f>
        <v>0</v>
      </c>
      <c r="AA3598" s="57" t="e">
        <f t="shared" si="304"/>
        <v>#DIV/0!</v>
      </c>
      <c r="AB3598" s="57">
        <f>IFERROR((Table1[[#This Row],[Total Cost USD]]/Table1[[#This Row],[Volume MT/Head]]),0)</f>
        <v>0</v>
      </c>
      <c r="AD3598" s="6">
        <f>Table1[[#This Row],[Volume MT/Head]]-Table1[[#This Row],[Delivered MT]]</f>
        <v>0</v>
      </c>
      <c r="AE3598" s="6">
        <f>Table1[[#This Row],[Delivered MT]]*Table1[[#This Row],[Average Cost SDG/MT]]</f>
        <v>0</v>
      </c>
    </row>
    <row r="3599" spans="1:31" hidden="1" x14ac:dyDescent="0.2">
      <c r="A3599" s="1">
        <v>3610</v>
      </c>
      <c r="P3599" s="6">
        <f t="shared" si="301"/>
        <v>0</v>
      </c>
      <c r="R3599" s="6">
        <f t="shared" si="302"/>
        <v>0</v>
      </c>
      <c r="S3599" s="57">
        <f t="shared" si="300"/>
        <v>0</v>
      </c>
      <c r="T3599" s="6">
        <f>Table1[[#This Row],[Volume in Units]]*Table1[[#This Row],[Price SDG/Unit]]</f>
        <v>0</v>
      </c>
      <c r="U3599" s="57">
        <f>Table1[[#This Row],[Volume MT/Head]]*Table1[[#This Row],[Price USD/(MT/Head)]]</f>
        <v>0</v>
      </c>
      <c r="W3599" s="28">
        <f>Table1[[#This Row],[Commission SDG/MT]]*Table1[[#This Row],[Volume in Units]]</f>
        <v>0</v>
      </c>
      <c r="Y3599" s="28">
        <f t="shared" si="303"/>
        <v>0</v>
      </c>
      <c r="Z3599" s="6">
        <f>IFERROR((Table1[[#This Row],[Total Cost SDG]]/Table1[[#This Row],[Volume MT/Head]]),0)</f>
        <v>0</v>
      </c>
      <c r="AA3599" s="57" t="e">
        <f t="shared" si="304"/>
        <v>#DIV/0!</v>
      </c>
      <c r="AB3599" s="57">
        <f>IFERROR((Table1[[#This Row],[Total Cost USD]]/Table1[[#This Row],[Volume MT/Head]]),0)</f>
        <v>0</v>
      </c>
      <c r="AD3599" s="6">
        <f>Table1[[#This Row],[Volume MT/Head]]-Table1[[#This Row],[Delivered MT]]</f>
        <v>0</v>
      </c>
      <c r="AE3599" s="6">
        <f>Table1[[#This Row],[Delivered MT]]*Table1[[#This Row],[Average Cost SDG/MT]]</f>
        <v>0</v>
      </c>
    </row>
    <row r="3600" spans="1:31" hidden="1" x14ac:dyDescent="0.2">
      <c r="A3600" s="1">
        <v>3611</v>
      </c>
      <c r="P3600" s="6">
        <f t="shared" si="301"/>
        <v>0</v>
      </c>
      <c r="R3600" s="6">
        <f t="shared" si="302"/>
        <v>0</v>
      </c>
      <c r="S3600" s="57">
        <f t="shared" si="300"/>
        <v>0</v>
      </c>
      <c r="T3600" s="6">
        <f>Table1[[#This Row],[Volume in Units]]*Table1[[#This Row],[Price SDG/Unit]]</f>
        <v>0</v>
      </c>
      <c r="U3600" s="57">
        <f>Table1[[#This Row],[Volume MT/Head]]*Table1[[#This Row],[Price USD/(MT/Head)]]</f>
        <v>0</v>
      </c>
      <c r="W3600" s="28">
        <f>Table1[[#This Row],[Commission SDG/MT]]*Table1[[#This Row],[Volume in Units]]</f>
        <v>0</v>
      </c>
      <c r="Y3600" s="28">
        <f t="shared" si="303"/>
        <v>0</v>
      </c>
      <c r="Z3600" s="6">
        <f>IFERROR((Table1[[#This Row],[Total Cost SDG]]/Table1[[#This Row],[Volume MT/Head]]),0)</f>
        <v>0</v>
      </c>
      <c r="AA3600" s="57" t="e">
        <f t="shared" si="304"/>
        <v>#DIV/0!</v>
      </c>
      <c r="AB3600" s="57">
        <f>IFERROR((Table1[[#This Row],[Total Cost USD]]/Table1[[#This Row],[Volume MT/Head]]),0)</f>
        <v>0</v>
      </c>
      <c r="AD3600" s="6">
        <f>Table1[[#This Row],[Volume MT/Head]]-Table1[[#This Row],[Delivered MT]]</f>
        <v>0</v>
      </c>
      <c r="AE3600" s="6">
        <f>Table1[[#This Row],[Delivered MT]]*Table1[[#This Row],[Average Cost SDG/MT]]</f>
        <v>0</v>
      </c>
    </row>
    <row r="3601" spans="1:31" hidden="1" x14ac:dyDescent="0.2">
      <c r="A3601" s="1">
        <v>3612</v>
      </c>
      <c r="P3601" s="6">
        <f t="shared" si="301"/>
        <v>0</v>
      </c>
      <c r="R3601" s="6">
        <f t="shared" si="302"/>
        <v>0</v>
      </c>
      <c r="S3601" s="57">
        <f t="shared" si="300"/>
        <v>0</v>
      </c>
      <c r="T3601" s="6">
        <f>Table1[[#This Row],[Volume in Units]]*Table1[[#This Row],[Price SDG/Unit]]</f>
        <v>0</v>
      </c>
      <c r="U3601" s="57">
        <f>Table1[[#This Row],[Volume MT/Head]]*Table1[[#This Row],[Price USD/(MT/Head)]]</f>
        <v>0</v>
      </c>
      <c r="W3601" s="28">
        <f>Table1[[#This Row],[Commission SDG/MT]]*Table1[[#This Row],[Volume in Units]]</f>
        <v>0</v>
      </c>
      <c r="Y3601" s="28">
        <f t="shared" si="303"/>
        <v>0</v>
      </c>
      <c r="Z3601" s="6">
        <f>IFERROR((Table1[[#This Row],[Total Cost SDG]]/Table1[[#This Row],[Volume MT/Head]]),0)</f>
        <v>0</v>
      </c>
      <c r="AA3601" s="57" t="e">
        <f t="shared" si="304"/>
        <v>#DIV/0!</v>
      </c>
      <c r="AB3601" s="57">
        <f>IFERROR((Table1[[#This Row],[Total Cost USD]]/Table1[[#This Row],[Volume MT/Head]]),0)</f>
        <v>0</v>
      </c>
      <c r="AD3601" s="6">
        <f>Table1[[#This Row],[Volume MT/Head]]-Table1[[#This Row],[Delivered MT]]</f>
        <v>0</v>
      </c>
      <c r="AE3601" s="6">
        <f>Table1[[#This Row],[Delivered MT]]*Table1[[#This Row],[Average Cost SDG/MT]]</f>
        <v>0</v>
      </c>
    </row>
    <row r="3602" spans="1:31" hidden="1" x14ac:dyDescent="0.2">
      <c r="A3602" s="1">
        <v>3613</v>
      </c>
      <c r="P3602" s="6">
        <f t="shared" si="301"/>
        <v>0</v>
      </c>
      <c r="R3602" s="6">
        <f t="shared" si="302"/>
        <v>0</v>
      </c>
      <c r="S3602" s="57">
        <f t="shared" si="300"/>
        <v>0</v>
      </c>
      <c r="T3602" s="6">
        <f>Table1[[#This Row],[Volume in Units]]*Table1[[#This Row],[Price SDG/Unit]]</f>
        <v>0</v>
      </c>
      <c r="U3602" s="57">
        <f>Table1[[#This Row],[Volume MT/Head]]*Table1[[#This Row],[Price USD/(MT/Head)]]</f>
        <v>0</v>
      </c>
      <c r="W3602" s="28">
        <f>Table1[[#This Row],[Commission SDG/MT]]*Table1[[#This Row],[Volume in Units]]</f>
        <v>0</v>
      </c>
      <c r="Y3602" s="28">
        <f t="shared" si="303"/>
        <v>0</v>
      </c>
      <c r="Z3602" s="6">
        <f>IFERROR((Table1[[#This Row],[Total Cost SDG]]/Table1[[#This Row],[Volume MT/Head]]),0)</f>
        <v>0</v>
      </c>
      <c r="AA3602" s="57" t="e">
        <f t="shared" si="304"/>
        <v>#DIV/0!</v>
      </c>
      <c r="AB3602" s="57">
        <f>IFERROR((Table1[[#This Row],[Total Cost USD]]/Table1[[#This Row],[Volume MT/Head]]),0)</f>
        <v>0</v>
      </c>
      <c r="AD3602" s="6">
        <f>Table1[[#This Row],[Volume MT/Head]]-Table1[[#This Row],[Delivered MT]]</f>
        <v>0</v>
      </c>
      <c r="AE3602" s="6">
        <f>Table1[[#This Row],[Delivered MT]]*Table1[[#This Row],[Average Cost SDG/MT]]</f>
        <v>0</v>
      </c>
    </row>
    <row r="3603" spans="1:31" hidden="1" x14ac:dyDescent="0.2">
      <c r="A3603" s="1">
        <v>3614</v>
      </c>
      <c r="P3603" s="6">
        <f t="shared" si="301"/>
        <v>0</v>
      </c>
      <c r="R3603" s="6">
        <f t="shared" si="302"/>
        <v>0</v>
      </c>
      <c r="S3603" s="57">
        <f t="shared" si="300"/>
        <v>0</v>
      </c>
      <c r="T3603" s="6">
        <f>Table1[[#This Row],[Volume in Units]]*Table1[[#This Row],[Price SDG/Unit]]</f>
        <v>0</v>
      </c>
      <c r="U3603" s="57">
        <f>Table1[[#This Row],[Volume MT/Head]]*Table1[[#This Row],[Price USD/(MT/Head)]]</f>
        <v>0</v>
      </c>
      <c r="W3603" s="28">
        <f>Table1[[#This Row],[Commission SDG/MT]]*Table1[[#This Row],[Volume in Units]]</f>
        <v>0</v>
      </c>
      <c r="Y3603" s="28">
        <f t="shared" si="303"/>
        <v>0</v>
      </c>
      <c r="Z3603" s="6">
        <f>IFERROR((Table1[[#This Row],[Total Cost SDG]]/Table1[[#This Row],[Volume MT/Head]]),0)</f>
        <v>0</v>
      </c>
      <c r="AA3603" s="57" t="e">
        <f t="shared" si="304"/>
        <v>#DIV/0!</v>
      </c>
      <c r="AB3603" s="57">
        <f>IFERROR((Table1[[#This Row],[Total Cost USD]]/Table1[[#This Row],[Volume MT/Head]]),0)</f>
        <v>0</v>
      </c>
      <c r="AD3603" s="6">
        <f>Table1[[#This Row],[Volume MT/Head]]-Table1[[#This Row],[Delivered MT]]</f>
        <v>0</v>
      </c>
      <c r="AE3603" s="6">
        <f>Table1[[#This Row],[Delivered MT]]*Table1[[#This Row],[Average Cost SDG/MT]]</f>
        <v>0</v>
      </c>
    </row>
    <row r="3604" spans="1:31" hidden="1" x14ac:dyDescent="0.2">
      <c r="A3604" s="1">
        <v>3615</v>
      </c>
      <c r="P3604" s="6">
        <f t="shared" si="301"/>
        <v>0</v>
      </c>
      <c r="R3604" s="6">
        <f t="shared" si="302"/>
        <v>0</v>
      </c>
      <c r="S3604" s="57">
        <f t="shared" si="300"/>
        <v>0</v>
      </c>
      <c r="T3604" s="6">
        <f>Table1[[#This Row],[Volume in Units]]*Table1[[#This Row],[Price SDG/Unit]]</f>
        <v>0</v>
      </c>
      <c r="U3604" s="57">
        <f>Table1[[#This Row],[Volume MT/Head]]*Table1[[#This Row],[Price USD/(MT/Head)]]</f>
        <v>0</v>
      </c>
      <c r="W3604" s="28">
        <f>Table1[[#This Row],[Commission SDG/MT]]*Table1[[#This Row],[Volume in Units]]</f>
        <v>0</v>
      </c>
      <c r="Y3604" s="28">
        <f t="shared" si="303"/>
        <v>0</v>
      </c>
      <c r="Z3604" s="6">
        <f>IFERROR((Table1[[#This Row],[Total Cost SDG]]/Table1[[#This Row],[Volume MT/Head]]),0)</f>
        <v>0</v>
      </c>
      <c r="AA3604" s="57" t="e">
        <f t="shared" si="304"/>
        <v>#DIV/0!</v>
      </c>
      <c r="AB3604" s="57">
        <f>IFERROR((Table1[[#This Row],[Total Cost USD]]/Table1[[#This Row],[Volume MT/Head]]),0)</f>
        <v>0</v>
      </c>
      <c r="AD3604" s="6">
        <f>Table1[[#This Row],[Volume MT/Head]]-Table1[[#This Row],[Delivered MT]]</f>
        <v>0</v>
      </c>
      <c r="AE3604" s="6">
        <f>Table1[[#This Row],[Delivered MT]]*Table1[[#This Row],[Average Cost SDG/MT]]</f>
        <v>0</v>
      </c>
    </row>
    <row r="3605" spans="1:31" hidden="1" x14ac:dyDescent="0.2">
      <c r="A3605" s="1">
        <v>3616</v>
      </c>
      <c r="P3605" s="6">
        <f t="shared" si="301"/>
        <v>0</v>
      </c>
      <c r="R3605" s="6">
        <f t="shared" si="302"/>
        <v>0</v>
      </c>
      <c r="S3605" s="57">
        <f t="shared" si="300"/>
        <v>0</v>
      </c>
      <c r="T3605" s="6">
        <f>Table1[[#This Row],[Volume in Units]]*Table1[[#This Row],[Price SDG/Unit]]</f>
        <v>0</v>
      </c>
      <c r="U3605" s="57">
        <f>Table1[[#This Row],[Volume MT/Head]]*Table1[[#This Row],[Price USD/(MT/Head)]]</f>
        <v>0</v>
      </c>
      <c r="W3605" s="28">
        <f>Table1[[#This Row],[Commission SDG/MT]]*Table1[[#This Row],[Volume in Units]]</f>
        <v>0</v>
      </c>
      <c r="Y3605" s="28">
        <f t="shared" si="303"/>
        <v>0</v>
      </c>
      <c r="Z3605" s="6">
        <f>IFERROR((Table1[[#This Row],[Total Cost SDG]]/Table1[[#This Row],[Volume MT/Head]]),0)</f>
        <v>0</v>
      </c>
      <c r="AA3605" s="57" t="e">
        <f t="shared" si="304"/>
        <v>#DIV/0!</v>
      </c>
      <c r="AB3605" s="57">
        <f>IFERROR((Table1[[#This Row],[Total Cost USD]]/Table1[[#This Row],[Volume MT/Head]]),0)</f>
        <v>0</v>
      </c>
      <c r="AD3605" s="6">
        <f>Table1[[#This Row],[Volume MT/Head]]-Table1[[#This Row],[Delivered MT]]</f>
        <v>0</v>
      </c>
      <c r="AE3605" s="6">
        <f>Table1[[#This Row],[Delivered MT]]*Table1[[#This Row],[Average Cost SDG/MT]]</f>
        <v>0</v>
      </c>
    </row>
    <row r="3606" spans="1:31" hidden="1" x14ac:dyDescent="0.2">
      <c r="A3606" s="1">
        <v>3617</v>
      </c>
      <c r="P3606" s="6">
        <f t="shared" si="301"/>
        <v>0</v>
      </c>
      <c r="R3606" s="6">
        <f t="shared" si="302"/>
        <v>0</v>
      </c>
      <c r="S3606" s="57">
        <f t="shared" si="300"/>
        <v>0</v>
      </c>
      <c r="T3606" s="6">
        <f>Table1[[#This Row],[Volume in Units]]*Table1[[#This Row],[Price SDG/Unit]]</f>
        <v>0</v>
      </c>
      <c r="U3606" s="57">
        <f>Table1[[#This Row],[Volume MT/Head]]*Table1[[#This Row],[Price USD/(MT/Head)]]</f>
        <v>0</v>
      </c>
      <c r="W3606" s="28">
        <f>Table1[[#This Row],[Commission SDG/MT]]*Table1[[#This Row],[Volume in Units]]</f>
        <v>0</v>
      </c>
      <c r="Y3606" s="28">
        <f t="shared" si="303"/>
        <v>0</v>
      </c>
      <c r="Z3606" s="6">
        <f>IFERROR((Table1[[#This Row],[Total Cost SDG]]/Table1[[#This Row],[Volume MT/Head]]),0)</f>
        <v>0</v>
      </c>
      <c r="AA3606" s="57" t="e">
        <f t="shared" si="304"/>
        <v>#DIV/0!</v>
      </c>
      <c r="AB3606" s="57">
        <f>IFERROR((Table1[[#This Row],[Total Cost USD]]/Table1[[#This Row],[Volume MT/Head]]),0)</f>
        <v>0</v>
      </c>
      <c r="AD3606" s="6">
        <f>Table1[[#This Row],[Volume MT/Head]]-Table1[[#This Row],[Delivered MT]]</f>
        <v>0</v>
      </c>
      <c r="AE3606" s="6">
        <f>Table1[[#This Row],[Delivered MT]]*Table1[[#This Row],[Average Cost SDG/MT]]</f>
        <v>0</v>
      </c>
    </row>
    <row r="3607" spans="1:31" hidden="1" x14ac:dyDescent="0.2">
      <c r="A3607" s="1">
        <v>3618</v>
      </c>
      <c r="P3607" s="6">
        <f t="shared" si="301"/>
        <v>0</v>
      </c>
      <c r="R3607" s="6">
        <f t="shared" si="302"/>
        <v>0</v>
      </c>
      <c r="S3607" s="57">
        <f t="shared" si="300"/>
        <v>0</v>
      </c>
      <c r="T3607" s="6">
        <f>Table1[[#This Row],[Volume in Units]]*Table1[[#This Row],[Price SDG/Unit]]</f>
        <v>0</v>
      </c>
      <c r="U3607" s="57">
        <f>Table1[[#This Row],[Volume MT/Head]]*Table1[[#This Row],[Price USD/(MT/Head)]]</f>
        <v>0</v>
      </c>
      <c r="W3607" s="28">
        <f>Table1[[#This Row],[Commission SDG/MT]]*Table1[[#This Row],[Volume in Units]]</f>
        <v>0</v>
      </c>
      <c r="Y3607" s="28">
        <f t="shared" si="303"/>
        <v>0</v>
      </c>
      <c r="Z3607" s="6">
        <f>IFERROR((Table1[[#This Row],[Total Cost SDG]]/Table1[[#This Row],[Volume MT/Head]]),0)</f>
        <v>0</v>
      </c>
      <c r="AA3607" s="57" t="e">
        <f t="shared" si="304"/>
        <v>#DIV/0!</v>
      </c>
      <c r="AB3607" s="57">
        <f>IFERROR((Table1[[#This Row],[Total Cost USD]]/Table1[[#This Row],[Volume MT/Head]]),0)</f>
        <v>0</v>
      </c>
      <c r="AD3607" s="6">
        <f>Table1[[#This Row],[Volume MT/Head]]-Table1[[#This Row],[Delivered MT]]</f>
        <v>0</v>
      </c>
      <c r="AE3607" s="6">
        <f>Table1[[#This Row],[Delivered MT]]*Table1[[#This Row],[Average Cost SDG/MT]]</f>
        <v>0</v>
      </c>
    </row>
    <row r="3608" spans="1:31" hidden="1" x14ac:dyDescent="0.2">
      <c r="A3608" s="1">
        <v>3619</v>
      </c>
      <c r="P3608" s="6">
        <f t="shared" si="301"/>
        <v>0</v>
      </c>
      <c r="R3608" s="6">
        <f t="shared" si="302"/>
        <v>0</v>
      </c>
      <c r="S3608" s="57">
        <f t="shared" si="300"/>
        <v>0</v>
      </c>
      <c r="T3608" s="6">
        <f>Table1[[#This Row],[Volume in Units]]*Table1[[#This Row],[Price SDG/Unit]]</f>
        <v>0</v>
      </c>
      <c r="U3608" s="57">
        <f>Table1[[#This Row],[Volume MT/Head]]*Table1[[#This Row],[Price USD/(MT/Head)]]</f>
        <v>0</v>
      </c>
      <c r="W3608" s="28">
        <f>Table1[[#This Row],[Commission SDG/MT]]*Table1[[#This Row],[Volume in Units]]</f>
        <v>0</v>
      </c>
      <c r="Y3608" s="28">
        <f t="shared" si="303"/>
        <v>0</v>
      </c>
      <c r="Z3608" s="6">
        <f>IFERROR((Table1[[#This Row],[Total Cost SDG]]/Table1[[#This Row],[Volume MT/Head]]),0)</f>
        <v>0</v>
      </c>
      <c r="AA3608" s="57" t="e">
        <f t="shared" si="304"/>
        <v>#DIV/0!</v>
      </c>
      <c r="AB3608" s="57">
        <f>IFERROR((Table1[[#This Row],[Total Cost USD]]/Table1[[#This Row],[Volume MT/Head]]),0)</f>
        <v>0</v>
      </c>
      <c r="AD3608" s="6">
        <f>Table1[[#This Row],[Volume MT/Head]]-Table1[[#This Row],[Delivered MT]]</f>
        <v>0</v>
      </c>
      <c r="AE3608" s="6">
        <f>Table1[[#This Row],[Delivered MT]]*Table1[[#This Row],[Average Cost SDG/MT]]</f>
        <v>0</v>
      </c>
    </row>
    <row r="3609" spans="1:31" hidden="1" x14ac:dyDescent="0.2">
      <c r="A3609" s="1">
        <v>3620</v>
      </c>
      <c r="P3609" s="6">
        <f t="shared" si="301"/>
        <v>0</v>
      </c>
      <c r="R3609" s="6">
        <f t="shared" si="302"/>
        <v>0</v>
      </c>
      <c r="S3609" s="57">
        <f t="shared" ref="S3609:S3672" si="305">IFERROR((R3609/F3609),0)</f>
        <v>0</v>
      </c>
      <c r="T3609" s="6">
        <f>Table1[[#This Row],[Volume in Units]]*Table1[[#This Row],[Price SDG/Unit]]</f>
        <v>0</v>
      </c>
      <c r="U3609" s="57">
        <f>Table1[[#This Row],[Volume MT/Head]]*Table1[[#This Row],[Price USD/(MT/Head)]]</f>
        <v>0</v>
      </c>
      <c r="W3609" s="28">
        <f>Table1[[#This Row],[Commission SDG/MT]]*Table1[[#This Row],[Volume in Units]]</f>
        <v>0</v>
      </c>
      <c r="Y3609" s="28">
        <f t="shared" si="303"/>
        <v>0</v>
      </c>
      <c r="Z3609" s="6">
        <f>IFERROR((Table1[[#This Row],[Total Cost SDG]]/Table1[[#This Row],[Volume MT/Head]]),0)</f>
        <v>0</v>
      </c>
      <c r="AA3609" s="57" t="e">
        <f t="shared" si="304"/>
        <v>#DIV/0!</v>
      </c>
      <c r="AB3609" s="57">
        <f>IFERROR((Table1[[#This Row],[Total Cost USD]]/Table1[[#This Row],[Volume MT/Head]]),0)</f>
        <v>0</v>
      </c>
      <c r="AD3609" s="6">
        <f>Table1[[#This Row],[Volume MT/Head]]-Table1[[#This Row],[Delivered MT]]</f>
        <v>0</v>
      </c>
      <c r="AE3609" s="6">
        <f>Table1[[#This Row],[Delivered MT]]*Table1[[#This Row],[Average Cost SDG/MT]]</f>
        <v>0</v>
      </c>
    </row>
    <row r="3610" spans="1:31" hidden="1" x14ac:dyDescent="0.2">
      <c r="A3610" s="1">
        <v>3621</v>
      </c>
      <c r="P3610" s="6">
        <f t="shared" si="301"/>
        <v>0</v>
      </c>
      <c r="R3610" s="6">
        <f t="shared" si="302"/>
        <v>0</v>
      </c>
      <c r="S3610" s="57">
        <f t="shared" si="305"/>
        <v>0</v>
      </c>
      <c r="T3610" s="6">
        <f>Table1[[#This Row],[Volume in Units]]*Table1[[#This Row],[Price SDG/Unit]]</f>
        <v>0</v>
      </c>
      <c r="U3610" s="57">
        <f>Table1[[#This Row],[Volume MT/Head]]*Table1[[#This Row],[Price USD/(MT/Head)]]</f>
        <v>0</v>
      </c>
      <c r="W3610" s="28">
        <f>Table1[[#This Row],[Commission SDG/MT]]*Table1[[#This Row],[Volume in Units]]</f>
        <v>0</v>
      </c>
      <c r="Y3610" s="28">
        <f t="shared" si="303"/>
        <v>0</v>
      </c>
      <c r="Z3610" s="6">
        <f>IFERROR((Table1[[#This Row],[Total Cost SDG]]/Table1[[#This Row],[Volume MT/Head]]),0)</f>
        <v>0</v>
      </c>
      <c r="AA3610" s="57" t="e">
        <f t="shared" si="304"/>
        <v>#DIV/0!</v>
      </c>
      <c r="AB3610" s="57">
        <f>IFERROR((Table1[[#This Row],[Total Cost USD]]/Table1[[#This Row],[Volume MT/Head]]),0)</f>
        <v>0</v>
      </c>
      <c r="AD3610" s="6">
        <f>Table1[[#This Row],[Volume MT/Head]]-Table1[[#This Row],[Delivered MT]]</f>
        <v>0</v>
      </c>
      <c r="AE3610" s="6">
        <f>Table1[[#This Row],[Delivered MT]]*Table1[[#This Row],[Average Cost SDG/MT]]</f>
        <v>0</v>
      </c>
    </row>
    <row r="3611" spans="1:31" hidden="1" x14ac:dyDescent="0.2">
      <c r="A3611" s="1">
        <v>3622</v>
      </c>
      <c r="P3611" s="6">
        <f t="shared" si="301"/>
        <v>0</v>
      </c>
      <c r="R3611" s="6">
        <f t="shared" si="302"/>
        <v>0</v>
      </c>
      <c r="S3611" s="57">
        <f t="shared" si="305"/>
        <v>0</v>
      </c>
      <c r="T3611" s="6">
        <f>Table1[[#This Row],[Volume in Units]]*Table1[[#This Row],[Price SDG/Unit]]</f>
        <v>0</v>
      </c>
      <c r="U3611" s="57">
        <f>Table1[[#This Row],[Volume MT/Head]]*Table1[[#This Row],[Price USD/(MT/Head)]]</f>
        <v>0</v>
      </c>
      <c r="W3611" s="28">
        <f>Table1[[#This Row],[Commission SDG/MT]]*Table1[[#This Row],[Volume in Units]]</f>
        <v>0</v>
      </c>
      <c r="Y3611" s="28">
        <f t="shared" si="303"/>
        <v>0</v>
      </c>
      <c r="Z3611" s="6">
        <f>IFERROR((Table1[[#This Row],[Total Cost SDG]]/Table1[[#This Row],[Volume MT/Head]]),0)</f>
        <v>0</v>
      </c>
      <c r="AA3611" s="57" t="e">
        <f t="shared" si="304"/>
        <v>#DIV/0!</v>
      </c>
      <c r="AB3611" s="57">
        <f>IFERROR((Table1[[#This Row],[Total Cost USD]]/Table1[[#This Row],[Volume MT/Head]]),0)</f>
        <v>0</v>
      </c>
      <c r="AD3611" s="6">
        <f>Table1[[#This Row],[Volume MT/Head]]-Table1[[#This Row],[Delivered MT]]</f>
        <v>0</v>
      </c>
      <c r="AE3611" s="6">
        <f>Table1[[#This Row],[Delivered MT]]*Table1[[#This Row],[Average Cost SDG/MT]]</f>
        <v>0</v>
      </c>
    </row>
    <row r="3612" spans="1:31" hidden="1" x14ac:dyDescent="0.2">
      <c r="A3612" s="1">
        <v>3623</v>
      </c>
      <c r="P3612" s="6">
        <f t="shared" si="301"/>
        <v>0</v>
      </c>
      <c r="R3612" s="6">
        <f t="shared" si="302"/>
        <v>0</v>
      </c>
      <c r="S3612" s="57">
        <f t="shared" si="305"/>
        <v>0</v>
      </c>
      <c r="T3612" s="6">
        <f>Table1[[#This Row],[Volume in Units]]*Table1[[#This Row],[Price SDG/Unit]]</f>
        <v>0</v>
      </c>
      <c r="U3612" s="57">
        <f>Table1[[#This Row],[Volume MT/Head]]*Table1[[#This Row],[Price USD/(MT/Head)]]</f>
        <v>0</v>
      </c>
      <c r="W3612" s="28">
        <f>Table1[[#This Row],[Commission SDG/MT]]*Table1[[#This Row],[Volume in Units]]</f>
        <v>0</v>
      </c>
      <c r="Y3612" s="28">
        <f t="shared" si="303"/>
        <v>0</v>
      </c>
      <c r="Z3612" s="6">
        <f>IFERROR((Table1[[#This Row],[Total Cost SDG]]/Table1[[#This Row],[Volume MT/Head]]),0)</f>
        <v>0</v>
      </c>
      <c r="AA3612" s="57" t="e">
        <f t="shared" si="304"/>
        <v>#DIV/0!</v>
      </c>
      <c r="AB3612" s="57">
        <f>IFERROR((Table1[[#This Row],[Total Cost USD]]/Table1[[#This Row],[Volume MT/Head]]),0)</f>
        <v>0</v>
      </c>
      <c r="AD3612" s="6">
        <f>Table1[[#This Row],[Volume MT/Head]]-Table1[[#This Row],[Delivered MT]]</f>
        <v>0</v>
      </c>
      <c r="AE3612" s="6">
        <f>Table1[[#This Row],[Delivered MT]]*Table1[[#This Row],[Average Cost SDG/MT]]</f>
        <v>0</v>
      </c>
    </row>
    <row r="3613" spans="1:31" hidden="1" x14ac:dyDescent="0.2">
      <c r="A3613" s="1">
        <v>3624</v>
      </c>
      <c r="P3613" s="6">
        <f t="shared" si="301"/>
        <v>0</v>
      </c>
      <c r="R3613" s="6">
        <f t="shared" si="302"/>
        <v>0</v>
      </c>
      <c r="S3613" s="57">
        <f t="shared" si="305"/>
        <v>0</v>
      </c>
      <c r="T3613" s="6">
        <f>Table1[[#This Row],[Volume in Units]]*Table1[[#This Row],[Price SDG/Unit]]</f>
        <v>0</v>
      </c>
      <c r="U3613" s="57">
        <f>Table1[[#This Row],[Volume MT/Head]]*Table1[[#This Row],[Price USD/(MT/Head)]]</f>
        <v>0</v>
      </c>
      <c r="W3613" s="28">
        <f>Table1[[#This Row],[Commission SDG/MT]]*Table1[[#This Row],[Volume in Units]]</f>
        <v>0</v>
      </c>
      <c r="Y3613" s="28">
        <f t="shared" si="303"/>
        <v>0</v>
      </c>
      <c r="Z3613" s="6">
        <f>IFERROR((Table1[[#This Row],[Total Cost SDG]]/Table1[[#This Row],[Volume MT/Head]]),0)</f>
        <v>0</v>
      </c>
      <c r="AA3613" s="57" t="e">
        <f t="shared" si="304"/>
        <v>#DIV/0!</v>
      </c>
      <c r="AB3613" s="57">
        <f>IFERROR((Table1[[#This Row],[Total Cost USD]]/Table1[[#This Row],[Volume MT/Head]]),0)</f>
        <v>0</v>
      </c>
      <c r="AD3613" s="6">
        <f>Table1[[#This Row],[Volume MT/Head]]-Table1[[#This Row],[Delivered MT]]</f>
        <v>0</v>
      </c>
      <c r="AE3613" s="6">
        <f>Table1[[#This Row],[Delivered MT]]*Table1[[#This Row],[Average Cost SDG/MT]]</f>
        <v>0</v>
      </c>
    </row>
    <row r="3614" spans="1:31" hidden="1" x14ac:dyDescent="0.2">
      <c r="A3614" s="1">
        <v>3625</v>
      </c>
      <c r="P3614" s="6">
        <f t="shared" si="301"/>
        <v>0</v>
      </c>
      <c r="R3614" s="6">
        <f t="shared" si="302"/>
        <v>0</v>
      </c>
      <c r="S3614" s="57">
        <f t="shared" si="305"/>
        <v>0</v>
      </c>
      <c r="T3614" s="6">
        <f>Table1[[#This Row],[Volume in Units]]*Table1[[#This Row],[Price SDG/Unit]]</f>
        <v>0</v>
      </c>
      <c r="U3614" s="57">
        <f>Table1[[#This Row],[Volume MT/Head]]*Table1[[#This Row],[Price USD/(MT/Head)]]</f>
        <v>0</v>
      </c>
      <c r="W3614" s="28">
        <f>Table1[[#This Row],[Commission SDG/MT]]*Table1[[#This Row],[Volume in Units]]</f>
        <v>0</v>
      </c>
      <c r="Y3614" s="28">
        <f t="shared" si="303"/>
        <v>0</v>
      </c>
      <c r="Z3614" s="6">
        <f>IFERROR((Table1[[#This Row],[Total Cost SDG]]/Table1[[#This Row],[Volume MT/Head]]),0)</f>
        <v>0</v>
      </c>
      <c r="AA3614" s="57" t="e">
        <f t="shared" si="304"/>
        <v>#DIV/0!</v>
      </c>
      <c r="AB3614" s="57">
        <f>IFERROR((Table1[[#This Row],[Total Cost USD]]/Table1[[#This Row],[Volume MT/Head]]),0)</f>
        <v>0</v>
      </c>
      <c r="AD3614" s="6">
        <f>Table1[[#This Row],[Volume MT/Head]]-Table1[[#This Row],[Delivered MT]]</f>
        <v>0</v>
      </c>
      <c r="AE3614" s="6">
        <f>Table1[[#This Row],[Delivered MT]]*Table1[[#This Row],[Average Cost SDG/MT]]</f>
        <v>0</v>
      </c>
    </row>
    <row r="3615" spans="1:31" hidden="1" x14ac:dyDescent="0.2">
      <c r="A3615" s="1">
        <v>3626</v>
      </c>
      <c r="P3615" s="6">
        <f t="shared" si="301"/>
        <v>0</v>
      </c>
      <c r="R3615" s="6">
        <f t="shared" si="302"/>
        <v>0</v>
      </c>
      <c r="S3615" s="57">
        <f t="shared" si="305"/>
        <v>0</v>
      </c>
      <c r="T3615" s="6">
        <f>Table1[[#This Row],[Volume in Units]]*Table1[[#This Row],[Price SDG/Unit]]</f>
        <v>0</v>
      </c>
      <c r="U3615" s="57">
        <f>Table1[[#This Row],[Volume MT/Head]]*Table1[[#This Row],[Price USD/(MT/Head)]]</f>
        <v>0</v>
      </c>
      <c r="W3615" s="28">
        <f>Table1[[#This Row],[Commission SDG/MT]]*Table1[[#This Row],[Volume in Units]]</f>
        <v>0</v>
      </c>
      <c r="Y3615" s="28">
        <f t="shared" si="303"/>
        <v>0</v>
      </c>
      <c r="Z3615" s="6">
        <f>IFERROR((Table1[[#This Row],[Total Cost SDG]]/Table1[[#This Row],[Volume MT/Head]]),0)</f>
        <v>0</v>
      </c>
      <c r="AA3615" s="57" t="e">
        <f t="shared" si="304"/>
        <v>#DIV/0!</v>
      </c>
      <c r="AB3615" s="57">
        <f>IFERROR((Table1[[#This Row],[Total Cost USD]]/Table1[[#This Row],[Volume MT/Head]]),0)</f>
        <v>0</v>
      </c>
      <c r="AD3615" s="6">
        <f>Table1[[#This Row],[Volume MT/Head]]-Table1[[#This Row],[Delivered MT]]</f>
        <v>0</v>
      </c>
      <c r="AE3615" s="6">
        <f>Table1[[#This Row],[Delivered MT]]*Table1[[#This Row],[Average Cost SDG/MT]]</f>
        <v>0</v>
      </c>
    </row>
    <row r="3616" spans="1:31" hidden="1" x14ac:dyDescent="0.2">
      <c r="A3616" s="1">
        <v>3627</v>
      </c>
      <c r="P3616" s="6">
        <f t="shared" si="301"/>
        <v>0</v>
      </c>
      <c r="R3616" s="6">
        <f t="shared" si="302"/>
        <v>0</v>
      </c>
      <c r="S3616" s="57">
        <f t="shared" si="305"/>
        <v>0</v>
      </c>
      <c r="T3616" s="6">
        <f>Table1[[#This Row],[Volume in Units]]*Table1[[#This Row],[Price SDG/Unit]]</f>
        <v>0</v>
      </c>
      <c r="U3616" s="57">
        <f>Table1[[#This Row],[Volume MT/Head]]*Table1[[#This Row],[Price USD/(MT/Head)]]</f>
        <v>0</v>
      </c>
      <c r="W3616" s="28">
        <f>Table1[[#This Row],[Commission SDG/MT]]*Table1[[#This Row],[Volume in Units]]</f>
        <v>0</v>
      </c>
      <c r="Y3616" s="28">
        <f t="shared" si="303"/>
        <v>0</v>
      </c>
      <c r="Z3616" s="6">
        <f>IFERROR((Table1[[#This Row],[Total Cost SDG]]/Table1[[#This Row],[Volume MT/Head]]),0)</f>
        <v>0</v>
      </c>
      <c r="AA3616" s="57" t="e">
        <f t="shared" si="304"/>
        <v>#DIV/0!</v>
      </c>
      <c r="AB3616" s="57">
        <f>IFERROR((Table1[[#This Row],[Total Cost USD]]/Table1[[#This Row],[Volume MT/Head]]),0)</f>
        <v>0</v>
      </c>
      <c r="AD3616" s="6">
        <f>Table1[[#This Row],[Volume MT/Head]]-Table1[[#This Row],[Delivered MT]]</f>
        <v>0</v>
      </c>
      <c r="AE3616" s="6">
        <f>Table1[[#This Row],[Delivered MT]]*Table1[[#This Row],[Average Cost SDG/MT]]</f>
        <v>0</v>
      </c>
    </row>
    <row r="3617" spans="1:31" hidden="1" x14ac:dyDescent="0.2">
      <c r="A3617" s="1">
        <v>3628</v>
      </c>
      <c r="P3617" s="6">
        <f t="shared" si="301"/>
        <v>0</v>
      </c>
      <c r="R3617" s="6">
        <f t="shared" si="302"/>
        <v>0</v>
      </c>
      <c r="S3617" s="57">
        <f t="shared" si="305"/>
        <v>0</v>
      </c>
      <c r="T3617" s="6">
        <f>Table1[[#This Row],[Volume in Units]]*Table1[[#This Row],[Price SDG/Unit]]</f>
        <v>0</v>
      </c>
      <c r="U3617" s="57">
        <f>Table1[[#This Row],[Volume MT/Head]]*Table1[[#This Row],[Price USD/(MT/Head)]]</f>
        <v>0</v>
      </c>
      <c r="W3617" s="28">
        <f>Table1[[#This Row],[Commission SDG/MT]]*Table1[[#This Row],[Volume in Units]]</f>
        <v>0</v>
      </c>
      <c r="Y3617" s="28">
        <f t="shared" si="303"/>
        <v>0</v>
      </c>
      <c r="Z3617" s="6">
        <f>IFERROR((Table1[[#This Row],[Total Cost SDG]]/Table1[[#This Row],[Volume MT/Head]]),0)</f>
        <v>0</v>
      </c>
      <c r="AA3617" s="57" t="e">
        <f t="shared" si="304"/>
        <v>#DIV/0!</v>
      </c>
      <c r="AB3617" s="57">
        <f>IFERROR((Table1[[#This Row],[Total Cost USD]]/Table1[[#This Row],[Volume MT/Head]]),0)</f>
        <v>0</v>
      </c>
      <c r="AD3617" s="6">
        <f>Table1[[#This Row],[Volume MT/Head]]-Table1[[#This Row],[Delivered MT]]</f>
        <v>0</v>
      </c>
      <c r="AE3617" s="6">
        <f>Table1[[#This Row],[Delivered MT]]*Table1[[#This Row],[Average Cost SDG/MT]]</f>
        <v>0</v>
      </c>
    </row>
    <row r="3618" spans="1:31" hidden="1" x14ac:dyDescent="0.2">
      <c r="A3618" s="1">
        <v>3629</v>
      </c>
      <c r="P3618" s="6">
        <f t="shared" si="301"/>
        <v>0</v>
      </c>
      <c r="R3618" s="6">
        <f t="shared" si="302"/>
        <v>0</v>
      </c>
      <c r="S3618" s="57">
        <f t="shared" si="305"/>
        <v>0</v>
      </c>
      <c r="T3618" s="6">
        <f>Table1[[#This Row],[Volume in Units]]*Table1[[#This Row],[Price SDG/Unit]]</f>
        <v>0</v>
      </c>
      <c r="U3618" s="57">
        <f>Table1[[#This Row],[Volume MT/Head]]*Table1[[#This Row],[Price USD/(MT/Head)]]</f>
        <v>0</v>
      </c>
      <c r="W3618" s="28">
        <f>Table1[[#This Row],[Commission SDG/MT]]*Table1[[#This Row],[Volume in Units]]</f>
        <v>0</v>
      </c>
      <c r="Y3618" s="28">
        <f t="shared" si="303"/>
        <v>0</v>
      </c>
      <c r="Z3618" s="6">
        <f>IFERROR((Table1[[#This Row],[Total Cost SDG]]/Table1[[#This Row],[Volume MT/Head]]),0)</f>
        <v>0</v>
      </c>
      <c r="AA3618" s="57" t="e">
        <f t="shared" si="304"/>
        <v>#DIV/0!</v>
      </c>
      <c r="AB3618" s="57">
        <f>IFERROR((Table1[[#This Row],[Total Cost USD]]/Table1[[#This Row],[Volume MT/Head]]),0)</f>
        <v>0</v>
      </c>
      <c r="AD3618" s="6">
        <f>Table1[[#This Row],[Volume MT/Head]]-Table1[[#This Row],[Delivered MT]]</f>
        <v>0</v>
      </c>
      <c r="AE3618" s="6">
        <f>Table1[[#This Row],[Delivered MT]]*Table1[[#This Row],[Average Cost SDG/MT]]</f>
        <v>0</v>
      </c>
    </row>
    <row r="3619" spans="1:31" hidden="1" x14ac:dyDescent="0.2">
      <c r="A3619" s="1">
        <v>3630</v>
      </c>
      <c r="P3619" s="6">
        <f t="shared" si="301"/>
        <v>0</v>
      </c>
      <c r="R3619" s="6">
        <f t="shared" si="302"/>
        <v>0</v>
      </c>
      <c r="S3619" s="57">
        <f t="shared" si="305"/>
        <v>0</v>
      </c>
      <c r="T3619" s="6">
        <f>Table1[[#This Row],[Volume in Units]]*Table1[[#This Row],[Price SDG/Unit]]</f>
        <v>0</v>
      </c>
      <c r="U3619" s="57">
        <f>Table1[[#This Row],[Volume MT/Head]]*Table1[[#This Row],[Price USD/(MT/Head)]]</f>
        <v>0</v>
      </c>
      <c r="W3619" s="28">
        <f>Table1[[#This Row],[Commission SDG/MT]]*Table1[[#This Row],[Volume in Units]]</f>
        <v>0</v>
      </c>
      <c r="Y3619" s="28">
        <f t="shared" si="303"/>
        <v>0</v>
      </c>
      <c r="Z3619" s="6">
        <f>IFERROR((Table1[[#This Row],[Total Cost SDG]]/Table1[[#This Row],[Volume MT/Head]]),0)</f>
        <v>0</v>
      </c>
      <c r="AA3619" s="57" t="e">
        <f t="shared" si="304"/>
        <v>#DIV/0!</v>
      </c>
      <c r="AB3619" s="57">
        <f>IFERROR((Table1[[#This Row],[Total Cost USD]]/Table1[[#This Row],[Volume MT/Head]]),0)</f>
        <v>0</v>
      </c>
      <c r="AD3619" s="6">
        <f>Table1[[#This Row],[Volume MT/Head]]-Table1[[#This Row],[Delivered MT]]</f>
        <v>0</v>
      </c>
      <c r="AE3619" s="6">
        <f>Table1[[#This Row],[Delivered MT]]*Table1[[#This Row],[Average Cost SDG/MT]]</f>
        <v>0</v>
      </c>
    </row>
    <row r="3620" spans="1:31" hidden="1" x14ac:dyDescent="0.2">
      <c r="A3620" s="1">
        <v>3631</v>
      </c>
      <c r="P3620" s="6">
        <f t="shared" si="301"/>
        <v>0</v>
      </c>
      <c r="R3620" s="6">
        <f t="shared" si="302"/>
        <v>0</v>
      </c>
      <c r="S3620" s="57">
        <f t="shared" si="305"/>
        <v>0</v>
      </c>
      <c r="T3620" s="6">
        <f>Table1[[#This Row],[Volume in Units]]*Table1[[#This Row],[Price SDG/Unit]]</f>
        <v>0</v>
      </c>
      <c r="U3620" s="57">
        <f>Table1[[#This Row],[Volume MT/Head]]*Table1[[#This Row],[Price USD/(MT/Head)]]</f>
        <v>0</v>
      </c>
      <c r="W3620" s="28">
        <f>Table1[[#This Row],[Commission SDG/MT]]*Table1[[#This Row],[Volume in Units]]</f>
        <v>0</v>
      </c>
      <c r="Y3620" s="28">
        <f t="shared" si="303"/>
        <v>0</v>
      </c>
      <c r="Z3620" s="6">
        <f>IFERROR((Table1[[#This Row],[Total Cost SDG]]/Table1[[#This Row],[Volume MT/Head]]),0)</f>
        <v>0</v>
      </c>
      <c r="AA3620" s="57" t="e">
        <f t="shared" si="304"/>
        <v>#DIV/0!</v>
      </c>
      <c r="AB3620" s="57">
        <f>IFERROR((Table1[[#This Row],[Total Cost USD]]/Table1[[#This Row],[Volume MT/Head]]),0)</f>
        <v>0</v>
      </c>
      <c r="AD3620" s="6">
        <f>Table1[[#This Row],[Volume MT/Head]]-Table1[[#This Row],[Delivered MT]]</f>
        <v>0</v>
      </c>
      <c r="AE3620" s="6">
        <f>Table1[[#This Row],[Delivered MT]]*Table1[[#This Row],[Average Cost SDG/MT]]</f>
        <v>0</v>
      </c>
    </row>
    <row r="3621" spans="1:31" hidden="1" x14ac:dyDescent="0.2">
      <c r="A3621" s="1">
        <v>3632</v>
      </c>
      <c r="P3621" s="6">
        <f t="shared" si="301"/>
        <v>0</v>
      </c>
      <c r="R3621" s="6">
        <f t="shared" si="302"/>
        <v>0</v>
      </c>
      <c r="S3621" s="57">
        <f t="shared" si="305"/>
        <v>0</v>
      </c>
      <c r="T3621" s="6">
        <f>Table1[[#This Row],[Volume in Units]]*Table1[[#This Row],[Price SDG/Unit]]</f>
        <v>0</v>
      </c>
      <c r="U3621" s="57">
        <f>Table1[[#This Row],[Volume MT/Head]]*Table1[[#This Row],[Price USD/(MT/Head)]]</f>
        <v>0</v>
      </c>
      <c r="W3621" s="28">
        <f>Table1[[#This Row],[Commission SDG/MT]]*Table1[[#This Row],[Volume in Units]]</f>
        <v>0</v>
      </c>
      <c r="Y3621" s="28">
        <f t="shared" si="303"/>
        <v>0</v>
      </c>
      <c r="Z3621" s="6">
        <f>IFERROR((Table1[[#This Row],[Total Cost SDG]]/Table1[[#This Row],[Volume MT/Head]]),0)</f>
        <v>0</v>
      </c>
      <c r="AA3621" s="57" t="e">
        <f t="shared" si="304"/>
        <v>#DIV/0!</v>
      </c>
      <c r="AB3621" s="57">
        <f>IFERROR((Table1[[#This Row],[Total Cost USD]]/Table1[[#This Row],[Volume MT/Head]]),0)</f>
        <v>0</v>
      </c>
      <c r="AD3621" s="6">
        <f>Table1[[#This Row],[Volume MT/Head]]-Table1[[#This Row],[Delivered MT]]</f>
        <v>0</v>
      </c>
      <c r="AE3621" s="6">
        <f>Table1[[#This Row],[Delivered MT]]*Table1[[#This Row],[Average Cost SDG/MT]]</f>
        <v>0</v>
      </c>
    </row>
    <row r="3622" spans="1:31" hidden="1" x14ac:dyDescent="0.2">
      <c r="A3622" s="1">
        <v>3633</v>
      </c>
      <c r="P3622" s="6">
        <f t="shared" si="301"/>
        <v>0</v>
      </c>
      <c r="R3622" s="6">
        <f t="shared" si="302"/>
        <v>0</v>
      </c>
      <c r="S3622" s="57">
        <f t="shared" si="305"/>
        <v>0</v>
      </c>
      <c r="T3622" s="6">
        <f>Table1[[#This Row],[Volume in Units]]*Table1[[#This Row],[Price SDG/Unit]]</f>
        <v>0</v>
      </c>
      <c r="U3622" s="57">
        <f>Table1[[#This Row],[Volume MT/Head]]*Table1[[#This Row],[Price USD/(MT/Head)]]</f>
        <v>0</v>
      </c>
      <c r="W3622" s="28">
        <f>Table1[[#This Row],[Commission SDG/MT]]*Table1[[#This Row],[Volume in Units]]</f>
        <v>0</v>
      </c>
      <c r="Y3622" s="28">
        <f t="shared" si="303"/>
        <v>0</v>
      </c>
      <c r="Z3622" s="6">
        <f>IFERROR((Table1[[#This Row],[Total Cost SDG]]/Table1[[#This Row],[Volume MT/Head]]),0)</f>
        <v>0</v>
      </c>
      <c r="AA3622" s="57" t="e">
        <f t="shared" si="304"/>
        <v>#DIV/0!</v>
      </c>
      <c r="AB3622" s="57">
        <f>IFERROR((Table1[[#This Row],[Total Cost USD]]/Table1[[#This Row],[Volume MT/Head]]),0)</f>
        <v>0</v>
      </c>
      <c r="AD3622" s="6">
        <f>Table1[[#This Row],[Volume MT/Head]]-Table1[[#This Row],[Delivered MT]]</f>
        <v>0</v>
      </c>
      <c r="AE3622" s="6">
        <f>Table1[[#This Row],[Delivered MT]]*Table1[[#This Row],[Average Cost SDG/MT]]</f>
        <v>0</v>
      </c>
    </row>
    <row r="3623" spans="1:31" hidden="1" x14ac:dyDescent="0.2">
      <c r="A3623" s="1">
        <v>3634</v>
      </c>
      <c r="P3623" s="6">
        <f t="shared" si="301"/>
        <v>0</v>
      </c>
      <c r="R3623" s="6">
        <f t="shared" si="302"/>
        <v>0</v>
      </c>
      <c r="S3623" s="57">
        <f t="shared" si="305"/>
        <v>0</v>
      </c>
      <c r="T3623" s="6">
        <f>Table1[[#This Row],[Volume in Units]]*Table1[[#This Row],[Price SDG/Unit]]</f>
        <v>0</v>
      </c>
      <c r="U3623" s="57">
        <f>Table1[[#This Row],[Volume MT/Head]]*Table1[[#This Row],[Price USD/(MT/Head)]]</f>
        <v>0</v>
      </c>
      <c r="W3623" s="28">
        <f>Table1[[#This Row],[Commission SDG/MT]]*Table1[[#This Row],[Volume in Units]]</f>
        <v>0</v>
      </c>
      <c r="Y3623" s="28">
        <f t="shared" si="303"/>
        <v>0</v>
      </c>
      <c r="Z3623" s="6">
        <f>IFERROR((Table1[[#This Row],[Total Cost SDG]]/Table1[[#This Row],[Volume MT/Head]]),0)</f>
        <v>0</v>
      </c>
      <c r="AA3623" s="57" t="e">
        <f t="shared" si="304"/>
        <v>#DIV/0!</v>
      </c>
      <c r="AB3623" s="57">
        <f>IFERROR((Table1[[#This Row],[Total Cost USD]]/Table1[[#This Row],[Volume MT/Head]]),0)</f>
        <v>0</v>
      </c>
      <c r="AD3623" s="6">
        <f>Table1[[#This Row],[Volume MT/Head]]-Table1[[#This Row],[Delivered MT]]</f>
        <v>0</v>
      </c>
      <c r="AE3623" s="6">
        <f>Table1[[#This Row],[Delivered MT]]*Table1[[#This Row],[Average Cost SDG/MT]]</f>
        <v>0</v>
      </c>
    </row>
    <row r="3624" spans="1:31" hidden="1" x14ac:dyDescent="0.2">
      <c r="A3624" s="1">
        <v>3635</v>
      </c>
      <c r="P3624" s="6">
        <f t="shared" si="301"/>
        <v>0</v>
      </c>
      <c r="R3624" s="6">
        <f t="shared" si="302"/>
        <v>0</v>
      </c>
      <c r="S3624" s="57">
        <f t="shared" si="305"/>
        <v>0</v>
      </c>
      <c r="T3624" s="6">
        <f>Table1[[#This Row],[Volume in Units]]*Table1[[#This Row],[Price SDG/Unit]]</f>
        <v>0</v>
      </c>
      <c r="U3624" s="57">
        <f>Table1[[#This Row],[Volume MT/Head]]*Table1[[#This Row],[Price USD/(MT/Head)]]</f>
        <v>0</v>
      </c>
      <c r="W3624" s="28">
        <f>Table1[[#This Row],[Commission SDG/MT]]*Table1[[#This Row],[Volume in Units]]</f>
        <v>0</v>
      </c>
      <c r="Y3624" s="28">
        <f t="shared" si="303"/>
        <v>0</v>
      </c>
      <c r="Z3624" s="6">
        <f>IFERROR((Table1[[#This Row],[Total Cost SDG]]/Table1[[#This Row],[Volume MT/Head]]),0)</f>
        <v>0</v>
      </c>
      <c r="AA3624" s="57" t="e">
        <f t="shared" si="304"/>
        <v>#DIV/0!</v>
      </c>
      <c r="AB3624" s="57">
        <f>IFERROR((Table1[[#This Row],[Total Cost USD]]/Table1[[#This Row],[Volume MT/Head]]),0)</f>
        <v>0</v>
      </c>
      <c r="AD3624" s="6">
        <f>Table1[[#This Row],[Volume MT/Head]]-Table1[[#This Row],[Delivered MT]]</f>
        <v>0</v>
      </c>
      <c r="AE3624" s="6">
        <f>Table1[[#This Row],[Delivered MT]]*Table1[[#This Row],[Average Cost SDG/MT]]</f>
        <v>0</v>
      </c>
    </row>
    <row r="3625" spans="1:31" hidden="1" x14ac:dyDescent="0.2">
      <c r="A3625" s="1">
        <v>3636</v>
      </c>
      <c r="P3625" s="6">
        <f t="shared" si="301"/>
        <v>0</v>
      </c>
      <c r="R3625" s="6">
        <f t="shared" si="302"/>
        <v>0</v>
      </c>
      <c r="S3625" s="57">
        <f t="shared" si="305"/>
        <v>0</v>
      </c>
      <c r="T3625" s="6">
        <f>Table1[[#This Row],[Volume in Units]]*Table1[[#This Row],[Price SDG/Unit]]</f>
        <v>0</v>
      </c>
      <c r="U3625" s="57">
        <f>Table1[[#This Row],[Volume MT/Head]]*Table1[[#This Row],[Price USD/(MT/Head)]]</f>
        <v>0</v>
      </c>
      <c r="W3625" s="28">
        <f>Table1[[#This Row],[Commission SDG/MT]]*Table1[[#This Row],[Volume in Units]]</f>
        <v>0</v>
      </c>
      <c r="Y3625" s="28">
        <f t="shared" si="303"/>
        <v>0</v>
      </c>
      <c r="Z3625" s="6">
        <f>IFERROR((Table1[[#This Row],[Total Cost SDG]]/Table1[[#This Row],[Volume MT/Head]]),0)</f>
        <v>0</v>
      </c>
      <c r="AA3625" s="57" t="e">
        <f t="shared" si="304"/>
        <v>#DIV/0!</v>
      </c>
      <c r="AB3625" s="57">
        <f>IFERROR((Table1[[#This Row],[Total Cost USD]]/Table1[[#This Row],[Volume MT/Head]]),0)</f>
        <v>0</v>
      </c>
      <c r="AD3625" s="6">
        <f>Table1[[#This Row],[Volume MT/Head]]-Table1[[#This Row],[Delivered MT]]</f>
        <v>0</v>
      </c>
      <c r="AE3625" s="6">
        <f>Table1[[#This Row],[Delivered MT]]*Table1[[#This Row],[Average Cost SDG/MT]]</f>
        <v>0</v>
      </c>
    </row>
    <row r="3626" spans="1:31" hidden="1" x14ac:dyDescent="0.2">
      <c r="A3626" s="1">
        <v>3637</v>
      </c>
      <c r="P3626" s="6">
        <f t="shared" si="301"/>
        <v>0</v>
      </c>
      <c r="R3626" s="6">
        <f t="shared" si="302"/>
        <v>0</v>
      </c>
      <c r="S3626" s="57">
        <f t="shared" si="305"/>
        <v>0</v>
      </c>
      <c r="T3626" s="6">
        <f>Table1[[#This Row],[Volume in Units]]*Table1[[#This Row],[Price SDG/Unit]]</f>
        <v>0</v>
      </c>
      <c r="U3626" s="57">
        <f>Table1[[#This Row],[Volume MT/Head]]*Table1[[#This Row],[Price USD/(MT/Head)]]</f>
        <v>0</v>
      </c>
      <c r="W3626" s="28">
        <f>Table1[[#This Row],[Commission SDG/MT]]*Table1[[#This Row],[Volume in Units]]</f>
        <v>0</v>
      </c>
      <c r="Y3626" s="28">
        <f t="shared" si="303"/>
        <v>0</v>
      </c>
      <c r="Z3626" s="6">
        <f>IFERROR((Table1[[#This Row],[Total Cost SDG]]/Table1[[#This Row],[Volume MT/Head]]),0)</f>
        <v>0</v>
      </c>
      <c r="AA3626" s="57" t="e">
        <f t="shared" si="304"/>
        <v>#DIV/0!</v>
      </c>
      <c r="AB3626" s="57">
        <f>IFERROR((Table1[[#This Row],[Total Cost USD]]/Table1[[#This Row],[Volume MT/Head]]),0)</f>
        <v>0</v>
      </c>
      <c r="AD3626" s="6">
        <f>Table1[[#This Row],[Volume MT/Head]]-Table1[[#This Row],[Delivered MT]]</f>
        <v>0</v>
      </c>
      <c r="AE3626" s="6">
        <f>Table1[[#This Row],[Delivered MT]]*Table1[[#This Row],[Average Cost SDG/MT]]</f>
        <v>0</v>
      </c>
    </row>
    <row r="3627" spans="1:31" hidden="1" x14ac:dyDescent="0.2">
      <c r="A3627" s="1">
        <v>3638</v>
      </c>
      <c r="P3627" s="6">
        <f t="shared" si="301"/>
        <v>0</v>
      </c>
      <c r="R3627" s="6">
        <f t="shared" si="302"/>
        <v>0</v>
      </c>
      <c r="S3627" s="57">
        <f t="shared" si="305"/>
        <v>0</v>
      </c>
      <c r="T3627" s="6">
        <f>Table1[[#This Row],[Volume in Units]]*Table1[[#This Row],[Price SDG/Unit]]</f>
        <v>0</v>
      </c>
      <c r="U3627" s="57">
        <f>Table1[[#This Row],[Volume MT/Head]]*Table1[[#This Row],[Price USD/(MT/Head)]]</f>
        <v>0</v>
      </c>
      <c r="W3627" s="28">
        <f>Table1[[#This Row],[Commission SDG/MT]]*Table1[[#This Row],[Volume in Units]]</f>
        <v>0</v>
      </c>
      <c r="Y3627" s="28">
        <f t="shared" si="303"/>
        <v>0</v>
      </c>
      <c r="Z3627" s="6">
        <f>IFERROR((Table1[[#This Row],[Total Cost SDG]]/Table1[[#This Row],[Volume MT/Head]]),0)</f>
        <v>0</v>
      </c>
      <c r="AA3627" s="57" t="e">
        <f t="shared" si="304"/>
        <v>#DIV/0!</v>
      </c>
      <c r="AB3627" s="57">
        <f>IFERROR((Table1[[#This Row],[Total Cost USD]]/Table1[[#This Row],[Volume MT/Head]]),0)</f>
        <v>0</v>
      </c>
      <c r="AD3627" s="6">
        <f>Table1[[#This Row],[Volume MT/Head]]-Table1[[#This Row],[Delivered MT]]</f>
        <v>0</v>
      </c>
      <c r="AE3627" s="6">
        <f>Table1[[#This Row],[Delivered MT]]*Table1[[#This Row],[Average Cost SDG/MT]]</f>
        <v>0</v>
      </c>
    </row>
    <row r="3628" spans="1:31" hidden="1" x14ac:dyDescent="0.2">
      <c r="A3628" s="1">
        <v>3639</v>
      </c>
      <c r="P3628" s="6">
        <f t="shared" si="301"/>
        <v>0</v>
      </c>
      <c r="R3628" s="6">
        <f t="shared" si="302"/>
        <v>0</v>
      </c>
      <c r="S3628" s="57">
        <f t="shared" si="305"/>
        <v>0</v>
      </c>
      <c r="T3628" s="6">
        <f>Table1[[#This Row],[Volume in Units]]*Table1[[#This Row],[Price SDG/Unit]]</f>
        <v>0</v>
      </c>
      <c r="U3628" s="57">
        <f>Table1[[#This Row],[Volume MT/Head]]*Table1[[#This Row],[Price USD/(MT/Head)]]</f>
        <v>0</v>
      </c>
      <c r="W3628" s="28">
        <f>Table1[[#This Row],[Commission SDG/MT]]*Table1[[#This Row],[Volume in Units]]</f>
        <v>0</v>
      </c>
      <c r="Y3628" s="28">
        <f t="shared" si="303"/>
        <v>0</v>
      </c>
      <c r="Z3628" s="6">
        <f>IFERROR((Table1[[#This Row],[Total Cost SDG]]/Table1[[#This Row],[Volume MT/Head]]),0)</f>
        <v>0</v>
      </c>
      <c r="AA3628" s="57" t="e">
        <f t="shared" si="304"/>
        <v>#DIV/0!</v>
      </c>
      <c r="AB3628" s="57">
        <f>IFERROR((Table1[[#This Row],[Total Cost USD]]/Table1[[#This Row],[Volume MT/Head]]),0)</f>
        <v>0</v>
      </c>
      <c r="AD3628" s="6">
        <f>Table1[[#This Row],[Volume MT/Head]]-Table1[[#This Row],[Delivered MT]]</f>
        <v>0</v>
      </c>
      <c r="AE3628" s="6">
        <f>Table1[[#This Row],[Delivered MT]]*Table1[[#This Row],[Average Cost SDG/MT]]</f>
        <v>0</v>
      </c>
    </row>
    <row r="3629" spans="1:31" hidden="1" x14ac:dyDescent="0.2">
      <c r="A3629" s="1">
        <v>3640</v>
      </c>
      <c r="P3629" s="6">
        <f t="shared" si="301"/>
        <v>0</v>
      </c>
      <c r="R3629" s="6">
        <f t="shared" si="302"/>
        <v>0</v>
      </c>
      <c r="S3629" s="57">
        <f t="shared" si="305"/>
        <v>0</v>
      </c>
      <c r="T3629" s="6">
        <f>Table1[[#This Row],[Volume in Units]]*Table1[[#This Row],[Price SDG/Unit]]</f>
        <v>0</v>
      </c>
      <c r="U3629" s="57">
        <f>Table1[[#This Row],[Volume MT/Head]]*Table1[[#This Row],[Price USD/(MT/Head)]]</f>
        <v>0</v>
      </c>
      <c r="W3629" s="28">
        <f>Table1[[#This Row],[Commission SDG/MT]]*Table1[[#This Row],[Volume in Units]]</f>
        <v>0</v>
      </c>
      <c r="Y3629" s="28">
        <f t="shared" si="303"/>
        <v>0</v>
      </c>
      <c r="Z3629" s="6">
        <f>IFERROR((Table1[[#This Row],[Total Cost SDG]]/Table1[[#This Row],[Volume MT/Head]]),0)</f>
        <v>0</v>
      </c>
      <c r="AA3629" s="57" t="e">
        <f t="shared" si="304"/>
        <v>#DIV/0!</v>
      </c>
      <c r="AB3629" s="57">
        <f>IFERROR((Table1[[#This Row],[Total Cost USD]]/Table1[[#This Row],[Volume MT/Head]]),0)</f>
        <v>0</v>
      </c>
      <c r="AD3629" s="6">
        <f>Table1[[#This Row],[Volume MT/Head]]-Table1[[#This Row],[Delivered MT]]</f>
        <v>0</v>
      </c>
      <c r="AE3629" s="6">
        <f>Table1[[#This Row],[Delivered MT]]*Table1[[#This Row],[Average Cost SDG/MT]]</f>
        <v>0</v>
      </c>
    </row>
    <row r="3630" spans="1:31" hidden="1" x14ac:dyDescent="0.2">
      <c r="A3630" s="1">
        <v>3641</v>
      </c>
      <c r="P3630" s="6">
        <f t="shared" si="301"/>
        <v>0</v>
      </c>
      <c r="R3630" s="6">
        <f t="shared" si="302"/>
        <v>0</v>
      </c>
      <c r="S3630" s="57">
        <f t="shared" si="305"/>
        <v>0</v>
      </c>
      <c r="T3630" s="6">
        <f>Table1[[#This Row],[Volume in Units]]*Table1[[#This Row],[Price SDG/Unit]]</f>
        <v>0</v>
      </c>
      <c r="U3630" s="57">
        <f>Table1[[#This Row],[Volume MT/Head]]*Table1[[#This Row],[Price USD/(MT/Head)]]</f>
        <v>0</v>
      </c>
      <c r="W3630" s="28">
        <f>Table1[[#This Row],[Commission SDG/MT]]*Table1[[#This Row],[Volume in Units]]</f>
        <v>0</v>
      </c>
      <c r="Y3630" s="28">
        <f t="shared" si="303"/>
        <v>0</v>
      </c>
      <c r="Z3630" s="6">
        <f>IFERROR((Table1[[#This Row],[Total Cost SDG]]/Table1[[#This Row],[Volume MT/Head]]),0)</f>
        <v>0</v>
      </c>
      <c r="AA3630" s="57" t="e">
        <f t="shared" si="304"/>
        <v>#DIV/0!</v>
      </c>
      <c r="AB3630" s="57">
        <f>IFERROR((Table1[[#This Row],[Total Cost USD]]/Table1[[#This Row],[Volume MT/Head]]),0)</f>
        <v>0</v>
      </c>
      <c r="AD3630" s="6">
        <f>Table1[[#This Row],[Volume MT/Head]]-Table1[[#This Row],[Delivered MT]]</f>
        <v>0</v>
      </c>
      <c r="AE3630" s="6">
        <f>Table1[[#This Row],[Delivered MT]]*Table1[[#This Row],[Average Cost SDG/MT]]</f>
        <v>0</v>
      </c>
    </row>
    <row r="3631" spans="1:31" hidden="1" x14ac:dyDescent="0.2">
      <c r="A3631" s="1">
        <v>3642</v>
      </c>
      <c r="P3631" s="6">
        <f t="shared" si="301"/>
        <v>0</v>
      </c>
      <c r="R3631" s="6">
        <f t="shared" si="302"/>
        <v>0</v>
      </c>
      <c r="S3631" s="57">
        <f t="shared" si="305"/>
        <v>0</v>
      </c>
      <c r="T3631" s="6">
        <f>Table1[[#This Row],[Volume in Units]]*Table1[[#This Row],[Price SDG/Unit]]</f>
        <v>0</v>
      </c>
      <c r="U3631" s="57">
        <f>Table1[[#This Row],[Volume MT/Head]]*Table1[[#This Row],[Price USD/(MT/Head)]]</f>
        <v>0</v>
      </c>
      <c r="W3631" s="28">
        <f>Table1[[#This Row],[Commission SDG/MT]]*Table1[[#This Row],[Volume in Units]]</f>
        <v>0</v>
      </c>
      <c r="Y3631" s="28">
        <f t="shared" si="303"/>
        <v>0</v>
      </c>
      <c r="Z3631" s="6">
        <f>IFERROR((Table1[[#This Row],[Total Cost SDG]]/Table1[[#This Row],[Volume MT/Head]]),0)</f>
        <v>0</v>
      </c>
      <c r="AA3631" s="57" t="e">
        <f t="shared" si="304"/>
        <v>#DIV/0!</v>
      </c>
      <c r="AB3631" s="57">
        <f>IFERROR((Table1[[#This Row],[Total Cost USD]]/Table1[[#This Row],[Volume MT/Head]]),0)</f>
        <v>0</v>
      </c>
      <c r="AD3631" s="6">
        <f>Table1[[#This Row],[Volume MT/Head]]-Table1[[#This Row],[Delivered MT]]</f>
        <v>0</v>
      </c>
      <c r="AE3631" s="6">
        <f>Table1[[#This Row],[Delivered MT]]*Table1[[#This Row],[Average Cost SDG/MT]]</f>
        <v>0</v>
      </c>
    </row>
    <row r="3632" spans="1:31" hidden="1" x14ac:dyDescent="0.2">
      <c r="A3632" s="1">
        <v>3643</v>
      </c>
      <c r="P3632" s="6">
        <f t="shared" si="301"/>
        <v>0</v>
      </c>
      <c r="R3632" s="6">
        <f t="shared" si="302"/>
        <v>0</v>
      </c>
      <c r="S3632" s="57">
        <f t="shared" si="305"/>
        <v>0</v>
      </c>
      <c r="T3632" s="6">
        <f>Table1[[#This Row],[Volume in Units]]*Table1[[#This Row],[Price SDG/Unit]]</f>
        <v>0</v>
      </c>
      <c r="U3632" s="57">
        <f>Table1[[#This Row],[Volume MT/Head]]*Table1[[#This Row],[Price USD/(MT/Head)]]</f>
        <v>0</v>
      </c>
      <c r="W3632" s="28">
        <f>Table1[[#This Row],[Commission SDG/MT]]*Table1[[#This Row],[Volume in Units]]</f>
        <v>0</v>
      </c>
      <c r="Y3632" s="28">
        <f t="shared" si="303"/>
        <v>0</v>
      </c>
      <c r="Z3632" s="6">
        <f>IFERROR((Table1[[#This Row],[Total Cost SDG]]/Table1[[#This Row],[Volume MT/Head]]),0)</f>
        <v>0</v>
      </c>
      <c r="AA3632" s="57" t="e">
        <f t="shared" si="304"/>
        <v>#DIV/0!</v>
      </c>
      <c r="AB3632" s="57">
        <f>IFERROR((Table1[[#This Row],[Total Cost USD]]/Table1[[#This Row],[Volume MT/Head]]),0)</f>
        <v>0</v>
      </c>
      <c r="AD3632" s="6">
        <f>Table1[[#This Row],[Volume MT/Head]]-Table1[[#This Row],[Delivered MT]]</f>
        <v>0</v>
      </c>
      <c r="AE3632" s="6">
        <f>Table1[[#This Row],[Delivered MT]]*Table1[[#This Row],[Average Cost SDG/MT]]</f>
        <v>0</v>
      </c>
    </row>
    <row r="3633" spans="1:31" hidden="1" x14ac:dyDescent="0.2">
      <c r="A3633" s="1">
        <v>3644</v>
      </c>
      <c r="P3633" s="6">
        <f t="shared" si="301"/>
        <v>0</v>
      </c>
      <c r="R3633" s="6">
        <f t="shared" si="302"/>
        <v>0</v>
      </c>
      <c r="S3633" s="57">
        <f t="shared" si="305"/>
        <v>0</v>
      </c>
      <c r="T3633" s="6">
        <f>Table1[[#This Row],[Volume in Units]]*Table1[[#This Row],[Price SDG/Unit]]</f>
        <v>0</v>
      </c>
      <c r="U3633" s="57">
        <f>Table1[[#This Row],[Volume MT/Head]]*Table1[[#This Row],[Price USD/(MT/Head)]]</f>
        <v>0</v>
      </c>
      <c r="W3633" s="28">
        <f>Table1[[#This Row],[Commission SDG/MT]]*Table1[[#This Row],[Volume in Units]]</f>
        <v>0</v>
      </c>
      <c r="Y3633" s="28">
        <f t="shared" si="303"/>
        <v>0</v>
      </c>
      <c r="Z3633" s="6">
        <f>IFERROR((Table1[[#This Row],[Total Cost SDG]]/Table1[[#This Row],[Volume MT/Head]]),0)</f>
        <v>0</v>
      </c>
      <c r="AA3633" s="57" t="e">
        <f t="shared" si="304"/>
        <v>#DIV/0!</v>
      </c>
      <c r="AB3633" s="57">
        <f>IFERROR((Table1[[#This Row],[Total Cost USD]]/Table1[[#This Row],[Volume MT/Head]]),0)</f>
        <v>0</v>
      </c>
      <c r="AD3633" s="6">
        <f>Table1[[#This Row],[Volume MT/Head]]-Table1[[#This Row],[Delivered MT]]</f>
        <v>0</v>
      </c>
      <c r="AE3633" s="6">
        <f>Table1[[#This Row],[Delivered MT]]*Table1[[#This Row],[Average Cost SDG/MT]]</f>
        <v>0</v>
      </c>
    </row>
    <row r="3634" spans="1:31" hidden="1" x14ac:dyDescent="0.2">
      <c r="A3634" s="1">
        <v>3645</v>
      </c>
      <c r="P3634" s="6">
        <f t="shared" si="301"/>
        <v>0</v>
      </c>
      <c r="R3634" s="6">
        <f t="shared" si="302"/>
        <v>0</v>
      </c>
      <c r="S3634" s="57">
        <f t="shared" si="305"/>
        <v>0</v>
      </c>
      <c r="T3634" s="6">
        <f>Table1[[#This Row],[Volume in Units]]*Table1[[#This Row],[Price SDG/Unit]]</f>
        <v>0</v>
      </c>
      <c r="U3634" s="57">
        <f>Table1[[#This Row],[Volume MT/Head]]*Table1[[#This Row],[Price USD/(MT/Head)]]</f>
        <v>0</v>
      </c>
      <c r="W3634" s="28">
        <f>Table1[[#This Row],[Commission SDG/MT]]*Table1[[#This Row],[Volume in Units]]</f>
        <v>0</v>
      </c>
      <c r="Y3634" s="28">
        <f t="shared" si="303"/>
        <v>0</v>
      </c>
      <c r="Z3634" s="6">
        <f>IFERROR((Table1[[#This Row],[Total Cost SDG]]/Table1[[#This Row],[Volume MT/Head]]),0)</f>
        <v>0</v>
      </c>
      <c r="AA3634" s="57" t="e">
        <f t="shared" si="304"/>
        <v>#DIV/0!</v>
      </c>
      <c r="AB3634" s="57">
        <f>IFERROR((Table1[[#This Row],[Total Cost USD]]/Table1[[#This Row],[Volume MT/Head]]),0)</f>
        <v>0</v>
      </c>
      <c r="AD3634" s="6">
        <f>Table1[[#This Row],[Volume MT/Head]]-Table1[[#This Row],[Delivered MT]]</f>
        <v>0</v>
      </c>
      <c r="AE3634" s="6">
        <f>Table1[[#This Row],[Delivered MT]]*Table1[[#This Row],[Average Cost SDG/MT]]</f>
        <v>0</v>
      </c>
    </row>
    <row r="3635" spans="1:31" hidden="1" x14ac:dyDescent="0.2">
      <c r="A3635" s="1">
        <v>3646</v>
      </c>
      <c r="P3635" s="6">
        <f t="shared" si="301"/>
        <v>0</v>
      </c>
      <c r="R3635" s="6">
        <f t="shared" si="302"/>
        <v>0</v>
      </c>
      <c r="S3635" s="57">
        <f t="shared" si="305"/>
        <v>0</v>
      </c>
      <c r="T3635" s="6">
        <f>Table1[[#This Row],[Volume in Units]]*Table1[[#This Row],[Price SDG/Unit]]</f>
        <v>0</v>
      </c>
      <c r="U3635" s="57">
        <f>Table1[[#This Row],[Volume MT/Head]]*Table1[[#This Row],[Price USD/(MT/Head)]]</f>
        <v>0</v>
      </c>
      <c r="W3635" s="28">
        <f>Table1[[#This Row],[Commission SDG/MT]]*Table1[[#This Row],[Volume in Units]]</f>
        <v>0</v>
      </c>
      <c r="Y3635" s="28">
        <f t="shared" si="303"/>
        <v>0</v>
      </c>
      <c r="Z3635" s="6">
        <f>IFERROR((Table1[[#This Row],[Total Cost SDG]]/Table1[[#This Row],[Volume MT/Head]]),0)</f>
        <v>0</v>
      </c>
      <c r="AA3635" s="57" t="e">
        <f t="shared" si="304"/>
        <v>#DIV/0!</v>
      </c>
      <c r="AB3635" s="57">
        <f>IFERROR((Table1[[#This Row],[Total Cost USD]]/Table1[[#This Row],[Volume MT/Head]]),0)</f>
        <v>0</v>
      </c>
      <c r="AD3635" s="6">
        <f>Table1[[#This Row],[Volume MT/Head]]-Table1[[#This Row],[Delivered MT]]</f>
        <v>0</v>
      </c>
      <c r="AE3635" s="6">
        <f>Table1[[#This Row],[Delivered MT]]*Table1[[#This Row],[Average Cost SDG/MT]]</f>
        <v>0</v>
      </c>
    </row>
    <row r="3636" spans="1:31" hidden="1" x14ac:dyDescent="0.2">
      <c r="A3636" s="1">
        <v>3647</v>
      </c>
      <c r="P3636" s="6">
        <f t="shared" si="301"/>
        <v>0</v>
      </c>
      <c r="R3636" s="6">
        <f t="shared" si="302"/>
        <v>0</v>
      </c>
      <c r="S3636" s="57">
        <f t="shared" si="305"/>
        <v>0</v>
      </c>
      <c r="T3636" s="6">
        <f>Table1[[#This Row],[Volume in Units]]*Table1[[#This Row],[Price SDG/Unit]]</f>
        <v>0</v>
      </c>
      <c r="U3636" s="57">
        <f>Table1[[#This Row],[Volume MT/Head]]*Table1[[#This Row],[Price USD/(MT/Head)]]</f>
        <v>0</v>
      </c>
      <c r="W3636" s="28">
        <f>Table1[[#This Row],[Commission SDG/MT]]*Table1[[#This Row],[Volume in Units]]</f>
        <v>0</v>
      </c>
      <c r="Y3636" s="28">
        <f t="shared" si="303"/>
        <v>0</v>
      </c>
      <c r="Z3636" s="6">
        <f>IFERROR((Table1[[#This Row],[Total Cost SDG]]/Table1[[#This Row],[Volume MT/Head]]),0)</f>
        <v>0</v>
      </c>
      <c r="AA3636" s="57" t="e">
        <f t="shared" si="304"/>
        <v>#DIV/0!</v>
      </c>
      <c r="AB3636" s="57">
        <f>IFERROR((Table1[[#This Row],[Total Cost USD]]/Table1[[#This Row],[Volume MT/Head]]),0)</f>
        <v>0</v>
      </c>
      <c r="AD3636" s="6">
        <f>Table1[[#This Row],[Volume MT/Head]]-Table1[[#This Row],[Delivered MT]]</f>
        <v>0</v>
      </c>
      <c r="AE3636" s="6">
        <f>Table1[[#This Row],[Delivered MT]]*Table1[[#This Row],[Average Cost SDG/MT]]</f>
        <v>0</v>
      </c>
    </row>
    <row r="3637" spans="1:31" hidden="1" x14ac:dyDescent="0.2">
      <c r="A3637" s="1">
        <v>3648</v>
      </c>
      <c r="P3637" s="6">
        <f t="shared" si="301"/>
        <v>0</v>
      </c>
      <c r="R3637" s="6">
        <f t="shared" si="302"/>
        <v>0</v>
      </c>
      <c r="S3637" s="57">
        <f t="shared" si="305"/>
        <v>0</v>
      </c>
      <c r="T3637" s="6">
        <f>Table1[[#This Row],[Volume in Units]]*Table1[[#This Row],[Price SDG/Unit]]</f>
        <v>0</v>
      </c>
      <c r="U3637" s="57">
        <f>Table1[[#This Row],[Volume MT/Head]]*Table1[[#This Row],[Price USD/(MT/Head)]]</f>
        <v>0</v>
      </c>
      <c r="W3637" s="28">
        <f>Table1[[#This Row],[Commission SDG/MT]]*Table1[[#This Row],[Volume in Units]]</f>
        <v>0</v>
      </c>
      <c r="Y3637" s="28">
        <f t="shared" si="303"/>
        <v>0</v>
      </c>
      <c r="Z3637" s="6">
        <f>IFERROR((Table1[[#This Row],[Total Cost SDG]]/Table1[[#This Row],[Volume MT/Head]]),0)</f>
        <v>0</v>
      </c>
      <c r="AA3637" s="57" t="e">
        <f t="shared" si="304"/>
        <v>#DIV/0!</v>
      </c>
      <c r="AB3637" s="57">
        <f>IFERROR((Table1[[#This Row],[Total Cost USD]]/Table1[[#This Row],[Volume MT/Head]]),0)</f>
        <v>0</v>
      </c>
      <c r="AD3637" s="6">
        <f>Table1[[#This Row],[Volume MT/Head]]-Table1[[#This Row],[Delivered MT]]</f>
        <v>0</v>
      </c>
      <c r="AE3637" s="6">
        <f>Table1[[#This Row],[Delivered MT]]*Table1[[#This Row],[Average Cost SDG/MT]]</f>
        <v>0</v>
      </c>
    </row>
    <row r="3638" spans="1:31" hidden="1" x14ac:dyDescent="0.2">
      <c r="A3638" s="1">
        <v>3649</v>
      </c>
      <c r="P3638" s="6">
        <f t="shared" si="301"/>
        <v>0</v>
      </c>
      <c r="R3638" s="6">
        <f t="shared" si="302"/>
        <v>0</v>
      </c>
      <c r="S3638" s="57">
        <f t="shared" si="305"/>
        <v>0</v>
      </c>
      <c r="T3638" s="6">
        <f>Table1[[#This Row],[Volume in Units]]*Table1[[#This Row],[Price SDG/Unit]]</f>
        <v>0</v>
      </c>
      <c r="U3638" s="57">
        <f>Table1[[#This Row],[Volume MT/Head]]*Table1[[#This Row],[Price USD/(MT/Head)]]</f>
        <v>0</v>
      </c>
      <c r="W3638" s="28">
        <f>Table1[[#This Row],[Commission SDG/MT]]*Table1[[#This Row],[Volume in Units]]</f>
        <v>0</v>
      </c>
      <c r="Y3638" s="28">
        <f t="shared" si="303"/>
        <v>0</v>
      </c>
      <c r="Z3638" s="6">
        <f>IFERROR((Table1[[#This Row],[Total Cost SDG]]/Table1[[#This Row],[Volume MT/Head]]),0)</f>
        <v>0</v>
      </c>
      <c r="AA3638" s="57" t="e">
        <f t="shared" si="304"/>
        <v>#DIV/0!</v>
      </c>
      <c r="AB3638" s="57">
        <f>IFERROR((Table1[[#This Row],[Total Cost USD]]/Table1[[#This Row],[Volume MT/Head]]),0)</f>
        <v>0</v>
      </c>
      <c r="AD3638" s="6">
        <f>Table1[[#This Row],[Volume MT/Head]]-Table1[[#This Row],[Delivered MT]]</f>
        <v>0</v>
      </c>
      <c r="AE3638" s="6">
        <f>Table1[[#This Row],[Delivered MT]]*Table1[[#This Row],[Average Cost SDG/MT]]</f>
        <v>0</v>
      </c>
    </row>
    <row r="3639" spans="1:31" hidden="1" x14ac:dyDescent="0.2">
      <c r="A3639" s="1">
        <v>3650</v>
      </c>
      <c r="P3639" s="6">
        <f t="shared" si="301"/>
        <v>0</v>
      </c>
      <c r="R3639" s="6">
        <f t="shared" si="302"/>
        <v>0</v>
      </c>
      <c r="S3639" s="57">
        <f t="shared" si="305"/>
        <v>0</v>
      </c>
      <c r="T3639" s="6">
        <f>Table1[[#This Row],[Volume in Units]]*Table1[[#This Row],[Price SDG/Unit]]</f>
        <v>0</v>
      </c>
      <c r="U3639" s="57">
        <f>Table1[[#This Row],[Volume MT/Head]]*Table1[[#This Row],[Price USD/(MT/Head)]]</f>
        <v>0</v>
      </c>
      <c r="W3639" s="28">
        <f>Table1[[#This Row],[Commission SDG/MT]]*Table1[[#This Row],[Volume in Units]]</f>
        <v>0</v>
      </c>
      <c r="Y3639" s="28">
        <f t="shared" si="303"/>
        <v>0</v>
      </c>
      <c r="Z3639" s="6">
        <f>IFERROR((Table1[[#This Row],[Total Cost SDG]]/Table1[[#This Row],[Volume MT/Head]]),0)</f>
        <v>0</v>
      </c>
      <c r="AA3639" s="57" t="e">
        <f t="shared" si="304"/>
        <v>#DIV/0!</v>
      </c>
      <c r="AB3639" s="57">
        <f>IFERROR((Table1[[#This Row],[Total Cost USD]]/Table1[[#This Row],[Volume MT/Head]]),0)</f>
        <v>0</v>
      </c>
      <c r="AD3639" s="6">
        <f>Table1[[#This Row],[Volume MT/Head]]-Table1[[#This Row],[Delivered MT]]</f>
        <v>0</v>
      </c>
      <c r="AE3639" s="6">
        <f>Table1[[#This Row],[Delivered MT]]*Table1[[#This Row],[Average Cost SDG/MT]]</f>
        <v>0</v>
      </c>
    </row>
    <row r="3640" spans="1:31" hidden="1" x14ac:dyDescent="0.2">
      <c r="A3640" s="1">
        <v>3651</v>
      </c>
      <c r="P3640" s="6">
        <f t="shared" si="301"/>
        <v>0</v>
      </c>
      <c r="R3640" s="6">
        <f t="shared" si="302"/>
        <v>0</v>
      </c>
      <c r="S3640" s="57">
        <f t="shared" si="305"/>
        <v>0</v>
      </c>
      <c r="T3640" s="6">
        <f>Table1[[#This Row],[Volume in Units]]*Table1[[#This Row],[Price SDG/Unit]]</f>
        <v>0</v>
      </c>
      <c r="U3640" s="57">
        <f>Table1[[#This Row],[Volume MT/Head]]*Table1[[#This Row],[Price USD/(MT/Head)]]</f>
        <v>0</v>
      </c>
      <c r="W3640" s="28">
        <f>Table1[[#This Row],[Commission SDG/MT]]*Table1[[#This Row],[Volume in Units]]</f>
        <v>0</v>
      </c>
      <c r="Y3640" s="28">
        <f t="shared" si="303"/>
        <v>0</v>
      </c>
      <c r="Z3640" s="6">
        <f>IFERROR((Table1[[#This Row],[Total Cost SDG]]/Table1[[#This Row],[Volume MT/Head]]),0)</f>
        <v>0</v>
      </c>
      <c r="AA3640" s="57" t="e">
        <f t="shared" si="304"/>
        <v>#DIV/0!</v>
      </c>
      <c r="AB3640" s="57">
        <f>IFERROR((Table1[[#This Row],[Total Cost USD]]/Table1[[#This Row],[Volume MT/Head]]),0)</f>
        <v>0</v>
      </c>
      <c r="AD3640" s="6">
        <f>Table1[[#This Row],[Volume MT/Head]]-Table1[[#This Row],[Delivered MT]]</f>
        <v>0</v>
      </c>
      <c r="AE3640" s="6">
        <f>Table1[[#This Row],[Delivered MT]]*Table1[[#This Row],[Average Cost SDG/MT]]</f>
        <v>0</v>
      </c>
    </row>
    <row r="3641" spans="1:31" hidden="1" x14ac:dyDescent="0.2">
      <c r="A3641" s="1">
        <v>3652</v>
      </c>
      <c r="P3641" s="6">
        <f t="shared" si="301"/>
        <v>0</v>
      </c>
      <c r="R3641" s="6">
        <f t="shared" si="302"/>
        <v>0</v>
      </c>
      <c r="S3641" s="57">
        <f t="shared" si="305"/>
        <v>0</v>
      </c>
      <c r="T3641" s="6">
        <f>Table1[[#This Row],[Volume in Units]]*Table1[[#This Row],[Price SDG/Unit]]</f>
        <v>0</v>
      </c>
      <c r="U3641" s="57">
        <f>Table1[[#This Row],[Volume MT/Head]]*Table1[[#This Row],[Price USD/(MT/Head)]]</f>
        <v>0</v>
      </c>
      <c r="W3641" s="28">
        <f>Table1[[#This Row],[Commission SDG/MT]]*Table1[[#This Row],[Volume in Units]]</f>
        <v>0</v>
      </c>
      <c r="Y3641" s="28">
        <f t="shared" si="303"/>
        <v>0</v>
      </c>
      <c r="Z3641" s="6">
        <f>IFERROR((Table1[[#This Row],[Total Cost SDG]]/Table1[[#This Row],[Volume MT/Head]]),0)</f>
        <v>0</v>
      </c>
      <c r="AA3641" s="57" t="e">
        <f t="shared" si="304"/>
        <v>#DIV/0!</v>
      </c>
      <c r="AB3641" s="57">
        <f>IFERROR((Table1[[#This Row],[Total Cost USD]]/Table1[[#This Row],[Volume MT/Head]]),0)</f>
        <v>0</v>
      </c>
      <c r="AD3641" s="6">
        <f>Table1[[#This Row],[Volume MT/Head]]-Table1[[#This Row],[Delivered MT]]</f>
        <v>0</v>
      </c>
      <c r="AE3641" s="6">
        <f>Table1[[#This Row],[Delivered MT]]*Table1[[#This Row],[Average Cost SDG/MT]]</f>
        <v>0</v>
      </c>
    </row>
    <row r="3642" spans="1:31" hidden="1" x14ac:dyDescent="0.2">
      <c r="A3642" s="1">
        <v>3653</v>
      </c>
      <c r="P3642" s="6">
        <f t="shared" si="301"/>
        <v>0</v>
      </c>
      <c r="R3642" s="6">
        <f t="shared" si="302"/>
        <v>0</v>
      </c>
      <c r="S3642" s="57">
        <f t="shared" si="305"/>
        <v>0</v>
      </c>
      <c r="T3642" s="6">
        <f>Table1[[#This Row],[Volume in Units]]*Table1[[#This Row],[Price SDG/Unit]]</f>
        <v>0</v>
      </c>
      <c r="U3642" s="57">
        <f>Table1[[#This Row],[Volume MT/Head]]*Table1[[#This Row],[Price USD/(MT/Head)]]</f>
        <v>0</v>
      </c>
      <c r="W3642" s="28">
        <f>Table1[[#This Row],[Commission SDG/MT]]*Table1[[#This Row],[Volume in Units]]</f>
        <v>0</v>
      </c>
      <c r="Y3642" s="28">
        <f t="shared" si="303"/>
        <v>0</v>
      </c>
      <c r="Z3642" s="6">
        <f>IFERROR((Table1[[#This Row],[Total Cost SDG]]/Table1[[#This Row],[Volume MT/Head]]),0)</f>
        <v>0</v>
      </c>
      <c r="AA3642" s="57" t="e">
        <f t="shared" si="304"/>
        <v>#DIV/0!</v>
      </c>
      <c r="AB3642" s="57">
        <f>IFERROR((Table1[[#This Row],[Total Cost USD]]/Table1[[#This Row],[Volume MT/Head]]),0)</f>
        <v>0</v>
      </c>
      <c r="AD3642" s="6">
        <f>Table1[[#This Row],[Volume MT/Head]]-Table1[[#This Row],[Delivered MT]]</f>
        <v>0</v>
      </c>
      <c r="AE3642" s="6">
        <f>Table1[[#This Row],[Delivered MT]]*Table1[[#This Row],[Average Cost SDG/MT]]</f>
        <v>0</v>
      </c>
    </row>
    <row r="3643" spans="1:31" hidden="1" x14ac:dyDescent="0.2">
      <c r="A3643" s="1">
        <v>3654</v>
      </c>
      <c r="P3643" s="6">
        <f t="shared" si="301"/>
        <v>0</v>
      </c>
      <c r="R3643" s="6">
        <f t="shared" si="302"/>
        <v>0</v>
      </c>
      <c r="S3643" s="57">
        <f t="shared" si="305"/>
        <v>0</v>
      </c>
      <c r="T3643" s="6">
        <f>Table1[[#This Row],[Volume in Units]]*Table1[[#This Row],[Price SDG/Unit]]</f>
        <v>0</v>
      </c>
      <c r="U3643" s="57">
        <f>Table1[[#This Row],[Volume MT/Head]]*Table1[[#This Row],[Price USD/(MT/Head)]]</f>
        <v>0</v>
      </c>
      <c r="W3643" s="28">
        <f>Table1[[#This Row],[Commission SDG/MT]]*Table1[[#This Row],[Volume in Units]]</f>
        <v>0</v>
      </c>
      <c r="Y3643" s="28">
        <f t="shared" si="303"/>
        <v>0</v>
      </c>
      <c r="Z3643" s="6">
        <f>IFERROR((Table1[[#This Row],[Total Cost SDG]]/Table1[[#This Row],[Volume MT/Head]]),0)</f>
        <v>0</v>
      </c>
      <c r="AA3643" s="57" t="e">
        <f t="shared" si="304"/>
        <v>#DIV/0!</v>
      </c>
      <c r="AB3643" s="57">
        <f>IFERROR((Table1[[#This Row],[Total Cost USD]]/Table1[[#This Row],[Volume MT/Head]]),0)</f>
        <v>0</v>
      </c>
      <c r="AD3643" s="6">
        <f>Table1[[#This Row],[Volume MT/Head]]-Table1[[#This Row],[Delivered MT]]</f>
        <v>0</v>
      </c>
      <c r="AE3643" s="6">
        <f>Table1[[#This Row],[Delivered MT]]*Table1[[#This Row],[Average Cost SDG/MT]]</f>
        <v>0</v>
      </c>
    </row>
    <row r="3644" spans="1:31" hidden="1" x14ac:dyDescent="0.2">
      <c r="A3644" s="1">
        <v>3655</v>
      </c>
      <c r="P3644" s="6">
        <f t="shared" si="301"/>
        <v>0</v>
      </c>
      <c r="R3644" s="6">
        <f t="shared" si="302"/>
        <v>0</v>
      </c>
      <c r="S3644" s="57">
        <f t="shared" si="305"/>
        <v>0</v>
      </c>
      <c r="T3644" s="6">
        <f>Table1[[#This Row],[Volume in Units]]*Table1[[#This Row],[Price SDG/Unit]]</f>
        <v>0</v>
      </c>
      <c r="U3644" s="57">
        <f>Table1[[#This Row],[Volume MT/Head]]*Table1[[#This Row],[Price USD/(MT/Head)]]</f>
        <v>0</v>
      </c>
      <c r="W3644" s="28">
        <f>Table1[[#This Row],[Commission SDG/MT]]*Table1[[#This Row],[Volume in Units]]</f>
        <v>0</v>
      </c>
      <c r="Y3644" s="28">
        <f t="shared" si="303"/>
        <v>0</v>
      </c>
      <c r="Z3644" s="6">
        <f>IFERROR((Table1[[#This Row],[Total Cost SDG]]/Table1[[#This Row],[Volume MT/Head]]),0)</f>
        <v>0</v>
      </c>
      <c r="AA3644" s="57" t="e">
        <f t="shared" si="304"/>
        <v>#DIV/0!</v>
      </c>
      <c r="AB3644" s="57">
        <f>IFERROR((Table1[[#This Row],[Total Cost USD]]/Table1[[#This Row],[Volume MT/Head]]),0)</f>
        <v>0</v>
      </c>
      <c r="AD3644" s="6">
        <f>Table1[[#This Row],[Volume MT/Head]]-Table1[[#This Row],[Delivered MT]]</f>
        <v>0</v>
      </c>
      <c r="AE3644" s="6">
        <f>Table1[[#This Row],[Delivered MT]]*Table1[[#This Row],[Average Cost SDG/MT]]</f>
        <v>0</v>
      </c>
    </row>
    <row r="3645" spans="1:31" hidden="1" x14ac:dyDescent="0.2">
      <c r="A3645" s="1">
        <v>3656</v>
      </c>
      <c r="P3645" s="6">
        <f t="shared" si="301"/>
        <v>0</v>
      </c>
      <c r="R3645" s="6">
        <f t="shared" si="302"/>
        <v>0</v>
      </c>
      <c r="S3645" s="57">
        <f t="shared" si="305"/>
        <v>0</v>
      </c>
      <c r="T3645" s="6">
        <f>Table1[[#This Row],[Volume in Units]]*Table1[[#This Row],[Price SDG/Unit]]</f>
        <v>0</v>
      </c>
      <c r="U3645" s="57">
        <f>Table1[[#This Row],[Volume MT/Head]]*Table1[[#This Row],[Price USD/(MT/Head)]]</f>
        <v>0</v>
      </c>
      <c r="W3645" s="28">
        <f>Table1[[#This Row],[Commission SDG/MT]]*Table1[[#This Row],[Volume in Units]]</f>
        <v>0</v>
      </c>
      <c r="Y3645" s="28">
        <f t="shared" si="303"/>
        <v>0</v>
      </c>
      <c r="Z3645" s="6">
        <f>IFERROR((Table1[[#This Row],[Total Cost SDG]]/Table1[[#This Row],[Volume MT/Head]]),0)</f>
        <v>0</v>
      </c>
      <c r="AA3645" s="57" t="e">
        <f t="shared" si="304"/>
        <v>#DIV/0!</v>
      </c>
      <c r="AB3645" s="57">
        <f>IFERROR((Table1[[#This Row],[Total Cost USD]]/Table1[[#This Row],[Volume MT/Head]]),0)</f>
        <v>0</v>
      </c>
      <c r="AD3645" s="6">
        <f>Table1[[#This Row],[Volume MT/Head]]-Table1[[#This Row],[Delivered MT]]</f>
        <v>0</v>
      </c>
      <c r="AE3645" s="6">
        <f>Table1[[#This Row],[Delivered MT]]*Table1[[#This Row],[Average Cost SDG/MT]]</f>
        <v>0</v>
      </c>
    </row>
    <row r="3646" spans="1:31" hidden="1" x14ac:dyDescent="0.2">
      <c r="A3646" s="1">
        <v>3657</v>
      </c>
      <c r="P3646" s="6">
        <f t="shared" si="301"/>
        <v>0</v>
      </c>
      <c r="R3646" s="6">
        <f t="shared" si="302"/>
        <v>0</v>
      </c>
      <c r="S3646" s="57">
        <f t="shared" si="305"/>
        <v>0</v>
      </c>
      <c r="T3646" s="6">
        <f>Table1[[#This Row],[Volume in Units]]*Table1[[#This Row],[Price SDG/Unit]]</f>
        <v>0</v>
      </c>
      <c r="U3646" s="57">
        <f>Table1[[#This Row],[Volume MT/Head]]*Table1[[#This Row],[Price USD/(MT/Head)]]</f>
        <v>0</v>
      </c>
      <c r="W3646" s="28">
        <f>Table1[[#This Row],[Commission SDG/MT]]*Table1[[#This Row],[Volume in Units]]</f>
        <v>0</v>
      </c>
      <c r="Y3646" s="28">
        <f t="shared" si="303"/>
        <v>0</v>
      </c>
      <c r="Z3646" s="6">
        <f>IFERROR((Table1[[#This Row],[Total Cost SDG]]/Table1[[#This Row],[Volume MT/Head]]),0)</f>
        <v>0</v>
      </c>
      <c r="AA3646" s="57" t="e">
        <f t="shared" si="304"/>
        <v>#DIV/0!</v>
      </c>
      <c r="AB3646" s="57">
        <f>IFERROR((Table1[[#This Row],[Total Cost USD]]/Table1[[#This Row],[Volume MT/Head]]),0)</f>
        <v>0</v>
      </c>
      <c r="AD3646" s="6">
        <f>Table1[[#This Row],[Volume MT/Head]]-Table1[[#This Row],[Delivered MT]]</f>
        <v>0</v>
      </c>
      <c r="AE3646" s="6">
        <f>Table1[[#This Row],[Delivered MT]]*Table1[[#This Row],[Average Cost SDG/MT]]</f>
        <v>0</v>
      </c>
    </row>
    <row r="3647" spans="1:31" hidden="1" x14ac:dyDescent="0.2">
      <c r="A3647" s="1">
        <v>3658</v>
      </c>
      <c r="P3647" s="6">
        <f t="shared" si="301"/>
        <v>0</v>
      </c>
      <c r="R3647" s="6">
        <f t="shared" si="302"/>
        <v>0</v>
      </c>
      <c r="S3647" s="57">
        <f t="shared" si="305"/>
        <v>0</v>
      </c>
      <c r="T3647" s="6">
        <f>Table1[[#This Row],[Volume in Units]]*Table1[[#This Row],[Price SDG/Unit]]</f>
        <v>0</v>
      </c>
      <c r="U3647" s="57">
        <f>Table1[[#This Row],[Volume MT/Head]]*Table1[[#This Row],[Price USD/(MT/Head)]]</f>
        <v>0</v>
      </c>
      <c r="W3647" s="28">
        <f>Table1[[#This Row],[Commission SDG/MT]]*Table1[[#This Row],[Volume in Units]]</f>
        <v>0</v>
      </c>
      <c r="Y3647" s="28">
        <f t="shared" si="303"/>
        <v>0</v>
      </c>
      <c r="Z3647" s="6">
        <f>IFERROR((Table1[[#This Row],[Total Cost SDG]]/Table1[[#This Row],[Volume MT/Head]]),0)</f>
        <v>0</v>
      </c>
      <c r="AA3647" s="57" t="e">
        <f t="shared" si="304"/>
        <v>#DIV/0!</v>
      </c>
      <c r="AB3647" s="57">
        <f>IFERROR((Table1[[#This Row],[Total Cost USD]]/Table1[[#This Row],[Volume MT/Head]]),0)</f>
        <v>0</v>
      </c>
      <c r="AD3647" s="6">
        <f>Table1[[#This Row],[Volume MT/Head]]-Table1[[#This Row],[Delivered MT]]</f>
        <v>0</v>
      </c>
      <c r="AE3647" s="6">
        <f>Table1[[#This Row],[Delivered MT]]*Table1[[#This Row],[Average Cost SDG/MT]]</f>
        <v>0</v>
      </c>
    </row>
    <row r="3648" spans="1:31" hidden="1" x14ac:dyDescent="0.2">
      <c r="A3648" s="1">
        <v>3659</v>
      </c>
      <c r="P3648" s="6">
        <f t="shared" si="301"/>
        <v>0</v>
      </c>
      <c r="R3648" s="6">
        <f t="shared" si="302"/>
        <v>0</v>
      </c>
      <c r="S3648" s="57">
        <f t="shared" si="305"/>
        <v>0</v>
      </c>
      <c r="T3648" s="6">
        <f>Table1[[#This Row],[Volume in Units]]*Table1[[#This Row],[Price SDG/Unit]]</f>
        <v>0</v>
      </c>
      <c r="U3648" s="57">
        <f>Table1[[#This Row],[Volume MT/Head]]*Table1[[#This Row],[Price USD/(MT/Head)]]</f>
        <v>0</v>
      </c>
      <c r="W3648" s="28">
        <f>Table1[[#This Row],[Commission SDG/MT]]*Table1[[#This Row],[Volume in Units]]</f>
        <v>0</v>
      </c>
      <c r="Y3648" s="28">
        <f t="shared" si="303"/>
        <v>0</v>
      </c>
      <c r="Z3648" s="6">
        <f>IFERROR((Table1[[#This Row],[Total Cost SDG]]/Table1[[#This Row],[Volume MT/Head]]),0)</f>
        <v>0</v>
      </c>
      <c r="AA3648" s="57" t="e">
        <f t="shared" si="304"/>
        <v>#DIV/0!</v>
      </c>
      <c r="AB3648" s="57">
        <f>IFERROR((Table1[[#This Row],[Total Cost USD]]/Table1[[#This Row],[Volume MT/Head]]),0)</f>
        <v>0</v>
      </c>
      <c r="AD3648" s="6">
        <f>Table1[[#This Row],[Volume MT/Head]]-Table1[[#This Row],[Delivered MT]]</f>
        <v>0</v>
      </c>
      <c r="AE3648" s="6">
        <f>Table1[[#This Row],[Delivered MT]]*Table1[[#This Row],[Average Cost SDG/MT]]</f>
        <v>0</v>
      </c>
    </row>
    <row r="3649" spans="1:31" hidden="1" x14ac:dyDescent="0.2">
      <c r="A3649" s="1">
        <v>3660</v>
      </c>
      <c r="P3649" s="6">
        <f t="shared" si="301"/>
        <v>0</v>
      </c>
      <c r="R3649" s="6">
        <f t="shared" si="302"/>
        <v>0</v>
      </c>
      <c r="S3649" s="57">
        <f t="shared" si="305"/>
        <v>0</v>
      </c>
      <c r="T3649" s="6">
        <f>Table1[[#This Row],[Volume in Units]]*Table1[[#This Row],[Price SDG/Unit]]</f>
        <v>0</v>
      </c>
      <c r="U3649" s="57">
        <f>Table1[[#This Row],[Volume MT/Head]]*Table1[[#This Row],[Price USD/(MT/Head)]]</f>
        <v>0</v>
      </c>
      <c r="W3649" s="28">
        <f>Table1[[#This Row],[Commission SDG/MT]]*Table1[[#This Row],[Volume in Units]]</f>
        <v>0</v>
      </c>
      <c r="Y3649" s="28">
        <f t="shared" si="303"/>
        <v>0</v>
      </c>
      <c r="Z3649" s="6">
        <f>IFERROR((Table1[[#This Row],[Total Cost SDG]]/Table1[[#This Row],[Volume MT/Head]]),0)</f>
        <v>0</v>
      </c>
      <c r="AA3649" s="57" t="e">
        <f t="shared" si="304"/>
        <v>#DIV/0!</v>
      </c>
      <c r="AB3649" s="57">
        <f>IFERROR((Table1[[#This Row],[Total Cost USD]]/Table1[[#This Row],[Volume MT/Head]]),0)</f>
        <v>0</v>
      </c>
      <c r="AD3649" s="6">
        <f>Table1[[#This Row],[Volume MT/Head]]-Table1[[#This Row],[Delivered MT]]</f>
        <v>0</v>
      </c>
      <c r="AE3649" s="6">
        <f>Table1[[#This Row],[Delivered MT]]*Table1[[#This Row],[Average Cost SDG/MT]]</f>
        <v>0</v>
      </c>
    </row>
    <row r="3650" spans="1:31" hidden="1" x14ac:dyDescent="0.2">
      <c r="A3650" s="1">
        <v>3661</v>
      </c>
      <c r="P3650" s="6">
        <f t="shared" ref="P3650:P3713" si="306">IF(N3650="KG",(O3650/1000),IF(N3650="Head",(O3650*1),IF(N3650="Kantar 100lb",(O3650/22.25),IF(N3650="Kantar 315lb",(O3650*315/2204.6),IF(N3650="MT",(O3650*1),IF(N3650="Ardab",(O3650*199.726/1000),IF(N3650="104 Bag",(O3650*104/1000),IF(N3650="101 Bag",(O3650*101/1000),IF(N3650=0,0)))))))))</f>
        <v>0</v>
      </c>
      <c r="R3650" s="6">
        <f t="shared" ref="R3650:R3713" si="307">IF(N3650="KG",(Q3650*1000),IF(N3650="Head",(Q3650*1),IF(N3650="Kantar 100lb",(Q3650*22.25),IF(N3650="Kantar 315lb",(Q3650/315*2204.6),IF(N3650="MT",(Q3650*1),IF(N3650="Ardab",(Q3650/199.726*1000),IF(N3650="104 Bag",(Q3650/104*1000),IF(N3650="101 Bag",(Q3650/101*1000),IF(N3650=0,0)))))))))</f>
        <v>0</v>
      </c>
      <c r="S3650" s="57">
        <f t="shared" si="305"/>
        <v>0</v>
      </c>
      <c r="T3650" s="6">
        <f>Table1[[#This Row],[Volume in Units]]*Table1[[#This Row],[Price SDG/Unit]]</f>
        <v>0</v>
      </c>
      <c r="U3650" s="57">
        <f>Table1[[#This Row],[Volume MT/Head]]*Table1[[#This Row],[Price USD/(MT/Head)]]</f>
        <v>0</v>
      </c>
      <c r="W3650" s="28">
        <f>Table1[[#This Row],[Commission SDG/MT]]*Table1[[#This Row],[Volume in Units]]</f>
        <v>0</v>
      </c>
      <c r="Y3650" s="28">
        <f t="shared" ref="Y3650:Y3713" si="308">T3650+W3650+X3650</f>
        <v>0</v>
      </c>
      <c r="Z3650" s="6">
        <f>IFERROR((Table1[[#This Row],[Total Cost SDG]]/Table1[[#This Row],[Volume MT/Head]]),0)</f>
        <v>0</v>
      </c>
      <c r="AA3650" s="57" t="e">
        <f t="shared" ref="AA3650:AA3713" si="309">Y3650/F3650</f>
        <v>#DIV/0!</v>
      </c>
      <c r="AB3650" s="57">
        <f>IFERROR((Table1[[#This Row],[Total Cost USD]]/Table1[[#This Row],[Volume MT/Head]]),0)</f>
        <v>0</v>
      </c>
      <c r="AD3650" s="6">
        <f>Table1[[#This Row],[Volume MT/Head]]-Table1[[#This Row],[Delivered MT]]</f>
        <v>0</v>
      </c>
      <c r="AE3650" s="6">
        <f>Table1[[#This Row],[Delivered MT]]*Table1[[#This Row],[Average Cost SDG/MT]]</f>
        <v>0</v>
      </c>
    </row>
    <row r="3651" spans="1:31" hidden="1" x14ac:dyDescent="0.2">
      <c r="A3651" s="1">
        <v>3662</v>
      </c>
      <c r="P3651" s="6">
        <f t="shared" si="306"/>
        <v>0</v>
      </c>
      <c r="R3651" s="6">
        <f t="shared" si="307"/>
        <v>0</v>
      </c>
      <c r="S3651" s="57">
        <f t="shared" si="305"/>
        <v>0</v>
      </c>
      <c r="T3651" s="6">
        <f>Table1[[#This Row],[Volume in Units]]*Table1[[#This Row],[Price SDG/Unit]]</f>
        <v>0</v>
      </c>
      <c r="U3651" s="57">
        <f>Table1[[#This Row],[Volume MT/Head]]*Table1[[#This Row],[Price USD/(MT/Head)]]</f>
        <v>0</v>
      </c>
      <c r="W3651" s="28">
        <f>Table1[[#This Row],[Commission SDG/MT]]*Table1[[#This Row],[Volume in Units]]</f>
        <v>0</v>
      </c>
      <c r="Y3651" s="28">
        <f t="shared" si="308"/>
        <v>0</v>
      </c>
      <c r="Z3651" s="6">
        <f>IFERROR((Table1[[#This Row],[Total Cost SDG]]/Table1[[#This Row],[Volume MT/Head]]),0)</f>
        <v>0</v>
      </c>
      <c r="AA3651" s="57" t="e">
        <f t="shared" si="309"/>
        <v>#DIV/0!</v>
      </c>
      <c r="AB3651" s="57">
        <f>IFERROR((Table1[[#This Row],[Total Cost USD]]/Table1[[#This Row],[Volume MT/Head]]),0)</f>
        <v>0</v>
      </c>
      <c r="AD3651" s="6">
        <f>Table1[[#This Row],[Volume MT/Head]]-Table1[[#This Row],[Delivered MT]]</f>
        <v>0</v>
      </c>
      <c r="AE3651" s="6">
        <f>Table1[[#This Row],[Delivered MT]]*Table1[[#This Row],[Average Cost SDG/MT]]</f>
        <v>0</v>
      </c>
    </row>
    <row r="3652" spans="1:31" hidden="1" x14ac:dyDescent="0.2">
      <c r="A3652" s="1">
        <v>3663</v>
      </c>
      <c r="P3652" s="6">
        <f t="shared" si="306"/>
        <v>0</v>
      </c>
      <c r="R3652" s="6">
        <f t="shared" si="307"/>
        <v>0</v>
      </c>
      <c r="S3652" s="57">
        <f t="shared" si="305"/>
        <v>0</v>
      </c>
      <c r="T3652" s="6">
        <f>Table1[[#This Row],[Volume in Units]]*Table1[[#This Row],[Price SDG/Unit]]</f>
        <v>0</v>
      </c>
      <c r="U3652" s="57">
        <f>Table1[[#This Row],[Volume MT/Head]]*Table1[[#This Row],[Price USD/(MT/Head)]]</f>
        <v>0</v>
      </c>
      <c r="W3652" s="28">
        <f>Table1[[#This Row],[Commission SDG/MT]]*Table1[[#This Row],[Volume in Units]]</f>
        <v>0</v>
      </c>
      <c r="Y3652" s="28">
        <f t="shared" si="308"/>
        <v>0</v>
      </c>
      <c r="Z3652" s="6">
        <f>IFERROR((Table1[[#This Row],[Total Cost SDG]]/Table1[[#This Row],[Volume MT/Head]]),0)</f>
        <v>0</v>
      </c>
      <c r="AA3652" s="57" t="e">
        <f t="shared" si="309"/>
        <v>#DIV/0!</v>
      </c>
      <c r="AB3652" s="57">
        <f>IFERROR((Table1[[#This Row],[Total Cost USD]]/Table1[[#This Row],[Volume MT/Head]]),0)</f>
        <v>0</v>
      </c>
      <c r="AD3652" s="6">
        <f>Table1[[#This Row],[Volume MT/Head]]-Table1[[#This Row],[Delivered MT]]</f>
        <v>0</v>
      </c>
      <c r="AE3652" s="6">
        <f>Table1[[#This Row],[Delivered MT]]*Table1[[#This Row],[Average Cost SDG/MT]]</f>
        <v>0</v>
      </c>
    </row>
    <row r="3653" spans="1:31" hidden="1" x14ac:dyDescent="0.2">
      <c r="A3653" s="1">
        <v>3664</v>
      </c>
      <c r="P3653" s="6">
        <f t="shared" si="306"/>
        <v>0</v>
      </c>
      <c r="R3653" s="6">
        <f t="shared" si="307"/>
        <v>0</v>
      </c>
      <c r="S3653" s="57">
        <f t="shared" si="305"/>
        <v>0</v>
      </c>
      <c r="T3653" s="6">
        <f>Table1[[#This Row],[Volume in Units]]*Table1[[#This Row],[Price SDG/Unit]]</f>
        <v>0</v>
      </c>
      <c r="U3653" s="57">
        <f>Table1[[#This Row],[Volume MT/Head]]*Table1[[#This Row],[Price USD/(MT/Head)]]</f>
        <v>0</v>
      </c>
      <c r="W3653" s="28">
        <f>Table1[[#This Row],[Commission SDG/MT]]*Table1[[#This Row],[Volume in Units]]</f>
        <v>0</v>
      </c>
      <c r="Y3653" s="28">
        <f t="shared" si="308"/>
        <v>0</v>
      </c>
      <c r="Z3653" s="6">
        <f>IFERROR((Table1[[#This Row],[Total Cost SDG]]/Table1[[#This Row],[Volume MT/Head]]),0)</f>
        <v>0</v>
      </c>
      <c r="AA3653" s="57" t="e">
        <f t="shared" si="309"/>
        <v>#DIV/0!</v>
      </c>
      <c r="AB3653" s="57">
        <f>IFERROR((Table1[[#This Row],[Total Cost USD]]/Table1[[#This Row],[Volume MT/Head]]),0)</f>
        <v>0</v>
      </c>
      <c r="AD3653" s="6">
        <f>Table1[[#This Row],[Volume MT/Head]]-Table1[[#This Row],[Delivered MT]]</f>
        <v>0</v>
      </c>
      <c r="AE3653" s="6">
        <f>Table1[[#This Row],[Delivered MT]]*Table1[[#This Row],[Average Cost SDG/MT]]</f>
        <v>0</v>
      </c>
    </row>
    <row r="3654" spans="1:31" hidden="1" x14ac:dyDescent="0.2">
      <c r="A3654" s="1">
        <v>3665</v>
      </c>
      <c r="P3654" s="6">
        <f t="shared" si="306"/>
        <v>0</v>
      </c>
      <c r="R3654" s="6">
        <f t="shared" si="307"/>
        <v>0</v>
      </c>
      <c r="S3654" s="57">
        <f t="shared" si="305"/>
        <v>0</v>
      </c>
      <c r="T3654" s="6">
        <f>Table1[[#This Row],[Volume in Units]]*Table1[[#This Row],[Price SDG/Unit]]</f>
        <v>0</v>
      </c>
      <c r="U3654" s="57">
        <f>Table1[[#This Row],[Volume MT/Head]]*Table1[[#This Row],[Price USD/(MT/Head)]]</f>
        <v>0</v>
      </c>
      <c r="W3654" s="28">
        <f>Table1[[#This Row],[Commission SDG/MT]]*Table1[[#This Row],[Volume in Units]]</f>
        <v>0</v>
      </c>
      <c r="Y3654" s="28">
        <f t="shared" si="308"/>
        <v>0</v>
      </c>
      <c r="Z3654" s="6">
        <f>IFERROR((Table1[[#This Row],[Total Cost SDG]]/Table1[[#This Row],[Volume MT/Head]]),0)</f>
        <v>0</v>
      </c>
      <c r="AA3654" s="57" t="e">
        <f t="shared" si="309"/>
        <v>#DIV/0!</v>
      </c>
      <c r="AB3654" s="57">
        <f>IFERROR((Table1[[#This Row],[Total Cost USD]]/Table1[[#This Row],[Volume MT/Head]]),0)</f>
        <v>0</v>
      </c>
      <c r="AD3654" s="6">
        <f>Table1[[#This Row],[Volume MT/Head]]-Table1[[#This Row],[Delivered MT]]</f>
        <v>0</v>
      </c>
      <c r="AE3654" s="6">
        <f>Table1[[#This Row],[Delivered MT]]*Table1[[#This Row],[Average Cost SDG/MT]]</f>
        <v>0</v>
      </c>
    </row>
    <row r="3655" spans="1:31" hidden="1" x14ac:dyDescent="0.2">
      <c r="A3655" s="1">
        <v>3666</v>
      </c>
      <c r="P3655" s="6">
        <f t="shared" si="306"/>
        <v>0</v>
      </c>
      <c r="R3655" s="6">
        <f t="shared" si="307"/>
        <v>0</v>
      </c>
      <c r="S3655" s="57">
        <f t="shared" si="305"/>
        <v>0</v>
      </c>
      <c r="T3655" s="6">
        <f>Table1[[#This Row],[Volume in Units]]*Table1[[#This Row],[Price SDG/Unit]]</f>
        <v>0</v>
      </c>
      <c r="U3655" s="57">
        <f>Table1[[#This Row],[Volume MT/Head]]*Table1[[#This Row],[Price USD/(MT/Head)]]</f>
        <v>0</v>
      </c>
      <c r="W3655" s="28">
        <f>Table1[[#This Row],[Commission SDG/MT]]*Table1[[#This Row],[Volume in Units]]</f>
        <v>0</v>
      </c>
      <c r="Y3655" s="28">
        <f t="shared" si="308"/>
        <v>0</v>
      </c>
      <c r="Z3655" s="6">
        <f>IFERROR((Table1[[#This Row],[Total Cost SDG]]/Table1[[#This Row],[Volume MT/Head]]),0)</f>
        <v>0</v>
      </c>
      <c r="AA3655" s="57" t="e">
        <f t="shared" si="309"/>
        <v>#DIV/0!</v>
      </c>
      <c r="AB3655" s="57">
        <f>IFERROR((Table1[[#This Row],[Total Cost USD]]/Table1[[#This Row],[Volume MT/Head]]),0)</f>
        <v>0</v>
      </c>
      <c r="AD3655" s="6">
        <f>Table1[[#This Row],[Volume MT/Head]]-Table1[[#This Row],[Delivered MT]]</f>
        <v>0</v>
      </c>
      <c r="AE3655" s="6">
        <f>Table1[[#This Row],[Delivered MT]]*Table1[[#This Row],[Average Cost SDG/MT]]</f>
        <v>0</v>
      </c>
    </row>
    <row r="3656" spans="1:31" hidden="1" x14ac:dyDescent="0.2">
      <c r="A3656" s="1">
        <v>3667</v>
      </c>
      <c r="P3656" s="6">
        <f t="shared" si="306"/>
        <v>0</v>
      </c>
      <c r="R3656" s="6">
        <f t="shared" si="307"/>
        <v>0</v>
      </c>
      <c r="S3656" s="57">
        <f t="shared" si="305"/>
        <v>0</v>
      </c>
      <c r="T3656" s="6">
        <f>Table1[[#This Row],[Volume in Units]]*Table1[[#This Row],[Price SDG/Unit]]</f>
        <v>0</v>
      </c>
      <c r="U3656" s="57">
        <f>Table1[[#This Row],[Volume MT/Head]]*Table1[[#This Row],[Price USD/(MT/Head)]]</f>
        <v>0</v>
      </c>
      <c r="W3656" s="28">
        <f>Table1[[#This Row],[Commission SDG/MT]]*Table1[[#This Row],[Volume in Units]]</f>
        <v>0</v>
      </c>
      <c r="Y3656" s="28">
        <f t="shared" si="308"/>
        <v>0</v>
      </c>
      <c r="Z3656" s="6">
        <f>IFERROR((Table1[[#This Row],[Total Cost SDG]]/Table1[[#This Row],[Volume MT/Head]]),0)</f>
        <v>0</v>
      </c>
      <c r="AA3656" s="57" t="e">
        <f t="shared" si="309"/>
        <v>#DIV/0!</v>
      </c>
      <c r="AB3656" s="57">
        <f>IFERROR((Table1[[#This Row],[Total Cost USD]]/Table1[[#This Row],[Volume MT/Head]]),0)</f>
        <v>0</v>
      </c>
      <c r="AD3656" s="6">
        <f>Table1[[#This Row],[Volume MT/Head]]-Table1[[#This Row],[Delivered MT]]</f>
        <v>0</v>
      </c>
      <c r="AE3656" s="6">
        <f>Table1[[#This Row],[Delivered MT]]*Table1[[#This Row],[Average Cost SDG/MT]]</f>
        <v>0</v>
      </c>
    </row>
    <row r="3657" spans="1:31" hidden="1" x14ac:dyDescent="0.2">
      <c r="A3657" s="1">
        <v>3668</v>
      </c>
      <c r="P3657" s="6">
        <f t="shared" si="306"/>
        <v>0</v>
      </c>
      <c r="R3657" s="6">
        <f t="shared" si="307"/>
        <v>0</v>
      </c>
      <c r="S3657" s="57">
        <f t="shared" si="305"/>
        <v>0</v>
      </c>
      <c r="T3657" s="6">
        <f>Table1[[#This Row],[Volume in Units]]*Table1[[#This Row],[Price SDG/Unit]]</f>
        <v>0</v>
      </c>
      <c r="U3657" s="57">
        <f>Table1[[#This Row],[Volume MT/Head]]*Table1[[#This Row],[Price USD/(MT/Head)]]</f>
        <v>0</v>
      </c>
      <c r="W3657" s="28">
        <f>Table1[[#This Row],[Commission SDG/MT]]*Table1[[#This Row],[Volume in Units]]</f>
        <v>0</v>
      </c>
      <c r="Y3657" s="28">
        <f t="shared" si="308"/>
        <v>0</v>
      </c>
      <c r="Z3657" s="6">
        <f>IFERROR((Table1[[#This Row],[Total Cost SDG]]/Table1[[#This Row],[Volume MT/Head]]),0)</f>
        <v>0</v>
      </c>
      <c r="AA3657" s="57" t="e">
        <f t="shared" si="309"/>
        <v>#DIV/0!</v>
      </c>
      <c r="AB3657" s="57">
        <f>IFERROR((Table1[[#This Row],[Total Cost USD]]/Table1[[#This Row],[Volume MT/Head]]),0)</f>
        <v>0</v>
      </c>
      <c r="AD3657" s="6">
        <f>Table1[[#This Row],[Volume MT/Head]]-Table1[[#This Row],[Delivered MT]]</f>
        <v>0</v>
      </c>
      <c r="AE3657" s="6">
        <f>Table1[[#This Row],[Delivered MT]]*Table1[[#This Row],[Average Cost SDG/MT]]</f>
        <v>0</v>
      </c>
    </row>
    <row r="3658" spans="1:31" hidden="1" x14ac:dyDescent="0.2">
      <c r="A3658" s="1">
        <v>3669</v>
      </c>
      <c r="P3658" s="6">
        <f t="shared" si="306"/>
        <v>0</v>
      </c>
      <c r="R3658" s="6">
        <f t="shared" si="307"/>
        <v>0</v>
      </c>
      <c r="S3658" s="57">
        <f t="shared" si="305"/>
        <v>0</v>
      </c>
      <c r="T3658" s="6">
        <f>Table1[[#This Row],[Volume in Units]]*Table1[[#This Row],[Price SDG/Unit]]</f>
        <v>0</v>
      </c>
      <c r="U3658" s="57">
        <f>Table1[[#This Row],[Volume MT/Head]]*Table1[[#This Row],[Price USD/(MT/Head)]]</f>
        <v>0</v>
      </c>
      <c r="W3658" s="28">
        <f>Table1[[#This Row],[Commission SDG/MT]]*Table1[[#This Row],[Volume in Units]]</f>
        <v>0</v>
      </c>
      <c r="Y3658" s="28">
        <f t="shared" si="308"/>
        <v>0</v>
      </c>
      <c r="Z3658" s="6">
        <f>IFERROR((Table1[[#This Row],[Total Cost SDG]]/Table1[[#This Row],[Volume MT/Head]]),0)</f>
        <v>0</v>
      </c>
      <c r="AA3658" s="57" t="e">
        <f t="shared" si="309"/>
        <v>#DIV/0!</v>
      </c>
      <c r="AB3658" s="57">
        <f>IFERROR((Table1[[#This Row],[Total Cost USD]]/Table1[[#This Row],[Volume MT/Head]]),0)</f>
        <v>0</v>
      </c>
      <c r="AD3658" s="6">
        <f>Table1[[#This Row],[Volume MT/Head]]-Table1[[#This Row],[Delivered MT]]</f>
        <v>0</v>
      </c>
      <c r="AE3658" s="6">
        <f>Table1[[#This Row],[Delivered MT]]*Table1[[#This Row],[Average Cost SDG/MT]]</f>
        <v>0</v>
      </c>
    </row>
    <row r="3659" spans="1:31" hidden="1" x14ac:dyDescent="0.2">
      <c r="A3659" s="1">
        <v>3670</v>
      </c>
      <c r="P3659" s="6">
        <f t="shared" si="306"/>
        <v>0</v>
      </c>
      <c r="R3659" s="6">
        <f t="shared" si="307"/>
        <v>0</v>
      </c>
      <c r="S3659" s="57">
        <f t="shared" si="305"/>
        <v>0</v>
      </c>
      <c r="T3659" s="6">
        <f>Table1[[#This Row],[Volume in Units]]*Table1[[#This Row],[Price SDG/Unit]]</f>
        <v>0</v>
      </c>
      <c r="U3659" s="57">
        <f>Table1[[#This Row],[Volume MT/Head]]*Table1[[#This Row],[Price USD/(MT/Head)]]</f>
        <v>0</v>
      </c>
      <c r="W3659" s="28">
        <f>Table1[[#This Row],[Commission SDG/MT]]*Table1[[#This Row],[Volume in Units]]</f>
        <v>0</v>
      </c>
      <c r="Y3659" s="28">
        <f t="shared" si="308"/>
        <v>0</v>
      </c>
      <c r="Z3659" s="6">
        <f>IFERROR((Table1[[#This Row],[Total Cost SDG]]/Table1[[#This Row],[Volume MT/Head]]),0)</f>
        <v>0</v>
      </c>
      <c r="AA3659" s="57" t="e">
        <f t="shared" si="309"/>
        <v>#DIV/0!</v>
      </c>
      <c r="AB3659" s="57">
        <f>IFERROR((Table1[[#This Row],[Total Cost USD]]/Table1[[#This Row],[Volume MT/Head]]),0)</f>
        <v>0</v>
      </c>
      <c r="AD3659" s="6">
        <f>Table1[[#This Row],[Volume MT/Head]]-Table1[[#This Row],[Delivered MT]]</f>
        <v>0</v>
      </c>
      <c r="AE3659" s="6">
        <f>Table1[[#This Row],[Delivered MT]]*Table1[[#This Row],[Average Cost SDG/MT]]</f>
        <v>0</v>
      </c>
    </row>
    <row r="3660" spans="1:31" hidden="1" x14ac:dyDescent="0.2">
      <c r="A3660" s="1">
        <v>3671</v>
      </c>
      <c r="P3660" s="6">
        <f t="shared" si="306"/>
        <v>0</v>
      </c>
      <c r="R3660" s="6">
        <f t="shared" si="307"/>
        <v>0</v>
      </c>
      <c r="S3660" s="57">
        <f t="shared" si="305"/>
        <v>0</v>
      </c>
      <c r="T3660" s="6">
        <f>Table1[[#This Row],[Volume in Units]]*Table1[[#This Row],[Price SDG/Unit]]</f>
        <v>0</v>
      </c>
      <c r="U3660" s="57">
        <f>Table1[[#This Row],[Volume MT/Head]]*Table1[[#This Row],[Price USD/(MT/Head)]]</f>
        <v>0</v>
      </c>
      <c r="W3660" s="28">
        <f>Table1[[#This Row],[Commission SDG/MT]]*Table1[[#This Row],[Volume in Units]]</f>
        <v>0</v>
      </c>
      <c r="Y3660" s="28">
        <f t="shared" si="308"/>
        <v>0</v>
      </c>
      <c r="Z3660" s="6">
        <f>IFERROR((Table1[[#This Row],[Total Cost SDG]]/Table1[[#This Row],[Volume MT/Head]]),0)</f>
        <v>0</v>
      </c>
      <c r="AA3660" s="57" t="e">
        <f t="shared" si="309"/>
        <v>#DIV/0!</v>
      </c>
      <c r="AB3660" s="57">
        <f>IFERROR((Table1[[#This Row],[Total Cost USD]]/Table1[[#This Row],[Volume MT/Head]]),0)</f>
        <v>0</v>
      </c>
      <c r="AD3660" s="6">
        <f>Table1[[#This Row],[Volume MT/Head]]-Table1[[#This Row],[Delivered MT]]</f>
        <v>0</v>
      </c>
      <c r="AE3660" s="6">
        <f>Table1[[#This Row],[Delivered MT]]*Table1[[#This Row],[Average Cost SDG/MT]]</f>
        <v>0</v>
      </c>
    </row>
    <row r="3661" spans="1:31" hidden="1" x14ac:dyDescent="0.2">
      <c r="A3661" s="1">
        <v>3672</v>
      </c>
      <c r="P3661" s="6">
        <f t="shared" si="306"/>
        <v>0</v>
      </c>
      <c r="R3661" s="6">
        <f t="shared" si="307"/>
        <v>0</v>
      </c>
      <c r="S3661" s="57">
        <f t="shared" si="305"/>
        <v>0</v>
      </c>
      <c r="T3661" s="6">
        <f>Table1[[#This Row],[Volume in Units]]*Table1[[#This Row],[Price SDG/Unit]]</f>
        <v>0</v>
      </c>
      <c r="U3661" s="57">
        <f>Table1[[#This Row],[Volume MT/Head]]*Table1[[#This Row],[Price USD/(MT/Head)]]</f>
        <v>0</v>
      </c>
      <c r="W3661" s="28">
        <f>Table1[[#This Row],[Commission SDG/MT]]*Table1[[#This Row],[Volume in Units]]</f>
        <v>0</v>
      </c>
      <c r="Y3661" s="28">
        <f t="shared" si="308"/>
        <v>0</v>
      </c>
      <c r="Z3661" s="6">
        <f>IFERROR((Table1[[#This Row],[Total Cost SDG]]/Table1[[#This Row],[Volume MT/Head]]),0)</f>
        <v>0</v>
      </c>
      <c r="AA3661" s="57" t="e">
        <f t="shared" si="309"/>
        <v>#DIV/0!</v>
      </c>
      <c r="AB3661" s="57">
        <f>IFERROR((Table1[[#This Row],[Total Cost USD]]/Table1[[#This Row],[Volume MT/Head]]),0)</f>
        <v>0</v>
      </c>
      <c r="AD3661" s="6">
        <f>Table1[[#This Row],[Volume MT/Head]]-Table1[[#This Row],[Delivered MT]]</f>
        <v>0</v>
      </c>
      <c r="AE3661" s="6">
        <f>Table1[[#This Row],[Delivered MT]]*Table1[[#This Row],[Average Cost SDG/MT]]</f>
        <v>0</v>
      </c>
    </row>
    <row r="3662" spans="1:31" hidden="1" x14ac:dyDescent="0.2">
      <c r="A3662" s="1">
        <v>3673</v>
      </c>
      <c r="P3662" s="6">
        <f t="shared" si="306"/>
        <v>0</v>
      </c>
      <c r="R3662" s="6">
        <f t="shared" si="307"/>
        <v>0</v>
      </c>
      <c r="S3662" s="57">
        <f t="shared" si="305"/>
        <v>0</v>
      </c>
      <c r="T3662" s="6">
        <f>Table1[[#This Row],[Volume in Units]]*Table1[[#This Row],[Price SDG/Unit]]</f>
        <v>0</v>
      </c>
      <c r="U3662" s="57">
        <f>Table1[[#This Row],[Volume MT/Head]]*Table1[[#This Row],[Price USD/(MT/Head)]]</f>
        <v>0</v>
      </c>
      <c r="W3662" s="28">
        <f>Table1[[#This Row],[Commission SDG/MT]]*Table1[[#This Row],[Volume in Units]]</f>
        <v>0</v>
      </c>
      <c r="Y3662" s="28">
        <f t="shared" si="308"/>
        <v>0</v>
      </c>
      <c r="Z3662" s="6">
        <f>IFERROR((Table1[[#This Row],[Total Cost SDG]]/Table1[[#This Row],[Volume MT/Head]]),0)</f>
        <v>0</v>
      </c>
      <c r="AA3662" s="57" t="e">
        <f t="shared" si="309"/>
        <v>#DIV/0!</v>
      </c>
      <c r="AB3662" s="57">
        <f>IFERROR((Table1[[#This Row],[Total Cost USD]]/Table1[[#This Row],[Volume MT/Head]]),0)</f>
        <v>0</v>
      </c>
      <c r="AD3662" s="6">
        <f>Table1[[#This Row],[Volume MT/Head]]-Table1[[#This Row],[Delivered MT]]</f>
        <v>0</v>
      </c>
      <c r="AE3662" s="6">
        <f>Table1[[#This Row],[Delivered MT]]*Table1[[#This Row],[Average Cost SDG/MT]]</f>
        <v>0</v>
      </c>
    </row>
    <row r="3663" spans="1:31" hidden="1" x14ac:dyDescent="0.2">
      <c r="A3663" s="1">
        <v>3674</v>
      </c>
      <c r="P3663" s="6">
        <f t="shared" si="306"/>
        <v>0</v>
      </c>
      <c r="R3663" s="6">
        <f t="shared" si="307"/>
        <v>0</v>
      </c>
      <c r="S3663" s="57">
        <f t="shared" si="305"/>
        <v>0</v>
      </c>
      <c r="T3663" s="6">
        <f>Table1[[#This Row],[Volume in Units]]*Table1[[#This Row],[Price SDG/Unit]]</f>
        <v>0</v>
      </c>
      <c r="U3663" s="57">
        <f>Table1[[#This Row],[Volume MT/Head]]*Table1[[#This Row],[Price USD/(MT/Head)]]</f>
        <v>0</v>
      </c>
      <c r="W3663" s="28">
        <f>Table1[[#This Row],[Commission SDG/MT]]*Table1[[#This Row],[Volume in Units]]</f>
        <v>0</v>
      </c>
      <c r="Y3663" s="28">
        <f t="shared" si="308"/>
        <v>0</v>
      </c>
      <c r="Z3663" s="6">
        <f>IFERROR((Table1[[#This Row],[Total Cost SDG]]/Table1[[#This Row],[Volume MT/Head]]),0)</f>
        <v>0</v>
      </c>
      <c r="AA3663" s="57" t="e">
        <f t="shared" si="309"/>
        <v>#DIV/0!</v>
      </c>
      <c r="AB3663" s="57">
        <f>IFERROR((Table1[[#This Row],[Total Cost USD]]/Table1[[#This Row],[Volume MT/Head]]),0)</f>
        <v>0</v>
      </c>
      <c r="AD3663" s="6">
        <f>Table1[[#This Row],[Volume MT/Head]]-Table1[[#This Row],[Delivered MT]]</f>
        <v>0</v>
      </c>
      <c r="AE3663" s="6">
        <f>Table1[[#This Row],[Delivered MT]]*Table1[[#This Row],[Average Cost SDG/MT]]</f>
        <v>0</v>
      </c>
    </row>
    <row r="3664" spans="1:31" hidden="1" x14ac:dyDescent="0.2">
      <c r="A3664" s="1">
        <v>3675</v>
      </c>
      <c r="P3664" s="6">
        <f t="shared" si="306"/>
        <v>0</v>
      </c>
      <c r="R3664" s="6">
        <f t="shared" si="307"/>
        <v>0</v>
      </c>
      <c r="S3664" s="57">
        <f t="shared" si="305"/>
        <v>0</v>
      </c>
      <c r="T3664" s="6">
        <f>Table1[[#This Row],[Volume in Units]]*Table1[[#This Row],[Price SDG/Unit]]</f>
        <v>0</v>
      </c>
      <c r="U3664" s="57">
        <f>Table1[[#This Row],[Volume MT/Head]]*Table1[[#This Row],[Price USD/(MT/Head)]]</f>
        <v>0</v>
      </c>
      <c r="W3664" s="28">
        <f>Table1[[#This Row],[Commission SDG/MT]]*Table1[[#This Row],[Volume in Units]]</f>
        <v>0</v>
      </c>
      <c r="Y3664" s="28">
        <f t="shared" si="308"/>
        <v>0</v>
      </c>
      <c r="Z3664" s="6">
        <f>IFERROR((Table1[[#This Row],[Total Cost SDG]]/Table1[[#This Row],[Volume MT/Head]]),0)</f>
        <v>0</v>
      </c>
      <c r="AA3664" s="57" t="e">
        <f t="shared" si="309"/>
        <v>#DIV/0!</v>
      </c>
      <c r="AB3664" s="57">
        <f>IFERROR((Table1[[#This Row],[Total Cost USD]]/Table1[[#This Row],[Volume MT/Head]]),0)</f>
        <v>0</v>
      </c>
      <c r="AD3664" s="6">
        <f>Table1[[#This Row],[Volume MT/Head]]-Table1[[#This Row],[Delivered MT]]</f>
        <v>0</v>
      </c>
      <c r="AE3664" s="6">
        <f>Table1[[#This Row],[Delivered MT]]*Table1[[#This Row],[Average Cost SDG/MT]]</f>
        <v>0</v>
      </c>
    </row>
    <row r="3665" spans="1:31" hidden="1" x14ac:dyDescent="0.2">
      <c r="A3665" s="1">
        <v>3676</v>
      </c>
      <c r="P3665" s="6">
        <f t="shared" si="306"/>
        <v>0</v>
      </c>
      <c r="R3665" s="6">
        <f t="shared" si="307"/>
        <v>0</v>
      </c>
      <c r="S3665" s="57">
        <f t="shared" si="305"/>
        <v>0</v>
      </c>
      <c r="T3665" s="6">
        <f>Table1[[#This Row],[Volume in Units]]*Table1[[#This Row],[Price SDG/Unit]]</f>
        <v>0</v>
      </c>
      <c r="U3665" s="57">
        <f>Table1[[#This Row],[Volume MT/Head]]*Table1[[#This Row],[Price USD/(MT/Head)]]</f>
        <v>0</v>
      </c>
      <c r="W3665" s="28">
        <f>Table1[[#This Row],[Commission SDG/MT]]*Table1[[#This Row],[Volume in Units]]</f>
        <v>0</v>
      </c>
      <c r="Y3665" s="28">
        <f t="shared" si="308"/>
        <v>0</v>
      </c>
      <c r="Z3665" s="6">
        <f>IFERROR((Table1[[#This Row],[Total Cost SDG]]/Table1[[#This Row],[Volume MT/Head]]),0)</f>
        <v>0</v>
      </c>
      <c r="AA3665" s="57" t="e">
        <f t="shared" si="309"/>
        <v>#DIV/0!</v>
      </c>
      <c r="AB3665" s="57">
        <f>IFERROR((Table1[[#This Row],[Total Cost USD]]/Table1[[#This Row],[Volume MT/Head]]),0)</f>
        <v>0</v>
      </c>
      <c r="AD3665" s="6">
        <f>Table1[[#This Row],[Volume MT/Head]]-Table1[[#This Row],[Delivered MT]]</f>
        <v>0</v>
      </c>
      <c r="AE3665" s="6">
        <f>Table1[[#This Row],[Delivered MT]]*Table1[[#This Row],[Average Cost SDG/MT]]</f>
        <v>0</v>
      </c>
    </row>
    <row r="3666" spans="1:31" hidden="1" x14ac:dyDescent="0.2">
      <c r="A3666" s="1">
        <v>3677</v>
      </c>
      <c r="P3666" s="6">
        <f t="shared" si="306"/>
        <v>0</v>
      </c>
      <c r="R3666" s="6">
        <f t="shared" si="307"/>
        <v>0</v>
      </c>
      <c r="S3666" s="57">
        <f t="shared" si="305"/>
        <v>0</v>
      </c>
      <c r="T3666" s="6">
        <f>Table1[[#This Row],[Volume in Units]]*Table1[[#This Row],[Price SDG/Unit]]</f>
        <v>0</v>
      </c>
      <c r="U3666" s="57">
        <f>Table1[[#This Row],[Volume MT/Head]]*Table1[[#This Row],[Price USD/(MT/Head)]]</f>
        <v>0</v>
      </c>
      <c r="W3666" s="28">
        <f>Table1[[#This Row],[Commission SDG/MT]]*Table1[[#This Row],[Volume in Units]]</f>
        <v>0</v>
      </c>
      <c r="Y3666" s="28">
        <f t="shared" si="308"/>
        <v>0</v>
      </c>
      <c r="Z3666" s="6">
        <f>IFERROR((Table1[[#This Row],[Total Cost SDG]]/Table1[[#This Row],[Volume MT/Head]]),0)</f>
        <v>0</v>
      </c>
      <c r="AA3666" s="57" t="e">
        <f t="shared" si="309"/>
        <v>#DIV/0!</v>
      </c>
      <c r="AB3666" s="57">
        <f>IFERROR((Table1[[#This Row],[Total Cost USD]]/Table1[[#This Row],[Volume MT/Head]]),0)</f>
        <v>0</v>
      </c>
      <c r="AD3666" s="6">
        <f>Table1[[#This Row],[Volume MT/Head]]-Table1[[#This Row],[Delivered MT]]</f>
        <v>0</v>
      </c>
      <c r="AE3666" s="6">
        <f>Table1[[#This Row],[Delivered MT]]*Table1[[#This Row],[Average Cost SDG/MT]]</f>
        <v>0</v>
      </c>
    </row>
    <row r="3667" spans="1:31" hidden="1" x14ac:dyDescent="0.2">
      <c r="A3667" s="1">
        <v>3678</v>
      </c>
      <c r="P3667" s="6">
        <f t="shared" si="306"/>
        <v>0</v>
      </c>
      <c r="R3667" s="6">
        <f t="shared" si="307"/>
        <v>0</v>
      </c>
      <c r="S3667" s="57">
        <f t="shared" si="305"/>
        <v>0</v>
      </c>
      <c r="T3667" s="6">
        <f>Table1[[#This Row],[Volume in Units]]*Table1[[#This Row],[Price SDG/Unit]]</f>
        <v>0</v>
      </c>
      <c r="U3667" s="57">
        <f>Table1[[#This Row],[Volume MT/Head]]*Table1[[#This Row],[Price USD/(MT/Head)]]</f>
        <v>0</v>
      </c>
      <c r="W3667" s="28">
        <f>Table1[[#This Row],[Commission SDG/MT]]*Table1[[#This Row],[Volume in Units]]</f>
        <v>0</v>
      </c>
      <c r="Y3667" s="28">
        <f t="shared" si="308"/>
        <v>0</v>
      </c>
      <c r="Z3667" s="6">
        <f>IFERROR((Table1[[#This Row],[Total Cost SDG]]/Table1[[#This Row],[Volume MT/Head]]),0)</f>
        <v>0</v>
      </c>
      <c r="AA3667" s="57" t="e">
        <f t="shared" si="309"/>
        <v>#DIV/0!</v>
      </c>
      <c r="AB3667" s="57">
        <f>IFERROR((Table1[[#This Row],[Total Cost USD]]/Table1[[#This Row],[Volume MT/Head]]),0)</f>
        <v>0</v>
      </c>
      <c r="AD3667" s="6">
        <f>Table1[[#This Row],[Volume MT/Head]]-Table1[[#This Row],[Delivered MT]]</f>
        <v>0</v>
      </c>
      <c r="AE3667" s="6">
        <f>Table1[[#This Row],[Delivered MT]]*Table1[[#This Row],[Average Cost SDG/MT]]</f>
        <v>0</v>
      </c>
    </row>
    <row r="3668" spans="1:31" hidden="1" x14ac:dyDescent="0.2">
      <c r="A3668" s="1">
        <v>3679</v>
      </c>
      <c r="P3668" s="6">
        <f t="shared" si="306"/>
        <v>0</v>
      </c>
      <c r="R3668" s="6">
        <f t="shared" si="307"/>
        <v>0</v>
      </c>
      <c r="S3668" s="57">
        <f t="shared" si="305"/>
        <v>0</v>
      </c>
      <c r="T3668" s="6">
        <f>Table1[[#This Row],[Volume in Units]]*Table1[[#This Row],[Price SDG/Unit]]</f>
        <v>0</v>
      </c>
      <c r="U3668" s="57">
        <f>Table1[[#This Row],[Volume MT/Head]]*Table1[[#This Row],[Price USD/(MT/Head)]]</f>
        <v>0</v>
      </c>
      <c r="W3668" s="28">
        <f>Table1[[#This Row],[Commission SDG/MT]]*Table1[[#This Row],[Volume in Units]]</f>
        <v>0</v>
      </c>
      <c r="Y3668" s="28">
        <f t="shared" si="308"/>
        <v>0</v>
      </c>
      <c r="Z3668" s="6">
        <f>IFERROR((Table1[[#This Row],[Total Cost SDG]]/Table1[[#This Row],[Volume MT/Head]]),0)</f>
        <v>0</v>
      </c>
      <c r="AA3668" s="57" t="e">
        <f t="shared" si="309"/>
        <v>#DIV/0!</v>
      </c>
      <c r="AB3668" s="57">
        <f>IFERROR((Table1[[#This Row],[Total Cost USD]]/Table1[[#This Row],[Volume MT/Head]]),0)</f>
        <v>0</v>
      </c>
      <c r="AD3668" s="6">
        <f>Table1[[#This Row],[Volume MT/Head]]-Table1[[#This Row],[Delivered MT]]</f>
        <v>0</v>
      </c>
      <c r="AE3668" s="6">
        <f>Table1[[#This Row],[Delivered MT]]*Table1[[#This Row],[Average Cost SDG/MT]]</f>
        <v>0</v>
      </c>
    </row>
    <row r="3669" spans="1:31" hidden="1" x14ac:dyDescent="0.2">
      <c r="A3669" s="1">
        <v>3680</v>
      </c>
      <c r="P3669" s="6">
        <f t="shared" si="306"/>
        <v>0</v>
      </c>
      <c r="R3669" s="6">
        <f t="shared" si="307"/>
        <v>0</v>
      </c>
      <c r="S3669" s="57">
        <f t="shared" si="305"/>
        <v>0</v>
      </c>
      <c r="T3669" s="6">
        <f>Table1[[#This Row],[Volume in Units]]*Table1[[#This Row],[Price SDG/Unit]]</f>
        <v>0</v>
      </c>
      <c r="U3669" s="57">
        <f>Table1[[#This Row],[Volume MT/Head]]*Table1[[#This Row],[Price USD/(MT/Head)]]</f>
        <v>0</v>
      </c>
      <c r="W3669" s="28">
        <f>Table1[[#This Row],[Commission SDG/MT]]*Table1[[#This Row],[Volume in Units]]</f>
        <v>0</v>
      </c>
      <c r="Y3669" s="28">
        <f t="shared" si="308"/>
        <v>0</v>
      </c>
      <c r="Z3669" s="6">
        <f>IFERROR((Table1[[#This Row],[Total Cost SDG]]/Table1[[#This Row],[Volume MT/Head]]),0)</f>
        <v>0</v>
      </c>
      <c r="AA3669" s="57" t="e">
        <f t="shared" si="309"/>
        <v>#DIV/0!</v>
      </c>
      <c r="AB3669" s="57">
        <f>IFERROR((Table1[[#This Row],[Total Cost USD]]/Table1[[#This Row],[Volume MT/Head]]),0)</f>
        <v>0</v>
      </c>
      <c r="AD3669" s="6">
        <f>Table1[[#This Row],[Volume MT/Head]]-Table1[[#This Row],[Delivered MT]]</f>
        <v>0</v>
      </c>
      <c r="AE3669" s="6">
        <f>Table1[[#This Row],[Delivered MT]]*Table1[[#This Row],[Average Cost SDG/MT]]</f>
        <v>0</v>
      </c>
    </row>
    <row r="3670" spans="1:31" hidden="1" x14ac:dyDescent="0.2">
      <c r="A3670" s="1">
        <v>3681</v>
      </c>
      <c r="P3670" s="6">
        <f t="shared" si="306"/>
        <v>0</v>
      </c>
      <c r="R3670" s="6">
        <f t="shared" si="307"/>
        <v>0</v>
      </c>
      <c r="S3670" s="57">
        <f t="shared" si="305"/>
        <v>0</v>
      </c>
      <c r="T3670" s="6">
        <f>Table1[[#This Row],[Volume in Units]]*Table1[[#This Row],[Price SDG/Unit]]</f>
        <v>0</v>
      </c>
      <c r="U3670" s="57">
        <f>Table1[[#This Row],[Volume MT/Head]]*Table1[[#This Row],[Price USD/(MT/Head)]]</f>
        <v>0</v>
      </c>
      <c r="W3670" s="28">
        <f>Table1[[#This Row],[Commission SDG/MT]]*Table1[[#This Row],[Volume in Units]]</f>
        <v>0</v>
      </c>
      <c r="Y3670" s="28">
        <f t="shared" si="308"/>
        <v>0</v>
      </c>
      <c r="Z3670" s="6">
        <f>IFERROR((Table1[[#This Row],[Total Cost SDG]]/Table1[[#This Row],[Volume MT/Head]]),0)</f>
        <v>0</v>
      </c>
      <c r="AA3670" s="57" t="e">
        <f t="shared" si="309"/>
        <v>#DIV/0!</v>
      </c>
      <c r="AB3670" s="57">
        <f>IFERROR((Table1[[#This Row],[Total Cost USD]]/Table1[[#This Row],[Volume MT/Head]]),0)</f>
        <v>0</v>
      </c>
      <c r="AD3670" s="6">
        <f>Table1[[#This Row],[Volume MT/Head]]-Table1[[#This Row],[Delivered MT]]</f>
        <v>0</v>
      </c>
      <c r="AE3670" s="6">
        <f>Table1[[#This Row],[Delivered MT]]*Table1[[#This Row],[Average Cost SDG/MT]]</f>
        <v>0</v>
      </c>
    </row>
    <row r="3671" spans="1:31" hidden="1" x14ac:dyDescent="0.2">
      <c r="A3671" s="1">
        <v>3682</v>
      </c>
      <c r="P3671" s="6">
        <f t="shared" si="306"/>
        <v>0</v>
      </c>
      <c r="R3671" s="6">
        <f t="shared" si="307"/>
        <v>0</v>
      </c>
      <c r="S3671" s="57">
        <f t="shared" si="305"/>
        <v>0</v>
      </c>
      <c r="T3671" s="6">
        <f>Table1[[#This Row],[Volume in Units]]*Table1[[#This Row],[Price SDG/Unit]]</f>
        <v>0</v>
      </c>
      <c r="U3671" s="57">
        <f>Table1[[#This Row],[Volume MT/Head]]*Table1[[#This Row],[Price USD/(MT/Head)]]</f>
        <v>0</v>
      </c>
      <c r="W3671" s="28">
        <f>Table1[[#This Row],[Commission SDG/MT]]*Table1[[#This Row],[Volume in Units]]</f>
        <v>0</v>
      </c>
      <c r="Y3671" s="28">
        <f t="shared" si="308"/>
        <v>0</v>
      </c>
      <c r="Z3671" s="6">
        <f>IFERROR((Table1[[#This Row],[Total Cost SDG]]/Table1[[#This Row],[Volume MT/Head]]),0)</f>
        <v>0</v>
      </c>
      <c r="AA3671" s="57" t="e">
        <f t="shared" si="309"/>
        <v>#DIV/0!</v>
      </c>
      <c r="AB3671" s="57">
        <f>IFERROR((Table1[[#This Row],[Total Cost USD]]/Table1[[#This Row],[Volume MT/Head]]),0)</f>
        <v>0</v>
      </c>
      <c r="AD3671" s="6">
        <f>Table1[[#This Row],[Volume MT/Head]]-Table1[[#This Row],[Delivered MT]]</f>
        <v>0</v>
      </c>
      <c r="AE3671" s="6">
        <f>Table1[[#This Row],[Delivered MT]]*Table1[[#This Row],[Average Cost SDG/MT]]</f>
        <v>0</v>
      </c>
    </row>
    <row r="3672" spans="1:31" hidden="1" x14ac:dyDescent="0.2">
      <c r="A3672" s="1">
        <v>3683</v>
      </c>
      <c r="P3672" s="6">
        <f t="shared" si="306"/>
        <v>0</v>
      </c>
      <c r="R3672" s="6">
        <f t="shared" si="307"/>
        <v>0</v>
      </c>
      <c r="S3672" s="57">
        <f t="shared" si="305"/>
        <v>0</v>
      </c>
      <c r="T3672" s="6">
        <f>Table1[[#This Row],[Volume in Units]]*Table1[[#This Row],[Price SDG/Unit]]</f>
        <v>0</v>
      </c>
      <c r="U3672" s="57">
        <f>Table1[[#This Row],[Volume MT/Head]]*Table1[[#This Row],[Price USD/(MT/Head)]]</f>
        <v>0</v>
      </c>
      <c r="W3672" s="28">
        <f>Table1[[#This Row],[Commission SDG/MT]]*Table1[[#This Row],[Volume in Units]]</f>
        <v>0</v>
      </c>
      <c r="Y3672" s="28">
        <f t="shared" si="308"/>
        <v>0</v>
      </c>
      <c r="Z3672" s="6">
        <f>IFERROR((Table1[[#This Row],[Total Cost SDG]]/Table1[[#This Row],[Volume MT/Head]]),0)</f>
        <v>0</v>
      </c>
      <c r="AA3672" s="57" t="e">
        <f t="shared" si="309"/>
        <v>#DIV/0!</v>
      </c>
      <c r="AB3672" s="57">
        <f>IFERROR((Table1[[#This Row],[Total Cost USD]]/Table1[[#This Row],[Volume MT/Head]]),0)</f>
        <v>0</v>
      </c>
      <c r="AD3672" s="6">
        <f>Table1[[#This Row],[Volume MT/Head]]-Table1[[#This Row],[Delivered MT]]</f>
        <v>0</v>
      </c>
      <c r="AE3672" s="6">
        <f>Table1[[#This Row],[Delivered MT]]*Table1[[#This Row],[Average Cost SDG/MT]]</f>
        <v>0</v>
      </c>
    </row>
    <row r="3673" spans="1:31" hidden="1" x14ac:dyDescent="0.2">
      <c r="A3673" s="1">
        <v>3684</v>
      </c>
      <c r="P3673" s="6">
        <f t="shared" si="306"/>
        <v>0</v>
      </c>
      <c r="R3673" s="6">
        <f t="shared" si="307"/>
        <v>0</v>
      </c>
      <c r="S3673" s="57">
        <f t="shared" ref="S3673:S3736" si="310">IFERROR((R3673/F3673),0)</f>
        <v>0</v>
      </c>
      <c r="T3673" s="6">
        <f>Table1[[#This Row],[Volume in Units]]*Table1[[#This Row],[Price SDG/Unit]]</f>
        <v>0</v>
      </c>
      <c r="U3673" s="57">
        <f>Table1[[#This Row],[Volume MT/Head]]*Table1[[#This Row],[Price USD/(MT/Head)]]</f>
        <v>0</v>
      </c>
      <c r="W3673" s="28">
        <f>Table1[[#This Row],[Commission SDG/MT]]*Table1[[#This Row],[Volume in Units]]</f>
        <v>0</v>
      </c>
      <c r="Y3673" s="28">
        <f t="shared" si="308"/>
        <v>0</v>
      </c>
      <c r="Z3673" s="6">
        <f>IFERROR((Table1[[#This Row],[Total Cost SDG]]/Table1[[#This Row],[Volume MT/Head]]),0)</f>
        <v>0</v>
      </c>
      <c r="AA3673" s="57" t="e">
        <f t="shared" si="309"/>
        <v>#DIV/0!</v>
      </c>
      <c r="AB3673" s="57">
        <f>IFERROR((Table1[[#This Row],[Total Cost USD]]/Table1[[#This Row],[Volume MT/Head]]),0)</f>
        <v>0</v>
      </c>
      <c r="AD3673" s="6">
        <f>Table1[[#This Row],[Volume MT/Head]]-Table1[[#This Row],[Delivered MT]]</f>
        <v>0</v>
      </c>
      <c r="AE3673" s="6">
        <f>Table1[[#This Row],[Delivered MT]]*Table1[[#This Row],[Average Cost SDG/MT]]</f>
        <v>0</v>
      </c>
    </row>
    <row r="3674" spans="1:31" hidden="1" x14ac:dyDescent="0.2">
      <c r="A3674" s="1">
        <v>3685</v>
      </c>
      <c r="P3674" s="6">
        <f t="shared" si="306"/>
        <v>0</v>
      </c>
      <c r="R3674" s="6">
        <f t="shared" si="307"/>
        <v>0</v>
      </c>
      <c r="S3674" s="57">
        <f t="shared" si="310"/>
        <v>0</v>
      </c>
      <c r="T3674" s="6">
        <f>Table1[[#This Row],[Volume in Units]]*Table1[[#This Row],[Price SDG/Unit]]</f>
        <v>0</v>
      </c>
      <c r="U3674" s="57">
        <f>Table1[[#This Row],[Volume MT/Head]]*Table1[[#This Row],[Price USD/(MT/Head)]]</f>
        <v>0</v>
      </c>
      <c r="W3674" s="28">
        <f>Table1[[#This Row],[Commission SDG/MT]]*Table1[[#This Row],[Volume in Units]]</f>
        <v>0</v>
      </c>
      <c r="Y3674" s="28">
        <f t="shared" si="308"/>
        <v>0</v>
      </c>
      <c r="Z3674" s="6">
        <f>IFERROR((Table1[[#This Row],[Total Cost SDG]]/Table1[[#This Row],[Volume MT/Head]]),0)</f>
        <v>0</v>
      </c>
      <c r="AA3674" s="57" t="e">
        <f t="shared" si="309"/>
        <v>#DIV/0!</v>
      </c>
      <c r="AB3674" s="57">
        <f>IFERROR((Table1[[#This Row],[Total Cost USD]]/Table1[[#This Row],[Volume MT/Head]]),0)</f>
        <v>0</v>
      </c>
      <c r="AD3674" s="6">
        <f>Table1[[#This Row],[Volume MT/Head]]-Table1[[#This Row],[Delivered MT]]</f>
        <v>0</v>
      </c>
      <c r="AE3674" s="6">
        <f>Table1[[#This Row],[Delivered MT]]*Table1[[#This Row],[Average Cost SDG/MT]]</f>
        <v>0</v>
      </c>
    </row>
    <row r="3675" spans="1:31" hidden="1" x14ac:dyDescent="0.2">
      <c r="A3675" s="1">
        <v>3686</v>
      </c>
      <c r="P3675" s="6">
        <f t="shared" si="306"/>
        <v>0</v>
      </c>
      <c r="R3675" s="6">
        <f t="shared" si="307"/>
        <v>0</v>
      </c>
      <c r="S3675" s="57">
        <f t="shared" si="310"/>
        <v>0</v>
      </c>
      <c r="T3675" s="6">
        <f>Table1[[#This Row],[Volume in Units]]*Table1[[#This Row],[Price SDG/Unit]]</f>
        <v>0</v>
      </c>
      <c r="U3675" s="57">
        <f>Table1[[#This Row],[Volume MT/Head]]*Table1[[#This Row],[Price USD/(MT/Head)]]</f>
        <v>0</v>
      </c>
      <c r="W3675" s="28">
        <f>Table1[[#This Row],[Commission SDG/MT]]*Table1[[#This Row],[Volume in Units]]</f>
        <v>0</v>
      </c>
      <c r="Y3675" s="28">
        <f t="shared" si="308"/>
        <v>0</v>
      </c>
      <c r="Z3675" s="6">
        <f>IFERROR((Table1[[#This Row],[Total Cost SDG]]/Table1[[#This Row],[Volume MT/Head]]),0)</f>
        <v>0</v>
      </c>
      <c r="AA3675" s="57" t="e">
        <f t="shared" si="309"/>
        <v>#DIV/0!</v>
      </c>
      <c r="AB3675" s="57">
        <f>IFERROR((Table1[[#This Row],[Total Cost USD]]/Table1[[#This Row],[Volume MT/Head]]),0)</f>
        <v>0</v>
      </c>
      <c r="AD3675" s="6">
        <f>Table1[[#This Row],[Volume MT/Head]]-Table1[[#This Row],[Delivered MT]]</f>
        <v>0</v>
      </c>
      <c r="AE3675" s="6">
        <f>Table1[[#This Row],[Delivered MT]]*Table1[[#This Row],[Average Cost SDG/MT]]</f>
        <v>0</v>
      </c>
    </row>
    <row r="3676" spans="1:31" hidden="1" x14ac:dyDescent="0.2">
      <c r="A3676" s="1">
        <v>3687</v>
      </c>
      <c r="P3676" s="6">
        <f t="shared" si="306"/>
        <v>0</v>
      </c>
      <c r="R3676" s="6">
        <f t="shared" si="307"/>
        <v>0</v>
      </c>
      <c r="S3676" s="57">
        <f t="shared" si="310"/>
        <v>0</v>
      </c>
      <c r="T3676" s="6">
        <f>Table1[[#This Row],[Volume in Units]]*Table1[[#This Row],[Price SDG/Unit]]</f>
        <v>0</v>
      </c>
      <c r="U3676" s="57">
        <f>Table1[[#This Row],[Volume MT/Head]]*Table1[[#This Row],[Price USD/(MT/Head)]]</f>
        <v>0</v>
      </c>
      <c r="W3676" s="28">
        <f>Table1[[#This Row],[Commission SDG/MT]]*Table1[[#This Row],[Volume in Units]]</f>
        <v>0</v>
      </c>
      <c r="Y3676" s="28">
        <f t="shared" si="308"/>
        <v>0</v>
      </c>
      <c r="Z3676" s="6">
        <f>IFERROR((Table1[[#This Row],[Total Cost SDG]]/Table1[[#This Row],[Volume MT/Head]]),0)</f>
        <v>0</v>
      </c>
      <c r="AA3676" s="57" t="e">
        <f t="shared" si="309"/>
        <v>#DIV/0!</v>
      </c>
      <c r="AB3676" s="57">
        <f>IFERROR((Table1[[#This Row],[Total Cost USD]]/Table1[[#This Row],[Volume MT/Head]]),0)</f>
        <v>0</v>
      </c>
      <c r="AD3676" s="6">
        <f>Table1[[#This Row],[Volume MT/Head]]-Table1[[#This Row],[Delivered MT]]</f>
        <v>0</v>
      </c>
      <c r="AE3676" s="6">
        <f>Table1[[#This Row],[Delivered MT]]*Table1[[#This Row],[Average Cost SDG/MT]]</f>
        <v>0</v>
      </c>
    </row>
    <row r="3677" spans="1:31" hidden="1" x14ac:dyDescent="0.2">
      <c r="A3677" s="1">
        <v>3688</v>
      </c>
      <c r="P3677" s="6">
        <f t="shared" si="306"/>
        <v>0</v>
      </c>
      <c r="R3677" s="6">
        <f t="shared" si="307"/>
        <v>0</v>
      </c>
      <c r="S3677" s="57">
        <f t="shared" si="310"/>
        <v>0</v>
      </c>
      <c r="T3677" s="6">
        <f>Table1[[#This Row],[Volume in Units]]*Table1[[#This Row],[Price SDG/Unit]]</f>
        <v>0</v>
      </c>
      <c r="U3677" s="57">
        <f>Table1[[#This Row],[Volume MT/Head]]*Table1[[#This Row],[Price USD/(MT/Head)]]</f>
        <v>0</v>
      </c>
      <c r="W3677" s="28">
        <f>Table1[[#This Row],[Commission SDG/MT]]*Table1[[#This Row],[Volume in Units]]</f>
        <v>0</v>
      </c>
      <c r="Y3677" s="28">
        <f t="shared" si="308"/>
        <v>0</v>
      </c>
      <c r="Z3677" s="6">
        <f>IFERROR((Table1[[#This Row],[Total Cost SDG]]/Table1[[#This Row],[Volume MT/Head]]),0)</f>
        <v>0</v>
      </c>
      <c r="AA3677" s="57" t="e">
        <f t="shared" si="309"/>
        <v>#DIV/0!</v>
      </c>
      <c r="AB3677" s="57">
        <f>IFERROR((Table1[[#This Row],[Total Cost USD]]/Table1[[#This Row],[Volume MT/Head]]),0)</f>
        <v>0</v>
      </c>
      <c r="AD3677" s="6">
        <f>Table1[[#This Row],[Volume MT/Head]]-Table1[[#This Row],[Delivered MT]]</f>
        <v>0</v>
      </c>
      <c r="AE3677" s="6">
        <f>Table1[[#This Row],[Delivered MT]]*Table1[[#This Row],[Average Cost SDG/MT]]</f>
        <v>0</v>
      </c>
    </row>
    <row r="3678" spans="1:31" hidden="1" x14ac:dyDescent="0.2">
      <c r="A3678" s="1">
        <v>3689</v>
      </c>
      <c r="P3678" s="6">
        <f t="shared" si="306"/>
        <v>0</v>
      </c>
      <c r="R3678" s="6">
        <f t="shared" si="307"/>
        <v>0</v>
      </c>
      <c r="S3678" s="57">
        <f t="shared" si="310"/>
        <v>0</v>
      </c>
      <c r="T3678" s="6">
        <f>Table1[[#This Row],[Volume in Units]]*Table1[[#This Row],[Price SDG/Unit]]</f>
        <v>0</v>
      </c>
      <c r="U3678" s="57">
        <f>Table1[[#This Row],[Volume MT/Head]]*Table1[[#This Row],[Price USD/(MT/Head)]]</f>
        <v>0</v>
      </c>
      <c r="W3678" s="28">
        <f>Table1[[#This Row],[Commission SDG/MT]]*Table1[[#This Row],[Volume in Units]]</f>
        <v>0</v>
      </c>
      <c r="Y3678" s="28">
        <f t="shared" si="308"/>
        <v>0</v>
      </c>
      <c r="Z3678" s="6">
        <f>IFERROR((Table1[[#This Row],[Total Cost SDG]]/Table1[[#This Row],[Volume MT/Head]]),0)</f>
        <v>0</v>
      </c>
      <c r="AA3678" s="57" t="e">
        <f t="shared" si="309"/>
        <v>#DIV/0!</v>
      </c>
      <c r="AB3678" s="57">
        <f>IFERROR((Table1[[#This Row],[Total Cost USD]]/Table1[[#This Row],[Volume MT/Head]]),0)</f>
        <v>0</v>
      </c>
      <c r="AD3678" s="6">
        <f>Table1[[#This Row],[Volume MT/Head]]-Table1[[#This Row],[Delivered MT]]</f>
        <v>0</v>
      </c>
      <c r="AE3678" s="6">
        <f>Table1[[#This Row],[Delivered MT]]*Table1[[#This Row],[Average Cost SDG/MT]]</f>
        <v>0</v>
      </c>
    </row>
    <row r="3679" spans="1:31" hidden="1" x14ac:dyDescent="0.2">
      <c r="A3679" s="1">
        <v>3690</v>
      </c>
      <c r="P3679" s="6">
        <f t="shared" si="306"/>
        <v>0</v>
      </c>
      <c r="R3679" s="6">
        <f t="shared" si="307"/>
        <v>0</v>
      </c>
      <c r="S3679" s="57">
        <f t="shared" si="310"/>
        <v>0</v>
      </c>
      <c r="T3679" s="6">
        <f>Table1[[#This Row],[Volume in Units]]*Table1[[#This Row],[Price SDG/Unit]]</f>
        <v>0</v>
      </c>
      <c r="U3679" s="57">
        <f>Table1[[#This Row],[Volume MT/Head]]*Table1[[#This Row],[Price USD/(MT/Head)]]</f>
        <v>0</v>
      </c>
      <c r="W3679" s="28">
        <f>Table1[[#This Row],[Commission SDG/MT]]*Table1[[#This Row],[Volume in Units]]</f>
        <v>0</v>
      </c>
      <c r="Y3679" s="28">
        <f t="shared" si="308"/>
        <v>0</v>
      </c>
      <c r="Z3679" s="6">
        <f>IFERROR((Table1[[#This Row],[Total Cost SDG]]/Table1[[#This Row],[Volume MT/Head]]),0)</f>
        <v>0</v>
      </c>
      <c r="AA3679" s="57" t="e">
        <f t="shared" si="309"/>
        <v>#DIV/0!</v>
      </c>
      <c r="AB3679" s="57">
        <f>IFERROR((Table1[[#This Row],[Total Cost USD]]/Table1[[#This Row],[Volume MT/Head]]),0)</f>
        <v>0</v>
      </c>
      <c r="AD3679" s="6">
        <f>Table1[[#This Row],[Volume MT/Head]]-Table1[[#This Row],[Delivered MT]]</f>
        <v>0</v>
      </c>
      <c r="AE3679" s="6">
        <f>Table1[[#This Row],[Delivered MT]]*Table1[[#This Row],[Average Cost SDG/MT]]</f>
        <v>0</v>
      </c>
    </row>
    <row r="3680" spans="1:31" hidden="1" x14ac:dyDescent="0.2">
      <c r="A3680" s="1">
        <v>3691</v>
      </c>
      <c r="P3680" s="6">
        <f t="shared" si="306"/>
        <v>0</v>
      </c>
      <c r="R3680" s="6">
        <f t="shared" si="307"/>
        <v>0</v>
      </c>
      <c r="S3680" s="57">
        <f t="shared" si="310"/>
        <v>0</v>
      </c>
      <c r="T3680" s="6">
        <f>Table1[[#This Row],[Volume in Units]]*Table1[[#This Row],[Price SDG/Unit]]</f>
        <v>0</v>
      </c>
      <c r="U3680" s="57">
        <f>Table1[[#This Row],[Volume MT/Head]]*Table1[[#This Row],[Price USD/(MT/Head)]]</f>
        <v>0</v>
      </c>
      <c r="W3680" s="28">
        <f>Table1[[#This Row],[Commission SDG/MT]]*Table1[[#This Row],[Volume in Units]]</f>
        <v>0</v>
      </c>
      <c r="Y3680" s="28">
        <f t="shared" si="308"/>
        <v>0</v>
      </c>
      <c r="Z3680" s="6">
        <f>IFERROR((Table1[[#This Row],[Total Cost SDG]]/Table1[[#This Row],[Volume MT/Head]]),0)</f>
        <v>0</v>
      </c>
      <c r="AA3680" s="57" t="e">
        <f t="shared" si="309"/>
        <v>#DIV/0!</v>
      </c>
      <c r="AB3680" s="57">
        <f>IFERROR((Table1[[#This Row],[Total Cost USD]]/Table1[[#This Row],[Volume MT/Head]]),0)</f>
        <v>0</v>
      </c>
      <c r="AD3680" s="6">
        <f>Table1[[#This Row],[Volume MT/Head]]-Table1[[#This Row],[Delivered MT]]</f>
        <v>0</v>
      </c>
      <c r="AE3680" s="6">
        <f>Table1[[#This Row],[Delivered MT]]*Table1[[#This Row],[Average Cost SDG/MT]]</f>
        <v>0</v>
      </c>
    </row>
    <row r="3681" spans="1:31" hidden="1" x14ac:dyDescent="0.2">
      <c r="A3681" s="1">
        <v>3692</v>
      </c>
      <c r="P3681" s="6">
        <f t="shared" si="306"/>
        <v>0</v>
      </c>
      <c r="R3681" s="6">
        <f t="shared" si="307"/>
        <v>0</v>
      </c>
      <c r="S3681" s="57">
        <f t="shared" si="310"/>
        <v>0</v>
      </c>
      <c r="T3681" s="6">
        <f>Table1[[#This Row],[Volume in Units]]*Table1[[#This Row],[Price SDG/Unit]]</f>
        <v>0</v>
      </c>
      <c r="U3681" s="57">
        <f>Table1[[#This Row],[Volume MT/Head]]*Table1[[#This Row],[Price USD/(MT/Head)]]</f>
        <v>0</v>
      </c>
      <c r="W3681" s="28">
        <f>Table1[[#This Row],[Commission SDG/MT]]*Table1[[#This Row],[Volume in Units]]</f>
        <v>0</v>
      </c>
      <c r="Y3681" s="28">
        <f t="shared" si="308"/>
        <v>0</v>
      </c>
      <c r="Z3681" s="6">
        <f>IFERROR((Table1[[#This Row],[Total Cost SDG]]/Table1[[#This Row],[Volume MT/Head]]),0)</f>
        <v>0</v>
      </c>
      <c r="AA3681" s="57" t="e">
        <f t="shared" si="309"/>
        <v>#DIV/0!</v>
      </c>
      <c r="AB3681" s="57">
        <f>IFERROR((Table1[[#This Row],[Total Cost USD]]/Table1[[#This Row],[Volume MT/Head]]),0)</f>
        <v>0</v>
      </c>
      <c r="AD3681" s="6">
        <f>Table1[[#This Row],[Volume MT/Head]]-Table1[[#This Row],[Delivered MT]]</f>
        <v>0</v>
      </c>
      <c r="AE3681" s="6">
        <f>Table1[[#This Row],[Delivered MT]]*Table1[[#This Row],[Average Cost SDG/MT]]</f>
        <v>0</v>
      </c>
    </row>
    <row r="3682" spans="1:31" hidden="1" x14ac:dyDescent="0.2">
      <c r="A3682" s="1">
        <v>3693</v>
      </c>
      <c r="P3682" s="6">
        <f t="shared" si="306"/>
        <v>0</v>
      </c>
      <c r="R3682" s="6">
        <f t="shared" si="307"/>
        <v>0</v>
      </c>
      <c r="S3682" s="57">
        <f t="shared" si="310"/>
        <v>0</v>
      </c>
      <c r="T3682" s="6">
        <f>Table1[[#This Row],[Volume in Units]]*Table1[[#This Row],[Price SDG/Unit]]</f>
        <v>0</v>
      </c>
      <c r="U3682" s="57">
        <f>Table1[[#This Row],[Volume MT/Head]]*Table1[[#This Row],[Price USD/(MT/Head)]]</f>
        <v>0</v>
      </c>
      <c r="W3682" s="28">
        <f>Table1[[#This Row],[Commission SDG/MT]]*Table1[[#This Row],[Volume in Units]]</f>
        <v>0</v>
      </c>
      <c r="Y3682" s="28">
        <f t="shared" si="308"/>
        <v>0</v>
      </c>
      <c r="Z3682" s="6">
        <f>IFERROR((Table1[[#This Row],[Total Cost SDG]]/Table1[[#This Row],[Volume MT/Head]]),0)</f>
        <v>0</v>
      </c>
      <c r="AA3682" s="57" t="e">
        <f t="shared" si="309"/>
        <v>#DIV/0!</v>
      </c>
      <c r="AB3682" s="57">
        <f>IFERROR((Table1[[#This Row],[Total Cost USD]]/Table1[[#This Row],[Volume MT/Head]]),0)</f>
        <v>0</v>
      </c>
      <c r="AD3682" s="6">
        <f>Table1[[#This Row],[Volume MT/Head]]-Table1[[#This Row],[Delivered MT]]</f>
        <v>0</v>
      </c>
      <c r="AE3682" s="6">
        <f>Table1[[#This Row],[Delivered MT]]*Table1[[#This Row],[Average Cost SDG/MT]]</f>
        <v>0</v>
      </c>
    </row>
    <row r="3683" spans="1:31" hidden="1" x14ac:dyDescent="0.2">
      <c r="A3683" s="1">
        <v>3694</v>
      </c>
      <c r="P3683" s="6">
        <f t="shared" si="306"/>
        <v>0</v>
      </c>
      <c r="R3683" s="6">
        <f t="shared" si="307"/>
        <v>0</v>
      </c>
      <c r="S3683" s="57">
        <f t="shared" si="310"/>
        <v>0</v>
      </c>
      <c r="T3683" s="6">
        <f>Table1[[#This Row],[Volume in Units]]*Table1[[#This Row],[Price SDG/Unit]]</f>
        <v>0</v>
      </c>
      <c r="U3683" s="57">
        <f>Table1[[#This Row],[Volume MT/Head]]*Table1[[#This Row],[Price USD/(MT/Head)]]</f>
        <v>0</v>
      </c>
      <c r="W3683" s="28">
        <f>Table1[[#This Row],[Commission SDG/MT]]*Table1[[#This Row],[Volume in Units]]</f>
        <v>0</v>
      </c>
      <c r="Y3683" s="28">
        <f t="shared" si="308"/>
        <v>0</v>
      </c>
      <c r="Z3683" s="6">
        <f>IFERROR((Table1[[#This Row],[Total Cost SDG]]/Table1[[#This Row],[Volume MT/Head]]),0)</f>
        <v>0</v>
      </c>
      <c r="AA3683" s="57" t="e">
        <f t="shared" si="309"/>
        <v>#DIV/0!</v>
      </c>
      <c r="AB3683" s="57">
        <f>IFERROR((Table1[[#This Row],[Total Cost USD]]/Table1[[#This Row],[Volume MT/Head]]),0)</f>
        <v>0</v>
      </c>
      <c r="AD3683" s="6">
        <f>Table1[[#This Row],[Volume MT/Head]]-Table1[[#This Row],[Delivered MT]]</f>
        <v>0</v>
      </c>
      <c r="AE3683" s="6">
        <f>Table1[[#This Row],[Delivered MT]]*Table1[[#This Row],[Average Cost SDG/MT]]</f>
        <v>0</v>
      </c>
    </row>
    <row r="3684" spans="1:31" hidden="1" x14ac:dyDescent="0.2">
      <c r="A3684" s="1">
        <v>3695</v>
      </c>
      <c r="P3684" s="6">
        <f t="shared" si="306"/>
        <v>0</v>
      </c>
      <c r="R3684" s="6">
        <f t="shared" si="307"/>
        <v>0</v>
      </c>
      <c r="S3684" s="57">
        <f t="shared" si="310"/>
        <v>0</v>
      </c>
      <c r="T3684" s="6">
        <f>Table1[[#This Row],[Volume in Units]]*Table1[[#This Row],[Price SDG/Unit]]</f>
        <v>0</v>
      </c>
      <c r="U3684" s="57">
        <f>Table1[[#This Row],[Volume MT/Head]]*Table1[[#This Row],[Price USD/(MT/Head)]]</f>
        <v>0</v>
      </c>
      <c r="W3684" s="28">
        <f>Table1[[#This Row],[Commission SDG/MT]]*Table1[[#This Row],[Volume in Units]]</f>
        <v>0</v>
      </c>
      <c r="Y3684" s="28">
        <f t="shared" si="308"/>
        <v>0</v>
      </c>
      <c r="Z3684" s="6">
        <f>IFERROR((Table1[[#This Row],[Total Cost SDG]]/Table1[[#This Row],[Volume MT/Head]]),0)</f>
        <v>0</v>
      </c>
      <c r="AA3684" s="57" t="e">
        <f t="shared" si="309"/>
        <v>#DIV/0!</v>
      </c>
      <c r="AB3684" s="57">
        <f>IFERROR((Table1[[#This Row],[Total Cost USD]]/Table1[[#This Row],[Volume MT/Head]]),0)</f>
        <v>0</v>
      </c>
      <c r="AD3684" s="6">
        <f>Table1[[#This Row],[Volume MT/Head]]-Table1[[#This Row],[Delivered MT]]</f>
        <v>0</v>
      </c>
      <c r="AE3684" s="6">
        <f>Table1[[#This Row],[Delivered MT]]*Table1[[#This Row],[Average Cost SDG/MT]]</f>
        <v>0</v>
      </c>
    </row>
    <row r="3685" spans="1:31" hidden="1" x14ac:dyDescent="0.2">
      <c r="A3685" s="1">
        <v>3696</v>
      </c>
      <c r="P3685" s="6">
        <f t="shared" si="306"/>
        <v>0</v>
      </c>
      <c r="R3685" s="6">
        <f t="shared" si="307"/>
        <v>0</v>
      </c>
      <c r="S3685" s="57">
        <f t="shared" si="310"/>
        <v>0</v>
      </c>
      <c r="T3685" s="6">
        <f>Table1[[#This Row],[Volume in Units]]*Table1[[#This Row],[Price SDG/Unit]]</f>
        <v>0</v>
      </c>
      <c r="U3685" s="57">
        <f>Table1[[#This Row],[Volume MT/Head]]*Table1[[#This Row],[Price USD/(MT/Head)]]</f>
        <v>0</v>
      </c>
      <c r="W3685" s="28">
        <f>Table1[[#This Row],[Commission SDG/MT]]*Table1[[#This Row],[Volume in Units]]</f>
        <v>0</v>
      </c>
      <c r="Y3685" s="28">
        <f t="shared" si="308"/>
        <v>0</v>
      </c>
      <c r="Z3685" s="6">
        <f>IFERROR((Table1[[#This Row],[Total Cost SDG]]/Table1[[#This Row],[Volume MT/Head]]),0)</f>
        <v>0</v>
      </c>
      <c r="AA3685" s="57" t="e">
        <f t="shared" si="309"/>
        <v>#DIV/0!</v>
      </c>
      <c r="AB3685" s="57">
        <f>IFERROR((Table1[[#This Row],[Total Cost USD]]/Table1[[#This Row],[Volume MT/Head]]),0)</f>
        <v>0</v>
      </c>
      <c r="AD3685" s="6">
        <f>Table1[[#This Row],[Volume MT/Head]]-Table1[[#This Row],[Delivered MT]]</f>
        <v>0</v>
      </c>
      <c r="AE3685" s="6">
        <f>Table1[[#This Row],[Delivered MT]]*Table1[[#This Row],[Average Cost SDG/MT]]</f>
        <v>0</v>
      </c>
    </row>
    <row r="3686" spans="1:31" hidden="1" x14ac:dyDescent="0.2">
      <c r="A3686" s="1">
        <v>3697</v>
      </c>
      <c r="P3686" s="6">
        <f t="shared" si="306"/>
        <v>0</v>
      </c>
      <c r="R3686" s="6">
        <f t="shared" si="307"/>
        <v>0</v>
      </c>
      <c r="S3686" s="57">
        <f t="shared" si="310"/>
        <v>0</v>
      </c>
      <c r="T3686" s="6">
        <f>Table1[[#This Row],[Volume in Units]]*Table1[[#This Row],[Price SDG/Unit]]</f>
        <v>0</v>
      </c>
      <c r="U3686" s="57">
        <f>Table1[[#This Row],[Volume MT/Head]]*Table1[[#This Row],[Price USD/(MT/Head)]]</f>
        <v>0</v>
      </c>
      <c r="W3686" s="28">
        <f>Table1[[#This Row],[Commission SDG/MT]]*Table1[[#This Row],[Volume in Units]]</f>
        <v>0</v>
      </c>
      <c r="Y3686" s="28">
        <f t="shared" si="308"/>
        <v>0</v>
      </c>
      <c r="Z3686" s="6">
        <f>IFERROR((Table1[[#This Row],[Total Cost SDG]]/Table1[[#This Row],[Volume MT/Head]]),0)</f>
        <v>0</v>
      </c>
      <c r="AA3686" s="57" t="e">
        <f t="shared" si="309"/>
        <v>#DIV/0!</v>
      </c>
      <c r="AB3686" s="57">
        <f>IFERROR((Table1[[#This Row],[Total Cost USD]]/Table1[[#This Row],[Volume MT/Head]]),0)</f>
        <v>0</v>
      </c>
      <c r="AD3686" s="6">
        <f>Table1[[#This Row],[Volume MT/Head]]-Table1[[#This Row],[Delivered MT]]</f>
        <v>0</v>
      </c>
      <c r="AE3686" s="6">
        <f>Table1[[#This Row],[Delivered MT]]*Table1[[#This Row],[Average Cost SDG/MT]]</f>
        <v>0</v>
      </c>
    </row>
    <row r="3687" spans="1:31" hidden="1" x14ac:dyDescent="0.2">
      <c r="A3687" s="1">
        <v>3698</v>
      </c>
      <c r="P3687" s="6">
        <f t="shared" si="306"/>
        <v>0</v>
      </c>
      <c r="R3687" s="6">
        <f t="shared" si="307"/>
        <v>0</v>
      </c>
      <c r="S3687" s="57">
        <f t="shared" si="310"/>
        <v>0</v>
      </c>
      <c r="T3687" s="6">
        <f>Table1[[#This Row],[Volume in Units]]*Table1[[#This Row],[Price SDG/Unit]]</f>
        <v>0</v>
      </c>
      <c r="U3687" s="57">
        <f>Table1[[#This Row],[Volume MT/Head]]*Table1[[#This Row],[Price USD/(MT/Head)]]</f>
        <v>0</v>
      </c>
      <c r="W3687" s="28">
        <f>Table1[[#This Row],[Commission SDG/MT]]*Table1[[#This Row],[Volume in Units]]</f>
        <v>0</v>
      </c>
      <c r="Y3687" s="28">
        <f t="shared" si="308"/>
        <v>0</v>
      </c>
      <c r="Z3687" s="6">
        <f>IFERROR((Table1[[#This Row],[Total Cost SDG]]/Table1[[#This Row],[Volume MT/Head]]),0)</f>
        <v>0</v>
      </c>
      <c r="AA3687" s="57" t="e">
        <f t="shared" si="309"/>
        <v>#DIV/0!</v>
      </c>
      <c r="AB3687" s="57">
        <f>IFERROR((Table1[[#This Row],[Total Cost USD]]/Table1[[#This Row],[Volume MT/Head]]),0)</f>
        <v>0</v>
      </c>
      <c r="AD3687" s="6">
        <f>Table1[[#This Row],[Volume MT/Head]]-Table1[[#This Row],[Delivered MT]]</f>
        <v>0</v>
      </c>
      <c r="AE3687" s="6">
        <f>Table1[[#This Row],[Delivered MT]]*Table1[[#This Row],[Average Cost SDG/MT]]</f>
        <v>0</v>
      </c>
    </row>
    <row r="3688" spans="1:31" hidden="1" x14ac:dyDescent="0.2">
      <c r="A3688" s="1">
        <v>3699</v>
      </c>
      <c r="P3688" s="6">
        <f t="shared" si="306"/>
        <v>0</v>
      </c>
      <c r="R3688" s="6">
        <f t="shared" si="307"/>
        <v>0</v>
      </c>
      <c r="S3688" s="57">
        <f t="shared" si="310"/>
        <v>0</v>
      </c>
      <c r="T3688" s="6">
        <f>Table1[[#This Row],[Volume in Units]]*Table1[[#This Row],[Price SDG/Unit]]</f>
        <v>0</v>
      </c>
      <c r="U3688" s="57">
        <f>Table1[[#This Row],[Volume MT/Head]]*Table1[[#This Row],[Price USD/(MT/Head)]]</f>
        <v>0</v>
      </c>
      <c r="W3688" s="28">
        <f>Table1[[#This Row],[Commission SDG/MT]]*Table1[[#This Row],[Volume in Units]]</f>
        <v>0</v>
      </c>
      <c r="Y3688" s="28">
        <f t="shared" si="308"/>
        <v>0</v>
      </c>
      <c r="Z3688" s="6">
        <f>IFERROR((Table1[[#This Row],[Total Cost SDG]]/Table1[[#This Row],[Volume MT/Head]]),0)</f>
        <v>0</v>
      </c>
      <c r="AA3688" s="57" t="e">
        <f t="shared" si="309"/>
        <v>#DIV/0!</v>
      </c>
      <c r="AB3688" s="57">
        <f>IFERROR((Table1[[#This Row],[Total Cost USD]]/Table1[[#This Row],[Volume MT/Head]]),0)</f>
        <v>0</v>
      </c>
      <c r="AD3688" s="6">
        <f>Table1[[#This Row],[Volume MT/Head]]-Table1[[#This Row],[Delivered MT]]</f>
        <v>0</v>
      </c>
      <c r="AE3688" s="6">
        <f>Table1[[#This Row],[Delivered MT]]*Table1[[#This Row],[Average Cost SDG/MT]]</f>
        <v>0</v>
      </c>
    </row>
    <row r="3689" spans="1:31" hidden="1" x14ac:dyDescent="0.2">
      <c r="A3689" s="1">
        <v>3700</v>
      </c>
      <c r="P3689" s="6">
        <f t="shared" si="306"/>
        <v>0</v>
      </c>
      <c r="R3689" s="6">
        <f t="shared" si="307"/>
        <v>0</v>
      </c>
      <c r="S3689" s="57">
        <f t="shared" si="310"/>
        <v>0</v>
      </c>
      <c r="T3689" s="6">
        <f>Table1[[#This Row],[Volume in Units]]*Table1[[#This Row],[Price SDG/Unit]]</f>
        <v>0</v>
      </c>
      <c r="U3689" s="57">
        <f>Table1[[#This Row],[Volume MT/Head]]*Table1[[#This Row],[Price USD/(MT/Head)]]</f>
        <v>0</v>
      </c>
      <c r="W3689" s="28">
        <f>Table1[[#This Row],[Commission SDG/MT]]*Table1[[#This Row],[Volume in Units]]</f>
        <v>0</v>
      </c>
      <c r="Y3689" s="28">
        <f t="shared" si="308"/>
        <v>0</v>
      </c>
      <c r="Z3689" s="6">
        <f>IFERROR((Table1[[#This Row],[Total Cost SDG]]/Table1[[#This Row],[Volume MT/Head]]),0)</f>
        <v>0</v>
      </c>
      <c r="AA3689" s="57" t="e">
        <f t="shared" si="309"/>
        <v>#DIV/0!</v>
      </c>
      <c r="AB3689" s="57">
        <f>IFERROR((Table1[[#This Row],[Total Cost USD]]/Table1[[#This Row],[Volume MT/Head]]),0)</f>
        <v>0</v>
      </c>
      <c r="AD3689" s="6">
        <f>Table1[[#This Row],[Volume MT/Head]]-Table1[[#This Row],[Delivered MT]]</f>
        <v>0</v>
      </c>
      <c r="AE3689" s="6">
        <f>Table1[[#This Row],[Delivered MT]]*Table1[[#This Row],[Average Cost SDG/MT]]</f>
        <v>0</v>
      </c>
    </row>
    <row r="3690" spans="1:31" hidden="1" x14ac:dyDescent="0.2">
      <c r="A3690" s="1">
        <v>3701</v>
      </c>
      <c r="P3690" s="6">
        <f t="shared" si="306"/>
        <v>0</v>
      </c>
      <c r="R3690" s="6">
        <f t="shared" si="307"/>
        <v>0</v>
      </c>
      <c r="S3690" s="57">
        <f t="shared" si="310"/>
        <v>0</v>
      </c>
      <c r="T3690" s="6">
        <f>Table1[[#This Row],[Volume in Units]]*Table1[[#This Row],[Price SDG/Unit]]</f>
        <v>0</v>
      </c>
      <c r="U3690" s="57">
        <f>Table1[[#This Row],[Volume MT/Head]]*Table1[[#This Row],[Price USD/(MT/Head)]]</f>
        <v>0</v>
      </c>
      <c r="W3690" s="28">
        <f>Table1[[#This Row],[Commission SDG/MT]]*Table1[[#This Row],[Volume in Units]]</f>
        <v>0</v>
      </c>
      <c r="Y3690" s="28">
        <f t="shared" si="308"/>
        <v>0</v>
      </c>
      <c r="Z3690" s="6">
        <f>IFERROR((Table1[[#This Row],[Total Cost SDG]]/Table1[[#This Row],[Volume MT/Head]]),0)</f>
        <v>0</v>
      </c>
      <c r="AA3690" s="57" t="e">
        <f t="shared" si="309"/>
        <v>#DIV/0!</v>
      </c>
      <c r="AB3690" s="57">
        <f>IFERROR((Table1[[#This Row],[Total Cost USD]]/Table1[[#This Row],[Volume MT/Head]]),0)</f>
        <v>0</v>
      </c>
      <c r="AD3690" s="6">
        <f>Table1[[#This Row],[Volume MT/Head]]-Table1[[#This Row],[Delivered MT]]</f>
        <v>0</v>
      </c>
      <c r="AE3690" s="6">
        <f>Table1[[#This Row],[Delivered MT]]*Table1[[#This Row],[Average Cost SDG/MT]]</f>
        <v>0</v>
      </c>
    </row>
    <row r="3691" spans="1:31" hidden="1" x14ac:dyDescent="0.2">
      <c r="A3691" s="1">
        <v>3702</v>
      </c>
      <c r="P3691" s="6">
        <f t="shared" si="306"/>
        <v>0</v>
      </c>
      <c r="R3691" s="6">
        <f t="shared" si="307"/>
        <v>0</v>
      </c>
      <c r="S3691" s="57">
        <f t="shared" si="310"/>
        <v>0</v>
      </c>
      <c r="T3691" s="6">
        <f>Table1[[#This Row],[Volume in Units]]*Table1[[#This Row],[Price SDG/Unit]]</f>
        <v>0</v>
      </c>
      <c r="U3691" s="57">
        <f>Table1[[#This Row],[Volume MT/Head]]*Table1[[#This Row],[Price USD/(MT/Head)]]</f>
        <v>0</v>
      </c>
      <c r="W3691" s="28">
        <f>Table1[[#This Row],[Commission SDG/MT]]*Table1[[#This Row],[Volume in Units]]</f>
        <v>0</v>
      </c>
      <c r="Y3691" s="28">
        <f t="shared" si="308"/>
        <v>0</v>
      </c>
      <c r="Z3691" s="6">
        <f>IFERROR((Table1[[#This Row],[Total Cost SDG]]/Table1[[#This Row],[Volume MT/Head]]),0)</f>
        <v>0</v>
      </c>
      <c r="AA3691" s="57" t="e">
        <f t="shared" si="309"/>
        <v>#DIV/0!</v>
      </c>
      <c r="AB3691" s="57">
        <f>IFERROR((Table1[[#This Row],[Total Cost USD]]/Table1[[#This Row],[Volume MT/Head]]),0)</f>
        <v>0</v>
      </c>
      <c r="AD3691" s="6">
        <f>Table1[[#This Row],[Volume MT/Head]]-Table1[[#This Row],[Delivered MT]]</f>
        <v>0</v>
      </c>
      <c r="AE3691" s="6">
        <f>Table1[[#This Row],[Delivered MT]]*Table1[[#This Row],[Average Cost SDG/MT]]</f>
        <v>0</v>
      </c>
    </row>
    <row r="3692" spans="1:31" hidden="1" x14ac:dyDescent="0.2">
      <c r="A3692" s="1">
        <v>3703</v>
      </c>
      <c r="P3692" s="6">
        <f t="shared" si="306"/>
        <v>0</v>
      </c>
      <c r="R3692" s="6">
        <f t="shared" si="307"/>
        <v>0</v>
      </c>
      <c r="S3692" s="57">
        <f t="shared" si="310"/>
        <v>0</v>
      </c>
      <c r="T3692" s="6">
        <f>Table1[[#This Row],[Volume in Units]]*Table1[[#This Row],[Price SDG/Unit]]</f>
        <v>0</v>
      </c>
      <c r="U3692" s="57">
        <f>Table1[[#This Row],[Volume MT/Head]]*Table1[[#This Row],[Price USD/(MT/Head)]]</f>
        <v>0</v>
      </c>
      <c r="W3692" s="28">
        <f>Table1[[#This Row],[Commission SDG/MT]]*Table1[[#This Row],[Volume in Units]]</f>
        <v>0</v>
      </c>
      <c r="Y3692" s="28">
        <f t="shared" si="308"/>
        <v>0</v>
      </c>
      <c r="Z3692" s="6">
        <f>IFERROR((Table1[[#This Row],[Total Cost SDG]]/Table1[[#This Row],[Volume MT/Head]]),0)</f>
        <v>0</v>
      </c>
      <c r="AA3692" s="57" t="e">
        <f t="shared" si="309"/>
        <v>#DIV/0!</v>
      </c>
      <c r="AB3692" s="57">
        <f>IFERROR((Table1[[#This Row],[Total Cost USD]]/Table1[[#This Row],[Volume MT/Head]]),0)</f>
        <v>0</v>
      </c>
      <c r="AD3692" s="6">
        <f>Table1[[#This Row],[Volume MT/Head]]-Table1[[#This Row],[Delivered MT]]</f>
        <v>0</v>
      </c>
      <c r="AE3692" s="6">
        <f>Table1[[#This Row],[Delivered MT]]*Table1[[#This Row],[Average Cost SDG/MT]]</f>
        <v>0</v>
      </c>
    </row>
    <row r="3693" spans="1:31" hidden="1" x14ac:dyDescent="0.2">
      <c r="A3693" s="1">
        <v>3704</v>
      </c>
      <c r="P3693" s="6">
        <f t="shared" si="306"/>
        <v>0</v>
      </c>
      <c r="R3693" s="6">
        <f t="shared" si="307"/>
        <v>0</v>
      </c>
      <c r="S3693" s="57">
        <f t="shared" si="310"/>
        <v>0</v>
      </c>
      <c r="T3693" s="6">
        <f>Table1[[#This Row],[Volume in Units]]*Table1[[#This Row],[Price SDG/Unit]]</f>
        <v>0</v>
      </c>
      <c r="U3693" s="57">
        <f>Table1[[#This Row],[Volume MT/Head]]*Table1[[#This Row],[Price USD/(MT/Head)]]</f>
        <v>0</v>
      </c>
      <c r="W3693" s="28">
        <f>Table1[[#This Row],[Commission SDG/MT]]*Table1[[#This Row],[Volume in Units]]</f>
        <v>0</v>
      </c>
      <c r="Y3693" s="28">
        <f t="shared" si="308"/>
        <v>0</v>
      </c>
      <c r="Z3693" s="6">
        <f>IFERROR((Table1[[#This Row],[Total Cost SDG]]/Table1[[#This Row],[Volume MT/Head]]),0)</f>
        <v>0</v>
      </c>
      <c r="AA3693" s="57" t="e">
        <f t="shared" si="309"/>
        <v>#DIV/0!</v>
      </c>
      <c r="AB3693" s="57">
        <f>IFERROR((Table1[[#This Row],[Total Cost USD]]/Table1[[#This Row],[Volume MT/Head]]),0)</f>
        <v>0</v>
      </c>
      <c r="AD3693" s="6">
        <f>Table1[[#This Row],[Volume MT/Head]]-Table1[[#This Row],[Delivered MT]]</f>
        <v>0</v>
      </c>
      <c r="AE3693" s="6">
        <f>Table1[[#This Row],[Delivered MT]]*Table1[[#This Row],[Average Cost SDG/MT]]</f>
        <v>0</v>
      </c>
    </row>
    <row r="3694" spans="1:31" hidden="1" x14ac:dyDescent="0.2">
      <c r="A3694" s="1">
        <v>3705</v>
      </c>
      <c r="P3694" s="6">
        <f t="shared" si="306"/>
        <v>0</v>
      </c>
      <c r="R3694" s="6">
        <f t="shared" si="307"/>
        <v>0</v>
      </c>
      <c r="S3694" s="57">
        <f t="shared" si="310"/>
        <v>0</v>
      </c>
      <c r="T3694" s="6">
        <f>Table1[[#This Row],[Volume in Units]]*Table1[[#This Row],[Price SDG/Unit]]</f>
        <v>0</v>
      </c>
      <c r="U3694" s="57">
        <f>Table1[[#This Row],[Volume MT/Head]]*Table1[[#This Row],[Price USD/(MT/Head)]]</f>
        <v>0</v>
      </c>
      <c r="W3694" s="28">
        <f>Table1[[#This Row],[Commission SDG/MT]]*Table1[[#This Row],[Volume in Units]]</f>
        <v>0</v>
      </c>
      <c r="Y3694" s="28">
        <f t="shared" si="308"/>
        <v>0</v>
      </c>
      <c r="Z3694" s="6">
        <f>IFERROR((Table1[[#This Row],[Total Cost SDG]]/Table1[[#This Row],[Volume MT/Head]]),0)</f>
        <v>0</v>
      </c>
      <c r="AA3694" s="57" t="e">
        <f t="shared" si="309"/>
        <v>#DIV/0!</v>
      </c>
      <c r="AB3694" s="57">
        <f>IFERROR((Table1[[#This Row],[Total Cost USD]]/Table1[[#This Row],[Volume MT/Head]]),0)</f>
        <v>0</v>
      </c>
      <c r="AD3694" s="6">
        <f>Table1[[#This Row],[Volume MT/Head]]-Table1[[#This Row],[Delivered MT]]</f>
        <v>0</v>
      </c>
      <c r="AE3694" s="6">
        <f>Table1[[#This Row],[Delivered MT]]*Table1[[#This Row],[Average Cost SDG/MT]]</f>
        <v>0</v>
      </c>
    </row>
    <row r="3695" spans="1:31" hidden="1" x14ac:dyDescent="0.2">
      <c r="A3695" s="1">
        <v>3706</v>
      </c>
      <c r="P3695" s="6">
        <f t="shared" si="306"/>
        <v>0</v>
      </c>
      <c r="R3695" s="6">
        <f t="shared" si="307"/>
        <v>0</v>
      </c>
      <c r="S3695" s="57">
        <f t="shared" si="310"/>
        <v>0</v>
      </c>
      <c r="T3695" s="6">
        <f>Table1[[#This Row],[Volume in Units]]*Table1[[#This Row],[Price SDG/Unit]]</f>
        <v>0</v>
      </c>
      <c r="U3695" s="57">
        <f>Table1[[#This Row],[Volume MT/Head]]*Table1[[#This Row],[Price USD/(MT/Head)]]</f>
        <v>0</v>
      </c>
      <c r="W3695" s="28">
        <f>Table1[[#This Row],[Commission SDG/MT]]*Table1[[#This Row],[Volume in Units]]</f>
        <v>0</v>
      </c>
      <c r="Y3695" s="28">
        <f t="shared" si="308"/>
        <v>0</v>
      </c>
      <c r="Z3695" s="6">
        <f>IFERROR((Table1[[#This Row],[Total Cost SDG]]/Table1[[#This Row],[Volume MT/Head]]),0)</f>
        <v>0</v>
      </c>
      <c r="AA3695" s="57" t="e">
        <f t="shared" si="309"/>
        <v>#DIV/0!</v>
      </c>
      <c r="AB3695" s="57">
        <f>IFERROR((Table1[[#This Row],[Total Cost USD]]/Table1[[#This Row],[Volume MT/Head]]),0)</f>
        <v>0</v>
      </c>
      <c r="AD3695" s="6">
        <f>Table1[[#This Row],[Volume MT/Head]]-Table1[[#This Row],[Delivered MT]]</f>
        <v>0</v>
      </c>
      <c r="AE3695" s="6">
        <f>Table1[[#This Row],[Delivered MT]]*Table1[[#This Row],[Average Cost SDG/MT]]</f>
        <v>0</v>
      </c>
    </row>
    <row r="3696" spans="1:31" hidden="1" x14ac:dyDescent="0.2">
      <c r="A3696" s="1">
        <v>3707</v>
      </c>
      <c r="P3696" s="6">
        <f t="shared" si="306"/>
        <v>0</v>
      </c>
      <c r="R3696" s="6">
        <f t="shared" si="307"/>
        <v>0</v>
      </c>
      <c r="S3696" s="57">
        <f t="shared" si="310"/>
        <v>0</v>
      </c>
      <c r="T3696" s="6">
        <f>Table1[[#This Row],[Volume in Units]]*Table1[[#This Row],[Price SDG/Unit]]</f>
        <v>0</v>
      </c>
      <c r="U3696" s="57">
        <f>Table1[[#This Row],[Volume MT/Head]]*Table1[[#This Row],[Price USD/(MT/Head)]]</f>
        <v>0</v>
      </c>
      <c r="W3696" s="28">
        <f>Table1[[#This Row],[Commission SDG/MT]]*Table1[[#This Row],[Volume in Units]]</f>
        <v>0</v>
      </c>
      <c r="Y3696" s="28">
        <f t="shared" si="308"/>
        <v>0</v>
      </c>
      <c r="Z3696" s="6">
        <f>IFERROR((Table1[[#This Row],[Total Cost SDG]]/Table1[[#This Row],[Volume MT/Head]]),0)</f>
        <v>0</v>
      </c>
      <c r="AA3696" s="57" t="e">
        <f t="shared" si="309"/>
        <v>#DIV/0!</v>
      </c>
      <c r="AB3696" s="57">
        <f>IFERROR((Table1[[#This Row],[Total Cost USD]]/Table1[[#This Row],[Volume MT/Head]]),0)</f>
        <v>0</v>
      </c>
      <c r="AD3696" s="6">
        <f>Table1[[#This Row],[Volume MT/Head]]-Table1[[#This Row],[Delivered MT]]</f>
        <v>0</v>
      </c>
      <c r="AE3696" s="6">
        <f>Table1[[#This Row],[Delivered MT]]*Table1[[#This Row],[Average Cost SDG/MT]]</f>
        <v>0</v>
      </c>
    </row>
    <row r="3697" spans="1:31" hidden="1" x14ac:dyDescent="0.2">
      <c r="A3697" s="1">
        <v>3708</v>
      </c>
      <c r="P3697" s="6">
        <f t="shared" si="306"/>
        <v>0</v>
      </c>
      <c r="R3697" s="6">
        <f t="shared" si="307"/>
        <v>0</v>
      </c>
      <c r="S3697" s="57">
        <f t="shared" si="310"/>
        <v>0</v>
      </c>
      <c r="T3697" s="6">
        <f>Table1[[#This Row],[Volume in Units]]*Table1[[#This Row],[Price SDG/Unit]]</f>
        <v>0</v>
      </c>
      <c r="U3697" s="57">
        <f>Table1[[#This Row],[Volume MT/Head]]*Table1[[#This Row],[Price USD/(MT/Head)]]</f>
        <v>0</v>
      </c>
      <c r="W3697" s="28">
        <f>Table1[[#This Row],[Commission SDG/MT]]*Table1[[#This Row],[Volume in Units]]</f>
        <v>0</v>
      </c>
      <c r="Y3697" s="28">
        <f t="shared" si="308"/>
        <v>0</v>
      </c>
      <c r="Z3697" s="6">
        <f>IFERROR((Table1[[#This Row],[Total Cost SDG]]/Table1[[#This Row],[Volume MT/Head]]),0)</f>
        <v>0</v>
      </c>
      <c r="AA3697" s="57" t="e">
        <f t="shared" si="309"/>
        <v>#DIV/0!</v>
      </c>
      <c r="AB3697" s="57">
        <f>IFERROR((Table1[[#This Row],[Total Cost USD]]/Table1[[#This Row],[Volume MT/Head]]),0)</f>
        <v>0</v>
      </c>
      <c r="AD3697" s="6">
        <f>Table1[[#This Row],[Volume MT/Head]]-Table1[[#This Row],[Delivered MT]]</f>
        <v>0</v>
      </c>
      <c r="AE3697" s="6">
        <f>Table1[[#This Row],[Delivered MT]]*Table1[[#This Row],[Average Cost SDG/MT]]</f>
        <v>0</v>
      </c>
    </row>
    <row r="3698" spans="1:31" hidden="1" x14ac:dyDescent="0.2">
      <c r="A3698" s="1">
        <v>3709</v>
      </c>
      <c r="P3698" s="6">
        <f t="shared" si="306"/>
        <v>0</v>
      </c>
      <c r="R3698" s="6">
        <f t="shared" si="307"/>
        <v>0</v>
      </c>
      <c r="S3698" s="57">
        <f t="shared" si="310"/>
        <v>0</v>
      </c>
      <c r="T3698" s="6">
        <f>Table1[[#This Row],[Volume in Units]]*Table1[[#This Row],[Price SDG/Unit]]</f>
        <v>0</v>
      </c>
      <c r="U3698" s="57">
        <f>Table1[[#This Row],[Volume MT/Head]]*Table1[[#This Row],[Price USD/(MT/Head)]]</f>
        <v>0</v>
      </c>
      <c r="W3698" s="28">
        <f>Table1[[#This Row],[Commission SDG/MT]]*Table1[[#This Row],[Volume in Units]]</f>
        <v>0</v>
      </c>
      <c r="Y3698" s="28">
        <f t="shared" si="308"/>
        <v>0</v>
      </c>
      <c r="Z3698" s="6">
        <f>IFERROR((Table1[[#This Row],[Total Cost SDG]]/Table1[[#This Row],[Volume MT/Head]]),0)</f>
        <v>0</v>
      </c>
      <c r="AA3698" s="57" t="e">
        <f t="shared" si="309"/>
        <v>#DIV/0!</v>
      </c>
      <c r="AB3698" s="57">
        <f>IFERROR((Table1[[#This Row],[Total Cost USD]]/Table1[[#This Row],[Volume MT/Head]]),0)</f>
        <v>0</v>
      </c>
      <c r="AD3698" s="6">
        <f>Table1[[#This Row],[Volume MT/Head]]-Table1[[#This Row],[Delivered MT]]</f>
        <v>0</v>
      </c>
      <c r="AE3698" s="6">
        <f>Table1[[#This Row],[Delivered MT]]*Table1[[#This Row],[Average Cost SDG/MT]]</f>
        <v>0</v>
      </c>
    </row>
    <row r="3699" spans="1:31" hidden="1" x14ac:dyDescent="0.2">
      <c r="A3699" s="1">
        <v>3710</v>
      </c>
      <c r="P3699" s="6">
        <f t="shared" si="306"/>
        <v>0</v>
      </c>
      <c r="R3699" s="6">
        <f t="shared" si="307"/>
        <v>0</v>
      </c>
      <c r="S3699" s="57">
        <f t="shared" si="310"/>
        <v>0</v>
      </c>
      <c r="T3699" s="6">
        <f>Table1[[#This Row],[Volume in Units]]*Table1[[#This Row],[Price SDG/Unit]]</f>
        <v>0</v>
      </c>
      <c r="U3699" s="57">
        <f>Table1[[#This Row],[Volume MT/Head]]*Table1[[#This Row],[Price USD/(MT/Head)]]</f>
        <v>0</v>
      </c>
      <c r="W3699" s="28">
        <f>Table1[[#This Row],[Commission SDG/MT]]*Table1[[#This Row],[Volume in Units]]</f>
        <v>0</v>
      </c>
      <c r="Y3699" s="28">
        <f t="shared" si="308"/>
        <v>0</v>
      </c>
      <c r="Z3699" s="6">
        <f>IFERROR((Table1[[#This Row],[Total Cost SDG]]/Table1[[#This Row],[Volume MT/Head]]),0)</f>
        <v>0</v>
      </c>
      <c r="AA3699" s="57" t="e">
        <f t="shared" si="309"/>
        <v>#DIV/0!</v>
      </c>
      <c r="AB3699" s="57">
        <f>IFERROR((Table1[[#This Row],[Total Cost USD]]/Table1[[#This Row],[Volume MT/Head]]),0)</f>
        <v>0</v>
      </c>
      <c r="AD3699" s="6">
        <f>Table1[[#This Row],[Volume MT/Head]]-Table1[[#This Row],[Delivered MT]]</f>
        <v>0</v>
      </c>
      <c r="AE3699" s="6">
        <f>Table1[[#This Row],[Delivered MT]]*Table1[[#This Row],[Average Cost SDG/MT]]</f>
        <v>0</v>
      </c>
    </row>
    <row r="3700" spans="1:31" hidden="1" x14ac:dyDescent="0.2">
      <c r="A3700" s="1">
        <v>3711</v>
      </c>
      <c r="P3700" s="6">
        <f t="shared" si="306"/>
        <v>0</v>
      </c>
      <c r="R3700" s="6">
        <f t="shared" si="307"/>
        <v>0</v>
      </c>
      <c r="S3700" s="57">
        <f t="shared" si="310"/>
        <v>0</v>
      </c>
      <c r="T3700" s="6">
        <f>Table1[[#This Row],[Volume in Units]]*Table1[[#This Row],[Price SDG/Unit]]</f>
        <v>0</v>
      </c>
      <c r="U3700" s="57">
        <f>Table1[[#This Row],[Volume MT/Head]]*Table1[[#This Row],[Price USD/(MT/Head)]]</f>
        <v>0</v>
      </c>
      <c r="W3700" s="28">
        <f>Table1[[#This Row],[Commission SDG/MT]]*Table1[[#This Row],[Volume in Units]]</f>
        <v>0</v>
      </c>
      <c r="Y3700" s="28">
        <f t="shared" si="308"/>
        <v>0</v>
      </c>
      <c r="Z3700" s="6">
        <f>IFERROR((Table1[[#This Row],[Total Cost SDG]]/Table1[[#This Row],[Volume MT/Head]]),0)</f>
        <v>0</v>
      </c>
      <c r="AA3700" s="57" t="e">
        <f t="shared" si="309"/>
        <v>#DIV/0!</v>
      </c>
      <c r="AB3700" s="57">
        <f>IFERROR((Table1[[#This Row],[Total Cost USD]]/Table1[[#This Row],[Volume MT/Head]]),0)</f>
        <v>0</v>
      </c>
      <c r="AD3700" s="6">
        <f>Table1[[#This Row],[Volume MT/Head]]-Table1[[#This Row],[Delivered MT]]</f>
        <v>0</v>
      </c>
      <c r="AE3700" s="6">
        <f>Table1[[#This Row],[Delivered MT]]*Table1[[#This Row],[Average Cost SDG/MT]]</f>
        <v>0</v>
      </c>
    </row>
    <row r="3701" spans="1:31" hidden="1" x14ac:dyDescent="0.2">
      <c r="A3701" s="1">
        <v>3712</v>
      </c>
      <c r="P3701" s="6">
        <f t="shared" si="306"/>
        <v>0</v>
      </c>
      <c r="R3701" s="6">
        <f t="shared" si="307"/>
        <v>0</v>
      </c>
      <c r="S3701" s="57">
        <f t="shared" si="310"/>
        <v>0</v>
      </c>
      <c r="T3701" s="6">
        <f>Table1[[#This Row],[Volume in Units]]*Table1[[#This Row],[Price SDG/Unit]]</f>
        <v>0</v>
      </c>
      <c r="U3701" s="57">
        <f>Table1[[#This Row],[Volume MT/Head]]*Table1[[#This Row],[Price USD/(MT/Head)]]</f>
        <v>0</v>
      </c>
      <c r="W3701" s="28">
        <f>Table1[[#This Row],[Commission SDG/MT]]*Table1[[#This Row],[Volume in Units]]</f>
        <v>0</v>
      </c>
      <c r="Y3701" s="28">
        <f t="shared" si="308"/>
        <v>0</v>
      </c>
      <c r="Z3701" s="6">
        <f>IFERROR((Table1[[#This Row],[Total Cost SDG]]/Table1[[#This Row],[Volume MT/Head]]),0)</f>
        <v>0</v>
      </c>
      <c r="AA3701" s="57" t="e">
        <f t="shared" si="309"/>
        <v>#DIV/0!</v>
      </c>
      <c r="AB3701" s="57">
        <f>IFERROR((Table1[[#This Row],[Total Cost USD]]/Table1[[#This Row],[Volume MT/Head]]),0)</f>
        <v>0</v>
      </c>
      <c r="AD3701" s="6">
        <f>Table1[[#This Row],[Volume MT/Head]]-Table1[[#This Row],[Delivered MT]]</f>
        <v>0</v>
      </c>
      <c r="AE3701" s="6">
        <f>Table1[[#This Row],[Delivered MT]]*Table1[[#This Row],[Average Cost SDG/MT]]</f>
        <v>0</v>
      </c>
    </row>
    <row r="3702" spans="1:31" hidden="1" x14ac:dyDescent="0.2">
      <c r="A3702" s="1">
        <v>3713</v>
      </c>
      <c r="P3702" s="6">
        <f t="shared" si="306"/>
        <v>0</v>
      </c>
      <c r="R3702" s="6">
        <f t="shared" si="307"/>
        <v>0</v>
      </c>
      <c r="S3702" s="57">
        <f t="shared" si="310"/>
        <v>0</v>
      </c>
      <c r="T3702" s="6">
        <f>Table1[[#This Row],[Volume in Units]]*Table1[[#This Row],[Price SDG/Unit]]</f>
        <v>0</v>
      </c>
      <c r="U3702" s="57">
        <f>Table1[[#This Row],[Volume MT/Head]]*Table1[[#This Row],[Price USD/(MT/Head)]]</f>
        <v>0</v>
      </c>
      <c r="W3702" s="28">
        <f>Table1[[#This Row],[Commission SDG/MT]]*Table1[[#This Row],[Volume in Units]]</f>
        <v>0</v>
      </c>
      <c r="Y3702" s="28">
        <f t="shared" si="308"/>
        <v>0</v>
      </c>
      <c r="Z3702" s="6">
        <f>IFERROR((Table1[[#This Row],[Total Cost SDG]]/Table1[[#This Row],[Volume MT/Head]]),0)</f>
        <v>0</v>
      </c>
      <c r="AA3702" s="57" t="e">
        <f t="shared" si="309"/>
        <v>#DIV/0!</v>
      </c>
      <c r="AB3702" s="57">
        <f>IFERROR((Table1[[#This Row],[Total Cost USD]]/Table1[[#This Row],[Volume MT/Head]]),0)</f>
        <v>0</v>
      </c>
      <c r="AD3702" s="6">
        <f>Table1[[#This Row],[Volume MT/Head]]-Table1[[#This Row],[Delivered MT]]</f>
        <v>0</v>
      </c>
      <c r="AE3702" s="6">
        <f>Table1[[#This Row],[Delivered MT]]*Table1[[#This Row],[Average Cost SDG/MT]]</f>
        <v>0</v>
      </c>
    </row>
    <row r="3703" spans="1:31" hidden="1" x14ac:dyDescent="0.2">
      <c r="A3703" s="1">
        <v>3714</v>
      </c>
      <c r="P3703" s="6">
        <f t="shared" si="306"/>
        <v>0</v>
      </c>
      <c r="R3703" s="6">
        <f t="shared" si="307"/>
        <v>0</v>
      </c>
      <c r="S3703" s="57">
        <f t="shared" si="310"/>
        <v>0</v>
      </c>
      <c r="T3703" s="6">
        <f>Table1[[#This Row],[Volume in Units]]*Table1[[#This Row],[Price SDG/Unit]]</f>
        <v>0</v>
      </c>
      <c r="U3703" s="57">
        <f>Table1[[#This Row],[Volume MT/Head]]*Table1[[#This Row],[Price USD/(MT/Head)]]</f>
        <v>0</v>
      </c>
      <c r="W3703" s="28">
        <f>Table1[[#This Row],[Commission SDG/MT]]*Table1[[#This Row],[Volume in Units]]</f>
        <v>0</v>
      </c>
      <c r="Y3703" s="28">
        <f t="shared" si="308"/>
        <v>0</v>
      </c>
      <c r="Z3703" s="6">
        <f>IFERROR((Table1[[#This Row],[Total Cost SDG]]/Table1[[#This Row],[Volume MT/Head]]),0)</f>
        <v>0</v>
      </c>
      <c r="AA3703" s="57" t="e">
        <f t="shared" si="309"/>
        <v>#DIV/0!</v>
      </c>
      <c r="AB3703" s="57">
        <f>IFERROR((Table1[[#This Row],[Total Cost USD]]/Table1[[#This Row],[Volume MT/Head]]),0)</f>
        <v>0</v>
      </c>
      <c r="AD3703" s="6">
        <f>Table1[[#This Row],[Volume MT/Head]]-Table1[[#This Row],[Delivered MT]]</f>
        <v>0</v>
      </c>
      <c r="AE3703" s="6">
        <f>Table1[[#This Row],[Delivered MT]]*Table1[[#This Row],[Average Cost SDG/MT]]</f>
        <v>0</v>
      </c>
    </row>
    <row r="3704" spans="1:31" hidden="1" x14ac:dyDescent="0.2">
      <c r="A3704" s="1">
        <v>3715</v>
      </c>
      <c r="P3704" s="6">
        <f t="shared" si="306"/>
        <v>0</v>
      </c>
      <c r="R3704" s="6">
        <f t="shared" si="307"/>
        <v>0</v>
      </c>
      <c r="S3704" s="57">
        <f t="shared" si="310"/>
        <v>0</v>
      </c>
      <c r="T3704" s="6">
        <f>Table1[[#This Row],[Volume in Units]]*Table1[[#This Row],[Price SDG/Unit]]</f>
        <v>0</v>
      </c>
      <c r="U3704" s="57">
        <f>Table1[[#This Row],[Volume MT/Head]]*Table1[[#This Row],[Price USD/(MT/Head)]]</f>
        <v>0</v>
      </c>
      <c r="W3704" s="28">
        <f>Table1[[#This Row],[Commission SDG/MT]]*Table1[[#This Row],[Volume in Units]]</f>
        <v>0</v>
      </c>
      <c r="Y3704" s="28">
        <f t="shared" si="308"/>
        <v>0</v>
      </c>
      <c r="Z3704" s="6">
        <f>IFERROR((Table1[[#This Row],[Total Cost SDG]]/Table1[[#This Row],[Volume MT/Head]]),0)</f>
        <v>0</v>
      </c>
      <c r="AA3704" s="57" t="e">
        <f t="shared" si="309"/>
        <v>#DIV/0!</v>
      </c>
      <c r="AB3704" s="57">
        <f>IFERROR((Table1[[#This Row],[Total Cost USD]]/Table1[[#This Row],[Volume MT/Head]]),0)</f>
        <v>0</v>
      </c>
      <c r="AD3704" s="6">
        <f>Table1[[#This Row],[Volume MT/Head]]-Table1[[#This Row],[Delivered MT]]</f>
        <v>0</v>
      </c>
      <c r="AE3704" s="6">
        <f>Table1[[#This Row],[Delivered MT]]*Table1[[#This Row],[Average Cost SDG/MT]]</f>
        <v>0</v>
      </c>
    </row>
    <row r="3705" spans="1:31" hidden="1" x14ac:dyDescent="0.2">
      <c r="A3705" s="1">
        <v>3716</v>
      </c>
      <c r="P3705" s="6">
        <f t="shared" si="306"/>
        <v>0</v>
      </c>
      <c r="R3705" s="6">
        <f t="shared" si="307"/>
        <v>0</v>
      </c>
      <c r="S3705" s="57">
        <f t="shared" si="310"/>
        <v>0</v>
      </c>
      <c r="T3705" s="6">
        <f>Table1[[#This Row],[Volume in Units]]*Table1[[#This Row],[Price SDG/Unit]]</f>
        <v>0</v>
      </c>
      <c r="U3705" s="57">
        <f>Table1[[#This Row],[Volume MT/Head]]*Table1[[#This Row],[Price USD/(MT/Head)]]</f>
        <v>0</v>
      </c>
      <c r="W3705" s="28">
        <f>Table1[[#This Row],[Commission SDG/MT]]*Table1[[#This Row],[Volume in Units]]</f>
        <v>0</v>
      </c>
      <c r="Y3705" s="28">
        <f t="shared" si="308"/>
        <v>0</v>
      </c>
      <c r="Z3705" s="6">
        <f>IFERROR((Table1[[#This Row],[Total Cost SDG]]/Table1[[#This Row],[Volume MT/Head]]),0)</f>
        <v>0</v>
      </c>
      <c r="AA3705" s="57" t="e">
        <f t="shared" si="309"/>
        <v>#DIV/0!</v>
      </c>
      <c r="AB3705" s="57">
        <f>IFERROR((Table1[[#This Row],[Total Cost USD]]/Table1[[#This Row],[Volume MT/Head]]),0)</f>
        <v>0</v>
      </c>
      <c r="AD3705" s="6">
        <f>Table1[[#This Row],[Volume MT/Head]]-Table1[[#This Row],[Delivered MT]]</f>
        <v>0</v>
      </c>
      <c r="AE3705" s="6">
        <f>Table1[[#This Row],[Delivered MT]]*Table1[[#This Row],[Average Cost SDG/MT]]</f>
        <v>0</v>
      </c>
    </row>
    <row r="3706" spans="1:31" hidden="1" x14ac:dyDescent="0.2">
      <c r="A3706" s="1">
        <v>3717</v>
      </c>
      <c r="P3706" s="6">
        <f t="shared" si="306"/>
        <v>0</v>
      </c>
      <c r="R3706" s="6">
        <f t="shared" si="307"/>
        <v>0</v>
      </c>
      <c r="S3706" s="57">
        <f t="shared" si="310"/>
        <v>0</v>
      </c>
      <c r="T3706" s="6">
        <f>Table1[[#This Row],[Volume in Units]]*Table1[[#This Row],[Price SDG/Unit]]</f>
        <v>0</v>
      </c>
      <c r="U3706" s="57">
        <f>Table1[[#This Row],[Volume MT/Head]]*Table1[[#This Row],[Price USD/(MT/Head)]]</f>
        <v>0</v>
      </c>
      <c r="W3706" s="28">
        <f>Table1[[#This Row],[Commission SDG/MT]]*Table1[[#This Row],[Volume in Units]]</f>
        <v>0</v>
      </c>
      <c r="Y3706" s="28">
        <f t="shared" si="308"/>
        <v>0</v>
      </c>
      <c r="Z3706" s="6">
        <f>IFERROR((Table1[[#This Row],[Total Cost SDG]]/Table1[[#This Row],[Volume MT/Head]]),0)</f>
        <v>0</v>
      </c>
      <c r="AA3706" s="57" t="e">
        <f t="shared" si="309"/>
        <v>#DIV/0!</v>
      </c>
      <c r="AB3706" s="57">
        <f>IFERROR((Table1[[#This Row],[Total Cost USD]]/Table1[[#This Row],[Volume MT/Head]]),0)</f>
        <v>0</v>
      </c>
      <c r="AD3706" s="6">
        <f>Table1[[#This Row],[Volume MT/Head]]-Table1[[#This Row],[Delivered MT]]</f>
        <v>0</v>
      </c>
      <c r="AE3706" s="6">
        <f>Table1[[#This Row],[Delivered MT]]*Table1[[#This Row],[Average Cost SDG/MT]]</f>
        <v>0</v>
      </c>
    </row>
    <row r="3707" spans="1:31" hidden="1" x14ac:dyDescent="0.2">
      <c r="A3707" s="1">
        <v>3718</v>
      </c>
      <c r="P3707" s="6">
        <f t="shared" si="306"/>
        <v>0</v>
      </c>
      <c r="R3707" s="6">
        <f t="shared" si="307"/>
        <v>0</v>
      </c>
      <c r="S3707" s="57">
        <f t="shared" si="310"/>
        <v>0</v>
      </c>
      <c r="T3707" s="6">
        <f>Table1[[#This Row],[Volume in Units]]*Table1[[#This Row],[Price SDG/Unit]]</f>
        <v>0</v>
      </c>
      <c r="U3707" s="57">
        <f>Table1[[#This Row],[Volume MT/Head]]*Table1[[#This Row],[Price USD/(MT/Head)]]</f>
        <v>0</v>
      </c>
      <c r="W3707" s="28">
        <f>Table1[[#This Row],[Commission SDG/MT]]*Table1[[#This Row],[Volume in Units]]</f>
        <v>0</v>
      </c>
      <c r="Y3707" s="28">
        <f t="shared" si="308"/>
        <v>0</v>
      </c>
      <c r="Z3707" s="6">
        <f>IFERROR((Table1[[#This Row],[Total Cost SDG]]/Table1[[#This Row],[Volume MT/Head]]),0)</f>
        <v>0</v>
      </c>
      <c r="AA3707" s="57" t="e">
        <f t="shared" si="309"/>
        <v>#DIV/0!</v>
      </c>
      <c r="AB3707" s="57">
        <f>IFERROR((Table1[[#This Row],[Total Cost USD]]/Table1[[#This Row],[Volume MT/Head]]),0)</f>
        <v>0</v>
      </c>
      <c r="AD3707" s="6">
        <f>Table1[[#This Row],[Volume MT/Head]]-Table1[[#This Row],[Delivered MT]]</f>
        <v>0</v>
      </c>
      <c r="AE3707" s="6">
        <f>Table1[[#This Row],[Delivered MT]]*Table1[[#This Row],[Average Cost SDG/MT]]</f>
        <v>0</v>
      </c>
    </row>
    <row r="3708" spans="1:31" hidden="1" x14ac:dyDescent="0.2">
      <c r="A3708" s="1">
        <v>3719</v>
      </c>
      <c r="P3708" s="6">
        <f t="shared" si="306"/>
        <v>0</v>
      </c>
      <c r="R3708" s="6">
        <f t="shared" si="307"/>
        <v>0</v>
      </c>
      <c r="S3708" s="57">
        <f t="shared" si="310"/>
        <v>0</v>
      </c>
      <c r="T3708" s="6">
        <f>Table1[[#This Row],[Volume in Units]]*Table1[[#This Row],[Price SDG/Unit]]</f>
        <v>0</v>
      </c>
      <c r="U3708" s="57">
        <f>Table1[[#This Row],[Volume MT/Head]]*Table1[[#This Row],[Price USD/(MT/Head)]]</f>
        <v>0</v>
      </c>
      <c r="W3708" s="28">
        <f>Table1[[#This Row],[Commission SDG/MT]]*Table1[[#This Row],[Volume in Units]]</f>
        <v>0</v>
      </c>
      <c r="Y3708" s="28">
        <f t="shared" si="308"/>
        <v>0</v>
      </c>
      <c r="Z3708" s="6">
        <f>IFERROR((Table1[[#This Row],[Total Cost SDG]]/Table1[[#This Row],[Volume MT/Head]]),0)</f>
        <v>0</v>
      </c>
      <c r="AA3708" s="57" t="e">
        <f t="shared" si="309"/>
        <v>#DIV/0!</v>
      </c>
      <c r="AB3708" s="57">
        <f>IFERROR((Table1[[#This Row],[Total Cost USD]]/Table1[[#This Row],[Volume MT/Head]]),0)</f>
        <v>0</v>
      </c>
      <c r="AD3708" s="6">
        <f>Table1[[#This Row],[Volume MT/Head]]-Table1[[#This Row],[Delivered MT]]</f>
        <v>0</v>
      </c>
      <c r="AE3708" s="6">
        <f>Table1[[#This Row],[Delivered MT]]*Table1[[#This Row],[Average Cost SDG/MT]]</f>
        <v>0</v>
      </c>
    </row>
    <row r="3709" spans="1:31" hidden="1" x14ac:dyDescent="0.2">
      <c r="A3709" s="1">
        <v>3720</v>
      </c>
      <c r="P3709" s="6">
        <f t="shared" si="306"/>
        <v>0</v>
      </c>
      <c r="R3709" s="6">
        <f t="shared" si="307"/>
        <v>0</v>
      </c>
      <c r="S3709" s="57">
        <f t="shared" si="310"/>
        <v>0</v>
      </c>
      <c r="T3709" s="6">
        <f>Table1[[#This Row],[Volume in Units]]*Table1[[#This Row],[Price SDG/Unit]]</f>
        <v>0</v>
      </c>
      <c r="U3709" s="57">
        <f>Table1[[#This Row],[Volume MT/Head]]*Table1[[#This Row],[Price USD/(MT/Head)]]</f>
        <v>0</v>
      </c>
      <c r="W3709" s="28">
        <f>Table1[[#This Row],[Commission SDG/MT]]*Table1[[#This Row],[Volume in Units]]</f>
        <v>0</v>
      </c>
      <c r="Y3709" s="28">
        <f t="shared" si="308"/>
        <v>0</v>
      </c>
      <c r="Z3709" s="6">
        <f>IFERROR((Table1[[#This Row],[Total Cost SDG]]/Table1[[#This Row],[Volume MT/Head]]),0)</f>
        <v>0</v>
      </c>
      <c r="AA3709" s="57" t="e">
        <f t="shared" si="309"/>
        <v>#DIV/0!</v>
      </c>
      <c r="AB3709" s="57">
        <f>IFERROR((Table1[[#This Row],[Total Cost USD]]/Table1[[#This Row],[Volume MT/Head]]),0)</f>
        <v>0</v>
      </c>
      <c r="AD3709" s="6">
        <f>Table1[[#This Row],[Volume MT/Head]]-Table1[[#This Row],[Delivered MT]]</f>
        <v>0</v>
      </c>
      <c r="AE3709" s="6">
        <f>Table1[[#This Row],[Delivered MT]]*Table1[[#This Row],[Average Cost SDG/MT]]</f>
        <v>0</v>
      </c>
    </row>
    <row r="3710" spans="1:31" hidden="1" x14ac:dyDescent="0.2">
      <c r="A3710" s="1">
        <v>3721</v>
      </c>
      <c r="P3710" s="6">
        <f t="shared" si="306"/>
        <v>0</v>
      </c>
      <c r="R3710" s="6">
        <f t="shared" si="307"/>
        <v>0</v>
      </c>
      <c r="S3710" s="57">
        <f t="shared" si="310"/>
        <v>0</v>
      </c>
      <c r="T3710" s="6">
        <f>Table1[[#This Row],[Volume in Units]]*Table1[[#This Row],[Price SDG/Unit]]</f>
        <v>0</v>
      </c>
      <c r="U3710" s="57">
        <f>Table1[[#This Row],[Volume MT/Head]]*Table1[[#This Row],[Price USD/(MT/Head)]]</f>
        <v>0</v>
      </c>
      <c r="W3710" s="28">
        <f>Table1[[#This Row],[Commission SDG/MT]]*Table1[[#This Row],[Volume in Units]]</f>
        <v>0</v>
      </c>
      <c r="Y3710" s="28">
        <f t="shared" si="308"/>
        <v>0</v>
      </c>
      <c r="Z3710" s="6">
        <f>IFERROR((Table1[[#This Row],[Total Cost SDG]]/Table1[[#This Row],[Volume MT/Head]]),0)</f>
        <v>0</v>
      </c>
      <c r="AA3710" s="57" t="e">
        <f t="shared" si="309"/>
        <v>#DIV/0!</v>
      </c>
      <c r="AB3710" s="57">
        <f>IFERROR((Table1[[#This Row],[Total Cost USD]]/Table1[[#This Row],[Volume MT/Head]]),0)</f>
        <v>0</v>
      </c>
      <c r="AD3710" s="6">
        <f>Table1[[#This Row],[Volume MT/Head]]-Table1[[#This Row],[Delivered MT]]</f>
        <v>0</v>
      </c>
      <c r="AE3710" s="6">
        <f>Table1[[#This Row],[Delivered MT]]*Table1[[#This Row],[Average Cost SDG/MT]]</f>
        <v>0</v>
      </c>
    </row>
    <row r="3711" spans="1:31" hidden="1" x14ac:dyDescent="0.2">
      <c r="A3711" s="1">
        <v>3722</v>
      </c>
      <c r="P3711" s="6">
        <f t="shared" si="306"/>
        <v>0</v>
      </c>
      <c r="R3711" s="6">
        <f t="shared" si="307"/>
        <v>0</v>
      </c>
      <c r="S3711" s="57">
        <f t="shared" si="310"/>
        <v>0</v>
      </c>
      <c r="T3711" s="6">
        <f>Table1[[#This Row],[Volume in Units]]*Table1[[#This Row],[Price SDG/Unit]]</f>
        <v>0</v>
      </c>
      <c r="U3711" s="57">
        <f>Table1[[#This Row],[Volume MT/Head]]*Table1[[#This Row],[Price USD/(MT/Head)]]</f>
        <v>0</v>
      </c>
      <c r="W3711" s="28">
        <f>Table1[[#This Row],[Commission SDG/MT]]*Table1[[#This Row],[Volume in Units]]</f>
        <v>0</v>
      </c>
      <c r="Y3711" s="28">
        <f t="shared" si="308"/>
        <v>0</v>
      </c>
      <c r="Z3711" s="6">
        <f>IFERROR((Table1[[#This Row],[Total Cost SDG]]/Table1[[#This Row],[Volume MT/Head]]),0)</f>
        <v>0</v>
      </c>
      <c r="AA3711" s="57" t="e">
        <f t="shared" si="309"/>
        <v>#DIV/0!</v>
      </c>
      <c r="AB3711" s="57">
        <f>IFERROR((Table1[[#This Row],[Total Cost USD]]/Table1[[#This Row],[Volume MT/Head]]),0)</f>
        <v>0</v>
      </c>
      <c r="AD3711" s="6">
        <f>Table1[[#This Row],[Volume MT/Head]]-Table1[[#This Row],[Delivered MT]]</f>
        <v>0</v>
      </c>
      <c r="AE3711" s="6">
        <f>Table1[[#This Row],[Delivered MT]]*Table1[[#This Row],[Average Cost SDG/MT]]</f>
        <v>0</v>
      </c>
    </row>
    <row r="3712" spans="1:31" hidden="1" x14ac:dyDescent="0.2">
      <c r="A3712" s="1">
        <v>3723</v>
      </c>
      <c r="P3712" s="6">
        <f t="shared" si="306"/>
        <v>0</v>
      </c>
      <c r="R3712" s="6">
        <f t="shared" si="307"/>
        <v>0</v>
      </c>
      <c r="S3712" s="57">
        <f t="shared" si="310"/>
        <v>0</v>
      </c>
      <c r="T3712" s="6">
        <f>Table1[[#This Row],[Volume in Units]]*Table1[[#This Row],[Price SDG/Unit]]</f>
        <v>0</v>
      </c>
      <c r="U3712" s="57">
        <f>Table1[[#This Row],[Volume MT/Head]]*Table1[[#This Row],[Price USD/(MT/Head)]]</f>
        <v>0</v>
      </c>
      <c r="W3712" s="28">
        <f>Table1[[#This Row],[Commission SDG/MT]]*Table1[[#This Row],[Volume in Units]]</f>
        <v>0</v>
      </c>
      <c r="Y3712" s="28">
        <f t="shared" si="308"/>
        <v>0</v>
      </c>
      <c r="Z3712" s="6">
        <f>IFERROR((Table1[[#This Row],[Total Cost SDG]]/Table1[[#This Row],[Volume MT/Head]]),0)</f>
        <v>0</v>
      </c>
      <c r="AA3712" s="57" t="e">
        <f t="shared" si="309"/>
        <v>#DIV/0!</v>
      </c>
      <c r="AB3712" s="57">
        <f>IFERROR((Table1[[#This Row],[Total Cost USD]]/Table1[[#This Row],[Volume MT/Head]]),0)</f>
        <v>0</v>
      </c>
      <c r="AD3712" s="6">
        <f>Table1[[#This Row],[Volume MT/Head]]-Table1[[#This Row],[Delivered MT]]</f>
        <v>0</v>
      </c>
      <c r="AE3712" s="6">
        <f>Table1[[#This Row],[Delivered MT]]*Table1[[#This Row],[Average Cost SDG/MT]]</f>
        <v>0</v>
      </c>
    </row>
    <row r="3713" spans="1:31" hidden="1" x14ac:dyDescent="0.2">
      <c r="A3713" s="1">
        <v>3724</v>
      </c>
      <c r="P3713" s="6">
        <f t="shared" si="306"/>
        <v>0</v>
      </c>
      <c r="R3713" s="6">
        <f t="shared" si="307"/>
        <v>0</v>
      </c>
      <c r="S3713" s="57">
        <f t="shared" si="310"/>
        <v>0</v>
      </c>
      <c r="T3713" s="6">
        <f>Table1[[#This Row],[Volume in Units]]*Table1[[#This Row],[Price SDG/Unit]]</f>
        <v>0</v>
      </c>
      <c r="U3713" s="57">
        <f>Table1[[#This Row],[Volume MT/Head]]*Table1[[#This Row],[Price USD/(MT/Head)]]</f>
        <v>0</v>
      </c>
      <c r="W3713" s="28">
        <f>Table1[[#This Row],[Commission SDG/MT]]*Table1[[#This Row],[Volume in Units]]</f>
        <v>0</v>
      </c>
      <c r="Y3713" s="28">
        <f t="shared" si="308"/>
        <v>0</v>
      </c>
      <c r="Z3713" s="6">
        <f>IFERROR((Table1[[#This Row],[Total Cost SDG]]/Table1[[#This Row],[Volume MT/Head]]),0)</f>
        <v>0</v>
      </c>
      <c r="AA3713" s="57" t="e">
        <f t="shared" si="309"/>
        <v>#DIV/0!</v>
      </c>
      <c r="AB3713" s="57">
        <f>IFERROR((Table1[[#This Row],[Total Cost USD]]/Table1[[#This Row],[Volume MT/Head]]),0)</f>
        <v>0</v>
      </c>
      <c r="AD3713" s="6">
        <f>Table1[[#This Row],[Volume MT/Head]]-Table1[[#This Row],[Delivered MT]]</f>
        <v>0</v>
      </c>
      <c r="AE3713" s="6">
        <f>Table1[[#This Row],[Delivered MT]]*Table1[[#This Row],[Average Cost SDG/MT]]</f>
        <v>0</v>
      </c>
    </row>
    <row r="3714" spans="1:31" hidden="1" x14ac:dyDescent="0.2">
      <c r="A3714" s="1">
        <v>3725</v>
      </c>
      <c r="P3714" s="6">
        <f t="shared" ref="P3714:P3777" si="311">IF(N3714="KG",(O3714/1000),IF(N3714="Head",(O3714*1),IF(N3714="Kantar 100lb",(O3714/22.25),IF(N3714="Kantar 315lb",(O3714*315/2204.6),IF(N3714="MT",(O3714*1),IF(N3714="Ardab",(O3714*199.726/1000),IF(N3714="104 Bag",(O3714*104/1000),IF(N3714="101 Bag",(O3714*101/1000),IF(N3714=0,0)))))))))</f>
        <v>0</v>
      </c>
      <c r="R3714" s="6">
        <f t="shared" ref="R3714:R3777" si="312">IF(N3714="KG",(Q3714*1000),IF(N3714="Head",(Q3714*1),IF(N3714="Kantar 100lb",(Q3714*22.25),IF(N3714="Kantar 315lb",(Q3714/315*2204.6),IF(N3714="MT",(Q3714*1),IF(N3714="Ardab",(Q3714/199.726*1000),IF(N3714="104 Bag",(Q3714/104*1000),IF(N3714="101 Bag",(Q3714/101*1000),IF(N3714=0,0)))))))))</f>
        <v>0</v>
      </c>
      <c r="S3714" s="57">
        <f t="shared" si="310"/>
        <v>0</v>
      </c>
      <c r="T3714" s="6">
        <f>Table1[[#This Row],[Volume in Units]]*Table1[[#This Row],[Price SDG/Unit]]</f>
        <v>0</v>
      </c>
      <c r="U3714" s="57">
        <f>Table1[[#This Row],[Volume MT/Head]]*Table1[[#This Row],[Price USD/(MT/Head)]]</f>
        <v>0</v>
      </c>
      <c r="W3714" s="28">
        <f>Table1[[#This Row],[Commission SDG/MT]]*Table1[[#This Row],[Volume in Units]]</f>
        <v>0</v>
      </c>
      <c r="Y3714" s="28">
        <f t="shared" ref="Y3714:Y3777" si="313">T3714+W3714+X3714</f>
        <v>0</v>
      </c>
      <c r="Z3714" s="6">
        <f>IFERROR((Table1[[#This Row],[Total Cost SDG]]/Table1[[#This Row],[Volume MT/Head]]),0)</f>
        <v>0</v>
      </c>
      <c r="AA3714" s="57" t="e">
        <f t="shared" ref="AA3714:AA3777" si="314">Y3714/F3714</f>
        <v>#DIV/0!</v>
      </c>
      <c r="AB3714" s="57">
        <f>IFERROR((Table1[[#This Row],[Total Cost USD]]/Table1[[#This Row],[Volume MT/Head]]),0)</f>
        <v>0</v>
      </c>
      <c r="AD3714" s="6">
        <f>Table1[[#This Row],[Volume MT/Head]]-Table1[[#This Row],[Delivered MT]]</f>
        <v>0</v>
      </c>
      <c r="AE3714" s="6">
        <f>Table1[[#This Row],[Delivered MT]]*Table1[[#This Row],[Average Cost SDG/MT]]</f>
        <v>0</v>
      </c>
    </row>
    <row r="3715" spans="1:31" hidden="1" x14ac:dyDescent="0.2">
      <c r="A3715" s="1">
        <v>3726</v>
      </c>
      <c r="P3715" s="6">
        <f t="shared" si="311"/>
        <v>0</v>
      </c>
      <c r="R3715" s="6">
        <f t="shared" si="312"/>
        <v>0</v>
      </c>
      <c r="S3715" s="57">
        <f t="shared" si="310"/>
        <v>0</v>
      </c>
      <c r="T3715" s="6">
        <f>Table1[[#This Row],[Volume in Units]]*Table1[[#This Row],[Price SDG/Unit]]</f>
        <v>0</v>
      </c>
      <c r="U3715" s="57">
        <f>Table1[[#This Row],[Volume MT/Head]]*Table1[[#This Row],[Price USD/(MT/Head)]]</f>
        <v>0</v>
      </c>
      <c r="W3715" s="28">
        <f>Table1[[#This Row],[Commission SDG/MT]]*Table1[[#This Row],[Volume in Units]]</f>
        <v>0</v>
      </c>
      <c r="Y3715" s="28">
        <f t="shared" si="313"/>
        <v>0</v>
      </c>
      <c r="Z3715" s="6">
        <f>IFERROR((Table1[[#This Row],[Total Cost SDG]]/Table1[[#This Row],[Volume MT/Head]]),0)</f>
        <v>0</v>
      </c>
      <c r="AA3715" s="57" t="e">
        <f t="shared" si="314"/>
        <v>#DIV/0!</v>
      </c>
      <c r="AB3715" s="57">
        <f>IFERROR((Table1[[#This Row],[Total Cost USD]]/Table1[[#This Row],[Volume MT/Head]]),0)</f>
        <v>0</v>
      </c>
      <c r="AD3715" s="6">
        <f>Table1[[#This Row],[Volume MT/Head]]-Table1[[#This Row],[Delivered MT]]</f>
        <v>0</v>
      </c>
      <c r="AE3715" s="6">
        <f>Table1[[#This Row],[Delivered MT]]*Table1[[#This Row],[Average Cost SDG/MT]]</f>
        <v>0</v>
      </c>
    </row>
    <row r="3716" spans="1:31" hidden="1" x14ac:dyDescent="0.2">
      <c r="A3716" s="1">
        <v>3727</v>
      </c>
      <c r="P3716" s="6">
        <f t="shared" si="311"/>
        <v>0</v>
      </c>
      <c r="R3716" s="6">
        <f t="shared" si="312"/>
        <v>0</v>
      </c>
      <c r="S3716" s="57">
        <f t="shared" si="310"/>
        <v>0</v>
      </c>
      <c r="T3716" s="6">
        <f>Table1[[#This Row],[Volume in Units]]*Table1[[#This Row],[Price SDG/Unit]]</f>
        <v>0</v>
      </c>
      <c r="U3716" s="57">
        <f>Table1[[#This Row],[Volume MT/Head]]*Table1[[#This Row],[Price USD/(MT/Head)]]</f>
        <v>0</v>
      </c>
      <c r="W3716" s="28">
        <f>Table1[[#This Row],[Commission SDG/MT]]*Table1[[#This Row],[Volume in Units]]</f>
        <v>0</v>
      </c>
      <c r="Y3716" s="28">
        <f t="shared" si="313"/>
        <v>0</v>
      </c>
      <c r="Z3716" s="6">
        <f>IFERROR((Table1[[#This Row],[Total Cost SDG]]/Table1[[#This Row],[Volume MT/Head]]),0)</f>
        <v>0</v>
      </c>
      <c r="AA3716" s="57" t="e">
        <f t="shared" si="314"/>
        <v>#DIV/0!</v>
      </c>
      <c r="AB3716" s="57">
        <f>IFERROR((Table1[[#This Row],[Total Cost USD]]/Table1[[#This Row],[Volume MT/Head]]),0)</f>
        <v>0</v>
      </c>
      <c r="AD3716" s="6">
        <f>Table1[[#This Row],[Volume MT/Head]]-Table1[[#This Row],[Delivered MT]]</f>
        <v>0</v>
      </c>
      <c r="AE3716" s="6">
        <f>Table1[[#This Row],[Delivered MT]]*Table1[[#This Row],[Average Cost SDG/MT]]</f>
        <v>0</v>
      </c>
    </row>
    <row r="3717" spans="1:31" hidden="1" x14ac:dyDescent="0.2">
      <c r="A3717" s="1">
        <v>3728</v>
      </c>
      <c r="P3717" s="6">
        <f t="shared" si="311"/>
        <v>0</v>
      </c>
      <c r="R3717" s="6">
        <f t="shared" si="312"/>
        <v>0</v>
      </c>
      <c r="S3717" s="57">
        <f t="shared" si="310"/>
        <v>0</v>
      </c>
      <c r="T3717" s="6">
        <f>Table1[[#This Row],[Volume in Units]]*Table1[[#This Row],[Price SDG/Unit]]</f>
        <v>0</v>
      </c>
      <c r="U3717" s="57">
        <f>Table1[[#This Row],[Volume MT/Head]]*Table1[[#This Row],[Price USD/(MT/Head)]]</f>
        <v>0</v>
      </c>
      <c r="W3717" s="28">
        <f>Table1[[#This Row],[Commission SDG/MT]]*Table1[[#This Row],[Volume in Units]]</f>
        <v>0</v>
      </c>
      <c r="Y3717" s="28">
        <f t="shared" si="313"/>
        <v>0</v>
      </c>
      <c r="Z3717" s="6">
        <f>IFERROR((Table1[[#This Row],[Total Cost SDG]]/Table1[[#This Row],[Volume MT/Head]]),0)</f>
        <v>0</v>
      </c>
      <c r="AA3717" s="57" t="e">
        <f t="shared" si="314"/>
        <v>#DIV/0!</v>
      </c>
      <c r="AB3717" s="57">
        <f>IFERROR((Table1[[#This Row],[Total Cost USD]]/Table1[[#This Row],[Volume MT/Head]]),0)</f>
        <v>0</v>
      </c>
      <c r="AD3717" s="6">
        <f>Table1[[#This Row],[Volume MT/Head]]-Table1[[#This Row],[Delivered MT]]</f>
        <v>0</v>
      </c>
      <c r="AE3717" s="6">
        <f>Table1[[#This Row],[Delivered MT]]*Table1[[#This Row],[Average Cost SDG/MT]]</f>
        <v>0</v>
      </c>
    </row>
    <row r="3718" spans="1:31" hidden="1" x14ac:dyDescent="0.2">
      <c r="A3718" s="1">
        <v>3729</v>
      </c>
      <c r="P3718" s="6">
        <f t="shared" si="311"/>
        <v>0</v>
      </c>
      <c r="R3718" s="6">
        <f t="shared" si="312"/>
        <v>0</v>
      </c>
      <c r="S3718" s="57">
        <f t="shared" si="310"/>
        <v>0</v>
      </c>
      <c r="T3718" s="6">
        <f>Table1[[#This Row],[Volume in Units]]*Table1[[#This Row],[Price SDG/Unit]]</f>
        <v>0</v>
      </c>
      <c r="U3718" s="57">
        <f>Table1[[#This Row],[Volume MT/Head]]*Table1[[#This Row],[Price USD/(MT/Head)]]</f>
        <v>0</v>
      </c>
      <c r="W3718" s="28">
        <f>Table1[[#This Row],[Commission SDG/MT]]*Table1[[#This Row],[Volume in Units]]</f>
        <v>0</v>
      </c>
      <c r="Y3718" s="28">
        <f t="shared" si="313"/>
        <v>0</v>
      </c>
      <c r="Z3718" s="6">
        <f>IFERROR((Table1[[#This Row],[Total Cost SDG]]/Table1[[#This Row],[Volume MT/Head]]),0)</f>
        <v>0</v>
      </c>
      <c r="AA3718" s="57" t="e">
        <f t="shared" si="314"/>
        <v>#DIV/0!</v>
      </c>
      <c r="AB3718" s="57">
        <f>IFERROR((Table1[[#This Row],[Total Cost USD]]/Table1[[#This Row],[Volume MT/Head]]),0)</f>
        <v>0</v>
      </c>
      <c r="AD3718" s="6">
        <f>Table1[[#This Row],[Volume MT/Head]]-Table1[[#This Row],[Delivered MT]]</f>
        <v>0</v>
      </c>
      <c r="AE3718" s="6">
        <f>Table1[[#This Row],[Delivered MT]]*Table1[[#This Row],[Average Cost SDG/MT]]</f>
        <v>0</v>
      </c>
    </row>
    <row r="3719" spans="1:31" hidden="1" x14ac:dyDescent="0.2">
      <c r="A3719" s="1">
        <v>3730</v>
      </c>
      <c r="P3719" s="6">
        <f t="shared" si="311"/>
        <v>0</v>
      </c>
      <c r="R3719" s="6">
        <f t="shared" si="312"/>
        <v>0</v>
      </c>
      <c r="S3719" s="57">
        <f t="shared" si="310"/>
        <v>0</v>
      </c>
      <c r="T3719" s="6">
        <f>Table1[[#This Row],[Volume in Units]]*Table1[[#This Row],[Price SDG/Unit]]</f>
        <v>0</v>
      </c>
      <c r="U3719" s="57">
        <f>Table1[[#This Row],[Volume MT/Head]]*Table1[[#This Row],[Price USD/(MT/Head)]]</f>
        <v>0</v>
      </c>
      <c r="W3719" s="28">
        <f>Table1[[#This Row],[Commission SDG/MT]]*Table1[[#This Row],[Volume in Units]]</f>
        <v>0</v>
      </c>
      <c r="Y3719" s="28">
        <f t="shared" si="313"/>
        <v>0</v>
      </c>
      <c r="Z3719" s="6">
        <f>IFERROR((Table1[[#This Row],[Total Cost SDG]]/Table1[[#This Row],[Volume MT/Head]]),0)</f>
        <v>0</v>
      </c>
      <c r="AA3719" s="57" t="e">
        <f t="shared" si="314"/>
        <v>#DIV/0!</v>
      </c>
      <c r="AB3719" s="57">
        <f>IFERROR((Table1[[#This Row],[Total Cost USD]]/Table1[[#This Row],[Volume MT/Head]]),0)</f>
        <v>0</v>
      </c>
      <c r="AD3719" s="6">
        <f>Table1[[#This Row],[Volume MT/Head]]-Table1[[#This Row],[Delivered MT]]</f>
        <v>0</v>
      </c>
      <c r="AE3719" s="6">
        <f>Table1[[#This Row],[Delivered MT]]*Table1[[#This Row],[Average Cost SDG/MT]]</f>
        <v>0</v>
      </c>
    </row>
    <row r="3720" spans="1:31" hidden="1" x14ac:dyDescent="0.2">
      <c r="A3720" s="1">
        <v>3731</v>
      </c>
      <c r="P3720" s="6">
        <f t="shared" si="311"/>
        <v>0</v>
      </c>
      <c r="R3720" s="6">
        <f t="shared" si="312"/>
        <v>0</v>
      </c>
      <c r="S3720" s="57">
        <f t="shared" si="310"/>
        <v>0</v>
      </c>
      <c r="T3720" s="6">
        <f>Table1[[#This Row],[Volume in Units]]*Table1[[#This Row],[Price SDG/Unit]]</f>
        <v>0</v>
      </c>
      <c r="U3720" s="57">
        <f>Table1[[#This Row],[Volume MT/Head]]*Table1[[#This Row],[Price USD/(MT/Head)]]</f>
        <v>0</v>
      </c>
      <c r="W3720" s="28">
        <f>Table1[[#This Row],[Commission SDG/MT]]*Table1[[#This Row],[Volume in Units]]</f>
        <v>0</v>
      </c>
      <c r="Y3720" s="28">
        <f t="shared" si="313"/>
        <v>0</v>
      </c>
      <c r="Z3720" s="6">
        <f>IFERROR((Table1[[#This Row],[Total Cost SDG]]/Table1[[#This Row],[Volume MT/Head]]),0)</f>
        <v>0</v>
      </c>
      <c r="AA3720" s="57" t="e">
        <f t="shared" si="314"/>
        <v>#DIV/0!</v>
      </c>
      <c r="AB3720" s="57">
        <f>IFERROR((Table1[[#This Row],[Total Cost USD]]/Table1[[#This Row],[Volume MT/Head]]),0)</f>
        <v>0</v>
      </c>
      <c r="AD3720" s="6">
        <f>Table1[[#This Row],[Volume MT/Head]]-Table1[[#This Row],[Delivered MT]]</f>
        <v>0</v>
      </c>
      <c r="AE3720" s="6">
        <f>Table1[[#This Row],[Delivered MT]]*Table1[[#This Row],[Average Cost SDG/MT]]</f>
        <v>0</v>
      </c>
    </row>
    <row r="3721" spans="1:31" hidden="1" x14ac:dyDescent="0.2">
      <c r="A3721" s="1">
        <v>3732</v>
      </c>
      <c r="P3721" s="6">
        <f t="shared" si="311"/>
        <v>0</v>
      </c>
      <c r="R3721" s="6">
        <f t="shared" si="312"/>
        <v>0</v>
      </c>
      <c r="S3721" s="57">
        <f t="shared" si="310"/>
        <v>0</v>
      </c>
      <c r="T3721" s="6">
        <f>Table1[[#This Row],[Volume in Units]]*Table1[[#This Row],[Price SDG/Unit]]</f>
        <v>0</v>
      </c>
      <c r="U3721" s="57">
        <f>Table1[[#This Row],[Volume MT/Head]]*Table1[[#This Row],[Price USD/(MT/Head)]]</f>
        <v>0</v>
      </c>
      <c r="W3721" s="28">
        <f>Table1[[#This Row],[Commission SDG/MT]]*Table1[[#This Row],[Volume in Units]]</f>
        <v>0</v>
      </c>
      <c r="Y3721" s="28">
        <f t="shared" si="313"/>
        <v>0</v>
      </c>
      <c r="Z3721" s="6">
        <f>IFERROR((Table1[[#This Row],[Total Cost SDG]]/Table1[[#This Row],[Volume MT/Head]]),0)</f>
        <v>0</v>
      </c>
      <c r="AA3721" s="57" t="e">
        <f t="shared" si="314"/>
        <v>#DIV/0!</v>
      </c>
      <c r="AB3721" s="57">
        <f>IFERROR((Table1[[#This Row],[Total Cost USD]]/Table1[[#This Row],[Volume MT/Head]]),0)</f>
        <v>0</v>
      </c>
      <c r="AD3721" s="6">
        <f>Table1[[#This Row],[Volume MT/Head]]-Table1[[#This Row],[Delivered MT]]</f>
        <v>0</v>
      </c>
      <c r="AE3721" s="6">
        <f>Table1[[#This Row],[Delivered MT]]*Table1[[#This Row],[Average Cost SDG/MT]]</f>
        <v>0</v>
      </c>
    </row>
    <row r="3722" spans="1:31" hidden="1" x14ac:dyDescent="0.2">
      <c r="A3722" s="1">
        <v>3733</v>
      </c>
      <c r="P3722" s="6">
        <f t="shared" si="311"/>
        <v>0</v>
      </c>
      <c r="R3722" s="6">
        <f t="shared" si="312"/>
        <v>0</v>
      </c>
      <c r="S3722" s="57">
        <f t="shared" si="310"/>
        <v>0</v>
      </c>
      <c r="T3722" s="6">
        <f>Table1[[#This Row],[Volume in Units]]*Table1[[#This Row],[Price SDG/Unit]]</f>
        <v>0</v>
      </c>
      <c r="U3722" s="57">
        <f>Table1[[#This Row],[Volume MT/Head]]*Table1[[#This Row],[Price USD/(MT/Head)]]</f>
        <v>0</v>
      </c>
      <c r="W3722" s="28">
        <f>Table1[[#This Row],[Commission SDG/MT]]*Table1[[#This Row],[Volume in Units]]</f>
        <v>0</v>
      </c>
      <c r="Y3722" s="28">
        <f t="shared" si="313"/>
        <v>0</v>
      </c>
      <c r="Z3722" s="6">
        <f>IFERROR((Table1[[#This Row],[Total Cost SDG]]/Table1[[#This Row],[Volume MT/Head]]),0)</f>
        <v>0</v>
      </c>
      <c r="AA3722" s="57" t="e">
        <f t="shared" si="314"/>
        <v>#DIV/0!</v>
      </c>
      <c r="AB3722" s="57">
        <f>IFERROR((Table1[[#This Row],[Total Cost USD]]/Table1[[#This Row],[Volume MT/Head]]),0)</f>
        <v>0</v>
      </c>
      <c r="AD3722" s="6">
        <f>Table1[[#This Row],[Volume MT/Head]]-Table1[[#This Row],[Delivered MT]]</f>
        <v>0</v>
      </c>
      <c r="AE3722" s="6">
        <f>Table1[[#This Row],[Delivered MT]]*Table1[[#This Row],[Average Cost SDG/MT]]</f>
        <v>0</v>
      </c>
    </row>
    <row r="3723" spans="1:31" hidden="1" x14ac:dyDescent="0.2">
      <c r="A3723" s="1">
        <v>3734</v>
      </c>
      <c r="P3723" s="6">
        <f t="shared" si="311"/>
        <v>0</v>
      </c>
      <c r="R3723" s="6">
        <f t="shared" si="312"/>
        <v>0</v>
      </c>
      <c r="S3723" s="57">
        <f t="shared" si="310"/>
        <v>0</v>
      </c>
      <c r="T3723" s="6">
        <f>Table1[[#This Row],[Volume in Units]]*Table1[[#This Row],[Price SDG/Unit]]</f>
        <v>0</v>
      </c>
      <c r="U3723" s="57">
        <f>Table1[[#This Row],[Volume MT/Head]]*Table1[[#This Row],[Price USD/(MT/Head)]]</f>
        <v>0</v>
      </c>
      <c r="W3723" s="28">
        <f>Table1[[#This Row],[Commission SDG/MT]]*Table1[[#This Row],[Volume in Units]]</f>
        <v>0</v>
      </c>
      <c r="Y3723" s="28">
        <f t="shared" si="313"/>
        <v>0</v>
      </c>
      <c r="Z3723" s="6">
        <f>IFERROR((Table1[[#This Row],[Total Cost SDG]]/Table1[[#This Row],[Volume MT/Head]]),0)</f>
        <v>0</v>
      </c>
      <c r="AA3723" s="57" t="e">
        <f t="shared" si="314"/>
        <v>#DIV/0!</v>
      </c>
      <c r="AB3723" s="57">
        <f>IFERROR((Table1[[#This Row],[Total Cost USD]]/Table1[[#This Row],[Volume MT/Head]]),0)</f>
        <v>0</v>
      </c>
      <c r="AD3723" s="6">
        <f>Table1[[#This Row],[Volume MT/Head]]-Table1[[#This Row],[Delivered MT]]</f>
        <v>0</v>
      </c>
      <c r="AE3723" s="6">
        <f>Table1[[#This Row],[Delivered MT]]*Table1[[#This Row],[Average Cost SDG/MT]]</f>
        <v>0</v>
      </c>
    </row>
    <row r="3724" spans="1:31" hidden="1" x14ac:dyDescent="0.2">
      <c r="A3724" s="1">
        <v>3735</v>
      </c>
      <c r="P3724" s="6">
        <f t="shared" si="311"/>
        <v>0</v>
      </c>
      <c r="R3724" s="6">
        <f t="shared" si="312"/>
        <v>0</v>
      </c>
      <c r="S3724" s="57">
        <f t="shared" si="310"/>
        <v>0</v>
      </c>
      <c r="T3724" s="6">
        <f>Table1[[#This Row],[Volume in Units]]*Table1[[#This Row],[Price SDG/Unit]]</f>
        <v>0</v>
      </c>
      <c r="U3724" s="57">
        <f>Table1[[#This Row],[Volume MT/Head]]*Table1[[#This Row],[Price USD/(MT/Head)]]</f>
        <v>0</v>
      </c>
      <c r="W3724" s="28">
        <f>Table1[[#This Row],[Commission SDG/MT]]*Table1[[#This Row],[Volume in Units]]</f>
        <v>0</v>
      </c>
      <c r="Y3724" s="28">
        <f t="shared" si="313"/>
        <v>0</v>
      </c>
      <c r="Z3724" s="6">
        <f>IFERROR((Table1[[#This Row],[Total Cost SDG]]/Table1[[#This Row],[Volume MT/Head]]),0)</f>
        <v>0</v>
      </c>
      <c r="AA3724" s="57" t="e">
        <f t="shared" si="314"/>
        <v>#DIV/0!</v>
      </c>
      <c r="AB3724" s="57">
        <f>IFERROR((Table1[[#This Row],[Total Cost USD]]/Table1[[#This Row],[Volume MT/Head]]),0)</f>
        <v>0</v>
      </c>
      <c r="AD3724" s="6">
        <f>Table1[[#This Row],[Volume MT/Head]]-Table1[[#This Row],[Delivered MT]]</f>
        <v>0</v>
      </c>
      <c r="AE3724" s="6">
        <f>Table1[[#This Row],[Delivered MT]]*Table1[[#This Row],[Average Cost SDG/MT]]</f>
        <v>0</v>
      </c>
    </row>
    <row r="3725" spans="1:31" hidden="1" x14ac:dyDescent="0.2">
      <c r="A3725" s="1">
        <v>3736</v>
      </c>
      <c r="P3725" s="6">
        <f t="shared" si="311"/>
        <v>0</v>
      </c>
      <c r="R3725" s="6">
        <f t="shared" si="312"/>
        <v>0</v>
      </c>
      <c r="S3725" s="57">
        <f t="shared" si="310"/>
        <v>0</v>
      </c>
      <c r="T3725" s="6">
        <f>Table1[[#This Row],[Volume in Units]]*Table1[[#This Row],[Price SDG/Unit]]</f>
        <v>0</v>
      </c>
      <c r="U3725" s="57">
        <f>Table1[[#This Row],[Volume MT/Head]]*Table1[[#This Row],[Price USD/(MT/Head)]]</f>
        <v>0</v>
      </c>
      <c r="W3725" s="28">
        <f>Table1[[#This Row],[Commission SDG/MT]]*Table1[[#This Row],[Volume in Units]]</f>
        <v>0</v>
      </c>
      <c r="Y3725" s="28">
        <f t="shared" si="313"/>
        <v>0</v>
      </c>
      <c r="Z3725" s="6">
        <f>IFERROR((Table1[[#This Row],[Total Cost SDG]]/Table1[[#This Row],[Volume MT/Head]]),0)</f>
        <v>0</v>
      </c>
      <c r="AA3725" s="57" t="e">
        <f t="shared" si="314"/>
        <v>#DIV/0!</v>
      </c>
      <c r="AB3725" s="57">
        <f>IFERROR((Table1[[#This Row],[Total Cost USD]]/Table1[[#This Row],[Volume MT/Head]]),0)</f>
        <v>0</v>
      </c>
      <c r="AD3725" s="6">
        <f>Table1[[#This Row],[Volume MT/Head]]-Table1[[#This Row],[Delivered MT]]</f>
        <v>0</v>
      </c>
      <c r="AE3725" s="6">
        <f>Table1[[#This Row],[Delivered MT]]*Table1[[#This Row],[Average Cost SDG/MT]]</f>
        <v>0</v>
      </c>
    </row>
    <row r="3726" spans="1:31" hidden="1" x14ac:dyDescent="0.2">
      <c r="A3726" s="1">
        <v>3737</v>
      </c>
      <c r="P3726" s="6">
        <f t="shared" si="311"/>
        <v>0</v>
      </c>
      <c r="R3726" s="6">
        <f t="shared" si="312"/>
        <v>0</v>
      </c>
      <c r="S3726" s="57">
        <f t="shared" si="310"/>
        <v>0</v>
      </c>
      <c r="T3726" s="6">
        <f>Table1[[#This Row],[Volume in Units]]*Table1[[#This Row],[Price SDG/Unit]]</f>
        <v>0</v>
      </c>
      <c r="U3726" s="57">
        <f>Table1[[#This Row],[Volume MT/Head]]*Table1[[#This Row],[Price USD/(MT/Head)]]</f>
        <v>0</v>
      </c>
      <c r="W3726" s="28">
        <f>Table1[[#This Row],[Commission SDG/MT]]*Table1[[#This Row],[Volume in Units]]</f>
        <v>0</v>
      </c>
      <c r="Y3726" s="28">
        <f t="shared" si="313"/>
        <v>0</v>
      </c>
      <c r="Z3726" s="6">
        <f>IFERROR((Table1[[#This Row],[Total Cost SDG]]/Table1[[#This Row],[Volume MT/Head]]),0)</f>
        <v>0</v>
      </c>
      <c r="AA3726" s="57" t="e">
        <f t="shared" si="314"/>
        <v>#DIV/0!</v>
      </c>
      <c r="AB3726" s="57">
        <f>IFERROR((Table1[[#This Row],[Total Cost USD]]/Table1[[#This Row],[Volume MT/Head]]),0)</f>
        <v>0</v>
      </c>
      <c r="AD3726" s="6">
        <f>Table1[[#This Row],[Volume MT/Head]]-Table1[[#This Row],[Delivered MT]]</f>
        <v>0</v>
      </c>
      <c r="AE3726" s="6">
        <f>Table1[[#This Row],[Delivered MT]]*Table1[[#This Row],[Average Cost SDG/MT]]</f>
        <v>0</v>
      </c>
    </row>
    <row r="3727" spans="1:31" hidden="1" x14ac:dyDescent="0.2">
      <c r="A3727" s="1">
        <v>3738</v>
      </c>
      <c r="P3727" s="6">
        <f t="shared" si="311"/>
        <v>0</v>
      </c>
      <c r="R3727" s="6">
        <f t="shared" si="312"/>
        <v>0</v>
      </c>
      <c r="S3727" s="57">
        <f t="shared" si="310"/>
        <v>0</v>
      </c>
      <c r="T3727" s="6">
        <f>Table1[[#This Row],[Volume in Units]]*Table1[[#This Row],[Price SDG/Unit]]</f>
        <v>0</v>
      </c>
      <c r="U3727" s="57">
        <f>Table1[[#This Row],[Volume MT/Head]]*Table1[[#This Row],[Price USD/(MT/Head)]]</f>
        <v>0</v>
      </c>
      <c r="W3727" s="28">
        <f>Table1[[#This Row],[Commission SDG/MT]]*Table1[[#This Row],[Volume in Units]]</f>
        <v>0</v>
      </c>
      <c r="Y3727" s="28">
        <f t="shared" si="313"/>
        <v>0</v>
      </c>
      <c r="Z3727" s="6">
        <f>IFERROR((Table1[[#This Row],[Total Cost SDG]]/Table1[[#This Row],[Volume MT/Head]]),0)</f>
        <v>0</v>
      </c>
      <c r="AA3727" s="57" t="e">
        <f t="shared" si="314"/>
        <v>#DIV/0!</v>
      </c>
      <c r="AB3727" s="57">
        <f>IFERROR((Table1[[#This Row],[Total Cost USD]]/Table1[[#This Row],[Volume MT/Head]]),0)</f>
        <v>0</v>
      </c>
      <c r="AD3727" s="6">
        <f>Table1[[#This Row],[Volume MT/Head]]-Table1[[#This Row],[Delivered MT]]</f>
        <v>0</v>
      </c>
      <c r="AE3727" s="6">
        <f>Table1[[#This Row],[Delivered MT]]*Table1[[#This Row],[Average Cost SDG/MT]]</f>
        <v>0</v>
      </c>
    </row>
    <row r="3728" spans="1:31" hidden="1" x14ac:dyDescent="0.2">
      <c r="A3728" s="1">
        <v>3739</v>
      </c>
      <c r="P3728" s="6">
        <f t="shared" si="311"/>
        <v>0</v>
      </c>
      <c r="R3728" s="6">
        <f t="shared" si="312"/>
        <v>0</v>
      </c>
      <c r="S3728" s="57">
        <f t="shared" si="310"/>
        <v>0</v>
      </c>
      <c r="T3728" s="6">
        <f>Table1[[#This Row],[Volume in Units]]*Table1[[#This Row],[Price SDG/Unit]]</f>
        <v>0</v>
      </c>
      <c r="U3728" s="57">
        <f>Table1[[#This Row],[Volume MT/Head]]*Table1[[#This Row],[Price USD/(MT/Head)]]</f>
        <v>0</v>
      </c>
      <c r="W3728" s="28">
        <f>Table1[[#This Row],[Commission SDG/MT]]*Table1[[#This Row],[Volume in Units]]</f>
        <v>0</v>
      </c>
      <c r="Y3728" s="28">
        <f t="shared" si="313"/>
        <v>0</v>
      </c>
      <c r="Z3728" s="6">
        <f>IFERROR((Table1[[#This Row],[Total Cost SDG]]/Table1[[#This Row],[Volume MT/Head]]),0)</f>
        <v>0</v>
      </c>
      <c r="AA3728" s="57" t="e">
        <f t="shared" si="314"/>
        <v>#DIV/0!</v>
      </c>
      <c r="AB3728" s="57">
        <f>IFERROR((Table1[[#This Row],[Total Cost USD]]/Table1[[#This Row],[Volume MT/Head]]),0)</f>
        <v>0</v>
      </c>
      <c r="AD3728" s="6">
        <f>Table1[[#This Row],[Volume MT/Head]]-Table1[[#This Row],[Delivered MT]]</f>
        <v>0</v>
      </c>
      <c r="AE3728" s="6">
        <f>Table1[[#This Row],[Delivered MT]]*Table1[[#This Row],[Average Cost SDG/MT]]</f>
        <v>0</v>
      </c>
    </row>
    <row r="3729" spans="1:31" hidden="1" x14ac:dyDescent="0.2">
      <c r="A3729" s="1">
        <v>3740</v>
      </c>
      <c r="P3729" s="6">
        <f t="shared" si="311"/>
        <v>0</v>
      </c>
      <c r="R3729" s="6">
        <f t="shared" si="312"/>
        <v>0</v>
      </c>
      <c r="S3729" s="57">
        <f t="shared" si="310"/>
        <v>0</v>
      </c>
      <c r="T3729" s="6">
        <f>Table1[[#This Row],[Volume in Units]]*Table1[[#This Row],[Price SDG/Unit]]</f>
        <v>0</v>
      </c>
      <c r="U3729" s="57">
        <f>Table1[[#This Row],[Volume MT/Head]]*Table1[[#This Row],[Price USD/(MT/Head)]]</f>
        <v>0</v>
      </c>
      <c r="W3729" s="28">
        <f>Table1[[#This Row],[Commission SDG/MT]]*Table1[[#This Row],[Volume in Units]]</f>
        <v>0</v>
      </c>
      <c r="Y3729" s="28">
        <f t="shared" si="313"/>
        <v>0</v>
      </c>
      <c r="Z3729" s="6">
        <f>IFERROR((Table1[[#This Row],[Total Cost SDG]]/Table1[[#This Row],[Volume MT/Head]]),0)</f>
        <v>0</v>
      </c>
      <c r="AA3729" s="57" t="e">
        <f t="shared" si="314"/>
        <v>#DIV/0!</v>
      </c>
      <c r="AB3729" s="57">
        <f>IFERROR((Table1[[#This Row],[Total Cost USD]]/Table1[[#This Row],[Volume MT/Head]]),0)</f>
        <v>0</v>
      </c>
      <c r="AD3729" s="6">
        <f>Table1[[#This Row],[Volume MT/Head]]-Table1[[#This Row],[Delivered MT]]</f>
        <v>0</v>
      </c>
      <c r="AE3729" s="6">
        <f>Table1[[#This Row],[Delivered MT]]*Table1[[#This Row],[Average Cost SDG/MT]]</f>
        <v>0</v>
      </c>
    </row>
    <row r="3730" spans="1:31" hidden="1" x14ac:dyDescent="0.2">
      <c r="A3730" s="1">
        <v>3741</v>
      </c>
      <c r="P3730" s="6">
        <f t="shared" si="311"/>
        <v>0</v>
      </c>
      <c r="R3730" s="6">
        <f t="shared" si="312"/>
        <v>0</v>
      </c>
      <c r="S3730" s="57">
        <f t="shared" si="310"/>
        <v>0</v>
      </c>
      <c r="T3730" s="6">
        <f>Table1[[#This Row],[Volume in Units]]*Table1[[#This Row],[Price SDG/Unit]]</f>
        <v>0</v>
      </c>
      <c r="U3730" s="57">
        <f>Table1[[#This Row],[Volume MT/Head]]*Table1[[#This Row],[Price USD/(MT/Head)]]</f>
        <v>0</v>
      </c>
      <c r="W3730" s="28">
        <f>Table1[[#This Row],[Commission SDG/MT]]*Table1[[#This Row],[Volume in Units]]</f>
        <v>0</v>
      </c>
      <c r="Y3730" s="28">
        <f t="shared" si="313"/>
        <v>0</v>
      </c>
      <c r="Z3730" s="6">
        <f>IFERROR((Table1[[#This Row],[Total Cost SDG]]/Table1[[#This Row],[Volume MT/Head]]),0)</f>
        <v>0</v>
      </c>
      <c r="AA3730" s="57" t="e">
        <f t="shared" si="314"/>
        <v>#DIV/0!</v>
      </c>
      <c r="AB3730" s="57">
        <f>IFERROR((Table1[[#This Row],[Total Cost USD]]/Table1[[#This Row],[Volume MT/Head]]),0)</f>
        <v>0</v>
      </c>
      <c r="AD3730" s="6">
        <f>Table1[[#This Row],[Volume MT/Head]]-Table1[[#This Row],[Delivered MT]]</f>
        <v>0</v>
      </c>
      <c r="AE3730" s="6">
        <f>Table1[[#This Row],[Delivered MT]]*Table1[[#This Row],[Average Cost SDG/MT]]</f>
        <v>0</v>
      </c>
    </row>
    <row r="3731" spans="1:31" hidden="1" x14ac:dyDescent="0.2">
      <c r="A3731" s="1">
        <v>3742</v>
      </c>
      <c r="P3731" s="6">
        <f t="shared" si="311"/>
        <v>0</v>
      </c>
      <c r="R3731" s="6">
        <f t="shared" si="312"/>
        <v>0</v>
      </c>
      <c r="S3731" s="57">
        <f t="shared" si="310"/>
        <v>0</v>
      </c>
      <c r="T3731" s="6">
        <f>Table1[[#This Row],[Volume in Units]]*Table1[[#This Row],[Price SDG/Unit]]</f>
        <v>0</v>
      </c>
      <c r="U3731" s="57">
        <f>Table1[[#This Row],[Volume MT/Head]]*Table1[[#This Row],[Price USD/(MT/Head)]]</f>
        <v>0</v>
      </c>
      <c r="W3731" s="28">
        <f>Table1[[#This Row],[Commission SDG/MT]]*Table1[[#This Row],[Volume in Units]]</f>
        <v>0</v>
      </c>
      <c r="Y3731" s="28">
        <f t="shared" si="313"/>
        <v>0</v>
      </c>
      <c r="Z3731" s="6">
        <f>IFERROR((Table1[[#This Row],[Total Cost SDG]]/Table1[[#This Row],[Volume MT/Head]]),0)</f>
        <v>0</v>
      </c>
      <c r="AA3731" s="57" t="e">
        <f t="shared" si="314"/>
        <v>#DIV/0!</v>
      </c>
      <c r="AB3731" s="57">
        <f>IFERROR((Table1[[#This Row],[Total Cost USD]]/Table1[[#This Row],[Volume MT/Head]]),0)</f>
        <v>0</v>
      </c>
      <c r="AD3731" s="6">
        <f>Table1[[#This Row],[Volume MT/Head]]-Table1[[#This Row],[Delivered MT]]</f>
        <v>0</v>
      </c>
      <c r="AE3731" s="6">
        <f>Table1[[#This Row],[Delivered MT]]*Table1[[#This Row],[Average Cost SDG/MT]]</f>
        <v>0</v>
      </c>
    </row>
    <row r="3732" spans="1:31" hidden="1" x14ac:dyDescent="0.2">
      <c r="A3732" s="1">
        <v>3743</v>
      </c>
      <c r="P3732" s="6">
        <f t="shared" si="311"/>
        <v>0</v>
      </c>
      <c r="R3732" s="6">
        <f t="shared" si="312"/>
        <v>0</v>
      </c>
      <c r="S3732" s="57">
        <f t="shared" si="310"/>
        <v>0</v>
      </c>
      <c r="T3732" s="6">
        <f>Table1[[#This Row],[Volume in Units]]*Table1[[#This Row],[Price SDG/Unit]]</f>
        <v>0</v>
      </c>
      <c r="U3732" s="57">
        <f>Table1[[#This Row],[Volume MT/Head]]*Table1[[#This Row],[Price USD/(MT/Head)]]</f>
        <v>0</v>
      </c>
      <c r="W3732" s="28">
        <f>Table1[[#This Row],[Commission SDG/MT]]*Table1[[#This Row],[Volume in Units]]</f>
        <v>0</v>
      </c>
      <c r="Y3732" s="28">
        <f t="shared" si="313"/>
        <v>0</v>
      </c>
      <c r="Z3732" s="6">
        <f>IFERROR((Table1[[#This Row],[Total Cost SDG]]/Table1[[#This Row],[Volume MT/Head]]),0)</f>
        <v>0</v>
      </c>
      <c r="AA3732" s="57" t="e">
        <f t="shared" si="314"/>
        <v>#DIV/0!</v>
      </c>
      <c r="AB3732" s="57">
        <f>IFERROR((Table1[[#This Row],[Total Cost USD]]/Table1[[#This Row],[Volume MT/Head]]),0)</f>
        <v>0</v>
      </c>
      <c r="AD3732" s="6">
        <f>Table1[[#This Row],[Volume MT/Head]]-Table1[[#This Row],[Delivered MT]]</f>
        <v>0</v>
      </c>
      <c r="AE3732" s="6">
        <f>Table1[[#This Row],[Delivered MT]]*Table1[[#This Row],[Average Cost SDG/MT]]</f>
        <v>0</v>
      </c>
    </row>
    <row r="3733" spans="1:31" hidden="1" x14ac:dyDescent="0.2">
      <c r="A3733" s="1">
        <v>3744</v>
      </c>
      <c r="P3733" s="6">
        <f t="shared" si="311"/>
        <v>0</v>
      </c>
      <c r="R3733" s="6">
        <f t="shared" si="312"/>
        <v>0</v>
      </c>
      <c r="S3733" s="57">
        <f t="shared" si="310"/>
        <v>0</v>
      </c>
      <c r="T3733" s="6">
        <f>Table1[[#This Row],[Volume in Units]]*Table1[[#This Row],[Price SDG/Unit]]</f>
        <v>0</v>
      </c>
      <c r="U3733" s="57">
        <f>Table1[[#This Row],[Volume MT/Head]]*Table1[[#This Row],[Price USD/(MT/Head)]]</f>
        <v>0</v>
      </c>
      <c r="W3733" s="28">
        <f>Table1[[#This Row],[Commission SDG/MT]]*Table1[[#This Row],[Volume in Units]]</f>
        <v>0</v>
      </c>
      <c r="Y3733" s="28">
        <f t="shared" si="313"/>
        <v>0</v>
      </c>
      <c r="Z3733" s="6">
        <f>IFERROR((Table1[[#This Row],[Total Cost SDG]]/Table1[[#This Row],[Volume MT/Head]]),0)</f>
        <v>0</v>
      </c>
      <c r="AA3733" s="57" t="e">
        <f t="shared" si="314"/>
        <v>#DIV/0!</v>
      </c>
      <c r="AB3733" s="57">
        <f>IFERROR((Table1[[#This Row],[Total Cost USD]]/Table1[[#This Row],[Volume MT/Head]]),0)</f>
        <v>0</v>
      </c>
      <c r="AD3733" s="6">
        <f>Table1[[#This Row],[Volume MT/Head]]-Table1[[#This Row],[Delivered MT]]</f>
        <v>0</v>
      </c>
      <c r="AE3733" s="6">
        <f>Table1[[#This Row],[Delivered MT]]*Table1[[#This Row],[Average Cost SDG/MT]]</f>
        <v>0</v>
      </c>
    </row>
    <row r="3734" spans="1:31" hidden="1" x14ac:dyDescent="0.2">
      <c r="A3734" s="1">
        <v>3745</v>
      </c>
      <c r="P3734" s="6">
        <f t="shared" si="311"/>
        <v>0</v>
      </c>
      <c r="R3734" s="6">
        <f t="shared" si="312"/>
        <v>0</v>
      </c>
      <c r="S3734" s="57">
        <f t="shared" si="310"/>
        <v>0</v>
      </c>
      <c r="T3734" s="6">
        <f>Table1[[#This Row],[Volume in Units]]*Table1[[#This Row],[Price SDG/Unit]]</f>
        <v>0</v>
      </c>
      <c r="U3734" s="57">
        <f>Table1[[#This Row],[Volume MT/Head]]*Table1[[#This Row],[Price USD/(MT/Head)]]</f>
        <v>0</v>
      </c>
      <c r="W3734" s="28">
        <f>Table1[[#This Row],[Commission SDG/MT]]*Table1[[#This Row],[Volume in Units]]</f>
        <v>0</v>
      </c>
      <c r="Y3734" s="28">
        <f t="shared" si="313"/>
        <v>0</v>
      </c>
      <c r="Z3734" s="6">
        <f>IFERROR((Table1[[#This Row],[Total Cost SDG]]/Table1[[#This Row],[Volume MT/Head]]),0)</f>
        <v>0</v>
      </c>
      <c r="AA3734" s="57" t="e">
        <f t="shared" si="314"/>
        <v>#DIV/0!</v>
      </c>
      <c r="AB3734" s="57">
        <f>IFERROR((Table1[[#This Row],[Total Cost USD]]/Table1[[#This Row],[Volume MT/Head]]),0)</f>
        <v>0</v>
      </c>
      <c r="AD3734" s="6">
        <f>Table1[[#This Row],[Volume MT/Head]]-Table1[[#This Row],[Delivered MT]]</f>
        <v>0</v>
      </c>
      <c r="AE3734" s="6">
        <f>Table1[[#This Row],[Delivered MT]]*Table1[[#This Row],[Average Cost SDG/MT]]</f>
        <v>0</v>
      </c>
    </row>
    <row r="3735" spans="1:31" hidden="1" x14ac:dyDescent="0.2">
      <c r="A3735" s="1">
        <v>3746</v>
      </c>
      <c r="P3735" s="6">
        <f t="shared" si="311"/>
        <v>0</v>
      </c>
      <c r="R3735" s="6">
        <f t="shared" si="312"/>
        <v>0</v>
      </c>
      <c r="S3735" s="57">
        <f t="shared" si="310"/>
        <v>0</v>
      </c>
      <c r="T3735" s="6">
        <f>Table1[[#This Row],[Volume in Units]]*Table1[[#This Row],[Price SDG/Unit]]</f>
        <v>0</v>
      </c>
      <c r="U3735" s="57">
        <f>Table1[[#This Row],[Volume MT/Head]]*Table1[[#This Row],[Price USD/(MT/Head)]]</f>
        <v>0</v>
      </c>
      <c r="W3735" s="28">
        <f>Table1[[#This Row],[Commission SDG/MT]]*Table1[[#This Row],[Volume in Units]]</f>
        <v>0</v>
      </c>
      <c r="Y3735" s="28">
        <f t="shared" si="313"/>
        <v>0</v>
      </c>
      <c r="Z3735" s="6">
        <f>IFERROR((Table1[[#This Row],[Total Cost SDG]]/Table1[[#This Row],[Volume MT/Head]]),0)</f>
        <v>0</v>
      </c>
      <c r="AA3735" s="57" t="e">
        <f t="shared" si="314"/>
        <v>#DIV/0!</v>
      </c>
      <c r="AB3735" s="57">
        <f>IFERROR((Table1[[#This Row],[Total Cost USD]]/Table1[[#This Row],[Volume MT/Head]]),0)</f>
        <v>0</v>
      </c>
      <c r="AD3735" s="6">
        <f>Table1[[#This Row],[Volume MT/Head]]-Table1[[#This Row],[Delivered MT]]</f>
        <v>0</v>
      </c>
      <c r="AE3735" s="6">
        <f>Table1[[#This Row],[Delivered MT]]*Table1[[#This Row],[Average Cost SDG/MT]]</f>
        <v>0</v>
      </c>
    </row>
    <row r="3736" spans="1:31" hidden="1" x14ac:dyDescent="0.2">
      <c r="A3736" s="1">
        <v>3747</v>
      </c>
      <c r="P3736" s="6">
        <f t="shared" si="311"/>
        <v>0</v>
      </c>
      <c r="R3736" s="6">
        <f t="shared" si="312"/>
        <v>0</v>
      </c>
      <c r="S3736" s="57">
        <f t="shared" si="310"/>
        <v>0</v>
      </c>
      <c r="T3736" s="6">
        <f>Table1[[#This Row],[Volume in Units]]*Table1[[#This Row],[Price SDG/Unit]]</f>
        <v>0</v>
      </c>
      <c r="U3736" s="57">
        <f>Table1[[#This Row],[Volume MT/Head]]*Table1[[#This Row],[Price USD/(MT/Head)]]</f>
        <v>0</v>
      </c>
      <c r="W3736" s="28">
        <f>Table1[[#This Row],[Commission SDG/MT]]*Table1[[#This Row],[Volume in Units]]</f>
        <v>0</v>
      </c>
      <c r="Y3736" s="28">
        <f t="shared" si="313"/>
        <v>0</v>
      </c>
      <c r="Z3736" s="6">
        <f>IFERROR((Table1[[#This Row],[Total Cost SDG]]/Table1[[#This Row],[Volume MT/Head]]),0)</f>
        <v>0</v>
      </c>
      <c r="AA3736" s="57" t="e">
        <f t="shared" si="314"/>
        <v>#DIV/0!</v>
      </c>
      <c r="AB3736" s="57">
        <f>IFERROR((Table1[[#This Row],[Total Cost USD]]/Table1[[#This Row],[Volume MT/Head]]),0)</f>
        <v>0</v>
      </c>
      <c r="AD3736" s="6">
        <f>Table1[[#This Row],[Volume MT/Head]]-Table1[[#This Row],[Delivered MT]]</f>
        <v>0</v>
      </c>
      <c r="AE3736" s="6">
        <f>Table1[[#This Row],[Delivered MT]]*Table1[[#This Row],[Average Cost SDG/MT]]</f>
        <v>0</v>
      </c>
    </row>
    <row r="3737" spans="1:31" hidden="1" x14ac:dyDescent="0.2">
      <c r="A3737" s="1">
        <v>3748</v>
      </c>
      <c r="P3737" s="6">
        <f t="shared" si="311"/>
        <v>0</v>
      </c>
      <c r="R3737" s="6">
        <f t="shared" si="312"/>
        <v>0</v>
      </c>
      <c r="S3737" s="57">
        <f t="shared" ref="S3737:S3800" si="315">IFERROR((R3737/F3737),0)</f>
        <v>0</v>
      </c>
      <c r="T3737" s="6">
        <f>Table1[[#This Row],[Volume in Units]]*Table1[[#This Row],[Price SDG/Unit]]</f>
        <v>0</v>
      </c>
      <c r="U3737" s="57">
        <f>Table1[[#This Row],[Volume MT/Head]]*Table1[[#This Row],[Price USD/(MT/Head)]]</f>
        <v>0</v>
      </c>
      <c r="W3737" s="28">
        <f>Table1[[#This Row],[Commission SDG/MT]]*Table1[[#This Row],[Volume in Units]]</f>
        <v>0</v>
      </c>
      <c r="Y3737" s="28">
        <f t="shared" si="313"/>
        <v>0</v>
      </c>
      <c r="Z3737" s="6">
        <f>IFERROR((Table1[[#This Row],[Total Cost SDG]]/Table1[[#This Row],[Volume MT/Head]]),0)</f>
        <v>0</v>
      </c>
      <c r="AA3737" s="57" t="e">
        <f t="shared" si="314"/>
        <v>#DIV/0!</v>
      </c>
      <c r="AB3737" s="57">
        <f>IFERROR((Table1[[#This Row],[Total Cost USD]]/Table1[[#This Row],[Volume MT/Head]]),0)</f>
        <v>0</v>
      </c>
      <c r="AD3737" s="6">
        <f>Table1[[#This Row],[Volume MT/Head]]-Table1[[#This Row],[Delivered MT]]</f>
        <v>0</v>
      </c>
      <c r="AE3737" s="6">
        <f>Table1[[#This Row],[Delivered MT]]*Table1[[#This Row],[Average Cost SDG/MT]]</f>
        <v>0</v>
      </c>
    </row>
    <row r="3738" spans="1:31" hidden="1" x14ac:dyDescent="0.2">
      <c r="A3738" s="1">
        <v>3749</v>
      </c>
      <c r="P3738" s="6">
        <f t="shared" si="311"/>
        <v>0</v>
      </c>
      <c r="R3738" s="6">
        <f t="shared" si="312"/>
        <v>0</v>
      </c>
      <c r="S3738" s="57">
        <f t="shared" si="315"/>
        <v>0</v>
      </c>
      <c r="T3738" s="6">
        <f>Table1[[#This Row],[Volume in Units]]*Table1[[#This Row],[Price SDG/Unit]]</f>
        <v>0</v>
      </c>
      <c r="U3738" s="57">
        <f>Table1[[#This Row],[Volume MT/Head]]*Table1[[#This Row],[Price USD/(MT/Head)]]</f>
        <v>0</v>
      </c>
      <c r="W3738" s="28">
        <f>Table1[[#This Row],[Commission SDG/MT]]*Table1[[#This Row],[Volume in Units]]</f>
        <v>0</v>
      </c>
      <c r="Y3738" s="28">
        <f t="shared" si="313"/>
        <v>0</v>
      </c>
      <c r="Z3738" s="6">
        <f>IFERROR((Table1[[#This Row],[Total Cost SDG]]/Table1[[#This Row],[Volume MT/Head]]),0)</f>
        <v>0</v>
      </c>
      <c r="AA3738" s="57" t="e">
        <f t="shared" si="314"/>
        <v>#DIV/0!</v>
      </c>
      <c r="AB3738" s="57">
        <f>IFERROR((Table1[[#This Row],[Total Cost USD]]/Table1[[#This Row],[Volume MT/Head]]),0)</f>
        <v>0</v>
      </c>
      <c r="AD3738" s="6">
        <f>Table1[[#This Row],[Volume MT/Head]]-Table1[[#This Row],[Delivered MT]]</f>
        <v>0</v>
      </c>
      <c r="AE3738" s="6">
        <f>Table1[[#This Row],[Delivered MT]]*Table1[[#This Row],[Average Cost SDG/MT]]</f>
        <v>0</v>
      </c>
    </row>
    <row r="3739" spans="1:31" hidden="1" x14ac:dyDescent="0.2">
      <c r="A3739" s="1">
        <v>3750</v>
      </c>
      <c r="P3739" s="6">
        <f t="shared" si="311"/>
        <v>0</v>
      </c>
      <c r="R3739" s="6">
        <f t="shared" si="312"/>
        <v>0</v>
      </c>
      <c r="S3739" s="57">
        <f t="shared" si="315"/>
        <v>0</v>
      </c>
      <c r="T3739" s="6">
        <f>Table1[[#This Row],[Volume in Units]]*Table1[[#This Row],[Price SDG/Unit]]</f>
        <v>0</v>
      </c>
      <c r="U3739" s="57">
        <f>Table1[[#This Row],[Volume MT/Head]]*Table1[[#This Row],[Price USD/(MT/Head)]]</f>
        <v>0</v>
      </c>
      <c r="W3739" s="28">
        <f>Table1[[#This Row],[Commission SDG/MT]]*Table1[[#This Row],[Volume in Units]]</f>
        <v>0</v>
      </c>
      <c r="Y3739" s="28">
        <f t="shared" si="313"/>
        <v>0</v>
      </c>
      <c r="Z3739" s="6">
        <f>IFERROR((Table1[[#This Row],[Total Cost SDG]]/Table1[[#This Row],[Volume MT/Head]]),0)</f>
        <v>0</v>
      </c>
      <c r="AA3739" s="57" t="e">
        <f t="shared" si="314"/>
        <v>#DIV/0!</v>
      </c>
      <c r="AB3739" s="57">
        <f>IFERROR((Table1[[#This Row],[Total Cost USD]]/Table1[[#This Row],[Volume MT/Head]]),0)</f>
        <v>0</v>
      </c>
      <c r="AD3739" s="6">
        <f>Table1[[#This Row],[Volume MT/Head]]-Table1[[#This Row],[Delivered MT]]</f>
        <v>0</v>
      </c>
      <c r="AE3739" s="6">
        <f>Table1[[#This Row],[Delivered MT]]*Table1[[#This Row],[Average Cost SDG/MT]]</f>
        <v>0</v>
      </c>
    </row>
    <row r="3740" spans="1:31" hidden="1" x14ac:dyDescent="0.2">
      <c r="A3740" s="1">
        <v>3751</v>
      </c>
      <c r="P3740" s="6">
        <f t="shared" si="311"/>
        <v>0</v>
      </c>
      <c r="R3740" s="6">
        <f t="shared" si="312"/>
        <v>0</v>
      </c>
      <c r="S3740" s="57">
        <f t="shared" si="315"/>
        <v>0</v>
      </c>
      <c r="T3740" s="6">
        <f>Table1[[#This Row],[Volume in Units]]*Table1[[#This Row],[Price SDG/Unit]]</f>
        <v>0</v>
      </c>
      <c r="U3740" s="57">
        <f>Table1[[#This Row],[Volume MT/Head]]*Table1[[#This Row],[Price USD/(MT/Head)]]</f>
        <v>0</v>
      </c>
      <c r="W3740" s="28">
        <f>Table1[[#This Row],[Commission SDG/MT]]*Table1[[#This Row],[Volume in Units]]</f>
        <v>0</v>
      </c>
      <c r="Y3740" s="28">
        <f t="shared" si="313"/>
        <v>0</v>
      </c>
      <c r="Z3740" s="6">
        <f>IFERROR((Table1[[#This Row],[Total Cost SDG]]/Table1[[#This Row],[Volume MT/Head]]),0)</f>
        <v>0</v>
      </c>
      <c r="AA3740" s="57" t="e">
        <f t="shared" si="314"/>
        <v>#DIV/0!</v>
      </c>
      <c r="AB3740" s="57">
        <f>IFERROR((Table1[[#This Row],[Total Cost USD]]/Table1[[#This Row],[Volume MT/Head]]),0)</f>
        <v>0</v>
      </c>
      <c r="AD3740" s="6">
        <f>Table1[[#This Row],[Volume MT/Head]]-Table1[[#This Row],[Delivered MT]]</f>
        <v>0</v>
      </c>
      <c r="AE3740" s="6">
        <f>Table1[[#This Row],[Delivered MT]]*Table1[[#This Row],[Average Cost SDG/MT]]</f>
        <v>0</v>
      </c>
    </row>
    <row r="3741" spans="1:31" hidden="1" x14ac:dyDescent="0.2">
      <c r="A3741" s="1">
        <v>3752</v>
      </c>
      <c r="P3741" s="6">
        <f t="shared" si="311"/>
        <v>0</v>
      </c>
      <c r="R3741" s="6">
        <f t="shared" si="312"/>
        <v>0</v>
      </c>
      <c r="S3741" s="57">
        <f t="shared" si="315"/>
        <v>0</v>
      </c>
      <c r="T3741" s="6">
        <f>Table1[[#This Row],[Volume in Units]]*Table1[[#This Row],[Price SDG/Unit]]</f>
        <v>0</v>
      </c>
      <c r="U3741" s="57">
        <f>Table1[[#This Row],[Volume MT/Head]]*Table1[[#This Row],[Price USD/(MT/Head)]]</f>
        <v>0</v>
      </c>
      <c r="W3741" s="28">
        <f>Table1[[#This Row],[Commission SDG/MT]]*Table1[[#This Row],[Volume in Units]]</f>
        <v>0</v>
      </c>
      <c r="Y3741" s="28">
        <f t="shared" si="313"/>
        <v>0</v>
      </c>
      <c r="Z3741" s="6">
        <f>IFERROR((Table1[[#This Row],[Total Cost SDG]]/Table1[[#This Row],[Volume MT/Head]]),0)</f>
        <v>0</v>
      </c>
      <c r="AA3741" s="57" t="e">
        <f t="shared" si="314"/>
        <v>#DIV/0!</v>
      </c>
      <c r="AB3741" s="57">
        <f>IFERROR((Table1[[#This Row],[Total Cost USD]]/Table1[[#This Row],[Volume MT/Head]]),0)</f>
        <v>0</v>
      </c>
      <c r="AD3741" s="6">
        <f>Table1[[#This Row],[Volume MT/Head]]-Table1[[#This Row],[Delivered MT]]</f>
        <v>0</v>
      </c>
      <c r="AE3741" s="6">
        <f>Table1[[#This Row],[Delivered MT]]*Table1[[#This Row],[Average Cost SDG/MT]]</f>
        <v>0</v>
      </c>
    </row>
    <row r="3742" spans="1:31" hidden="1" x14ac:dyDescent="0.2">
      <c r="A3742" s="1">
        <v>3753</v>
      </c>
      <c r="P3742" s="6">
        <f t="shared" si="311"/>
        <v>0</v>
      </c>
      <c r="R3742" s="6">
        <f t="shared" si="312"/>
        <v>0</v>
      </c>
      <c r="S3742" s="57">
        <f t="shared" si="315"/>
        <v>0</v>
      </c>
      <c r="T3742" s="6">
        <f>Table1[[#This Row],[Volume in Units]]*Table1[[#This Row],[Price SDG/Unit]]</f>
        <v>0</v>
      </c>
      <c r="U3742" s="57">
        <f>Table1[[#This Row],[Volume MT/Head]]*Table1[[#This Row],[Price USD/(MT/Head)]]</f>
        <v>0</v>
      </c>
      <c r="W3742" s="28">
        <f>Table1[[#This Row],[Commission SDG/MT]]*Table1[[#This Row],[Volume in Units]]</f>
        <v>0</v>
      </c>
      <c r="Y3742" s="28">
        <f t="shared" si="313"/>
        <v>0</v>
      </c>
      <c r="Z3742" s="6">
        <f>IFERROR((Table1[[#This Row],[Total Cost SDG]]/Table1[[#This Row],[Volume MT/Head]]),0)</f>
        <v>0</v>
      </c>
      <c r="AA3742" s="57" t="e">
        <f t="shared" si="314"/>
        <v>#DIV/0!</v>
      </c>
      <c r="AB3742" s="57">
        <f>IFERROR((Table1[[#This Row],[Total Cost USD]]/Table1[[#This Row],[Volume MT/Head]]),0)</f>
        <v>0</v>
      </c>
      <c r="AD3742" s="6">
        <f>Table1[[#This Row],[Volume MT/Head]]-Table1[[#This Row],[Delivered MT]]</f>
        <v>0</v>
      </c>
      <c r="AE3742" s="6">
        <f>Table1[[#This Row],[Delivered MT]]*Table1[[#This Row],[Average Cost SDG/MT]]</f>
        <v>0</v>
      </c>
    </row>
    <row r="3743" spans="1:31" hidden="1" x14ac:dyDescent="0.2">
      <c r="A3743" s="1">
        <v>3754</v>
      </c>
      <c r="P3743" s="6">
        <f t="shared" si="311"/>
        <v>0</v>
      </c>
      <c r="R3743" s="6">
        <f t="shared" si="312"/>
        <v>0</v>
      </c>
      <c r="S3743" s="57">
        <f t="shared" si="315"/>
        <v>0</v>
      </c>
      <c r="T3743" s="6">
        <f>Table1[[#This Row],[Volume in Units]]*Table1[[#This Row],[Price SDG/Unit]]</f>
        <v>0</v>
      </c>
      <c r="U3743" s="57">
        <f>Table1[[#This Row],[Volume MT/Head]]*Table1[[#This Row],[Price USD/(MT/Head)]]</f>
        <v>0</v>
      </c>
      <c r="W3743" s="28">
        <f>Table1[[#This Row],[Commission SDG/MT]]*Table1[[#This Row],[Volume in Units]]</f>
        <v>0</v>
      </c>
      <c r="Y3743" s="28">
        <f t="shared" si="313"/>
        <v>0</v>
      </c>
      <c r="Z3743" s="6">
        <f>IFERROR((Table1[[#This Row],[Total Cost SDG]]/Table1[[#This Row],[Volume MT/Head]]),0)</f>
        <v>0</v>
      </c>
      <c r="AA3743" s="57" t="e">
        <f t="shared" si="314"/>
        <v>#DIV/0!</v>
      </c>
      <c r="AB3743" s="57">
        <f>IFERROR((Table1[[#This Row],[Total Cost USD]]/Table1[[#This Row],[Volume MT/Head]]),0)</f>
        <v>0</v>
      </c>
      <c r="AD3743" s="6">
        <f>Table1[[#This Row],[Volume MT/Head]]-Table1[[#This Row],[Delivered MT]]</f>
        <v>0</v>
      </c>
      <c r="AE3743" s="6">
        <f>Table1[[#This Row],[Delivered MT]]*Table1[[#This Row],[Average Cost SDG/MT]]</f>
        <v>0</v>
      </c>
    </row>
    <row r="3744" spans="1:31" hidden="1" x14ac:dyDescent="0.2">
      <c r="A3744" s="1">
        <v>3755</v>
      </c>
      <c r="P3744" s="6">
        <f t="shared" si="311"/>
        <v>0</v>
      </c>
      <c r="R3744" s="6">
        <f t="shared" si="312"/>
        <v>0</v>
      </c>
      <c r="S3744" s="57">
        <f t="shared" si="315"/>
        <v>0</v>
      </c>
      <c r="T3744" s="6">
        <f>Table1[[#This Row],[Volume in Units]]*Table1[[#This Row],[Price SDG/Unit]]</f>
        <v>0</v>
      </c>
      <c r="U3744" s="57">
        <f>Table1[[#This Row],[Volume MT/Head]]*Table1[[#This Row],[Price USD/(MT/Head)]]</f>
        <v>0</v>
      </c>
      <c r="W3744" s="28">
        <f>Table1[[#This Row],[Commission SDG/MT]]*Table1[[#This Row],[Volume in Units]]</f>
        <v>0</v>
      </c>
      <c r="Y3744" s="28">
        <f t="shared" si="313"/>
        <v>0</v>
      </c>
      <c r="Z3744" s="6">
        <f>IFERROR((Table1[[#This Row],[Total Cost SDG]]/Table1[[#This Row],[Volume MT/Head]]),0)</f>
        <v>0</v>
      </c>
      <c r="AA3744" s="57" t="e">
        <f t="shared" si="314"/>
        <v>#DIV/0!</v>
      </c>
      <c r="AB3744" s="57">
        <f>IFERROR((Table1[[#This Row],[Total Cost USD]]/Table1[[#This Row],[Volume MT/Head]]),0)</f>
        <v>0</v>
      </c>
      <c r="AD3744" s="6">
        <f>Table1[[#This Row],[Volume MT/Head]]-Table1[[#This Row],[Delivered MT]]</f>
        <v>0</v>
      </c>
      <c r="AE3744" s="6">
        <f>Table1[[#This Row],[Delivered MT]]*Table1[[#This Row],[Average Cost SDG/MT]]</f>
        <v>0</v>
      </c>
    </row>
    <row r="3745" spans="1:31" hidden="1" x14ac:dyDescent="0.2">
      <c r="A3745" s="1">
        <v>3756</v>
      </c>
      <c r="P3745" s="6">
        <f t="shared" si="311"/>
        <v>0</v>
      </c>
      <c r="R3745" s="6">
        <f t="shared" si="312"/>
        <v>0</v>
      </c>
      <c r="S3745" s="57">
        <f t="shared" si="315"/>
        <v>0</v>
      </c>
      <c r="T3745" s="6">
        <f>Table1[[#This Row],[Volume in Units]]*Table1[[#This Row],[Price SDG/Unit]]</f>
        <v>0</v>
      </c>
      <c r="U3745" s="57">
        <f>Table1[[#This Row],[Volume MT/Head]]*Table1[[#This Row],[Price USD/(MT/Head)]]</f>
        <v>0</v>
      </c>
      <c r="W3745" s="28">
        <f>Table1[[#This Row],[Commission SDG/MT]]*Table1[[#This Row],[Volume in Units]]</f>
        <v>0</v>
      </c>
      <c r="Y3745" s="28">
        <f t="shared" si="313"/>
        <v>0</v>
      </c>
      <c r="Z3745" s="6">
        <f>IFERROR((Table1[[#This Row],[Total Cost SDG]]/Table1[[#This Row],[Volume MT/Head]]),0)</f>
        <v>0</v>
      </c>
      <c r="AA3745" s="57" t="e">
        <f t="shared" si="314"/>
        <v>#DIV/0!</v>
      </c>
      <c r="AB3745" s="57">
        <f>IFERROR((Table1[[#This Row],[Total Cost USD]]/Table1[[#This Row],[Volume MT/Head]]),0)</f>
        <v>0</v>
      </c>
      <c r="AD3745" s="6">
        <f>Table1[[#This Row],[Volume MT/Head]]-Table1[[#This Row],[Delivered MT]]</f>
        <v>0</v>
      </c>
      <c r="AE3745" s="6">
        <f>Table1[[#This Row],[Delivered MT]]*Table1[[#This Row],[Average Cost SDG/MT]]</f>
        <v>0</v>
      </c>
    </row>
    <row r="3746" spans="1:31" hidden="1" x14ac:dyDescent="0.2">
      <c r="A3746" s="1">
        <v>3757</v>
      </c>
      <c r="P3746" s="6">
        <f t="shared" si="311"/>
        <v>0</v>
      </c>
      <c r="R3746" s="6">
        <f t="shared" si="312"/>
        <v>0</v>
      </c>
      <c r="S3746" s="57">
        <f t="shared" si="315"/>
        <v>0</v>
      </c>
      <c r="T3746" s="6">
        <f>Table1[[#This Row],[Volume in Units]]*Table1[[#This Row],[Price SDG/Unit]]</f>
        <v>0</v>
      </c>
      <c r="U3746" s="57">
        <f>Table1[[#This Row],[Volume MT/Head]]*Table1[[#This Row],[Price USD/(MT/Head)]]</f>
        <v>0</v>
      </c>
      <c r="W3746" s="28">
        <f>Table1[[#This Row],[Commission SDG/MT]]*Table1[[#This Row],[Volume in Units]]</f>
        <v>0</v>
      </c>
      <c r="Y3746" s="28">
        <f t="shared" si="313"/>
        <v>0</v>
      </c>
      <c r="Z3746" s="6">
        <f>IFERROR((Table1[[#This Row],[Total Cost SDG]]/Table1[[#This Row],[Volume MT/Head]]),0)</f>
        <v>0</v>
      </c>
      <c r="AA3746" s="57" t="e">
        <f t="shared" si="314"/>
        <v>#DIV/0!</v>
      </c>
      <c r="AB3746" s="57">
        <f>IFERROR((Table1[[#This Row],[Total Cost USD]]/Table1[[#This Row],[Volume MT/Head]]),0)</f>
        <v>0</v>
      </c>
      <c r="AD3746" s="6">
        <f>Table1[[#This Row],[Volume MT/Head]]-Table1[[#This Row],[Delivered MT]]</f>
        <v>0</v>
      </c>
      <c r="AE3746" s="6">
        <f>Table1[[#This Row],[Delivered MT]]*Table1[[#This Row],[Average Cost SDG/MT]]</f>
        <v>0</v>
      </c>
    </row>
    <row r="3747" spans="1:31" hidden="1" x14ac:dyDescent="0.2">
      <c r="A3747" s="1">
        <v>3758</v>
      </c>
      <c r="P3747" s="6">
        <f t="shared" si="311"/>
        <v>0</v>
      </c>
      <c r="R3747" s="6">
        <f t="shared" si="312"/>
        <v>0</v>
      </c>
      <c r="S3747" s="57">
        <f t="shared" si="315"/>
        <v>0</v>
      </c>
      <c r="T3747" s="6">
        <f>Table1[[#This Row],[Volume in Units]]*Table1[[#This Row],[Price SDG/Unit]]</f>
        <v>0</v>
      </c>
      <c r="U3747" s="57">
        <f>Table1[[#This Row],[Volume MT/Head]]*Table1[[#This Row],[Price USD/(MT/Head)]]</f>
        <v>0</v>
      </c>
      <c r="W3747" s="28">
        <f>Table1[[#This Row],[Commission SDG/MT]]*Table1[[#This Row],[Volume in Units]]</f>
        <v>0</v>
      </c>
      <c r="Y3747" s="28">
        <f t="shared" si="313"/>
        <v>0</v>
      </c>
      <c r="Z3747" s="6">
        <f>IFERROR((Table1[[#This Row],[Total Cost SDG]]/Table1[[#This Row],[Volume MT/Head]]),0)</f>
        <v>0</v>
      </c>
      <c r="AA3747" s="57" t="e">
        <f t="shared" si="314"/>
        <v>#DIV/0!</v>
      </c>
      <c r="AB3747" s="57">
        <f>IFERROR((Table1[[#This Row],[Total Cost USD]]/Table1[[#This Row],[Volume MT/Head]]),0)</f>
        <v>0</v>
      </c>
      <c r="AD3747" s="6">
        <f>Table1[[#This Row],[Volume MT/Head]]-Table1[[#This Row],[Delivered MT]]</f>
        <v>0</v>
      </c>
      <c r="AE3747" s="6">
        <f>Table1[[#This Row],[Delivered MT]]*Table1[[#This Row],[Average Cost SDG/MT]]</f>
        <v>0</v>
      </c>
    </row>
    <row r="3748" spans="1:31" hidden="1" x14ac:dyDescent="0.2">
      <c r="A3748" s="1">
        <v>3759</v>
      </c>
      <c r="P3748" s="6">
        <f t="shared" si="311"/>
        <v>0</v>
      </c>
      <c r="R3748" s="6">
        <f t="shared" si="312"/>
        <v>0</v>
      </c>
      <c r="S3748" s="57">
        <f t="shared" si="315"/>
        <v>0</v>
      </c>
      <c r="T3748" s="6">
        <f>Table1[[#This Row],[Volume in Units]]*Table1[[#This Row],[Price SDG/Unit]]</f>
        <v>0</v>
      </c>
      <c r="U3748" s="57">
        <f>Table1[[#This Row],[Volume MT/Head]]*Table1[[#This Row],[Price USD/(MT/Head)]]</f>
        <v>0</v>
      </c>
      <c r="W3748" s="28">
        <f>Table1[[#This Row],[Commission SDG/MT]]*Table1[[#This Row],[Volume in Units]]</f>
        <v>0</v>
      </c>
      <c r="Y3748" s="28">
        <f t="shared" si="313"/>
        <v>0</v>
      </c>
      <c r="Z3748" s="6">
        <f>IFERROR((Table1[[#This Row],[Total Cost SDG]]/Table1[[#This Row],[Volume MT/Head]]),0)</f>
        <v>0</v>
      </c>
      <c r="AA3748" s="57" t="e">
        <f t="shared" si="314"/>
        <v>#DIV/0!</v>
      </c>
      <c r="AB3748" s="57">
        <f>IFERROR((Table1[[#This Row],[Total Cost USD]]/Table1[[#This Row],[Volume MT/Head]]),0)</f>
        <v>0</v>
      </c>
      <c r="AD3748" s="6">
        <f>Table1[[#This Row],[Volume MT/Head]]-Table1[[#This Row],[Delivered MT]]</f>
        <v>0</v>
      </c>
      <c r="AE3748" s="6">
        <f>Table1[[#This Row],[Delivered MT]]*Table1[[#This Row],[Average Cost SDG/MT]]</f>
        <v>0</v>
      </c>
    </row>
    <row r="3749" spans="1:31" hidden="1" x14ac:dyDescent="0.2">
      <c r="A3749" s="1">
        <v>3760</v>
      </c>
      <c r="P3749" s="6">
        <f t="shared" si="311"/>
        <v>0</v>
      </c>
      <c r="R3749" s="6">
        <f t="shared" si="312"/>
        <v>0</v>
      </c>
      <c r="S3749" s="57">
        <f t="shared" si="315"/>
        <v>0</v>
      </c>
      <c r="T3749" s="6">
        <f>Table1[[#This Row],[Volume in Units]]*Table1[[#This Row],[Price SDG/Unit]]</f>
        <v>0</v>
      </c>
      <c r="U3749" s="57">
        <f>Table1[[#This Row],[Volume MT/Head]]*Table1[[#This Row],[Price USD/(MT/Head)]]</f>
        <v>0</v>
      </c>
      <c r="W3749" s="28">
        <f>Table1[[#This Row],[Commission SDG/MT]]*Table1[[#This Row],[Volume in Units]]</f>
        <v>0</v>
      </c>
      <c r="Y3749" s="28">
        <f t="shared" si="313"/>
        <v>0</v>
      </c>
      <c r="Z3749" s="6">
        <f>IFERROR((Table1[[#This Row],[Total Cost SDG]]/Table1[[#This Row],[Volume MT/Head]]),0)</f>
        <v>0</v>
      </c>
      <c r="AA3749" s="57" t="e">
        <f t="shared" si="314"/>
        <v>#DIV/0!</v>
      </c>
      <c r="AB3749" s="57">
        <f>IFERROR((Table1[[#This Row],[Total Cost USD]]/Table1[[#This Row],[Volume MT/Head]]),0)</f>
        <v>0</v>
      </c>
      <c r="AD3749" s="6">
        <f>Table1[[#This Row],[Volume MT/Head]]-Table1[[#This Row],[Delivered MT]]</f>
        <v>0</v>
      </c>
      <c r="AE3749" s="6">
        <f>Table1[[#This Row],[Delivered MT]]*Table1[[#This Row],[Average Cost SDG/MT]]</f>
        <v>0</v>
      </c>
    </row>
    <row r="3750" spans="1:31" hidden="1" x14ac:dyDescent="0.2">
      <c r="A3750" s="1">
        <v>3761</v>
      </c>
      <c r="P3750" s="6">
        <f t="shared" si="311"/>
        <v>0</v>
      </c>
      <c r="R3750" s="6">
        <f t="shared" si="312"/>
        <v>0</v>
      </c>
      <c r="S3750" s="57">
        <f t="shared" si="315"/>
        <v>0</v>
      </c>
      <c r="T3750" s="6">
        <f>Table1[[#This Row],[Volume in Units]]*Table1[[#This Row],[Price SDG/Unit]]</f>
        <v>0</v>
      </c>
      <c r="U3750" s="57">
        <f>Table1[[#This Row],[Volume MT/Head]]*Table1[[#This Row],[Price USD/(MT/Head)]]</f>
        <v>0</v>
      </c>
      <c r="W3750" s="28">
        <f>Table1[[#This Row],[Commission SDG/MT]]*Table1[[#This Row],[Volume in Units]]</f>
        <v>0</v>
      </c>
      <c r="Y3750" s="28">
        <f t="shared" si="313"/>
        <v>0</v>
      </c>
      <c r="Z3750" s="6">
        <f>IFERROR((Table1[[#This Row],[Total Cost SDG]]/Table1[[#This Row],[Volume MT/Head]]),0)</f>
        <v>0</v>
      </c>
      <c r="AA3750" s="57" t="e">
        <f t="shared" si="314"/>
        <v>#DIV/0!</v>
      </c>
      <c r="AB3750" s="57">
        <f>IFERROR((Table1[[#This Row],[Total Cost USD]]/Table1[[#This Row],[Volume MT/Head]]),0)</f>
        <v>0</v>
      </c>
      <c r="AD3750" s="6">
        <f>Table1[[#This Row],[Volume MT/Head]]-Table1[[#This Row],[Delivered MT]]</f>
        <v>0</v>
      </c>
      <c r="AE3750" s="6">
        <f>Table1[[#This Row],[Delivered MT]]*Table1[[#This Row],[Average Cost SDG/MT]]</f>
        <v>0</v>
      </c>
    </row>
    <row r="3751" spans="1:31" hidden="1" x14ac:dyDescent="0.2">
      <c r="A3751" s="1">
        <v>3762</v>
      </c>
      <c r="P3751" s="6">
        <f t="shared" si="311"/>
        <v>0</v>
      </c>
      <c r="R3751" s="6">
        <f t="shared" si="312"/>
        <v>0</v>
      </c>
      <c r="S3751" s="57">
        <f t="shared" si="315"/>
        <v>0</v>
      </c>
      <c r="T3751" s="6">
        <f>Table1[[#This Row],[Volume in Units]]*Table1[[#This Row],[Price SDG/Unit]]</f>
        <v>0</v>
      </c>
      <c r="U3751" s="57">
        <f>Table1[[#This Row],[Volume MT/Head]]*Table1[[#This Row],[Price USD/(MT/Head)]]</f>
        <v>0</v>
      </c>
      <c r="W3751" s="28">
        <f>Table1[[#This Row],[Commission SDG/MT]]*Table1[[#This Row],[Volume in Units]]</f>
        <v>0</v>
      </c>
      <c r="Y3751" s="28">
        <f t="shared" si="313"/>
        <v>0</v>
      </c>
      <c r="Z3751" s="6">
        <f>IFERROR((Table1[[#This Row],[Total Cost SDG]]/Table1[[#This Row],[Volume MT/Head]]),0)</f>
        <v>0</v>
      </c>
      <c r="AA3751" s="57" t="e">
        <f t="shared" si="314"/>
        <v>#DIV/0!</v>
      </c>
      <c r="AB3751" s="57">
        <f>IFERROR((Table1[[#This Row],[Total Cost USD]]/Table1[[#This Row],[Volume MT/Head]]),0)</f>
        <v>0</v>
      </c>
      <c r="AD3751" s="6">
        <f>Table1[[#This Row],[Volume MT/Head]]-Table1[[#This Row],[Delivered MT]]</f>
        <v>0</v>
      </c>
      <c r="AE3751" s="6">
        <f>Table1[[#This Row],[Delivered MT]]*Table1[[#This Row],[Average Cost SDG/MT]]</f>
        <v>0</v>
      </c>
    </row>
    <row r="3752" spans="1:31" hidden="1" x14ac:dyDescent="0.2">
      <c r="A3752" s="1">
        <v>3763</v>
      </c>
      <c r="P3752" s="6">
        <f t="shared" si="311"/>
        <v>0</v>
      </c>
      <c r="R3752" s="6">
        <f t="shared" si="312"/>
        <v>0</v>
      </c>
      <c r="S3752" s="57">
        <f t="shared" si="315"/>
        <v>0</v>
      </c>
      <c r="T3752" s="6">
        <f>Table1[[#This Row],[Volume in Units]]*Table1[[#This Row],[Price SDG/Unit]]</f>
        <v>0</v>
      </c>
      <c r="U3752" s="57">
        <f>Table1[[#This Row],[Volume MT/Head]]*Table1[[#This Row],[Price USD/(MT/Head)]]</f>
        <v>0</v>
      </c>
      <c r="W3752" s="28">
        <f>Table1[[#This Row],[Commission SDG/MT]]*Table1[[#This Row],[Volume in Units]]</f>
        <v>0</v>
      </c>
      <c r="Y3752" s="28">
        <f t="shared" si="313"/>
        <v>0</v>
      </c>
      <c r="Z3752" s="6">
        <f>IFERROR((Table1[[#This Row],[Total Cost SDG]]/Table1[[#This Row],[Volume MT/Head]]),0)</f>
        <v>0</v>
      </c>
      <c r="AA3752" s="57" t="e">
        <f t="shared" si="314"/>
        <v>#DIV/0!</v>
      </c>
      <c r="AB3752" s="57">
        <f>IFERROR((Table1[[#This Row],[Total Cost USD]]/Table1[[#This Row],[Volume MT/Head]]),0)</f>
        <v>0</v>
      </c>
      <c r="AD3752" s="6">
        <f>Table1[[#This Row],[Volume MT/Head]]-Table1[[#This Row],[Delivered MT]]</f>
        <v>0</v>
      </c>
      <c r="AE3752" s="6">
        <f>Table1[[#This Row],[Delivered MT]]*Table1[[#This Row],[Average Cost SDG/MT]]</f>
        <v>0</v>
      </c>
    </row>
    <row r="3753" spans="1:31" hidden="1" x14ac:dyDescent="0.2">
      <c r="A3753" s="1">
        <v>3764</v>
      </c>
      <c r="P3753" s="6">
        <f t="shared" si="311"/>
        <v>0</v>
      </c>
      <c r="R3753" s="6">
        <f t="shared" si="312"/>
        <v>0</v>
      </c>
      <c r="S3753" s="57">
        <f t="shared" si="315"/>
        <v>0</v>
      </c>
      <c r="T3753" s="6">
        <f>Table1[[#This Row],[Volume in Units]]*Table1[[#This Row],[Price SDG/Unit]]</f>
        <v>0</v>
      </c>
      <c r="U3753" s="57">
        <f>Table1[[#This Row],[Volume MT/Head]]*Table1[[#This Row],[Price USD/(MT/Head)]]</f>
        <v>0</v>
      </c>
      <c r="W3753" s="28">
        <f>Table1[[#This Row],[Commission SDG/MT]]*Table1[[#This Row],[Volume in Units]]</f>
        <v>0</v>
      </c>
      <c r="Y3753" s="28">
        <f t="shared" si="313"/>
        <v>0</v>
      </c>
      <c r="Z3753" s="6">
        <f>IFERROR((Table1[[#This Row],[Total Cost SDG]]/Table1[[#This Row],[Volume MT/Head]]),0)</f>
        <v>0</v>
      </c>
      <c r="AA3753" s="57" t="e">
        <f t="shared" si="314"/>
        <v>#DIV/0!</v>
      </c>
      <c r="AB3753" s="57">
        <f>IFERROR((Table1[[#This Row],[Total Cost USD]]/Table1[[#This Row],[Volume MT/Head]]),0)</f>
        <v>0</v>
      </c>
      <c r="AD3753" s="6">
        <f>Table1[[#This Row],[Volume MT/Head]]-Table1[[#This Row],[Delivered MT]]</f>
        <v>0</v>
      </c>
      <c r="AE3753" s="6">
        <f>Table1[[#This Row],[Delivered MT]]*Table1[[#This Row],[Average Cost SDG/MT]]</f>
        <v>0</v>
      </c>
    </row>
    <row r="3754" spans="1:31" hidden="1" x14ac:dyDescent="0.2">
      <c r="A3754" s="1">
        <v>3765</v>
      </c>
      <c r="P3754" s="6">
        <f t="shared" si="311"/>
        <v>0</v>
      </c>
      <c r="R3754" s="6">
        <f t="shared" si="312"/>
        <v>0</v>
      </c>
      <c r="S3754" s="57">
        <f t="shared" si="315"/>
        <v>0</v>
      </c>
      <c r="T3754" s="6">
        <f>Table1[[#This Row],[Volume in Units]]*Table1[[#This Row],[Price SDG/Unit]]</f>
        <v>0</v>
      </c>
      <c r="U3754" s="57">
        <f>Table1[[#This Row],[Volume MT/Head]]*Table1[[#This Row],[Price USD/(MT/Head)]]</f>
        <v>0</v>
      </c>
      <c r="W3754" s="28">
        <f>Table1[[#This Row],[Commission SDG/MT]]*Table1[[#This Row],[Volume in Units]]</f>
        <v>0</v>
      </c>
      <c r="Y3754" s="28">
        <f t="shared" si="313"/>
        <v>0</v>
      </c>
      <c r="Z3754" s="6">
        <f>IFERROR((Table1[[#This Row],[Total Cost SDG]]/Table1[[#This Row],[Volume MT/Head]]),0)</f>
        <v>0</v>
      </c>
      <c r="AA3754" s="57" t="e">
        <f t="shared" si="314"/>
        <v>#DIV/0!</v>
      </c>
      <c r="AB3754" s="57">
        <f>IFERROR((Table1[[#This Row],[Total Cost USD]]/Table1[[#This Row],[Volume MT/Head]]),0)</f>
        <v>0</v>
      </c>
      <c r="AD3754" s="6">
        <f>Table1[[#This Row],[Volume MT/Head]]-Table1[[#This Row],[Delivered MT]]</f>
        <v>0</v>
      </c>
      <c r="AE3754" s="6">
        <f>Table1[[#This Row],[Delivered MT]]*Table1[[#This Row],[Average Cost SDG/MT]]</f>
        <v>0</v>
      </c>
    </row>
    <row r="3755" spans="1:31" hidden="1" x14ac:dyDescent="0.2">
      <c r="A3755" s="1">
        <v>3766</v>
      </c>
      <c r="P3755" s="6">
        <f t="shared" si="311"/>
        <v>0</v>
      </c>
      <c r="R3755" s="6">
        <f t="shared" si="312"/>
        <v>0</v>
      </c>
      <c r="S3755" s="57">
        <f t="shared" si="315"/>
        <v>0</v>
      </c>
      <c r="T3755" s="6">
        <f>Table1[[#This Row],[Volume in Units]]*Table1[[#This Row],[Price SDG/Unit]]</f>
        <v>0</v>
      </c>
      <c r="U3755" s="57">
        <f>Table1[[#This Row],[Volume MT/Head]]*Table1[[#This Row],[Price USD/(MT/Head)]]</f>
        <v>0</v>
      </c>
      <c r="W3755" s="28">
        <f>Table1[[#This Row],[Commission SDG/MT]]*Table1[[#This Row],[Volume in Units]]</f>
        <v>0</v>
      </c>
      <c r="Y3755" s="28">
        <f t="shared" si="313"/>
        <v>0</v>
      </c>
      <c r="Z3755" s="6">
        <f>IFERROR((Table1[[#This Row],[Total Cost SDG]]/Table1[[#This Row],[Volume MT/Head]]),0)</f>
        <v>0</v>
      </c>
      <c r="AA3755" s="57" t="e">
        <f t="shared" si="314"/>
        <v>#DIV/0!</v>
      </c>
      <c r="AB3755" s="57">
        <f>IFERROR((Table1[[#This Row],[Total Cost USD]]/Table1[[#This Row],[Volume MT/Head]]),0)</f>
        <v>0</v>
      </c>
      <c r="AD3755" s="6">
        <f>Table1[[#This Row],[Volume MT/Head]]-Table1[[#This Row],[Delivered MT]]</f>
        <v>0</v>
      </c>
      <c r="AE3755" s="6">
        <f>Table1[[#This Row],[Delivered MT]]*Table1[[#This Row],[Average Cost SDG/MT]]</f>
        <v>0</v>
      </c>
    </row>
    <row r="3756" spans="1:31" hidden="1" x14ac:dyDescent="0.2">
      <c r="A3756" s="1">
        <v>3767</v>
      </c>
      <c r="P3756" s="6">
        <f t="shared" si="311"/>
        <v>0</v>
      </c>
      <c r="R3756" s="6">
        <f t="shared" si="312"/>
        <v>0</v>
      </c>
      <c r="S3756" s="57">
        <f t="shared" si="315"/>
        <v>0</v>
      </c>
      <c r="T3756" s="6">
        <f>Table1[[#This Row],[Volume in Units]]*Table1[[#This Row],[Price SDG/Unit]]</f>
        <v>0</v>
      </c>
      <c r="U3756" s="57">
        <f>Table1[[#This Row],[Volume MT/Head]]*Table1[[#This Row],[Price USD/(MT/Head)]]</f>
        <v>0</v>
      </c>
      <c r="W3756" s="28">
        <f>Table1[[#This Row],[Commission SDG/MT]]*Table1[[#This Row],[Volume in Units]]</f>
        <v>0</v>
      </c>
      <c r="Y3756" s="28">
        <f t="shared" si="313"/>
        <v>0</v>
      </c>
      <c r="Z3756" s="6">
        <f>IFERROR((Table1[[#This Row],[Total Cost SDG]]/Table1[[#This Row],[Volume MT/Head]]),0)</f>
        <v>0</v>
      </c>
      <c r="AA3756" s="57" t="e">
        <f t="shared" si="314"/>
        <v>#DIV/0!</v>
      </c>
      <c r="AB3756" s="57">
        <f>IFERROR((Table1[[#This Row],[Total Cost USD]]/Table1[[#This Row],[Volume MT/Head]]),0)</f>
        <v>0</v>
      </c>
      <c r="AD3756" s="6">
        <f>Table1[[#This Row],[Volume MT/Head]]-Table1[[#This Row],[Delivered MT]]</f>
        <v>0</v>
      </c>
      <c r="AE3756" s="6">
        <f>Table1[[#This Row],[Delivered MT]]*Table1[[#This Row],[Average Cost SDG/MT]]</f>
        <v>0</v>
      </c>
    </row>
    <row r="3757" spans="1:31" hidden="1" x14ac:dyDescent="0.2">
      <c r="A3757" s="1">
        <v>3768</v>
      </c>
      <c r="P3757" s="6">
        <f t="shared" si="311"/>
        <v>0</v>
      </c>
      <c r="R3757" s="6">
        <f t="shared" si="312"/>
        <v>0</v>
      </c>
      <c r="S3757" s="57">
        <f t="shared" si="315"/>
        <v>0</v>
      </c>
      <c r="T3757" s="6">
        <f>Table1[[#This Row],[Volume in Units]]*Table1[[#This Row],[Price SDG/Unit]]</f>
        <v>0</v>
      </c>
      <c r="U3757" s="57">
        <f>Table1[[#This Row],[Volume MT/Head]]*Table1[[#This Row],[Price USD/(MT/Head)]]</f>
        <v>0</v>
      </c>
      <c r="W3757" s="28">
        <f>Table1[[#This Row],[Commission SDG/MT]]*Table1[[#This Row],[Volume in Units]]</f>
        <v>0</v>
      </c>
      <c r="Y3757" s="28">
        <f t="shared" si="313"/>
        <v>0</v>
      </c>
      <c r="Z3757" s="6">
        <f>IFERROR((Table1[[#This Row],[Total Cost SDG]]/Table1[[#This Row],[Volume MT/Head]]),0)</f>
        <v>0</v>
      </c>
      <c r="AA3757" s="57" t="e">
        <f t="shared" si="314"/>
        <v>#DIV/0!</v>
      </c>
      <c r="AB3757" s="57">
        <f>IFERROR((Table1[[#This Row],[Total Cost USD]]/Table1[[#This Row],[Volume MT/Head]]),0)</f>
        <v>0</v>
      </c>
      <c r="AD3757" s="6">
        <f>Table1[[#This Row],[Volume MT/Head]]-Table1[[#This Row],[Delivered MT]]</f>
        <v>0</v>
      </c>
      <c r="AE3757" s="6">
        <f>Table1[[#This Row],[Delivered MT]]*Table1[[#This Row],[Average Cost SDG/MT]]</f>
        <v>0</v>
      </c>
    </row>
    <row r="3758" spans="1:31" hidden="1" x14ac:dyDescent="0.2">
      <c r="A3758" s="1">
        <v>3769</v>
      </c>
      <c r="P3758" s="6">
        <f t="shared" si="311"/>
        <v>0</v>
      </c>
      <c r="R3758" s="6">
        <f t="shared" si="312"/>
        <v>0</v>
      </c>
      <c r="S3758" s="57">
        <f t="shared" si="315"/>
        <v>0</v>
      </c>
      <c r="T3758" s="6">
        <f>Table1[[#This Row],[Volume in Units]]*Table1[[#This Row],[Price SDG/Unit]]</f>
        <v>0</v>
      </c>
      <c r="U3758" s="57">
        <f>Table1[[#This Row],[Volume MT/Head]]*Table1[[#This Row],[Price USD/(MT/Head)]]</f>
        <v>0</v>
      </c>
      <c r="W3758" s="28">
        <f>Table1[[#This Row],[Commission SDG/MT]]*Table1[[#This Row],[Volume in Units]]</f>
        <v>0</v>
      </c>
      <c r="Y3758" s="28">
        <f t="shared" si="313"/>
        <v>0</v>
      </c>
      <c r="Z3758" s="6">
        <f>IFERROR((Table1[[#This Row],[Total Cost SDG]]/Table1[[#This Row],[Volume MT/Head]]),0)</f>
        <v>0</v>
      </c>
      <c r="AA3758" s="57" t="e">
        <f t="shared" si="314"/>
        <v>#DIV/0!</v>
      </c>
      <c r="AB3758" s="57">
        <f>IFERROR((Table1[[#This Row],[Total Cost USD]]/Table1[[#This Row],[Volume MT/Head]]),0)</f>
        <v>0</v>
      </c>
      <c r="AD3758" s="6">
        <f>Table1[[#This Row],[Volume MT/Head]]-Table1[[#This Row],[Delivered MT]]</f>
        <v>0</v>
      </c>
      <c r="AE3758" s="6">
        <f>Table1[[#This Row],[Delivered MT]]*Table1[[#This Row],[Average Cost SDG/MT]]</f>
        <v>0</v>
      </c>
    </row>
    <row r="3759" spans="1:31" hidden="1" x14ac:dyDescent="0.2">
      <c r="A3759" s="1">
        <v>3770</v>
      </c>
      <c r="P3759" s="6">
        <f t="shared" si="311"/>
        <v>0</v>
      </c>
      <c r="R3759" s="6">
        <f t="shared" si="312"/>
        <v>0</v>
      </c>
      <c r="S3759" s="57">
        <f t="shared" si="315"/>
        <v>0</v>
      </c>
      <c r="T3759" s="6">
        <f>Table1[[#This Row],[Volume in Units]]*Table1[[#This Row],[Price SDG/Unit]]</f>
        <v>0</v>
      </c>
      <c r="U3759" s="57">
        <f>Table1[[#This Row],[Volume MT/Head]]*Table1[[#This Row],[Price USD/(MT/Head)]]</f>
        <v>0</v>
      </c>
      <c r="W3759" s="28">
        <f>Table1[[#This Row],[Commission SDG/MT]]*Table1[[#This Row],[Volume in Units]]</f>
        <v>0</v>
      </c>
      <c r="Y3759" s="28">
        <f t="shared" si="313"/>
        <v>0</v>
      </c>
      <c r="Z3759" s="6">
        <f>IFERROR((Table1[[#This Row],[Total Cost SDG]]/Table1[[#This Row],[Volume MT/Head]]),0)</f>
        <v>0</v>
      </c>
      <c r="AA3759" s="57" t="e">
        <f t="shared" si="314"/>
        <v>#DIV/0!</v>
      </c>
      <c r="AB3759" s="57">
        <f>IFERROR((Table1[[#This Row],[Total Cost USD]]/Table1[[#This Row],[Volume MT/Head]]),0)</f>
        <v>0</v>
      </c>
      <c r="AD3759" s="6">
        <f>Table1[[#This Row],[Volume MT/Head]]-Table1[[#This Row],[Delivered MT]]</f>
        <v>0</v>
      </c>
      <c r="AE3759" s="6">
        <f>Table1[[#This Row],[Delivered MT]]*Table1[[#This Row],[Average Cost SDG/MT]]</f>
        <v>0</v>
      </c>
    </row>
    <row r="3760" spans="1:31" hidden="1" x14ac:dyDescent="0.2">
      <c r="A3760" s="1">
        <v>3771</v>
      </c>
      <c r="P3760" s="6">
        <f t="shared" si="311"/>
        <v>0</v>
      </c>
      <c r="R3760" s="6">
        <f t="shared" si="312"/>
        <v>0</v>
      </c>
      <c r="S3760" s="57">
        <f t="shared" si="315"/>
        <v>0</v>
      </c>
      <c r="T3760" s="6">
        <f>Table1[[#This Row],[Volume in Units]]*Table1[[#This Row],[Price SDG/Unit]]</f>
        <v>0</v>
      </c>
      <c r="U3760" s="57">
        <f>Table1[[#This Row],[Volume MT/Head]]*Table1[[#This Row],[Price USD/(MT/Head)]]</f>
        <v>0</v>
      </c>
      <c r="W3760" s="28">
        <f>Table1[[#This Row],[Commission SDG/MT]]*Table1[[#This Row],[Volume in Units]]</f>
        <v>0</v>
      </c>
      <c r="Y3760" s="28">
        <f t="shared" si="313"/>
        <v>0</v>
      </c>
      <c r="Z3760" s="6">
        <f>IFERROR((Table1[[#This Row],[Total Cost SDG]]/Table1[[#This Row],[Volume MT/Head]]),0)</f>
        <v>0</v>
      </c>
      <c r="AA3760" s="57" t="e">
        <f t="shared" si="314"/>
        <v>#DIV/0!</v>
      </c>
      <c r="AB3760" s="57">
        <f>IFERROR((Table1[[#This Row],[Total Cost USD]]/Table1[[#This Row],[Volume MT/Head]]),0)</f>
        <v>0</v>
      </c>
      <c r="AD3760" s="6">
        <f>Table1[[#This Row],[Volume MT/Head]]-Table1[[#This Row],[Delivered MT]]</f>
        <v>0</v>
      </c>
      <c r="AE3760" s="6">
        <f>Table1[[#This Row],[Delivered MT]]*Table1[[#This Row],[Average Cost SDG/MT]]</f>
        <v>0</v>
      </c>
    </row>
    <row r="3761" spans="1:31" hidden="1" x14ac:dyDescent="0.2">
      <c r="A3761" s="1">
        <v>3772</v>
      </c>
      <c r="P3761" s="6">
        <f t="shared" si="311"/>
        <v>0</v>
      </c>
      <c r="R3761" s="6">
        <f t="shared" si="312"/>
        <v>0</v>
      </c>
      <c r="S3761" s="57">
        <f t="shared" si="315"/>
        <v>0</v>
      </c>
      <c r="T3761" s="6">
        <f>Table1[[#This Row],[Volume in Units]]*Table1[[#This Row],[Price SDG/Unit]]</f>
        <v>0</v>
      </c>
      <c r="U3761" s="57">
        <f>Table1[[#This Row],[Volume MT/Head]]*Table1[[#This Row],[Price USD/(MT/Head)]]</f>
        <v>0</v>
      </c>
      <c r="W3761" s="28">
        <f>Table1[[#This Row],[Commission SDG/MT]]*Table1[[#This Row],[Volume in Units]]</f>
        <v>0</v>
      </c>
      <c r="Y3761" s="28">
        <f t="shared" si="313"/>
        <v>0</v>
      </c>
      <c r="Z3761" s="6">
        <f>IFERROR((Table1[[#This Row],[Total Cost SDG]]/Table1[[#This Row],[Volume MT/Head]]),0)</f>
        <v>0</v>
      </c>
      <c r="AA3761" s="57" t="e">
        <f t="shared" si="314"/>
        <v>#DIV/0!</v>
      </c>
      <c r="AB3761" s="57">
        <f>IFERROR((Table1[[#This Row],[Total Cost USD]]/Table1[[#This Row],[Volume MT/Head]]),0)</f>
        <v>0</v>
      </c>
      <c r="AD3761" s="6">
        <f>Table1[[#This Row],[Volume MT/Head]]-Table1[[#This Row],[Delivered MT]]</f>
        <v>0</v>
      </c>
      <c r="AE3761" s="6">
        <f>Table1[[#This Row],[Delivered MT]]*Table1[[#This Row],[Average Cost SDG/MT]]</f>
        <v>0</v>
      </c>
    </row>
    <row r="3762" spans="1:31" hidden="1" x14ac:dyDescent="0.2">
      <c r="A3762" s="1">
        <v>3773</v>
      </c>
      <c r="P3762" s="6">
        <f t="shared" si="311"/>
        <v>0</v>
      </c>
      <c r="R3762" s="6">
        <f t="shared" si="312"/>
        <v>0</v>
      </c>
      <c r="S3762" s="57">
        <f t="shared" si="315"/>
        <v>0</v>
      </c>
      <c r="T3762" s="6">
        <f>Table1[[#This Row],[Volume in Units]]*Table1[[#This Row],[Price SDG/Unit]]</f>
        <v>0</v>
      </c>
      <c r="U3762" s="57">
        <f>Table1[[#This Row],[Volume MT/Head]]*Table1[[#This Row],[Price USD/(MT/Head)]]</f>
        <v>0</v>
      </c>
      <c r="W3762" s="28">
        <f>Table1[[#This Row],[Commission SDG/MT]]*Table1[[#This Row],[Volume in Units]]</f>
        <v>0</v>
      </c>
      <c r="Y3762" s="28">
        <f t="shared" si="313"/>
        <v>0</v>
      </c>
      <c r="Z3762" s="6">
        <f>IFERROR((Table1[[#This Row],[Total Cost SDG]]/Table1[[#This Row],[Volume MT/Head]]),0)</f>
        <v>0</v>
      </c>
      <c r="AA3762" s="57" t="e">
        <f t="shared" si="314"/>
        <v>#DIV/0!</v>
      </c>
      <c r="AB3762" s="57">
        <f>IFERROR((Table1[[#This Row],[Total Cost USD]]/Table1[[#This Row],[Volume MT/Head]]),0)</f>
        <v>0</v>
      </c>
      <c r="AD3762" s="6">
        <f>Table1[[#This Row],[Volume MT/Head]]-Table1[[#This Row],[Delivered MT]]</f>
        <v>0</v>
      </c>
      <c r="AE3762" s="6">
        <f>Table1[[#This Row],[Delivered MT]]*Table1[[#This Row],[Average Cost SDG/MT]]</f>
        <v>0</v>
      </c>
    </row>
    <row r="3763" spans="1:31" hidden="1" x14ac:dyDescent="0.2">
      <c r="A3763" s="1">
        <v>3774</v>
      </c>
      <c r="P3763" s="6">
        <f t="shared" si="311"/>
        <v>0</v>
      </c>
      <c r="R3763" s="6">
        <f t="shared" si="312"/>
        <v>0</v>
      </c>
      <c r="S3763" s="57">
        <f t="shared" si="315"/>
        <v>0</v>
      </c>
      <c r="T3763" s="6">
        <f>Table1[[#This Row],[Volume in Units]]*Table1[[#This Row],[Price SDG/Unit]]</f>
        <v>0</v>
      </c>
      <c r="U3763" s="57">
        <f>Table1[[#This Row],[Volume MT/Head]]*Table1[[#This Row],[Price USD/(MT/Head)]]</f>
        <v>0</v>
      </c>
      <c r="W3763" s="28">
        <f>Table1[[#This Row],[Commission SDG/MT]]*Table1[[#This Row],[Volume in Units]]</f>
        <v>0</v>
      </c>
      <c r="Y3763" s="28">
        <f t="shared" si="313"/>
        <v>0</v>
      </c>
      <c r="Z3763" s="6">
        <f>IFERROR((Table1[[#This Row],[Total Cost SDG]]/Table1[[#This Row],[Volume MT/Head]]),0)</f>
        <v>0</v>
      </c>
      <c r="AA3763" s="57" t="e">
        <f t="shared" si="314"/>
        <v>#DIV/0!</v>
      </c>
      <c r="AB3763" s="57">
        <f>IFERROR((Table1[[#This Row],[Total Cost USD]]/Table1[[#This Row],[Volume MT/Head]]),0)</f>
        <v>0</v>
      </c>
      <c r="AD3763" s="6">
        <f>Table1[[#This Row],[Volume MT/Head]]-Table1[[#This Row],[Delivered MT]]</f>
        <v>0</v>
      </c>
      <c r="AE3763" s="6">
        <f>Table1[[#This Row],[Delivered MT]]*Table1[[#This Row],[Average Cost SDG/MT]]</f>
        <v>0</v>
      </c>
    </row>
    <row r="3764" spans="1:31" hidden="1" x14ac:dyDescent="0.2">
      <c r="A3764" s="1">
        <v>3775</v>
      </c>
      <c r="P3764" s="6">
        <f t="shared" si="311"/>
        <v>0</v>
      </c>
      <c r="R3764" s="6">
        <f t="shared" si="312"/>
        <v>0</v>
      </c>
      <c r="S3764" s="57">
        <f t="shared" si="315"/>
        <v>0</v>
      </c>
      <c r="T3764" s="6">
        <f>Table1[[#This Row],[Volume in Units]]*Table1[[#This Row],[Price SDG/Unit]]</f>
        <v>0</v>
      </c>
      <c r="U3764" s="57">
        <f>Table1[[#This Row],[Volume MT/Head]]*Table1[[#This Row],[Price USD/(MT/Head)]]</f>
        <v>0</v>
      </c>
      <c r="W3764" s="28">
        <f>Table1[[#This Row],[Commission SDG/MT]]*Table1[[#This Row],[Volume in Units]]</f>
        <v>0</v>
      </c>
      <c r="Y3764" s="28">
        <f t="shared" si="313"/>
        <v>0</v>
      </c>
      <c r="Z3764" s="6">
        <f>IFERROR((Table1[[#This Row],[Total Cost SDG]]/Table1[[#This Row],[Volume MT/Head]]),0)</f>
        <v>0</v>
      </c>
      <c r="AA3764" s="57" t="e">
        <f t="shared" si="314"/>
        <v>#DIV/0!</v>
      </c>
      <c r="AB3764" s="57">
        <f>IFERROR((Table1[[#This Row],[Total Cost USD]]/Table1[[#This Row],[Volume MT/Head]]),0)</f>
        <v>0</v>
      </c>
      <c r="AD3764" s="6">
        <f>Table1[[#This Row],[Volume MT/Head]]-Table1[[#This Row],[Delivered MT]]</f>
        <v>0</v>
      </c>
      <c r="AE3764" s="6">
        <f>Table1[[#This Row],[Delivered MT]]*Table1[[#This Row],[Average Cost SDG/MT]]</f>
        <v>0</v>
      </c>
    </row>
    <row r="3765" spans="1:31" hidden="1" x14ac:dyDescent="0.2">
      <c r="A3765" s="1">
        <v>3776</v>
      </c>
      <c r="P3765" s="6">
        <f t="shared" si="311"/>
        <v>0</v>
      </c>
      <c r="R3765" s="6">
        <f t="shared" si="312"/>
        <v>0</v>
      </c>
      <c r="S3765" s="57">
        <f t="shared" si="315"/>
        <v>0</v>
      </c>
      <c r="T3765" s="6">
        <f>Table1[[#This Row],[Volume in Units]]*Table1[[#This Row],[Price SDG/Unit]]</f>
        <v>0</v>
      </c>
      <c r="U3765" s="57">
        <f>Table1[[#This Row],[Volume MT/Head]]*Table1[[#This Row],[Price USD/(MT/Head)]]</f>
        <v>0</v>
      </c>
      <c r="W3765" s="28">
        <f>Table1[[#This Row],[Commission SDG/MT]]*Table1[[#This Row],[Volume in Units]]</f>
        <v>0</v>
      </c>
      <c r="Y3765" s="28">
        <f t="shared" si="313"/>
        <v>0</v>
      </c>
      <c r="Z3765" s="6">
        <f>IFERROR((Table1[[#This Row],[Total Cost SDG]]/Table1[[#This Row],[Volume MT/Head]]),0)</f>
        <v>0</v>
      </c>
      <c r="AA3765" s="57" t="e">
        <f t="shared" si="314"/>
        <v>#DIV/0!</v>
      </c>
      <c r="AB3765" s="57">
        <f>IFERROR((Table1[[#This Row],[Total Cost USD]]/Table1[[#This Row],[Volume MT/Head]]),0)</f>
        <v>0</v>
      </c>
      <c r="AD3765" s="6">
        <f>Table1[[#This Row],[Volume MT/Head]]-Table1[[#This Row],[Delivered MT]]</f>
        <v>0</v>
      </c>
      <c r="AE3765" s="6">
        <f>Table1[[#This Row],[Delivered MT]]*Table1[[#This Row],[Average Cost SDG/MT]]</f>
        <v>0</v>
      </c>
    </row>
    <row r="3766" spans="1:31" hidden="1" x14ac:dyDescent="0.2">
      <c r="A3766" s="1">
        <v>3777</v>
      </c>
      <c r="P3766" s="6">
        <f t="shared" si="311"/>
        <v>0</v>
      </c>
      <c r="R3766" s="6">
        <f t="shared" si="312"/>
        <v>0</v>
      </c>
      <c r="S3766" s="57">
        <f t="shared" si="315"/>
        <v>0</v>
      </c>
      <c r="T3766" s="6">
        <f>Table1[[#This Row],[Volume in Units]]*Table1[[#This Row],[Price SDG/Unit]]</f>
        <v>0</v>
      </c>
      <c r="U3766" s="57">
        <f>Table1[[#This Row],[Volume MT/Head]]*Table1[[#This Row],[Price USD/(MT/Head)]]</f>
        <v>0</v>
      </c>
      <c r="W3766" s="28">
        <f>Table1[[#This Row],[Commission SDG/MT]]*Table1[[#This Row],[Volume in Units]]</f>
        <v>0</v>
      </c>
      <c r="Y3766" s="28">
        <f t="shared" si="313"/>
        <v>0</v>
      </c>
      <c r="Z3766" s="6">
        <f>IFERROR((Table1[[#This Row],[Total Cost SDG]]/Table1[[#This Row],[Volume MT/Head]]),0)</f>
        <v>0</v>
      </c>
      <c r="AA3766" s="57" t="e">
        <f t="shared" si="314"/>
        <v>#DIV/0!</v>
      </c>
      <c r="AB3766" s="57">
        <f>IFERROR((Table1[[#This Row],[Total Cost USD]]/Table1[[#This Row],[Volume MT/Head]]),0)</f>
        <v>0</v>
      </c>
      <c r="AD3766" s="6">
        <f>Table1[[#This Row],[Volume MT/Head]]-Table1[[#This Row],[Delivered MT]]</f>
        <v>0</v>
      </c>
      <c r="AE3766" s="6">
        <f>Table1[[#This Row],[Delivered MT]]*Table1[[#This Row],[Average Cost SDG/MT]]</f>
        <v>0</v>
      </c>
    </row>
    <row r="3767" spans="1:31" hidden="1" x14ac:dyDescent="0.2">
      <c r="A3767" s="1">
        <v>3778</v>
      </c>
      <c r="P3767" s="6">
        <f t="shared" si="311"/>
        <v>0</v>
      </c>
      <c r="R3767" s="6">
        <f t="shared" si="312"/>
        <v>0</v>
      </c>
      <c r="S3767" s="57">
        <f t="shared" si="315"/>
        <v>0</v>
      </c>
      <c r="T3767" s="6">
        <f>Table1[[#This Row],[Volume in Units]]*Table1[[#This Row],[Price SDG/Unit]]</f>
        <v>0</v>
      </c>
      <c r="U3767" s="57">
        <f>Table1[[#This Row],[Volume MT/Head]]*Table1[[#This Row],[Price USD/(MT/Head)]]</f>
        <v>0</v>
      </c>
      <c r="W3767" s="28">
        <f>Table1[[#This Row],[Commission SDG/MT]]*Table1[[#This Row],[Volume in Units]]</f>
        <v>0</v>
      </c>
      <c r="Y3767" s="28">
        <f t="shared" si="313"/>
        <v>0</v>
      </c>
      <c r="Z3767" s="6">
        <f>IFERROR((Table1[[#This Row],[Total Cost SDG]]/Table1[[#This Row],[Volume MT/Head]]),0)</f>
        <v>0</v>
      </c>
      <c r="AA3767" s="57" t="e">
        <f t="shared" si="314"/>
        <v>#DIV/0!</v>
      </c>
      <c r="AB3767" s="57">
        <f>IFERROR((Table1[[#This Row],[Total Cost USD]]/Table1[[#This Row],[Volume MT/Head]]),0)</f>
        <v>0</v>
      </c>
      <c r="AD3767" s="6">
        <f>Table1[[#This Row],[Volume MT/Head]]-Table1[[#This Row],[Delivered MT]]</f>
        <v>0</v>
      </c>
      <c r="AE3767" s="6">
        <f>Table1[[#This Row],[Delivered MT]]*Table1[[#This Row],[Average Cost SDG/MT]]</f>
        <v>0</v>
      </c>
    </row>
    <row r="3768" spans="1:31" hidden="1" x14ac:dyDescent="0.2">
      <c r="A3768" s="1">
        <v>3779</v>
      </c>
      <c r="P3768" s="6">
        <f t="shared" si="311"/>
        <v>0</v>
      </c>
      <c r="R3768" s="6">
        <f t="shared" si="312"/>
        <v>0</v>
      </c>
      <c r="S3768" s="57">
        <f t="shared" si="315"/>
        <v>0</v>
      </c>
      <c r="T3768" s="6">
        <f>Table1[[#This Row],[Volume in Units]]*Table1[[#This Row],[Price SDG/Unit]]</f>
        <v>0</v>
      </c>
      <c r="U3768" s="57">
        <f>Table1[[#This Row],[Volume MT/Head]]*Table1[[#This Row],[Price USD/(MT/Head)]]</f>
        <v>0</v>
      </c>
      <c r="W3768" s="28">
        <f>Table1[[#This Row],[Commission SDG/MT]]*Table1[[#This Row],[Volume in Units]]</f>
        <v>0</v>
      </c>
      <c r="Y3768" s="28">
        <f t="shared" si="313"/>
        <v>0</v>
      </c>
      <c r="Z3768" s="6">
        <f>IFERROR((Table1[[#This Row],[Total Cost SDG]]/Table1[[#This Row],[Volume MT/Head]]),0)</f>
        <v>0</v>
      </c>
      <c r="AA3768" s="57" t="e">
        <f t="shared" si="314"/>
        <v>#DIV/0!</v>
      </c>
      <c r="AB3768" s="57">
        <f>IFERROR((Table1[[#This Row],[Total Cost USD]]/Table1[[#This Row],[Volume MT/Head]]),0)</f>
        <v>0</v>
      </c>
      <c r="AD3768" s="6">
        <f>Table1[[#This Row],[Volume MT/Head]]-Table1[[#This Row],[Delivered MT]]</f>
        <v>0</v>
      </c>
      <c r="AE3768" s="6">
        <f>Table1[[#This Row],[Delivered MT]]*Table1[[#This Row],[Average Cost SDG/MT]]</f>
        <v>0</v>
      </c>
    </row>
    <row r="3769" spans="1:31" hidden="1" x14ac:dyDescent="0.2">
      <c r="A3769" s="1">
        <v>3780</v>
      </c>
      <c r="P3769" s="6">
        <f t="shared" si="311"/>
        <v>0</v>
      </c>
      <c r="R3769" s="6">
        <f t="shared" si="312"/>
        <v>0</v>
      </c>
      <c r="S3769" s="57">
        <f t="shared" si="315"/>
        <v>0</v>
      </c>
      <c r="T3769" s="6">
        <f>Table1[[#This Row],[Volume in Units]]*Table1[[#This Row],[Price SDG/Unit]]</f>
        <v>0</v>
      </c>
      <c r="U3769" s="57">
        <f>Table1[[#This Row],[Volume MT/Head]]*Table1[[#This Row],[Price USD/(MT/Head)]]</f>
        <v>0</v>
      </c>
      <c r="W3769" s="28">
        <f>Table1[[#This Row],[Commission SDG/MT]]*Table1[[#This Row],[Volume in Units]]</f>
        <v>0</v>
      </c>
      <c r="Y3769" s="28">
        <f t="shared" si="313"/>
        <v>0</v>
      </c>
      <c r="Z3769" s="6">
        <f>IFERROR((Table1[[#This Row],[Total Cost SDG]]/Table1[[#This Row],[Volume MT/Head]]),0)</f>
        <v>0</v>
      </c>
      <c r="AA3769" s="57" t="e">
        <f t="shared" si="314"/>
        <v>#DIV/0!</v>
      </c>
      <c r="AB3769" s="57">
        <f>IFERROR((Table1[[#This Row],[Total Cost USD]]/Table1[[#This Row],[Volume MT/Head]]),0)</f>
        <v>0</v>
      </c>
      <c r="AD3769" s="6">
        <f>Table1[[#This Row],[Volume MT/Head]]-Table1[[#This Row],[Delivered MT]]</f>
        <v>0</v>
      </c>
      <c r="AE3769" s="6">
        <f>Table1[[#This Row],[Delivered MT]]*Table1[[#This Row],[Average Cost SDG/MT]]</f>
        <v>0</v>
      </c>
    </row>
    <row r="3770" spans="1:31" hidden="1" x14ac:dyDescent="0.2">
      <c r="A3770" s="1">
        <v>3781</v>
      </c>
      <c r="P3770" s="6">
        <f t="shared" si="311"/>
        <v>0</v>
      </c>
      <c r="R3770" s="6">
        <f t="shared" si="312"/>
        <v>0</v>
      </c>
      <c r="S3770" s="57">
        <f t="shared" si="315"/>
        <v>0</v>
      </c>
      <c r="T3770" s="6">
        <f>Table1[[#This Row],[Volume in Units]]*Table1[[#This Row],[Price SDG/Unit]]</f>
        <v>0</v>
      </c>
      <c r="U3770" s="57">
        <f>Table1[[#This Row],[Volume MT/Head]]*Table1[[#This Row],[Price USD/(MT/Head)]]</f>
        <v>0</v>
      </c>
      <c r="W3770" s="28">
        <f>Table1[[#This Row],[Commission SDG/MT]]*Table1[[#This Row],[Volume in Units]]</f>
        <v>0</v>
      </c>
      <c r="Y3770" s="28">
        <f t="shared" si="313"/>
        <v>0</v>
      </c>
      <c r="Z3770" s="6">
        <f>IFERROR((Table1[[#This Row],[Total Cost SDG]]/Table1[[#This Row],[Volume MT/Head]]),0)</f>
        <v>0</v>
      </c>
      <c r="AA3770" s="57" t="e">
        <f t="shared" si="314"/>
        <v>#DIV/0!</v>
      </c>
      <c r="AB3770" s="57">
        <f>IFERROR((Table1[[#This Row],[Total Cost USD]]/Table1[[#This Row],[Volume MT/Head]]),0)</f>
        <v>0</v>
      </c>
      <c r="AD3770" s="6">
        <f>Table1[[#This Row],[Volume MT/Head]]-Table1[[#This Row],[Delivered MT]]</f>
        <v>0</v>
      </c>
      <c r="AE3770" s="6">
        <f>Table1[[#This Row],[Delivered MT]]*Table1[[#This Row],[Average Cost SDG/MT]]</f>
        <v>0</v>
      </c>
    </row>
    <row r="3771" spans="1:31" hidden="1" x14ac:dyDescent="0.2">
      <c r="A3771" s="1">
        <v>3782</v>
      </c>
      <c r="P3771" s="6">
        <f t="shared" si="311"/>
        <v>0</v>
      </c>
      <c r="R3771" s="6">
        <f t="shared" si="312"/>
        <v>0</v>
      </c>
      <c r="S3771" s="57">
        <f t="shared" si="315"/>
        <v>0</v>
      </c>
      <c r="T3771" s="6">
        <f>Table1[[#This Row],[Volume in Units]]*Table1[[#This Row],[Price SDG/Unit]]</f>
        <v>0</v>
      </c>
      <c r="U3771" s="57">
        <f>Table1[[#This Row],[Volume MT/Head]]*Table1[[#This Row],[Price USD/(MT/Head)]]</f>
        <v>0</v>
      </c>
      <c r="W3771" s="28">
        <f>Table1[[#This Row],[Commission SDG/MT]]*Table1[[#This Row],[Volume in Units]]</f>
        <v>0</v>
      </c>
      <c r="Y3771" s="28">
        <f t="shared" si="313"/>
        <v>0</v>
      </c>
      <c r="Z3771" s="6">
        <f>IFERROR((Table1[[#This Row],[Total Cost SDG]]/Table1[[#This Row],[Volume MT/Head]]),0)</f>
        <v>0</v>
      </c>
      <c r="AA3771" s="57" t="e">
        <f t="shared" si="314"/>
        <v>#DIV/0!</v>
      </c>
      <c r="AB3771" s="57">
        <f>IFERROR((Table1[[#This Row],[Total Cost USD]]/Table1[[#This Row],[Volume MT/Head]]),0)</f>
        <v>0</v>
      </c>
      <c r="AD3771" s="6">
        <f>Table1[[#This Row],[Volume MT/Head]]-Table1[[#This Row],[Delivered MT]]</f>
        <v>0</v>
      </c>
      <c r="AE3771" s="6">
        <f>Table1[[#This Row],[Delivered MT]]*Table1[[#This Row],[Average Cost SDG/MT]]</f>
        <v>0</v>
      </c>
    </row>
    <row r="3772" spans="1:31" hidden="1" x14ac:dyDescent="0.2">
      <c r="A3772" s="1">
        <v>3783</v>
      </c>
      <c r="P3772" s="6">
        <f t="shared" si="311"/>
        <v>0</v>
      </c>
      <c r="R3772" s="6">
        <f t="shared" si="312"/>
        <v>0</v>
      </c>
      <c r="S3772" s="57">
        <f t="shared" si="315"/>
        <v>0</v>
      </c>
      <c r="T3772" s="6">
        <f>Table1[[#This Row],[Volume in Units]]*Table1[[#This Row],[Price SDG/Unit]]</f>
        <v>0</v>
      </c>
      <c r="U3772" s="57">
        <f>Table1[[#This Row],[Volume MT/Head]]*Table1[[#This Row],[Price USD/(MT/Head)]]</f>
        <v>0</v>
      </c>
      <c r="W3772" s="28">
        <f>Table1[[#This Row],[Commission SDG/MT]]*Table1[[#This Row],[Volume in Units]]</f>
        <v>0</v>
      </c>
      <c r="Y3772" s="28">
        <f t="shared" si="313"/>
        <v>0</v>
      </c>
      <c r="Z3772" s="6">
        <f>IFERROR((Table1[[#This Row],[Total Cost SDG]]/Table1[[#This Row],[Volume MT/Head]]),0)</f>
        <v>0</v>
      </c>
      <c r="AA3772" s="57" t="e">
        <f t="shared" si="314"/>
        <v>#DIV/0!</v>
      </c>
      <c r="AB3772" s="57">
        <f>IFERROR((Table1[[#This Row],[Total Cost USD]]/Table1[[#This Row],[Volume MT/Head]]),0)</f>
        <v>0</v>
      </c>
      <c r="AD3772" s="6">
        <f>Table1[[#This Row],[Volume MT/Head]]-Table1[[#This Row],[Delivered MT]]</f>
        <v>0</v>
      </c>
      <c r="AE3772" s="6">
        <f>Table1[[#This Row],[Delivered MT]]*Table1[[#This Row],[Average Cost SDG/MT]]</f>
        <v>0</v>
      </c>
    </row>
    <row r="3773" spans="1:31" hidden="1" x14ac:dyDescent="0.2">
      <c r="A3773" s="1">
        <v>3784</v>
      </c>
      <c r="P3773" s="6">
        <f t="shared" si="311"/>
        <v>0</v>
      </c>
      <c r="R3773" s="6">
        <f t="shared" si="312"/>
        <v>0</v>
      </c>
      <c r="S3773" s="57">
        <f t="shared" si="315"/>
        <v>0</v>
      </c>
      <c r="T3773" s="6">
        <f>Table1[[#This Row],[Volume in Units]]*Table1[[#This Row],[Price SDG/Unit]]</f>
        <v>0</v>
      </c>
      <c r="U3773" s="57">
        <f>Table1[[#This Row],[Volume MT/Head]]*Table1[[#This Row],[Price USD/(MT/Head)]]</f>
        <v>0</v>
      </c>
      <c r="W3773" s="28">
        <f>Table1[[#This Row],[Commission SDG/MT]]*Table1[[#This Row],[Volume in Units]]</f>
        <v>0</v>
      </c>
      <c r="Y3773" s="28">
        <f t="shared" si="313"/>
        <v>0</v>
      </c>
      <c r="Z3773" s="6">
        <f>IFERROR((Table1[[#This Row],[Total Cost SDG]]/Table1[[#This Row],[Volume MT/Head]]),0)</f>
        <v>0</v>
      </c>
      <c r="AA3773" s="57" t="e">
        <f t="shared" si="314"/>
        <v>#DIV/0!</v>
      </c>
      <c r="AB3773" s="57">
        <f>IFERROR((Table1[[#This Row],[Total Cost USD]]/Table1[[#This Row],[Volume MT/Head]]),0)</f>
        <v>0</v>
      </c>
      <c r="AD3773" s="6">
        <f>Table1[[#This Row],[Volume MT/Head]]-Table1[[#This Row],[Delivered MT]]</f>
        <v>0</v>
      </c>
      <c r="AE3773" s="6">
        <f>Table1[[#This Row],[Delivered MT]]*Table1[[#This Row],[Average Cost SDG/MT]]</f>
        <v>0</v>
      </c>
    </row>
    <row r="3774" spans="1:31" hidden="1" x14ac:dyDescent="0.2">
      <c r="A3774" s="1">
        <v>3785</v>
      </c>
      <c r="P3774" s="6">
        <f t="shared" si="311"/>
        <v>0</v>
      </c>
      <c r="R3774" s="6">
        <f t="shared" si="312"/>
        <v>0</v>
      </c>
      <c r="S3774" s="57">
        <f t="shared" si="315"/>
        <v>0</v>
      </c>
      <c r="T3774" s="6">
        <f>Table1[[#This Row],[Volume in Units]]*Table1[[#This Row],[Price SDG/Unit]]</f>
        <v>0</v>
      </c>
      <c r="U3774" s="57">
        <f>Table1[[#This Row],[Volume MT/Head]]*Table1[[#This Row],[Price USD/(MT/Head)]]</f>
        <v>0</v>
      </c>
      <c r="W3774" s="28">
        <f>Table1[[#This Row],[Commission SDG/MT]]*Table1[[#This Row],[Volume in Units]]</f>
        <v>0</v>
      </c>
      <c r="Y3774" s="28">
        <f t="shared" si="313"/>
        <v>0</v>
      </c>
      <c r="Z3774" s="6">
        <f>IFERROR((Table1[[#This Row],[Total Cost SDG]]/Table1[[#This Row],[Volume MT/Head]]),0)</f>
        <v>0</v>
      </c>
      <c r="AA3774" s="57" t="e">
        <f t="shared" si="314"/>
        <v>#DIV/0!</v>
      </c>
      <c r="AB3774" s="57">
        <f>IFERROR((Table1[[#This Row],[Total Cost USD]]/Table1[[#This Row],[Volume MT/Head]]),0)</f>
        <v>0</v>
      </c>
      <c r="AD3774" s="6">
        <f>Table1[[#This Row],[Volume MT/Head]]-Table1[[#This Row],[Delivered MT]]</f>
        <v>0</v>
      </c>
      <c r="AE3774" s="6">
        <f>Table1[[#This Row],[Delivered MT]]*Table1[[#This Row],[Average Cost SDG/MT]]</f>
        <v>0</v>
      </c>
    </row>
    <row r="3775" spans="1:31" hidden="1" x14ac:dyDescent="0.2">
      <c r="A3775" s="1">
        <v>3786</v>
      </c>
      <c r="P3775" s="6">
        <f t="shared" si="311"/>
        <v>0</v>
      </c>
      <c r="R3775" s="6">
        <f t="shared" si="312"/>
        <v>0</v>
      </c>
      <c r="S3775" s="57">
        <f t="shared" si="315"/>
        <v>0</v>
      </c>
      <c r="T3775" s="6">
        <f>Table1[[#This Row],[Volume in Units]]*Table1[[#This Row],[Price SDG/Unit]]</f>
        <v>0</v>
      </c>
      <c r="U3775" s="57">
        <f>Table1[[#This Row],[Volume MT/Head]]*Table1[[#This Row],[Price USD/(MT/Head)]]</f>
        <v>0</v>
      </c>
      <c r="W3775" s="28">
        <f>Table1[[#This Row],[Commission SDG/MT]]*Table1[[#This Row],[Volume in Units]]</f>
        <v>0</v>
      </c>
      <c r="Y3775" s="28">
        <f t="shared" si="313"/>
        <v>0</v>
      </c>
      <c r="Z3775" s="6">
        <f>IFERROR((Table1[[#This Row],[Total Cost SDG]]/Table1[[#This Row],[Volume MT/Head]]),0)</f>
        <v>0</v>
      </c>
      <c r="AA3775" s="57" t="e">
        <f t="shared" si="314"/>
        <v>#DIV/0!</v>
      </c>
      <c r="AB3775" s="57">
        <f>IFERROR((Table1[[#This Row],[Total Cost USD]]/Table1[[#This Row],[Volume MT/Head]]),0)</f>
        <v>0</v>
      </c>
      <c r="AD3775" s="6">
        <f>Table1[[#This Row],[Volume MT/Head]]-Table1[[#This Row],[Delivered MT]]</f>
        <v>0</v>
      </c>
      <c r="AE3775" s="6">
        <f>Table1[[#This Row],[Delivered MT]]*Table1[[#This Row],[Average Cost SDG/MT]]</f>
        <v>0</v>
      </c>
    </row>
    <row r="3776" spans="1:31" hidden="1" x14ac:dyDescent="0.2">
      <c r="A3776" s="1">
        <v>3787</v>
      </c>
      <c r="P3776" s="6">
        <f t="shared" si="311"/>
        <v>0</v>
      </c>
      <c r="R3776" s="6">
        <f t="shared" si="312"/>
        <v>0</v>
      </c>
      <c r="S3776" s="57">
        <f t="shared" si="315"/>
        <v>0</v>
      </c>
      <c r="T3776" s="6">
        <f>Table1[[#This Row],[Volume in Units]]*Table1[[#This Row],[Price SDG/Unit]]</f>
        <v>0</v>
      </c>
      <c r="U3776" s="57">
        <f>Table1[[#This Row],[Volume MT/Head]]*Table1[[#This Row],[Price USD/(MT/Head)]]</f>
        <v>0</v>
      </c>
      <c r="W3776" s="28">
        <f>Table1[[#This Row],[Commission SDG/MT]]*Table1[[#This Row],[Volume in Units]]</f>
        <v>0</v>
      </c>
      <c r="Y3776" s="28">
        <f t="shared" si="313"/>
        <v>0</v>
      </c>
      <c r="Z3776" s="6">
        <f>IFERROR((Table1[[#This Row],[Total Cost SDG]]/Table1[[#This Row],[Volume MT/Head]]),0)</f>
        <v>0</v>
      </c>
      <c r="AA3776" s="57" t="e">
        <f t="shared" si="314"/>
        <v>#DIV/0!</v>
      </c>
      <c r="AB3776" s="57">
        <f>IFERROR((Table1[[#This Row],[Total Cost USD]]/Table1[[#This Row],[Volume MT/Head]]),0)</f>
        <v>0</v>
      </c>
      <c r="AD3776" s="6">
        <f>Table1[[#This Row],[Volume MT/Head]]-Table1[[#This Row],[Delivered MT]]</f>
        <v>0</v>
      </c>
      <c r="AE3776" s="6">
        <f>Table1[[#This Row],[Delivered MT]]*Table1[[#This Row],[Average Cost SDG/MT]]</f>
        <v>0</v>
      </c>
    </row>
    <row r="3777" spans="1:31" hidden="1" x14ac:dyDescent="0.2">
      <c r="A3777" s="1">
        <v>3788</v>
      </c>
      <c r="P3777" s="6">
        <f t="shared" si="311"/>
        <v>0</v>
      </c>
      <c r="R3777" s="6">
        <f t="shared" si="312"/>
        <v>0</v>
      </c>
      <c r="S3777" s="57">
        <f t="shared" si="315"/>
        <v>0</v>
      </c>
      <c r="T3777" s="6">
        <f>Table1[[#This Row],[Volume in Units]]*Table1[[#This Row],[Price SDG/Unit]]</f>
        <v>0</v>
      </c>
      <c r="U3777" s="57">
        <f>Table1[[#This Row],[Volume MT/Head]]*Table1[[#This Row],[Price USD/(MT/Head)]]</f>
        <v>0</v>
      </c>
      <c r="W3777" s="28">
        <f>Table1[[#This Row],[Commission SDG/MT]]*Table1[[#This Row],[Volume in Units]]</f>
        <v>0</v>
      </c>
      <c r="Y3777" s="28">
        <f t="shared" si="313"/>
        <v>0</v>
      </c>
      <c r="Z3777" s="6">
        <f>IFERROR((Table1[[#This Row],[Total Cost SDG]]/Table1[[#This Row],[Volume MT/Head]]),0)</f>
        <v>0</v>
      </c>
      <c r="AA3777" s="57" t="e">
        <f t="shared" si="314"/>
        <v>#DIV/0!</v>
      </c>
      <c r="AB3777" s="57">
        <f>IFERROR((Table1[[#This Row],[Total Cost USD]]/Table1[[#This Row],[Volume MT/Head]]),0)</f>
        <v>0</v>
      </c>
      <c r="AD3777" s="6">
        <f>Table1[[#This Row],[Volume MT/Head]]-Table1[[#This Row],[Delivered MT]]</f>
        <v>0</v>
      </c>
      <c r="AE3777" s="6">
        <f>Table1[[#This Row],[Delivered MT]]*Table1[[#This Row],[Average Cost SDG/MT]]</f>
        <v>0</v>
      </c>
    </row>
    <row r="3778" spans="1:31" hidden="1" x14ac:dyDescent="0.2">
      <c r="A3778" s="1">
        <v>3789</v>
      </c>
      <c r="P3778" s="6">
        <f t="shared" ref="P3778:P3841" si="316">IF(N3778="KG",(O3778/1000),IF(N3778="Head",(O3778*1),IF(N3778="Kantar 100lb",(O3778/22.25),IF(N3778="Kantar 315lb",(O3778*315/2204.6),IF(N3778="MT",(O3778*1),IF(N3778="Ardab",(O3778*199.726/1000),IF(N3778="104 Bag",(O3778*104/1000),IF(N3778="101 Bag",(O3778*101/1000),IF(N3778=0,0)))))))))</f>
        <v>0</v>
      </c>
      <c r="R3778" s="6">
        <f t="shared" ref="R3778:R3841" si="317">IF(N3778="KG",(Q3778*1000),IF(N3778="Head",(Q3778*1),IF(N3778="Kantar 100lb",(Q3778*22.25),IF(N3778="Kantar 315lb",(Q3778/315*2204.6),IF(N3778="MT",(Q3778*1),IF(N3778="Ardab",(Q3778/199.726*1000),IF(N3778="104 Bag",(Q3778/104*1000),IF(N3778="101 Bag",(Q3778/101*1000),IF(N3778=0,0)))))))))</f>
        <v>0</v>
      </c>
      <c r="S3778" s="57">
        <f t="shared" si="315"/>
        <v>0</v>
      </c>
      <c r="T3778" s="6">
        <f>Table1[[#This Row],[Volume in Units]]*Table1[[#This Row],[Price SDG/Unit]]</f>
        <v>0</v>
      </c>
      <c r="U3778" s="57">
        <f>Table1[[#This Row],[Volume MT/Head]]*Table1[[#This Row],[Price USD/(MT/Head)]]</f>
        <v>0</v>
      </c>
      <c r="W3778" s="28">
        <f>Table1[[#This Row],[Commission SDG/MT]]*Table1[[#This Row],[Volume in Units]]</f>
        <v>0</v>
      </c>
      <c r="Y3778" s="28">
        <f t="shared" ref="Y3778:Y3841" si="318">T3778+W3778+X3778</f>
        <v>0</v>
      </c>
      <c r="Z3778" s="6">
        <f>IFERROR((Table1[[#This Row],[Total Cost SDG]]/Table1[[#This Row],[Volume MT/Head]]),0)</f>
        <v>0</v>
      </c>
      <c r="AA3778" s="57" t="e">
        <f t="shared" ref="AA3778:AA3841" si="319">Y3778/F3778</f>
        <v>#DIV/0!</v>
      </c>
      <c r="AB3778" s="57">
        <f>IFERROR((Table1[[#This Row],[Total Cost USD]]/Table1[[#This Row],[Volume MT/Head]]),0)</f>
        <v>0</v>
      </c>
      <c r="AD3778" s="6">
        <f>Table1[[#This Row],[Volume MT/Head]]-Table1[[#This Row],[Delivered MT]]</f>
        <v>0</v>
      </c>
      <c r="AE3778" s="6">
        <f>Table1[[#This Row],[Delivered MT]]*Table1[[#This Row],[Average Cost SDG/MT]]</f>
        <v>0</v>
      </c>
    </row>
    <row r="3779" spans="1:31" hidden="1" x14ac:dyDescent="0.2">
      <c r="A3779" s="1">
        <v>3790</v>
      </c>
      <c r="P3779" s="6">
        <f t="shared" si="316"/>
        <v>0</v>
      </c>
      <c r="R3779" s="6">
        <f t="shared" si="317"/>
        <v>0</v>
      </c>
      <c r="S3779" s="57">
        <f t="shared" si="315"/>
        <v>0</v>
      </c>
      <c r="T3779" s="6">
        <f>Table1[[#This Row],[Volume in Units]]*Table1[[#This Row],[Price SDG/Unit]]</f>
        <v>0</v>
      </c>
      <c r="U3779" s="57">
        <f>Table1[[#This Row],[Volume MT/Head]]*Table1[[#This Row],[Price USD/(MT/Head)]]</f>
        <v>0</v>
      </c>
      <c r="W3779" s="28">
        <f>Table1[[#This Row],[Commission SDG/MT]]*Table1[[#This Row],[Volume in Units]]</f>
        <v>0</v>
      </c>
      <c r="Y3779" s="28">
        <f t="shared" si="318"/>
        <v>0</v>
      </c>
      <c r="Z3779" s="6">
        <f>IFERROR((Table1[[#This Row],[Total Cost SDG]]/Table1[[#This Row],[Volume MT/Head]]),0)</f>
        <v>0</v>
      </c>
      <c r="AA3779" s="57" t="e">
        <f t="shared" si="319"/>
        <v>#DIV/0!</v>
      </c>
      <c r="AB3779" s="57">
        <f>IFERROR((Table1[[#This Row],[Total Cost USD]]/Table1[[#This Row],[Volume MT/Head]]),0)</f>
        <v>0</v>
      </c>
      <c r="AD3779" s="6">
        <f>Table1[[#This Row],[Volume MT/Head]]-Table1[[#This Row],[Delivered MT]]</f>
        <v>0</v>
      </c>
      <c r="AE3779" s="6">
        <f>Table1[[#This Row],[Delivered MT]]*Table1[[#This Row],[Average Cost SDG/MT]]</f>
        <v>0</v>
      </c>
    </row>
    <row r="3780" spans="1:31" hidden="1" x14ac:dyDescent="0.2">
      <c r="A3780" s="1">
        <v>3791</v>
      </c>
      <c r="P3780" s="6">
        <f t="shared" si="316"/>
        <v>0</v>
      </c>
      <c r="R3780" s="6">
        <f t="shared" si="317"/>
        <v>0</v>
      </c>
      <c r="S3780" s="57">
        <f t="shared" si="315"/>
        <v>0</v>
      </c>
      <c r="T3780" s="6">
        <f>Table1[[#This Row],[Volume in Units]]*Table1[[#This Row],[Price SDG/Unit]]</f>
        <v>0</v>
      </c>
      <c r="U3780" s="57">
        <f>Table1[[#This Row],[Volume MT/Head]]*Table1[[#This Row],[Price USD/(MT/Head)]]</f>
        <v>0</v>
      </c>
      <c r="W3780" s="28">
        <f>Table1[[#This Row],[Commission SDG/MT]]*Table1[[#This Row],[Volume in Units]]</f>
        <v>0</v>
      </c>
      <c r="Y3780" s="28">
        <f t="shared" si="318"/>
        <v>0</v>
      </c>
      <c r="Z3780" s="6">
        <f>IFERROR((Table1[[#This Row],[Total Cost SDG]]/Table1[[#This Row],[Volume MT/Head]]),0)</f>
        <v>0</v>
      </c>
      <c r="AA3780" s="57" t="e">
        <f t="shared" si="319"/>
        <v>#DIV/0!</v>
      </c>
      <c r="AB3780" s="57">
        <f>IFERROR((Table1[[#This Row],[Total Cost USD]]/Table1[[#This Row],[Volume MT/Head]]),0)</f>
        <v>0</v>
      </c>
      <c r="AD3780" s="6">
        <f>Table1[[#This Row],[Volume MT/Head]]-Table1[[#This Row],[Delivered MT]]</f>
        <v>0</v>
      </c>
      <c r="AE3780" s="6">
        <f>Table1[[#This Row],[Delivered MT]]*Table1[[#This Row],[Average Cost SDG/MT]]</f>
        <v>0</v>
      </c>
    </row>
    <row r="3781" spans="1:31" hidden="1" x14ac:dyDescent="0.2">
      <c r="A3781" s="1">
        <v>3792</v>
      </c>
      <c r="P3781" s="6">
        <f t="shared" si="316"/>
        <v>0</v>
      </c>
      <c r="R3781" s="6">
        <f t="shared" si="317"/>
        <v>0</v>
      </c>
      <c r="S3781" s="57">
        <f t="shared" si="315"/>
        <v>0</v>
      </c>
      <c r="T3781" s="6">
        <f>Table1[[#This Row],[Volume in Units]]*Table1[[#This Row],[Price SDG/Unit]]</f>
        <v>0</v>
      </c>
      <c r="U3781" s="57">
        <f>Table1[[#This Row],[Volume MT/Head]]*Table1[[#This Row],[Price USD/(MT/Head)]]</f>
        <v>0</v>
      </c>
      <c r="W3781" s="28">
        <f>Table1[[#This Row],[Commission SDG/MT]]*Table1[[#This Row],[Volume in Units]]</f>
        <v>0</v>
      </c>
      <c r="Y3781" s="28">
        <f t="shared" si="318"/>
        <v>0</v>
      </c>
      <c r="Z3781" s="6">
        <f>IFERROR((Table1[[#This Row],[Total Cost SDG]]/Table1[[#This Row],[Volume MT/Head]]),0)</f>
        <v>0</v>
      </c>
      <c r="AA3781" s="57" t="e">
        <f t="shared" si="319"/>
        <v>#DIV/0!</v>
      </c>
      <c r="AB3781" s="57">
        <f>IFERROR((Table1[[#This Row],[Total Cost USD]]/Table1[[#This Row],[Volume MT/Head]]),0)</f>
        <v>0</v>
      </c>
      <c r="AD3781" s="6">
        <f>Table1[[#This Row],[Volume MT/Head]]-Table1[[#This Row],[Delivered MT]]</f>
        <v>0</v>
      </c>
      <c r="AE3781" s="6">
        <f>Table1[[#This Row],[Delivered MT]]*Table1[[#This Row],[Average Cost SDG/MT]]</f>
        <v>0</v>
      </c>
    </row>
    <row r="3782" spans="1:31" hidden="1" x14ac:dyDescent="0.2">
      <c r="A3782" s="1">
        <v>3793</v>
      </c>
      <c r="P3782" s="6">
        <f t="shared" si="316"/>
        <v>0</v>
      </c>
      <c r="R3782" s="6">
        <f t="shared" si="317"/>
        <v>0</v>
      </c>
      <c r="S3782" s="57">
        <f t="shared" si="315"/>
        <v>0</v>
      </c>
      <c r="T3782" s="6">
        <f>Table1[[#This Row],[Volume in Units]]*Table1[[#This Row],[Price SDG/Unit]]</f>
        <v>0</v>
      </c>
      <c r="U3782" s="57">
        <f>Table1[[#This Row],[Volume MT/Head]]*Table1[[#This Row],[Price USD/(MT/Head)]]</f>
        <v>0</v>
      </c>
      <c r="W3782" s="28">
        <f>Table1[[#This Row],[Commission SDG/MT]]*Table1[[#This Row],[Volume in Units]]</f>
        <v>0</v>
      </c>
      <c r="Y3782" s="28">
        <f t="shared" si="318"/>
        <v>0</v>
      </c>
      <c r="Z3782" s="6">
        <f>IFERROR((Table1[[#This Row],[Total Cost SDG]]/Table1[[#This Row],[Volume MT/Head]]),0)</f>
        <v>0</v>
      </c>
      <c r="AA3782" s="57" t="e">
        <f t="shared" si="319"/>
        <v>#DIV/0!</v>
      </c>
      <c r="AB3782" s="57">
        <f>IFERROR((Table1[[#This Row],[Total Cost USD]]/Table1[[#This Row],[Volume MT/Head]]),0)</f>
        <v>0</v>
      </c>
      <c r="AD3782" s="6">
        <f>Table1[[#This Row],[Volume MT/Head]]-Table1[[#This Row],[Delivered MT]]</f>
        <v>0</v>
      </c>
      <c r="AE3782" s="6">
        <f>Table1[[#This Row],[Delivered MT]]*Table1[[#This Row],[Average Cost SDG/MT]]</f>
        <v>0</v>
      </c>
    </row>
    <row r="3783" spans="1:31" hidden="1" x14ac:dyDescent="0.2">
      <c r="A3783" s="1">
        <v>3794</v>
      </c>
      <c r="P3783" s="6">
        <f t="shared" si="316"/>
        <v>0</v>
      </c>
      <c r="R3783" s="6">
        <f t="shared" si="317"/>
        <v>0</v>
      </c>
      <c r="S3783" s="57">
        <f t="shared" si="315"/>
        <v>0</v>
      </c>
      <c r="T3783" s="6">
        <f>Table1[[#This Row],[Volume in Units]]*Table1[[#This Row],[Price SDG/Unit]]</f>
        <v>0</v>
      </c>
      <c r="U3783" s="57">
        <f>Table1[[#This Row],[Volume MT/Head]]*Table1[[#This Row],[Price USD/(MT/Head)]]</f>
        <v>0</v>
      </c>
      <c r="W3783" s="28">
        <f>Table1[[#This Row],[Commission SDG/MT]]*Table1[[#This Row],[Volume in Units]]</f>
        <v>0</v>
      </c>
      <c r="Y3783" s="28">
        <f t="shared" si="318"/>
        <v>0</v>
      </c>
      <c r="Z3783" s="6">
        <f>IFERROR((Table1[[#This Row],[Total Cost SDG]]/Table1[[#This Row],[Volume MT/Head]]),0)</f>
        <v>0</v>
      </c>
      <c r="AA3783" s="57" t="e">
        <f t="shared" si="319"/>
        <v>#DIV/0!</v>
      </c>
      <c r="AB3783" s="57">
        <f>IFERROR((Table1[[#This Row],[Total Cost USD]]/Table1[[#This Row],[Volume MT/Head]]),0)</f>
        <v>0</v>
      </c>
      <c r="AD3783" s="6">
        <f>Table1[[#This Row],[Volume MT/Head]]-Table1[[#This Row],[Delivered MT]]</f>
        <v>0</v>
      </c>
      <c r="AE3783" s="6">
        <f>Table1[[#This Row],[Delivered MT]]*Table1[[#This Row],[Average Cost SDG/MT]]</f>
        <v>0</v>
      </c>
    </row>
    <row r="3784" spans="1:31" hidden="1" x14ac:dyDescent="0.2">
      <c r="A3784" s="1">
        <v>3795</v>
      </c>
      <c r="P3784" s="6">
        <f t="shared" si="316"/>
        <v>0</v>
      </c>
      <c r="R3784" s="6">
        <f t="shared" si="317"/>
        <v>0</v>
      </c>
      <c r="S3784" s="57">
        <f t="shared" si="315"/>
        <v>0</v>
      </c>
      <c r="T3784" s="6">
        <f>Table1[[#This Row],[Volume in Units]]*Table1[[#This Row],[Price SDG/Unit]]</f>
        <v>0</v>
      </c>
      <c r="U3784" s="57">
        <f>Table1[[#This Row],[Volume MT/Head]]*Table1[[#This Row],[Price USD/(MT/Head)]]</f>
        <v>0</v>
      </c>
      <c r="W3784" s="28">
        <f>Table1[[#This Row],[Commission SDG/MT]]*Table1[[#This Row],[Volume in Units]]</f>
        <v>0</v>
      </c>
      <c r="Y3784" s="28">
        <f t="shared" si="318"/>
        <v>0</v>
      </c>
      <c r="Z3784" s="6">
        <f>IFERROR((Table1[[#This Row],[Total Cost SDG]]/Table1[[#This Row],[Volume MT/Head]]),0)</f>
        <v>0</v>
      </c>
      <c r="AA3784" s="57" t="e">
        <f t="shared" si="319"/>
        <v>#DIV/0!</v>
      </c>
      <c r="AB3784" s="57">
        <f>IFERROR((Table1[[#This Row],[Total Cost USD]]/Table1[[#This Row],[Volume MT/Head]]),0)</f>
        <v>0</v>
      </c>
      <c r="AD3784" s="6">
        <f>Table1[[#This Row],[Volume MT/Head]]-Table1[[#This Row],[Delivered MT]]</f>
        <v>0</v>
      </c>
      <c r="AE3784" s="6">
        <f>Table1[[#This Row],[Delivered MT]]*Table1[[#This Row],[Average Cost SDG/MT]]</f>
        <v>0</v>
      </c>
    </row>
    <row r="3785" spans="1:31" hidden="1" x14ac:dyDescent="0.2">
      <c r="A3785" s="1">
        <v>3796</v>
      </c>
      <c r="P3785" s="6">
        <f t="shared" si="316"/>
        <v>0</v>
      </c>
      <c r="R3785" s="6">
        <f t="shared" si="317"/>
        <v>0</v>
      </c>
      <c r="S3785" s="57">
        <f t="shared" si="315"/>
        <v>0</v>
      </c>
      <c r="T3785" s="6">
        <f>Table1[[#This Row],[Volume in Units]]*Table1[[#This Row],[Price SDG/Unit]]</f>
        <v>0</v>
      </c>
      <c r="U3785" s="57">
        <f>Table1[[#This Row],[Volume MT/Head]]*Table1[[#This Row],[Price USD/(MT/Head)]]</f>
        <v>0</v>
      </c>
      <c r="W3785" s="28">
        <f>Table1[[#This Row],[Commission SDG/MT]]*Table1[[#This Row],[Volume in Units]]</f>
        <v>0</v>
      </c>
      <c r="Y3785" s="28">
        <f t="shared" si="318"/>
        <v>0</v>
      </c>
      <c r="Z3785" s="6">
        <f>IFERROR((Table1[[#This Row],[Total Cost SDG]]/Table1[[#This Row],[Volume MT/Head]]),0)</f>
        <v>0</v>
      </c>
      <c r="AA3785" s="57" t="e">
        <f t="shared" si="319"/>
        <v>#DIV/0!</v>
      </c>
      <c r="AB3785" s="57">
        <f>IFERROR((Table1[[#This Row],[Total Cost USD]]/Table1[[#This Row],[Volume MT/Head]]),0)</f>
        <v>0</v>
      </c>
      <c r="AD3785" s="6">
        <f>Table1[[#This Row],[Volume MT/Head]]-Table1[[#This Row],[Delivered MT]]</f>
        <v>0</v>
      </c>
      <c r="AE3785" s="6">
        <f>Table1[[#This Row],[Delivered MT]]*Table1[[#This Row],[Average Cost SDG/MT]]</f>
        <v>0</v>
      </c>
    </row>
    <row r="3786" spans="1:31" hidden="1" x14ac:dyDescent="0.2">
      <c r="A3786" s="1">
        <v>3797</v>
      </c>
      <c r="P3786" s="6">
        <f t="shared" si="316"/>
        <v>0</v>
      </c>
      <c r="R3786" s="6">
        <f t="shared" si="317"/>
        <v>0</v>
      </c>
      <c r="S3786" s="57">
        <f t="shared" si="315"/>
        <v>0</v>
      </c>
      <c r="T3786" s="6">
        <f>Table1[[#This Row],[Volume in Units]]*Table1[[#This Row],[Price SDG/Unit]]</f>
        <v>0</v>
      </c>
      <c r="U3786" s="57">
        <f>Table1[[#This Row],[Volume MT/Head]]*Table1[[#This Row],[Price USD/(MT/Head)]]</f>
        <v>0</v>
      </c>
      <c r="W3786" s="28">
        <f>Table1[[#This Row],[Commission SDG/MT]]*Table1[[#This Row],[Volume in Units]]</f>
        <v>0</v>
      </c>
      <c r="Y3786" s="28">
        <f t="shared" si="318"/>
        <v>0</v>
      </c>
      <c r="Z3786" s="6">
        <f>IFERROR((Table1[[#This Row],[Total Cost SDG]]/Table1[[#This Row],[Volume MT/Head]]),0)</f>
        <v>0</v>
      </c>
      <c r="AA3786" s="57" t="e">
        <f t="shared" si="319"/>
        <v>#DIV/0!</v>
      </c>
      <c r="AB3786" s="57">
        <f>IFERROR((Table1[[#This Row],[Total Cost USD]]/Table1[[#This Row],[Volume MT/Head]]),0)</f>
        <v>0</v>
      </c>
      <c r="AD3786" s="6">
        <f>Table1[[#This Row],[Volume MT/Head]]-Table1[[#This Row],[Delivered MT]]</f>
        <v>0</v>
      </c>
      <c r="AE3786" s="6">
        <f>Table1[[#This Row],[Delivered MT]]*Table1[[#This Row],[Average Cost SDG/MT]]</f>
        <v>0</v>
      </c>
    </row>
    <row r="3787" spans="1:31" hidden="1" x14ac:dyDescent="0.2">
      <c r="A3787" s="1">
        <v>3798</v>
      </c>
      <c r="P3787" s="6">
        <f t="shared" si="316"/>
        <v>0</v>
      </c>
      <c r="R3787" s="6">
        <f t="shared" si="317"/>
        <v>0</v>
      </c>
      <c r="S3787" s="57">
        <f t="shared" si="315"/>
        <v>0</v>
      </c>
      <c r="T3787" s="6">
        <f>Table1[[#This Row],[Volume in Units]]*Table1[[#This Row],[Price SDG/Unit]]</f>
        <v>0</v>
      </c>
      <c r="U3787" s="57">
        <f>Table1[[#This Row],[Volume MT/Head]]*Table1[[#This Row],[Price USD/(MT/Head)]]</f>
        <v>0</v>
      </c>
      <c r="W3787" s="28">
        <f>Table1[[#This Row],[Commission SDG/MT]]*Table1[[#This Row],[Volume in Units]]</f>
        <v>0</v>
      </c>
      <c r="Y3787" s="28">
        <f t="shared" si="318"/>
        <v>0</v>
      </c>
      <c r="Z3787" s="6">
        <f>IFERROR((Table1[[#This Row],[Total Cost SDG]]/Table1[[#This Row],[Volume MT/Head]]),0)</f>
        <v>0</v>
      </c>
      <c r="AA3787" s="57" t="e">
        <f t="shared" si="319"/>
        <v>#DIV/0!</v>
      </c>
      <c r="AB3787" s="57">
        <f>IFERROR((Table1[[#This Row],[Total Cost USD]]/Table1[[#This Row],[Volume MT/Head]]),0)</f>
        <v>0</v>
      </c>
      <c r="AD3787" s="6">
        <f>Table1[[#This Row],[Volume MT/Head]]-Table1[[#This Row],[Delivered MT]]</f>
        <v>0</v>
      </c>
      <c r="AE3787" s="6">
        <f>Table1[[#This Row],[Delivered MT]]*Table1[[#This Row],[Average Cost SDG/MT]]</f>
        <v>0</v>
      </c>
    </row>
    <row r="3788" spans="1:31" hidden="1" x14ac:dyDescent="0.2">
      <c r="A3788" s="1">
        <v>3799</v>
      </c>
      <c r="P3788" s="6">
        <f t="shared" si="316"/>
        <v>0</v>
      </c>
      <c r="R3788" s="6">
        <f t="shared" si="317"/>
        <v>0</v>
      </c>
      <c r="S3788" s="57">
        <f t="shared" si="315"/>
        <v>0</v>
      </c>
      <c r="T3788" s="6">
        <f>Table1[[#This Row],[Volume in Units]]*Table1[[#This Row],[Price SDG/Unit]]</f>
        <v>0</v>
      </c>
      <c r="U3788" s="57">
        <f>Table1[[#This Row],[Volume MT/Head]]*Table1[[#This Row],[Price USD/(MT/Head)]]</f>
        <v>0</v>
      </c>
      <c r="W3788" s="28">
        <f>Table1[[#This Row],[Commission SDG/MT]]*Table1[[#This Row],[Volume in Units]]</f>
        <v>0</v>
      </c>
      <c r="Y3788" s="28">
        <f t="shared" si="318"/>
        <v>0</v>
      </c>
      <c r="Z3788" s="6">
        <f>IFERROR((Table1[[#This Row],[Total Cost SDG]]/Table1[[#This Row],[Volume MT/Head]]),0)</f>
        <v>0</v>
      </c>
      <c r="AA3788" s="57" t="e">
        <f t="shared" si="319"/>
        <v>#DIV/0!</v>
      </c>
      <c r="AB3788" s="57">
        <f>IFERROR((Table1[[#This Row],[Total Cost USD]]/Table1[[#This Row],[Volume MT/Head]]),0)</f>
        <v>0</v>
      </c>
      <c r="AD3788" s="6">
        <f>Table1[[#This Row],[Volume MT/Head]]-Table1[[#This Row],[Delivered MT]]</f>
        <v>0</v>
      </c>
      <c r="AE3788" s="6">
        <f>Table1[[#This Row],[Delivered MT]]*Table1[[#This Row],[Average Cost SDG/MT]]</f>
        <v>0</v>
      </c>
    </row>
    <row r="3789" spans="1:31" hidden="1" x14ac:dyDescent="0.2">
      <c r="A3789" s="1">
        <v>3800</v>
      </c>
      <c r="P3789" s="6">
        <f t="shared" si="316"/>
        <v>0</v>
      </c>
      <c r="R3789" s="6">
        <f t="shared" si="317"/>
        <v>0</v>
      </c>
      <c r="S3789" s="57">
        <f t="shared" si="315"/>
        <v>0</v>
      </c>
      <c r="T3789" s="6">
        <f>Table1[[#This Row],[Volume in Units]]*Table1[[#This Row],[Price SDG/Unit]]</f>
        <v>0</v>
      </c>
      <c r="U3789" s="57">
        <f>Table1[[#This Row],[Volume MT/Head]]*Table1[[#This Row],[Price USD/(MT/Head)]]</f>
        <v>0</v>
      </c>
      <c r="W3789" s="28">
        <f>Table1[[#This Row],[Commission SDG/MT]]*Table1[[#This Row],[Volume in Units]]</f>
        <v>0</v>
      </c>
      <c r="Y3789" s="28">
        <f t="shared" si="318"/>
        <v>0</v>
      </c>
      <c r="Z3789" s="6">
        <f>IFERROR((Table1[[#This Row],[Total Cost SDG]]/Table1[[#This Row],[Volume MT/Head]]),0)</f>
        <v>0</v>
      </c>
      <c r="AA3789" s="57" t="e">
        <f t="shared" si="319"/>
        <v>#DIV/0!</v>
      </c>
      <c r="AB3789" s="57">
        <f>IFERROR((Table1[[#This Row],[Total Cost USD]]/Table1[[#This Row],[Volume MT/Head]]),0)</f>
        <v>0</v>
      </c>
      <c r="AD3789" s="6">
        <f>Table1[[#This Row],[Volume MT/Head]]-Table1[[#This Row],[Delivered MT]]</f>
        <v>0</v>
      </c>
      <c r="AE3789" s="6">
        <f>Table1[[#This Row],[Delivered MT]]*Table1[[#This Row],[Average Cost SDG/MT]]</f>
        <v>0</v>
      </c>
    </row>
    <row r="3790" spans="1:31" hidden="1" x14ac:dyDescent="0.2">
      <c r="A3790" s="1">
        <v>3801</v>
      </c>
      <c r="P3790" s="6">
        <f t="shared" si="316"/>
        <v>0</v>
      </c>
      <c r="R3790" s="6">
        <f t="shared" si="317"/>
        <v>0</v>
      </c>
      <c r="S3790" s="57">
        <f t="shared" si="315"/>
        <v>0</v>
      </c>
      <c r="T3790" s="6">
        <f>Table1[[#This Row],[Volume in Units]]*Table1[[#This Row],[Price SDG/Unit]]</f>
        <v>0</v>
      </c>
      <c r="U3790" s="57">
        <f>Table1[[#This Row],[Volume MT/Head]]*Table1[[#This Row],[Price USD/(MT/Head)]]</f>
        <v>0</v>
      </c>
      <c r="W3790" s="28">
        <f>Table1[[#This Row],[Commission SDG/MT]]*Table1[[#This Row],[Volume in Units]]</f>
        <v>0</v>
      </c>
      <c r="Y3790" s="28">
        <f t="shared" si="318"/>
        <v>0</v>
      </c>
      <c r="Z3790" s="6">
        <f>IFERROR((Table1[[#This Row],[Total Cost SDG]]/Table1[[#This Row],[Volume MT/Head]]),0)</f>
        <v>0</v>
      </c>
      <c r="AA3790" s="57" t="e">
        <f t="shared" si="319"/>
        <v>#DIV/0!</v>
      </c>
      <c r="AB3790" s="57">
        <f>IFERROR((Table1[[#This Row],[Total Cost USD]]/Table1[[#This Row],[Volume MT/Head]]),0)</f>
        <v>0</v>
      </c>
      <c r="AD3790" s="6">
        <f>Table1[[#This Row],[Volume MT/Head]]-Table1[[#This Row],[Delivered MT]]</f>
        <v>0</v>
      </c>
      <c r="AE3790" s="6">
        <f>Table1[[#This Row],[Delivered MT]]*Table1[[#This Row],[Average Cost SDG/MT]]</f>
        <v>0</v>
      </c>
    </row>
    <row r="3791" spans="1:31" hidden="1" x14ac:dyDescent="0.2">
      <c r="A3791" s="1">
        <v>3802</v>
      </c>
      <c r="P3791" s="6">
        <f t="shared" si="316"/>
        <v>0</v>
      </c>
      <c r="R3791" s="6">
        <f t="shared" si="317"/>
        <v>0</v>
      </c>
      <c r="S3791" s="57">
        <f t="shared" si="315"/>
        <v>0</v>
      </c>
      <c r="T3791" s="6">
        <f>Table1[[#This Row],[Volume in Units]]*Table1[[#This Row],[Price SDG/Unit]]</f>
        <v>0</v>
      </c>
      <c r="U3791" s="57">
        <f>Table1[[#This Row],[Volume MT/Head]]*Table1[[#This Row],[Price USD/(MT/Head)]]</f>
        <v>0</v>
      </c>
      <c r="W3791" s="28">
        <f>Table1[[#This Row],[Commission SDG/MT]]*Table1[[#This Row],[Volume in Units]]</f>
        <v>0</v>
      </c>
      <c r="Y3791" s="28">
        <f t="shared" si="318"/>
        <v>0</v>
      </c>
      <c r="Z3791" s="6">
        <f>IFERROR((Table1[[#This Row],[Total Cost SDG]]/Table1[[#This Row],[Volume MT/Head]]),0)</f>
        <v>0</v>
      </c>
      <c r="AA3791" s="57" t="e">
        <f t="shared" si="319"/>
        <v>#DIV/0!</v>
      </c>
      <c r="AB3791" s="57">
        <f>IFERROR((Table1[[#This Row],[Total Cost USD]]/Table1[[#This Row],[Volume MT/Head]]),0)</f>
        <v>0</v>
      </c>
      <c r="AD3791" s="6">
        <f>Table1[[#This Row],[Volume MT/Head]]-Table1[[#This Row],[Delivered MT]]</f>
        <v>0</v>
      </c>
      <c r="AE3791" s="6">
        <f>Table1[[#This Row],[Delivered MT]]*Table1[[#This Row],[Average Cost SDG/MT]]</f>
        <v>0</v>
      </c>
    </row>
    <row r="3792" spans="1:31" hidden="1" x14ac:dyDescent="0.2">
      <c r="A3792" s="1">
        <v>3803</v>
      </c>
      <c r="P3792" s="6">
        <f t="shared" si="316"/>
        <v>0</v>
      </c>
      <c r="R3792" s="6">
        <f t="shared" si="317"/>
        <v>0</v>
      </c>
      <c r="S3792" s="57">
        <f t="shared" si="315"/>
        <v>0</v>
      </c>
      <c r="T3792" s="6">
        <f>Table1[[#This Row],[Volume in Units]]*Table1[[#This Row],[Price SDG/Unit]]</f>
        <v>0</v>
      </c>
      <c r="U3792" s="57">
        <f>Table1[[#This Row],[Volume MT/Head]]*Table1[[#This Row],[Price USD/(MT/Head)]]</f>
        <v>0</v>
      </c>
      <c r="W3792" s="28">
        <f>Table1[[#This Row],[Commission SDG/MT]]*Table1[[#This Row],[Volume in Units]]</f>
        <v>0</v>
      </c>
      <c r="Y3792" s="28">
        <f t="shared" si="318"/>
        <v>0</v>
      </c>
      <c r="Z3792" s="6">
        <f>IFERROR((Table1[[#This Row],[Total Cost SDG]]/Table1[[#This Row],[Volume MT/Head]]),0)</f>
        <v>0</v>
      </c>
      <c r="AA3792" s="57" t="e">
        <f t="shared" si="319"/>
        <v>#DIV/0!</v>
      </c>
      <c r="AB3792" s="57">
        <f>IFERROR((Table1[[#This Row],[Total Cost USD]]/Table1[[#This Row],[Volume MT/Head]]),0)</f>
        <v>0</v>
      </c>
      <c r="AD3792" s="6">
        <f>Table1[[#This Row],[Volume MT/Head]]-Table1[[#This Row],[Delivered MT]]</f>
        <v>0</v>
      </c>
      <c r="AE3792" s="6">
        <f>Table1[[#This Row],[Delivered MT]]*Table1[[#This Row],[Average Cost SDG/MT]]</f>
        <v>0</v>
      </c>
    </row>
    <row r="3793" spans="1:31" hidden="1" x14ac:dyDescent="0.2">
      <c r="A3793" s="1">
        <v>3804</v>
      </c>
      <c r="P3793" s="6">
        <f t="shared" si="316"/>
        <v>0</v>
      </c>
      <c r="R3793" s="6">
        <f t="shared" si="317"/>
        <v>0</v>
      </c>
      <c r="S3793" s="57">
        <f t="shared" si="315"/>
        <v>0</v>
      </c>
      <c r="T3793" s="6">
        <f>Table1[[#This Row],[Volume in Units]]*Table1[[#This Row],[Price SDG/Unit]]</f>
        <v>0</v>
      </c>
      <c r="U3793" s="57">
        <f>Table1[[#This Row],[Volume MT/Head]]*Table1[[#This Row],[Price USD/(MT/Head)]]</f>
        <v>0</v>
      </c>
      <c r="W3793" s="28">
        <f>Table1[[#This Row],[Commission SDG/MT]]*Table1[[#This Row],[Volume in Units]]</f>
        <v>0</v>
      </c>
      <c r="Y3793" s="28">
        <f t="shared" si="318"/>
        <v>0</v>
      </c>
      <c r="Z3793" s="6">
        <f>IFERROR((Table1[[#This Row],[Total Cost SDG]]/Table1[[#This Row],[Volume MT/Head]]),0)</f>
        <v>0</v>
      </c>
      <c r="AA3793" s="57" t="e">
        <f t="shared" si="319"/>
        <v>#DIV/0!</v>
      </c>
      <c r="AB3793" s="57">
        <f>IFERROR((Table1[[#This Row],[Total Cost USD]]/Table1[[#This Row],[Volume MT/Head]]),0)</f>
        <v>0</v>
      </c>
      <c r="AD3793" s="6">
        <f>Table1[[#This Row],[Volume MT/Head]]-Table1[[#This Row],[Delivered MT]]</f>
        <v>0</v>
      </c>
      <c r="AE3793" s="6">
        <f>Table1[[#This Row],[Delivered MT]]*Table1[[#This Row],[Average Cost SDG/MT]]</f>
        <v>0</v>
      </c>
    </row>
    <row r="3794" spans="1:31" hidden="1" x14ac:dyDescent="0.2">
      <c r="A3794" s="1">
        <v>3805</v>
      </c>
      <c r="P3794" s="6">
        <f t="shared" si="316"/>
        <v>0</v>
      </c>
      <c r="R3794" s="6">
        <f t="shared" si="317"/>
        <v>0</v>
      </c>
      <c r="S3794" s="57">
        <f t="shared" si="315"/>
        <v>0</v>
      </c>
      <c r="T3794" s="6">
        <f>Table1[[#This Row],[Volume in Units]]*Table1[[#This Row],[Price SDG/Unit]]</f>
        <v>0</v>
      </c>
      <c r="U3794" s="57">
        <f>Table1[[#This Row],[Volume MT/Head]]*Table1[[#This Row],[Price USD/(MT/Head)]]</f>
        <v>0</v>
      </c>
      <c r="W3794" s="28">
        <f>Table1[[#This Row],[Commission SDG/MT]]*Table1[[#This Row],[Volume in Units]]</f>
        <v>0</v>
      </c>
      <c r="Y3794" s="28">
        <f t="shared" si="318"/>
        <v>0</v>
      </c>
      <c r="Z3794" s="6">
        <f>IFERROR((Table1[[#This Row],[Total Cost SDG]]/Table1[[#This Row],[Volume MT/Head]]),0)</f>
        <v>0</v>
      </c>
      <c r="AA3794" s="57" t="e">
        <f t="shared" si="319"/>
        <v>#DIV/0!</v>
      </c>
      <c r="AB3794" s="57">
        <f>IFERROR((Table1[[#This Row],[Total Cost USD]]/Table1[[#This Row],[Volume MT/Head]]),0)</f>
        <v>0</v>
      </c>
      <c r="AD3794" s="6">
        <f>Table1[[#This Row],[Volume MT/Head]]-Table1[[#This Row],[Delivered MT]]</f>
        <v>0</v>
      </c>
      <c r="AE3794" s="6">
        <f>Table1[[#This Row],[Delivered MT]]*Table1[[#This Row],[Average Cost SDG/MT]]</f>
        <v>0</v>
      </c>
    </row>
    <row r="3795" spans="1:31" hidden="1" x14ac:dyDescent="0.2">
      <c r="A3795" s="1">
        <v>3806</v>
      </c>
      <c r="P3795" s="6">
        <f t="shared" si="316"/>
        <v>0</v>
      </c>
      <c r="R3795" s="6">
        <f t="shared" si="317"/>
        <v>0</v>
      </c>
      <c r="S3795" s="57">
        <f t="shared" si="315"/>
        <v>0</v>
      </c>
      <c r="T3795" s="6">
        <f>Table1[[#This Row],[Volume in Units]]*Table1[[#This Row],[Price SDG/Unit]]</f>
        <v>0</v>
      </c>
      <c r="U3795" s="57">
        <f>Table1[[#This Row],[Volume MT/Head]]*Table1[[#This Row],[Price USD/(MT/Head)]]</f>
        <v>0</v>
      </c>
      <c r="W3795" s="28">
        <f>Table1[[#This Row],[Commission SDG/MT]]*Table1[[#This Row],[Volume in Units]]</f>
        <v>0</v>
      </c>
      <c r="Y3795" s="28">
        <f t="shared" si="318"/>
        <v>0</v>
      </c>
      <c r="Z3795" s="6">
        <f>IFERROR((Table1[[#This Row],[Total Cost SDG]]/Table1[[#This Row],[Volume MT/Head]]),0)</f>
        <v>0</v>
      </c>
      <c r="AA3795" s="57" t="e">
        <f t="shared" si="319"/>
        <v>#DIV/0!</v>
      </c>
      <c r="AB3795" s="57">
        <f>IFERROR((Table1[[#This Row],[Total Cost USD]]/Table1[[#This Row],[Volume MT/Head]]),0)</f>
        <v>0</v>
      </c>
      <c r="AD3795" s="6">
        <f>Table1[[#This Row],[Volume MT/Head]]-Table1[[#This Row],[Delivered MT]]</f>
        <v>0</v>
      </c>
      <c r="AE3795" s="6">
        <f>Table1[[#This Row],[Delivered MT]]*Table1[[#This Row],[Average Cost SDG/MT]]</f>
        <v>0</v>
      </c>
    </row>
    <row r="3796" spans="1:31" hidden="1" x14ac:dyDescent="0.2">
      <c r="A3796" s="1">
        <v>3807</v>
      </c>
      <c r="P3796" s="6">
        <f t="shared" si="316"/>
        <v>0</v>
      </c>
      <c r="R3796" s="6">
        <f t="shared" si="317"/>
        <v>0</v>
      </c>
      <c r="S3796" s="57">
        <f t="shared" si="315"/>
        <v>0</v>
      </c>
      <c r="T3796" s="6">
        <f>Table1[[#This Row],[Volume in Units]]*Table1[[#This Row],[Price SDG/Unit]]</f>
        <v>0</v>
      </c>
      <c r="U3796" s="57">
        <f>Table1[[#This Row],[Volume MT/Head]]*Table1[[#This Row],[Price USD/(MT/Head)]]</f>
        <v>0</v>
      </c>
      <c r="W3796" s="28">
        <f>Table1[[#This Row],[Commission SDG/MT]]*Table1[[#This Row],[Volume in Units]]</f>
        <v>0</v>
      </c>
      <c r="Y3796" s="28">
        <f t="shared" si="318"/>
        <v>0</v>
      </c>
      <c r="Z3796" s="6">
        <f>IFERROR((Table1[[#This Row],[Total Cost SDG]]/Table1[[#This Row],[Volume MT/Head]]),0)</f>
        <v>0</v>
      </c>
      <c r="AA3796" s="57" t="e">
        <f t="shared" si="319"/>
        <v>#DIV/0!</v>
      </c>
      <c r="AB3796" s="57">
        <f>IFERROR((Table1[[#This Row],[Total Cost USD]]/Table1[[#This Row],[Volume MT/Head]]),0)</f>
        <v>0</v>
      </c>
      <c r="AD3796" s="6">
        <f>Table1[[#This Row],[Volume MT/Head]]-Table1[[#This Row],[Delivered MT]]</f>
        <v>0</v>
      </c>
      <c r="AE3796" s="6">
        <f>Table1[[#This Row],[Delivered MT]]*Table1[[#This Row],[Average Cost SDG/MT]]</f>
        <v>0</v>
      </c>
    </row>
    <row r="3797" spans="1:31" hidden="1" x14ac:dyDescent="0.2">
      <c r="A3797" s="1">
        <v>3808</v>
      </c>
      <c r="P3797" s="6">
        <f t="shared" si="316"/>
        <v>0</v>
      </c>
      <c r="R3797" s="6">
        <f t="shared" si="317"/>
        <v>0</v>
      </c>
      <c r="S3797" s="57">
        <f t="shared" si="315"/>
        <v>0</v>
      </c>
      <c r="T3797" s="6">
        <f>Table1[[#This Row],[Volume in Units]]*Table1[[#This Row],[Price SDG/Unit]]</f>
        <v>0</v>
      </c>
      <c r="U3797" s="57">
        <f>Table1[[#This Row],[Volume MT/Head]]*Table1[[#This Row],[Price USD/(MT/Head)]]</f>
        <v>0</v>
      </c>
      <c r="W3797" s="28">
        <f>Table1[[#This Row],[Commission SDG/MT]]*Table1[[#This Row],[Volume in Units]]</f>
        <v>0</v>
      </c>
      <c r="Y3797" s="28">
        <f t="shared" si="318"/>
        <v>0</v>
      </c>
      <c r="Z3797" s="6">
        <f>IFERROR((Table1[[#This Row],[Total Cost SDG]]/Table1[[#This Row],[Volume MT/Head]]),0)</f>
        <v>0</v>
      </c>
      <c r="AA3797" s="57" t="e">
        <f t="shared" si="319"/>
        <v>#DIV/0!</v>
      </c>
      <c r="AB3797" s="57">
        <f>IFERROR((Table1[[#This Row],[Total Cost USD]]/Table1[[#This Row],[Volume MT/Head]]),0)</f>
        <v>0</v>
      </c>
      <c r="AD3797" s="6">
        <f>Table1[[#This Row],[Volume MT/Head]]-Table1[[#This Row],[Delivered MT]]</f>
        <v>0</v>
      </c>
      <c r="AE3797" s="6">
        <f>Table1[[#This Row],[Delivered MT]]*Table1[[#This Row],[Average Cost SDG/MT]]</f>
        <v>0</v>
      </c>
    </row>
    <row r="3798" spans="1:31" hidden="1" x14ac:dyDescent="0.2">
      <c r="A3798" s="1">
        <v>3809</v>
      </c>
      <c r="P3798" s="6">
        <f t="shared" si="316"/>
        <v>0</v>
      </c>
      <c r="R3798" s="6">
        <f t="shared" si="317"/>
        <v>0</v>
      </c>
      <c r="S3798" s="57">
        <f t="shared" si="315"/>
        <v>0</v>
      </c>
      <c r="T3798" s="6">
        <f>Table1[[#This Row],[Volume in Units]]*Table1[[#This Row],[Price SDG/Unit]]</f>
        <v>0</v>
      </c>
      <c r="U3798" s="57">
        <f>Table1[[#This Row],[Volume MT/Head]]*Table1[[#This Row],[Price USD/(MT/Head)]]</f>
        <v>0</v>
      </c>
      <c r="W3798" s="28">
        <f>Table1[[#This Row],[Commission SDG/MT]]*Table1[[#This Row],[Volume in Units]]</f>
        <v>0</v>
      </c>
      <c r="Y3798" s="28">
        <f t="shared" si="318"/>
        <v>0</v>
      </c>
      <c r="Z3798" s="6">
        <f>IFERROR((Table1[[#This Row],[Total Cost SDG]]/Table1[[#This Row],[Volume MT/Head]]),0)</f>
        <v>0</v>
      </c>
      <c r="AA3798" s="57" t="e">
        <f t="shared" si="319"/>
        <v>#DIV/0!</v>
      </c>
      <c r="AB3798" s="57">
        <f>IFERROR((Table1[[#This Row],[Total Cost USD]]/Table1[[#This Row],[Volume MT/Head]]),0)</f>
        <v>0</v>
      </c>
      <c r="AD3798" s="6">
        <f>Table1[[#This Row],[Volume MT/Head]]-Table1[[#This Row],[Delivered MT]]</f>
        <v>0</v>
      </c>
      <c r="AE3798" s="6">
        <f>Table1[[#This Row],[Delivered MT]]*Table1[[#This Row],[Average Cost SDG/MT]]</f>
        <v>0</v>
      </c>
    </row>
    <row r="3799" spans="1:31" hidden="1" x14ac:dyDescent="0.2">
      <c r="A3799" s="1">
        <v>3810</v>
      </c>
      <c r="P3799" s="6">
        <f t="shared" si="316"/>
        <v>0</v>
      </c>
      <c r="R3799" s="6">
        <f t="shared" si="317"/>
        <v>0</v>
      </c>
      <c r="S3799" s="57">
        <f t="shared" si="315"/>
        <v>0</v>
      </c>
      <c r="T3799" s="6">
        <f>Table1[[#This Row],[Volume in Units]]*Table1[[#This Row],[Price SDG/Unit]]</f>
        <v>0</v>
      </c>
      <c r="U3799" s="57">
        <f>Table1[[#This Row],[Volume MT/Head]]*Table1[[#This Row],[Price USD/(MT/Head)]]</f>
        <v>0</v>
      </c>
      <c r="W3799" s="28">
        <f>Table1[[#This Row],[Commission SDG/MT]]*Table1[[#This Row],[Volume in Units]]</f>
        <v>0</v>
      </c>
      <c r="Y3799" s="28">
        <f t="shared" si="318"/>
        <v>0</v>
      </c>
      <c r="Z3799" s="6">
        <f>IFERROR((Table1[[#This Row],[Total Cost SDG]]/Table1[[#This Row],[Volume MT/Head]]),0)</f>
        <v>0</v>
      </c>
      <c r="AA3799" s="57" t="e">
        <f t="shared" si="319"/>
        <v>#DIV/0!</v>
      </c>
      <c r="AB3799" s="57">
        <f>IFERROR((Table1[[#This Row],[Total Cost USD]]/Table1[[#This Row],[Volume MT/Head]]),0)</f>
        <v>0</v>
      </c>
      <c r="AD3799" s="6">
        <f>Table1[[#This Row],[Volume MT/Head]]-Table1[[#This Row],[Delivered MT]]</f>
        <v>0</v>
      </c>
      <c r="AE3799" s="6">
        <f>Table1[[#This Row],[Delivered MT]]*Table1[[#This Row],[Average Cost SDG/MT]]</f>
        <v>0</v>
      </c>
    </row>
    <row r="3800" spans="1:31" hidden="1" x14ac:dyDescent="0.2">
      <c r="A3800" s="1">
        <v>3811</v>
      </c>
      <c r="P3800" s="6">
        <f t="shared" si="316"/>
        <v>0</v>
      </c>
      <c r="R3800" s="6">
        <f t="shared" si="317"/>
        <v>0</v>
      </c>
      <c r="S3800" s="57">
        <f t="shared" si="315"/>
        <v>0</v>
      </c>
      <c r="T3800" s="6">
        <f>Table1[[#This Row],[Volume in Units]]*Table1[[#This Row],[Price SDG/Unit]]</f>
        <v>0</v>
      </c>
      <c r="U3800" s="57">
        <f>Table1[[#This Row],[Volume MT/Head]]*Table1[[#This Row],[Price USD/(MT/Head)]]</f>
        <v>0</v>
      </c>
      <c r="W3800" s="28">
        <f>Table1[[#This Row],[Commission SDG/MT]]*Table1[[#This Row],[Volume in Units]]</f>
        <v>0</v>
      </c>
      <c r="Y3800" s="28">
        <f t="shared" si="318"/>
        <v>0</v>
      </c>
      <c r="Z3800" s="6">
        <f>IFERROR((Table1[[#This Row],[Total Cost SDG]]/Table1[[#This Row],[Volume MT/Head]]),0)</f>
        <v>0</v>
      </c>
      <c r="AA3800" s="57" t="e">
        <f t="shared" si="319"/>
        <v>#DIV/0!</v>
      </c>
      <c r="AB3800" s="57">
        <f>IFERROR((Table1[[#This Row],[Total Cost USD]]/Table1[[#This Row],[Volume MT/Head]]),0)</f>
        <v>0</v>
      </c>
      <c r="AD3800" s="6">
        <f>Table1[[#This Row],[Volume MT/Head]]-Table1[[#This Row],[Delivered MT]]</f>
        <v>0</v>
      </c>
      <c r="AE3800" s="6">
        <f>Table1[[#This Row],[Delivered MT]]*Table1[[#This Row],[Average Cost SDG/MT]]</f>
        <v>0</v>
      </c>
    </row>
    <row r="3801" spans="1:31" hidden="1" x14ac:dyDescent="0.2">
      <c r="A3801" s="1">
        <v>3812</v>
      </c>
      <c r="P3801" s="6">
        <f t="shared" si="316"/>
        <v>0</v>
      </c>
      <c r="R3801" s="6">
        <f t="shared" si="317"/>
        <v>0</v>
      </c>
      <c r="S3801" s="57">
        <f t="shared" ref="S3801:S3864" si="320">IFERROR((R3801/F3801),0)</f>
        <v>0</v>
      </c>
      <c r="T3801" s="6">
        <f>Table1[[#This Row],[Volume in Units]]*Table1[[#This Row],[Price SDG/Unit]]</f>
        <v>0</v>
      </c>
      <c r="U3801" s="57">
        <f>Table1[[#This Row],[Volume MT/Head]]*Table1[[#This Row],[Price USD/(MT/Head)]]</f>
        <v>0</v>
      </c>
      <c r="W3801" s="28">
        <f>Table1[[#This Row],[Commission SDG/MT]]*Table1[[#This Row],[Volume in Units]]</f>
        <v>0</v>
      </c>
      <c r="Y3801" s="28">
        <f t="shared" si="318"/>
        <v>0</v>
      </c>
      <c r="Z3801" s="6">
        <f>IFERROR((Table1[[#This Row],[Total Cost SDG]]/Table1[[#This Row],[Volume MT/Head]]),0)</f>
        <v>0</v>
      </c>
      <c r="AA3801" s="57" t="e">
        <f t="shared" si="319"/>
        <v>#DIV/0!</v>
      </c>
      <c r="AB3801" s="57">
        <f>IFERROR((Table1[[#This Row],[Total Cost USD]]/Table1[[#This Row],[Volume MT/Head]]),0)</f>
        <v>0</v>
      </c>
      <c r="AD3801" s="6">
        <f>Table1[[#This Row],[Volume MT/Head]]-Table1[[#This Row],[Delivered MT]]</f>
        <v>0</v>
      </c>
      <c r="AE3801" s="6">
        <f>Table1[[#This Row],[Delivered MT]]*Table1[[#This Row],[Average Cost SDG/MT]]</f>
        <v>0</v>
      </c>
    </row>
    <row r="3802" spans="1:31" hidden="1" x14ac:dyDescent="0.2">
      <c r="A3802" s="1">
        <v>3813</v>
      </c>
      <c r="P3802" s="6">
        <f t="shared" si="316"/>
        <v>0</v>
      </c>
      <c r="R3802" s="6">
        <f t="shared" si="317"/>
        <v>0</v>
      </c>
      <c r="S3802" s="57">
        <f t="shared" si="320"/>
        <v>0</v>
      </c>
      <c r="T3802" s="6">
        <f>Table1[[#This Row],[Volume in Units]]*Table1[[#This Row],[Price SDG/Unit]]</f>
        <v>0</v>
      </c>
      <c r="U3802" s="57">
        <f>Table1[[#This Row],[Volume MT/Head]]*Table1[[#This Row],[Price USD/(MT/Head)]]</f>
        <v>0</v>
      </c>
      <c r="W3802" s="28">
        <f>Table1[[#This Row],[Commission SDG/MT]]*Table1[[#This Row],[Volume in Units]]</f>
        <v>0</v>
      </c>
      <c r="Y3802" s="28">
        <f t="shared" si="318"/>
        <v>0</v>
      </c>
      <c r="Z3802" s="6">
        <f>IFERROR((Table1[[#This Row],[Total Cost SDG]]/Table1[[#This Row],[Volume MT/Head]]),0)</f>
        <v>0</v>
      </c>
      <c r="AA3802" s="57" t="e">
        <f t="shared" si="319"/>
        <v>#DIV/0!</v>
      </c>
      <c r="AB3802" s="57">
        <f>IFERROR((Table1[[#This Row],[Total Cost USD]]/Table1[[#This Row],[Volume MT/Head]]),0)</f>
        <v>0</v>
      </c>
      <c r="AD3802" s="6">
        <f>Table1[[#This Row],[Volume MT/Head]]-Table1[[#This Row],[Delivered MT]]</f>
        <v>0</v>
      </c>
      <c r="AE3802" s="6">
        <f>Table1[[#This Row],[Delivered MT]]*Table1[[#This Row],[Average Cost SDG/MT]]</f>
        <v>0</v>
      </c>
    </row>
    <row r="3803" spans="1:31" hidden="1" x14ac:dyDescent="0.2">
      <c r="A3803" s="1">
        <v>3814</v>
      </c>
      <c r="P3803" s="6">
        <f t="shared" si="316"/>
        <v>0</v>
      </c>
      <c r="R3803" s="6">
        <f t="shared" si="317"/>
        <v>0</v>
      </c>
      <c r="S3803" s="57">
        <f t="shared" si="320"/>
        <v>0</v>
      </c>
      <c r="T3803" s="6">
        <f>Table1[[#This Row],[Volume in Units]]*Table1[[#This Row],[Price SDG/Unit]]</f>
        <v>0</v>
      </c>
      <c r="U3803" s="57">
        <f>Table1[[#This Row],[Volume MT/Head]]*Table1[[#This Row],[Price USD/(MT/Head)]]</f>
        <v>0</v>
      </c>
      <c r="W3803" s="28">
        <f>Table1[[#This Row],[Commission SDG/MT]]*Table1[[#This Row],[Volume in Units]]</f>
        <v>0</v>
      </c>
      <c r="Y3803" s="28">
        <f t="shared" si="318"/>
        <v>0</v>
      </c>
      <c r="Z3803" s="6">
        <f>IFERROR((Table1[[#This Row],[Total Cost SDG]]/Table1[[#This Row],[Volume MT/Head]]),0)</f>
        <v>0</v>
      </c>
      <c r="AA3803" s="57" t="e">
        <f t="shared" si="319"/>
        <v>#DIV/0!</v>
      </c>
      <c r="AB3803" s="57">
        <f>IFERROR((Table1[[#This Row],[Total Cost USD]]/Table1[[#This Row],[Volume MT/Head]]),0)</f>
        <v>0</v>
      </c>
      <c r="AD3803" s="6">
        <f>Table1[[#This Row],[Volume MT/Head]]-Table1[[#This Row],[Delivered MT]]</f>
        <v>0</v>
      </c>
      <c r="AE3803" s="6">
        <f>Table1[[#This Row],[Delivered MT]]*Table1[[#This Row],[Average Cost SDG/MT]]</f>
        <v>0</v>
      </c>
    </row>
    <row r="3804" spans="1:31" hidden="1" x14ac:dyDescent="0.2">
      <c r="A3804" s="1">
        <v>3815</v>
      </c>
      <c r="P3804" s="6">
        <f t="shared" si="316"/>
        <v>0</v>
      </c>
      <c r="R3804" s="6">
        <f t="shared" si="317"/>
        <v>0</v>
      </c>
      <c r="S3804" s="57">
        <f t="shared" si="320"/>
        <v>0</v>
      </c>
      <c r="T3804" s="6">
        <f>Table1[[#This Row],[Volume in Units]]*Table1[[#This Row],[Price SDG/Unit]]</f>
        <v>0</v>
      </c>
      <c r="U3804" s="57">
        <f>Table1[[#This Row],[Volume MT/Head]]*Table1[[#This Row],[Price USD/(MT/Head)]]</f>
        <v>0</v>
      </c>
      <c r="W3804" s="28">
        <f>Table1[[#This Row],[Commission SDG/MT]]*Table1[[#This Row],[Volume in Units]]</f>
        <v>0</v>
      </c>
      <c r="Y3804" s="28">
        <f t="shared" si="318"/>
        <v>0</v>
      </c>
      <c r="Z3804" s="6">
        <f>IFERROR((Table1[[#This Row],[Total Cost SDG]]/Table1[[#This Row],[Volume MT/Head]]),0)</f>
        <v>0</v>
      </c>
      <c r="AA3804" s="57" t="e">
        <f t="shared" si="319"/>
        <v>#DIV/0!</v>
      </c>
      <c r="AB3804" s="57">
        <f>IFERROR((Table1[[#This Row],[Total Cost USD]]/Table1[[#This Row],[Volume MT/Head]]),0)</f>
        <v>0</v>
      </c>
      <c r="AD3804" s="6">
        <f>Table1[[#This Row],[Volume MT/Head]]-Table1[[#This Row],[Delivered MT]]</f>
        <v>0</v>
      </c>
      <c r="AE3804" s="6">
        <f>Table1[[#This Row],[Delivered MT]]*Table1[[#This Row],[Average Cost SDG/MT]]</f>
        <v>0</v>
      </c>
    </row>
    <row r="3805" spans="1:31" hidden="1" x14ac:dyDescent="0.2">
      <c r="A3805" s="1">
        <v>3816</v>
      </c>
      <c r="P3805" s="6">
        <f t="shared" si="316"/>
        <v>0</v>
      </c>
      <c r="R3805" s="6">
        <f t="shared" si="317"/>
        <v>0</v>
      </c>
      <c r="S3805" s="57">
        <f t="shared" si="320"/>
        <v>0</v>
      </c>
      <c r="T3805" s="6">
        <f>Table1[[#This Row],[Volume in Units]]*Table1[[#This Row],[Price SDG/Unit]]</f>
        <v>0</v>
      </c>
      <c r="U3805" s="57">
        <f>Table1[[#This Row],[Volume MT/Head]]*Table1[[#This Row],[Price USD/(MT/Head)]]</f>
        <v>0</v>
      </c>
      <c r="W3805" s="28">
        <f>Table1[[#This Row],[Commission SDG/MT]]*Table1[[#This Row],[Volume in Units]]</f>
        <v>0</v>
      </c>
      <c r="Y3805" s="28">
        <f t="shared" si="318"/>
        <v>0</v>
      </c>
      <c r="Z3805" s="6">
        <f>IFERROR((Table1[[#This Row],[Total Cost SDG]]/Table1[[#This Row],[Volume MT/Head]]),0)</f>
        <v>0</v>
      </c>
      <c r="AA3805" s="57" t="e">
        <f t="shared" si="319"/>
        <v>#DIV/0!</v>
      </c>
      <c r="AB3805" s="57">
        <f>IFERROR((Table1[[#This Row],[Total Cost USD]]/Table1[[#This Row],[Volume MT/Head]]),0)</f>
        <v>0</v>
      </c>
      <c r="AD3805" s="6">
        <f>Table1[[#This Row],[Volume MT/Head]]-Table1[[#This Row],[Delivered MT]]</f>
        <v>0</v>
      </c>
      <c r="AE3805" s="6">
        <f>Table1[[#This Row],[Delivered MT]]*Table1[[#This Row],[Average Cost SDG/MT]]</f>
        <v>0</v>
      </c>
    </row>
    <row r="3806" spans="1:31" hidden="1" x14ac:dyDescent="0.2">
      <c r="A3806" s="1">
        <v>3817</v>
      </c>
      <c r="P3806" s="6">
        <f t="shared" si="316"/>
        <v>0</v>
      </c>
      <c r="R3806" s="6">
        <f t="shared" si="317"/>
        <v>0</v>
      </c>
      <c r="S3806" s="57">
        <f t="shared" si="320"/>
        <v>0</v>
      </c>
      <c r="T3806" s="6">
        <f>Table1[[#This Row],[Volume in Units]]*Table1[[#This Row],[Price SDG/Unit]]</f>
        <v>0</v>
      </c>
      <c r="U3806" s="57">
        <f>Table1[[#This Row],[Volume MT/Head]]*Table1[[#This Row],[Price USD/(MT/Head)]]</f>
        <v>0</v>
      </c>
      <c r="W3806" s="28">
        <f>Table1[[#This Row],[Commission SDG/MT]]*Table1[[#This Row],[Volume in Units]]</f>
        <v>0</v>
      </c>
      <c r="Y3806" s="28">
        <f t="shared" si="318"/>
        <v>0</v>
      </c>
      <c r="Z3806" s="6">
        <f>IFERROR((Table1[[#This Row],[Total Cost SDG]]/Table1[[#This Row],[Volume MT/Head]]),0)</f>
        <v>0</v>
      </c>
      <c r="AA3806" s="57" t="e">
        <f t="shared" si="319"/>
        <v>#DIV/0!</v>
      </c>
      <c r="AB3806" s="57">
        <f>IFERROR((Table1[[#This Row],[Total Cost USD]]/Table1[[#This Row],[Volume MT/Head]]),0)</f>
        <v>0</v>
      </c>
      <c r="AD3806" s="6">
        <f>Table1[[#This Row],[Volume MT/Head]]-Table1[[#This Row],[Delivered MT]]</f>
        <v>0</v>
      </c>
      <c r="AE3806" s="6">
        <f>Table1[[#This Row],[Delivered MT]]*Table1[[#This Row],[Average Cost SDG/MT]]</f>
        <v>0</v>
      </c>
    </row>
    <row r="3807" spans="1:31" hidden="1" x14ac:dyDescent="0.2">
      <c r="A3807" s="1">
        <v>3818</v>
      </c>
      <c r="P3807" s="6">
        <f t="shared" si="316"/>
        <v>0</v>
      </c>
      <c r="R3807" s="6">
        <f t="shared" si="317"/>
        <v>0</v>
      </c>
      <c r="S3807" s="57">
        <f t="shared" si="320"/>
        <v>0</v>
      </c>
      <c r="T3807" s="6">
        <f>Table1[[#This Row],[Volume in Units]]*Table1[[#This Row],[Price SDG/Unit]]</f>
        <v>0</v>
      </c>
      <c r="U3807" s="57">
        <f>Table1[[#This Row],[Volume MT/Head]]*Table1[[#This Row],[Price USD/(MT/Head)]]</f>
        <v>0</v>
      </c>
      <c r="W3807" s="28">
        <f>Table1[[#This Row],[Commission SDG/MT]]*Table1[[#This Row],[Volume in Units]]</f>
        <v>0</v>
      </c>
      <c r="Y3807" s="28">
        <f t="shared" si="318"/>
        <v>0</v>
      </c>
      <c r="Z3807" s="6">
        <f>IFERROR((Table1[[#This Row],[Total Cost SDG]]/Table1[[#This Row],[Volume MT/Head]]),0)</f>
        <v>0</v>
      </c>
      <c r="AA3807" s="57" t="e">
        <f t="shared" si="319"/>
        <v>#DIV/0!</v>
      </c>
      <c r="AB3807" s="57">
        <f>IFERROR((Table1[[#This Row],[Total Cost USD]]/Table1[[#This Row],[Volume MT/Head]]),0)</f>
        <v>0</v>
      </c>
      <c r="AD3807" s="6">
        <f>Table1[[#This Row],[Volume MT/Head]]-Table1[[#This Row],[Delivered MT]]</f>
        <v>0</v>
      </c>
      <c r="AE3807" s="6">
        <f>Table1[[#This Row],[Delivered MT]]*Table1[[#This Row],[Average Cost SDG/MT]]</f>
        <v>0</v>
      </c>
    </row>
    <row r="3808" spans="1:31" hidden="1" x14ac:dyDescent="0.2">
      <c r="A3808" s="1">
        <v>3819</v>
      </c>
      <c r="P3808" s="6">
        <f t="shared" si="316"/>
        <v>0</v>
      </c>
      <c r="R3808" s="6">
        <f t="shared" si="317"/>
        <v>0</v>
      </c>
      <c r="S3808" s="57">
        <f t="shared" si="320"/>
        <v>0</v>
      </c>
      <c r="T3808" s="6">
        <f>Table1[[#This Row],[Volume in Units]]*Table1[[#This Row],[Price SDG/Unit]]</f>
        <v>0</v>
      </c>
      <c r="U3808" s="57">
        <f>Table1[[#This Row],[Volume MT/Head]]*Table1[[#This Row],[Price USD/(MT/Head)]]</f>
        <v>0</v>
      </c>
      <c r="W3808" s="28">
        <f>Table1[[#This Row],[Commission SDG/MT]]*Table1[[#This Row],[Volume in Units]]</f>
        <v>0</v>
      </c>
      <c r="Y3808" s="28">
        <f t="shared" si="318"/>
        <v>0</v>
      </c>
      <c r="Z3808" s="6">
        <f>IFERROR((Table1[[#This Row],[Total Cost SDG]]/Table1[[#This Row],[Volume MT/Head]]),0)</f>
        <v>0</v>
      </c>
      <c r="AA3808" s="57" t="e">
        <f t="shared" si="319"/>
        <v>#DIV/0!</v>
      </c>
      <c r="AB3808" s="57">
        <f>IFERROR((Table1[[#This Row],[Total Cost USD]]/Table1[[#This Row],[Volume MT/Head]]),0)</f>
        <v>0</v>
      </c>
      <c r="AD3808" s="6">
        <f>Table1[[#This Row],[Volume MT/Head]]-Table1[[#This Row],[Delivered MT]]</f>
        <v>0</v>
      </c>
      <c r="AE3808" s="6">
        <f>Table1[[#This Row],[Delivered MT]]*Table1[[#This Row],[Average Cost SDG/MT]]</f>
        <v>0</v>
      </c>
    </row>
    <row r="3809" spans="1:31" hidden="1" x14ac:dyDescent="0.2">
      <c r="A3809" s="1">
        <v>3820</v>
      </c>
      <c r="P3809" s="6">
        <f t="shared" si="316"/>
        <v>0</v>
      </c>
      <c r="R3809" s="6">
        <f t="shared" si="317"/>
        <v>0</v>
      </c>
      <c r="S3809" s="57">
        <f t="shared" si="320"/>
        <v>0</v>
      </c>
      <c r="T3809" s="6">
        <f>Table1[[#This Row],[Volume in Units]]*Table1[[#This Row],[Price SDG/Unit]]</f>
        <v>0</v>
      </c>
      <c r="U3809" s="57">
        <f>Table1[[#This Row],[Volume MT/Head]]*Table1[[#This Row],[Price USD/(MT/Head)]]</f>
        <v>0</v>
      </c>
      <c r="W3809" s="28">
        <f>Table1[[#This Row],[Commission SDG/MT]]*Table1[[#This Row],[Volume in Units]]</f>
        <v>0</v>
      </c>
      <c r="Y3809" s="28">
        <f t="shared" si="318"/>
        <v>0</v>
      </c>
      <c r="Z3809" s="6">
        <f>IFERROR((Table1[[#This Row],[Total Cost SDG]]/Table1[[#This Row],[Volume MT/Head]]),0)</f>
        <v>0</v>
      </c>
      <c r="AA3809" s="57" t="e">
        <f t="shared" si="319"/>
        <v>#DIV/0!</v>
      </c>
      <c r="AB3809" s="57">
        <f>IFERROR((Table1[[#This Row],[Total Cost USD]]/Table1[[#This Row],[Volume MT/Head]]),0)</f>
        <v>0</v>
      </c>
      <c r="AD3809" s="6">
        <f>Table1[[#This Row],[Volume MT/Head]]-Table1[[#This Row],[Delivered MT]]</f>
        <v>0</v>
      </c>
      <c r="AE3809" s="6">
        <f>Table1[[#This Row],[Delivered MT]]*Table1[[#This Row],[Average Cost SDG/MT]]</f>
        <v>0</v>
      </c>
    </row>
    <row r="3810" spans="1:31" hidden="1" x14ac:dyDescent="0.2">
      <c r="A3810" s="1">
        <v>3821</v>
      </c>
      <c r="P3810" s="6">
        <f t="shared" si="316"/>
        <v>0</v>
      </c>
      <c r="R3810" s="6">
        <f t="shared" si="317"/>
        <v>0</v>
      </c>
      <c r="S3810" s="57">
        <f t="shared" si="320"/>
        <v>0</v>
      </c>
      <c r="T3810" s="6">
        <f>Table1[[#This Row],[Volume in Units]]*Table1[[#This Row],[Price SDG/Unit]]</f>
        <v>0</v>
      </c>
      <c r="U3810" s="57">
        <f>Table1[[#This Row],[Volume MT/Head]]*Table1[[#This Row],[Price USD/(MT/Head)]]</f>
        <v>0</v>
      </c>
      <c r="W3810" s="28">
        <f>Table1[[#This Row],[Commission SDG/MT]]*Table1[[#This Row],[Volume in Units]]</f>
        <v>0</v>
      </c>
      <c r="Y3810" s="28">
        <f t="shared" si="318"/>
        <v>0</v>
      </c>
      <c r="Z3810" s="6">
        <f>IFERROR((Table1[[#This Row],[Total Cost SDG]]/Table1[[#This Row],[Volume MT/Head]]),0)</f>
        <v>0</v>
      </c>
      <c r="AA3810" s="57" t="e">
        <f t="shared" si="319"/>
        <v>#DIV/0!</v>
      </c>
      <c r="AB3810" s="57">
        <f>IFERROR((Table1[[#This Row],[Total Cost USD]]/Table1[[#This Row],[Volume MT/Head]]),0)</f>
        <v>0</v>
      </c>
      <c r="AD3810" s="6">
        <f>Table1[[#This Row],[Volume MT/Head]]-Table1[[#This Row],[Delivered MT]]</f>
        <v>0</v>
      </c>
      <c r="AE3810" s="6">
        <f>Table1[[#This Row],[Delivered MT]]*Table1[[#This Row],[Average Cost SDG/MT]]</f>
        <v>0</v>
      </c>
    </row>
    <row r="3811" spans="1:31" hidden="1" x14ac:dyDescent="0.2">
      <c r="A3811" s="1">
        <v>3822</v>
      </c>
      <c r="P3811" s="6">
        <f t="shared" si="316"/>
        <v>0</v>
      </c>
      <c r="R3811" s="6">
        <f t="shared" si="317"/>
        <v>0</v>
      </c>
      <c r="S3811" s="57">
        <f t="shared" si="320"/>
        <v>0</v>
      </c>
      <c r="T3811" s="6">
        <f>Table1[[#This Row],[Volume in Units]]*Table1[[#This Row],[Price SDG/Unit]]</f>
        <v>0</v>
      </c>
      <c r="U3811" s="57">
        <f>Table1[[#This Row],[Volume MT/Head]]*Table1[[#This Row],[Price USD/(MT/Head)]]</f>
        <v>0</v>
      </c>
      <c r="W3811" s="28">
        <f>Table1[[#This Row],[Commission SDG/MT]]*Table1[[#This Row],[Volume in Units]]</f>
        <v>0</v>
      </c>
      <c r="Y3811" s="28">
        <f t="shared" si="318"/>
        <v>0</v>
      </c>
      <c r="Z3811" s="6">
        <f>IFERROR((Table1[[#This Row],[Total Cost SDG]]/Table1[[#This Row],[Volume MT/Head]]),0)</f>
        <v>0</v>
      </c>
      <c r="AA3811" s="57" t="e">
        <f t="shared" si="319"/>
        <v>#DIV/0!</v>
      </c>
      <c r="AB3811" s="57">
        <f>IFERROR((Table1[[#This Row],[Total Cost USD]]/Table1[[#This Row],[Volume MT/Head]]),0)</f>
        <v>0</v>
      </c>
      <c r="AD3811" s="6">
        <f>Table1[[#This Row],[Volume MT/Head]]-Table1[[#This Row],[Delivered MT]]</f>
        <v>0</v>
      </c>
      <c r="AE3811" s="6">
        <f>Table1[[#This Row],[Delivered MT]]*Table1[[#This Row],[Average Cost SDG/MT]]</f>
        <v>0</v>
      </c>
    </row>
    <row r="3812" spans="1:31" hidden="1" x14ac:dyDescent="0.2">
      <c r="A3812" s="1">
        <v>3823</v>
      </c>
      <c r="P3812" s="6">
        <f t="shared" si="316"/>
        <v>0</v>
      </c>
      <c r="R3812" s="6">
        <f t="shared" si="317"/>
        <v>0</v>
      </c>
      <c r="S3812" s="57">
        <f t="shared" si="320"/>
        <v>0</v>
      </c>
      <c r="T3812" s="6">
        <f>Table1[[#This Row],[Volume in Units]]*Table1[[#This Row],[Price SDG/Unit]]</f>
        <v>0</v>
      </c>
      <c r="U3812" s="57">
        <f>Table1[[#This Row],[Volume MT/Head]]*Table1[[#This Row],[Price USD/(MT/Head)]]</f>
        <v>0</v>
      </c>
      <c r="W3812" s="28">
        <f>Table1[[#This Row],[Commission SDG/MT]]*Table1[[#This Row],[Volume in Units]]</f>
        <v>0</v>
      </c>
      <c r="Y3812" s="28">
        <f t="shared" si="318"/>
        <v>0</v>
      </c>
      <c r="Z3812" s="6">
        <f>IFERROR((Table1[[#This Row],[Total Cost SDG]]/Table1[[#This Row],[Volume MT/Head]]),0)</f>
        <v>0</v>
      </c>
      <c r="AA3812" s="57" t="e">
        <f t="shared" si="319"/>
        <v>#DIV/0!</v>
      </c>
      <c r="AB3812" s="57">
        <f>IFERROR((Table1[[#This Row],[Total Cost USD]]/Table1[[#This Row],[Volume MT/Head]]),0)</f>
        <v>0</v>
      </c>
      <c r="AD3812" s="6">
        <f>Table1[[#This Row],[Volume MT/Head]]-Table1[[#This Row],[Delivered MT]]</f>
        <v>0</v>
      </c>
      <c r="AE3812" s="6">
        <f>Table1[[#This Row],[Delivered MT]]*Table1[[#This Row],[Average Cost SDG/MT]]</f>
        <v>0</v>
      </c>
    </row>
    <row r="3813" spans="1:31" hidden="1" x14ac:dyDescent="0.2">
      <c r="A3813" s="1">
        <v>3824</v>
      </c>
      <c r="P3813" s="6">
        <f t="shared" si="316"/>
        <v>0</v>
      </c>
      <c r="R3813" s="6">
        <f t="shared" si="317"/>
        <v>0</v>
      </c>
      <c r="S3813" s="57">
        <f t="shared" si="320"/>
        <v>0</v>
      </c>
      <c r="T3813" s="6">
        <f>Table1[[#This Row],[Volume in Units]]*Table1[[#This Row],[Price SDG/Unit]]</f>
        <v>0</v>
      </c>
      <c r="U3813" s="57">
        <f>Table1[[#This Row],[Volume MT/Head]]*Table1[[#This Row],[Price USD/(MT/Head)]]</f>
        <v>0</v>
      </c>
      <c r="W3813" s="28">
        <f>Table1[[#This Row],[Commission SDG/MT]]*Table1[[#This Row],[Volume in Units]]</f>
        <v>0</v>
      </c>
      <c r="Y3813" s="28">
        <f t="shared" si="318"/>
        <v>0</v>
      </c>
      <c r="Z3813" s="6">
        <f>IFERROR((Table1[[#This Row],[Total Cost SDG]]/Table1[[#This Row],[Volume MT/Head]]),0)</f>
        <v>0</v>
      </c>
      <c r="AA3813" s="57" t="e">
        <f t="shared" si="319"/>
        <v>#DIV/0!</v>
      </c>
      <c r="AB3813" s="57">
        <f>IFERROR((Table1[[#This Row],[Total Cost USD]]/Table1[[#This Row],[Volume MT/Head]]),0)</f>
        <v>0</v>
      </c>
      <c r="AD3813" s="6">
        <f>Table1[[#This Row],[Volume MT/Head]]-Table1[[#This Row],[Delivered MT]]</f>
        <v>0</v>
      </c>
      <c r="AE3813" s="6">
        <f>Table1[[#This Row],[Delivered MT]]*Table1[[#This Row],[Average Cost SDG/MT]]</f>
        <v>0</v>
      </c>
    </row>
    <row r="3814" spans="1:31" hidden="1" x14ac:dyDescent="0.2">
      <c r="A3814" s="1">
        <v>3825</v>
      </c>
      <c r="P3814" s="6">
        <f t="shared" si="316"/>
        <v>0</v>
      </c>
      <c r="R3814" s="6">
        <f t="shared" si="317"/>
        <v>0</v>
      </c>
      <c r="S3814" s="57">
        <f t="shared" si="320"/>
        <v>0</v>
      </c>
      <c r="T3814" s="6">
        <f>Table1[[#This Row],[Volume in Units]]*Table1[[#This Row],[Price SDG/Unit]]</f>
        <v>0</v>
      </c>
      <c r="U3814" s="57">
        <f>Table1[[#This Row],[Volume MT/Head]]*Table1[[#This Row],[Price USD/(MT/Head)]]</f>
        <v>0</v>
      </c>
      <c r="W3814" s="28">
        <f>Table1[[#This Row],[Commission SDG/MT]]*Table1[[#This Row],[Volume in Units]]</f>
        <v>0</v>
      </c>
      <c r="Y3814" s="28">
        <f t="shared" si="318"/>
        <v>0</v>
      </c>
      <c r="Z3814" s="6">
        <f>IFERROR((Table1[[#This Row],[Total Cost SDG]]/Table1[[#This Row],[Volume MT/Head]]),0)</f>
        <v>0</v>
      </c>
      <c r="AA3814" s="57" t="e">
        <f t="shared" si="319"/>
        <v>#DIV/0!</v>
      </c>
      <c r="AB3814" s="57">
        <f>IFERROR((Table1[[#This Row],[Total Cost USD]]/Table1[[#This Row],[Volume MT/Head]]),0)</f>
        <v>0</v>
      </c>
      <c r="AD3814" s="6">
        <f>Table1[[#This Row],[Volume MT/Head]]-Table1[[#This Row],[Delivered MT]]</f>
        <v>0</v>
      </c>
      <c r="AE3814" s="6">
        <f>Table1[[#This Row],[Delivered MT]]*Table1[[#This Row],[Average Cost SDG/MT]]</f>
        <v>0</v>
      </c>
    </row>
    <row r="3815" spans="1:31" hidden="1" x14ac:dyDescent="0.2">
      <c r="A3815" s="1">
        <v>3826</v>
      </c>
      <c r="P3815" s="6">
        <f t="shared" si="316"/>
        <v>0</v>
      </c>
      <c r="R3815" s="6">
        <f t="shared" si="317"/>
        <v>0</v>
      </c>
      <c r="S3815" s="57">
        <f t="shared" si="320"/>
        <v>0</v>
      </c>
      <c r="T3815" s="6">
        <f>Table1[[#This Row],[Volume in Units]]*Table1[[#This Row],[Price SDG/Unit]]</f>
        <v>0</v>
      </c>
      <c r="U3815" s="57">
        <f>Table1[[#This Row],[Volume MT/Head]]*Table1[[#This Row],[Price USD/(MT/Head)]]</f>
        <v>0</v>
      </c>
      <c r="W3815" s="28">
        <f>Table1[[#This Row],[Commission SDG/MT]]*Table1[[#This Row],[Volume in Units]]</f>
        <v>0</v>
      </c>
      <c r="Y3815" s="28">
        <f t="shared" si="318"/>
        <v>0</v>
      </c>
      <c r="Z3815" s="6">
        <f>IFERROR((Table1[[#This Row],[Total Cost SDG]]/Table1[[#This Row],[Volume MT/Head]]),0)</f>
        <v>0</v>
      </c>
      <c r="AA3815" s="57" t="e">
        <f t="shared" si="319"/>
        <v>#DIV/0!</v>
      </c>
      <c r="AB3815" s="57">
        <f>IFERROR((Table1[[#This Row],[Total Cost USD]]/Table1[[#This Row],[Volume MT/Head]]),0)</f>
        <v>0</v>
      </c>
      <c r="AD3815" s="6">
        <f>Table1[[#This Row],[Volume MT/Head]]-Table1[[#This Row],[Delivered MT]]</f>
        <v>0</v>
      </c>
      <c r="AE3815" s="6">
        <f>Table1[[#This Row],[Delivered MT]]*Table1[[#This Row],[Average Cost SDG/MT]]</f>
        <v>0</v>
      </c>
    </row>
    <row r="3816" spans="1:31" hidden="1" x14ac:dyDescent="0.2">
      <c r="A3816" s="1">
        <v>3827</v>
      </c>
      <c r="P3816" s="6">
        <f t="shared" si="316"/>
        <v>0</v>
      </c>
      <c r="R3816" s="6">
        <f t="shared" si="317"/>
        <v>0</v>
      </c>
      <c r="S3816" s="57">
        <f t="shared" si="320"/>
        <v>0</v>
      </c>
      <c r="T3816" s="6">
        <f>Table1[[#This Row],[Volume in Units]]*Table1[[#This Row],[Price SDG/Unit]]</f>
        <v>0</v>
      </c>
      <c r="U3816" s="57">
        <f>Table1[[#This Row],[Volume MT/Head]]*Table1[[#This Row],[Price USD/(MT/Head)]]</f>
        <v>0</v>
      </c>
      <c r="W3816" s="28">
        <f>Table1[[#This Row],[Commission SDG/MT]]*Table1[[#This Row],[Volume in Units]]</f>
        <v>0</v>
      </c>
      <c r="Y3816" s="28">
        <f t="shared" si="318"/>
        <v>0</v>
      </c>
      <c r="Z3816" s="6">
        <f>IFERROR((Table1[[#This Row],[Total Cost SDG]]/Table1[[#This Row],[Volume MT/Head]]),0)</f>
        <v>0</v>
      </c>
      <c r="AA3816" s="57" t="e">
        <f t="shared" si="319"/>
        <v>#DIV/0!</v>
      </c>
      <c r="AB3816" s="57">
        <f>IFERROR((Table1[[#This Row],[Total Cost USD]]/Table1[[#This Row],[Volume MT/Head]]),0)</f>
        <v>0</v>
      </c>
      <c r="AD3816" s="6">
        <f>Table1[[#This Row],[Volume MT/Head]]-Table1[[#This Row],[Delivered MT]]</f>
        <v>0</v>
      </c>
      <c r="AE3816" s="6">
        <f>Table1[[#This Row],[Delivered MT]]*Table1[[#This Row],[Average Cost SDG/MT]]</f>
        <v>0</v>
      </c>
    </row>
    <row r="3817" spans="1:31" hidden="1" x14ac:dyDescent="0.2">
      <c r="A3817" s="1">
        <v>3828</v>
      </c>
      <c r="P3817" s="6">
        <f t="shared" si="316"/>
        <v>0</v>
      </c>
      <c r="R3817" s="6">
        <f t="shared" si="317"/>
        <v>0</v>
      </c>
      <c r="S3817" s="57">
        <f t="shared" si="320"/>
        <v>0</v>
      </c>
      <c r="T3817" s="6">
        <f>Table1[[#This Row],[Volume in Units]]*Table1[[#This Row],[Price SDG/Unit]]</f>
        <v>0</v>
      </c>
      <c r="U3817" s="57">
        <f>Table1[[#This Row],[Volume MT/Head]]*Table1[[#This Row],[Price USD/(MT/Head)]]</f>
        <v>0</v>
      </c>
      <c r="W3817" s="28">
        <f>Table1[[#This Row],[Commission SDG/MT]]*Table1[[#This Row],[Volume in Units]]</f>
        <v>0</v>
      </c>
      <c r="Y3817" s="28">
        <f t="shared" si="318"/>
        <v>0</v>
      </c>
      <c r="Z3817" s="6">
        <f>IFERROR((Table1[[#This Row],[Total Cost SDG]]/Table1[[#This Row],[Volume MT/Head]]),0)</f>
        <v>0</v>
      </c>
      <c r="AA3817" s="57" t="e">
        <f t="shared" si="319"/>
        <v>#DIV/0!</v>
      </c>
      <c r="AB3817" s="57">
        <f>IFERROR((Table1[[#This Row],[Total Cost USD]]/Table1[[#This Row],[Volume MT/Head]]),0)</f>
        <v>0</v>
      </c>
      <c r="AD3817" s="6">
        <f>Table1[[#This Row],[Volume MT/Head]]-Table1[[#This Row],[Delivered MT]]</f>
        <v>0</v>
      </c>
      <c r="AE3817" s="6">
        <f>Table1[[#This Row],[Delivered MT]]*Table1[[#This Row],[Average Cost SDG/MT]]</f>
        <v>0</v>
      </c>
    </row>
    <row r="3818" spans="1:31" hidden="1" x14ac:dyDescent="0.2">
      <c r="A3818" s="1">
        <v>3829</v>
      </c>
      <c r="P3818" s="6">
        <f t="shared" si="316"/>
        <v>0</v>
      </c>
      <c r="R3818" s="6">
        <f t="shared" si="317"/>
        <v>0</v>
      </c>
      <c r="S3818" s="57">
        <f t="shared" si="320"/>
        <v>0</v>
      </c>
      <c r="T3818" s="6">
        <f>Table1[[#This Row],[Volume in Units]]*Table1[[#This Row],[Price SDG/Unit]]</f>
        <v>0</v>
      </c>
      <c r="U3818" s="57">
        <f>Table1[[#This Row],[Volume MT/Head]]*Table1[[#This Row],[Price USD/(MT/Head)]]</f>
        <v>0</v>
      </c>
      <c r="W3818" s="28">
        <f>Table1[[#This Row],[Commission SDG/MT]]*Table1[[#This Row],[Volume in Units]]</f>
        <v>0</v>
      </c>
      <c r="Y3818" s="28">
        <f t="shared" si="318"/>
        <v>0</v>
      </c>
      <c r="Z3818" s="6">
        <f>IFERROR((Table1[[#This Row],[Total Cost SDG]]/Table1[[#This Row],[Volume MT/Head]]),0)</f>
        <v>0</v>
      </c>
      <c r="AA3818" s="57" t="e">
        <f t="shared" si="319"/>
        <v>#DIV/0!</v>
      </c>
      <c r="AB3818" s="57">
        <f>IFERROR((Table1[[#This Row],[Total Cost USD]]/Table1[[#This Row],[Volume MT/Head]]),0)</f>
        <v>0</v>
      </c>
      <c r="AD3818" s="6">
        <f>Table1[[#This Row],[Volume MT/Head]]-Table1[[#This Row],[Delivered MT]]</f>
        <v>0</v>
      </c>
      <c r="AE3818" s="6">
        <f>Table1[[#This Row],[Delivered MT]]*Table1[[#This Row],[Average Cost SDG/MT]]</f>
        <v>0</v>
      </c>
    </row>
    <row r="3819" spans="1:31" hidden="1" x14ac:dyDescent="0.2">
      <c r="A3819" s="1">
        <v>3830</v>
      </c>
      <c r="P3819" s="6">
        <f t="shared" si="316"/>
        <v>0</v>
      </c>
      <c r="R3819" s="6">
        <f t="shared" si="317"/>
        <v>0</v>
      </c>
      <c r="S3819" s="57">
        <f t="shared" si="320"/>
        <v>0</v>
      </c>
      <c r="T3819" s="6">
        <f>Table1[[#This Row],[Volume in Units]]*Table1[[#This Row],[Price SDG/Unit]]</f>
        <v>0</v>
      </c>
      <c r="U3819" s="57">
        <f>Table1[[#This Row],[Volume MT/Head]]*Table1[[#This Row],[Price USD/(MT/Head)]]</f>
        <v>0</v>
      </c>
      <c r="W3819" s="28">
        <f>Table1[[#This Row],[Commission SDG/MT]]*Table1[[#This Row],[Volume in Units]]</f>
        <v>0</v>
      </c>
      <c r="Y3819" s="28">
        <f t="shared" si="318"/>
        <v>0</v>
      </c>
      <c r="Z3819" s="6">
        <f>IFERROR((Table1[[#This Row],[Total Cost SDG]]/Table1[[#This Row],[Volume MT/Head]]),0)</f>
        <v>0</v>
      </c>
      <c r="AA3819" s="57" t="e">
        <f t="shared" si="319"/>
        <v>#DIV/0!</v>
      </c>
      <c r="AB3819" s="57">
        <f>IFERROR((Table1[[#This Row],[Total Cost USD]]/Table1[[#This Row],[Volume MT/Head]]),0)</f>
        <v>0</v>
      </c>
      <c r="AD3819" s="6">
        <f>Table1[[#This Row],[Volume MT/Head]]-Table1[[#This Row],[Delivered MT]]</f>
        <v>0</v>
      </c>
      <c r="AE3819" s="6">
        <f>Table1[[#This Row],[Delivered MT]]*Table1[[#This Row],[Average Cost SDG/MT]]</f>
        <v>0</v>
      </c>
    </row>
    <row r="3820" spans="1:31" hidden="1" x14ac:dyDescent="0.2">
      <c r="A3820" s="1">
        <v>3831</v>
      </c>
      <c r="P3820" s="6">
        <f t="shared" si="316"/>
        <v>0</v>
      </c>
      <c r="R3820" s="6">
        <f t="shared" si="317"/>
        <v>0</v>
      </c>
      <c r="S3820" s="57">
        <f t="shared" si="320"/>
        <v>0</v>
      </c>
      <c r="T3820" s="6">
        <f>Table1[[#This Row],[Volume in Units]]*Table1[[#This Row],[Price SDG/Unit]]</f>
        <v>0</v>
      </c>
      <c r="U3820" s="57">
        <f>Table1[[#This Row],[Volume MT/Head]]*Table1[[#This Row],[Price USD/(MT/Head)]]</f>
        <v>0</v>
      </c>
      <c r="W3820" s="28">
        <f>Table1[[#This Row],[Commission SDG/MT]]*Table1[[#This Row],[Volume in Units]]</f>
        <v>0</v>
      </c>
      <c r="Y3820" s="28">
        <f t="shared" si="318"/>
        <v>0</v>
      </c>
      <c r="Z3820" s="6">
        <f>IFERROR((Table1[[#This Row],[Total Cost SDG]]/Table1[[#This Row],[Volume MT/Head]]),0)</f>
        <v>0</v>
      </c>
      <c r="AA3820" s="57" t="e">
        <f t="shared" si="319"/>
        <v>#DIV/0!</v>
      </c>
      <c r="AB3820" s="57">
        <f>IFERROR((Table1[[#This Row],[Total Cost USD]]/Table1[[#This Row],[Volume MT/Head]]),0)</f>
        <v>0</v>
      </c>
      <c r="AD3820" s="6">
        <f>Table1[[#This Row],[Volume MT/Head]]-Table1[[#This Row],[Delivered MT]]</f>
        <v>0</v>
      </c>
      <c r="AE3820" s="6">
        <f>Table1[[#This Row],[Delivered MT]]*Table1[[#This Row],[Average Cost SDG/MT]]</f>
        <v>0</v>
      </c>
    </row>
    <row r="3821" spans="1:31" hidden="1" x14ac:dyDescent="0.2">
      <c r="A3821" s="1">
        <v>3832</v>
      </c>
      <c r="P3821" s="6">
        <f t="shared" si="316"/>
        <v>0</v>
      </c>
      <c r="R3821" s="6">
        <f t="shared" si="317"/>
        <v>0</v>
      </c>
      <c r="S3821" s="57">
        <f t="shared" si="320"/>
        <v>0</v>
      </c>
      <c r="T3821" s="6">
        <f>Table1[[#This Row],[Volume in Units]]*Table1[[#This Row],[Price SDG/Unit]]</f>
        <v>0</v>
      </c>
      <c r="U3821" s="57">
        <f>Table1[[#This Row],[Volume MT/Head]]*Table1[[#This Row],[Price USD/(MT/Head)]]</f>
        <v>0</v>
      </c>
      <c r="W3821" s="28">
        <f>Table1[[#This Row],[Commission SDG/MT]]*Table1[[#This Row],[Volume in Units]]</f>
        <v>0</v>
      </c>
      <c r="Y3821" s="28">
        <f t="shared" si="318"/>
        <v>0</v>
      </c>
      <c r="Z3821" s="6">
        <f>IFERROR((Table1[[#This Row],[Total Cost SDG]]/Table1[[#This Row],[Volume MT/Head]]),0)</f>
        <v>0</v>
      </c>
      <c r="AA3821" s="57" t="e">
        <f t="shared" si="319"/>
        <v>#DIV/0!</v>
      </c>
      <c r="AB3821" s="57">
        <f>IFERROR((Table1[[#This Row],[Total Cost USD]]/Table1[[#This Row],[Volume MT/Head]]),0)</f>
        <v>0</v>
      </c>
      <c r="AD3821" s="6">
        <f>Table1[[#This Row],[Volume MT/Head]]-Table1[[#This Row],[Delivered MT]]</f>
        <v>0</v>
      </c>
      <c r="AE3821" s="6">
        <f>Table1[[#This Row],[Delivered MT]]*Table1[[#This Row],[Average Cost SDG/MT]]</f>
        <v>0</v>
      </c>
    </row>
    <row r="3822" spans="1:31" hidden="1" x14ac:dyDescent="0.2">
      <c r="A3822" s="1">
        <v>3833</v>
      </c>
      <c r="P3822" s="6">
        <f t="shared" si="316"/>
        <v>0</v>
      </c>
      <c r="R3822" s="6">
        <f t="shared" si="317"/>
        <v>0</v>
      </c>
      <c r="S3822" s="57">
        <f t="shared" si="320"/>
        <v>0</v>
      </c>
      <c r="T3822" s="6">
        <f>Table1[[#This Row],[Volume in Units]]*Table1[[#This Row],[Price SDG/Unit]]</f>
        <v>0</v>
      </c>
      <c r="U3822" s="57">
        <f>Table1[[#This Row],[Volume MT/Head]]*Table1[[#This Row],[Price USD/(MT/Head)]]</f>
        <v>0</v>
      </c>
      <c r="W3822" s="28">
        <f>Table1[[#This Row],[Commission SDG/MT]]*Table1[[#This Row],[Volume in Units]]</f>
        <v>0</v>
      </c>
      <c r="Y3822" s="28">
        <f t="shared" si="318"/>
        <v>0</v>
      </c>
      <c r="Z3822" s="6">
        <f>IFERROR((Table1[[#This Row],[Total Cost SDG]]/Table1[[#This Row],[Volume MT/Head]]),0)</f>
        <v>0</v>
      </c>
      <c r="AA3822" s="57" t="e">
        <f t="shared" si="319"/>
        <v>#DIV/0!</v>
      </c>
      <c r="AB3822" s="57">
        <f>IFERROR((Table1[[#This Row],[Total Cost USD]]/Table1[[#This Row],[Volume MT/Head]]),0)</f>
        <v>0</v>
      </c>
      <c r="AD3822" s="6">
        <f>Table1[[#This Row],[Volume MT/Head]]-Table1[[#This Row],[Delivered MT]]</f>
        <v>0</v>
      </c>
      <c r="AE3822" s="6">
        <f>Table1[[#This Row],[Delivered MT]]*Table1[[#This Row],[Average Cost SDG/MT]]</f>
        <v>0</v>
      </c>
    </row>
    <row r="3823" spans="1:31" hidden="1" x14ac:dyDescent="0.2">
      <c r="A3823" s="1">
        <v>3834</v>
      </c>
      <c r="P3823" s="6">
        <f t="shared" si="316"/>
        <v>0</v>
      </c>
      <c r="R3823" s="6">
        <f t="shared" si="317"/>
        <v>0</v>
      </c>
      <c r="S3823" s="57">
        <f t="shared" si="320"/>
        <v>0</v>
      </c>
      <c r="T3823" s="6">
        <f>Table1[[#This Row],[Volume in Units]]*Table1[[#This Row],[Price SDG/Unit]]</f>
        <v>0</v>
      </c>
      <c r="U3823" s="57">
        <f>Table1[[#This Row],[Volume MT/Head]]*Table1[[#This Row],[Price USD/(MT/Head)]]</f>
        <v>0</v>
      </c>
      <c r="W3823" s="28">
        <f>Table1[[#This Row],[Commission SDG/MT]]*Table1[[#This Row],[Volume in Units]]</f>
        <v>0</v>
      </c>
      <c r="Y3823" s="28">
        <f t="shared" si="318"/>
        <v>0</v>
      </c>
      <c r="Z3823" s="6">
        <f>IFERROR((Table1[[#This Row],[Total Cost SDG]]/Table1[[#This Row],[Volume MT/Head]]),0)</f>
        <v>0</v>
      </c>
      <c r="AA3823" s="57" t="e">
        <f t="shared" si="319"/>
        <v>#DIV/0!</v>
      </c>
      <c r="AB3823" s="57">
        <f>IFERROR((Table1[[#This Row],[Total Cost USD]]/Table1[[#This Row],[Volume MT/Head]]),0)</f>
        <v>0</v>
      </c>
      <c r="AD3823" s="6">
        <f>Table1[[#This Row],[Volume MT/Head]]-Table1[[#This Row],[Delivered MT]]</f>
        <v>0</v>
      </c>
      <c r="AE3823" s="6">
        <f>Table1[[#This Row],[Delivered MT]]*Table1[[#This Row],[Average Cost SDG/MT]]</f>
        <v>0</v>
      </c>
    </row>
    <row r="3824" spans="1:31" hidden="1" x14ac:dyDescent="0.2">
      <c r="A3824" s="1">
        <v>3835</v>
      </c>
      <c r="P3824" s="6">
        <f t="shared" si="316"/>
        <v>0</v>
      </c>
      <c r="R3824" s="6">
        <f t="shared" si="317"/>
        <v>0</v>
      </c>
      <c r="S3824" s="57">
        <f t="shared" si="320"/>
        <v>0</v>
      </c>
      <c r="T3824" s="6">
        <f>Table1[[#This Row],[Volume in Units]]*Table1[[#This Row],[Price SDG/Unit]]</f>
        <v>0</v>
      </c>
      <c r="U3824" s="57">
        <f>Table1[[#This Row],[Volume MT/Head]]*Table1[[#This Row],[Price USD/(MT/Head)]]</f>
        <v>0</v>
      </c>
      <c r="W3824" s="28">
        <f>Table1[[#This Row],[Commission SDG/MT]]*Table1[[#This Row],[Volume in Units]]</f>
        <v>0</v>
      </c>
      <c r="Y3824" s="28">
        <f t="shared" si="318"/>
        <v>0</v>
      </c>
      <c r="Z3824" s="6">
        <f>IFERROR((Table1[[#This Row],[Total Cost SDG]]/Table1[[#This Row],[Volume MT/Head]]),0)</f>
        <v>0</v>
      </c>
      <c r="AA3824" s="57" t="e">
        <f t="shared" si="319"/>
        <v>#DIV/0!</v>
      </c>
      <c r="AB3824" s="57">
        <f>IFERROR((Table1[[#This Row],[Total Cost USD]]/Table1[[#This Row],[Volume MT/Head]]),0)</f>
        <v>0</v>
      </c>
      <c r="AD3824" s="6">
        <f>Table1[[#This Row],[Volume MT/Head]]-Table1[[#This Row],[Delivered MT]]</f>
        <v>0</v>
      </c>
      <c r="AE3824" s="6">
        <f>Table1[[#This Row],[Delivered MT]]*Table1[[#This Row],[Average Cost SDG/MT]]</f>
        <v>0</v>
      </c>
    </row>
    <row r="3825" spans="1:31" hidden="1" x14ac:dyDescent="0.2">
      <c r="A3825" s="1">
        <v>3836</v>
      </c>
      <c r="P3825" s="6">
        <f t="shared" si="316"/>
        <v>0</v>
      </c>
      <c r="R3825" s="6">
        <f t="shared" si="317"/>
        <v>0</v>
      </c>
      <c r="S3825" s="57">
        <f t="shared" si="320"/>
        <v>0</v>
      </c>
      <c r="T3825" s="6">
        <f>Table1[[#This Row],[Volume in Units]]*Table1[[#This Row],[Price SDG/Unit]]</f>
        <v>0</v>
      </c>
      <c r="U3825" s="57">
        <f>Table1[[#This Row],[Volume MT/Head]]*Table1[[#This Row],[Price USD/(MT/Head)]]</f>
        <v>0</v>
      </c>
      <c r="W3825" s="28">
        <f>Table1[[#This Row],[Commission SDG/MT]]*Table1[[#This Row],[Volume in Units]]</f>
        <v>0</v>
      </c>
      <c r="Y3825" s="28">
        <f t="shared" si="318"/>
        <v>0</v>
      </c>
      <c r="Z3825" s="6">
        <f>IFERROR((Table1[[#This Row],[Total Cost SDG]]/Table1[[#This Row],[Volume MT/Head]]),0)</f>
        <v>0</v>
      </c>
      <c r="AA3825" s="57" t="e">
        <f t="shared" si="319"/>
        <v>#DIV/0!</v>
      </c>
      <c r="AB3825" s="57">
        <f>IFERROR((Table1[[#This Row],[Total Cost USD]]/Table1[[#This Row],[Volume MT/Head]]),0)</f>
        <v>0</v>
      </c>
      <c r="AD3825" s="6">
        <f>Table1[[#This Row],[Volume MT/Head]]-Table1[[#This Row],[Delivered MT]]</f>
        <v>0</v>
      </c>
      <c r="AE3825" s="6">
        <f>Table1[[#This Row],[Delivered MT]]*Table1[[#This Row],[Average Cost SDG/MT]]</f>
        <v>0</v>
      </c>
    </row>
    <row r="3826" spans="1:31" hidden="1" x14ac:dyDescent="0.2">
      <c r="A3826" s="1">
        <v>3837</v>
      </c>
      <c r="P3826" s="6">
        <f t="shared" si="316"/>
        <v>0</v>
      </c>
      <c r="R3826" s="6">
        <f t="shared" si="317"/>
        <v>0</v>
      </c>
      <c r="S3826" s="57">
        <f t="shared" si="320"/>
        <v>0</v>
      </c>
      <c r="T3826" s="6">
        <f>Table1[[#This Row],[Volume in Units]]*Table1[[#This Row],[Price SDG/Unit]]</f>
        <v>0</v>
      </c>
      <c r="U3826" s="57">
        <f>Table1[[#This Row],[Volume MT/Head]]*Table1[[#This Row],[Price USD/(MT/Head)]]</f>
        <v>0</v>
      </c>
      <c r="W3826" s="28">
        <f>Table1[[#This Row],[Commission SDG/MT]]*Table1[[#This Row],[Volume in Units]]</f>
        <v>0</v>
      </c>
      <c r="Y3826" s="28">
        <f t="shared" si="318"/>
        <v>0</v>
      </c>
      <c r="Z3826" s="6">
        <f>IFERROR((Table1[[#This Row],[Total Cost SDG]]/Table1[[#This Row],[Volume MT/Head]]),0)</f>
        <v>0</v>
      </c>
      <c r="AA3826" s="57" t="e">
        <f t="shared" si="319"/>
        <v>#DIV/0!</v>
      </c>
      <c r="AB3826" s="57">
        <f>IFERROR((Table1[[#This Row],[Total Cost USD]]/Table1[[#This Row],[Volume MT/Head]]),0)</f>
        <v>0</v>
      </c>
      <c r="AD3826" s="6">
        <f>Table1[[#This Row],[Volume MT/Head]]-Table1[[#This Row],[Delivered MT]]</f>
        <v>0</v>
      </c>
      <c r="AE3826" s="6">
        <f>Table1[[#This Row],[Delivered MT]]*Table1[[#This Row],[Average Cost SDG/MT]]</f>
        <v>0</v>
      </c>
    </row>
    <row r="3827" spans="1:31" hidden="1" x14ac:dyDescent="0.2">
      <c r="A3827" s="1">
        <v>3838</v>
      </c>
      <c r="P3827" s="6">
        <f t="shared" si="316"/>
        <v>0</v>
      </c>
      <c r="R3827" s="6">
        <f t="shared" si="317"/>
        <v>0</v>
      </c>
      <c r="S3827" s="57">
        <f t="shared" si="320"/>
        <v>0</v>
      </c>
      <c r="T3827" s="6">
        <f>Table1[[#This Row],[Volume in Units]]*Table1[[#This Row],[Price SDG/Unit]]</f>
        <v>0</v>
      </c>
      <c r="U3827" s="57">
        <f>Table1[[#This Row],[Volume MT/Head]]*Table1[[#This Row],[Price USD/(MT/Head)]]</f>
        <v>0</v>
      </c>
      <c r="W3827" s="28">
        <f>Table1[[#This Row],[Commission SDG/MT]]*Table1[[#This Row],[Volume in Units]]</f>
        <v>0</v>
      </c>
      <c r="Y3827" s="28">
        <f t="shared" si="318"/>
        <v>0</v>
      </c>
      <c r="Z3827" s="6">
        <f>IFERROR((Table1[[#This Row],[Total Cost SDG]]/Table1[[#This Row],[Volume MT/Head]]),0)</f>
        <v>0</v>
      </c>
      <c r="AA3827" s="57" t="e">
        <f t="shared" si="319"/>
        <v>#DIV/0!</v>
      </c>
      <c r="AB3827" s="57">
        <f>IFERROR((Table1[[#This Row],[Total Cost USD]]/Table1[[#This Row],[Volume MT/Head]]),0)</f>
        <v>0</v>
      </c>
      <c r="AD3827" s="6">
        <f>Table1[[#This Row],[Volume MT/Head]]-Table1[[#This Row],[Delivered MT]]</f>
        <v>0</v>
      </c>
      <c r="AE3827" s="6">
        <f>Table1[[#This Row],[Delivered MT]]*Table1[[#This Row],[Average Cost SDG/MT]]</f>
        <v>0</v>
      </c>
    </row>
    <row r="3828" spans="1:31" hidden="1" x14ac:dyDescent="0.2">
      <c r="A3828" s="1">
        <v>3839</v>
      </c>
      <c r="P3828" s="6">
        <f t="shared" si="316"/>
        <v>0</v>
      </c>
      <c r="R3828" s="6">
        <f t="shared" si="317"/>
        <v>0</v>
      </c>
      <c r="S3828" s="57">
        <f t="shared" si="320"/>
        <v>0</v>
      </c>
      <c r="T3828" s="6">
        <f>Table1[[#This Row],[Volume in Units]]*Table1[[#This Row],[Price SDG/Unit]]</f>
        <v>0</v>
      </c>
      <c r="U3828" s="57">
        <f>Table1[[#This Row],[Volume MT/Head]]*Table1[[#This Row],[Price USD/(MT/Head)]]</f>
        <v>0</v>
      </c>
      <c r="W3828" s="28">
        <f>Table1[[#This Row],[Commission SDG/MT]]*Table1[[#This Row],[Volume in Units]]</f>
        <v>0</v>
      </c>
      <c r="Y3828" s="28">
        <f t="shared" si="318"/>
        <v>0</v>
      </c>
      <c r="Z3828" s="6">
        <f>IFERROR((Table1[[#This Row],[Total Cost SDG]]/Table1[[#This Row],[Volume MT/Head]]),0)</f>
        <v>0</v>
      </c>
      <c r="AA3828" s="57" t="e">
        <f t="shared" si="319"/>
        <v>#DIV/0!</v>
      </c>
      <c r="AB3828" s="57">
        <f>IFERROR((Table1[[#This Row],[Total Cost USD]]/Table1[[#This Row],[Volume MT/Head]]),0)</f>
        <v>0</v>
      </c>
      <c r="AD3828" s="6">
        <f>Table1[[#This Row],[Volume MT/Head]]-Table1[[#This Row],[Delivered MT]]</f>
        <v>0</v>
      </c>
      <c r="AE3828" s="6">
        <f>Table1[[#This Row],[Delivered MT]]*Table1[[#This Row],[Average Cost SDG/MT]]</f>
        <v>0</v>
      </c>
    </row>
    <row r="3829" spans="1:31" hidden="1" x14ac:dyDescent="0.2">
      <c r="A3829" s="1">
        <v>3840</v>
      </c>
      <c r="P3829" s="6">
        <f t="shared" si="316"/>
        <v>0</v>
      </c>
      <c r="R3829" s="6">
        <f t="shared" si="317"/>
        <v>0</v>
      </c>
      <c r="S3829" s="57">
        <f t="shared" si="320"/>
        <v>0</v>
      </c>
      <c r="T3829" s="6">
        <f>Table1[[#This Row],[Volume in Units]]*Table1[[#This Row],[Price SDG/Unit]]</f>
        <v>0</v>
      </c>
      <c r="U3829" s="57">
        <f>Table1[[#This Row],[Volume MT/Head]]*Table1[[#This Row],[Price USD/(MT/Head)]]</f>
        <v>0</v>
      </c>
      <c r="W3829" s="28">
        <f>Table1[[#This Row],[Commission SDG/MT]]*Table1[[#This Row],[Volume in Units]]</f>
        <v>0</v>
      </c>
      <c r="Y3829" s="28">
        <f t="shared" si="318"/>
        <v>0</v>
      </c>
      <c r="Z3829" s="6">
        <f>IFERROR((Table1[[#This Row],[Total Cost SDG]]/Table1[[#This Row],[Volume MT/Head]]),0)</f>
        <v>0</v>
      </c>
      <c r="AA3829" s="57" t="e">
        <f t="shared" si="319"/>
        <v>#DIV/0!</v>
      </c>
      <c r="AB3829" s="57">
        <f>IFERROR((Table1[[#This Row],[Total Cost USD]]/Table1[[#This Row],[Volume MT/Head]]),0)</f>
        <v>0</v>
      </c>
      <c r="AD3829" s="6">
        <f>Table1[[#This Row],[Volume MT/Head]]-Table1[[#This Row],[Delivered MT]]</f>
        <v>0</v>
      </c>
      <c r="AE3829" s="6">
        <f>Table1[[#This Row],[Delivered MT]]*Table1[[#This Row],[Average Cost SDG/MT]]</f>
        <v>0</v>
      </c>
    </row>
    <row r="3830" spans="1:31" hidden="1" x14ac:dyDescent="0.2">
      <c r="A3830" s="1">
        <v>3841</v>
      </c>
      <c r="P3830" s="6">
        <f t="shared" si="316"/>
        <v>0</v>
      </c>
      <c r="R3830" s="6">
        <f t="shared" si="317"/>
        <v>0</v>
      </c>
      <c r="S3830" s="57">
        <f t="shared" si="320"/>
        <v>0</v>
      </c>
      <c r="T3830" s="6">
        <f>Table1[[#This Row],[Volume in Units]]*Table1[[#This Row],[Price SDG/Unit]]</f>
        <v>0</v>
      </c>
      <c r="U3830" s="57">
        <f>Table1[[#This Row],[Volume MT/Head]]*Table1[[#This Row],[Price USD/(MT/Head)]]</f>
        <v>0</v>
      </c>
      <c r="W3830" s="28">
        <f>Table1[[#This Row],[Commission SDG/MT]]*Table1[[#This Row],[Volume in Units]]</f>
        <v>0</v>
      </c>
      <c r="Y3830" s="28">
        <f t="shared" si="318"/>
        <v>0</v>
      </c>
      <c r="Z3830" s="6">
        <f>IFERROR((Table1[[#This Row],[Total Cost SDG]]/Table1[[#This Row],[Volume MT/Head]]),0)</f>
        <v>0</v>
      </c>
      <c r="AA3830" s="57" t="e">
        <f t="shared" si="319"/>
        <v>#DIV/0!</v>
      </c>
      <c r="AB3830" s="57">
        <f>IFERROR((Table1[[#This Row],[Total Cost USD]]/Table1[[#This Row],[Volume MT/Head]]),0)</f>
        <v>0</v>
      </c>
      <c r="AD3830" s="6">
        <f>Table1[[#This Row],[Volume MT/Head]]-Table1[[#This Row],[Delivered MT]]</f>
        <v>0</v>
      </c>
      <c r="AE3830" s="6">
        <f>Table1[[#This Row],[Delivered MT]]*Table1[[#This Row],[Average Cost SDG/MT]]</f>
        <v>0</v>
      </c>
    </row>
    <row r="3831" spans="1:31" hidden="1" x14ac:dyDescent="0.2">
      <c r="A3831" s="1">
        <v>3842</v>
      </c>
      <c r="P3831" s="6">
        <f t="shared" si="316"/>
        <v>0</v>
      </c>
      <c r="R3831" s="6">
        <f t="shared" si="317"/>
        <v>0</v>
      </c>
      <c r="S3831" s="57">
        <f t="shared" si="320"/>
        <v>0</v>
      </c>
      <c r="T3831" s="6">
        <f>Table1[[#This Row],[Volume in Units]]*Table1[[#This Row],[Price SDG/Unit]]</f>
        <v>0</v>
      </c>
      <c r="U3831" s="57">
        <f>Table1[[#This Row],[Volume MT/Head]]*Table1[[#This Row],[Price USD/(MT/Head)]]</f>
        <v>0</v>
      </c>
      <c r="W3831" s="28">
        <f>Table1[[#This Row],[Commission SDG/MT]]*Table1[[#This Row],[Volume in Units]]</f>
        <v>0</v>
      </c>
      <c r="Y3831" s="28">
        <f t="shared" si="318"/>
        <v>0</v>
      </c>
      <c r="Z3831" s="6">
        <f>IFERROR((Table1[[#This Row],[Total Cost SDG]]/Table1[[#This Row],[Volume MT/Head]]),0)</f>
        <v>0</v>
      </c>
      <c r="AA3831" s="57" t="e">
        <f t="shared" si="319"/>
        <v>#DIV/0!</v>
      </c>
      <c r="AB3831" s="57">
        <f>IFERROR((Table1[[#This Row],[Total Cost USD]]/Table1[[#This Row],[Volume MT/Head]]),0)</f>
        <v>0</v>
      </c>
      <c r="AD3831" s="6">
        <f>Table1[[#This Row],[Volume MT/Head]]-Table1[[#This Row],[Delivered MT]]</f>
        <v>0</v>
      </c>
      <c r="AE3831" s="6">
        <f>Table1[[#This Row],[Delivered MT]]*Table1[[#This Row],[Average Cost SDG/MT]]</f>
        <v>0</v>
      </c>
    </row>
    <row r="3832" spans="1:31" hidden="1" x14ac:dyDescent="0.2">
      <c r="A3832" s="1">
        <v>3843</v>
      </c>
      <c r="P3832" s="6">
        <f t="shared" si="316"/>
        <v>0</v>
      </c>
      <c r="R3832" s="6">
        <f t="shared" si="317"/>
        <v>0</v>
      </c>
      <c r="S3832" s="57">
        <f t="shared" si="320"/>
        <v>0</v>
      </c>
      <c r="T3832" s="6">
        <f>Table1[[#This Row],[Volume in Units]]*Table1[[#This Row],[Price SDG/Unit]]</f>
        <v>0</v>
      </c>
      <c r="U3832" s="57">
        <f>Table1[[#This Row],[Volume MT/Head]]*Table1[[#This Row],[Price USD/(MT/Head)]]</f>
        <v>0</v>
      </c>
      <c r="W3832" s="28">
        <f>Table1[[#This Row],[Commission SDG/MT]]*Table1[[#This Row],[Volume in Units]]</f>
        <v>0</v>
      </c>
      <c r="Y3832" s="28">
        <f t="shared" si="318"/>
        <v>0</v>
      </c>
      <c r="Z3832" s="6">
        <f>IFERROR((Table1[[#This Row],[Total Cost SDG]]/Table1[[#This Row],[Volume MT/Head]]),0)</f>
        <v>0</v>
      </c>
      <c r="AA3832" s="57" t="e">
        <f t="shared" si="319"/>
        <v>#DIV/0!</v>
      </c>
      <c r="AB3832" s="57">
        <f>IFERROR((Table1[[#This Row],[Total Cost USD]]/Table1[[#This Row],[Volume MT/Head]]),0)</f>
        <v>0</v>
      </c>
      <c r="AD3832" s="6">
        <f>Table1[[#This Row],[Volume MT/Head]]-Table1[[#This Row],[Delivered MT]]</f>
        <v>0</v>
      </c>
      <c r="AE3832" s="6">
        <f>Table1[[#This Row],[Delivered MT]]*Table1[[#This Row],[Average Cost SDG/MT]]</f>
        <v>0</v>
      </c>
    </row>
    <row r="3833" spans="1:31" hidden="1" x14ac:dyDescent="0.2">
      <c r="A3833" s="1">
        <v>3844</v>
      </c>
      <c r="P3833" s="6">
        <f t="shared" si="316"/>
        <v>0</v>
      </c>
      <c r="R3833" s="6">
        <f t="shared" si="317"/>
        <v>0</v>
      </c>
      <c r="S3833" s="57">
        <f t="shared" si="320"/>
        <v>0</v>
      </c>
      <c r="T3833" s="6">
        <f>Table1[[#This Row],[Volume in Units]]*Table1[[#This Row],[Price SDG/Unit]]</f>
        <v>0</v>
      </c>
      <c r="U3833" s="57">
        <f>Table1[[#This Row],[Volume MT/Head]]*Table1[[#This Row],[Price USD/(MT/Head)]]</f>
        <v>0</v>
      </c>
      <c r="W3833" s="28">
        <f>Table1[[#This Row],[Commission SDG/MT]]*Table1[[#This Row],[Volume in Units]]</f>
        <v>0</v>
      </c>
      <c r="Y3833" s="28">
        <f t="shared" si="318"/>
        <v>0</v>
      </c>
      <c r="Z3833" s="6">
        <f>IFERROR((Table1[[#This Row],[Total Cost SDG]]/Table1[[#This Row],[Volume MT/Head]]),0)</f>
        <v>0</v>
      </c>
      <c r="AA3833" s="57" t="e">
        <f t="shared" si="319"/>
        <v>#DIV/0!</v>
      </c>
      <c r="AB3833" s="57">
        <f>IFERROR((Table1[[#This Row],[Total Cost USD]]/Table1[[#This Row],[Volume MT/Head]]),0)</f>
        <v>0</v>
      </c>
      <c r="AD3833" s="6">
        <f>Table1[[#This Row],[Volume MT/Head]]-Table1[[#This Row],[Delivered MT]]</f>
        <v>0</v>
      </c>
      <c r="AE3833" s="6">
        <f>Table1[[#This Row],[Delivered MT]]*Table1[[#This Row],[Average Cost SDG/MT]]</f>
        <v>0</v>
      </c>
    </row>
    <row r="3834" spans="1:31" hidden="1" x14ac:dyDescent="0.2">
      <c r="A3834" s="1">
        <v>3845</v>
      </c>
      <c r="P3834" s="6">
        <f t="shared" si="316"/>
        <v>0</v>
      </c>
      <c r="R3834" s="6">
        <f t="shared" si="317"/>
        <v>0</v>
      </c>
      <c r="S3834" s="57">
        <f t="shared" si="320"/>
        <v>0</v>
      </c>
      <c r="T3834" s="6">
        <f>Table1[[#This Row],[Volume in Units]]*Table1[[#This Row],[Price SDG/Unit]]</f>
        <v>0</v>
      </c>
      <c r="U3834" s="57">
        <f>Table1[[#This Row],[Volume MT/Head]]*Table1[[#This Row],[Price USD/(MT/Head)]]</f>
        <v>0</v>
      </c>
      <c r="W3834" s="28">
        <f>Table1[[#This Row],[Commission SDG/MT]]*Table1[[#This Row],[Volume in Units]]</f>
        <v>0</v>
      </c>
      <c r="Y3834" s="28">
        <f t="shared" si="318"/>
        <v>0</v>
      </c>
      <c r="Z3834" s="6">
        <f>IFERROR((Table1[[#This Row],[Total Cost SDG]]/Table1[[#This Row],[Volume MT/Head]]),0)</f>
        <v>0</v>
      </c>
      <c r="AA3834" s="57" t="e">
        <f t="shared" si="319"/>
        <v>#DIV/0!</v>
      </c>
      <c r="AB3834" s="57">
        <f>IFERROR((Table1[[#This Row],[Total Cost USD]]/Table1[[#This Row],[Volume MT/Head]]),0)</f>
        <v>0</v>
      </c>
      <c r="AD3834" s="6">
        <f>Table1[[#This Row],[Volume MT/Head]]-Table1[[#This Row],[Delivered MT]]</f>
        <v>0</v>
      </c>
      <c r="AE3834" s="6">
        <f>Table1[[#This Row],[Delivered MT]]*Table1[[#This Row],[Average Cost SDG/MT]]</f>
        <v>0</v>
      </c>
    </row>
    <row r="3835" spans="1:31" hidden="1" x14ac:dyDescent="0.2">
      <c r="A3835" s="1">
        <v>3846</v>
      </c>
      <c r="P3835" s="6">
        <f t="shared" si="316"/>
        <v>0</v>
      </c>
      <c r="R3835" s="6">
        <f t="shared" si="317"/>
        <v>0</v>
      </c>
      <c r="S3835" s="57">
        <f t="shared" si="320"/>
        <v>0</v>
      </c>
      <c r="T3835" s="6">
        <f>Table1[[#This Row],[Volume in Units]]*Table1[[#This Row],[Price SDG/Unit]]</f>
        <v>0</v>
      </c>
      <c r="U3835" s="57">
        <f>Table1[[#This Row],[Volume MT/Head]]*Table1[[#This Row],[Price USD/(MT/Head)]]</f>
        <v>0</v>
      </c>
      <c r="W3835" s="28">
        <f>Table1[[#This Row],[Commission SDG/MT]]*Table1[[#This Row],[Volume in Units]]</f>
        <v>0</v>
      </c>
      <c r="Y3835" s="28">
        <f t="shared" si="318"/>
        <v>0</v>
      </c>
      <c r="Z3835" s="6">
        <f>IFERROR((Table1[[#This Row],[Total Cost SDG]]/Table1[[#This Row],[Volume MT/Head]]),0)</f>
        <v>0</v>
      </c>
      <c r="AA3835" s="57" t="e">
        <f t="shared" si="319"/>
        <v>#DIV/0!</v>
      </c>
      <c r="AB3835" s="57">
        <f>IFERROR((Table1[[#This Row],[Total Cost USD]]/Table1[[#This Row],[Volume MT/Head]]),0)</f>
        <v>0</v>
      </c>
      <c r="AD3835" s="6">
        <f>Table1[[#This Row],[Volume MT/Head]]-Table1[[#This Row],[Delivered MT]]</f>
        <v>0</v>
      </c>
      <c r="AE3835" s="6">
        <f>Table1[[#This Row],[Delivered MT]]*Table1[[#This Row],[Average Cost SDG/MT]]</f>
        <v>0</v>
      </c>
    </row>
    <row r="3836" spans="1:31" hidden="1" x14ac:dyDescent="0.2">
      <c r="A3836" s="1">
        <v>3847</v>
      </c>
      <c r="P3836" s="6">
        <f t="shared" si="316"/>
        <v>0</v>
      </c>
      <c r="R3836" s="6">
        <f t="shared" si="317"/>
        <v>0</v>
      </c>
      <c r="S3836" s="57">
        <f t="shared" si="320"/>
        <v>0</v>
      </c>
      <c r="T3836" s="6">
        <f>Table1[[#This Row],[Volume in Units]]*Table1[[#This Row],[Price SDG/Unit]]</f>
        <v>0</v>
      </c>
      <c r="U3836" s="57">
        <f>Table1[[#This Row],[Volume MT/Head]]*Table1[[#This Row],[Price USD/(MT/Head)]]</f>
        <v>0</v>
      </c>
      <c r="W3836" s="28">
        <f>Table1[[#This Row],[Commission SDG/MT]]*Table1[[#This Row],[Volume in Units]]</f>
        <v>0</v>
      </c>
      <c r="Y3836" s="28">
        <f t="shared" si="318"/>
        <v>0</v>
      </c>
      <c r="Z3836" s="6">
        <f>IFERROR((Table1[[#This Row],[Total Cost SDG]]/Table1[[#This Row],[Volume MT/Head]]),0)</f>
        <v>0</v>
      </c>
      <c r="AA3836" s="57" t="e">
        <f t="shared" si="319"/>
        <v>#DIV/0!</v>
      </c>
      <c r="AB3836" s="57">
        <f>IFERROR((Table1[[#This Row],[Total Cost USD]]/Table1[[#This Row],[Volume MT/Head]]),0)</f>
        <v>0</v>
      </c>
      <c r="AD3836" s="6">
        <f>Table1[[#This Row],[Volume MT/Head]]-Table1[[#This Row],[Delivered MT]]</f>
        <v>0</v>
      </c>
      <c r="AE3836" s="6">
        <f>Table1[[#This Row],[Delivered MT]]*Table1[[#This Row],[Average Cost SDG/MT]]</f>
        <v>0</v>
      </c>
    </row>
    <row r="3837" spans="1:31" hidden="1" x14ac:dyDescent="0.2">
      <c r="A3837" s="1">
        <v>3848</v>
      </c>
      <c r="P3837" s="6">
        <f t="shared" si="316"/>
        <v>0</v>
      </c>
      <c r="R3837" s="6">
        <f t="shared" si="317"/>
        <v>0</v>
      </c>
      <c r="S3837" s="57">
        <f t="shared" si="320"/>
        <v>0</v>
      </c>
      <c r="T3837" s="6">
        <f>Table1[[#This Row],[Volume in Units]]*Table1[[#This Row],[Price SDG/Unit]]</f>
        <v>0</v>
      </c>
      <c r="U3837" s="57">
        <f>Table1[[#This Row],[Volume MT/Head]]*Table1[[#This Row],[Price USD/(MT/Head)]]</f>
        <v>0</v>
      </c>
      <c r="W3837" s="28">
        <f>Table1[[#This Row],[Commission SDG/MT]]*Table1[[#This Row],[Volume in Units]]</f>
        <v>0</v>
      </c>
      <c r="Y3837" s="28">
        <f t="shared" si="318"/>
        <v>0</v>
      </c>
      <c r="Z3837" s="6">
        <f>IFERROR((Table1[[#This Row],[Total Cost SDG]]/Table1[[#This Row],[Volume MT/Head]]),0)</f>
        <v>0</v>
      </c>
      <c r="AA3837" s="57" t="e">
        <f t="shared" si="319"/>
        <v>#DIV/0!</v>
      </c>
      <c r="AB3837" s="57">
        <f>IFERROR((Table1[[#This Row],[Total Cost USD]]/Table1[[#This Row],[Volume MT/Head]]),0)</f>
        <v>0</v>
      </c>
      <c r="AD3837" s="6">
        <f>Table1[[#This Row],[Volume MT/Head]]-Table1[[#This Row],[Delivered MT]]</f>
        <v>0</v>
      </c>
      <c r="AE3837" s="6">
        <f>Table1[[#This Row],[Delivered MT]]*Table1[[#This Row],[Average Cost SDG/MT]]</f>
        <v>0</v>
      </c>
    </row>
    <row r="3838" spans="1:31" hidden="1" x14ac:dyDescent="0.2">
      <c r="A3838" s="1">
        <v>3849</v>
      </c>
      <c r="P3838" s="6">
        <f t="shared" si="316"/>
        <v>0</v>
      </c>
      <c r="R3838" s="6">
        <f t="shared" si="317"/>
        <v>0</v>
      </c>
      <c r="S3838" s="57">
        <f t="shared" si="320"/>
        <v>0</v>
      </c>
      <c r="T3838" s="6">
        <f>Table1[[#This Row],[Volume in Units]]*Table1[[#This Row],[Price SDG/Unit]]</f>
        <v>0</v>
      </c>
      <c r="U3838" s="57">
        <f>Table1[[#This Row],[Volume MT/Head]]*Table1[[#This Row],[Price USD/(MT/Head)]]</f>
        <v>0</v>
      </c>
      <c r="W3838" s="28">
        <f>Table1[[#This Row],[Commission SDG/MT]]*Table1[[#This Row],[Volume in Units]]</f>
        <v>0</v>
      </c>
      <c r="Y3838" s="28">
        <f t="shared" si="318"/>
        <v>0</v>
      </c>
      <c r="Z3838" s="6">
        <f>IFERROR((Table1[[#This Row],[Total Cost SDG]]/Table1[[#This Row],[Volume MT/Head]]),0)</f>
        <v>0</v>
      </c>
      <c r="AA3838" s="57" t="e">
        <f t="shared" si="319"/>
        <v>#DIV/0!</v>
      </c>
      <c r="AB3838" s="57">
        <f>IFERROR((Table1[[#This Row],[Total Cost USD]]/Table1[[#This Row],[Volume MT/Head]]),0)</f>
        <v>0</v>
      </c>
      <c r="AD3838" s="6">
        <f>Table1[[#This Row],[Volume MT/Head]]-Table1[[#This Row],[Delivered MT]]</f>
        <v>0</v>
      </c>
      <c r="AE3838" s="6">
        <f>Table1[[#This Row],[Delivered MT]]*Table1[[#This Row],[Average Cost SDG/MT]]</f>
        <v>0</v>
      </c>
    </row>
    <row r="3839" spans="1:31" hidden="1" x14ac:dyDescent="0.2">
      <c r="A3839" s="1">
        <v>3850</v>
      </c>
      <c r="P3839" s="6">
        <f t="shared" si="316"/>
        <v>0</v>
      </c>
      <c r="R3839" s="6">
        <f t="shared" si="317"/>
        <v>0</v>
      </c>
      <c r="S3839" s="57">
        <f t="shared" si="320"/>
        <v>0</v>
      </c>
      <c r="T3839" s="6">
        <f>Table1[[#This Row],[Volume in Units]]*Table1[[#This Row],[Price SDG/Unit]]</f>
        <v>0</v>
      </c>
      <c r="U3839" s="57">
        <f>Table1[[#This Row],[Volume MT/Head]]*Table1[[#This Row],[Price USD/(MT/Head)]]</f>
        <v>0</v>
      </c>
      <c r="W3839" s="28">
        <f>Table1[[#This Row],[Commission SDG/MT]]*Table1[[#This Row],[Volume in Units]]</f>
        <v>0</v>
      </c>
      <c r="Y3839" s="28">
        <f t="shared" si="318"/>
        <v>0</v>
      </c>
      <c r="Z3839" s="6">
        <f>IFERROR((Table1[[#This Row],[Total Cost SDG]]/Table1[[#This Row],[Volume MT/Head]]),0)</f>
        <v>0</v>
      </c>
      <c r="AA3839" s="57" t="e">
        <f t="shared" si="319"/>
        <v>#DIV/0!</v>
      </c>
      <c r="AB3839" s="57">
        <f>IFERROR((Table1[[#This Row],[Total Cost USD]]/Table1[[#This Row],[Volume MT/Head]]),0)</f>
        <v>0</v>
      </c>
      <c r="AD3839" s="6">
        <f>Table1[[#This Row],[Volume MT/Head]]-Table1[[#This Row],[Delivered MT]]</f>
        <v>0</v>
      </c>
      <c r="AE3839" s="6">
        <f>Table1[[#This Row],[Delivered MT]]*Table1[[#This Row],[Average Cost SDG/MT]]</f>
        <v>0</v>
      </c>
    </row>
    <row r="3840" spans="1:31" hidden="1" x14ac:dyDescent="0.2">
      <c r="A3840" s="1">
        <v>3851</v>
      </c>
      <c r="P3840" s="6">
        <f t="shared" si="316"/>
        <v>0</v>
      </c>
      <c r="R3840" s="6">
        <f t="shared" si="317"/>
        <v>0</v>
      </c>
      <c r="S3840" s="57">
        <f t="shared" si="320"/>
        <v>0</v>
      </c>
      <c r="T3840" s="6">
        <f>Table1[[#This Row],[Volume in Units]]*Table1[[#This Row],[Price SDG/Unit]]</f>
        <v>0</v>
      </c>
      <c r="U3840" s="57">
        <f>Table1[[#This Row],[Volume MT/Head]]*Table1[[#This Row],[Price USD/(MT/Head)]]</f>
        <v>0</v>
      </c>
      <c r="W3840" s="28">
        <f>Table1[[#This Row],[Commission SDG/MT]]*Table1[[#This Row],[Volume in Units]]</f>
        <v>0</v>
      </c>
      <c r="Y3840" s="28">
        <f t="shared" si="318"/>
        <v>0</v>
      </c>
      <c r="Z3840" s="6">
        <f>IFERROR((Table1[[#This Row],[Total Cost SDG]]/Table1[[#This Row],[Volume MT/Head]]),0)</f>
        <v>0</v>
      </c>
      <c r="AA3840" s="57" t="e">
        <f t="shared" si="319"/>
        <v>#DIV/0!</v>
      </c>
      <c r="AB3840" s="57">
        <f>IFERROR((Table1[[#This Row],[Total Cost USD]]/Table1[[#This Row],[Volume MT/Head]]),0)</f>
        <v>0</v>
      </c>
      <c r="AD3840" s="6">
        <f>Table1[[#This Row],[Volume MT/Head]]-Table1[[#This Row],[Delivered MT]]</f>
        <v>0</v>
      </c>
      <c r="AE3840" s="6">
        <f>Table1[[#This Row],[Delivered MT]]*Table1[[#This Row],[Average Cost SDG/MT]]</f>
        <v>0</v>
      </c>
    </row>
    <row r="3841" spans="1:31" hidden="1" x14ac:dyDescent="0.2">
      <c r="A3841" s="1">
        <v>3852</v>
      </c>
      <c r="P3841" s="6">
        <f t="shared" si="316"/>
        <v>0</v>
      </c>
      <c r="R3841" s="6">
        <f t="shared" si="317"/>
        <v>0</v>
      </c>
      <c r="S3841" s="57">
        <f t="shared" si="320"/>
        <v>0</v>
      </c>
      <c r="T3841" s="6">
        <f>Table1[[#This Row],[Volume in Units]]*Table1[[#This Row],[Price SDG/Unit]]</f>
        <v>0</v>
      </c>
      <c r="U3841" s="57">
        <f>Table1[[#This Row],[Volume MT/Head]]*Table1[[#This Row],[Price USD/(MT/Head)]]</f>
        <v>0</v>
      </c>
      <c r="W3841" s="28">
        <f>Table1[[#This Row],[Commission SDG/MT]]*Table1[[#This Row],[Volume in Units]]</f>
        <v>0</v>
      </c>
      <c r="Y3841" s="28">
        <f t="shared" si="318"/>
        <v>0</v>
      </c>
      <c r="Z3841" s="6">
        <f>IFERROR((Table1[[#This Row],[Total Cost SDG]]/Table1[[#This Row],[Volume MT/Head]]),0)</f>
        <v>0</v>
      </c>
      <c r="AA3841" s="57" t="e">
        <f t="shared" si="319"/>
        <v>#DIV/0!</v>
      </c>
      <c r="AB3841" s="57">
        <f>IFERROR((Table1[[#This Row],[Total Cost USD]]/Table1[[#This Row],[Volume MT/Head]]),0)</f>
        <v>0</v>
      </c>
      <c r="AD3841" s="6">
        <f>Table1[[#This Row],[Volume MT/Head]]-Table1[[#This Row],[Delivered MT]]</f>
        <v>0</v>
      </c>
      <c r="AE3841" s="6">
        <f>Table1[[#This Row],[Delivered MT]]*Table1[[#This Row],[Average Cost SDG/MT]]</f>
        <v>0</v>
      </c>
    </row>
    <row r="3842" spans="1:31" hidden="1" x14ac:dyDescent="0.2">
      <c r="A3842" s="1">
        <v>3853</v>
      </c>
      <c r="P3842" s="6">
        <f t="shared" ref="P3842:P3905" si="321">IF(N3842="KG",(O3842/1000),IF(N3842="Head",(O3842*1),IF(N3842="Kantar 100lb",(O3842/22.25),IF(N3842="Kantar 315lb",(O3842*315/2204.6),IF(N3842="MT",(O3842*1),IF(N3842="Ardab",(O3842*199.726/1000),IF(N3842="104 Bag",(O3842*104/1000),IF(N3842="101 Bag",(O3842*101/1000),IF(N3842=0,0)))))))))</f>
        <v>0</v>
      </c>
      <c r="R3842" s="6">
        <f t="shared" ref="R3842:R3905" si="322">IF(N3842="KG",(Q3842*1000),IF(N3842="Head",(Q3842*1),IF(N3842="Kantar 100lb",(Q3842*22.25),IF(N3842="Kantar 315lb",(Q3842/315*2204.6),IF(N3842="MT",(Q3842*1),IF(N3842="Ardab",(Q3842/199.726*1000),IF(N3842="104 Bag",(Q3842/104*1000),IF(N3842="101 Bag",(Q3842/101*1000),IF(N3842=0,0)))))))))</f>
        <v>0</v>
      </c>
      <c r="S3842" s="57">
        <f t="shared" si="320"/>
        <v>0</v>
      </c>
      <c r="T3842" s="6">
        <f>Table1[[#This Row],[Volume in Units]]*Table1[[#This Row],[Price SDG/Unit]]</f>
        <v>0</v>
      </c>
      <c r="U3842" s="57">
        <f>Table1[[#This Row],[Volume MT/Head]]*Table1[[#This Row],[Price USD/(MT/Head)]]</f>
        <v>0</v>
      </c>
      <c r="W3842" s="28">
        <f>Table1[[#This Row],[Commission SDG/MT]]*Table1[[#This Row],[Volume in Units]]</f>
        <v>0</v>
      </c>
      <c r="Y3842" s="28">
        <f t="shared" ref="Y3842:Y3905" si="323">T3842+W3842+X3842</f>
        <v>0</v>
      </c>
      <c r="Z3842" s="6">
        <f>IFERROR((Table1[[#This Row],[Total Cost SDG]]/Table1[[#This Row],[Volume MT/Head]]),0)</f>
        <v>0</v>
      </c>
      <c r="AA3842" s="57" t="e">
        <f t="shared" ref="AA3842:AA3905" si="324">Y3842/F3842</f>
        <v>#DIV/0!</v>
      </c>
      <c r="AB3842" s="57">
        <f>IFERROR((Table1[[#This Row],[Total Cost USD]]/Table1[[#This Row],[Volume MT/Head]]),0)</f>
        <v>0</v>
      </c>
      <c r="AD3842" s="6">
        <f>Table1[[#This Row],[Volume MT/Head]]-Table1[[#This Row],[Delivered MT]]</f>
        <v>0</v>
      </c>
      <c r="AE3842" s="6">
        <f>Table1[[#This Row],[Delivered MT]]*Table1[[#This Row],[Average Cost SDG/MT]]</f>
        <v>0</v>
      </c>
    </row>
    <row r="3843" spans="1:31" hidden="1" x14ac:dyDescent="0.2">
      <c r="A3843" s="1">
        <v>3854</v>
      </c>
      <c r="P3843" s="6">
        <f t="shared" si="321"/>
        <v>0</v>
      </c>
      <c r="R3843" s="6">
        <f t="shared" si="322"/>
        <v>0</v>
      </c>
      <c r="S3843" s="57">
        <f t="shared" si="320"/>
        <v>0</v>
      </c>
      <c r="T3843" s="6">
        <f>Table1[[#This Row],[Volume in Units]]*Table1[[#This Row],[Price SDG/Unit]]</f>
        <v>0</v>
      </c>
      <c r="U3843" s="57">
        <f>Table1[[#This Row],[Volume MT/Head]]*Table1[[#This Row],[Price USD/(MT/Head)]]</f>
        <v>0</v>
      </c>
      <c r="W3843" s="28">
        <f>Table1[[#This Row],[Commission SDG/MT]]*Table1[[#This Row],[Volume in Units]]</f>
        <v>0</v>
      </c>
      <c r="Y3843" s="28">
        <f t="shared" si="323"/>
        <v>0</v>
      </c>
      <c r="Z3843" s="6">
        <f>IFERROR((Table1[[#This Row],[Total Cost SDG]]/Table1[[#This Row],[Volume MT/Head]]),0)</f>
        <v>0</v>
      </c>
      <c r="AA3843" s="57" t="e">
        <f t="shared" si="324"/>
        <v>#DIV/0!</v>
      </c>
      <c r="AB3843" s="57">
        <f>IFERROR((Table1[[#This Row],[Total Cost USD]]/Table1[[#This Row],[Volume MT/Head]]),0)</f>
        <v>0</v>
      </c>
      <c r="AD3843" s="6">
        <f>Table1[[#This Row],[Volume MT/Head]]-Table1[[#This Row],[Delivered MT]]</f>
        <v>0</v>
      </c>
      <c r="AE3843" s="6">
        <f>Table1[[#This Row],[Delivered MT]]*Table1[[#This Row],[Average Cost SDG/MT]]</f>
        <v>0</v>
      </c>
    </row>
    <row r="3844" spans="1:31" hidden="1" x14ac:dyDescent="0.2">
      <c r="A3844" s="1">
        <v>3855</v>
      </c>
      <c r="P3844" s="6">
        <f t="shared" si="321"/>
        <v>0</v>
      </c>
      <c r="R3844" s="6">
        <f t="shared" si="322"/>
        <v>0</v>
      </c>
      <c r="S3844" s="57">
        <f t="shared" si="320"/>
        <v>0</v>
      </c>
      <c r="T3844" s="6">
        <f>Table1[[#This Row],[Volume in Units]]*Table1[[#This Row],[Price SDG/Unit]]</f>
        <v>0</v>
      </c>
      <c r="U3844" s="57">
        <f>Table1[[#This Row],[Volume MT/Head]]*Table1[[#This Row],[Price USD/(MT/Head)]]</f>
        <v>0</v>
      </c>
      <c r="W3844" s="28">
        <f>Table1[[#This Row],[Commission SDG/MT]]*Table1[[#This Row],[Volume in Units]]</f>
        <v>0</v>
      </c>
      <c r="Y3844" s="28">
        <f t="shared" si="323"/>
        <v>0</v>
      </c>
      <c r="Z3844" s="6">
        <f>IFERROR((Table1[[#This Row],[Total Cost SDG]]/Table1[[#This Row],[Volume MT/Head]]),0)</f>
        <v>0</v>
      </c>
      <c r="AA3844" s="57" t="e">
        <f t="shared" si="324"/>
        <v>#DIV/0!</v>
      </c>
      <c r="AB3844" s="57">
        <f>IFERROR((Table1[[#This Row],[Total Cost USD]]/Table1[[#This Row],[Volume MT/Head]]),0)</f>
        <v>0</v>
      </c>
      <c r="AD3844" s="6">
        <f>Table1[[#This Row],[Volume MT/Head]]-Table1[[#This Row],[Delivered MT]]</f>
        <v>0</v>
      </c>
      <c r="AE3844" s="6">
        <f>Table1[[#This Row],[Delivered MT]]*Table1[[#This Row],[Average Cost SDG/MT]]</f>
        <v>0</v>
      </c>
    </row>
    <row r="3845" spans="1:31" hidden="1" x14ac:dyDescent="0.2">
      <c r="A3845" s="1">
        <v>3856</v>
      </c>
      <c r="P3845" s="6">
        <f t="shared" si="321"/>
        <v>0</v>
      </c>
      <c r="R3845" s="6">
        <f t="shared" si="322"/>
        <v>0</v>
      </c>
      <c r="S3845" s="57">
        <f t="shared" si="320"/>
        <v>0</v>
      </c>
      <c r="T3845" s="6">
        <f>Table1[[#This Row],[Volume in Units]]*Table1[[#This Row],[Price SDG/Unit]]</f>
        <v>0</v>
      </c>
      <c r="U3845" s="57">
        <f>Table1[[#This Row],[Volume MT/Head]]*Table1[[#This Row],[Price USD/(MT/Head)]]</f>
        <v>0</v>
      </c>
      <c r="W3845" s="28">
        <f>Table1[[#This Row],[Commission SDG/MT]]*Table1[[#This Row],[Volume in Units]]</f>
        <v>0</v>
      </c>
      <c r="Y3845" s="28">
        <f t="shared" si="323"/>
        <v>0</v>
      </c>
      <c r="Z3845" s="6">
        <f>IFERROR((Table1[[#This Row],[Total Cost SDG]]/Table1[[#This Row],[Volume MT/Head]]),0)</f>
        <v>0</v>
      </c>
      <c r="AA3845" s="57" t="e">
        <f t="shared" si="324"/>
        <v>#DIV/0!</v>
      </c>
      <c r="AB3845" s="57">
        <f>IFERROR((Table1[[#This Row],[Total Cost USD]]/Table1[[#This Row],[Volume MT/Head]]),0)</f>
        <v>0</v>
      </c>
      <c r="AD3845" s="6">
        <f>Table1[[#This Row],[Volume MT/Head]]-Table1[[#This Row],[Delivered MT]]</f>
        <v>0</v>
      </c>
      <c r="AE3845" s="6">
        <f>Table1[[#This Row],[Delivered MT]]*Table1[[#This Row],[Average Cost SDG/MT]]</f>
        <v>0</v>
      </c>
    </row>
    <row r="3846" spans="1:31" hidden="1" x14ac:dyDescent="0.2">
      <c r="A3846" s="1">
        <v>3857</v>
      </c>
      <c r="P3846" s="6">
        <f t="shared" si="321"/>
        <v>0</v>
      </c>
      <c r="R3846" s="6">
        <f t="shared" si="322"/>
        <v>0</v>
      </c>
      <c r="S3846" s="57">
        <f t="shared" si="320"/>
        <v>0</v>
      </c>
      <c r="T3846" s="6">
        <f>Table1[[#This Row],[Volume in Units]]*Table1[[#This Row],[Price SDG/Unit]]</f>
        <v>0</v>
      </c>
      <c r="U3846" s="57">
        <f>Table1[[#This Row],[Volume MT/Head]]*Table1[[#This Row],[Price USD/(MT/Head)]]</f>
        <v>0</v>
      </c>
      <c r="W3846" s="28">
        <f>Table1[[#This Row],[Commission SDG/MT]]*Table1[[#This Row],[Volume in Units]]</f>
        <v>0</v>
      </c>
      <c r="Y3846" s="28">
        <f t="shared" si="323"/>
        <v>0</v>
      </c>
      <c r="Z3846" s="6">
        <f>IFERROR((Table1[[#This Row],[Total Cost SDG]]/Table1[[#This Row],[Volume MT/Head]]),0)</f>
        <v>0</v>
      </c>
      <c r="AA3846" s="57" t="e">
        <f t="shared" si="324"/>
        <v>#DIV/0!</v>
      </c>
      <c r="AB3846" s="57">
        <f>IFERROR((Table1[[#This Row],[Total Cost USD]]/Table1[[#This Row],[Volume MT/Head]]),0)</f>
        <v>0</v>
      </c>
      <c r="AD3846" s="6">
        <f>Table1[[#This Row],[Volume MT/Head]]-Table1[[#This Row],[Delivered MT]]</f>
        <v>0</v>
      </c>
      <c r="AE3846" s="6">
        <f>Table1[[#This Row],[Delivered MT]]*Table1[[#This Row],[Average Cost SDG/MT]]</f>
        <v>0</v>
      </c>
    </row>
    <row r="3847" spans="1:31" hidden="1" x14ac:dyDescent="0.2">
      <c r="A3847" s="1">
        <v>3858</v>
      </c>
      <c r="P3847" s="6">
        <f t="shared" si="321"/>
        <v>0</v>
      </c>
      <c r="R3847" s="6">
        <f t="shared" si="322"/>
        <v>0</v>
      </c>
      <c r="S3847" s="57">
        <f t="shared" si="320"/>
        <v>0</v>
      </c>
      <c r="T3847" s="6">
        <f>Table1[[#This Row],[Volume in Units]]*Table1[[#This Row],[Price SDG/Unit]]</f>
        <v>0</v>
      </c>
      <c r="U3847" s="57">
        <f>Table1[[#This Row],[Volume MT/Head]]*Table1[[#This Row],[Price USD/(MT/Head)]]</f>
        <v>0</v>
      </c>
      <c r="W3847" s="28">
        <f>Table1[[#This Row],[Commission SDG/MT]]*Table1[[#This Row],[Volume in Units]]</f>
        <v>0</v>
      </c>
      <c r="Y3847" s="28">
        <f t="shared" si="323"/>
        <v>0</v>
      </c>
      <c r="Z3847" s="6">
        <f>IFERROR((Table1[[#This Row],[Total Cost SDG]]/Table1[[#This Row],[Volume MT/Head]]),0)</f>
        <v>0</v>
      </c>
      <c r="AA3847" s="57" t="e">
        <f t="shared" si="324"/>
        <v>#DIV/0!</v>
      </c>
      <c r="AB3847" s="57">
        <f>IFERROR((Table1[[#This Row],[Total Cost USD]]/Table1[[#This Row],[Volume MT/Head]]),0)</f>
        <v>0</v>
      </c>
      <c r="AD3847" s="6">
        <f>Table1[[#This Row],[Volume MT/Head]]-Table1[[#This Row],[Delivered MT]]</f>
        <v>0</v>
      </c>
      <c r="AE3847" s="6">
        <f>Table1[[#This Row],[Delivered MT]]*Table1[[#This Row],[Average Cost SDG/MT]]</f>
        <v>0</v>
      </c>
    </row>
    <row r="3848" spans="1:31" hidden="1" x14ac:dyDescent="0.2">
      <c r="A3848" s="1">
        <v>3859</v>
      </c>
      <c r="P3848" s="6">
        <f t="shared" si="321"/>
        <v>0</v>
      </c>
      <c r="R3848" s="6">
        <f t="shared" si="322"/>
        <v>0</v>
      </c>
      <c r="S3848" s="57">
        <f t="shared" si="320"/>
        <v>0</v>
      </c>
      <c r="T3848" s="6">
        <f>Table1[[#This Row],[Volume in Units]]*Table1[[#This Row],[Price SDG/Unit]]</f>
        <v>0</v>
      </c>
      <c r="U3848" s="57">
        <f>Table1[[#This Row],[Volume MT/Head]]*Table1[[#This Row],[Price USD/(MT/Head)]]</f>
        <v>0</v>
      </c>
      <c r="W3848" s="28">
        <f>Table1[[#This Row],[Commission SDG/MT]]*Table1[[#This Row],[Volume in Units]]</f>
        <v>0</v>
      </c>
      <c r="Y3848" s="28">
        <f t="shared" si="323"/>
        <v>0</v>
      </c>
      <c r="Z3848" s="6">
        <f>IFERROR((Table1[[#This Row],[Total Cost SDG]]/Table1[[#This Row],[Volume MT/Head]]),0)</f>
        <v>0</v>
      </c>
      <c r="AA3848" s="57" t="e">
        <f t="shared" si="324"/>
        <v>#DIV/0!</v>
      </c>
      <c r="AB3848" s="57">
        <f>IFERROR((Table1[[#This Row],[Total Cost USD]]/Table1[[#This Row],[Volume MT/Head]]),0)</f>
        <v>0</v>
      </c>
      <c r="AD3848" s="6">
        <f>Table1[[#This Row],[Volume MT/Head]]-Table1[[#This Row],[Delivered MT]]</f>
        <v>0</v>
      </c>
      <c r="AE3848" s="6">
        <f>Table1[[#This Row],[Delivered MT]]*Table1[[#This Row],[Average Cost SDG/MT]]</f>
        <v>0</v>
      </c>
    </row>
    <row r="3849" spans="1:31" hidden="1" x14ac:dyDescent="0.2">
      <c r="A3849" s="1">
        <v>3860</v>
      </c>
      <c r="P3849" s="6">
        <f t="shared" si="321"/>
        <v>0</v>
      </c>
      <c r="R3849" s="6">
        <f t="shared" si="322"/>
        <v>0</v>
      </c>
      <c r="S3849" s="57">
        <f t="shared" si="320"/>
        <v>0</v>
      </c>
      <c r="T3849" s="6">
        <f>Table1[[#This Row],[Volume in Units]]*Table1[[#This Row],[Price SDG/Unit]]</f>
        <v>0</v>
      </c>
      <c r="U3849" s="57">
        <f>Table1[[#This Row],[Volume MT/Head]]*Table1[[#This Row],[Price USD/(MT/Head)]]</f>
        <v>0</v>
      </c>
      <c r="W3849" s="28">
        <f>Table1[[#This Row],[Commission SDG/MT]]*Table1[[#This Row],[Volume in Units]]</f>
        <v>0</v>
      </c>
      <c r="Y3849" s="28">
        <f t="shared" si="323"/>
        <v>0</v>
      </c>
      <c r="Z3849" s="6">
        <f>IFERROR((Table1[[#This Row],[Total Cost SDG]]/Table1[[#This Row],[Volume MT/Head]]),0)</f>
        <v>0</v>
      </c>
      <c r="AA3849" s="57" t="e">
        <f t="shared" si="324"/>
        <v>#DIV/0!</v>
      </c>
      <c r="AB3849" s="57">
        <f>IFERROR((Table1[[#This Row],[Total Cost USD]]/Table1[[#This Row],[Volume MT/Head]]),0)</f>
        <v>0</v>
      </c>
      <c r="AD3849" s="6">
        <f>Table1[[#This Row],[Volume MT/Head]]-Table1[[#This Row],[Delivered MT]]</f>
        <v>0</v>
      </c>
      <c r="AE3849" s="6">
        <f>Table1[[#This Row],[Delivered MT]]*Table1[[#This Row],[Average Cost SDG/MT]]</f>
        <v>0</v>
      </c>
    </row>
    <row r="3850" spans="1:31" hidden="1" x14ac:dyDescent="0.2">
      <c r="A3850" s="1">
        <v>3861</v>
      </c>
      <c r="P3850" s="6">
        <f t="shared" si="321"/>
        <v>0</v>
      </c>
      <c r="R3850" s="6">
        <f t="shared" si="322"/>
        <v>0</v>
      </c>
      <c r="S3850" s="57">
        <f t="shared" si="320"/>
        <v>0</v>
      </c>
      <c r="T3850" s="6">
        <f>Table1[[#This Row],[Volume in Units]]*Table1[[#This Row],[Price SDG/Unit]]</f>
        <v>0</v>
      </c>
      <c r="U3850" s="57">
        <f>Table1[[#This Row],[Volume MT/Head]]*Table1[[#This Row],[Price USD/(MT/Head)]]</f>
        <v>0</v>
      </c>
      <c r="W3850" s="28">
        <f>Table1[[#This Row],[Commission SDG/MT]]*Table1[[#This Row],[Volume in Units]]</f>
        <v>0</v>
      </c>
      <c r="Y3850" s="28">
        <f t="shared" si="323"/>
        <v>0</v>
      </c>
      <c r="Z3850" s="6">
        <f>IFERROR((Table1[[#This Row],[Total Cost SDG]]/Table1[[#This Row],[Volume MT/Head]]),0)</f>
        <v>0</v>
      </c>
      <c r="AA3850" s="57" t="e">
        <f t="shared" si="324"/>
        <v>#DIV/0!</v>
      </c>
      <c r="AB3850" s="57">
        <f>IFERROR((Table1[[#This Row],[Total Cost USD]]/Table1[[#This Row],[Volume MT/Head]]),0)</f>
        <v>0</v>
      </c>
      <c r="AD3850" s="6">
        <f>Table1[[#This Row],[Volume MT/Head]]-Table1[[#This Row],[Delivered MT]]</f>
        <v>0</v>
      </c>
      <c r="AE3850" s="6">
        <f>Table1[[#This Row],[Delivered MT]]*Table1[[#This Row],[Average Cost SDG/MT]]</f>
        <v>0</v>
      </c>
    </row>
    <row r="3851" spans="1:31" hidden="1" x14ac:dyDescent="0.2">
      <c r="A3851" s="1">
        <v>3862</v>
      </c>
      <c r="P3851" s="6">
        <f t="shared" si="321"/>
        <v>0</v>
      </c>
      <c r="R3851" s="6">
        <f t="shared" si="322"/>
        <v>0</v>
      </c>
      <c r="S3851" s="57">
        <f t="shared" si="320"/>
        <v>0</v>
      </c>
      <c r="T3851" s="6">
        <f>Table1[[#This Row],[Volume in Units]]*Table1[[#This Row],[Price SDG/Unit]]</f>
        <v>0</v>
      </c>
      <c r="U3851" s="57">
        <f>Table1[[#This Row],[Volume MT/Head]]*Table1[[#This Row],[Price USD/(MT/Head)]]</f>
        <v>0</v>
      </c>
      <c r="W3851" s="28">
        <f>Table1[[#This Row],[Commission SDG/MT]]*Table1[[#This Row],[Volume in Units]]</f>
        <v>0</v>
      </c>
      <c r="Y3851" s="28">
        <f t="shared" si="323"/>
        <v>0</v>
      </c>
      <c r="Z3851" s="6">
        <f>IFERROR((Table1[[#This Row],[Total Cost SDG]]/Table1[[#This Row],[Volume MT/Head]]),0)</f>
        <v>0</v>
      </c>
      <c r="AA3851" s="57" t="e">
        <f t="shared" si="324"/>
        <v>#DIV/0!</v>
      </c>
      <c r="AB3851" s="57">
        <f>IFERROR((Table1[[#This Row],[Total Cost USD]]/Table1[[#This Row],[Volume MT/Head]]),0)</f>
        <v>0</v>
      </c>
      <c r="AD3851" s="6">
        <f>Table1[[#This Row],[Volume MT/Head]]-Table1[[#This Row],[Delivered MT]]</f>
        <v>0</v>
      </c>
      <c r="AE3851" s="6">
        <f>Table1[[#This Row],[Delivered MT]]*Table1[[#This Row],[Average Cost SDG/MT]]</f>
        <v>0</v>
      </c>
    </row>
    <row r="3852" spans="1:31" hidden="1" x14ac:dyDescent="0.2">
      <c r="A3852" s="1">
        <v>3863</v>
      </c>
      <c r="P3852" s="6">
        <f t="shared" si="321"/>
        <v>0</v>
      </c>
      <c r="R3852" s="6">
        <f t="shared" si="322"/>
        <v>0</v>
      </c>
      <c r="S3852" s="57">
        <f t="shared" si="320"/>
        <v>0</v>
      </c>
      <c r="T3852" s="6">
        <f>Table1[[#This Row],[Volume in Units]]*Table1[[#This Row],[Price SDG/Unit]]</f>
        <v>0</v>
      </c>
      <c r="U3852" s="57">
        <f>Table1[[#This Row],[Volume MT/Head]]*Table1[[#This Row],[Price USD/(MT/Head)]]</f>
        <v>0</v>
      </c>
      <c r="W3852" s="28">
        <f>Table1[[#This Row],[Commission SDG/MT]]*Table1[[#This Row],[Volume in Units]]</f>
        <v>0</v>
      </c>
      <c r="Y3852" s="28">
        <f t="shared" si="323"/>
        <v>0</v>
      </c>
      <c r="Z3852" s="6">
        <f>IFERROR((Table1[[#This Row],[Total Cost SDG]]/Table1[[#This Row],[Volume MT/Head]]),0)</f>
        <v>0</v>
      </c>
      <c r="AA3852" s="57" t="e">
        <f t="shared" si="324"/>
        <v>#DIV/0!</v>
      </c>
      <c r="AB3852" s="57">
        <f>IFERROR((Table1[[#This Row],[Total Cost USD]]/Table1[[#This Row],[Volume MT/Head]]),0)</f>
        <v>0</v>
      </c>
      <c r="AD3852" s="6">
        <f>Table1[[#This Row],[Volume MT/Head]]-Table1[[#This Row],[Delivered MT]]</f>
        <v>0</v>
      </c>
      <c r="AE3852" s="6">
        <f>Table1[[#This Row],[Delivered MT]]*Table1[[#This Row],[Average Cost SDG/MT]]</f>
        <v>0</v>
      </c>
    </row>
    <row r="3853" spans="1:31" hidden="1" x14ac:dyDescent="0.2">
      <c r="A3853" s="1">
        <v>3864</v>
      </c>
      <c r="P3853" s="6">
        <f t="shared" si="321"/>
        <v>0</v>
      </c>
      <c r="R3853" s="6">
        <f t="shared" si="322"/>
        <v>0</v>
      </c>
      <c r="S3853" s="57">
        <f t="shared" si="320"/>
        <v>0</v>
      </c>
      <c r="T3853" s="6">
        <f>Table1[[#This Row],[Volume in Units]]*Table1[[#This Row],[Price SDG/Unit]]</f>
        <v>0</v>
      </c>
      <c r="U3853" s="57">
        <f>Table1[[#This Row],[Volume MT/Head]]*Table1[[#This Row],[Price USD/(MT/Head)]]</f>
        <v>0</v>
      </c>
      <c r="W3853" s="28">
        <f>Table1[[#This Row],[Commission SDG/MT]]*Table1[[#This Row],[Volume in Units]]</f>
        <v>0</v>
      </c>
      <c r="Y3853" s="28">
        <f t="shared" si="323"/>
        <v>0</v>
      </c>
      <c r="Z3853" s="6">
        <f>IFERROR((Table1[[#This Row],[Total Cost SDG]]/Table1[[#This Row],[Volume MT/Head]]),0)</f>
        <v>0</v>
      </c>
      <c r="AA3853" s="57" t="e">
        <f t="shared" si="324"/>
        <v>#DIV/0!</v>
      </c>
      <c r="AB3853" s="57">
        <f>IFERROR((Table1[[#This Row],[Total Cost USD]]/Table1[[#This Row],[Volume MT/Head]]),0)</f>
        <v>0</v>
      </c>
      <c r="AD3853" s="6">
        <f>Table1[[#This Row],[Volume MT/Head]]-Table1[[#This Row],[Delivered MT]]</f>
        <v>0</v>
      </c>
      <c r="AE3853" s="6">
        <f>Table1[[#This Row],[Delivered MT]]*Table1[[#This Row],[Average Cost SDG/MT]]</f>
        <v>0</v>
      </c>
    </row>
    <row r="3854" spans="1:31" hidden="1" x14ac:dyDescent="0.2">
      <c r="A3854" s="1">
        <v>3865</v>
      </c>
      <c r="P3854" s="6">
        <f t="shared" si="321"/>
        <v>0</v>
      </c>
      <c r="R3854" s="6">
        <f t="shared" si="322"/>
        <v>0</v>
      </c>
      <c r="S3854" s="57">
        <f t="shared" si="320"/>
        <v>0</v>
      </c>
      <c r="T3854" s="6">
        <f>Table1[[#This Row],[Volume in Units]]*Table1[[#This Row],[Price SDG/Unit]]</f>
        <v>0</v>
      </c>
      <c r="U3854" s="57">
        <f>Table1[[#This Row],[Volume MT/Head]]*Table1[[#This Row],[Price USD/(MT/Head)]]</f>
        <v>0</v>
      </c>
      <c r="W3854" s="28">
        <f>Table1[[#This Row],[Commission SDG/MT]]*Table1[[#This Row],[Volume in Units]]</f>
        <v>0</v>
      </c>
      <c r="Y3854" s="28">
        <f t="shared" si="323"/>
        <v>0</v>
      </c>
      <c r="Z3854" s="6">
        <f>IFERROR((Table1[[#This Row],[Total Cost SDG]]/Table1[[#This Row],[Volume MT/Head]]),0)</f>
        <v>0</v>
      </c>
      <c r="AA3854" s="57" t="e">
        <f t="shared" si="324"/>
        <v>#DIV/0!</v>
      </c>
      <c r="AB3854" s="57">
        <f>IFERROR((Table1[[#This Row],[Total Cost USD]]/Table1[[#This Row],[Volume MT/Head]]),0)</f>
        <v>0</v>
      </c>
      <c r="AD3854" s="6">
        <f>Table1[[#This Row],[Volume MT/Head]]-Table1[[#This Row],[Delivered MT]]</f>
        <v>0</v>
      </c>
      <c r="AE3854" s="6">
        <f>Table1[[#This Row],[Delivered MT]]*Table1[[#This Row],[Average Cost SDG/MT]]</f>
        <v>0</v>
      </c>
    </row>
    <row r="3855" spans="1:31" hidden="1" x14ac:dyDescent="0.2">
      <c r="A3855" s="1">
        <v>3866</v>
      </c>
      <c r="P3855" s="6">
        <f t="shared" si="321"/>
        <v>0</v>
      </c>
      <c r="R3855" s="6">
        <f t="shared" si="322"/>
        <v>0</v>
      </c>
      <c r="S3855" s="57">
        <f t="shared" si="320"/>
        <v>0</v>
      </c>
      <c r="T3855" s="6">
        <f>Table1[[#This Row],[Volume in Units]]*Table1[[#This Row],[Price SDG/Unit]]</f>
        <v>0</v>
      </c>
      <c r="U3855" s="57">
        <f>Table1[[#This Row],[Volume MT/Head]]*Table1[[#This Row],[Price USD/(MT/Head)]]</f>
        <v>0</v>
      </c>
      <c r="W3855" s="28">
        <f>Table1[[#This Row],[Commission SDG/MT]]*Table1[[#This Row],[Volume in Units]]</f>
        <v>0</v>
      </c>
      <c r="Y3855" s="28">
        <f t="shared" si="323"/>
        <v>0</v>
      </c>
      <c r="Z3855" s="6">
        <f>IFERROR((Table1[[#This Row],[Total Cost SDG]]/Table1[[#This Row],[Volume MT/Head]]),0)</f>
        <v>0</v>
      </c>
      <c r="AA3855" s="57" t="e">
        <f t="shared" si="324"/>
        <v>#DIV/0!</v>
      </c>
      <c r="AB3855" s="57">
        <f>IFERROR((Table1[[#This Row],[Total Cost USD]]/Table1[[#This Row],[Volume MT/Head]]),0)</f>
        <v>0</v>
      </c>
      <c r="AD3855" s="6">
        <f>Table1[[#This Row],[Volume MT/Head]]-Table1[[#This Row],[Delivered MT]]</f>
        <v>0</v>
      </c>
      <c r="AE3855" s="6">
        <f>Table1[[#This Row],[Delivered MT]]*Table1[[#This Row],[Average Cost SDG/MT]]</f>
        <v>0</v>
      </c>
    </row>
    <row r="3856" spans="1:31" hidden="1" x14ac:dyDescent="0.2">
      <c r="A3856" s="1">
        <v>3867</v>
      </c>
      <c r="P3856" s="6">
        <f t="shared" si="321"/>
        <v>0</v>
      </c>
      <c r="R3856" s="6">
        <f t="shared" si="322"/>
        <v>0</v>
      </c>
      <c r="S3856" s="57">
        <f t="shared" si="320"/>
        <v>0</v>
      </c>
      <c r="T3856" s="6">
        <f>Table1[[#This Row],[Volume in Units]]*Table1[[#This Row],[Price SDG/Unit]]</f>
        <v>0</v>
      </c>
      <c r="U3856" s="57">
        <f>Table1[[#This Row],[Volume MT/Head]]*Table1[[#This Row],[Price USD/(MT/Head)]]</f>
        <v>0</v>
      </c>
      <c r="W3856" s="28">
        <f>Table1[[#This Row],[Commission SDG/MT]]*Table1[[#This Row],[Volume in Units]]</f>
        <v>0</v>
      </c>
      <c r="Y3856" s="28">
        <f t="shared" si="323"/>
        <v>0</v>
      </c>
      <c r="Z3856" s="6">
        <f>IFERROR((Table1[[#This Row],[Total Cost SDG]]/Table1[[#This Row],[Volume MT/Head]]),0)</f>
        <v>0</v>
      </c>
      <c r="AA3856" s="57" t="e">
        <f t="shared" si="324"/>
        <v>#DIV/0!</v>
      </c>
      <c r="AB3856" s="57">
        <f>IFERROR((Table1[[#This Row],[Total Cost USD]]/Table1[[#This Row],[Volume MT/Head]]),0)</f>
        <v>0</v>
      </c>
      <c r="AD3856" s="6">
        <f>Table1[[#This Row],[Volume MT/Head]]-Table1[[#This Row],[Delivered MT]]</f>
        <v>0</v>
      </c>
      <c r="AE3856" s="6">
        <f>Table1[[#This Row],[Delivered MT]]*Table1[[#This Row],[Average Cost SDG/MT]]</f>
        <v>0</v>
      </c>
    </row>
    <row r="3857" spans="1:31" hidden="1" x14ac:dyDescent="0.2">
      <c r="A3857" s="1">
        <v>3868</v>
      </c>
      <c r="P3857" s="6">
        <f t="shared" si="321"/>
        <v>0</v>
      </c>
      <c r="R3857" s="6">
        <f t="shared" si="322"/>
        <v>0</v>
      </c>
      <c r="S3857" s="57">
        <f t="shared" si="320"/>
        <v>0</v>
      </c>
      <c r="T3857" s="6">
        <f>Table1[[#This Row],[Volume in Units]]*Table1[[#This Row],[Price SDG/Unit]]</f>
        <v>0</v>
      </c>
      <c r="U3857" s="57">
        <f>Table1[[#This Row],[Volume MT/Head]]*Table1[[#This Row],[Price USD/(MT/Head)]]</f>
        <v>0</v>
      </c>
      <c r="W3857" s="28">
        <f>Table1[[#This Row],[Commission SDG/MT]]*Table1[[#This Row],[Volume in Units]]</f>
        <v>0</v>
      </c>
      <c r="Y3857" s="28">
        <f t="shared" si="323"/>
        <v>0</v>
      </c>
      <c r="Z3857" s="6">
        <f>IFERROR((Table1[[#This Row],[Total Cost SDG]]/Table1[[#This Row],[Volume MT/Head]]),0)</f>
        <v>0</v>
      </c>
      <c r="AA3857" s="57" t="e">
        <f t="shared" si="324"/>
        <v>#DIV/0!</v>
      </c>
      <c r="AB3857" s="57">
        <f>IFERROR((Table1[[#This Row],[Total Cost USD]]/Table1[[#This Row],[Volume MT/Head]]),0)</f>
        <v>0</v>
      </c>
      <c r="AD3857" s="6">
        <f>Table1[[#This Row],[Volume MT/Head]]-Table1[[#This Row],[Delivered MT]]</f>
        <v>0</v>
      </c>
      <c r="AE3857" s="6">
        <f>Table1[[#This Row],[Delivered MT]]*Table1[[#This Row],[Average Cost SDG/MT]]</f>
        <v>0</v>
      </c>
    </row>
    <row r="3858" spans="1:31" hidden="1" x14ac:dyDescent="0.2">
      <c r="A3858" s="1">
        <v>3869</v>
      </c>
      <c r="P3858" s="6">
        <f t="shared" si="321"/>
        <v>0</v>
      </c>
      <c r="R3858" s="6">
        <f t="shared" si="322"/>
        <v>0</v>
      </c>
      <c r="S3858" s="57">
        <f t="shared" si="320"/>
        <v>0</v>
      </c>
      <c r="T3858" s="6">
        <f>Table1[[#This Row],[Volume in Units]]*Table1[[#This Row],[Price SDG/Unit]]</f>
        <v>0</v>
      </c>
      <c r="U3858" s="57">
        <f>Table1[[#This Row],[Volume MT/Head]]*Table1[[#This Row],[Price USD/(MT/Head)]]</f>
        <v>0</v>
      </c>
      <c r="W3858" s="28">
        <f>Table1[[#This Row],[Commission SDG/MT]]*Table1[[#This Row],[Volume in Units]]</f>
        <v>0</v>
      </c>
      <c r="Y3858" s="28">
        <f t="shared" si="323"/>
        <v>0</v>
      </c>
      <c r="Z3858" s="6">
        <f>IFERROR((Table1[[#This Row],[Total Cost SDG]]/Table1[[#This Row],[Volume MT/Head]]),0)</f>
        <v>0</v>
      </c>
      <c r="AA3858" s="57" t="e">
        <f t="shared" si="324"/>
        <v>#DIV/0!</v>
      </c>
      <c r="AB3858" s="57">
        <f>IFERROR((Table1[[#This Row],[Total Cost USD]]/Table1[[#This Row],[Volume MT/Head]]),0)</f>
        <v>0</v>
      </c>
      <c r="AD3858" s="6">
        <f>Table1[[#This Row],[Volume MT/Head]]-Table1[[#This Row],[Delivered MT]]</f>
        <v>0</v>
      </c>
      <c r="AE3858" s="6">
        <f>Table1[[#This Row],[Delivered MT]]*Table1[[#This Row],[Average Cost SDG/MT]]</f>
        <v>0</v>
      </c>
    </row>
    <row r="3859" spans="1:31" hidden="1" x14ac:dyDescent="0.2">
      <c r="A3859" s="1">
        <v>3870</v>
      </c>
      <c r="P3859" s="6">
        <f t="shared" si="321"/>
        <v>0</v>
      </c>
      <c r="R3859" s="6">
        <f t="shared" si="322"/>
        <v>0</v>
      </c>
      <c r="S3859" s="57">
        <f t="shared" si="320"/>
        <v>0</v>
      </c>
      <c r="T3859" s="6">
        <f>Table1[[#This Row],[Volume in Units]]*Table1[[#This Row],[Price SDG/Unit]]</f>
        <v>0</v>
      </c>
      <c r="U3859" s="57">
        <f>Table1[[#This Row],[Volume MT/Head]]*Table1[[#This Row],[Price USD/(MT/Head)]]</f>
        <v>0</v>
      </c>
      <c r="W3859" s="28">
        <f>Table1[[#This Row],[Commission SDG/MT]]*Table1[[#This Row],[Volume in Units]]</f>
        <v>0</v>
      </c>
      <c r="Y3859" s="28">
        <f t="shared" si="323"/>
        <v>0</v>
      </c>
      <c r="Z3859" s="6">
        <f>IFERROR((Table1[[#This Row],[Total Cost SDG]]/Table1[[#This Row],[Volume MT/Head]]),0)</f>
        <v>0</v>
      </c>
      <c r="AA3859" s="57" t="e">
        <f t="shared" si="324"/>
        <v>#DIV/0!</v>
      </c>
      <c r="AB3859" s="57">
        <f>IFERROR((Table1[[#This Row],[Total Cost USD]]/Table1[[#This Row],[Volume MT/Head]]),0)</f>
        <v>0</v>
      </c>
      <c r="AD3859" s="6">
        <f>Table1[[#This Row],[Volume MT/Head]]-Table1[[#This Row],[Delivered MT]]</f>
        <v>0</v>
      </c>
      <c r="AE3859" s="6">
        <f>Table1[[#This Row],[Delivered MT]]*Table1[[#This Row],[Average Cost SDG/MT]]</f>
        <v>0</v>
      </c>
    </row>
    <row r="3860" spans="1:31" hidden="1" x14ac:dyDescent="0.2">
      <c r="A3860" s="1">
        <v>3871</v>
      </c>
      <c r="P3860" s="6">
        <f t="shared" si="321"/>
        <v>0</v>
      </c>
      <c r="R3860" s="6">
        <f t="shared" si="322"/>
        <v>0</v>
      </c>
      <c r="S3860" s="57">
        <f t="shared" si="320"/>
        <v>0</v>
      </c>
      <c r="T3860" s="6">
        <f>Table1[[#This Row],[Volume in Units]]*Table1[[#This Row],[Price SDG/Unit]]</f>
        <v>0</v>
      </c>
      <c r="U3860" s="57">
        <f>Table1[[#This Row],[Volume MT/Head]]*Table1[[#This Row],[Price USD/(MT/Head)]]</f>
        <v>0</v>
      </c>
      <c r="W3860" s="28">
        <f>Table1[[#This Row],[Commission SDG/MT]]*Table1[[#This Row],[Volume in Units]]</f>
        <v>0</v>
      </c>
      <c r="Y3860" s="28">
        <f t="shared" si="323"/>
        <v>0</v>
      </c>
      <c r="Z3860" s="6">
        <f>IFERROR((Table1[[#This Row],[Total Cost SDG]]/Table1[[#This Row],[Volume MT/Head]]),0)</f>
        <v>0</v>
      </c>
      <c r="AA3860" s="57" t="e">
        <f t="shared" si="324"/>
        <v>#DIV/0!</v>
      </c>
      <c r="AB3860" s="57">
        <f>IFERROR((Table1[[#This Row],[Total Cost USD]]/Table1[[#This Row],[Volume MT/Head]]),0)</f>
        <v>0</v>
      </c>
      <c r="AD3860" s="6">
        <f>Table1[[#This Row],[Volume MT/Head]]-Table1[[#This Row],[Delivered MT]]</f>
        <v>0</v>
      </c>
      <c r="AE3860" s="6">
        <f>Table1[[#This Row],[Delivered MT]]*Table1[[#This Row],[Average Cost SDG/MT]]</f>
        <v>0</v>
      </c>
    </row>
    <row r="3861" spans="1:31" hidden="1" x14ac:dyDescent="0.2">
      <c r="A3861" s="1">
        <v>3872</v>
      </c>
      <c r="P3861" s="6">
        <f t="shared" si="321"/>
        <v>0</v>
      </c>
      <c r="R3861" s="6">
        <f t="shared" si="322"/>
        <v>0</v>
      </c>
      <c r="S3861" s="57">
        <f t="shared" si="320"/>
        <v>0</v>
      </c>
      <c r="T3861" s="6">
        <f>Table1[[#This Row],[Volume in Units]]*Table1[[#This Row],[Price SDG/Unit]]</f>
        <v>0</v>
      </c>
      <c r="U3861" s="57">
        <f>Table1[[#This Row],[Volume MT/Head]]*Table1[[#This Row],[Price USD/(MT/Head)]]</f>
        <v>0</v>
      </c>
      <c r="W3861" s="28">
        <f>Table1[[#This Row],[Commission SDG/MT]]*Table1[[#This Row],[Volume in Units]]</f>
        <v>0</v>
      </c>
      <c r="Y3861" s="28">
        <f t="shared" si="323"/>
        <v>0</v>
      </c>
      <c r="Z3861" s="6">
        <f>IFERROR((Table1[[#This Row],[Total Cost SDG]]/Table1[[#This Row],[Volume MT/Head]]),0)</f>
        <v>0</v>
      </c>
      <c r="AA3861" s="57" t="e">
        <f t="shared" si="324"/>
        <v>#DIV/0!</v>
      </c>
      <c r="AB3861" s="57">
        <f>IFERROR((Table1[[#This Row],[Total Cost USD]]/Table1[[#This Row],[Volume MT/Head]]),0)</f>
        <v>0</v>
      </c>
      <c r="AD3861" s="6">
        <f>Table1[[#This Row],[Volume MT/Head]]-Table1[[#This Row],[Delivered MT]]</f>
        <v>0</v>
      </c>
      <c r="AE3861" s="6">
        <f>Table1[[#This Row],[Delivered MT]]*Table1[[#This Row],[Average Cost SDG/MT]]</f>
        <v>0</v>
      </c>
    </row>
    <row r="3862" spans="1:31" hidden="1" x14ac:dyDescent="0.2">
      <c r="A3862" s="1">
        <v>3873</v>
      </c>
      <c r="P3862" s="6">
        <f t="shared" si="321"/>
        <v>0</v>
      </c>
      <c r="R3862" s="6">
        <f t="shared" si="322"/>
        <v>0</v>
      </c>
      <c r="S3862" s="57">
        <f t="shared" si="320"/>
        <v>0</v>
      </c>
      <c r="T3862" s="6">
        <f>Table1[[#This Row],[Volume in Units]]*Table1[[#This Row],[Price SDG/Unit]]</f>
        <v>0</v>
      </c>
      <c r="U3862" s="57">
        <f>Table1[[#This Row],[Volume MT/Head]]*Table1[[#This Row],[Price USD/(MT/Head)]]</f>
        <v>0</v>
      </c>
      <c r="W3862" s="28">
        <f>Table1[[#This Row],[Commission SDG/MT]]*Table1[[#This Row],[Volume in Units]]</f>
        <v>0</v>
      </c>
      <c r="Y3862" s="28">
        <f t="shared" si="323"/>
        <v>0</v>
      </c>
      <c r="Z3862" s="6">
        <f>IFERROR((Table1[[#This Row],[Total Cost SDG]]/Table1[[#This Row],[Volume MT/Head]]),0)</f>
        <v>0</v>
      </c>
      <c r="AA3862" s="57" t="e">
        <f t="shared" si="324"/>
        <v>#DIV/0!</v>
      </c>
      <c r="AB3862" s="57">
        <f>IFERROR((Table1[[#This Row],[Total Cost USD]]/Table1[[#This Row],[Volume MT/Head]]),0)</f>
        <v>0</v>
      </c>
      <c r="AD3862" s="6">
        <f>Table1[[#This Row],[Volume MT/Head]]-Table1[[#This Row],[Delivered MT]]</f>
        <v>0</v>
      </c>
      <c r="AE3862" s="6">
        <f>Table1[[#This Row],[Delivered MT]]*Table1[[#This Row],[Average Cost SDG/MT]]</f>
        <v>0</v>
      </c>
    </row>
    <row r="3863" spans="1:31" hidden="1" x14ac:dyDescent="0.2">
      <c r="A3863" s="1">
        <v>3874</v>
      </c>
      <c r="P3863" s="6">
        <f t="shared" si="321"/>
        <v>0</v>
      </c>
      <c r="R3863" s="6">
        <f t="shared" si="322"/>
        <v>0</v>
      </c>
      <c r="S3863" s="57">
        <f t="shared" si="320"/>
        <v>0</v>
      </c>
      <c r="T3863" s="6">
        <f>Table1[[#This Row],[Volume in Units]]*Table1[[#This Row],[Price SDG/Unit]]</f>
        <v>0</v>
      </c>
      <c r="U3863" s="57">
        <f>Table1[[#This Row],[Volume MT/Head]]*Table1[[#This Row],[Price USD/(MT/Head)]]</f>
        <v>0</v>
      </c>
      <c r="W3863" s="28">
        <f>Table1[[#This Row],[Commission SDG/MT]]*Table1[[#This Row],[Volume in Units]]</f>
        <v>0</v>
      </c>
      <c r="Y3863" s="28">
        <f t="shared" si="323"/>
        <v>0</v>
      </c>
      <c r="Z3863" s="6">
        <f>IFERROR((Table1[[#This Row],[Total Cost SDG]]/Table1[[#This Row],[Volume MT/Head]]),0)</f>
        <v>0</v>
      </c>
      <c r="AA3863" s="57" t="e">
        <f t="shared" si="324"/>
        <v>#DIV/0!</v>
      </c>
      <c r="AB3863" s="57">
        <f>IFERROR((Table1[[#This Row],[Total Cost USD]]/Table1[[#This Row],[Volume MT/Head]]),0)</f>
        <v>0</v>
      </c>
      <c r="AD3863" s="6">
        <f>Table1[[#This Row],[Volume MT/Head]]-Table1[[#This Row],[Delivered MT]]</f>
        <v>0</v>
      </c>
      <c r="AE3863" s="6">
        <f>Table1[[#This Row],[Delivered MT]]*Table1[[#This Row],[Average Cost SDG/MT]]</f>
        <v>0</v>
      </c>
    </row>
    <row r="3864" spans="1:31" hidden="1" x14ac:dyDescent="0.2">
      <c r="A3864" s="1">
        <v>3875</v>
      </c>
      <c r="P3864" s="6">
        <f t="shared" si="321"/>
        <v>0</v>
      </c>
      <c r="R3864" s="6">
        <f t="shared" si="322"/>
        <v>0</v>
      </c>
      <c r="S3864" s="57">
        <f t="shared" si="320"/>
        <v>0</v>
      </c>
      <c r="T3864" s="6">
        <f>Table1[[#This Row],[Volume in Units]]*Table1[[#This Row],[Price SDG/Unit]]</f>
        <v>0</v>
      </c>
      <c r="U3864" s="57">
        <f>Table1[[#This Row],[Volume MT/Head]]*Table1[[#This Row],[Price USD/(MT/Head)]]</f>
        <v>0</v>
      </c>
      <c r="W3864" s="28">
        <f>Table1[[#This Row],[Commission SDG/MT]]*Table1[[#This Row],[Volume in Units]]</f>
        <v>0</v>
      </c>
      <c r="Y3864" s="28">
        <f t="shared" si="323"/>
        <v>0</v>
      </c>
      <c r="Z3864" s="6">
        <f>IFERROR((Table1[[#This Row],[Total Cost SDG]]/Table1[[#This Row],[Volume MT/Head]]),0)</f>
        <v>0</v>
      </c>
      <c r="AA3864" s="57" t="e">
        <f t="shared" si="324"/>
        <v>#DIV/0!</v>
      </c>
      <c r="AB3864" s="57">
        <f>IFERROR((Table1[[#This Row],[Total Cost USD]]/Table1[[#This Row],[Volume MT/Head]]),0)</f>
        <v>0</v>
      </c>
      <c r="AD3864" s="6">
        <f>Table1[[#This Row],[Volume MT/Head]]-Table1[[#This Row],[Delivered MT]]</f>
        <v>0</v>
      </c>
      <c r="AE3864" s="6">
        <f>Table1[[#This Row],[Delivered MT]]*Table1[[#This Row],[Average Cost SDG/MT]]</f>
        <v>0</v>
      </c>
    </row>
    <row r="3865" spans="1:31" hidden="1" x14ac:dyDescent="0.2">
      <c r="A3865" s="1">
        <v>3876</v>
      </c>
      <c r="P3865" s="6">
        <f t="shared" si="321"/>
        <v>0</v>
      </c>
      <c r="R3865" s="6">
        <f t="shared" si="322"/>
        <v>0</v>
      </c>
      <c r="S3865" s="57">
        <f t="shared" ref="S3865:S3928" si="325">IFERROR((R3865/F3865),0)</f>
        <v>0</v>
      </c>
      <c r="T3865" s="6">
        <f>Table1[[#This Row],[Volume in Units]]*Table1[[#This Row],[Price SDG/Unit]]</f>
        <v>0</v>
      </c>
      <c r="U3865" s="57">
        <f>Table1[[#This Row],[Volume MT/Head]]*Table1[[#This Row],[Price USD/(MT/Head)]]</f>
        <v>0</v>
      </c>
      <c r="W3865" s="28">
        <f>Table1[[#This Row],[Commission SDG/MT]]*Table1[[#This Row],[Volume in Units]]</f>
        <v>0</v>
      </c>
      <c r="Y3865" s="28">
        <f t="shared" si="323"/>
        <v>0</v>
      </c>
      <c r="Z3865" s="6">
        <f>IFERROR((Table1[[#This Row],[Total Cost SDG]]/Table1[[#This Row],[Volume MT/Head]]),0)</f>
        <v>0</v>
      </c>
      <c r="AA3865" s="57" t="e">
        <f t="shared" si="324"/>
        <v>#DIV/0!</v>
      </c>
      <c r="AB3865" s="57">
        <f>IFERROR((Table1[[#This Row],[Total Cost USD]]/Table1[[#This Row],[Volume MT/Head]]),0)</f>
        <v>0</v>
      </c>
      <c r="AD3865" s="6">
        <f>Table1[[#This Row],[Volume MT/Head]]-Table1[[#This Row],[Delivered MT]]</f>
        <v>0</v>
      </c>
      <c r="AE3865" s="6">
        <f>Table1[[#This Row],[Delivered MT]]*Table1[[#This Row],[Average Cost SDG/MT]]</f>
        <v>0</v>
      </c>
    </row>
    <row r="3866" spans="1:31" hidden="1" x14ac:dyDescent="0.2">
      <c r="A3866" s="1">
        <v>3877</v>
      </c>
      <c r="P3866" s="6">
        <f t="shared" si="321"/>
        <v>0</v>
      </c>
      <c r="R3866" s="6">
        <f t="shared" si="322"/>
        <v>0</v>
      </c>
      <c r="S3866" s="57">
        <f t="shared" si="325"/>
        <v>0</v>
      </c>
      <c r="T3866" s="6">
        <f>Table1[[#This Row],[Volume in Units]]*Table1[[#This Row],[Price SDG/Unit]]</f>
        <v>0</v>
      </c>
      <c r="U3866" s="57">
        <f>Table1[[#This Row],[Volume MT/Head]]*Table1[[#This Row],[Price USD/(MT/Head)]]</f>
        <v>0</v>
      </c>
      <c r="W3866" s="28">
        <f>Table1[[#This Row],[Commission SDG/MT]]*Table1[[#This Row],[Volume in Units]]</f>
        <v>0</v>
      </c>
      <c r="Y3866" s="28">
        <f t="shared" si="323"/>
        <v>0</v>
      </c>
      <c r="Z3866" s="6">
        <f>IFERROR((Table1[[#This Row],[Total Cost SDG]]/Table1[[#This Row],[Volume MT/Head]]),0)</f>
        <v>0</v>
      </c>
      <c r="AA3866" s="57" t="e">
        <f t="shared" si="324"/>
        <v>#DIV/0!</v>
      </c>
      <c r="AB3866" s="57">
        <f>IFERROR((Table1[[#This Row],[Total Cost USD]]/Table1[[#This Row],[Volume MT/Head]]),0)</f>
        <v>0</v>
      </c>
      <c r="AD3866" s="6">
        <f>Table1[[#This Row],[Volume MT/Head]]-Table1[[#This Row],[Delivered MT]]</f>
        <v>0</v>
      </c>
      <c r="AE3866" s="6">
        <f>Table1[[#This Row],[Delivered MT]]*Table1[[#This Row],[Average Cost SDG/MT]]</f>
        <v>0</v>
      </c>
    </row>
    <row r="3867" spans="1:31" hidden="1" x14ac:dyDescent="0.2">
      <c r="A3867" s="1">
        <v>3878</v>
      </c>
      <c r="P3867" s="6">
        <f t="shared" si="321"/>
        <v>0</v>
      </c>
      <c r="R3867" s="6">
        <f t="shared" si="322"/>
        <v>0</v>
      </c>
      <c r="S3867" s="57">
        <f t="shared" si="325"/>
        <v>0</v>
      </c>
      <c r="T3867" s="6">
        <f>Table1[[#This Row],[Volume in Units]]*Table1[[#This Row],[Price SDG/Unit]]</f>
        <v>0</v>
      </c>
      <c r="U3867" s="57">
        <f>Table1[[#This Row],[Volume MT/Head]]*Table1[[#This Row],[Price USD/(MT/Head)]]</f>
        <v>0</v>
      </c>
      <c r="W3867" s="28">
        <f>Table1[[#This Row],[Commission SDG/MT]]*Table1[[#This Row],[Volume in Units]]</f>
        <v>0</v>
      </c>
      <c r="Y3867" s="28">
        <f t="shared" si="323"/>
        <v>0</v>
      </c>
      <c r="Z3867" s="6">
        <f>IFERROR((Table1[[#This Row],[Total Cost SDG]]/Table1[[#This Row],[Volume MT/Head]]),0)</f>
        <v>0</v>
      </c>
      <c r="AA3867" s="57" t="e">
        <f t="shared" si="324"/>
        <v>#DIV/0!</v>
      </c>
      <c r="AB3867" s="57">
        <f>IFERROR((Table1[[#This Row],[Total Cost USD]]/Table1[[#This Row],[Volume MT/Head]]),0)</f>
        <v>0</v>
      </c>
      <c r="AD3867" s="6">
        <f>Table1[[#This Row],[Volume MT/Head]]-Table1[[#This Row],[Delivered MT]]</f>
        <v>0</v>
      </c>
      <c r="AE3867" s="6">
        <f>Table1[[#This Row],[Delivered MT]]*Table1[[#This Row],[Average Cost SDG/MT]]</f>
        <v>0</v>
      </c>
    </row>
    <row r="3868" spans="1:31" hidden="1" x14ac:dyDescent="0.2">
      <c r="A3868" s="1">
        <v>3879</v>
      </c>
      <c r="P3868" s="6">
        <f t="shared" si="321"/>
        <v>0</v>
      </c>
      <c r="R3868" s="6">
        <f t="shared" si="322"/>
        <v>0</v>
      </c>
      <c r="S3868" s="57">
        <f t="shared" si="325"/>
        <v>0</v>
      </c>
      <c r="T3868" s="6">
        <f>Table1[[#This Row],[Volume in Units]]*Table1[[#This Row],[Price SDG/Unit]]</f>
        <v>0</v>
      </c>
      <c r="U3868" s="57">
        <f>Table1[[#This Row],[Volume MT/Head]]*Table1[[#This Row],[Price USD/(MT/Head)]]</f>
        <v>0</v>
      </c>
      <c r="W3868" s="28">
        <f>Table1[[#This Row],[Commission SDG/MT]]*Table1[[#This Row],[Volume in Units]]</f>
        <v>0</v>
      </c>
      <c r="Y3868" s="28">
        <f t="shared" si="323"/>
        <v>0</v>
      </c>
      <c r="Z3868" s="6">
        <f>IFERROR((Table1[[#This Row],[Total Cost SDG]]/Table1[[#This Row],[Volume MT/Head]]),0)</f>
        <v>0</v>
      </c>
      <c r="AA3868" s="57" t="e">
        <f t="shared" si="324"/>
        <v>#DIV/0!</v>
      </c>
      <c r="AB3868" s="57">
        <f>IFERROR((Table1[[#This Row],[Total Cost USD]]/Table1[[#This Row],[Volume MT/Head]]),0)</f>
        <v>0</v>
      </c>
      <c r="AD3868" s="6">
        <f>Table1[[#This Row],[Volume MT/Head]]-Table1[[#This Row],[Delivered MT]]</f>
        <v>0</v>
      </c>
      <c r="AE3868" s="6">
        <f>Table1[[#This Row],[Delivered MT]]*Table1[[#This Row],[Average Cost SDG/MT]]</f>
        <v>0</v>
      </c>
    </row>
    <row r="3869" spans="1:31" hidden="1" x14ac:dyDescent="0.2">
      <c r="A3869" s="1">
        <v>3880</v>
      </c>
      <c r="P3869" s="6">
        <f t="shared" si="321"/>
        <v>0</v>
      </c>
      <c r="R3869" s="6">
        <f t="shared" si="322"/>
        <v>0</v>
      </c>
      <c r="S3869" s="57">
        <f t="shared" si="325"/>
        <v>0</v>
      </c>
      <c r="T3869" s="6">
        <f>Table1[[#This Row],[Volume in Units]]*Table1[[#This Row],[Price SDG/Unit]]</f>
        <v>0</v>
      </c>
      <c r="U3869" s="57">
        <f>Table1[[#This Row],[Volume MT/Head]]*Table1[[#This Row],[Price USD/(MT/Head)]]</f>
        <v>0</v>
      </c>
      <c r="W3869" s="28">
        <f>Table1[[#This Row],[Commission SDG/MT]]*Table1[[#This Row],[Volume in Units]]</f>
        <v>0</v>
      </c>
      <c r="Y3869" s="28">
        <f t="shared" si="323"/>
        <v>0</v>
      </c>
      <c r="Z3869" s="6">
        <f>IFERROR((Table1[[#This Row],[Total Cost SDG]]/Table1[[#This Row],[Volume MT/Head]]),0)</f>
        <v>0</v>
      </c>
      <c r="AA3869" s="57" t="e">
        <f t="shared" si="324"/>
        <v>#DIV/0!</v>
      </c>
      <c r="AB3869" s="57">
        <f>IFERROR((Table1[[#This Row],[Total Cost USD]]/Table1[[#This Row],[Volume MT/Head]]),0)</f>
        <v>0</v>
      </c>
      <c r="AD3869" s="6">
        <f>Table1[[#This Row],[Volume MT/Head]]-Table1[[#This Row],[Delivered MT]]</f>
        <v>0</v>
      </c>
      <c r="AE3869" s="6">
        <f>Table1[[#This Row],[Delivered MT]]*Table1[[#This Row],[Average Cost SDG/MT]]</f>
        <v>0</v>
      </c>
    </row>
    <row r="3870" spans="1:31" hidden="1" x14ac:dyDescent="0.2">
      <c r="A3870" s="1">
        <v>3881</v>
      </c>
      <c r="P3870" s="6">
        <f t="shared" si="321"/>
        <v>0</v>
      </c>
      <c r="R3870" s="6">
        <f t="shared" si="322"/>
        <v>0</v>
      </c>
      <c r="S3870" s="57">
        <f t="shared" si="325"/>
        <v>0</v>
      </c>
      <c r="T3870" s="6">
        <f>Table1[[#This Row],[Volume in Units]]*Table1[[#This Row],[Price SDG/Unit]]</f>
        <v>0</v>
      </c>
      <c r="U3870" s="57">
        <f>Table1[[#This Row],[Volume MT/Head]]*Table1[[#This Row],[Price USD/(MT/Head)]]</f>
        <v>0</v>
      </c>
      <c r="W3870" s="28">
        <f>Table1[[#This Row],[Commission SDG/MT]]*Table1[[#This Row],[Volume in Units]]</f>
        <v>0</v>
      </c>
      <c r="Y3870" s="28">
        <f t="shared" si="323"/>
        <v>0</v>
      </c>
      <c r="Z3870" s="6">
        <f>IFERROR((Table1[[#This Row],[Total Cost SDG]]/Table1[[#This Row],[Volume MT/Head]]),0)</f>
        <v>0</v>
      </c>
      <c r="AA3870" s="57" t="e">
        <f t="shared" si="324"/>
        <v>#DIV/0!</v>
      </c>
      <c r="AB3870" s="57">
        <f>IFERROR((Table1[[#This Row],[Total Cost USD]]/Table1[[#This Row],[Volume MT/Head]]),0)</f>
        <v>0</v>
      </c>
      <c r="AD3870" s="6">
        <f>Table1[[#This Row],[Volume MT/Head]]-Table1[[#This Row],[Delivered MT]]</f>
        <v>0</v>
      </c>
      <c r="AE3870" s="6">
        <f>Table1[[#This Row],[Delivered MT]]*Table1[[#This Row],[Average Cost SDG/MT]]</f>
        <v>0</v>
      </c>
    </row>
    <row r="3871" spans="1:31" hidden="1" x14ac:dyDescent="0.2">
      <c r="A3871" s="1">
        <v>3882</v>
      </c>
      <c r="P3871" s="6">
        <f t="shared" si="321"/>
        <v>0</v>
      </c>
      <c r="R3871" s="6">
        <f t="shared" si="322"/>
        <v>0</v>
      </c>
      <c r="S3871" s="57">
        <f t="shared" si="325"/>
        <v>0</v>
      </c>
      <c r="T3871" s="6">
        <f>Table1[[#This Row],[Volume in Units]]*Table1[[#This Row],[Price SDG/Unit]]</f>
        <v>0</v>
      </c>
      <c r="U3871" s="57">
        <f>Table1[[#This Row],[Volume MT/Head]]*Table1[[#This Row],[Price USD/(MT/Head)]]</f>
        <v>0</v>
      </c>
      <c r="W3871" s="28">
        <f>Table1[[#This Row],[Commission SDG/MT]]*Table1[[#This Row],[Volume in Units]]</f>
        <v>0</v>
      </c>
      <c r="Y3871" s="28">
        <f t="shared" si="323"/>
        <v>0</v>
      </c>
      <c r="Z3871" s="6">
        <f>IFERROR((Table1[[#This Row],[Total Cost SDG]]/Table1[[#This Row],[Volume MT/Head]]),0)</f>
        <v>0</v>
      </c>
      <c r="AA3871" s="57" t="e">
        <f t="shared" si="324"/>
        <v>#DIV/0!</v>
      </c>
      <c r="AB3871" s="57">
        <f>IFERROR((Table1[[#This Row],[Total Cost USD]]/Table1[[#This Row],[Volume MT/Head]]),0)</f>
        <v>0</v>
      </c>
      <c r="AD3871" s="6">
        <f>Table1[[#This Row],[Volume MT/Head]]-Table1[[#This Row],[Delivered MT]]</f>
        <v>0</v>
      </c>
      <c r="AE3871" s="6">
        <f>Table1[[#This Row],[Delivered MT]]*Table1[[#This Row],[Average Cost SDG/MT]]</f>
        <v>0</v>
      </c>
    </row>
    <row r="3872" spans="1:31" hidden="1" x14ac:dyDescent="0.2">
      <c r="A3872" s="1">
        <v>3883</v>
      </c>
      <c r="P3872" s="6">
        <f t="shared" si="321"/>
        <v>0</v>
      </c>
      <c r="R3872" s="6">
        <f t="shared" si="322"/>
        <v>0</v>
      </c>
      <c r="S3872" s="57">
        <f t="shared" si="325"/>
        <v>0</v>
      </c>
      <c r="T3872" s="6">
        <f>Table1[[#This Row],[Volume in Units]]*Table1[[#This Row],[Price SDG/Unit]]</f>
        <v>0</v>
      </c>
      <c r="U3872" s="57">
        <f>Table1[[#This Row],[Volume MT/Head]]*Table1[[#This Row],[Price USD/(MT/Head)]]</f>
        <v>0</v>
      </c>
      <c r="W3872" s="28">
        <f>Table1[[#This Row],[Commission SDG/MT]]*Table1[[#This Row],[Volume in Units]]</f>
        <v>0</v>
      </c>
      <c r="Y3872" s="28">
        <f t="shared" si="323"/>
        <v>0</v>
      </c>
      <c r="Z3872" s="6">
        <f>IFERROR((Table1[[#This Row],[Total Cost SDG]]/Table1[[#This Row],[Volume MT/Head]]),0)</f>
        <v>0</v>
      </c>
      <c r="AA3872" s="57" t="e">
        <f t="shared" si="324"/>
        <v>#DIV/0!</v>
      </c>
      <c r="AB3872" s="57">
        <f>IFERROR((Table1[[#This Row],[Total Cost USD]]/Table1[[#This Row],[Volume MT/Head]]),0)</f>
        <v>0</v>
      </c>
      <c r="AD3872" s="6">
        <f>Table1[[#This Row],[Volume MT/Head]]-Table1[[#This Row],[Delivered MT]]</f>
        <v>0</v>
      </c>
      <c r="AE3872" s="6">
        <f>Table1[[#This Row],[Delivered MT]]*Table1[[#This Row],[Average Cost SDG/MT]]</f>
        <v>0</v>
      </c>
    </row>
    <row r="3873" spans="1:31" hidden="1" x14ac:dyDescent="0.2">
      <c r="A3873" s="1">
        <v>3884</v>
      </c>
      <c r="P3873" s="6">
        <f t="shared" si="321"/>
        <v>0</v>
      </c>
      <c r="R3873" s="6">
        <f t="shared" si="322"/>
        <v>0</v>
      </c>
      <c r="S3873" s="57">
        <f t="shared" si="325"/>
        <v>0</v>
      </c>
      <c r="T3873" s="6">
        <f>Table1[[#This Row],[Volume in Units]]*Table1[[#This Row],[Price SDG/Unit]]</f>
        <v>0</v>
      </c>
      <c r="U3873" s="57">
        <f>Table1[[#This Row],[Volume MT/Head]]*Table1[[#This Row],[Price USD/(MT/Head)]]</f>
        <v>0</v>
      </c>
      <c r="W3873" s="28">
        <f>Table1[[#This Row],[Commission SDG/MT]]*Table1[[#This Row],[Volume in Units]]</f>
        <v>0</v>
      </c>
      <c r="Y3873" s="28">
        <f t="shared" si="323"/>
        <v>0</v>
      </c>
      <c r="Z3873" s="6">
        <f>IFERROR((Table1[[#This Row],[Total Cost SDG]]/Table1[[#This Row],[Volume MT/Head]]),0)</f>
        <v>0</v>
      </c>
      <c r="AA3873" s="57" t="e">
        <f t="shared" si="324"/>
        <v>#DIV/0!</v>
      </c>
      <c r="AB3873" s="57">
        <f>IFERROR((Table1[[#This Row],[Total Cost USD]]/Table1[[#This Row],[Volume MT/Head]]),0)</f>
        <v>0</v>
      </c>
      <c r="AD3873" s="6">
        <f>Table1[[#This Row],[Volume MT/Head]]-Table1[[#This Row],[Delivered MT]]</f>
        <v>0</v>
      </c>
      <c r="AE3873" s="6">
        <f>Table1[[#This Row],[Delivered MT]]*Table1[[#This Row],[Average Cost SDG/MT]]</f>
        <v>0</v>
      </c>
    </row>
    <row r="3874" spans="1:31" hidden="1" x14ac:dyDescent="0.2">
      <c r="A3874" s="1">
        <v>3885</v>
      </c>
      <c r="P3874" s="6">
        <f t="shared" si="321"/>
        <v>0</v>
      </c>
      <c r="R3874" s="6">
        <f t="shared" si="322"/>
        <v>0</v>
      </c>
      <c r="S3874" s="57">
        <f t="shared" si="325"/>
        <v>0</v>
      </c>
      <c r="T3874" s="6">
        <f>Table1[[#This Row],[Volume in Units]]*Table1[[#This Row],[Price SDG/Unit]]</f>
        <v>0</v>
      </c>
      <c r="U3874" s="57">
        <f>Table1[[#This Row],[Volume MT/Head]]*Table1[[#This Row],[Price USD/(MT/Head)]]</f>
        <v>0</v>
      </c>
      <c r="W3874" s="28">
        <f>Table1[[#This Row],[Commission SDG/MT]]*Table1[[#This Row],[Volume in Units]]</f>
        <v>0</v>
      </c>
      <c r="Y3874" s="28">
        <f t="shared" si="323"/>
        <v>0</v>
      </c>
      <c r="Z3874" s="6">
        <f>IFERROR((Table1[[#This Row],[Total Cost SDG]]/Table1[[#This Row],[Volume MT/Head]]),0)</f>
        <v>0</v>
      </c>
      <c r="AA3874" s="57" t="e">
        <f t="shared" si="324"/>
        <v>#DIV/0!</v>
      </c>
      <c r="AB3874" s="57">
        <f>IFERROR((Table1[[#This Row],[Total Cost USD]]/Table1[[#This Row],[Volume MT/Head]]),0)</f>
        <v>0</v>
      </c>
      <c r="AD3874" s="6">
        <f>Table1[[#This Row],[Volume MT/Head]]-Table1[[#This Row],[Delivered MT]]</f>
        <v>0</v>
      </c>
      <c r="AE3874" s="6">
        <f>Table1[[#This Row],[Delivered MT]]*Table1[[#This Row],[Average Cost SDG/MT]]</f>
        <v>0</v>
      </c>
    </row>
    <row r="3875" spans="1:31" hidden="1" x14ac:dyDescent="0.2">
      <c r="A3875" s="1">
        <v>3886</v>
      </c>
      <c r="P3875" s="6">
        <f t="shared" si="321"/>
        <v>0</v>
      </c>
      <c r="R3875" s="6">
        <f t="shared" si="322"/>
        <v>0</v>
      </c>
      <c r="S3875" s="57">
        <f t="shared" si="325"/>
        <v>0</v>
      </c>
      <c r="T3875" s="6">
        <f>Table1[[#This Row],[Volume in Units]]*Table1[[#This Row],[Price SDG/Unit]]</f>
        <v>0</v>
      </c>
      <c r="U3875" s="57">
        <f>Table1[[#This Row],[Volume MT/Head]]*Table1[[#This Row],[Price USD/(MT/Head)]]</f>
        <v>0</v>
      </c>
      <c r="W3875" s="28">
        <f>Table1[[#This Row],[Commission SDG/MT]]*Table1[[#This Row],[Volume in Units]]</f>
        <v>0</v>
      </c>
      <c r="Y3875" s="28">
        <f t="shared" si="323"/>
        <v>0</v>
      </c>
      <c r="Z3875" s="6">
        <f>IFERROR((Table1[[#This Row],[Total Cost SDG]]/Table1[[#This Row],[Volume MT/Head]]),0)</f>
        <v>0</v>
      </c>
      <c r="AA3875" s="57" t="e">
        <f t="shared" si="324"/>
        <v>#DIV/0!</v>
      </c>
      <c r="AB3875" s="57">
        <f>IFERROR((Table1[[#This Row],[Total Cost USD]]/Table1[[#This Row],[Volume MT/Head]]),0)</f>
        <v>0</v>
      </c>
      <c r="AD3875" s="6">
        <f>Table1[[#This Row],[Volume MT/Head]]-Table1[[#This Row],[Delivered MT]]</f>
        <v>0</v>
      </c>
      <c r="AE3875" s="6">
        <f>Table1[[#This Row],[Delivered MT]]*Table1[[#This Row],[Average Cost SDG/MT]]</f>
        <v>0</v>
      </c>
    </row>
    <row r="3876" spans="1:31" hidden="1" x14ac:dyDescent="0.2">
      <c r="A3876" s="1">
        <v>3887</v>
      </c>
      <c r="P3876" s="6">
        <f t="shared" si="321"/>
        <v>0</v>
      </c>
      <c r="R3876" s="6">
        <f t="shared" si="322"/>
        <v>0</v>
      </c>
      <c r="S3876" s="57">
        <f t="shared" si="325"/>
        <v>0</v>
      </c>
      <c r="T3876" s="6">
        <f>Table1[[#This Row],[Volume in Units]]*Table1[[#This Row],[Price SDG/Unit]]</f>
        <v>0</v>
      </c>
      <c r="U3876" s="57">
        <f>Table1[[#This Row],[Volume MT/Head]]*Table1[[#This Row],[Price USD/(MT/Head)]]</f>
        <v>0</v>
      </c>
      <c r="W3876" s="28">
        <f>Table1[[#This Row],[Commission SDG/MT]]*Table1[[#This Row],[Volume in Units]]</f>
        <v>0</v>
      </c>
      <c r="Y3876" s="28">
        <f t="shared" si="323"/>
        <v>0</v>
      </c>
      <c r="Z3876" s="6">
        <f>IFERROR((Table1[[#This Row],[Total Cost SDG]]/Table1[[#This Row],[Volume MT/Head]]),0)</f>
        <v>0</v>
      </c>
      <c r="AA3876" s="57" t="e">
        <f t="shared" si="324"/>
        <v>#DIV/0!</v>
      </c>
      <c r="AB3876" s="57">
        <f>IFERROR((Table1[[#This Row],[Total Cost USD]]/Table1[[#This Row],[Volume MT/Head]]),0)</f>
        <v>0</v>
      </c>
      <c r="AD3876" s="6">
        <f>Table1[[#This Row],[Volume MT/Head]]-Table1[[#This Row],[Delivered MT]]</f>
        <v>0</v>
      </c>
      <c r="AE3876" s="6">
        <f>Table1[[#This Row],[Delivered MT]]*Table1[[#This Row],[Average Cost SDG/MT]]</f>
        <v>0</v>
      </c>
    </row>
    <row r="3877" spans="1:31" hidden="1" x14ac:dyDescent="0.2">
      <c r="A3877" s="1">
        <v>3888</v>
      </c>
      <c r="P3877" s="6">
        <f t="shared" si="321"/>
        <v>0</v>
      </c>
      <c r="R3877" s="6">
        <f t="shared" si="322"/>
        <v>0</v>
      </c>
      <c r="S3877" s="57">
        <f t="shared" si="325"/>
        <v>0</v>
      </c>
      <c r="T3877" s="6">
        <f>Table1[[#This Row],[Volume in Units]]*Table1[[#This Row],[Price SDG/Unit]]</f>
        <v>0</v>
      </c>
      <c r="U3877" s="57">
        <f>Table1[[#This Row],[Volume MT/Head]]*Table1[[#This Row],[Price USD/(MT/Head)]]</f>
        <v>0</v>
      </c>
      <c r="W3877" s="28">
        <f>Table1[[#This Row],[Commission SDG/MT]]*Table1[[#This Row],[Volume in Units]]</f>
        <v>0</v>
      </c>
      <c r="Y3877" s="28">
        <f t="shared" si="323"/>
        <v>0</v>
      </c>
      <c r="Z3877" s="6">
        <f>IFERROR((Table1[[#This Row],[Total Cost SDG]]/Table1[[#This Row],[Volume MT/Head]]),0)</f>
        <v>0</v>
      </c>
      <c r="AA3877" s="57" t="e">
        <f t="shared" si="324"/>
        <v>#DIV/0!</v>
      </c>
      <c r="AB3877" s="57">
        <f>IFERROR((Table1[[#This Row],[Total Cost USD]]/Table1[[#This Row],[Volume MT/Head]]),0)</f>
        <v>0</v>
      </c>
      <c r="AD3877" s="6">
        <f>Table1[[#This Row],[Volume MT/Head]]-Table1[[#This Row],[Delivered MT]]</f>
        <v>0</v>
      </c>
      <c r="AE3877" s="6">
        <f>Table1[[#This Row],[Delivered MT]]*Table1[[#This Row],[Average Cost SDG/MT]]</f>
        <v>0</v>
      </c>
    </row>
    <row r="3878" spans="1:31" hidden="1" x14ac:dyDescent="0.2">
      <c r="A3878" s="1">
        <v>3889</v>
      </c>
      <c r="P3878" s="6">
        <f t="shared" si="321"/>
        <v>0</v>
      </c>
      <c r="R3878" s="6">
        <f t="shared" si="322"/>
        <v>0</v>
      </c>
      <c r="S3878" s="57">
        <f t="shared" si="325"/>
        <v>0</v>
      </c>
      <c r="T3878" s="6">
        <f>Table1[[#This Row],[Volume in Units]]*Table1[[#This Row],[Price SDG/Unit]]</f>
        <v>0</v>
      </c>
      <c r="U3878" s="57">
        <f>Table1[[#This Row],[Volume MT/Head]]*Table1[[#This Row],[Price USD/(MT/Head)]]</f>
        <v>0</v>
      </c>
      <c r="W3878" s="28">
        <f>Table1[[#This Row],[Commission SDG/MT]]*Table1[[#This Row],[Volume in Units]]</f>
        <v>0</v>
      </c>
      <c r="Y3878" s="28">
        <f t="shared" si="323"/>
        <v>0</v>
      </c>
      <c r="Z3878" s="6">
        <f>IFERROR((Table1[[#This Row],[Total Cost SDG]]/Table1[[#This Row],[Volume MT/Head]]),0)</f>
        <v>0</v>
      </c>
      <c r="AA3878" s="57" t="e">
        <f t="shared" si="324"/>
        <v>#DIV/0!</v>
      </c>
      <c r="AB3878" s="57">
        <f>IFERROR((Table1[[#This Row],[Total Cost USD]]/Table1[[#This Row],[Volume MT/Head]]),0)</f>
        <v>0</v>
      </c>
      <c r="AD3878" s="6">
        <f>Table1[[#This Row],[Volume MT/Head]]-Table1[[#This Row],[Delivered MT]]</f>
        <v>0</v>
      </c>
      <c r="AE3878" s="6">
        <f>Table1[[#This Row],[Delivered MT]]*Table1[[#This Row],[Average Cost SDG/MT]]</f>
        <v>0</v>
      </c>
    </row>
    <row r="3879" spans="1:31" hidden="1" x14ac:dyDescent="0.2">
      <c r="A3879" s="1">
        <v>3890</v>
      </c>
      <c r="P3879" s="6">
        <f t="shared" si="321"/>
        <v>0</v>
      </c>
      <c r="R3879" s="6">
        <f t="shared" si="322"/>
        <v>0</v>
      </c>
      <c r="S3879" s="57">
        <f t="shared" si="325"/>
        <v>0</v>
      </c>
      <c r="T3879" s="6">
        <f>Table1[[#This Row],[Volume in Units]]*Table1[[#This Row],[Price SDG/Unit]]</f>
        <v>0</v>
      </c>
      <c r="U3879" s="57">
        <f>Table1[[#This Row],[Volume MT/Head]]*Table1[[#This Row],[Price USD/(MT/Head)]]</f>
        <v>0</v>
      </c>
      <c r="W3879" s="28">
        <f>Table1[[#This Row],[Commission SDG/MT]]*Table1[[#This Row],[Volume in Units]]</f>
        <v>0</v>
      </c>
      <c r="Y3879" s="28">
        <f t="shared" si="323"/>
        <v>0</v>
      </c>
      <c r="Z3879" s="6">
        <f>IFERROR((Table1[[#This Row],[Total Cost SDG]]/Table1[[#This Row],[Volume MT/Head]]),0)</f>
        <v>0</v>
      </c>
      <c r="AA3879" s="57" t="e">
        <f t="shared" si="324"/>
        <v>#DIV/0!</v>
      </c>
      <c r="AB3879" s="57">
        <f>IFERROR((Table1[[#This Row],[Total Cost USD]]/Table1[[#This Row],[Volume MT/Head]]),0)</f>
        <v>0</v>
      </c>
      <c r="AD3879" s="6">
        <f>Table1[[#This Row],[Volume MT/Head]]-Table1[[#This Row],[Delivered MT]]</f>
        <v>0</v>
      </c>
      <c r="AE3879" s="6">
        <f>Table1[[#This Row],[Delivered MT]]*Table1[[#This Row],[Average Cost SDG/MT]]</f>
        <v>0</v>
      </c>
    </row>
    <row r="3880" spans="1:31" hidden="1" x14ac:dyDescent="0.2">
      <c r="A3880" s="1">
        <v>3891</v>
      </c>
      <c r="P3880" s="6">
        <f t="shared" si="321"/>
        <v>0</v>
      </c>
      <c r="R3880" s="6">
        <f t="shared" si="322"/>
        <v>0</v>
      </c>
      <c r="S3880" s="57">
        <f t="shared" si="325"/>
        <v>0</v>
      </c>
      <c r="T3880" s="6">
        <f>Table1[[#This Row],[Volume in Units]]*Table1[[#This Row],[Price SDG/Unit]]</f>
        <v>0</v>
      </c>
      <c r="U3880" s="57">
        <f>Table1[[#This Row],[Volume MT/Head]]*Table1[[#This Row],[Price USD/(MT/Head)]]</f>
        <v>0</v>
      </c>
      <c r="W3880" s="28">
        <f>Table1[[#This Row],[Commission SDG/MT]]*Table1[[#This Row],[Volume in Units]]</f>
        <v>0</v>
      </c>
      <c r="Y3880" s="28">
        <f t="shared" si="323"/>
        <v>0</v>
      </c>
      <c r="Z3880" s="6">
        <f>IFERROR((Table1[[#This Row],[Total Cost SDG]]/Table1[[#This Row],[Volume MT/Head]]),0)</f>
        <v>0</v>
      </c>
      <c r="AA3880" s="57" t="e">
        <f t="shared" si="324"/>
        <v>#DIV/0!</v>
      </c>
      <c r="AB3880" s="57">
        <f>IFERROR((Table1[[#This Row],[Total Cost USD]]/Table1[[#This Row],[Volume MT/Head]]),0)</f>
        <v>0</v>
      </c>
      <c r="AD3880" s="6">
        <f>Table1[[#This Row],[Volume MT/Head]]-Table1[[#This Row],[Delivered MT]]</f>
        <v>0</v>
      </c>
      <c r="AE3880" s="6">
        <f>Table1[[#This Row],[Delivered MT]]*Table1[[#This Row],[Average Cost SDG/MT]]</f>
        <v>0</v>
      </c>
    </row>
    <row r="3881" spans="1:31" hidden="1" x14ac:dyDescent="0.2">
      <c r="A3881" s="1">
        <v>3892</v>
      </c>
      <c r="P3881" s="6">
        <f t="shared" si="321"/>
        <v>0</v>
      </c>
      <c r="R3881" s="6">
        <f t="shared" si="322"/>
        <v>0</v>
      </c>
      <c r="S3881" s="57">
        <f t="shared" si="325"/>
        <v>0</v>
      </c>
      <c r="T3881" s="6">
        <f>Table1[[#This Row],[Volume in Units]]*Table1[[#This Row],[Price SDG/Unit]]</f>
        <v>0</v>
      </c>
      <c r="U3881" s="57">
        <f>Table1[[#This Row],[Volume MT/Head]]*Table1[[#This Row],[Price USD/(MT/Head)]]</f>
        <v>0</v>
      </c>
      <c r="W3881" s="28">
        <f>Table1[[#This Row],[Commission SDG/MT]]*Table1[[#This Row],[Volume in Units]]</f>
        <v>0</v>
      </c>
      <c r="Y3881" s="28">
        <f t="shared" si="323"/>
        <v>0</v>
      </c>
      <c r="Z3881" s="6">
        <f>IFERROR((Table1[[#This Row],[Total Cost SDG]]/Table1[[#This Row],[Volume MT/Head]]),0)</f>
        <v>0</v>
      </c>
      <c r="AA3881" s="57" t="e">
        <f t="shared" si="324"/>
        <v>#DIV/0!</v>
      </c>
      <c r="AB3881" s="57">
        <f>IFERROR((Table1[[#This Row],[Total Cost USD]]/Table1[[#This Row],[Volume MT/Head]]),0)</f>
        <v>0</v>
      </c>
      <c r="AD3881" s="6">
        <f>Table1[[#This Row],[Volume MT/Head]]-Table1[[#This Row],[Delivered MT]]</f>
        <v>0</v>
      </c>
      <c r="AE3881" s="6">
        <f>Table1[[#This Row],[Delivered MT]]*Table1[[#This Row],[Average Cost SDG/MT]]</f>
        <v>0</v>
      </c>
    </row>
    <row r="3882" spans="1:31" hidden="1" x14ac:dyDescent="0.2">
      <c r="A3882" s="1">
        <v>3893</v>
      </c>
      <c r="P3882" s="6">
        <f t="shared" si="321"/>
        <v>0</v>
      </c>
      <c r="R3882" s="6">
        <f t="shared" si="322"/>
        <v>0</v>
      </c>
      <c r="S3882" s="57">
        <f t="shared" si="325"/>
        <v>0</v>
      </c>
      <c r="T3882" s="6">
        <f>Table1[[#This Row],[Volume in Units]]*Table1[[#This Row],[Price SDG/Unit]]</f>
        <v>0</v>
      </c>
      <c r="U3882" s="57">
        <f>Table1[[#This Row],[Volume MT/Head]]*Table1[[#This Row],[Price USD/(MT/Head)]]</f>
        <v>0</v>
      </c>
      <c r="W3882" s="28">
        <f>Table1[[#This Row],[Commission SDG/MT]]*Table1[[#This Row],[Volume in Units]]</f>
        <v>0</v>
      </c>
      <c r="Y3882" s="28">
        <f t="shared" si="323"/>
        <v>0</v>
      </c>
      <c r="Z3882" s="6">
        <f>IFERROR((Table1[[#This Row],[Total Cost SDG]]/Table1[[#This Row],[Volume MT/Head]]),0)</f>
        <v>0</v>
      </c>
      <c r="AA3882" s="57" t="e">
        <f t="shared" si="324"/>
        <v>#DIV/0!</v>
      </c>
      <c r="AB3882" s="57">
        <f>IFERROR((Table1[[#This Row],[Total Cost USD]]/Table1[[#This Row],[Volume MT/Head]]),0)</f>
        <v>0</v>
      </c>
      <c r="AD3882" s="6">
        <f>Table1[[#This Row],[Volume MT/Head]]-Table1[[#This Row],[Delivered MT]]</f>
        <v>0</v>
      </c>
      <c r="AE3882" s="6">
        <f>Table1[[#This Row],[Delivered MT]]*Table1[[#This Row],[Average Cost SDG/MT]]</f>
        <v>0</v>
      </c>
    </row>
    <row r="3883" spans="1:31" hidden="1" x14ac:dyDescent="0.2">
      <c r="A3883" s="1">
        <v>3894</v>
      </c>
      <c r="P3883" s="6">
        <f t="shared" si="321"/>
        <v>0</v>
      </c>
      <c r="R3883" s="6">
        <f t="shared" si="322"/>
        <v>0</v>
      </c>
      <c r="S3883" s="57">
        <f t="shared" si="325"/>
        <v>0</v>
      </c>
      <c r="T3883" s="6">
        <f>Table1[[#This Row],[Volume in Units]]*Table1[[#This Row],[Price SDG/Unit]]</f>
        <v>0</v>
      </c>
      <c r="U3883" s="57">
        <f>Table1[[#This Row],[Volume MT/Head]]*Table1[[#This Row],[Price USD/(MT/Head)]]</f>
        <v>0</v>
      </c>
      <c r="W3883" s="28">
        <f>Table1[[#This Row],[Commission SDG/MT]]*Table1[[#This Row],[Volume in Units]]</f>
        <v>0</v>
      </c>
      <c r="Y3883" s="28">
        <f t="shared" si="323"/>
        <v>0</v>
      </c>
      <c r="Z3883" s="6">
        <f>IFERROR((Table1[[#This Row],[Total Cost SDG]]/Table1[[#This Row],[Volume MT/Head]]),0)</f>
        <v>0</v>
      </c>
      <c r="AA3883" s="57" t="e">
        <f t="shared" si="324"/>
        <v>#DIV/0!</v>
      </c>
      <c r="AB3883" s="57">
        <f>IFERROR((Table1[[#This Row],[Total Cost USD]]/Table1[[#This Row],[Volume MT/Head]]),0)</f>
        <v>0</v>
      </c>
      <c r="AD3883" s="6">
        <f>Table1[[#This Row],[Volume MT/Head]]-Table1[[#This Row],[Delivered MT]]</f>
        <v>0</v>
      </c>
      <c r="AE3883" s="6">
        <f>Table1[[#This Row],[Delivered MT]]*Table1[[#This Row],[Average Cost SDG/MT]]</f>
        <v>0</v>
      </c>
    </row>
    <row r="3884" spans="1:31" hidden="1" x14ac:dyDescent="0.2">
      <c r="A3884" s="1">
        <v>3895</v>
      </c>
      <c r="P3884" s="6">
        <f t="shared" si="321"/>
        <v>0</v>
      </c>
      <c r="R3884" s="6">
        <f t="shared" si="322"/>
        <v>0</v>
      </c>
      <c r="S3884" s="57">
        <f t="shared" si="325"/>
        <v>0</v>
      </c>
      <c r="T3884" s="6">
        <f>Table1[[#This Row],[Volume in Units]]*Table1[[#This Row],[Price SDG/Unit]]</f>
        <v>0</v>
      </c>
      <c r="U3884" s="57">
        <f>Table1[[#This Row],[Volume MT/Head]]*Table1[[#This Row],[Price USD/(MT/Head)]]</f>
        <v>0</v>
      </c>
      <c r="W3884" s="28">
        <f>Table1[[#This Row],[Commission SDG/MT]]*Table1[[#This Row],[Volume in Units]]</f>
        <v>0</v>
      </c>
      <c r="Y3884" s="28">
        <f t="shared" si="323"/>
        <v>0</v>
      </c>
      <c r="Z3884" s="6">
        <f>IFERROR((Table1[[#This Row],[Total Cost SDG]]/Table1[[#This Row],[Volume MT/Head]]),0)</f>
        <v>0</v>
      </c>
      <c r="AA3884" s="57" t="e">
        <f t="shared" si="324"/>
        <v>#DIV/0!</v>
      </c>
      <c r="AB3884" s="57">
        <f>IFERROR((Table1[[#This Row],[Total Cost USD]]/Table1[[#This Row],[Volume MT/Head]]),0)</f>
        <v>0</v>
      </c>
      <c r="AD3884" s="6">
        <f>Table1[[#This Row],[Volume MT/Head]]-Table1[[#This Row],[Delivered MT]]</f>
        <v>0</v>
      </c>
      <c r="AE3884" s="6">
        <f>Table1[[#This Row],[Delivered MT]]*Table1[[#This Row],[Average Cost SDG/MT]]</f>
        <v>0</v>
      </c>
    </row>
    <row r="3885" spans="1:31" hidden="1" x14ac:dyDescent="0.2">
      <c r="A3885" s="1">
        <v>3896</v>
      </c>
      <c r="P3885" s="6">
        <f t="shared" si="321"/>
        <v>0</v>
      </c>
      <c r="R3885" s="6">
        <f t="shared" si="322"/>
        <v>0</v>
      </c>
      <c r="S3885" s="57">
        <f t="shared" si="325"/>
        <v>0</v>
      </c>
      <c r="T3885" s="6">
        <f>Table1[[#This Row],[Volume in Units]]*Table1[[#This Row],[Price SDG/Unit]]</f>
        <v>0</v>
      </c>
      <c r="U3885" s="57">
        <f>Table1[[#This Row],[Volume MT/Head]]*Table1[[#This Row],[Price USD/(MT/Head)]]</f>
        <v>0</v>
      </c>
      <c r="W3885" s="28">
        <f>Table1[[#This Row],[Commission SDG/MT]]*Table1[[#This Row],[Volume in Units]]</f>
        <v>0</v>
      </c>
      <c r="Y3885" s="28">
        <f t="shared" si="323"/>
        <v>0</v>
      </c>
      <c r="Z3885" s="6">
        <f>IFERROR((Table1[[#This Row],[Total Cost SDG]]/Table1[[#This Row],[Volume MT/Head]]),0)</f>
        <v>0</v>
      </c>
      <c r="AA3885" s="57" t="e">
        <f t="shared" si="324"/>
        <v>#DIV/0!</v>
      </c>
      <c r="AB3885" s="57">
        <f>IFERROR((Table1[[#This Row],[Total Cost USD]]/Table1[[#This Row],[Volume MT/Head]]),0)</f>
        <v>0</v>
      </c>
      <c r="AD3885" s="6">
        <f>Table1[[#This Row],[Volume MT/Head]]-Table1[[#This Row],[Delivered MT]]</f>
        <v>0</v>
      </c>
      <c r="AE3885" s="6">
        <f>Table1[[#This Row],[Delivered MT]]*Table1[[#This Row],[Average Cost SDG/MT]]</f>
        <v>0</v>
      </c>
    </row>
    <row r="3886" spans="1:31" hidden="1" x14ac:dyDescent="0.2">
      <c r="A3886" s="1">
        <v>3897</v>
      </c>
      <c r="P3886" s="6">
        <f t="shared" si="321"/>
        <v>0</v>
      </c>
      <c r="R3886" s="6">
        <f t="shared" si="322"/>
        <v>0</v>
      </c>
      <c r="S3886" s="57">
        <f t="shared" si="325"/>
        <v>0</v>
      </c>
      <c r="T3886" s="6">
        <f>Table1[[#This Row],[Volume in Units]]*Table1[[#This Row],[Price SDG/Unit]]</f>
        <v>0</v>
      </c>
      <c r="U3886" s="57">
        <f>Table1[[#This Row],[Volume MT/Head]]*Table1[[#This Row],[Price USD/(MT/Head)]]</f>
        <v>0</v>
      </c>
      <c r="W3886" s="28">
        <f>Table1[[#This Row],[Commission SDG/MT]]*Table1[[#This Row],[Volume in Units]]</f>
        <v>0</v>
      </c>
      <c r="Y3886" s="28">
        <f t="shared" si="323"/>
        <v>0</v>
      </c>
      <c r="Z3886" s="6">
        <f>IFERROR((Table1[[#This Row],[Total Cost SDG]]/Table1[[#This Row],[Volume MT/Head]]),0)</f>
        <v>0</v>
      </c>
      <c r="AA3886" s="57" t="e">
        <f t="shared" si="324"/>
        <v>#DIV/0!</v>
      </c>
      <c r="AB3886" s="57">
        <f>IFERROR((Table1[[#This Row],[Total Cost USD]]/Table1[[#This Row],[Volume MT/Head]]),0)</f>
        <v>0</v>
      </c>
      <c r="AD3886" s="6">
        <f>Table1[[#This Row],[Volume MT/Head]]-Table1[[#This Row],[Delivered MT]]</f>
        <v>0</v>
      </c>
      <c r="AE3886" s="6">
        <f>Table1[[#This Row],[Delivered MT]]*Table1[[#This Row],[Average Cost SDG/MT]]</f>
        <v>0</v>
      </c>
    </row>
    <row r="3887" spans="1:31" hidden="1" x14ac:dyDescent="0.2">
      <c r="A3887" s="1">
        <v>3898</v>
      </c>
      <c r="P3887" s="6">
        <f t="shared" si="321"/>
        <v>0</v>
      </c>
      <c r="R3887" s="6">
        <f t="shared" si="322"/>
        <v>0</v>
      </c>
      <c r="S3887" s="57">
        <f t="shared" si="325"/>
        <v>0</v>
      </c>
      <c r="T3887" s="6">
        <f>Table1[[#This Row],[Volume in Units]]*Table1[[#This Row],[Price SDG/Unit]]</f>
        <v>0</v>
      </c>
      <c r="U3887" s="57">
        <f>Table1[[#This Row],[Volume MT/Head]]*Table1[[#This Row],[Price USD/(MT/Head)]]</f>
        <v>0</v>
      </c>
      <c r="W3887" s="28">
        <f>Table1[[#This Row],[Commission SDG/MT]]*Table1[[#This Row],[Volume in Units]]</f>
        <v>0</v>
      </c>
      <c r="Y3887" s="28">
        <f t="shared" si="323"/>
        <v>0</v>
      </c>
      <c r="Z3887" s="6">
        <f>IFERROR((Table1[[#This Row],[Total Cost SDG]]/Table1[[#This Row],[Volume MT/Head]]),0)</f>
        <v>0</v>
      </c>
      <c r="AA3887" s="57" t="e">
        <f t="shared" si="324"/>
        <v>#DIV/0!</v>
      </c>
      <c r="AB3887" s="57">
        <f>IFERROR((Table1[[#This Row],[Total Cost USD]]/Table1[[#This Row],[Volume MT/Head]]),0)</f>
        <v>0</v>
      </c>
      <c r="AD3887" s="6">
        <f>Table1[[#This Row],[Volume MT/Head]]-Table1[[#This Row],[Delivered MT]]</f>
        <v>0</v>
      </c>
      <c r="AE3887" s="6">
        <f>Table1[[#This Row],[Delivered MT]]*Table1[[#This Row],[Average Cost SDG/MT]]</f>
        <v>0</v>
      </c>
    </row>
    <row r="3888" spans="1:31" hidden="1" x14ac:dyDescent="0.2">
      <c r="A3888" s="1">
        <v>3899</v>
      </c>
      <c r="P3888" s="6">
        <f t="shared" si="321"/>
        <v>0</v>
      </c>
      <c r="R3888" s="6">
        <f t="shared" si="322"/>
        <v>0</v>
      </c>
      <c r="S3888" s="57">
        <f t="shared" si="325"/>
        <v>0</v>
      </c>
      <c r="T3888" s="6">
        <f>Table1[[#This Row],[Volume in Units]]*Table1[[#This Row],[Price SDG/Unit]]</f>
        <v>0</v>
      </c>
      <c r="U3888" s="57">
        <f>Table1[[#This Row],[Volume MT/Head]]*Table1[[#This Row],[Price USD/(MT/Head)]]</f>
        <v>0</v>
      </c>
      <c r="W3888" s="28">
        <f>Table1[[#This Row],[Commission SDG/MT]]*Table1[[#This Row],[Volume in Units]]</f>
        <v>0</v>
      </c>
      <c r="Y3888" s="28">
        <f t="shared" si="323"/>
        <v>0</v>
      </c>
      <c r="Z3888" s="6">
        <f>IFERROR((Table1[[#This Row],[Total Cost SDG]]/Table1[[#This Row],[Volume MT/Head]]),0)</f>
        <v>0</v>
      </c>
      <c r="AA3888" s="57" t="e">
        <f t="shared" si="324"/>
        <v>#DIV/0!</v>
      </c>
      <c r="AB3888" s="57">
        <f>IFERROR((Table1[[#This Row],[Total Cost USD]]/Table1[[#This Row],[Volume MT/Head]]),0)</f>
        <v>0</v>
      </c>
      <c r="AD3888" s="6">
        <f>Table1[[#This Row],[Volume MT/Head]]-Table1[[#This Row],[Delivered MT]]</f>
        <v>0</v>
      </c>
      <c r="AE3888" s="6">
        <f>Table1[[#This Row],[Delivered MT]]*Table1[[#This Row],[Average Cost SDG/MT]]</f>
        <v>0</v>
      </c>
    </row>
    <row r="3889" spans="1:31" hidden="1" x14ac:dyDescent="0.2">
      <c r="A3889" s="1">
        <v>3900</v>
      </c>
      <c r="P3889" s="6">
        <f t="shared" si="321"/>
        <v>0</v>
      </c>
      <c r="R3889" s="6">
        <f t="shared" si="322"/>
        <v>0</v>
      </c>
      <c r="S3889" s="57">
        <f t="shared" si="325"/>
        <v>0</v>
      </c>
      <c r="T3889" s="6">
        <f>Table1[[#This Row],[Volume in Units]]*Table1[[#This Row],[Price SDG/Unit]]</f>
        <v>0</v>
      </c>
      <c r="U3889" s="57">
        <f>Table1[[#This Row],[Volume MT/Head]]*Table1[[#This Row],[Price USD/(MT/Head)]]</f>
        <v>0</v>
      </c>
      <c r="W3889" s="28">
        <f>Table1[[#This Row],[Commission SDG/MT]]*Table1[[#This Row],[Volume in Units]]</f>
        <v>0</v>
      </c>
      <c r="Y3889" s="28">
        <f t="shared" si="323"/>
        <v>0</v>
      </c>
      <c r="Z3889" s="6">
        <f>IFERROR((Table1[[#This Row],[Total Cost SDG]]/Table1[[#This Row],[Volume MT/Head]]),0)</f>
        <v>0</v>
      </c>
      <c r="AA3889" s="57" t="e">
        <f t="shared" si="324"/>
        <v>#DIV/0!</v>
      </c>
      <c r="AB3889" s="57">
        <f>IFERROR((Table1[[#This Row],[Total Cost USD]]/Table1[[#This Row],[Volume MT/Head]]),0)</f>
        <v>0</v>
      </c>
      <c r="AD3889" s="6">
        <f>Table1[[#This Row],[Volume MT/Head]]-Table1[[#This Row],[Delivered MT]]</f>
        <v>0</v>
      </c>
      <c r="AE3889" s="6">
        <f>Table1[[#This Row],[Delivered MT]]*Table1[[#This Row],[Average Cost SDG/MT]]</f>
        <v>0</v>
      </c>
    </row>
    <row r="3890" spans="1:31" hidden="1" x14ac:dyDescent="0.2">
      <c r="A3890" s="1">
        <v>3901</v>
      </c>
      <c r="P3890" s="6">
        <f t="shared" si="321"/>
        <v>0</v>
      </c>
      <c r="R3890" s="6">
        <f t="shared" si="322"/>
        <v>0</v>
      </c>
      <c r="S3890" s="57">
        <f t="shared" si="325"/>
        <v>0</v>
      </c>
      <c r="T3890" s="6">
        <f>Table1[[#This Row],[Volume in Units]]*Table1[[#This Row],[Price SDG/Unit]]</f>
        <v>0</v>
      </c>
      <c r="U3890" s="57">
        <f>Table1[[#This Row],[Volume MT/Head]]*Table1[[#This Row],[Price USD/(MT/Head)]]</f>
        <v>0</v>
      </c>
      <c r="W3890" s="28">
        <f>Table1[[#This Row],[Commission SDG/MT]]*Table1[[#This Row],[Volume in Units]]</f>
        <v>0</v>
      </c>
      <c r="Y3890" s="28">
        <f t="shared" si="323"/>
        <v>0</v>
      </c>
      <c r="Z3890" s="6">
        <f>IFERROR((Table1[[#This Row],[Total Cost SDG]]/Table1[[#This Row],[Volume MT/Head]]),0)</f>
        <v>0</v>
      </c>
      <c r="AA3890" s="57" t="e">
        <f t="shared" si="324"/>
        <v>#DIV/0!</v>
      </c>
      <c r="AB3890" s="57">
        <f>IFERROR((Table1[[#This Row],[Total Cost USD]]/Table1[[#This Row],[Volume MT/Head]]),0)</f>
        <v>0</v>
      </c>
      <c r="AD3890" s="6">
        <f>Table1[[#This Row],[Volume MT/Head]]-Table1[[#This Row],[Delivered MT]]</f>
        <v>0</v>
      </c>
      <c r="AE3890" s="6">
        <f>Table1[[#This Row],[Delivered MT]]*Table1[[#This Row],[Average Cost SDG/MT]]</f>
        <v>0</v>
      </c>
    </row>
    <row r="3891" spans="1:31" hidden="1" x14ac:dyDescent="0.2">
      <c r="A3891" s="1">
        <v>3902</v>
      </c>
      <c r="P3891" s="6">
        <f t="shared" si="321"/>
        <v>0</v>
      </c>
      <c r="R3891" s="6">
        <f t="shared" si="322"/>
        <v>0</v>
      </c>
      <c r="S3891" s="57">
        <f t="shared" si="325"/>
        <v>0</v>
      </c>
      <c r="T3891" s="6">
        <f>Table1[[#This Row],[Volume in Units]]*Table1[[#This Row],[Price SDG/Unit]]</f>
        <v>0</v>
      </c>
      <c r="U3891" s="57">
        <f>Table1[[#This Row],[Volume MT/Head]]*Table1[[#This Row],[Price USD/(MT/Head)]]</f>
        <v>0</v>
      </c>
      <c r="W3891" s="28">
        <f>Table1[[#This Row],[Commission SDG/MT]]*Table1[[#This Row],[Volume in Units]]</f>
        <v>0</v>
      </c>
      <c r="Y3891" s="28">
        <f t="shared" si="323"/>
        <v>0</v>
      </c>
      <c r="Z3891" s="6">
        <f>IFERROR((Table1[[#This Row],[Total Cost SDG]]/Table1[[#This Row],[Volume MT/Head]]),0)</f>
        <v>0</v>
      </c>
      <c r="AA3891" s="57" t="e">
        <f t="shared" si="324"/>
        <v>#DIV/0!</v>
      </c>
      <c r="AB3891" s="57">
        <f>IFERROR((Table1[[#This Row],[Total Cost USD]]/Table1[[#This Row],[Volume MT/Head]]),0)</f>
        <v>0</v>
      </c>
      <c r="AD3891" s="6">
        <f>Table1[[#This Row],[Volume MT/Head]]-Table1[[#This Row],[Delivered MT]]</f>
        <v>0</v>
      </c>
      <c r="AE3891" s="6">
        <f>Table1[[#This Row],[Delivered MT]]*Table1[[#This Row],[Average Cost SDG/MT]]</f>
        <v>0</v>
      </c>
    </row>
    <row r="3892" spans="1:31" hidden="1" x14ac:dyDescent="0.2">
      <c r="A3892" s="1">
        <v>3903</v>
      </c>
      <c r="P3892" s="6">
        <f t="shared" si="321"/>
        <v>0</v>
      </c>
      <c r="R3892" s="6">
        <f t="shared" si="322"/>
        <v>0</v>
      </c>
      <c r="S3892" s="57">
        <f t="shared" si="325"/>
        <v>0</v>
      </c>
      <c r="T3892" s="6">
        <f>Table1[[#This Row],[Volume in Units]]*Table1[[#This Row],[Price SDG/Unit]]</f>
        <v>0</v>
      </c>
      <c r="U3892" s="57">
        <f>Table1[[#This Row],[Volume MT/Head]]*Table1[[#This Row],[Price USD/(MT/Head)]]</f>
        <v>0</v>
      </c>
      <c r="W3892" s="28">
        <f>Table1[[#This Row],[Commission SDG/MT]]*Table1[[#This Row],[Volume in Units]]</f>
        <v>0</v>
      </c>
      <c r="Y3892" s="28">
        <f t="shared" si="323"/>
        <v>0</v>
      </c>
      <c r="Z3892" s="6">
        <f>IFERROR((Table1[[#This Row],[Total Cost SDG]]/Table1[[#This Row],[Volume MT/Head]]),0)</f>
        <v>0</v>
      </c>
      <c r="AA3892" s="57" t="e">
        <f t="shared" si="324"/>
        <v>#DIV/0!</v>
      </c>
      <c r="AB3892" s="57">
        <f>IFERROR((Table1[[#This Row],[Total Cost USD]]/Table1[[#This Row],[Volume MT/Head]]),0)</f>
        <v>0</v>
      </c>
      <c r="AD3892" s="6">
        <f>Table1[[#This Row],[Volume MT/Head]]-Table1[[#This Row],[Delivered MT]]</f>
        <v>0</v>
      </c>
      <c r="AE3892" s="6">
        <f>Table1[[#This Row],[Delivered MT]]*Table1[[#This Row],[Average Cost SDG/MT]]</f>
        <v>0</v>
      </c>
    </row>
    <row r="3893" spans="1:31" hidden="1" x14ac:dyDescent="0.2">
      <c r="A3893" s="1">
        <v>3904</v>
      </c>
      <c r="P3893" s="6">
        <f t="shared" si="321"/>
        <v>0</v>
      </c>
      <c r="R3893" s="6">
        <f t="shared" si="322"/>
        <v>0</v>
      </c>
      <c r="S3893" s="57">
        <f t="shared" si="325"/>
        <v>0</v>
      </c>
      <c r="T3893" s="6">
        <f>Table1[[#This Row],[Volume in Units]]*Table1[[#This Row],[Price SDG/Unit]]</f>
        <v>0</v>
      </c>
      <c r="U3893" s="57">
        <f>Table1[[#This Row],[Volume MT/Head]]*Table1[[#This Row],[Price USD/(MT/Head)]]</f>
        <v>0</v>
      </c>
      <c r="W3893" s="28">
        <f>Table1[[#This Row],[Commission SDG/MT]]*Table1[[#This Row],[Volume in Units]]</f>
        <v>0</v>
      </c>
      <c r="Y3893" s="28">
        <f t="shared" si="323"/>
        <v>0</v>
      </c>
      <c r="Z3893" s="6">
        <f>IFERROR((Table1[[#This Row],[Total Cost SDG]]/Table1[[#This Row],[Volume MT/Head]]),0)</f>
        <v>0</v>
      </c>
      <c r="AA3893" s="57" t="e">
        <f t="shared" si="324"/>
        <v>#DIV/0!</v>
      </c>
      <c r="AB3893" s="57">
        <f>IFERROR((Table1[[#This Row],[Total Cost USD]]/Table1[[#This Row],[Volume MT/Head]]),0)</f>
        <v>0</v>
      </c>
      <c r="AD3893" s="6">
        <f>Table1[[#This Row],[Volume MT/Head]]-Table1[[#This Row],[Delivered MT]]</f>
        <v>0</v>
      </c>
      <c r="AE3893" s="6">
        <f>Table1[[#This Row],[Delivered MT]]*Table1[[#This Row],[Average Cost SDG/MT]]</f>
        <v>0</v>
      </c>
    </row>
    <row r="3894" spans="1:31" hidden="1" x14ac:dyDescent="0.2">
      <c r="A3894" s="1">
        <v>3905</v>
      </c>
      <c r="P3894" s="6">
        <f t="shared" si="321"/>
        <v>0</v>
      </c>
      <c r="R3894" s="6">
        <f t="shared" si="322"/>
        <v>0</v>
      </c>
      <c r="S3894" s="57">
        <f t="shared" si="325"/>
        <v>0</v>
      </c>
      <c r="T3894" s="6">
        <f>Table1[[#This Row],[Volume in Units]]*Table1[[#This Row],[Price SDG/Unit]]</f>
        <v>0</v>
      </c>
      <c r="U3894" s="57">
        <f>Table1[[#This Row],[Volume MT/Head]]*Table1[[#This Row],[Price USD/(MT/Head)]]</f>
        <v>0</v>
      </c>
      <c r="W3894" s="28">
        <f>Table1[[#This Row],[Commission SDG/MT]]*Table1[[#This Row],[Volume in Units]]</f>
        <v>0</v>
      </c>
      <c r="Y3894" s="28">
        <f t="shared" si="323"/>
        <v>0</v>
      </c>
      <c r="Z3894" s="6">
        <f>IFERROR((Table1[[#This Row],[Total Cost SDG]]/Table1[[#This Row],[Volume MT/Head]]),0)</f>
        <v>0</v>
      </c>
      <c r="AA3894" s="57" t="e">
        <f t="shared" si="324"/>
        <v>#DIV/0!</v>
      </c>
      <c r="AB3894" s="57">
        <f>IFERROR((Table1[[#This Row],[Total Cost USD]]/Table1[[#This Row],[Volume MT/Head]]),0)</f>
        <v>0</v>
      </c>
      <c r="AD3894" s="6">
        <f>Table1[[#This Row],[Volume MT/Head]]-Table1[[#This Row],[Delivered MT]]</f>
        <v>0</v>
      </c>
      <c r="AE3894" s="6">
        <f>Table1[[#This Row],[Delivered MT]]*Table1[[#This Row],[Average Cost SDG/MT]]</f>
        <v>0</v>
      </c>
    </row>
    <row r="3895" spans="1:31" hidden="1" x14ac:dyDescent="0.2">
      <c r="A3895" s="1">
        <v>3906</v>
      </c>
      <c r="P3895" s="6">
        <f t="shared" si="321"/>
        <v>0</v>
      </c>
      <c r="R3895" s="6">
        <f t="shared" si="322"/>
        <v>0</v>
      </c>
      <c r="S3895" s="57">
        <f t="shared" si="325"/>
        <v>0</v>
      </c>
      <c r="T3895" s="6">
        <f>Table1[[#This Row],[Volume in Units]]*Table1[[#This Row],[Price SDG/Unit]]</f>
        <v>0</v>
      </c>
      <c r="U3895" s="57">
        <f>Table1[[#This Row],[Volume MT/Head]]*Table1[[#This Row],[Price USD/(MT/Head)]]</f>
        <v>0</v>
      </c>
      <c r="W3895" s="28">
        <f>Table1[[#This Row],[Commission SDG/MT]]*Table1[[#This Row],[Volume in Units]]</f>
        <v>0</v>
      </c>
      <c r="Y3895" s="28">
        <f t="shared" si="323"/>
        <v>0</v>
      </c>
      <c r="Z3895" s="6">
        <f>IFERROR((Table1[[#This Row],[Total Cost SDG]]/Table1[[#This Row],[Volume MT/Head]]),0)</f>
        <v>0</v>
      </c>
      <c r="AA3895" s="57" t="e">
        <f t="shared" si="324"/>
        <v>#DIV/0!</v>
      </c>
      <c r="AB3895" s="57">
        <f>IFERROR((Table1[[#This Row],[Total Cost USD]]/Table1[[#This Row],[Volume MT/Head]]),0)</f>
        <v>0</v>
      </c>
      <c r="AD3895" s="6">
        <f>Table1[[#This Row],[Volume MT/Head]]-Table1[[#This Row],[Delivered MT]]</f>
        <v>0</v>
      </c>
      <c r="AE3895" s="6">
        <f>Table1[[#This Row],[Delivered MT]]*Table1[[#This Row],[Average Cost SDG/MT]]</f>
        <v>0</v>
      </c>
    </row>
    <row r="3896" spans="1:31" hidden="1" x14ac:dyDescent="0.2">
      <c r="A3896" s="1">
        <v>3907</v>
      </c>
      <c r="P3896" s="6">
        <f t="shared" si="321"/>
        <v>0</v>
      </c>
      <c r="R3896" s="6">
        <f t="shared" si="322"/>
        <v>0</v>
      </c>
      <c r="S3896" s="57">
        <f t="shared" si="325"/>
        <v>0</v>
      </c>
      <c r="T3896" s="6">
        <f>Table1[[#This Row],[Volume in Units]]*Table1[[#This Row],[Price SDG/Unit]]</f>
        <v>0</v>
      </c>
      <c r="U3896" s="57">
        <f>Table1[[#This Row],[Volume MT/Head]]*Table1[[#This Row],[Price USD/(MT/Head)]]</f>
        <v>0</v>
      </c>
      <c r="W3896" s="28">
        <f>Table1[[#This Row],[Commission SDG/MT]]*Table1[[#This Row],[Volume in Units]]</f>
        <v>0</v>
      </c>
      <c r="Y3896" s="28">
        <f t="shared" si="323"/>
        <v>0</v>
      </c>
      <c r="Z3896" s="6">
        <f>IFERROR((Table1[[#This Row],[Total Cost SDG]]/Table1[[#This Row],[Volume MT/Head]]),0)</f>
        <v>0</v>
      </c>
      <c r="AA3896" s="57" t="e">
        <f t="shared" si="324"/>
        <v>#DIV/0!</v>
      </c>
      <c r="AB3896" s="57">
        <f>IFERROR((Table1[[#This Row],[Total Cost USD]]/Table1[[#This Row],[Volume MT/Head]]),0)</f>
        <v>0</v>
      </c>
      <c r="AD3896" s="6">
        <f>Table1[[#This Row],[Volume MT/Head]]-Table1[[#This Row],[Delivered MT]]</f>
        <v>0</v>
      </c>
      <c r="AE3896" s="6">
        <f>Table1[[#This Row],[Delivered MT]]*Table1[[#This Row],[Average Cost SDG/MT]]</f>
        <v>0</v>
      </c>
    </row>
    <row r="3897" spans="1:31" hidden="1" x14ac:dyDescent="0.2">
      <c r="A3897" s="1">
        <v>3908</v>
      </c>
      <c r="P3897" s="6">
        <f t="shared" si="321"/>
        <v>0</v>
      </c>
      <c r="R3897" s="6">
        <f t="shared" si="322"/>
        <v>0</v>
      </c>
      <c r="S3897" s="57">
        <f t="shared" si="325"/>
        <v>0</v>
      </c>
      <c r="T3897" s="6">
        <f>Table1[[#This Row],[Volume in Units]]*Table1[[#This Row],[Price SDG/Unit]]</f>
        <v>0</v>
      </c>
      <c r="U3897" s="57">
        <f>Table1[[#This Row],[Volume MT/Head]]*Table1[[#This Row],[Price USD/(MT/Head)]]</f>
        <v>0</v>
      </c>
      <c r="W3897" s="28">
        <f>Table1[[#This Row],[Commission SDG/MT]]*Table1[[#This Row],[Volume in Units]]</f>
        <v>0</v>
      </c>
      <c r="Y3897" s="28">
        <f t="shared" si="323"/>
        <v>0</v>
      </c>
      <c r="Z3897" s="6">
        <f>IFERROR((Table1[[#This Row],[Total Cost SDG]]/Table1[[#This Row],[Volume MT/Head]]),0)</f>
        <v>0</v>
      </c>
      <c r="AA3897" s="57" t="e">
        <f t="shared" si="324"/>
        <v>#DIV/0!</v>
      </c>
      <c r="AB3897" s="57">
        <f>IFERROR((Table1[[#This Row],[Total Cost USD]]/Table1[[#This Row],[Volume MT/Head]]),0)</f>
        <v>0</v>
      </c>
      <c r="AD3897" s="6">
        <f>Table1[[#This Row],[Volume MT/Head]]-Table1[[#This Row],[Delivered MT]]</f>
        <v>0</v>
      </c>
      <c r="AE3897" s="6">
        <f>Table1[[#This Row],[Delivered MT]]*Table1[[#This Row],[Average Cost SDG/MT]]</f>
        <v>0</v>
      </c>
    </row>
    <row r="3898" spans="1:31" hidden="1" x14ac:dyDescent="0.2">
      <c r="A3898" s="1">
        <v>3909</v>
      </c>
      <c r="P3898" s="6">
        <f t="shared" si="321"/>
        <v>0</v>
      </c>
      <c r="R3898" s="6">
        <f t="shared" si="322"/>
        <v>0</v>
      </c>
      <c r="S3898" s="57">
        <f t="shared" si="325"/>
        <v>0</v>
      </c>
      <c r="T3898" s="6">
        <f>Table1[[#This Row],[Volume in Units]]*Table1[[#This Row],[Price SDG/Unit]]</f>
        <v>0</v>
      </c>
      <c r="U3898" s="57">
        <f>Table1[[#This Row],[Volume MT/Head]]*Table1[[#This Row],[Price USD/(MT/Head)]]</f>
        <v>0</v>
      </c>
      <c r="W3898" s="28">
        <f>Table1[[#This Row],[Commission SDG/MT]]*Table1[[#This Row],[Volume in Units]]</f>
        <v>0</v>
      </c>
      <c r="Y3898" s="28">
        <f t="shared" si="323"/>
        <v>0</v>
      </c>
      <c r="Z3898" s="6">
        <f>IFERROR((Table1[[#This Row],[Total Cost SDG]]/Table1[[#This Row],[Volume MT/Head]]),0)</f>
        <v>0</v>
      </c>
      <c r="AA3898" s="57" t="e">
        <f t="shared" si="324"/>
        <v>#DIV/0!</v>
      </c>
      <c r="AB3898" s="57">
        <f>IFERROR((Table1[[#This Row],[Total Cost USD]]/Table1[[#This Row],[Volume MT/Head]]),0)</f>
        <v>0</v>
      </c>
      <c r="AD3898" s="6">
        <f>Table1[[#This Row],[Volume MT/Head]]-Table1[[#This Row],[Delivered MT]]</f>
        <v>0</v>
      </c>
      <c r="AE3898" s="6">
        <f>Table1[[#This Row],[Delivered MT]]*Table1[[#This Row],[Average Cost SDG/MT]]</f>
        <v>0</v>
      </c>
    </row>
    <row r="3899" spans="1:31" hidden="1" x14ac:dyDescent="0.2">
      <c r="A3899" s="1">
        <v>3910</v>
      </c>
      <c r="P3899" s="6">
        <f t="shared" si="321"/>
        <v>0</v>
      </c>
      <c r="R3899" s="6">
        <f t="shared" si="322"/>
        <v>0</v>
      </c>
      <c r="S3899" s="57">
        <f t="shared" si="325"/>
        <v>0</v>
      </c>
      <c r="T3899" s="6">
        <f>Table1[[#This Row],[Volume in Units]]*Table1[[#This Row],[Price SDG/Unit]]</f>
        <v>0</v>
      </c>
      <c r="U3899" s="57">
        <f>Table1[[#This Row],[Volume MT/Head]]*Table1[[#This Row],[Price USD/(MT/Head)]]</f>
        <v>0</v>
      </c>
      <c r="W3899" s="28">
        <f>Table1[[#This Row],[Commission SDG/MT]]*Table1[[#This Row],[Volume in Units]]</f>
        <v>0</v>
      </c>
      <c r="Y3899" s="28">
        <f t="shared" si="323"/>
        <v>0</v>
      </c>
      <c r="Z3899" s="6">
        <f>IFERROR((Table1[[#This Row],[Total Cost SDG]]/Table1[[#This Row],[Volume MT/Head]]),0)</f>
        <v>0</v>
      </c>
      <c r="AA3899" s="57" t="e">
        <f t="shared" si="324"/>
        <v>#DIV/0!</v>
      </c>
      <c r="AB3899" s="57">
        <f>IFERROR((Table1[[#This Row],[Total Cost USD]]/Table1[[#This Row],[Volume MT/Head]]),0)</f>
        <v>0</v>
      </c>
      <c r="AD3899" s="6">
        <f>Table1[[#This Row],[Volume MT/Head]]-Table1[[#This Row],[Delivered MT]]</f>
        <v>0</v>
      </c>
      <c r="AE3899" s="6">
        <f>Table1[[#This Row],[Delivered MT]]*Table1[[#This Row],[Average Cost SDG/MT]]</f>
        <v>0</v>
      </c>
    </row>
    <row r="3900" spans="1:31" hidden="1" x14ac:dyDescent="0.2">
      <c r="A3900" s="1">
        <v>3911</v>
      </c>
      <c r="P3900" s="6">
        <f t="shared" si="321"/>
        <v>0</v>
      </c>
      <c r="R3900" s="6">
        <f t="shared" si="322"/>
        <v>0</v>
      </c>
      <c r="S3900" s="57">
        <f t="shared" si="325"/>
        <v>0</v>
      </c>
      <c r="T3900" s="6">
        <f>Table1[[#This Row],[Volume in Units]]*Table1[[#This Row],[Price SDG/Unit]]</f>
        <v>0</v>
      </c>
      <c r="U3900" s="57">
        <f>Table1[[#This Row],[Volume MT/Head]]*Table1[[#This Row],[Price USD/(MT/Head)]]</f>
        <v>0</v>
      </c>
      <c r="W3900" s="28">
        <f>Table1[[#This Row],[Commission SDG/MT]]*Table1[[#This Row],[Volume in Units]]</f>
        <v>0</v>
      </c>
      <c r="Y3900" s="28">
        <f t="shared" si="323"/>
        <v>0</v>
      </c>
      <c r="Z3900" s="6">
        <f>IFERROR((Table1[[#This Row],[Total Cost SDG]]/Table1[[#This Row],[Volume MT/Head]]),0)</f>
        <v>0</v>
      </c>
      <c r="AA3900" s="57" t="e">
        <f t="shared" si="324"/>
        <v>#DIV/0!</v>
      </c>
      <c r="AB3900" s="57">
        <f>IFERROR((Table1[[#This Row],[Total Cost USD]]/Table1[[#This Row],[Volume MT/Head]]),0)</f>
        <v>0</v>
      </c>
      <c r="AD3900" s="6">
        <f>Table1[[#This Row],[Volume MT/Head]]-Table1[[#This Row],[Delivered MT]]</f>
        <v>0</v>
      </c>
      <c r="AE3900" s="6">
        <f>Table1[[#This Row],[Delivered MT]]*Table1[[#This Row],[Average Cost SDG/MT]]</f>
        <v>0</v>
      </c>
    </row>
    <row r="3901" spans="1:31" hidden="1" x14ac:dyDescent="0.2">
      <c r="A3901" s="1">
        <v>3912</v>
      </c>
      <c r="P3901" s="6">
        <f t="shared" si="321"/>
        <v>0</v>
      </c>
      <c r="R3901" s="6">
        <f t="shared" si="322"/>
        <v>0</v>
      </c>
      <c r="S3901" s="57">
        <f t="shared" si="325"/>
        <v>0</v>
      </c>
      <c r="T3901" s="6">
        <f>Table1[[#This Row],[Volume in Units]]*Table1[[#This Row],[Price SDG/Unit]]</f>
        <v>0</v>
      </c>
      <c r="U3901" s="57">
        <f>Table1[[#This Row],[Volume MT/Head]]*Table1[[#This Row],[Price USD/(MT/Head)]]</f>
        <v>0</v>
      </c>
      <c r="W3901" s="28">
        <f>Table1[[#This Row],[Commission SDG/MT]]*Table1[[#This Row],[Volume in Units]]</f>
        <v>0</v>
      </c>
      <c r="Y3901" s="28">
        <f t="shared" si="323"/>
        <v>0</v>
      </c>
      <c r="Z3901" s="6">
        <f>IFERROR((Table1[[#This Row],[Total Cost SDG]]/Table1[[#This Row],[Volume MT/Head]]),0)</f>
        <v>0</v>
      </c>
      <c r="AA3901" s="57" t="e">
        <f t="shared" si="324"/>
        <v>#DIV/0!</v>
      </c>
      <c r="AB3901" s="57">
        <f>IFERROR((Table1[[#This Row],[Total Cost USD]]/Table1[[#This Row],[Volume MT/Head]]),0)</f>
        <v>0</v>
      </c>
      <c r="AD3901" s="6">
        <f>Table1[[#This Row],[Volume MT/Head]]-Table1[[#This Row],[Delivered MT]]</f>
        <v>0</v>
      </c>
      <c r="AE3901" s="6">
        <f>Table1[[#This Row],[Delivered MT]]*Table1[[#This Row],[Average Cost SDG/MT]]</f>
        <v>0</v>
      </c>
    </row>
    <row r="3902" spans="1:31" hidden="1" x14ac:dyDescent="0.2">
      <c r="A3902" s="1">
        <v>3913</v>
      </c>
      <c r="P3902" s="6">
        <f t="shared" si="321"/>
        <v>0</v>
      </c>
      <c r="R3902" s="6">
        <f t="shared" si="322"/>
        <v>0</v>
      </c>
      <c r="S3902" s="57">
        <f t="shared" si="325"/>
        <v>0</v>
      </c>
      <c r="T3902" s="6">
        <f>Table1[[#This Row],[Volume in Units]]*Table1[[#This Row],[Price SDG/Unit]]</f>
        <v>0</v>
      </c>
      <c r="U3902" s="57">
        <f>Table1[[#This Row],[Volume MT/Head]]*Table1[[#This Row],[Price USD/(MT/Head)]]</f>
        <v>0</v>
      </c>
      <c r="W3902" s="28">
        <f>Table1[[#This Row],[Commission SDG/MT]]*Table1[[#This Row],[Volume in Units]]</f>
        <v>0</v>
      </c>
      <c r="Y3902" s="28">
        <f t="shared" si="323"/>
        <v>0</v>
      </c>
      <c r="Z3902" s="6">
        <f>IFERROR((Table1[[#This Row],[Total Cost SDG]]/Table1[[#This Row],[Volume MT/Head]]),0)</f>
        <v>0</v>
      </c>
      <c r="AA3902" s="57" t="e">
        <f t="shared" si="324"/>
        <v>#DIV/0!</v>
      </c>
      <c r="AB3902" s="57">
        <f>IFERROR((Table1[[#This Row],[Total Cost USD]]/Table1[[#This Row],[Volume MT/Head]]),0)</f>
        <v>0</v>
      </c>
      <c r="AD3902" s="6">
        <f>Table1[[#This Row],[Volume MT/Head]]-Table1[[#This Row],[Delivered MT]]</f>
        <v>0</v>
      </c>
      <c r="AE3902" s="6">
        <f>Table1[[#This Row],[Delivered MT]]*Table1[[#This Row],[Average Cost SDG/MT]]</f>
        <v>0</v>
      </c>
    </row>
    <row r="3903" spans="1:31" hidden="1" x14ac:dyDescent="0.2">
      <c r="A3903" s="1">
        <v>3914</v>
      </c>
      <c r="P3903" s="6">
        <f t="shared" si="321"/>
        <v>0</v>
      </c>
      <c r="R3903" s="6">
        <f t="shared" si="322"/>
        <v>0</v>
      </c>
      <c r="S3903" s="57">
        <f t="shared" si="325"/>
        <v>0</v>
      </c>
      <c r="T3903" s="6">
        <f>Table1[[#This Row],[Volume in Units]]*Table1[[#This Row],[Price SDG/Unit]]</f>
        <v>0</v>
      </c>
      <c r="U3903" s="57">
        <f>Table1[[#This Row],[Volume MT/Head]]*Table1[[#This Row],[Price USD/(MT/Head)]]</f>
        <v>0</v>
      </c>
      <c r="W3903" s="28">
        <f>Table1[[#This Row],[Commission SDG/MT]]*Table1[[#This Row],[Volume in Units]]</f>
        <v>0</v>
      </c>
      <c r="Y3903" s="28">
        <f t="shared" si="323"/>
        <v>0</v>
      </c>
      <c r="Z3903" s="6">
        <f>IFERROR((Table1[[#This Row],[Total Cost SDG]]/Table1[[#This Row],[Volume MT/Head]]),0)</f>
        <v>0</v>
      </c>
      <c r="AA3903" s="57" t="e">
        <f t="shared" si="324"/>
        <v>#DIV/0!</v>
      </c>
      <c r="AB3903" s="57">
        <f>IFERROR((Table1[[#This Row],[Total Cost USD]]/Table1[[#This Row],[Volume MT/Head]]),0)</f>
        <v>0</v>
      </c>
      <c r="AD3903" s="6">
        <f>Table1[[#This Row],[Volume MT/Head]]-Table1[[#This Row],[Delivered MT]]</f>
        <v>0</v>
      </c>
      <c r="AE3903" s="6">
        <f>Table1[[#This Row],[Delivered MT]]*Table1[[#This Row],[Average Cost SDG/MT]]</f>
        <v>0</v>
      </c>
    </row>
    <row r="3904" spans="1:31" hidden="1" x14ac:dyDescent="0.2">
      <c r="A3904" s="1">
        <v>3915</v>
      </c>
      <c r="P3904" s="6">
        <f t="shared" si="321"/>
        <v>0</v>
      </c>
      <c r="R3904" s="6">
        <f t="shared" si="322"/>
        <v>0</v>
      </c>
      <c r="S3904" s="57">
        <f t="shared" si="325"/>
        <v>0</v>
      </c>
      <c r="T3904" s="6">
        <f>Table1[[#This Row],[Volume in Units]]*Table1[[#This Row],[Price SDG/Unit]]</f>
        <v>0</v>
      </c>
      <c r="U3904" s="57">
        <f>Table1[[#This Row],[Volume MT/Head]]*Table1[[#This Row],[Price USD/(MT/Head)]]</f>
        <v>0</v>
      </c>
      <c r="W3904" s="28">
        <f>Table1[[#This Row],[Commission SDG/MT]]*Table1[[#This Row],[Volume in Units]]</f>
        <v>0</v>
      </c>
      <c r="Y3904" s="28">
        <f t="shared" si="323"/>
        <v>0</v>
      </c>
      <c r="Z3904" s="6">
        <f>IFERROR((Table1[[#This Row],[Total Cost SDG]]/Table1[[#This Row],[Volume MT/Head]]),0)</f>
        <v>0</v>
      </c>
      <c r="AA3904" s="57" t="e">
        <f t="shared" si="324"/>
        <v>#DIV/0!</v>
      </c>
      <c r="AB3904" s="57">
        <f>IFERROR((Table1[[#This Row],[Total Cost USD]]/Table1[[#This Row],[Volume MT/Head]]),0)</f>
        <v>0</v>
      </c>
      <c r="AD3904" s="6">
        <f>Table1[[#This Row],[Volume MT/Head]]-Table1[[#This Row],[Delivered MT]]</f>
        <v>0</v>
      </c>
      <c r="AE3904" s="6">
        <f>Table1[[#This Row],[Delivered MT]]*Table1[[#This Row],[Average Cost SDG/MT]]</f>
        <v>0</v>
      </c>
    </row>
    <row r="3905" spans="1:31" hidden="1" x14ac:dyDescent="0.2">
      <c r="A3905" s="1">
        <v>3916</v>
      </c>
      <c r="P3905" s="6">
        <f t="shared" si="321"/>
        <v>0</v>
      </c>
      <c r="R3905" s="6">
        <f t="shared" si="322"/>
        <v>0</v>
      </c>
      <c r="S3905" s="57">
        <f t="shared" si="325"/>
        <v>0</v>
      </c>
      <c r="T3905" s="6">
        <f>Table1[[#This Row],[Volume in Units]]*Table1[[#This Row],[Price SDG/Unit]]</f>
        <v>0</v>
      </c>
      <c r="U3905" s="57">
        <f>Table1[[#This Row],[Volume MT/Head]]*Table1[[#This Row],[Price USD/(MT/Head)]]</f>
        <v>0</v>
      </c>
      <c r="W3905" s="28">
        <f>Table1[[#This Row],[Commission SDG/MT]]*Table1[[#This Row],[Volume in Units]]</f>
        <v>0</v>
      </c>
      <c r="Y3905" s="28">
        <f t="shared" si="323"/>
        <v>0</v>
      </c>
      <c r="Z3905" s="6">
        <f>IFERROR((Table1[[#This Row],[Total Cost SDG]]/Table1[[#This Row],[Volume MT/Head]]),0)</f>
        <v>0</v>
      </c>
      <c r="AA3905" s="57" t="e">
        <f t="shared" si="324"/>
        <v>#DIV/0!</v>
      </c>
      <c r="AB3905" s="57">
        <f>IFERROR((Table1[[#This Row],[Total Cost USD]]/Table1[[#This Row],[Volume MT/Head]]),0)</f>
        <v>0</v>
      </c>
      <c r="AD3905" s="6">
        <f>Table1[[#This Row],[Volume MT/Head]]-Table1[[#This Row],[Delivered MT]]</f>
        <v>0</v>
      </c>
      <c r="AE3905" s="6">
        <f>Table1[[#This Row],[Delivered MT]]*Table1[[#This Row],[Average Cost SDG/MT]]</f>
        <v>0</v>
      </c>
    </row>
    <row r="3906" spans="1:31" hidden="1" x14ac:dyDescent="0.2">
      <c r="A3906" s="1">
        <v>3917</v>
      </c>
      <c r="P3906" s="6">
        <f t="shared" ref="P3906:P3969" si="326">IF(N3906="KG",(O3906/1000),IF(N3906="Head",(O3906*1),IF(N3906="Kantar 100lb",(O3906/22.25),IF(N3906="Kantar 315lb",(O3906*315/2204.6),IF(N3906="MT",(O3906*1),IF(N3906="Ardab",(O3906*199.726/1000),IF(N3906="104 Bag",(O3906*104/1000),IF(N3906="101 Bag",(O3906*101/1000),IF(N3906=0,0)))))))))</f>
        <v>0</v>
      </c>
      <c r="R3906" s="6">
        <f t="shared" ref="R3906:R3969" si="327">IF(N3906="KG",(Q3906*1000),IF(N3906="Head",(Q3906*1),IF(N3906="Kantar 100lb",(Q3906*22.25),IF(N3906="Kantar 315lb",(Q3906/315*2204.6),IF(N3906="MT",(Q3906*1),IF(N3906="Ardab",(Q3906/199.726*1000),IF(N3906="104 Bag",(Q3906/104*1000),IF(N3906="101 Bag",(Q3906/101*1000),IF(N3906=0,0)))))))))</f>
        <v>0</v>
      </c>
      <c r="S3906" s="57">
        <f t="shared" si="325"/>
        <v>0</v>
      </c>
      <c r="T3906" s="6">
        <f>Table1[[#This Row],[Volume in Units]]*Table1[[#This Row],[Price SDG/Unit]]</f>
        <v>0</v>
      </c>
      <c r="U3906" s="57">
        <f>Table1[[#This Row],[Volume MT/Head]]*Table1[[#This Row],[Price USD/(MT/Head)]]</f>
        <v>0</v>
      </c>
      <c r="W3906" s="28">
        <f>Table1[[#This Row],[Commission SDG/MT]]*Table1[[#This Row],[Volume in Units]]</f>
        <v>0</v>
      </c>
      <c r="Y3906" s="28">
        <f t="shared" ref="Y3906:Y3969" si="328">T3906+W3906+X3906</f>
        <v>0</v>
      </c>
      <c r="Z3906" s="6">
        <f>IFERROR((Table1[[#This Row],[Total Cost SDG]]/Table1[[#This Row],[Volume MT/Head]]),0)</f>
        <v>0</v>
      </c>
      <c r="AA3906" s="57" t="e">
        <f t="shared" ref="AA3906:AA3969" si="329">Y3906/F3906</f>
        <v>#DIV/0!</v>
      </c>
      <c r="AB3906" s="57">
        <f>IFERROR((Table1[[#This Row],[Total Cost USD]]/Table1[[#This Row],[Volume MT/Head]]),0)</f>
        <v>0</v>
      </c>
      <c r="AD3906" s="6">
        <f>Table1[[#This Row],[Volume MT/Head]]-Table1[[#This Row],[Delivered MT]]</f>
        <v>0</v>
      </c>
      <c r="AE3906" s="6">
        <f>Table1[[#This Row],[Delivered MT]]*Table1[[#This Row],[Average Cost SDG/MT]]</f>
        <v>0</v>
      </c>
    </row>
    <row r="3907" spans="1:31" hidden="1" x14ac:dyDescent="0.2">
      <c r="A3907" s="1">
        <v>3918</v>
      </c>
      <c r="P3907" s="6">
        <f t="shared" si="326"/>
        <v>0</v>
      </c>
      <c r="R3907" s="6">
        <f t="shared" si="327"/>
        <v>0</v>
      </c>
      <c r="S3907" s="57">
        <f t="shared" si="325"/>
        <v>0</v>
      </c>
      <c r="T3907" s="6">
        <f>Table1[[#This Row],[Volume in Units]]*Table1[[#This Row],[Price SDG/Unit]]</f>
        <v>0</v>
      </c>
      <c r="U3907" s="57">
        <f>Table1[[#This Row],[Volume MT/Head]]*Table1[[#This Row],[Price USD/(MT/Head)]]</f>
        <v>0</v>
      </c>
      <c r="W3907" s="28">
        <f>Table1[[#This Row],[Commission SDG/MT]]*Table1[[#This Row],[Volume in Units]]</f>
        <v>0</v>
      </c>
      <c r="Y3907" s="28">
        <f t="shared" si="328"/>
        <v>0</v>
      </c>
      <c r="Z3907" s="6">
        <f>IFERROR((Table1[[#This Row],[Total Cost SDG]]/Table1[[#This Row],[Volume MT/Head]]),0)</f>
        <v>0</v>
      </c>
      <c r="AA3907" s="57" t="e">
        <f t="shared" si="329"/>
        <v>#DIV/0!</v>
      </c>
      <c r="AB3907" s="57">
        <f>IFERROR((Table1[[#This Row],[Total Cost USD]]/Table1[[#This Row],[Volume MT/Head]]),0)</f>
        <v>0</v>
      </c>
      <c r="AD3907" s="6">
        <f>Table1[[#This Row],[Volume MT/Head]]-Table1[[#This Row],[Delivered MT]]</f>
        <v>0</v>
      </c>
      <c r="AE3907" s="6">
        <f>Table1[[#This Row],[Delivered MT]]*Table1[[#This Row],[Average Cost SDG/MT]]</f>
        <v>0</v>
      </c>
    </row>
    <row r="3908" spans="1:31" hidden="1" x14ac:dyDescent="0.2">
      <c r="A3908" s="1">
        <v>3919</v>
      </c>
      <c r="P3908" s="6">
        <f t="shared" si="326"/>
        <v>0</v>
      </c>
      <c r="R3908" s="6">
        <f t="shared" si="327"/>
        <v>0</v>
      </c>
      <c r="S3908" s="57">
        <f t="shared" si="325"/>
        <v>0</v>
      </c>
      <c r="T3908" s="6">
        <f>Table1[[#This Row],[Volume in Units]]*Table1[[#This Row],[Price SDG/Unit]]</f>
        <v>0</v>
      </c>
      <c r="U3908" s="57">
        <f>Table1[[#This Row],[Volume MT/Head]]*Table1[[#This Row],[Price USD/(MT/Head)]]</f>
        <v>0</v>
      </c>
      <c r="W3908" s="28">
        <f>Table1[[#This Row],[Commission SDG/MT]]*Table1[[#This Row],[Volume in Units]]</f>
        <v>0</v>
      </c>
      <c r="Y3908" s="28">
        <f t="shared" si="328"/>
        <v>0</v>
      </c>
      <c r="Z3908" s="6">
        <f>IFERROR((Table1[[#This Row],[Total Cost SDG]]/Table1[[#This Row],[Volume MT/Head]]),0)</f>
        <v>0</v>
      </c>
      <c r="AA3908" s="57" t="e">
        <f t="shared" si="329"/>
        <v>#DIV/0!</v>
      </c>
      <c r="AB3908" s="57">
        <f>IFERROR((Table1[[#This Row],[Total Cost USD]]/Table1[[#This Row],[Volume MT/Head]]),0)</f>
        <v>0</v>
      </c>
      <c r="AD3908" s="6">
        <f>Table1[[#This Row],[Volume MT/Head]]-Table1[[#This Row],[Delivered MT]]</f>
        <v>0</v>
      </c>
      <c r="AE3908" s="6">
        <f>Table1[[#This Row],[Delivered MT]]*Table1[[#This Row],[Average Cost SDG/MT]]</f>
        <v>0</v>
      </c>
    </row>
    <row r="3909" spans="1:31" hidden="1" x14ac:dyDescent="0.2">
      <c r="A3909" s="1">
        <v>3920</v>
      </c>
      <c r="P3909" s="6">
        <f t="shared" si="326"/>
        <v>0</v>
      </c>
      <c r="R3909" s="6">
        <f t="shared" si="327"/>
        <v>0</v>
      </c>
      <c r="S3909" s="57">
        <f t="shared" si="325"/>
        <v>0</v>
      </c>
      <c r="T3909" s="6">
        <f>Table1[[#This Row],[Volume in Units]]*Table1[[#This Row],[Price SDG/Unit]]</f>
        <v>0</v>
      </c>
      <c r="U3909" s="57">
        <f>Table1[[#This Row],[Volume MT/Head]]*Table1[[#This Row],[Price USD/(MT/Head)]]</f>
        <v>0</v>
      </c>
      <c r="W3909" s="28">
        <f>Table1[[#This Row],[Commission SDG/MT]]*Table1[[#This Row],[Volume in Units]]</f>
        <v>0</v>
      </c>
      <c r="Y3909" s="28">
        <f t="shared" si="328"/>
        <v>0</v>
      </c>
      <c r="Z3909" s="6">
        <f>IFERROR((Table1[[#This Row],[Total Cost SDG]]/Table1[[#This Row],[Volume MT/Head]]),0)</f>
        <v>0</v>
      </c>
      <c r="AA3909" s="57" t="e">
        <f t="shared" si="329"/>
        <v>#DIV/0!</v>
      </c>
      <c r="AB3909" s="57">
        <f>IFERROR((Table1[[#This Row],[Total Cost USD]]/Table1[[#This Row],[Volume MT/Head]]),0)</f>
        <v>0</v>
      </c>
      <c r="AD3909" s="6">
        <f>Table1[[#This Row],[Volume MT/Head]]-Table1[[#This Row],[Delivered MT]]</f>
        <v>0</v>
      </c>
      <c r="AE3909" s="6">
        <f>Table1[[#This Row],[Delivered MT]]*Table1[[#This Row],[Average Cost SDG/MT]]</f>
        <v>0</v>
      </c>
    </row>
    <row r="3910" spans="1:31" hidden="1" x14ac:dyDescent="0.2">
      <c r="A3910" s="1">
        <v>3921</v>
      </c>
      <c r="P3910" s="6">
        <f t="shared" si="326"/>
        <v>0</v>
      </c>
      <c r="R3910" s="6">
        <f t="shared" si="327"/>
        <v>0</v>
      </c>
      <c r="S3910" s="57">
        <f t="shared" si="325"/>
        <v>0</v>
      </c>
      <c r="T3910" s="6">
        <f>Table1[[#This Row],[Volume in Units]]*Table1[[#This Row],[Price SDG/Unit]]</f>
        <v>0</v>
      </c>
      <c r="U3910" s="57">
        <f>Table1[[#This Row],[Volume MT/Head]]*Table1[[#This Row],[Price USD/(MT/Head)]]</f>
        <v>0</v>
      </c>
      <c r="W3910" s="28">
        <f>Table1[[#This Row],[Commission SDG/MT]]*Table1[[#This Row],[Volume in Units]]</f>
        <v>0</v>
      </c>
      <c r="Y3910" s="28">
        <f t="shared" si="328"/>
        <v>0</v>
      </c>
      <c r="Z3910" s="6">
        <f>IFERROR((Table1[[#This Row],[Total Cost SDG]]/Table1[[#This Row],[Volume MT/Head]]),0)</f>
        <v>0</v>
      </c>
      <c r="AA3910" s="57" t="e">
        <f t="shared" si="329"/>
        <v>#DIV/0!</v>
      </c>
      <c r="AB3910" s="57">
        <f>IFERROR((Table1[[#This Row],[Total Cost USD]]/Table1[[#This Row],[Volume MT/Head]]),0)</f>
        <v>0</v>
      </c>
      <c r="AD3910" s="6">
        <f>Table1[[#This Row],[Volume MT/Head]]-Table1[[#This Row],[Delivered MT]]</f>
        <v>0</v>
      </c>
      <c r="AE3910" s="6">
        <f>Table1[[#This Row],[Delivered MT]]*Table1[[#This Row],[Average Cost SDG/MT]]</f>
        <v>0</v>
      </c>
    </row>
    <row r="3911" spans="1:31" hidden="1" x14ac:dyDescent="0.2">
      <c r="A3911" s="1">
        <v>3922</v>
      </c>
      <c r="P3911" s="6">
        <f t="shared" si="326"/>
        <v>0</v>
      </c>
      <c r="R3911" s="6">
        <f t="shared" si="327"/>
        <v>0</v>
      </c>
      <c r="S3911" s="57">
        <f t="shared" si="325"/>
        <v>0</v>
      </c>
      <c r="T3911" s="6">
        <f>Table1[[#This Row],[Volume in Units]]*Table1[[#This Row],[Price SDG/Unit]]</f>
        <v>0</v>
      </c>
      <c r="U3911" s="57">
        <f>Table1[[#This Row],[Volume MT/Head]]*Table1[[#This Row],[Price USD/(MT/Head)]]</f>
        <v>0</v>
      </c>
      <c r="W3911" s="28">
        <f>Table1[[#This Row],[Commission SDG/MT]]*Table1[[#This Row],[Volume in Units]]</f>
        <v>0</v>
      </c>
      <c r="Y3911" s="28">
        <f t="shared" si="328"/>
        <v>0</v>
      </c>
      <c r="Z3911" s="6">
        <f>IFERROR((Table1[[#This Row],[Total Cost SDG]]/Table1[[#This Row],[Volume MT/Head]]),0)</f>
        <v>0</v>
      </c>
      <c r="AA3911" s="57" t="e">
        <f t="shared" si="329"/>
        <v>#DIV/0!</v>
      </c>
      <c r="AB3911" s="57">
        <f>IFERROR((Table1[[#This Row],[Total Cost USD]]/Table1[[#This Row],[Volume MT/Head]]),0)</f>
        <v>0</v>
      </c>
      <c r="AD3911" s="6">
        <f>Table1[[#This Row],[Volume MT/Head]]-Table1[[#This Row],[Delivered MT]]</f>
        <v>0</v>
      </c>
      <c r="AE3911" s="6">
        <f>Table1[[#This Row],[Delivered MT]]*Table1[[#This Row],[Average Cost SDG/MT]]</f>
        <v>0</v>
      </c>
    </row>
    <row r="3912" spans="1:31" hidden="1" x14ac:dyDescent="0.2">
      <c r="A3912" s="1">
        <v>3923</v>
      </c>
      <c r="P3912" s="6">
        <f t="shared" si="326"/>
        <v>0</v>
      </c>
      <c r="R3912" s="6">
        <f t="shared" si="327"/>
        <v>0</v>
      </c>
      <c r="S3912" s="57">
        <f t="shared" si="325"/>
        <v>0</v>
      </c>
      <c r="T3912" s="6">
        <f>Table1[[#This Row],[Volume in Units]]*Table1[[#This Row],[Price SDG/Unit]]</f>
        <v>0</v>
      </c>
      <c r="U3912" s="57">
        <f>Table1[[#This Row],[Volume MT/Head]]*Table1[[#This Row],[Price USD/(MT/Head)]]</f>
        <v>0</v>
      </c>
      <c r="W3912" s="28">
        <f>Table1[[#This Row],[Commission SDG/MT]]*Table1[[#This Row],[Volume in Units]]</f>
        <v>0</v>
      </c>
      <c r="Y3912" s="28">
        <f t="shared" si="328"/>
        <v>0</v>
      </c>
      <c r="Z3912" s="6">
        <f>IFERROR((Table1[[#This Row],[Total Cost SDG]]/Table1[[#This Row],[Volume MT/Head]]),0)</f>
        <v>0</v>
      </c>
      <c r="AA3912" s="57" t="e">
        <f t="shared" si="329"/>
        <v>#DIV/0!</v>
      </c>
      <c r="AB3912" s="57">
        <f>IFERROR((Table1[[#This Row],[Total Cost USD]]/Table1[[#This Row],[Volume MT/Head]]),0)</f>
        <v>0</v>
      </c>
      <c r="AD3912" s="6">
        <f>Table1[[#This Row],[Volume MT/Head]]-Table1[[#This Row],[Delivered MT]]</f>
        <v>0</v>
      </c>
      <c r="AE3912" s="6">
        <f>Table1[[#This Row],[Delivered MT]]*Table1[[#This Row],[Average Cost SDG/MT]]</f>
        <v>0</v>
      </c>
    </row>
    <row r="3913" spans="1:31" hidden="1" x14ac:dyDescent="0.2">
      <c r="A3913" s="1">
        <v>3924</v>
      </c>
      <c r="P3913" s="6">
        <f t="shared" si="326"/>
        <v>0</v>
      </c>
      <c r="R3913" s="6">
        <f t="shared" si="327"/>
        <v>0</v>
      </c>
      <c r="S3913" s="57">
        <f t="shared" si="325"/>
        <v>0</v>
      </c>
      <c r="T3913" s="6">
        <f>Table1[[#This Row],[Volume in Units]]*Table1[[#This Row],[Price SDG/Unit]]</f>
        <v>0</v>
      </c>
      <c r="U3913" s="57">
        <f>Table1[[#This Row],[Volume MT/Head]]*Table1[[#This Row],[Price USD/(MT/Head)]]</f>
        <v>0</v>
      </c>
      <c r="W3913" s="28">
        <f>Table1[[#This Row],[Commission SDG/MT]]*Table1[[#This Row],[Volume in Units]]</f>
        <v>0</v>
      </c>
      <c r="Y3913" s="28">
        <f t="shared" si="328"/>
        <v>0</v>
      </c>
      <c r="Z3913" s="6">
        <f>IFERROR((Table1[[#This Row],[Total Cost SDG]]/Table1[[#This Row],[Volume MT/Head]]),0)</f>
        <v>0</v>
      </c>
      <c r="AA3913" s="57" t="e">
        <f t="shared" si="329"/>
        <v>#DIV/0!</v>
      </c>
      <c r="AB3913" s="57">
        <f>IFERROR((Table1[[#This Row],[Total Cost USD]]/Table1[[#This Row],[Volume MT/Head]]),0)</f>
        <v>0</v>
      </c>
      <c r="AD3913" s="6">
        <f>Table1[[#This Row],[Volume MT/Head]]-Table1[[#This Row],[Delivered MT]]</f>
        <v>0</v>
      </c>
      <c r="AE3913" s="6">
        <f>Table1[[#This Row],[Delivered MT]]*Table1[[#This Row],[Average Cost SDG/MT]]</f>
        <v>0</v>
      </c>
    </row>
    <row r="3914" spans="1:31" hidden="1" x14ac:dyDescent="0.2">
      <c r="A3914" s="1">
        <v>3925</v>
      </c>
      <c r="P3914" s="6">
        <f t="shared" si="326"/>
        <v>0</v>
      </c>
      <c r="R3914" s="6">
        <f t="shared" si="327"/>
        <v>0</v>
      </c>
      <c r="S3914" s="57">
        <f t="shared" si="325"/>
        <v>0</v>
      </c>
      <c r="T3914" s="6">
        <f>Table1[[#This Row],[Volume in Units]]*Table1[[#This Row],[Price SDG/Unit]]</f>
        <v>0</v>
      </c>
      <c r="U3914" s="57">
        <f>Table1[[#This Row],[Volume MT/Head]]*Table1[[#This Row],[Price USD/(MT/Head)]]</f>
        <v>0</v>
      </c>
      <c r="W3914" s="28">
        <f>Table1[[#This Row],[Commission SDG/MT]]*Table1[[#This Row],[Volume in Units]]</f>
        <v>0</v>
      </c>
      <c r="Y3914" s="28">
        <f t="shared" si="328"/>
        <v>0</v>
      </c>
      <c r="Z3914" s="6">
        <f>IFERROR((Table1[[#This Row],[Total Cost SDG]]/Table1[[#This Row],[Volume MT/Head]]),0)</f>
        <v>0</v>
      </c>
      <c r="AA3914" s="57" t="e">
        <f t="shared" si="329"/>
        <v>#DIV/0!</v>
      </c>
      <c r="AB3914" s="57">
        <f>IFERROR((Table1[[#This Row],[Total Cost USD]]/Table1[[#This Row],[Volume MT/Head]]),0)</f>
        <v>0</v>
      </c>
      <c r="AD3914" s="6">
        <f>Table1[[#This Row],[Volume MT/Head]]-Table1[[#This Row],[Delivered MT]]</f>
        <v>0</v>
      </c>
      <c r="AE3914" s="6">
        <f>Table1[[#This Row],[Delivered MT]]*Table1[[#This Row],[Average Cost SDG/MT]]</f>
        <v>0</v>
      </c>
    </row>
    <row r="3915" spans="1:31" hidden="1" x14ac:dyDescent="0.2">
      <c r="A3915" s="1">
        <v>3926</v>
      </c>
      <c r="P3915" s="6">
        <f t="shared" si="326"/>
        <v>0</v>
      </c>
      <c r="R3915" s="6">
        <f t="shared" si="327"/>
        <v>0</v>
      </c>
      <c r="S3915" s="57">
        <f t="shared" si="325"/>
        <v>0</v>
      </c>
      <c r="T3915" s="6">
        <f>Table1[[#This Row],[Volume in Units]]*Table1[[#This Row],[Price SDG/Unit]]</f>
        <v>0</v>
      </c>
      <c r="U3915" s="57">
        <f>Table1[[#This Row],[Volume MT/Head]]*Table1[[#This Row],[Price USD/(MT/Head)]]</f>
        <v>0</v>
      </c>
      <c r="W3915" s="28">
        <f>Table1[[#This Row],[Commission SDG/MT]]*Table1[[#This Row],[Volume in Units]]</f>
        <v>0</v>
      </c>
      <c r="Y3915" s="28">
        <f t="shared" si="328"/>
        <v>0</v>
      </c>
      <c r="Z3915" s="6">
        <f>IFERROR((Table1[[#This Row],[Total Cost SDG]]/Table1[[#This Row],[Volume MT/Head]]),0)</f>
        <v>0</v>
      </c>
      <c r="AA3915" s="57" t="e">
        <f t="shared" si="329"/>
        <v>#DIV/0!</v>
      </c>
      <c r="AB3915" s="57">
        <f>IFERROR((Table1[[#This Row],[Total Cost USD]]/Table1[[#This Row],[Volume MT/Head]]),0)</f>
        <v>0</v>
      </c>
      <c r="AD3915" s="6">
        <f>Table1[[#This Row],[Volume MT/Head]]-Table1[[#This Row],[Delivered MT]]</f>
        <v>0</v>
      </c>
      <c r="AE3915" s="6">
        <f>Table1[[#This Row],[Delivered MT]]*Table1[[#This Row],[Average Cost SDG/MT]]</f>
        <v>0</v>
      </c>
    </row>
    <row r="3916" spans="1:31" hidden="1" x14ac:dyDescent="0.2">
      <c r="A3916" s="1">
        <v>3927</v>
      </c>
      <c r="P3916" s="6">
        <f t="shared" si="326"/>
        <v>0</v>
      </c>
      <c r="R3916" s="6">
        <f t="shared" si="327"/>
        <v>0</v>
      </c>
      <c r="S3916" s="57">
        <f t="shared" si="325"/>
        <v>0</v>
      </c>
      <c r="T3916" s="6">
        <f>Table1[[#This Row],[Volume in Units]]*Table1[[#This Row],[Price SDG/Unit]]</f>
        <v>0</v>
      </c>
      <c r="U3916" s="57">
        <f>Table1[[#This Row],[Volume MT/Head]]*Table1[[#This Row],[Price USD/(MT/Head)]]</f>
        <v>0</v>
      </c>
      <c r="W3916" s="28">
        <f>Table1[[#This Row],[Commission SDG/MT]]*Table1[[#This Row],[Volume in Units]]</f>
        <v>0</v>
      </c>
      <c r="Y3916" s="28">
        <f t="shared" si="328"/>
        <v>0</v>
      </c>
      <c r="Z3916" s="6">
        <f>IFERROR((Table1[[#This Row],[Total Cost SDG]]/Table1[[#This Row],[Volume MT/Head]]),0)</f>
        <v>0</v>
      </c>
      <c r="AA3916" s="57" t="e">
        <f t="shared" si="329"/>
        <v>#DIV/0!</v>
      </c>
      <c r="AB3916" s="57">
        <f>IFERROR((Table1[[#This Row],[Total Cost USD]]/Table1[[#This Row],[Volume MT/Head]]),0)</f>
        <v>0</v>
      </c>
      <c r="AD3916" s="6">
        <f>Table1[[#This Row],[Volume MT/Head]]-Table1[[#This Row],[Delivered MT]]</f>
        <v>0</v>
      </c>
      <c r="AE3916" s="6">
        <f>Table1[[#This Row],[Delivered MT]]*Table1[[#This Row],[Average Cost SDG/MT]]</f>
        <v>0</v>
      </c>
    </row>
    <row r="3917" spans="1:31" hidden="1" x14ac:dyDescent="0.2">
      <c r="A3917" s="1">
        <v>3928</v>
      </c>
      <c r="P3917" s="6">
        <f t="shared" si="326"/>
        <v>0</v>
      </c>
      <c r="R3917" s="6">
        <f t="shared" si="327"/>
        <v>0</v>
      </c>
      <c r="S3917" s="57">
        <f t="shared" si="325"/>
        <v>0</v>
      </c>
      <c r="T3917" s="6">
        <f>Table1[[#This Row],[Volume in Units]]*Table1[[#This Row],[Price SDG/Unit]]</f>
        <v>0</v>
      </c>
      <c r="U3917" s="57">
        <f>Table1[[#This Row],[Volume MT/Head]]*Table1[[#This Row],[Price USD/(MT/Head)]]</f>
        <v>0</v>
      </c>
      <c r="W3917" s="28">
        <f>Table1[[#This Row],[Commission SDG/MT]]*Table1[[#This Row],[Volume in Units]]</f>
        <v>0</v>
      </c>
      <c r="Y3917" s="28">
        <f t="shared" si="328"/>
        <v>0</v>
      </c>
      <c r="Z3917" s="6">
        <f>IFERROR((Table1[[#This Row],[Total Cost SDG]]/Table1[[#This Row],[Volume MT/Head]]),0)</f>
        <v>0</v>
      </c>
      <c r="AA3917" s="57" t="e">
        <f t="shared" si="329"/>
        <v>#DIV/0!</v>
      </c>
      <c r="AB3917" s="57">
        <f>IFERROR((Table1[[#This Row],[Total Cost USD]]/Table1[[#This Row],[Volume MT/Head]]),0)</f>
        <v>0</v>
      </c>
      <c r="AD3917" s="6">
        <f>Table1[[#This Row],[Volume MT/Head]]-Table1[[#This Row],[Delivered MT]]</f>
        <v>0</v>
      </c>
      <c r="AE3917" s="6">
        <f>Table1[[#This Row],[Delivered MT]]*Table1[[#This Row],[Average Cost SDG/MT]]</f>
        <v>0</v>
      </c>
    </row>
    <row r="3918" spans="1:31" hidden="1" x14ac:dyDescent="0.2">
      <c r="A3918" s="1">
        <v>3929</v>
      </c>
      <c r="P3918" s="6">
        <f t="shared" si="326"/>
        <v>0</v>
      </c>
      <c r="R3918" s="6">
        <f t="shared" si="327"/>
        <v>0</v>
      </c>
      <c r="S3918" s="57">
        <f t="shared" si="325"/>
        <v>0</v>
      </c>
      <c r="T3918" s="6">
        <f>Table1[[#This Row],[Volume in Units]]*Table1[[#This Row],[Price SDG/Unit]]</f>
        <v>0</v>
      </c>
      <c r="U3918" s="57">
        <f>Table1[[#This Row],[Volume MT/Head]]*Table1[[#This Row],[Price USD/(MT/Head)]]</f>
        <v>0</v>
      </c>
      <c r="W3918" s="28">
        <f>Table1[[#This Row],[Commission SDG/MT]]*Table1[[#This Row],[Volume in Units]]</f>
        <v>0</v>
      </c>
      <c r="Y3918" s="28">
        <f t="shared" si="328"/>
        <v>0</v>
      </c>
      <c r="Z3918" s="6">
        <f>IFERROR((Table1[[#This Row],[Total Cost SDG]]/Table1[[#This Row],[Volume MT/Head]]),0)</f>
        <v>0</v>
      </c>
      <c r="AA3918" s="57" t="e">
        <f t="shared" si="329"/>
        <v>#DIV/0!</v>
      </c>
      <c r="AB3918" s="57">
        <f>IFERROR((Table1[[#This Row],[Total Cost USD]]/Table1[[#This Row],[Volume MT/Head]]),0)</f>
        <v>0</v>
      </c>
      <c r="AD3918" s="6">
        <f>Table1[[#This Row],[Volume MT/Head]]-Table1[[#This Row],[Delivered MT]]</f>
        <v>0</v>
      </c>
      <c r="AE3918" s="6">
        <f>Table1[[#This Row],[Delivered MT]]*Table1[[#This Row],[Average Cost SDG/MT]]</f>
        <v>0</v>
      </c>
    </row>
    <row r="3919" spans="1:31" hidden="1" x14ac:dyDescent="0.2">
      <c r="A3919" s="1">
        <v>3930</v>
      </c>
      <c r="P3919" s="6">
        <f t="shared" si="326"/>
        <v>0</v>
      </c>
      <c r="R3919" s="6">
        <f t="shared" si="327"/>
        <v>0</v>
      </c>
      <c r="S3919" s="57">
        <f t="shared" si="325"/>
        <v>0</v>
      </c>
      <c r="T3919" s="6">
        <f>Table1[[#This Row],[Volume in Units]]*Table1[[#This Row],[Price SDG/Unit]]</f>
        <v>0</v>
      </c>
      <c r="U3919" s="57">
        <f>Table1[[#This Row],[Volume MT/Head]]*Table1[[#This Row],[Price USD/(MT/Head)]]</f>
        <v>0</v>
      </c>
      <c r="W3919" s="28">
        <f>Table1[[#This Row],[Commission SDG/MT]]*Table1[[#This Row],[Volume in Units]]</f>
        <v>0</v>
      </c>
      <c r="Y3919" s="28">
        <f t="shared" si="328"/>
        <v>0</v>
      </c>
      <c r="Z3919" s="6">
        <f>IFERROR((Table1[[#This Row],[Total Cost SDG]]/Table1[[#This Row],[Volume MT/Head]]),0)</f>
        <v>0</v>
      </c>
      <c r="AA3919" s="57" t="e">
        <f t="shared" si="329"/>
        <v>#DIV/0!</v>
      </c>
      <c r="AB3919" s="57">
        <f>IFERROR((Table1[[#This Row],[Total Cost USD]]/Table1[[#This Row],[Volume MT/Head]]),0)</f>
        <v>0</v>
      </c>
      <c r="AD3919" s="6">
        <f>Table1[[#This Row],[Volume MT/Head]]-Table1[[#This Row],[Delivered MT]]</f>
        <v>0</v>
      </c>
      <c r="AE3919" s="6">
        <f>Table1[[#This Row],[Delivered MT]]*Table1[[#This Row],[Average Cost SDG/MT]]</f>
        <v>0</v>
      </c>
    </row>
    <row r="3920" spans="1:31" hidden="1" x14ac:dyDescent="0.2">
      <c r="A3920" s="1">
        <v>3931</v>
      </c>
      <c r="P3920" s="6">
        <f t="shared" si="326"/>
        <v>0</v>
      </c>
      <c r="R3920" s="6">
        <f t="shared" si="327"/>
        <v>0</v>
      </c>
      <c r="S3920" s="57">
        <f t="shared" si="325"/>
        <v>0</v>
      </c>
      <c r="T3920" s="6">
        <f>Table1[[#This Row],[Volume in Units]]*Table1[[#This Row],[Price SDG/Unit]]</f>
        <v>0</v>
      </c>
      <c r="U3920" s="57">
        <f>Table1[[#This Row],[Volume MT/Head]]*Table1[[#This Row],[Price USD/(MT/Head)]]</f>
        <v>0</v>
      </c>
      <c r="W3920" s="28">
        <f>Table1[[#This Row],[Commission SDG/MT]]*Table1[[#This Row],[Volume in Units]]</f>
        <v>0</v>
      </c>
      <c r="Y3920" s="28">
        <f t="shared" si="328"/>
        <v>0</v>
      </c>
      <c r="Z3920" s="6">
        <f>IFERROR((Table1[[#This Row],[Total Cost SDG]]/Table1[[#This Row],[Volume MT/Head]]),0)</f>
        <v>0</v>
      </c>
      <c r="AA3920" s="57" t="e">
        <f t="shared" si="329"/>
        <v>#DIV/0!</v>
      </c>
      <c r="AB3920" s="57">
        <f>IFERROR((Table1[[#This Row],[Total Cost USD]]/Table1[[#This Row],[Volume MT/Head]]),0)</f>
        <v>0</v>
      </c>
      <c r="AD3920" s="6">
        <f>Table1[[#This Row],[Volume MT/Head]]-Table1[[#This Row],[Delivered MT]]</f>
        <v>0</v>
      </c>
      <c r="AE3920" s="6">
        <f>Table1[[#This Row],[Delivered MT]]*Table1[[#This Row],[Average Cost SDG/MT]]</f>
        <v>0</v>
      </c>
    </row>
    <row r="3921" spans="1:31" hidden="1" x14ac:dyDescent="0.2">
      <c r="A3921" s="1">
        <v>3932</v>
      </c>
      <c r="P3921" s="6">
        <f t="shared" si="326"/>
        <v>0</v>
      </c>
      <c r="R3921" s="6">
        <f t="shared" si="327"/>
        <v>0</v>
      </c>
      <c r="S3921" s="57">
        <f t="shared" si="325"/>
        <v>0</v>
      </c>
      <c r="T3921" s="6">
        <f>Table1[[#This Row],[Volume in Units]]*Table1[[#This Row],[Price SDG/Unit]]</f>
        <v>0</v>
      </c>
      <c r="U3921" s="57">
        <f>Table1[[#This Row],[Volume MT/Head]]*Table1[[#This Row],[Price USD/(MT/Head)]]</f>
        <v>0</v>
      </c>
      <c r="W3921" s="28">
        <f>Table1[[#This Row],[Commission SDG/MT]]*Table1[[#This Row],[Volume in Units]]</f>
        <v>0</v>
      </c>
      <c r="Y3921" s="28">
        <f t="shared" si="328"/>
        <v>0</v>
      </c>
      <c r="Z3921" s="6">
        <f>IFERROR((Table1[[#This Row],[Total Cost SDG]]/Table1[[#This Row],[Volume MT/Head]]),0)</f>
        <v>0</v>
      </c>
      <c r="AA3921" s="57" t="e">
        <f t="shared" si="329"/>
        <v>#DIV/0!</v>
      </c>
      <c r="AB3921" s="57">
        <f>IFERROR((Table1[[#This Row],[Total Cost USD]]/Table1[[#This Row],[Volume MT/Head]]),0)</f>
        <v>0</v>
      </c>
      <c r="AD3921" s="6">
        <f>Table1[[#This Row],[Volume MT/Head]]-Table1[[#This Row],[Delivered MT]]</f>
        <v>0</v>
      </c>
      <c r="AE3921" s="6">
        <f>Table1[[#This Row],[Delivered MT]]*Table1[[#This Row],[Average Cost SDG/MT]]</f>
        <v>0</v>
      </c>
    </row>
    <row r="3922" spans="1:31" hidden="1" x14ac:dyDescent="0.2">
      <c r="A3922" s="1">
        <v>3933</v>
      </c>
      <c r="P3922" s="6">
        <f t="shared" si="326"/>
        <v>0</v>
      </c>
      <c r="R3922" s="6">
        <f t="shared" si="327"/>
        <v>0</v>
      </c>
      <c r="S3922" s="57">
        <f t="shared" si="325"/>
        <v>0</v>
      </c>
      <c r="T3922" s="6">
        <f>Table1[[#This Row],[Volume in Units]]*Table1[[#This Row],[Price SDG/Unit]]</f>
        <v>0</v>
      </c>
      <c r="U3922" s="57">
        <f>Table1[[#This Row],[Volume MT/Head]]*Table1[[#This Row],[Price USD/(MT/Head)]]</f>
        <v>0</v>
      </c>
      <c r="W3922" s="28">
        <f>Table1[[#This Row],[Commission SDG/MT]]*Table1[[#This Row],[Volume in Units]]</f>
        <v>0</v>
      </c>
      <c r="Y3922" s="28">
        <f t="shared" si="328"/>
        <v>0</v>
      </c>
      <c r="Z3922" s="6">
        <f>IFERROR((Table1[[#This Row],[Total Cost SDG]]/Table1[[#This Row],[Volume MT/Head]]),0)</f>
        <v>0</v>
      </c>
      <c r="AA3922" s="57" t="e">
        <f t="shared" si="329"/>
        <v>#DIV/0!</v>
      </c>
      <c r="AB3922" s="57">
        <f>IFERROR((Table1[[#This Row],[Total Cost USD]]/Table1[[#This Row],[Volume MT/Head]]),0)</f>
        <v>0</v>
      </c>
      <c r="AD3922" s="6">
        <f>Table1[[#This Row],[Volume MT/Head]]-Table1[[#This Row],[Delivered MT]]</f>
        <v>0</v>
      </c>
      <c r="AE3922" s="6">
        <f>Table1[[#This Row],[Delivered MT]]*Table1[[#This Row],[Average Cost SDG/MT]]</f>
        <v>0</v>
      </c>
    </row>
    <row r="3923" spans="1:31" hidden="1" x14ac:dyDescent="0.2">
      <c r="A3923" s="1">
        <v>3934</v>
      </c>
      <c r="P3923" s="6">
        <f t="shared" si="326"/>
        <v>0</v>
      </c>
      <c r="R3923" s="6">
        <f t="shared" si="327"/>
        <v>0</v>
      </c>
      <c r="S3923" s="57">
        <f t="shared" si="325"/>
        <v>0</v>
      </c>
      <c r="T3923" s="6">
        <f>Table1[[#This Row],[Volume in Units]]*Table1[[#This Row],[Price SDG/Unit]]</f>
        <v>0</v>
      </c>
      <c r="U3923" s="57">
        <f>Table1[[#This Row],[Volume MT/Head]]*Table1[[#This Row],[Price USD/(MT/Head)]]</f>
        <v>0</v>
      </c>
      <c r="W3923" s="28">
        <f>Table1[[#This Row],[Commission SDG/MT]]*Table1[[#This Row],[Volume in Units]]</f>
        <v>0</v>
      </c>
      <c r="Y3923" s="28">
        <f t="shared" si="328"/>
        <v>0</v>
      </c>
      <c r="Z3923" s="6">
        <f>IFERROR((Table1[[#This Row],[Total Cost SDG]]/Table1[[#This Row],[Volume MT/Head]]),0)</f>
        <v>0</v>
      </c>
      <c r="AA3923" s="57" t="e">
        <f t="shared" si="329"/>
        <v>#DIV/0!</v>
      </c>
      <c r="AB3923" s="57">
        <f>IFERROR((Table1[[#This Row],[Total Cost USD]]/Table1[[#This Row],[Volume MT/Head]]),0)</f>
        <v>0</v>
      </c>
      <c r="AD3923" s="6">
        <f>Table1[[#This Row],[Volume MT/Head]]-Table1[[#This Row],[Delivered MT]]</f>
        <v>0</v>
      </c>
      <c r="AE3923" s="6">
        <f>Table1[[#This Row],[Delivered MT]]*Table1[[#This Row],[Average Cost SDG/MT]]</f>
        <v>0</v>
      </c>
    </row>
    <row r="3924" spans="1:31" hidden="1" x14ac:dyDescent="0.2">
      <c r="A3924" s="1">
        <v>3935</v>
      </c>
      <c r="P3924" s="6">
        <f t="shared" si="326"/>
        <v>0</v>
      </c>
      <c r="R3924" s="6">
        <f t="shared" si="327"/>
        <v>0</v>
      </c>
      <c r="S3924" s="57">
        <f t="shared" si="325"/>
        <v>0</v>
      </c>
      <c r="T3924" s="6">
        <f>Table1[[#This Row],[Volume in Units]]*Table1[[#This Row],[Price SDG/Unit]]</f>
        <v>0</v>
      </c>
      <c r="U3924" s="57">
        <f>Table1[[#This Row],[Volume MT/Head]]*Table1[[#This Row],[Price USD/(MT/Head)]]</f>
        <v>0</v>
      </c>
      <c r="W3924" s="28">
        <f>Table1[[#This Row],[Commission SDG/MT]]*Table1[[#This Row],[Volume in Units]]</f>
        <v>0</v>
      </c>
      <c r="Y3924" s="28">
        <f t="shared" si="328"/>
        <v>0</v>
      </c>
      <c r="Z3924" s="6">
        <f>IFERROR((Table1[[#This Row],[Total Cost SDG]]/Table1[[#This Row],[Volume MT/Head]]),0)</f>
        <v>0</v>
      </c>
      <c r="AA3924" s="57" t="e">
        <f t="shared" si="329"/>
        <v>#DIV/0!</v>
      </c>
      <c r="AB3924" s="57">
        <f>IFERROR((Table1[[#This Row],[Total Cost USD]]/Table1[[#This Row],[Volume MT/Head]]),0)</f>
        <v>0</v>
      </c>
      <c r="AD3924" s="6">
        <f>Table1[[#This Row],[Volume MT/Head]]-Table1[[#This Row],[Delivered MT]]</f>
        <v>0</v>
      </c>
      <c r="AE3924" s="6">
        <f>Table1[[#This Row],[Delivered MT]]*Table1[[#This Row],[Average Cost SDG/MT]]</f>
        <v>0</v>
      </c>
    </row>
    <row r="3925" spans="1:31" hidden="1" x14ac:dyDescent="0.2">
      <c r="A3925" s="1">
        <v>3936</v>
      </c>
      <c r="P3925" s="6">
        <f t="shared" si="326"/>
        <v>0</v>
      </c>
      <c r="R3925" s="6">
        <f t="shared" si="327"/>
        <v>0</v>
      </c>
      <c r="S3925" s="57">
        <f t="shared" si="325"/>
        <v>0</v>
      </c>
      <c r="T3925" s="6">
        <f>Table1[[#This Row],[Volume in Units]]*Table1[[#This Row],[Price SDG/Unit]]</f>
        <v>0</v>
      </c>
      <c r="U3925" s="57">
        <f>Table1[[#This Row],[Volume MT/Head]]*Table1[[#This Row],[Price USD/(MT/Head)]]</f>
        <v>0</v>
      </c>
      <c r="W3925" s="28">
        <f>Table1[[#This Row],[Commission SDG/MT]]*Table1[[#This Row],[Volume in Units]]</f>
        <v>0</v>
      </c>
      <c r="Y3925" s="28">
        <f t="shared" si="328"/>
        <v>0</v>
      </c>
      <c r="Z3925" s="6">
        <f>IFERROR((Table1[[#This Row],[Total Cost SDG]]/Table1[[#This Row],[Volume MT/Head]]),0)</f>
        <v>0</v>
      </c>
      <c r="AA3925" s="57" t="e">
        <f t="shared" si="329"/>
        <v>#DIV/0!</v>
      </c>
      <c r="AB3925" s="57">
        <f>IFERROR((Table1[[#This Row],[Total Cost USD]]/Table1[[#This Row],[Volume MT/Head]]),0)</f>
        <v>0</v>
      </c>
      <c r="AD3925" s="6">
        <f>Table1[[#This Row],[Volume MT/Head]]-Table1[[#This Row],[Delivered MT]]</f>
        <v>0</v>
      </c>
      <c r="AE3925" s="6">
        <f>Table1[[#This Row],[Delivered MT]]*Table1[[#This Row],[Average Cost SDG/MT]]</f>
        <v>0</v>
      </c>
    </row>
    <row r="3926" spans="1:31" hidden="1" x14ac:dyDescent="0.2">
      <c r="A3926" s="1">
        <v>3937</v>
      </c>
      <c r="P3926" s="6">
        <f t="shared" si="326"/>
        <v>0</v>
      </c>
      <c r="R3926" s="6">
        <f t="shared" si="327"/>
        <v>0</v>
      </c>
      <c r="S3926" s="57">
        <f t="shared" si="325"/>
        <v>0</v>
      </c>
      <c r="T3926" s="6">
        <f>Table1[[#This Row],[Volume in Units]]*Table1[[#This Row],[Price SDG/Unit]]</f>
        <v>0</v>
      </c>
      <c r="U3926" s="57">
        <f>Table1[[#This Row],[Volume MT/Head]]*Table1[[#This Row],[Price USD/(MT/Head)]]</f>
        <v>0</v>
      </c>
      <c r="W3926" s="28">
        <f>Table1[[#This Row],[Commission SDG/MT]]*Table1[[#This Row],[Volume in Units]]</f>
        <v>0</v>
      </c>
      <c r="Y3926" s="28">
        <f t="shared" si="328"/>
        <v>0</v>
      </c>
      <c r="Z3926" s="6">
        <f>IFERROR((Table1[[#This Row],[Total Cost SDG]]/Table1[[#This Row],[Volume MT/Head]]),0)</f>
        <v>0</v>
      </c>
      <c r="AA3926" s="57" t="e">
        <f t="shared" si="329"/>
        <v>#DIV/0!</v>
      </c>
      <c r="AB3926" s="57">
        <f>IFERROR((Table1[[#This Row],[Total Cost USD]]/Table1[[#This Row],[Volume MT/Head]]),0)</f>
        <v>0</v>
      </c>
      <c r="AD3926" s="6">
        <f>Table1[[#This Row],[Volume MT/Head]]-Table1[[#This Row],[Delivered MT]]</f>
        <v>0</v>
      </c>
      <c r="AE3926" s="6">
        <f>Table1[[#This Row],[Delivered MT]]*Table1[[#This Row],[Average Cost SDG/MT]]</f>
        <v>0</v>
      </c>
    </row>
    <row r="3927" spans="1:31" hidden="1" x14ac:dyDescent="0.2">
      <c r="A3927" s="1">
        <v>3938</v>
      </c>
      <c r="P3927" s="6">
        <f t="shared" si="326"/>
        <v>0</v>
      </c>
      <c r="R3927" s="6">
        <f t="shared" si="327"/>
        <v>0</v>
      </c>
      <c r="S3927" s="57">
        <f t="shared" si="325"/>
        <v>0</v>
      </c>
      <c r="T3927" s="6">
        <f>Table1[[#This Row],[Volume in Units]]*Table1[[#This Row],[Price SDG/Unit]]</f>
        <v>0</v>
      </c>
      <c r="U3927" s="57">
        <f>Table1[[#This Row],[Volume MT/Head]]*Table1[[#This Row],[Price USD/(MT/Head)]]</f>
        <v>0</v>
      </c>
      <c r="W3927" s="28">
        <f>Table1[[#This Row],[Commission SDG/MT]]*Table1[[#This Row],[Volume in Units]]</f>
        <v>0</v>
      </c>
      <c r="Y3927" s="28">
        <f t="shared" si="328"/>
        <v>0</v>
      </c>
      <c r="Z3927" s="6">
        <f>IFERROR((Table1[[#This Row],[Total Cost SDG]]/Table1[[#This Row],[Volume MT/Head]]),0)</f>
        <v>0</v>
      </c>
      <c r="AA3927" s="57" t="e">
        <f t="shared" si="329"/>
        <v>#DIV/0!</v>
      </c>
      <c r="AB3927" s="57">
        <f>IFERROR((Table1[[#This Row],[Total Cost USD]]/Table1[[#This Row],[Volume MT/Head]]),0)</f>
        <v>0</v>
      </c>
      <c r="AD3927" s="6">
        <f>Table1[[#This Row],[Volume MT/Head]]-Table1[[#This Row],[Delivered MT]]</f>
        <v>0</v>
      </c>
      <c r="AE3927" s="6">
        <f>Table1[[#This Row],[Delivered MT]]*Table1[[#This Row],[Average Cost SDG/MT]]</f>
        <v>0</v>
      </c>
    </row>
    <row r="3928" spans="1:31" hidden="1" x14ac:dyDescent="0.2">
      <c r="A3928" s="1">
        <v>3939</v>
      </c>
      <c r="P3928" s="6">
        <f t="shared" si="326"/>
        <v>0</v>
      </c>
      <c r="R3928" s="6">
        <f t="shared" si="327"/>
        <v>0</v>
      </c>
      <c r="S3928" s="57">
        <f t="shared" si="325"/>
        <v>0</v>
      </c>
      <c r="T3928" s="6">
        <f>Table1[[#This Row],[Volume in Units]]*Table1[[#This Row],[Price SDG/Unit]]</f>
        <v>0</v>
      </c>
      <c r="U3928" s="57">
        <f>Table1[[#This Row],[Volume MT/Head]]*Table1[[#This Row],[Price USD/(MT/Head)]]</f>
        <v>0</v>
      </c>
      <c r="W3928" s="28">
        <f>Table1[[#This Row],[Commission SDG/MT]]*Table1[[#This Row],[Volume in Units]]</f>
        <v>0</v>
      </c>
      <c r="Y3928" s="28">
        <f t="shared" si="328"/>
        <v>0</v>
      </c>
      <c r="Z3928" s="6">
        <f>IFERROR((Table1[[#This Row],[Total Cost SDG]]/Table1[[#This Row],[Volume MT/Head]]),0)</f>
        <v>0</v>
      </c>
      <c r="AA3928" s="57" t="e">
        <f t="shared" si="329"/>
        <v>#DIV/0!</v>
      </c>
      <c r="AB3928" s="57">
        <f>IFERROR((Table1[[#This Row],[Total Cost USD]]/Table1[[#This Row],[Volume MT/Head]]),0)</f>
        <v>0</v>
      </c>
      <c r="AD3928" s="6">
        <f>Table1[[#This Row],[Volume MT/Head]]-Table1[[#This Row],[Delivered MT]]</f>
        <v>0</v>
      </c>
      <c r="AE3928" s="6">
        <f>Table1[[#This Row],[Delivered MT]]*Table1[[#This Row],[Average Cost SDG/MT]]</f>
        <v>0</v>
      </c>
    </row>
    <row r="3929" spans="1:31" hidden="1" x14ac:dyDescent="0.2">
      <c r="A3929" s="1">
        <v>3940</v>
      </c>
      <c r="P3929" s="6">
        <f t="shared" si="326"/>
        <v>0</v>
      </c>
      <c r="R3929" s="6">
        <f t="shared" si="327"/>
        <v>0</v>
      </c>
      <c r="S3929" s="57">
        <f t="shared" ref="S3929:S3992" si="330">IFERROR((R3929/F3929),0)</f>
        <v>0</v>
      </c>
      <c r="T3929" s="6">
        <f>Table1[[#This Row],[Volume in Units]]*Table1[[#This Row],[Price SDG/Unit]]</f>
        <v>0</v>
      </c>
      <c r="U3929" s="57">
        <f>Table1[[#This Row],[Volume MT/Head]]*Table1[[#This Row],[Price USD/(MT/Head)]]</f>
        <v>0</v>
      </c>
      <c r="W3929" s="28">
        <f>Table1[[#This Row],[Commission SDG/MT]]*Table1[[#This Row],[Volume in Units]]</f>
        <v>0</v>
      </c>
      <c r="Y3929" s="28">
        <f t="shared" si="328"/>
        <v>0</v>
      </c>
      <c r="Z3929" s="6">
        <f>IFERROR((Table1[[#This Row],[Total Cost SDG]]/Table1[[#This Row],[Volume MT/Head]]),0)</f>
        <v>0</v>
      </c>
      <c r="AA3929" s="57" t="e">
        <f t="shared" si="329"/>
        <v>#DIV/0!</v>
      </c>
      <c r="AB3929" s="57">
        <f>IFERROR((Table1[[#This Row],[Total Cost USD]]/Table1[[#This Row],[Volume MT/Head]]),0)</f>
        <v>0</v>
      </c>
      <c r="AD3929" s="6">
        <f>Table1[[#This Row],[Volume MT/Head]]-Table1[[#This Row],[Delivered MT]]</f>
        <v>0</v>
      </c>
      <c r="AE3929" s="6">
        <f>Table1[[#This Row],[Delivered MT]]*Table1[[#This Row],[Average Cost SDG/MT]]</f>
        <v>0</v>
      </c>
    </row>
    <row r="3930" spans="1:31" hidden="1" x14ac:dyDescent="0.2">
      <c r="A3930" s="1">
        <v>3941</v>
      </c>
      <c r="P3930" s="6">
        <f t="shared" si="326"/>
        <v>0</v>
      </c>
      <c r="R3930" s="6">
        <f t="shared" si="327"/>
        <v>0</v>
      </c>
      <c r="S3930" s="57">
        <f t="shared" si="330"/>
        <v>0</v>
      </c>
      <c r="T3930" s="6">
        <f>Table1[[#This Row],[Volume in Units]]*Table1[[#This Row],[Price SDG/Unit]]</f>
        <v>0</v>
      </c>
      <c r="U3930" s="57">
        <f>Table1[[#This Row],[Volume MT/Head]]*Table1[[#This Row],[Price USD/(MT/Head)]]</f>
        <v>0</v>
      </c>
      <c r="W3930" s="28">
        <f>Table1[[#This Row],[Commission SDG/MT]]*Table1[[#This Row],[Volume in Units]]</f>
        <v>0</v>
      </c>
      <c r="Y3930" s="28">
        <f t="shared" si="328"/>
        <v>0</v>
      </c>
      <c r="Z3930" s="6">
        <f>IFERROR((Table1[[#This Row],[Total Cost SDG]]/Table1[[#This Row],[Volume MT/Head]]),0)</f>
        <v>0</v>
      </c>
      <c r="AA3930" s="57" t="e">
        <f t="shared" si="329"/>
        <v>#DIV/0!</v>
      </c>
      <c r="AB3930" s="57">
        <f>IFERROR((Table1[[#This Row],[Total Cost USD]]/Table1[[#This Row],[Volume MT/Head]]),0)</f>
        <v>0</v>
      </c>
      <c r="AD3930" s="6">
        <f>Table1[[#This Row],[Volume MT/Head]]-Table1[[#This Row],[Delivered MT]]</f>
        <v>0</v>
      </c>
      <c r="AE3930" s="6">
        <f>Table1[[#This Row],[Delivered MT]]*Table1[[#This Row],[Average Cost SDG/MT]]</f>
        <v>0</v>
      </c>
    </row>
    <row r="3931" spans="1:31" hidden="1" x14ac:dyDescent="0.2">
      <c r="A3931" s="1">
        <v>3942</v>
      </c>
      <c r="P3931" s="6">
        <f t="shared" si="326"/>
        <v>0</v>
      </c>
      <c r="R3931" s="6">
        <f t="shared" si="327"/>
        <v>0</v>
      </c>
      <c r="S3931" s="57">
        <f t="shared" si="330"/>
        <v>0</v>
      </c>
      <c r="T3931" s="6">
        <f>Table1[[#This Row],[Volume in Units]]*Table1[[#This Row],[Price SDG/Unit]]</f>
        <v>0</v>
      </c>
      <c r="U3931" s="57">
        <f>Table1[[#This Row],[Volume MT/Head]]*Table1[[#This Row],[Price USD/(MT/Head)]]</f>
        <v>0</v>
      </c>
      <c r="W3931" s="28">
        <f>Table1[[#This Row],[Commission SDG/MT]]*Table1[[#This Row],[Volume in Units]]</f>
        <v>0</v>
      </c>
      <c r="Y3931" s="28">
        <f t="shared" si="328"/>
        <v>0</v>
      </c>
      <c r="Z3931" s="6">
        <f>IFERROR((Table1[[#This Row],[Total Cost SDG]]/Table1[[#This Row],[Volume MT/Head]]),0)</f>
        <v>0</v>
      </c>
      <c r="AA3931" s="57" t="e">
        <f t="shared" si="329"/>
        <v>#DIV/0!</v>
      </c>
      <c r="AB3931" s="57">
        <f>IFERROR((Table1[[#This Row],[Total Cost USD]]/Table1[[#This Row],[Volume MT/Head]]),0)</f>
        <v>0</v>
      </c>
      <c r="AD3931" s="6">
        <f>Table1[[#This Row],[Volume MT/Head]]-Table1[[#This Row],[Delivered MT]]</f>
        <v>0</v>
      </c>
      <c r="AE3931" s="6">
        <f>Table1[[#This Row],[Delivered MT]]*Table1[[#This Row],[Average Cost SDG/MT]]</f>
        <v>0</v>
      </c>
    </row>
    <row r="3932" spans="1:31" hidden="1" x14ac:dyDescent="0.2">
      <c r="A3932" s="1">
        <v>3943</v>
      </c>
      <c r="P3932" s="6">
        <f t="shared" si="326"/>
        <v>0</v>
      </c>
      <c r="R3932" s="6">
        <f t="shared" si="327"/>
        <v>0</v>
      </c>
      <c r="S3932" s="57">
        <f t="shared" si="330"/>
        <v>0</v>
      </c>
      <c r="T3932" s="6">
        <f>Table1[[#This Row],[Volume in Units]]*Table1[[#This Row],[Price SDG/Unit]]</f>
        <v>0</v>
      </c>
      <c r="U3932" s="57">
        <f>Table1[[#This Row],[Volume MT/Head]]*Table1[[#This Row],[Price USD/(MT/Head)]]</f>
        <v>0</v>
      </c>
      <c r="W3932" s="28">
        <f>Table1[[#This Row],[Commission SDG/MT]]*Table1[[#This Row],[Volume in Units]]</f>
        <v>0</v>
      </c>
      <c r="Y3932" s="28">
        <f t="shared" si="328"/>
        <v>0</v>
      </c>
      <c r="Z3932" s="6">
        <f>IFERROR((Table1[[#This Row],[Total Cost SDG]]/Table1[[#This Row],[Volume MT/Head]]),0)</f>
        <v>0</v>
      </c>
      <c r="AA3932" s="57" t="e">
        <f t="shared" si="329"/>
        <v>#DIV/0!</v>
      </c>
      <c r="AB3932" s="57">
        <f>IFERROR((Table1[[#This Row],[Total Cost USD]]/Table1[[#This Row],[Volume MT/Head]]),0)</f>
        <v>0</v>
      </c>
      <c r="AD3932" s="6">
        <f>Table1[[#This Row],[Volume MT/Head]]-Table1[[#This Row],[Delivered MT]]</f>
        <v>0</v>
      </c>
      <c r="AE3932" s="6">
        <f>Table1[[#This Row],[Delivered MT]]*Table1[[#This Row],[Average Cost SDG/MT]]</f>
        <v>0</v>
      </c>
    </row>
    <row r="3933" spans="1:31" hidden="1" x14ac:dyDescent="0.2">
      <c r="A3933" s="1">
        <v>3944</v>
      </c>
      <c r="P3933" s="6">
        <f t="shared" si="326"/>
        <v>0</v>
      </c>
      <c r="R3933" s="6">
        <f t="shared" si="327"/>
        <v>0</v>
      </c>
      <c r="S3933" s="57">
        <f t="shared" si="330"/>
        <v>0</v>
      </c>
      <c r="T3933" s="6">
        <f>Table1[[#This Row],[Volume in Units]]*Table1[[#This Row],[Price SDG/Unit]]</f>
        <v>0</v>
      </c>
      <c r="U3933" s="57">
        <f>Table1[[#This Row],[Volume MT/Head]]*Table1[[#This Row],[Price USD/(MT/Head)]]</f>
        <v>0</v>
      </c>
      <c r="W3933" s="28">
        <f>Table1[[#This Row],[Commission SDG/MT]]*Table1[[#This Row],[Volume in Units]]</f>
        <v>0</v>
      </c>
      <c r="Y3933" s="28">
        <f t="shared" si="328"/>
        <v>0</v>
      </c>
      <c r="Z3933" s="6">
        <f>IFERROR((Table1[[#This Row],[Total Cost SDG]]/Table1[[#This Row],[Volume MT/Head]]),0)</f>
        <v>0</v>
      </c>
      <c r="AA3933" s="57" t="e">
        <f t="shared" si="329"/>
        <v>#DIV/0!</v>
      </c>
      <c r="AB3933" s="57">
        <f>IFERROR((Table1[[#This Row],[Total Cost USD]]/Table1[[#This Row],[Volume MT/Head]]),0)</f>
        <v>0</v>
      </c>
      <c r="AD3933" s="6">
        <f>Table1[[#This Row],[Volume MT/Head]]-Table1[[#This Row],[Delivered MT]]</f>
        <v>0</v>
      </c>
      <c r="AE3933" s="6">
        <f>Table1[[#This Row],[Delivered MT]]*Table1[[#This Row],[Average Cost SDG/MT]]</f>
        <v>0</v>
      </c>
    </row>
    <row r="3934" spans="1:31" hidden="1" x14ac:dyDescent="0.2">
      <c r="A3934" s="1">
        <v>3945</v>
      </c>
      <c r="P3934" s="6">
        <f t="shared" si="326"/>
        <v>0</v>
      </c>
      <c r="R3934" s="6">
        <f t="shared" si="327"/>
        <v>0</v>
      </c>
      <c r="S3934" s="57">
        <f t="shared" si="330"/>
        <v>0</v>
      </c>
      <c r="T3934" s="6">
        <f>Table1[[#This Row],[Volume in Units]]*Table1[[#This Row],[Price SDG/Unit]]</f>
        <v>0</v>
      </c>
      <c r="U3934" s="57">
        <f>Table1[[#This Row],[Volume MT/Head]]*Table1[[#This Row],[Price USD/(MT/Head)]]</f>
        <v>0</v>
      </c>
      <c r="W3934" s="28">
        <f>Table1[[#This Row],[Commission SDG/MT]]*Table1[[#This Row],[Volume in Units]]</f>
        <v>0</v>
      </c>
      <c r="Y3934" s="28">
        <f t="shared" si="328"/>
        <v>0</v>
      </c>
      <c r="Z3934" s="6">
        <f>IFERROR((Table1[[#This Row],[Total Cost SDG]]/Table1[[#This Row],[Volume MT/Head]]),0)</f>
        <v>0</v>
      </c>
      <c r="AA3934" s="57" t="e">
        <f t="shared" si="329"/>
        <v>#DIV/0!</v>
      </c>
      <c r="AB3934" s="57">
        <f>IFERROR((Table1[[#This Row],[Total Cost USD]]/Table1[[#This Row],[Volume MT/Head]]),0)</f>
        <v>0</v>
      </c>
      <c r="AD3934" s="6">
        <f>Table1[[#This Row],[Volume MT/Head]]-Table1[[#This Row],[Delivered MT]]</f>
        <v>0</v>
      </c>
      <c r="AE3934" s="6">
        <f>Table1[[#This Row],[Delivered MT]]*Table1[[#This Row],[Average Cost SDG/MT]]</f>
        <v>0</v>
      </c>
    </row>
    <row r="3935" spans="1:31" hidden="1" x14ac:dyDescent="0.2">
      <c r="A3935" s="1">
        <v>3946</v>
      </c>
      <c r="P3935" s="6">
        <f t="shared" si="326"/>
        <v>0</v>
      </c>
      <c r="R3935" s="6">
        <f t="shared" si="327"/>
        <v>0</v>
      </c>
      <c r="S3935" s="57">
        <f t="shared" si="330"/>
        <v>0</v>
      </c>
      <c r="T3935" s="6">
        <f>Table1[[#This Row],[Volume in Units]]*Table1[[#This Row],[Price SDG/Unit]]</f>
        <v>0</v>
      </c>
      <c r="U3935" s="57">
        <f>Table1[[#This Row],[Volume MT/Head]]*Table1[[#This Row],[Price USD/(MT/Head)]]</f>
        <v>0</v>
      </c>
      <c r="W3935" s="28">
        <f>Table1[[#This Row],[Commission SDG/MT]]*Table1[[#This Row],[Volume in Units]]</f>
        <v>0</v>
      </c>
      <c r="Y3935" s="28">
        <f t="shared" si="328"/>
        <v>0</v>
      </c>
      <c r="Z3935" s="6">
        <f>IFERROR((Table1[[#This Row],[Total Cost SDG]]/Table1[[#This Row],[Volume MT/Head]]),0)</f>
        <v>0</v>
      </c>
      <c r="AA3935" s="57" t="e">
        <f t="shared" si="329"/>
        <v>#DIV/0!</v>
      </c>
      <c r="AB3935" s="57">
        <f>IFERROR((Table1[[#This Row],[Total Cost USD]]/Table1[[#This Row],[Volume MT/Head]]),0)</f>
        <v>0</v>
      </c>
      <c r="AD3935" s="6">
        <f>Table1[[#This Row],[Volume MT/Head]]-Table1[[#This Row],[Delivered MT]]</f>
        <v>0</v>
      </c>
      <c r="AE3935" s="6">
        <f>Table1[[#This Row],[Delivered MT]]*Table1[[#This Row],[Average Cost SDG/MT]]</f>
        <v>0</v>
      </c>
    </row>
    <row r="3936" spans="1:31" hidden="1" x14ac:dyDescent="0.2">
      <c r="A3936" s="1">
        <v>3947</v>
      </c>
      <c r="P3936" s="6">
        <f t="shared" si="326"/>
        <v>0</v>
      </c>
      <c r="R3936" s="6">
        <f t="shared" si="327"/>
        <v>0</v>
      </c>
      <c r="S3936" s="57">
        <f t="shared" si="330"/>
        <v>0</v>
      </c>
      <c r="T3936" s="6">
        <f>Table1[[#This Row],[Volume in Units]]*Table1[[#This Row],[Price SDG/Unit]]</f>
        <v>0</v>
      </c>
      <c r="U3936" s="57">
        <f>Table1[[#This Row],[Volume MT/Head]]*Table1[[#This Row],[Price USD/(MT/Head)]]</f>
        <v>0</v>
      </c>
      <c r="W3936" s="28">
        <f>Table1[[#This Row],[Commission SDG/MT]]*Table1[[#This Row],[Volume in Units]]</f>
        <v>0</v>
      </c>
      <c r="Y3936" s="28">
        <f t="shared" si="328"/>
        <v>0</v>
      </c>
      <c r="Z3936" s="6">
        <f>IFERROR((Table1[[#This Row],[Total Cost SDG]]/Table1[[#This Row],[Volume MT/Head]]),0)</f>
        <v>0</v>
      </c>
      <c r="AA3936" s="57" t="e">
        <f t="shared" si="329"/>
        <v>#DIV/0!</v>
      </c>
      <c r="AB3936" s="57">
        <f>IFERROR((Table1[[#This Row],[Total Cost USD]]/Table1[[#This Row],[Volume MT/Head]]),0)</f>
        <v>0</v>
      </c>
      <c r="AD3936" s="6">
        <f>Table1[[#This Row],[Volume MT/Head]]-Table1[[#This Row],[Delivered MT]]</f>
        <v>0</v>
      </c>
      <c r="AE3936" s="6">
        <f>Table1[[#This Row],[Delivered MT]]*Table1[[#This Row],[Average Cost SDG/MT]]</f>
        <v>0</v>
      </c>
    </row>
    <row r="3937" spans="1:31" hidden="1" x14ac:dyDescent="0.2">
      <c r="A3937" s="1">
        <v>3948</v>
      </c>
      <c r="P3937" s="6">
        <f t="shared" si="326"/>
        <v>0</v>
      </c>
      <c r="R3937" s="6">
        <f t="shared" si="327"/>
        <v>0</v>
      </c>
      <c r="S3937" s="57">
        <f t="shared" si="330"/>
        <v>0</v>
      </c>
      <c r="T3937" s="6">
        <f>Table1[[#This Row],[Volume in Units]]*Table1[[#This Row],[Price SDG/Unit]]</f>
        <v>0</v>
      </c>
      <c r="U3937" s="57">
        <f>Table1[[#This Row],[Volume MT/Head]]*Table1[[#This Row],[Price USD/(MT/Head)]]</f>
        <v>0</v>
      </c>
      <c r="W3937" s="28">
        <f>Table1[[#This Row],[Commission SDG/MT]]*Table1[[#This Row],[Volume in Units]]</f>
        <v>0</v>
      </c>
      <c r="Y3937" s="28">
        <f t="shared" si="328"/>
        <v>0</v>
      </c>
      <c r="Z3937" s="6">
        <f>IFERROR((Table1[[#This Row],[Total Cost SDG]]/Table1[[#This Row],[Volume MT/Head]]),0)</f>
        <v>0</v>
      </c>
      <c r="AA3937" s="57" t="e">
        <f t="shared" si="329"/>
        <v>#DIV/0!</v>
      </c>
      <c r="AB3937" s="57">
        <f>IFERROR((Table1[[#This Row],[Total Cost USD]]/Table1[[#This Row],[Volume MT/Head]]),0)</f>
        <v>0</v>
      </c>
      <c r="AD3937" s="6">
        <f>Table1[[#This Row],[Volume MT/Head]]-Table1[[#This Row],[Delivered MT]]</f>
        <v>0</v>
      </c>
      <c r="AE3937" s="6">
        <f>Table1[[#This Row],[Delivered MT]]*Table1[[#This Row],[Average Cost SDG/MT]]</f>
        <v>0</v>
      </c>
    </row>
    <row r="3938" spans="1:31" hidden="1" x14ac:dyDescent="0.2">
      <c r="A3938" s="1">
        <v>3949</v>
      </c>
      <c r="P3938" s="6">
        <f t="shared" si="326"/>
        <v>0</v>
      </c>
      <c r="R3938" s="6">
        <f t="shared" si="327"/>
        <v>0</v>
      </c>
      <c r="S3938" s="57">
        <f t="shared" si="330"/>
        <v>0</v>
      </c>
      <c r="T3938" s="6">
        <f>Table1[[#This Row],[Volume in Units]]*Table1[[#This Row],[Price SDG/Unit]]</f>
        <v>0</v>
      </c>
      <c r="U3938" s="57">
        <f>Table1[[#This Row],[Volume MT/Head]]*Table1[[#This Row],[Price USD/(MT/Head)]]</f>
        <v>0</v>
      </c>
      <c r="W3938" s="28">
        <f>Table1[[#This Row],[Commission SDG/MT]]*Table1[[#This Row],[Volume in Units]]</f>
        <v>0</v>
      </c>
      <c r="Y3938" s="28">
        <f t="shared" si="328"/>
        <v>0</v>
      </c>
      <c r="Z3938" s="6">
        <f>IFERROR((Table1[[#This Row],[Total Cost SDG]]/Table1[[#This Row],[Volume MT/Head]]),0)</f>
        <v>0</v>
      </c>
      <c r="AA3938" s="57" t="e">
        <f t="shared" si="329"/>
        <v>#DIV/0!</v>
      </c>
      <c r="AB3938" s="57">
        <f>IFERROR((Table1[[#This Row],[Total Cost USD]]/Table1[[#This Row],[Volume MT/Head]]),0)</f>
        <v>0</v>
      </c>
      <c r="AD3938" s="6">
        <f>Table1[[#This Row],[Volume MT/Head]]-Table1[[#This Row],[Delivered MT]]</f>
        <v>0</v>
      </c>
      <c r="AE3938" s="6">
        <f>Table1[[#This Row],[Delivered MT]]*Table1[[#This Row],[Average Cost SDG/MT]]</f>
        <v>0</v>
      </c>
    </row>
    <row r="3939" spans="1:31" hidden="1" x14ac:dyDescent="0.2">
      <c r="A3939" s="1">
        <v>3950</v>
      </c>
      <c r="P3939" s="6">
        <f t="shared" si="326"/>
        <v>0</v>
      </c>
      <c r="R3939" s="6">
        <f t="shared" si="327"/>
        <v>0</v>
      </c>
      <c r="S3939" s="57">
        <f t="shared" si="330"/>
        <v>0</v>
      </c>
      <c r="T3939" s="6">
        <f>Table1[[#This Row],[Volume in Units]]*Table1[[#This Row],[Price SDG/Unit]]</f>
        <v>0</v>
      </c>
      <c r="U3939" s="57">
        <f>Table1[[#This Row],[Volume MT/Head]]*Table1[[#This Row],[Price USD/(MT/Head)]]</f>
        <v>0</v>
      </c>
      <c r="W3939" s="28">
        <f>Table1[[#This Row],[Commission SDG/MT]]*Table1[[#This Row],[Volume in Units]]</f>
        <v>0</v>
      </c>
      <c r="Y3939" s="28">
        <f t="shared" si="328"/>
        <v>0</v>
      </c>
      <c r="Z3939" s="6">
        <f>IFERROR((Table1[[#This Row],[Total Cost SDG]]/Table1[[#This Row],[Volume MT/Head]]),0)</f>
        <v>0</v>
      </c>
      <c r="AA3939" s="57" t="e">
        <f t="shared" si="329"/>
        <v>#DIV/0!</v>
      </c>
      <c r="AB3939" s="57">
        <f>IFERROR((Table1[[#This Row],[Total Cost USD]]/Table1[[#This Row],[Volume MT/Head]]),0)</f>
        <v>0</v>
      </c>
      <c r="AD3939" s="6">
        <f>Table1[[#This Row],[Volume MT/Head]]-Table1[[#This Row],[Delivered MT]]</f>
        <v>0</v>
      </c>
      <c r="AE3939" s="6">
        <f>Table1[[#This Row],[Delivered MT]]*Table1[[#This Row],[Average Cost SDG/MT]]</f>
        <v>0</v>
      </c>
    </row>
    <row r="3940" spans="1:31" hidden="1" x14ac:dyDescent="0.2">
      <c r="A3940" s="1">
        <v>3951</v>
      </c>
      <c r="P3940" s="6">
        <f t="shared" si="326"/>
        <v>0</v>
      </c>
      <c r="R3940" s="6">
        <f t="shared" si="327"/>
        <v>0</v>
      </c>
      <c r="S3940" s="57">
        <f t="shared" si="330"/>
        <v>0</v>
      </c>
      <c r="T3940" s="6">
        <f>Table1[[#This Row],[Volume in Units]]*Table1[[#This Row],[Price SDG/Unit]]</f>
        <v>0</v>
      </c>
      <c r="U3940" s="57">
        <f>Table1[[#This Row],[Volume MT/Head]]*Table1[[#This Row],[Price USD/(MT/Head)]]</f>
        <v>0</v>
      </c>
      <c r="W3940" s="28">
        <f>Table1[[#This Row],[Commission SDG/MT]]*Table1[[#This Row],[Volume in Units]]</f>
        <v>0</v>
      </c>
      <c r="Y3940" s="28">
        <f t="shared" si="328"/>
        <v>0</v>
      </c>
      <c r="Z3940" s="6">
        <f>IFERROR((Table1[[#This Row],[Total Cost SDG]]/Table1[[#This Row],[Volume MT/Head]]),0)</f>
        <v>0</v>
      </c>
      <c r="AA3940" s="57" t="e">
        <f t="shared" si="329"/>
        <v>#DIV/0!</v>
      </c>
      <c r="AB3940" s="57">
        <f>IFERROR((Table1[[#This Row],[Total Cost USD]]/Table1[[#This Row],[Volume MT/Head]]),0)</f>
        <v>0</v>
      </c>
      <c r="AD3940" s="6">
        <f>Table1[[#This Row],[Volume MT/Head]]-Table1[[#This Row],[Delivered MT]]</f>
        <v>0</v>
      </c>
      <c r="AE3940" s="6">
        <f>Table1[[#This Row],[Delivered MT]]*Table1[[#This Row],[Average Cost SDG/MT]]</f>
        <v>0</v>
      </c>
    </row>
    <row r="3941" spans="1:31" hidden="1" x14ac:dyDescent="0.2">
      <c r="A3941" s="1">
        <v>3952</v>
      </c>
      <c r="P3941" s="6">
        <f t="shared" si="326"/>
        <v>0</v>
      </c>
      <c r="R3941" s="6">
        <f t="shared" si="327"/>
        <v>0</v>
      </c>
      <c r="S3941" s="57">
        <f t="shared" si="330"/>
        <v>0</v>
      </c>
      <c r="T3941" s="6">
        <f>Table1[[#This Row],[Volume in Units]]*Table1[[#This Row],[Price SDG/Unit]]</f>
        <v>0</v>
      </c>
      <c r="U3941" s="57">
        <f>Table1[[#This Row],[Volume MT/Head]]*Table1[[#This Row],[Price USD/(MT/Head)]]</f>
        <v>0</v>
      </c>
      <c r="W3941" s="28">
        <f>Table1[[#This Row],[Commission SDG/MT]]*Table1[[#This Row],[Volume in Units]]</f>
        <v>0</v>
      </c>
      <c r="Y3941" s="28">
        <f t="shared" si="328"/>
        <v>0</v>
      </c>
      <c r="Z3941" s="6">
        <f>IFERROR((Table1[[#This Row],[Total Cost SDG]]/Table1[[#This Row],[Volume MT/Head]]),0)</f>
        <v>0</v>
      </c>
      <c r="AA3941" s="57" t="e">
        <f t="shared" si="329"/>
        <v>#DIV/0!</v>
      </c>
      <c r="AB3941" s="57">
        <f>IFERROR((Table1[[#This Row],[Total Cost USD]]/Table1[[#This Row],[Volume MT/Head]]),0)</f>
        <v>0</v>
      </c>
      <c r="AD3941" s="6">
        <f>Table1[[#This Row],[Volume MT/Head]]-Table1[[#This Row],[Delivered MT]]</f>
        <v>0</v>
      </c>
      <c r="AE3941" s="6">
        <f>Table1[[#This Row],[Delivered MT]]*Table1[[#This Row],[Average Cost SDG/MT]]</f>
        <v>0</v>
      </c>
    </row>
    <row r="3942" spans="1:31" hidden="1" x14ac:dyDescent="0.2">
      <c r="A3942" s="1">
        <v>3953</v>
      </c>
      <c r="P3942" s="6">
        <f t="shared" si="326"/>
        <v>0</v>
      </c>
      <c r="R3942" s="6">
        <f t="shared" si="327"/>
        <v>0</v>
      </c>
      <c r="S3942" s="57">
        <f t="shared" si="330"/>
        <v>0</v>
      </c>
      <c r="T3942" s="6">
        <f>Table1[[#This Row],[Volume in Units]]*Table1[[#This Row],[Price SDG/Unit]]</f>
        <v>0</v>
      </c>
      <c r="U3942" s="57">
        <f>Table1[[#This Row],[Volume MT/Head]]*Table1[[#This Row],[Price USD/(MT/Head)]]</f>
        <v>0</v>
      </c>
      <c r="W3942" s="28">
        <f>Table1[[#This Row],[Commission SDG/MT]]*Table1[[#This Row],[Volume in Units]]</f>
        <v>0</v>
      </c>
      <c r="Y3942" s="28">
        <f t="shared" si="328"/>
        <v>0</v>
      </c>
      <c r="Z3942" s="6">
        <f>IFERROR((Table1[[#This Row],[Total Cost SDG]]/Table1[[#This Row],[Volume MT/Head]]),0)</f>
        <v>0</v>
      </c>
      <c r="AA3942" s="57" t="e">
        <f t="shared" si="329"/>
        <v>#DIV/0!</v>
      </c>
      <c r="AB3942" s="57">
        <f>IFERROR((Table1[[#This Row],[Total Cost USD]]/Table1[[#This Row],[Volume MT/Head]]),0)</f>
        <v>0</v>
      </c>
      <c r="AD3942" s="6">
        <f>Table1[[#This Row],[Volume MT/Head]]-Table1[[#This Row],[Delivered MT]]</f>
        <v>0</v>
      </c>
      <c r="AE3942" s="6">
        <f>Table1[[#This Row],[Delivered MT]]*Table1[[#This Row],[Average Cost SDG/MT]]</f>
        <v>0</v>
      </c>
    </row>
    <row r="3943" spans="1:31" hidden="1" x14ac:dyDescent="0.2">
      <c r="A3943" s="1">
        <v>3954</v>
      </c>
      <c r="P3943" s="6">
        <f t="shared" si="326"/>
        <v>0</v>
      </c>
      <c r="R3943" s="6">
        <f t="shared" si="327"/>
        <v>0</v>
      </c>
      <c r="S3943" s="57">
        <f t="shared" si="330"/>
        <v>0</v>
      </c>
      <c r="T3943" s="6">
        <f>Table1[[#This Row],[Volume in Units]]*Table1[[#This Row],[Price SDG/Unit]]</f>
        <v>0</v>
      </c>
      <c r="U3943" s="57">
        <f>Table1[[#This Row],[Volume MT/Head]]*Table1[[#This Row],[Price USD/(MT/Head)]]</f>
        <v>0</v>
      </c>
      <c r="W3943" s="28">
        <f>Table1[[#This Row],[Commission SDG/MT]]*Table1[[#This Row],[Volume in Units]]</f>
        <v>0</v>
      </c>
      <c r="Y3943" s="28">
        <f t="shared" si="328"/>
        <v>0</v>
      </c>
      <c r="Z3943" s="6">
        <f>IFERROR((Table1[[#This Row],[Total Cost SDG]]/Table1[[#This Row],[Volume MT/Head]]),0)</f>
        <v>0</v>
      </c>
      <c r="AA3943" s="57" t="e">
        <f t="shared" si="329"/>
        <v>#DIV/0!</v>
      </c>
      <c r="AB3943" s="57">
        <f>IFERROR((Table1[[#This Row],[Total Cost USD]]/Table1[[#This Row],[Volume MT/Head]]),0)</f>
        <v>0</v>
      </c>
      <c r="AD3943" s="6">
        <f>Table1[[#This Row],[Volume MT/Head]]-Table1[[#This Row],[Delivered MT]]</f>
        <v>0</v>
      </c>
      <c r="AE3943" s="6">
        <f>Table1[[#This Row],[Delivered MT]]*Table1[[#This Row],[Average Cost SDG/MT]]</f>
        <v>0</v>
      </c>
    </row>
    <row r="3944" spans="1:31" hidden="1" x14ac:dyDescent="0.2">
      <c r="A3944" s="1">
        <v>3955</v>
      </c>
      <c r="P3944" s="6">
        <f t="shared" si="326"/>
        <v>0</v>
      </c>
      <c r="R3944" s="6">
        <f t="shared" si="327"/>
        <v>0</v>
      </c>
      <c r="S3944" s="57">
        <f t="shared" si="330"/>
        <v>0</v>
      </c>
      <c r="T3944" s="6">
        <f>Table1[[#This Row],[Volume in Units]]*Table1[[#This Row],[Price SDG/Unit]]</f>
        <v>0</v>
      </c>
      <c r="U3944" s="57">
        <f>Table1[[#This Row],[Volume MT/Head]]*Table1[[#This Row],[Price USD/(MT/Head)]]</f>
        <v>0</v>
      </c>
      <c r="W3944" s="28">
        <f>Table1[[#This Row],[Commission SDG/MT]]*Table1[[#This Row],[Volume in Units]]</f>
        <v>0</v>
      </c>
      <c r="Y3944" s="28">
        <f t="shared" si="328"/>
        <v>0</v>
      </c>
      <c r="Z3944" s="6">
        <f>IFERROR((Table1[[#This Row],[Total Cost SDG]]/Table1[[#This Row],[Volume MT/Head]]),0)</f>
        <v>0</v>
      </c>
      <c r="AA3944" s="57" t="e">
        <f t="shared" si="329"/>
        <v>#DIV/0!</v>
      </c>
      <c r="AB3944" s="57">
        <f>IFERROR((Table1[[#This Row],[Total Cost USD]]/Table1[[#This Row],[Volume MT/Head]]),0)</f>
        <v>0</v>
      </c>
      <c r="AD3944" s="6">
        <f>Table1[[#This Row],[Volume MT/Head]]-Table1[[#This Row],[Delivered MT]]</f>
        <v>0</v>
      </c>
      <c r="AE3944" s="6">
        <f>Table1[[#This Row],[Delivered MT]]*Table1[[#This Row],[Average Cost SDG/MT]]</f>
        <v>0</v>
      </c>
    </row>
    <row r="3945" spans="1:31" hidden="1" x14ac:dyDescent="0.2">
      <c r="A3945" s="1">
        <v>3956</v>
      </c>
      <c r="P3945" s="6">
        <f t="shared" si="326"/>
        <v>0</v>
      </c>
      <c r="R3945" s="6">
        <f t="shared" si="327"/>
        <v>0</v>
      </c>
      <c r="S3945" s="57">
        <f t="shared" si="330"/>
        <v>0</v>
      </c>
      <c r="T3945" s="6">
        <f>Table1[[#This Row],[Volume in Units]]*Table1[[#This Row],[Price SDG/Unit]]</f>
        <v>0</v>
      </c>
      <c r="U3945" s="57">
        <f>Table1[[#This Row],[Volume MT/Head]]*Table1[[#This Row],[Price USD/(MT/Head)]]</f>
        <v>0</v>
      </c>
      <c r="W3945" s="28">
        <f>Table1[[#This Row],[Commission SDG/MT]]*Table1[[#This Row],[Volume in Units]]</f>
        <v>0</v>
      </c>
      <c r="Y3945" s="28">
        <f t="shared" si="328"/>
        <v>0</v>
      </c>
      <c r="Z3945" s="6">
        <f>IFERROR((Table1[[#This Row],[Total Cost SDG]]/Table1[[#This Row],[Volume MT/Head]]),0)</f>
        <v>0</v>
      </c>
      <c r="AA3945" s="57" t="e">
        <f t="shared" si="329"/>
        <v>#DIV/0!</v>
      </c>
      <c r="AB3945" s="57">
        <f>IFERROR((Table1[[#This Row],[Total Cost USD]]/Table1[[#This Row],[Volume MT/Head]]),0)</f>
        <v>0</v>
      </c>
      <c r="AD3945" s="6">
        <f>Table1[[#This Row],[Volume MT/Head]]-Table1[[#This Row],[Delivered MT]]</f>
        <v>0</v>
      </c>
      <c r="AE3945" s="6">
        <f>Table1[[#This Row],[Delivered MT]]*Table1[[#This Row],[Average Cost SDG/MT]]</f>
        <v>0</v>
      </c>
    </row>
    <row r="3946" spans="1:31" hidden="1" x14ac:dyDescent="0.2">
      <c r="A3946" s="1">
        <v>3957</v>
      </c>
      <c r="P3946" s="6">
        <f t="shared" si="326"/>
        <v>0</v>
      </c>
      <c r="R3946" s="6">
        <f t="shared" si="327"/>
        <v>0</v>
      </c>
      <c r="S3946" s="57">
        <f t="shared" si="330"/>
        <v>0</v>
      </c>
      <c r="T3946" s="6">
        <f>Table1[[#This Row],[Volume in Units]]*Table1[[#This Row],[Price SDG/Unit]]</f>
        <v>0</v>
      </c>
      <c r="U3946" s="57">
        <f>Table1[[#This Row],[Volume MT/Head]]*Table1[[#This Row],[Price USD/(MT/Head)]]</f>
        <v>0</v>
      </c>
      <c r="W3946" s="28">
        <f>Table1[[#This Row],[Commission SDG/MT]]*Table1[[#This Row],[Volume in Units]]</f>
        <v>0</v>
      </c>
      <c r="Y3946" s="28">
        <f t="shared" si="328"/>
        <v>0</v>
      </c>
      <c r="Z3946" s="6">
        <f>IFERROR((Table1[[#This Row],[Total Cost SDG]]/Table1[[#This Row],[Volume MT/Head]]),0)</f>
        <v>0</v>
      </c>
      <c r="AA3946" s="57" t="e">
        <f t="shared" si="329"/>
        <v>#DIV/0!</v>
      </c>
      <c r="AB3946" s="57">
        <f>IFERROR((Table1[[#This Row],[Total Cost USD]]/Table1[[#This Row],[Volume MT/Head]]),0)</f>
        <v>0</v>
      </c>
      <c r="AD3946" s="6">
        <f>Table1[[#This Row],[Volume MT/Head]]-Table1[[#This Row],[Delivered MT]]</f>
        <v>0</v>
      </c>
      <c r="AE3946" s="6">
        <f>Table1[[#This Row],[Delivered MT]]*Table1[[#This Row],[Average Cost SDG/MT]]</f>
        <v>0</v>
      </c>
    </row>
    <row r="3947" spans="1:31" hidden="1" x14ac:dyDescent="0.2">
      <c r="A3947" s="1">
        <v>3958</v>
      </c>
      <c r="P3947" s="6">
        <f t="shared" si="326"/>
        <v>0</v>
      </c>
      <c r="R3947" s="6">
        <f t="shared" si="327"/>
        <v>0</v>
      </c>
      <c r="S3947" s="57">
        <f t="shared" si="330"/>
        <v>0</v>
      </c>
      <c r="T3947" s="6">
        <f>Table1[[#This Row],[Volume in Units]]*Table1[[#This Row],[Price SDG/Unit]]</f>
        <v>0</v>
      </c>
      <c r="U3947" s="57">
        <f>Table1[[#This Row],[Volume MT/Head]]*Table1[[#This Row],[Price USD/(MT/Head)]]</f>
        <v>0</v>
      </c>
      <c r="W3947" s="28">
        <f>Table1[[#This Row],[Commission SDG/MT]]*Table1[[#This Row],[Volume in Units]]</f>
        <v>0</v>
      </c>
      <c r="Y3947" s="28">
        <f t="shared" si="328"/>
        <v>0</v>
      </c>
      <c r="Z3947" s="6">
        <f>IFERROR((Table1[[#This Row],[Total Cost SDG]]/Table1[[#This Row],[Volume MT/Head]]),0)</f>
        <v>0</v>
      </c>
      <c r="AA3947" s="57" t="e">
        <f t="shared" si="329"/>
        <v>#DIV/0!</v>
      </c>
      <c r="AB3947" s="57">
        <f>IFERROR((Table1[[#This Row],[Total Cost USD]]/Table1[[#This Row],[Volume MT/Head]]),0)</f>
        <v>0</v>
      </c>
      <c r="AD3947" s="6">
        <f>Table1[[#This Row],[Volume MT/Head]]-Table1[[#This Row],[Delivered MT]]</f>
        <v>0</v>
      </c>
      <c r="AE3947" s="6">
        <f>Table1[[#This Row],[Delivered MT]]*Table1[[#This Row],[Average Cost SDG/MT]]</f>
        <v>0</v>
      </c>
    </row>
    <row r="3948" spans="1:31" hidden="1" x14ac:dyDescent="0.2">
      <c r="A3948" s="1">
        <v>3959</v>
      </c>
      <c r="P3948" s="6">
        <f t="shared" si="326"/>
        <v>0</v>
      </c>
      <c r="R3948" s="6">
        <f t="shared" si="327"/>
        <v>0</v>
      </c>
      <c r="S3948" s="57">
        <f t="shared" si="330"/>
        <v>0</v>
      </c>
      <c r="T3948" s="6">
        <f>Table1[[#This Row],[Volume in Units]]*Table1[[#This Row],[Price SDG/Unit]]</f>
        <v>0</v>
      </c>
      <c r="U3948" s="57">
        <f>Table1[[#This Row],[Volume MT/Head]]*Table1[[#This Row],[Price USD/(MT/Head)]]</f>
        <v>0</v>
      </c>
      <c r="W3948" s="28">
        <f>Table1[[#This Row],[Commission SDG/MT]]*Table1[[#This Row],[Volume in Units]]</f>
        <v>0</v>
      </c>
      <c r="Y3948" s="28">
        <f t="shared" si="328"/>
        <v>0</v>
      </c>
      <c r="Z3948" s="6">
        <f>IFERROR((Table1[[#This Row],[Total Cost SDG]]/Table1[[#This Row],[Volume MT/Head]]),0)</f>
        <v>0</v>
      </c>
      <c r="AA3948" s="57" t="e">
        <f t="shared" si="329"/>
        <v>#DIV/0!</v>
      </c>
      <c r="AB3948" s="57">
        <f>IFERROR((Table1[[#This Row],[Total Cost USD]]/Table1[[#This Row],[Volume MT/Head]]),0)</f>
        <v>0</v>
      </c>
      <c r="AD3948" s="6">
        <f>Table1[[#This Row],[Volume MT/Head]]-Table1[[#This Row],[Delivered MT]]</f>
        <v>0</v>
      </c>
      <c r="AE3948" s="6">
        <f>Table1[[#This Row],[Delivered MT]]*Table1[[#This Row],[Average Cost SDG/MT]]</f>
        <v>0</v>
      </c>
    </row>
    <row r="3949" spans="1:31" hidden="1" x14ac:dyDescent="0.2">
      <c r="A3949" s="1">
        <v>3960</v>
      </c>
      <c r="P3949" s="6">
        <f t="shared" si="326"/>
        <v>0</v>
      </c>
      <c r="R3949" s="6">
        <f t="shared" si="327"/>
        <v>0</v>
      </c>
      <c r="S3949" s="57">
        <f t="shared" si="330"/>
        <v>0</v>
      </c>
      <c r="T3949" s="6">
        <f>Table1[[#This Row],[Volume in Units]]*Table1[[#This Row],[Price SDG/Unit]]</f>
        <v>0</v>
      </c>
      <c r="U3949" s="57">
        <f>Table1[[#This Row],[Volume MT/Head]]*Table1[[#This Row],[Price USD/(MT/Head)]]</f>
        <v>0</v>
      </c>
      <c r="W3949" s="28">
        <f>Table1[[#This Row],[Commission SDG/MT]]*Table1[[#This Row],[Volume in Units]]</f>
        <v>0</v>
      </c>
      <c r="Y3949" s="28">
        <f t="shared" si="328"/>
        <v>0</v>
      </c>
      <c r="Z3949" s="6">
        <f>IFERROR((Table1[[#This Row],[Total Cost SDG]]/Table1[[#This Row],[Volume MT/Head]]),0)</f>
        <v>0</v>
      </c>
      <c r="AA3949" s="57" t="e">
        <f t="shared" si="329"/>
        <v>#DIV/0!</v>
      </c>
      <c r="AB3949" s="57">
        <f>IFERROR((Table1[[#This Row],[Total Cost USD]]/Table1[[#This Row],[Volume MT/Head]]),0)</f>
        <v>0</v>
      </c>
      <c r="AD3949" s="6">
        <f>Table1[[#This Row],[Volume MT/Head]]-Table1[[#This Row],[Delivered MT]]</f>
        <v>0</v>
      </c>
      <c r="AE3949" s="6">
        <f>Table1[[#This Row],[Delivered MT]]*Table1[[#This Row],[Average Cost SDG/MT]]</f>
        <v>0</v>
      </c>
    </row>
    <row r="3950" spans="1:31" hidden="1" x14ac:dyDescent="0.2">
      <c r="A3950" s="1">
        <v>3961</v>
      </c>
      <c r="P3950" s="6">
        <f t="shared" si="326"/>
        <v>0</v>
      </c>
      <c r="R3950" s="6">
        <f t="shared" si="327"/>
        <v>0</v>
      </c>
      <c r="S3950" s="57">
        <f t="shared" si="330"/>
        <v>0</v>
      </c>
      <c r="T3950" s="6">
        <f>Table1[[#This Row],[Volume in Units]]*Table1[[#This Row],[Price SDG/Unit]]</f>
        <v>0</v>
      </c>
      <c r="U3950" s="57">
        <f>Table1[[#This Row],[Volume MT/Head]]*Table1[[#This Row],[Price USD/(MT/Head)]]</f>
        <v>0</v>
      </c>
      <c r="W3950" s="28">
        <f>Table1[[#This Row],[Commission SDG/MT]]*Table1[[#This Row],[Volume in Units]]</f>
        <v>0</v>
      </c>
      <c r="Y3950" s="28">
        <f t="shared" si="328"/>
        <v>0</v>
      </c>
      <c r="Z3950" s="6">
        <f>IFERROR((Table1[[#This Row],[Total Cost SDG]]/Table1[[#This Row],[Volume MT/Head]]),0)</f>
        <v>0</v>
      </c>
      <c r="AA3950" s="57" t="e">
        <f t="shared" si="329"/>
        <v>#DIV/0!</v>
      </c>
      <c r="AB3950" s="57">
        <f>IFERROR((Table1[[#This Row],[Total Cost USD]]/Table1[[#This Row],[Volume MT/Head]]),0)</f>
        <v>0</v>
      </c>
      <c r="AD3950" s="6">
        <f>Table1[[#This Row],[Volume MT/Head]]-Table1[[#This Row],[Delivered MT]]</f>
        <v>0</v>
      </c>
      <c r="AE3950" s="6">
        <f>Table1[[#This Row],[Delivered MT]]*Table1[[#This Row],[Average Cost SDG/MT]]</f>
        <v>0</v>
      </c>
    </row>
    <row r="3951" spans="1:31" hidden="1" x14ac:dyDescent="0.2">
      <c r="A3951" s="1">
        <v>3962</v>
      </c>
      <c r="P3951" s="6">
        <f t="shared" si="326"/>
        <v>0</v>
      </c>
      <c r="R3951" s="6">
        <f t="shared" si="327"/>
        <v>0</v>
      </c>
      <c r="S3951" s="57">
        <f t="shared" si="330"/>
        <v>0</v>
      </c>
      <c r="T3951" s="6">
        <f>Table1[[#This Row],[Volume in Units]]*Table1[[#This Row],[Price SDG/Unit]]</f>
        <v>0</v>
      </c>
      <c r="U3951" s="57">
        <f>Table1[[#This Row],[Volume MT/Head]]*Table1[[#This Row],[Price USD/(MT/Head)]]</f>
        <v>0</v>
      </c>
      <c r="W3951" s="28">
        <f>Table1[[#This Row],[Commission SDG/MT]]*Table1[[#This Row],[Volume in Units]]</f>
        <v>0</v>
      </c>
      <c r="Y3951" s="28">
        <f t="shared" si="328"/>
        <v>0</v>
      </c>
      <c r="Z3951" s="6">
        <f>IFERROR((Table1[[#This Row],[Total Cost SDG]]/Table1[[#This Row],[Volume MT/Head]]),0)</f>
        <v>0</v>
      </c>
      <c r="AA3951" s="57" t="e">
        <f t="shared" si="329"/>
        <v>#DIV/0!</v>
      </c>
      <c r="AB3951" s="57">
        <f>IFERROR((Table1[[#This Row],[Total Cost USD]]/Table1[[#This Row],[Volume MT/Head]]),0)</f>
        <v>0</v>
      </c>
      <c r="AD3951" s="6">
        <f>Table1[[#This Row],[Volume MT/Head]]-Table1[[#This Row],[Delivered MT]]</f>
        <v>0</v>
      </c>
      <c r="AE3951" s="6">
        <f>Table1[[#This Row],[Delivered MT]]*Table1[[#This Row],[Average Cost SDG/MT]]</f>
        <v>0</v>
      </c>
    </row>
    <row r="3952" spans="1:31" hidden="1" x14ac:dyDescent="0.2">
      <c r="A3952" s="1">
        <v>3963</v>
      </c>
      <c r="P3952" s="6">
        <f t="shared" si="326"/>
        <v>0</v>
      </c>
      <c r="R3952" s="6">
        <f t="shared" si="327"/>
        <v>0</v>
      </c>
      <c r="S3952" s="57">
        <f t="shared" si="330"/>
        <v>0</v>
      </c>
      <c r="T3952" s="6">
        <f>Table1[[#This Row],[Volume in Units]]*Table1[[#This Row],[Price SDG/Unit]]</f>
        <v>0</v>
      </c>
      <c r="U3952" s="57">
        <f>Table1[[#This Row],[Volume MT/Head]]*Table1[[#This Row],[Price USD/(MT/Head)]]</f>
        <v>0</v>
      </c>
      <c r="W3952" s="28">
        <f>Table1[[#This Row],[Commission SDG/MT]]*Table1[[#This Row],[Volume in Units]]</f>
        <v>0</v>
      </c>
      <c r="Y3952" s="28">
        <f t="shared" si="328"/>
        <v>0</v>
      </c>
      <c r="Z3952" s="6">
        <f>IFERROR((Table1[[#This Row],[Total Cost SDG]]/Table1[[#This Row],[Volume MT/Head]]),0)</f>
        <v>0</v>
      </c>
      <c r="AA3952" s="57" t="e">
        <f t="shared" si="329"/>
        <v>#DIV/0!</v>
      </c>
      <c r="AB3952" s="57">
        <f>IFERROR((Table1[[#This Row],[Total Cost USD]]/Table1[[#This Row],[Volume MT/Head]]),0)</f>
        <v>0</v>
      </c>
      <c r="AD3952" s="6">
        <f>Table1[[#This Row],[Volume MT/Head]]-Table1[[#This Row],[Delivered MT]]</f>
        <v>0</v>
      </c>
      <c r="AE3952" s="6">
        <f>Table1[[#This Row],[Delivered MT]]*Table1[[#This Row],[Average Cost SDG/MT]]</f>
        <v>0</v>
      </c>
    </row>
    <row r="3953" spans="1:31" hidden="1" x14ac:dyDescent="0.2">
      <c r="A3953" s="1">
        <v>3964</v>
      </c>
      <c r="P3953" s="6">
        <f t="shared" si="326"/>
        <v>0</v>
      </c>
      <c r="R3953" s="6">
        <f t="shared" si="327"/>
        <v>0</v>
      </c>
      <c r="S3953" s="57">
        <f t="shared" si="330"/>
        <v>0</v>
      </c>
      <c r="T3953" s="6">
        <f>Table1[[#This Row],[Volume in Units]]*Table1[[#This Row],[Price SDG/Unit]]</f>
        <v>0</v>
      </c>
      <c r="U3953" s="57">
        <f>Table1[[#This Row],[Volume MT/Head]]*Table1[[#This Row],[Price USD/(MT/Head)]]</f>
        <v>0</v>
      </c>
      <c r="W3953" s="28">
        <f>Table1[[#This Row],[Commission SDG/MT]]*Table1[[#This Row],[Volume in Units]]</f>
        <v>0</v>
      </c>
      <c r="Y3953" s="28">
        <f t="shared" si="328"/>
        <v>0</v>
      </c>
      <c r="Z3953" s="6">
        <f>IFERROR((Table1[[#This Row],[Total Cost SDG]]/Table1[[#This Row],[Volume MT/Head]]),0)</f>
        <v>0</v>
      </c>
      <c r="AA3953" s="57" t="e">
        <f t="shared" si="329"/>
        <v>#DIV/0!</v>
      </c>
      <c r="AB3953" s="57">
        <f>IFERROR((Table1[[#This Row],[Total Cost USD]]/Table1[[#This Row],[Volume MT/Head]]),0)</f>
        <v>0</v>
      </c>
      <c r="AD3953" s="6">
        <f>Table1[[#This Row],[Volume MT/Head]]-Table1[[#This Row],[Delivered MT]]</f>
        <v>0</v>
      </c>
      <c r="AE3953" s="6">
        <f>Table1[[#This Row],[Delivered MT]]*Table1[[#This Row],[Average Cost SDG/MT]]</f>
        <v>0</v>
      </c>
    </row>
    <row r="3954" spans="1:31" hidden="1" x14ac:dyDescent="0.2">
      <c r="A3954" s="1">
        <v>3965</v>
      </c>
      <c r="P3954" s="6">
        <f t="shared" si="326"/>
        <v>0</v>
      </c>
      <c r="R3954" s="6">
        <f t="shared" si="327"/>
        <v>0</v>
      </c>
      <c r="S3954" s="57">
        <f t="shared" si="330"/>
        <v>0</v>
      </c>
      <c r="T3954" s="6">
        <f>Table1[[#This Row],[Volume in Units]]*Table1[[#This Row],[Price SDG/Unit]]</f>
        <v>0</v>
      </c>
      <c r="U3954" s="57">
        <f>Table1[[#This Row],[Volume MT/Head]]*Table1[[#This Row],[Price USD/(MT/Head)]]</f>
        <v>0</v>
      </c>
      <c r="W3954" s="28">
        <f>Table1[[#This Row],[Commission SDG/MT]]*Table1[[#This Row],[Volume in Units]]</f>
        <v>0</v>
      </c>
      <c r="Y3954" s="28">
        <f t="shared" si="328"/>
        <v>0</v>
      </c>
      <c r="Z3954" s="6">
        <f>IFERROR((Table1[[#This Row],[Total Cost SDG]]/Table1[[#This Row],[Volume MT/Head]]),0)</f>
        <v>0</v>
      </c>
      <c r="AA3954" s="57" t="e">
        <f t="shared" si="329"/>
        <v>#DIV/0!</v>
      </c>
      <c r="AB3954" s="57">
        <f>IFERROR((Table1[[#This Row],[Total Cost USD]]/Table1[[#This Row],[Volume MT/Head]]),0)</f>
        <v>0</v>
      </c>
      <c r="AD3954" s="6">
        <f>Table1[[#This Row],[Volume MT/Head]]-Table1[[#This Row],[Delivered MT]]</f>
        <v>0</v>
      </c>
      <c r="AE3954" s="6">
        <f>Table1[[#This Row],[Delivered MT]]*Table1[[#This Row],[Average Cost SDG/MT]]</f>
        <v>0</v>
      </c>
    </row>
    <row r="3955" spans="1:31" hidden="1" x14ac:dyDescent="0.2">
      <c r="A3955" s="1">
        <v>3966</v>
      </c>
      <c r="P3955" s="6">
        <f t="shared" si="326"/>
        <v>0</v>
      </c>
      <c r="R3955" s="6">
        <f t="shared" si="327"/>
        <v>0</v>
      </c>
      <c r="S3955" s="57">
        <f t="shared" si="330"/>
        <v>0</v>
      </c>
      <c r="T3955" s="6">
        <f>Table1[[#This Row],[Volume in Units]]*Table1[[#This Row],[Price SDG/Unit]]</f>
        <v>0</v>
      </c>
      <c r="U3955" s="57">
        <f>Table1[[#This Row],[Volume MT/Head]]*Table1[[#This Row],[Price USD/(MT/Head)]]</f>
        <v>0</v>
      </c>
      <c r="W3955" s="28">
        <f>Table1[[#This Row],[Commission SDG/MT]]*Table1[[#This Row],[Volume in Units]]</f>
        <v>0</v>
      </c>
      <c r="Y3955" s="28">
        <f t="shared" si="328"/>
        <v>0</v>
      </c>
      <c r="Z3955" s="6">
        <f>IFERROR((Table1[[#This Row],[Total Cost SDG]]/Table1[[#This Row],[Volume MT/Head]]),0)</f>
        <v>0</v>
      </c>
      <c r="AA3955" s="57" t="e">
        <f t="shared" si="329"/>
        <v>#DIV/0!</v>
      </c>
      <c r="AB3955" s="57">
        <f>IFERROR((Table1[[#This Row],[Total Cost USD]]/Table1[[#This Row],[Volume MT/Head]]),0)</f>
        <v>0</v>
      </c>
      <c r="AD3955" s="6">
        <f>Table1[[#This Row],[Volume MT/Head]]-Table1[[#This Row],[Delivered MT]]</f>
        <v>0</v>
      </c>
      <c r="AE3955" s="6">
        <f>Table1[[#This Row],[Delivered MT]]*Table1[[#This Row],[Average Cost SDG/MT]]</f>
        <v>0</v>
      </c>
    </row>
    <row r="3956" spans="1:31" hidden="1" x14ac:dyDescent="0.2">
      <c r="A3956" s="1">
        <v>3967</v>
      </c>
      <c r="P3956" s="6">
        <f t="shared" si="326"/>
        <v>0</v>
      </c>
      <c r="R3956" s="6">
        <f t="shared" si="327"/>
        <v>0</v>
      </c>
      <c r="S3956" s="57">
        <f t="shared" si="330"/>
        <v>0</v>
      </c>
      <c r="T3956" s="6">
        <f>Table1[[#This Row],[Volume in Units]]*Table1[[#This Row],[Price SDG/Unit]]</f>
        <v>0</v>
      </c>
      <c r="U3956" s="57">
        <f>Table1[[#This Row],[Volume MT/Head]]*Table1[[#This Row],[Price USD/(MT/Head)]]</f>
        <v>0</v>
      </c>
      <c r="W3956" s="28">
        <f>Table1[[#This Row],[Commission SDG/MT]]*Table1[[#This Row],[Volume in Units]]</f>
        <v>0</v>
      </c>
      <c r="Y3956" s="28">
        <f t="shared" si="328"/>
        <v>0</v>
      </c>
      <c r="Z3956" s="6">
        <f>IFERROR((Table1[[#This Row],[Total Cost SDG]]/Table1[[#This Row],[Volume MT/Head]]),0)</f>
        <v>0</v>
      </c>
      <c r="AA3956" s="57" t="e">
        <f t="shared" si="329"/>
        <v>#DIV/0!</v>
      </c>
      <c r="AB3956" s="57">
        <f>IFERROR((Table1[[#This Row],[Total Cost USD]]/Table1[[#This Row],[Volume MT/Head]]),0)</f>
        <v>0</v>
      </c>
      <c r="AD3956" s="6">
        <f>Table1[[#This Row],[Volume MT/Head]]-Table1[[#This Row],[Delivered MT]]</f>
        <v>0</v>
      </c>
      <c r="AE3956" s="6">
        <f>Table1[[#This Row],[Delivered MT]]*Table1[[#This Row],[Average Cost SDG/MT]]</f>
        <v>0</v>
      </c>
    </row>
    <row r="3957" spans="1:31" hidden="1" x14ac:dyDescent="0.2">
      <c r="A3957" s="1">
        <v>3968</v>
      </c>
      <c r="P3957" s="6">
        <f t="shared" si="326"/>
        <v>0</v>
      </c>
      <c r="R3957" s="6">
        <f t="shared" si="327"/>
        <v>0</v>
      </c>
      <c r="S3957" s="57">
        <f t="shared" si="330"/>
        <v>0</v>
      </c>
      <c r="T3957" s="6">
        <f>Table1[[#This Row],[Volume in Units]]*Table1[[#This Row],[Price SDG/Unit]]</f>
        <v>0</v>
      </c>
      <c r="U3957" s="57">
        <f>Table1[[#This Row],[Volume MT/Head]]*Table1[[#This Row],[Price USD/(MT/Head)]]</f>
        <v>0</v>
      </c>
      <c r="W3957" s="28">
        <f>Table1[[#This Row],[Commission SDG/MT]]*Table1[[#This Row],[Volume in Units]]</f>
        <v>0</v>
      </c>
      <c r="Y3957" s="28">
        <f t="shared" si="328"/>
        <v>0</v>
      </c>
      <c r="Z3957" s="6">
        <f>IFERROR((Table1[[#This Row],[Total Cost SDG]]/Table1[[#This Row],[Volume MT/Head]]),0)</f>
        <v>0</v>
      </c>
      <c r="AA3957" s="57" t="e">
        <f t="shared" si="329"/>
        <v>#DIV/0!</v>
      </c>
      <c r="AB3957" s="57">
        <f>IFERROR((Table1[[#This Row],[Total Cost USD]]/Table1[[#This Row],[Volume MT/Head]]),0)</f>
        <v>0</v>
      </c>
      <c r="AD3957" s="6">
        <f>Table1[[#This Row],[Volume MT/Head]]-Table1[[#This Row],[Delivered MT]]</f>
        <v>0</v>
      </c>
      <c r="AE3957" s="6">
        <f>Table1[[#This Row],[Delivered MT]]*Table1[[#This Row],[Average Cost SDG/MT]]</f>
        <v>0</v>
      </c>
    </row>
    <row r="3958" spans="1:31" hidden="1" x14ac:dyDescent="0.2">
      <c r="A3958" s="1">
        <v>3969</v>
      </c>
      <c r="P3958" s="6">
        <f t="shared" si="326"/>
        <v>0</v>
      </c>
      <c r="R3958" s="6">
        <f t="shared" si="327"/>
        <v>0</v>
      </c>
      <c r="S3958" s="57">
        <f t="shared" si="330"/>
        <v>0</v>
      </c>
      <c r="T3958" s="6">
        <f>Table1[[#This Row],[Volume in Units]]*Table1[[#This Row],[Price SDG/Unit]]</f>
        <v>0</v>
      </c>
      <c r="U3958" s="57">
        <f>Table1[[#This Row],[Volume MT/Head]]*Table1[[#This Row],[Price USD/(MT/Head)]]</f>
        <v>0</v>
      </c>
      <c r="W3958" s="28">
        <f>Table1[[#This Row],[Commission SDG/MT]]*Table1[[#This Row],[Volume in Units]]</f>
        <v>0</v>
      </c>
      <c r="Y3958" s="28">
        <f t="shared" si="328"/>
        <v>0</v>
      </c>
      <c r="Z3958" s="6">
        <f>IFERROR((Table1[[#This Row],[Total Cost SDG]]/Table1[[#This Row],[Volume MT/Head]]),0)</f>
        <v>0</v>
      </c>
      <c r="AA3958" s="57" t="e">
        <f t="shared" si="329"/>
        <v>#DIV/0!</v>
      </c>
      <c r="AB3958" s="57">
        <f>IFERROR((Table1[[#This Row],[Total Cost USD]]/Table1[[#This Row],[Volume MT/Head]]),0)</f>
        <v>0</v>
      </c>
      <c r="AD3958" s="6">
        <f>Table1[[#This Row],[Volume MT/Head]]-Table1[[#This Row],[Delivered MT]]</f>
        <v>0</v>
      </c>
      <c r="AE3958" s="6">
        <f>Table1[[#This Row],[Delivered MT]]*Table1[[#This Row],[Average Cost SDG/MT]]</f>
        <v>0</v>
      </c>
    </row>
    <row r="3959" spans="1:31" hidden="1" x14ac:dyDescent="0.2">
      <c r="A3959" s="1">
        <v>3970</v>
      </c>
      <c r="P3959" s="6">
        <f t="shared" si="326"/>
        <v>0</v>
      </c>
      <c r="R3959" s="6">
        <f t="shared" si="327"/>
        <v>0</v>
      </c>
      <c r="S3959" s="57">
        <f t="shared" si="330"/>
        <v>0</v>
      </c>
      <c r="T3959" s="6">
        <f>Table1[[#This Row],[Volume in Units]]*Table1[[#This Row],[Price SDG/Unit]]</f>
        <v>0</v>
      </c>
      <c r="U3959" s="57">
        <f>Table1[[#This Row],[Volume MT/Head]]*Table1[[#This Row],[Price USD/(MT/Head)]]</f>
        <v>0</v>
      </c>
      <c r="W3959" s="28">
        <f>Table1[[#This Row],[Commission SDG/MT]]*Table1[[#This Row],[Volume in Units]]</f>
        <v>0</v>
      </c>
      <c r="Y3959" s="28">
        <f t="shared" si="328"/>
        <v>0</v>
      </c>
      <c r="Z3959" s="6">
        <f>IFERROR((Table1[[#This Row],[Total Cost SDG]]/Table1[[#This Row],[Volume MT/Head]]),0)</f>
        <v>0</v>
      </c>
      <c r="AA3959" s="57" t="e">
        <f t="shared" si="329"/>
        <v>#DIV/0!</v>
      </c>
      <c r="AB3959" s="57">
        <f>IFERROR((Table1[[#This Row],[Total Cost USD]]/Table1[[#This Row],[Volume MT/Head]]),0)</f>
        <v>0</v>
      </c>
      <c r="AD3959" s="6">
        <f>Table1[[#This Row],[Volume MT/Head]]-Table1[[#This Row],[Delivered MT]]</f>
        <v>0</v>
      </c>
      <c r="AE3959" s="6">
        <f>Table1[[#This Row],[Delivered MT]]*Table1[[#This Row],[Average Cost SDG/MT]]</f>
        <v>0</v>
      </c>
    </row>
    <row r="3960" spans="1:31" hidden="1" x14ac:dyDescent="0.2">
      <c r="A3960" s="1">
        <v>3971</v>
      </c>
      <c r="P3960" s="6">
        <f t="shared" si="326"/>
        <v>0</v>
      </c>
      <c r="R3960" s="6">
        <f t="shared" si="327"/>
        <v>0</v>
      </c>
      <c r="S3960" s="57">
        <f t="shared" si="330"/>
        <v>0</v>
      </c>
      <c r="T3960" s="6">
        <f>Table1[[#This Row],[Volume in Units]]*Table1[[#This Row],[Price SDG/Unit]]</f>
        <v>0</v>
      </c>
      <c r="U3960" s="57">
        <f>Table1[[#This Row],[Volume MT/Head]]*Table1[[#This Row],[Price USD/(MT/Head)]]</f>
        <v>0</v>
      </c>
      <c r="W3960" s="28">
        <f>Table1[[#This Row],[Commission SDG/MT]]*Table1[[#This Row],[Volume in Units]]</f>
        <v>0</v>
      </c>
      <c r="Y3960" s="28">
        <f t="shared" si="328"/>
        <v>0</v>
      </c>
      <c r="Z3960" s="6">
        <f>IFERROR((Table1[[#This Row],[Total Cost SDG]]/Table1[[#This Row],[Volume MT/Head]]),0)</f>
        <v>0</v>
      </c>
      <c r="AA3960" s="57" t="e">
        <f t="shared" si="329"/>
        <v>#DIV/0!</v>
      </c>
      <c r="AB3960" s="57">
        <f>IFERROR((Table1[[#This Row],[Total Cost USD]]/Table1[[#This Row],[Volume MT/Head]]),0)</f>
        <v>0</v>
      </c>
      <c r="AD3960" s="6">
        <f>Table1[[#This Row],[Volume MT/Head]]-Table1[[#This Row],[Delivered MT]]</f>
        <v>0</v>
      </c>
      <c r="AE3960" s="6">
        <f>Table1[[#This Row],[Delivered MT]]*Table1[[#This Row],[Average Cost SDG/MT]]</f>
        <v>0</v>
      </c>
    </row>
    <row r="3961" spans="1:31" hidden="1" x14ac:dyDescent="0.2">
      <c r="A3961" s="1">
        <v>3972</v>
      </c>
      <c r="P3961" s="6">
        <f t="shared" si="326"/>
        <v>0</v>
      </c>
      <c r="R3961" s="6">
        <f t="shared" si="327"/>
        <v>0</v>
      </c>
      <c r="S3961" s="57">
        <f t="shared" si="330"/>
        <v>0</v>
      </c>
      <c r="T3961" s="6">
        <f>Table1[[#This Row],[Volume in Units]]*Table1[[#This Row],[Price SDG/Unit]]</f>
        <v>0</v>
      </c>
      <c r="U3961" s="57">
        <f>Table1[[#This Row],[Volume MT/Head]]*Table1[[#This Row],[Price USD/(MT/Head)]]</f>
        <v>0</v>
      </c>
      <c r="W3961" s="28">
        <f>Table1[[#This Row],[Commission SDG/MT]]*Table1[[#This Row],[Volume in Units]]</f>
        <v>0</v>
      </c>
      <c r="Y3961" s="28">
        <f t="shared" si="328"/>
        <v>0</v>
      </c>
      <c r="Z3961" s="6">
        <f>IFERROR((Table1[[#This Row],[Total Cost SDG]]/Table1[[#This Row],[Volume MT/Head]]),0)</f>
        <v>0</v>
      </c>
      <c r="AA3961" s="57" t="e">
        <f t="shared" si="329"/>
        <v>#DIV/0!</v>
      </c>
      <c r="AB3961" s="57">
        <f>IFERROR((Table1[[#This Row],[Total Cost USD]]/Table1[[#This Row],[Volume MT/Head]]),0)</f>
        <v>0</v>
      </c>
      <c r="AD3961" s="6">
        <f>Table1[[#This Row],[Volume MT/Head]]-Table1[[#This Row],[Delivered MT]]</f>
        <v>0</v>
      </c>
      <c r="AE3961" s="6">
        <f>Table1[[#This Row],[Delivered MT]]*Table1[[#This Row],[Average Cost SDG/MT]]</f>
        <v>0</v>
      </c>
    </row>
    <row r="3962" spans="1:31" hidden="1" x14ac:dyDescent="0.2">
      <c r="A3962" s="1">
        <v>3973</v>
      </c>
      <c r="P3962" s="6">
        <f t="shared" si="326"/>
        <v>0</v>
      </c>
      <c r="R3962" s="6">
        <f t="shared" si="327"/>
        <v>0</v>
      </c>
      <c r="S3962" s="57">
        <f t="shared" si="330"/>
        <v>0</v>
      </c>
      <c r="T3962" s="6">
        <f>Table1[[#This Row],[Volume in Units]]*Table1[[#This Row],[Price SDG/Unit]]</f>
        <v>0</v>
      </c>
      <c r="U3962" s="57">
        <f>Table1[[#This Row],[Volume MT/Head]]*Table1[[#This Row],[Price USD/(MT/Head)]]</f>
        <v>0</v>
      </c>
      <c r="W3962" s="28">
        <f>Table1[[#This Row],[Commission SDG/MT]]*Table1[[#This Row],[Volume in Units]]</f>
        <v>0</v>
      </c>
      <c r="Y3962" s="28">
        <f t="shared" si="328"/>
        <v>0</v>
      </c>
      <c r="Z3962" s="6">
        <f>IFERROR((Table1[[#This Row],[Total Cost SDG]]/Table1[[#This Row],[Volume MT/Head]]),0)</f>
        <v>0</v>
      </c>
      <c r="AA3962" s="57" t="e">
        <f t="shared" si="329"/>
        <v>#DIV/0!</v>
      </c>
      <c r="AB3962" s="57">
        <f>IFERROR((Table1[[#This Row],[Total Cost USD]]/Table1[[#This Row],[Volume MT/Head]]),0)</f>
        <v>0</v>
      </c>
      <c r="AD3962" s="6">
        <f>Table1[[#This Row],[Volume MT/Head]]-Table1[[#This Row],[Delivered MT]]</f>
        <v>0</v>
      </c>
      <c r="AE3962" s="6">
        <f>Table1[[#This Row],[Delivered MT]]*Table1[[#This Row],[Average Cost SDG/MT]]</f>
        <v>0</v>
      </c>
    </row>
    <row r="3963" spans="1:31" hidden="1" x14ac:dyDescent="0.2">
      <c r="A3963" s="1">
        <v>3974</v>
      </c>
      <c r="P3963" s="6">
        <f t="shared" si="326"/>
        <v>0</v>
      </c>
      <c r="R3963" s="6">
        <f t="shared" si="327"/>
        <v>0</v>
      </c>
      <c r="S3963" s="57">
        <f t="shared" si="330"/>
        <v>0</v>
      </c>
      <c r="T3963" s="6">
        <f>Table1[[#This Row],[Volume in Units]]*Table1[[#This Row],[Price SDG/Unit]]</f>
        <v>0</v>
      </c>
      <c r="U3963" s="57">
        <f>Table1[[#This Row],[Volume MT/Head]]*Table1[[#This Row],[Price USD/(MT/Head)]]</f>
        <v>0</v>
      </c>
      <c r="W3963" s="28">
        <f>Table1[[#This Row],[Commission SDG/MT]]*Table1[[#This Row],[Volume in Units]]</f>
        <v>0</v>
      </c>
      <c r="Y3963" s="28">
        <f t="shared" si="328"/>
        <v>0</v>
      </c>
      <c r="Z3963" s="6">
        <f>IFERROR((Table1[[#This Row],[Total Cost SDG]]/Table1[[#This Row],[Volume MT/Head]]),0)</f>
        <v>0</v>
      </c>
      <c r="AA3963" s="57" t="e">
        <f t="shared" si="329"/>
        <v>#DIV/0!</v>
      </c>
      <c r="AB3963" s="57">
        <f>IFERROR((Table1[[#This Row],[Total Cost USD]]/Table1[[#This Row],[Volume MT/Head]]),0)</f>
        <v>0</v>
      </c>
      <c r="AD3963" s="6">
        <f>Table1[[#This Row],[Volume MT/Head]]-Table1[[#This Row],[Delivered MT]]</f>
        <v>0</v>
      </c>
      <c r="AE3963" s="6">
        <f>Table1[[#This Row],[Delivered MT]]*Table1[[#This Row],[Average Cost SDG/MT]]</f>
        <v>0</v>
      </c>
    </row>
    <row r="3964" spans="1:31" hidden="1" x14ac:dyDescent="0.2">
      <c r="A3964" s="1">
        <v>3975</v>
      </c>
      <c r="P3964" s="6">
        <f t="shared" si="326"/>
        <v>0</v>
      </c>
      <c r="R3964" s="6">
        <f t="shared" si="327"/>
        <v>0</v>
      </c>
      <c r="S3964" s="57">
        <f t="shared" si="330"/>
        <v>0</v>
      </c>
      <c r="T3964" s="6">
        <f>Table1[[#This Row],[Volume in Units]]*Table1[[#This Row],[Price SDG/Unit]]</f>
        <v>0</v>
      </c>
      <c r="U3964" s="57">
        <f>Table1[[#This Row],[Volume MT/Head]]*Table1[[#This Row],[Price USD/(MT/Head)]]</f>
        <v>0</v>
      </c>
      <c r="W3964" s="28">
        <f>Table1[[#This Row],[Commission SDG/MT]]*Table1[[#This Row],[Volume in Units]]</f>
        <v>0</v>
      </c>
      <c r="Y3964" s="28">
        <f t="shared" si="328"/>
        <v>0</v>
      </c>
      <c r="Z3964" s="6">
        <f>IFERROR((Table1[[#This Row],[Total Cost SDG]]/Table1[[#This Row],[Volume MT/Head]]),0)</f>
        <v>0</v>
      </c>
      <c r="AA3964" s="57" t="e">
        <f t="shared" si="329"/>
        <v>#DIV/0!</v>
      </c>
      <c r="AB3964" s="57">
        <f>IFERROR((Table1[[#This Row],[Total Cost USD]]/Table1[[#This Row],[Volume MT/Head]]),0)</f>
        <v>0</v>
      </c>
      <c r="AD3964" s="6">
        <f>Table1[[#This Row],[Volume MT/Head]]-Table1[[#This Row],[Delivered MT]]</f>
        <v>0</v>
      </c>
      <c r="AE3964" s="6">
        <f>Table1[[#This Row],[Delivered MT]]*Table1[[#This Row],[Average Cost SDG/MT]]</f>
        <v>0</v>
      </c>
    </row>
    <row r="3965" spans="1:31" hidden="1" x14ac:dyDescent="0.2">
      <c r="A3965" s="1">
        <v>3976</v>
      </c>
      <c r="P3965" s="6">
        <f t="shared" si="326"/>
        <v>0</v>
      </c>
      <c r="R3965" s="6">
        <f t="shared" si="327"/>
        <v>0</v>
      </c>
      <c r="S3965" s="57">
        <f t="shared" si="330"/>
        <v>0</v>
      </c>
      <c r="T3965" s="6">
        <f>Table1[[#This Row],[Volume in Units]]*Table1[[#This Row],[Price SDG/Unit]]</f>
        <v>0</v>
      </c>
      <c r="U3965" s="57">
        <f>Table1[[#This Row],[Volume MT/Head]]*Table1[[#This Row],[Price USD/(MT/Head)]]</f>
        <v>0</v>
      </c>
      <c r="W3965" s="28">
        <f>Table1[[#This Row],[Commission SDG/MT]]*Table1[[#This Row],[Volume in Units]]</f>
        <v>0</v>
      </c>
      <c r="Y3965" s="28">
        <f t="shared" si="328"/>
        <v>0</v>
      </c>
      <c r="Z3965" s="6">
        <f>IFERROR((Table1[[#This Row],[Total Cost SDG]]/Table1[[#This Row],[Volume MT/Head]]),0)</f>
        <v>0</v>
      </c>
      <c r="AA3965" s="57" t="e">
        <f t="shared" si="329"/>
        <v>#DIV/0!</v>
      </c>
      <c r="AB3965" s="57">
        <f>IFERROR((Table1[[#This Row],[Total Cost USD]]/Table1[[#This Row],[Volume MT/Head]]),0)</f>
        <v>0</v>
      </c>
      <c r="AD3965" s="6">
        <f>Table1[[#This Row],[Volume MT/Head]]-Table1[[#This Row],[Delivered MT]]</f>
        <v>0</v>
      </c>
      <c r="AE3965" s="6">
        <f>Table1[[#This Row],[Delivered MT]]*Table1[[#This Row],[Average Cost SDG/MT]]</f>
        <v>0</v>
      </c>
    </row>
    <row r="3966" spans="1:31" hidden="1" x14ac:dyDescent="0.2">
      <c r="A3966" s="1">
        <v>3977</v>
      </c>
      <c r="P3966" s="6">
        <f t="shared" si="326"/>
        <v>0</v>
      </c>
      <c r="R3966" s="6">
        <f t="shared" si="327"/>
        <v>0</v>
      </c>
      <c r="S3966" s="57">
        <f t="shared" si="330"/>
        <v>0</v>
      </c>
      <c r="T3966" s="6">
        <f>Table1[[#This Row],[Volume in Units]]*Table1[[#This Row],[Price SDG/Unit]]</f>
        <v>0</v>
      </c>
      <c r="U3966" s="57">
        <f>Table1[[#This Row],[Volume MT/Head]]*Table1[[#This Row],[Price USD/(MT/Head)]]</f>
        <v>0</v>
      </c>
      <c r="W3966" s="28">
        <f>Table1[[#This Row],[Commission SDG/MT]]*Table1[[#This Row],[Volume in Units]]</f>
        <v>0</v>
      </c>
      <c r="Y3966" s="28">
        <f t="shared" si="328"/>
        <v>0</v>
      </c>
      <c r="Z3966" s="6">
        <f>IFERROR((Table1[[#This Row],[Total Cost SDG]]/Table1[[#This Row],[Volume MT/Head]]),0)</f>
        <v>0</v>
      </c>
      <c r="AA3966" s="57" t="e">
        <f t="shared" si="329"/>
        <v>#DIV/0!</v>
      </c>
      <c r="AB3966" s="57">
        <f>IFERROR((Table1[[#This Row],[Total Cost USD]]/Table1[[#This Row],[Volume MT/Head]]),0)</f>
        <v>0</v>
      </c>
      <c r="AD3966" s="6">
        <f>Table1[[#This Row],[Volume MT/Head]]-Table1[[#This Row],[Delivered MT]]</f>
        <v>0</v>
      </c>
      <c r="AE3966" s="6">
        <f>Table1[[#This Row],[Delivered MT]]*Table1[[#This Row],[Average Cost SDG/MT]]</f>
        <v>0</v>
      </c>
    </row>
    <row r="3967" spans="1:31" hidden="1" x14ac:dyDescent="0.2">
      <c r="A3967" s="1">
        <v>3978</v>
      </c>
      <c r="P3967" s="6">
        <f t="shared" si="326"/>
        <v>0</v>
      </c>
      <c r="R3967" s="6">
        <f t="shared" si="327"/>
        <v>0</v>
      </c>
      <c r="S3967" s="57">
        <f t="shared" si="330"/>
        <v>0</v>
      </c>
      <c r="T3967" s="6">
        <f>Table1[[#This Row],[Volume in Units]]*Table1[[#This Row],[Price SDG/Unit]]</f>
        <v>0</v>
      </c>
      <c r="U3967" s="57">
        <f>Table1[[#This Row],[Volume MT/Head]]*Table1[[#This Row],[Price USD/(MT/Head)]]</f>
        <v>0</v>
      </c>
      <c r="W3967" s="28">
        <f>Table1[[#This Row],[Commission SDG/MT]]*Table1[[#This Row],[Volume in Units]]</f>
        <v>0</v>
      </c>
      <c r="Y3967" s="28">
        <f t="shared" si="328"/>
        <v>0</v>
      </c>
      <c r="Z3967" s="6">
        <f>IFERROR((Table1[[#This Row],[Total Cost SDG]]/Table1[[#This Row],[Volume MT/Head]]),0)</f>
        <v>0</v>
      </c>
      <c r="AA3967" s="57" t="e">
        <f t="shared" si="329"/>
        <v>#DIV/0!</v>
      </c>
      <c r="AB3967" s="57">
        <f>IFERROR((Table1[[#This Row],[Total Cost USD]]/Table1[[#This Row],[Volume MT/Head]]),0)</f>
        <v>0</v>
      </c>
      <c r="AD3967" s="6">
        <f>Table1[[#This Row],[Volume MT/Head]]-Table1[[#This Row],[Delivered MT]]</f>
        <v>0</v>
      </c>
      <c r="AE3967" s="6">
        <f>Table1[[#This Row],[Delivered MT]]*Table1[[#This Row],[Average Cost SDG/MT]]</f>
        <v>0</v>
      </c>
    </row>
    <row r="3968" spans="1:31" hidden="1" x14ac:dyDescent="0.2">
      <c r="A3968" s="1">
        <v>3979</v>
      </c>
      <c r="P3968" s="6">
        <f t="shared" si="326"/>
        <v>0</v>
      </c>
      <c r="R3968" s="6">
        <f t="shared" si="327"/>
        <v>0</v>
      </c>
      <c r="S3968" s="57">
        <f t="shared" si="330"/>
        <v>0</v>
      </c>
      <c r="T3968" s="6">
        <f>Table1[[#This Row],[Volume in Units]]*Table1[[#This Row],[Price SDG/Unit]]</f>
        <v>0</v>
      </c>
      <c r="U3968" s="57">
        <f>Table1[[#This Row],[Volume MT/Head]]*Table1[[#This Row],[Price USD/(MT/Head)]]</f>
        <v>0</v>
      </c>
      <c r="W3968" s="28">
        <f>Table1[[#This Row],[Commission SDG/MT]]*Table1[[#This Row],[Volume in Units]]</f>
        <v>0</v>
      </c>
      <c r="Y3968" s="28">
        <f t="shared" si="328"/>
        <v>0</v>
      </c>
      <c r="Z3968" s="6">
        <f>IFERROR((Table1[[#This Row],[Total Cost SDG]]/Table1[[#This Row],[Volume MT/Head]]),0)</f>
        <v>0</v>
      </c>
      <c r="AA3968" s="57" t="e">
        <f t="shared" si="329"/>
        <v>#DIV/0!</v>
      </c>
      <c r="AB3968" s="57">
        <f>IFERROR((Table1[[#This Row],[Total Cost USD]]/Table1[[#This Row],[Volume MT/Head]]),0)</f>
        <v>0</v>
      </c>
      <c r="AD3968" s="6">
        <f>Table1[[#This Row],[Volume MT/Head]]-Table1[[#This Row],[Delivered MT]]</f>
        <v>0</v>
      </c>
      <c r="AE3968" s="6">
        <f>Table1[[#This Row],[Delivered MT]]*Table1[[#This Row],[Average Cost SDG/MT]]</f>
        <v>0</v>
      </c>
    </row>
    <row r="3969" spans="1:31" hidden="1" x14ac:dyDescent="0.2">
      <c r="A3969" s="1">
        <v>3980</v>
      </c>
      <c r="P3969" s="6">
        <f t="shared" si="326"/>
        <v>0</v>
      </c>
      <c r="R3969" s="6">
        <f t="shared" si="327"/>
        <v>0</v>
      </c>
      <c r="S3969" s="57">
        <f t="shared" si="330"/>
        <v>0</v>
      </c>
      <c r="T3969" s="6">
        <f>Table1[[#This Row],[Volume in Units]]*Table1[[#This Row],[Price SDG/Unit]]</f>
        <v>0</v>
      </c>
      <c r="U3969" s="57">
        <f>Table1[[#This Row],[Volume MT/Head]]*Table1[[#This Row],[Price USD/(MT/Head)]]</f>
        <v>0</v>
      </c>
      <c r="W3969" s="28">
        <f>Table1[[#This Row],[Commission SDG/MT]]*Table1[[#This Row],[Volume in Units]]</f>
        <v>0</v>
      </c>
      <c r="Y3969" s="28">
        <f t="shared" si="328"/>
        <v>0</v>
      </c>
      <c r="Z3969" s="6">
        <f>IFERROR((Table1[[#This Row],[Total Cost SDG]]/Table1[[#This Row],[Volume MT/Head]]),0)</f>
        <v>0</v>
      </c>
      <c r="AA3969" s="57" t="e">
        <f t="shared" si="329"/>
        <v>#DIV/0!</v>
      </c>
      <c r="AB3969" s="57">
        <f>IFERROR((Table1[[#This Row],[Total Cost USD]]/Table1[[#This Row],[Volume MT/Head]]),0)</f>
        <v>0</v>
      </c>
      <c r="AD3969" s="6">
        <f>Table1[[#This Row],[Volume MT/Head]]-Table1[[#This Row],[Delivered MT]]</f>
        <v>0</v>
      </c>
      <c r="AE3969" s="6">
        <f>Table1[[#This Row],[Delivered MT]]*Table1[[#This Row],[Average Cost SDG/MT]]</f>
        <v>0</v>
      </c>
    </row>
    <row r="3970" spans="1:31" hidden="1" x14ac:dyDescent="0.2">
      <c r="A3970" s="1">
        <v>3981</v>
      </c>
      <c r="P3970" s="6">
        <f t="shared" ref="P3970:P4033" si="331">IF(N3970="KG",(O3970/1000),IF(N3970="Head",(O3970*1),IF(N3970="Kantar 100lb",(O3970/22.25),IF(N3970="Kantar 315lb",(O3970*315/2204.6),IF(N3970="MT",(O3970*1),IF(N3970="Ardab",(O3970*199.726/1000),IF(N3970="104 Bag",(O3970*104/1000),IF(N3970="101 Bag",(O3970*101/1000),IF(N3970=0,0)))))))))</f>
        <v>0</v>
      </c>
      <c r="R3970" s="6">
        <f t="shared" ref="R3970:R4033" si="332">IF(N3970="KG",(Q3970*1000),IF(N3970="Head",(Q3970*1),IF(N3970="Kantar 100lb",(Q3970*22.25),IF(N3970="Kantar 315lb",(Q3970/315*2204.6),IF(N3970="MT",(Q3970*1),IF(N3970="Ardab",(Q3970/199.726*1000),IF(N3970="104 Bag",(Q3970/104*1000),IF(N3970="101 Bag",(Q3970/101*1000),IF(N3970=0,0)))))))))</f>
        <v>0</v>
      </c>
      <c r="S3970" s="57">
        <f t="shared" si="330"/>
        <v>0</v>
      </c>
      <c r="T3970" s="6">
        <f>Table1[[#This Row],[Volume in Units]]*Table1[[#This Row],[Price SDG/Unit]]</f>
        <v>0</v>
      </c>
      <c r="U3970" s="57">
        <f>Table1[[#This Row],[Volume MT/Head]]*Table1[[#This Row],[Price USD/(MT/Head)]]</f>
        <v>0</v>
      </c>
      <c r="W3970" s="28">
        <f>Table1[[#This Row],[Commission SDG/MT]]*Table1[[#This Row],[Volume in Units]]</f>
        <v>0</v>
      </c>
      <c r="Y3970" s="28">
        <f t="shared" ref="Y3970:Y4033" si="333">T3970+W3970+X3970</f>
        <v>0</v>
      </c>
      <c r="Z3970" s="6">
        <f>IFERROR((Table1[[#This Row],[Total Cost SDG]]/Table1[[#This Row],[Volume MT/Head]]),0)</f>
        <v>0</v>
      </c>
      <c r="AA3970" s="57" t="e">
        <f t="shared" ref="AA3970:AA4033" si="334">Y3970/F3970</f>
        <v>#DIV/0!</v>
      </c>
      <c r="AB3970" s="57">
        <f>IFERROR((Table1[[#This Row],[Total Cost USD]]/Table1[[#This Row],[Volume MT/Head]]),0)</f>
        <v>0</v>
      </c>
      <c r="AD3970" s="6">
        <f>Table1[[#This Row],[Volume MT/Head]]-Table1[[#This Row],[Delivered MT]]</f>
        <v>0</v>
      </c>
      <c r="AE3970" s="6">
        <f>Table1[[#This Row],[Delivered MT]]*Table1[[#This Row],[Average Cost SDG/MT]]</f>
        <v>0</v>
      </c>
    </row>
    <row r="3971" spans="1:31" hidden="1" x14ac:dyDescent="0.2">
      <c r="A3971" s="1">
        <v>3982</v>
      </c>
      <c r="P3971" s="6">
        <f t="shared" si="331"/>
        <v>0</v>
      </c>
      <c r="R3971" s="6">
        <f t="shared" si="332"/>
        <v>0</v>
      </c>
      <c r="S3971" s="57">
        <f t="shared" si="330"/>
        <v>0</v>
      </c>
      <c r="T3971" s="6">
        <f>Table1[[#This Row],[Volume in Units]]*Table1[[#This Row],[Price SDG/Unit]]</f>
        <v>0</v>
      </c>
      <c r="U3971" s="57">
        <f>Table1[[#This Row],[Volume MT/Head]]*Table1[[#This Row],[Price USD/(MT/Head)]]</f>
        <v>0</v>
      </c>
      <c r="W3971" s="28">
        <f>Table1[[#This Row],[Commission SDG/MT]]*Table1[[#This Row],[Volume in Units]]</f>
        <v>0</v>
      </c>
      <c r="Y3971" s="28">
        <f t="shared" si="333"/>
        <v>0</v>
      </c>
      <c r="Z3971" s="6">
        <f>IFERROR((Table1[[#This Row],[Total Cost SDG]]/Table1[[#This Row],[Volume MT/Head]]),0)</f>
        <v>0</v>
      </c>
      <c r="AA3971" s="57" t="e">
        <f t="shared" si="334"/>
        <v>#DIV/0!</v>
      </c>
      <c r="AB3971" s="57">
        <f>IFERROR((Table1[[#This Row],[Total Cost USD]]/Table1[[#This Row],[Volume MT/Head]]),0)</f>
        <v>0</v>
      </c>
      <c r="AD3971" s="6">
        <f>Table1[[#This Row],[Volume MT/Head]]-Table1[[#This Row],[Delivered MT]]</f>
        <v>0</v>
      </c>
      <c r="AE3971" s="6">
        <f>Table1[[#This Row],[Delivered MT]]*Table1[[#This Row],[Average Cost SDG/MT]]</f>
        <v>0</v>
      </c>
    </row>
    <row r="3972" spans="1:31" hidden="1" x14ac:dyDescent="0.2">
      <c r="A3972" s="1">
        <v>3983</v>
      </c>
      <c r="P3972" s="6">
        <f t="shared" si="331"/>
        <v>0</v>
      </c>
      <c r="R3972" s="6">
        <f t="shared" si="332"/>
        <v>0</v>
      </c>
      <c r="S3972" s="57">
        <f t="shared" si="330"/>
        <v>0</v>
      </c>
      <c r="T3972" s="6">
        <f>Table1[[#This Row],[Volume in Units]]*Table1[[#This Row],[Price SDG/Unit]]</f>
        <v>0</v>
      </c>
      <c r="U3972" s="57">
        <f>Table1[[#This Row],[Volume MT/Head]]*Table1[[#This Row],[Price USD/(MT/Head)]]</f>
        <v>0</v>
      </c>
      <c r="W3972" s="28">
        <f>Table1[[#This Row],[Commission SDG/MT]]*Table1[[#This Row],[Volume in Units]]</f>
        <v>0</v>
      </c>
      <c r="Y3972" s="28">
        <f t="shared" si="333"/>
        <v>0</v>
      </c>
      <c r="Z3972" s="6">
        <f>IFERROR((Table1[[#This Row],[Total Cost SDG]]/Table1[[#This Row],[Volume MT/Head]]),0)</f>
        <v>0</v>
      </c>
      <c r="AA3972" s="57" t="e">
        <f t="shared" si="334"/>
        <v>#DIV/0!</v>
      </c>
      <c r="AB3972" s="57">
        <f>IFERROR((Table1[[#This Row],[Total Cost USD]]/Table1[[#This Row],[Volume MT/Head]]),0)</f>
        <v>0</v>
      </c>
      <c r="AD3972" s="6">
        <f>Table1[[#This Row],[Volume MT/Head]]-Table1[[#This Row],[Delivered MT]]</f>
        <v>0</v>
      </c>
      <c r="AE3972" s="6">
        <f>Table1[[#This Row],[Delivered MT]]*Table1[[#This Row],[Average Cost SDG/MT]]</f>
        <v>0</v>
      </c>
    </row>
    <row r="3973" spans="1:31" hidden="1" x14ac:dyDescent="0.2">
      <c r="A3973" s="1">
        <v>3984</v>
      </c>
      <c r="P3973" s="6">
        <f t="shared" si="331"/>
        <v>0</v>
      </c>
      <c r="R3973" s="6">
        <f t="shared" si="332"/>
        <v>0</v>
      </c>
      <c r="S3973" s="57">
        <f t="shared" si="330"/>
        <v>0</v>
      </c>
      <c r="T3973" s="6">
        <f>Table1[[#This Row],[Volume in Units]]*Table1[[#This Row],[Price SDG/Unit]]</f>
        <v>0</v>
      </c>
      <c r="U3973" s="57">
        <f>Table1[[#This Row],[Volume MT/Head]]*Table1[[#This Row],[Price USD/(MT/Head)]]</f>
        <v>0</v>
      </c>
      <c r="W3973" s="28">
        <f>Table1[[#This Row],[Commission SDG/MT]]*Table1[[#This Row],[Volume in Units]]</f>
        <v>0</v>
      </c>
      <c r="Y3973" s="28">
        <f t="shared" si="333"/>
        <v>0</v>
      </c>
      <c r="Z3973" s="6">
        <f>IFERROR((Table1[[#This Row],[Total Cost SDG]]/Table1[[#This Row],[Volume MT/Head]]),0)</f>
        <v>0</v>
      </c>
      <c r="AA3973" s="57" t="e">
        <f t="shared" si="334"/>
        <v>#DIV/0!</v>
      </c>
      <c r="AB3973" s="57">
        <f>IFERROR((Table1[[#This Row],[Total Cost USD]]/Table1[[#This Row],[Volume MT/Head]]),0)</f>
        <v>0</v>
      </c>
      <c r="AD3973" s="6">
        <f>Table1[[#This Row],[Volume MT/Head]]-Table1[[#This Row],[Delivered MT]]</f>
        <v>0</v>
      </c>
      <c r="AE3973" s="6">
        <f>Table1[[#This Row],[Delivered MT]]*Table1[[#This Row],[Average Cost SDG/MT]]</f>
        <v>0</v>
      </c>
    </row>
    <row r="3974" spans="1:31" hidden="1" x14ac:dyDescent="0.2">
      <c r="A3974" s="1">
        <v>3985</v>
      </c>
      <c r="P3974" s="6">
        <f t="shared" si="331"/>
        <v>0</v>
      </c>
      <c r="R3974" s="6">
        <f t="shared" si="332"/>
        <v>0</v>
      </c>
      <c r="S3974" s="57">
        <f t="shared" si="330"/>
        <v>0</v>
      </c>
      <c r="T3974" s="6">
        <f>Table1[[#This Row],[Volume in Units]]*Table1[[#This Row],[Price SDG/Unit]]</f>
        <v>0</v>
      </c>
      <c r="U3974" s="57">
        <f>Table1[[#This Row],[Volume MT/Head]]*Table1[[#This Row],[Price USD/(MT/Head)]]</f>
        <v>0</v>
      </c>
      <c r="W3974" s="28">
        <f>Table1[[#This Row],[Commission SDG/MT]]*Table1[[#This Row],[Volume in Units]]</f>
        <v>0</v>
      </c>
      <c r="Y3974" s="28">
        <f t="shared" si="333"/>
        <v>0</v>
      </c>
      <c r="Z3974" s="6">
        <f>IFERROR((Table1[[#This Row],[Total Cost SDG]]/Table1[[#This Row],[Volume MT/Head]]),0)</f>
        <v>0</v>
      </c>
      <c r="AA3974" s="57" t="e">
        <f t="shared" si="334"/>
        <v>#DIV/0!</v>
      </c>
      <c r="AB3974" s="57">
        <f>IFERROR((Table1[[#This Row],[Total Cost USD]]/Table1[[#This Row],[Volume MT/Head]]),0)</f>
        <v>0</v>
      </c>
      <c r="AD3974" s="6">
        <f>Table1[[#This Row],[Volume MT/Head]]-Table1[[#This Row],[Delivered MT]]</f>
        <v>0</v>
      </c>
      <c r="AE3974" s="6">
        <f>Table1[[#This Row],[Delivered MT]]*Table1[[#This Row],[Average Cost SDG/MT]]</f>
        <v>0</v>
      </c>
    </row>
    <row r="3975" spans="1:31" hidden="1" x14ac:dyDescent="0.2">
      <c r="A3975" s="1">
        <v>3986</v>
      </c>
      <c r="P3975" s="6">
        <f t="shared" si="331"/>
        <v>0</v>
      </c>
      <c r="R3975" s="6">
        <f t="shared" si="332"/>
        <v>0</v>
      </c>
      <c r="S3975" s="57">
        <f t="shared" si="330"/>
        <v>0</v>
      </c>
      <c r="T3975" s="6">
        <f>Table1[[#This Row],[Volume in Units]]*Table1[[#This Row],[Price SDG/Unit]]</f>
        <v>0</v>
      </c>
      <c r="U3975" s="57">
        <f>Table1[[#This Row],[Volume MT/Head]]*Table1[[#This Row],[Price USD/(MT/Head)]]</f>
        <v>0</v>
      </c>
      <c r="W3975" s="28">
        <f>Table1[[#This Row],[Commission SDG/MT]]*Table1[[#This Row],[Volume in Units]]</f>
        <v>0</v>
      </c>
      <c r="Y3975" s="28">
        <f t="shared" si="333"/>
        <v>0</v>
      </c>
      <c r="Z3975" s="6">
        <f>IFERROR((Table1[[#This Row],[Total Cost SDG]]/Table1[[#This Row],[Volume MT/Head]]),0)</f>
        <v>0</v>
      </c>
      <c r="AA3975" s="57" t="e">
        <f t="shared" si="334"/>
        <v>#DIV/0!</v>
      </c>
      <c r="AB3975" s="57">
        <f>IFERROR((Table1[[#This Row],[Total Cost USD]]/Table1[[#This Row],[Volume MT/Head]]),0)</f>
        <v>0</v>
      </c>
      <c r="AD3975" s="6">
        <f>Table1[[#This Row],[Volume MT/Head]]-Table1[[#This Row],[Delivered MT]]</f>
        <v>0</v>
      </c>
      <c r="AE3975" s="6">
        <f>Table1[[#This Row],[Delivered MT]]*Table1[[#This Row],[Average Cost SDG/MT]]</f>
        <v>0</v>
      </c>
    </row>
    <row r="3976" spans="1:31" hidden="1" x14ac:dyDescent="0.2">
      <c r="A3976" s="1">
        <v>3987</v>
      </c>
      <c r="P3976" s="6">
        <f t="shared" si="331"/>
        <v>0</v>
      </c>
      <c r="R3976" s="6">
        <f t="shared" si="332"/>
        <v>0</v>
      </c>
      <c r="S3976" s="57">
        <f t="shared" si="330"/>
        <v>0</v>
      </c>
      <c r="T3976" s="6">
        <f>Table1[[#This Row],[Volume in Units]]*Table1[[#This Row],[Price SDG/Unit]]</f>
        <v>0</v>
      </c>
      <c r="U3976" s="57">
        <f>Table1[[#This Row],[Volume MT/Head]]*Table1[[#This Row],[Price USD/(MT/Head)]]</f>
        <v>0</v>
      </c>
      <c r="W3976" s="28">
        <f>Table1[[#This Row],[Commission SDG/MT]]*Table1[[#This Row],[Volume in Units]]</f>
        <v>0</v>
      </c>
      <c r="Y3976" s="28">
        <f t="shared" si="333"/>
        <v>0</v>
      </c>
      <c r="Z3976" s="6">
        <f>IFERROR((Table1[[#This Row],[Total Cost SDG]]/Table1[[#This Row],[Volume MT/Head]]),0)</f>
        <v>0</v>
      </c>
      <c r="AA3976" s="57" t="e">
        <f t="shared" si="334"/>
        <v>#DIV/0!</v>
      </c>
      <c r="AB3976" s="57">
        <f>IFERROR((Table1[[#This Row],[Total Cost USD]]/Table1[[#This Row],[Volume MT/Head]]),0)</f>
        <v>0</v>
      </c>
      <c r="AD3976" s="6">
        <f>Table1[[#This Row],[Volume MT/Head]]-Table1[[#This Row],[Delivered MT]]</f>
        <v>0</v>
      </c>
      <c r="AE3976" s="6">
        <f>Table1[[#This Row],[Delivered MT]]*Table1[[#This Row],[Average Cost SDG/MT]]</f>
        <v>0</v>
      </c>
    </row>
    <row r="3977" spans="1:31" hidden="1" x14ac:dyDescent="0.2">
      <c r="A3977" s="1">
        <v>3988</v>
      </c>
      <c r="P3977" s="6">
        <f t="shared" si="331"/>
        <v>0</v>
      </c>
      <c r="R3977" s="6">
        <f t="shared" si="332"/>
        <v>0</v>
      </c>
      <c r="S3977" s="57">
        <f t="shared" si="330"/>
        <v>0</v>
      </c>
      <c r="T3977" s="6">
        <f>Table1[[#This Row],[Volume in Units]]*Table1[[#This Row],[Price SDG/Unit]]</f>
        <v>0</v>
      </c>
      <c r="U3977" s="57">
        <f>Table1[[#This Row],[Volume MT/Head]]*Table1[[#This Row],[Price USD/(MT/Head)]]</f>
        <v>0</v>
      </c>
      <c r="W3977" s="28">
        <f>Table1[[#This Row],[Commission SDG/MT]]*Table1[[#This Row],[Volume in Units]]</f>
        <v>0</v>
      </c>
      <c r="Y3977" s="28">
        <f t="shared" si="333"/>
        <v>0</v>
      </c>
      <c r="Z3977" s="6">
        <f>IFERROR((Table1[[#This Row],[Total Cost SDG]]/Table1[[#This Row],[Volume MT/Head]]),0)</f>
        <v>0</v>
      </c>
      <c r="AA3977" s="57" t="e">
        <f t="shared" si="334"/>
        <v>#DIV/0!</v>
      </c>
      <c r="AB3977" s="57">
        <f>IFERROR((Table1[[#This Row],[Total Cost USD]]/Table1[[#This Row],[Volume MT/Head]]),0)</f>
        <v>0</v>
      </c>
      <c r="AD3977" s="6">
        <f>Table1[[#This Row],[Volume MT/Head]]-Table1[[#This Row],[Delivered MT]]</f>
        <v>0</v>
      </c>
      <c r="AE3977" s="6">
        <f>Table1[[#This Row],[Delivered MT]]*Table1[[#This Row],[Average Cost SDG/MT]]</f>
        <v>0</v>
      </c>
    </row>
    <row r="3978" spans="1:31" hidden="1" x14ac:dyDescent="0.2">
      <c r="A3978" s="1">
        <v>3989</v>
      </c>
      <c r="P3978" s="6">
        <f t="shared" si="331"/>
        <v>0</v>
      </c>
      <c r="R3978" s="6">
        <f t="shared" si="332"/>
        <v>0</v>
      </c>
      <c r="S3978" s="57">
        <f t="shared" si="330"/>
        <v>0</v>
      </c>
      <c r="T3978" s="6">
        <f>Table1[[#This Row],[Volume in Units]]*Table1[[#This Row],[Price SDG/Unit]]</f>
        <v>0</v>
      </c>
      <c r="U3978" s="57">
        <f>Table1[[#This Row],[Volume MT/Head]]*Table1[[#This Row],[Price USD/(MT/Head)]]</f>
        <v>0</v>
      </c>
      <c r="W3978" s="28">
        <f>Table1[[#This Row],[Commission SDG/MT]]*Table1[[#This Row],[Volume in Units]]</f>
        <v>0</v>
      </c>
      <c r="Y3978" s="28">
        <f t="shared" si="333"/>
        <v>0</v>
      </c>
      <c r="Z3978" s="6">
        <f>IFERROR((Table1[[#This Row],[Total Cost SDG]]/Table1[[#This Row],[Volume MT/Head]]),0)</f>
        <v>0</v>
      </c>
      <c r="AA3978" s="57" t="e">
        <f t="shared" si="334"/>
        <v>#DIV/0!</v>
      </c>
      <c r="AB3978" s="57">
        <f>IFERROR((Table1[[#This Row],[Total Cost USD]]/Table1[[#This Row],[Volume MT/Head]]),0)</f>
        <v>0</v>
      </c>
      <c r="AD3978" s="6">
        <f>Table1[[#This Row],[Volume MT/Head]]-Table1[[#This Row],[Delivered MT]]</f>
        <v>0</v>
      </c>
      <c r="AE3978" s="6">
        <f>Table1[[#This Row],[Delivered MT]]*Table1[[#This Row],[Average Cost SDG/MT]]</f>
        <v>0</v>
      </c>
    </row>
    <row r="3979" spans="1:31" hidden="1" x14ac:dyDescent="0.2">
      <c r="A3979" s="1">
        <v>3990</v>
      </c>
      <c r="P3979" s="6">
        <f t="shared" si="331"/>
        <v>0</v>
      </c>
      <c r="R3979" s="6">
        <f t="shared" si="332"/>
        <v>0</v>
      </c>
      <c r="S3979" s="57">
        <f t="shared" si="330"/>
        <v>0</v>
      </c>
      <c r="T3979" s="6">
        <f>Table1[[#This Row],[Volume in Units]]*Table1[[#This Row],[Price SDG/Unit]]</f>
        <v>0</v>
      </c>
      <c r="U3979" s="57">
        <f>Table1[[#This Row],[Volume MT/Head]]*Table1[[#This Row],[Price USD/(MT/Head)]]</f>
        <v>0</v>
      </c>
      <c r="W3979" s="28">
        <f>Table1[[#This Row],[Commission SDG/MT]]*Table1[[#This Row],[Volume in Units]]</f>
        <v>0</v>
      </c>
      <c r="Y3979" s="28">
        <f t="shared" si="333"/>
        <v>0</v>
      </c>
      <c r="Z3979" s="6">
        <f>IFERROR((Table1[[#This Row],[Total Cost SDG]]/Table1[[#This Row],[Volume MT/Head]]),0)</f>
        <v>0</v>
      </c>
      <c r="AA3979" s="57" t="e">
        <f t="shared" si="334"/>
        <v>#DIV/0!</v>
      </c>
      <c r="AB3979" s="57">
        <f>IFERROR((Table1[[#This Row],[Total Cost USD]]/Table1[[#This Row],[Volume MT/Head]]),0)</f>
        <v>0</v>
      </c>
      <c r="AD3979" s="6">
        <f>Table1[[#This Row],[Volume MT/Head]]-Table1[[#This Row],[Delivered MT]]</f>
        <v>0</v>
      </c>
      <c r="AE3979" s="6">
        <f>Table1[[#This Row],[Delivered MT]]*Table1[[#This Row],[Average Cost SDG/MT]]</f>
        <v>0</v>
      </c>
    </row>
    <row r="3980" spans="1:31" hidden="1" x14ac:dyDescent="0.2">
      <c r="A3980" s="1">
        <v>3991</v>
      </c>
      <c r="P3980" s="6">
        <f t="shared" si="331"/>
        <v>0</v>
      </c>
      <c r="R3980" s="6">
        <f t="shared" si="332"/>
        <v>0</v>
      </c>
      <c r="S3980" s="57">
        <f t="shared" si="330"/>
        <v>0</v>
      </c>
      <c r="T3980" s="6">
        <f>Table1[[#This Row],[Volume in Units]]*Table1[[#This Row],[Price SDG/Unit]]</f>
        <v>0</v>
      </c>
      <c r="U3980" s="57">
        <f>Table1[[#This Row],[Volume MT/Head]]*Table1[[#This Row],[Price USD/(MT/Head)]]</f>
        <v>0</v>
      </c>
      <c r="W3980" s="28">
        <f>Table1[[#This Row],[Commission SDG/MT]]*Table1[[#This Row],[Volume in Units]]</f>
        <v>0</v>
      </c>
      <c r="Y3980" s="28">
        <f t="shared" si="333"/>
        <v>0</v>
      </c>
      <c r="Z3980" s="6">
        <f>IFERROR((Table1[[#This Row],[Total Cost SDG]]/Table1[[#This Row],[Volume MT/Head]]),0)</f>
        <v>0</v>
      </c>
      <c r="AA3980" s="57" t="e">
        <f t="shared" si="334"/>
        <v>#DIV/0!</v>
      </c>
      <c r="AB3980" s="57">
        <f>IFERROR((Table1[[#This Row],[Total Cost USD]]/Table1[[#This Row],[Volume MT/Head]]),0)</f>
        <v>0</v>
      </c>
      <c r="AD3980" s="6">
        <f>Table1[[#This Row],[Volume MT/Head]]-Table1[[#This Row],[Delivered MT]]</f>
        <v>0</v>
      </c>
      <c r="AE3980" s="6">
        <f>Table1[[#This Row],[Delivered MT]]*Table1[[#This Row],[Average Cost SDG/MT]]</f>
        <v>0</v>
      </c>
    </row>
    <row r="3981" spans="1:31" hidden="1" x14ac:dyDescent="0.2">
      <c r="A3981" s="1">
        <v>3992</v>
      </c>
      <c r="P3981" s="6">
        <f t="shared" si="331"/>
        <v>0</v>
      </c>
      <c r="R3981" s="6">
        <f t="shared" si="332"/>
        <v>0</v>
      </c>
      <c r="S3981" s="57">
        <f t="shared" si="330"/>
        <v>0</v>
      </c>
      <c r="T3981" s="6">
        <f>Table1[[#This Row],[Volume in Units]]*Table1[[#This Row],[Price SDG/Unit]]</f>
        <v>0</v>
      </c>
      <c r="U3981" s="57">
        <f>Table1[[#This Row],[Volume MT/Head]]*Table1[[#This Row],[Price USD/(MT/Head)]]</f>
        <v>0</v>
      </c>
      <c r="W3981" s="28">
        <f>Table1[[#This Row],[Commission SDG/MT]]*Table1[[#This Row],[Volume in Units]]</f>
        <v>0</v>
      </c>
      <c r="Y3981" s="28">
        <f t="shared" si="333"/>
        <v>0</v>
      </c>
      <c r="Z3981" s="6">
        <f>IFERROR((Table1[[#This Row],[Total Cost SDG]]/Table1[[#This Row],[Volume MT/Head]]),0)</f>
        <v>0</v>
      </c>
      <c r="AA3981" s="57" t="e">
        <f t="shared" si="334"/>
        <v>#DIV/0!</v>
      </c>
      <c r="AB3981" s="57">
        <f>IFERROR((Table1[[#This Row],[Total Cost USD]]/Table1[[#This Row],[Volume MT/Head]]),0)</f>
        <v>0</v>
      </c>
      <c r="AD3981" s="6">
        <f>Table1[[#This Row],[Volume MT/Head]]-Table1[[#This Row],[Delivered MT]]</f>
        <v>0</v>
      </c>
      <c r="AE3981" s="6">
        <f>Table1[[#This Row],[Delivered MT]]*Table1[[#This Row],[Average Cost SDG/MT]]</f>
        <v>0</v>
      </c>
    </row>
    <row r="3982" spans="1:31" hidden="1" x14ac:dyDescent="0.2">
      <c r="A3982" s="1">
        <v>3993</v>
      </c>
      <c r="P3982" s="6">
        <f t="shared" si="331"/>
        <v>0</v>
      </c>
      <c r="R3982" s="6">
        <f t="shared" si="332"/>
        <v>0</v>
      </c>
      <c r="S3982" s="57">
        <f t="shared" si="330"/>
        <v>0</v>
      </c>
      <c r="T3982" s="6">
        <f>Table1[[#This Row],[Volume in Units]]*Table1[[#This Row],[Price SDG/Unit]]</f>
        <v>0</v>
      </c>
      <c r="U3982" s="57">
        <f>Table1[[#This Row],[Volume MT/Head]]*Table1[[#This Row],[Price USD/(MT/Head)]]</f>
        <v>0</v>
      </c>
      <c r="W3982" s="28">
        <f>Table1[[#This Row],[Commission SDG/MT]]*Table1[[#This Row],[Volume in Units]]</f>
        <v>0</v>
      </c>
      <c r="Y3982" s="28">
        <f t="shared" si="333"/>
        <v>0</v>
      </c>
      <c r="Z3982" s="6">
        <f>IFERROR((Table1[[#This Row],[Total Cost SDG]]/Table1[[#This Row],[Volume MT/Head]]),0)</f>
        <v>0</v>
      </c>
      <c r="AA3982" s="57" t="e">
        <f t="shared" si="334"/>
        <v>#DIV/0!</v>
      </c>
      <c r="AB3982" s="57">
        <f>IFERROR((Table1[[#This Row],[Total Cost USD]]/Table1[[#This Row],[Volume MT/Head]]),0)</f>
        <v>0</v>
      </c>
      <c r="AD3982" s="6">
        <f>Table1[[#This Row],[Volume MT/Head]]-Table1[[#This Row],[Delivered MT]]</f>
        <v>0</v>
      </c>
      <c r="AE3982" s="6">
        <f>Table1[[#This Row],[Delivered MT]]*Table1[[#This Row],[Average Cost SDG/MT]]</f>
        <v>0</v>
      </c>
    </row>
    <row r="3983" spans="1:31" hidden="1" x14ac:dyDescent="0.2">
      <c r="A3983" s="1">
        <v>3994</v>
      </c>
      <c r="P3983" s="6">
        <f t="shared" si="331"/>
        <v>0</v>
      </c>
      <c r="R3983" s="6">
        <f t="shared" si="332"/>
        <v>0</v>
      </c>
      <c r="S3983" s="57">
        <f t="shared" si="330"/>
        <v>0</v>
      </c>
      <c r="T3983" s="6">
        <f>Table1[[#This Row],[Volume in Units]]*Table1[[#This Row],[Price SDG/Unit]]</f>
        <v>0</v>
      </c>
      <c r="U3983" s="57">
        <f>Table1[[#This Row],[Volume MT/Head]]*Table1[[#This Row],[Price USD/(MT/Head)]]</f>
        <v>0</v>
      </c>
      <c r="W3983" s="28">
        <f>Table1[[#This Row],[Commission SDG/MT]]*Table1[[#This Row],[Volume in Units]]</f>
        <v>0</v>
      </c>
      <c r="Y3983" s="28">
        <f t="shared" si="333"/>
        <v>0</v>
      </c>
      <c r="Z3983" s="6">
        <f>IFERROR((Table1[[#This Row],[Total Cost SDG]]/Table1[[#This Row],[Volume MT/Head]]),0)</f>
        <v>0</v>
      </c>
      <c r="AA3983" s="57" t="e">
        <f t="shared" si="334"/>
        <v>#DIV/0!</v>
      </c>
      <c r="AB3983" s="57">
        <f>IFERROR((Table1[[#This Row],[Total Cost USD]]/Table1[[#This Row],[Volume MT/Head]]),0)</f>
        <v>0</v>
      </c>
      <c r="AD3983" s="6">
        <f>Table1[[#This Row],[Volume MT/Head]]-Table1[[#This Row],[Delivered MT]]</f>
        <v>0</v>
      </c>
      <c r="AE3983" s="6">
        <f>Table1[[#This Row],[Delivered MT]]*Table1[[#This Row],[Average Cost SDG/MT]]</f>
        <v>0</v>
      </c>
    </row>
    <row r="3984" spans="1:31" hidden="1" x14ac:dyDescent="0.2">
      <c r="A3984" s="1">
        <v>3995</v>
      </c>
      <c r="P3984" s="6">
        <f t="shared" si="331"/>
        <v>0</v>
      </c>
      <c r="R3984" s="6">
        <f t="shared" si="332"/>
        <v>0</v>
      </c>
      <c r="S3984" s="57">
        <f t="shared" si="330"/>
        <v>0</v>
      </c>
      <c r="T3984" s="6">
        <f>Table1[[#This Row],[Volume in Units]]*Table1[[#This Row],[Price SDG/Unit]]</f>
        <v>0</v>
      </c>
      <c r="U3984" s="57">
        <f>Table1[[#This Row],[Volume MT/Head]]*Table1[[#This Row],[Price USD/(MT/Head)]]</f>
        <v>0</v>
      </c>
      <c r="W3984" s="28">
        <f>Table1[[#This Row],[Commission SDG/MT]]*Table1[[#This Row],[Volume in Units]]</f>
        <v>0</v>
      </c>
      <c r="Y3984" s="28">
        <f t="shared" si="333"/>
        <v>0</v>
      </c>
      <c r="Z3984" s="6">
        <f>IFERROR((Table1[[#This Row],[Total Cost SDG]]/Table1[[#This Row],[Volume MT/Head]]),0)</f>
        <v>0</v>
      </c>
      <c r="AA3984" s="57" t="e">
        <f t="shared" si="334"/>
        <v>#DIV/0!</v>
      </c>
      <c r="AB3984" s="57">
        <f>IFERROR((Table1[[#This Row],[Total Cost USD]]/Table1[[#This Row],[Volume MT/Head]]),0)</f>
        <v>0</v>
      </c>
      <c r="AD3984" s="6">
        <f>Table1[[#This Row],[Volume MT/Head]]-Table1[[#This Row],[Delivered MT]]</f>
        <v>0</v>
      </c>
      <c r="AE3984" s="6">
        <f>Table1[[#This Row],[Delivered MT]]*Table1[[#This Row],[Average Cost SDG/MT]]</f>
        <v>0</v>
      </c>
    </row>
    <row r="3985" spans="1:31" hidden="1" x14ac:dyDescent="0.2">
      <c r="A3985" s="1">
        <v>3996</v>
      </c>
      <c r="P3985" s="6">
        <f t="shared" si="331"/>
        <v>0</v>
      </c>
      <c r="R3985" s="6">
        <f t="shared" si="332"/>
        <v>0</v>
      </c>
      <c r="S3985" s="57">
        <f t="shared" si="330"/>
        <v>0</v>
      </c>
      <c r="T3985" s="6">
        <f>Table1[[#This Row],[Volume in Units]]*Table1[[#This Row],[Price SDG/Unit]]</f>
        <v>0</v>
      </c>
      <c r="U3985" s="57">
        <f>Table1[[#This Row],[Volume MT/Head]]*Table1[[#This Row],[Price USD/(MT/Head)]]</f>
        <v>0</v>
      </c>
      <c r="W3985" s="28">
        <f>Table1[[#This Row],[Commission SDG/MT]]*Table1[[#This Row],[Volume in Units]]</f>
        <v>0</v>
      </c>
      <c r="Y3985" s="28">
        <f t="shared" si="333"/>
        <v>0</v>
      </c>
      <c r="Z3985" s="6">
        <f>IFERROR((Table1[[#This Row],[Total Cost SDG]]/Table1[[#This Row],[Volume MT/Head]]),0)</f>
        <v>0</v>
      </c>
      <c r="AA3985" s="57" t="e">
        <f t="shared" si="334"/>
        <v>#DIV/0!</v>
      </c>
      <c r="AB3985" s="57">
        <f>IFERROR((Table1[[#This Row],[Total Cost USD]]/Table1[[#This Row],[Volume MT/Head]]),0)</f>
        <v>0</v>
      </c>
      <c r="AD3985" s="6">
        <f>Table1[[#This Row],[Volume MT/Head]]-Table1[[#This Row],[Delivered MT]]</f>
        <v>0</v>
      </c>
      <c r="AE3985" s="6">
        <f>Table1[[#This Row],[Delivered MT]]*Table1[[#This Row],[Average Cost SDG/MT]]</f>
        <v>0</v>
      </c>
    </row>
    <row r="3986" spans="1:31" hidden="1" x14ac:dyDescent="0.2">
      <c r="A3986" s="1">
        <v>3997</v>
      </c>
      <c r="P3986" s="6">
        <f t="shared" si="331"/>
        <v>0</v>
      </c>
      <c r="R3986" s="6">
        <f t="shared" si="332"/>
        <v>0</v>
      </c>
      <c r="S3986" s="57">
        <f t="shared" si="330"/>
        <v>0</v>
      </c>
      <c r="T3986" s="6">
        <f>Table1[[#This Row],[Volume in Units]]*Table1[[#This Row],[Price SDG/Unit]]</f>
        <v>0</v>
      </c>
      <c r="U3986" s="57">
        <f>Table1[[#This Row],[Volume MT/Head]]*Table1[[#This Row],[Price USD/(MT/Head)]]</f>
        <v>0</v>
      </c>
      <c r="W3986" s="28">
        <f>Table1[[#This Row],[Commission SDG/MT]]*Table1[[#This Row],[Volume in Units]]</f>
        <v>0</v>
      </c>
      <c r="Y3986" s="28">
        <f t="shared" si="333"/>
        <v>0</v>
      </c>
      <c r="Z3986" s="6">
        <f>IFERROR((Table1[[#This Row],[Total Cost SDG]]/Table1[[#This Row],[Volume MT/Head]]),0)</f>
        <v>0</v>
      </c>
      <c r="AA3986" s="57" t="e">
        <f t="shared" si="334"/>
        <v>#DIV/0!</v>
      </c>
      <c r="AB3986" s="57">
        <f>IFERROR((Table1[[#This Row],[Total Cost USD]]/Table1[[#This Row],[Volume MT/Head]]),0)</f>
        <v>0</v>
      </c>
      <c r="AD3986" s="6">
        <f>Table1[[#This Row],[Volume MT/Head]]-Table1[[#This Row],[Delivered MT]]</f>
        <v>0</v>
      </c>
      <c r="AE3986" s="6">
        <f>Table1[[#This Row],[Delivered MT]]*Table1[[#This Row],[Average Cost SDG/MT]]</f>
        <v>0</v>
      </c>
    </row>
    <row r="3987" spans="1:31" hidden="1" x14ac:dyDescent="0.2">
      <c r="A3987" s="1">
        <v>3998</v>
      </c>
      <c r="P3987" s="6">
        <f t="shared" si="331"/>
        <v>0</v>
      </c>
      <c r="R3987" s="6">
        <f t="shared" si="332"/>
        <v>0</v>
      </c>
      <c r="S3987" s="57">
        <f t="shared" si="330"/>
        <v>0</v>
      </c>
      <c r="T3987" s="6">
        <f>Table1[[#This Row],[Volume in Units]]*Table1[[#This Row],[Price SDG/Unit]]</f>
        <v>0</v>
      </c>
      <c r="U3987" s="57">
        <f>Table1[[#This Row],[Volume MT/Head]]*Table1[[#This Row],[Price USD/(MT/Head)]]</f>
        <v>0</v>
      </c>
      <c r="W3987" s="28">
        <f>Table1[[#This Row],[Commission SDG/MT]]*Table1[[#This Row],[Volume in Units]]</f>
        <v>0</v>
      </c>
      <c r="Y3987" s="28">
        <f t="shared" si="333"/>
        <v>0</v>
      </c>
      <c r="Z3987" s="6">
        <f>IFERROR((Table1[[#This Row],[Total Cost SDG]]/Table1[[#This Row],[Volume MT/Head]]),0)</f>
        <v>0</v>
      </c>
      <c r="AA3987" s="57" t="e">
        <f t="shared" si="334"/>
        <v>#DIV/0!</v>
      </c>
      <c r="AB3987" s="57">
        <f>IFERROR((Table1[[#This Row],[Total Cost USD]]/Table1[[#This Row],[Volume MT/Head]]),0)</f>
        <v>0</v>
      </c>
      <c r="AD3987" s="6">
        <f>Table1[[#This Row],[Volume MT/Head]]-Table1[[#This Row],[Delivered MT]]</f>
        <v>0</v>
      </c>
      <c r="AE3987" s="6">
        <f>Table1[[#This Row],[Delivered MT]]*Table1[[#This Row],[Average Cost SDG/MT]]</f>
        <v>0</v>
      </c>
    </row>
    <row r="3988" spans="1:31" hidden="1" x14ac:dyDescent="0.2">
      <c r="A3988" s="1">
        <v>3999</v>
      </c>
      <c r="P3988" s="6">
        <f t="shared" si="331"/>
        <v>0</v>
      </c>
      <c r="R3988" s="6">
        <f t="shared" si="332"/>
        <v>0</v>
      </c>
      <c r="S3988" s="57">
        <f t="shared" si="330"/>
        <v>0</v>
      </c>
      <c r="T3988" s="6">
        <f>Table1[[#This Row],[Volume in Units]]*Table1[[#This Row],[Price SDG/Unit]]</f>
        <v>0</v>
      </c>
      <c r="U3988" s="57">
        <f>Table1[[#This Row],[Volume MT/Head]]*Table1[[#This Row],[Price USD/(MT/Head)]]</f>
        <v>0</v>
      </c>
      <c r="W3988" s="28">
        <f>Table1[[#This Row],[Commission SDG/MT]]*Table1[[#This Row],[Volume in Units]]</f>
        <v>0</v>
      </c>
      <c r="Y3988" s="28">
        <f t="shared" si="333"/>
        <v>0</v>
      </c>
      <c r="Z3988" s="6">
        <f>IFERROR((Table1[[#This Row],[Total Cost SDG]]/Table1[[#This Row],[Volume MT/Head]]),0)</f>
        <v>0</v>
      </c>
      <c r="AA3988" s="57" t="e">
        <f t="shared" si="334"/>
        <v>#DIV/0!</v>
      </c>
      <c r="AB3988" s="57">
        <f>IFERROR((Table1[[#This Row],[Total Cost USD]]/Table1[[#This Row],[Volume MT/Head]]),0)</f>
        <v>0</v>
      </c>
      <c r="AD3988" s="6">
        <f>Table1[[#This Row],[Volume MT/Head]]-Table1[[#This Row],[Delivered MT]]</f>
        <v>0</v>
      </c>
      <c r="AE3988" s="6">
        <f>Table1[[#This Row],[Delivered MT]]*Table1[[#This Row],[Average Cost SDG/MT]]</f>
        <v>0</v>
      </c>
    </row>
    <row r="3989" spans="1:31" hidden="1" x14ac:dyDescent="0.2">
      <c r="A3989" s="1">
        <v>4000</v>
      </c>
      <c r="P3989" s="6">
        <f t="shared" si="331"/>
        <v>0</v>
      </c>
      <c r="R3989" s="6">
        <f t="shared" si="332"/>
        <v>0</v>
      </c>
      <c r="S3989" s="57">
        <f t="shared" si="330"/>
        <v>0</v>
      </c>
      <c r="T3989" s="6">
        <f>Table1[[#This Row],[Volume in Units]]*Table1[[#This Row],[Price SDG/Unit]]</f>
        <v>0</v>
      </c>
      <c r="U3989" s="57">
        <f>Table1[[#This Row],[Volume MT/Head]]*Table1[[#This Row],[Price USD/(MT/Head)]]</f>
        <v>0</v>
      </c>
      <c r="W3989" s="28">
        <f>Table1[[#This Row],[Commission SDG/MT]]*Table1[[#This Row],[Volume in Units]]</f>
        <v>0</v>
      </c>
      <c r="Y3989" s="28">
        <f t="shared" si="333"/>
        <v>0</v>
      </c>
      <c r="Z3989" s="6">
        <f>IFERROR((Table1[[#This Row],[Total Cost SDG]]/Table1[[#This Row],[Volume MT/Head]]),0)</f>
        <v>0</v>
      </c>
      <c r="AA3989" s="57" t="e">
        <f t="shared" si="334"/>
        <v>#DIV/0!</v>
      </c>
      <c r="AB3989" s="57">
        <f>IFERROR((Table1[[#This Row],[Total Cost USD]]/Table1[[#This Row],[Volume MT/Head]]),0)</f>
        <v>0</v>
      </c>
      <c r="AD3989" s="6">
        <f>Table1[[#This Row],[Volume MT/Head]]-Table1[[#This Row],[Delivered MT]]</f>
        <v>0</v>
      </c>
      <c r="AE3989" s="6">
        <f>Table1[[#This Row],[Delivered MT]]*Table1[[#This Row],[Average Cost SDG/MT]]</f>
        <v>0</v>
      </c>
    </row>
    <row r="3990" spans="1:31" hidden="1" x14ac:dyDescent="0.2">
      <c r="A3990" s="1">
        <v>4001</v>
      </c>
      <c r="P3990" s="6">
        <f t="shared" si="331"/>
        <v>0</v>
      </c>
      <c r="R3990" s="6">
        <f t="shared" si="332"/>
        <v>0</v>
      </c>
      <c r="S3990" s="57">
        <f t="shared" si="330"/>
        <v>0</v>
      </c>
      <c r="T3990" s="6">
        <f>Table1[[#This Row],[Volume in Units]]*Table1[[#This Row],[Price SDG/Unit]]</f>
        <v>0</v>
      </c>
      <c r="U3990" s="57">
        <f>Table1[[#This Row],[Volume MT/Head]]*Table1[[#This Row],[Price USD/(MT/Head)]]</f>
        <v>0</v>
      </c>
      <c r="W3990" s="28">
        <f>Table1[[#This Row],[Commission SDG/MT]]*Table1[[#This Row],[Volume in Units]]</f>
        <v>0</v>
      </c>
      <c r="Y3990" s="28">
        <f t="shared" si="333"/>
        <v>0</v>
      </c>
      <c r="Z3990" s="6">
        <f>IFERROR((Table1[[#This Row],[Total Cost SDG]]/Table1[[#This Row],[Volume MT/Head]]),0)</f>
        <v>0</v>
      </c>
      <c r="AA3990" s="57" t="e">
        <f t="shared" si="334"/>
        <v>#DIV/0!</v>
      </c>
      <c r="AB3990" s="57">
        <f>IFERROR((Table1[[#This Row],[Total Cost USD]]/Table1[[#This Row],[Volume MT/Head]]),0)</f>
        <v>0</v>
      </c>
      <c r="AD3990" s="6">
        <f>Table1[[#This Row],[Volume MT/Head]]-Table1[[#This Row],[Delivered MT]]</f>
        <v>0</v>
      </c>
      <c r="AE3990" s="6">
        <f>Table1[[#This Row],[Delivered MT]]*Table1[[#This Row],[Average Cost SDG/MT]]</f>
        <v>0</v>
      </c>
    </row>
    <row r="3991" spans="1:31" hidden="1" x14ac:dyDescent="0.2">
      <c r="A3991" s="1">
        <v>4002</v>
      </c>
      <c r="P3991" s="6">
        <f t="shared" si="331"/>
        <v>0</v>
      </c>
      <c r="R3991" s="6">
        <f t="shared" si="332"/>
        <v>0</v>
      </c>
      <c r="S3991" s="57">
        <f t="shared" si="330"/>
        <v>0</v>
      </c>
      <c r="T3991" s="6">
        <f>Table1[[#This Row],[Volume in Units]]*Table1[[#This Row],[Price SDG/Unit]]</f>
        <v>0</v>
      </c>
      <c r="U3991" s="57">
        <f>Table1[[#This Row],[Volume MT/Head]]*Table1[[#This Row],[Price USD/(MT/Head)]]</f>
        <v>0</v>
      </c>
      <c r="W3991" s="28">
        <f>Table1[[#This Row],[Commission SDG/MT]]*Table1[[#This Row],[Volume in Units]]</f>
        <v>0</v>
      </c>
      <c r="Y3991" s="28">
        <f t="shared" si="333"/>
        <v>0</v>
      </c>
      <c r="Z3991" s="6">
        <f>IFERROR((Table1[[#This Row],[Total Cost SDG]]/Table1[[#This Row],[Volume MT/Head]]),0)</f>
        <v>0</v>
      </c>
      <c r="AA3991" s="57" t="e">
        <f t="shared" si="334"/>
        <v>#DIV/0!</v>
      </c>
      <c r="AB3991" s="57">
        <f>IFERROR((Table1[[#This Row],[Total Cost USD]]/Table1[[#This Row],[Volume MT/Head]]),0)</f>
        <v>0</v>
      </c>
      <c r="AD3991" s="6">
        <f>Table1[[#This Row],[Volume MT/Head]]-Table1[[#This Row],[Delivered MT]]</f>
        <v>0</v>
      </c>
      <c r="AE3991" s="6">
        <f>Table1[[#This Row],[Delivered MT]]*Table1[[#This Row],[Average Cost SDG/MT]]</f>
        <v>0</v>
      </c>
    </row>
    <row r="3992" spans="1:31" hidden="1" x14ac:dyDescent="0.2">
      <c r="A3992" s="1">
        <v>4003</v>
      </c>
      <c r="P3992" s="6">
        <f t="shared" si="331"/>
        <v>0</v>
      </c>
      <c r="R3992" s="6">
        <f t="shared" si="332"/>
        <v>0</v>
      </c>
      <c r="S3992" s="57">
        <f t="shared" si="330"/>
        <v>0</v>
      </c>
      <c r="T3992" s="6">
        <f>Table1[[#This Row],[Volume in Units]]*Table1[[#This Row],[Price SDG/Unit]]</f>
        <v>0</v>
      </c>
      <c r="U3992" s="57">
        <f>Table1[[#This Row],[Volume MT/Head]]*Table1[[#This Row],[Price USD/(MT/Head)]]</f>
        <v>0</v>
      </c>
      <c r="W3992" s="28">
        <f>Table1[[#This Row],[Commission SDG/MT]]*Table1[[#This Row],[Volume in Units]]</f>
        <v>0</v>
      </c>
      <c r="Y3992" s="28">
        <f t="shared" si="333"/>
        <v>0</v>
      </c>
      <c r="Z3992" s="6">
        <f>IFERROR((Table1[[#This Row],[Total Cost SDG]]/Table1[[#This Row],[Volume MT/Head]]),0)</f>
        <v>0</v>
      </c>
      <c r="AA3992" s="57" t="e">
        <f t="shared" si="334"/>
        <v>#DIV/0!</v>
      </c>
      <c r="AB3992" s="57">
        <f>IFERROR((Table1[[#This Row],[Total Cost USD]]/Table1[[#This Row],[Volume MT/Head]]),0)</f>
        <v>0</v>
      </c>
      <c r="AD3992" s="6">
        <f>Table1[[#This Row],[Volume MT/Head]]-Table1[[#This Row],[Delivered MT]]</f>
        <v>0</v>
      </c>
      <c r="AE3992" s="6">
        <f>Table1[[#This Row],[Delivered MT]]*Table1[[#This Row],[Average Cost SDG/MT]]</f>
        <v>0</v>
      </c>
    </row>
    <row r="3993" spans="1:31" hidden="1" x14ac:dyDescent="0.2">
      <c r="A3993" s="1">
        <v>4004</v>
      </c>
      <c r="P3993" s="6">
        <f t="shared" si="331"/>
        <v>0</v>
      </c>
      <c r="R3993" s="6">
        <f t="shared" si="332"/>
        <v>0</v>
      </c>
      <c r="S3993" s="57">
        <f t="shared" ref="S3993:S4056" si="335">IFERROR((R3993/F3993),0)</f>
        <v>0</v>
      </c>
      <c r="T3993" s="6">
        <f>Table1[[#This Row],[Volume in Units]]*Table1[[#This Row],[Price SDG/Unit]]</f>
        <v>0</v>
      </c>
      <c r="U3993" s="57">
        <f>Table1[[#This Row],[Volume MT/Head]]*Table1[[#This Row],[Price USD/(MT/Head)]]</f>
        <v>0</v>
      </c>
      <c r="W3993" s="28">
        <f>Table1[[#This Row],[Commission SDG/MT]]*Table1[[#This Row],[Volume in Units]]</f>
        <v>0</v>
      </c>
      <c r="Y3993" s="28">
        <f t="shared" si="333"/>
        <v>0</v>
      </c>
      <c r="Z3993" s="6">
        <f>IFERROR((Table1[[#This Row],[Total Cost SDG]]/Table1[[#This Row],[Volume MT/Head]]),0)</f>
        <v>0</v>
      </c>
      <c r="AA3993" s="57" t="e">
        <f t="shared" si="334"/>
        <v>#DIV/0!</v>
      </c>
      <c r="AB3993" s="57">
        <f>IFERROR((Table1[[#This Row],[Total Cost USD]]/Table1[[#This Row],[Volume MT/Head]]),0)</f>
        <v>0</v>
      </c>
      <c r="AD3993" s="6">
        <f>Table1[[#This Row],[Volume MT/Head]]-Table1[[#This Row],[Delivered MT]]</f>
        <v>0</v>
      </c>
      <c r="AE3993" s="6">
        <f>Table1[[#This Row],[Delivered MT]]*Table1[[#This Row],[Average Cost SDG/MT]]</f>
        <v>0</v>
      </c>
    </row>
    <row r="3994" spans="1:31" hidden="1" x14ac:dyDescent="0.2">
      <c r="A3994" s="1">
        <v>4005</v>
      </c>
      <c r="P3994" s="6">
        <f t="shared" si="331"/>
        <v>0</v>
      </c>
      <c r="R3994" s="6">
        <f t="shared" si="332"/>
        <v>0</v>
      </c>
      <c r="S3994" s="57">
        <f t="shared" si="335"/>
        <v>0</v>
      </c>
      <c r="T3994" s="6">
        <f>Table1[[#This Row],[Volume in Units]]*Table1[[#This Row],[Price SDG/Unit]]</f>
        <v>0</v>
      </c>
      <c r="U3994" s="57">
        <f>Table1[[#This Row],[Volume MT/Head]]*Table1[[#This Row],[Price USD/(MT/Head)]]</f>
        <v>0</v>
      </c>
      <c r="W3994" s="28">
        <f>Table1[[#This Row],[Commission SDG/MT]]*Table1[[#This Row],[Volume in Units]]</f>
        <v>0</v>
      </c>
      <c r="Y3994" s="28">
        <f t="shared" si="333"/>
        <v>0</v>
      </c>
      <c r="Z3994" s="6">
        <f>IFERROR((Table1[[#This Row],[Total Cost SDG]]/Table1[[#This Row],[Volume MT/Head]]),0)</f>
        <v>0</v>
      </c>
      <c r="AA3994" s="57" t="e">
        <f t="shared" si="334"/>
        <v>#DIV/0!</v>
      </c>
      <c r="AB3994" s="57">
        <f>IFERROR((Table1[[#This Row],[Total Cost USD]]/Table1[[#This Row],[Volume MT/Head]]),0)</f>
        <v>0</v>
      </c>
      <c r="AD3994" s="6">
        <f>Table1[[#This Row],[Volume MT/Head]]-Table1[[#This Row],[Delivered MT]]</f>
        <v>0</v>
      </c>
      <c r="AE3994" s="6">
        <f>Table1[[#This Row],[Delivered MT]]*Table1[[#This Row],[Average Cost SDG/MT]]</f>
        <v>0</v>
      </c>
    </row>
    <row r="3995" spans="1:31" hidden="1" x14ac:dyDescent="0.2">
      <c r="A3995" s="1">
        <v>4006</v>
      </c>
      <c r="P3995" s="6">
        <f t="shared" si="331"/>
        <v>0</v>
      </c>
      <c r="R3995" s="6">
        <f t="shared" si="332"/>
        <v>0</v>
      </c>
      <c r="S3995" s="57">
        <f t="shared" si="335"/>
        <v>0</v>
      </c>
      <c r="T3995" s="6">
        <f>Table1[[#This Row],[Volume in Units]]*Table1[[#This Row],[Price SDG/Unit]]</f>
        <v>0</v>
      </c>
      <c r="U3995" s="57">
        <f>Table1[[#This Row],[Volume MT/Head]]*Table1[[#This Row],[Price USD/(MT/Head)]]</f>
        <v>0</v>
      </c>
      <c r="W3995" s="28">
        <f>Table1[[#This Row],[Commission SDG/MT]]*Table1[[#This Row],[Volume in Units]]</f>
        <v>0</v>
      </c>
      <c r="Y3995" s="28">
        <f t="shared" si="333"/>
        <v>0</v>
      </c>
      <c r="Z3995" s="6">
        <f>IFERROR((Table1[[#This Row],[Total Cost SDG]]/Table1[[#This Row],[Volume MT/Head]]),0)</f>
        <v>0</v>
      </c>
      <c r="AA3995" s="57" t="e">
        <f t="shared" si="334"/>
        <v>#DIV/0!</v>
      </c>
      <c r="AB3995" s="57">
        <f>IFERROR((Table1[[#This Row],[Total Cost USD]]/Table1[[#This Row],[Volume MT/Head]]),0)</f>
        <v>0</v>
      </c>
      <c r="AD3995" s="6">
        <f>Table1[[#This Row],[Volume MT/Head]]-Table1[[#This Row],[Delivered MT]]</f>
        <v>0</v>
      </c>
      <c r="AE3995" s="6">
        <f>Table1[[#This Row],[Delivered MT]]*Table1[[#This Row],[Average Cost SDG/MT]]</f>
        <v>0</v>
      </c>
    </row>
    <row r="3996" spans="1:31" hidden="1" x14ac:dyDescent="0.2">
      <c r="A3996" s="1">
        <v>4007</v>
      </c>
      <c r="P3996" s="6">
        <f t="shared" si="331"/>
        <v>0</v>
      </c>
      <c r="R3996" s="6">
        <f t="shared" si="332"/>
        <v>0</v>
      </c>
      <c r="S3996" s="57">
        <f t="shared" si="335"/>
        <v>0</v>
      </c>
      <c r="T3996" s="6">
        <f>Table1[[#This Row],[Volume in Units]]*Table1[[#This Row],[Price SDG/Unit]]</f>
        <v>0</v>
      </c>
      <c r="U3996" s="57">
        <f>Table1[[#This Row],[Volume MT/Head]]*Table1[[#This Row],[Price USD/(MT/Head)]]</f>
        <v>0</v>
      </c>
      <c r="W3996" s="28">
        <f>Table1[[#This Row],[Commission SDG/MT]]*Table1[[#This Row],[Volume in Units]]</f>
        <v>0</v>
      </c>
      <c r="Y3996" s="28">
        <f t="shared" si="333"/>
        <v>0</v>
      </c>
      <c r="Z3996" s="6">
        <f>IFERROR((Table1[[#This Row],[Total Cost SDG]]/Table1[[#This Row],[Volume MT/Head]]),0)</f>
        <v>0</v>
      </c>
      <c r="AA3996" s="57" t="e">
        <f t="shared" si="334"/>
        <v>#DIV/0!</v>
      </c>
      <c r="AB3996" s="57">
        <f>IFERROR((Table1[[#This Row],[Total Cost USD]]/Table1[[#This Row],[Volume MT/Head]]),0)</f>
        <v>0</v>
      </c>
      <c r="AD3996" s="6">
        <f>Table1[[#This Row],[Volume MT/Head]]-Table1[[#This Row],[Delivered MT]]</f>
        <v>0</v>
      </c>
      <c r="AE3996" s="6">
        <f>Table1[[#This Row],[Delivered MT]]*Table1[[#This Row],[Average Cost SDG/MT]]</f>
        <v>0</v>
      </c>
    </row>
    <row r="3997" spans="1:31" hidden="1" x14ac:dyDescent="0.2">
      <c r="A3997" s="1">
        <v>4008</v>
      </c>
      <c r="P3997" s="6">
        <f t="shared" si="331"/>
        <v>0</v>
      </c>
      <c r="R3997" s="6">
        <f t="shared" si="332"/>
        <v>0</v>
      </c>
      <c r="S3997" s="57">
        <f t="shared" si="335"/>
        <v>0</v>
      </c>
      <c r="T3997" s="6">
        <f>Table1[[#This Row],[Volume in Units]]*Table1[[#This Row],[Price SDG/Unit]]</f>
        <v>0</v>
      </c>
      <c r="U3997" s="57">
        <f>Table1[[#This Row],[Volume MT/Head]]*Table1[[#This Row],[Price USD/(MT/Head)]]</f>
        <v>0</v>
      </c>
      <c r="W3997" s="28">
        <f>Table1[[#This Row],[Commission SDG/MT]]*Table1[[#This Row],[Volume in Units]]</f>
        <v>0</v>
      </c>
      <c r="Y3997" s="28">
        <f t="shared" si="333"/>
        <v>0</v>
      </c>
      <c r="Z3997" s="6">
        <f>IFERROR((Table1[[#This Row],[Total Cost SDG]]/Table1[[#This Row],[Volume MT/Head]]),0)</f>
        <v>0</v>
      </c>
      <c r="AA3997" s="57" t="e">
        <f t="shared" si="334"/>
        <v>#DIV/0!</v>
      </c>
      <c r="AB3997" s="57">
        <f>IFERROR((Table1[[#This Row],[Total Cost USD]]/Table1[[#This Row],[Volume MT/Head]]),0)</f>
        <v>0</v>
      </c>
      <c r="AD3997" s="6">
        <f>Table1[[#This Row],[Volume MT/Head]]-Table1[[#This Row],[Delivered MT]]</f>
        <v>0</v>
      </c>
      <c r="AE3997" s="6">
        <f>Table1[[#This Row],[Delivered MT]]*Table1[[#This Row],[Average Cost SDG/MT]]</f>
        <v>0</v>
      </c>
    </row>
    <row r="3998" spans="1:31" hidden="1" x14ac:dyDescent="0.2">
      <c r="A3998" s="1">
        <v>4009</v>
      </c>
      <c r="P3998" s="6">
        <f t="shared" si="331"/>
        <v>0</v>
      </c>
      <c r="R3998" s="6">
        <f t="shared" si="332"/>
        <v>0</v>
      </c>
      <c r="S3998" s="57">
        <f t="shared" si="335"/>
        <v>0</v>
      </c>
      <c r="T3998" s="6">
        <f>Table1[[#This Row],[Volume in Units]]*Table1[[#This Row],[Price SDG/Unit]]</f>
        <v>0</v>
      </c>
      <c r="U3998" s="57">
        <f>Table1[[#This Row],[Volume MT/Head]]*Table1[[#This Row],[Price USD/(MT/Head)]]</f>
        <v>0</v>
      </c>
      <c r="W3998" s="28">
        <f>Table1[[#This Row],[Commission SDG/MT]]*Table1[[#This Row],[Volume in Units]]</f>
        <v>0</v>
      </c>
      <c r="Y3998" s="28">
        <f t="shared" si="333"/>
        <v>0</v>
      </c>
      <c r="Z3998" s="6">
        <f>IFERROR((Table1[[#This Row],[Total Cost SDG]]/Table1[[#This Row],[Volume MT/Head]]),0)</f>
        <v>0</v>
      </c>
      <c r="AA3998" s="57" t="e">
        <f t="shared" si="334"/>
        <v>#DIV/0!</v>
      </c>
      <c r="AB3998" s="57">
        <f>IFERROR((Table1[[#This Row],[Total Cost USD]]/Table1[[#This Row],[Volume MT/Head]]),0)</f>
        <v>0</v>
      </c>
      <c r="AD3998" s="6">
        <f>Table1[[#This Row],[Volume MT/Head]]-Table1[[#This Row],[Delivered MT]]</f>
        <v>0</v>
      </c>
      <c r="AE3998" s="6">
        <f>Table1[[#This Row],[Delivered MT]]*Table1[[#This Row],[Average Cost SDG/MT]]</f>
        <v>0</v>
      </c>
    </row>
    <row r="3999" spans="1:31" hidden="1" x14ac:dyDescent="0.2">
      <c r="A3999" s="1">
        <v>4010</v>
      </c>
      <c r="P3999" s="6">
        <f t="shared" si="331"/>
        <v>0</v>
      </c>
      <c r="R3999" s="6">
        <f t="shared" si="332"/>
        <v>0</v>
      </c>
      <c r="S3999" s="57">
        <f t="shared" si="335"/>
        <v>0</v>
      </c>
      <c r="T3999" s="6">
        <f>Table1[[#This Row],[Volume in Units]]*Table1[[#This Row],[Price SDG/Unit]]</f>
        <v>0</v>
      </c>
      <c r="U3999" s="57">
        <f>Table1[[#This Row],[Volume MT/Head]]*Table1[[#This Row],[Price USD/(MT/Head)]]</f>
        <v>0</v>
      </c>
      <c r="W3999" s="28">
        <f>Table1[[#This Row],[Commission SDG/MT]]*Table1[[#This Row],[Volume in Units]]</f>
        <v>0</v>
      </c>
      <c r="Y3999" s="28">
        <f t="shared" si="333"/>
        <v>0</v>
      </c>
      <c r="Z3999" s="6">
        <f>IFERROR((Table1[[#This Row],[Total Cost SDG]]/Table1[[#This Row],[Volume MT/Head]]),0)</f>
        <v>0</v>
      </c>
      <c r="AA3999" s="57" t="e">
        <f t="shared" si="334"/>
        <v>#DIV/0!</v>
      </c>
      <c r="AB3999" s="57">
        <f>IFERROR((Table1[[#This Row],[Total Cost USD]]/Table1[[#This Row],[Volume MT/Head]]),0)</f>
        <v>0</v>
      </c>
      <c r="AD3999" s="6">
        <f>Table1[[#This Row],[Volume MT/Head]]-Table1[[#This Row],[Delivered MT]]</f>
        <v>0</v>
      </c>
      <c r="AE3999" s="6">
        <f>Table1[[#This Row],[Delivered MT]]*Table1[[#This Row],[Average Cost SDG/MT]]</f>
        <v>0</v>
      </c>
    </row>
    <row r="4000" spans="1:31" hidden="1" x14ac:dyDescent="0.2">
      <c r="A4000" s="1">
        <v>4011</v>
      </c>
      <c r="P4000" s="6">
        <f t="shared" si="331"/>
        <v>0</v>
      </c>
      <c r="R4000" s="6">
        <f t="shared" si="332"/>
        <v>0</v>
      </c>
      <c r="S4000" s="57">
        <f t="shared" si="335"/>
        <v>0</v>
      </c>
      <c r="T4000" s="6">
        <f>Table1[[#This Row],[Volume in Units]]*Table1[[#This Row],[Price SDG/Unit]]</f>
        <v>0</v>
      </c>
      <c r="U4000" s="57">
        <f>Table1[[#This Row],[Volume MT/Head]]*Table1[[#This Row],[Price USD/(MT/Head)]]</f>
        <v>0</v>
      </c>
      <c r="W4000" s="28">
        <f>Table1[[#This Row],[Commission SDG/MT]]*Table1[[#This Row],[Volume in Units]]</f>
        <v>0</v>
      </c>
      <c r="Y4000" s="28">
        <f t="shared" si="333"/>
        <v>0</v>
      </c>
      <c r="Z4000" s="6">
        <f>IFERROR((Table1[[#This Row],[Total Cost SDG]]/Table1[[#This Row],[Volume MT/Head]]),0)</f>
        <v>0</v>
      </c>
      <c r="AA4000" s="57" t="e">
        <f t="shared" si="334"/>
        <v>#DIV/0!</v>
      </c>
      <c r="AB4000" s="57">
        <f>IFERROR((Table1[[#This Row],[Total Cost USD]]/Table1[[#This Row],[Volume MT/Head]]),0)</f>
        <v>0</v>
      </c>
      <c r="AD4000" s="6">
        <f>Table1[[#This Row],[Volume MT/Head]]-Table1[[#This Row],[Delivered MT]]</f>
        <v>0</v>
      </c>
      <c r="AE4000" s="6">
        <f>Table1[[#This Row],[Delivered MT]]*Table1[[#This Row],[Average Cost SDG/MT]]</f>
        <v>0</v>
      </c>
    </row>
    <row r="4001" spans="1:31" hidden="1" x14ac:dyDescent="0.2">
      <c r="A4001" s="1">
        <v>4012</v>
      </c>
      <c r="P4001" s="6">
        <f t="shared" si="331"/>
        <v>0</v>
      </c>
      <c r="R4001" s="6">
        <f t="shared" si="332"/>
        <v>0</v>
      </c>
      <c r="S4001" s="57">
        <f t="shared" si="335"/>
        <v>0</v>
      </c>
      <c r="T4001" s="6">
        <f>Table1[[#This Row],[Volume in Units]]*Table1[[#This Row],[Price SDG/Unit]]</f>
        <v>0</v>
      </c>
      <c r="U4001" s="57">
        <f>Table1[[#This Row],[Volume MT/Head]]*Table1[[#This Row],[Price USD/(MT/Head)]]</f>
        <v>0</v>
      </c>
      <c r="W4001" s="28">
        <f>Table1[[#This Row],[Commission SDG/MT]]*Table1[[#This Row],[Volume in Units]]</f>
        <v>0</v>
      </c>
      <c r="Y4001" s="28">
        <f t="shared" si="333"/>
        <v>0</v>
      </c>
      <c r="Z4001" s="6">
        <f>IFERROR((Table1[[#This Row],[Total Cost SDG]]/Table1[[#This Row],[Volume MT/Head]]),0)</f>
        <v>0</v>
      </c>
      <c r="AA4001" s="57" t="e">
        <f t="shared" si="334"/>
        <v>#DIV/0!</v>
      </c>
      <c r="AB4001" s="57">
        <f>IFERROR((Table1[[#This Row],[Total Cost USD]]/Table1[[#This Row],[Volume MT/Head]]),0)</f>
        <v>0</v>
      </c>
      <c r="AD4001" s="6">
        <f>Table1[[#This Row],[Volume MT/Head]]-Table1[[#This Row],[Delivered MT]]</f>
        <v>0</v>
      </c>
      <c r="AE4001" s="6">
        <f>Table1[[#This Row],[Delivered MT]]*Table1[[#This Row],[Average Cost SDG/MT]]</f>
        <v>0</v>
      </c>
    </row>
    <row r="4002" spans="1:31" hidden="1" x14ac:dyDescent="0.2">
      <c r="A4002" s="1">
        <v>4013</v>
      </c>
      <c r="P4002" s="6">
        <f t="shared" si="331"/>
        <v>0</v>
      </c>
      <c r="R4002" s="6">
        <f t="shared" si="332"/>
        <v>0</v>
      </c>
      <c r="S4002" s="57">
        <f t="shared" si="335"/>
        <v>0</v>
      </c>
      <c r="T4002" s="6">
        <f>Table1[[#This Row],[Volume in Units]]*Table1[[#This Row],[Price SDG/Unit]]</f>
        <v>0</v>
      </c>
      <c r="U4002" s="57">
        <f>Table1[[#This Row],[Volume MT/Head]]*Table1[[#This Row],[Price USD/(MT/Head)]]</f>
        <v>0</v>
      </c>
      <c r="W4002" s="28">
        <f>Table1[[#This Row],[Commission SDG/MT]]*Table1[[#This Row],[Volume in Units]]</f>
        <v>0</v>
      </c>
      <c r="Y4002" s="28">
        <f t="shared" si="333"/>
        <v>0</v>
      </c>
      <c r="Z4002" s="6">
        <f>IFERROR((Table1[[#This Row],[Total Cost SDG]]/Table1[[#This Row],[Volume MT/Head]]),0)</f>
        <v>0</v>
      </c>
      <c r="AA4002" s="57" t="e">
        <f t="shared" si="334"/>
        <v>#DIV/0!</v>
      </c>
      <c r="AB4002" s="57">
        <f>IFERROR((Table1[[#This Row],[Total Cost USD]]/Table1[[#This Row],[Volume MT/Head]]),0)</f>
        <v>0</v>
      </c>
      <c r="AD4002" s="6">
        <f>Table1[[#This Row],[Volume MT/Head]]-Table1[[#This Row],[Delivered MT]]</f>
        <v>0</v>
      </c>
      <c r="AE4002" s="6">
        <f>Table1[[#This Row],[Delivered MT]]*Table1[[#This Row],[Average Cost SDG/MT]]</f>
        <v>0</v>
      </c>
    </row>
    <row r="4003" spans="1:31" hidden="1" x14ac:dyDescent="0.2">
      <c r="A4003" s="1">
        <v>4014</v>
      </c>
      <c r="P4003" s="6">
        <f t="shared" si="331"/>
        <v>0</v>
      </c>
      <c r="R4003" s="6">
        <f t="shared" si="332"/>
        <v>0</v>
      </c>
      <c r="S4003" s="57">
        <f t="shared" si="335"/>
        <v>0</v>
      </c>
      <c r="T4003" s="6">
        <f>Table1[[#This Row],[Volume in Units]]*Table1[[#This Row],[Price SDG/Unit]]</f>
        <v>0</v>
      </c>
      <c r="U4003" s="57">
        <f>Table1[[#This Row],[Volume MT/Head]]*Table1[[#This Row],[Price USD/(MT/Head)]]</f>
        <v>0</v>
      </c>
      <c r="W4003" s="28">
        <f>Table1[[#This Row],[Commission SDG/MT]]*Table1[[#This Row],[Volume in Units]]</f>
        <v>0</v>
      </c>
      <c r="Y4003" s="28">
        <f t="shared" si="333"/>
        <v>0</v>
      </c>
      <c r="Z4003" s="6">
        <f>IFERROR((Table1[[#This Row],[Total Cost SDG]]/Table1[[#This Row],[Volume MT/Head]]),0)</f>
        <v>0</v>
      </c>
      <c r="AA4003" s="57" t="e">
        <f t="shared" si="334"/>
        <v>#DIV/0!</v>
      </c>
      <c r="AB4003" s="57">
        <f>IFERROR((Table1[[#This Row],[Total Cost USD]]/Table1[[#This Row],[Volume MT/Head]]),0)</f>
        <v>0</v>
      </c>
      <c r="AD4003" s="6">
        <f>Table1[[#This Row],[Volume MT/Head]]-Table1[[#This Row],[Delivered MT]]</f>
        <v>0</v>
      </c>
      <c r="AE4003" s="6">
        <f>Table1[[#This Row],[Delivered MT]]*Table1[[#This Row],[Average Cost SDG/MT]]</f>
        <v>0</v>
      </c>
    </row>
    <row r="4004" spans="1:31" hidden="1" x14ac:dyDescent="0.2">
      <c r="A4004" s="1">
        <v>4015</v>
      </c>
      <c r="P4004" s="6">
        <f t="shared" si="331"/>
        <v>0</v>
      </c>
      <c r="R4004" s="6">
        <f t="shared" si="332"/>
        <v>0</v>
      </c>
      <c r="S4004" s="57">
        <f t="shared" si="335"/>
        <v>0</v>
      </c>
      <c r="T4004" s="6">
        <f>Table1[[#This Row],[Volume in Units]]*Table1[[#This Row],[Price SDG/Unit]]</f>
        <v>0</v>
      </c>
      <c r="U4004" s="57">
        <f>Table1[[#This Row],[Volume MT/Head]]*Table1[[#This Row],[Price USD/(MT/Head)]]</f>
        <v>0</v>
      </c>
      <c r="W4004" s="28">
        <f>Table1[[#This Row],[Commission SDG/MT]]*Table1[[#This Row],[Volume in Units]]</f>
        <v>0</v>
      </c>
      <c r="Y4004" s="28">
        <f t="shared" si="333"/>
        <v>0</v>
      </c>
      <c r="Z4004" s="6">
        <f>IFERROR((Table1[[#This Row],[Total Cost SDG]]/Table1[[#This Row],[Volume MT/Head]]),0)</f>
        <v>0</v>
      </c>
      <c r="AA4004" s="57" t="e">
        <f t="shared" si="334"/>
        <v>#DIV/0!</v>
      </c>
      <c r="AB4004" s="57">
        <f>IFERROR((Table1[[#This Row],[Total Cost USD]]/Table1[[#This Row],[Volume MT/Head]]),0)</f>
        <v>0</v>
      </c>
      <c r="AD4004" s="6">
        <f>Table1[[#This Row],[Volume MT/Head]]-Table1[[#This Row],[Delivered MT]]</f>
        <v>0</v>
      </c>
      <c r="AE4004" s="6">
        <f>Table1[[#This Row],[Delivered MT]]*Table1[[#This Row],[Average Cost SDG/MT]]</f>
        <v>0</v>
      </c>
    </row>
    <row r="4005" spans="1:31" hidden="1" x14ac:dyDescent="0.2">
      <c r="A4005" s="1">
        <v>4016</v>
      </c>
      <c r="P4005" s="6">
        <f t="shared" si="331"/>
        <v>0</v>
      </c>
      <c r="R4005" s="6">
        <f t="shared" si="332"/>
        <v>0</v>
      </c>
      <c r="S4005" s="57">
        <f t="shared" si="335"/>
        <v>0</v>
      </c>
      <c r="T4005" s="6">
        <f>Table1[[#This Row],[Volume in Units]]*Table1[[#This Row],[Price SDG/Unit]]</f>
        <v>0</v>
      </c>
      <c r="U4005" s="57">
        <f>Table1[[#This Row],[Volume MT/Head]]*Table1[[#This Row],[Price USD/(MT/Head)]]</f>
        <v>0</v>
      </c>
      <c r="W4005" s="28">
        <f>Table1[[#This Row],[Commission SDG/MT]]*Table1[[#This Row],[Volume in Units]]</f>
        <v>0</v>
      </c>
      <c r="Y4005" s="28">
        <f t="shared" si="333"/>
        <v>0</v>
      </c>
      <c r="Z4005" s="6">
        <f>IFERROR((Table1[[#This Row],[Total Cost SDG]]/Table1[[#This Row],[Volume MT/Head]]),0)</f>
        <v>0</v>
      </c>
      <c r="AA4005" s="57" t="e">
        <f t="shared" si="334"/>
        <v>#DIV/0!</v>
      </c>
      <c r="AB4005" s="57">
        <f>IFERROR((Table1[[#This Row],[Total Cost USD]]/Table1[[#This Row],[Volume MT/Head]]),0)</f>
        <v>0</v>
      </c>
      <c r="AD4005" s="6">
        <f>Table1[[#This Row],[Volume MT/Head]]-Table1[[#This Row],[Delivered MT]]</f>
        <v>0</v>
      </c>
      <c r="AE4005" s="6">
        <f>Table1[[#This Row],[Delivered MT]]*Table1[[#This Row],[Average Cost SDG/MT]]</f>
        <v>0</v>
      </c>
    </row>
    <row r="4006" spans="1:31" hidden="1" x14ac:dyDescent="0.2">
      <c r="A4006" s="1">
        <v>4017</v>
      </c>
      <c r="P4006" s="6">
        <f t="shared" si="331"/>
        <v>0</v>
      </c>
      <c r="R4006" s="6">
        <f t="shared" si="332"/>
        <v>0</v>
      </c>
      <c r="S4006" s="57">
        <f t="shared" si="335"/>
        <v>0</v>
      </c>
      <c r="T4006" s="6">
        <f>Table1[[#This Row],[Volume in Units]]*Table1[[#This Row],[Price SDG/Unit]]</f>
        <v>0</v>
      </c>
      <c r="U4006" s="57">
        <f>Table1[[#This Row],[Volume MT/Head]]*Table1[[#This Row],[Price USD/(MT/Head)]]</f>
        <v>0</v>
      </c>
      <c r="W4006" s="28">
        <f>Table1[[#This Row],[Commission SDG/MT]]*Table1[[#This Row],[Volume in Units]]</f>
        <v>0</v>
      </c>
      <c r="Y4006" s="28">
        <f t="shared" si="333"/>
        <v>0</v>
      </c>
      <c r="Z4006" s="6">
        <f>IFERROR((Table1[[#This Row],[Total Cost SDG]]/Table1[[#This Row],[Volume MT/Head]]),0)</f>
        <v>0</v>
      </c>
      <c r="AA4006" s="57" t="e">
        <f t="shared" si="334"/>
        <v>#DIV/0!</v>
      </c>
      <c r="AB4006" s="57">
        <f>IFERROR((Table1[[#This Row],[Total Cost USD]]/Table1[[#This Row],[Volume MT/Head]]),0)</f>
        <v>0</v>
      </c>
      <c r="AD4006" s="6">
        <f>Table1[[#This Row],[Volume MT/Head]]-Table1[[#This Row],[Delivered MT]]</f>
        <v>0</v>
      </c>
      <c r="AE4006" s="6">
        <f>Table1[[#This Row],[Delivered MT]]*Table1[[#This Row],[Average Cost SDG/MT]]</f>
        <v>0</v>
      </c>
    </row>
    <row r="4007" spans="1:31" hidden="1" x14ac:dyDescent="0.2">
      <c r="A4007" s="1">
        <v>4018</v>
      </c>
      <c r="P4007" s="6">
        <f t="shared" si="331"/>
        <v>0</v>
      </c>
      <c r="R4007" s="6">
        <f t="shared" si="332"/>
        <v>0</v>
      </c>
      <c r="S4007" s="57">
        <f t="shared" si="335"/>
        <v>0</v>
      </c>
      <c r="T4007" s="6">
        <f>Table1[[#This Row],[Volume in Units]]*Table1[[#This Row],[Price SDG/Unit]]</f>
        <v>0</v>
      </c>
      <c r="U4007" s="57">
        <f>Table1[[#This Row],[Volume MT/Head]]*Table1[[#This Row],[Price USD/(MT/Head)]]</f>
        <v>0</v>
      </c>
      <c r="W4007" s="28">
        <f>Table1[[#This Row],[Commission SDG/MT]]*Table1[[#This Row],[Volume in Units]]</f>
        <v>0</v>
      </c>
      <c r="Y4007" s="28">
        <f t="shared" si="333"/>
        <v>0</v>
      </c>
      <c r="Z4007" s="6">
        <f>IFERROR((Table1[[#This Row],[Total Cost SDG]]/Table1[[#This Row],[Volume MT/Head]]),0)</f>
        <v>0</v>
      </c>
      <c r="AA4007" s="57" t="e">
        <f t="shared" si="334"/>
        <v>#DIV/0!</v>
      </c>
      <c r="AB4007" s="57">
        <f>IFERROR((Table1[[#This Row],[Total Cost USD]]/Table1[[#This Row],[Volume MT/Head]]),0)</f>
        <v>0</v>
      </c>
      <c r="AD4007" s="6">
        <f>Table1[[#This Row],[Volume MT/Head]]-Table1[[#This Row],[Delivered MT]]</f>
        <v>0</v>
      </c>
      <c r="AE4007" s="6">
        <f>Table1[[#This Row],[Delivered MT]]*Table1[[#This Row],[Average Cost SDG/MT]]</f>
        <v>0</v>
      </c>
    </row>
    <row r="4008" spans="1:31" hidden="1" x14ac:dyDescent="0.2">
      <c r="A4008" s="1">
        <v>4019</v>
      </c>
      <c r="P4008" s="6">
        <f t="shared" si="331"/>
        <v>0</v>
      </c>
      <c r="R4008" s="6">
        <f t="shared" si="332"/>
        <v>0</v>
      </c>
      <c r="S4008" s="57">
        <f t="shared" si="335"/>
        <v>0</v>
      </c>
      <c r="T4008" s="6">
        <f>Table1[[#This Row],[Volume in Units]]*Table1[[#This Row],[Price SDG/Unit]]</f>
        <v>0</v>
      </c>
      <c r="U4008" s="57">
        <f>Table1[[#This Row],[Volume MT/Head]]*Table1[[#This Row],[Price USD/(MT/Head)]]</f>
        <v>0</v>
      </c>
      <c r="W4008" s="28">
        <f>Table1[[#This Row],[Commission SDG/MT]]*Table1[[#This Row],[Volume in Units]]</f>
        <v>0</v>
      </c>
      <c r="Y4008" s="28">
        <f t="shared" si="333"/>
        <v>0</v>
      </c>
      <c r="Z4008" s="6">
        <f>IFERROR((Table1[[#This Row],[Total Cost SDG]]/Table1[[#This Row],[Volume MT/Head]]),0)</f>
        <v>0</v>
      </c>
      <c r="AA4008" s="57" t="e">
        <f t="shared" si="334"/>
        <v>#DIV/0!</v>
      </c>
      <c r="AB4008" s="57">
        <f>IFERROR((Table1[[#This Row],[Total Cost USD]]/Table1[[#This Row],[Volume MT/Head]]),0)</f>
        <v>0</v>
      </c>
      <c r="AD4008" s="6">
        <f>Table1[[#This Row],[Volume MT/Head]]-Table1[[#This Row],[Delivered MT]]</f>
        <v>0</v>
      </c>
      <c r="AE4008" s="6">
        <f>Table1[[#This Row],[Delivered MT]]*Table1[[#This Row],[Average Cost SDG/MT]]</f>
        <v>0</v>
      </c>
    </row>
    <row r="4009" spans="1:31" hidden="1" x14ac:dyDescent="0.2">
      <c r="A4009" s="1">
        <v>4020</v>
      </c>
      <c r="P4009" s="6">
        <f t="shared" si="331"/>
        <v>0</v>
      </c>
      <c r="R4009" s="6">
        <f t="shared" si="332"/>
        <v>0</v>
      </c>
      <c r="S4009" s="57">
        <f t="shared" si="335"/>
        <v>0</v>
      </c>
      <c r="T4009" s="6">
        <f>Table1[[#This Row],[Volume in Units]]*Table1[[#This Row],[Price SDG/Unit]]</f>
        <v>0</v>
      </c>
      <c r="U4009" s="57">
        <f>Table1[[#This Row],[Volume MT/Head]]*Table1[[#This Row],[Price USD/(MT/Head)]]</f>
        <v>0</v>
      </c>
      <c r="W4009" s="28">
        <f>Table1[[#This Row],[Commission SDG/MT]]*Table1[[#This Row],[Volume in Units]]</f>
        <v>0</v>
      </c>
      <c r="Y4009" s="28">
        <f t="shared" si="333"/>
        <v>0</v>
      </c>
      <c r="Z4009" s="6">
        <f>IFERROR((Table1[[#This Row],[Total Cost SDG]]/Table1[[#This Row],[Volume MT/Head]]),0)</f>
        <v>0</v>
      </c>
      <c r="AA4009" s="57" t="e">
        <f t="shared" si="334"/>
        <v>#DIV/0!</v>
      </c>
      <c r="AB4009" s="57">
        <f>IFERROR((Table1[[#This Row],[Total Cost USD]]/Table1[[#This Row],[Volume MT/Head]]),0)</f>
        <v>0</v>
      </c>
      <c r="AD4009" s="6">
        <f>Table1[[#This Row],[Volume MT/Head]]-Table1[[#This Row],[Delivered MT]]</f>
        <v>0</v>
      </c>
      <c r="AE4009" s="6">
        <f>Table1[[#This Row],[Delivered MT]]*Table1[[#This Row],[Average Cost SDG/MT]]</f>
        <v>0</v>
      </c>
    </row>
    <row r="4010" spans="1:31" hidden="1" x14ac:dyDescent="0.2">
      <c r="A4010" s="1">
        <v>4021</v>
      </c>
      <c r="P4010" s="6">
        <f t="shared" si="331"/>
        <v>0</v>
      </c>
      <c r="R4010" s="6">
        <f t="shared" si="332"/>
        <v>0</v>
      </c>
      <c r="S4010" s="57">
        <f t="shared" si="335"/>
        <v>0</v>
      </c>
      <c r="T4010" s="6">
        <f>Table1[[#This Row],[Volume in Units]]*Table1[[#This Row],[Price SDG/Unit]]</f>
        <v>0</v>
      </c>
      <c r="U4010" s="57">
        <f>Table1[[#This Row],[Volume MT/Head]]*Table1[[#This Row],[Price USD/(MT/Head)]]</f>
        <v>0</v>
      </c>
      <c r="W4010" s="28">
        <f>Table1[[#This Row],[Commission SDG/MT]]*Table1[[#This Row],[Volume in Units]]</f>
        <v>0</v>
      </c>
      <c r="Y4010" s="28">
        <f t="shared" si="333"/>
        <v>0</v>
      </c>
      <c r="Z4010" s="6">
        <f>IFERROR((Table1[[#This Row],[Total Cost SDG]]/Table1[[#This Row],[Volume MT/Head]]),0)</f>
        <v>0</v>
      </c>
      <c r="AA4010" s="57" t="e">
        <f t="shared" si="334"/>
        <v>#DIV/0!</v>
      </c>
      <c r="AB4010" s="57">
        <f>IFERROR((Table1[[#This Row],[Total Cost USD]]/Table1[[#This Row],[Volume MT/Head]]),0)</f>
        <v>0</v>
      </c>
      <c r="AD4010" s="6">
        <f>Table1[[#This Row],[Volume MT/Head]]-Table1[[#This Row],[Delivered MT]]</f>
        <v>0</v>
      </c>
      <c r="AE4010" s="6">
        <f>Table1[[#This Row],[Delivered MT]]*Table1[[#This Row],[Average Cost SDG/MT]]</f>
        <v>0</v>
      </c>
    </row>
    <row r="4011" spans="1:31" hidden="1" x14ac:dyDescent="0.2">
      <c r="A4011" s="1">
        <v>4022</v>
      </c>
      <c r="P4011" s="6">
        <f t="shared" si="331"/>
        <v>0</v>
      </c>
      <c r="R4011" s="6">
        <f t="shared" si="332"/>
        <v>0</v>
      </c>
      <c r="S4011" s="57">
        <f t="shared" si="335"/>
        <v>0</v>
      </c>
      <c r="T4011" s="6">
        <f>Table1[[#This Row],[Volume in Units]]*Table1[[#This Row],[Price SDG/Unit]]</f>
        <v>0</v>
      </c>
      <c r="U4011" s="57">
        <f>Table1[[#This Row],[Volume MT/Head]]*Table1[[#This Row],[Price USD/(MT/Head)]]</f>
        <v>0</v>
      </c>
      <c r="W4011" s="28">
        <f>Table1[[#This Row],[Commission SDG/MT]]*Table1[[#This Row],[Volume in Units]]</f>
        <v>0</v>
      </c>
      <c r="Y4011" s="28">
        <f t="shared" si="333"/>
        <v>0</v>
      </c>
      <c r="Z4011" s="6">
        <f>IFERROR((Table1[[#This Row],[Total Cost SDG]]/Table1[[#This Row],[Volume MT/Head]]),0)</f>
        <v>0</v>
      </c>
      <c r="AA4011" s="57" t="e">
        <f t="shared" si="334"/>
        <v>#DIV/0!</v>
      </c>
      <c r="AB4011" s="57">
        <f>IFERROR((Table1[[#This Row],[Total Cost USD]]/Table1[[#This Row],[Volume MT/Head]]),0)</f>
        <v>0</v>
      </c>
      <c r="AD4011" s="6">
        <f>Table1[[#This Row],[Volume MT/Head]]-Table1[[#This Row],[Delivered MT]]</f>
        <v>0</v>
      </c>
      <c r="AE4011" s="6">
        <f>Table1[[#This Row],[Delivered MT]]*Table1[[#This Row],[Average Cost SDG/MT]]</f>
        <v>0</v>
      </c>
    </row>
    <row r="4012" spans="1:31" hidden="1" x14ac:dyDescent="0.2">
      <c r="A4012" s="1">
        <v>4023</v>
      </c>
      <c r="P4012" s="6">
        <f t="shared" si="331"/>
        <v>0</v>
      </c>
      <c r="R4012" s="6">
        <f t="shared" si="332"/>
        <v>0</v>
      </c>
      <c r="S4012" s="57">
        <f t="shared" si="335"/>
        <v>0</v>
      </c>
      <c r="T4012" s="6">
        <f>Table1[[#This Row],[Volume in Units]]*Table1[[#This Row],[Price SDG/Unit]]</f>
        <v>0</v>
      </c>
      <c r="U4012" s="57">
        <f>Table1[[#This Row],[Volume MT/Head]]*Table1[[#This Row],[Price USD/(MT/Head)]]</f>
        <v>0</v>
      </c>
      <c r="W4012" s="28">
        <f>Table1[[#This Row],[Commission SDG/MT]]*Table1[[#This Row],[Volume in Units]]</f>
        <v>0</v>
      </c>
      <c r="Y4012" s="28">
        <f t="shared" si="333"/>
        <v>0</v>
      </c>
      <c r="Z4012" s="6">
        <f>IFERROR((Table1[[#This Row],[Total Cost SDG]]/Table1[[#This Row],[Volume MT/Head]]),0)</f>
        <v>0</v>
      </c>
      <c r="AA4012" s="57" t="e">
        <f t="shared" si="334"/>
        <v>#DIV/0!</v>
      </c>
      <c r="AB4012" s="57">
        <f>IFERROR((Table1[[#This Row],[Total Cost USD]]/Table1[[#This Row],[Volume MT/Head]]),0)</f>
        <v>0</v>
      </c>
      <c r="AD4012" s="6">
        <f>Table1[[#This Row],[Volume MT/Head]]-Table1[[#This Row],[Delivered MT]]</f>
        <v>0</v>
      </c>
      <c r="AE4012" s="6">
        <f>Table1[[#This Row],[Delivered MT]]*Table1[[#This Row],[Average Cost SDG/MT]]</f>
        <v>0</v>
      </c>
    </row>
    <row r="4013" spans="1:31" hidden="1" x14ac:dyDescent="0.2">
      <c r="A4013" s="1">
        <v>4024</v>
      </c>
      <c r="P4013" s="6">
        <f t="shared" si="331"/>
        <v>0</v>
      </c>
      <c r="R4013" s="6">
        <f t="shared" si="332"/>
        <v>0</v>
      </c>
      <c r="S4013" s="57">
        <f t="shared" si="335"/>
        <v>0</v>
      </c>
      <c r="T4013" s="6">
        <f>Table1[[#This Row],[Volume in Units]]*Table1[[#This Row],[Price SDG/Unit]]</f>
        <v>0</v>
      </c>
      <c r="U4013" s="57">
        <f>Table1[[#This Row],[Volume MT/Head]]*Table1[[#This Row],[Price USD/(MT/Head)]]</f>
        <v>0</v>
      </c>
      <c r="W4013" s="28">
        <f>Table1[[#This Row],[Commission SDG/MT]]*Table1[[#This Row],[Volume in Units]]</f>
        <v>0</v>
      </c>
      <c r="Y4013" s="28">
        <f t="shared" si="333"/>
        <v>0</v>
      </c>
      <c r="Z4013" s="6">
        <f>IFERROR((Table1[[#This Row],[Total Cost SDG]]/Table1[[#This Row],[Volume MT/Head]]),0)</f>
        <v>0</v>
      </c>
      <c r="AA4013" s="57" t="e">
        <f t="shared" si="334"/>
        <v>#DIV/0!</v>
      </c>
      <c r="AB4013" s="57">
        <f>IFERROR((Table1[[#This Row],[Total Cost USD]]/Table1[[#This Row],[Volume MT/Head]]),0)</f>
        <v>0</v>
      </c>
      <c r="AD4013" s="6">
        <f>Table1[[#This Row],[Volume MT/Head]]-Table1[[#This Row],[Delivered MT]]</f>
        <v>0</v>
      </c>
      <c r="AE4013" s="6">
        <f>Table1[[#This Row],[Delivered MT]]*Table1[[#This Row],[Average Cost SDG/MT]]</f>
        <v>0</v>
      </c>
    </row>
    <row r="4014" spans="1:31" hidden="1" x14ac:dyDescent="0.2">
      <c r="A4014" s="1">
        <v>4025</v>
      </c>
      <c r="P4014" s="6">
        <f t="shared" si="331"/>
        <v>0</v>
      </c>
      <c r="R4014" s="6">
        <f t="shared" si="332"/>
        <v>0</v>
      </c>
      <c r="S4014" s="57">
        <f t="shared" si="335"/>
        <v>0</v>
      </c>
      <c r="T4014" s="6">
        <f>Table1[[#This Row],[Volume in Units]]*Table1[[#This Row],[Price SDG/Unit]]</f>
        <v>0</v>
      </c>
      <c r="U4014" s="57">
        <f>Table1[[#This Row],[Volume MT/Head]]*Table1[[#This Row],[Price USD/(MT/Head)]]</f>
        <v>0</v>
      </c>
      <c r="W4014" s="28">
        <f>Table1[[#This Row],[Commission SDG/MT]]*Table1[[#This Row],[Volume in Units]]</f>
        <v>0</v>
      </c>
      <c r="Y4014" s="28">
        <f t="shared" si="333"/>
        <v>0</v>
      </c>
      <c r="Z4014" s="6">
        <f>IFERROR((Table1[[#This Row],[Total Cost SDG]]/Table1[[#This Row],[Volume MT/Head]]),0)</f>
        <v>0</v>
      </c>
      <c r="AA4014" s="57" t="e">
        <f t="shared" si="334"/>
        <v>#DIV/0!</v>
      </c>
      <c r="AB4014" s="57">
        <f>IFERROR((Table1[[#This Row],[Total Cost USD]]/Table1[[#This Row],[Volume MT/Head]]),0)</f>
        <v>0</v>
      </c>
      <c r="AD4014" s="6">
        <f>Table1[[#This Row],[Volume MT/Head]]-Table1[[#This Row],[Delivered MT]]</f>
        <v>0</v>
      </c>
      <c r="AE4014" s="6">
        <f>Table1[[#This Row],[Delivered MT]]*Table1[[#This Row],[Average Cost SDG/MT]]</f>
        <v>0</v>
      </c>
    </row>
    <row r="4015" spans="1:31" hidden="1" x14ac:dyDescent="0.2">
      <c r="A4015" s="1">
        <v>4026</v>
      </c>
      <c r="P4015" s="6">
        <f t="shared" si="331"/>
        <v>0</v>
      </c>
      <c r="R4015" s="6">
        <f t="shared" si="332"/>
        <v>0</v>
      </c>
      <c r="S4015" s="57">
        <f t="shared" si="335"/>
        <v>0</v>
      </c>
      <c r="T4015" s="6">
        <f>Table1[[#This Row],[Volume in Units]]*Table1[[#This Row],[Price SDG/Unit]]</f>
        <v>0</v>
      </c>
      <c r="U4015" s="57">
        <f>Table1[[#This Row],[Volume MT/Head]]*Table1[[#This Row],[Price USD/(MT/Head)]]</f>
        <v>0</v>
      </c>
      <c r="W4015" s="28">
        <f>Table1[[#This Row],[Commission SDG/MT]]*Table1[[#This Row],[Volume in Units]]</f>
        <v>0</v>
      </c>
      <c r="Y4015" s="28">
        <f t="shared" si="333"/>
        <v>0</v>
      </c>
      <c r="Z4015" s="6">
        <f>IFERROR((Table1[[#This Row],[Total Cost SDG]]/Table1[[#This Row],[Volume MT/Head]]),0)</f>
        <v>0</v>
      </c>
      <c r="AA4015" s="57" t="e">
        <f t="shared" si="334"/>
        <v>#DIV/0!</v>
      </c>
      <c r="AB4015" s="57">
        <f>IFERROR((Table1[[#This Row],[Total Cost USD]]/Table1[[#This Row],[Volume MT/Head]]),0)</f>
        <v>0</v>
      </c>
      <c r="AD4015" s="6">
        <f>Table1[[#This Row],[Volume MT/Head]]-Table1[[#This Row],[Delivered MT]]</f>
        <v>0</v>
      </c>
      <c r="AE4015" s="6">
        <f>Table1[[#This Row],[Delivered MT]]*Table1[[#This Row],[Average Cost SDG/MT]]</f>
        <v>0</v>
      </c>
    </row>
    <row r="4016" spans="1:31" hidden="1" x14ac:dyDescent="0.2">
      <c r="A4016" s="1">
        <v>4027</v>
      </c>
      <c r="P4016" s="6">
        <f t="shared" si="331"/>
        <v>0</v>
      </c>
      <c r="R4016" s="6">
        <f t="shared" si="332"/>
        <v>0</v>
      </c>
      <c r="S4016" s="57">
        <f t="shared" si="335"/>
        <v>0</v>
      </c>
      <c r="T4016" s="6">
        <f>Table1[[#This Row],[Volume in Units]]*Table1[[#This Row],[Price SDG/Unit]]</f>
        <v>0</v>
      </c>
      <c r="U4016" s="57">
        <f>Table1[[#This Row],[Volume MT/Head]]*Table1[[#This Row],[Price USD/(MT/Head)]]</f>
        <v>0</v>
      </c>
      <c r="W4016" s="28">
        <f>Table1[[#This Row],[Commission SDG/MT]]*Table1[[#This Row],[Volume in Units]]</f>
        <v>0</v>
      </c>
      <c r="Y4016" s="28">
        <f t="shared" si="333"/>
        <v>0</v>
      </c>
      <c r="Z4016" s="6">
        <f>IFERROR((Table1[[#This Row],[Total Cost SDG]]/Table1[[#This Row],[Volume MT/Head]]),0)</f>
        <v>0</v>
      </c>
      <c r="AA4016" s="57" t="e">
        <f t="shared" si="334"/>
        <v>#DIV/0!</v>
      </c>
      <c r="AB4016" s="57">
        <f>IFERROR((Table1[[#This Row],[Total Cost USD]]/Table1[[#This Row],[Volume MT/Head]]),0)</f>
        <v>0</v>
      </c>
      <c r="AD4016" s="6">
        <f>Table1[[#This Row],[Volume MT/Head]]-Table1[[#This Row],[Delivered MT]]</f>
        <v>0</v>
      </c>
      <c r="AE4016" s="6">
        <f>Table1[[#This Row],[Delivered MT]]*Table1[[#This Row],[Average Cost SDG/MT]]</f>
        <v>0</v>
      </c>
    </row>
    <row r="4017" spans="1:31" hidden="1" x14ac:dyDescent="0.2">
      <c r="A4017" s="1">
        <v>4028</v>
      </c>
      <c r="P4017" s="6">
        <f t="shared" si="331"/>
        <v>0</v>
      </c>
      <c r="R4017" s="6">
        <f t="shared" si="332"/>
        <v>0</v>
      </c>
      <c r="S4017" s="57">
        <f t="shared" si="335"/>
        <v>0</v>
      </c>
      <c r="T4017" s="6">
        <f>Table1[[#This Row],[Volume in Units]]*Table1[[#This Row],[Price SDG/Unit]]</f>
        <v>0</v>
      </c>
      <c r="U4017" s="57">
        <f>Table1[[#This Row],[Volume MT/Head]]*Table1[[#This Row],[Price USD/(MT/Head)]]</f>
        <v>0</v>
      </c>
      <c r="W4017" s="28">
        <f>Table1[[#This Row],[Commission SDG/MT]]*Table1[[#This Row],[Volume in Units]]</f>
        <v>0</v>
      </c>
      <c r="Y4017" s="28">
        <f t="shared" si="333"/>
        <v>0</v>
      </c>
      <c r="Z4017" s="6">
        <f>IFERROR((Table1[[#This Row],[Total Cost SDG]]/Table1[[#This Row],[Volume MT/Head]]),0)</f>
        <v>0</v>
      </c>
      <c r="AA4017" s="57" t="e">
        <f t="shared" si="334"/>
        <v>#DIV/0!</v>
      </c>
      <c r="AB4017" s="57">
        <f>IFERROR((Table1[[#This Row],[Total Cost USD]]/Table1[[#This Row],[Volume MT/Head]]),0)</f>
        <v>0</v>
      </c>
      <c r="AD4017" s="6">
        <f>Table1[[#This Row],[Volume MT/Head]]-Table1[[#This Row],[Delivered MT]]</f>
        <v>0</v>
      </c>
      <c r="AE4017" s="6">
        <f>Table1[[#This Row],[Delivered MT]]*Table1[[#This Row],[Average Cost SDG/MT]]</f>
        <v>0</v>
      </c>
    </row>
    <row r="4018" spans="1:31" hidden="1" x14ac:dyDescent="0.2">
      <c r="A4018" s="1">
        <v>4029</v>
      </c>
      <c r="P4018" s="6">
        <f t="shared" si="331"/>
        <v>0</v>
      </c>
      <c r="R4018" s="6">
        <f t="shared" si="332"/>
        <v>0</v>
      </c>
      <c r="S4018" s="57">
        <f t="shared" si="335"/>
        <v>0</v>
      </c>
      <c r="T4018" s="6">
        <f>Table1[[#This Row],[Volume in Units]]*Table1[[#This Row],[Price SDG/Unit]]</f>
        <v>0</v>
      </c>
      <c r="U4018" s="57">
        <f>Table1[[#This Row],[Volume MT/Head]]*Table1[[#This Row],[Price USD/(MT/Head)]]</f>
        <v>0</v>
      </c>
      <c r="W4018" s="28">
        <f>Table1[[#This Row],[Commission SDG/MT]]*Table1[[#This Row],[Volume in Units]]</f>
        <v>0</v>
      </c>
      <c r="Y4018" s="28">
        <f t="shared" si="333"/>
        <v>0</v>
      </c>
      <c r="Z4018" s="6">
        <f>IFERROR((Table1[[#This Row],[Total Cost SDG]]/Table1[[#This Row],[Volume MT/Head]]),0)</f>
        <v>0</v>
      </c>
      <c r="AA4018" s="57" t="e">
        <f t="shared" si="334"/>
        <v>#DIV/0!</v>
      </c>
      <c r="AB4018" s="57">
        <f>IFERROR((Table1[[#This Row],[Total Cost USD]]/Table1[[#This Row],[Volume MT/Head]]),0)</f>
        <v>0</v>
      </c>
      <c r="AD4018" s="6">
        <f>Table1[[#This Row],[Volume MT/Head]]-Table1[[#This Row],[Delivered MT]]</f>
        <v>0</v>
      </c>
      <c r="AE4018" s="6">
        <f>Table1[[#This Row],[Delivered MT]]*Table1[[#This Row],[Average Cost SDG/MT]]</f>
        <v>0</v>
      </c>
    </row>
    <row r="4019" spans="1:31" hidden="1" x14ac:dyDescent="0.2">
      <c r="A4019" s="1">
        <v>4030</v>
      </c>
      <c r="P4019" s="6">
        <f t="shared" si="331"/>
        <v>0</v>
      </c>
      <c r="R4019" s="6">
        <f t="shared" si="332"/>
        <v>0</v>
      </c>
      <c r="S4019" s="57">
        <f t="shared" si="335"/>
        <v>0</v>
      </c>
      <c r="T4019" s="6">
        <f>Table1[[#This Row],[Volume in Units]]*Table1[[#This Row],[Price SDG/Unit]]</f>
        <v>0</v>
      </c>
      <c r="U4019" s="57">
        <f>Table1[[#This Row],[Volume MT/Head]]*Table1[[#This Row],[Price USD/(MT/Head)]]</f>
        <v>0</v>
      </c>
      <c r="W4019" s="28">
        <f>Table1[[#This Row],[Commission SDG/MT]]*Table1[[#This Row],[Volume in Units]]</f>
        <v>0</v>
      </c>
      <c r="Y4019" s="28">
        <f t="shared" si="333"/>
        <v>0</v>
      </c>
      <c r="Z4019" s="6">
        <f>IFERROR((Table1[[#This Row],[Total Cost SDG]]/Table1[[#This Row],[Volume MT/Head]]),0)</f>
        <v>0</v>
      </c>
      <c r="AA4019" s="57" t="e">
        <f t="shared" si="334"/>
        <v>#DIV/0!</v>
      </c>
      <c r="AB4019" s="57">
        <f>IFERROR((Table1[[#This Row],[Total Cost USD]]/Table1[[#This Row],[Volume MT/Head]]),0)</f>
        <v>0</v>
      </c>
      <c r="AD4019" s="6">
        <f>Table1[[#This Row],[Volume MT/Head]]-Table1[[#This Row],[Delivered MT]]</f>
        <v>0</v>
      </c>
      <c r="AE4019" s="6">
        <f>Table1[[#This Row],[Delivered MT]]*Table1[[#This Row],[Average Cost SDG/MT]]</f>
        <v>0</v>
      </c>
    </row>
    <row r="4020" spans="1:31" hidden="1" x14ac:dyDescent="0.2">
      <c r="A4020" s="1">
        <v>4031</v>
      </c>
      <c r="P4020" s="6">
        <f t="shared" si="331"/>
        <v>0</v>
      </c>
      <c r="R4020" s="6">
        <f t="shared" si="332"/>
        <v>0</v>
      </c>
      <c r="S4020" s="57">
        <f t="shared" si="335"/>
        <v>0</v>
      </c>
      <c r="T4020" s="6">
        <f>Table1[[#This Row],[Volume in Units]]*Table1[[#This Row],[Price SDG/Unit]]</f>
        <v>0</v>
      </c>
      <c r="U4020" s="57">
        <f>Table1[[#This Row],[Volume MT/Head]]*Table1[[#This Row],[Price USD/(MT/Head)]]</f>
        <v>0</v>
      </c>
      <c r="W4020" s="28">
        <f>Table1[[#This Row],[Commission SDG/MT]]*Table1[[#This Row],[Volume in Units]]</f>
        <v>0</v>
      </c>
      <c r="Y4020" s="28">
        <f t="shared" si="333"/>
        <v>0</v>
      </c>
      <c r="Z4020" s="6">
        <f>IFERROR((Table1[[#This Row],[Total Cost SDG]]/Table1[[#This Row],[Volume MT/Head]]),0)</f>
        <v>0</v>
      </c>
      <c r="AA4020" s="57" t="e">
        <f t="shared" si="334"/>
        <v>#DIV/0!</v>
      </c>
      <c r="AB4020" s="57">
        <f>IFERROR((Table1[[#This Row],[Total Cost USD]]/Table1[[#This Row],[Volume MT/Head]]),0)</f>
        <v>0</v>
      </c>
      <c r="AD4020" s="6">
        <f>Table1[[#This Row],[Volume MT/Head]]-Table1[[#This Row],[Delivered MT]]</f>
        <v>0</v>
      </c>
      <c r="AE4020" s="6">
        <f>Table1[[#This Row],[Delivered MT]]*Table1[[#This Row],[Average Cost SDG/MT]]</f>
        <v>0</v>
      </c>
    </row>
    <row r="4021" spans="1:31" hidden="1" x14ac:dyDescent="0.2">
      <c r="A4021" s="1">
        <v>4032</v>
      </c>
      <c r="P4021" s="6">
        <f t="shared" si="331"/>
        <v>0</v>
      </c>
      <c r="R4021" s="6">
        <f t="shared" si="332"/>
        <v>0</v>
      </c>
      <c r="S4021" s="57">
        <f t="shared" si="335"/>
        <v>0</v>
      </c>
      <c r="T4021" s="6">
        <f>Table1[[#This Row],[Volume in Units]]*Table1[[#This Row],[Price SDG/Unit]]</f>
        <v>0</v>
      </c>
      <c r="U4021" s="57">
        <f>Table1[[#This Row],[Volume MT/Head]]*Table1[[#This Row],[Price USD/(MT/Head)]]</f>
        <v>0</v>
      </c>
      <c r="W4021" s="28">
        <f>Table1[[#This Row],[Commission SDG/MT]]*Table1[[#This Row],[Volume in Units]]</f>
        <v>0</v>
      </c>
      <c r="Y4021" s="28">
        <f t="shared" si="333"/>
        <v>0</v>
      </c>
      <c r="Z4021" s="6">
        <f>IFERROR((Table1[[#This Row],[Total Cost SDG]]/Table1[[#This Row],[Volume MT/Head]]),0)</f>
        <v>0</v>
      </c>
      <c r="AA4021" s="57" t="e">
        <f t="shared" si="334"/>
        <v>#DIV/0!</v>
      </c>
      <c r="AB4021" s="57">
        <f>IFERROR((Table1[[#This Row],[Total Cost USD]]/Table1[[#This Row],[Volume MT/Head]]),0)</f>
        <v>0</v>
      </c>
      <c r="AD4021" s="6">
        <f>Table1[[#This Row],[Volume MT/Head]]-Table1[[#This Row],[Delivered MT]]</f>
        <v>0</v>
      </c>
      <c r="AE4021" s="6">
        <f>Table1[[#This Row],[Delivered MT]]*Table1[[#This Row],[Average Cost SDG/MT]]</f>
        <v>0</v>
      </c>
    </row>
    <row r="4022" spans="1:31" hidden="1" x14ac:dyDescent="0.2">
      <c r="A4022" s="1">
        <v>4033</v>
      </c>
      <c r="P4022" s="6">
        <f t="shared" si="331"/>
        <v>0</v>
      </c>
      <c r="R4022" s="6">
        <f t="shared" si="332"/>
        <v>0</v>
      </c>
      <c r="S4022" s="57">
        <f t="shared" si="335"/>
        <v>0</v>
      </c>
      <c r="T4022" s="6">
        <f>Table1[[#This Row],[Volume in Units]]*Table1[[#This Row],[Price SDG/Unit]]</f>
        <v>0</v>
      </c>
      <c r="U4022" s="57">
        <f>Table1[[#This Row],[Volume MT/Head]]*Table1[[#This Row],[Price USD/(MT/Head)]]</f>
        <v>0</v>
      </c>
      <c r="W4022" s="28">
        <f>Table1[[#This Row],[Commission SDG/MT]]*Table1[[#This Row],[Volume in Units]]</f>
        <v>0</v>
      </c>
      <c r="Y4022" s="28">
        <f t="shared" si="333"/>
        <v>0</v>
      </c>
      <c r="Z4022" s="6">
        <f>IFERROR((Table1[[#This Row],[Total Cost SDG]]/Table1[[#This Row],[Volume MT/Head]]),0)</f>
        <v>0</v>
      </c>
      <c r="AA4022" s="57" t="e">
        <f t="shared" si="334"/>
        <v>#DIV/0!</v>
      </c>
      <c r="AB4022" s="57">
        <f>IFERROR((Table1[[#This Row],[Total Cost USD]]/Table1[[#This Row],[Volume MT/Head]]),0)</f>
        <v>0</v>
      </c>
      <c r="AD4022" s="6">
        <f>Table1[[#This Row],[Volume MT/Head]]-Table1[[#This Row],[Delivered MT]]</f>
        <v>0</v>
      </c>
      <c r="AE4022" s="6">
        <f>Table1[[#This Row],[Delivered MT]]*Table1[[#This Row],[Average Cost SDG/MT]]</f>
        <v>0</v>
      </c>
    </row>
    <row r="4023" spans="1:31" hidden="1" x14ac:dyDescent="0.2">
      <c r="A4023" s="1">
        <v>4034</v>
      </c>
      <c r="P4023" s="6">
        <f t="shared" si="331"/>
        <v>0</v>
      </c>
      <c r="R4023" s="6">
        <f t="shared" si="332"/>
        <v>0</v>
      </c>
      <c r="S4023" s="57">
        <f t="shared" si="335"/>
        <v>0</v>
      </c>
      <c r="T4023" s="6">
        <f>Table1[[#This Row],[Volume in Units]]*Table1[[#This Row],[Price SDG/Unit]]</f>
        <v>0</v>
      </c>
      <c r="U4023" s="57">
        <f>Table1[[#This Row],[Volume MT/Head]]*Table1[[#This Row],[Price USD/(MT/Head)]]</f>
        <v>0</v>
      </c>
      <c r="W4023" s="28">
        <f>Table1[[#This Row],[Commission SDG/MT]]*Table1[[#This Row],[Volume in Units]]</f>
        <v>0</v>
      </c>
      <c r="Y4023" s="28">
        <f t="shared" si="333"/>
        <v>0</v>
      </c>
      <c r="Z4023" s="6">
        <f>IFERROR((Table1[[#This Row],[Total Cost SDG]]/Table1[[#This Row],[Volume MT/Head]]),0)</f>
        <v>0</v>
      </c>
      <c r="AA4023" s="57" t="e">
        <f t="shared" si="334"/>
        <v>#DIV/0!</v>
      </c>
      <c r="AB4023" s="57">
        <f>IFERROR((Table1[[#This Row],[Total Cost USD]]/Table1[[#This Row],[Volume MT/Head]]),0)</f>
        <v>0</v>
      </c>
      <c r="AD4023" s="6">
        <f>Table1[[#This Row],[Volume MT/Head]]-Table1[[#This Row],[Delivered MT]]</f>
        <v>0</v>
      </c>
      <c r="AE4023" s="6">
        <f>Table1[[#This Row],[Delivered MT]]*Table1[[#This Row],[Average Cost SDG/MT]]</f>
        <v>0</v>
      </c>
    </row>
    <row r="4024" spans="1:31" hidden="1" x14ac:dyDescent="0.2">
      <c r="A4024" s="1">
        <v>4035</v>
      </c>
      <c r="P4024" s="6">
        <f t="shared" si="331"/>
        <v>0</v>
      </c>
      <c r="R4024" s="6">
        <f t="shared" si="332"/>
        <v>0</v>
      </c>
      <c r="S4024" s="57">
        <f t="shared" si="335"/>
        <v>0</v>
      </c>
      <c r="T4024" s="6">
        <f>Table1[[#This Row],[Volume in Units]]*Table1[[#This Row],[Price SDG/Unit]]</f>
        <v>0</v>
      </c>
      <c r="U4024" s="57">
        <f>Table1[[#This Row],[Volume MT/Head]]*Table1[[#This Row],[Price USD/(MT/Head)]]</f>
        <v>0</v>
      </c>
      <c r="W4024" s="28">
        <f>Table1[[#This Row],[Commission SDG/MT]]*Table1[[#This Row],[Volume in Units]]</f>
        <v>0</v>
      </c>
      <c r="Y4024" s="28">
        <f t="shared" si="333"/>
        <v>0</v>
      </c>
      <c r="Z4024" s="6">
        <f>IFERROR((Table1[[#This Row],[Total Cost SDG]]/Table1[[#This Row],[Volume MT/Head]]),0)</f>
        <v>0</v>
      </c>
      <c r="AA4024" s="57" t="e">
        <f t="shared" si="334"/>
        <v>#DIV/0!</v>
      </c>
      <c r="AB4024" s="57">
        <f>IFERROR((Table1[[#This Row],[Total Cost USD]]/Table1[[#This Row],[Volume MT/Head]]),0)</f>
        <v>0</v>
      </c>
      <c r="AD4024" s="6">
        <f>Table1[[#This Row],[Volume MT/Head]]-Table1[[#This Row],[Delivered MT]]</f>
        <v>0</v>
      </c>
      <c r="AE4024" s="6">
        <f>Table1[[#This Row],[Delivered MT]]*Table1[[#This Row],[Average Cost SDG/MT]]</f>
        <v>0</v>
      </c>
    </row>
    <row r="4025" spans="1:31" hidden="1" x14ac:dyDescent="0.2">
      <c r="A4025" s="1">
        <v>4036</v>
      </c>
      <c r="P4025" s="6">
        <f t="shared" si="331"/>
        <v>0</v>
      </c>
      <c r="R4025" s="6">
        <f t="shared" si="332"/>
        <v>0</v>
      </c>
      <c r="S4025" s="57">
        <f t="shared" si="335"/>
        <v>0</v>
      </c>
      <c r="T4025" s="6">
        <f>Table1[[#This Row],[Volume in Units]]*Table1[[#This Row],[Price SDG/Unit]]</f>
        <v>0</v>
      </c>
      <c r="U4025" s="57">
        <f>Table1[[#This Row],[Volume MT/Head]]*Table1[[#This Row],[Price USD/(MT/Head)]]</f>
        <v>0</v>
      </c>
      <c r="W4025" s="28">
        <f>Table1[[#This Row],[Commission SDG/MT]]*Table1[[#This Row],[Volume in Units]]</f>
        <v>0</v>
      </c>
      <c r="Y4025" s="28">
        <f t="shared" si="333"/>
        <v>0</v>
      </c>
      <c r="Z4025" s="6">
        <f>IFERROR((Table1[[#This Row],[Total Cost SDG]]/Table1[[#This Row],[Volume MT/Head]]),0)</f>
        <v>0</v>
      </c>
      <c r="AA4025" s="57" t="e">
        <f t="shared" si="334"/>
        <v>#DIV/0!</v>
      </c>
      <c r="AB4025" s="57">
        <f>IFERROR((Table1[[#This Row],[Total Cost USD]]/Table1[[#This Row],[Volume MT/Head]]),0)</f>
        <v>0</v>
      </c>
      <c r="AD4025" s="6">
        <f>Table1[[#This Row],[Volume MT/Head]]-Table1[[#This Row],[Delivered MT]]</f>
        <v>0</v>
      </c>
      <c r="AE4025" s="6">
        <f>Table1[[#This Row],[Delivered MT]]*Table1[[#This Row],[Average Cost SDG/MT]]</f>
        <v>0</v>
      </c>
    </row>
    <row r="4026" spans="1:31" hidden="1" x14ac:dyDescent="0.2">
      <c r="A4026" s="1">
        <v>4037</v>
      </c>
      <c r="P4026" s="6">
        <f t="shared" si="331"/>
        <v>0</v>
      </c>
      <c r="R4026" s="6">
        <f t="shared" si="332"/>
        <v>0</v>
      </c>
      <c r="S4026" s="57">
        <f t="shared" si="335"/>
        <v>0</v>
      </c>
      <c r="T4026" s="6">
        <f>Table1[[#This Row],[Volume in Units]]*Table1[[#This Row],[Price SDG/Unit]]</f>
        <v>0</v>
      </c>
      <c r="U4026" s="57">
        <f>Table1[[#This Row],[Volume MT/Head]]*Table1[[#This Row],[Price USD/(MT/Head)]]</f>
        <v>0</v>
      </c>
      <c r="W4026" s="28">
        <f>Table1[[#This Row],[Commission SDG/MT]]*Table1[[#This Row],[Volume in Units]]</f>
        <v>0</v>
      </c>
      <c r="Y4026" s="28">
        <f t="shared" si="333"/>
        <v>0</v>
      </c>
      <c r="Z4026" s="6">
        <f>IFERROR((Table1[[#This Row],[Total Cost SDG]]/Table1[[#This Row],[Volume MT/Head]]),0)</f>
        <v>0</v>
      </c>
      <c r="AA4026" s="57" t="e">
        <f t="shared" si="334"/>
        <v>#DIV/0!</v>
      </c>
      <c r="AB4026" s="57">
        <f>IFERROR((Table1[[#This Row],[Total Cost USD]]/Table1[[#This Row],[Volume MT/Head]]),0)</f>
        <v>0</v>
      </c>
      <c r="AD4026" s="6">
        <f>Table1[[#This Row],[Volume MT/Head]]-Table1[[#This Row],[Delivered MT]]</f>
        <v>0</v>
      </c>
      <c r="AE4026" s="6">
        <f>Table1[[#This Row],[Delivered MT]]*Table1[[#This Row],[Average Cost SDG/MT]]</f>
        <v>0</v>
      </c>
    </row>
    <row r="4027" spans="1:31" hidden="1" x14ac:dyDescent="0.2">
      <c r="A4027" s="1">
        <v>4038</v>
      </c>
      <c r="P4027" s="6">
        <f t="shared" si="331"/>
        <v>0</v>
      </c>
      <c r="R4027" s="6">
        <f t="shared" si="332"/>
        <v>0</v>
      </c>
      <c r="S4027" s="57">
        <f t="shared" si="335"/>
        <v>0</v>
      </c>
      <c r="T4027" s="6">
        <f>Table1[[#This Row],[Volume in Units]]*Table1[[#This Row],[Price SDG/Unit]]</f>
        <v>0</v>
      </c>
      <c r="U4027" s="57">
        <f>Table1[[#This Row],[Volume MT/Head]]*Table1[[#This Row],[Price USD/(MT/Head)]]</f>
        <v>0</v>
      </c>
      <c r="W4027" s="28">
        <f>Table1[[#This Row],[Commission SDG/MT]]*Table1[[#This Row],[Volume in Units]]</f>
        <v>0</v>
      </c>
      <c r="Y4027" s="28">
        <f t="shared" si="333"/>
        <v>0</v>
      </c>
      <c r="Z4027" s="6">
        <f>IFERROR((Table1[[#This Row],[Total Cost SDG]]/Table1[[#This Row],[Volume MT/Head]]),0)</f>
        <v>0</v>
      </c>
      <c r="AA4027" s="57" t="e">
        <f t="shared" si="334"/>
        <v>#DIV/0!</v>
      </c>
      <c r="AB4027" s="57">
        <f>IFERROR((Table1[[#This Row],[Total Cost USD]]/Table1[[#This Row],[Volume MT/Head]]),0)</f>
        <v>0</v>
      </c>
      <c r="AD4027" s="6">
        <f>Table1[[#This Row],[Volume MT/Head]]-Table1[[#This Row],[Delivered MT]]</f>
        <v>0</v>
      </c>
      <c r="AE4027" s="6">
        <f>Table1[[#This Row],[Delivered MT]]*Table1[[#This Row],[Average Cost SDG/MT]]</f>
        <v>0</v>
      </c>
    </row>
    <row r="4028" spans="1:31" hidden="1" x14ac:dyDescent="0.2">
      <c r="A4028" s="1">
        <v>4039</v>
      </c>
      <c r="P4028" s="6">
        <f t="shared" si="331"/>
        <v>0</v>
      </c>
      <c r="R4028" s="6">
        <f t="shared" si="332"/>
        <v>0</v>
      </c>
      <c r="S4028" s="57">
        <f t="shared" si="335"/>
        <v>0</v>
      </c>
      <c r="T4028" s="6">
        <f>Table1[[#This Row],[Volume in Units]]*Table1[[#This Row],[Price SDG/Unit]]</f>
        <v>0</v>
      </c>
      <c r="U4028" s="57">
        <f>Table1[[#This Row],[Volume MT/Head]]*Table1[[#This Row],[Price USD/(MT/Head)]]</f>
        <v>0</v>
      </c>
      <c r="W4028" s="28">
        <f>Table1[[#This Row],[Commission SDG/MT]]*Table1[[#This Row],[Volume in Units]]</f>
        <v>0</v>
      </c>
      <c r="Y4028" s="28">
        <f t="shared" si="333"/>
        <v>0</v>
      </c>
      <c r="Z4028" s="6">
        <f>IFERROR((Table1[[#This Row],[Total Cost SDG]]/Table1[[#This Row],[Volume MT/Head]]),0)</f>
        <v>0</v>
      </c>
      <c r="AA4028" s="57" t="e">
        <f t="shared" si="334"/>
        <v>#DIV/0!</v>
      </c>
      <c r="AB4028" s="57">
        <f>IFERROR((Table1[[#This Row],[Total Cost USD]]/Table1[[#This Row],[Volume MT/Head]]),0)</f>
        <v>0</v>
      </c>
      <c r="AD4028" s="6">
        <f>Table1[[#This Row],[Volume MT/Head]]-Table1[[#This Row],[Delivered MT]]</f>
        <v>0</v>
      </c>
      <c r="AE4028" s="6">
        <f>Table1[[#This Row],[Delivered MT]]*Table1[[#This Row],[Average Cost SDG/MT]]</f>
        <v>0</v>
      </c>
    </row>
    <row r="4029" spans="1:31" hidden="1" x14ac:dyDescent="0.2">
      <c r="A4029" s="1">
        <v>4040</v>
      </c>
      <c r="P4029" s="6">
        <f t="shared" si="331"/>
        <v>0</v>
      </c>
      <c r="R4029" s="6">
        <f t="shared" si="332"/>
        <v>0</v>
      </c>
      <c r="S4029" s="57">
        <f t="shared" si="335"/>
        <v>0</v>
      </c>
      <c r="T4029" s="6">
        <f>Table1[[#This Row],[Volume in Units]]*Table1[[#This Row],[Price SDG/Unit]]</f>
        <v>0</v>
      </c>
      <c r="U4029" s="57">
        <f>Table1[[#This Row],[Volume MT/Head]]*Table1[[#This Row],[Price USD/(MT/Head)]]</f>
        <v>0</v>
      </c>
      <c r="W4029" s="28">
        <f>Table1[[#This Row],[Commission SDG/MT]]*Table1[[#This Row],[Volume in Units]]</f>
        <v>0</v>
      </c>
      <c r="Y4029" s="28">
        <f t="shared" si="333"/>
        <v>0</v>
      </c>
      <c r="Z4029" s="6">
        <f>IFERROR((Table1[[#This Row],[Total Cost SDG]]/Table1[[#This Row],[Volume MT/Head]]),0)</f>
        <v>0</v>
      </c>
      <c r="AA4029" s="57" t="e">
        <f t="shared" si="334"/>
        <v>#DIV/0!</v>
      </c>
      <c r="AB4029" s="57">
        <f>IFERROR((Table1[[#This Row],[Total Cost USD]]/Table1[[#This Row],[Volume MT/Head]]),0)</f>
        <v>0</v>
      </c>
      <c r="AD4029" s="6">
        <f>Table1[[#This Row],[Volume MT/Head]]-Table1[[#This Row],[Delivered MT]]</f>
        <v>0</v>
      </c>
      <c r="AE4029" s="6">
        <f>Table1[[#This Row],[Delivered MT]]*Table1[[#This Row],[Average Cost SDG/MT]]</f>
        <v>0</v>
      </c>
    </row>
    <row r="4030" spans="1:31" hidden="1" x14ac:dyDescent="0.2">
      <c r="A4030" s="1">
        <v>4041</v>
      </c>
      <c r="P4030" s="6">
        <f t="shared" si="331"/>
        <v>0</v>
      </c>
      <c r="R4030" s="6">
        <f t="shared" si="332"/>
        <v>0</v>
      </c>
      <c r="S4030" s="57">
        <f t="shared" si="335"/>
        <v>0</v>
      </c>
      <c r="T4030" s="6">
        <f>Table1[[#This Row],[Volume in Units]]*Table1[[#This Row],[Price SDG/Unit]]</f>
        <v>0</v>
      </c>
      <c r="U4030" s="57">
        <f>Table1[[#This Row],[Volume MT/Head]]*Table1[[#This Row],[Price USD/(MT/Head)]]</f>
        <v>0</v>
      </c>
      <c r="W4030" s="28">
        <f>Table1[[#This Row],[Commission SDG/MT]]*Table1[[#This Row],[Volume in Units]]</f>
        <v>0</v>
      </c>
      <c r="Y4030" s="28">
        <f t="shared" si="333"/>
        <v>0</v>
      </c>
      <c r="Z4030" s="6">
        <f>IFERROR((Table1[[#This Row],[Total Cost SDG]]/Table1[[#This Row],[Volume MT/Head]]),0)</f>
        <v>0</v>
      </c>
      <c r="AA4030" s="57" t="e">
        <f t="shared" si="334"/>
        <v>#DIV/0!</v>
      </c>
      <c r="AB4030" s="57">
        <f>IFERROR((Table1[[#This Row],[Total Cost USD]]/Table1[[#This Row],[Volume MT/Head]]),0)</f>
        <v>0</v>
      </c>
      <c r="AD4030" s="6">
        <f>Table1[[#This Row],[Volume MT/Head]]-Table1[[#This Row],[Delivered MT]]</f>
        <v>0</v>
      </c>
      <c r="AE4030" s="6">
        <f>Table1[[#This Row],[Delivered MT]]*Table1[[#This Row],[Average Cost SDG/MT]]</f>
        <v>0</v>
      </c>
    </row>
    <row r="4031" spans="1:31" hidden="1" x14ac:dyDescent="0.2">
      <c r="A4031" s="1">
        <v>4042</v>
      </c>
      <c r="P4031" s="6">
        <f t="shared" si="331"/>
        <v>0</v>
      </c>
      <c r="R4031" s="6">
        <f t="shared" si="332"/>
        <v>0</v>
      </c>
      <c r="S4031" s="57">
        <f t="shared" si="335"/>
        <v>0</v>
      </c>
      <c r="T4031" s="6">
        <f>Table1[[#This Row],[Volume in Units]]*Table1[[#This Row],[Price SDG/Unit]]</f>
        <v>0</v>
      </c>
      <c r="U4031" s="57">
        <f>Table1[[#This Row],[Volume MT/Head]]*Table1[[#This Row],[Price USD/(MT/Head)]]</f>
        <v>0</v>
      </c>
      <c r="W4031" s="28">
        <f>Table1[[#This Row],[Commission SDG/MT]]*Table1[[#This Row],[Volume in Units]]</f>
        <v>0</v>
      </c>
      <c r="Y4031" s="28">
        <f t="shared" si="333"/>
        <v>0</v>
      </c>
      <c r="Z4031" s="6">
        <f>IFERROR((Table1[[#This Row],[Total Cost SDG]]/Table1[[#This Row],[Volume MT/Head]]),0)</f>
        <v>0</v>
      </c>
      <c r="AA4031" s="57" t="e">
        <f t="shared" si="334"/>
        <v>#DIV/0!</v>
      </c>
      <c r="AB4031" s="57">
        <f>IFERROR((Table1[[#This Row],[Total Cost USD]]/Table1[[#This Row],[Volume MT/Head]]),0)</f>
        <v>0</v>
      </c>
      <c r="AD4031" s="6">
        <f>Table1[[#This Row],[Volume MT/Head]]-Table1[[#This Row],[Delivered MT]]</f>
        <v>0</v>
      </c>
      <c r="AE4031" s="6">
        <f>Table1[[#This Row],[Delivered MT]]*Table1[[#This Row],[Average Cost SDG/MT]]</f>
        <v>0</v>
      </c>
    </row>
    <row r="4032" spans="1:31" hidden="1" x14ac:dyDescent="0.2">
      <c r="A4032" s="1">
        <v>4043</v>
      </c>
      <c r="P4032" s="6">
        <f t="shared" si="331"/>
        <v>0</v>
      </c>
      <c r="R4032" s="6">
        <f t="shared" si="332"/>
        <v>0</v>
      </c>
      <c r="S4032" s="57">
        <f t="shared" si="335"/>
        <v>0</v>
      </c>
      <c r="T4032" s="6">
        <f>Table1[[#This Row],[Volume in Units]]*Table1[[#This Row],[Price SDG/Unit]]</f>
        <v>0</v>
      </c>
      <c r="U4032" s="57">
        <f>Table1[[#This Row],[Volume MT/Head]]*Table1[[#This Row],[Price USD/(MT/Head)]]</f>
        <v>0</v>
      </c>
      <c r="W4032" s="28">
        <f>Table1[[#This Row],[Commission SDG/MT]]*Table1[[#This Row],[Volume in Units]]</f>
        <v>0</v>
      </c>
      <c r="Y4032" s="28">
        <f t="shared" si="333"/>
        <v>0</v>
      </c>
      <c r="Z4032" s="6">
        <f>IFERROR((Table1[[#This Row],[Total Cost SDG]]/Table1[[#This Row],[Volume MT/Head]]),0)</f>
        <v>0</v>
      </c>
      <c r="AA4032" s="57" t="e">
        <f t="shared" si="334"/>
        <v>#DIV/0!</v>
      </c>
      <c r="AB4032" s="57">
        <f>IFERROR((Table1[[#This Row],[Total Cost USD]]/Table1[[#This Row],[Volume MT/Head]]),0)</f>
        <v>0</v>
      </c>
      <c r="AD4032" s="6">
        <f>Table1[[#This Row],[Volume MT/Head]]-Table1[[#This Row],[Delivered MT]]</f>
        <v>0</v>
      </c>
      <c r="AE4032" s="6">
        <f>Table1[[#This Row],[Delivered MT]]*Table1[[#This Row],[Average Cost SDG/MT]]</f>
        <v>0</v>
      </c>
    </row>
    <row r="4033" spans="1:31" hidden="1" x14ac:dyDescent="0.2">
      <c r="A4033" s="1">
        <v>4044</v>
      </c>
      <c r="P4033" s="6">
        <f t="shared" si="331"/>
        <v>0</v>
      </c>
      <c r="R4033" s="6">
        <f t="shared" si="332"/>
        <v>0</v>
      </c>
      <c r="S4033" s="57">
        <f t="shared" si="335"/>
        <v>0</v>
      </c>
      <c r="T4033" s="6">
        <f>Table1[[#This Row],[Volume in Units]]*Table1[[#This Row],[Price SDG/Unit]]</f>
        <v>0</v>
      </c>
      <c r="U4033" s="57">
        <f>Table1[[#This Row],[Volume MT/Head]]*Table1[[#This Row],[Price USD/(MT/Head)]]</f>
        <v>0</v>
      </c>
      <c r="W4033" s="28">
        <f>Table1[[#This Row],[Commission SDG/MT]]*Table1[[#This Row],[Volume in Units]]</f>
        <v>0</v>
      </c>
      <c r="Y4033" s="28">
        <f t="shared" si="333"/>
        <v>0</v>
      </c>
      <c r="Z4033" s="6">
        <f>IFERROR((Table1[[#This Row],[Total Cost SDG]]/Table1[[#This Row],[Volume MT/Head]]),0)</f>
        <v>0</v>
      </c>
      <c r="AA4033" s="57" t="e">
        <f t="shared" si="334"/>
        <v>#DIV/0!</v>
      </c>
      <c r="AB4033" s="57">
        <f>IFERROR((Table1[[#This Row],[Total Cost USD]]/Table1[[#This Row],[Volume MT/Head]]),0)</f>
        <v>0</v>
      </c>
      <c r="AD4033" s="6">
        <f>Table1[[#This Row],[Volume MT/Head]]-Table1[[#This Row],[Delivered MT]]</f>
        <v>0</v>
      </c>
      <c r="AE4033" s="6">
        <f>Table1[[#This Row],[Delivered MT]]*Table1[[#This Row],[Average Cost SDG/MT]]</f>
        <v>0</v>
      </c>
    </row>
    <row r="4034" spans="1:31" hidden="1" x14ac:dyDescent="0.2">
      <c r="A4034" s="1">
        <v>4045</v>
      </c>
      <c r="P4034" s="6">
        <f t="shared" ref="P4034:P4097" si="336">IF(N4034="KG",(O4034/1000),IF(N4034="Head",(O4034*1),IF(N4034="Kantar 100lb",(O4034/22.25),IF(N4034="Kantar 315lb",(O4034*315/2204.6),IF(N4034="MT",(O4034*1),IF(N4034="Ardab",(O4034*199.726/1000),IF(N4034="104 Bag",(O4034*104/1000),IF(N4034="101 Bag",(O4034*101/1000),IF(N4034=0,0)))))))))</f>
        <v>0</v>
      </c>
      <c r="R4034" s="6">
        <f t="shared" ref="R4034:R4097" si="337">IF(N4034="KG",(Q4034*1000),IF(N4034="Head",(Q4034*1),IF(N4034="Kantar 100lb",(Q4034*22.25),IF(N4034="Kantar 315lb",(Q4034/315*2204.6),IF(N4034="MT",(Q4034*1),IF(N4034="Ardab",(Q4034/199.726*1000),IF(N4034="104 Bag",(Q4034/104*1000),IF(N4034="101 Bag",(Q4034/101*1000),IF(N4034=0,0)))))))))</f>
        <v>0</v>
      </c>
      <c r="S4034" s="57">
        <f t="shared" si="335"/>
        <v>0</v>
      </c>
      <c r="T4034" s="6">
        <f>Table1[[#This Row],[Volume in Units]]*Table1[[#This Row],[Price SDG/Unit]]</f>
        <v>0</v>
      </c>
      <c r="U4034" s="57">
        <f>Table1[[#This Row],[Volume MT/Head]]*Table1[[#This Row],[Price USD/(MT/Head)]]</f>
        <v>0</v>
      </c>
      <c r="W4034" s="28">
        <f>Table1[[#This Row],[Commission SDG/MT]]*Table1[[#This Row],[Volume in Units]]</f>
        <v>0</v>
      </c>
      <c r="Y4034" s="28">
        <f t="shared" ref="Y4034:Y4097" si="338">T4034+W4034+X4034</f>
        <v>0</v>
      </c>
      <c r="Z4034" s="6">
        <f>IFERROR((Table1[[#This Row],[Total Cost SDG]]/Table1[[#This Row],[Volume MT/Head]]),0)</f>
        <v>0</v>
      </c>
      <c r="AA4034" s="57" t="e">
        <f t="shared" ref="AA4034:AA4097" si="339">Y4034/F4034</f>
        <v>#DIV/0!</v>
      </c>
      <c r="AB4034" s="57">
        <f>IFERROR((Table1[[#This Row],[Total Cost USD]]/Table1[[#This Row],[Volume MT/Head]]),0)</f>
        <v>0</v>
      </c>
      <c r="AD4034" s="6">
        <f>Table1[[#This Row],[Volume MT/Head]]-Table1[[#This Row],[Delivered MT]]</f>
        <v>0</v>
      </c>
      <c r="AE4034" s="6">
        <f>Table1[[#This Row],[Delivered MT]]*Table1[[#This Row],[Average Cost SDG/MT]]</f>
        <v>0</v>
      </c>
    </row>
    <row r="4035" spans="1:31" hidden="1" x14ac:dyDescent="0.2">
      <c r="A4035" s="1">
        <v>4046</v>
      </c>
      <c r="P4035" s="6">
        <f t="shared" si="336"/>
        <v>0</v>
      </c>
      <c r="R4035" s="6">
        <f t="shared" si="337"/>
        <v>0</v>
      </c>
      <c r="S4035" s="57">
        <f t="shared" si="335"/>
        <v>0</v>
      </c>
      <c r="T4035" s="6">
        <f>Table1[[#This Row],[Volume in Units]]*Table1[[#This Row],[Price SDG/Unit]]</f>
        <v>0</v>
      </c>
      <c r="U4035" s="57">
        <f>Table1[[#This Row],[Volume MT/Head]]*Table1[[#This Row],[Price USD/(MT/Head)]]</f>
        <v>0</v>
      </c>
      <c r="W4035" s="28">
        <f>Table1[[#This Row],[Commission SDG/MT]]*Table1[[#This Row],[Volume in Units]]</f>
        <v>0</v>
      </c>
      <c r="Y4035" s="28">
        <f t="shared" si="338"/>
        <v>0</v>
      </c>
      <c r="Z4035" s="6">
        <f>IFERROR((Table1[[#This Row],[Total Cost SDG]]/Table1[[#This Row],[Volume MT/Head]]),0)</f>
        <v>0</v>
      </c>
      <c r="AA4035" s="57" t="e">
        <f t="shared" si="339"/>
        <v>#DIV/0!</v>
      </c>
      <c r="AB4035" s="57">
        <f>IFERROR((Table1[[#This Row],[Total Cost USD]]/Table1[[#This Row],[Volume MT/Head]]),0)</f>
        <v>0</v>
      </c>
      <c r="AD4035" s="6">
        <f>Table1[[#This Row],[Volume MT/Head]]-Table1[[#This Row],[Delivered MT]]</f>
        <v>0</v>
      </c>
      <c r="AE4035" s="6">
        <f>Table1[[#This Row],[Delivered MT]]*Table1[[#This Row],[Average Cost SDG/MT]]</f>
        <v>0</v>
      </c>
    </row>
    <row r="4036" spans="1:31" hidden="1" x14ac:dyDescent="0.2">
      <c r="A4036" s="1">
        <v>4047</v>
      </c>
      <c r="P4036" s="6">
        <f t="shared" si="336"/>
        <v>0</v>
      </c>
      <c r="R4036" s="6">
        <f t="shared" si="337"/>
        <v>0</v>
      </c>
      <c r="S4036" s="57">
        <f t="shared" si="335"/>
        <v>0</v>
      </c>
      <c r="T4036" s="6">
        <f>Table1[[#This Row],[Volume in Units]]*Table1[[#This Row],[Price SDG/Unit]]</f>
        <v>0</v>
      </c>
      <c r="U4036" s="57">
        <f>Table1[[#This Row],[Volume MT/Head]]*Table1[[#This Row],[Price USD/(MT/Head)]]</f>
        <v>0</v>
      </c>
      <c r="W4036" s="28">
        <f>Table1[[#This Row],[Commission SDG/MT]]*Table1[[#This Row],[Volume in Units]]</f>
        <v>0</v>
      </c>
      <c r="Y4036" s="28">
        <f t="shared" si="338"/>
        <v>0</v>
      </c>
      <c r="Z4036" s="6">
        <f>IFERROR((Table1[[#This Row],[Total Cost SDG]]/Table1[[#This Row],[Volume MT/Head]]),0)</f>
        <v>0</v>
      </c>
      <c r="AA4036" s="57" t="e">
        <f t="shared" si="339"/>
        <v>#DIV/0!</v>
      </c>
      <c r="AB4036" s="57">
        <f>IFERROR((Table1[[#This Row],[Total Cost USD]]/Table1[[#This Row],[Volume MT/Head]]),0)</f>
        <v>0</v>
      </c>
      <c r="AD4036" s="6">
        <f>Table1[[#This Row],[Volume MT/Head]]-Table1[[#This Row],[Delivered MT]]</f>
        <v>0</v>
      </c>
      <c r="AE4036" s="6">
        <f>Table1[[#This Row],[Delivered MT]]*Table1[[#This Row],[Average Cost SDG/MT]]</f>
        <v>0</v>
      </c>
    </row>
    <row r="4037" spans="1:31" hidden="1" x14ac:dyDescent="0.2">
      <c r="A4037" s="1">
        <v>4048</v>
      </c>
      <c r="P4037" s="6">
        <f t="shared" si="336"/>
        <v>0</v>
      </c>
      <c r="R4037" s="6">
        <f t="shared" si="337"/>
        <v>0</v>
      </c>
      <c r="S4037" s="57">
        <f t="shared" si="335"/>
        <v>0</v>
      </c>
      <c r="T4037" s="6">
        <f>Table1[[#This Row],[Volume in Units]]*Table1[[#This Row],[Price SDG/Unit]]</f>
        <v>0</v>
      </c>
      <c r="U4037" s="57">
        <f>Table1[[#This Row],[Volume MT/Head]]*Table1[[#This Row],[Price USD/(MT/Head)]]</f>
        <v>0</v>
      </c>
      <c r="W4037" s="28">
        <f>Table1[[#This Row],[Commission SDG/MT]]*Table1[[#This Row],[Volume in Units]]</f>
        <v>0</v>
      </c>
      <c r="Y4037" s="28">
        <f t="shared" si="338"/>
        <v>0</v>
      </c>
      <c r="Z4037" s="6">
        <f>IFERROR((Table1[[#This Row],[Total Cost SDG]]/Table1[[#This Row],[Volume MT/Head]]),0)</f>
        <v>0</v>
      </c>
      <c r="AA4037" s="57" t="e">
        <f t="shared" si="339"/>
        <v>#DIV/0!</v>
      </c>
      <c r="AB4037" s="57">
        <f>IFERROR((Table1[[#This Row],[Total Cost USD]]/Table1[[#This Row],[Volume MT/Head]]),0)</f>
        <v>0</v>
      </c>
      <c r="AD4037" s="6">
        <f>Table1[[#This Row],[Volume MT/Head]]-Table1[[#This Row],[Delivered MT]]</f>
        <v>0</v>
      </c>
      <c r="AE4037" s="6">
        <f>Table1[[#This Row],[Delivered MT]]*Table1[[#This Row],[Average Cost SDG/MT]]</f>
        <v>0</v>
      </c>
    </row>
    <row r="4038" spans="1:31" hidden="1" x14ac:dyDescent="0.2">
      <c r="A4038" s="1">
        <v>4049</v>
      </c>
      <c r="P4038" s="6">
        <f t="shared" si="336"/>
        <v>0</v>
      </c>
      <c r="R4038" s="6">
        <f t="shared" si="337"/>
        <v>0</v>
      </c>
      <c r="S4038" s="57">
        <f t="shared" si="335"/>
        <v>0</v>
      </c>
      <c r="T4038" s="6">
        <f>Table1[[#This Row],[Volume in Units]]*Table1[[#This Row],[Price SDG/Unit]]</f>
        <v>0</v>
      </c>
      <c r="U4038" s="57">
        <f>Table1[[#This Row],[Volume MT/Head]]*Table1[[#This Row],[Price USD/(MT/Head)]]</f>
        <v>0</v>
      </c>
      <c r="W4038" s="28">
        <f>Table1[[#This Row],[Commission SDG/MT]]*Table1[[#This Row],[Volume in Units]]</f>
        <v>0</v>
      </c>
      <c r="Y4038" s="28">
        <f t="shared" si="338"/>
        <v>0</v>
      </c>
      <c r="Z4038" s="6">
        <f>IFERROR((Table1[[#This Row],[Total Cost SDG]]/Table1[[#This Row],[Volume MT/Head]]),0)</f>
        <v>0</v>
      </c>
      <c r="AA4038" s="57" t="e">
        <f t="shared" si="339"/>
        <v>#DIV/0!</v>
      </c>
      <c r="AB4038" s="57">
        <f>IFERROR((Table1[[#This Row],[Total Cost USD]]/Table1[[#This Row],[Volume MT/Head]]),0)</f>
        <v>0</v>
      </c>
      <c r="AD4038" s="6">
        <f>Table1[[#This Row],[Volume MT/Head]]-Table1[[#This Row],[Delivered MT]]</f>
        <v>0</v>
      </c>
      <c r="AE4038" s="6">
        <f>Table1[[#This Row],[Delivered MT]]*Table1[[#This Row],[Average Cost SDG/MT]]</f>
        <v>0</v>
      </c>
    </row>
    <row r="4039" spans="1:31" hidden="1" x14ac:dyDescent="0.2">
      <c r="A4039" s="1">
        <v>4050</v>
      </c>
      <c r="P4039" s="6">
        <f t="shared" si="336"/>
        <v>0</v>
      </c>
      <c r="R4039" s="6">
        <f t="shared" si="337"/>
        <v>0</v>
      </c>
      <c r="S4039" s="57">
        <f t="shared" si="335"/>
        <v>0</v>
      </c>
      <c r="T4039" s="6">
        <f>Table1[[#This Row],[Volume in Units]]*Table1[[#This Row],[Price SDG/Unit]]</f>
        <v>0</v>
      </c>
      <c r="U4039" s="57">
        <f>Table1[[#This Row],[Volume MT/Head]]*Table1[[#This Row],[Price USD/(MT/Head)]]</f>
        <v>0</v>
      </c>
      <c r="W4039" s="28">
        <f>Table1[[#This Row],[Commission SDG/MT]]*Table1[[#This Row],[Volume in Units]]</f>
        <v>0</v>
      </c>
      <c r="Y4039" s="28">
        <f t="shared" si="338"/>
        <v>0</v>
      </c>
      <c r="Z4039" s="6">
        <f>IFERROR((Table1[[#This Row],[Total Cost SDG]]/Table1[[#This Row],[Volume MT/Head]]),0)</f>
        <v>0</v>
      </c>
      <c r="AA4039" s="57" t="e">
        <f t="shared" si="339"/>
        <v>#DIV/0!</v>
      </c>
      <c r="AB4039" s="57">
        <f>IFERROR((Table1[[#This Row],[Total Cost USD]]/Table1[[#This Row],[Volume MT/Head]]),0)</f>
        <v>0</v>
      </c>
      <c r="AD4039" s="6">
        <f>Table1[[#This Row],[Volume MT/Head]]-Table1[[#This Row],[Delivered MT]]</f>
        <v>0</v>
      </c>
      <c r="AE4039" s="6">
        <f>Table1[[#This Row],[Delivered MT]]*Table1[[#This Row],[Average Cost SDG/MT]]</f>
        <v>0</v>
      </c>
    </row>
    <row r="4040" spans="1:31" hidden="1" x14ac:dyDescent="0.2">
      <c r="A4040" s="1">
        <v>4051</v>
      </c>
      <c r="P4040" s="6">
        <f t="shared" si="336"/>
        <v>0</v>
      </c>
      <c r="R4040" s="6">
        <f t="shared" si="337"/>
        <v>0</v>
      </c>
      <c r="S4040" s="57">
        <f t="shared" si="335"/>
        <v>0</v>
      </c>
      <c r="T4040" s="6">
        <f>Table1[[#This Row],[Volume in Units]]*Table1[[#This Row],[Price SDG/Unit]]</f>
        <v>0</v>
      </c>
      <c r="U4040" s="57">
        <f>Table1[[#This Row],[Volume MT/Head]]*Table1[[#This Row],[Price USD/(MT/Head)]]</f>
        <v>0</v>
      </c>
      <c r="W4040" s="28">
        <f>Table1[[#This Row],[Commission SDG/MT]]*Table1[[#This Row],[Volume in Units]]</f>
        <v>0</v>
      </c>
      <c r="Y4040" s="28">
        <f t="shared" si="338"/>
        <v>0</v>
      </c>
      <c r="Z4040" s="6">
        <f>IFERROR((Table1[[#This Row],[Total Cost SDG]]/Table1[[#This Row],[Volume MT/Head]]),0)</f>
        <v>0</v>
      </c>
      <c r="AA4040" s="57" t="e">
        <f t="shared" si="339"/>
        <v>#DIV/0!</v>
      </c>
      <c r="AB4040" s="57">
        <f>IFERROR((Table1[[#This Row],[Total Cost USD]]/Table1[[#This Row],[Volume MT/Head]]),0)</f>
        <v>0</v>
      </c>
      <c r="AD4040" s="6">
        <f>Table1[[#This Row],[Volume MT/Head]]-Table1[[#This Row],[Delivered MT]]</f>
        <v>0</v>
      </c>
      <c r="AE4040" s="6">
        <f>Table1[[#This Row],[Delivered MT]]*Table1[[#This Row],[Average Cost SDG/MT]]</f>
        <v>0</v>
      </c>
    </row>
    <row r="4041" spans="1:31" hidden="1" x14ac:dyDescent="0.2">
      <c r="A4041" s="1">
        <v>4052</v>
      </c>
      <c r="P4041" s="6">
        <f t="shared" si="336"/>
        <v>0</v>
      </c>
      <c r="R4041" s="6">
        <f t="shared" si="337"/>
        <v>0</v>
      </c>
      <c r="S4041" s="57">
        <f t="shared" si="335"/>
        <v>0</v>
      </c>
      <c r="T4041" s="6">
        <f>Table1[[#This Row],[Volume in Units]]*Table1[[#This Row],[Price SDG/Unit]]</f>
        <v>0</v>
      </c>
      <c r="U4041" s="57">
        <f>Table1[[#This Row],[Volume MT/Head]]*Table1[[#This Row],[Price USD/(MT/Head)]]</f>
        <v>0</v>
      </c>
      <c r="W4041" s="28">
        <f>Table1[[#This Row],[Commission SDG/MT]]*Table1[[#This Row],[Volume in Units]]</f>
        <v>0</v>
      </c>
      <c r="Y4041" s="28">
        <f t="shared" si="338"/>
        <v>0</v>
      </c>
      <c r="Z4041" s="6">
        <f>IFERROR((Table1[[#This Row],[Total Cost SDG]]/Table1[[#This Row],[Volume MT/Head]]),0)</f>
        <v>0</v>
      </c>
      <c r="AA4041" s="57" t="e">
        <f t="shared" si="339"/>
        <v>#DIV/0!</v>
      </c>
      <c r="AB4041" s="57">
        <f>IFERROR((Table1[[#This Row],[Total Cost USD]]/Table1[[#This Row],[Volume MT/Head]]),0)</f>
        <v>0</v>
      </c>
      <c r="AD4041" s="6">
        <f>Table1[[#This Row],[Volume MT/Head]]-Table1[[#This Row],[Delivered MT]]</f>
        <v>0</v>
      </c>
      <c r="AE4041" s="6">
        <f>Table1[[#This Row],[Delivered MT]]*Table1[[#This Row],[Average Cost SDG/MT]]</f>
        <v>0</v>
      </c>
    </row>
    <row r="4042" spans="1:31" hidden="1" x14ac:dyDescent="0.2">
      <c r="A4042" s="1">
        <v>4053</v>
      </c>
      <c r="P4042" s="6">
        <f t="shared" si="336"/>
        <v>0</v>
      </c>
      <c r="R4042" s="6">
        <f t="shared" si="337"/>
        <v>0</v>
      </c>
      <c r="S4042" s="57">
        <f t="shared" si="335"/>
        <v>0</v>
      </c>
      <c r="T4042" s="6">
        <f>Table1[[#This Row],[Volume in Units]]*Table1[[#This Row],[Price SDG/Unit]]</f>
        <v>0</v>
      </c>
      <c r="U4042" s="57">
        <f>Table1[[#This Row],[Volume MT/Head]]*Table1[[#This Row],[Price USD/(MT/Head)]]</f>
        <v>0</v>
      </c>
      <c r="W4042" s="28">
        <f>Table1[[#This Row],[Commission SDG/MT]]*Table1[[#This Row],[Volume in Units]]</f>
        <v>0</v>
      </c>
      <c r="Y4042" s="28">
        <f t="shared" si="338"/>
        <v>0</v>
      </c>
      <c r="Z4042" s="6">
        <f>IFERROR((Table1[[#This Row],[Total Cost SDG]]/Table1[[#This Row],[Volume MT/Head]]),0)</f>
        <v>0</v>
      </c>
      <c r="AA4042" s="57" t="e">
        <f t="shared" si="339"/>
        <v>#DIV/0!</v>
      </c>
      <c r="AB4042" s="57">
        <f>IFERROR((Table1[[#This Row],[Total Cost USD]]/Table1[[#This Row],[Volume MT/Head]]),0)</f>
        <v>0</v>
      </c>
      <c r="AD4042" s="6">
        <f>Table1[[#This Row],[Volume MT/Head]]-Table1[[#This Row],[Delivered MT]]</f>
        <v>0</v>
      </c>
      <c r="AE4042" s="6">
        <f>Table1[[#This Row],[Delivered MT]]*Table1[[#This Row],[Average Cost SDG/MT]]</f>
        <v>0</v>
      </c>
    </row>
    <row r="4043" spans="1:31" hidden="1" x14ac:dyDescent="0.2">
      <c r="A4043" s="1">
        <v>4054</v>
      </c>
      <c r="P4043" s="6">
        <f t="shared" si="336"/>
        <v>0</v>
      </c>
      <c r="R4043" s="6">
        <f t="shared" si="337"/>
        <v>0</v>
      </c>
      <c r="S4043" s="57">
        <f t="shared" si="335"/>
        <v>0</v>
      </c>
      <c r="T4043" s="6">
        <f>Table1[[#This Row],[Volume in Units]]*Table1[[#This Row],[Price SDG/Unit]]</f>
        <v>0</v>
      </c>
      <c r="U4043" s="57">
        <f>Table1[[#This Row],[Volume MT/Head]]*Table1[[#This Row],[Price USD/(MT/Head)]]</f>
        <v>0</v>
      </c>
      <c r="W4043" s="28">
        <f>Table1[[#This Row],[Commission SDG/MT]]*Table1[[#This Row],[Volume in Units]]</f>
        <v>0</v>
      </c>
      <c r="Y4043" s="28">
        <f t="shared" si="338"/>
        <v>0</v>
      </c>
      <c r="Z4043" s="6">
        <f>IFERROR((Table1[[#This Row],[Total Cost SDG]]/Table1[[#This Row],[Volume MT/Head]]),0)</f>
        <v>0</v>
      </c>
      <c r="AA4043" s="57" t="e">
        <f t="shared" si="339"/>
        <v>#DIV/0!</v>
      </c>
      <c r="AB4043" s="57">
        <f>IFERROR((Table1[[#This Row],[Total Cost USD]]/Table1[[#This Row],[Volume MT/Head]]),0)</f>
        <v>0</v>
      </c>
      <c r="AD4043" s="6">
        <f>Table1[[#This Row],[Volume MT/Head]]-Table1[[#This Row],[Delivered MT]]</f>
        <v>0</v>
      </c>
      <c r="AE4043" s="6">
        <f>Table1[[#This Row],[Delivered MT]]*Table1[[#This Row],[Average Cost SDG/MT]]</f>
        <v>0</v>
      </c>
    </row>
    <row r="4044" spans="1:31" hidden="1" x14ac:dyDescent="0.2">
      <c r="A4044" s="1">
        <v>4055</v>
      </c>
      <c r="P4044" s="6">
        <f t="shared" si="336"/>
        <v>0</v>
      </c>
      <c r="R4044" s="6">
        <f t="shared" si="337"/>
        <v>0</v>
      </c>
      <c r="S4044" s="57">
        <f t="shared" si="335"/>
        <v>0</v>
      </c>
      <c r="T4044" s="6">
        <f>Table1[[#This Row],[Volume in Units]]*Table1[[#This Row],[Price SDG/Unit]]</f>
        <v>0</v>
      </c>
      <c r="U4044" s="57">
        <f>Table1[[#This Row],[Volume MT/Head]]*Table1[[#This Row],[Price USD/(MT/Head)]]</f>
        <v>0</v>
      </c>
      <c r="W4044" s="28">
        <f>Table1[[#This Row],[Commission SDG/MT]]*Table1[[#This Row],[Volume in Units]]</f>
        <v>0</v>
      </c>
      <c r="Y4044" s="28">
        <f t="shared" si="338"/>
        <v>0</v>
      </c>
      <c r="Z4044" s="6">
        <f>IFERROR((Table1[[#This Row],[Total Cost SDG]]/Table1[[#This Row],[Volume MT/Head]]),0)</f>
        <v>0</v>
      </c>
      <c r="AA4044" s="57" t="e">
        <f t="shared" si="339"/>
        <v>#DIV/0!</v>
      </c>
      <c r="AB4044" s="57">
        <f>IFERROR((Table1[[#This Row],[Total Cost USD]]/Table1[[#This Row],[Volume MT/Head]]),0)</f>
        <v>0</v>
      </c>
      <c r="AD4044" s="6">
        <f>Table1[[#This Row],[Volume MT/Head]]-Table1[[#This Row],[Delivered MT]]</f>
        <v>0</v>
      </c>
      <c r="AE4044" s="6">
        <f>Table1[[#This Row],[Delivered MT]]*Table1[[#This Row],[Average Cost SDG/MT]]</f>
        <v>0</v>
      </c>
    </row>
    <row r="4045" spans="1:31" hidden="1" x14ac:dyDescent="0.2">
      <c r="A4045" s="1">
        <v>4056</v>
      </c>
      <c r="P4045" s="6">
        <f t="shared" si="336"/>
        <v>0</v>
      </c>
      <c r="R4045" s="6">
        <f t="shared" si="337"/>
        <v>0</v>
      </c>
      <c r="S4045" s="57">
        <f t="shared" si="335"/>
        <v>0</v>
      </c>
      <c r="T4045" s="6">
        <f>Table1[[#This Row],[Volume in Units]]*Table1[[#This Row],[Price SDG/Unit]]</f>
        <v>0</v>
      </c>
      <c r="U4045" s="57">
        <f>Table1[[#This Row],[Volume MT/Head]]*Table1[[#This Row],[Price USD/(MT/Head)]]</f>
        <v>0</v>
      </c>
      <c r="W4045" s="28">
        <f>Table1[[#This Row],[Commission SDG/MT]]*Table1[[#This Row],[Volume in Units]]</f>
        <v>0</v>
      </c>
      <c r="Y4045" s="28">
        <f t="shared" si="338"/>
        <v>0</v>
      </c>
      <c r="Z4045" s="6">
        <f>IFERROR((Table1[[#This Row],[Total Cost SDG]]/Table1[[#This Row],[Volume MT/Head]]),0)</f>
        <v>0</v>
      </c>
      <c r="AA4045" s="57" t="e">
        <f t="shared" si="339"/>
        <v>#DIV/0!</v>
      </c>
      <c r="AB4045" s="57">
        <f>IFERROR((Table1[[#This Row],[Total Cost USD]]/Table1[[#This Row],[Volume MT/Head]]),0)</f>
        <v>0</v>
      </c>
      <c r="AD4045" s="6">
        <f>Table1[[#This Row],[Volume MT/Head]]-Table1[[#This Row],[Delivered MT]]</f>
        <v>0</v>
      </c>
      <c r="AE4045" s="6">
        <f>Table1[[#This Row],[Delivered MT]]*Table1[[#This Row],[Average Cost SDG/MT]]</f>
        <v>0</v>
      </c>
    </row>
    <row r="4046" spans="1:31" hidden="1" x14ac:dyDescent="0.2">
      <c r="A4046" s="1">
        <v>4057</v>
      </c>
      <c r="P4046" s="6">
        <f t="shared" si="336"/>
        <v>0</v>
      </c>
      <c r="R4046" s="6">
        <f t="shared" si="337"/>
        <v>0</v>
      </c>
      <c r="S4046" s="57">
        <f t="shared" si="335"/>
        <v>0</v>
      </c>
      <c r="T4046" s="6">
        <f>Table1[[#This Row],[Volume in Units]]*Table1[[#This Row],[Price SDG/Unit]]</f>
        <v>0</v>
      </c>
      <c r="U4046" s="57">
        <f>Table1[[#This Row],[Volume MT/Head]]*Table1[[#This Row],[Price USD/(MT/Head)]]</f>
        <v>0</v>
      </c>
      <c r="W4046" s="28">
        <f>Table1[[#This Row],[Commission SDG/MT]]*Table1[[#This Row],[Volume in Units]]</f>
        <v>0</v>
      </c>
      <c r="Y4046" s="28">
        <f t="shared" si="338"/>
        <v>0</v>
      </c>
      <c r="Z4046" s="6">
        <f>IFERROR((Table1[[#This Row],[Total Cost SDG]]/Table1[[#This Row],[Volume MT/Head]]),0)</f>
        <v>0</v>
      </c>
      <c r="AA4046" s="57" t="e">
        <f t="shared" si="339"/>
        <v>#DIV/0!</v>
      </c>
      <c r="AB4046" s="57">
        <f>IFERROR((Table1[[#This Row],[Total Cost USD]]/Table1[[#This Row],[Volume MT/Head]]),0)</f>
        <v>0</v>
      </c>
      <c r="AD4046" s="6">
        <f>Table1[[#This Row],[Volume MT/Head]]-Table1[[#This Row],[Delivered MT]]</f>
        <v>0</v>
      </c>
      <c r="AE4046" s="6">
        <f>Table1[[#This Row],[Delivered MT]]*Table1[[#This Row],[Average Cost SDG/MT]]</f>
        <v>0</v>
      </c>
    </row>
    <row r="4047" spans="1:31" hidden="1" x14ac:dyDescent="0.2">
      <c r="A4047" s="1">
        <v>4058</v>
      </c>
      <c r="P4047" s="6">
        <f t="shared" si="336"/>
        <v>0</v>
      </c>
      <c r="R4047" s="6">
        <f t="shared" si="337"/>
        <v>0</v>
      </c>
      <c r="S4047" s="57">
        <f t="shared" si="335"/>
        <v>0</v>
      </c>
      <c r="T4047" s="6">
        <f>Table1[[#This Row],[Volume in Units]]*Table1[[#This Row],[Price SDG/Unit]]</f>
        <v>0</v>
      </c>
      <c r="U4047" s="57">
        <f>Table1[[#This Row],[Volume MT/Head]]*Table1[[#This Row],[Price USD/(MT/Head)]]</f>
        <v>0</v>
      </c>
      <c r="W4047" s="28">
        <f>Table1[[#This Row],[Commission SDG/MT]]*Table1[[#This Row],[Volume in Units]]</f>
        <v>0</v>
      </c>
      <c r="Y4047" s="28">
        <f t="shared" si="338"/>
        <v>0</v>
      </c>
      <c r="Z4047" s="6">
        <f>IFERROR((Table1[[#This Row],[Total Cost SDG]]/Table1[[#This Row],[Volume MT/Head]]),0)</f>
        <v>0</v>
      </c>
      <c r="AA4047" s="57" t="e">
        <f t="shared" si="339"/>
        <v>#DIV/0!</v>
      </c>
      <c r="AB4047" s="57">
        <f>IFERROR((Table1[[#This Row],[Total Cost USD]]/Table1[[#This Row],[Volume MT/Head]]),0)</f>
        <v>0</v>
      </c>
      <c r="AD4047" s="6">
        <f>Table1[[#This Row],[Volume MT/Head]]-Table1[[#This Row],[Delivered MT]]</f>
        <v>0</v>
      </c>
      <c r="AE4047" s="6">
        <f>Table1[[#This Row],[Delivered MT]]*Table1[[#This Row],[Average Cost SDG/MT]]</f>
        <v>0</v>
      </c>
    </row>
    <row r="4048" spans="1:31" hidden="1" x14ac:dyDescent="0.2">
      <c r="A4048" s="1">
        <v>4059</v>
      </c>
      <c r="P4048" s="6">
        <f t="shared" si="336"/>
        <v>0</v>
      </c>
      <c r="R4048" s="6">
        <f t="shared" si="337"/>
        <v>0</v>
      </c>
      <c r="S4048" s="57">
        <f t="shared" si="335"/>
        <v>0</v>
      </c>
      <c r="T4048" s="6">
        <f>Table1[[#This Row],[Volume in Units]]*Table1[[#This Row],[Price SDG/Unit]]</f>
        <v>0</v>
      </c>
      <c r="U4048" s="57">
        <f>Table1[[#This Row],[Volume MT/Head]]*Table1[[#This Row],[Price USD/(MT/Head)]]</f>
        <v>0</v>
      </c>
      <c r="W4048" s="28">
        <f>Table1[[#This Row],[Commission SDG/MT]]*Table1[[#This Row],[Volume in Units]]</f>
        <v>0</v>
      </c>
      <c r="Y4048" s="28">
        <f t="shared" si="338"/>
        <v>0</v>
      </c>
      <c r="Z4048" s="6">
        <f>IFERROR((Table1[[#This Row],[Total Cost SDG]]/Table1[[#This Row],[Volume MT/Head]]),0)</f>
        <v>0</v>
      </c>
      <c r="AA4048" s="57" t="e">
        <f t="shared" si="339"/>
        <v>#DIV/0!</v>
      </c>
      <c r="AB4048" s="57">
        <f>IFERROR((Table1[[#This Row],[Total Cost USD]]/Table1[[#This Row],[Volume MT/Head]]),0)</f>
        <v>0</v>
      </c>
      <c r="AD4048" s="6">
        <f>Table1[[#This Row],[Volume MT/Head]]-Table1[[#This Row],[Delivered MT]]</f>
        <v>0</v>
      </c>
      <c r="AE4048" s="6">
        <f>Table1[[#This Row],[Delivered MT]]*Table1[[#This Row],[Average Cost SDG/MT]]</f>
        <v>0</v>
      </c>
    </row>
    <row r="4049" spans="1:31" hidden="1" x14ac:dyDescent="0.2">
      <c r="A4049" s="1">
        <v>4060</v>
      </c>
      <c r="P4049" s="6">
        <f t="shared" si="336"/>
        <v>0</v>
      </c>
      <c r="R4049" s="6">
        <f t="shared" si="337"/>
        <v>0</v>
      </c>
      <c r="S4049" s="57">
        <f t="shared" si="335"/>
        <v>0</v>
      </c>
      <c r="T4049" s="6">
        <f>Table1[[#This Row],[Volume in Units]]*Table1[[#This Row],[Price SDG/Unit]]</f>
        <v>0</v>
      </c>
      <c r="U4049" s="57">
        <f>Table1[[#This Row],[Volume MT/Head]]*Table1[[#This Row],[Price USD/(MT/Head)]]</f>
        <v>0</v>
      </c>
      <c r="W4049" s="28">
        <f>Table1[[#This Row],[Commission SDG/MT]]*Table1[[#This Row],[Volume in Units]]</f>
        <v>0</v>
      </c>
      <c r="Y4049" s="28">
        <f t="shared" si="338"/>
        <v>0</v>
      </c>
      <c r="Z4049" s="6">
        <f>IFERROR((Table1[[#This Row],[Total Cost SDG]]/Table1[[#This Row],[Volume MT/Head]]),0)</f>
        <v>0</v>
      </c>
      <c r="AA4049" s="57" t="e">
        <f t="shared" si="339"/>
        <v>#DIV/0!</v>
      </c>
      <c r="AB4049" s="57">
        <f>IFERROR((Table1[[#This Row],[Total Cost USD]]/Table1[[#This Row],[Volume MT/Head]]),0)</f>
        <v>0</v>
      </c>
      <c r="AD4049" s="6">
        <f>Table1[[#This Row],[Volume MT/Head]]-Table1[[#This Row],[Delivered MT]]</f>
        <v>0</v>
      </c>
      <c r="AE4049" s="6">
        <f>Table1[[#This Row],[Delivered MT]]*Table1[[#This Row],[Average Cost SDG/MT]]</f>
        <v>0</v>
      </c>
    </row>
    <row r="4050" spans="1:31" hidden="1" x14ac:dyDescent="0.2">
      <c r="A4050" s="1">
        <v>4061</v>
      </c>
      <c r="P4050" s="6">
        <f t="shared" si="336"/>
        <v>0</v>
      </c>
      <c r="R4050" s="6">
        <f t="shared" si="337"/>
        <v>0</v>
      </c>
      <c r="S4050" s="57">
        <f t="shared" si="335"/>
        <v>0</v>
      </c>
      <c r="T4050" s="6">
        <f>Table1[[#This Row],[Volume in Units]]*Table1[[#This Row],[Price SDG/Unit]]</f>
        <v>0</v>
      </c>
      <c r="U4050" s="57">
        <f>Table1[[#This Row],[Volume MT/Head]]*Table1[[#This Row],[Price USD/(MT/Head)]]</f>
        <v>0</v>
      </c>
      <c r="W4050" s="28">
        <f>Table1[[#This Row],[Commission SDG/MT]]*Table1[[#This Row],[Volume in Units]]</f>
        <v>0</v>
      </c>
      <c r="Y4050" s="28">
        <f t="shared" si="338"/>
        <v>0</v>
      </c>
      <c r="Z4050" s="6">
        <f>IFERROR((Table1[[#This Row],[Total Cost SDG]]/Table1[[#This Row],[Volume MT/Head]]),0)</f>
        <v>0</v>
      </c>
      <c r="AA4050" s="57" t="e">
        <f t="shared" si="339"/>
        <v>#DIV/0!</v>
      </c>
      <c r="AB4050" s="57">
        <f>IFERROR((Table1[[#This Row],[Total Cost USD]]/Table1[[#This Row],[Volume MT/Head]]),0)</f>
        <v>0</v>
      </c>
      <c r="AD4050" s="6">
        <f>Table1[[#This Row],[Volume MT/Head]]-Table1[[#This Row],[Delivered MT]]</f>
        <v>0</v>
      </c>
      <c r="AE4050" s="6">
        <f>Table1[[#This Row],[Delivered MT]]*Table1[[#This Row],[Average Cost SDG/MT]]</f>
        <v>0</v>
      </c>
    </row>
    <row r="4051" spans="1:31" hidden="1" x14ac:dyDescent="0.2">
      <c r="A4051" s="1">
        <v>4062</v>
      </c>
      <c r="P4051" s="6">
        <f t="shared" si="336"/>
        <v>0</v>
      </c>
      <c r="R4051" s="6">
        <f t="shared" si="337"/>
        <v>0</v>
      </c>
      <c r="S4051" s="57">
        <f t="shared" si="335"/>
        <v>0</v>
      </c>
      <c r="T4051" s="6">
        <f>Table1[[#This Row],[Volume in Units]]*Table1[[#This Row],[Price SDG/Unit]]</f>
        <v>0</v>
      </c>
      <c r="U4051" s="57">
        <f>Table1[[#This Row],[Volume MT/Head]]*Table1[[#This Row],[Price USD/(MT/Head)]]</f>
        <v>0</v>
      </c>
      <c r="W4051" s="28">
        <f>Table1[[#This Row],[Commission SDG/MT]]*Table1[[#This Row],[Volume in Units]]</f>
        <v>0</v>
      </c>
      <c r="Y4051" s="28">
        <f t="shared" si="338"/>
        <v>0</v>
      </c>
      <c r="Z4051" s="6">
        <f>IFERROR((Table1[[#This Row],[Total Cost SDG]]/Table1[[#This Row],[Volume MT/Head]]),0)</f>
        <v>0</v>
      </c>
      <c r="AA4051" s="57" t="e">
        <f t="shared" si="339"/>
        <v>#DIV/0!</v>
      </c>
      <c r="AB4051" s="57">
        <f>IFERROR((Table1[[#This Row],[Total Cost USD]]/Table1[[#This Row],[Volume MT/Head]]),0)</f>
        <v>0</v>
      </c>
      <c r="AD4051" s="6">
        <f>Table1[[#This Row],[Volume MT/Head]]-Table1[[#This Row],[Delivered MT]]</f>
        <v>0</v>
      </c>
      <c r="AE4051" s="6">
        <f>Table1[[#This Row],[Delivered MT]]*Table1[[#This Row],[Average Cost SDG/MT]]</f>
        <v>0</v>
      </c>
    </row>
    <row r="4052" spans="1:31" hidden="1" x14ac:dyDescent="0.2">
      <c r="A4052" s="1">
        <v>4063</v>
      </c>
      <c r="P4052" s="6">
        <f t="shared" si="336"/>
        <v>0</v>
      </c>
      <c r="R4052" s="6">
        <f t="shared" si="337"/>
        <v>0</v>
      </c>
      <c r="S4052" s="57">
        <f t="shared" si="335"/>
        <v>0</v>
      </c>
      <c r="T4052" s="6">
        <f>Table1[[#This Row],[Volume in Units]]*Table1[[#This Row],[Price SDG/Unit]]</f>
        <v>0</v>
      </c>
      <c r="U4052" s="57">
        <f>Table1[[#This Row],[Volume MT/Head]]*Table1[[#This Row],[Price USD/(MT/Head)]]</f>
        <v>0</v>
      </c>
      <c r="W4052" s="28">
        <f>Table1[[#This Row],[Commission SDG/MT]]*Table1[[#This Row],[Volume in Units]]</f>
        <v>0</v>
      </c>
      <c r="Y4052" s="28">
        <f t="shared" si="338"/>
        <v>0</v>
      </c>
      <c r="Z4052" s="6">
        <f>IFERROR((Table1[[#This Row],[Total Cost SDG]]/Table1[[#This Row],[Volume MT/Head]]),0)</f>
        <v>0</v>
      </c>
      <c r="AA4052" s="57" t="e">
        <f t="shared" si="339"/>
        <v>#DIV/0!</v>
      </c>
      <c r="AB4052" s="57">
        <f>IFERROR((Table1[[#This Row],[Total Cost USD]]/Table1[[#This Row],[Volume MT/Head]]),0)</f>
        <v>0</v>
      </c>
      <c r="AD4052" s="6">
        <f>Table1[[#This Row],[Volume MT/Head]]-Table1[[#This Row],[Delivered MT]]</f>
        <v>0</v>
      </c>
      <c r="AE4052" s="6">
        <f>Table1[[#This Row],[Delivered MT]]*Table1[[#This Row],[Average Cost SDG/MT]]</f>
        <v>0</v>
      </c>
    </row>
    <row r="4053" spans="1:31" hidden="1" x14ac:dyDescent="0.2">
      <c r="A4053" s="1">
        <v>4064</v>
      </c>
      <c r="P4053" s="6">
        <f t="shared" si="336"/>
        <v>0</v>
      </c>
      <c r="R4053" s="6">
        <f t="shared" si="337"/>
        <v>0</v>
      </c>
      <c r="S4053" s="57">
        <f t="shared" si="335"/>
        <v>0</v>
      </c>
      <c r="T4053" s="6">
        <f>Table1[[#This Row],[Volume in Units]]*Table1[[#This Row],[Price SDG/Unit]]</f>
        <v>0</v>
      </c>
      <c r="U4053" s="57">
        <f>Table1[[#This Row],[Volume MT/Head]]*Table1[[#This Row],[Price USD/(MT/Head)]]</f>
        <v>0</v>
      </c>
      <c r="W4053" s="28">
        <f>Table1[[#This Row],[Commission SDG/MT]]*Table1[[#This Row],[Volume in Units]]</f>
        <v>0</v>
      </c>
      <c r="Y4053" s="28">
        <f t="shared" si="338"/>
        <v>0</v>
      </c>
      <c r="Z4053" s="6">
        <f>IFERROR((Table1[[#This Row],[Total Cost SDG]]/Table1[[#This Row],[Volume MT/Head]]),0)</f>
        <v>0</v>
      </c>
      <c r="AA4053" s="57" t="e">
        <f t="shared" si="339"/>
        <v>#DIV/0!</v>
      </c>
      <c r="AB4053" s="57">
        <f>IFERROR((Table1[[#This Row],[Total Cost USD]]/Table1[[#This Row],[Volume MT/Head]]),0)</f>
        <v>0</v>
      </c>
      <c r="AD4053" s="6">
        <f>Table1[[#This Row],[Volume MT/Head]]-Table1[[#This Row],[Delivered MT]]</f>
        <v>0</v>
      </c>
      <c r="AE4053" s="6">
        <f>Table1[[#This Row],[Delivered MT]]*Table1[[#This Row],[Average Cost SDG/MT]]</f>
        <v>0</v>
      </c>
    </row>
    <row r="4054" spans="1:31" hidden="1" x14ac:dyDescent="0.2">
      <c r="A4054" s="1">
        <v>4065</v>
      </c>
      <c r="P4054" s="6">
        <f t="shared" si="336"/>
        <v>0</v>
      </c>
      <c r="R4054" s="6">
        <f t="shared" si="337"/>
        <v>0</v>
      </c>
      <c r="S4054" s="57">
        <f t="shared" si="335"/>
        <v>0</v>
      </c>
      <c r="T4054" s="6">
        <f>Table1[[#This Row],[Volume in Units]]*Table1[[#This Row],[Price SDG/Unit]]</f>
        <v>0</v>
      </c>
      <c r="U4054" s="57">
        <f>Table1[[#This Row],[Volume MT/Head]]*Table1[[#This Row],[Price USD/(MT/Head)]]</f>
        <v>0</v>
      </c>
      <c r="W4054" s="28">
        <f>Table1[[#This Row],[Commission SDG/MT]]*Table1[[#This Row],[Volume in Units]]</f>
        <v>0</v>
      </c>
      <c r="Y4054" s="28">
        <f t="shared" si="338"/>
        <v>0</v>
      </c>
      <c r="Z4054" s="6">
        <f>IFERROR((Table1[[#This Row],[Total Cost SDG]]/Table1[[#This Row],[Volume MT/Head]]),0)</f>
        <v>0</v>
      </c>
      <c r="AA4054" s="57" t="e">
        <f t="shared" si="339"/>
        <v>#DIV/0!</v>
      </c>
      <c r="AB4054" s="57">
        <f>IFERROR((Table1[[#This Row],[Total Cost USD]]/Table1[[#This Row],[Volume MT/Head]]),0)</f>
        <v>0</v>
      </c>
      <c r="AD4054" s="6">
        <f>Table1[[#This Row],[Volume MT/Head]]-Table1[[#This Row],[Delivered MT]]</f>
        <v>0</v>
      </c>
      <c r="AE4054" s="6">
        <f>Table1[[#This Row],[Delivered MT]]*Table1[[#This Row],[Average Cost SDG/MT]]</f>
        <v>0</v>
      </c>
    </row>
    <row r="4055" spans="1:31" hidden="1" x14ac:dyDescent="0.2">
      <c r="A4055" s="1">
        <v>4066</v>
      </c>
      <c r="P4055" s="6">
        <f t="shared" si="336"/>
        <v>0</v>
      </c>
      <c r="R4055" s="6">
        <f t="shared" si="337"/>
        <v>0</v>
      </c>
      <c r="S4055" s="57">
        <f t="shared" si="335"/>
        <v>0</v>
      </c>
      <c r="T4055" s="6">
        <f>Table1[[#This Row],[Volume in Units]]*Table1[[#This Row],[Price SDG/Unit]]</f>
        <v>0</v>
      </c>
      <c r="U4055" s="57">
        <f>Table1[[#This Row],[Volume MT/Head]]*Table1[[#This Row],[Price USD/(MT/Head)]]</f>
        <v>0</v>
      </c>
      <c r="W4055" s="28">
        <f>Table1[[#This Row],[Commission SDG/MT]]*Table1[[#This Row],[Volume in Units]]</f>
        <v>0</v>
      </c>
      <c r="Y4055" s="28">
        <f t="shared" si="338"/>
        <v>0</v>
      </c>
      <c r="Z4055" s="6">
        <f>IFERROR((Table1[[#This Row],[Total Cost SDG]]/Table1[[#This Row],[Volume MT/Head]]),0)</f>
        <v>0</v>
      </c>
      <c r="AA4055" s="57" t="e">
        <f t="shared" si="339"/>
        <v>#DIV/0!</v>
      </c>
      <c r="AB4055" s="57">
        <f>IFERROR((Table1[[#This Row],[Total Cost USD]]/Table1[[#This Row],[Volume MT/Head]]),0)</f>
        <v>0</v>
      </c>
      <c r="AD4055" s="6">
        <f>Table1[[#This Row],[Volume MT/Head]]-Table1[[#This Row],[Delivered MT]]</f>
        <v>0</v>
      </c>
      <c r="AE4055" s="6">
        <f>Table1[[#This Row],[Delivered MT]]*Table1[[#This Row],[Average Cost SDG/MT]]</f>
        <v>0</v>
      </c>
    </row>
    <row r="4056" spans="1:31" hidden="1" x14ac:dyDescent="0.2">
      <c r="A4056" s="1">
        <v>4067</v>
      </c>
      <c r="P4056" s="6">
        <f t="shared" si="336"/>
        <v>0</v>
      </c>
      <c r="R4056" s="6">
        <f t="shared" si="337"/>
        <v>0</v>
      </c>
      <c r="S4056" s="57">
        <f t="shared" si="335"/>
        <v>0</v>
      </c>
      <c r="T4056" s="6">
        <f>Table1[[#This Row],[Volume in Units]]*Table1[[#This Row],[Price SDG/Unit]]</f>
        <v>0</v>
      </c>
      <c r="U4056" s="57">
        <f>Table1[[#This Row],[Volume MT/Head]]*Table1[[#This Row],[Price USD/(MT/Head)]]</f>
        <v>0</v>
      </c>
      <c r="W4056" s="28">
        <f>Table1[[#This Row],[Commission SDG/MT]]*Table1[[#This Row],[Volume in Units]]</f>
        <v>0</v>
      </c>
      <c r="Y4056" s="28">
        <f t="shared" si="338"/>
        <v>0</v>
      </c>
      <c r="Z4056" s="6">
        <f>IFERROR((Table1[[#This Row],[Total Cost SDG]]/Table1[[#This Row],[Volume MT/Head]]),0)</f>
        <v>0</v>
      </c>
      <c r="AA4056" s="57" t="e">
        <f t="shared" si="339"/>
        <v>#DIV/0!</v>
      </c>
      <c r="AB4056" s="57">
        <f>IFERROR((Table1[[#This Row],[Total Cost USD]]/Table1[[#This Row],[Volume MT/Head]]),0)</f>
        <v>0</v>
      </c>
      <c r="AD4056" s="6">
        <f>Table1[[#This Row],[Volume MT/Head]]-Table1[[#This Row],[Delivered MT]]</f>
        <v>0</v>
      </c>
      <c r="AE4056" s="6">
        <f>Table1[[#This Row],[Delivered MT]]*Table1[[#This Row],[Average Cost SDG/MT]]</f>
        <v>0</v>
      </c>
    </row>
    <row r="4057" spans="1:31" hidden="1" x14ac:dyDescent="0.2">
      <c r="A4057" s="1">
        <v>4068</v>
      </c>
      <c r="P4057" s="6">
        <f t="shared" si="336"/>
        <v>0</v>
      </c>
      <c r="R4057" s="6">
        <f t="shared" si="337"/>
        <v>0</v>
      </c>
      <c r="S4057" s="57">
        <f t="shared" ref="S4057:S4120" si="340">IFERROR((R4057/F4057),0)</f>
        <v>0</v>
      </c>
      <c r="T4057" s="6">
        <f>Table1[[#This Row],[Volume in Units]]*Table1[[#This Row],[Price SDG/Unit]]</f>
        <v>0</v>
      </c>
      <c r="U4057" s="57">
        <f>Table1[[#This Row],[Volume MT/Head]]*Table1[[#This Row],[Price USD/(MT/Head)]]</f>
        <v>0</v>
      </c>
      <c r="W4057" s="28">
        <f>Table1[[#This Row],[Commission SDG/MT]]*Table1[[#This Row],[Volume in Units]]</f>
        <v>0</v>
      </c>
      <c r="Y4057" s="28">
        <f t="shared" si="338"/>
        <v>0</v>
      </c>
      <c r="Z4057" s="6">
        <f>IFERROR((Table1[[#This Row],[Total Cost SDG]]/Table1[[#This Row],[Volume MT/Head]]),0)</f>
        <v>0</v>
      </c>
      <c r="AA4057" s="57" t="e">
        <f t="shared" si="339"/>
        <v>#DIV/0!</v>
      </c>
      <c r="AB4057" s="57">
        <f>IFERROR((Table1[[#This Row],[Total Cost USD]]/Table1[[#This Row],[Volume MT/Head]]),0)</f>
        <v>0</v>
      </c>
      <c r="AD4057" s="6">
        <f>Table1[[#This Row],[Volume MT/Head]]-Table1[[#This Row],[Delivered MT]]</f>
        <v>0</v>
      </c>
      <c r="AE4057" s="6">
        <f>Table1[[#This Row],[Delivered MT]]*Table1[[#This Row],[Average Cost SDG/MT]]</f>
        <v>0</v>
      </c>
    </row>
    <row r="4058" spans="1:31" hidden="1" x14ac:dyDescent="0.2">
      <c r="A4058" s="1">
        <v>4069</v>
      </c>
      <c r="P4058" s="6">
        <f t="shared" si="336"/>
        <v>0</v>
      </c>
      <c r="R4058" s="6">
        <f t="shared" si="337"/>
        <v>0</v>
      </c>
      <c r="S4058" s="57">
        <f t="shared" si="340"/>
        <v>0</v>
      </c>
      <c r="T4058" s="6">
        <f>Table1[[#This Row],[Volume in Units]]*Table1[[#This Row],[Price SDG/Unit]]</f>
        <v>0</v>
      </c>
      <c r="U4058" s="57">
        <f>Table1[[#This Row],[Volume MT/Head]]*Table1[[#This Row],[Price USD/(MT/Head)]]</f>
        <v>0</v>
      </c>
      <c r="W4058" s="28">
        <f>Table1[[#This Row],[Commission SDG/MT]]*Table1[[#This Row],[Volume in Units]]</f>
        <v>0</v>
      </c>
      <c r="Y4058" s="28">
        <f t="shared" si="338"/>
        <v>0</v>
      </c>
      <c r="Z4058" s="6">
        <f>IFERROR((Table1[[#This Row],[Total Cost SDG]]/Table1[[#This Row],[Volume MT/Head]]),0)</f>
        <v>0</v>
      </c>
      <c r="AA4058" s="57" t="e">
        <f t="shared" si="339"/>
        <v>#DIV/0!</v>
      </c>
      <c r="AB4058" s="57">
        <f>IFERROR((Table1[[#This Row],[Total Cost USD]]/Table1[[#This Row],[Volume MT/Head]]),0)</f>
        <v>0</v>
      </c>
      <c r="AD4058" s="6">
        <f>Table1[[#This Row],[Volume MT/Head]]-Table1[[#This Row],[Delivered MT]]</f>
        <v>0</v>
      </c>
      <c r="AE4058" s="6">
        <f>Table1[[#This Row],[Delivered MT]]*Table1[[#This Row],[Average Cost SDG/MT]]</f>
        <v>0</v>
      </c>
    </row>
    <row r="4059" spans="1:31" hidden="1" x14ac:dyDescent="0.2">
      <c r="A4059" s="1">
        <v>4070</v>
      </c>
      <c r="P4059" s="6">
        <f t="shared" si="336"/>
        <v>0</v>
      </c>
      <c r="R4059" s="6">
        <f t="shared" si="337"/>
        <v>0</v>
      </c>
      <c r="S4059" s="57">
        <f t="shared" si="340"/>
        <v>0</v>
      </c>
      <c r="T4059" s="6">
        <f>Table1[[#This Row],[Volume in Units]]*Table1[[#This Row],[Price SDG/Unit]]</f>
        <v>0</v>
      </c>
      <c r="U4059" s="57">
        <f>Table1[[#This Row],[Volume MT/Head]]*Table1[[#This Row],[Price USD/(MT/Head)]]</f>
        <v>0</v>
      </c>
      <c r="W4059" s="28">
        <f>Table1[[#This Row],[Commission SDG/MT]]*Table1[[#This Row],[Volume in Units]]</f>
        <v>0</v>
      </c>
      <c r="Y4059" s="28">
        <f t="shared" si="338"/>
        <v>0</v>
      </c>
      <c r="Z4059" s="6">
        <f>IFERROR((Table1[[#This Row],[Total Cost SDG]]/Table1[[#This Row],[Volume MT/Head]]),0)</f>
        <v>0</v>
      </c>
      <c r="AA4059" s="57" t="e">
        <f t="shared" si="339"/>
        <v>#DIV/0!</v>
      </c>
      <c r="AB4059" s="57">
        <f>IFERROR((Table1[[#This Row],[Total Cost USD]]/Table1[[#This Row],[Volume MT/Head]]),0)</f>
        <v>0</v>
      </c>
      <c r="AD4059" s="6">
        <f>Table1[[#This Row],[Volume MT/Head]]-Table1[[#This Row],[Delivered MT]]</f>
        <v>0</v>
      </c>
      <c r="AE4059" s="6">
        <f>Table1[[#This Row],[Delivered MT]]*Table1[[#This Row],[Average Cost SDG/MT]]</f>
        <v>0</v>
      </c>
    </row>
    <row r="4060" spans="1:31" hidden="1" x14ac:dyDescent="0.2">
      <c r="A4060" s="1">
        <v>4071</v>
      </c>
      <c r="P4060" s="6">
        <f t="shared" si="336"/>
        <v>0</v>
      </c>
      <c r="R4060" s="6">
        <f t="shared" si="337"/>
        <v>0</v>
      </c>
      <c r="S4060" s="57">
        <f t="shared" si="340"/>
        <v>0</v>
      </c>
      <c r="T4060" s="6">
        <f>Table1[[#This Row],[Volume in Units]]*Table1[[#This Row],[Price SDG/Unit]]</f>
        <v>0</v>
      </c>
      <c r="U4060" s="57">
        <f>Table1[[#This Row],[Volume MT/Head]]*Table1[[#This Row],[Price USD/(MT/Head)]]</f>
        <v>0</v>
      </c>
      <c r="W4060" s="28">
        <f>Table1[[#This Row],[Commission SDG/MT]]*Table1[[#This Row],[Volume in Units]]</f>
        <v>0</v>
      </c>
      <c r="Y4060" s="28">
        <f t="shared" si="338"/>
        <v>0</v>
      </c>
      <c r="Z4060" s="6">
        <f>IFERROR((Table1[[#This Row],[Total Cost SDG]]/Table1[[#This Row],[Volume MT/Head]]),0)</f>
        <v>0</v>
      </c>
      <c r="AA4060" s="57" t="e">
        <f t="shared" si="339"/>
        <v>#DIV/0!</v>
      </c>
      <c r="AB4060" s="57">
        <f>IFERROR((Table1[[#This Row],[Total Cost USD]]/Table1[[#This Row],[Volume MT/Head]]),0)</f>
        <v>0</v>
      </c>
      <c r="AD4060" s="6">
        <f>Table1[[#This Row],[Volume MT/Head]]-Table1[[#This Row],[Delivered MT]]</f>
        <v>0</v>
      </c>
      <c r="AE4060" s="6">
        <f>Table1[[#This Row],[Delivered MT]]*Table1[[#This Row],[Average Cost SDG/MT]]</f>
        <v>0</v>
      </c>
    </row>
    <row r="4061" spans="1:31" hidden="1" x14ac:dyDescent="0.2">
      <c r="A4061" s="1">
        <v>4072</v>
      </c>
      <c r="P4061" s="6">
        <f t="shared" si="336"/>
        <v>0</v>
      </c>
      <c r="R4061" s="6">
        <f t="shared" si="337"/>
        <v>0</v>
      </c>
      <c r="S4061" s="57">
        <f t="shared" si="340"/>
        <v>0</v>
      </c>
      <c r="T4061" s="6">
        <f>Table1[[#This Row],[Volume in Units]]*Table1[[#This Row],[Price SDG/Unit]]</f>
        <v>0</v>
      </c>
      <c r="U4061" s="57">
        <f>Table1[[#This Row],[Volume MT/Head]]*Table1[[#This Row],[Price USD/(MT/Head)]]</f>
        <v>0</v>
      </c>
      <c r="W4061" s="28">
        <f>Table1[[#This Row],[Commission SDG/MT]]*Table1[[#This Row],[Volume in Units]]</f>
        <v>0</v>
      </c>
      <c r="Y4061" s="28">
        <f t="shared" si="338"/>
        <v>0</v>
      </c>
      <c r="Z4061" s="6">
        <f>IFERROR((Table1[[#This Row],[Total Cost SDG]]/Table1[[#This Row],[Volume MT/Head]]),0)</f>
        <v>0</v>
      </c>
      <c r="AA4061" s="57" t="e">
        <f t="shared" si="339"/>
        <v>#DIV/0!</v>
      </c>
      <c r="AB4061" s="57">
        <f>IFERROR((Table1[[#This Row],[Total Cost USD]]/Table1[[#This Row],[Volume MT/Head]]),0)</f>
        <v>0</v>
      </c>
      <c r="AD4061" s="6">
        <f>Table1[[#This Row],[Volume MT/Head]]-Table1[[#This Row],[Delivered MT]]</f>
        <v>0</v>
      </c>
      <c r="AE4061" s="6">
        <f>Table1[[#This Row],[Delivered MT]]*Table1[[#This Row],[Average Cost SDG/MT]]</f>
        <v>0</v>
      </c>
    </row>
    <row r="4062" spans="1:31" hidden="1" x14ac:dyDescent="0.2">
      <c r="A4062" s="1">
        <v>4073</v>
      </c>
      <c r="P4062" s="6">
        <f t="shared" si="336"/>
        <v>0</v>
      </c>
      <c r="R4062" s="6">
        <f t="shared" si="337"/>
        <v>0</v>
      </c>
      <c r="S4062" s="57">
        <f t="shared" si="340"/>
        <v>0</v>
      </c>
      <c r="T4062" s="6">
        <f>Table1[[#This Row],[Volume in Units]]*Table1[[#This Row],[Price SDG/Unit]]</f>
        <v>0</v>
      </c>
      <c r="U4062" s="57">
        <f>Table1[[#This Row],[Volume MT/Head]]*Table1[[#This Row],[Price USD/(MT/Head)]]</f>
        <v>0</v>
      </c>
      <c r="W4062" s="28">
        <f>Table1[[#This Row],[Commission SDG/MT]]*Table1[[#This Row],[Volume in Units]]</f>
        <v>0</v>
      </c>
      <c r="Y4062" s="28">
        <f t="shared" si="338"/>
        <v>0</v>
      </c>
      <c r="Z4062" s="6">
        <f>IFERROR((Table1[[#This Row],[Total Cost SDG]]/Table1[[#This Row],[Volume MT/Head]]),0)</f>
        <v>0</v>
      </c>
      <c r="AA4062" s="57" t="e">
        <f t="shared" si="339"/>
        <v>#DIV/0!</v>
      </c>
      <c r="AB4062" s="57">
        <f>IFERROR((Table1[[#This Row],[Total Cost USD]]/Table1[[#This Row],[Volume MT/Head]]),0)</f>
        <v>0</v>
      </c>
      <c r="AD4062" s="6">
        <f>Table1[[#This Row],[Volume MT/Head]]-Table1[[#This Row],[Delivered MT]]</f>
        <v>0</v>
      </c>
      <c r="AE4062" s="6">
        <f>Table1[[#This Row],[Delivered MT]]*Table1[[#This Row],[Average Cost SDG/MT]]</f>
        <v>0</v>
      </c>
    </row>
    <row r="4063" spans="1:31" hidden="1" x14ac:dyDescent="0.2">
      <c r="A4063" s="1">
        <v>4074</v>
      </c>
      <c r="P4063" s="6">
        <f t="shared" si="336"/>
        <v>0</v>
      </c>
      <c r="R4063" s="6">
        <f t="shared" si="337"/>
        <v>0</v>
      </c>
      <c r="S4063" s="57">
        <f t="shared" si="340"/>
        <v>0</v>
      </c>
      <c r="T4063" s="6">
        <f>Table1[[#This Row],[Volume in Units]]*Table1[[#This Row],[Price SDG/Unit]]</f>
        <v>0</v>
      </c>
      <c r="U4063" s="57">
        <f>Table1[[#This Row],[Volume MT/Head]]*Table1[[#This Row],[Price USD/(MT/Head)]]</f>
        <v>0</v>
      </c>
      <c r="W4063" s="28">
        <f>Table1[[#This Row],[Commission SDG/MT]]*Table1[[#This Row],[Volume in Units]]</f>
        <v>0</v>
      </c>
      <c r="Y4063" s="28">
        <f t="shared" si="338"/>
        <v>0</v>
      </c>
      <c r="Z4063" s="6">
        <f>IFERROR((Table1[[#This Row],[Total Cost SDG]]/Table1[[#This Row],[Volume MT/Head]]),0)</f>
        <v>0</v>
      </c>
      <c r="AA4063" s="57" t="e">
        <f t="shared" si="339"/>
        <v>#DIV/0!</v>
      </c>
      <c r="AB4063" s="57">
        <f>IFERROR((Table1[[#This Row],[Total Cost USD]]/Table1[[#This Row],[Volume MT/Head]]),0)</f>
        <v>0</v>
      </c>
      <c r="AD4063" s="6">
        <f>Table1[[#This Row],[Volume MT/Head]]-Table1[[#This Row],[Delivered MT]]</f>
        <v>0</v>
      </c>
      <c r="AE4063" s="6">
        <f>Table1[[#This Row],[Delivered MT]]*Table1[[#This Row],[Average Cost SDG/MT]]</f>
        <v>0</v>
      </c>
    </row>
    <row r="4064" spans="1:31" hidden="1" x14ac:dyDescent="0.2">
      <c r="A4064" s="1">
        <v>4075</v>
      </c>
      <c r="P4064" s="6">
        <f t="shared" si="336"/>
        <v>0</v>
      </c>
      <c r="R4064" s="6">
        <f t="shared" si="337"/>
        <v>0</v>
      </c>
      <c r="S4064" s="57">
        <f t="shared" si="340"/>
        <v>0</v>
      </c>
      <c r="T4064" s="6">
        <f>Table1[[#This Row],[Volume in Units]]*Table1[[#This Row],[Price SDG/Unit]]</f>
        <v>0</v>
      </c>
      <c r="U4064" s="57">
        <f>Table1[[#This Row],[Volume MT/Head]]*Table1[[#This Row],[Price USD/(MT/Head)]]</f>
        <v>0</v>
      </c>
      <c r="W4064" s="28">
        <f>Table1[[#This Row],[Commission SDG/MT]]*Table1[[#This Row],[Volume in Units]]</f>
        <v>0</v>
      </c>
      <c r="Y4064" s="28">
        <f t="shared" si="338"/>
        <v>0</v>
      </c>
      <c r="Z4064" s="6">
        <f>IFERROR((Table1[[#This Row],[Total Cost SDG]]/Table1[[#This Row],[Volume MT/Head]]),0)</f>
        <v>0</v>
      </c>
      <c r="AA4064" s="57" t="e">
        <f t="shared" si="339"/>
        <v>#DIV/0!</v>
      </c>
      <c r="AB4064" s="57">
        <f>IFERROR((Table1[[#This Row],[Total Cost USD]]/Table1[[#This Row],[Volume MT/Head]]),0)</f>
        <v>0</v>
      </c>
      <c r="AD4064" s="6">
        <f>Table1[[#This Row],[Volume MT/Head]]-Table1[[#This Row],[Delivered MT]]</f>
        <v>0</v>
      </c>
      <c r="AE4064" s="6">
        <f>Table1[[#This Row],[Delivered MT]]*Table1[[#This Row],[Average Cost SDG/MT]]</f>
        <v>0</v>
      </c>
    </row>
    <row r="4065" spans="1:31" hidden="1" x14ac:dyDescent="0.2">
      <c r="A4065" s="1">
        <v>4076</v>
      </c>
      <c r="P4065" s="6">
        <f t="shared" si="336"/>
        <v>0</v>
      </c>
      <c r="R4065" s="6">
        <f t="shared" si="337"/>
        <v>0</v>
      </c>
      <c r="S4065" s="57">
        <f t="shared" si="340"/>
        <v>0</v>
      </c>
      <c r="T4065" s="6">
        <f>Table1[[#This Row],[Volume in Units]]*Table1[[#This Row],[Price SDG/Unit]]</f>
        <v>0</v>
      </c>
      <c r="U4065" s="57">
        <f>Table1[[#This Row],[Volume MT/Head]]*Table1[[#This Row],[Price USD/(MT/Head)]]</f>
        <v>0</v>
      </c>
      <c r="W4065" s="28">
        <f>Table1[[#This Row],[Commission SDG/MT]]*Table1[[#This Row],[Volume in Units]]</f>
        <v>0</v>
      </c>
      <c r="Y4065" s="28">
        <f t="shared" si="338"/>
        <v>0</v>
      </c>
      <c r="Z4065" s="6">
        <f>IFERROR((Table1[[#This Row],[Total Cost SDG]]/Table1[[#This Row],[Volume MT/Head]]),0)</f>
        <v>0</v>
      </c>
      <c r="AA4065" s="57" t="e">
        <f t="shared" si="339"/>
        <v>#DIV/0!</v>
      </c>
      <c r="AB4065" s="57">
        <f>IFERROR((Table1[[#This Row],[Total Cost USD]]/Table1[[#This Row],[Volume MT/Head]]),0)</f>
        <v>0</v>
      </c>
      <c r="AD4065" s="6">
        <f>Table1[[#This Row],[Volume MT/Head]]-Table1[[#This Row],[Delivered MT]]</f>
        <v>0</v>
      </c>
      <c r="AE4065" s="6">
        <f>Table1[[#This Row],[Delivered MT]]*Table1[[#This Row],[Average Cost SDG/MT]]</f>
        <v>0</v>
      </c>
    </row>
    <row r="4066" spans="1:31" hidden="1" x14ac:dyDescent="0.2">
      <c r="A4066" s="1">
        <v>4077</v>
      </c>
      <c r="P4066" s="6">
        <f t="shared" si="336"/>
        <v>0</v>
      </c>
      <c r="R4066" s="6">
        <f t="shared" si="337"/>
        <v>0</v>
      </c>
      <c r="S4066" s="57">
        <f t="shared" si="340"/>
        <v>0</v>
      </c>
      <c r="T4066" s="6">
        <f>Table1[[#This Row],[Volume in Units]]*Table1[[#This Row],[Price SDG/Unit]]</f>
        <v>0</v>
      </c>
      <c r="U4066" s="57">
        <f>Table1[[#This Row],[Volume MT/Head]]*Table1[[#This Row],[Price USD/(MT/Head)]]</f>
        <v>0</v>
      </c>
      <c r="W4066" s="28">
        <f>Table1[[#This Row],[Commission SDG/MT]]*Table1[[#This Row],[Volume in Units]]</f>
        <v>0</v>
      </c>
      <c r="Y4066" s="28">
        <f t="shared" si="338"/>
        <v>0</v>
      </c>
      <c r="Z4066" s="6">
        <f>IFERROR((Table1[[#This Row],[Total Cost SDG]]/Table1[[#This Row],[Volume MT/Head]]),0)</f>
        <v>0</v>
      </c>
      <c r="AA4066" s="57" t="e">
        <f t="shared" si="339"/>
        <v>#DIV/0!</v>
      </c>
      <c r="AB4066" s="57">
        <f>IFERROR((Table1[[#This Row],[Total Cost USD]]/Table1[[#This Row],[Volume MT/Head]]),0)</f>
        <v>0</v>
      </c>
      <c r="AD4066" s="6">
        <f>Table1[[#This Row],[Volume MT/Head]]-Table1[[#This Row],[Delivered MT]]</f>
        <v>0</v>
      </c>
      <c r="AE4066" s="6">
        <f>Table1[[#This Row],[Delivered MT]]*Table1[[#This Row],[Average Cost SDG/MT]]</f>
        <v>0</v>
      </c>
    </row>
    <row r="4067" spans="1:31" hidden="1" x14ac:dyDescent="0.2">
      <c r="A4067" s="1">
        <v>4078</v>
      </c>
      <c r="P4067" s="6">
        <f t="shared" si="336"/>
        <v>0</v>
      </c>
      <c r="R4067" s="6">
        <f t="shared" si="337"/>
        <v>0</v>
      </c>
      <c r="S4067" s="57">
        <f t="shared" si="340"/>
        <v>0</v>
      </c>
      <c r="T4067" s="6">
        <f>Table1[[#This Row],[Volume in Units]]*Table1[[#This Row],[Price SDG/Unit]]</f>
        <v>0</v>
      </c>
      <c r="U4067" s="57">
        <f>Table1[[#This Row],[Volume MT/Head]]*Table1[[#This Row],[Price USD/(MT/Head)]]</f>
        <v>0</v>
      </c>
      <c r="W4067" s="28">
        <f>Table1[[#This Row],[Commission SDG/MT]]*Table1[[#This Row],[Volume in Units]]</f>
        <v>0</v>
      </c>
      <c r="Y4067" s="28">
        <f t="shared" si="338"/>
        <v>0</v>
      </c>
      <c r="Z4067" s="6">
        <f>IFERROR((Table1[[#This Row],[Total Cost SDG]]/Table1[[#This Row],[Volume MT/Head]]),0)</f>
        <v>0</v>
      </c>
      <c r="AA4067" s="57" t="e">
        <f t="shared" si="339"/>
        <v>#DIV/0!</v>
      </c>
      <c r="AB4067" s="57">
        <f>IFERROR((Table1[[#This Row],[Total Cost USD]]/Table1[[#This Row],[Volume MT/Head]]),0)</f>
        <v>0</v>
      </c>
      <c r="AD4067" s="6">
        <f>Table1[[#This Row],[Volume MT/Head]]-Table1[[#This Row],[Delivered MT]]</f>
        <v>0</v>
      </c>
      <c r="AE4067" s="6">
        <f>Table1[[#This Row],[Delivered MT]]*Table1[[#This Row],[Average Cost SDG/MT]]</f>
        <v>0</v>
      </c>
    </row>
    <row r="4068" spans="1:31" hidden="1" x14ac:dyDescent="0.2">
      <c r="A4068" s="1">
        <v>4079</v>
      </c>
      <c r="P4068" s="6">
        <f t="shared" si="336"/>
        <v>0</v>
      </c>
      <c r="R4068" s="6">
        <f t="shared" si="337"/>
        <v>0</v>
      </c>
      <c r="S4068" s="57">
        <f t="shared" si="340"/>
        <v>0</v>
      </c>
      <c r="T4068" s="6">
        <f>Table1[[#This Row],[Volume in Units]]*Table1[[#This Row],[Price SDG/Unit]]</f>
        <v>0</v>
      </c>
      <c r="U4068" s="57">
        <f>Table1[[#This Row],[Volume MT/Head]]*Table1[[#This Row],[Price USD/(MT/Head)]]</f>
        <v>0</v>
      </c>
      <c r="W4068" s="28">
        <f>Table1[[#This Row],[Commission SDG/MT]]*Table1[[#This Row],[Volume in Units]]</f>
        <v>0</v>
      </c>
      <c r="Y4068" s="28">
        <f t="shared" si="338"/>
        <v>0</v>
      </c>
      <c r="Z4068" s="6">
        <f>IFERROR((Table1[[#This Row],[Total Cost SDG]]/Table1[[#This Row],[Volume MT/Head]]),0)</f>
        <v>0</v>
      </c>
      <c r="AA4068" s="57" t="e">
        <f t="shared" si="339"/>
        <v>#DIV/0!</v>
      </c>
      <c r="AB4068" s="57">
        <f>IFERROR((Table1[[#This Row],[Total Cost USD]]/Table1[[#This Row],[Volume MT/Head]]),0)</f>
        <v>0</v>
      </c>
      <c r="AD4068" s="6">
        <f>Table1[[#This Row],[Volume MT/Head]]-Table1[[#This Row],[Delivered MT]]</f>
        <v>0</v>
      </c>
      <c r="AE4068" s="6">
        <f>Table1[[#This Row],[Delivered MT]]*Table1[[#This Row],[Average Cost SDG/MT]]</f>
        <v>0</v>
      </c>
    </row>
    <row r="4069" spans="1:31" hidden="1" x14ac:dyDescent="0.2">
      <c r="A4069" s="1">
        <v>4080</v>
      </c>
      <c r="P4069" s="6">
        <f t="shared" si="336"/>
        <v>0</v>
      </c>
      <c r="R4069" s="6">
        <f t="shared" si="337"/>
        <v>0</v>
      </c>
      <c r="S4069" s="57">
        <f t="shared" si="340"/>
        <v>0</v>
      </c>
      <c r="T4069" s="6">
        <f>Table1[[#This Row],[Volume in Units]]*Table1[[#This Row],[Price SDG/Unit]]</f>
        <v>0</v>
      </c>
      <c r="U4069" s="57">
        <f>Table1[[#This Row],[Volume MT/Head]]*Table1[[#This Row],[Price USD/(MT/Head)]]</f>
        <v>0</v>
      </c>
      <c r="W4069" s="28">
        <f>Table1[[#This Row],[Commission SDG/MT]]*Table1[[#This Row],[Volume in Units]]</f>
        <v>0</v>
      </c>
      <c r="Y4069" s="28">
        <f t="shared" si="338"/>
        <v>0</v>
      </c>
      <c r="Z4069" s="6">
        <f>IFERROR((Table1[[#This Row],[Total Cost SDG]]/Table1[[#This Row],[Volume MT/Head]]),0)</f>
        <v>0</v>
      </c>
      <c r="AA4069" s="57" t="e">
        <f t="shared" si="339"/>
        <v>#DIV/0!</v>
      </c>
      <c r="AB4069" s="57">
        <f>IFERROR((Table1[[#This Row],[Total Cost USD]]/Table1[[#This Row],[Volume MT/Head]]),0)</f>
        <v>0</v>
      </c>
      <c r="AD4069" s="6">
        <f>Table1[[#This Row],[Volume MT/Head]]-Table1[[#This Row],[Delivered MT]]</f>
        <v>0</v>
      </c>
      <c r="AE4069" s="6">
        <f>Table1[[#This Row],[Delivered MT]]*Table1[[#This Row],[Average Cost SDG/MT]]</f>
        <v>0</v>
      </c>
    </row>
    <row r="4070" spans="1:31" hidden="1" x14ac:dyDescent="0.2">
      <c r="A4070" s="1">
        <v>4081</v>
      </c>
      <c r="P4070" s="6">
        <f t="shared" si="336"/>
        <v>0</v>
      </c>
      <c r="R4070" s="6">
        <f t="shared" si="337"/>
        <v>0</v>
      </c>
      <c r="S4070" s="57">
        <f t="shared" si="340"/>
        <v>0</v>
      </c>
      <c r="T4070" s="6">
        <f>Table1[[#This Row],[Volume in Units]]*Table1[[#This Row],[Price SDG/Unit]]</f>
        <v>0</v>
      </c>
      <c r="U4070" s="57">
        <f>Table1[[#This Row],[Volume MT/Head]]*Table1[[#This Row],[Price USD/(MT/Head)]]</f>
        <v>0</v>
      </c>
      <c r="W4070" s="28">
        <f>Table1[[#This Row],[Commission SDG/MT]]*Table1[[#This Row],[Volume in Units]]</f>
        <v>0</v>
      </c>
      <c r="Y4070" s="28">
        <f t="shared" si="338"/>
        <v>0</v>
      </c>
      <c r="Z4070" s="6">
        <f>IFERROR((Table1[[#This Row],[Total Cost SDG]]/Table1[[#This Row],[Volume MT/Head]]),0)</f>
        <v>0</v>
      </c>
      <c r="AA4070" s="57" t="e">
        <f t="shared" si="339"/>
        <v>#DIV/0!</v>
      </c>
      <c r="AB4070" s="57">
        <f>IFERROR((Table1[[#This Row],[Total Cost USD]]/Table1[[#This Row],[Volume MT/Head]]),0)</f>
        <v>0</v>
      </c>
      <c r="AD4070" s="6">
        <f>Table1[[#This Row],[Volume MT/Head]]-Table1[[#This Row],[Delivered MT]]</f>
        <v>0</v>
      </c>
      <c r="AE4070" s="6">
        <f>Table1[[#This Row],[Delivered MT]]*Table1[[#This Row],[Average Cost SDG/MT]]</f>
        <v>0</v>
      </c>
    </row>
    <row r="4071" spans="1:31" hidden="1" x14ac:dyDescent="0.2">
      <c r="A4071" s="1">
        <v>4082</v>
      </c>
      <c r="P4071" s="6">
        <f t="shared" si="336"/>
        <v>0</v>
      </c>
      <c r="R4071" s="6">
        <f t="shared" si="337"/>
        <v>0</v>
      </c>
      <c r="S4071" s="57">
        <f t="shared" si="340"/>
        <v>0</v>
      </c>
      <c r="T4071" s="6">
        <f>Table1[[#This Row],[Volume in Units]]*Table1[[#This Row],[Price SDG/Unit]]</f>
        <v>0</v>
      </c>
      <c r="U4071" s="57">
        <f>Table1[[#This Row],[Volume MT/Head]]*Table1[[#This Row],[Price USD/(MT/Head)]]</f>
        <v>0</v>
      </c>
      <c r="W4071" s="28">
        <f>Table1[[#This Row],[Commission SDG/MT]]*Table1[[#This Row],[Volume in Units]]</f>
        <v>0</v>
      </c>
      <c r="Y4071" s="28">
        <f t="shared" si="338"/>
        <v>0</v>
      </c>
      <c r="Z4071" s="6">
        <f>IFERROR((Table1[[#This Row],[Total Cost SDG]]/Table1[[#This Row],[Volume MT/Head]]),0)</f>
        <v>0</v>
      </c>
      <c r="AA4071" s="57" t="e">
        <f t="shared" si="339"/>
        <v>#DIV/0!</v>
      </c>
      <c r="AB4071" s="57">
        <f>IFERROR((Table1[[#This Row],[Total Cost USD]]/Table1[[#This Row],[Volume MT/Head]]),0)</f>
        <v>0</v>
      </c>
      <c r="AD4071" s="6">
        <f>Table1[[#This Row],[Volume MT/Head]]-Table1[[#This Row],[Delivered MT]]</f>
        <v>0</v>
      </c>
      <c r="AE4071" s="6">
        <f>Table1[[#This Row],[Delivered MT]]*Table1[[#This Row],[Average Cost SDG/MT]]</f>
        <v>0</v>
      </c>
    </row>
    <row r="4072" spans="1:31" hidden="1" x14ac:dyDescent="0.2">
      <c r="A4072" s="1">
        <v>4083</v>
      </c>
      <c r="P4072" s="6">
        <f t="shared" si="336"/>
        <v>0</v>
      </c>
      <c r="R4072" s="6">
        <f t="shared" si="337"/>
        <v>0</v>
      </c>
      <c r="S4072" s="57">
        <f t="shared" si="340"/>
        <v>0</v>
      </c>
      <c r="T4072" s="6">
        <f>Table1[[#This Row],[Volume in Units]]*Table1[[#This Row],[Price SDG/Unit]]</f>
        <v>0</v>
      </c>
      <c r="U4072" s="57">
        <f>Table1[[#This Row],[Volume MT/Head]]*Table1[[#This Row],[Price USD/(MT/Head)]]</f>
        <v>0</v>
      </c>
      <c r="W4072" s="28">
        <f>Table1[[#This Row],[Commission SDG/MT]]*Table1[[#This Row],[Volume in Units]]</f>
        <v>0</v>
      </c>
      <c r="Y4072" s="28">
        <f t="shared" si="338"/>
        <v>0</v>
      </c>
      <c r="Z4072" s="6">
        <f>IFERROR((Table1[[#This Row],[Total Cost SDG]]/Table1[[#This Row],[Volume MT/Head]]),0)</f>
        <v>0</v>
      </c>
      <c r="AA4072" s="57" t="e">
        <f t="shared" si="339"/>
        <v>#DIV/0!</v>
      </c>
      <c r="AB4072" s="57">
        <f>IFERROR((Table1[[#This Row],[Total Cost USD]]/Table1[[#This Row],[Volume MT/Head]]),0)</f>
        <v>0</v>
      </c>
      <c r="AD4072" s="6">
        <f>Table1[[#This Row],[Volume MT/Head]]-Table1[[#This Row],[Delivered MT]]</f>
        <v>0</v>
      </c>
      <c r="AE4072" s="6">
        <f>Table1[[#This Row],[Delivered MT]]*Table1[[#This Row],[Average Cost SDG/MT]]</f>
        <v>0</v>
      </c>
    </row>
    <row r="4073" spans="1:31" hidden="1" x14ac:dyDescent="0.2">
      <c r="A4073" s="1">
        <v>4084</v>
      </c>
      <c r="P4073" s="6">
        <f t="shared" si="336"/>
        <v>0</v>
      </c>
      <c r="R4073" s="6">
        <f t="shared" si="337"/>
        <v>0</v>
      </c>
      <c r="S4073" s="57">
        <f t="shared" si="340"/>
        <v>0</v>
      </c>
      <c r="T4073" s="6">
        <f>Table1[[#This Row],[Volume in Units]]*Table1[[#This Row],[Price SDG/Unit]]</f>
        <v>0</v>
      </c>
      <c r="U4073" s="57">
        <f>Table1[[#This Row],[Volume MT/Head]]*Table1[[#This Row],[Price USD/(MT/Head)]]</f>
        <v>0</v>
      </c>
      <c r="W4073" s="28">
        <f>Table1[[#This Row],[Commission SDG/MT]]*Table1[[#This Row],[Volume in Units]]</f>
        <v>0</v>
      </c>
      <c r="Y4073" s="28">
        <f t="shared" si="338"/>
        <v>0</v>
      </c>
      <c r="Z4073" s="6">
        <f>IFERROR((Table1[[#This Row],[Total Cost SDG]]/Table1[[#This Row],[Volume MT/Head]]),0)</f>
        <v>0</v>
      </c>
      <c r="AA4073" s="57" t="e">
        <f t="shared" si="339"/>
        <v>#DIV/0!</v>
      </c>
      <c r="AB4073" s="57">
        <f>IFERROR((Table1[[#This Row],[Total Cost USD]]/Table1[[#This Row],[Volume MT/Head]]),0)</f>
        <v>0</v>
      </c>
      <c r="AD4073" s="6">
        <f>Table1[[#This Row],[Volume MT/Head]]-Table1[[#This Row],[Delivered MT]]</f>
        <v>0</v>
      </c>
      <c r="AE4073" s="6">
        <f>Table1[[#This Row],[Delivered MT]]*Table1[[#This Row],[Average Cost SDG/MT]]</f>
        <v>0</v>
      </c>
    </row>
    <row r="4074" spans="1:31" hidden="1" x14ac:dyDescent="0.2">
      <c r="A4074" s="1">
        <v>4085</v>
      </c>
      <c r="P4074" s="6">
        <f t="shared" si="336"/>
        <v>0</v>
      </c>
      <c r="R4074" s="6">
        <f t="shared" si="337"/>
        <v>0</v>
      </c>
      <c r="S4074" s="57">
        <f t="shared" si="340"/>
        <v>0</v>
      </c>
      <c r="T4074" s="6">
        <f>Table1[[#This Row],[Volume in Units]]*Table1[[#This Row],[Price SDG/Unit]]</f>
        <v>0</v>
      </c>
      <c r="U4074" s="57">
        <f>Table1[[#This Row],[Volume MT/Head]]*Table1[[#This Row],[Price USD/(MT/Head)]]</f>
        <v>0</v>
      </c>
      <c r="W4074" s="28">
        <f>Table1[[#This Row],[Commission SDG/MT]]*Table1[[#This Row],[Volume in Units]]</f>
        <v>0</v>
      </c>
      <c r="Y4074" s="28">
        <f t="shared" si="338"/>
        <v>0</v>
      </c>
      <c r="Z4074" s="6">
        <f>IFERROR((Table1[[#This Row],[Total Cost SDG]]/Table1[[#This Row],[Volume MT/Head]]),0)</f>
        <v>0</v>
      </c>
      <c r="AA4074" s="57" t="e">
        <f t="shared" si="339"/>
        <v>#DIV/0!</v>
      </c>
      <c r="AB4074" s="57">
        <f>IFERROR((Table1[[#This Row],[Total Cost USD]]/Table1[[#This Row],[Volume MT/Head]]),0)</f>
        <v>0</v>
      </c>
      <c r="AD4074" s="6">
        <f>Table1[[#This Row],[Volume MT/Head]]-Table1[[#This Row],[Delivered MT]]</f>
        <v>0</v>
      </c>
      <c r="AE4074" s="6">
        <f>Table1[[#This Row],[Delivered MT]]*Table1[[#This Row],[Average Cost SDG/MT]]</f>
        <v>0</v>
      </c>
    </row>
    <row r="4075" spans="1:31" hidden="1" x14ac:dyDescent="0.2">
      <c r="A4075" s="1">
        <v>4086</v>
      </c>
      <c r="P4075" s="6">
        <f t="shared" si="336"/>
        <v>0</v>
      </c>
      <c r="R4075" s="6">
        <f t="shared" si="337"/>
        <v>0</v>
      </c>
      <c r="S4075" s="57">
        <f t="shared" si="340"/>
        <v>0</v>
      </c>
      <c r="T4075" s="6">
        <f>Table1[[#This Row],[Volume in Units]]*Table1[[#This Row],[Price SDG/Unit]]</f>
        <v>0</v>
      </c>
      <c r="U4075" s="57">
        <f>Table1[[#This Row],[Volume MT/Head]]*Table1[[#This Row],[Price USD/(MT/Head)]]</f>
        <v>0</v>
      </c>
      <c r="W4075" s="28">
        <f>Table1[[#This Row],[Commission SDG/MT]]*Table1[[#This Row],[Volume in Units]]</f>
        <v>0</v>
      </c>
      <c r="Y4075" s="28">
        <f t="shared" si="338"/>
        <v>0</v>
      </c>
      <c r="Z4075" s="6">
        <f>IFERROR((Table1[[#This Row],[Total Cost SDG]]/Table1[[#This Row],[Volume MT/Head]]),0)</f>
        <v>0</v>
      </c>
      <c r="AA4075" s="57" t="e">
        <f t="shared" si="339"/>
        <v>#DIV/0!</v>
      </c>
      <c r="AB4075" s="57">
        <f>IFERROR((Table1[[#This Row],[Total Cost USD]]/Table1[[#This Row],[Volume MT/Head]]),0)</f>
        <v>0</v>
      </c>
      <c r="AD4075" s="6">
        <f>Table1[[#This Row],[Volume MT/Head]]-Table1[[#This Row],[Delivered MT]]</f>
        <v>0</v>
      </c>
      <c r="AE4075" s="6">
        <f>Table1[[#This Row],[Delivered MT]]*Table1[[#This Row],[Average Cost SDG/MT]]</f>
        <v>0</v>
      </c>
    </row>
    <row r="4076" spans="1:31" hidden="1" x14ac:dyDescent="0.2">
      <c r="A4076" s="1">
        <v>4087</v>
      </c>
      <c r="P4076" s="6">
        <f t="shared" si="336"/>
        <v>0</v>
      </c>
      <c r="R4076" s="6">
        <f t="shared" si="337"/>
        <v>0</v>
      </c>
      <c r="S4076" s="57">
        <f t="shared" si="340"/>
        <v>0</v>
      </c>
      <c r="T4076" s="6">
        <f>Table1[[#This Row],[Volume in Units]]*Table1[[#This Row],[Price SDG/Unit]]</f>
        <v>0</v>
      </c>
      <c r="U4076" s="57">
        <f>Table1[[#This Row],[Volume MT/Head]]*Table1[[#This Row],[Price USD/(MT/Head)]]</f>
        <v>0</v>
      </c>
      <c r="W4076" s="28">
        <f>Table1[[#This Row],[Commission SDG/MT]]*Table1[[#This Row],[Volume in Units]]</f>
        <v>0</v>
      </c>
      <c r="Y4076" s="28">
        <f t="shared" si="338"/>
        <v>0</v>
      </c>
      <c r="Z4076" s="6">
        <f>IFERROR((Table1[[#This Row],[Total Cost SDG]]/Table1[[#This Row],[Volume MT/Head]]),0)</f>
        <v>0</v>
      </c>
      <c r="AA4076" s="57" t="e">
        <f t="shared" si="339"/>
        <v>#DIV/0!</v>
      </c>
      <c r="AB4076" s="57">
        <f>IFERROR((Table1[[#This Row],[Total Cost USD]]/Table1[[#This Row],[Volume MT/Head]]),0)</f>
        <v>0</v>
      </c>
      <c r="AD4076" s="6">
        <f>Table1[[#This Row],[Volume MT/Head]]-Table1[[#This Row],[Delivered MT]]</f>
        <v>0</v>
      </c>
      <c r="AE4076" s="6">
        <f>Table1[[#This Row],[Delivered MT]]*Table1[[#This Row],[Average Cost SDG/MT]]</f>
        <v>0</v>
      </c>
    </row>
    <row r="4077" spans="1:31" hidden="1" x14ac:dyDescent="0.2">
      <c r="A4077" s="1">
        <v>4088</v>
      </c>
      <c r="P4077" s="6">
        <f t="shared" si="336"/>
        <v>0</v>
      </c>
      <c r="R4077" s="6">
        <f t="shared" si="337"/>
        <v>0</v>
      </c>
      <c r="S4077" s="57">
        <f t="shared" si="340"/>
        <v>0</v>
      </c>
      <c r="T4077" s="6">
        <f>Table1[[#This Row],[Volume in Units]]*Table1[[#This Row],[Price SDG/Unit]]</f>
        <v>0</v>
      </c>
      <c r="U4077" s="57">
        <f>Table1[[#This Row],[Volume MT/Head]]*Table1[[#This Row],[Price USD/(MT/Head)]]</f>
        <v>0</v>
      </c>
      <c r="W4077" s="28">
        <f>Table1[[#This Row],[Commission SDG/MT]]*Table1[[#This Row],[Volume in Units]]</f>
        <v>0</v>
      </c>
      <c r="Y4077" s="28">
        <f t="shared" si="338"/>
        <v>0</v>
      </c>
      <c r="Z4077" s="6">
        <f>IFERROR((Table1[[#This Row],[Total Cost SDG]]/Table1[[#This Row],[Volume MT/Head]]),0)</f>
        <v>0</v>
      </c>
      <c r="AA4077" s="57" t="e">
        <f t="shared" si="339"/>
        <v>#DIV/0!</v>
      </c>
      <c r="AB4077" s="57">
        <f>IFERROR((Table1[[#This Row],[Total Cost USD]]/Table1[[#This Row],[Volume MT/Head]]),0)</f>
        <v>0</v>
      </c>
      <c r="AD4077" s="6">
        <f>Table1[[#This Row],[Volume MT/Head]]-Table1[[#This Row],[Delivered MT]]</f>
        <v>0</v>
      </c>
      <c r="AE4077" s="6">
        <f>Table1[[#This Row],[Delivered MT]]*Table1[[#This Row],[Average Cost SDG/MT]]</f>
        <v>0</v>
      </c>
    </row>
    <row r="4078" spans="1:31" hidden="1" x14ac:dyDescent="0.2">
      <c r="A4078" s="1">
        <v>4089</v>
      </c>
      <c r="P4078" s="6">
        <f t="shared" si="336"/>
        <v>0</v>
      </c>
      <c r="R4078" s="6">
        <f t="shared" si="337"/>
        <v>0</v>
      </c>
      <c r="S4078" s="57">
        <f t="shared" si="340"/>
        <v>0</v>
      </c>
      <c r="T4078" s="6">
        <f>Table1[[#This Row],[Volume in Units]]*Table1[[#This Row],[Price SDG/Unit]]</f>
        <v>0</v>
      </c>
      <c r="U4078" s="57">
        <f>Table1[[#This Row],[Volume MT/Head]]*Table1[[#This Row],[Price USD/(MT/Head)]]</f>
        <v>0</v>
      </c>
      <c r="W4078" s="28">
        <f>Table1[[#This Row],[Commission SDG/MT]]*Table1[[#This Row],[Volume in Units]]</f>
        <v>0</v>
      </c>
      <c r="Y4078" s="28">
        <f t="shared" si="338"/>
        <v>0</v>
      </c>
      <c r="Z4078" s="6">
        <f>IFERROR((Table1[[#This Row],[Total Cost SDG]]/Table1[[#This Row],[Volume MT/Head]]),0)</f>
        <v>0</v>
      </c>
      <c r="AA4078" s="57" t="e">
        <f t="shared" si="339"/>
        <v>#DIV/0!</v>
      </c>
      <c r="AB4078" s="57">
        <f>IFERROR((Table1[[#This Row],[Total Cost USD]]/Table1[[#This Row],[Volume MT/Head]]),0)</f>
        <v>0</v>
      </c>
      <c r="AD4078" s="6">
        <f>Table1[[#This Row],[Volume MT/Head]]-Table1[[#This Row],[Delivered MT]]</f>
        <v>0</v>
      </c>
      <c r="AE4078" s="6">
        <f>Table1[[#This Row],[Delivered MT]]*Table1[[#This Row],[Average Cost SDG/MT]]</f>
        <v>0</v>
      </c>
    </row>
    <row r="4079" spans="1:31" hidden="1" x14ac:dyDescent="0.2">
      <c r="A4079" s="1">
        <v>4090</v>
      </c>
      <c r="P4079" s="6">
        <f t="shared" si="336"/>
        <v>0</v>
      </c>
      <c r="R4079" s="6">
        <f t="shared" si="337"/>
        <v>0</v>
      </c>
      <c r="S4079" s="57">
        <f t="shared" si="340"/>
        <v>0</v>
      </c>
      <c r="T4079" s="6">
        <f>Table1[[#This Row],[Volume in Units]]*Table1[[#This Row],[Price SDG/Unit]]</f>
        <v>0</v>
      </c>
      <c r="U4079" s="57">
        <f>Table1[[#This Row],[Volume MT/Head]]*Table1[[#This Row],[Price USD/(MT/Head)]]</f>
        <v>0</v>
      </c>
      <c r="W4079" s="28">
        <f>Table1[[#This Row],[Commission SDG/MT]]*Table1[[#This Row],[Volume in Units]]</f>
        <v>0</v>
      </c>
      <c r="Y4079" s="28">
        <f t="shared" si="338"/>
        <v>0</v>
      </c>
      <c r="Z4079" s="6">
        <f>IFERROR((Table1[[#This Row],[Total Cost SDG]]/Table1[[#This Row],[Volume MT/Head]]),0)</f>
        <v>0</v>
      </c>
      <c r="AA4079" s="57" t="e">
        <f t="shared" si="339"/>
        <v>#DIV/0!</v>
      </c>
      <c r="AB4079" s="57">
        <f>IFERROR((Table1[[#This Row],[Total Cost USD]]/Table1[[#This Row],[Volume MT/Head]]),0)</f>
        <v>0</v>
      </c>
      <c r="AD4079" s="6">
        <f>Table1[[#This Row],[Volume MT/Head]]-Table1[[#This Row],[Delivered MT]]</f>
        <v>0</v>
      </c>
      <c r="AE4079" s="6">
        <f>Table1[[#This Row],[Delivered MT]]*Table1[[#This Row],[Average Cost SDG/MT]]</f>
        <v>0</v>
      </c>
    </row>
    <row r="4080" spans="1:31" hidden="1" x14ac:dyDescent="0.2">
      <c r="A4080" s="1">
        <v>4091</v>
      </c>
      <c r="P4080" s="6">
        <f t="shared" si="336"/>
        <v>0</v>
      </c>
      <c r="R4080" s="6">
        <f t="shared" si="337"/>
        <v>0</v>
      </c>
      <c r="S4080" s="57">
        <f t="shared" si="340"/>
        <v>0</v>
      </c>
      <c r="T4080" s="6">
        <f>Table1[[#This Row],[Volume in Units]]*Table1[[#This Row],[Price SDG/Unit]]</f>
        <v>0</v>
      </c>
      <c r="U4080" s="57">
        <f>Table1[[#This Row],[Volume MT/Head]]*Table1[[#This Row],[Price USD/(MT/Head)]]</f>
        <v>0</v>
      </c>
      <c r="W4080" s="28">
        <f>Table1[[#This Row],[Commission SDG/MT]]*Table1[[#This Row],[Volume in Units]]</f>
        <v>0</v>
      </c>
      <c r="Y4080" s="28">
        <f t="shared" si="338"/>
        <v>0</v>
      </c>
      <c r="Z4080" s="6">
        <f>IFERROR((Table1[[#This Row],[Total Cost SDG]]/Table1[[#This Row],[Volume MT/Head]]),0)</f>
        <v>0</v>
      </c>
      <c r="AA4080" s="57" t="e">
        <f t="shared" si="339"/>
        <v>#DIV/0!</v>
      </c>
      <c r="AB4080" s="57">
        <f>IFERROR((Table1[[#This Row],[Total Cost USD]]/Table1[[#This Row],[Volume MT/Head]]),0)</f>
        <v>0</v>
      </c>
      <c r="AD4080" s="6">
        <f>Table1[[#This Row],[Volume MT/Head]]-Table1[[#This Row],[Delivered MT]]</f>
        <v>0</v>
      </c>
      <c r="AE4080" s="6">
        <f>Table1[[#This Row],[Delivered MT]]*Table1[[#This Row],[Average Cost SDG/MT]]</f>
        <v>0</v>
      </c>
    </row>
    <row r="4081" spans="1:31" hidden="1" x14ac:dyDescent="0.2">
      <c r="A4081" s="1">
        <v>4092</v>
      </c>
      <c r="P4081" s="6">
        <f t="shared" si="336"/>
        <v>0</v>
      </c>
      <c r="R4081" s="6">
        <f t="shared" si="337"/>
        <v>0</v>
      </c>
      <c r="S4081" s="57">
        <f t="shared" si="340"/>
        <v>0</v>
      </c>
      <c r="T4081" s="6">
        <f>Table1[[#This Row],[Volume in Units]]*Table1[[#This Row],[Price SDG/Unit]]</f>
        <v>0</v>
      </c>
      <c r="U4081" s="57">
        <f>Table1[[#This Row],[Volume MT/Head]]*Table1[[#This Row],[Price USD/(MT/Head)]]</f>
        <v>0</v>
      </c>
      <c r="W4081" s="28">
        <f>Table1[[#This Row],[Commission SDG/MT]]*Table1[[#This Row],[Volume in Units]]</f>
        <v>0</v>
      </c>
      <c r="Y4081" s="28">
        <f t="shared" si="338"/>
        <v>0</v>
      </c>
      <c r="Z4081" s="6">
        <f>IFERROR((Table1[[#This Row],[Total Cost SDG]]/Table1[[#This Row],[Volume MT/Head]]),0)</f>
        <v>0</v>
      </c>
      <c r="AA4081" s="57" t="e">
        <f t="shared" si="339"/>
        <v>#DIV/0!</v>
      </c>
      <c r="AB4081" s="57">
        <f>IFERROR((Table1[[#This Row],[Total Cost USD]]/Table1[[#This Row],[Volume MT/Head]]),0)</f>
        <v>0</v>
      </c>
      <c r="AD4081" s="6">
        <f>Table1[[#This Row],[Volume MT/Head]]-Table1[[#This Row],[Delivered MT]]</f>
        <v>0</v>
      </c>
      <c r="AE4081" s="6">
        <f>Table1[[#This Row],[Delivered MT]]*Table1[[#This Row],[Average Cost SDG/MT]]</f>
        <v>0</v>
      </c>
    </row>
    <row r="4082" spans="1:31" hidden="1" x14ac:dyDescent="0.2">
      <c r="A4082" s="1">
        <v>4093</v>
      </c>
      <c r="P4082" s="6">
        <f t="shared" si="336"/>
        <v>0</v>
      </c>
      <c r="R4082" s="6">
        <f t="shared" si="337"/>
        <v>0</v>
      </c>
      <c r="S4082" s="57">
        <f t="shared" si="340"/>
        <v>0</v>
      </c>
      <c r="T4082" s="6">
        <f>Table1[[#This Row],[Volume in Units]]*Table1[[#This Row],[Price SDG/Unit]]</f>
        <v>0</v>
      </c>
      <c r="U4082" s="57">
        <f>Table1[[#This Row],[Volume MT/Head]]*Table1[[#This Row],[Price USD/(MT/Head)]]</f>
        <v>0</v>
      </c>
      <c r="W4082" s="28">
        <f>Table1[[#This Row],[Commission SDG/MT]]*Table1[[#This Row],[Volume in Units]]</f>
        <v>0</v>
      </c>
      <c r="Y4082" s="28">
        <f t="shared" si="338"/>
        <v>0</v>
      </c>
      <c r="Z4082" s="6">
        <f>IFERROR((Table1[[#This Row],[Total Cost SDG]]/Table1[[#This Row],[Volume MT/Head]]),0)</f>
        <v>0</v>
      </c>
      <c r="AA4082" s="57" t="e">
        <f t="shared" si="339"/>
        <v>#DIV/0!</v>
      </c>
      <c r="AB4082" s="57">
        <f>IFERROR((Table1[[#This Row],[Total Cost USD]]/Table1[[#This Row],[Volume MT/Head]]),0)</f>
        <v>0</v>
      </c>
      <c r="AD4082" s="6">
        <f>Table1[[#This Row],[Volume MT/Head]]-Table1[[#This Row],[Delivered MT]]</f>
        <v>0</v>
      </c>
      <c r="AE4082" s="6">
        <f>Table1[[#This Row],[Delivered MT]]*Table1[[#This Row],[Average Cost SDG/MT]]</f>
        <v>0</v>
      </c>
    </row>
    <row r="4083" spans="1:31" hidden="1" x14ac:dyDescent="0.2">
      <c r="A4083" s="1">
        <v>4094</v>
      </c>
      <c r="P4083" s="6">
        <f t="shared" si="336"/>
        <v>0</v>
      </c>
      <c r="R4083" s="6">
        <f t="shared" si="337"/>
        <v>0</v>
      </c>
      <c r="S4083" s="57">
        <f t="shared" si="340"/>
        <v>0</v>
      </c>
      <c r="T4083" s="6">
        <f>Table1[[#This Row],[Volume in Units]]*Table1[[#This Row],[Price SDG/Unit]]</f>
        <v>0</v>
      </c>
      <c r="U4083" s="57">
        <f>Table1[[#This Row],[Volume MT/Head]]*Table1[[#This Row],[Price USD/(MT/Head)]]</f>
        <v>0</v>
      </c>
      <c r="W4083" s="28">
        <f>Table1[[#This Row],[Commission SDG/MT]]*Table1[[#This Row],[Volume in Units]]</f>
        <v>0</v>
      </c>
      <c r="Y4083" s="28">
        <f t="shared" si="338"/>
        <v>0</v>
      </c>
      <c r="Z4083" s="6">
        <f>IFERROR((Table1[[#This Row],[Total Cost SDG]]/Table1[[#This Row],[Volume MT/Head]]),0)</f>
        <v>0</v>
      </c>
      <c r="AA4083" s="57" t="e">
        <f t="shared" si="339"/>
        <v>#DIV/0!</v>
      </c>
      <c r="AB4083" s="57">
        <f>IFERROR((Table1[[#This Row],[Total Cost USD]]/Table1[[#This Row],[Volume MT/Head]]),0)</f>
        <v>0</v>
      </c>
      <c r="AD4083" s="6">
        <f>Table1[[#This Row],[Volume MT/Head]]-Table1[[#This Row],[Delivered MT]]</f>
        <v>0</v>
      </c>
      <c r="AE4083" s="6">
        <f>Table1[[#This Row],[Delivered MT]]*Table1[[#This Row],[Average Cost SDG/MT]]</f>
        <v>0</v>
      </c>
    </row>
    <row r="4084" spans="1:31" hidden="1" x14ac:dyDescent="0.2">
      <c r="A4084" s="1">
        <v>4095</v>
      </c>
      <c r="P4084" s="6">
        <f t="shared" si="336"/>
        <v>0</v>
      </c>
      <c r="R4084" s="6">
        <f t="shared" si="337"/>
        <v>0</v>
      </c>
      <c r="S4084" s="57">
        <f t="shared" si="340"/>
        <v>0</v>
      </c>
      <c r="T4084" s="6">
        <f>Table1[[#This Row],[Volume in Units]]*Table1[[#This Row],[Price SDG/Unit]]</f>
        <v>0</v>
      </c>
      <c r="U4084" s="57">
        <f>Table1[[#This Row],[Volume MT/Head]]*Table1[[#This Row],[Price USD/(MT/Head)]]</f>
        <v>0</v>
      </c>
      <c r="W4084" s="28">
        <f>Table1[[#This Row],[Commission SDG/MT]]*Table1[[#This Row],[Volume in Units]]</f>
        <v>0</v>
      </c>
      <c r="Y4084" s="28">
        <f t="shared" si="338"/>
        <v>0</v>
      </c>
      <c r="Z4084" s="6">
        <f>IFERROR((Table1[[#This Row],[Total Cost SDG]]/Table1[[#This Row],[Volume MT/Head]]),0)</f>
        <v>0</v>
      </c>
      <c r="AA4084" s="57" t="e">
        <f t="shared" si="339"/>
        <v>#DIV/0!</v>
      </c>
      <c r="AB4084" s="57">
        <f>IFERROR((Table1[[#This Row],[Total Cost USD]]/Table1[[#This Row],[Volume MT/Head]]),0)</f>
        <v>0</v>
      </c>
      <c r="AD4084" s="6">
        <f>Table1[[#This Row],[Volume MT/Head]]-Table1[[#This Row],[Delivered MT]]</f>
        <v>0</v>
      </c>
      <c r="AE4084" s="6">
        <f>Table1[[#This Row],[Delivered MT]]*Table1[[#This Row],[Average Cost SDG/MT]]</f>
        <v>0</v>
      </c>
    </row>
    <row r="4085" spans="1:31" hidden="1" x14ac:dyDescent="0.2">
      <c r="A4085" s="1">
        <v>4096</v>
      </c>
      <c r="P4085" s="6">
        <f t="shared" si="336"/>
        <v>0</v>
      </c>
      <c r="R4085" s="6">
        <f t="shared" si="337"/>
        <v>0</v>
      </c>
      <c r="S4085" s="57">
        <f t="shared" si="340"/>
        <v>0</v>
      </c>
      <c r="T4085" s="6">
        <f>Table1[[#This Row],[Volume in Units]]*Table1[[#This Row],[Price SDG/Unit]]</f>
        <v>0</v>
      </c>
      <c r="U4085" s="57">
        <f>Table1[[#This Row],[Volume MT/Head]]*Table1[[#This Row],[Price USD/(MT/Head)]]</f>
        <v>0</v>
      </c>
      <c r="W4085" s="28">
        <f>Table1[[#This Row],[Commission SDG/MT]]*Table1[[#This Row],[Volume in Units]]</f>
        <v>0</v>
      </c>
      <c r="Y4085" s="28">
        <f t="shared" si="338"/>
        <v>0</v>
      </c>
      <c r="Z4085" s="6">
        <f>IFERROR((Table1[[#This Row],[Total Cost SDG]]/Table1[[#This Row],[Volume MT/Head]]),0)</f>
        <v>0</v>
      </c>
      <c r="AA4085" s="57" t="e">
        <f t="shared" si="339"/>
        <v>#DIV/0!</v>
      </c>
      <c r="AB4085" s="57">
        <f>IFERROR((Table1[[#This Row],[Total Cost USD]]/Table1[[#This Row],[Volume MT/Head]]),0)</f>
        <v>0</v>
      </c>
      <c r="AD4085" s="6">
        <f>Table1[[#This Row],[Volume MT/Head]]-Table1[[#This Row],[Delivered MT]]</f>
        <v>0</v>
      </c>
      <c r="AE4085" s="6">
        <f>Table1[[#This Row],[Delivered MT]]*Table1[[#This Row],[Average Cost SDG/MT]]</f>
        <v>0</v>
      </c>
    </row>
    <row r="4086" spans="1:31" hidden="1" x14ac:dyDescent="0.2">
      <c r="A4086" s="1">
        <v>4097</v>
      </c>
      <c r="P4086" s="6">
        <f t="shared" si="336"/>
        <v>0</v>
      </c>
      <c r="R4086" s="6">
        <f t="shared" si="337"/>
        <v>0</v>
      </c>
      <c r="S4086" s="57">
        <f t="shared" si="340"/>
        <v>0</v>
      </c>
      <c r="T4086" s="6">
        <f>Table1[[#This Row],[Volume in Units]]*Table1[[#This Row],[Price SDG/Unit]]</f>
        <v>0</v>
      </c>
      <c r="U4086" s="57">
        <f>Table1[[#This Row],[Volume MT/Head]]*Table1[[#This Row],[Price USD/(MT/Head)]]</f>
        <v>0</v>
      </c>
      <c r="W4086" s="28">
        <f>Table1[[#This Row],[Commission SDG/MT]]*Table1[[#This Row],[Volume in Units]]</f>
        <v>0</v>
      </c>
      <c r="Y4086" s="28">
        <f t="shared" si="338"/>
        <v>0</v>
      </c>
      <c r="Z4086" s="6">
        <f>IFERROR((Table1[[#This Row],[Total Cost SDG]]/Table1[[#This Row],[Volume MT/Head]]),0)</f>
        <v>0</v>
      </c>
      <c r="AA4086" s="57" t="e">
        <f t="shared" si="339"/>
        <v>#DIV/0!</v>
      </c>
      <c r="AB4086" s="57">
        <f>IFERROR((Table1[[#This Row],[Total Cost USD]]/Table1[[#This Row],[Volume MT/Head]]),0)</f>
        <v>0</v>
      </c>
      <c r="AD4086" s="6">
        <f>Table1[[#This Row],[Volume MT/Head]]-Table1[[#This Row],[Delivered MT]]</f>
        <v>0</v>
      </c>
      <c r="AE4086" s="6">
        <f>Table1[[#This Row],[Delivered MT]]*Table1[[#This Row],[Average Cost SDG/MT]]</f>
        <v>0</v>
      </c>
    </row>
    <row r="4087" spans="1:31" hidden="1" x14ac:dyDescent="0.2">
      <c r="A4087" s="1">
        <v>4098</v>
      </c>
      <c r="P4087" s="6">
        <f t="shared" si="336"/>
        <v>0</v>
      </c>
      <c r="R4087" s="6">
        <f t="shared" si="337"/>
        <v>0</v>
      </c>
      <c r="S4087" s="57">
        <f t="shared" si="340"/>
        <v>0</v>
      </c>
      <c r="T4087" s="6">
        <f>Table1[[#This Row],[Volume in Units]]*Table1[[#This Row],[Price SDG/Unit]]</f>
        <v>0</v>
      </c>
      <c r="U4087" s="57">
        <f>Table1[[#This Row],[Volume MT/Head]]*Table1[[#This Row],[Price USD/(MT/Head)]]</f>
        <v>0</v>
      </c>
      <c r="W4087" s="28">
        <f>Table1[[#This Row],[Commission SDG/MT]]*Table1[[#This Row],[Volume in Units]]</f>
        <v>0</v>
      </c>
      <c r="Y4087" s="28">
        <f t="shared" si="338"/>
        <v>0</v>
      </c>
      <c r="Z4087" s="6">
        <f>IFERROR((Table1[[#This Row],[Total Cost SDG]]/Table1[[#This Row],[Volume MT/Head]]),0)</f>
        <v>0</v>
      </c>
      <c r="AA4087" s="57" t="e">
        <f t="shared" si="339"/>
        <v>#DIV/0!</v>
      </c>
      <c r="AB4087" s="57">
        <f>IFERROR((Table1[[#This Row],[Total Cost USD]]/Table1[[#This Row],[Volume MT/Head]]),0)</f>
        <v>0</v>
      </c>
      <c r="AD4087" s="6">
        <f>Table1[[#This Row],[Volume MT/Head]]-Table1[[#This Row],[Delivered MT]]</f>
        <v>0</v>
      </c>
      <c r="AE4087" s="6">
        <f>Table1[[#This Row],[Delivered MT]]*Table1[[#This Row],[Average Cost SDG/MT]]</f>
        <v>0</v>
      </c>
    </row>
    <row r="4088" spans="1:31" hidden="1" x14ac:dyDescent="0.2">
      <c r="A4088" s="1">
        <v>4099</v>
      </c>
      <c r="P4088" s="6">
        <f t="shared" si="336"/>
        <v>0</v>
      </c>
      <c r="R4088" s="6">
        <f t="shared" si="337"/>
        <v>0</v>
      </c>
      <c r="S4088" s="57">
        <f t="shared" si="340"/>
        <v>0</v>
      </c>
      <c r="T4088" s="6">
        <f>Table1[[#This Row],[Volume in Units]]*Table1[[#This Row],[Price SDG/Unit]]</f>
        <v>0</v>
      </c>
      <c r="U4088" s="57">
        <f>Table1[[#This Row],[Volume MT/Head]]*Table1[[#This Row],[Price USD/(MT/Head)]]</f>
        <v>0</v>
      </c>
      <c r="W4088" s="28">
        <f>Table1[[#This Row],[Commission SDG/MT]]*Table1[[#This Row],[Volume in Units]]</f>
        <v>0</v>
      </c>
      <c r="Y4088" s="28">
        <f t="shared" si="338"/>
        <v>0</v>
      </c>
      <c r="Z4088" s="6">
        <f>IFERROR((Table1[[#This Row],[Total Cost SDG]]/Table1[[#This Row],[Volume MT/Head]]),0)</f>
        <v>0</v>
      </c>
      <c r="AA4088" s="57" t="e">
        <f t="shared" si="339"/>
        <v>#DIV/0!</v>
      </c>
      <c r="AB4088" s="57">
        <f>IFERROR((Table1[[#This Row],[Total Cost USD]]/Table1[[#This Row],[Volume MT/Head]]),0)</f>
        <v>0</v>
      </c>
      <c r="AD4088" s="6">
        <f>Table1[[#This Row],[Volume MT/Head]]-Table1[[#This Row],[Delivered MT]]</f>
        <v>0</v>
      </c>
      <c r="AE4088" s="6">
        <f>Table1[[#This Row],[Delivered MT]]*Table1[[#This Row],[Average Cost SDG/MT]]</f>
        <v>0</v>
      </c>
    </row>
    <row r="4089" spans="1:31" hidden="1" x14ac:dyDescent="0.2">
      <c r="A4089" s="1">
        <v>4100</v>
      </c>
      <c r="P4089" s="6">
        <f t="shared" si="336"/>
        <v>0</v>
      </c>
      <c r="R4089" s="6">
        <f t="shared" si="337"/>
        <v>0</v>
      </c>
      <c r="S4089" s="57">
        <f t="shared" si="340"/>
        <v>0</v>
      </c>
      <c r="T4089" s="6">
        <f>Table1[[#This Row],[Volume in Units]]*Table1[[#This Row],[Price SDG/Unit]]</f>
        <v>0</v>
      </c>
      <c r="U4089" s="57">
        <f>Table1[[#This Row],[Volume MT/Head]]*Table1[[#This Row],[Price USD/(MT/Head)]]</f>
        <v>0</v>
      </c>
      <c r="W4089" s="28">
        <f>Table1[[#This Row],[Commission SDG/MT]]*Table1[[#This Row],[Volume in Units]]</f>
        <v>0</v>
      </c>
      <c r="Y4089" s="28">
        <f t="shared" si="338"/>
        <v>0</v>
      </c>
      <c r="Z4089" s="6">
        <f>IFERROR((Table1[[#This Row],[Total Cost SDG]]/Table1[[#This Row],[Volume MT/Head]]),0)</f>
        <v>0</v>
      </c>
      <c r="AA4089" s="57" t="e">
        <f t="shared" si="339"/>
        <v>#DIV/0!</v>
      </c>
      <c r="AB4089" s="57">
        <f>IFERROR((Table1[[#This Row],[Total Cost USD]]/Table1[[#This Row],[Volume MT/Head]]),0)</f>
        <v>0</v>
      </c>
      <c r="AD4089" s="6">
        <f>Table1[[#This Row],[Volume MT/Head]]-Table1[[#This Row],[Delivered MT]]</f>
        <v>0</v>
      </c>
      <c r="AE4089" s="6">
        <f>Table1[[#This Row],[Delivered MT]]*Table1[[#This Row],[Average Cost SDG/MT]]</f>
        <v>0</v>
      </c>
    </row>
    <row r="4090" spans="1:31" hidden="1" x14ac:dyDescent="0.2">
      <c r="A4090" s="1">
        <v>4101</v>
      </c>
      <c r="P4090" s="6">
        <f t="shared" si="336"/>
        <v>0</v>
      </c>
      <c r="R4090" s="6">
        <f t="shared" si="337"/>
        <v>0</v>
      </c>
      <c r="S4090" s="57">
        <f t="shared" si="340"/>
        <v>0</v>
      </c>
      <c r="T4090" s="6">
        <f>Table1[[#This Row],[Volume in Units]]*Table1[[#This Row],[Price SDG/Unit]]</f>
        <v>0</v>
      </c>
      <c r="U4090" s="57">
        <f>Table1[[#This Row],[Volume MT/Head]]*Table1[[#This Row],[Price USD/(MT/Head)]]</f>
        <v>0</v>
      </c>
      <c r="W4090" s="28">
        <f>Table1[[#This Row],[Commission SDG/MT]]*Table1[[#This Row],[Volume in Units]]</f>
        <v>0</v>
      </c>
      <c r="Y4090" s="28">
        <f t="shared" si="338"/>
        <v>0</v>
      </c>
      <c r="Z4090" s="6">
        <f>IFERROR((Table1[[#This Row],[Total Cost SDG]]/Table1[[#This Row],[Volume MT/Head]]),0)</f>
        <v>0</v>
      </c>
      <c r="AA4090" s="57" t="e">
        <f t="shared" si="339"/>
        <v>#DIV/0!</v>
      </c>
      <c r="AB4090" s="57">
        <f>IFERROR((Table1[[#This Row],[Total Cost USD]]/Table1[[#This Row],[Volume MT/Head]]),0)</f>
        <v>0</v>
      </c>
      <c r="AD4090" s="6">
        <f>Table1[[#This Row],[Volume MT/Head]]-Table1[[#This Row],[Delivered MT]]</f>
        <v>0</v>
      </c>
      <c r="AE4090" s="6">
        <f>Table1[[#This Row],[Delivered MT]]*Table1[[#This Row],[Average Cost SDG/MT]]</f>
        <v>0</v>
      </c>
    </row>
    <row r="4091" spans="1:31" hidden="1" x14ac:dyDescent="0.2">
      <c r="A4091" s="1">
        <v>4102</v>
      </c>
      <c r="P4091" s="6">
        <f t="shared" si="336"/>
        <v>0</v>
      </c>
      <c r="R4091" s="6">
        <f t="shared" si="337"/>
        <v>0</v>
      </c>
      <c r="S4091" s="57">
        <f t="shared" si="340"/>
        <v>0</v>
      </c>
      <c r="T4091" s="6">
        <f>Table1[[#This Row],[Volume in Units]]*Table1[[#This Row],[Price SDG/Unit]]</f>
        <v>0</v>
      </c>
      <c r="U4091" s="57">
        <f>Table1[[#This Row],[Volume MT/Head]]*Table1[[#This Row],[Price USD/(MT/Head)]]</f>
        <v>0</v>
      </c>
      <c r="W4091" s="28">
        <f>Table1[[#This Row],[Commission SDG/MT]]*Table1[[#This Row],[Volume in Units]]</f>
        <v>0</v>
      </c>
      <c r="Y4091" s="28">
        <f t="shared" si="338"/>
        <v>0</v>
      </c>
      <c r="Z4091" s="6">
        <f>IFERROR((Table1[[#This Row],[Total Cost SDG]]/Table1[[#This Row],[Volume MT/Head]]),0)</f>
        <v>0</v>
      </c>
      <c r="AA4091" s="57" t="e">
        <f t="shared" si="339"/>
        <v>#DIV/0!</v>
      </c>
      <c r="AB4091" s="57">
        <f>IFERROR((Table1[[#This Row],[Total Cost USD]]/Table1[[#This Row],[Volume MT/Head]]),0)</f>
        <v>0</v>
      </c>
      <c r="AD4091" s="6">
        <f>Table1[[#This Row],[Volume MT/Head]]-Table1[[#This Row],[Delivered MT]]</f>
        <v>0</v>
      </c>
      <c r="AE4091" s="6">
        <f>Table1[[#This Row],[Delivered MT]]*Table1[[#This Row],[Average Cost SDG/MT]]</f>
        <v>0</v>
      </c>
    </row>
    <row r="4092" spans="1:31" hidden="1" x14ac:dyDescent="0.2">
      <c r="A4092" s="1">
        <v>4103</v>
      </c>
      <c r="P4092" s="6">
        <f t="shared" si="336"/>
        <v>0</v>
      </c>
      <c r="R4092" s="6">
        <f t="shared" si="337"/>
        <v>0</v>
      </c>
      <c r="S4092" s="57">
        <f t="shared" si="340"/>
        <v>0</v>
      </c>
      <c r="T4092" s="6">
        <f>Table1[[#This Row],[Volume in Units]]*Table1[[#This Row],[Price SDG/Unit]]</f>
        <v>0</v>
      </c>
      <c r="U4092" s="57">
        <f>Table1[[#This Row],[Volume MT/Head]]*Table1[[#This Row],[Price USD/(MT/Head)]]</f>
        <v>0</v>
      </c>
      <c r="W4092" s="28">
        <f>Table1[[#This Row],[Commission SDG/MT]]*Table1[[#This Row],[Volume in Units]]</f>
        <v>0</v>
      </c>
      <c r="Y4092" s="28">
        <f t="shared" si="338"/>
        <v>0</v>
      </c>
      <c r="Z4092" s="6">
        <f>IFERROR((Table1[[#This Row],[Total Cost SDG]]/Table1[[#This Row],[Volume MT/Head]]),0)</f>
        <v>0</v>
      </c>
      <c r="AA4092" s="57" t="e">
        <f t="shared" si="339"/>
        <v>#DIV/0!</v>
      </c>
      <c r="AB4092" s="57">
        <f>IFERROR((Table1[[#This Row],[Total Cost USD]]/Table1[[#This Row],[Volume MT/Head]]),0)</f>
        <v>0</v>
      </c>
      <c r="AD4092" s="6">
        <f>Table1[[#This Row],[Volume MT/Head]]-Table1[[#This Row],[Delivered MT]]</f>
        <v>0</v>
      </c>
      <c r="AE4092" s="6">
        <f>Table1[[#This Row],[Delivered MT]]*Table1[[#This Row],[Average Cost SDG/MT]]</f>
        <v>0</v>
      </c>
    </row>
    <row r="4093" spans="1:31" hidden="1" x14ac:dyDescent="0.2">
      <c r="A4093" s="1">
        <v>4104</v>
      </c>
      <c r="P4093" s="6">
        <f t="shared" si="336"/>
        <v>0</v>
      </c>
      <c r="R4093" s="6">
        <f t="shared" si="337"/>
        <v>0</v>
      </c>
      <c r="S4093" s="57">
        <f t="shared" si="340"/>
        <v>0</v>
      </c>
      <c r="T4093" s="6">
        <f>Table1[[#This Row],[Volume in Units]]*Table1[[#This Row],[Price SDG/Unit]]</f>
        <v>0</v>
      </c>
      <c r="U4093" s="57">
        <f>Table1[[#This Row],[Volume MT/Head]]*Table1[[#This Row],[Price USD/(MT/Head)]]</f>
        <v>0</v>
      </c>
      <c r="W4093" s="28">
        <f>Table1[[#This Row],[Commission SDG/MT]]*Table1[[#This Row],[Volume in Units]]</f>
        <v>0</v>
      </c>
      <c r="Y4093" s="28">
        <f t="shared" si="338"/>
        <v>0</v>
      </c>
      <c r="Z4093" s="6">
        <f>IFERROR((Table1[[#This Row],[Total Cost SDG]]/Table1[[#This Row],[Volume MT/Head]]),0)</f>
        <v>0</v>
      </c>
      <c r="AA4093" s="57" t="e">
        <f t="shared" si="339"/>
        <v>#DIV/0!</v>
      </c>
      <c r="AB4093" s="57">
        <f>IFERROR((Table1[[#This Row],[Total Cost USD]]/Table1[[#This Row],[Volume MT/Head]]),0)</f>
        <v>0</v>
      </c>
      <c r="AD4093" s="6">
        <f>Table1[[#This Row],[Volume MT/Head]]-Table1[[#This Row],[Delivered MT]]</f>
        <v>0</v>
      </c>
      <c r="AE4093" s="6">
        <f>Table1[[#This Row],[Delivered MT]]*Table1[[#This Row],[Average Cost SDG/MT]]</f>
        <v>0</v>
      </c>
    </row>
    <row r="4094" spans="1:31" hidden="1" x14ac:dyDescent="0.2">
      <c r="A4094" s="1">
        <v>4105</v>
      </c>
      <c r="P4094" s="6">
        <f t="shared" si="336"/>
        <v>0</v>
      </c>
      <c r="R4094" s="6">
        <f t="shared" si="337"/>
        <v>0</v>
      </c>
      <c r="S4094" s="57">
        <f t="shared" si="340"/>
        <v>0</v>
      </c>
      <c r="T4094" s="6">
        <f>Table1[[#This Row],[Volume in Units]]*Table1[[#This Row],[Price SDG/Unit]]</f>
        <v>0</v>
      </c>
      <c r="U4094" s="57">
        <f>Table1[[#This Row],[Volume MT/Head]]*Table1[[#This Row],[Price USD/(MT/Head)]]</f>
        <v>0</v>
      </c>
      <c r="W4094" s="28">
        <f>Table1[[#This Row],[Commission SDG/MT]]*Table1[[#This Row],[Volume in Units]]</f>
        <v>0</v>
      </c>
      <c r="Y4094" s="28">
        <f t="shared" si="338"/>
        <v>0</v>
      </c>
      <c r="Z4094" s="6">
        <f>IFERROR((Table1[[#This Row],[Total Cost SDG]]/Table1[[#This Row],[Volume MT/Head]]),0)</f>
        <v>0</v>
      </c>
      <c r="AA4094" s="57" t="e">
        <f t="shared" si="339"/>
        <v>#DIV/0!</v>
      </c>
      <c r="AB4094" s="57">
        <f>IFERROR((Table1[[#This Row],[Total Cost USD]]/Table1[[#This Row],[Volume MT/Head]]),0)</f>
        <v>0</v>
      </c>
      <c r="AD4094" s="6">
        <f>Table1[[#This Row],[Volume MT/Head]]-Table1[[#This Row],[Delivered MT]]</f>
        <v>0</v>
      </c>
      <c r="AE4094" s="6">
        <f>Table1[[#This Row],[Delivered MT]]*Table1[[#This Row],[Average Cost SDG/MT]]</f>
        <v>0</v>
      </c>
    </row>
    <row r="4095" spans="1:31" hidden="1" x14ac:dyDescent="0.2">
      <c r="A4095" s="1">
        <v>4106</v>
      </c>
      <c r="P4095" s="6">
        <f t="shared" si="336"/>
        <v>0</v>
      </c>
      <c r="R4095" s="6">
        <f t="shared" si="337"/>
        <v>0</v>
      </c>
      <c r="S4095" s="57">
        <f t="shared" si="340"/>
        <v>0</v>
      </c>
      <c r="T4095" s="6">
        <f>Table1[[#This Row],[Volume in Units]]*Table1[[#This Row],[Price SDG/Unit]]</f>
        <v>0</v>
      </c>
      <c r="U4095" s="57">
        <f>Table1[[#This Row],[Volume MT/Head]]*Table1[[#This Row],[Price USD/(MT/Head)]]</f>
        <v>0</v>
      </c>
      <c r="W4095" s="28">
        <f>Table1[[#This Row],[Commission SDG/MT]]*Table1[[#This Row],[Volume in Units]]</f>
        <v>0</v>
      </c>
      <c r="Y4095" s="28">
        <f t="shared" si="338"/>
        <v>0</v>
      </c>
      <c r="Z4095" s="6">
        <f>IFERROR((Table1[[#This Row],[Total Cost SDG]]/Table1[[#This Row],[Volume MT/Head]]),0)</f>
        <v>0</v>
      </c>
      <c r="AA4095" s="57" t="e">
        <f t="shared" si="339"/>
        <v>#DIV/0!</v>
      </c>
      <c r="AB4095" s="57">
        <f>IFERROR((Table1[[#This Row],[Total Cost USD]]/Table1[[#This Row],[Volume MT/Head]]),0)</f>
        <v>0</v>
      </c>
      <c r="AD4095" s="6">
        <f>Table1[[#This Row],[Volume MT/Head]]-Table1[[#This Row],[Delivered MT]]</f>
        <v>0</v>
      </c>
      <c r="AE4095" s="6">
        <f>Table1[[#This Row],[Delivered MT]]*Table1[[#This Row],[Average Cost SDG/MT]]</f>
        <v>0</v>
      </c>
    </row>
    <row r="4096" spans="1:31" hidden="1" x14ac:dyDescent="0.2">
      <c r="A4096" s="1">
        <v>4107</v>
      </c>
      <c r="P4096" s="6">
        <f t="shared" si="336"/>
        <v>0</v>
      </c>
      <c r="R4096" s="6">
        <f t="shared" si="337"/>
        <v>0</v>
      </c>
      <c r="S4096" s="57">
        <f t="shared" si="340"/>
        <v>0</v>
      </c>
      <c r="T4096" s="6">
        <f>Table1[[#This Row],[Volume in Units]]*Table1[[#This Row],[Price SDG/Unit]]</f>
        <v>0</v>
      </c>
      <c r="U4096" s="57">
        <f>Table1[[#This Row],[Volume MT/Head]]*Table1[[#This Row],[Price USD/(MT/Head)]]</f>
        <v>0</v>
      </c>
      <c r="W4096" s="28">
        <f>Table1[[#This Row],[Commission SDG/MT]]*Table1[[#This Row],[Volume in Units]]</f>
        <v>0</v>
      </c>
      <c r="Y4096" s="28">
        <f t="shared" si="338"/>
        <v>0</v>
      </c>
      <c r="Z4096" s="6">
        <f>IFERROR((Table1[[#This Row],[Total Cost SDG]]/Table1[[#This Row],[Volume MT/Head]]),0)</f>
        <v>0</v>
      </c>
      <c r="AA4096" s="57" t="e">
        <f t="shared" si="339"/>
        <v>#DIV/0!</v>
      </c>
      <c r="AB4096" s="57">
        <f>IFERROR((Table1[[#This Row],[Total Cost USD]]/Table1[[#This Row],[Volume MT/Head]]),0)</f>
        <v>0</v>
      </c>
      <c r="AD4096" s="6">
        <f>Table1[[#This Row],[Volume MT/Head]]-Table1[[#This Row],[Delivered MT]]</f>
        <v>0</v>
      </c>
      <c r="AE4096" s="6">
        <f>Table1[[#This Row],[Delivered MT]]*Table1[[#This Row],[Average Cost SDG/MT]]</f>
        <v>0</v>
      </c>
    </row>
    <row r="4097" spans="1:31" hidden="1" x14ac:dyDescent="0.2">
      <c r="A4097" s="1">
        <v>4108</v>
      </c>
      <c r="P4097" s="6">
        <f t="shared" si="336"/>
        <v>0</v>
      </c>
      <c r="R4097" s="6">
        <f t="shared" si="337"/>
        <v>0</v>
      </c>
      <c r="S4097" s="57">
        <f t="shared" si="340"/>
        <v>0</v>
      </c>
      <c r="T4097" s="6">
        <f>Table1[[#This Row],[Volume in Units]]*Table1[[#This Row],[Price SDG/Unit]]</f>
        <v>0</v>
      </c>
      <c r="U4097" s="57">
        <f>Table1[[#This Row],[Volume MT/Head]]*Table1[[#This Row],[Price USD/(MT/Head)]]</f>
        <v>0</v>
      </c>
      <c r="W4097" s="28">
        <f>Table1[[#This Row],[Commission SDG/MT]]*Table1[[#This Row],[Volume in Units]]</f>
        <v>0</v>
      </c>
      <c r="Y4097" s="28">
        <f t="shared" si="338"/>
        <v>0</v>
      </c>
      <c r="Z4097" s="6">
        <f>IFERROR((Table1[[#This Row],[Total Cost SDG]]/Table1[[#This Row],[Volume MT/Head]]),0)</f>
        <v>0</v>
      </c>
      <c r="AA4097" s="57" t="e">
        <f t="shared" si="339"/>
        <v>#DIV/0!</v>
      </c>
      <c r="AB4097" s="57">
        <f>IFERROR((Table1[[#This Row],[Total Cost USD]]/Table1[[#This Row],[Volume MT/Head]]),0)</f>
        <v>0</v>
      </c>
      <c r="AD4097" s="6">
        <f>Table1[[#This Row],[Volume MT/Head]]-Table1[[#This Row],[Delivered MT]]</f>
        <v>0</v>
      </c>
      <c r="AE4097" s="6">
        <f>Table1[[#This Row],[Delivered MT]]*Table1[[#This Row],[Average Cost SDG/MT]]</f>
        <v>0</v>
      </c>
    </row>
    <row r="4098" spans="1:31" hidden="1" x14ac:dyDescent="0.2">
      <c r="A4098" s="1">
        <v>4109</v>
      </c>
      <c r="P4098" s="6">
        <f t="shared" ref="P4098:P4161" si="341">IF(N4098="KG",(O4098/1000),IF(N4098="Head",(O4098*1),IF(N4098="Kantar 100lb",(O4098/22.25),IF(N4098="Kantar 315lb",(O4098*315/2204.6),IF(N4098="MT",(O4098*1),IF(N4098="Ardab",(O4098*199.726/1000),IF(N4098="104 Bag",(O4098*104/1000),IF(N4098="101 Bag",(O4098*101/1000),IF(N4098=0,0)))))))))</f>
        <v>0</v>
      </c>
      <c r="R4098" s="6">
        <f t="shared" ref="R4098:R4161" si="342">IF(N4098="KG",(Q4098*1000),IF(N4098="Head",(Q4098*1),IF(N4098="Kantar 100lb",(Q4098*22.25),IF(N4098="Kantar 315lb",(Q4098/315*2204.6),IF(N4098="MT",(Q4098*1),IF(N4098="Ardab",(Q4098/199.726*1000),IF(N4098="104 Bag",(Q4098/104*1000),IF(N4098="101 Bag",(Q4098/101*1000),IF(N4098=0,0)))))))))</f>
        <v>0</v>
      </c>
      <c r="S4098" s="57">
        <f t="shared" si="340"/>
        <v>0</v>
      </c>
      <c r="T4098" s="6">
        <f>Table1[[#This Row],[Volume in Units]]*Table1[[#This Row],[Price SDG/Unit]]</f>
        <v>0</v>
      </c>
      <c r="U4098" s="57">
        <f>Table1[[#This Row],[Volume MT/Head]]*Table1[[#This Row],[Price USD/(MT/Head)]]</f>
        <v>0</v>
      </c>
      <c r="W4098" s="28">
        <f>Table1[[#This Row],[Commission SDG/MT]]*Table1[[#This Row],[Volume in Units]]</f>
        <v>0</v>
      </c>
      <c r="Y4098" s="28">
        <f t="shared" ref="Y4098:Y4161" si="343">T4098+W4098+X4098</f>
        <v>0</v>
      </c>
      <c r="Z4098" s="6">
        <f>IFERROR((Table1[[#This Row],[Total Cost SDG]]/Table1[[#This Row],[Volume MT/Head]]),0)</f>
        <v>0</v>
      </c>
      <c r="AA4098" s="57" t="e">
        <f t="shared" ref="AA4098:AA4161" si="344">Y4098/F4098</f>
        <v>#DIV/0!</v>
      </c>
      <c r="AB4098" s="57">
        <f>IFERROR((Table1[[#This Row],[Total Cost USD]]/Table1[[#This Row],[Volume MT/Head]]),0)</f>
        <v>0</v>
      </c>
      <c r="AD4098" s="6">
        <f>Table1[[#This Row],[Volume MT/Head]]-Table1[[#This Row],[Delivered MT]]</f>
        <v>0</v>
      </c>
      <c r="AE4098" s="6">
        <f>Table1[[#This Row],[Delivered MT]]*Table1[[#This Row],[Average Cost SDG/MT]]</f>
        <v>0</v>
      </c>
    </row>
    <row r="4099" spans="1:31" hidden="1" x14ac:dyDescent="0.2">
      <c r="A4099" s="1">
        <v>4110</v>
      </c>
      <c r="P4099" s="6">
        <f t="shared" si="341"/>
        <v>0</v>
      </c>
      <c r="R4099" s="6">
        <f t="shared" si="342"/>
        <v>0</v>
      </c>
      <c r="S4099" s="57">
        <f t="shared" si="340"/>
        <v>0</v>
      </c>
      <c r="T4099" s="6">
        <f>Table1[[#This Row],[Volume in Units]]*Table1[[#This Row],[Price SDG/Unit]]</f>
        <v>0</v>
      </c>
      <c r="U4099" s="57">
        <f>Table1[[#This Row],[Volume MT/Head]]*Table1[[#This Row],[Price USD/(MT/Head)]]</f>
        <v>0</v>
      </c>
      <c r="W4099" s="28">
        <f>Table1[[#This Row],[Commission SDG/MT]]*Table1[[#This Row],[Volume in Units]]</f>
        <v>0</v>
      </c>
      <c r="Y4099" s="28">
        <f t="shared" si="343"/>
        <v>0</v>
      </c>
      <c r="Z4099" s="6">
        <f>IFERROR((Table1[[#This Row],[Total Cost SDG]]/Table1[[#This Row],[Volume MT/Head]]),0)</f>
        <v>0</v>
      </c>
      <c r="AA4099" s="57" t="e">
        <f t="shared" si="344"/>
        <v>#DIV/0!</v>
      </c>
      <c r="AB4099" s="57">
        <f>IFERROR((Table1[[#This Row],[Total Cost USD]]/Table1[[#This Row],[Volume MT/Head]]),0)</f>
        <v>0</v>
      </c>
      <c r="AD4099" s="6">
        <f>Table1[[#This Row],[Volume MT/Head]]-Table1[[#This Row],[Delivered MT]]</f>
        <v>0</v>
      </c>
      <c r="AE4099" s="6">
        <f>Table1[[#This Row],[Delivered MT]]*Table1[[#This Row],[Average Cost SDG/MT]]</f>
        <v>0</v>
      </c>
    </row>
    <row r="4100" spans="1:31" hidden="1" x14ac:dyDescent="0.2">
      <c r="A4100" s="1">
        <v>4111</v>
      </c>
      <c r="P4100" s="6">
        <f t="shared" si="341"/>
        <v>0</v>
      </c>
      <c r="R4100" s="6">
        <f t="shared" si="342"/>
        <v>0</v>
      </c>
      <c r="S4100" s="57">
        <f t="shared" si="340"/>
        <v>0</v>
      </c>
      <c r="T4100" s="6">
        <f>Table1[[#This Row],[Volume in Units]]*Table1[[#This Row],[Price SDG/Unit]]</f>
        <v>0</v>
      </c>
      <c r="U4100" s="57">
        <f>Table1[[#This Row],[Volume MT/Head]]*Table1[[#This Row],[Price USD/(MT/Head)]]</f>
        <v>0</v>
      </c>
      <c r="W4100" s="28">
        <f>Table1[[#This Row],[Commission SDG/MT]]*Table1[[#This Row],[Volume in Units]]</f>
        <v>0</v>
      </c>
      <c r="Y4100" s="28">
        <f t="shared" si="343"/>
        <v>0</v>
      </c>
      <c r="Z4100" s="6">
        <f>IFERROR((Table1[[#This Row],[Total Cost SDG]]/Table1[[#This Row],[Volume MT/Head]]),0)</f>
        <v>0</v>
      </c>
      <c r="AA4100" s="57" t="e">
        <f t="shared" si="344"/>
        <v>#DIV/0!</v>
      </c>
      <c r="AB4100" s="57">
        <f>IFERROR((Table1[[#This Row],[Total Cost USD]]/Table1[[#This Row],[Volume MT/Head]]),0)</f>
        <v>0</v>
      </c>
      <c r="AD4100" s="6">
        <f>Table1[[#This Row],[Volume MT/Head]]-Table1[[#This Row],[Delivered MT]]</f>
        <v>0</v>
      </c>
      <c r="AE4100" s="6">
        <f>Table1[[#This Row],[Delivered MT]]*Table1[[#This Row],[Average Cost SDG/MT]]</f>
        <v>0</v>
      </c>
    </row>
    <row r="4101" spans="1:31" hidden="1" x14ac:dyDescent="0.2">
      <c r="A4101" s="1">
        <v>4112</v>
      </c>
      <c r="P4101" s="6">
        <f t="shared" si="341"/>
        <v>0</v>
      </c>
      <c r="R4101" s="6">
        <f t="shared" si="342"/>
        <v>0</v>
      </c>
      <c r="S4101" s="57">
        <f t="shared" si="340"/>
        <v>0</v>
      </c>
      <c r="T4101" s="6">
        <f>Table1[[#This Row],[Volume in Units]]*Table1[[#This Row],[Price SDG/Unit]]</f>
        <v>0</v>
      </c>
      <c r="U4101" s="57">
        <f>Table1[[#This Row],[Volume MT/Head]]*Table1[[#This Row],[Price USD/(MT/Head)]]</f>
        <v>0</v>
      </c>
      <c r="W4101" s="28">
        <f>Table1[[#This Row],[Commission SDG/MT]]*Table1[[#This Row],[Volume in Units]]</f>
        <v>0</v>
      </c>
      <c r="Y4101" s="28">
        <f t="shared" si="343"/>
        <v>0</v>
      </c>
      <c r="Z4101" s="6">
        <f>IFERROR((Table1[[#This Row],[Total Cost SDG]]/Table1[[#This Row],[Volume MT/Head]]),0)</f>
        <v>0</v>
      </c>
      <c r="AA4101" s="57" t="e">
        <f t="shared" si="344"/>
        <v>#DIV/0!</v>
      </c>
      <c r="AB4101" s="57">
        <f>IFERROR((Table1[[#This Row],[Total Cost USD]]/Table1[[#This Row],[Volume MT/Head]]),0)</f>
        <v>0</v>
      </c>
      <c r="AD4101" s="6">
        <f>Table1[[#This Row],[Volume MT/Head]]-Table1[[#This Row],[Delivered MT]]</f>
        <v>0</v>
      </c>
      <c r="AE4101" s="6">
        <f>Table1[[#This Row],[Delivered MT]]*Table1[[#This Row],[Average Cost SDG/MT]]</f>
        <v>0</v>
      </c>
    </row>
    <row r="4102" spans="1:31" hidden="1" x14ac:dyDescent="0.2">
      <c r="A4102" s="1">
        <v>4113</v>
      </c>
      <c r="P4102" s="6">
        <f t="shared" si="341"/>
        <v>0</v>
      </c>
      <c r="R4102" s="6">
        <f t="shared" si="342"/>
        <v>0</v>
      </c>
      <c r="S4102" s="57">
        <f t="shared" si="340"/>
        <v>0</v>
      </c>
      <c r="T4102" s="6">
        <f>Table1[[#This Row],[Volume in Units]]*Table1[[#This Row],[Price SDG/Unit]]</f>
        <v>0</v>
      </c>
      <c r="U4102" s="57">
        <f>Table1[[#This Row],[Volume MT/Head]]*Table1[[#This Row],[Price USD/(MT/Head)]]</f>
        <v>0</v>
      </c>
      <c r="W4102" s="28">
        <f>Table1[[#This Row],[Commission SDG/MT]]*Table1[[#This Row],[Volume in Units]]</f>
        <v>0</v>
      </c>
      <c r="Y4102" s="28">
        <f t="shared" si="343"/>
        <v>0</v>
      </c>
      <c r="Z4102" s="6">
        <f>IFERROR((Table1[[#This Row],[Total Cost SDG]]/Table1[[#This Row],[Volume MT/Head]]),0)</f>
        <v>0</v>
      </c>
      <c r="AA4102" s="57" t="e">
        <f t="shared" si="344"/>
        <v>#DIV/0!</v>
      </c>
      <c r="AB4102" s="57">
        <f>IFERROR((Table1[[#This Row],[Total Cost USD]]/Table1[[#This Row],[Volume MT/Head]]),0)</f>
        <v>0</v>
      </c>
      <c r="AD4102" s="6">
        <f>Table1[[#This Row],[Volume MT/Head]]-Table1[[#This Row],[Delivered MT]]</f>
        <v>0</v>
      </c>
      <c r="AE4102" s="6">
        <f>Table1[[#This Row],[Delivered MT]]*Table1[[#This Row],[Average Cost SDG/MT]]</f>
        <v>0</v>
      </c>
    </row>
    <row r="4103" spans="1:31" hidden="1" x14ac:dyDescent="0.2">
      <c r="A4103" s="1">
        <v>4114</v>
      </c>
      <c r="P4103" s="6">
        <f t="shared" si="341"/>
        <v>0</v>
      </c>
      <c r="R4103" s="6">
        <f t="shared" si="342"/>
        <v>0</v>
      </c>
      <c r="S4103" s="57">
        <f t="shared" si="340"/>
        <v>0</v>
      </c>
      <c r="T4103" s="6">
        <f>Table1[[#This Row],[Volume in Units]]*Table1[[#This Row],[Price SDG/Unit]]</f>
        <v>0</v>
      </c>
      <c r="U4103" s="57">
        <f>Table1[[#This Row],[Volume MT/Head]]*Table1[[#This Row],[Price USD/(MT/Head)]]</f>
        <v>0</v>
      </c>
      <c r="W4103" s="28">
        <f>Table1[[#This Row],[Commission SDG/MT]]*Table1[[#This Row],[Volume in Units]]</f>
        <v>0</v>
      </c>
      <c r="Y4103" s="28">
        <f t="shared" si="343"/>
        <v>0</v>
      </c>
      <c r="Z4103" s="6">
        <f>IFERROR((Table1[[#This Row],[Total Cost SDG]]/Table1[[#This Row],[Volume MT/Head]]),0)</f>
        <v>0</v>
      </c>
      <c r="AA4103" s="57" t="e">
        <f t="shared" si="344"/>
        <v>#DIV/0!</v>
      </c>
      <c r="AB4103" s="57">
        <f>IFERROR((Table1[[#This Row],[Total Cost USD]]/Table1[[#This Row],[Volume MT/Head]]),0)</f>
        <v>0</v>
      </c>
      <c r="AD4103" s="6">
        <f>Table1[[#This Row],[Volume MT/Head]]-Table1[[#This Row],[Delivered MT]]</f>
        <v>0</v>
      </c>
      <c r="AE4103" s="6">
        <f>Table1[[#This Row],[Delivered MT]]*Table1[[#This Row],[Average Cost SDG/MT]]</f>
        <v>0</v>
      </c>
    </row>
    <row r="4104" spans="1:31" hidden="1" x14ac:dyDescent="0.2">
      <c r="A4104" s="1">
        <v>4115</v>
      </c>
      <c r="P4104" s="6">
        <f t="shared" si="341"/>
        <v>0</v>
      </c>
      <c r="R4104" s="6">
        <f t="shared" si="342"/>
        <v>0</v>
      </c>
      <c r="S4104" s="57">
        <f t="shared" si="340"/>
        <v>0</v>
      </c>
      <c r="T4104" s="6">
        <f>Table1[[#This Row],[Volume in Units]]*Table1[[#This Row],[Price SDG/Unit]]</f>
        <v>0</v>
      </c>
      <c r="U4104" s="57">
        <f>Table1[[#This Row],[Volume MT/Head]]*Table1[[#This Row],[Price USD/(MT/Head)]]</f>
        <v>0</v>
      </c>
      <c r="W4104" s="28">
        <f>Table1[[#This Row],[Commission SDG/MT]]*Table1[[#This Row],[Volume in Units]]</f>
        <v>0</v>
      </c>
      <c r="Y4104" s="28">
        <f t="shared" si="343"/>
        <v>0</v>
      </c>
      <c r="Z4104" s="6">
        <f>IFERROR((Table1[[#This Row],[Total Cost SDG]]/Table1[[#This Row],[Volume MT/Head]]),0)</f>
        <v>0</v>
      </c>
      <c r="AA4104" s="57" t="e">
        <f t="shared" si="344"/>
        <v>#DIV/0!</v>
      </c>
      <c r="AB4104" s="57">
        <f>IFERROR((Table1[[#This Row],[Total Cost USD]]/Table1[[#This Row],[Volume MT/Head]]),0)</f>
        <v>0</v>
      </c>
      <c r="AD4104" s="6">
        <f>Table1[[#This Row],[Volume MT/Head]]-Table1[[#This Row],[Delivered MT]]</f>
        <v>0</v>
      </c>
      <c r="AE4104" s="6">
        <f>Table1[[#This Row],[Delivered MT]]*Table1[[#This Row],[Average Cost SDG/MT]]</f>
        <v>0</v>
      </c>
    </row>
    <row r="4105" spans="1:31" hidden="1" x14ac:dyDescent="0.2">
      <c r="A4105" s="1">
        <v>4116</v>
      </c>
      <c r="P4105" s="6">
        <f t="shared" si="341"/>
        <v>0</v>
      </c>
      <c r="R4105" s="6">
        <f t="shared" si="342"/>
        <v>0</v>
      </c>
      <c r="S4105" s="57">
        <f t="shared" si="340"/>
        <v>0</v>
      </c>
      <c r="T4105" s="6">
        <f>Table1[[#This Row],[Volume in Units]]*Table1[[#This Row],[Price SDG/Unit]]</f>
        <v>0</v>
      </c>
      <c r="U4105" s="57">
        <f>Table1[[#This Row],[Volume MT/Head]]*Table1[[#This Row],[Price USD/(MT/Head)]]</f>
        <v>0</v>
      </c>
      <c r="W4105" s="28">
        <f>Table1[[#This Row],[Commission SDG/MT]]*Table1[[#This Row],[Volume in Units]]</f>
        <v>0</v>
      </c>
      <c r="Y4105" s="28">
        <f t="shared" si="343"/>
        <v>0</v>
      </c>
      <c r="Z4105" s="6">
        <f>IFERROR((Table1[[#This Row],[Total Cost SDG]]/Table1[[#This Row],[Volume MT/Head]]),0)</f>
        <v>0</v>
      </c>
      <c r="AA4105" s="57" t="e">
        <f t="shared" si="344"/>
        <v>#DIV/0!</v>
      </c>
      <c r="AB4105" s="57">
        <f>IFERROR((Table1[[#This Row],[Total Cost USD]]/Table1[[#This Row],[Volume MT/Head]]),0)</f>
        <v>0</v>
      </c>
      <c r="AD4105" s="6">
        <f>Table1[[#This Row],[Volume MT/Head]]-Table1[[#This Row],[Delivered MT]]</f>
        <v>0</v>
      </c>
      <c r="AE4105" s="6">
        <f>Table1[[#This Row],[Delivered MT]]*Table1[[#This Row],[Average Cost SDG/MT]]</f>
        <v>0</v>
      </c>
    </row>
    <row r="4106" spans="1:31" hidden="1" x14ac:dyDescent="0.2">
      <c r="A4106" s="1">
        <v>4117</v>
      </c>
      <c r="P4106" s="6">
        <f t="shared" si="341"/>
        <v>0</v>
      </c>
      <c r="R4106" s="6">
        <f t="shared" si="342"/>
        <v>0</v>
      </c>
      <c r="S4106" s="57">
        <f t="shared" si="340"/>
        <v>0</v>
      </c>
      <c r="T4106" s="6">
        <f>Table1[[#This Row],[Volume in Units]]*Table1[[#This Row],[Price SDG/Unit]]</f>
        <v>0</v>
      </c>
      <c r="U4106" s="57">
        <f>Table1[[#This Row],[Volume MT/Head]]*Table1[[#This Row],[Price USD/(MT/Head)]]</f>
        <v>0</v>
      </c>
      <c r="W4106" s="28">
        <f>Table1[[#This Row],[Commission SDG/MT]]*Table1[[#This Row],[Volume in Units]]</f>
        <v>0</v>
      </c>
      <c r="Y4106" s="28">
        <f t="shared" si="343"/>
        <v>0</v>
      </c>
      <c r="Z4106" s="6">
        <f>IFERROR((Table1[[#This Row],[Total Cost SDG]]/Table1[[#This Row],[Volume MT/Head]]),0)</f>
        <v>0</v>
      </c>
      <c r="AA4106" s="57" t="e">
        <f t="shared" si="344"/>
        <v>#DIV/0!</v>
      </c>
      <c r="AB4106" s="57">
        <f>IFERROR((Table1[[#This Row],[Total Cost USD]]/Table1[[#This Row],[Volume MT/Head]]),0)</f>
        <v>0</v>
      </c>
      <c r="AD4106" s="6">
        <f>Table1[[#This Row],[Volume MT/Head]]-Table1[[#This Row],[Delivered MT]]</f>
        <v>0</v>
      </c>
      <c r="AE4106" s="6">
        <f>Table1[[#This Row],[Delivered MT]]*Table1[[#This Row],[Average Cost SDG/MT]]</f>
        <v>0</v>
      </c>
    </row>
    <row r="4107" spans="1:31" hidden="1" x14ac:dyDescent="0.2">
      <c r="A4107" s="1">
        <v>4118</v>
      </c>
      <c r="P4107" s="6">
        <f t="shared" si="341"/>
        <v>0</v>
      </c>
      <c r="R4107" s="6">
        <f t="shared" si="342"/>
        <v>0</v>
      </c>
      <c r="S4107" s="57">
        <f t="shared" si="340"/>
        <v>0</v>
      </c>
      <c r="T4107" s="6">
        <f>Table1[[#This Row],[Volume in Units]]*Table1[[#This Row],[Price SDG/Unit]]</f>
        <v>0</v>
      </c>
      <c r="U4107" s="57">
        <f>Table1[[#This Row],[Volume MT/Head]]*Table1[[#This Row],[Price USD/(MT/Head)]]</f>
        <v>0</v>
      </c>
      <c r="W4107" s="28">
        <f>Table1[[#This Row],[Commission SDG/MT]]*Table1[[#This Row],[Volume in Units]]</f>
        <v>0</v>
      </c>
      <c r="Y4107" s="28">
        <f t="shared" si="343"/>
        <v>0</v>
      </c>
      <c r="Z4107" s="6">
        <f>IFERROR((Table1[[#This Row],[Total Cost SDG]]/Table1[[#This Row],[Volume MT/Head]]),0)</f>
        <v>0</v>
      </c>
      <c r="AA4107" s="57" t="e">
        <f t="shared" si="344"/>
        <v>#DIV/0!</v>
      </c>
      <c r="AB4107" s="57">
        <f>IFERROR((Table1[[#This Row],[Total Cost USD]]/Table1[[#This Row],[Volume MT/Head]]),0)</f>
        <v>0</v>
      </c>
      <c r="AD4107" s="6">
        <f>Table1[[#This Row],[Volume MT/Head]]-Table1[[#This Row],[Delivered MT]]</f>
        <v>0</v>
      </c>
      <c r="AE4107" s="6">
        <f>Table1[[#This Row],[Delivered MT]]*Table1[[#This Row],[Average Cost SDG/MT]]</f>
        <v>0</v>
      </c>
    </row>
    <row r="4108" spans="1:31" hidden="1" x14ac:dyDescent="0.2">
      <c r="A4108" s="1">
        <v>4119</v>
      </c>
      <c r="P4108" s="6">
        <f t="shared" si="341"/>
        <v>0</v>
      </c>
      <c r="R4108" s="6">
        <f t="shared" si="342"/>
        <v>0</v>
      </c>
      <c r="S4108" s="57">
        <f t="shared" si="340"/>
        <v>0</v>
      </c>
      <c r="T4108" s="6">
        <f>Table1[[#This Row],[Volume in Units]]*Table1[[#This Row],[Price SDG/Unit]]</f>
        <v>0</v>
      </c>
      <c r="U4108" s="57">
        <f>Table1[[#This Row],[Volume MT/Head]]*Table1[[#This Row],[Price USD/(MT/Head)]]</f>
        <v>0</v>
      </c>
      <c r="W4108" s="28">
        <f>Table1[[#This Row],[Commission SDG/MT]]*Table1[[#This Row],[Volume in Units]]</f>
        <v>0</v>
      </c>
      <c r="Y4108" s="28">
        <f t="shared" si="343"/>
        <v>0</v>
      </c>
      <c r="Z4108" s="6">
        <f>IFERROR((Table1[[#This Row],[Total Cost SDG]]/Table1[[#This Row],[Volume MT/Head]]),0)</f>
        <v>0</v>
      </c>
      <c r="AA4108" s="57" t="e">
        <f t="shared" si="344"/>
        <v>#DIV/0!</v>
      </c>
      <c r="AB4108" s="57">
        <f>IFERROR((Table1[[#This Row],[Total Cost USD]]/Table1[[#This Row],[Volume MT/Head]]),0)</f>
        <v>0</v>
      </c>
      <c r="AD4108" s="6">
        <f>Table1[[#This Row],[Volume MT/Head]]-Table1[[#This Row],[Delivered MT]]</f>
        <v>0</v>
      </c>
      <c r="AE4108" s="6">
        <f>Table1[[#This Row],[Delivered MT]]*Table1[[#This Row],[Average Cost SDG/MT]]</f>
        <v>0</v>
      </c>
    </row>
    <row r="4109" spans="1:31" hidden="1" x14ac:dyDescent="0.2">
      <c r="A4109" s="1">
        <v>4120</v>
      </c>
      <c r="P4109" s="6">
        <f t="shared" si="341"/>
        <v>0</v>
      </c>
      <c r="R4109" s="6">
        <f t="shared" si="342"/>
        <v>0</v>
      </c>
      <c r="S4109" s="57">
        <f t="shared" si="340"/>
        <v>0</v>
      </c>
      <c r="T4109" s="6">
        <f>Table1[[#This Row],[Volume in Units]]*Table1[[#This Row],[Price SDG/Unit]]</f>
        <v>0</v>
      </c>
      <c r="U4109" s="57">
        <f>Table1[[#This Row],[Volume MT/Head]]*Table1[[#This Row],[Price USD/(MT/Head)]]</f>
        <v>0</v>
      </c>
      <c r="W4109" s="28">
        <f>Table1[[#This Row],[Commission SDG/MT]]*Table1[[#This Row],[Volume in Units]]</f>
        <v>0</v>
      </c>
      <c r="Y4109" s="28">
        <f t="shared" si="343"/>
        <v>0</v>
      </c>
      <c r="Z4109" s="6">
        <f>IFERROR((Table1[[#This Row],[Total Cost SDG]]/Table1[[#This Row],[Volume MT/Head]]),0)</f>
        <v>0</v>
      </c>
      <c r="AA4109" s="57" t="e">
        <f t="shared" si="344"/>
        <v>#DIV/0!</v>
      </c>
      <c r="AB4109" s="57">
        <f>IFERROR((Table1[[#This Row],[Total Cost USD]]/Table1[[#This Row],[Volume MT/Head]]),0)</f>
        <v>0</v>
      </c>
      <c r="AD4109" s="6">
        <f>Table1[[#This Row],[Volume MT/Head]]-Table1[[#This Row],[Delivered MT]]</f>
        <v>0</v>
      </c>
      <c r="AE4109" s="6">
        <f>Table1[[#This Row],[Delivered MT]]*Table1[[#This Row],[Average Cost SDG/MT]]</f>
        <v>0</v>
      </c>
    </row>
    <row r="4110" spans="1:31" hidden="1" x14ac:dyDescent="0.2">
      <c r="A4110" s="1">
        <v>4121</v>
      </c>
      <c r="P4110" s="6">
        <f t="shared" si="341"/>
        <v>0</v>
      </c>
      <c r="R4110" s="6">
        <f t="shared" si="342"/>
        <v>0</v>
      </c>
      <c r="S4110" s="57">
        <f t="shared" si="340"/>
        <v>0</v>
      </c>
      <c r="T4110" s="6">
        <f>Table1[[#This Row],[Volume in Units]]*Table1[[#This Row],[Price SDG/Unit]]</f>
        <v>0</v>
      </c>
      <c r="U4110" s="57">
        <f>Table1[[#This Row],[Volume MT/Head]]*Table1[[#This Row],[Price USD/(MT/Head)]]</f>
        <v>0</v>
      </c>
      <c r="W4110" s="28">
        <f>Table1[[#This Row],[Commission SDG/MT]]*Table1[[#This Row],[Volume in Units]]</f>
        <v>0</v>
      </c>
      <c r="Y4110" s="28">
        <f t="shared" si="343"/>
        <v>0</v>
      </c>
      <c r="Z4110" s="6">
        <f>IFERROR((Table1[[#This Row],[Total Cost SDG]]/Table1[[#This Row],[Volume MT/Head]]),0)</f>
        <v>0</v>
      </c>
      <c r="AA4110" s="57" t="e">
        <f t="shared" si="344"/>
        <v>#DIV/0!</v>
      </c>
      <c r="AB4110" s="57">
        <f>IFERROR((Table1[[#This Row],[Total Cost USD]]/Table1[[#This Row],[Volume MT/Head]]),0)</f>
        <v>0</v>
      </c>
      <c r="AD4110" s="6">
        <f>Table1[[#This Row],[Volume MT/Head]]-Table1[[#This Row],[Delivered MT]]</f>
        <v>0</v>
      </c>
      <c r="AE4110" s="6">
        <f>Table1[[#This Row],[Delivered MT]]*Table1[[#This Row],[Average Cost SDG/MT]]</f>
        <v>0</v>
      </c>
    </row>
    <row r="4111" spans="1:31" hidden="1" x14ac:dyDescent="0.2">
      <c r="A4111" s="1">
        <v>4122</v>
      </c>
      <c r="P4111" s="6">
        <f t="shared" si="341"/>
        <v>0</v>
      </c>
      <c r="R4111" s="6">
        <f t="shared" si="342"/>
        <v>0</v>
      </c>
      <c r="S4111" s="57">
        <f t="shared" si="340"/>
        <v>0</v>
      </c>
      <c r="T4111" s="6">
        <f>Table1[[#This Row],[Volume in Units]]*Table1[[#This Row],[Price SDG/Unit]]</f>
        <v>0</v>
      </c>
      <c r="U4111" s="57">
        <f>Table1[[#This Row],[Volume MT/Head]]*Table1[[#This Row],[Price USD/(MT/Head)]]</f>
        <v>0</v>
      </c>
      <c r="W4111" s="28">
        <f>Table1[[#This Row],[Commission SDG/MT]]*Table1[[#This Row],[Volume in Units]]</f>
        <v>0</v>
      </c>
      <c r="Y4111" s="28">
        <f t="shared" si="343"/>
        <v>0</v>
      </c>
      <c r="Z4111" s="6">
        <f>IFERROR((Table1[[#This Row],[Total Cost SDG]]/Table1[[#This Row],[Volume MT/Head]]),0)</f>
        <v>0</v>
      </c>
      <c r="AA4111" s="57" t="e">
        <f t="shared" si="344"/>
        <v>#DIV/0!</v>
      </c>
      <c r="AB4111" s="57">
        <f>IFERROR((Table1[[#This Row],[Total Cost USD]]/Table1[[#This Row],[Volume MT/Head]]),0)</f>
        <v>0</v>
      </c>
      <c r="AD4111" s="6">
        <f>Table1[[#This Row],[Volume MT/Head]]-Table1[[#This Row],[Delivered MT]]</f>
        <v>0</v>
      </c>
      <c r="AE4111" s="6">
        <f>Table1[[#This Row],[Delivered MT]]*Table1[[#This Row],[Average Cost SDG/MT]]</f>
        <v>0</v>
      </c>
    </row>
    <row r="4112" spans="1:31" hidden="1" x14ac:dyDescent="0.2">
      <c r="A4112" s="1">
        <v>4123</v>
      </c>
      <c r="P4112" s="6">
        <f t="shared" si="341"/>
        <v>0</v>
      </c>
      <c r="R4112" s="6">
        <f t="shared" si="342"/>
        <v>0</v>
      </c>
      <c r="S4112" s="57">
        <f t="shared" si="340"/>
        <v>0</v>
      </c>
      <c r="T4112" s="6">
        <f>Table1[[#This Row],[Volume in Units]]*Table1[[#This Row],[Price SDG/Unit]]</f>
        <v>0</v>
      </c>
      <c r="U4112" s="57">
        <f>Table1[[#This Row],[Volume MT/Head]]*Table1[[#This Row],[Price USD/(MT/Head)]]</f>
        <v>0</v>
      </c>
      <c r="W4112" s="28">
        <f>Table1[[#This Row],[Commission SDG/MT]]*Table1[[#This Row],[Volume in Units]]</f>
        <v>0</v>
      </c>
      <c r="Y4112" s="28">
        <f t="shared" si="343"/>
        <v>0</v>
      </c>
      <c r="Z4112" s="6">
        <f>IFERROR((Table1[[#This Row],[Total Cost SDG]]/Table1[[#This Row],[Volume MT/Head]]),0)</f>
        <v>0</v>
      </c>
      <c r="AA4112" s="57" t="e">
        <f t="shared" si="344"/>
        <v>#DIV/0!</v>
      </c>
      <c r="AB4112" s="57">
        <f>IFERROR((Table1[[#This Row],[Total Cost USD]]/Table1[[#This Row],[Volume MT/Head]]),0)</f>
        <v>0</v>
      </c>
      <c r="AD4112" s="6">
        <f>Table1[[#This Row],[Volume MT/Head]]-Table1[[#This Row],[Delivered MT]]</f>
        <v>0</v>
      </c>
      <c r="AE4112" s="6">
        <f>Table1[[#This Row],[Delivered MT]]*Table1[[#This Row],[Average Cost SDG/MT]]</f>
        <v>0</v>
      </c>
    </row>
    <row r="4113" spans="1:31" hidden="1" x14ac:dyDescent="0.2">
      <c r="A4113" s="1">
        <v>4124</v>
      </c>
      <c r="P4113" s="6">
        <f t="shared" si="341"/>
        <v>0</v>
      </c>
      <c r="R4113" s="6">
        <f t="shared" si="342"/>
        <v>0</v>
      </c>
      <c r="S4113" s="57">
        <f t="shared" si="340"/>
        <v>0</v>
      </c>
      <c r="T4113" s="6">
        <f>Table1[[#This Row],[Volume in Units]]*Table1[[#This Row],[Price SDG/Unit]]</f>
        <v>0</v>
      </c>
      <c r="U4113" s="57">
        <f>Table1[[#This Row],[Volume MT/Head]]*Table1[[#This Row],[Price USD/(MT/Head)]]</f>
        <v>0</v>
      </c>
      <c r="W4113" s="28">
        <f>Table1[[#This Row],[Commission SDG/MT]]*Table1[[#This Row],[Volume in Units]]</f>
        <v>0</v>
      </c>
      <c r="Y4113" s="28">
        <f t="shared" si="343"/>
        <v>0</v>
      </c>
      <c r="Z4113" s="6">
        <f>IFERROR((Table1[[#This Row],[Total Cost SDG]]/Table1[[#This Row],[Volume MT/Head]]),0)</f>
        <v>0</v>
      </c>
      <c r="AA4113" s="57" t="e">
        <f t="shared" si="344"/>
        <v>#DIV/0!</v>
      </c>
      <c r="AB4113" s="57">
        <f>IFERROR((Table1[[#This Row],[Total Cost USD]]/Table1[[#This Row],[Volume MT/Head]]),0)</f>
        <v>0</v>
      </c>
      <c r="AD4113" s="6">
        <f>Table1[[#This Row],[Volume MT/Head]]-Table1[[#This Row],[Delivered MT]]</f>
        <v>0</v>
      </c>
      <c r="AE4113" s="6">
        <f>Table1[[#This Row],[Delivered MT]]*Table1[[#This Row],[Average Cost SDG/MT]]</f>
        <v>0</v>
      </c>
    </row>
    <row r="4114" spans="1:31" hidden="1" x14ac:dyDescent="0.2">
      <c r="A4114" s="1">
        <v>4125</v>
      </c>
      <c r="P4114" s="6">
        <f t="shared" si="341"/>
        <v>0</v>
      </c>
      <c r="R4114" s="6">
        <f t="shared" si="342"/>
        <v>0</v>
      </c>
      <c r="S4114" s="57">
        <f t="shared" si="340"/>
        <v>0</v>
      </c>
      <c r="T4114" s="6">
        <f>Table1[[#This Row],[Volume in Units]]*Table1[[#This Row],[Price SDG/Unit]]</f>
        <v>0</v>
      </c>
      <c r="U4114" s="57">
        <f>Table1[[#This Row],[Volume MT/Head]]*Table1[[#This Row],[Price USD/(MT/Head)]]</f>
        <v>0</v>
      </c>
      <c r="W4114" s="28">
        <f>Table1[[#This Row],[Commission SDG/MT]]*Table1[[#This Row],[Volume in Units]]</f>
        <v>0</v>
      </c>
      <c r="Y4114" s="28">
        <f t="shared" si="343"/>
        <v>0</v>
      </c>
      <c r="Z4114" s="6">
        <f>IFERROR((Table1[[#This Row],[Total Cost SDG]]/Table1[[#This Row],[Volume MT/Head]]),0)</f>
        <v>0</v>
      </c>
      <c r="AA4114" s="57" t="e">
        <f t="shared" si="344"/>
        <v>#DIV/0!</v>
      </c>
      <c r="AB4114" s="57">
        <f>IFERROR((Table1[[#This Row],[Total Cost USD]]/Table1[[#This Row],[Volume MT/Head]]),0)</f>
        <v>0</v>
      </c>
      <c r="AD4114" s="6">
        <f>Table1[[#This Row],[Volume MT/Head]]-Table1[[#This Row],[Delivered MT]]</f>
        <v>0</v>
      </c>
      <c r="AE4114" s="6">
        <f>Table1[[#This Row],[Delivered MT]]*Table1[[#This Row],[Average Cost SDG/MT]]</f>
        <v>0</v>
      </c>
    </row>
    <row r="4115" spans="1:31" hidden="1" x14ac:dyDescent="0.2">
      <c r="A4115" s="1">
        <v>4126</v>
      </c>
      <c r="P4115" s="6">
        <f t="shared" si="341"/>
        <v>0</v>
      </c>
      <c r="R4115" s="6">
        <f t="shared" si="342"/>
        <v>0</v>
      </c>
      <c r="S4115" s="57">
        <f t="shared" si="340"/>
        <v>0</v>
      </c>
      <c r="T4115" s="6">
        <f>Table1[[#This Row],[Volume in Units]]*Table1[[#This Row],[Price SDG/Unit]]</f>
        <v>0</v>
      </c>
      <c r="U4115" s="57">
        <f>Table1[[#This Row],[Volume MT/Head]]*Table1[[#This Row],[Price USD/(MT/Head)]]</f>
        <v>0</v>
      </c>
      <c r="W4115" s="28">
        <f>Table1[[#This Row],[Commission SDG/MT]]*Table1[[#This Row],[Volume in Units]]</f>
        <v>0</v>
      </c>
      <c r="Y4115" s="28">
        <f t="shared" si="343"/>
        <v>0</v>
      </c>
      <c r="Z4115" s="6">
        <f>IFERROR((Table1[[#This Row],[Total Cost SDG]]/Table1[[#This Row],[Volume MT/Head]]),0)</f>
        <v>0</v>
      </c>
      <c r="AA4115" s="57" t="e">
        <f t="shared" si="344"/>
        <v>#DIV/0!</v>
      </c>
      <c r="AB4115" s="57">
        <f>IFERROR((Table1[[#This Row],[Total Cost USD]]/Table1[[#This Row],[Volume MT/Head]]),0)</f>
        <v>0</v>
      </c>
      <c r="AD4115" s="6">
        <f>Table1[[#This Row],[Volume MT/Head]]-Table1[[#This Row],[Delivered MT]]</f>
        <v>0</v>
      </c>
      <c r="AE4115" s="6">
        <f>Table1[[#This Row],[Delivered MT]]*Table1[[#This Row],[Average Cost SDG/MT]]</f>
        <v>0</v>
      </c>
    </row>
    <row r="4116" spans="1:31" hidden="1" x14ac:dyDescent="0.2">
      <c r="A4116" s="1">
        <v>4127</v>
      </c>
      <c r="P4116" s="6">
        <f t="shared" si="341"/>
        <v>0</v>
      </c>
      <c r="R4116" s="6">
        <f t="shared" si="342"/>
        <v>0</v>
      </c>
      <c r="S4116" s="57">
        <f t="shared" si="340"/>
        <v>0</v>
      </c>
      <c r="T4116" s="6">
        <f>Table1[[#This Row],[Volume in Units]]*Table1[[#This Row],[Price SDG/Unit]]</f>
        <v>0</v>
      </c>
      <c r="U4116" s="57">
        <f>Table1[[#This Row],[Volume MT/Head]]*Table1[[#This Row],[Price USD/(MT/Head)]]</f>
        <v>0</v>
      </c>
      <c r="W4116" s="28">
        <f>Table1[[#This Row],[Commission SDG/MT]]*Table1[[#This Row],[Volume in Units]]</f>
        <v>0</v>
      </c>
      <c r="Y4116" s="28">
        <f t="shared" si="343"/>
        <v>0</v>
      </c>
      <c r="Z4116" s="6">
        <f>IFERROR((Table1[[#This Row],[Total Cost SDG]]/Table1[[#This Row],[Volume MT/Head]]),0)</f>
        <v>0</v>
      </c>
      <c r="AA4116" s="57" t="e">
        <f t="shared" si="344"/>
        <v>#DIV/0!</v>
      </c>
      <c r="AB4116" s="57">
        <f>IFERROR((Table1[[#This Row],[Total Cost USD]]/Table1[[#This Row],[Volume MT/Head]]),0)</f>
        <v>0</v>
      </c>
      <c r="AD4116" s="6">
        <f>Table1[[#This Row],[Volume MT/Head]]-Table1[[#This Row],[Delivered MT]]</f>
        <v>0</v>
      </c>
      <c r="AE4116" s="6">
        <f>Table1[[#This Row],[Delivered MT]]*Table1[[#This Row],[Average Cost SDG/MT]]</f>
        <v>0</v>
      </c>
    </row>
    <row r="4117" spans="1:31" hidden="1" x14ac:dyDescent="0.2">
      <c r="A4117" s="1">
        <v>4128</v>
      </c>
      <c r="P4117" s="6">
        <f t="shared" si="341"/>
        <v>0</v>
      </c>
      <c r="R4117" s="6">
        <f t="shared" si="342"/>
        <v>0</v>
      </c>
      <c r="S4117" s="57">
        <f t="shared" si="340"/>
        <v>0</v>
      </c>
      <c r="T4117" s="6">
        <f>Table1[[#This Row],[Volume in Units]]*Table1[[#This Row],[Price SDG/Unit]]</f>
        <v>0</v>
      </c>
      <c r="U4117" s="57">
        <f>Table1[[#This Row],[Volume MT/Head]]*Table1[[#This Row],[Price USD/(MT/Head)]]</f>
        <v>0</v>
      </c>
      <c r="W4117" s="28">
        <f>Table1[[#This Row],[Commission SDG/MT]]*Table1[[#This Row],[Volume in Units]]</f>
        <v>0</v>
      </c>
      <c r="Y4117" s="28">
        <f t="shared" si="343"/>
        <v>0</v>
      </c>
      <c r="Z4117" s="6">
        <f>IFERROR((Table1[[#This Row],[Total Cost SDG]]/Table1[[#This Row],[Volume MT/Head]]),0)</f>
        <v>0</v>
      </c>
      <c r="AA4117" s="57" t="e">
        <f t="shared" si="344"/>
        <v>#DIV/0!</v>
      </c>
      <c r="AB4117" s="57">
        <f>IFERROR((Table1[[#This Row],[Total Cost USD]]/Table1[[#This Row],[Volume MT/Head]]),0)</f>
        <v>0</v>
      </c>
      <c r="AD4117" s="6">
        <f>Table1[[#This Row],[Volume MT/Head]]-Table1[[#This Row],[Delivered MT]]</f>
        <v>0</v>
      </c>
      <c r="AE4117" s="6">
        <f>Table1[[#This Row],[Delivered MT]]*Table1[[#This Row],[Average Cost SDG/MT]]</f>
        <v>0</v>
      </c>
    </row>
    <row r="4118" spans="1:31" hidden="1" x14ac:dyDescent="0.2">
      <c r="A4118" s="1">
        <v>4129</v>
      </c>
      <c r="P4118" s="6">
        <f t="shared" si="341"/>
        <v>0</v>
      </c>
      <c r="R4118" s="6">
        <f t="shared" si="342"/>
        <v>0</v>
      </c>
      <c r="S4118" s="57">
        <f t="shared" si="340"/>
        <v>0</v>
      </c>
      <c r="T4118" s="6">
        <f>Table1[[#This Row],[Volume in Units]]*Table1[[#This Row],[Price SDG/Unit]]</f>
        <v>0</v>
      </c>
      <c r="U4118" s="57">
        <f>Table1[[#This Row],[Volume MT/Head]]*Table1[[#This Row],[Price USD/(MT/Head)]]</f>
        <v>0</v>
      </c>
      <c r="W4118" s="28">
        <f>Table1[[#This Row],[Commission SDG/MT]]*Table1[[#This Row],[Volume in Units]]</f>
        <v>0</v>
      </c>
      <c r="Y4118" s="28">
        <f t="shared" si="343"/>
        <v>0</v>
      </c>
      <c r="Z4118" s="6">
        <f>IFERROR((Table1[[#This Row],[Total Cost SDG]]/Table1[[#This Row],[Volume MT/Head]]),0)</f>
        <v>0</v>
      </c>
      <c r="AA4118" s="57" t="e">
        <f t="shared" si="344"/>
        <v>#DIV/0!</v>
      </c>
      <c r="AB4118" s="57">
        <f>IFERROR((Table1[[#This Row],[Total Cost USD]]/Table1[[#This Row],[Volume MT/Head]]),0)</f>
        <v>0</v>
      </c>
      <c r="AD4118" s="6">
        <f>Table1[[#This Row],[Volume MT/Head]]-Table1[[#This Row],[Delivered MT]]</f>
        <v>0</v>
      </c>
      <c r="AE4118" s="6">
        <f>Table1[[#This Row],[Delivered MT]]*Table1[[#This Row],[Average Cost SDG/MT]]</f>
        <v>0</v>
      </c>
    </row>
    <row r="4119" spans="1:31" hidden="1" x14ac:dyDescent="0.2">
      <c r="A4119" s="1">
        <v>4130</v>
      </c>
      <c r="P4119" s="6">
        <f t="shared" si="341"/>
        <v>0</v>
      </c>
      <c r="R4119" s="6">
        <f t="shared" si="342"/>
        <v>0</v>
      </c>
      <c r="S4119" s="57">
        <f t="shared" si="340"/>
        <v>0</v>
      </c>
      <c r="T4119" s="6">
        <f>Table1[[#This Row],[Volume in Units]]*Table1[[#This Row],[Price SDG/Unit]]</f>
        <v>0</v>
      </c>
      <c r="U4119" s="57">
        <f>Table1[[#This Row],[Volume MT/Head]]*Table1[[#This Row],[Price USD/(MT/Head)]]</f>
        <v>0</v>
      </c>
      <c r="W4119" s="28">
        <f>Table1[[#This Row],[Commission SDG/MT]]*Table1[[#This Row],[Volume in Units]]</f>
        <v>0</v>
      </c>
      <c r="Y4119" s="28">
        <f t="shared" si="343"/>
        <v>0</v>
      </c>
      <c r="Z4119" s="6">
        <f>IFERROR((Table1[[#This Row],[Total Cost SDG]]/Table1[[#This Row],[Volume MT/Head]]),0)</f>
        <v>0</v>
      </c>
      <c r="AA4119" s="57" t="e">
        <f t="shared" si="344"/>
        <v>#DIV/0!</v>
      </c>
      <c r="AB4119" s="57">
        <f>IFERROR((Table1[[#This Row],[Total Cost USD]]/Table1[[#This Row],[Volume MT/Head]]),0)</f>
        <v>0</v>
      </c>
      <c r="AD4119" s="6">
        <f>Table1[[#This Row],[Volume MT/Head]]-Table1[[#This Row],[Delivered MT]]</f>
        <v>0</v>
      </c>
      <c r="AE4119" s="6">
        <f>Table1[[#This Row],[Delivered MT]]*Table1[[#This Row],[Average Cost SDG/MT]]</f>
        <v>0</v>
      </c>
    </row>
    <row r="4120" spans="1:31" hidden="1" x14ac:dyDescent="0.2">
      <c r="A4120" s="1">
        <v>4131</v>
      </c>
      <c r="P4120" s="6">
        <f t="shared" si="341"/>
        <v>0</v>
      </c>
      <c r="R4120" s="6">
        <f t="shared" si="342"/>
        <v>0</v>
      </c>
      <c r="S4120" s="57">
        <f t="shared" si="340"/>
        <v>0</v>
      </c>
      <c r="T4120" s="6">
        <f>Table1[[#This Row],[Volume in Units]]*Table1[[#This Row],[Price SDG/Unit]]</f>
        <v>0</v>
      </c>
      <c r="U4120" s="57">
        <f>Table1[[#This Row],[Volume MT/Head]]*Table1[[#This Row],[Price USD/(MT/Head)]]</f>
        <v>0</v>
      </c>
      <c r="W4120" s="28">
        <f>Table1[[#This Row],[Commission SDG/MT]]*Table1[[#This Row],[Volume in Units]]</f>
        <v>0</v>
      </c>
      <c r="Y4120" s="28">
        <f t="shared" si="343"/>
        <v>0</v>
      </c>
      <c r="Z4120" s="6">
        <f>IFERROR((Table1[[#This Row],[Total Cost SDG]]/Table1[[#This Row],[Volume MT/Head]]),0)</f>
        <v>0</v>
      </c>
      <c r="AA4120" s="57" t="e">
        <f t="shared" si="344"/>
        <v>#DIV/0!</v>
      </c>
      <c r="AB4120" s="57">
        <f>IFERROR((Table1[[#This Row],[Total Cost USD]]/Table1[[#This Row],[Volume MT/Head]]),0)</f>
        <v>0</v>
      </c>
      <c r="AD4120" s="6">
        <f>Table1[[#This Row],[Volume MT/Head]]-Table1[[#This Row],[Delivered MT]]</f>
        <v>0</v>
      </c>
      <c r="AE4120" s="6">
        <f>Table1[[#This Row],[Delivered MT]]*Table1[[#This Row],[Average Cost SDG/MT]]</f>
        <v>0</v>
      </c>
    </row>
    <row r="4121" spans="1:31" hidden="1" x14ac:dyDescent="0.2">
      <c r="A4121" s="1">
        <v>4132</v>
      </c>
      <c r="P4121" s="6">
        <f t="shared" si="341"/>
        <v>0</v>
      </c>
      <c r="R4121" s="6">
        <f t="shared" si="342"/>
        <v>0</v>
      </c>
      <c r="S4121" s="57">
        <f t="shared" ref="S4121:S4184" si="345">IFERROR((R4121/F4121),0)</f>
        <v>0</v>
      </c>
      <c r="T4121" s="6">
        <f>Table1[[#This Row],[Volume in Units]]*Table1[[#This Row],[Price SDG/Unit]]</f>
        <v>0</v>
      </c>
      <c r="U4121" s="57">
        <f>Table1[[#This Row],[Volume MT/Head]]*Table1[[#This Row],[Price USD/(MT/Head)]]</f>
        <v>0</v>
      </c>
      <c r="W4121" s="28">
        <f>Table1[[#This Row],[Commission SDG/MT]]*Table1[[#This Row],[Volume in Units]]</f>
        <v>0</v>
      </c>
      <c r="Y4121" s="28">
        <f t="shared" si="343"/>
        <v>0</v>
      </c>
      <c r="Z4121" s="6">
        <f>IFERROR((Table1[[#This Row],[Total Cost SDG]]/Table1[[#This Row],[Volume MT/Head]]),0)</f>
        <v>0</v>
      </c>
      <c r="AA4121" s="57" t="e">
        <f t="shared" si="344"/>
        <v>#DIV/0!</v>
      </c>
      <c r="AB4121" s="57">
        <f>IFERROR((Table1[[#This Row],[Total Cost USD]]/Table1[[#This Row],[Volume MT/Head]]),0)</f>
        <v>0</v>
      </c>
      <c r="AD4121" s="6">
        <f>Table1[[#This Row],[Volume MT/Head]]-Table1[[#This Row],[Delivered MT]]</f>
        <v>0</v>
      </c>
      <c r="AE4121" s="6">
        <f>Table1[[#This Row],[Delivered MT]]*Table1[[#This Row],[Average Cost SDG/MT]]</f>
        <v>0</v>
      </c>
    </row>
    <row r="4122" spans="1:31" hidden="1" x14ac:dyDescent="0.2">
      <c r="A4122" s="1">
        <v>4133</v>
      </c>
      <c r="P4122" s="6">
        <f t="shared" si="341"/>
        <v>0</v>
      </c>
      <c r="R4122" s="6">
        <f t="shared" si="342"/>
        <v>0</v>
      </c>
      <c r="S4122" s="57">
        <f t="shared" si="345"/>
        <v>0</v>
      </c>
      <c r="T4122" s="6">
        <f>Table1[[#This Row],[Volume in Units]]*Table1[[#This Row],[Price SDG/Unit]]</f>
        <v>0</v>
      </c>
      <c r="U4122" s="57">
        <f>Table1[[#This Row],[Volume MT/Head]]*Table1[[#This Row],[Price USD/(MT/Head)]]</f>
        <v>0</v>
      </c>
      <c r="W4122" s="28">
        <f>Table1[[#This Row],[Commission SDG/MT]]*Table1[[#This Row],[Volume in Units]]</f>
        <v>0</v>
      </c>
      <c r="Y4122" s="28">
        <f t="shared" si="343"/>
        <v>0</v>
      </c>
      <c r="Z4122" s="6">
        <f>IFERROR((Table1[[#This Row],[Total Cost SDG]]/Table1[[#This Row],[Volume MT/Head]]),0)</f>
        <v>0</v>
      </c>
      <c r="AA4122" s="57" t="e">
        <f t="shared" si="344"/>
        <v>#DIV/0!</v>
      </c>
      <c r="AB4122" s="57">
        <f>IFERROR((Table1[[#This Row],[Total Cost USD]]/Table1[[#This Row],[Volume MT/Head]]),0)</f>
        <v>0</v>
      </c>
      <c r="AD4122" s="6">
        <f>Table1[[#This Row],[Volume MT/Head]]-Table1[[#This Row],[Delivered MT]]</f>
        <v>0</v>
      </c>
      <c r="AE4122" s="6">
        <f>Table1[[#This Row],[Delivered MT]]*Table1[[#This Row],[Average Cost SDG/MT]]</f>
        <v>0</v>
      </c>
    </row>
    <row r="4123" spans="1:31" hidden="1" x14ac:dyDescent="0.2">
      <c r="A4123" s="1">
        <v>4134</v>
      </c>
      <c r="P4123" s="6">
        <f t="shared" si="341"/>
        <v>0</v>
      </c>
      <c r="R4123" s="6">
        <f t="shared" si="342"/>
        <v>0</v>
      </c>
      <c r="S4123" s="57">
        <f t="shared" si="345"/>
        <v>0</v>
      </c>
      <c r="T4123" s="6">
        <f>Table1[[#This Row],[Volume in Units]]*Table1[[#This Row],[Price SDG/Unit]]</f>
        <v>0</v>
      </c>
      <c r="U4123" s="57">
        <f>Table1[[#This Row],[Volume MT/Head]]*Table1[[#This Row],[Price USD/(MT/Head)]]</f>
        <v>0</v>
      </c>
      <c r="W4123" s="28">
        <f>Table1[[#This Row],[Commission SDG/MT]]*Table1[[#This Row],[Volume in Units]]</f>
        <v>0</v>
      </c>
      <c r="Y4123" s="28">
        <f t="shared" si="343"/>
        <v>0</v>
      </c>
      <c r="Z4123" s="6">
        <f>IFERROR((Table1[[#This Row],[Total Cost SDG]]/Table1[[#This Row],[Volume MT/Head]]),0)</f>
        <v>0</v>
      </c>
      <c r="AA4123" s="57" t="e">
        <f t="shared" si="344"/>
        <v>#DIV/0!</v>
      </c>
      <c r="AB4123" s="57">
        <f>IFERROR((Table1[[#This Row],[Total Cost USD]]/Table1[[#This Row],[Volume MT/Head]]),0)</f>
        <v>0</v>
      </c>
      <c r="AD4123" s="6">
        <f>Table1[[#This Row],[Volume MT/Head]]-Table1[[#This Row],[Delivered MT]]</f>
        <v>0</v>
      </c>
      <c r="AE4123" s="6">
        <f>Table1[[#This Row],[Delivered MT]]*Table1[[#This Row],[Average Cost SDG/MT]]</f>
        <v>0</v>
      </c>
    </row>
    <row r="4124" spans="1:31" hidden="1" x14ac:dyDescent="0.2">
      <c r="A4124" s="1">
        <v>4135</v>
      </c>
      <c r="P4124" s="6">
        <f t="shared" si="341"/>
        <v>0</v>
      </c>
      <c r="R4124" s="6">
        <f t="shared" si="342"/>
        <v>0</v>
      </c>
      <c r="S4124" s="57">
        <f t="shared" si="345"/>
        <v>0</v>
      </c>
      <c r="T4124" s="6">
        <f>Table1[[#This Row],[Volume in Units]]*Table1[[#This Row],[Price SDG/Unit]]</f>
        <v>0</v>
      </c>
      <c r="U4124" s="57">
        <f>Table1[[#This Row],[Volume MT/Head]]*Table1[[#This Row],[Price USD/(MT/Head)]]</f>
        <v>0</v>
      </c>
      <c r="W4124" s="28">
        <f>Table1[[#This Row],[Commission SDG/MT]]*Table1[[#This Row],[Volume in Units]]</f>
        <v>0</v>
      </c>
      <c r="Y4124" s="28">
        <f t="shared" si="343"/>
        <v>0</v>
      </c>
      <c r="Z4124" s="6">
        <f>IFERROR((Table1[[#This Row],[Total Cost SDG]]/Table1[[#This Row],[Volume MT/Head]]),0)</f>
        <v>0</v>
      </c>
      <c r="AA4124" s="57" t="e">
        <f t="shared" si="344"/>
        <v>#DIV/0!</v>
      </c>
      <c r="AB4124" s="57">
        <f>IFERROR((Table1[[#This Row],[Total Cost USD]]/Table1[[#This Row],[Volume MT/Head]]),0)</f>
        <v>0</v>
      </c>
      <c r="AD4124" s="6">
        <f>Table1[[#This Row],[Volume MT/Head]]-Table1[[#This Row],[Delivered MT]]</f>
        <v>0</v>
      </c>
      <c r="AE4124" s="6">
        <f>Table1[[#This Row],[Delivered MT]]*Table1[[#This Row],[Average Cost SDG/MT]]</f>
        <v>0</v>
      </c>
    </row>
    <row r="4125" spans="1:31" hidden="1" x14ac:dyDescent="0.2">
      <c r="A4125" s="1">
        <v>4136</v>
      </c>
      <c r="P4125" s="6">
        <f t="shared" si="341"/>
        <v>0</v>
      </c>
      <c r="R4125" s="6">
        <f t="shared" si="342"/>
        <v>0</v>
      </c>
      <c r="S4125" s="57">
        <f t="shared" si="345"/>
        <v>0</v>
      </c>
      <c r="T4125" s="6">
        <f>Table1[[#This Row],[Volume in Units]]*Table1[[#This Row],[Price SDG/Unit]]</f>
        <v>0</v>
      </c>
      <c r="U4125" s="57">
        <f>Table1[[#This Row],[Volume MT/Head]]*Table1[[#This Row],[Price USD/(MT/Head)]]</f>
        <v>0</v>
      </c>
      <c r="W4125" s="28">
        <f>Table1[[#This Row],[Commission SDG/MT]]*Table1[[#This Row],[Volume in Units]]</f>
        <v>0</v>
      </c>
      <c r="Y4125" s="28">
        <f t="shared" si="343"/>
        <v>0</v>
      </c>
      <c r="Z4125" s="6">
        <f>IFERROR((Table1[[#This Row],[Total Cost SDG]]/Table1[[#This Row],[Volume MT/Head]]),0)</f>
        <v>0</v>
      </c>
      <c r="AA4125" s="57" t="e">
        <f t="shared" si="344"/>
        <v>#DIV/0!</v>
      </c>
      <c r="AB4125" s="57">
        <f>IFERROR((Table1[[#This Row],[Total Cost USD]]/Table1[[#This Row],[Volume MT/Head]]),0)</f>
        <v>0</v>
      </c>
      <c r="AD4125" s="6">
        <f>Table1[[#This Row],[Volume MT/Head]]-Table1[[#This Row],[Delivered MT]]</f>
        <v>0</v>
      </c>
      <c r="AE4125" s="6">
        <f>Table1[[#This Row],[Delivered MT]]*Table1[[#This Row],[Average Cost SDG/MT]]</f>
        <v>0</v>
      </c>
    </row>
    <row r="4126" spans="1:31" hidden="1" x14ac:dyDescent="0.2">
      <c r="A4126" s="1">
        <v>4137</v>
      </c>
      <c r="P4126" s="6">
        <f t="shared" si="341"/>
        <v>0</v>
      </c>
      <c r="R4126" s="6">
        <f t="shared" si="342"/>
        <v>0</v>
      </c>
      <c r="S4126" s="57">
        <f t="shared" si="345"/>
        <v>0</v>
      </c>
      <c r="T4126" s="6">
        <f>Table1[[#This Row],[Volume in Units]]*Table1[[#This Row],[Price SDG/Unit]]</f>
        <v>0</v>
      </c>
      <c r="U4126" s="57">
        <f>Table1[[#This Row],[Volume MT/Head]]*Table1[[#This Row],[Price USD/(MT/Head)]]</f>
        <v>0</v>
      </c>
      <c r="W4126" s="28">
        <f>Table1[[#This Row],[Commission SDG/MT]]*Table1[[#This Row],[Volume in Units]]</f>
        <v>0</v>
      </c>
      <c r="Y4126" s="28">
        <f t="shared" si="343"/>
        <v>0</v>
      </c>
      <c r="Z4126" s="6">
        <f>IFERROR((Table1[[#This Row],[Total Cost SDG]]/Table1[[#This Row],[Volume MT/Head]]),0)</f>
        <v>0</v>
      </c>
      <c r="AA4126" s="57" t="e">
        <f t="shared" si="344"/>
        <v>#DIV/0!</v>
      </c>
      <c r="AB4126" s="57">
        <f>IFERROR((Table1[[#This Row],[Total Cost USD]]/Table1[[#This Row],[Volume MT/Head]]),0)</f>
        <v>0</v>
      </c>
      <c r="AD4126" s="6">
        <f>Table1[[#This Row],[Volume MT/Head]]-Table1[[#This Row],[Delivered MT]]</f>
        <v>0</v>
      </c>
      <c r="AE4126" s="6">
        <f>Table1[[#This Row],[Delivered MT]]*Table1[[#This Row],[Average Cost SDG/MT]]</f>
        <v>0</v>
      </c>
    </row>
    <row r="4127" spans="1:31" hidden="1" x14ac:dyDescent="0.2">
      <c r="A4127" s="1">
        <v>4138</v>
      </c>
      <c r="P4127" s="6">
        <f t="shared" si="341"/>
        <v>0</v>
      </c>
      <c r="R4127" s="6">
        <f t="shared" si="342"/>
        <v>0</v>
      </c>
      <c r="S4127" s="57">
        <f t="shared" si="345"/>
        <v>0</v>
      </c>
      <c r="T4127" s="6">
        <f>Table1[[#This Row],[Volume in Units]]*Table1[[#This Row],[Price SDG/Unit]]</f>
        <v>0</v>
      </c>
      <c r="U4127" s="57">
        <f>Table1[[#This Row],[Volume MT/Head]]*Table1[[#This Row],[Price USD/(MT/Head)]]</f>
        <v>0</v>
      </c>
      <c r="W4127" s="28">
        <f>Table1[[#This Row],[Commission SDG/MT]]*Table1[[#This Row],[Volume in Units]]</f>
        <v>0</v>
      </c>
      <c r="Y4127" s="28">
        <f t="shared" si="343"/>
        <v>0</v>
      </c>
      <c r="Z4127" s="6">
        <f>IFERROR((Table1[[#This Row],[Total Cost SDG]]/Table1[[#This Row],[Volume MT/Head]]),0)</f>
        <v>0</v>
      </c>
      <c r="AA4127" s="57" t="e">
        <f t="shared" si="344"/>
        <v>#DIV/0!</v>
      </c>
      <c r="AB4127" s="57">
        <f>IFERROR((Table1[[#This Row],[Total Cost USD]]/Table1[[#This Row],[Volume MT/Head]]),0)</f>
        <v>0</v>
      </c>
      <c r="AD4127" s="6">
        <f>Table1[[#This Row],[Volume MT/Head]]-Table1[[#This Row],[Delivered MT]]</f>
        <v>0</v>
      </c>
      <c r="AE4127" s="6">
        <f>Table1[[#This Row],[Delivered MT]]*Table1[[#This Row],[Average Cost SDG/MT]]</f>
        <v>0</v>
      </c>
    </row>
    <row r="4128" spans="1:31" hidden="1" x14ac:dyDescent="0.2">
      <c r="A4128" s="1">
        <v>4139</v>
      </c>
      <c r="P4128" s="6">
        <f t="shared" si="341"/>
        <v>0</v>
      </c>
      <c r="R4128" s="6">
        <f t="shared" si="342"/>
        <v>0</v>
      </c>
      <c r="S4128" s="57">
        <f t="shared" si="345"/>
        <v>0</v>
      </c>
      <c r="T4128" s="6">
        <f>Table1[[#This Row],[Volume in Units]]*Table1[[#This Row],[Price SDG/Unit]]</f>
        <v>0</v>
      </c>
      <c r="U4128" s="57">
        <f>Table1[[#This Row],[Volume MT/Head]]*Table1[[#This Row],[Price USD/(MT/Head)]]</f>
        <v>0</v>
      </c>
      <c r="W4128" s="28">
        <f>Table1[[#This Row],[Commission SDG/MT]]*Table1[[#This Row],[Volume in Units]]</f>
        <v>0</v>
      </c>
      <c r="Y4128" s="28">
        <f t="shared" si="343"/>
        <v>0</v>
      </c>
      <c r="Z4128" s="6">
        <f>IFERROR((Table1[[#This Row],[Total Cost SDG]]/Table1[[#This Row],[Volume MT/Head]]),0)</f>
        <v>0</v>
      </c>
      <c r="AA4128" s="57" t="e">
        <f t="shared" si="344"/>
        <v>#DIV/0!</v>
      </c>
      <c r="AB4128" s="57">
        <f>IFERROR((Table1[[#This Row],[Total Cost USD]]/Table1[[#This Row],[Volume MT/Head]]),0)</f>
        <v>0</v>
      </c>
      <c r="AD4128" s="6">
        <f>Table1[[#This Row],[Volume MT/Head]]-Table1[[#This Row],[Delivered MT]]</f>
        <v>0</v>
      </c>
      <c r="AE4128" s="6">
        <f>Table1[[#This Row],[Delivered MT]]*Table1[[#This Row],[Average Cost SDG/MT]]</f>
        <v>0</v>
      </c>
    </row>
    <row r="4129" spans="1:31" hidden="1" x14ac:dyDescent="0.2">
      <c r="A4129" s="1">
        <v>4140</v>
      </c>
      <c r="P4129" s="6">
        <f t="shared" si="341"/>
        <v>0</v>
      </c>
      <c r="R4129" s="6">
        <f t="shared" si="342"/>
        <v>0</v>
      </c>
      <c r="S4129" s="57">
        <f t="shared" si="345"/>
        <v>0</v>
      </c>
      <c r="T4129" s="6">
        <f>Table1[[#This Row],[Volume in Units]]*Table1[[#This Row],[Price SDG/Unit]]</f>
        <v>0</v>
      </c>
      <c r="U4129" s="57">
        <f>Table1[[#This Row],[Volume MT/Head]]*Table1[[#This Row],[Price USD/(MT/Head)]]</f>
        <v>0</v>
      </c>
      <c r="W4129" s="28">
        <f>Table1[[#This Row],[Commission SDG/MT]]*Table1[[#This Row],[Volume in Units]]</f>
        <v>0</v>
      </c>
      <c r="Y4129" s="28">
        <f t="shared" si="343"/>
        <v>0</v>
      </c>
      <c r="Z4129" s="6">
        <f>IFERROR((Table1[[#This Row],[Total Cost SDG]]/Table1[[#This Row],[Volume MT/Head]]),0)</f>
        <v>0</v>
      </c>
      <c r="AA4129" s="57" t="e">
        <f t="shared" si="344"/>
        <v>#DIV/0!</v>
      </c>
      <c r="AB4129" s="57">
        <f>IFERROR((Table1[[#This Row],[Total Cost USD]]/Table1[[#This Row],[Volume MT/Head]]),0)</f>
        <v>0</v>
      </c>
      <c r="AD4129" s="6">
        <f>Table1[[#This Row],[Volume MT/Head]]-Table1[[#This Row],[Delivered MT]]</f>
        <v>0</v>
      </c>
      <c r="AE4129" s="6">
        <f>Table1[[#This Row],[Delivered MT]]*Table1[[#This Row],[Average Cost SDG/MT]]</f>
        <v>0</v>
      </c>
    </row>
    <row r="4130" spans="1:31" hidden="1" x14ac:dyDescent="0.2">
      <c r="A4130" s="1">
        <v>4141</v>
      </c>
      <c r="P4130" s="6">
        <f t="shared" si="341"/>
        <v>0</v>
      </c>
      <c r="R4130" s="6">
        <f t="shared" si="342"/>
        <v>0</v>
      </c>
      <c r="S4130" s="57">
        <f t="shared" si="345"/>
        <v>0</v>
      </c>
      <c r="T4130" s="6">
        <f>Table1[[#This Row],[Volume in Units]]*Table1[[#This Row],[Price SDG/Unit]]</f>
        <v>0</v>
      </c>
      <c r="U4130" s="57">
        <f>Table1[[#This Row],[Volume MT/Head]]*Table1[[#This Row],[Price USD/(MT/Head)]]</f>
        <v>0</v>
      </c>
      <c r="W4130" s="28">
        <f>Table1[[#This Row],[Commission SDG/MT]]*Table1[[#This Row],[Volume in Units]]</f>
        <v>0</v>
      </c>
      <c r="Y4130" s="28">
        <f t="shared" si="343"/>
        <v>0</v>
      </c>
      <c r="Z4130" s="6">
        <f>IFERROR((Table1[[#This Row],[Total Cost SDG]]/Table1[[#This Row],[Volume MT/Head]]),0)</f>
        <v>0</v>
      </c>
      <c r="AA4130" s="57" t="e">
        <f t="shared" si="344"/>
        <v>#DIV/0!</v>
      </c>
      <c r="AB4130" s="57">
        <f>IFERROR((Table1[[#This Row],[Total Cost USD]]/Table1[[#This Row],[Volume MT/Head]]),0)</f>
        <v>0</v>
      </c>
      <c r="AD4130" s="6">
        <f>Table1[[#This Row],[Volume MT/Head]]-Table1[[#This Row],[Delivered MT]]</f>
        <v>0</v>
      </c>
      <c r="AE4130" s="6">
        <f>Table1[[#This Row],[Delivered MT]]*Table1[[#This Row],[Average Cost SDG/MT]]</f>
        <v>0</v>
      </c>
    </row>
    <row r="4131" spans="1:31" hidden="1" x14ac:dyDescent="0.2">
      <c r="A4131" s="1">
        <v>4142</v>
      </c>
      <c r="P4131" s="6">
        <f t="shared" si="341"/>
        <v>0</v>
      </c>
      <c r="R4131" s="6">
        <f t="shared" si="342"/>
        <v>0</v>
      </c>
      <c r="S4131" s="57">
        <f t="shared" si="345"/>
        <v>0</v>
      </c>
      <c r="T4131" s="6">
        <f>Table1[[#This Row],[Volume in Units]]*Table1[[#This Row],[Price SDG/Unit]]</f>
        <v>0</v>
      </c>
      <c r="U4131" s="57">
        <f>Table1[[#This Row],[Volume MT/Head]]*Table1[[#This Row],[Price USD/(MT/Head)]]</f>
        <v>0</v>
      </c>
      <c r="W4131" s="28">
        <f>Table1[[#This Row],[Commission SDG/MT]]*Table1[[#This Row],[Volume in Units]]</f>
        <v>0</v>
      </c>
      <c r="Y4131" s="28">
        <f t="shared" si="343"/>
        <v>0</v>
      </c>
      <c r="Z4131" s="6">
        <f>IFERROR((Table1[[#This Row],[Total Cost SDG]]/Table1[[#This Row],[Volume MT/Head]]),0)</f>
        <v>0</v>
      </c>
      <c r="AA4131" s="57" t="e">
        <f t="shared" si="344"/>
        <v>#DIV/0!</v>
      </c>
      <c r="AB4131" s="57">
        <f>IFERROR((Table1[[#This Row],[Total Cost USD]]/Table1[[#This Row],[Volume MT/Head]]),0)</f>
        <v>0</v>
      </c>
      <c r="AD4131" s="6">
        <f>Table1[[#This Row],[Volume MT/Head]]-Table1[[#This Row],[Delivered MT]]</f>
        <v>0</v>
      </c>
      <c r="AE4131" s="6">
        <f>Table1[[#This Row],[Delivered MT]]*Table1[[#This Row],[Average Cost SDG/MT]]</f>
        <v>0</v>
      </c>
    </row>
    <row r="4132" spans="1:31" hidden="1" x14ac:dyDescent="0.2">
      <c r="A4132" s="1">
        <v>4143</v>
      </c>
      <c r="P4132" s="6">
        <f t="shared" si="341"/>
        <v>0</v>
      </c>
      <c r="R4132" s="6">
        <f t="shared" si="342"/>
        <v>0</v>
      </c>
      <c r="S4132" s="57">
        <f t="shared" si="345"/>
        <v>0</v>
      </c>
      <c r="T4132" s="6">
        <f>Table1[[#This Row],[Volume in Units]]*Table1[[#This Row],[Price SDG/Unit]]</f>
        <v>0</v>
      </c>
      <c r="U4132" s="57">
        <f>Table1[[#This Row],[Volume MT/Head]]*Table1[[#This Row],[Price USD/(MT/Head)]]</f>
        <v>0</v>
      </c>
      <c r="W4132" s="28">
        <f>Table1[[#This Row],[Commission SDG/MT]]*Table1[[#This Row],[Volume in Units]]</f>
        <v>0</v>
      </c>
      <c r="Y4132" s="28">
        <f t="shared" si="343"/>
        <v>0</v>
      </c>
      <c r="Z4132" s="6">
        <f>IFERROR((Table1[[#This Row],[Total Cost SDG]]/Table1[[#This Row],[Volume MT/Head]]),0)</f>
        <v>0</v>
      </c>
      <c r="AA4132" s="57" t="e">
        <f t="shared" si="344"/>
        <v>#DIV/0!</v>
      </c>
      <c r="AB4132" s="57">
        <f>IFERROR((Table1[[#This Row],[Total Cost USD]]/Table1[[#This Row],[Volume MT/Head]]),0)</f>
        <v>0</v>
      </c>
      <c r="AD4132" s="6">
        <f>Table1[[#This Row],[Volume MT/Head]]-Table1[[#This Row],[Delivered MT]]</f>
        <v>0</v>
      </c>
      <c r="AE4132" s="6">
        <f>Table1[[#This Row],[Delivered MT]]*Table1[[#This Row],[Average Cost SDG/MT]]</f>
        <v>0</v>
      </c>
    </row>
    <row r="4133" spans="1:31" hidden="1" x14ac:dyDescent="0.2">
      <c r="A4133" s="1">
        <v>4144</v>
      </c>
      <c r="P4133" s="6">
        <f t="shared" si="341"/>
        <v>0</v>
      </c>
      <c r="R4133" s="6">
        <f t="shared" si="342"/>
        <v>0</v>
      </c>
      <c r="S4133" s="57">
        <f t="shared" si="345"/>
        <v>0</v>
      </c>
      <c r="T4133" s="6">
        <f>Table1[[#This Row],[Volume in Units]]*Table1[[#This Row],[Price SDG/Unit]]</f>
        <v>0</v>
      </c>
      <c r="U4133" s="57">
        <f>Table1[[#This Row],[Volume MT/Head]]*Table1[[#This Row],[Price USD/(MT/Head)]]</f>
        <v>0</v>
      </c>
      <c r="W4133" s="28">
        <f>Table1[[#This Row],[Commission SDG/MT]]*Table1[[#This Row],[Volume in Units]]</f>
        <v>0</v>
      </c>
      <c r="Y4133" s="28">
        <f t="shared" si="343"/>
        <v>0</v>
      </c>
      <c r="Z4133" s="6">
        <f>IFERROR((Table1[[#This Row],[Total Cost SDG]]/Table1[[#This Row],[Volume MT/Head]]),0)</f>
        <v>0</v>
      </c>
      <c r="AA4133" s="57" t="e">
        <f t="shared" si="344"/>
        <v>#DIV/0!</v>
      </c>
      <c r="AB4133" s="57">
        <f>IFERROR((Table1[[#This Row],[Total Cost USD]]/Table1[[#This Row],[Volume MT/Head]]),0)</f>
        <v>0</v>
      </c>
      <c r="AD4133" s="6">
        <f>Table1[[#This Row],[Volume MT/Head]]-Table1[[#This Row],[Delivered MT]]</f>
        <v>0</v>
      </c>
      <c r="AE4133" s="6">
        <f>Table1[[#This Row],[Delivered MT]]*Table1[[#This Row],[Average Cost SDG/MT]]</f>
        <v>0</v>
      </c>
    </row>
    <row r="4134" spans="1:31" hidden="1" x14ac:dyDescent="0.2">
      <c r="A4134" s="1">
        <v>4145</v>
      </c>
      <c r="P4134" s="6">
        <f t="shared" si="341"/>
        <v>0</v>
      </c>
      <c r="R4134" s="6">
        <f t="shared" si="342"/>
        <v>0</v>
      </c>
      <c r="S4134" s="57">
        <f t="shared" si="345"/>
        <v>0</v>
      </c>
      <c r="T4134" s="6">
        <f>Table1[[#This Row],[Volume in Units]]*Table1[[#This Row],[Price SDG/Unit]]</f>
        <v>0</v>
      </c>
      <c r="U4134" s="57">
        <f>Table1[[#This Row],[Volume MT/Head]]*Table1[[#This Row],[Price USD/(MT/Head)]]</f>
        <v>0</v>
      </c>
      <c r="W4134" s="28">
        <f>Table1[[#This Row],[Commission SDG/MT]]*Table1[[#This Row],[Volume in Units]]</f>
        <v>0</v>
      </c>
      <c r="Y4134" s="28">
        <f t="shared" si="343"/>
        <v>0</v>
      </c>
      <c r="Z4134" s="6">
        <f>IFERROR((Table1[[#This Row],[Total Cost SDG]]/Table1[[#This Row],[Volume MT/Head]]),0)</f>
        <v>0</v>
      </c>
      <c r="AA4134" s="57" t="e">
        <f t="shared" si="344"/>
        <v>#DIV/0!</v>
      </c>
      <c r="AB4134" s="57">
        <f>IFERROR((Table1[[#This Row],[Total Cost USD]]/Table1[[#This Row],[Volume MT/Head]]),0)</f>
        <v>0</v>
      </c>
      <c r="AD4134" s="6">
        <f>Table1[[#This Row],[Volume MT/Head]]-Table1[[#This Row],[Delivered MT]]</f>
        <v>0</v>
      </c>
      <c r="AE4134" s="6">
        <f>Table1[[#This Row],[Delivered MT]]*Table1[[#This Row],[Average Cost SDG/MT]]</f>
        <v>0</v>
      </c>
    </row>
    <row r="4135" spans="1:31" hidden="1" x14ac:dyDescent="0.2">
      <c r="A4135" s="1">
        <v>4146</v>
      </c>
      <c r="P4135" s="6">
        <f t="shared" si="341"/>
        <v>0</v>
      </c>
      <c r="R4135" s="6">
        <f t="shared" si="342"/>
        <v>0</v>
      </c>
      <c r="S4135" s="57">
        <f t="shared" si="345"/>
        <v>0</v>
      </c>
      <c r="T4135" s="6">
        <f>Table1[[#This Row],[Volume in Units]]*Table1[[#This Row],[Price SDG/Unit]]</f>
        <v>0</v>
      </c>
      <c r="U4135" s="57">
        <f>Table1[[#This Row],[Volume MT/Head]]*Table1[[#This Row],[Price USD/(MT/Head)]]</f>
        <v>0</v>
      </c>
      <c r="W4135" s="28">
        <f>Table1[[#This Row],[Commission SDG/MT]]*Table1[[#This Row],[Volume in Units]]</f>
        <v>0</v>
      </c>
      <c r="Y4135" s="28">
        <f t="shared" si="343"/>
        <v>0</v>
      </c>
      <c r="Z4135" s="6">
        <f>IFERROR((Table1[[#This Row],[Total Cost SDG]]/Table1[[#This Row],[Volume MT/Head]]),0)</f>
        <v>0</v>
      </c>
      <c r="AA4135" s="57" t="e">
        <f t="shared" si="344"/>
        <v>#DIV/0!</v>
      </c>
      <c r="AB4135" s="57">
        <f>IFERROR((Table1[[#This Row],[Total Cost USD]]/Table1[[#This Row],[Volume MT/Head]]),0)</f>
        <v>0</v>
      </c>
      <c r="AD4135" s="6">
        <f>Table1[[#This Row],[Volume MT/Head]]-Table1[[#This Row],[Delivered MT]]</f>
        <v>0</v>
      </c>
      <c r="AE4135" s="6">
        <f>Table1[[#This Row],[Delivered MT]]*Table1[[#This Row],[Average Cost SDG/MT]]</f>
        <v>0</v>
      </c>
    </row>
    <row r="4136" spans="1:31" hidden="1" x14ac:dyDescent="0.2">
      <c r="A4136" s="1">
        <v>4147</v>
      </c>
      <c r="P4136" s="6">
        <f t="shared" si="341"/>
        <v>0</v>
      </c>
      <c r="R4136" s="6">
        <f t="shared" si="342"/>
        <v>0</v>
      </c>
      <c r="S4136" s="57">
        <f t="shared" si="345"/>
        <v>0</v>
      </c>
      <c r="T4136" s="6">
        <f>Table1[[#This Row],[Volume in Units]]*Table1[[#This Row],[Price SDG/Unit]]</f>
        <v>0</v>
      </c>
      <c r="U4136" s="57">
        <f>Table1[[#This Row],[Volume MT/Head]]*Table1[[#This Row],[Price USD/(MT/Head)]]</f>
        <v>0</v>
      </c>
      <c r="W4136" s="28">
        <f>Table1[[#This Row],[Commission SDG/MT]]*Table1[[#This Row],[Volume in Units]]</f>
        <v>0</v>
      </c>
      <c r="Y4136" s="28">
        <f t="shared" si="343"/>
        <v>0</v>
      </c>
      <c r="Z4136" s="6">
        <f>IFERROR((Table1[[#This Row],[Total Cost SDG]]/Table1[[#This Row],[Volume MT/Head]]),0)</f>
        <v>0</v>
      </c>
      <c r="AA4136" s="57" t="e">
        <f t="shared" si="344"/>
        <v>#DIV/0!</v>
      </c>
      <c r="AB4136" s="57">
        <f>IFERROR((Table1[[#This Row],[Total Cost USD]]/Table1[[#This Row],[Volume MT/Head]]),0)</f>
        <v>0</v>
      </c>
      <c r="AD4136" s="6">
        <f>Table1[[#This Row],[Volume MT/Head]]-Table1[[#This Row],[Delivered MT]]</f>
        <v>0</v>
      </c>
      <c r="AE4136" s="6">
        <f>Table1[[#This Row],[Delivered MT]]*Table1[[#This Row],[Average Cost SDG/MT]]</f>
        <v>0</v>
      </c>
    </row>
    <row r="4137" spans="1:31" hidden="1" x14ac:dyDescent="0.2">
      <c r="A4137" s="1">
        <v>4148</v>
      </c>
      <c r="P4137" s="6">
        <f t="shared" si="341"/>
        <v>0</v>
      </c>
      <c r="R4137" s="6">
        <f t="shared" si="342"/>
        <v>0</v>
      </c>
      <c r="S4137" s="57">
        <f t="shared" si="345"/>
        <v>0</v>
      </c>
      <c r="T4137" s="6">
        <f>Table1[[#This Row],[Volume in Units]]*Table1[[#This Row],[Price SDG/Unit]]</f>
        <v>0</v>
      </c>
      <c r="U4137" s="57">
        <f>Table1[[#This Row],[Volume MT/Head]]*Table1[[#This Row],[Price USD/(MT/Head)]]</f>
        <v>0</v>
      </c>
      <c r="W4137" s="28">
        <f>Table1[[#This Row],[Commission SDG/MT]]*Table1[[#This Row],[Volume in Units]]</f>
        <v>0</v>
      </c>
      <c r="Y4137" s="28">
        <f t="shared" si="343"/>
        <v>0</v>
      </c>
      <c r="Z4137" s="6">
        <f>IFERROR((Table1[[#This Row],[Total Cost SDG]]/Table1[[#This Row],[Volume MT/Head]]),0)</f>
        <v>0</v>
      </c>
      <c r="AA4137" s="57" t="e">
        <f t="shared" si="344"/>
        <v>#DIV/0!</v>
      </c>
      <c r="AB4137" s="57">
        <f>IFERROR((Table1[[#This Row],[Total Cost USD]]/Table1[[#This Row],[Volume MT/Head]]),0)</f>
        <v>0</v>
      </c>
      <c r="AD4137" s="6">
        <f>Table1[[#This Row],[Volume MT/Head]]-Table1[[#This Row],[Delivered MT]]</f>
        <v>0</v>
      </c>
      <c r="AE4137" s="6">
        <f>Table1[[#This Row],[Delivered MT]]*Table1[[#This Row],[Average Cost SDG/MT]]</f>
        <v>0</v>
      </c>
    </row>
    <row r="4138" spans="1:31" hidden="1" x14ac:dyDescent="0.2">
      <c r="A4138" s="1">
        <v>4149</v>
      </c>
      <c r="P4138" s="6">
        <f t="shared" si="341"/>
        <v>0</v>
      </c>
      <c r="R4138" s="6">
        <f t="shared" si="342"/>
        <v>0</v>
      </c>
      <c r="S4138" s="57">
        <f t="shared" si="345"/>
        <v>0</v>
      </c>
      <c r="T4138" s="6">
        <f>Table1[[#This Row],[Volume in Units]]*Table1[[#This Row],[Price SDG/Unit]]</f>
        <v>0</v>
      </c>
      <c r="U4138" s="57">
        <f>Table1[[#This Row],[Volume MT/Head]]*Table1[[#This Row],[Price USD/(MT/Head)]]</f>
        <v>0</v>
      </c>
      <c r="W4138" s="28">
        <f>Table1[[#This Row],[Commission SDG/MT]]*Table1[[#This Row],[Volume in Units]]</f>
        <v>0</v>
      </c>
      <c r="Y4138" s="28">
        <f t="shared" si="343"/>
        <v>0</v>
      </c>
      <c r="Z4138" s="6">
        <f>IFERROR((Table1[[#This Row],[Total Cost SDG]]/Table1[[#This Row],[Volume MT/Head]]),0)</f>
        <v>0</v>
      </c>
      <c r="AA4138" s="57" t="e">
        <f t="shared" si="344"/>
        <v>#DIV/0!</v>
      </c>
      <c r="AB4138" s="57">
        <f>IFERROR((Table1[[#This Row],[Total Cost USD]]/Table1[[#This Row],[Volume MT/Head]]),0)</f>
        <v>0</v>
      </c>
      <c r="AD4138" s="6">
        <f>Table1[[#This Row],[Volume MT/Head]]-Table1[[#This Row],[Delivered MT]]</f>
        <v>0</v>
      </c>
      <c r="AE4138" s="6">
        <f>Table1[[#This Row],[Delivered MT]]*Table1[[#This Row],[Average Cost SDG/MT]]</f>
        <v>0</v>
      </c>
    </row>
    <row r="4139" spans="1:31" hidden="1" x14ac:dyDescent="0.2">
      <c r="A4139" s="1">
        <v>4150</v>
      </c>
      <c r="P4139" s="6">
        <f t="shared" si="341"/>
        <v>0</v>
      </c>
      <c r="R4139" s="6">
        <f t="shared" si="342"/>
        <v>0</v>
      </c>
      <c r="S4139" s="57">
        <f t="shared" si="345"/>
        <v>0</v>
      </c>
      <c r="T4139" s="6">
        <f>Table1[[#This Row],[Volume in Units]]*Table1[[#This Row],[Price SDG/Unit]]</f>
        <v>0</v>
      </c>
      <c r="U4139" s="57">
        <f>Table1[[#This Row],[Volume MT/Head]]*Table1[[#This Row],[Price USD/(MT/Head)]]</f>
        <v>0</v>
      </c>
      <c r="W4139" s="28">
        <f>Table1[[#This Row],[Commission SDG/MT]]*Table1[[#This Row],[Volume in Units]]</f>
        <v>0</v>
      </c>
      <c r="Y4139" s="28">
        <f t="shared" si="343"/>
        <v>0</v>
      </c>
      <c r="Z4139" s="6">
        <f>IFERROR((Table1[[#This Row],[Total Cost SDG]]/Table1[[#This Row],[Volume MT/Head]]),0)</f>
        <v>0</v>
      </c>
      <c r="AA4139" s="57" t="e">
        <f t="shared" si="344"/>
        <v>#DIV/0!</v>
      </c>
      <c r="AB4139" s="57">
        <f>IFERROR((Table1[[#This Row],[Total Cost USD]]/Table1[[#This Row],[Volume MT/Head]]),0)</f>
        <v>0</v>
      </c>
      <c r="AD4139" s="6">
        <f>Table1[[#This Row],[Volume MT/Head]]-Table1[[#This Row],[Delivered MT]]</f>
        <v>0</v>
      </c>
      <c r="AE4139" s="6">
        <f>Table1[[#This Row],[Delivered MT]]*Table1[[#This Row],[Average Cost SDG/MT]]</f>
        <v>0</v>
      </c>
    </row>
    <row r="4140" spans="1:31" hidden="1" x14ac:dyDescent="0.2">
      <c r="A4140" s="1">
        <v>4151</v>
      </c>
      <c r="P4140" s="6">
        <f t="shared" si="341"/>
        <v>0</v>
      </c>
      <c r="R4140" s="6">
        <f t="shared" si="342"/>
        <v>0</v>
      </c>
      <c r="S4140" s="57">
        <f t="shared" si="345"/>
        <v>0</v>
      </c>
      <c r="T4140" s="6">
        <f>Table1[[#This Row],[Volume in Units]]*Table1[[#This Row],[Price SDG/Unit]]</f>
        <v>0</v>
      </c>
      <c r="U4140" s="57">
        <f>Table1[[#This Row],[Volume MT/Head]]*Table1[[#This Row],[Price USD/(MT/Head)]]</f>
        <v>0</v>
      </c>
      <c r="W4140" s="28">
        <f>Table1[[#This Row],[Commission SDG/MT]]*Table1[[#This Row],[Volume in Units]]</f>
        <v>0</v>
      </c>
      <c r="Y4140" s="28">
        <f t="shared" si="343"/>
        <v>0</v>
      </c>
      <c r="Z4140" s="6">
        <f>IFERROR((Table1[[#This Row],[Total Cost SDG]]/Table1[[#This Row],[Volume MT/Head]]),0)</f>
        <v>0</v>
      </c>
      <c r="AA4140" s="57" t="e">
        <f t="shared" si="344"/>
        <v>#DIV/0!</v>
      </c>
      <c r="AB4140" s="57">
        <f>IFERROR((Table1[[#This Row],[Total Cost USD]]/Table1[[#This Row],[Volume MT/Head]]),0)</f>
        <v>0</v>
      </c>
      <c r="AD4140" s="6">
        <f>Table1[[#This Row],[Volume MT/Head]]-Table1[[#This Row],[Delivered MT]]</f>
        <v>0</v>
      </c>
      <c r="AE4140" s="6">
        <f>Table1[[#This Row],[Delivered MT]]*Table1[[#This Row],[Average Cost SDG/MT]]</f>
        <v>0</v>
      </c>
    </row>
    <row r="4141" spans="1:31" hidden="1" x14ac:dyDescent="0.2">
      <c r="A4141" s="1">
        <v>4152</v>
      </c>
      <c r="P4141" s="6">
        <f t="shared" si="341"/>
        <v>0</v>
      </c>
      <c r="R4141" s="6">
        <f t="shared" si="342"/>
        <v>0</v>
      </c>
      <c r="S4141" s="57">
        <f t="shared" si="345"/>
        <v>0</v>
      </c>
      <c r="T4141" s="6">
        <f>Table1[[#This Row],[Volume in Units]]*Table1[[#This Row],[Price SDG/Unit]]</f>
        <v>0</v>
      </c>
      <c r="U4141" s="57">
        <f>Table1[[#This Row],[Volume MT/Head]]*Table1[[#This Row],[Price USD/(MT/Head)]]</f>
        <v>0</v>
      </c>
      <c r="W4141" s="28">
        <f>Table1[[#This Row],[Commission SDG/MT]]*Table1[[#This Row],[Volume in Units]]</f>
        <v>0</v>
      </c>
      <c r="Y4141" s="28">
        <f t="shared" si="343"/>
        <v>0</v>
      </c>
      <c r="Z4141" s="6">
        <f>IFERROR((Table1[[#This Row],[Total Cost SDG]]/Table1[[#This Row],[Volume MT/Head]]),0)</f>
        <v>0</v>
      </c>
      <c r="AA4141" s="57" t="e">
        <f t="shared" si="344"/>
        <v>#DIV/0!</v>
      </c>
      <c r="AB4141" s="57">
        <f>IFERROR((Table1[[#This Row],[Total Cost USD]]/Table1[[#This Row],[Volume MT/Head]]),0)</f>
        <v>0</v>
      </c>
      <c r="AD4141" s="6">
        <f>Table1[[#This Row],[Volume MT/Head]]-Table1[[#This Row],[Delivered MT]]</f>
        <v>0</v>
      </c>
      <c r="AE4141" s="6">
        <f>Table1[[#This Row],[Delivered MT]]*Table1[[#This Row],[Average Cost SDG/MT]]</f>
        <v>0</v>
      </c>
    </row>
    <row r="4142" spans="1:31" hidden="1" x14ac:dyDescent="0.2">
      <c r="A4142" s="1">
        <v>4153</v>
      </c>
      <c r="P4142" s="6">
        <f t="shared" si="341"/>
        <v>0</v>
      </c>
      <c r="R4142" s="6">
        <f t="shared" si="342"/>
        <v>0</v>
      </c>
      <c r="S4142" s="57">
        <f t="shared" si="345"/>
        <v>0</v>
      </c>
      <c r="T4142" s="6">
        <f>Table1[[#This Row],[Volume in Units]]*Table1[[#This Row],[Price SDG/Unit]]</f>
        <v>0</v>
      </c>
      <c r="U4142" s="57">
        <f>Table1[[#This Row],[Volume MT/Head]]*Table1[[#This Row],[Price USD/(MT/Head)]]</f>
        <v>0</v>
      </c>
      <c r="W4142" s="28">
        <f>Table1[[#This Row],[Commission SDG/MT]]*Table1[[#This Row],[Volume in Units]]</f>
        <v>0</v>
      </c>
      <c r="Y4142" s="28">
        <f t="shared" si="343"/>
        <v>0</v>
      </c>
      <c r="Z4142" s="6">
        <f>IFERROR((Table1[[#This Row],[Total Cost SDG]]/Table1[[#This Row],[Volume MT/Head]]),0)</f>
        <v>0</v>
      </c>
      <c r="AA4142" s="57" t="e">
        <f t="shared" si="344"/>
        <v>#DIV/0!</v>
      </c>
      <c r="AB4142" s="57">
        <f>IFERROR((Table1[[#This Row],[Total Cost USD]]/Table1[[#This Row],[Volume MT/Head]]),0)</f>
        <v>0</v>
      </c>
      <c r="AD4142" s="6">
        <f>Table1[[#This Row],[Volume MT/Head]]-Table1[[#This Row],[Delivered MT]]</f>
        <v>0</v>
      </c>
      <c r="AE4142" s="6">
        <f>Table1[[#This Row],[Delivered MT]]*Table1[[#This Row],[Average Cost SDG/MT]]</f>
        <v>0</v>
      </c>
    </row>
    <row r="4143" spans="1:31" hidden="1" x14ac:dyDescent="0.2">
      <c r="A4143" s="1">
        <v>4154</v>
      </c>
      <c r="P4143" s="6">
        <f t="shared" si="341"/>
        <v>0</v>
      </c>
      <c r="R4143" s="6">
        <f t="shared" si="342"/>
        <v>0</v>
      </c>
      <c r="S4143" s="57">
        <f t="shared" si="345"/>
        <v>0</v>
      </c>
      <c r="T4143" s="6">
        <f>Table1[[#This Row],[Volume in Units]]*Table1[[#This Row],[Price SDG/Unit]]</f>
        <v>0</v>
      </c>
      <c r="U4143" s="57">
        <f>Table1[[#This Row],[Volume MT/Head]]*Table1[[#This Row],[Price USD/(MT/Head)]]</f>
        <v>0</v>
      </c>
      <c r="W4143" s="28">
        <f>Table1[[#This Row],[Commission SDG/MT]]*Table1[[#This Row],[Volume in Units]]</f>
        <v>0</v>
      </c>
      <c r="Y4143" s="28">
        <f t="shared" si="343"/>
        <v>0</v>
      </c>
      <c r="Z4143" s="6">
        <f>IFERROR((Table1[[#This Row],[Total Cost SDG]]/Table1[[#This Row],[Volume MT/Head]]),0)</f>
        <v>0</v>
      </c>
      <c r="AA4143" s="57" t="e">
        <f t="shared" si="344"/>
        <v>#DIV/0!</v>
      </c>
      <c r="AB4143" s="57">
        <f>IFERROR((Table1[[#This Row],[Total Cost USD]]/Table1[[#This Row],[Volume MT/Head]]),0)</f>
        <v>0</v>
      </c>
      <c r="AD4143" s="6">
        <f>Table1[[#This Row],[Volume MT/Head]]-Table1[[#This Row],[Delivered MT]]</f>
        <v>0</v>
      </c>
      <c r="AE4143" s="6">
        <f>Table1[[#This Row],[Delivered MT]]*Table1[[#This Row],[Average Cost SDG/MT]]</f>
        <v>0</v>
      </c>
    </row>
    <row r="4144" spans="1:31" hidden="1" x14ac:dyDescent="0.2">
      <c r="A4144" s="1">
        <v>4155</v>
      </c>
      <c r="P4144" s="6">
        <f t="shared" si="341"/>
        <v>0</v>
      </c>
      <c r="R4144" s="6">
        <f t="shared" si="342"/>
        <v>0</v>
      </c>
      <c r="S4144" s="57">
        <f t="shared" si="345"/>
        <v>0</v>
      </c>
      <c r="T4144" s="6">
        <f>Table1[[#This Row],[Volume in Units]]*Table1[[#This Row],[Price SDG/Unit]]</f>
        <v>0</v>
      </c>
      <c r="U4144" s="57">
        <f>Table1[[#This Row],[Volume MT/Head]]*Table1[[#This Row],[Price USD/(MT/Head)]]</f>
        <v>0</v>
      </c>
      <c r="W4144" s="28">
        <f>Table1[[#This Row],[Commission SDG/MT]]*Table1[[#This Row],[Volume in Units]]</f>
        <v>0</v>
      </c>
      <c r="Y4144" s="28">
        <f t="shared" si="343"/>
        <v>0</v>
      </c>
      <c r="Z4144" s="6">
        <f>IFERROR((Table1[[#This Row],[Total Cost SDG]]/Table1[[#This Row],[Volume MT/Head]]),0)</f>
        <v>0</v>
      </c>
      <c r="AA4144" s="57" t="e">
        <f t="shared" si="344"/>
        <v>#DIV/0!</v>
      </c>
      <c r="AB4144" s="57">
        <f>IFERROR((Table1[[#This Row],[Total Cost USD]]/Table1[[#This Row],[Volume MT/Head]]),0)</f>
        <v>0</v>
      </c>
      <c r="AD4144" s="6">
        <f>Table1[[#This Row],[Volume MT/Head]]-Table1[[#This Row],[Delivered MT]]</f>
        <v>0</v>
      </c>
      <c r="AE4144" s="6">
        <f>Table1[[#This Row],[Delivered MT]]*Table1[[#This Row],[Average Cost SDG/MT]]</f>
        <v>0</v>
      </c>
    </row>
    <row r="4145" spans="1:31" hidden="1" x14ac:dyDescent="0.2">
      <c r="A4145" s="1">
        <v>4156</v>
      </c>
      <c r="P4145" s="6">
        <f t="shared" si="341"/>
        <v>0</v>
      </c>
      <c r="R4145" s="6">
        <f t="shared" si="342"/>
        <v>0</v>
      </c>
      <c r="S4145" s="57">
        <f t="shared" si="345"/>
        <v>0</v>
      </c>
      <c r="T4145" s="6">
        <f>Table1[[#This Row],[Volume in Units]]*Table1[[#This Row],[Price SDG/Unit]]</f>
        <v>0</v>
      </c>
      <c r="U4145" s="57">
        <f>Table1[[#This Row],[Volume MT/Head]]*Table1[[#This Row],[Price USD/(MT/Head)]]</f>
        <v>0</v>
      </c>
      <c r="W4145" s="28">
        <f>Table1[[#This Row],[Commission SDG/MT]]*Table1[[#This Row],[Volume in Units]]</f>
        <v>0</v>
      </c>
      <c r="Y4145" s="28">
        <f t="shared" si="343"/>
        <v>0</v>
      </c>
      <c r="Z4145" s="6">
        <f>IFERROR((Table1[[#This Row],[Total Cost SDG]]/Table1[[#This Row],[Volume MT/Head]]),0)</f>
        <v>0</v>
      </c>
      <c r="AA4145" s="57" t="e">
        <f t="shared" si="344"/>
        <v>#DIV/0!</v>
      </c>
      <c r="AB4145" s="57">
        <f>IFERROR((Table1[[#This Row],[Total Cost USD]]/Table1[[#This Row],[Volume MT/Head]]),0)</f>
        <v>0</v>
      </c>
      <c r="AD4145" s="6">
        <f>Table1[[#This Row],[Volume MT/Head]]-Table1[[#This Row],[Delivered MT]]</f>
        <v>0</v>
      </c>
      <c r="AE4145" s="6">
        <f>Table1[[#This Row],[Delivered MT]]*Table1[[#This Row],[Average Cost SDG/MT]]</f>
        <v>0</v>
      </c>
    </row>
    <row r="4146" spans="1:31" hidden="1" x14ac:dyDescent="0.2">
      <c r="A4146" s="1">
        <v>4157</v>
      </c>
      <c r="P4146" s="6">
        <f t="shared" si="341"/>
        <v>0</v>
      </c>
      <c r="R4146" s="6">
        <f t="shared" si="342"/>
        <v>0</v>
      </c>
      <c r="S4146" s="57">
        <f t="shared" si="345"/>
        <v>0</v>
      </c>
      <c r="T4146" s="6">
        <f>Table1[[#This Row],[Volume in Units]]*Table1[[#This Row],[Price SDG/Unit]]</f>
        <v>0</v>
      </c>
      <c r="U4146" s="57">
        <f>Table1[[#This Row],[Volume MT/Head]]*Table1[[#This Row],[Price USD/(MT/Head)]]</f>
        <v>0</v>
      </c>
      <c r="W4146" s="28">
        <f>Table1[[#This Row],[Commission SDG/MT]]*Table1[[#This Row],[Volume in Units]]</f>
        <v>0</v>
      </c>
      <c r="Y4146" s="28">
        <f t="shared" si="343"/>
        <v>0</v>
      </c>
      <c r="Z4146" s="6">
        <f>IFERROR((Table1[[#This Row],[Total Cost SDG]]/Table1[[#This Row],[Volume MT/Head]]),0)</f>
        <v>0</v>
      </c>
      <c r="AA4146" s="57" t="e">
        <f t="shared" si="344"/>
        <v>#DIV/0!</v>
      </c>
      <c r="AB4146" s="57">
        <f>IFERROR((Table1[[#This Row],[Total Cost USD]]/Table1[[#This Row],[Volume MT/Head]]),0)</f>
        <v>0</v>
      </c>
      <c r="AD4146" s="6">
        <f>Table1[[#This Row],[Volume MT/Head]]-Table1[[#This Row],[Delivered MT]]</f>
        <v>0</v>
      </c>
      <c r="AE4146" s="6">
        <f>Table1[[#This Row],[Delivered MT]]*Table1[[#This Row],[Average Cost SDG/MT]]</f>
        <v>0</v>
      </c>
    </row>
    <row r="4147" spans="1:31" hidden="1" x14ac:dyDescent="0.2">
      <c r="A4147" s="1">
        <v>4158</v>
      </c>
      <c r="P4147" s="6">
        <f t="shared" si="341"/>
        <v>0</v>
      </c>
      <c r="R4147" s="6">
        <f t="shared" si="342"/>
        <v>0</v>
      </c>
      <c r="S4147" s="57">
        <f t="shared" si="345"/>
        <v>0</v>
      </c>
      <c r="T4147" s="6">
        <f>Table1[[#This Row],[Volume in Units]]*Table1[[#This Row],[Price SDG/Unit]]</f>
        <v>0</v>
      </c>
      <c r="U4147" s="57">
        <f>Table1[[#This Row],[Volume MT/Head]]*Table1[[#This Row],[Price USD/(MT/Head)]]</f>
        <v>0</v>
      </c>
      <c r="W4147" s="28">
        <f>Table1[[#This Row],[Commission SDG/MT]]*Table1[[#This Row],[Volume in Units]]</f>
        <v>0</v>
      </c>
      <c r="Y4147" s="28">
        <f t="shared" si="343"/>
        <v>0</v>
      </c>
      <c r="Z4147" s="6">
        <f>IFERROR((Table1[[#This Row],[Total Cost SDG]]/Table1[[#This Row],[Volume MT/Head]]),0)</f>
        <v>0</v>
      </c>
      <c r="AA4147" s="57" t="e">
        <f t="shared" si="344"/>
        <v>#DIV/0!</v>
      </c>
      <c r="AB4147" s="57">
        <f>IFERROR((Table1[[#This Row],[Total Cost USD]]/Table1[[#This Row],[Volume MT/Head]]),0)</f>
        <v>0</v>
      </c>
      <c r="AD4147" s="6">
        <f>Table1[[#This Row],[Volume MT/Head]]-Table1[[#This Row],[Delivered MT]]</f>
        <v>0</v>
      </c>
      <c r="AE4147" s="6">
        <f>Table1[[#This Row],[Delivered MT]]*Table1[[#This Row],[Average Cost SDG/MT]]</f>
        <v>0</v>
      </c>
    </row>
    <row r="4148" spans="1:31" hidden="1" x14ac:dyDescent="0.2">
      <c r="A4148" s="1">
        <v>4159</v>
      </c>
      <c r="P4148" s="6">
        <f t="shared" si="341"/>
        <v>0</v>
      </c>
      <c r="R4148" s="6">
        <f t="shared" si="342"/>
        <v>0</v>
      </c>
      <c r="S4148" s="57">
        <f t="shared" si="345"/>
        <v>0</v>
      </c>
      <c r="T4148" s="6">
        <f>Table1[[#This Row],[Volume in Units]]*Table1[[#This Row],[Price SDG/Unit]]</f>
        <v>0</v>
      </c>
      <c r="U4148" s="57">
        <f>Table1[[#This Row],[Volume MT/Head]]*Table1[[#This Row],[Price USD/(MT/Head)]]</f>
        <v>0</v>
      </c>
      <c r="W4148" s="28">
        <f>Table1[[#This Row],[Commission SDG/MT]]*Table1[[#This Row],[Volume in Units]]</f>
        <v>0</v>
      </c>
      <c r="Y4148" s="28">
        <f t="shared" si="343"/>
        <v>0</v>
      </c>
      <c r="Z4148" s="6">
        <f>IFERROR((Table1[[#This Row],[Total Cost SDG]]/Table1[[#This Row],[Volume MT/Head]]),0)</f>
        <v>0</v>
      </c>
      <c r="AA4148" s="57" t="e">
        <f t="shared" si="344"/>
        <v>#DIV/0!</v>
      </c>
      <c r="AB4148" s="57">
        <f>IFERROR((Table1[[#This Row],[Total Cost USD]]/Table1[[#This Row],[Volume MT/Head]]),0)</f>
        <v>0</v>
      </c>
      <c r="AD4148" s="6">
        <f>Table1[[#This Row],[Volume MT/Head]]-Table1[[#This Row],[Delivered MT]]</f>
        <v>0</v>
      </c>
      <c r="AE4148" s="6">
        <f>Table1[[#This Row],[Delivered MT]]*Table1[[#This Row],[Average Cost SDG/MT]]</f>
        <v>0</v>
      </c>
    </row>
    <row r="4149" spans="1:31" hidden="1" x14ac:dyDescent="0.2">
      <c r="A4149" s="1">
        <v>4160</v>
      </c>
      <c r="P4149" s="6">
        <f t="shared" si="341"/>
        <v>0</v>
      </c>
      <c r="R4149" s="6">
        <f t="shared" si="342"/>
        <v>0</v>
      </c>
      <c r="S4149" s="57">
        <f t="shared" si="345"/>
        <v>0</v>
      </c>
      <c r="T4149" s="6">
        <f>Table1[[#This Row],[Volume in Units]]*Table1[[#This Row],[Price SDG/Unit]]</f>
        <v>0</v>
      </c>
      <c r="U4149" s="57">
        <f>Table1[[#This Row],[Volume MT/Head]]*Table1[[#This Row],[Price USD/(MT/Head)]]</f>
        <v>0</v>
      </c>
      <c r="W4149" s="28">
        <f>Table1[[#This Row],[Commission SDG/MT]]*Table1[[#This Row],[Volume in Units]]</f>
        <v>0</v>
      </c>
      <c r="Y4149" s="28">
        <f t="shared" si="343"/>
        <v>0</v>
      </c>
      <c r="Z4149" s="6">
        <f>IFERROR((Table1[[#This Row],[Total Cost SDG]]/Table1[[#This Row],[Volume MT/Head]]),0)</f>
        <v>0</v>
      </c>
      <c r="AA4149" s="57" t="e">
        <f t="shared" si="344"/>
        <v>#DIV/0!</v>
      </c>
      <c r="AB4149" s="57">
        <f>IFERROR((Table1[[#This Row],[Total Cost USD]]/Table1[[#This Row],[Volume MT/Head]]),0)</f>
        <v>0</v>
      </c>
      <c r="AD4149" s="6">
        <f>Table1[[#This Row],[Volume MT/Head]]-Table1[[#This Row],[Delivered MT]]</f>
        <v>0</v>
      </c>
      <c r="AE4149" s="6">
        <f>Table1[[#This Row],[Delivered MT]]*Table1[[#This Row],[Average Cost SDG/MT]]</f>
        <v>0</v>
      </c>
    </row>
    <row r="4150" spans="1:31" hidden="1" x14ac:dyDescent="0.2">
      <c r="A4150" s="1">
        <v>4161</v>
      </c>
      <c r="P4150" s="6">
        <f t="shared" si="341"/>
        <v>0</v>
      </c>
      <c r="R4150" s="6">
        <f t="shared" si="342"/>
        <v>0</v>
      </c>
      <c r="S4150" s="57">
        <f t="shared" si="345"/>
        <v>0</v>
      </c>
      <c r="T4150" s="6">
        <f>Table1[[#This Row],[Volume in Units]]*Table1[[#This Row],[Price SDG/Unit]]</f>
        <v>0</v>
      </c>
      <c r="U4150" s="57">
        <f>Table1[[#This Row],[Volume MT/Head]]*Table1[[#This Row],[Price USD/(MT/Head)]]</f>
        <v>0</v>
      </c>
      <c r="W4150" s="28">
        <f>Table1[[#This Row],[Commission SDG/MT]]*Table1[[#This Row],[Volume in Units]]</f>
        <v>0</v>
      </c>
      <c r="Y4150" s="28">
        <f t="shared" si="343"/>
        <v>0</v>
      </c>
      <c r="Z4150" s="6">
        <f>IFERROR((Table1[[#This Row],[Total Cost SDG]]/Table1[[#This Row],[Volume MT/Head]]),0)</f>
        <v>0</v>
      </c>
      <c r="AA4150" s="57" t="e">
        <f t="shared" si="344"/>
        <v>#DIV/0!</v>
      </c>
      <c r="AB4150" s="57">
        <f>IFERROR((Table1[[#This Row],[Total Cost USD]]/Table1[[#This Row],[Volume MT/Head]]),0)</f>
        <v>0</v>
      </c>
      <c r="AD4150" s="6">
        <f>Table1[[#This Row],[Volume MT/Head]]-Table1[[#This Row],[Delivered MT]]</f>
        <v>0</v>
      </c>
      <c r="AE4150" s="6">
        <f>Table1[[#This Row],[Delivered MT]]*Table1[[#This Row],[Average Cost SDG/MT]]</f>
        <v>0</v>
      </c>
    </row>
    <row r="4151" spans="1:31" hidden="1" x14ac:dyDescent="0.2">
      <c r="A4151" s="1">
        <v>4162</v>
      </c>
      <c r="P4151" s="6">
        <f t="shared" si="341"/>
        <v>0</v>
      </c>
      <c r="R4151" s="6">
        <f t="shared" si="342"/>
        <v>0</v>
      </c>
      <c r="S4151" s="57">
        <f t="shared" si="345"/>
        <v>0</v>
      </c>
      <c r="T4151" s="6">
        <f>Table1[[#This Row],[Volume in Units]]*Table1[[#This Row],[Price SDG/Unit]]</f>
        <v>0</v>
      </c>
      <c r="U4151" s="57">
        <f>Table1[[#This Row],[Volume MT/Head]]*Table1[[#This Row],[Price USD/(MT/Head)]]</f>
        <v>0</v>
      </c>
      <c r="W4151" s="28">
        <f>Table1[[#This Row],[Commission SDG/MT]]*Table1[[#This Row],[Volume in Units]]</f>
        <v>0</v>
      </c>
      <c r="Y4151" s="28">
        <f t="shared" si="343"/>
        <v>0</v>
      </c>
      <c r="Z4151" s="6">
        <f>IFERROR((Table1[[#This Row],[Total Cost SDG]]/Table1[[#This Row],[Volume MT/Head]]),0)</f>
        <v>0</v>
      </c>
      <c r="AA4151" s="57" t="e">
        <f t="shared" si="344"/>
        <v>#DIV/0!</v>
      </c>
      <c r="AB4151" s="57">
        <f>IFERROR((Table1[[#This Row],[Total Cost USD]]/Table1[[#This Row],[Volume MT/Head]]),0)</f>
        <v>0</v>
      </c>
      <c r="AD4151" s="6">
        <f>Table1[[#This Row],[Volume MT/Head]]-Table1[[#This Row],[Delivered MT]]</f>
        <v>0</v>
      </c>
      <c r="AE4151" s="6">
        <f>Table1[[#This Row],[Delivered MT]]*Table1[[#This Row],[Average Cost SDG/MT]]</f>
        <v>0</v>
      </c>
    </row>
    <row r="4152" spans="1:31" hidden="1" x14ac:dyDescent="0.2">
      <c r="A4152" s="1">
        <v>4163</v>
      </c>
      <c r="P4152" s="6">
        <f t="shared" si="341"/>
        <v>0</v>
      </c>
      <c r="R4152" s="6">
        <f t="shared" si="342"/>
        <v>0</v>
      </c>
      <c r="S4152" s="57">
        <f t="shared" si="345"/>
        <v>0</v>
      </c>
      <c r="T4152" s="6">
        <f>Table1[[#This Row],[Volume in Units]]*Table1[[#This Row],[Price SDG/Unit]]</f>
        <v>0</v>
      </c>
      <c r="U4152" s="57">
        <f>Table1[[#This Row],[Volume MT/Head]]*Table1[[#This Row],[Price USD/(MT/Head)]]</f>
        <v>0</v>
      </c>
      <c r="W4152" s="28">
        <f>Table1[[#This Row],[Commission SDG/MT]]*Table1[[#This Row],[Volume in Units]]</f>
        <v>0</v>
      </c>
      <c r="Y4152" s="28">
        <f t="shared" si="343"/>
        <v>0</v>
      </c>
      <c r="Z4152" s="6">
        <f>IFERROR((Table1[[#This Row],[Total Cost SDG]]/Table1[[#This Row],[Volume MT/Head]]),0)</f>
        <v>0</v>
      </c>
      <c r="AA4152" s="57" t="e">
        <f t="shared" si="344"/>
        <v>#DIV/0!</v>
      </c>
      <c r="AB4152" s="57">
        <f>IFERROR((Table1[[#This Row],[Total Cost USD]]/Table1[[#This Row],[Volume MT/Head]]),0)</f>
        <v>0</v>
      </c>
      <c r="AD4152" s="6">
        <f>Table1[[#This Row],[Volume MT/Head]]-Table1[[#This Row],[Delivered MT]]</f>
        <v>0</v>
      </c>
      <c r="AE4152" s="6">
        <f>Table1[[#This Row],[Delivered MT]]*Table1[[#This Row],[Average Cost SDG/MT]]</f>
        <v>0</v>
      </c>
    </row>
    <row r="4153" spans="1:31" hidden="1" x14ac:dyDescent="0.2">
      <c r="A4153" s="1">
        <v>4164</v>
      </c>
      <c r="P4153" s="6">
        <f t="shared" si="341"/>
        <v>0</v>
      </c>
      <c r="R4153" s="6">
        <f t="shared" si="342"/>
        <v>0</v>
      </c>
      <c r="S4153" s="57">
        <f t="shared" si="345"/>
        <v>0</v>
      </c>
      <c r="T4153" s="6">
        <f>Table1[[#This Row],[Volume in Units]]*Table1[[#This Row],[Price SDG/Unit]]</f>
        <v>0</v>
      </c>
      <c r="U4153" s="57">
        <f>Table1[[#This Row],[Volume MT/Head]]*Table1[[#This Row],[Price USD/(MT/Head)]]</f>
        <v>0</v>
      </c>
      <c r="W4153" s="28">
        <f>Table1[[#This Row],[Commission SDG/MT]]*Table1[[#This Row],[Volume in Units]]</f>
        <v>0</v>
      </c>
      <c r="Y4153" s="28">
        <f t="shared" si="343"/>
        <v>0</v>
      </c>
      <c r="Z4153" s="6">
        <f>IFERROR((Table1[[#This Row],[Total Cost SDG]]/Table1[[#This Row],[Volume MT/Head]]),0)</f>
        <v>0</v>
      </c>
      <c r="AA4153" s="57" t="e">
        <f t="shared" si="344"/>
        <v>#DIV/0!</v>
      </c>
      <c r="AB4153" s="57">
        <f>IFERROR((Table1[[#This Row],[Total Cost USD]]/Table1[[#This Row],[Volume MT/Head]]),0)</f>
        <v>0</v>
      </c>
      <c r="AD4153" s="6">
        <f>Table1[[#This Row],[Volume MT/Head]]-Table1[[#This Row],[Delivered MT]]</f>
        <v>0</v>
      </c>
      <c r="AE4153" s="6">
        <f>Table1[[#This Row],[Delivered MT]]*Table1[[#This Row],[Average Cost SDG/MT]]</f>
        <v>0</v>
      </c>
    </row>
    <row r="4154" spans="1:31" hidden="1" x14ac:dyDescent="0.2">
      <c r="A4154" s="1">
        <v>4165</v>
      </c>
      <c r="P4154" s="6">
        <f t="shared" si="341"/>
        <v>0</v>
      </c>
      <c r="R4154" s="6">
        <f t="shared" si="342"/>
        <v>0</v>
      </c>
      <c r="S4154" s="57">
        <f t="shared" si="345"/>
        <v>0</v>
      </c>
      <c r="T4154" s="6">
        <f>Table1[[#This Row],[Volume in Units]]*Table1[[#This Row],[Price SDG/Unit]]</f>
        <v>0</v>
      </c>
      <c r="U4154" s="57">
        <f>Table1[[#This Row],[Volume MT/Head]]*Table1[[#This Row],[Price USD/(MT/Head)]]</f>
        <v>0</v>
      </c>
      <c r="W4154" s="28">
        <f>Table1[[#This Row],[Commission SDG/MT]]*Table1[[#This Row],[Volume in Units]]</f>
        <v>0</v>
      </c>
      <c r="Y4154" s="28">
        <f t="shared" si="343"/>
        <v>0</v>
      </c>
      <c r="Z4154" s="6">
        <f>IFERROR((Table1[[#This Row],[Total Cost SDG]]/Table1[[#This Row],[Volume MT/Head]]),0)</f>
        <v>0</v>
      </c>
      <c r="AA4154" s="57" t="e">
        <f t="shared" si="344"/>
        <v>#DIV/0!</v>
      </c>
      <c r="AB4154" s="57">
        <f>IFERROR((Table1[[#This Row],[Total Cost USD]]/Table1[[#This Row],[Volume MT/Head]]),0)</f>
        <v>0</v>
      </c>
      <c r="AD4154" s="6">
        <f>Table1[[#This Row],[Volume MT/Head]]-Table1[[#This Row],[Delivered MT]]</f>
        <v>0</v>
      </c>
      <c r="AE4154" s="6">
        <f>Table1[[#This Row],[Delivered MT]]*Table1[[#This Row],[Average Cost SDG/MT]]</f>
        <v>0</v>
      </c>
    </row>
    <row r="4155" spans="1:31" hidden="1" x14ac:dyDescent="0.2">
      <c r="A4155" s="1">
        <v>4166</v>
      </c>
      <c r="P4155" s="6">
        <f t="shared" si="341"/>
        <v>0</v>
      </c>
      <c r="R4155" s="6">
        <f t="shared" si="342"/>
        <v>0</v>
      </c>
      <c r="S4155" s="57">
        <f t="shared" si="345"/>
        <v>0</v>
      </c>
      <c r="T4155" s="6">
        <f>Table1[[#This Row],[Volume in Units]]*Table1[[#This Row],[Price SDG/Unit]]</f>
        <v>0</v>
      </c>
      <c r="U4155" s="57">
        <f>Table1[[#This Row],[Volume MT/Head]]*Table1[[#This Row],[Price USD/(MT/Head)]]</f>
        <v>0</v>
      </c>
      <c r="W4155" s="28">
        <f>Table1[[#This Row],[Commission SDG/MT]]*Table1[[#This Row],[Volume in Units]]</f>
        <v>0</v>
      </c>
      <c r="Y4155" s="28">
        <f t="shared" si="343"/>
        <v>0</v>
      </c>
      <c r="Z4155" s="6">
        <f>IFERROR((Table1[[#This Row],[Total Cost SDG]]/Table1[[#This Row],[Volume MT/Head]]),0)</f>
        <v>0</v>
      </c>
      <c r="AA4155" s="57" t="e">
        <f t="shared" si="344"/>
        <v>#DIV/0!</v>
      </c>
      <c r="AB4155" s="57">
        <f>IFERROR((Table1[[#This Row],[Total Cost USD]]/Table1[[#This Row],[Volume MT/Head]]),0)</f>
        <v>0</v>
      </c>
      <c r="AD4155" s="6">
        <f>Table1[[#This Row],[Volume MT/Head]]-Table1[[#This Row],[Delivered MT]]</f>
        <v>0</v>
      </c>
      <c r="AE4155" s="6">
        <f>Table1[[#This Row],[Delivered MT]]*Table1[[#This Row],[Average Cost SDG/MT]]</f>
        <v>0</v>
      </c>
    </row>
    <row r="4156" spans="1:31" hidden="1" x14ac:dyDescent="0.2">
      <c r="A4156" s="1">
        <v>4167</v>
      </c>
      <c r="P4156" s="6">
        <f t="shared" si="341"/>
        <v>0</v>
      </c>
      <c r="R4156" s="6">
        <f t="shared" si="342"/>
        <v>0</v>
      </c>
      <c r="S4156" s="57">
        <f t="shared" si="345"/>
        <v>0</v>
      </c>
      <c r="T4156" s="6">
        <f>Table1[[#This Row],[Volume in Units]]*Table1[[#This Row],[Price SDG/Unit]]</f>
        <v>0</v>
      </c>
      <c r="U4156" s="57">
        <f>Table1[[#This Row],[Volume MT/Head]]*Table1[[#This Row],[Price USD/(MT/Head)]]</f>
        <v>0</v>
      </c>
      <c r="W4156" s="28">
        <f>Table1[[#This Row],[Commission SDG/MT]]*Table1[[#This Row],[Volume in Units]]</f>
        <v>0</v>
      </c>
      <c r="Y4156" s="28">
        <f t="shared" si="343"/>
        <v>0</v>
      </c>
      <c r="Z4156" s="6">
        <f>IFERROR((Table1[[#This Row],[Total Cost SDG]]/Table1[[#This Row],[Volume MT/Head]]),0)</f>
        <v>0</v>
      </c>
      <c r="AA4156" s="57" t="e">
        <f t="shared" si="344"/>
        <v>#DIV/0!</v>
      </c>
      <c r="AB4156" s="57">
        <f>IFERROR((Table1[[#This Row],[Total Cost USD]]/Table1[[#This Row],[Volume MT/Head]]),0)</f>
        <v>0</v>
      </c>
      <c r="AD4156" s="6">
        <f>Table1[[#This Row],[Volume MT/Head]]-Table1[[#This Row],[Delivered MT]]</f>
        <v>0</v>
      </c>
      <c r="AE4156" s="6">
        <f>Table1[[#This Row],[Delivered MT]]*Table1[[#This Row],[Average Cost SDG/MT]]</f>
        <v>0</v>
      </c>
    </row>
    <row r="4157" spans="1:31" hidden="1" x14ac:dyDescent="0.2">
      <c r="A4157" s="1">
        <v>4168</v>
      </c>
      <c r="P4157" s="6">
        <f t="shared" si="341"/>
        <v>0</v>
      </c>
      <c r="R4157" s="6">
        <f t="shared" si="342"/>
        <v>0</v>
      </c>
      <c r="S4157" s="57">
        <f t="shared" si="345"/>
        <v>0</v>
      </c>
      <c r="T4157" s="6">
        <f>Table1[[#This Row],[Volume in Units]]*Table1[[#This Row],[Price SDG/Unit]]</f>
        <v>0</v>
      </c>
      <c r="U4157" s="57">
        <f>Table1[[#This Row],[Volume MT/Head]]*Table1[[#This Row],[Price USD/(MT/Head)]]</f>
        <v>0</v>
      </c>
      <c r="W4157" s="28">
        <f>Table1[[#This Row],[Commission SDG/MT]]*Table1[[#This Row],[Volume in Units]]</f>
        <v>0</v>
      </c>
      <c r="Y4157" s="28">
        <f t="shared" si="343"/>
        <v>0</v>
      </c>
      <c r="Z4157" s="6">
        <f>IFERROR((Table1[[#This Row],[Total Cost SDG]]/Table1[[#This Row],[Volume MT/Head]]),0)</f>
        <v>0</v>
      </c>
      <c r="AA4157" s="57" t="e">
        <f t="shared" si="344"/>
        <v>#DIV/0!</v>
      </c>
      <c r="AB4157" s="57">
        <f>IFERROR((Table1[[#This Row],[Total Cost USD]]/Table1[[#This Row],[Volume MT/Head]]),0)</f>
        <v>0</v>
      </c>
      <c r="AD4157" s="6">
        <f>Table1[[#This Row],[Volume MT/Head]]-Table1[[#This Row],[Delivered MT]]</f>
        <v>0</v>
      </c>
      <c r="AE4157" s="6">
        <f>Table1[[#This Row],[Delivered MT]]*Table1[[#This Row],[Average Cost SDG/MT]]</f>
        <v>0</v>
      </c>
    </row>
    <row r="4158" spans="1:31" hidden="1" x14ac:dyDescent="0.2">
      <c r="A4158" s="1">
        <v>4169</v>
      </c>
      <c r="P4158" s="6">
        <f t="shared" si="341"/>
        <v>0</v>
      </c>
      <c r="R4158" s="6">
        <f t="shared" si="342"/>
        <v>0</v>
      </c>
      <c r="S4158" s="57">
        <f t="shared" si="345"/>
        <v>0</v>
      </c>
      <c r="T4158" s="6">
        <f>Table1[[#This Row],[Volume in Units]]*Table1[[#This Row],[Price SDG/Unit]]</f>
        <v>0</v>
      </c>
      <c r="U4158" s="57">
        <f>Table1[[#This Row],[Volume MT/Head]]*Table1[[#This Row],[Price USD/(MT/Head)]]</f>
        <v>0</v>
      </c>
      <c r="W4158" s="28">
        <f>Table1[[#This Row],[Commission SDG/MT]]*Table1[[#This Row],[Volume in Units]]</f>
        <v>0</v>
      </c>
      <c r="Y4158" s="28">
        <f t="shared" si="343"/>
        <v>0</v>
      </c>
      <c r="Z4158" s="6">
        <f>IFERROR((Table1[[#This Row],[Total Cost SDG]]/Table1[[#This Row],[Volume MT/Head]]),0)</f>
        <v>0</v>
      </c>
      <c r="AA4158" s="57" t="e">
        <f t="shared" si="344"/>
        <v>#DIV/0!</v>
      </c>
      <c r="AB4158" s="57">
        <f>IFERROR((Table1[[#This Row],[Total Cost USD]]/Table1[[#This Row],[Volume MT/Head]]),0)</f>
        <v>0</v>
      </c>
      <c r="AD4158" s="6">
        <f>Table1[[#This Row],[Volume MT/Head]]-Table1[[#This Row],[Delivered MT]]</f>
        <v>0</v>
      </c>
      <c r="AE4158" s="6">
        <f>Table1[[#This Row],[Delivered MT]]*Table1[[#This Row],[Average Cost SDG/MT]]</f>
        <v>0</v>
      </c>
    </row>
    <row r="4159" spans="1:31" hidden="1" x14ac:dyDescent="0.2">
      <c r="A4159" s="1">
        <v>4170</v>
      </c>
      <c r="P4159" s="6">
        <f t="shared" si="341"/>
        <v>0</v>
      </c>
      <c r="R4159" s="6">
        <f t="shared" si="342"/>
        <v>0</v>
      </c>
      <c r="S4159" s="57">
        <f t="shared" si="345"/>
        <v>0</v>
      </c>
      <c r="T4159" s="6">
        <f>Table1[[#This Row],[Volume in Units]]*Table1[[#This Row],[Price SDG/Unit]]</f>
        <v>0</v>
      </c>
      <c r="U4159" s="57">
        <f>Table1[[#This Row],[Volume MT/Head]]*Table1[[#This Row],[Price USD/(MT/Head)]]</f>
        <v>0</v>
      </c>
      <c r="W4159" s="28">
        <f>Table1[[#This Row],[Commission SDG/MT]]*Table1[[#This Row],[Volume in Units]]</f>
        <v>0</v>
      </c>
      <c r="Y4159" s="28">
        <f t="shared" si="343"/>
        <v>0</v>
      </c>
      <c r="Z4159" s="6">
        <f>IFERROR((Table1[[#This Row],[Total Cost SDG]]/Table1[[#This Row],[Volume MT/Head]]),0)</f>
        <v>0</v>
      </c>
      <c r="AA4159" s="57" t="e">
        <f t="shared" si="344"/>
        <v>#DIV/0!</v>
      </c>
      <c r="AB4159" s="57">
        <f>IFERROR((Table1[[#This Row],[Total Cost USD]]/Table1[[#This Row],[Volume MT/Head]]),0)</f>
        <v>0</v>
      </c>
      <c r="AD4159" s="6">
        <f>Table1[[#This Row],[Volume MT/Head]]-Table1[[#This Row],[Delivered MT]]</f>
        <v>0</v>
      </c>
      <c r="AE4159" s="6">
        <f>Table1[[#This Row],[Delivered MT]]*Table1[[#This Row],[Average Cost SDG/MT]]</f>
        <v>0</v>
      </c>
    </row>
    <row r="4160" spans="1:31" hidden="1" x14ac:dyDescent="0.2">
      <c r="A4160" s="1">
        <v>4171</v>
      </c>
      <c r="P4160" s="6">
        <f t="shared" si="341"/>
        <v>0</v>
      </c>
      <c r="R4160" s="6">
        <f t="shared" si="342"/>
        <v>0</v>
      </c>
      <c r="S4160" s="57">
        <f t="shared" si="345"/>
        <v>0</v>
      </c>
      <c r="T4160" s="6">
        <f>Table1[[#This Row],[Volume in Units]]*Table1[[#This Row],[Price SDG/Unit]]</f>
        <v>0</v>
      </c>
      <c r="U4160" s="57">
        <f>Table1[[#This Row],[Volume MT/Head]]*Table1[[#This Row],[Price USD/(MT/Head)]]</f>
        <v>0</v>
      </c>
      <c r="W4160" s="28">
        <f>Table1[[#This Row],[Commission SDG/MT]]*Table1[[#This Row],[Volume in Units]]</f>
        <v>0</v>
      </c>
      <c r="Y4160" s="28">
        <f t="shared" si="343"/>
        <v>0</v>
      </c>
      <c r="Z4160" s="6">
        <f>IFERROR((Table1[[#This Row],[Total Cost SDG]]/Table1[[#This Row],[Volume MT/Head]]),0)</f>
        <v>0</v>
      </c>
      <c r="AA4160" s="57" t="e">
        <f t="shared" si="344"/>
        <v>#DIV/0!</v>
      </c>
      <c r="AB4160" s="57">
        <f>IFERROR((Table1[[#This Row],[Total Cost USD]]/Table1[[#This Row],[Volume MT/Head]]),0)</f>
        <v>0</v>
      </c>
      <c r="AD4160" s="6">
        <f>Table1[[#This Row],[Volume MT/Head]]-Table1[[#This Row],[Delivered MT]]</f>
        <v>0</v>
      </c>
      <c r="AE4160" s="6">
        <f>Table1[[#This Row],[Delivered MT]]*Table1[[#This Row],[Average Cost SDG/MT]]</f>
        <v>0</v>
      </c>
    </row>
    <row r="4161" spans="1:31" hidden="1" x14ac:dyDescent="0.2">
      <c r="A4161" s="1">
        <v>4172</v>
      </c>
      <c r="P4161" s="6">
        <f t="shared" si="341"/>
        <v>0</v>
      </c>
      <c r="R4161" s="6">
        <f t="shared" si="342"/>
        <v>0</v>
      </c>
      <c r="S4161" s="57">
        <f t="shared" si="345"/>
        <v>0</v>
      </c>
      <c r="T4161" s="6">
        <f>Table1[[#This Row],[Volume in Units]]*Table1[[#This Row],[Price SDG/Unit]]</f>
        <v>0</v>
      </c>
      <c r="U4161" s="57">
        <f>Table1[[#This Row],[Volume MT/Head]]*Table1[[#This Row],[Price USD/(MT/Head)]]</f>
        <v>0</v>
      </c>
      <c r="W4161" s="28">
        <f>Table1[[#This Row],[Commission SDG/MT]]*Table1[[#This Row],[Volume in Units]]</f>
        <v>0</v>
      </c>
      <c r="Y4161" s="28">
        <f t="shared" si="343"/>
        <v>0</v>
      </c>
      <c r="Z4161" s="6">
        <f>IFERROR((Table1[[#This Row],[Total Cost SDG]]/Table1[[#This Row],[Volume MT/Head]]),0)</f>
        <v>0</v>
      </c>
      <c r="AA4161" s="57" t="e">
        <f t="shared" si="344"/>
        <v>#DIV/0!</v>
      </c>
      <c r="AB4161" s="57">
        <f>IFERROR((Table1[[#This Row],[Total Cost USD]]/Table1[[#This Row],[Volume MT/Head]]),0)</f>
        <v>0</v>
      </c>
      <c r="AD4161" s="6">
        <f>Table1[[#This Row],[Volume MT/Head]]-Table1[[#This Row],[Delivered MT]]</f>
        <v>0</v>
      </c>
      <c r="AE4161" s="6">
        <f>Table1[[#This Row],[Delivered MT]]*Table1[[#This Row],[Average Cost SDG/MT]]</f>
        <v>0</v>
      </c>
    </row>
    <row r="4162" spans="1:31" hidden="1" x14ac:dyDescent="0.2">
      <c r="A4162" s="1">
        <v>4173</v>
      </c>
      <c r="P4162" s="6">
        <f t="shared" ref="P4162:P4225" si="346">IF(N4162="KG",(O4162/1000),IF(N4162="Head",(O4162*1),IF(N4162="Kantar 100lb",(O4162/22.25),IF(N4162="Kantar 315lb",(O4162*315/2204.6),IF(N4162="MT",(O4162*1),IF(N4162="Ardab",(O4162*199.726/1000),IF(N4162="104 Bag",(O4162*104/1000),IF(N4162="101 Bag",(O4162*101/1000),IF(N4162=0,0)))))))))</f>
        <v>0</v>
      </c>
      <c r="R4162" s="6">
        <f t="shared" ref="R4162:R4225" si="347">IF(N4162="KG",(Q4162*1000),IF(N4162="Head",(Q4162*1),IF(N4162="Kantar 100lb",(Q4162*22.25),IF(N4162="Kantar 315lb",(Q4162/315*2204.6),IF(N4162="MT",(Q4162*1),IF(N4162="Ardab",(Q4162/199.726*1000),IF(N4162="104 Bag",(Q4162/104*1000),IF(N4162="101 Bag",(Q4162/101*1000),IF(N4162=0,0)))))))))</f>
        <v>0</v>
      </c>
      <c r="S4162" s="57">
        <f t="shared" si="345"/>
        <v>0</v>
      </c>
      <c r="T4162" s="6">
        <f>Table1[[#This Row],[Volume in Units]]*Table1[[#This Row],[Price SDG/Unit]]</f>
        <v>0</v>
      </c>
      <c r="U4162" s="57">
        <f>Table1[[#This Row],[Volume MT/Head]]*Table1[[#This Row],[Price USD/(MT/Head)]]</f>
        <v>0</v>
      </c>
      <c r="W4162" s="28">
        <f>Table1[[#This Row],[Commission SDG/MT]]*Table1[[#This Row],[Volume in Units]]</f>
        <v>0</v>
      </c>
      <c r="Y4162" s="28">
        <f t="shared" ref="Y4162:Y4225" si="348">T4162+W4162+X4162</f>
        <v>0</v>
      </c>
      <c r="Z4162" s="6">
        <f>IFERROR((Table1[[#This Row],[Total Cost SDG]]/Table1[[#This Row],[Volume MT/Head]]),0)</f>
        <v>0</v>
      </c>
      <c r="AA4162" s="57" t="e">
        <f t="shared" ref="AA4162:AA4225" si="349">Y4162/F4162</f>
        <v>#DIV/0!</v>
      </c>
      <c r="AB4162" s="57">
        <f>IFERROR((Table1[[#This Row],[Total Cost USD]]/Table1[[#This Row],[Volume MT/Head]]),0)</f>
        <v>0</v>
      </c>
      <c r="AD4162" s="6">
        <f>Table1[[#This Row],[Volume MT/Head]]-Table1[[#This Row],[Delivered MT]]</f>
        <v>0</v>
      </c>
      <c r="AE4162" s="6">
        <f>Table1[[#This Row],[Delivered MT]]*Table1[[#This Row],[Average Cost SDG/MT]]</f>
        <v>0</v>
      </c>
    </row>
    <row r="4163" spans="1:31" hidden="1" x14ac:dyDescent="0.2">
      <c r="A4163" s="1">
        <v>4174</v>
      </c>
      <c r="P4163" s="6">
        <f t="shared" si="346"/>
        <v>0</v>
      </c>
      <c r="R4163" s="6">
        <f t="shared" si="347"/>
        <v>0</v>
      </c>
      <c r="S4163" s="57">
        <f t="shared" si="345"/>
        <v>0</v>
      </c>
      <c r="T4163" s="6">
        <f>Table1[[#This Row],[Volume in Units]]*Table1[[#This Row],[Price SDG/Unit]]</f>
        <v>0</v>
      </c>
      <c r="U4163" s="57">
        <f>Table1[[#This Row],[Volume MT/Head]]*Table1[[#This Row],[Price USD/(MT/Head)]]</f>
        <v>0</v>
      </c>
      <c r="W4163" s="28">
        <f>Table1[[#This Row],[Commission SDG/MT]]*Table1[[#This Row],[Volume in Units]]</f>
        <v>0</v>
      </c>
      <c r="Y4163" s="28">
        <f t="shared" si="348"/>
        <v>0</v>
      </c>
      <c r="Z4163" s="6">
        <f>IFERROR((Table1[[#This Row],[Total Cost SDG]]/Table1[[#This Row],[Volume MT/Head]]),0)</f>
        <v>0</v>
      </c>
      <c r="AA4163" s="57" t="e">
        <f t="shared" si="349"/>
        <v>#DIV/0!</v>
      </c>
      <c r="AB4163" s="57">
        <f>IFERROR((Table1[[#This Row],[Total Cost USD]]/Table1[[#This Row],[Volume MT/Head]]),0)</f>
        <v>0</v>
      </c>
      <c r="AD4163" s="6">
        <f>Table1[[#This Row],[Volume MT/Head]]-Table1[[#This Row],[Delivered MT]]</f>
        <v>0</v>
      </c>
      <c r="AE4163" s="6">
        <f>Table1[[#This Row],[Delivered MT]]*Table1[[#This Row],[Average Cost SDG/MT]]</f>
        <v>0</v>
      </c>
    </row>
    <row r="4164" spans="1:31" hidden="1" x14ac:dyDescent="0.2">
      <c r="A4164" s="1">
        <v>4175</v>
      </c>
      <c r="P4164" s="6">
        <f t="shared" si="346"/>
        <v>0</v>
      </c>
      <c r="R4164" s="6">
        <f t="shared" si="347"/>
        <v>0</v>
      </c>
      <c r="S4164" s="57">
        <f t="shared" si="345"/>
        <v>0</v>
      </c>
      <c r="T4164" s="6">
        <f>Table1[[#This Row],[Volume in Units]]*Table1[[#This Row],[Price SDG/Unit]]</f>
        <v>0</v>
      </c>
      <c r="U4164" s="57">
        <f>Table1[[#This Row],[Volume MT/Head]]*Table1[[#This Row],[Price USD/(MT/Head)]]</f>
        <v>0</v>
      </c>
      <c r="W4164" s="28">
        <f>Table1[[#This Row],[Commission SDG/MT]]*Table1[[#This Row],[Volume in Units]]</f>
        <v>0</v>
      </c>
      <c r="Y4164" s="28">
        <f t="shared" si="348"/>
        <v>0</v>
      </c>
      <c r="Z4164" s="6">
        <f>IFERROR((Table1[[#This Row],[Total Cost SDG]]/Table1[[#This Row],[Volume MT/Head]]),0)</f>
        <v>0</v>
      </c>
      <c r="AA4164" s="57" t="e">
        <f t="shared" si="349"/>
        <v>#DIV/0!</v>
      </c>
      <c r="AB4164" s="57">
        <f>IFERROR((Table1[[#This Row],[Total Cost USD]]/Table1[[#This Row],[Volume MT/Head]]),0)</f>
        <v>0</v>
      </c>
      <c r="AD4164" s="6">
        <f>Table1[[#This Row],[Volume MT/Head]]-Table1[[#This Row],[Delivered MT]]</f>
        <v>0</v>
      </c>
      <c r="AE4164" s="6">
        <f>Table1[[#This Row],[Delivered MT]]*Table1[[#This Row],[Average Cost SDG/MT]]</f>
        <v>0</v>
      </c>
    </row>
    <row r="4165" spans="1:31" hidden="1" x14ac:dyDescent="0.2">
      <c r="A4165" s="1">
        <v>4176</v>
      </c>
      <c r="P4165" s="6">
        <f t="shared" si="346"/>
        <v>0</v>
      </c>
      <c r="R4165" s="6">
        <f t="shared" si="347"/>
        <v>0</v>
      </c>
      <c r="S4165" s="57">
        <f t="shared" si="345"/>
        <v>0</v>
      </c>
      <c r="T4165" s="6">
        <f>Table1[[#This Row],[Volume in Units]]*Table1[[#This Row],[Price SDG/Unit]]</f>
        <v>0</v>
      </c>
      <c r="U4165" s="57">
        <f>Table1[[#This Row],[Volume MT/Head]]*Table1[[#This Row],[Price USD/(MT/Head)]]</f>
        <v>0</v>
      </c>
      <c r="W4165" s="28">
        <f>Table1[[#This Row],[Commission SDG/MT]]*Table1[[#This Row],[Volume in Units]]</f>
        <v>0</v>
      </c>
      <c r="Y4165" s="28">
        <f t="shared" si="348"/>
        <v>0</v>
      </c>
      <c r="Z4165" s="6">
        <f>IFERROR((Table1[[#This Row],[Total Cost SDG]]/Table1[[#This Row],[Volume MT/Head]]),0)</f>
        <v>0</v>
      </c>
      <c r="AA4165" s="57" t="e">
        <f t="shared" si="349"/>
        <v>#DIV/0!</v>
      </c>
      <c r="AB4165" s="57">
        <f>IFERROR((Table1[[#This Row],[Total Cost USD]]/Table1[[#This Row],[Volume MT/Head]]),0)</f>
        <v>0</v>
      </c>
      <c r="AD4165" s="6">
        <f>Table1[[#This Row],[Volume MT/Head]]-Table1[[#This Row],[Delivered MT]]</f>
        <v>0</v>
      </c>
      <c r="AE4165" s="6">
        <f>Table1[[#This Row],[Delivered MT]]*Table1[[#This Row],[Average Cost SDG/MT]]</f>
        <v>0</v>
      </c>
    </row>
    <row r="4166" spans="1:31" hidden="1" x14ac:dyDescent="0.2">
      <c r="A4166" s="1">
        <v>4177</v>
      </c>
      <c r="P4166" s="6">
        <f t="shared" si="346"/>
        <v>0</v>
      </c>
      <c r="R4166" s="6">
        <f t="shared" si="347"/>
        <v>0</v>
      </c>
      <c r="S4166" s="57">
        <f t="shared" si="345"/>
        <v>0</v>
      </c>
      <c r="T4166" s="6">
        <f>Table1[[#This Row],[Volume in Units]]*Table1[[#This Row],[Price SDG/Unit]]</f>
        <v>0</v>
      </c>
      <c r="U4166" s="57">
        <f>Table1[[#This Row],[Volume MT/Head]]*Table1[[#This Row],[Price USD/(MT/Head)]]</f>
        <v>0</v>
      </c>
      <c r="W4166" s="28">
        <f>Table1[[#This Row],[Commission SDG/MT]]*Table1[[#This Row],[Volume in Units]]</f>
        <v>0</v>
      </c>
      <c r="Y4166" s="28">
        <f t="shared" si="348"/>
        <v>0</v>
      </c>
      <c r="Z4166" s="6">
        <f>IFERROR((Table1[[#This Row],[Total Cost SDG]]/Table1[[#This Row],[Volume MT/Head]]),0)</f>
        <v>0</v>
      </c>
      <c r="AA4166" s="57" t="e">
        <f t="shared" si="349"/>
        <v>#DIV/0!</v>
      </c>
      <c r="AB4166" s="57">
        <f>IFERROR((Table1[[#This Row],[Total Cost USD]]/Table1[[#This Row],[Volume MT/Head]]),0)</f>
        <v>0</v>
      </c>
      <c r="AD4166" s="6">
        <f>Table1[[#This Row],[Volume MT/Head]]-Table1[[#This Row],[Delivered MT]]</f>
        <v>0</v>
      </c>
      <c r="AE4166" s="6">
        <f>Table1[[#This Row],[Delivered MT]]*Table1[[#This Row],[Average Cost SDG/MT]]</f>
        <v>0</v>
      </c>
    </row>
    <row r="4167" spans="1:31" hidden="1" x14ac:dyDescent="0.2">
      <c r="A4167" s="1">
        <v>4178</v>
      </c>
      <c r="P4167" s="6">
        <f t="shared" si="346"/>
        <v>0</v>
      </c>
      <c r="R4167" s="6">
        <f t="shared" si="347"/>
        <v>0</v>
      </c>
      <c r="S4167" s="57">
        <f t="shared" si="345"/>
        <v>0</v>
      </c>
      <c r="T4167" s="6">
        <f>Table1[[#This Row],[Volume in Units]]*Table1[[#This Row],[Price SDG/Unit]]</f>
        <v>0</v>
      </c>
      <c r="U4167" s="57">
        <f>Table1[[#This Row],[Volume MT/Head]]*Table1[[#This Row],[Price USD/(MT/Head)]]</f>
        <v>0</v>
      </c>
      <c r="W4167" s="28">
        <f>Table1[[#This Row],[Commission SDG/MT]]*Table1[[#This Row],[Volume in Units]]</f>
        <v>0</v>
      </c>
      <c r="Y4167" s="28">
        <f t="shared" si="348"/>
        <v>0</v>
      </c>
      <c r="Z4167" s="6">
        <f>IFERROR((Table1[[#This Row],[Total Cost SDG]]/Table1[[#This Row],[Volume MT/Head]]),0)</f>
        <v>0</v>
      </c>
      <c r="AA4167" s="57" t="e">
        <f t="shared" si="349"/>
        <v>#DIV/0!</v>
      </c>
      <c r="AB4167" s="57">
        <f>IFERROR((Table1[[#This Row],[Total Cost USD]]/Table1[[#This Row],[Volume MT/Head]]),0)</f>
        <v>0</v>
      </c>
      <c r="AD4167" s="6">
        <f>Table1[[#This Row],[Volume MT/Head]]-Table1[[#This Row],[Delivered MT]]</f>
        <v>0</v>
      </c>
      <c r="AE4167" s="6">
        <f>Table1[[#This Row],[Delivered MT]]*Table1[[#This Row],[Average Cost SDG/MT]]</f>
        <v>0</v>
      </c>
    </row>
    <row r="4168" spans="1:31" hidden="1" x14ac:dyDescent="0.2">
      <c r="A4168" s="1">
        <v>4179</v>
      </c>
      <c r="P4168" s="6">
        <f t="shared" si="346"/>
        <v>0</v>
      </c>
      <c r="R4168" s="6">
        <f t="shared" si="347"/>
        <v>0</v>
      </c>
      <c r="S4168" s="57">
        <f t="shared" si="345"/>
        <v>0</v>
      </c>
      <c r="T4168" s="6">
        <f>Table1[[#This Row],[Volume in Units]]*Table1[[#This Row],[Price SDG/Unit]]</f>
        <v>0</v>
      </c>
      <c r="U4168" s="57">
        <f>Table1[[#This Row],[Volume MT/Head]]*Table1[[#This Row],[Price USD/(MT/Head)]]</f>
        <v>0</v>
      </c>
      <c r="W4168" s="28">
        <f>Table1[[#This Row],[Commission SDG/MT]]*Table1[[#This Row],[Volume in Units]]</f>
        <v>0</v>
      </c>
      <c r="Y4168" s="28">
        <f t="shared" si="348"/>
        <v>0</v>
      </c>
      <c r="Z4168" s="6">
        <f>IFERROR((Table1[[#This Row],[Total Cost SDG]]/Table1[[#This Row],[Volume MT/Head]]),0)</f>
        <v>0</v>
      </c>
      <c r="AA4168" s="57" t="e">
        <f t="shared" si="349"/>
        <v>#DIV/0!</v>
      </c>
      <c r="AB4168" s="57">
        <f>IFERROR((Table1[[#This Row],[Total Cost USD]]/Table1[[#This Row],[Volume MT/Head]]),0)</f>
        <v>0</v>
      </c>
      <c r="AD4168" s="6">
        <f>Table1[[#This Row],[Volume MT/Head]]-Table1[[#This Row],[Delivered MT]]</f>
        <v>0</v>
      </c>
      <c r="AE4168" s="6">
        <f>Table1[[#This Row],[Delivered MT]]*Table1[[#This Row],[Average Cost SDG/MT]]</f>
        <v>0</v>
      </c>
    </row>
    <row r="4169" spans="1:31" hidden="1" x14ac:dyDescent="0.2">
      <c r="A4169" s="1">
        <v>4180</v>
      </c>
      <c r="P4169" s="6">
        <f t="shared" si="346"/>
        <v>0</v>
      </c>
      <c r="R4169" s="6">
        <f t="shared" si="347"/>
        <v>0</v>
      </c>
      <c r="S4169" s="57">
        <f t="shared" si="345"/>
        <v>0</v>
      </c>
      <c r="T4169" s="6">
        <f>Table1[[#This Row],[Volume in Units]]*Table1[[#This Row],[Price SDG/Unit]]</f>
        <v>0</v>
      </c>
      <c r="U4169" s="57">
        <f>Table1[[#This Row],[Volume MT/Head]]*Table1[[#This Row],[Price USD/(MT/Head)]]</f>
        <v>0</v>
      </c>
      <c r="W4169" s="28">
        <f>Table1[[#This Row],[Commission SDG/MT]]*Table1[[#This Row],[Volume in Units]]</f>
        <v>0</v>
      </c>
      <c r="Y4169" s="28">
        <f t="shared" si="348"/>
        <v>0</v>
      </c>
      <c r="Z4169" s="6">
        <f>IFERROR((Table1[[#This Row],[Total Cost SDG]]/Table1[[#This Row],[Volume MT/Head]]),0)</f>
        <v>0</v>
      </c>
      <c r="AA4169" s="57" t="e">
        <f t="shared" si="349"/>
        <v>#DIV/0!</v>
      </c>
      <c r="AB4169" s="57">
        <f>IFERROR((Table1[[#This Row],[Total Cost USD]]/Table1[[#This Row],[Volume MT/Head]]),0)</f>
        <v>0</v>
      </c>
      <c r="AD4169" s="6">
        <f>Table1[[#This Row],[Volume MT/Head]]-Table1[[#This Row],[Delivered MT]]</f>
        <v>0</v>
      </c>
      <c r="AE4169" s="6">
        <f>Table1[[#This Row],[Delivered MT]]*Table1[[#This Row],[Average Cost SDG/MT]]</f>
        <v>0</v>
      </c>
    </row>
    <row r="4170" spans="1:31" hidden="1" x14ac:dyDescent="0.2">
      <c r="A4170" s="1">
        <v>4181</v>
      </c>
      <c r="P4170" s="6">
        <f t="shared" si="346"/>
        <v>0</v>
      </c>
      <c r="R4170" s="6">
        <f t="shared" si="347"/>
        <v>0</v>
      </c>
      <c r="S4170" s="57">
        <f t="shared" si="345"/>
        <v>0</v>
      </c>
      <c r="T4170" s="6">
        <f>Table1[[#This Row],[Volume in Units]]*Table1[[#This Row],[Price SDG/Unit]]</f>
        <v>0</v>
      </c>
      <c r="U4170" s="57">
        <f>Table1[[#This Row],[Volume MT/Head]]*Table1[[#This Row],[Price USD/(MT/Head)]]</f>
        <v>0</v>
      </c>
      <c r="W4170" s="28">
        <f>Table1[[#This Row],[Commission SDG/MT]]*Table1[[#This Row],[Volume in Units]]</f>
        <v>0</v>
      </c>
      <c r="Y4170" s="28">
        <f t="shared" si="348"/>
        <v>0</v>
      </c>
      <c r="Z4170" s="6">
        <f>IFERROR((Table1[[#This Row],[Total Cost SDG]]/Table1[[#This Row],[Volume MT/Head]]),0)</f>
        <v>0</v>
      </c>
      <c r="AA4170" s="57" t="e">
        <f t="shared" si="349"/>
        <v>#DIV/0!</v>
      </c>
      <c r="AB4170" s="57">
        <f>IFERROR((Table1[[#This Row],[Total Cost USD]]/Table1[[#This Row],[Volume MT/Head]]),0)</f>
        <v>0</v>
      </c>
      <c r="AD4170" s="6">
        <f>Table1[[#This Row],[Volume MT/Head]]-Table1[[#This Row],[Delivered MT]]</f>
        <v>0</v>
      </c>
      <c r="AE4170" s="6">
        <f>Table1[[#This Row],[Delivered MT]]*Table1[[#This Row],[Average Cost SDG/MT]]</f>
        <v>0</v>
      </c>
    </row>
    <row r="4171" spans="1:31" hidden="1" x14ac:dyDescent="0.2">
      <c r="A4171" s="1">
        <v>4182</v>
      </c>
      <c r="P4171" s="6">
        <f t="shared" si="346"/>
        <v>0</v>
      </c>
      <c r="R4171" s="6">
        <f t="shared" si="347"/>
        <v>0</v>
      </c>
      <c r="S4171" s="57">
        <f t="shared" si="345"/>
        <v>0</v>
      </c>
      <c r="T4171" s="6">
        <f>Table1[[#This Row],[Volume in Units]]*Table1[[#This Row],[Price SDG/Unit]]</f>
        <v>0</v>
      </c>
      <c r="U4171" s="57">
        <f>Table1[[#This Row],[Volume MT/Head]]*Table1[[#This Row],[Price USD/(MT/Head)]]</f>
        <v>0</v>
      </c>
      <c r="W4171" s="28">
        <f>Table1[[#This Row],[Commission SDG/MT]]*Table1[[#This Row],[Volume in Units]]</f>
        <v>0</v>
      </c>
      <c r="Y4171" s="28">
        <f t="shared" si="348"/>
        <v>0</v>
      </c>
      <c r="Z4171" s="6">
        <f>IFERROR((Table1[[#This Row],[Total Cost SDG]]/Table1[[#This Row],[Volume MT/Head]]),0)</f>
        <v>0</v>
      </c>
      <c r="AA4171" s="57" t="e">
        <f t="shared" si="349"/>
        <v>#DIV/0!</v>
      </c>
      <c r="AB4171" s="57">
        <f>IFERROR((Table1[[#This Row],[Total Cost USD]]/Table1[[#This Row],[Volume MT/Head]]),0)</f>
        <v>0</v>
      </c>
      <c r="AD4171" s="6">
        <f>Table1[[#This Row],[Volume MT/Head]]-Table1[[#This Row],[Delivered MT]]</f>
        <v>0</v>
      </c>
      <c r="AE4171" s="6">
        <f>Table1[[#This Row],[Delivered MT]]*Table1[[#This Row],[Average Cost SDG/MT]]</f>
        <v>0</v>
      </c>
    </row>
    <row r="4172" spans="1:31" hidden="1" x14ac:dyDescent="0.2">
      <c r="A4172" s="1">
        <v>4183</v>
      </c>
      <c r="P4172" s="6">
        <f t="shared" si="346"/>
        <v>0</v>
      </c>
      <c r="R4172" s="6">
        <f t="shared" si="347"/>
        <v>0</v>
      </c>
      <c r="S4172" s="57">
        <f t="shared" si="345"/>
        <v>0</v>
      </c>
      <c r="T4172" s="6">
        <f>Table1[[#This Row],[Volume in Units]]*Table1[[#This Row],[Price SDG/Unit]]</f>
        <v>0</v>
      </c>
      <c r="U4172" s="57">
        <f>Table1[[#This Row],[Volume MT/Head]]*Table1[[#This Row],[Price USD/(MT/Head)]]</f>
        <v>0</v>
      </c>
      <c r="W4172" s="28">
        <f>Table1[[#This Row],[Commission SDG/MT]]*Table1[[#This Row],[Volume in Units]]</f>
        <v>0</v>
      </c>
      <c r="Y4172" s="28">
        <f t="shared" si="348"/>
        <v>0</v>
      </c>
      <c r="Z4172" s="6">
        <f>IFERROR((Table1[[#This Row],[Total Cost SDG]]/Table1[[#This Row],[Volume MT/Head]]),0)</f>
        <v>0</v>
      </c>
      <c r="AA4172" s="57" t="e">
        <f t="shared" si="349"/>
        <v>#DIV/0!</v>
      </c>
      <c r="AB4172" s="57">
        <f>IFERROR((Table1[[#This Row],[Total Cost USD]]/Table1[[#This Row],[Volume MT/Head]]),0)</f>
        <v>0</v>
      </c>
      <c r="AD4172" s="6">
        <f>Table1[[#This Row],[Volume MT/Head]]-Table1[[#This Row],[Delivered MT]]</f>
        <v>0</v>
      </c>
      <c r="AE4172" s="6">
        <f>Table1[[#This Row],[Delivered MT]]*Table1[[#This Row],[Average Cost SDG/MT]]</f>
        <v>0</v>
      </c>
    </row>
    <row r="4173" spans="1:31" hidden="1" x14ac:dyDescent="0.2">
      <c r="A4173" s="1">
        <v>4184</v>
      </c>
      <c r="P4173" s="6">
        <f t="shared" si="346"/>
        <v>0</v>
      </c>
      <c r="R4173" s="6">
        <f t="shared" si="347"/>
        <v>0</v>
      </c>
      <c r="S4173" s="57">
        <f t="shared" si="345"/>
        <v>0</v>
      </c>
      <c r="T4173" s="6">
        <f>Table1[[#This Row],[Volume in Units]]*Table1[[#This Row],[Price SDG/Unit]]</f>
        <v>0</v>
      </c>
      <c r="U4173" s="57">
        <f>Table1[[#This Row],[Volume MT/Head]]*Table1[[#This Row],[Price USD/(MT/Head)]]</f>
        <v>0</v>
      </c>
      <c r="W4173" s="28">
        <f>Table1[[#This Row],[Commission SDG/MT]]*Table1[[#This Row],[Volume in Units]]</f>
        <v>0</v>
      </c>
      <c r="Y4173" s="28">
        <f t="shared" si="348"/>
        <v>0</v>
      </c>
      <c r="Z4173" s="6">
        <f>IFERROR((Table1[[#This Row],[Total Cost SDG]]/Table1[[#This Row],[Volume MT/Head]]),0)</f>
        <v>0</v>
      </c>
      <c r="AA4173" s="57" t="e">
        <f t="shared" si="349"/>
        <v>#DIV/0!</v>
      </c>
      <c r="AB4173" s="57">
        <f>IFERROR((Table1[[#This Row],[Total Cost USD]]/Table1[[#This Row],[Volume MT/Head]]),0)</f>
        <v>0</v>
      </c>
      <c r="AD4173" s="6">
        <f>Table1[[#This Row],[Volume MT/Head]]-Table1[[#This Row],[Delivered MT]]</f>
        <v>0</v>
      </c>
      <c r="AE4173" s="6">
        <f>Table1[[#This Row],[Delivered MT]]*Table1[[#This Row],[Average Cost SDG/MT]]</f>
        <v>0</v>
      </c>
    </row>
    <row r="4174" spans="1:31" hidden="1" x14ac:dyDescent="0.2">
      <c r="A4174" s="1">
        <v>4185</v>
      </c>
      <c r="P4174" s="6">
        <f t="shared" si="346"/>
        <v>0</v>
      </c>
      <c r="R4174" s="6">
        <f t="shared" si="347"/>
        <v>0</v>
      </c>
      <c r="S4174" s="57">
        <f t="shared" si="345"/>
        <v>0</v>
      </c>
      <c r="T4174" s="6">
        <f>Table1[[#This Row],[Volume in Units]]*Table1[[#This Row],[Price SDG/Unit]]</f>
        <v>0</v>
      </c>
      <c r="U4174" s="57">
        <f>Table1[[#This Row],[Volume MT/Head]]*Table1[[#This Row],[Price USD/(MT/Head)]]</f>
        <v>0</v>
      </c>
      <c r="W4174" s="28">
        <f>Table1[[#This Row],[Commission SDG/MT]]*Table1[[#This Row],[Volume in Units]]</f>
        <v>0</v>
      </c>
      <c r="Y4174" s="28">
        <f t="shared" si="348"/>
        <v>0</v>
      </c>
      <c r="Z4174" s="6">
        <f>IFERROR((Table1[[#This Row],[Total Cost SDG]]/Table1[[#This Row],[Volume MT/Head]]),0)</f>
        <v>0</v>
      </c>
      <c r="AA4174" s="57" t="e">
        <f t="shared" si="349"/>
        <v>#DIV/0!</v>
      </c>
      <c r="AB4174" s="57">
        <f>IFERROR((Table1[[#This Row],[Total Cost USD]]/Table1[[#This Row],[Volume MT/Head]]),0)</f>
        <v>0</v>
      </c>
      <c r="AD4174" s="6">
        <f>Table1[[#This Row],[Volume MT/Head]]-Table1[[#This Row],[Delivered MT]]</f>
        <v>0</v>
      </c>
      <c r="AE4174" s="6">
        <f>Table1[[#This Row],[Delivered MT]]*Table1[[#This Row],[Average Cost SDG/MT]]</f>
        <v>0</v>
      </c>
    </row>
    <row r="4175" spans="1:31" hidden="1" x14ac:dyDescent="0.2">
      <c r="A4175" s="1">
        <v>4186</v>
      </c>
      <c r="P4175" s="6">
        <f t="shared" si="346"/>
        <v>0</v>
      </c>
      <c r="R4175" s="6">
        <f t="shared" si="347"/>
        <v>0</v>
      </c>
      <c r="S4175" s="57">
        <f t="shared" si="345"/>
        <v>0</v>
      </c>
      <c r="T4175" s="6">
        <f>Table1[[#This Row],[Volume in Units]]*Table1[[#This Row],[Price SDG/Unit]]</f>
        <v>0</v>
      </c>
      <c r="U4175" s="57">
        <f>Table1[[#This Row],[Volume MT/Head]]*Table1[[#This Row],[Price USD/(MT/Head)]]</f>
        <v>0</v>
      </c>
      <c r="W4175" s="28">
        <f>Table1[[#This Row],[Commission SDG/MT]]*Table1[[#This Row],[Volume in Units]]</f>
        <v>0</v>
      </c>
      <c r="Y4175" s="28">
        <f t="shared" si="348"/>
        <v>0</v>
      </c>
      <c r="Z4175" s="6">
        <f>IFERROR((Table1[[#This Row],[Total Cost SDG]]/Table1[[#This Row],[Volume MT/Head]]),0)</f>
        <v>0</v>
      </c>
      <c r="AA4175" s="57" t="e">
        <f t="shared" si="349"/>
        <v>#DIV/0!</v>
      </c>
      <c r="AB4175" s="57">
        <f>IFERROR((Table1[[#This Row],[Total Cost USD]]/Table1[[#This Row],[Volume MT/Head]]),0)</f>
        <v>0</v>
      </c>
      <c r="AD4175" s="6">
        <f>Table1[[#This Row],[Volume MT/Head]]-Table1[[#This Row],[Delivered MT]]</f>
        <v>0</v>
      </c>
      <c r="AE4175" s="6">
        <f>Table1[[#This Row],[Delivered MT]]*Table1[[#This Row],[Average Cost SDG/MT]]</f>
        <v>0</v>
      </c>
    </row>
    <row r="4176" spans="1:31" hidden="1" x14ac:dyDescent="0.2">
      <c r="A4176" s="1">
        <v>4187</v>
      </c>
      <c r="P4176" s="6">
        <f t="shared" si="346"/>
        <v>0</v>
      </c>
      <c r="R4176" s="6">
        <f t="shared" si="347"/>
        <v>0</v>
      </c>
      <c r="S4176" s="57">
        <f t="shared" si="345"/>
        <v>0</v>
      </c>
      <c r="T4176" s="6">
        <f>Table1[[#This Row],[Volume in Units]]*Table1[[#This Row],[Price SDG/Unit]]</f>
        <v>0</v>
      </c>
      <c r="U4176" s="57">
        <f>Table1[[#This Row],[Volume MT/Head]]*Table1[[#This Row],[Price USD/(MT/Head)]]</f>
        <v>0</v>
      </c>
      <c r="W4176" s="28">
        <f>Table1[[#This Row],[Commission SDG/MT]]*Table1[[#This Row],[Volume in Units]]</f>
        <v>0</v>
      </c>
      <c r="Y4176" s="28">
        <f t="shared" si="348"/>
        <v>0</v>
      </c>
      <c r="Z4176" s="6">
        <f>IFERROR((Table1[[#This Row],[Total Cost SDG]]/Table1[[#This Row],[Volume MT/Head]]),0)</f>
        <v>0</v>
      </c>
      <c r="AA4176" s="57" t="e">
        <f t="shared" si="349"/>
        <v>#DIV/0!</v>
      </c>
      <c r="AB4176" s="57">
        <f>IFERROR((Table1[[#This Row],[Total Cost USD]]/Table1[[#This Row],[Volume MT/Head]]),0)</f>
        <v>0</v>
      </c>
      <c r="AD4176" s="6">
        <f>Table1[[#This Row],[Volume MT/Head]]-Table1[[#This Row],[Delivered MT]]</f>
        <v>0</v>
      </c>
      <c r="AE4176" s="6">
        <f>Table1[[#This Row],[Delivered MT]]*Table1[[#This Row],[Average Cost SDG/MT]]</f>
        <v>0</v>
      </c>
    </row>
    <row r="4177" spans="1:31" hidden="1" x14ac:dyDescent="0.2">
      <c r="A4177" s="1">
        <v>4188</v>
      </c>
      <c r="P4177" s="6">
        <f t="shared" si="346"/>
        <v>0</v>
      </c>
      <c r="R4177" s="6">
        <f t="shared" si="347"/>
        <v>0</v>
      </c>
      <c r="S4177" s="57">
        <f t="shared" si="345"/>
        <v>0</v>
      </c>
      <c r="T4177" s="6">
        <f>Table1[[#This Row],[Volume in Units]]*Table1[[#This Row],[Price SDG/Unit]]</f>
        <v>0</v>
      </c>
      <c r="U4177" s="57">
        <f>Table1[[#This Row],[Volume MT/Head]]*Table1[[#This Row],[Price USD/(MT/Head)]]</f>
        <v>0</v>
      </c>
      <c r="W4177" s="28">
        <f>Table1[[#This Row],[Commission SDG/MT]]*Table1[[#This Row],[Volume in Units]]</f>
        <v>0</v>
      </c>
      <c r="Y4177" s="28">
        <f t="shared" si="348"/>
        <v>0</v>
      </c>
      <c r="Z4177" s="6">
        <f>IFERROR((Table1[[#This Row],[Total Cost SDG]]/Table1[[#This Row],[Volume MT/Head]]),0)</f>
        <v>0</v>
      </c>
      <c r="AA4177" s="57" t="e">
        <f t="shared" si="349"/>
        <v>#DIV/0!</v>
      </c>
      <c r="AB4177" s="57">
        <f>IFERROR((Table1[[#This Row],[Total Cost USD]]/Table1[[#This Row],[Volume MT/Head]]),0)</f>
        <v>0</v>
      </c>
      <c r="AD4177" s="6">
        <f>Table1[[#This Row],[Volume MT/Head]]-Table1[[#This Row],[Delivered MT]]</f>
        <v>0</v>
      </c>
      <c r="AE4177" s="6">
        <f>Table1[[#This Row],[Delivered MT]]*Table1[[#This Row],[Average Cost SDG/MT]]</f>
        <v>0</v>
      </c>
    </row>
    <row r="4178" spans="1:31" hidden="1" x14ac:dyDescent="0.2">
      <c r="A4178" s="1">
        <v>4189</v>
      </c>
      <c r="P4178" s="6">
        <f t="shared" si="346"/>
        <v>0</v>
      </c>
      <c r="R4178" s="6">
        <f t="shared" si="347"/>
        <v>0</v>
      </c>
      <c r="S4178" s="57">
        <f t="shared" si="345"/>
        <v>0</v>
      </c>
      <c r="T4178" s="6">
        <f>Table1[[#This Row],[Volume in Units]]*Table1[[#This Row],[Price SDG/Unit]]</f>
        <v>0</v>
      </c>
      <c r="U4178" s="57">
        <f>Table1[[#This Row],[Volume MT/Head]]*Table1[[#This Row],[Price USD/(MT/Head)]]</f>
        <v>0</v>
      </c>
      <c r="W4178" s="28">
        <f>Table1[[#This Row],[Commission SDG/MT]]*Table1[[#This Row],[Volume in Units]]</f>
        <v>0</v>
      </c>
      <c r="Y4178" s="28">
        <f t="shared" si="348"/>
        <v>0</v>
      </c>
      <c r="Z4178" s="6">
        <f>IFERROR((Table1[[#This Row],[Total Cost SDG]]/Table1[[#This Row],[Volume MT/Head]]),0)</f>
        <v>0</v>
      </c>
      <c r="AA4178" s="57" t="e">
        <f t="shared" si="349"/>
        <v>#DIV/0!</v>
      </c>
      <c r="AB4178" s="57">
        <f>IFERROR((Table1[[#This Row],[Total Cost USD]]/Table1[[#This Row],[Volume MT/Head]]),0)</f>
        <v>0</v>
      </c>
      <c r="AD4178" s="6">
        <f>Table1[[#This Row],[Volume MT/Head]]-Table1[[#This Row],[Delivered MT]]</f>
        <v>0</v>
      </c>
      <c r="AE4178" s="6">
        <f>Table1[[#This Row],[Delivered MT]]*Table1[[#This Row],[Average Cost SDG/MT]]</f>
        <v>0</v>
      </c>
    </row>
    <row r="4179" spans="1:31" hidden="1" x14ac:dyDescent="0.2">
      <c r="A4179" s="1">
        <v>4190</v>
      </c>
      <c r="P4179" s="6">
        <f t="shared" si="346"/>
        <v>0</v>
      </c>
      <c r="R4179" s="6">
        <f t="shared" si="347"/>
        <v>0</v>
      </c>
      <c r="S4179" s="57">
        <f t="shared" si="345"/>
        <v>0</v>
      </c>
      <c r="T4179" s="6">
        <f>Table1[[#This Row],[Volume in Units]]*Table1[[#This Row],[Price SDG/Unit]]</f>
        <v>0</v>
      </c>
      <c r="U4179" s="57">
        <f>Table1[[#This Row],[Volume MT/Head]]*Table1[[#This Row],[Price USD/(MT/Head)]]</f>
        <v>0</v>
      </c>
      <c r="W4179" s="28">
        <f>Table1[[#This Row],[Commission SDG/MT]]*Table1[[#This Row],[Volume in Units]]</f>
        <v>0</v>
      </c>
      <c r="Y4179" s="28">
        <f t="shared" si="348"/>
        <v>0</v>
      </c>
      <c r="Z4179" s="6">
        <f>IFERROR((Table1[[#This Row],[Total Cost SDG]]/Table1[[#This Row],[Volume MT/Head]]),0)</f>
        <v>0</v>
      </c>
      <c r="AA4179" s="57" t="e">
        <f t="shared" si="349"/>
        <v>#DIV/0!</v>
      </c>
      <c r="AB4179" s="57">
        <f>IFERROR((Table1[[#This Row],[Total Cost USD]]/Table1[[#This Row],[Volume MT/Head]]),0)</f>
        <v>0</v>
      </c>
      <c r="AD4179" s="6">
        <f>Table1[[#This Row],[Volume MT/Head]]-Table1[[#This Row],[Delivered MT]]</f>
        <v>0</v>
      </c>
      <c r="AE4179" s="6">
        <f>Table1[[#This Row],[Delivered MT]]*Table1[[#This Row],[Average Cost SDG/MT]]</f>
        <v>0</v>
      </c>
    </row>
    <row r="4180" spans="1:31" hidden="1" x14ac:dyDescent="0.2">
      <c r="A4180" s="1">
        <v>4191</v>
      </c>
      <c r="P4180" s="6">
        <f t="shared" si="346"/>
        <v>0</v>
      </c>
      <c r="R4180" s="6">
        <f t="shared" si="347"/>
        <v>0</v>
      </c>
      <c r="S4180" s="57">
        <f t="shared" si="345"/>
        <v>0</v>
      </c>
      <c r="T4180" s="6">
        <f>Table1[[#This Row],[Volume in Units]]*Table1[[#This Row],[Price SDG/Unit]]</f>
        <v>0</v>
      </c>
      <c r="U4180" s="57">
        <f>Table1[[#This Row],[Volume MT/Head]]*Table1[[#This Row],[Price USD/(MT/Head)]]</f>
        <v>0</v>
      </c>
      <c r="W4180" s="28">
        <f>Table1[[#This Row],[Commission SDG/MT]]*Table1[[#This Row],[Volume in Units]]</f>
        <v>0</v>
      </c>
      <c r="Y4180" s="28">
        <f t="shared" si="348"/>
        <v>0</v>
      </c>
      <c r="Z4180" s="6">
        <f>IFERROR((Table1[[#This Row],[Total Cost SDG]]/Table1[[#This Row],[Volume MT/Head]]),0)</f>
        <v>0</v>
      </c>
      <c r="AA4180" s="57" t="e">
        <f t="shared" si="349"/>
        <v>#DIV/0!</v>
      </c>
      <c r="AB4180" s="57">
        <f>IFERROR((Table1[[#This Row],[Total Cost USD]]/Table1[[#This Row],[Volume MT/Head]]),0)</f>
        <v>0</v>
      </c>
      <c r="AD4180" s="6">
        <f>Table1[[#This Row],[Volume MT/Head]]-Table1[[#This Row],[Delivered MT]]</f>
        <v>0</v>
      </c>
      <c r="AE4180" s="6">
        <f>Table1[[#This Row],[Delivered MT]]*Table1[[#This Row],[Average Cost SDG/MT]]</f>
        <v>0</v>
      </c>
    </row>
    <row r="4181" spans="1:31" hidden="1" x14ac:dyDescent="0.2">
      <c r="A4181" s="1">
        <v>4192</v>
      </c>
      <c r="P4181" s="6">
        <f t="shared" si="346"/>
        <v>0</v>
      </c>
      <c r="R4181" s="6">
        <f t="shared" si="347"/>
        <v>0</v>
      </c>
      <c r="S4181" s="57">
        <f t="shared" si="345"/>
        <v>0</v>
      </c>
      <c r="T4181" s="6">
        <f>Table1[[#This Row],[Volume in Units]]*Table1[[#This Row],[Price SDG/Unit]]</f>
        <v>0</v>
      </c>
      <c r="U4181" s="57">
        <f>Table1[[#This Row],[Volume MT/Head]]*Table1[[#This Row],[Price USD/(MT/Head)]]</f>
        <v>0</v>
      </c>
      <c r="W4181" s="28">
        <f>Table1[[#This Row],[Commission SDG/MT]]*Table1[[#This Row],[Volume in Units]]</f>
        <v>0</v>
      </c>
      <c r="Y4181" s="28">
        <f t="shared" si="348"/>
        <v>0</v>
      </c>
      <c r="Z4181" s="6">
        <f>IFERROR((Table1[[#This Row],[Total Cost SDG]]/Table1[[#This Row],[Volume MT/Head]]),0)</f>
        <v>0</v>
      </c>
      <c r="AA4181" s="57" t="e">
        <f t="shared" si="349"/>
        <v>#DIV/0!</v>
      </c>
      <c r="AB4181" s="57">
        <f>IFERROR((Table1[[#This Row],[Total Cost USD]]/Table1[[#This Row],[Volume MT/Head]]),0)</f>
        <v>0</v>
      </c>
      <c r="AD4181" s="6">
        <f>Table1[[#This Row],[Volume MT/Head]]-Table1[[#This Row],[Delivered MT]]</f>
        <v>0</v>
      </c>
      <c r="AE4181" s="6">
        <f>Table1[[#This Row],[Delivered MT]]*Table1[[#This Row],[Average Cost SDG/MT]]</f>
        <v>0</v>
      </c>
    </row>
    <row r="4182" spans="1:31" hidden="1" x14ac:dyDescent="0.2">
      <c r="A4182" s="1">
        <v>4193</v>
      </c>
      <c r="P4182" s="6">
        <f t="shared" si="346"/>
        <v>0</v>
      </c>
      <c r="R4182" s="6">
        <f t="shared" si="347"/>
        <v>0</v>
      </c>
      <c r="S4182" s="57">
        <f t="shared" si="345"/>
        <v>0</v>
      </c>
      <c r="T4182" s="6">
        <f>Table1[[#This Row],[Volume in Units]]*Table1[[#This Row],[Price SDG/Unit]]</f>
        <v>0</v>
      </c>
      <c r="U4182" s="57">
        <f>Table1[[#This Row],[Volume MT/Head]]*Table1[[#This Row],[Price USD/(MT/Head)]]</f>
        <v>0</v>
      </c>
      <c r="W4182" s="28">
        <f>Table1[[#This Row],[Commission SDG/MT]]*Table1[[#This Row],[Volume in Units]]</f>
        <v>0</v>
      </c>
      <c r="Y4182" s="28">
        <f t="shared" si="348"/>
        <v>0</v>
      </c>
      <c r="Z4182" s="6">
        <f>IFERROR((Table1[[#This Row],[Total Cost SDG]]/Table1[[#This Row],[Volume MT/Head]]),0)</f>
        <v>0</v>
      </c>
      <c r="AA4182" s="57" t="e">
        <f t="shared" si="349"/>
        <v>#DIV/0!</v>
      </c>
      <c r="AB4182" s="57">
        <f>IFERROR((Table1[[#This Row],[Total Cost USD]]/Table1[[#This Row],[Volume MT/Head]]),0)</f>
        <v>0</v>
      </c>
      <c r="AD4182" s="6">
        <f>Table1[[#This Row],[Volume MT/Head]]-Table1[[#This Row],[Delivered MT]]</f>
        <v>0</v>
      </c>
      <c r="AE4182" s="6">
        <f>Table1[[#This Row],[Delivered MT]]*Table1[[#This Row],[Average Cost SDG/MT]]</f>
        <v>0</v>
      </c>
    </row>
    <row r="4183" spans="1:31" hidden="1" x14ac:dyDescent="0.2">
      <c r="A4183" s="1">
        <v>4194</v>
      </c>
      <c r="P4183" s="6">
        <f t="shared" si="346"/>
        <v>0</v>
      </c>
      <c r="R4183" s="6">
        <f t="shared" si="347"/>
        <v>0</v>
      </c>
      <c r="S4183" s="57">
        <f t="shared" si="345"/>
        <v>0</v>
      </c>
      <c r="T4183" s="6">
        <f>Table1[[#This Row],[Volume in Units]]*Table1[[#This Row],[Price SDG/Unit]]</f>
        <v>0</v>
      </c>
      <c r="U4183" s="57">
        <f>Table1[[#This Row],[Volume MT/Head]]*Table1[[#This Row],[Price USD/(MT/Head)]]</f>
        <v>0</v>
      </c>
      <c r="W4183" s="28">
        <f>Table1[[#This Row],[Commission SDG/MT]]*Table1[[#This Row],[Volume in Units]]</f>
        <v>0</v>
      </c>
      <c r="Y4183" s="28">
        <f t="shared" si="348"/>
        <v>0</v>
      </c>
      <c r="Z4183" s="6">
        <f>IFERROR((Table1[[#This Row],[Total Cost SDG]]/Table1[[#This Row],[Volume MT/Head]]),0)</f>
        <v>0</v>
      </c>
      <c r="AA4183" s="57" t="e">
        <f t="shared" si="349"/>
        <v>#DIV/0!</v>
      </c>
      <c r="AB4183" s="57">
        <f>IFERROR((Table1[[#This Row],[Total Cost USD]]/Table1[[#This Row],[Volume MT/Head]]),0)</f>
        <v>0</v>
      </c>
      <c r="AD4183" s="6">
        <f>Table1[[#This Row],[Volume MT/Head]]-Table1[[#This Row],[Delivered MT]]</f>
        <v>0</v>
      </c>
      <c r="AE4183" s="6">
        <f>Table1[[#This Row],[Delivered MT]]*Table1[[#This Row],[Average Cost SDG/MT]]</f>
        <v>0</v>
      </c>
    </row>
    <row r="4184" spans="1:31" hidden="1" x14ac:dyDescent="0.2">
      <c r="A4184" s="1">
        <v>4195</v>
      </c>
      <c r="P4184" s="6">
        <f t="shared" si="346"/>
        <v>0</v>
      </c>
      <c r="R4184" s="6">
        <f t="shared" si="347"/>
        <v>0</v>
      </c>
      <c r="S4184" s="57">
        <f t="shared" si="345"/>
        <v>0</v>
      </c>
      <c r="T4184" s="6">
        <f>Table1[[#This Row],[Volume in Units]]*Table1[[#This Row],[Price SDG/Unit]]</f>
        <v>0</v>
      </c>
      <c r="U4184" s="57">
        <f>Table1[[#This Row],[Volume MT/Head]]*Table1[[#This Row],[Price USD/(MT/Head)]]</f>
        <v>0</v>
      </c>
      <c r="W4184" s="28">
        <f>Table1[[#This Row],[Commission SDG/MT]]*Table1[[#This Row],[Volume in Units]]</f>
        <v>0</v>
      </c>
      <c r="Y4184" s="28">
        <f t="shared" si="348"/>
        <v>0</v>
      </c>
      <c r="Z4184" s="6">
        <f>IFERROR((Table1[[#This Row],[Total Cost SDG]]/Table1[[#This Row],[Volume MT/Head]]),0)</f>
        <v>0</v>
      </c>
      <c r="AA4184" s="57" t="e">
        <f t="shared" si="349"/>
        <v>#DIV/0!</v>
      </c>
      <c r="AB4184" s="57">
        <f>IFERROR((Table1[[#This Row],[Total Cost USD]]/Table1[[#This Row],[Volume MT/Head]]),0)</f>
        <v>0</v>
      </c>
      <c r="AD4184" s="6">
        <f>Table1[[#This Row],[Volume MT/Head]]-Table1[[#This Row],[Delivered MT]]</f>
        <v>0</v>
      </c>
      <c r="AE4184" s="6">
        <f>Table1[[#This Row],[Delivered MT]]*Table1[[#This Row],[Average Cost SDG/MT]]</f>
        <v>0</v>
      </c>
    </row>
    <row r="4185" spans="1:31" hidden="1" x14ac:dyDescent="0.2">
      <c r="A4185" s="1">
        <v>4196</v>
      </c>
      <c r="P4185" s="6">
        <f t="shared" si="346"/>
        <v>0</v>
      </c>
      <c r="R4185" s="6">
        <f t="shared" si="347"/>
        <v>0</v>
      </c>
      <c r="S4185" s="57">
        <f t="shared" ref="S4185:S4248" si="350">IFERROR((R4185/F4185),0)</f>
        <v>0</v>
      </c>
      <c r="T4185" s="6">
        <f>Table1[[#This Row],[Volume in Units]]*Table1[[#This Row],[Price SDG/Unit]]</f>
        <v>0</v>
      </c>
      <c r="U4185" s="57">
        <f>Table1[[#This Row],[Volume MT/Head]]*Table1[[#This Row],[Price USD/(MT/Head)]]</f>
        <v>0</v>
      </c>
      <c r="W4185" s="28">
        <f>Table1[[#This Row],[Commission SDG/MT]]*Table1[[#This Row],[Volume in Units]]</f>
        <v>0</v>
      </c>
      <c r="Y4185" s="28">
        <f t="shared" si="348"/>
        <v>0</v>
      </c>
      <c r="Z4185" s="6">
        <f>IFERROR((Table1[[#This Row],[Total Cost SDG]]/Table1[[#This Row],[Volume MT/Head]]),0)</f>
        <v>0</v>
      </c>
      <c r="AA4185" s="57" t="e">
        <f t="shared" si="349"/>
        <v>#DIV/0!</v>
      </c>
      <c r="AB4185" s="57">
        <f>IFERROR((Table1[[#This Row],[Total Cost USD]]/Table1[[#This Row],[Volume MT/Head]]),0)</f>
        <v>0</v>
      </c>
      <c r="AD4185" s="6">
        <f>Table1[[#This Row],[Volume MT/Head]]-Table1[[#This Row],[Delivered MT]]</f>
        <v>0</v>
      </c>
      <c r="AE4185" s="6">
        <f>Table1[[#This Row],[Delivered MT]]*Table1[[#This Row],[Average Cost SDG/MT]]</f>
        <v>0</v>
      </c>
    </row>
    <row r="4186" spans="1:31" hidden="1" x14ac:dyDescent="0.2">
      <c r="A4186" s="1">
        <v>4197</v>
      </c>
      <c r="P4186" s="6">
        <f t="shared" si="346"/>
        <v>0</v>
      </c>
      <c r="R4186" s="6">
        <f t="shared" si="347"/>
        <v>0</v>
      </c>
      <c r="S4186" s="57">
        <f t="shared" si="350"/>
        <v>0</v>
      </c>
      <c r="T4186" s="6">
        <f>Table1[[#This Row],[Volume in Units]]*Table1[[#This Row],[Price SDG/Unit]]</f>
        <v>0</v>
      </c>
      <c r="U4186" s="57">
        <f>Table1[[#This Row],[Volume MT/Head]]*Table1[[#This Row],[Price USD/(MT/Head)]]</f>
        <v>0</v>
      </c>
      <c r="W4186" s="28">
        <f>Table1[[#This Row],[Commission SDG/MT]]*Table1[[#This Row],[Volume in Units]]</f>
        <v>0</v>
      </c>
      <c r="Y4186" s="28">
        <f t="shared" si="348"/>
        <v>0</v>
      </c>
      <c r="Z4186" s="6">
        <f>IFERROR((Table1[[#This Row],[Total Cost SDG]]/Table1[[#This Row],[Volume MT/Head]]),0)</f>
        <v>0</v>
      </c>
      <c r="AA4186" s="57" t="e">
        <f t="shared" si="349"/>
        <v>#DIV/0!</v>
      </c>
      <c r="AB4186" s="57">
        <f>IFERROR((Table1[[#This Row],[Total Cost USD]]/Table1[[#This Row],[Volume MT/Head]]),0)</f>
        <v>0</v>
      </c>
      <c r="AD4186" s="6">
        <f>Table1[[#This Row],[Volume MT/Head]]-Table1[[#This Row],[Delivered MT]]</f>
        <v>0</v>
      </c>
      <c r="AE4186" s="6">
        <f>Table1[[#This Row],[Delivered MT]]*Table1[[#This Row],[Average Cost SDG/MT]]</f>
        <v>0</v>
      </c>
    </row>
    <row r="4187" spans="1:31" hidden="1" x14ac:dyDescent="0.2">
      <c r="A4187" s="1">
        <v>4198</v>
      </c>
      <c r="P4187" s="6">
        <f t="shared" si="346"/>
        <v>0</v>
      </c>
      <c r="R4187" s="6">
        <f t="shared" si="347"/>
        <v>0</v>
      </c>
      <c r="S4187" s="57">
        <f t="shared" si="350"/>
        <v>0</v>
      </c>
      <c r="T4187" s="6">
        <f>Table1[[#This Row],[Volume in Units]]*Table1[[#This Row],[Price SDG/Unit]]</f>
        <v>0</v>
      </c>
      <c r="U4187" s="57">
        <f>Table1[[#This Row],[Volume MT/Head]]*Table1[[#This Row],[Price USD/(MT/Head)]]</f>
        <v>0</v>
      </c>
      <c r="W4187" s="28">
        <f>Table1[[#This Row],[Commission SDG/MT]]*Table1[[#This Row],[Volume in Units]]</f>
        <v>0</v>
      </c>
      <c r="Y4187" s="28">
        <f t="shared" si="348"/>
        <v>0</v>
      </c>
      <c r="Z4187" s="6">
        <f>IFERROR((Table1[[#This Row],[Total Cost SDG]]/Table1[[#This Row],[Volume MT/Head]]),0)</f>
        <v>0</v>
      </c>
      <c r="AA4187" s="57" t="e">
        <f t="shared" si="349"/>
        <v>#DIV/0!</v>
      </c>
      <c r="AB4187" s="57">
        <f>IFERROR((Table1[[#This Row],[Total Cost USD]]/Table1[[#This Row],[Volume MT/Head]]),0)</f>
        <v>0</v>
      </c>
      <c r="AD4187" s="6">
        <f>Table1[[#This Row],[Volume MT/Head]]-Table1[[#This Row],[Delivered MT]]</f>
        <v>0</v>
      </c>
      <c r="AE4187" s="6">
        <f>Table1[[#This Row],[Delivered MT]]*Table1[[#This Row],[Average Cost SDG/MT]]</f>
        <v>0</v>
      </c>
    </row>
    <row r="4188" spans="1:31" hidden="1" x14ac:dyDescent="0.2">
      <c r="A4188" s="1">
        <v>4199</v>
      </c>
      <c r="P4188" s="6">
        <f t="shared" si="346"/>
        <v>0</v>
      </c>
      <c r="R4188" s="6">
        <f t="shared" si="347"/>
        <v>0</v>
      </c>
      <c r="S4188" s="57">
        <f t="shared" si="350"/>
        <v>0</v>
      </c>
      <c r="T4188" s="6">
        <f>Table1[[#This Row],[Volume in Units]]*Table1[[#This Row],[Price SDG/Unit]]</f>
        <v>0</v>
      </c>
      <c r="U4188" s="57">
        <f>Table1[[#This Row],[Volume MT/Head]]*Table1[[#This Row],[Price USD/(MT/Head)]]</f>
        <v>0</v>
      </c>
      <c r="W4188" s="28">
        <f>Table1[[#This Row],[Commission SDG/MT]]*Table1[[#This Row],[Volume in Units]]</f>
        <v>0</v>
      </c>
      <c r="Y4188" s="28">
        <f t="shared" si="348"/>
        <v>0</v>
      </c>
      <c r="Z4188" s="6">
        <f>IFERROR((Table1[[#This Row],[Total Cost SDG]]/Table1[[#This Row],[Volume MT/Head]]),0)</f>
        <v>0</v>
      </c>
      <c r="AA4188" s="57" t="e">
        <f t="shared" si="349"/>
        <v>#DIV/0!</v>
      </c>
      <c r="AB4188" s="57">
        <f>IFERROR((Table1[[#This Row],[Total Cost USD]]/Table1[[#This Row],[Volume MT/Head]]),0)</f>
        <v>0</v>
      </c>
      <c r="AD4188" s="6">
        <f>Table1[[#This Row],[Volume MT/Head]]-Table1[[#This Row],[Delivered MT]]</f>
        <v>0</v>
      </c>
      <c r="AE4188" s="6">
        <f>Table1[[#This Row],[Delivered MT]]*Table1[[#This Row],[Average Cost SDG/MT]]</f>
        <v>0</v>
      </c>
    </row>
    <row r="4189" spans="1:31" hidden="1" x14ac:dyDescent="0.2">
      <c r="A4189" s="1">
        <v>4200</v>
      </c>
      <c r="P4189" s="6">
        <f t="shared" si="346"/>
        <v>0</v>
      </c>
      <c r="R4189" s="6">
        <f t="shared" si="347"/>
        <v>0</v>
      </c>
      <c r="S4189" s="57">
        <f t="shared" si="350"/>
        <v>0</v>
      </c>
      <c r="T4189" s="6">
        <f>Table1[[#This Row],[Volume in Units]]*Table1[[#This Row],[Price SDG/Unit]]</f>
        <v>0</v>
      </c>
      <c r="U4189" s="57">
        <f>Table1[[#This Row],[Volume MT/Head]]*Table1[[#This Row],[Price USD/(MT/Head)]]</f>
        <v>0</v>
      </c>
      <c r="W4189" s="28">
        <f>Table1[[#This Row],[Commission SDG/MT]]*Table1[[#This Row],[Volume in Units]]</f>
        <v>0</v>
      </c>
      <c r="Y4189" s="28">
        <f t="shared" si="348"/>
        <v>0</v>
      </c>
      <c r="Z4189" s="6">
        <f>IFERROR((Table1[[#This Row],[Total Cost SDG]]/Table1[[#This Row],[Volume MT/Head]]),0)</f>
        <v>0</v>
      </c>
      <c r="AA4189" s="57" t="e">
        <f t="shared" si="349"/>
        <v>#DIV/0!</v>
      </c>
      <c r="AB4189" s="57">
        <f>IFERROR((Table1[[#This Row],[Total Cost USD]]/Table1[[#This Row],[Volume MT/Head]]),0)</f>
        <v>0</v>
      </c>
      <c r="AD4189" s="6">
        <f>Table1[[#This Row],[Volume MT/Head]]-Table1[[#This Row],[Delivered MT]]</f>
        <v>0</v>
      </c>
      <c r="AE4189" s="6">
        <f>Table1[[#This Row],[Delivered MT]]*Table1[[#This Row],[Average Cost SDG/MT]]</f>
        <v>0</v>
      </c>
    </row>
    <row r="4190" spans="1:31" hidden="1" x14ac:dyDescent="0.2">
      <c r="A4190" s="1">
        <v>4201</v>
      </c>
      <c r="P4190" s="6">
        <f t="shared" si="346"/>
        <v>0</v>
      </c>
      <c r="R4190" s="6">
        <f t="shared" si="347"/>
        <v>0</v>
      </c>
      <c r="S4190" s="57">
        <f t="shared" si="350"/>
        <v>0</v>
      </c>
      <c r="T4190" s="6">
        <f>Table1[[#This Row],[Volume in Units]]*Table1[[#This Row],[Price SDG/Unit]]</f>
        <v>0</v>
      </c>
      <c r="U4190" s="57">
        <f>Table1[[#This Row],[Volume MT/Head]]*Table1[[#This Row],[Price USD/(MT/Head)]]</f>
        <v>0</v>
      </c>
      <c r="W4190" s="28">
        <f>Table1[[#This Row],[Commission SDG/MT]]*Table1[[#This Row],[Volume in Units]]</f>
        <v>0</v>
      </c>
      <c r="Y4190" s="28">
        <f t="shared" si="348"/>
        <v>0</v>
      </c>
      <c r="Z4190" s="6">
        <f>IFERROR((Table1[[#This Row],[Total Cost SDG]]/Table1[[#This Row],[Volume MT/Head]]),0)</f>
        <v>0</v>
      </c>
      <c r="AA4190" s="57" t="e">
        <f t="shared" si="349"/>
        <v>#DIV/0!</v>
      </c>
      <c r="AB4190" s="57">
        <f>IFERROR((Table1[[#This Row],[Total Cost USD]]/Table1[[#This Row],[Volume MT/Head]]),0)</f>
        <v>0</v>
      </c>
      <c r="AD4190" s="6">
        <f>Table1[[#This Row],[Volume MT/Head]]-Table1[[#This Row],[Delivered MT]]</f>
        <v>0</v>
      </c>
      <c r="AE4190" s="6">
        <f>Table1[[#This Row],[Delivered MT]]*Table1[[#This Row],[Average Cost SDG/MT]]</f>
        <v>0</v>
      </c>
    </row>
    <row r="4191" spans="1:31" hidden="1" x14ac:dyDescent="0.2">
      <c r="A4191" s="1">
        <v>4202</v>
      </c>
      <c r="P4191" s="6">
        <f t="shared" si="346"/>
        <v>0</v>
      </c>
      <c r="R4191" s="6">
        <f t="shared" si="347"/>
        <v>0</v>
      </c>
      <c r="S4191" s="57">
        <f t="shared" si="350"/>
        <v>0</v>
      </c>
      <c r="T4191" s="6">
        <f>Table1[[#This Row],[Volume in Units]]*Table1[[#This Row],[Price SDG/Unit]]</f>
        <v>0</v>
      </c>
      <c r="U4191" s="57">
        <f>Table1[[#This Row],[Volume MT/Head]]*Table1[[#This Row],[Price USD/(MT/Head)]]</f>
        <v>0</v>
      </c>
      <c r="W4191" s="28">
        <f>Table1[[#This Row],[Commission SDG/MT]]*Table1[[#This Row],[Volume in Units]]</f>
        <v>0</v>
      </c>
      <c r="Y4191" s="28">
        <f t="shared" si="348"/>
        <v>0</v>
      </c>
      <c r="Z4191" s="6">
        <f>IFERROR((Table1[[#This Row],[Total Cost SDG]]/Table1[[#This Row],[Volume MT/Head]]),0)</f>
        <v>0</v>
      </c>
      <c r="AA4191" s="57" t="e">
        <f t="shared" si="349"/>
        <v>#DIV/0!</v>
      </c>
      <c r="AB4191" s="57">
        <f>IFERROR((Table1[[#This Row],[Total Cost USD]]/Table1[[#This Row],[Volume MT/Head]]),0)</f>
        <v>0</v>
      </c>
      <c r="AD4191" s="6">
        <f>Table1[[#This Row],[Volume MT/Head]]-Table1[[#This Row],[Delivered MT]]</f>
        <v>0</v>
      </c>
      <c r="AE4191" s="6">
        <f>Table1[[#This Row],[Delivered MT]]*Table1[[#This Row],[Average Cost SDG/MT]]</f>
        <v>0</v>
      </c>
    </row>
    <row r="4192" spans="1:31" hidden="1" x14ac:dyDescent="0.2">
      <c r="A4192" s="1">
        <v>4203</v>
      </c>
      <c r="P4192" s="6">
        <f t="shared" si="346"/>
        <v>0</v>
      </c>
      <c r="R4192" s="6">
        <f t="shared" si="347"/>
        <v>0</v>
      </c>
      <c r="S4192" s="57">
        <f t="shared" si="350"/>
        <v>0</v>
      </c>
      <c r="T4192" s="6">
        <f>Table1[[#This Row],[Volume in Units]]*Table1[[#This Row],[Price SDG/Unit]]</f>
        <v>0</v>
      </c>
      <c r="U4192" s="57">
        <f>Table1[[#This Row],[Volume MT/Head]]*Table1[[#This Row],[Price USD/(MT/Head)]]</f>
        <v>0</v>
      </c>
      <c r="W4192" s="28">
        <f>Table1[[#This Row],[Commission SDG/MT]]*Table1[[#This Row],[Volume in Units]]</f>
        <v>0</v>
      </c>
      <c r="Y4192" s="28">
        <f t="shared" si="348"/>
        <v>0</v>
      </c>
      <c r="Z4192" s="6">
        <f>IFERROR((Table1[[#This Row],[Total Cost SDG]]/Table1[[#This Row],[Volume MT/Head]]),0)</f>
        <v>0</v>
      </c>
      <c r="AA4192" s="57" t="e">
        <f t="shared" si="349"/>
        <v>#DIV/0!</v>
      </c>
      <c r="AB4192" s="57">
        <f>IFERROR((Table1[[#This Row],[Total Cost USD]]/Table1[[#This Row],[Volume MT/Head]]),0)</f>
        <v>0</v>
      </c>
      <c r="AD4192" s="6">
        <f>Table1[[#This Row],[Volume MT/Head]]-Table1[[#This Row],[Delivered MT]]</f>
        <v>0</v>
      </c>
      <c r="AE4192" s="6">
        <f>Table1[[#This Row],[Delivered MT]]*Table1[[#This Row],[Average Cost SDG/MT]]</f>
        <v>0</v>
      </c>
    </row>
    <row r="4193" spans="1:31" hidden="1" x14ac:dyDescent="0.2">
      <c r="A4193" s="1">
        <v>4204</v>
      </c>
      <c r="P4193" s="6">
        <f t="shared" si="346"/>
        <v>0</v>
      </c>
      <c r="R4193" s="6">
        <f t="shared" si="347"/>
        <v>0</v>
      </c>
      <c r="S4193" s="57">
        <f t="shared" si="350"/>
        <v>0</v>
      </c>
      <c r="T4193" s="6">
        <f>Table1[[#This Row],[Volume in Units]]*Table1[[#This Row],[Price SDG/Unit]]</f>
        <v>0</v>
      </c>
      <c r="U4193" s="57">
        <f>Table1[[#This Row],[Volume MT/Head]]*Table1[[#This Row],[Price USD/(MT/Head)]]</f>
        <v>0</v>
      </c>
      <c r="W4193" s="28">
        <f>Table1[[#This Row],[Commission SDG/MT]]*Table1[[#This Row],[Volume in Units]]</f>
        <v>0</v>
      </c>
      <c r="Y4193" s="28">
        <f t="shared" si="348"/>
        <v>0</v>
      </c>
      <c r="Z4193" s="6">
        <f>IFERROR((Table1[[#This Row],[Total Cost SDG]]/Table1[[#This Row],[Volume MT/Head]]),0)</f>
        <v>0</v>
      </c>
      <c r="AA4193" s="57" t="e">
        <f t="shared" si="349"/>
        <v>#DIV/0!</v>
      </c>
      <c r="AB4193" s="57">
        <f>IFERROR((Table1[[#This Row],[Total Cost USD]]/Table1[[#This Row],[Volume MT/Head]]),0)</f>
        <v>0</v>
      </c>
      <c r="AD4193" s="6">
        <f>Table1[[#This Row],[Volume MT/Head]]-Table1[[#This Row],[Delivered MT]]</f>
        <v>0</v>
      </c>
      <c r="AE4193" s="6">
        <f>Table1[[#This Row],[Delivered MT]]*Table1[[#This Row],[Average Cost SDG/MT]]</f>
        <v>0</v>
      </c>
    </row>
    <row r="4194" spans="1:31" hidden="1" x14ac:dyDescent="0.2">
      <c r="A4194" s="1">
        <v>4205</v>
      </c>
      <c r="P4194" s="6">
        <f t="shared" si="346"/>
        <v>0</v>
      </c>
      <c r="R4194" s="6">
        <f t="shared" si="347"/>
        <v>0</v>
      </c>
      <c r="S4194" s="57">
        <f t="shared" si="350"/>
        <v>0</v>
      </c>
      <c r="T4194" s="6">
        <f>Table1[[#This Row],[Volume in Units]]*Table1[[#This Row],[Price SDG/Unit]]</f>
        <v>0</v>
      </c>
      <c r="U4194" s="57">
        <f>Table1[[#This Row],[Volume MT/Head]]*Table1[[#This Row],[Price USD/(MT/Head)]]</f>
        <v>0</v>
      </c>
      <c r="W4194" s="28">
        <f>Table1[[#This Row],[Commission SDG/MT]]*Table1[[#This Row],[Volume in Units]]</f>
        <v>0</v>
      </c>
      <c r="Y4194" s="28">
        <f t="shared" si="348"/>
        <v>0</v>
      </c>
      <c r="Z4194" s="6">
        <f>IFERROR((Table1[[#This Row],[Total Cost SDG]]/Table1[[#This Row],[Volume MT/Head]]),0)</f>
        <v>0</v>
      </c>
      <c r="AA4194" s="57" t="e">
        <f t="shared" si="349"/>
        <v>#DIV/0!</v>
      </c>
      <c r="AB4194" s="57">
        <f>IFERROR((Table1[[#This Row],[Total Cost USD]]/Table1[[#This Row],[Volume MT/Head]]),0)</f>
        <v>0</v>
      </c>
      <c r="AD4194" s="6">
        <f>Table1[[#This Row],[Volume MT/Head]]-Table1[[#This Row],[Delivered MT]]</f>
        <v>0</v>
      </c>
      <c r="AE4194" s="6">
        <f>Table1[[#This Row],[Delivered MT]]*Table1[[#This Row],[Average Cost SDG/MT]]</f>
        <v>0</v>
      </c>
    </row>
    <row r="4195" spans="1:31" hidden="1" x14ac:dyDescent="0.2">
      <c r="A4195" s="1">
        <v>4206</v>
      </c>
      <c r="P4195" s="6">
        <f t="shared" si="346"/>
        <v>0</v>
      </c>
      <c r="R4195" s="6">
        <f t="shared" si="347"/>
        <v>0</v>
      </c>
      <c r="S4195" s="57">
        <f t="shared" si="350"/>
        <v>0</v>
      </c>
      <c r="T4195" s="6">
        <f>Table1[[#This Row],[Volume in Units]]*Table1[[#This Row],[Price SDG/Unit]]</f>
        <v>0</v>
      </c>
      <c r="U4195" s="57">
        <f>Table1[[#This Row],[Volume MT/Head]]*Table1[[#This Row],[Price USD/(MT/Head)]]</f>
        <v>0</v>
      </c>
      <c r="W4195" s="28">
        <f>Table1[[#This Row],[Commission SDG/MT]]*Table1[[#This Row],[Volume in Units]]</f>
        <v>0</v>
      </c>
      <c r="Y4195" s="28">
        <f t="shared" si="348"/>
        <v>0</v>
      </c>
      <c r="Z4195" s="6">
        <f>IFERROR((Table1[[#This Row],[Total Cost SDG]]/Table1[[#This Row],[Volume MT/Head]]),0)</f>
        <v>0</v>
      </c>
      <c r="AA4195" s="57" t="e">
        <f t="shared" si="349"/>
        <v>#DIV/0!</v>
      </c>
      <c r="AB4195" s="57">
        <f>IFERROR((Table1[[#This Row],[Total Cost USD]]/Table1[[#This Row],[Volume MT/Head]]),0)</f>
        <v>0</v>
      </c>
      <c r="AD4195" s="6">
        <f>Table1[[#This Row],[Volume MT/Head]]-Table1[[#This Row],[Delivered MT]]</f>
        <v>0</v>
      </c>
      <c r="AE4195" s="6">
        <f>Table1[[#This Row],[Delivered MT]]*Table1[[#This Row],[Average Cost SDG/MT]]</f>
        <v>0</v>
      </c>
    </row>
    <row r="4196" spans="1:31" hidden="1" x14ac:dyDescent="0.2">
      <c r="A4196" s="1">
        <v>4207</v>
      </c>
      <c r="P4196" s="6">
        <f t="shared" si="346"/>
        <v>0</v>
      </c>
      <c r="R4196" s="6">
        <f t="shared" si="347"/>
        <v>0</v>
      </c>
      <c r="S4196" s="57">
        <f t="shared" si="350"/>
        <v>0</v>
      </c>
      <c r="T4196" s="6">
        <f>Table1[[#This Row],[Volume in Units]]*Table1[[#This Row],[Price SDG/Unit]]</f>
        <v>0</v>
      </c>
      <c r="U4196" s="57">
        <f>Table1[[#This Row],[Volume MT/Head]]*Table1[[#This Row],[Price USD/(MT/Head)]]</f>
        <v>0</v>
      </c>
      <c r="W4196" s="28">
        <f>Table1[[#This Row],[Commission SDG/MT]]*Table1[[#This Row],[Volume in Units]]</f>
        <v>0</v>
      </c>
      <c r="Y4196" s="28">
        <f t="shared" si="348"/>
        <v>0</v>
      </c>
      <c r="Z4196" s="6">
        <f>IFERROR((Table1[[#This Row],[Total Cost SDG]]/Table1[[#This Row],[Volume MT/Head]]),0)</f>
        <v>0</v>
      </c>
      <c r="AA4196" s="57" t="e">
        <f t="shared" si="349"/>
        <v>#DIV/0!</v>
      </c>
      <c r="AB4196" s="57">
        <f>IFERROR((Table1[[#This Row],[Total Cost USD]]/Table1[[#This Row],[Volume MT/Head]]),0)</f>
        <v>0</v>
      </c>
      <c r="AD4196" s="6">
        <f>Table1[[#This Row],[Volume MT/Head]]-Table1[[#This Row],[Delivered MT]]</f>
        <v>0</v>
      </c>
      <c r="AE4196" s="6">
        <f>Table1[[#This Row],[Delivered MT]]*Table1[[#This Row],[Average Cost SDG/MT]]</f>
        <v>0</v>
      </c>
    </row>
    <row r="4197" spans="1:31" hidden="1" x14ac:dyDescent="0.2">
      <c r="A4197" s="1">
        <v>4208</v>
      </c>
      <c r="P4197" s="6">
        <f t="shared" si="346"/>
        <v>0</v>
      </c>
      <c r="R4197" s="6">
        <f t="shared" si="347"/>
        <v>0</v>
      </c>
      <c r="S4197" s="57">
        <f t="shared" si="350"/>
        <v>0</v>
      </c>
      <c r="T4197" s="6">
        <f>Table1[[#This Row],[Volume in Units]]*Table1[[#This Row],[Price SDG/Unit]]</f>
        <v>0</v>
      </c>
      <c r="U4197" s="57">
        <f>Table1[[#This Row],[Volume MT/Head]]*Table1[[#This Row],[Price USD/(MT/Head)]]</f>
        <v>0</v>
      </c>
      <c r="W4197" s="28">
        <f>Table1[[#This Row],[Commission SDG/MT]]*Table1[[#This Row],[Volume in Units]]</f>
        <v>0</v>
      </c>
      <c r="Y4197" s="28">
        <f t="shared" si="348"/>
        <v>0</v>
      </c>
      <c r="Z4197" s="6">
        <f>IFERROR((Table1[[#This Row],[Total Cost SDG]]/Table1[[#This Row],[Volume MT/Head]]),0)</f>
        <v>0</v>
      </c>
      <c r="AA4197" s="57" t="e">
        <f t="shared" si="349"/>
        <v>#DIV/0!</v>
      </c>
      <c r="AB4197" s="57">
        <f>IFERROR((Table1[[#This Row],[Total Cost USD]]/Table1[[#This Row],[Volume MT/Head]]),0)</f>
        <v>0</v>
      </c>
      <c r="AD4197" s="6">
        <f>Table1[[#This Row],[Volume MT/Head]]-Table1[[#This Row],[Delivered MT]]</f>
        <v>0</v>
      </c>
      <c r="AE4197" s="6">
        <f>Table1[[#This Row],[Delivered MT]]*Table1[[#This Row],[Average Cost SDG/MT]]</f>
        <v>0</v>
      </c>
    </row>
    <row r="4198" spans="1:31" hidden="1" x14ac:dyDescent="0.2">
      <c r="A4198" s="1">
        <v>4209</v>
      </c>
      <c r="P4198" s="6">
        <f t="shared" si="346"/>
        <v>0</v>
      </c>
      <c r="R4198" s="6">
        <f t="shared" si="347"/>
        <v>0</v>
      </c>
      <c r="S4198" s="57">
        <f t="shared" si="350"/>
        <v>0</v>
      </c>
      <c r="T4198" s="6">
        <f>Table1[[#This Row],[Volume in Units]]*Table1[[#This Row],[Price SDG/Unit]]</f>
        <v>0</v>
      </c>
      <c r="U4198" s="57">
        <f>Table1[[#This Row],[Volume MT/Head]]*Table1[[#This Row],[Price USD/(MT/Head)]]</f>
        <v>0</v>
      </c>
      <c r="W4198" s="28">
        <f>Table1[[#This Row],[Commission SDG/MT]]*Table1[[#This Row],[Volume in Units]]</f>
        <v>0</v>
      </c>
      <c r="Y4198" s="28">
        <f t="shared" si="348"/>
        <v>0</v>
      </c>
      <c r="Z4198" s="6">
        <f>IFERROR((Table1[[#This Row],[Total Cost SDG]]/Table1[[#This Row],[Volume MT/Head]]),0)</f>
        <v>0</v>
      </c>
      <c r="AA4198" s="57" t="e">
        <f t="shared" si="349"/>
        <v>#DIV/0!</v>
      </c>
      <c r="AB4198" s="57">
        <f>IFERROR((Table1[[#This Row],[Total Cost USD]]/Table1[[#This Row],[Volume MT/Head]]),0)</f>
        <v>0</v>
      </c>
      <c r="AD4198" s="6">
        <f>Table1[[#This Row],[Volume MT/Head]]-Table1[[#This Row],[Delivered MT]]</f>
        <v>0</v>
      </c>
      <c r="AE4198" s="6">
        <f>Table1[[#This Row],[Delivered MT]]*Table1[[#This Row],[Average Cost SDG/MT]]</f>
        <v>0</v>
      </c>
    </row>
    <row r="4199" spans="1:31" hidden="1" x14ac:dyDescent="0.2">
      <c r="A4199" s="1">
        <v>4210</v>
      </c>
      <c r="P4199" s="6">
        <f t="shared" si="346"/>
        <v>0</v>
      </c>
      <c r="R4199" s="6">
        <f t="shared" si="347"/>
        <v>0</v>
      </c>
      <c r="S4199" s="57">
        <f t="shared" si="350"/>
        <v>0</v>
      </c>
      <c r="T4199" s="6">
        <f>Table1[[#This Row],[Volume in Units]]*Table1[[#This Row],[Price SDG/Unit]]</f>
        <v>0</v>
      </c>
      <c r="U4199" s="57">
        <f>Table1[[#This Row],[Volume MT/Head]]*Table1[[#This Row],[Price USD/(MT/Head)]]</f>
        <v>0</v>
      </c>
      <c r="W4199" s="28">
        <f>Table1[[#This Row],[Commission SDG/MT]]*Table1[[#This Row],[Volume in Units]]</f>
        <v>0</v>
      </c>
      <c r="Y4199" s="28">
        <f t="shared" si="348"/>
        <v>0</v>
      </c>
      <c r="Z4199" s="6">
        <f>IFERROR((Table1[[#This Row],[Total Cost SDG]]/Table1[[#This Row],[Volume MT/Head]]),0)</f>
        <v>0</v>
      </c>
      <c r="AA4199" s="57" t="e">
        <f t="shared" si="349"/>
        <v>#DIV/0!</v>
      </c>
      <c r="AB4199" s="57">
        <f>IFERROR((Table1[[#This Row],[Total Cost USD]]/Table1[[#This Row],[Volume MT/Head]]),0)</f>
        <v>0</v>
      </c>
      <c r="AD4199" s="6">
        <f>Table1[[#This Row],[Volume MT/Head]]-Table1[[#This Row],[Delivered MT]]</f>
        <v>0</v>
      </c>
      <c r="AE4199" s="6">
        <f>Table1[[#This Row],[Delivered MT]]*Table1[[#This Row],[Average Cost SDG/MT]]</f>
        <v>0</v>
      </c>
    </row>
    <row r="4200" spans="1:31" hidden="1" x14ac:dyDescent="0.2">
      <c r="A4200" s="1">
        <v>4211</v>
      </c>
      <c r="P4200" s="6">
        <f t="shared" si="346"/>
        <v>0</v>
      </c>
      <c r="R4200" s="6">
        <f t="shared" si="347"/>
        <v>0</v>
      </c>
      <c r="S4200" s="57">
        <f t="shared" si="350"/>
        <v>0</v>
      </c>
      <c r="T4200" s="6">
        <f>Table1[[#This Row],[Volume in Units]]*Table1[[#This Row],[Price SDG/Unit]]</f>
        <v>0</v>
      </c>
      <c r="U4200" s="57">
        <f>Table1[[#This Row],[Volume MT/Head]]*Table1[[#This Row],[Price USD/(MT/Head)]]</f>
        <v>0</v>
      </c>
      <c r="W4200" s="28">
        <f>Table1[[#This Row],[Commission SDG/MT]]*Table1[[#This Row],[Volume in Units]]</f>
        <v>0</v>
      </c>
      <c r="Y4200" s="28">
        <f t="shared" si="348"/>
        <v>0</v>
      </c>
      <c r="Z4200" s="6">
        <f>IFERROR((Table1[[#This Row],[Total Cost SDG]]/Table1[[#This Row],[Volume MT/Head]]),0)</f>
        <v>0</v>
      </c>
      <c r="AA4200" s="57" t="e">
        <f t="shared" si="349"/>
        <v>#DIV/0!</v>
      </c>
      <c r="AB4200" s="57">
        <f>IFERROR((Table1[[#This Row],[Total Cost USD]]/Table1[[#This Row],[Volume MT/Head]]),0)</f>
        <v>0</v>
      </c>
      <c r="AD4200" s="6">
        <f>Table1[[#This Row],[Volume MT/Head]]-Table1[[#This Row],[Delivered MT]]</f>
        <v>0</v>
      </c>
      <c r="AE4200" s="6">
        <f>Table1[[#This Row],[Delivered MT]]*Table1[[#This Row],[Average Cost SDG/MT]]</f>
        <v>0</v>
      </c>
    </row>
    <row r="4201" spans="1:31" hidden="1" x14ac:dyDescent="0.2">
      <c r="A4201" s="1">
        <v>4212</v>
      </c>
      <c r="P4201" s="6">
        <f t="shared" si="346"/>
        <v>0</v>
      </c>
      <c r="R4201" s="6">
        <f t="shared" si="347"/>
        <v>0</v>
      </c>
      <c r="S4201" s="57">
        <f t="shared" si="350"/>
        <v>0</v>
      </c>
      <c r="T4201" s="6">
        <f>Table1[[#This Row],[Volume in Units]]*Table1[[#This Row],[Price SDG/Unit]]</f>
        <v>0</v>
      </c>
      <c r="U4201" s="57">
        <f>Table1[[#This Row],[Volume MT/Head]]*Table1[[#This Row],[Price USD/(MT/Head)]]</f>
        <v>0</v>
      </c>
      <c r="W4201" s="28">
        <f>Table1[[#This Row],[Commission SDG/MT]]*Table1[[#This Row],[Volume in Units]]</f>
        <v>0</v>
      </c>
      <c r="Y4201" s="28">
        <f t="shared" si="348"/>
        <v>0</v>
      </c>
      <c r="Z4201" s="6">
        <f>IFERROR((Table1[[#This Row],[Total Cost SDG]]/Table1[[#This Row],[Volume MT/Head]]),0)</f>
        <v>0</v>
      </c>
      <c r="AA4201" s="57" t="e">
        <f t="shared" si="349"/>
        <v>#DIV/0!</v>
      </c>
      <c r="AB4201" s="57">
        <f>IFERROR((Table1[[#This Row],[Total Cost USD]]/Table1[[#This Row],[Volume MT/Head]]),0)</f>
        <v>0</v>
      </c>
      <c r="AD4201" s="6">
        <f>Table1[[#This Row],[Volume MT/Head]]-Table1[[#This Row],[Delivered MT]]</f>
        <v>0</v>
      </c>
      <c r="AE4201" s="6">
        <f>Table1[[#This Row],[Delivered MT]]*Table1[[#This Row],[Average Cost SDG/MT]]</f>
        <v>0</v>
      </c>
    </row>
    <row r="4202" spans="1:31" hidden="1" x14ac:dyDescent="0.2">
      <c r="A4202" s="1">
        <v>4213</v>
      </c>
      <c r="P4202" s="6">
        <f t="shared" si="346"/>
        <v>0</v>
      </c>
      <c r="R4202" s="6">
        <f t="shared" si="347"/>
        <v>0</v>
      </c>
      <c r="S4202" s="57">
        <f t="shared" si="350"/>
        <v>0</v>
      </c>
      <c r="T4202" s="6">
        <f>Table1[[#This Row],[Volume in Units]]*Table1[[#This Row],[Price SDG/Unit]]</f>
        <v>0</v>
      </c>
      <c r="U4202" s="57">
        <f>Table1[[#This Row],[Volume MT/Head]]*Table1[[#This Row],[Price USD/(MT/Head)]]</f>
        <v>0</v>
      </c>
      <c r="W4202" s="28">
        <f>Table1[[#This Row],[Commission SDG/MT]]*Table1[[#This Row],[Volume in Units]]</f>
        <v>0</v>
      </c>
      <c r="Y4202" s="28">
        <f t="shared" si="348"/>
        <v>0</v>
      </c>
      <c r="Z4202" s="6">
        <f>IFERROR((Table1[[#This Row],[Total Cost SDG]]/Table1[[#This Row],[Volume MT/Head]]),0)</f>
        <v>0</v>
      </c>
      <c r="AA4202" s="57" t="e">
        <f t="shared" si="349"/>
        <v>#DIV/0!</v>
      </c>
      <c r="AB4202" s="57">
        <f>IFERROR((Table1[[#This Row],[Total Cost USD]]/Table1[[#This Row],[Volume MT/Head]]),0)</f>
        <v>0</v>
      </c>
      <c r="AD4202" s="6">
        <f>Table1[[#This Row],[Volume MT/Head]]-Table1[[#This Row],[Delivered MT]]</f>
        <v>0</v>
      </c>
      <c r="AE4202" s="6">
        <f>Table1[[#This Row],[Delivered MT]]*Table1[[#This Row],[Average Cost SDG/MT]]</f>
        <v>0</v>
      </c>
    </row>
    <row r="4203" spans="1:31" hidden="1" x14ac:dyDescent="0.2">
      <c r="A4203" s="1">
        <v>4214</v>
      </c>
      <c r="P4203" s="6">
        <f t="shared" si="346"/>
        <v>0</v>
      </c>
      <c r="R4203" s="6">
        <f t="shared" si="347"/>
        <v>0</v>
      </c>
      <c r="S4203" s="57">
        <f t="shared" si="350"/>
        <v>0</v>
      </c>
      <c r="T4203" s="6">
        <f>Table1[[#This Row],[Volume in Units]]*Table1[[#This Row],[Price SDG/Unit]]</f>
        <v>0</v>
      </c>
      <c r="U4203" s="57">
        <f>Table1[[#This Row],[Volume MT/Head]]*Table1[[#This Row],[Price USD/(MT/Head)]]</f>
        <v>0</v>
      </c>
      <c r="W4203" s="28">
        <f>Table1[[#This Row],[Commission SDG/MT]]*Table1[[#This Row],[Volume in Units]]</f>
        <v>0</v>
      </c>
      <c r="Y4203" s="28">
        <f t="shared" si="348"/>
        <v>0</v>
      </c>
      <c r="Z4203" s="6">
        <f>IFERROR((Table1[[#This Row],[Total Cost SDG]]/Table1[[#This Row],[Volume MT/Head]]),0)</f>
        <v>0</v>
      </c>
      <c r="AA4203" s="57" t="e">
        <f t="shared" si="349"/>
        <v>#DIV/0!</v>
      </c>
      <c r="AB4203" s="57">
        <f>IFERROR((Table1[[#This Row],[Total Cost USD]]/Table1[[#This Row],[Volume MT/Head]]),0)</f>
        <v>0</v>
      </c>
      <c r="AD4203" s="6">
        <f>Table1[[#This Row],[Volume MT/Head]]-Table1[[#This Row],[Delivered MT]]</f>
        <v>0</v>
      </c>
      <c r="AE4203" s="6">
        <f>Table1[[#This Row],[Delivered MT]]*Table1[[#This Row],[Average Cost SDG/MT]]</f>
        <v>0</v>
      </c>
    </row>
    <row r="4204" spans="1:31" hidden="1" x14ac:dyDescent="0.2">
      <c r="A4204" s="1">
        <v>4215</v>
      </c>
      <c r="P4204" s="6">
        <f t="shared" si="346"/>
        <v>0</v>
      </c>
      <c r="R4204" s="6">
        <f t="shared" si="347"/>
        <v>0</v>
      </c>
      <c r="S4204" s="57">
        <f t="shared" si="350"/>
        <v>0</v>
      </c>
      <c r="T4204" s="6">
        <f>Table1[[#This Row],[Volume in Units]]*Table1[[#This Row],[Price SDG/Unit]]</f>
        <v>0</v>
      </c>
      <c r="U4204" s="57">
        <f>Table1[[#This Row],[Volume MT/Head]]*Table1[[#This Row],[Price USD/(MT/Head)]]</f>
        <v>0</v>
      </c>
      <c r="W4204" s="28">
        <f>Table1[[#This Row],[Commission SDG/MT]]*Table1[[#This Row],[Volume in Units]]</f>
        <v>0</v>
      </c>
      <c r="Y4204" s="28">
        <f t="shared" si="348"/>
        <v>0</v>
      </c>
      <c r="Z4204" s="6">
        <f>IFERROR((Table1[[#This Row],[Total Cost SDG]]/Table1[[#This Row],[Volume MT/Head]]),0)</f>
        <v>0</v>
      </c>
      <c r="AA4204" s="57" t="e">
        <f t="shared" si="349"/>
        <v>#DIV/0!</v>
      </c>
      <c r="AB4204" s="57">
        <f>IFERROR((Table1[[#This Row],[Total Cost USD]]/Table1[[#This Row],[Volume MT/Head]]),0)</f>
        <v>0</v>
      </c>
      <c r="AD4204" s="6">
        <f>Table1[[#This Row],[Volume MT/Head]]-Table1[[#This Row],[Delivered MT]]</f>
        <v>0</v>
      </c>
      <c r="AE4204" s="6">
        <f>Table1[[#This Row],[Delivered MT]]*Table1[[#This Row],[Average Cost SDG/MT]]</f>
        <v>0</v>
      </c>
    </row>
    <row r="4205" spans="1:31" hidden="1" x14ac:dyDescent="0.2">
      <c r="A4205" s="1">
        <v>4216</v>
      </c>
      <c r="P4205" s="6">
        <f t="shared" si="346"/>
        <v>0</v>
      </c>
      <c r="R4205" s="6">
        <f t="shared" si="347"/>
        <v>0</v>
      </c>
      <c r="S4205" s="57">
        <f t="shared" si="350"/>
        <v>0</v>
      </c>
      <c r="T4205" s="6">
        <f>Table1[[#This Row],[Volume in Units]]*Table1[[#This Row],[Price SDG/Unit]]</f>
        <v>0</v>
      </c>
      <c r="U4205" s="57">
        <f>Table1[[#This Row],[Volume MT/Head]]*Table1[[#This Row],[Price USD/(MT/Head)]]</f>
        <v>0</v>
      </c>
      <c r="W4205" s="28">
        <f>Table1[[#This Row],[Commission SDG/MT]]*Table1[[#This Row],[Volume in Units]]</f>
        <v>0</v>
      </c>
      <c r="Y4205" s="28">
        <f t="shared" si="348"/>
        <v>0</v>
      </c>
      <c r="Z4205" s="6">
        <f>IFERROR((Table1[[#This Row],[Total Cost SDG]]/Table1[[#This Row],[Volume MT/Head]]),0)</f>
        <v>0</v>
      </c>
      <c r="AA4205" s="57" t="e">
        <f t="shared" si="349"/>
        <v>#DIV/0!</v>
      </c>
      <c r="AB4205" s="57">
        <f>IFERROR((Table1[[#This Row],[Total Cost USD]]/Table1[[#This Row],[Volume MT/Head]]),0)</f>
        <v>0</v>
      </c>
      <c r="AD4205" s="6">
        <f>Table1[[#This Row],[Volume MT/Head]]-Table1[[#This Row],[Delivered MT]]</f>
        <v>0</v>
      </c>
      <c r="AE4205" s="6">
        <f>Table1[[#This Row],[Delivered MT]]*Table1[[#This Row],[Average Cost SDG/MT]]</f>
        <v>0</v>
      </c>
    </row>
    <row r="4206" spans="1:31" hidden="1" x14ac:dyDescent="0.2">
      <c r="A4206" s="1">
        <v>4217</v>
      </c>
      <c r="P4206" s="6">
        <f t="shared" si="346"/>
        <v>0</v>
      </c>
      <c r="R4206" s="6">
        <f t="shared" si="347"/>
        <v>0</v>
      </c>
      <c r="S4206" s="57">
        <f t="shared" si="350"/>
        <v>0</v>
      </c>
      <c r="T4206" s="6">
        <f>Table1[[#This Row],[Volume in Units]]*Table1[[#This Row],[Price SDG/Unit]]</f>
        <v>0</v>
      </c>
      <c r="U4206" s="57">
        <f>Table1[[#This Row],[Volume MT/Head]]*Table1[[#This Row],[Price USD/(MT/Head)]]</f>
        <v>0</v>
      </c>
      <c r="W4206" s="28">
        <f>Table1[[#This Row],[Commission SDG/MT]]*Table1[[#This Row],[Volume in Units]]</f>
        <v>0</v>
      </c>
      <c r="Y4206" s="28">
        <f t="shared" si="348"/>
        <v>0</v>
      </c>
      <c r="Z4206" s="6">
        <f>IFERROR((Table1[[#This Row],[Total Cost SDG]]/Table1[[#This Row],[Volume MT/Head]]),0)</f>
        <v>0</v>
      </c>
      <c r="AA4206" s="57" t="e">
        <f t="shared" si="349"/>
        <v>#DIV/0!</v>
      </c>
      <c r="AB4206" s="57">
        <f>IFERROR((Table1[[#This Row],[Total Cost USD]]/Table1[[#This Row],[Volume MT/Head]]),0)</f>
        <v>0</v>
      </c>
      <c r="AD4206" s="6">
        <f>Table1[[#This Row],[Volume MT/Head]]-Table1[[#This Row],[Delivered MT]]</f>
        <v>0</v>
      </c>
      <c r="AE4206" s="6">
        <f>Table1[[#This Row],[Delivered MT]]*Table1[[#This Row],[Average Cost SDG/MT]]</f>
        <v>0</v>
      </c>
    </row>
    <row r="4207" spans="1:31" hidden="1" x14ac:dyDescent="0.2">
      <c r="A4207" s="1">
        <v>4218</v>
      </c>
      <c r="P4207" s="6">
        <f t="shared" si="346"/>
        <v>0</v>
      </c>
      <c r="R4207" s="6">
        <f t="shared" si="347"/>
        <v>0</v>
      </c>
      <c r="S4207" s="57">
        <f t="shared" si="350"/>
        <v>0</v>
      </c>
      <c r="T4207" s="6">
        <f>Table1[[#This Row],[Volume in Units]]*Table1[[#This Row],[Price SDG/Unit]]</f>
        <v>0</v>
      </c>
      <c r="U4207" s="57">
        <f>Table1[[#This Row],[Volume MT/Head]]*Table1[[#This Row],[Price USD/(MT/Head)]]</f>
        <v>0</v>
      </c>
      <c r="W4207" s="28">
        <f>Table1[[#This Row],[Commission SDG/MT]]*Table1[[#This Row],[Volume in Units]]</f>
        <v>0</v>
      </c>
      <c r="Y4207" s="28">
        <f t="shared" si="348"/>
        <v>0</v>
      </c>
      <c r="Z4207" s="6">
        <f>IFERROR((Table1[[#This Row],[Total Cost SDG]]/Table1[[#This Row],[Volume MT/Head]]),0)</f>
        <v>0</v>
      </c>
      <c r="AA4207" s="57" t="e">
        <f t="shared" si="349"/>
        <v>#DIV/0!</v>
      </c>
      <c r="AB4207" s="57">
        <f>IFERROR((Table1[[#This Row],[Total Cost USD]]/Table1[[#This Row],[Volume MT/Head]]),0)</f>
        <v>0</v>
      </c>
      <c r="AD4207" s="6">
        <f>Table1[[#This Row],[Volume MT/Head]]-Table1[[#This Row],[Delivered MT]]</f>
        <v>0</v>
      </c>
      <c r="AE4207" s="6">
        <f>Table1[[#This Row],[Delivered MT]]*Table1[[#This Row],[Average Cost SDG/MT]]</f>
        <v>0</v>
      </c>
    </row>
    <row r="4208" spans="1:31" hidden="1" x14ac:dyDescent="0.2">
      <c r="A4208" s="1">
        <v>4219</v>
      </c>
      <c r="P4208" s="6">
        <f t="shared" si="346"/>
        <v>0</v>
      </c>
      <c r="R4208" s="6">
        <f t="shared" si="347"/>
        <v>0</v>
      </c>
      <c r="S4208" s="57">
        <f t="shared" si="350"/>
        <v>0</v>
      </c>
      <c r="T4208" s="6">
        <f>Table1[[#This Row],[Volume in Units]]*Table1[[#This Row],[Price SDG/Unit]]</f>
        <v>0</v>
      </c>
      <c r="U4208" s="57">
        <f>Table1[[#This Row],[Volume MT/Head]]*Table1[[#This Row],[Price USD/(MT/Head)]]</f>
        <v>0</v>
      </c>
      <c r="W4208" s="28">
        <f>Table1[[#This Row],[Commission SDG/MT]]*Table1[[#This Row],[Volume in Units]]</f>
        <v>0</v>
      </c>
      <c r="Y4208" s="28">
        <f t="shared" si="348"/>
        <v>0</v>
      </c>
      <c r="Z4208" s="6">
        <f>IFERROR((Table1[[#This Row],[Total Cost SDG]]/Table1[[#This Row],[Volume MT/Head]]),0)</f>
        <v>0</v>
      </c>
      <c r="AA4208" s="57" t="e">
        <f t="shared" si="349"/>
        <v>#DIV/0!</v>
      </c>
      <c r="AB4208" s="57">
        <f>IFERROR((Table1[[#This Row],[Total Cost USD]]/Table1[[#This Row],[Volume MT/Head]]),0)</f>
        <v>0</v>
      </c>
      <c r="AD4208" s="6">
        <f>Table1[[#This Row],[Volume MT/Head]]-Table1[[#This Row],[Delivered MT]]</f>
        <v>0</v>
      </c>
      <c r="AE4208" s="6">
        <f>Table1[[#This Row],[Delivered MT]]*Table1[[#This Row],[Average Cost SDG/MT]]</f>
        <v>0</v>
      </c>
    </row>
    <row r="4209" spans="1:31" hidden="1" x14ac:dyDescent="0.2">
      <c r="A4209" s="1">
        <v>4220</v>
      </c>
      <c r="P4209" s="6">
        <f t="shared" si="346"/>
        <v>0</v>
      </c>
      <c r="R4209" s="6">
        <f t="shared" si="347"/>
        <v>0</v>
      </c>
      <c r="S4209" s="57">
        <f t="shared" si="350"/>
        <v>0</v>
      </c>
      <c r="T4209" s="6">
        <f>Table1[[#This Row],[Volume in Units]]*Table1[[#This Row],[Price SDG/Unit]]</f>
        <v>0</v>
      </c>
      <c r="U4209" s="57">
        <f>Table1[[#This Row],[Volume MT/Head]]*Table1[[#This Row],[Price USD/(MT/Head)]]</f>
        <v>0</v>
      </c>
      <c r="W4209" s="28">
        <f>Table1[[#This Row],[Commission SDG/MT]]*Table1[[#This Row],[Volume in Units]]</f>
        <v>0</v>
      </c>
      <c r="Y4209" s="28">
        <f t="shared" si="348"/>
        <v>0</v>
      </c>
      <c r="Z4209" s="6">
        <f>IFERROR((Table1[[#This Row],[Total Cost SDG]]/Table1[[#This Row],[Volume MT/Head]]),0)</f>
        <v>0</v>
      </c>
      <c r="AA4209" s="57" t="e">
        <f t="shared" si="349"/>
        <v>#DIV/0!</v>
      </c>
      <c r="AB4209" s="57">
        <f>IFERROR((Table1[[#This Row],[Total Cost USD]]/Table1[[#This Row],[Volume MT/Head]]),0)</f>
        <v>0</v>
      </c>
      <c r="AD4209" s="6">
        <f>Table1[[#This Row],[Volume MT/Head]]-Table1[[#This Row],[Delivered MT]]</f>
        <v>0</v>
      </c>
      <c r="AE4209" s="6">
        <f>Table1[[#This Row],[Delivered MT]]*Table1[[#This Row],[Average Cost SDG/MT]]</f>
        <v>0</v>
      </c>
    </row>
    <row r="4210" spans="1:31" hidden="1" x14ac:dyDescent="0.2">
      <c r="A4210" s="1">
        <v>4221</v>
      </c>
      <c r="P4210" s="6">
        <f t="shared" si="346"/>
        <v>0</v>
      </c>
      <c r="R4210" s="6">
        <f t="shared" si="347"/>
        <v>0</v>
      </c>
      <c r="S4210" s="57">
        <f t="shared" si="350"/>
        <v>0</v>
      </c>
      <c r="T4210" s="6">
        <f>Table1[[#This Row],[Volume in Units]]*Table1[[#This Row],[Price SDG/Unit]]</f>
        <v>0</v>
      </c>
      <c r="U4210" s="57">
        <f>Table1[[#This Row],[Volume MT/Head]]*Table1[[#This Row],[Price USD/(MT/Head)]]</f>
        <v>0</v>
      </c>
      <c r="W4210" s="28">
        <f>Table1[[#This Row],[Commission SDG/MT]]*Table1[[#This Row],[Volume in Units]]</f>
        <v>0</v>
      </c>
      <c r="Y4210" s="28">
        <f t="shared" si="348"/>
        <v>0</v>
      </c>
      <c r="Z4210" s="6">
        <f>IFERROR((Table1[[#This Row],[Total Cost SDG]]/Table1[[#This Row],[Volume MT/Head]]),0)</f>
        <v>0</v>
      </c>
      <c r="AA4210" s="57" t="e">
        <f t="shared" si="349"/>
        <v>#DIV/0!</v>
      </c>
      <c r="AB4210" s="57">
        <f>IFERROR((Table1[[#This Row],[Total Cost USD]]/Table1[[#This Row],[Volume MT/Head]]),0)</f>
        <v>0</v>
      </c>
      <c r="AD4210" s="6">
        <f>Table1[[#This Row],[Volume MT/Head]]-Table1[[#This Row],[Delivered MT]]</f>
        <v>0</v>
      </c>
      <c r="AE4210" s="6">
        <f>Table1[[#This Row],[Delivered MT]]*Table1[[#This Row],[Average Cost SDG/MT]]</f>
        <v>0</v>
      </c>
    </row>
    <row r="4211" spans="1:31" hidden="1" x14ac:dyDescent="0.2">
      <c r="A4211" s="1">
        <v>4222</v>
      </c>
      <c r="P4211" s="6">
        <f t="shared" si="346"/>
        <v>0</v>
      </c>
      <c r="R4211" s="6">
        <f t="shared" si="347"/>
        <v>0</v>
      </c>
      <c r="S4211" s="57">
        <f t="shared" si="350"/>
        <v>0</v>
      </c>
      <c r="T4211" s="6">
        <f>Table1[[#This Row],[Volume in Units]]*Table1[[#This Row],[Price SDG/Unit]]</f>
        <v>0</v>
      </c>
      <c r="U4211" s="57">
        <f>Table1[[#This Row],[Volume MT/Head]]*Table1[[#This Row],[Price USD/(MT/Head)]]</f>
        <v>0</v>
      </c>
      <c r="W4211" s="28">
        <f>Table1[[#This Row],[Commission SDG/MT]]*Table1[[#This Row],[Volume in Units]]</f>
        <v>0</v>
      </c>
      <c r="Y4211" s="28">
        <f t="shared" si="348"/>
        <v>0</v>
      </c>
      <c r="Z4211" s="6">
        <f>IFERROR((Table1[[#This Row],[Total Cost SDG]]/Table1[[#This Row],[Volume MT/Head]]),0)</f>
        <v>0</v>
      </c>
      <c r="AA4211" s="57" t="e">
        <f t="shared" si="349"/>
        <v>#DIV/0!</v>
      </c>
      <c r="AB4211" s="57">
        <f>IFERROR((Table1[[#This Row],[Total Cost USD]]/Table1[[#This Row],[Volume MT/Head]]),0)</f>
        <v>0</v>
      </c>
      <c r="AD4211" s="6">
        <f>Table1[[#This Row],[Volume MT/Head]]-Table1[[#This Row],[Delivered MT]]</f>
        <v>0</v>
      </c>
      <c r="AE4211" s="6">
        <f>Table1[[#This Row],[Delivered MT]]*Table1[[#This Row],[Average Cost SDG/MT]]</f>
        <v>0</v>
      </c>
    </row>
    <row r="4212" spans="1:31" hidden="1" x14ac:dyDescent="0.2">
      <c r="A4212" s="1">
        <v>4223</v>
      </c>
      <c r="P4212" s="6">
        <f t="shared" si="346"/>
        <v>0</v>
      </c>
      <c r="R4212" s="6">
        <f t="shared" si="347"/>
        <v>0</v>
      </c>
      <c r="S4212" s="57">
        <f t="shared" si="350"/>
        <v>0</v>
      </c>
      <c r="T4212" s="6">
        <f>Table1[[#This Row],[Volume in Units]]*Table1[[#This Row],[Price SDG/Unit]]</f>
        <v>0</v>
      </c>
      <c r="U4212" s="57">
        <f>Table1[[#This Row],[Volume MT/Head]]*Table1[[#This Row],[Price USD/(MT/Head)]]</f>
        <v>0</v>
      </c>
      <c r="W4212" s="28">
        <f>Table1[[#This Row],[Commission SDG/MT]]*Table1[[#This Row],[Volume in Units]]</f>
        <v>0</v>
      </c>
      <c r="Y4212" s="28">
        <f t="shared" si="348"/>
        <v>0</v>
      </c>
      <c r="Z4212" s="6">
        <f>IFERROR((Table1[[#This Row],[Total Cost SDG]]/Table1[[#This Row],[Volume MT/Head]]),0)</f>
        <v>0</v>
      </c>
      <c r="AA4212" s="57" t="e">
        <f t="shared" si="349"/>
        <v>#DIV/0!</v>
      </c>
      <c r="AB4212" s="57">
        <f>IFERROR((Table1[[#This Row],[Total Cost USD]]/Table1[[#This Row],[Volume MT/Head]]),0)</f>
        <v>0</v>
      </c>
      <c r="AD4212" s="6">
        <f>Table1[[#This Row],[Volume MT/Head]]-Table1[[#This Row],[Delivered MT]]</f>
        <v>0</v>
      </c>
      <c r="AE4212" s="6">
        <f>Table1[[#This Row],[Delivered MT]]*Table1[[#This Row],[Average Cost SDG/MT]]</f>
        <v>0</v>
      </c>
    </row>
    <row r="4213" spans="1:31" hidden="1" x14ac:dyDescent="0.2">
      <c r="A4213" s="1">
        <v>4224</v>
      </c>
      <c r="P4213" s="6">
        <f t="shared" si="346"/>
        <v>0</v>
      </c>
      <c r="R4213" s="6">
        <f t="shared" si="347"/>
        <v>0</v>
      </c>
      <c r="S4213" s="57">
        <f t="shared" si="350"/>
        <v>0</v>
      </c>
      <c r="T4213" s="6">
        <f>Table1[[#This Row],[Volume in Units]]*Table1[[#This Row],[Price SDG/Unit]]</f>
        <v>0</v>
      </c>
      <c r="U4213" s="57">
        <f>Table1[[#This Row],[Volume MT/Head]]*Table1[[#This Row],[Price USD/(MT/Head)]]</f>
        <v>0</v>
      </c>
      <c r="W4213" s="28">
        <f>Table1[[#This Row],[Commission SDG/MT]]*Table1[[#This Row],[Volume in Units]]</f>
        <v>0</v>
      </c>
      <c r="Y4213" s="28">
        <f t="shared" si="348"/>
        <v>0</v>
      </c>
      <c r="Z4213" s="6">
        <f>IFERROR((Table1[[#This Row],[Total Cost SDG]]/Table1[[#This Row],[Volume MT/Head]]),0)</f>
        <v>0</v>
      </c>
      <c r="AA4213" s="57" t="e">
        <f t="shared" si="349"/>
        <v>#DIV/0!</v>
      </c>
      <c r="AB4213" s="57">
        <f>IFERROR((Table1[[#This Row],[Total Cost USD]]/Table1[[#This Row],[Volume MT/Head]]),0)</f>
        <v>0</v>
      </c>
      <c r="AD4213" s="6">
        <f>Table1[[#This Row],[Volume MT/Head]]-Table1[[#This Row],[Delivered MT]]</f>
        <v>0</v>
      </c>
      <c r="AE4213" s="6">
        <f>Table1[[#This Row],[Delivered MT]]*Table1[[#This Row],[Average Cost SDG/MT]]</f>
        <v>0</v>
      </c>
    </row>
    <row r="4214" spans="1:31" hidden="1" x14ac:dyDescent="0.2">
      <c r="A4214" s="1">
        <v>4225</v>
      </c>
      <c r="P4214" s="6">
        <f t="shared" si="346"/>
        <v>0</v>
      </c>
      <c r="R4214" s="6">
        <f t="shared" si="347"/>
        <v>0</v>
      </c>
      <c r="S4214" s="57">
        <f t="shared" si="350"/>
        <v>0</v>
      </c>
      <c r="T4214" s="6">
        <f>Table1[[#This Row],[Volume in Units]]*Table1[[#This Row],[Price SDG/Unit]]</f>
        <v>0</v>
      </c>
      <c r="U4214" s="57">
        <f>Table1[[#This Row],[Volume MT/Head]]*Table1[[#This Row],[Price USD/(MT/Head)]]</f>
        <v>0</v>
      </c>
      <c r="W4214" s="28">
        <f>Table1[[#This Row],[Commission SDG/MT]]*Table1[[#This Row],[Volume in Units]]</f>
        <v>0</v>
      </c>
      <c r="Y4214" s="28">
        <f t="shared" si="348"/>
        <v>0</v>
      </c>
      <c r="Z4214" s="6">
        <f>IFERROR((Table1[[#This Row],[Total Cost SDG]]/Table1[[#This Row],[Volume MT/Head]]),0)</f>
        <v>0</v>
      </c>
      <c r="AA4214" s="57" t="e">
        <f t="shared" si="349"/>
        <v>#DIV/0!</v>
      </c>
      <c r="AB4214" s="57">
        <f>IFERROR((Table1[[#This Row],[Total Cost USD]]/Table1[[#This Row],[Volume MT/Head]]),0)</f>
        <v>0</v>
      </c>
      <c r="AD4214" s="6">
        <f>Table1[[#This Row],[Volume MT/Head]]-Table1[[#This Row],[Delivered MT]]</f>
        <v>0</v>
      </c>
      <c r="AE4214" s="6">
        <f>Table1[[#This Row],[Delivered MT]]*Table1[[#This Row],[Average Cost SDG/MT]]</f>
        <v>0</v>
      </c>
    </row>
    <row r="4215" spans="1:31" hidden="1" x14ac:dyDescent="0.2">
      <c r="A4215" s="1">
        <v>4226</v>
      </c>
      <c r="P4215" s="6">
        <f t="shared" si="346"/>
        <v>0</v>
      </c>
      <c r="R4215" s="6">
        <f t="shared" si="347"/>
        <v>0</v>
      </c>
      <c r="S4215" s="57">
        <f t="shared" si="350"/>
        <v>0</v>
      </c>
      <c r="T4215" s="6">
        <f>Table1[[#This Row],[Volume in Units]]*Table1[[#This Row],[Price SDG/Unit]]</f>
        <v>0</v>
      </c>
      <c r="U4215" s="57">
        <f>Table1[[#This Row],[Volume MT/Head]]*Table1[[#This Row],[Price USD/(MT/Head)]]</f>
        <v>0</v>
      </c>
      <c r="W4215" s="28">
        <f>Table1[[#This Row],[Commission SDG/MT]]*Table1[[#This Row],[Volume in Units]]</f>
        <v>0</v>
      </c>
      <c r="Y4215" s="28">
        <f t="shared" si="348"/>
        <v>0</v>
      </c>
      <c r="Z4215" s="6">
        <f>IFERROR((Table1[[#This Row],[Total Cost SDG]]/Table1[[#This Row],[Volume MT/Head]]),0)</f>
        <v>0</v>
      </c>
      <c r="AA4215" s="57" t="e">
        <f t="shared" si="349"/>
        <v>#DIV/0!</v>
      </c>
      <c r="AB4215" s="57">
        <f>IFERROR((Table1[[#This Row],[Total Cost USD]]/Table1[[#This Row],[Volume MT/Head]]),0)</f>
        <v>0</v>
      </c>
      <c r="AD4215" s="6">
        <f>Table1[[#This Row],[Volume MT/Head]]-Table1[[#This Row],[Delivered MT]]</f>
        <v>0</v>
      </c>
      <c r="AE4215" s="6">
        <f>Table1[[#This Row],[Delivered MT]]*Table1[[#This Row],[Average Cost SDG/MT]]</f>
        <v>0</v>
      </c>
    </row>
    <row r="4216" spans="1:31" hidden="1" x14ac:dyDescent="0.2">
      <c r="A4216" s="1">
        <v>4227</v>
      </c>
      <c r="P4216" s="6">
        <f t="shared" si="346"/>
        <v>0</v>
      </c>
      <c r="R4216" s="6">
        <f t="shared" si="347"/>
        <v>0</v>
      </c>
      <c r="S4216" s="57">
        <f t="shared" si="350"/>
        <v>0</v>
      </c>
      <c r="T4216" s="6">
        <f>Table1[[#This Row],[Volume in Units]]*Table1[[#This Row],[Price SDG/Unit]]</f>
        <v>0</v>
      </c>
      <c r="U4216" s="57">
        <f>Table1[[#This Row],[Volume MT/Head]]*Table1[[#This Row],[Price USD/(MT/Head)]]</f>
        <v>0</v>
      </c>
      <c r="W4216" s="28">
        <f>Table1[[#This Row],[Commission SDG/MT]]*Table1[[#This Row],[Volume in Units]]</f>
        <v>0</v>
      </c>
      <c r="Y4216" s="28">
        <f t="shared" si="348"/>
        <v>0</v>
      </c>
      <c r="Z4216" s="6">
        <f>IFERROR((Table1[[#This Row],[Total Cost SDG]]/Table1[[#This Row],[Volume MT/Head]]),0)</f>
        <v>0</v>
      </c>
      <c r="AA4216" s="57" t="e">
        <f t="shared" si="349"/>
        <v>#DIV/0!</v>
      </c>
      <c r="AB4216" s="57">
        <f>IFERROR((Table1[[#This Row],[Total Cost USD]]/Table1[[#This Row],[Volume MT/Head]]),0)</f>
        <v>0</v>
      </c>
      <c r="AD4216" s="6">
        <f>Table1[[#This Row],[Volume MT/Head]]-Table1[[#This Row],[Delivered MT]]</f>
        <v>0</v>
      </c>
      <c r="AE4216" s="6">
        <f>Table1[[#This Row],[Delivered MT]]*Table1[[#This Row],[Average Cost SDG/MT]]</f>
        <v>0</v>
      </c>
    </row>
    <row r="4217" spans="1:31" hidden="1" x14ac:dyDescent="0.2">
      <c r="A4217" s="1">
        <v>4228</v>
      </c>
      <c r="P4217" s="6">
        <f t="shared" si="346"/>
        <v>0</v>
      </c>
      <c r="R4217" s="6">
        <f t="shared" si="347"/>
        <v>0</v>
      </c>
      <c r="S4217" s="57">
        <f t="shared" si="350"/>
        <v>0</v>
      </c>
      <c r="T4217" s="6">
        <f>Table1[[#This Row],[Volume in Units]]*Table1[[#This Row],[Price SDG/Unit]]</f>
        <v>0</v>
      </c>
      <c r="U4217" s="57">
        <f>Table1[[#This Row],[Volume MT/Head]]*Table1[[#This Row],[Price USD/(MT/Head)]]</f>
        <v>0</v>
      </c>
      <c r="W4217" s="28">
        <f>Table1[[#This Row],[Commission SDG/MT]]*Table1[[#This Row],[Volume in Units]]</f>
        <v>0</v>
      </c>
      <c r="Y4217" s="28">
        <f t="shared" si="348"/>
        <v>0</v>
      </c>
      <c r="Z4217" s="6">
        <f>IFERROR((Table1[[#This Row],[Total Cost SDG]]/Table1[[#This Row],[Volume MT/Head]]),0)</f>
        <v>0</v>
      </c>
      <c r="AA4217" s="57" t="e">
        <f t="shared" si="349"/>
        <v>#DIV/0!</v>
      </c>
      <c r="AB4217" s="57">
        <f>IFERROR((Table1[[#This Row],[Total Cost USD]]/Table1[[#This Row],[Volume MT/Head]]),0)</f>
        <v>0</v>
      </c>
      <c r="AD4217" s="6">
        <f>Table1[[#This Row],[Volume MT/Head]]-Table1[[#This Row],[Delivered MT]]</f>
        <v>0</v>
      </c>
      <c r="AE4217" s="6">
        <f>Table1[[#This Row],[Delivered MT]]*Table1[[#This Row],[Average Cost SDG/MT]]</f>
        <v>0</v>
      </c>
    </row>
    <row r="4218" spans="1:31" hidden="1" x14ac:dyDescent="0.2">
      <c r="A4218" s="1">
        <v>4229</v>
      </c>
      <c r="P4218" s="6">
        <f t="shared" si="346"/>
        <v>0</v>
      </c>
      <c r="R4218" s="6">
        <f t="shared" si="347"/>
        <v>0</v>
      </c>
      <c r="S4218" s="57">
        <f t="shared" si="350"/>
        <v>0</v>
      </c>
      <c r="T4218" s="6">
        <f>Table1[[#This Row],[Volume in Units]]*Table1[[#This Row],[Price SDG/Unit]]</f>
        <v>0</v>
      </c>
      <c r="U4218" s="57">
        <f>Table1[[#This Row],[Volume MT/Head]]*Table1[[#This Row],[Price USD/(MT/Head)]]</f>
        <v>0</v>
      </c>
      <c r="W4218" s="28">
        <f>Table1[[#This Row],[Commission SDG/MT]]*Table1[[#This Row],[Volume in Units]]</f>
        <v>0</v>
      </c>
      <c r="Y4218" s="28">
        <f t="shared" si="348"/>
        <v>0</v>
      </c>
      <c r="Z4218" s="6">
        <f>IFERROR((Table1[[#This Row],[Total Cost SDG]]/Table1[[#This Row],[Volume MT/Head]]),0)</f>
        <v>0</v>
      </c>
      <c r="AA4218" s="57" t="e">
        <f t="shared" si="349"/>
        <v>#DIV/0!</v>
      </c>
      <c r="AB4218" s="57">
        <f>IFERROR((Table1[[#This Row],[Total Cost USD]]/Table1[[#This Row],[Volume MT/Head]]),0)</f>
        <v>0</v>
      </c>
      <c r="AD4218" s="6">
        <f>Table1[[#This Row],[Volume MT/Head]]-Table1[[#This Row],[Delivered MT]]</f>
        <v>0</v>
      </c>
      <c r="AE4218" s="6">
        <f>Table1[[#This Row],[Delivered MT]]*Table1[[#This Row],[Average Cost SDG/MT]]</f>
        <v>0</v>
      </c>
    </row>
    <row r="4219" spans="1:31" hidden="1" x14ac:dyDescent="0.2">
      <c r="A4219" s="1">
        <v>4230</v>
      </c>
      <c r="P4219" s="6">
        <f t="shared" si="346"/>
        <v>0</v>
      </c>
      <c r="R4219" s="6">
        <f t="shared" si="347"/>
        <v>0</v>
      </c>
      <c r="S4219" s="57">
        <f t="shared" si="350"/>
        <v>0</v>
      </c>
      <c r="T4219" s="6">
        <f>Table1[[#This Row],[Volume in Units]]*Table1[[#This Row],[Price SDG/Unit]]</f>
        <v>0</v>
      </c>
      <c r="U4219" s="57">
        <f>Table1[[#This Row],[Volume MT/Head]]*Table1[[#This Row],[Price USD/(MT/Head)]]</f>
        <v>0</v>
      </c>
      <c r="W4219" s="28">
        <f>Table1[[#This Row],[Commission SDG/MT]]*Table1[[#This Row],[Volume in Units]]</f>
        <v>0</v>
      </c>
      <c r="Y4219" s="28">
        <f t="shared" si="348"/>
        <v>0</v>
      </c>
      <c r="Z4219" s="6">
        <f>IFERROR((Table1[[#This Row],[Total Cost SDG]]/Table1[[#This Row],[Volume MT/Head]]),0)</f>
        <v>0</v>
      </c>
      <c r="AA4219" s="57" t="e">
        <f t="shared" si="349"/>
        <v>#DIV/0!</v>
      </c>
      <c r="AB4219" s="57">
        <f>IFERROR((Table1[[#This Row],[Total Cost USD]]/Table1[[#This Row],[Volume MT/Head]]),0)</f>
        <v>0</v>
      </c>
      <c r="AD4219" s="6">
        <f>Table1[[#This Row],[Volume MT/Head]]-Table1[[#This Row],[Delivered MT]]</f>
        <v>0</v>
      </c>
      <c r="AE4219" s="6">
        <f>Table1[[#This Row],[Delivered MT]]*Table1[[#This Row],[Average Cost SDG/MT]]</f>
        <v>0</v>
      </c>
    </row>
    <row r="4220" spans="1:31" hidden="1" x14ac:dyDescent="0.2">
      <c r="A4220" s="1">
        <v>4231</v>
      </c>
      <c r="P4220" s="6">
        <f t="shared" si="346"/>
        <v>0</v>
      </c>
      <c r="R4220" s="6">
        <f t="shared" si="347"/>
        <v>0</v>
      </c>
      <c r="S4220" s="57">
        <f t="shared" si="350"/>
        <v>0</v>
      </c>
      <c r="T4220" s="6">
        <f>Table1[[#This Row],[Volume in Units]]*Table1[[#This Row],[Price SDG/Unit]]</f>
        <v>0</v>
      </c>
      <c r="U4220" s="57">
        <f>Table1[[#This Row],[Volume MT/Head]]*Table1[[#This Row],[Price USD/(MT/Head)]]</f>
        <v>0</v>
      </c>
      <c r="W4220" s="28">
        <f>Table1[[#This Row],[Commission SDG/MT]]*Table1[[#This Row],[Volume in Units]]</f>
        <v>0</v>
      </c>
      <c r="Y4220" s="28">
        <f t="shared" si="348"/>
        <v>0</v>
      </c>
      <c r="Z4220" s="6">
        <f>IFERROR((Table1[[#This Row],[Total Cost SDG]]/Table1[[#This Row],[Volume MT/Head]]),0)</f>
        <v>0</v>
      </c>
      <c r="AA4220" s="57" t="e">
        <f t="shared" si="349"/>
        <v>#DIV/0!</v>
      </c>
      <c r="AB4220" s="57">
        <f>IFERROR((Table1[[#This Row],[Total Cost USD]]/Table1[[#This Row],[Volume MT/Head]]),0)</f>
        <v>0</v>
      </c>
      <c r="AD4220" s="6">
        <f>Table1[[#This Row],[Volume MT/Head]]-Table1[[#This Row],[Delivered MT]]</f>
        <v>0</v>
      </c>
      <c r="AE4220" s="6">
        <f>Table1[[#This Row],[Delivered MT]]*Table1[[#This Row],[Average Cost SDG/MT]]</f>
        <v>0</v>
      </c>
    </row>
    <row r="4221" spans="1:31" hidden="1" x14ac:dyDescent="0.2">
      <c r="A4221" s="1">
        <v>4232</v>
      </c>
      <c r="P4221" s="6">
        <f t="shared" si="346"/>
        <v>0</v>
      </c>
      <c r="R4221" s="6">
        <f t="shared" si="347"/>
        <v>0</v>
      </c>
      <c r="S4221" s="57">
        <f t="shared" si="350"/>
        <v>0</v>
      </c>
      <c r="T4221" s="6">
        <f>Table1[[#This Row],[Volume in Units]]*Table1[[#This Row],[Price SDG/Unit]]</f>
        <v>0</v>
      </c>
      <c r="U4221" s="57">
        <f>Table1[[#This Row],[Volume MT/Head]]*Table1[[#This Row],[Price USD/(MT/Head)]]</f>
        <v>0</v>
      </c>
      <c r="W4221" s="28">
        <f>Table1[[#This Row],[Commission SDG/MT]]*Table1[[#This Row],[Volume in Units]]</f>
        <v>0</v>
      </c>
      <c r="Y4221" s="28">
        <f t="shared" si="348"/>
        <v>0</v>
      </c>
      <c r="Z4221" s="6">
        <f>IFERROR((Table1[[#This Row],[Total Cost SDG]]/Table1[[#This Row],[Volume MT/Head]]),0)</f>
        <v>0</v>
      </c>
      <c r="AA4221" s="57" t="e">
        <f t="shared" si="349"/>
        <v>#DIV/0!</v>
      </c>
      <c r="AB4221" s="57">
        <f>IFERROR((Table1[[#This Row],[Total Cost USD]]/Table1[[#This Row],[Volume MT/Head]]),0)</f>
        <v>0</v>
      </c>
      <c r="AD4221" s="6">
        <f>Table1[[#This Row],[Volume MT/Head]]-Table1[[#This Row],[Delivered MT]]</f>
        <v>0</v>
      </c>
      <c r="AE4221" s="6">
        <f>Table1[[#This Row],[Delivered MT]]*Table1[[#This Row],[Average Cost SDG/MT]]</f>
        <v>0</v>
      </c>
    </row>
    <row r="4222" spans="1:31" hidden="1" x14ac:dyDescent="0.2">
      <c r="A4222" s="1">
        <v>4233</v>
      </c>
      <c r="P4222" s="6">
        <f t="shared" si="346"/>
        <v>0</v>
      </c>
      <c r="R4222" s="6">
        <f t="shared" si="347"/>
        <v>0</v>
      </c>
      <c r="S4222" s="57">
        <f t="shared" si="350"/>
        <v>0</v>
      </c>
      <c r="T4222" s="6">
        <f>Table1[[#This Row],[Volume in Units]]*Table1[[#This Row],[Price SDG/Unit]]</f>
        <v>0</v>
      </c>
      <c r="U4222" s="57">
        <f>Table1[[#This Row],[Volume MT/Head]]*Table1[[#This Row],[Price USD/(MT/Head)]]</f>
        <v>0</v>
      </c>
      <c r="W4222" s="28">
        <f>Table1[[#This Row],[Commission SDG/MT]]*Table1[[#This Row],[Volume in Units]]</f>
        <v>0</v>
      </c>
      <c r="Y4222" s="28">
        <f t="shared" si="348"/>
        <v>0</v>
      </c>
      <c r="Z4222" s="6">
        <f>IFERROR((Table1[[#This Row],[Total Cost SDG]]/Table1[[#This Row],[Volume MT/Head]]),0)</f>
        <v>0</v>
      </c>
      <c r="AA4222" s="57" t="e">
        <f t="shared" si="349"/>
        <v>#DIV/0!</v>
      </c>
      <c r="AB4222" s="57">
        <f>IFERROR((Table1[[#This Row],[Total Cost USD]]/Table1[[#This Row],[Volume MT/Head]]),0)</f>
        <v>0</v>
      </c>
      <c r="AD4222" s="6">
        <f>Table1[[#This Row],[Volume MT/Head]]-Table1[[#This Row],[Delivered MT]]</f>
        <v>0</v>
      </c>
      <c r="AE4222" s="6">
        <f>Table1[[#This Row],[Delivered MT]]*Table1[[#This Row],[Average Cost SDG/MT]]</f>
        <v>0</v>
      </c>
    </row>
    <row r="4223" spans="1:31" hidden="1" x14ac:dyDescent="0.2">
      <c r="A4223" s="1">
        <v>4234</v>
      </c>
      <c r="P4223" s="6">
        <f t="shared" si="346"/>
        <v>0</v>
      </c>
      <c r="R4223" s="6">
        <f t="shared" si="347"/>
        <v>0</v>
      </c>
      <c r="S4223" s="57">
        <f t="shared" si="350"/>
        <v>0</v>
      </c>
      <c r="T4223" s="6">
        <f>Table1[[#This Row],[Volume in Units]]*Table1[[#This Row],[Price SDG/Unit]]</f>
        <v>0</v>
      </c>
      <c r="U4223" s="57">
        <f>Table1[[#This Row],[Volume MT/Head]]*Table1[[#This Row],[Price USD/(MT/Head)]]</f>
        <v>0</v>
      </c>
      <c r="W4223" s="28">
        <f>Table1[[#This Row],[Commission SDG/MT]]*Table1[[#This Row],[Volume in Units]]</f>
        <v>0</v>
      </c>
      <c r="Y4223" s="28">
        <f t="shared" si="348"/>
        <v>0</v>
      </c>
      <c r="Z4223" s="6">
        <f>IFERROR((Table1[[#This Row],[Total Cost SDG]]/Table1[[#This Row],[Volume MT/Head]]),0)</f>
        <v>0</v>
      </c>
      <c r="AA4223" s="57" t="e">
        <f t="shared" si="349"/>
        <v>#DIV/0!</v>
      </c>
      <c r="AB4223" s="57">
        <f>IFERROR((Table1[[#This Row],[Total Cost USD]]/Table1[[#This Row],[Volume MT/Head]]),0)</f>
        <v>0</v>
      </c>
      <c r="AD4223" s="6">
        <f>Table1[[#This Row],[Volume MT/Head]]-Table1[[#This Row],[Delivered MT]]</f>
        <v>0</v>
      </c>
      <c r="AE4223" s="6">
        <f>Table1[[#This Row],[Delivered MT]]*Table1[[#This Row],[Average Cost SDG/MT]]</f>
        <v>0</v>
      </c>
    </row>
    <row r="4224" spans="1:31" hidden="1" x14ac:dyDescent="0.2">
      <c r="A4224" s="1">
        <v>4235</v>
      </c>
      <c r="P4224" s="6">
        <f t="shared" si="346"/>
        <v>0</v>
      </c>
      <c r="R4224" s="6">
        <f t="shared" si="347"/>
        <v>0</v>
      </c>
      <c r="S4224" s="57">
        <f t="shared" si="350"/>
        <v>0</v>
      </c>
      <c r="T4224" s="6">
        <f>Table1[[#This Row],[Volume in Units]]*Table1[[#This Row],[Price SDG/Unit]]</f>
        <v>0</v>
      </c>
      <c r="U4224" s="57">
        <f>Table1[[#This Row],[Volume MT/Head]]*Table1[[#This Row],[Price USD/(MT/Head)]]</f>
        <v>0</v>
      </c>
      <c r="W4224" s="28">
        <f>Table1[[#This Row],[Commission SDG/MT]]*Table1[[#This Row],[Volume in Units]]</f>
        <v>0</v>
      </c>
      <c r="Y4224" s="28">
        <f t="shared" si="348"/>
        <v>0</v>
      </c>
      <c r="Z4224" s="6">
        <f>IFERROR((Table1[[#This Row],[Total Cost SDG]]/Table1[[#This Row],[Volume MT/Head]]),0)</f>
        <v>0</v>
      </c>
      <c r="AA4224" s="57" t="e">
        <f t="shared" si="349"/>
        <v>#DIV/0!</v>
      </c>
      <c r="AB4224" s="57">
        <f>IFERROR((Table1[[#This Row],[Total Cost USD]]/Table1[[#This Row],[Volume MT/Head]]),0)</f>
        <v>0</v>
      </c>
      <c r="AD4224" s="6">
        <f>Table1[[#This Row],[Volume MT/Head]]-Table1[[#This Row],[Delivered MT]]</f>
        <v>0</v>
      </c>
      <c r="AE4224" s="6">
        <f>Table1[[#This Row],[Delivered MT]]*Table1[[#This Row],[Average Cost SDG/MT]]</f>
        <v>0</v>
      </c>
    </row>
    <row r="4225" spans="1:31" hidden="1" x14ac:dyDescent="0.2">
      <c r="A4225" s="1">
        <v>4236</v>
      </c>
      <c r="P4225" s="6">
        <f t="shared" si="346"/>
        <v>0</v>
      </c>
      <c r="R4225" s="6">
        <f t="shared" si="347"/>
        <v>0</v>
      </c>
      <c r="S4225" s="57">
        <f t="shared" si="350"/>
        <v>0</v>
      </c>
      <c r="T4225" s="6">
        <f>Table1[[#This Row],[Volume in Units]]*Table1[[#This Row],[Price SDG/Unit]]</f>
        <v>0</v>
      </c>
      <c r="U4225" s="57">
        <f>Table1[[#This Row],[Volume MT/Head]]*Table1[[#This Row],[Price USD/(MT/Head)]]</f>
        <v>0</v>
      </c>
      <c r="W4225" s="28">
        <f>Table1[[#This Row],[Commission SDG/MT]]*Table1[[#This Row],[Volume in Units]]</f>
        <v>0</v>
      </c>
      <c r="Y4225" s="28">
        <f t="shared" si="348"/>
        <v>0</v>
      </c>
      <c r="Z4225" s="6">
        <f>IFERROR((Table1[[#This Row],[Total Cost SDG]]/Table1[[#This Row],[Volume MT/Head]]),0)</f>
        <v>0</v>
      </c>
      <c r="AA4225" s="57" t="e">
        <f t="shared" si="349"/>
        <v>#DIV/0!</v>
      </c>
      <c r="AB4225" s="57">
        <f>IFERROR((Table1[[#This Row],[Total Cost USD]]/Table1[[#This Row],[Volume MT/Head]]),0)</f>
        <v>0</v>
      </c>
      <c r="AD4225" s="6">
        <f>Table1[[#This Row],[Volume MT/Head]]-Table1[[#This Row],[Delivered MT]]</f>
        <v>0</v>
      </c>
      <c r="AE4225" s="6">
        <f>Table1[[#This Row],[Delivered MT]]*Table1[[#This Row],[Average Cost SDG/MT]]</f>
        <v>0</v>
      </c>
    </row>
    <row r="4226" spans="1:31" hidden="1" x14ac:dyDescent="0.2">
      <c r="A4226" s="1">
        <v>4237</v>
      </c>
      <c r="P4226" s="6">
        <f t="shared" ref="P4226:P4289" si="351">IF(N4226="KG",(O4226/1000),IF(N4226="Head",(O4226*1),IF(N4226="Kantar 100lb",(O4226/22.25),IF(N4226="Kantar 315lb",(O4226*315/2204.6),IF(N4226="MT",(O4226*1),IF(N4226="Ardab",(O4226*199.726/1000),IF(N4226="104 Bag",(O4226*104/1000),IF(N4226="101 Bag",(O4226*101/1000),IF(N4226=0,0)))))))))</f>
        <v>0</v>
      </c>
      <c r="R4226" s="6">
        <f t="shared" ref="R4226:R4289" si="352">IF(N4226="KG",(Q4226*1000),IF(N4226="Head",(Q4226*1),IF(N4226="Kantar 100lb",(Q4226*22.25),IF(N4226="Kantar 315lb",(Q4226/315*2204.6),IF(N4226="MT",(Q4226*1),IF(N4226="Ardab",(Q4226/199.726*1000),IF(N4226="104 Bag",(Q4226/104*1000),IF(N4226="101 Bag",(Q4226/101*1000),IF(N4226=0,0)))))))))</f>
        <v>0</v>
      </c>
      <c r="S4226" s="57">
        <f t="shared" si="350"/>
        <v>0</v>
      </c>
      <c r="T4226" s="6">
        <f>Table1[[#This Row],[Volume in Units]]*Table1[[#This Row],[Price SDG/Unit]]</f>
        <v>0</v>
      </c>
      <c r="U4226" s="57">
        <f>Table1[[#This Row],[Volume MT/Head]]*Table1[[#This Row],[Price USD/(MT/Head)]]</f>
        <v>0</v>
      </c>
      <c r="W4226" s="28">
        <f>Table1[[#This Row],[Commission SDG/MT]]*Table1[[#This Row],[Volume in Units]]</f>
        <v>0</v>
      </c>
      <c r="Y4226" s="28">
        <f t="shared" ref="Y4226:Y4289" si="353">T4226+W4226+X4226</f>
        <v>0</v>
      </c>
      <c r="Z4226" s="6">
        <f>IFERROR((Table1[[#This Row],[Total Cost SDG]]/Table1[[#This Row],[Volume MT/Head]]),0)</f>
        <v>0</v>
      </c>
      <c r="AA4226" s="57" t="e">
        <f t="shared" ref="AA4226:AA4289" si="354">Y4226/F4226</f>
        <v>#DIV/0!</v>
      </c>
      <c r="AB4226" s="57">
        <f>IFERROR((Table1[[#This Row],[Total Cost USD]]/Table1[[#This Row],[Volume MT/Head]]),0)</f>
        <v>0</v>
      </c>
      <c r="AD4226" s="6">
        <f>Table1[[#This Row],[Volume MT/Head]]-Table1[[#This Row],[Delivered MT]]</f>
        <v>0</v>
      </c>
      <c r="AE4226" s="6">
        <f>Table1[[#This Row],[Delivered MT]]*Table1[[#This Row],[Average Cost SDG/MT]]</f>
        <v>0</v>
      </c>
    </row>
    <row r="4227" spans="1:31" hidden="1" x14ac:dyDescent="0.2">
      <c r="A4227" s="1">
        <v>4238</v>
      </c>
      <c r="P4227" s="6">
        <f t="shared" si="351"/>
        <v>0</v>
      </c>
      <c r="R4227" s="6">
        <f t="shared" si="352"/>
        <v>0</v>
      </c>
      <c r="S4227" s="57">
        <f t="shared" si="350"/>
        <v>0</v>
      </c>
      <c r="T4227" s="6">
        <f>Table1[[#This Row],[Volume in Units]]*Table1[[#This Row],[Price SDG/Unit]]</f>
        <v>0</v>
      </c>
      <c r="U4227" s="57">
        <f>Table1[[#This Row],[Volume MT/Head]]*Table1[[#This Row],[Price USD/(MT/Head)]]</f>
        <v>0</v>
      </c>
      <c r="W4227" s="28">
        <f>Table1[[#This Row],[Commission SDG/MT]]*Table1[[#This Row],[Volume in Units]]</f>
        <v>0</v>
      </c>
      <c r="Y4227" s="28">
        <f t="shared" si="353"/>
        <v>0</v>
      </c>
      <c r="Z4227" s="6">
        <f>IFERROR((Table1[[#This Row],[Total Cost SDG]]/Table1[[#This Row],[Volume MT/Head]]),0)</f>
        <v>0</v>
      </c>
      <c r="AA4227" s="57" t="e">
        <f t="shared" si="354"/>
        <v>#DIV/0!</v>
      </c>
      <c r="AB4227" s="57">
        <f>IFERROR((Table1[[#This Row],[Total Cost USD]]/Table1[[#This Row],[Volume MT/Head]]),0)</f>
        <v>0</v>
      </c>
      <c r="AD4227" s="6">
        <f>Table1[[#This Row],[Volume MT/Head]]-Table1[[#This Row],[Delivered MT]]</f>
        <v>0</v>
      </c>
      <c r="AE4227" s="6">
        <f>Table1[[#This Row],[Delivered MT]]*Table1[[#This Row],[Average Cost SDG/MT]]</f>
        <v>0</v>
      </c>
    </row>
    <row r="4228" spans="1:31" hidden="1" x14ac:dyDescent="0.2">
      <c r="A4228" s="1">
        <v>4239</v>
      </c>
      <c r="P4228" s="6">
        <f t="shared" si="351"/>
        <v>0</v>
      </c>
      <c r="R4228" s="6">
        <f t="shared" si="352"/>
        <v>0</v>
      </c>
      <c r="S4228" s="57">
        <f t="shared" si="350"/>
        <v>0</v>
      </c>
      <c r="T4228" s="6">
        <f>Table1[[#This Row],[Volume in Units]]*Table1[[#This Row],[Price SDG/Unit]]</f>
        <v>0</v>
      </c>
      <c r="U4228" s="57">
        <f>Table1[[#This Row],[Volume MT/Head]]*Table1[[#This Row],[Price USD/(MT/Head)]]</f>
        <v>0</v>
      </c>
      <c r="W4228" s="28">
        <f>Table1[[#This Row],[Commission SDG/MT]]*Table1[[#This Row],[Volume in Units]]</f>
        <v>0</v>
      </c>
      <c r="Y4228" s="28">
        <f t="shared" si="353"/>
        <v>0</v>
      </c>
      <c r="Z4228" s="6">
        <f>IFERROR((Table1[[#This Row],[Total Cost SDG]]/Table1[[#This Row],[Volume MT/Head]]),0)</f>
        <v>0</v>
      </c>
      <c r="AA4228" s="57" t="e">
        <f t="shared" si="354"/>
        <v>#DIV/0!</v>
      </c>
      <c r="AB4228" s="57">
        <f>IFERROR((Table1[[#This Row],[Total Cost USD]]/Table1[[#This Row],[Volume MT/Head]]),0)</f>
        <v>0</v>
      </c>
      <c r="AD4228" s="6">
        <f>Table1[[#This Row],[Volume MT/Head]]-Table1[[#This Row],[Delivered MT]]</f>
        <v>0</v>
      </c>
      <c r="AE4228" s="6">
        <f>Table1[[#This Row],[Delivered MT]]*Table1[[#This Row],[Average Cost SDG/MT]]</f>
        <v>0</v>
      </c>
    </row>
    <row r="4229" spans="1:31" hidden="1" x14ac:dyDescent="0.2">
      <c r="A4229" s="1">
        <v>4240</v>
      </c>
      <c r="P4229" s="6">
        <f t="shared" si="351"/>
        <v>0</v>
      </c>
      <c r="R4229" s="6">
        <f t="shared" si="352"/>
        <v>0</v>
      </c>
      <c r="S4229" s="57">
        <f t="shared" si="350"/>
        <v>0</v>
      </c>
      <c r="T4229" s="6">
        <f>Table1[[#This Row],[Volume in Units]]*Table1[[#This Row],[Price SDG/Unit]]</f>
        <v>0</v>
      </c>
      <c r="U4229" s="57">
        <f>Table1[[#This Row],[Volume MT/Head]]*Table1[[#This Row],[Price USD/(MT/Head)]]</f>
        <v>0</v>
      </c>
      <c r="W4229" s="28">
        <f>Table1[[#This Row],[Commission SDG/MT]]*Table1[[#This Row],[Volume in Units]]</f>
        <v>0</v>
      </c>
      <c r="Y4229" s="28">
        <f t="shared" si="353"/>
        <v>0</v>
      </c>
      <c r="Z4229" s="6">
        <f>IFERROR((Table1[[#This Row],[Total Cost SDG]]/Table1[[#This Row],[Volume MT/Head]]),0)</f>
        <v>0</v>
      </c>
      <c r="AA4229" s="57" t="e">
        <f t="shared" si="354"/>
        <v>#DIV/0!</v>
      </c>
      <c r="AB4229" s="57">
        <f>IFERROR((Table1[[#This Row],[Total Cost USD]]/Table1[[#This Row],[Volume MT/Head]]),0)</f>
        <v>0</v>
      </c>
      <c r="AD4229" s="6">
        <f>Table1[[#This Row],[Volume MT/Head]]-Table1[[#This Row],[Delivered MT]]</f>
        <v>0</v>
      </c>
      <c r="AE4229" s="6">
        <f>Table1[[#This Row],[Delivered MT]]*Table1[[#This Row],[Average Cost SDG/MT]]</f>
        <v>0</v>
      </c>
    </row>
    <row r="4230" spans="1:31" hidden="1" x14ac:dyDescent="0.2">
      <c r="A4230" s="1">
        <v>4241</v>
      </c>
      <c r="P4230" s="6">
        <f t="shared" si="351"/>
        <v>0</v>
      </c>
      <c r="R4230" s="6">
        <f t="shared" si="352"/>
        <v>0</v>
      </c>
      <c r="S4230" s="57">
        <f t="shared" si="350"/>
        <v>0</v>
      </c>
      <c r="T4230" s="6">
        <f>Table1[[#This Row],[Volume in Units]]*Table1[[#This Row],[Price SDG/Unit]]</f>
        <v>0</v>
      </c>
      <c r="U4230" s="57">
        <f>Table1[[#This Row],[Volume MT/Head]]*Table1[[#This Row],[Price USD/(MT/Head)]]</f>
        <v>0</v>
      </c>
      <c r="W4230" s="28">
        <f>Table1[[#This Row],[Commission SDG/MT]]*Table1[[#This Row],[Volume in Units]]</f>
        <v>0</v>
      </c>
      <c r="Y4230" s="28">
        <f t="shared" si="353"/>
        <v>0</v>
      </c>
      <c r="Z4230" s="6">
        <f>IFERROR((Table1[[#This Row],[Total Cost SDG]]/Table1[[#This Row],[Volume MT/Head]]),0)</f>
        <v>0</v>
      </c>
      <c r="AA4230" s="57" t="e">
        <f t="shared" si="354"/>
        <v>#DIV/0!</v>
      </c>
      <c r="AB4230" s="57">
        <f>IFERROR((Table1[[#This Row],[Total Cost USD]]/Table1[[#This Row],[Volume MT/Head]]),0)</f>
        <v>0</v>
      </c>
      <c r="AD4230" s="6">
        <f>Table1[[#This Row],[Volume MT/Head]]-Table1[[#This Row],[Delivered MT]]</f>
        <v>0</v>
      </c>
      <c r="AE4230" s="6">
        <f>Table1[[#This Row],[Delivered MT]]*Table1[[#This Row],[Average Cost SDG/MT]]</f>
        <v>0</v>
      </c>
    </row>
    <row r="4231" spans="1:31" hidden="1" x14ac:dyDescent="0.2">
      <c r="A4231" s="1">
        <v>4242</v>
      </c>
      <c r="P4231" s="6">
        <f t="shared" si="351"/>
        <v>0</v>
      </c>
      <c r="R4231" s="6">
        <f t="shared" si="352"/>
        <v>0</v>
      </c>
      <c r="S4231" s="57">
        <f t="shared" si="350"/>
        <v>0</v>
      </c>
      <c r="T4231" s="6">
        <f>Table1[[#This Row],[Volume in Units]]*Table1[[#This Row],[Price SDG/Unit]]</f>
        <v>0</v>
      </c>
      <c r="U4231" s="57">
        <f>Table1[[#This Row],[Volume MT/Head]]*Table1[[#This Row],[Price USD/(MT/Head)]]</f>
        <v>0</v>
      </c>
      <c r="W4231" s="28">
        <f>Table1[[#This Row],[Commission SDG/MT]]*Table1[[#This Row],[Volume in Units]]</f>
        <v>0</v>
      </c>
      <c r="Y4231" s="28">
        <f t="shared" si="353"/>
        <v>0</v>
      </c>
      <c r="Z4231" s="6">
        <f>IFERROR((Table1[[#This Row],[Total Cost SDG]]/Table1[[#This Row],[Volume MT/Head]]),0)</f>
        <v>0</v>
      </c>
      <c r="AA4231" s="57" t="e">
        <f t="shared" si="354"/>
        <v>#DIV/0!</v>
      </c>
      <c r="AB4231" s="57">
        <f>IFERROR((Table1[[#This Row],[Total Cost USD]]/Table1[[#This Row],[Volume MT/Head]]),0)</f>
        <v>0</v>
      </c>
      <c r="AD4231" s="6">
        <f>Table1[[#This Row],[Volume MT/Head]]-Table1[[#This Row],[Delivered MT]]</f>
        <v>0</v>
      </c>
      <c r="AE4231" s="6">
        <f>Table1[[#This Row],[Delivered MT]]*Table1[[#This Row],[Average Cost SDG/MT]]</f>
        <v>0</v>
      </c>
    </row>
    <row r="4232" spans="1:31" hidden="1" x14ac:dyDescent="0.2">
      <c r="A4232" s="1">
        <v>4243</v>
      </c>
      <c r="P4232" s="6">
        <f t="shared" si="351"/>
        <v>0</v>
      </c>
      <c r="R4232" s="6">
        <f t="shared" si="352"/>
        <v>0</v>
      </c>
      <c r="S4232" s="57">
        <f t="shared" si="350"/>
        <v>0</v>
      </c>
      <c r="T4232" s="6">
        <f>Table1[[#This Row],[Volume in Units]]*Table1[[#This Row],[Price SDG/Unit]]</f>
        <v>0</v>
      </c>
      <c r="U4232" s="57">
        <f>Table1[[#This Row],[Volume MT/Head]]*Table1[[#This Row],[Price USD/(MT/Head)]]</f>
        <v>0</v>
      </c>
      <c r="W4232" s="28">
        <f>Table1[[#This Row],[Commission SDG/MT]]*Table1[[#This Row],[Volume in Units]]</f>
        <v>0</v>
      </c>
      <c r="Y4232" s="28">
        <f t="shared" si="353"/>
        <v>0</v>
      </c>
      <c r="Z4232" s="6">
        <f>IFERROR((Table1[[#This Row],[Total Cost SDG]]/Table1[[#This Row],[Volume MT/Head]]),0)</f>
        <v>0</v>
      </c>
      <c r="AA4232" s="57" t="e">
        <f t="shared" si="354"/>
        <v>#DIV/0!</v>
      </c>
      <c r="AB4232" s="57">
        <f>IFERROR((Table1[[#This Row],[Total Cost USD]]/Table1[[#This Row],[Volume MT/Head]]),0)</f>
        <v>0</v>
      </c>
      <c r="AD4232" s="6">
        <f>Table1[[#This Row],[Volume MT/Head]]-Table1[[#This Row],[Delivered MT]]</f>
        <v>0</v>
      </c>
      <c r="AE4232" s="6">
        <f>Table1[[#This Row],[Delivered MT]]*Table1[[#This Row],[Average Cost SDG/MT]]</f>
        <v>0</v>
      </c>
    </row>
    <row r="4233" spans="1:31" hidden="1" x14ac:dyDescent="0.2">
      <c r="A4233" s="1">
        <v>4244</v>
      </c>
      <c r="P4233" s="6">
        <f t="shared" si="351"/>
        <v>0</v>
      </c>
      <c r="R4233" s="6">
        <f t="shared" si="352"/>
        <v>0</v>
      </c>
      <c r="S4233" s="57">
        <f t="shared" si="350"/>
        <v>0</v>
      </c>
      <c r="T4233" s="6">
        <f>Table1[[#This Row],[Volume in Units]]*Table1[[#This Row],[Price SDG/Unit]]</f>
        <v>0</v>
      </c>
      <c r="U4233" s="57">
        <f>Table1[[#This Row],[Volume MT/Head]]*Table1[[#This Row],[Price USD/(MT/Head)]]</f>
        <v>0</v>
      </c>
      <c r="W4233" s="28">
        <f>Table1[[#This Row],[Commission SDG/MT]]*Table1[[#This Row],[Volume in Units]]</f>
        <v>0</v>
      </c>
      <c r="Y4233" s="28">
        <f t="shared" si="353"/>
        <v>0</v>
      </c>
      <c r="Z4233" s="6">
        <f>IFERROR((Table1[[#This Row],[Total Cost SDG]]/Table1[[#This Row],[Volume MT/Head]]),0)</f>
        <v>0</v>
      </c>
      <c r="AA4233" s="57" t="e">
        <f t="shared" si="354"/>
        <v>#DIV/0!</v>
      </c>
      <c r="AB4233" s="57">
        <f>IFERROR((Table1[[#This Row],[Total Cost USD]]/Table1[[#This Row],[Volume MT/Head]]),0)</f>
        <v>0</v>
      </c>
      <c r="AD4233" s="6">
        <f>Table1[[#This Row],[Volume MT/Head]]-Table1[[#This Row],[Delivered MT]]</f>
        <v>0</v>
      </c>
      <c r="AE4233" s="6">
        <f>Table1[[#This Row],[Delivered MT]]*Table1[[#This Row],[Average Cost SDG/MT]]</f>
        <v>0</v>
      </c>
    </row>
    <row r="4234" spans="1:31" hidden="1" x14ac:dyDescent="0.2">
      <c r="A4234" s="1">
        <v>4245</v>
      </c>
      <c r="P4234" s="6">
        <f t="shared" si="351"/>
        <v>0</v>
      </c>
      <c r="R4234" s="6">
        <f t="shared" si="352"/>
        <v>0</v>
      </c>
      <c r="S4234" s="57">
        <f t="shared" si="350"/>
        <v>0</v>
      </c>
      <c r="T4234" s="6">
        <f>Table1[[#This Row],[Volume in Units]]*Table1[[#This Row],[Price SDG/Unit]]</f>
        <v>0</v>
      </c>
      <c r="U4234" s="57">
        <f>Table1[[#This Row],[Volume MT/Head]]*Table1[[#This Row],[Price USD/(MT/Head)]]</f>
        <v>0</v>
      </c>
      <c r="W4234" s="28">
        <f>Table1[[#This Row],[Commission SDG/MT]]*Table1[[#This Row],[Volume in Units]]</f>
        <v>0</v>
      </c>
      <c r="Y4234" s="28">
        <f t="shared" si="353"/>
        <v>0</v>
      </c>
      <c r="Z4234" s="6">
        <f>IFERROR((Table1[[#This Row],[Total Cost SDG]]/Table1[[#This Row],[Volume MT/Head]]),0)</f>
        <v>0</v>
      </c>
      <c r="AA4234" s="57" t="e">
        <f t="shared" si="354"/>
        <v>#DIV/0!</v>
      </c>
      <c r="AB4234" s="57">
        <f>IFERROR((Table1[[#This Row],[Total Cost USD]]/Table1[[#This Row],[Volume MT/Head]]),0)</f>
        <v>0</v>
      </c>
      <c r="AD4234" s="6">
        <f>Table1[[#This Row],[Volume MT/Head]]-Table1[[#This Row],[Delivered MT]]</f>
        <v>0</v>
      </c>
      <c r="AE4234" s="6">
        <f>Table1[[#This Row],[Delivered MT]]*Table1[[#This Row],[Average Cost SDG/MT]]</f>
        <v>0</v>
      </c>
    </row>
    <row r="4235" spans="1:31" hidden="1" x14ac:dyDescent="0.2">
      <c r="A4235" s="1">
        <v>4246</v>
      </c>
      <c r="P4235" s="6">
        <f t="shared" si="351"/>
        <v>0</v>
      </c>
      <c r="R4235" s="6">
        <f t="shared" si="352"/>
        <v>0</v>
      </c>
      <c r="S4235" s="57">
        <f t="shared" si="350"/>
        <v>0</v>
      </c>
      <c r="T4235" s="6">
        <f>Table1[[#This Row],[Volume in Units]]*Table1[[#This Row],[Price SDG/Unit]]</f>
        <v>0</v>
      </c>
      <c r="U4235" s="57">
        <f>Table1[[#This Row],[Volume MT/Head]]*Table1[[#This Row],[Price USD/(MT/Head)]]</f>
        <v>0</v>
      </c>
      <c r="W4235" s="28">
        <f>Table1[[#This Row],[Commission SDG/MT]]*Table1[[#This Row],[Volume in Units]]</f>
        <v>0</v>
      </c>
      <c r="Y4235" s="28">
        <f t="shared" si="353"/>
        <v>0</v>
      </c>
      <c r="Z4235" s="6">
        <f>IFERROR((Table1[[#This Row],[Total Cost SDG]]/Table1[[#This Row],[Volume MT/Head]]),0)</f>
        <v>0</v>
      </c>
      <c r="AA4235" s="57" t="e">
        <f t="shared" si="354"/>
        <v>#DIV/0!</v>
      </c>
      <c r="AB4235" s="57">
        <f>IFERROR((Table1[[#This Row],[Total Cost USD]]/Table1[[#This Row],[Volume MT/Head]]),0)</f>
        <v>0</v>
      </c>
      <c r="AD4235" s="6">
        <f>Table1[[#This Row],[Volume MT/Head]]-Table1[[#This Row],[Delivered MT]]</f>
        <v>0</v>
      </c>
      <c r="AE4235" s="6">
        <f>Table1[[#This Row],[Delivered MT]]*Table1[[#This Row],[Average Cost SDG/MT]]</f>
        <v>0</v>
      </c>
    </row>
    <row r="4236" spans="1:31" hidden="1" x14ac:dyDescent="0.2">
      <c r="A4236" s="1">
        <v>4247</v>
      </c>
      <c r="P4236" s="6">
        <f t="shared" si="351"/>
        <v>0</v>
      </c>
      <c r="R4236" s="6">
        <f t="shared" si="352"/>
        <v>0</v>
      </c>
      <c r="S4236" s="57">
        <f t="shared" si="350"/>
        <v>0</v>
      </c>
      <c r="T4236" s="6">
        <f>Table1[[#This Row],[Volume in Units]]*Table1[[#This Row],[Price SDG/Unit]]</f>
        <v>0</v>
      </c>
      <c r="U4236" s="57">
        <f>Table1[[#This Row],[Volume MT/Head]]*Table1[[#This Row],[Price USD/(MT/Head)]]</f>
        <v>0</v>
      </c>
      <c r="W4236" s="28">
        <f>Table1[[#This Row],[Commission SDG/MT]]*Table1[[#This Row],[Volume in Units]]</f>
        <v>0</v>
      </c>
      <c r="Y4236" s="28">
        <f t="shared" si="353"/>
        <v>0</v>
      </c>
      <c r="Z4236" s="6">
        <f>IFERROR((Table1[[#This Row],[Total Cost SDG]]/Table1[[#This Row],[Volume MT/Head]]),0)</f>
        <v>0</v>
      </c>
      <c r="AA4236" s="57" t="e">
        <f t="shared" si="354"/>
        <v>#DIV/0!</v>
      </c>
      <c r="AB4236" s="57">
        <f>IFERROR((Table1[[#This Row],[Total Cost USD]]/Table1[[#This Row],[Volume MT/Head]]),0)</f>
        <v>0</v>
      </c>
      <c r="AD4236" s="6">
        <f>Table1[[#This Row],[Volume MT/Head]]-Table1[[#This Row],[Delivered MT]]</f>
        <v>0</v>
      </c>
      <c r="AE4236" s="6">
        <f>Table1[[#This Row],[Delivered MT]]*Table1[[#This Row],[Average Cost SDG/MT]]</f>
        <v>0</v>
      </c>
    </row>
    <row r="4237" spans="1:31" hidden="1" x14ac:dyDescent="0.2">
      <c r="A4237" s="1">
        <v>4248</v>
      </c>
      <c r="P4237" s="6">
        <f t="shared" si="351"/>
        <v>0</v>
      </c>
      <c r="R4237" s="6">
        <f t="shared" si="352"/>
        <v>0</v>
      </c>
      <c r="S4237" s="57">
        <f t="shared" si="350"/>
        <v>0</v>
      </c>
      <c r="T4237" s="6">
        <f>Table1[[#This Row],[Volume in Units]]*Table1[[#This Row],[Price SDG/Unit]]</f>
        <v>0</v>
      </c>
      <c r="U4237" s="57">
        <f>Table1[[#This Row],[Volume MT/Head]]*Table1[[#This Row],[Price USD/(MT/Head)]]</f>
        <v>0</v>
      </c>
      <c r="W4237" s="28">
        <f>Table1[[#This Row],[Commission SDG/MT]]*Table1[[#This Row],[Volume in Units]]</f>
        <v>0</v>
      </c>
      <c r="Y4237" s="28">
        <f t="shared" si="353"/>
        <v>0</v>
      </c>
      <c r="Z4237" s="6">
        <f>IFERROR((Table1[[#This Row],[Total Cost SDG]]/Table1[[#This Row],[Volume MT/Head]]),0)</f>
        <v>0</v>
      </c>
      <c r="AA4237" s="57" t="e">
        <f t="shared" si="354"/>
        <v>#DIV/0!</v>
      </c>
      <c r="AB4237" s="57">
        <f>IFERROR((Table1[[#This Row],[Total Cost USD]]/Table1[[#This Row],[Volume MT/Head]]),0)</f>
        <v>0</v>
      </c>
      <c r="AD4237" s="6">
        <f>Table1[[#This Row],[Volume MT/Head]]-Table1[[#This Row],[Delivered MT]]</f>
        <v>0</v>
      </c>
      <c r="AE4237" s="6">
        <f>Table1[[#This Row],[Delivered MT]]*Table1[[#This Row],[Average Cost SDG/MT]]</f>
        <v>0</v>
      </c>
    </row>
    <row r="4238" spans="1:31" hidden="1" x14ac:dyDescent="0.2">
      <c r="A4238" s="1">
        <v>4249</v>
      </c>
      <c r="P4238" s="6">
        <f t="shared" si="351"/>
        <v>0</v>
      </c>
      <c r="R4238" s="6">
        <f t="shared" si="352"/>
        <v>0</v>
      </c>
      <c r="S4238" s="57">
        <f t="shared" si="350"/>
        <v>0</v>
      </c>
      <c r="T4238" s="6">
        <f>Table1[[#This Row],[Volume in Units]]*Table1[[#This Row],[Price SDG/Unit]]</f>
        <v>0</v>
      </c>
      <c r="U4238" s="57">
        <f>Table1[[#This Row],[Volume MT/Head]]*Table1[[#This Row],[Price USD/(MT/Head)]]</f>
        <v>0</v>
      </c>
      <c r="W4238" s="28">
        <f>Table1[[#This Row],[Commission SDG/MT]]*Table1[[#This Row],[Volume in Units]]</f>
        <v>0</v>
      </c>
      <c r="Y4238" s="28">
        <f t="shared" si="353"/>
        <v>0</v>
      </c>
      <c r="Z4238" s="6">
        <f>IFERROR((Table1[[#This Row],[Total Cost SDG]]/Table1[[#This Row],[Volume MT/Head]]),0)</f>
        <v>0</v>
      </c>
      <c r="AA4238" s="57" t="e">
        <f t="shared" si="354"/>
        <v>#DIV/0!</v>
      </c>
      <c r="AB4238" s="57">
        <f>IFERROR((Table1[[#This Row],[Total Cost USD]]/Table1[[#This Row],[Volume MT/Head]]),0)</f>
        <v>0</v>
      </c>
      <c r="AD4238" s="6">
        <f>Table1[[#This Row],[Volume MT/Head]]-Table1[[#This Row],[Delivered MT]]</f>
        <v>0</v>
      </c>
      <c r="AE4238" s="6">
        <f>Table1[[#This Row],[Delivered MT]]*Table1[[#This Row],[Average Cost SDG/MT]]</f>
        <v>0</v>
      </c>
    </row>
    <row r="4239" spans="1:31" hidden="1" x14ac:dyDescent="0.2">
      <c r="A4239" s="1">
        <v>4250</v>
      </c>
      <c r="P4239" s="6">
        <f t="shared" si="351"/>
        <v>0</v>
      </c>
      <c r="R4239" s="6">
        <f t="shared" si="352"/>
        <v>0</v>
      </c>
      <c r="S4239" s="57">
        <f t="shared" si="350"/>
        <v>0</v>
      </c>
      <c r="T4239" s="6">
        <f>Table1[[#This Row],[Volume in Units]]*Table1[[#This Row],[Price SDG/Unit]]</f>
        <v>0</v>
      </c>
      <c r="U4239" s="57">
        <f>Table1[[#This Row],[Volume MT/Head]]*Table1[[#This Row],[Price USD/(MT/Head)]]</f>
        <v>0</v>
      </c>
      <c r="W4239" s="28">
        <f>Table1[[#This Row],[Commission SDG/MT]]*Table1[[#This Row],[Volume in Units]]</f>
        <v>0</v>
      </c>
      <c r="Y4239" s="28">
        <f t="shared" si="353"/>
        <v>0</v>
      </c>
      <c r="Z4239" s="6">
        <f>IFERROR((Table1[[#This Row],[Total Cost SDG]]/Table1[[#This Row],[Volume MT/Head]]),0)</f>
        <v>0</v>
      </c>
      <c r="AA4239" s="57" t="e">
        <f t="shared" si="354"/>
        <v>#DIV/0!</v>
      </c>
      <c r="AB4239" s="57">
        <f>IFERROR((Table1[[#This Row],[Total Cost USD]]/Table1[[#This Row],[Volume MT/Head]]),0)</f>
        <v>0</v>
      </c>
      <c r="AD4239" s="6">
        <f>Table1[[#This Row],[Volume MT/Head]]-Table1[[#This Row],[Delivered MT]]</f>
        <v>0</v>
      </c>
      <c r="AE4239" s="6">
        <f>Table1[[#This Row],[Delivered MT]]*Table1[[#This Row],[Average Cost SDG/MT]]</f>
        <v>0</v>
      </c>
    </row>
    <row r="4240" spans="1:31" hidden="1" x14ac:dyDescent="0.2">
      <c r="A4240" s="1">
        <v>4251</v>
      </c>
      <c r="P4240" s="6">
        <f t="shared" si="351"/>
        <v>0</v>
      </c>
      <c r="R4240" s="6">
        <f t="shared" si="352"/>
        <v>0</v>
      </c>
      <c r="S4240" s="57">
        <f t="shared" si="350"/>
        <v>0</v>
      </c>
      <c r="T4240" s="6">
        <f>Table1[[#This Row],[Volume in Units]]*Table1[[#This Row],[Price SDG/Unit]]</f>
        <v>0</v>
      </c>
      <c r="U4240" s="57">
        <f>Table1[[#This Row],[Volume MT/Head]]*Table1[[#This Row],[Price USD/(MT/Head)]]</f>
        <v>0</v>
      </c>
      <c r="W4240" s="28">
        <f>Table1[[#This Row],[Commission SDG/MT]]*Table1[[#This Row],[Volume in Units]]</f>
        <v>0</v>
      </c>
      <c r="Y4240" s="28">
        <f t="shared" si="353"/>
        <v>0</v>
      </c>
      <c r="Z4240" s="6">
        <f>IFERROR((Table1[[#This Row],[Total Cost SDG]]/Table1[[#This Row],[Volume MT/Head]]),0)</f>
        <v>0</v>
      </c>
      <c r="AA4240" s="57" t="e">
        <f t="shared" si="354"/>
        <v>#DIV/0!</v>
      </c>
      <c r="AB4240" s="57">
        <f>IFERROR((Table1[[#This Row],[Total Cost USD]]/Table1[[#This Row],[Volume MT/Head]]),0)</f>
        <v>0</v>
      </c>
      <c r="AD4240" s="6">
        <f>Table1[[#This Row],[Volume MT/Head]]-Table1[[#This Row],[Delivered MT]]</f>
        <v>0</v>
      </c>
      <c r="AE4240" s="6">
        <f>Table1[[#This Row],[Delivered MT]]*Table1[[#This Row],[Average Cost SDG/MT]]</f>
        <v>0</v>
      </c>
    </row>
    <row r="4241" spans="1:31" hidden="1" x14ac:dyDescent="0.2">
      <c r="A4241" s="1">
        <v>4252</v>
      </c>
      <c r="P4241" s="6">
        <f t="shared" si="351"/>
        <v>0</v>
      </c>
      <c r="R4241" s="6">
        <f t="shared" si="352"/>
        <v>0</v>
      </c>
      <c r="S4241" s="57">
        <f t="shared" si="350"/>
        <v>0</v>
      </c>
      <c r="T4241" s="6">
        <f>Table1[[#This Row],[Volume in Units]]*Table1[[#This Row],[Price SDG/Unit]]</f>
        <v>0</v>
      </c>
      <c r="U4241" s="57">
        <f>Table1[[#This Row],[Volume MT/Head]]*Table1[[#This Row],[Price USD/(MT/Head)]]</f>
        <v>0</v>
      </c>
      <c r="W4241" s="28">
        <f>Table1[[#This Row],[Commission SDG/MT]]*Table1[[#This Row],[Volume in Units]]</f>
        <v>0</v>
      </c>
      <c r="Y4241" s="28">
        <f t="shared" si="353"/>
        <v>0</v>
      </c>
      <c r="Z4241" s="6">
        <f>IFERROR((Table1[[#This Row],[Total Cost SDG]]/Table1[[#This Row],[Volume MT/Head]]),0)</f>
        <v>0</v>
      </c>
      <c r="AA4241" s="57" t="e">
        <f t="shared" si="354"/>
        <v>#DIV/0!</v>
      </c>
      <c r="AB4241" s="57">
        <f>IFERROR((Table1[[#This Row],[Total Cost USD]]/Table1[[#This Row],[Volume MT/Head]]),0)</f>
        <v>0</v>
      </c>
      <c r="AD4241" s="6">
        <f>Table1[[#This Row],[Volume MT/Head]]-Table1[[#This Row],[Delivered MT]]</f>
        <v>0</v>
      </c>
      <c r="AE4241" s="6">
        <f>Table1[[#This Row],[Delivered MT]]*Table1[[#This Row],[Average Cost SDG/MT]]</f>
        <v>0</v>
      </c>
    </row>
    <row r="4242" spans="1:31" hidden="1" x14ac:dyDescent="0.2">
      <c r="A4242" s="1">
        <v>4253</v>
      </c>
      <c r="P4242" s="6">
        <f t="shared" si="351"/>
        <v>0</v>
      </c>
      <c r="R4242" s="6">
        <f t="shared" si="352"/>
        <v>0</v>
      </c>
      <c r="S4242" s="57">
        <f t="shared" si="350"/>
        <v>0</v>
      </c>
      <c r="T4242" s="6">
        <f>Table1[[#This Row],[Volume in Units]]*Table1[[#This Row],[Price SDG/Unit]]</f>
        <v>0</v>
      </c>
      <c r="U4242" s="57">
        <f>Table1[[#This Row],[Volume MT/Head]]*Table1[[#This Row],[Price USD/(MT/Head)]]</f>
        <v>0</v>
      </c>
      <c r="W4242" s="28">
        <f>Table1[[#This Row],[Commission SDG/MT]]*Table1[[#This Row],[Volume in Units]]</f>
        <v>0</v>
      </c>
      <c r="Y4242" s="28">
        <f t="shared" si="353"/>
        <v>0</v>
      </c>
      <c r="Z4242" s="6">
        <f>IFERROR((Table1[[#This Row],[Total Cost SDG]]/Table1[[#This Row],[Volume MT/Head]]),0)</f>
        <v>0</v>
      </c>
      <c r="AA4242" s="57" t="e">
        <f t="shared" si="354"/>
        <v>#DIV/0!</v>
      </c>
      <c r="AB4242" s="57">
        <f>IFERROR((Table1[[#This Row],[Total Cost USD]]/Table1[[#This Row],[Volume MT/Head]]),0)</f>
        <v>0</v>
      </c>
      <c r="AD4242" s="6">
        <f>Table1[[#This Row],[Volume MT/Head]]-Table1[[#This Row],[Delivered MT]]</f>
        <v>0</v>
      </c>
      <c r="AE4242" s="6">
        <f>Table1[[#This Row],[Delivered MT]]*Table1[[#This Row],[Average Cost SDG/MT]]</f>
        <v>0</v>
      </c>
    </row>
    <row r="4243" spans="1:31" hidden="1" x14ac:dyDescent="0.2">
      <c r="A4243" s="1">
        <v>4254</v>
      </c>
      <c r="P4243" s="6">
        <f t="shared" si="351"/>
        <v>0</v>
      </c>
      <c r="R4243" s="6">
        <f t="shared" si="352"/>
        <v>0</v>
      </c>
      <c r="S4243" s="57">
        <f t="shared" si="350"/>
        <v>0</v>
      </c>
      <c r="T4243" s="6">
        <f>Table1[[#This Row],[Volume in Units]]*Table1[[#This Row],[Price SDG/Unit]]</f>
        <v>0</v>
      </c>
      <c r="U4243" s="57">
        <f>Table1[[#This Row],[Volume MT/Head]]*Table1[[#This Row],[Price USD/(MT/Head)]]</f>
        <v>0</v>
      </c>
      <c r="W4243" s="28">
        <f>Table1[[#This Row],[Commission SDG/MT]]*Table1[[#This Row],[Volume in Units]]</f>
        <v>0</v>
      </c>
      <c r="Y4243" s="28">
        <f t="shared" si="353"/>
        <v>0</v>
      </c>
      <c r="Z4243" s="6">
        <f>IFERROR((Table1[[#This Row],[Total Cost SDG]]/Table1[[#This Row],[Volume MT/Head]]),0)</f>
        <v>0</v>
      </c>
      <c r="AA4243" s="57" t="e">
        <f t="shared" si="354"/>
        <v>#DIV/0!</v>
      </c>
      <c r="AB4243" s="57">
        <f>IFERROR((Table1[[#This Row],[Total Cost USD]]/Table1[[#This Row],[Volume MT/Head]]),0)</f>
        <v>0</v>
      </c>
      <c r="AD4243" s="6">
        <f>Table1[[#This Row],[Volume MT/Head]]-Table1[[#This Row],[Delivered MT]]</f>
        <v>0</v>
      </c>
      <c r="AE4243" s="6">
        <f>Table1[[#This Row],[Delivered MT]]*Table1[[#This Row],[Average Cost SDG/MT]]</f>
        <v>0</v>
      </c>
    </row>
    <row r="4244" spans="1:31" hidden="1" x14ac:dyDescent="0.2">
      <c r="A4244" s="1">
        <v>4255</v>
      </c>
      <c r="P4244" s="6">
        <f t="shared" si="351"/>
        <v>0</v>
      </c>
      <c r="R4244" s="6">
        <f t="shared" si="352"/>
        <v>0</v>
      </c>
      <c r="S4244" s="57">
        <f t="shared" si="350"/>
        <v>0</v>
      </c>
      <c r="T4244" s="6">
        <f>Table1[[#This Row],[Volume in Units]]*Table1[[#This Row],[Price SDG/Unit]]</f>
        <v>0</v>
      </c>
      <c r="U4244" s="57">
        <f>Table1[[#This Row],[Volume MT/Head]]*Table1[[#This Row],[Price USD/(MT/Head)]]</f>
        <v>0</v>
      </c>
      <c r="W4244" s="28">
        <f>Table1[[#This Row],[Commission SDG/MT]]*Table1[[#This Row],[Volume in Units]]</f>
        <v>0</v>
      </c>
      <c r="Y4244" s="28">
        <f t="shared" si="353"/>
        <v>0</v>
      </c>
      <c r="Z4244" s="6">
        <f>IFERROR((Table1[[#This Row],[Total Cost SDG]]/Table1[[#This Row],[Volume MT/Head]]),0)</f>
        <v>0</v>
      </c>
      <c r="AA4244" s="57" t="e">
        <f t="shared" si="354"/>
        <v>#DIV/0!</v>
      </c>
      <c r="AB4244" s="57">
        <f>IFERROR((Table1[[#This Row],[Total Cost USD]]/Table1[[#This Row],[Volume MT/Head]]),0)</f>
        <v>0</v>
      </c>
      <c r="AD4244" s="6">
        <f>Table1[[#This Row],[Volume MT/Head]]-Table1[[#This Row],[Delivered MT]]</f>
        <v>0</v>
      </c>
      <c r="AE4244" s="6">
        <f>Table1[[#This Row],[Delivered MT]]*Table1[[#This Row],[Average Cost SDG/MT]]</f>
        <v>0</v>
      </c>
    </row>
    <row r="4245" spans="1:31" hidden="1" x14ac:dyDescent="0.2">
      <c r="A4245" s="1">
        <v>4256</v>
      </c>
      <c r="P4245" s="6">
        <f t="shared" si="351"/>
        <v>0</v>
      </c>
      <c r="R4245" s="6">
        <f t="shared" si="352"/>
        <v>0</v>
      </c>
      <c r="S4245" s="57">
        <f t="shared" si="350"/>
        <v>0</v>
      </c>
      <c r="T4245" s="6">
        <f>Table1[[#This Row],[Volume in Units]]*Table1[[#This Row],[Price SDG/Unit]]</f>
        <v>0</v>
      </c>
      <c r="U4245" s="57">
        <f>Table1[[#This Row],[Volume MT/Head]]*Table1[[#This Row],[Price USD/(MT/Head)]]</f>
        <v>0</v>
      </c>
      <c r="W4245" s="28">
        <f>Table1[[#This Row],[Commission SDG/MT]]*Table1[[#This Row],[Volume in Units]]</f>
        <v>0</v>
      </c>
      <c r="Y4245" s="28">
        <f t="shared" si="353"/>
        <v>0</v>
      </c>
      <c r="Z4245" s="6">
        <f>IFERROR((Table1[[#This Row],[Total Cost SDG]]/Table1[[#This Row],[Volume MT/Head]]),0)</f>
        <v>0</v>
      </c>
      <c r="AA4245" s="57" t="e">
        <f t="shared" si="354"/>
        <v>#DIV/0!</v>
      </c>
      <c r="AB4245" s="57">
        <f>IFERROR((Table1[[#This Row],[Total Cost USD]]/Table1[[#This Row],[Volume MT/Head]]),0)</f>
        <v>0</v>
      </c>
      <c r="AD4245" s="6">
        <f>Table1[[#This Row],[Volume MT/Head]]-Table1[[#This Row],[Delivered MT]]</f>
        <v>0</v>
      </c>
      <c r="AE4245" s="6">
        <f>Table1[[#This Row],[Delivered MT]]*Table1[[#This Row],[Average Cost SDG/MT]]</f>
        <v>0</v>
      </c>
    </row>
    <row r="4246" spans="1:31" hidden="1" x14ac:dyDescent="0.2">
      <c r="A4246" s="1">
        <v>4257</v>
      </c>
      <c r="P4246" s="6">
        <f t="shared" si="351"/>
        <v>0</v>
      </c>
      <c r="R4246" s="6">
        <f t="shared" si="352"/>
        <v>0</v>
      </c>
      <c r="S4246" s="57">
        <f t="shared" si="350"/>
        <v>0</v>
      </c>
      <c r="T4246" s="6">
        <f>Table1[[#This Row],[Volume in Units]]*Table1[[#This Row],[Price SDG/Unit]]</f>
        <v>0</v>
      </c>
      <c r="U4246" s="57">
        <f>Table1[[#This Row],[Volume MT/Head]]*Table1[[#This Row],[Price USD/(MT/Head)]]</f>
        <v>0</v>
      </c>
      <c r="W4246" s="28">
        <f>Table1[[#This Row],[Commission SDG/MT]]*Table1[[#This Row],[Volume in Units]]</f>
        <v>0</v>
      </c>
      <c r="Y4246" s="28">
        <f t="shared" si="353"/>
        <v>0</v>
      </c>
      <c r="Z4246" s="6">
        <f>IFERROR((Table1[[#This Row],[Total Cost SDG]]/Table1[[#This Row],[Volume MT/Head]]),0)</f>
        <v>0</v>
      </c>
      <c r="AA4246" s="57" t="e">
        <f t="shared" si="354"/>
        <v>#DIV/0!</v>
      </c>
      <c r="AB4246" s="57">
        <f>IFERROR((Table1[[#This Row],[Total Cost USD]]/Table1[[#This Row],[Volume MT/Head]]),0)</f>
        <v>0</v>
      </c>
      <c r="AD4246" s="6">
        <f>Table1[[#This Row],[Volume MT/Head]]-Table1[[#This Row],[Delivered MT]]</f>
        <v>0</v>
      </c>
      <c r="AE4246" s="6">
        <f>Table1[[#This Row],[Delivered MT]]*Table1[[#This Row],[Average Cost SDG/MT]]</f>
        <v>0</v>
      </c>
    </row>
    <row r="4247" spans="1:31" hidden="1" x14ac:dyDescent="0.2">
      <c r="A4247" s="1">
        <v>4258</v>
      </c>
      <c r="P4247" s="6">
        <f t="shared" si="351"/>
        <v>0</v>
      </c>
      <c r="R4247" s="6">
        <f t="shared" si="352"/>
        <v>0</v>
      </c>
      <c r="S4247" s="57">
        <f t="shared" si="350"/>
        <v>0</v>
      </c>
      <c r="T4247" s="6">
        <f>Table1[[#This Row],[Volume in Units]]*Table1[[#This Row],[Price SDG/Unit]]</f>
        <v>0</v>
      </c>
      <c r="U4247" s="57">
        <f>Table1[[#This Row],[Volume MT/Head]]*Table1[[#This Row],[Price USD/(MT/Head)]]</f>
        <v>0</v>
      </c>
      <c r="W4247" s="28">
        <f>Table1[[#This Row],[Commission SDG/MT]]*Table1[[#This Row],[Volume in Units]]</f>
        <v>0</v>
      </c>
      <c r="Y4247" s="28">
        <f t="shared" si="353"/>
        <v>0</v>
      </c>
      <c r="Z4247" s="6">
        <f>IFERROR((Table1[[#This Row],[Total Cost SDG]]/Table1[[#This Row],[Volume MT/Head]]),0)</f>
        <v>0</v>
      </c>
      <c r="AA4247" s="57" t="e">
        <f t="shared" si="354"/>
        <v>#DIV/0!</v>
      </c>
      <c r="AB4247" s="57">
        <f>IFERROR((Table1[[#This Row],[Total Cost USD]]/Table1[[#This Row],[Volume MT/Head]]),0)</f>
        <v>0</v>
      </c>
      <c r="AD4247" s="6">
        <f>Table1[[#This Row],[Volume MT/Head]]-Table1[[#This Row],[Delivered MT]]</f>
        <v>0</v>
      </c>
      <c r="AE4247" s="6">
        <f>Table1[[#This Row],[Delivered MT]]*Table1[[#This Row],[Average Cost SDG/MT]]</f>
        <v>0</v>
      </c>
    </row>
    <row r="4248" spans="1:31" hidden="1" x14ac:dyDescent="0.2">
      <c r="A4248" s="1">
        <v>4259</v>
      </c>
      <c r="P4248" s="6">
        <f t="shared" si="351"/>
        <v>0</v>
      </c>
      <c r="R4248" s="6">
        <f t="shared" si="352"/>
        <v>0</v>
      </c>
      <c r="S4248" s="57">
        <f t="shared" si="350"/>
        <v>0</v>
      </c>
      <c r="T4248" s="6">
        <f>Table1[[#This Row],[Volume in Units]]*Table1[[#This Row],[Price SDG/Unit]]</f>
        <v>0</v>
      </c>
      <c r="U4248" s="57">
        <f>Table1[[#This Row],[Volume MT/Head]]*Table1[[#This Row],[Price USD/(MT/Head)]]</f>
        <v>0</v>
      </c>
      <c r="W4248" s="28">
        <f>Table1[[#This Row],[Commission SDG/MT]]*Table1[[#This Row],[Volume in Units]]</f>
        <v>0</v>
      </c>
      <c r="Y4248" s="28">
        <f t="shared" si="353"/>
        <v>0</v>
      </c>
      <c r="Z4248" s="6">
        <f>IFERROR((Table1[[#This Row],[Total Cost SDG]]/Table1[[#This Row],[Volume MT/Head]]),0)</f>
        <v>0</v>
      </c>
      <c r="AA4248" s="57" t="e">
        <f t="shared" si="354"/>
        <v>#DIV/0!</v>
      </c>
      <c r="AB4248" s="57">
        <f>IFERROR((Table1[[#This Row],[Total Cost USD]]/Table1[[#This Row],[Volume MT/Head]]),0)</f>
        <v>0</v>
      </c>
      <c r="AD4248" s="6">
        <f>Table1[[#This Row],[Volume MT/Head]]-Table1[[#This Row],[Delivered MT]]</f>
        <v>0</v>
      </c>
      <c r="AE4248" s="6">
        <f>Table1[[#This Row],[Delivered MT]]*Table1[[#This Row],[Average Cost SDG/MT]]</f>
        <v>0</v>
      </c>
    </row>
    <row r="4249" spans="1:31" hidden="1" x14ac:dyDescent="0.2">
      <c r="A4249" s="1">
        <v>4260</v>
      </c>
      <c r="P4249" s="6">
        <f t="shared" si="351"/>
        <v>0</v>
      </c>
      <c r="R4249" s="6">
        <f t="shared" si="352"/>
        <v>0</v>
      </c>
      <c r="S4249" s="57">
        <f t="shared" ref="S4249:S4312" si="355">IFERROR((R4249/F4249),0)</f>
        <v>0</v>
      </c>
      <c r="T4249" s="6">
        <f>Table1[[#This Row],[Volume in Units]]*Table1[[#This Row],[Price SDG/Unit]]</f>
        <v>0</v>
      </c>
      <c r="U4249" s="57">
        <f>Table1[[#This Row],[Volume MT/Head]]*Table1[[#This Row],[Price USD/(MT/Head)]]</f>
        <v>0</v>
      </c>
      <c r="W4249" s="28">
        <f>Table1[[#This Row],[Commission SDG/MT]]*Table1[[#This Row],[Volume in Units]]</f>
        <v>0</v>
      </c>
      <c r="Y4249" s="28">
        <f t="shared" si="353"/>
        <v>0</v>
      </c>
      <c r="Z4249" s="6">
        <f>IFERROR((Table1[[#This Row],[Total Cost SDG]]/Table1[[#This Row],[Volume MT/Head]]),0)</f>
        <v>0</v>
      </c>
      <c r="AA4249" s="57" t="e">
        <f t="shared" si="354"/>
        <v>#DIV/0!</v>
      </c>
      <c r="AB4249" s="57">
        <f>IFERROR((Table1[[#This Row],[Total Cost USD]]/Table1[[#This Row],[Volume MT/Head]]),0)</f>
        <v>0</v>
      </c>
      <c r="AD4249" s="6">
        <f>Table1[[#This Row],[Volume MT/Head]]-Table1[[#This Row],[Delivered MT]]</f>
        <v>0</v>
      </c>
      <c r="AE4249" s="6">
        <f>Table1[[#This Row],[Delivered MT]]*Table1[[#This Row],[Average Cost SDG/MT]]</f>
        <v>0</v>
      </c>
    </row>
    <row r="4250" spans="1:31" hidden="1" x14ac:dyDescent="0.2">
      <c r="A4250" s="1">
        <v>4261</v>
      </c>
      <c r="P4250" s="6">
        <f t="shared" si="351"/>
        <v>0</v>
      </c>
      <c r="R4250" s="6">
        <f t="shared" si="352"/>
        <v>0</v>
      </c>
      <c r="S4250" s="57">
        <f t="shared" si="355"/>
        <v>0</v>
      </c>
      <c r="T4250" s="6">
        <f>Table1[[#This Row],[Volume in Units]]*Table1[[#This Row],[Price SDG/Unit]]</f>
        <v>0</v>
      </c>
      <c r="U4250" s="57">
        <f>Table1[[#This Row],[Volume MT/Head]]*Table1[[#This Row],[Price USD/(MT/Head)]]</f>
        <v>0</v>
      </c>
      <c r="W4250" s="28">
        <f>Table1[[#This Row],[Commission SDG/MT]]*Table1[[#This Row],[Volume in Units]]</f>
        <v>0</v>
      </c>
      <c r="Y4250" s="28">
        <f t="shared" si="353"/>
        <v>0</v>
      </c>
      <c r="Z4250" s="6">
        <f>IFERROR((Table1[[#This Row],[Total Cost SDG]]/Table1[[#This Row],[Volume MT/Head]]),0)</f>
        <v>0</v>
      </c>
      <c r="AA4250" s="57" t="e">
        <f t="shared" si="354"/>
        <v>#DIV/0!</v>
      </c>
      <c r="AB4250" s="57">
        <f>IFERROR((Table1[[#This Row],[Total Cost USD]]/Table1[[#This Row],[Volume MT/Head]]),0)</f>
        <v>0</v>
      </c>
      <c r="AD4250" s="6">
        <f>Table1[[#This Row],[Volume MT/Head]]-Table1[[#This Row],[Delivered MT]]</f>
        <v>0</v>
      </c>
      <c r="AE4250" s="6">
        <f>Table1[[#This Row],[Delivered MT]]*Table1[[#This Row],[Average Cost SDG/MT]]</f>
        <v>0</v>
      </c>
    </row>
    <row r="4251" spans="1:31" hidden="1" x14ac:dyDescent="0.2">
      <c r="A4251" s="1">
        <v>4262</v>
      </c>
      <c r="P4251" s="6">
        <f t="shared" si="351"/>
        <v>0</v>
      </c>
      <c r="R4251" s="6">
        <f t="shared" si="352"/>
        <v>0</v>
      </c>
      <c r="S4251" s="57">
        <f t="shared" si="355"/>
        <v>0</v>
      </c>
      <c r="T4251" s="6">
        <f>Table1[[#This Row],[Volume in Units]]*Table1[[#This Row],[Price SDG/Unit]]</f>
        <v>0</v>
      </c>
      <c r="U4251" s="57">
        <f>Table1[[#This Row],[Volume MT/Head]]*Table1[[#This Row],[Price USD/(MT/Head)]]</f>
        <v>0</v>
      </c>
      <c r="W4251" s="28">
        <f>Table1[[#This Row],[Commission SDG/MT]]*Table1[[#This Row],[Volume in Units]]</f>
        <v>0</v>
      </c>
      <c r="Y4251" s="28">
        <f t="shared" si="353"/>
        <v>0</v>
      </c>
      <c r="Z4251" s="6">
        <f>IFERROR((Table1[[#This Row],[Total Cost SDG]]/Table1[[#This Row],[Volume MT/Head]]),0)</f>
        <v>0</v>
      </c>
      <c r="AA4251" s="57" t="e">
        <f t="shared" si="354"/>
        <v>#DIV/0!</v>
      </c>
      <c r="AB4251" s="57">
        <f>IFERROR((Table1[[#This Row],[Total Cost USD]]/Table1[[#This Row],[Volume MT/Head]]),0)</f>
        <v>0</v>
      </c>
      <c r="AD4251" s="6">
        <f>Table1[[#This Row],[Volume MT/Head]]-Table1[[#This Row],[Delivered MT]]</f>
        <v>0</v>
      </c>
      <c r="AE4251" s="6">
        <f>Table1[[#This Row],[Delivered MT]]*Table1[[#This Row],[Average Cost SDG/MT]]</f>
        <v>0</v>
      </c>
    </row>
    <row r="4252" spans="1:31" hidden="1" x14ac:dyDescent="0.2">
      <c r="A4252" s="1">
        <v>4263</v>
      </c>
      <c r="P4252" s="6">
        <f t="shared" si="351"/>
        <v>0</v>
      </c>
      <c r="R4252" s="6">
        <f t="shared" si="352"/>
        <v>0</v>
      </c>
      <c r="S4252" s="57">
        <f t="shared" si="355"/>
        <v>0</v>
      </c>
      <c r="T4252" s="6">
        <f>Table1[[#This Row],[Volume in Units]]*Table1[[#This Row],[Price SDG/Unit]]</f>
        <v>0</v>
      </c>
      <c r="U4252" s="57">
        <f>Table1[[#This Row],[Volume MT/Head]]*Table1[[#This Row],[Price USD/(MT/Head)]]</f>
        <v>0</v>
      </c>
      <c r="W4252" s="28">
        <f>Table1[[#This Row],[Commission SDG/MT]]*Table1[[#This Row],[Volume in Units]]</f>
        <v>0</v>
      </c>
      <c r="Y4252" s="28">
        <f t="shared" si="353"/>
        <v>0</v>
      </c>
      <c r="Z4252" s="6">
        <f>IFERROR((Table1[[#This Row],[Total Cost SDG]]/Table1[[#This Row],[Volume MT/Head]]),0)</f>
        <v>0</v>
      </c>
      <c r="AA4252" s="57" t="e">
        <f t="shared" si="354"/>
        <v>#DIV/0!</v>
      </c>
      <c r="AB4252" s="57">
        <f>IFERROR((Table1[[#This Row],[Total Cost USD]]/Table1[[#This Row],[Volume MT/Head]]),0)</f>
        <v>0</v>
      </c>
      <c r="AD4252" s="6">
        <f>Table1[[#This Row],[Volume MT/Head]]-Table1[[#This Row],[Delivered MT]]</f>
        <v>0</v>
      </c>
      <c r="AE4252" s="6">
        <f>Table1[[#This Row],[Delivered MT]]*Table1[[#This Row],[Average Cost SDG/MT]]</f>
        <v>0</v>
      </c>
    </row>
    <row r="4253" spans="1:31" hidden="1" x14ac:dyDescent="0.2">
      <c r="A4253" s="1">
        <v>4264</v>
      </c>
      <c r="P4253" s="6">
        <f t="shared" si="351"/>
        <v>0</v>
      </c>
      <c r="R4253" s="6">
        <f t="shared" si="352"/>
        <v>0</v>
      </c>
      <c r="S4253" s="57">
        <f t="shared" si="355"/>
        <v>0</v>
      </c>
      <c r="T4253" s="6">
        <f>Table1[[#This Row],[Volume in Units]]*Table1[[#This Row],[Price SDG/Unit]]</f>
        <v>0</v>
      </c>
      <c r="U4253" s="57">
        <f>Table1[[#This Row],[Volume MT/Head]]*Table1[[#This Row],[Price USD/(MT/Head)]]</f>
        <v>0</v>
      </c>
      <c r="W4253" s="28">
        <f>Table1[[#This Row],[Commission SDG/MT]]*Table1[[#This Row],[Volume in Units]]</f>
        <v>0</v>
      </c>
      <c r="Y4253" s="28">
        <f t="shared" si="353"/>
        <v>0</v>
      </c>
      <c r="Z4253" s="6">
        <f>IFERROR((Table1[[#This Row],[Total Cost SDG]]/Table1[[#This Row],[Volume MT/Head]]),0)</f>
        <v>0</v>
      </c>
      <c r="AA4253" s="57" t="e">
        <f t="shared" si="354"/>
        <v>#DIV/0!</v>
      </c>
      <c r="AB4253" s="57">
        <f>IFERROR((Table1[[#This Row],[Total Cost USD]]/Table1[[#This Row],[Volume MT/Head]]),0)</f>
        <v>0</v>
      </c>
      <c r="AD4253" s="6">
        <f>Table1[[#This Row],[Volume MT/Head]]-Table1[[#This Row],[Delivered MT]]</f>
        <v>0</v>
      </c>
      <c r="AE4253" s="6">
        <f>Table1[[#This Row],[Delivered MT]]*Table1[[#This Row],[Average Cost SDG/MT]]</f>
        <v>0</v>
      </c>
    </row>
    <row r="4254" spans="1:31" hidden="1" x14ac:dyDescent="0.2">
      <c r="A4254" s="1">
        <v>4265</v>
      </c>
      <c r="P4254" s="6">
        <f t="shared" si="351"/>
        <v>0</v>
      </c>
      <c r="R4254" s="6">
        <f t="shared" si="352"/>
        <v>0</v>
      </c>
      <c r="S4254" s="57">
        <f t="shared" si="355"/>
        <v>0</v>
      </c>
      <c r="T4254" s="6">
        <f>Table1[[#This Row],[Volume in Units]]*Table1[[#This Row],[Price SDG/Unit]]</f>
        <v>0</v>
      </c>
      <c r="U4254" s="57">
        <f>Table1[[#This Row],[Volume MT/Head]]*Table1[[#This Row],[Price USD/(MT/Head)]]</f>
        <v>0</v>
      </c>
      <c r="W4254" s="28">
        <f>Table1[[#This Row],[Commission SDG/MT]]*Table1[[#This Row],[Volume in Units]]</f>
        <v>0</v>
      </c>
      <c r="Y4254" s="28">
        <f t="shared" si="353"/>
        <v>0</v>
      </c>
      <c r="Z4254" s="6">
        <f>IFERROR((Table1[[#This Row],[Total Cost SDG]]/Table1[[#This Row],[Volume MT/Head]]),0)</f>
        <v>0</v>
      </c>
      <c r="AA4254" s="57" t="e">
        <f t="shared" si="354"/>
        <v>#DIV/0!</v>
      </c>
      <c r="AB4254" s="57">
        <f>IFERROR((Table1[[#This Row],[Total Cost USD]]/Table1[[#This Row],[Volume MT/Head]]),0)</f>
        <v>0</v>
      </c>
      <c r="AD4254" s="6">
        <f>Table1[[#This Row],[Volume MT/Head]]-Table1[[#This Row],[Delivered MT]]</f>
        <v>0</v>
      </c>
      <c r="AE4254" s="6">
        <f>Table1[[#This Row],[Delivered MT]]*Table1[[#This Row],[Average Cost SDG/MT]]</f>
        <v>0</v>
      </c>
    </row>
    <row r="4255" spans="1:31" hidden="1" x14ac:dyDescent="0.2">
      <c r="A4255" s="1">
        <v>4266</v>
      </c>
      <c r="P4255" s="6">
        <f t="shared" si="351"/>
        <v>0</v>
      </c>
      <c r="R4255" s="6">
        <f t="shared" si="352"/>
        <v>0</v>
      </c>
      <c r="S4255" s="57">
        <f t="shared" si="355"/>
        <v>0</v>
      </c>
      <c r="T4255" s="6">
        <f>Table1[[#This Row],[Volume in Units]]*Table1[[#This Row],[Price SDG/Unit]]</f>
        <v>0</v>
      </c>
      <c r="U4255" s="57">
        <f>Table1[[#This Row],[Volume MT/Head]]*Table1[[#This Row],[Price USD/(MT/Head)]]</f>
        <v>0</v>
      </c>
      <c r="W4255" s="28">
        <f>Table1[[#This Row],[Commission SDG/MT]]*Table1[[#This Row],[Volume in Units]]</f>
        <v>0</v>
      </c>
      <c r="Y4255" s="28">
        <f t="shared" si="353"/>
        <v>0</v>
      </c>
      <c r="Z4255" s="6">
        <f>IFERROR((Table1[[#This Row],[Total Cost SDG]]/Table1[[#This Row],[Volume MT/Head]]),0)</f>
        <v>0</v>
      </c>
      <c r="AA4255" s="57" t="e">
        <f t="shared" si="354"/>
        <v>#DIV/0!</v>
      </c>
      <c r="AB4255" s="57">
        <f>IFERROR((Table1[[#This Row],[Total Cost USD]]/Table1[[#This Row],[Volume MT/Head]]),0)</f>
        <v>0</v>
      </c>
      <c r="AD4255" s="6">
        <f>Table1[[#This Row],[Volume MT/Head]]-Table1[[#This Row],[Delivered MT]]</f>
        <v>0</v>
      </c>
      <c r="AE4255" s="6">
        <f>Table1[[#This Row],[Delivered MT]]*Table1[[#This Row],[Average Cost SDG/MT]]</f>
        <v>0</v>
      </c>
    </row>
    <row r="4256" spans="1:31" hidden="1" x14ac:dyDescent="0.2">
      <c r="A4256" s="1">
        <v>4267</v>
      </c>
      <c r="P4256" s="6">
        <f t="shared" si="351"/>
        <v>0</v>
      </c>
      <c r="R4256" s="6">
        <f t="shared" si="352"/>
        <v>0</v>
      </c>
      <c r="S4256" s="57">
        <f t="shared" si="355"/>
        <v>0</v>
      </c>
      <c r="T4256" s="6">
        <f>Table1[[#This Row],[Volume in Units]]*Table1[[#This Row],[Price SDG/Unit]]</f>
        <v>0</v>
      </c>
      <c r="U4256" s="57">
        <f>Table1[[#This Row],[Volume MT/Head]]*Table1[[#This Row],[Price USD/(MT/Head)]]</f>
        <v>0</v>
      </c>
      <c r="W4256" s="28">
        <f>Table1[[#This Row],[Commission SDG/MT]]*Table1[[#This Row],[Volume in Units]]</f>
        <v>0</v>
      </c>
      <c r="Y4256" s="28">
        <f t="shared" si="353"/>
        <v>0</v>
      </c>
      <c r="Z4256" s="6">
        <f>IFERROR((Table1[[#This Row],[Total Cost SDG]]/Table1[[#This Row],[Volume MT/Head]]),0)</f>
        <v>0</v>
      </c>
      <c r="AA4256" s="57" t="e">
        <f t="shared" si="354"/>
        <v>#DIV/0!</v>
      </c>
      <c r="AB4256" s="57">
        <f>IFERROR((Table1[[#This Row],[Total Cost USD]]/Table1[[#This Row],[Volume MT/Head]]),0)</f>
        <v>0</v>
      </c>
      <c r="AD4256" s="6">
        <f>Table1[[#This Row],[Volume MT/Head]]-Table1[[#This Row],[Delivered MT]]</f>
        <v>0</v>
      </c>
      <c r="AE4256" s="6">
        <f>Table1[[#This Row],[Delivered MT]]*Table1[[#This Row],[Average Cost SDG/MT]]</f>
        <v>0</v>
      </c>
    </row>
    <row r="4257" spans="1:31" hidden="1" x14ac:dyDescent="0.2">
      <c r="A4257" s="1">
        <v>4268</v>
      </c>
      <c r="P4257" s="6">
        <f t="shared" si="351"/>
        <v>0</v>
      </c>
      <c r="R4257" s="6">
        <f t="shared" si="352"/>
        <v>0</v>
      </c>
      <c r="S4257" s="57">
        <f t="shared" si="355"/>
        <v>0</v>
      </c>
      <c r="T4257" s="6">
        <f>Table1[[#This Row],[Volume in Units]]*Table1[[#This Row],[Price SDG/Unit]]</f>
        <v>0</v>
      </c>
      <c r="U4257" s="57">
        <f>Table1[[#This Row],[Volume MT/Head]]*Table1[[#This Row],[Price USD/(MT/Head)]]</f>
        <v>0</v>
      </c>
      <c r="W4257" s="28">
        <f>Table1[[#This Row],[Commission SDG/MT]]*Table1[[#This Row],[Volume in Units]]</f>
        <v>0</v>
      </c>
      <c r="Y4257" s="28">
        <f t="shared" si="353"/>
        <v>0</v>
      </c>
      <c r="Z4257" s="6">
        <f>IFERROR((Table1[[#This Row],[Total Cost SDG]]/Table1[[#This Row],[Volume MT/Head]]),0)</f>
        <v>0</v>
      </c>
      <c r="AA4257" s="57" t="e">
        <f t="shared" si="354"/>
        <v>#DIV/0!</v>
      </c>
      <c r="AB4257" s="57">
        <f>IFERROR((Table1[[#This Row],[Total Cost USD]]/Table1[[#This Row],[Volume MT/Head]]),0)</f>
        <v>0</v>
      </c>
      <c r="AD4257" s="6">
        <f>Table1[[#This Row],[Volume MT/Head]]-Table1[[#This Row],[Delivered MT]]</f>
        <v>0</v>
      </c>
      <c r="AE4257" s="6">
        <f>Table1[[#This Row],[Delivered MT]]*Table1[[#This Row],[Average Cost SDG/MT]]</f>
        <v>0</v>
      </c>
    </row>
    <row r="4258" spans="1:31" hidden="1" x14ac:dyDescent="0.2">
      <c r="A4258" s="1">
        <v>4269</v>
      </c>
      <c r="P4258" s="6">
        <f t="shared" si="351"/>
        <v>0</v>
      </c>
      <c r="R4258" s="6">
        <f t="shared" si="352"/>
        <v>0</v>
      </c>
      <c r="S4258" s="57">
        <f t="shared" si="355"/>
        <v>0</v>
      </c>
      <c r="T4258" s="6">
        <f>Table1[[#This Row],[Volume in Units]]*Table1[[#This Row],[Price SDG/Unit]]</f>
        <v>0</v>
      </c>
      <c r="U4258" s="57">
        <f>Table1[[#This Row],[Volume MT/Head]]*Table1[[#This Row],[Price USD/(MT/Head)]]</f>
        <v>0</v>
      </c>
      <c r="W4258" s="28">
        <f>Table1[[#This Row],[Commission SDG/MT]]*Table1[[#This Row],[Volume in Units]]</f>
        <v>0</v>
      </c>
      <c r="Y4258" s="28">
        <f t="shared" si="353"/>
        <v>0</v>
      </c>
      <c r="Z4258" s="6">
        <f>IFERROR((Table1[[#This Row],[Total Cost SDG]]/Table1[[#This Row],[Volume MT/Head]]),0)</f>
        <v>0</v>
      </c>
      <c r="AA4258" s="57" t="e">
        <f t="shared" si="354"/>
        <v>#DIV/0!</v>
      </c>
      <c r="AB4258" s="57">
        <f>IFERROR((Table1[[#This Row],[Total Cost USD]]/Table1[[#This Row],[Volume MT/Head]]),0)</f>
        <v>0</v>
      </c>
      <c r="AD4258" s="6">
        <f>Table1[[#This Row],[Volume MT/Head]]-Table1[[#This Row],[Delivered MT]]</f>
        <v>0</v>
      </c>
      <c r="AE4258" s="6">
        <f>Table1[[#This Row],[Delivered MT]]*Table1[[#This Row],[Average Cost SDG/MT]]</f>
        <v>0</v>
      </c>
    </row>
    <row r="4259" spans="1:31" hidden="1" x14ac:dyDescent="0.2">
      <c r="A4259" s="1">
        <v>4270</v>
      </c>
      <c r="P4259" s="6">
        <f t="shared" si="351"/>
        <v>0</v>
      </c>
      <c r="R4259" s="6">
        <f t="shared" si="352"/>
        <v>0</v>
      </c>
      <c r="S4259" s="57">
        <f t="shared" si="355"/>
        <v>0</v>
      </c>
      <c r="T4259" s="6">
        <f>Table1[[#This Row],[Volume in Units]]*Table1[[#This Row],[Price SDG/Unit]]</f>
        <v>0</v>
      </c>
      <c r="U4259" s="57">
        <f>Table1[[#This Row],[Volume MT/Head]]*Table1[[#This Row],[Price USD/(MT/Head)]]</f>
        <v>0</v>
      </c>
      <c r="W4259" s="28">
        <f>Table1[[#This Row],[Commission SDG/MT]]*Table1[[#This Row],[Volume in Units]]</f>
        <v>0</v>
      </c>
      <c r="Y4259" s="28">
        <f t="shared" si="353"/>
        <v>0</v>
      </c>
      <c r="Z4259" s="6">
        <f>IFERROR((Table1[[#This Row],[Total Cost SDG]]/Table1[[#This Row],[Volume MT/Head]]),0)</f>
        <v>0</v>
      </c>
      <c r="AA4259" s="57" t="e">
        <f t="shared" si="354"/>
        <v>#DIV/0!</v>
      </c>
      <c r="AB4259" s="57">
        <f>IFERROR((Table1[[#This Row],[Total Cost USD]]/Table1[[#This Row],[Volume MT/Head]]),0)</f>
        <v>0</v>
      </c>
      <c r="AD4259" s="6">
        <f>Table1[[#This Row],[Volume MT/Head]]-Table1[[#This Row],[Delivered MT]]</f>
        <v>0</v>
      </c>
      <c r="AE4259" s="6">
        <f>Table1[[#This Row],[Delivered MT]]*Table1[[#This Row],[Average Cost SDG/MT]]</f>
        <v>0</v>
      </c>
    </row>
    <row r="4260" spans="1:31" hidden="1" x14ac:dyDescent="0.2">
      <c r="A4260" s="1">
        <v>4271</v>
      </c>
      <c r="P4260" s="6">
        <f t="shared" si="351"/>
        <v>0</v>
      </c>
      <c r="R4260" s="6">
        <f t="shared" si="352"/>
        <v>0</v>
      </c>
      <c r="S4260" s="57">
        <f t="shared" si="355"/>
        <v>0</v>
      </c>
      <c r="T4260" s="6">
        <f>Table1[[#This Row],[Volume in Units]]*Table1[[#This Row],[Price SDG/Unit]]</f>
        <v>0</v>
      </c>
      <c r="U4260" s="57">
        <f>Table1[[#This Row],[Volume MT/Head]]*Table1[[#This Row],[Price USD/(MT/Head)]]</f>
        <v>0</v>
      </c>
      <c r="W4260" s="28">
        <f>Table1[[#This Row],[Commission SDG/MT]]*Table1[[#This Row],[Volume in Units]]</f>
        <v>0</v>
      </c>
      <c r="Y4260" s="28">
        <f t="shared" si="353"/>
        <v>0</v>
      </c>
      <c r="Z4260" s="6">
        <f>IFERROR((Table1[[#This Row],[Total Cost SDG]]/Table1[[#This Row],[Volume MT/Head]]),0)</f>
        <v>0</v>
      </c>
      <c r="AA4260" s="57" t="e">
        <f t="shared" si="354"/>
        <v>#DIV/0!</v>
      </c>
      <c r="AB4260" s="57">
        <f>IFERROR((Table1[[#This Row],[Total Cost USD]]/Table1[[#This Row],[Volume MT/Head]]),0)</f>
        <v>0</v>
      </c>
      <c r="AD4260" s="6">
        <f>Table1[[#This Row],[Volume MT/Head]]-Table1[[#This Row],[Delivered MT]]</f>
        <v>0</v>
      </c>
      <c r="AE4260" s="6">
        <f>Table1[[#This Row],[Delivered MT]]*Table1[[#This Row],[Average Cost SDG/MT]]</f>
        <v>0</v>
      </c>
    </row>
    <row r="4261" spans="1:31" hidden="1" x14ac:dyDescent="0.2">
      <c r="A4261" s="1">
        <v>4272</v>
      </c>
      <c r="P4261" s="6">
        <f t="shared" si="351"/>
        <v>0</v>
      </c>
      <c r="R4261" s="6">
        <f t="shared" si="352"/>
        <v>0</v>
      </c>
      <c r="S4261" s="57">
        <f t="shared" si="355"/>
        <v>0</v>
      </c>
      <c r="T4261" s="6">
        <f>Table1[[#This Row],[Volume in Units]]*Table1[[#This Row],[Price SDG/Unit]]</f>
        <v>0</v>
      </c>
      <c r="U4261" s="57">
        <f>Table1[[#This Row],[Volume MT/Head]]*Table1[[#This Row],[Price USD/(MT/Head)]]</f>
        <v>0</v>
      </c>
      <c r="W4261" s="28">
        <f>Table1[[#This Row],[Commission SDG/MT]]*Table1[[#This Row],[Volume in Units]]</f>
        <v>0</v>
      </c>
      <c r="Y4261" s="28">
        <f t="shared" si="353"/>
        <v>0</v>
      </c>
      <c r="Z4261" s="6">
        <f>IFERROR((Table1[[#This Row],[Total Cost SDG]]/Table1[[#This Row],[Volume MT/Head]]),0)</f>
        <v>0</v>
      </c>
      <c r="AA4261" s="57" t="e">
        <f t="shared" si="354"/>
        <v>#DIV/0!</v>
      </c>
      <c r="AB4261" s="57">
        <f>IFERROR((Table1[[#This Row],[Total Cost USD]]/Table1[[#This Row],[Volume MT/Head]]),0)</f>
        <v>0</v>
      </c>
      <c r="AD4261" s="6">
        <f>Table1[[#This Row],[Volume MT/Head]]-Table1[[#This Row],[Delivered MT]]</f>
        <v>0</v>
      </c>
      <c r="AE4261" s="6">
        <f>Table1[[#This Row],[Delivered MT]]*Table1[[#This Row],[Average Cost SDG/MT]]</f>
        <v>0</v>
      </c>
    </row>
    <row r="4262" spans="1:31" hidden="1" x14ac:dyDescent="0.2">
      <c r="A4262" s="1">
        <v>4273</v>
      </c>
      <c r="P4262" s="6">
        <f t="shared" si="351"/>
        <v>0</v>
      </c>
      <c r="R4262" s="6">
        <f t="shared" si="352"/>
        <v>0</v>
      </c>
      <c r="S4262" s="57">
        <f t="shared" si="355"/>
        <v>0</v>
      </c>
      <c r="T4262" s="6">
        <f>Table1[[#This Row],[Volume in Units]]*Table1[[#This Row],[Price SDG/Unit]]</f>
        <v>0</v>
      </c>
      <c r="U4262" s="57">
        <f>Table1[[#This Row],[Volume MT/Head]]*Table1[[#This Row],[Price USD/(MT/Head)]]</f>
        <v>0</v>
      </c>
      <c r="W4262" s="28">
        <f>Table1[[#This Row],[Commission SDG/MT]]*Table1[[#This Row],[Volume in Units]]</f>
        <v>0</v>
      </c>
      <c r="Y4262" s="28">
        <f t="shared" si="353"/>
        <v>0</v>
      </c>
      <c r="Z4262" s="6">
        <f>IFERROR((Table1[[#This Row],[Total Cost SDG]]/Table1[[#This Row],[Volume MT/Head]]),0)</f>
        <v>0</v>
      </c>
      <c r="AA4262" s="57" t="e">
        <f t="shared" si="354"/>
        <v>#DIV/0!</v>
      </c>
      <c r="AB4262" s="57">
        <f>IFERROR((Table1[[#This Row],[Total Cost USD]]/Table1[[#This Row],[Volume MT/Head]]),0)</f>
        <v>0</v>
      </c>
      <c r="AD4262" s="6">
        <f>Table1[[#This Row],[Volume MT/Head]]-Table1[[#This Row],[Delivered MT]]</f>
        <v>0</v>
      </c>
      <c r="AE4262" s="6">
        <f>Table1[[#This Row],[Delivered MT]]*Table1[[#This Row],[Average Cost SDG/MT]]</f>
        <v>0</v>
      </c>
    </row>
    <row r="4263" spans="1:31" hidden="1" x14ac:dyDescent="0.2">
      <c r="A4263" s="1">
        <v>4274</v>
      </c>
      <c r="P4263" s="6">
        <f t="shared" si="351"/>
        <v>0</v>
      </c>
      <c r="R4263" s="6">
        <f t="shared" si="352"/>
        <v>0</v>
      </c>
      <c r="S4263" s="57">
        <f t="shared" si="355"/>
        <v>0</v>
      </c>
      <c r="T4263" s="6">
        <f>Table1[[#This Row],[Volume in Units]]*Table1[[#This Row],[Price SDG/Unit]]</f>
        <v>0</v>
      </c>
      <c r="U4263" s="57">
        <f>Table1[[#This Row],[Volume MT/Head]]*Table1[[#This Row],[Price USD/(MT/Head)]]</f>
        <v>0</v>
      </c>
      <c r="W4263" s="28">
        <f>Table1[[#This Row],[Commission SDG/MT]]*Table1[[#This Row],[Volume in Units]]</f>
        <v>0</v>
      </c>
      <c r="Y4263" s="28">
        <f t="shared" si="353"/>
        <v>0</v>
      </c>
      <c r="Z4263" s="6">
        <f>IFERROR((Table1[[#This Row],[Total Cost SDG]]/Table1[[#This Row],[Volume MT/Head]]),0)</f>
        <v>0</v>
      </c>
      <c r="AA4263" s="57" t="e">
        <f t="shared" si="354"/>
        <v>#DIV/0!</v>
      </c>
      <c r="AB4263" s="57">
        <f>IFERROR((Table1[[#This Row],[Total Cost USD]]/Table1[[#This Row],[Volume MT/Head]]),0)</f>
        <v>0</v>
      </c>
      <c r="AD4263" s="6">
        <f>Table1[[#This Row],[Volume MT/Head]]-Table1[[#This Row],[Delivered MT]]</f>
        <v>0</v>
      </c>
      <c r="AE4263" s="6">
        <f>Table1[[#This Row],[Delivered MT]]*Table1[[#This Row],[Average Cost SDG/MT]]</f>
        <v>0</v>
      </c>
    </row>
    <row r="4264" spans="1:31" hidden="1" x14ac:dyDescent="0.2">
      <c r="A4264" s="1">
        <v>4275</v>
      </c>
      <c r="P4264" s="6">
        <f t="shared" si="351"/>
        <v>0</v>
      </c>
      <c r="R4264" s="6">
        <f t="shared" si="352"/>
        <v>0</v>
      </c>
      <c r="S4264" s="57">
        <f t="shared" si="355"/>
        <v>0</v>
      </c>
      <c r="T4264" s="6">
        <f>Table1[[#This Row],[Volume in Units]]*Table1[[#This Row],[Price SDG/Unit]]</f>
        <v>0</v>
      </c>
      <c r="U4264" s="57">
        <f>Table1[[#This Row],[Volume MT/Head]]*Table1[[#This Row],[Price USD/(MT/Head)]]</f>
        <v>0</v>
      </c>
      <c r="W4264" s="28">
        <f>Table1[[#This Row],[Commission SDG/MT]]*Table1[[#This Row],[Volume in Units]]</f>
        <v>0</v>
      </c>
      <c r="Y4264" s="28">
        <f t="shared" si="353"/>
        <v>0</v>
      </c>
      <c r="Z4264" s="6">
        <f>IFERROR((Table1[[#This Row],[Total Cost SDG]]/Table1[[#This Row],[Volume MT/Head]]),0)</f>
        <v>0</v>
      </c>
      <c r="AA4264" s="57" t="e">
        <f t="shared" si="354"/>
        <v>#DIV/0!</v>
      </c>
      <c r="AB4264" s="57">
        <f>IFERROR((Table1[[#This Row],[Total Cost USD]]/Table1[[#This Row],[Volume MT/Head]]),0)</f>
        <v>0</v>
      </c>
      <c r="AD4264" s="6">
        <f>Table1[[#This Row],[Volume MT/Head]]-Table1[[#This Row],[Delivered MT]]</f>
        <v>0</v>
      </c>
      <c r="AE4264" s="6">
        <f>Table1[[#This Row],[Delivered MT]]*Table1[[#This Row],[Average Cost SDG/MT]]</f>
        <v>0</v>
      </c>
    </row>
    <row r="4265" spans="1:31" hidden="1" x14ac:dyDescent="0.2">
      <c r="A4265" s="1">
        <v>4276</v>
      </c>
      <c r="P4265" s="6">
        <f t="shared" si="351"/>
        <v>0</v>
      </c>
      <c r="R4265" s="6">
        <f t="shared" si="352"/>
        <v>0</v>
      </c>
      <c r="S4265" s="57">
        <f t="shared" si="355"/>
        <v>0</v>
      </c>
      <c r="T4265" s="6">
        <f>Table1[[#This Row],[Volume in Units]]*Table1[[#This Row],[Price SDG/Unit]]</f>
        <v>0</v>
      </c>
      <c r="U4265" s="57">
        <f>Table1[[#This Row],[Volume MT/Head]]*Table1[[#This Row],[Price USD/(MT/Head)]]</f>
        <v>0</v>
      </c>
      <c r="W4265" s="28">
        <f>Table1[[#This Row],[Commission SDG/MT]]*Table1[[#This Row],[Volume in Units]]</f>
        <v>0</v>
      </c>
      <c r="Y4265" s="28">
        <f t="shared" si="353"/>
        <v>0</v>
      </c>
      <c r="Z4265" s="6">
        <f>IFERROR((Table1[[#This Row],[Total Cost SDG]]/Table1[[#This Row],[Volume MT/Head]]),0)</f>
        <v>0</v>
      </c>
      <c r="AA4265" s="57" t="e">
        <f t="shared" si="354"/>
        <v>#DIV/0!</v>
      </c>
      <c r="AB4265" s="57">
        <f>IFERROR((Table1[[#This Row],[Total Cost USD]]/Table1[[#This Row],[Volume MT/Head]]),0)</f>
        <v>0</v>
      </c>
      <c r="AD4265" s="6">
        <f>Table1[[#This Row],[Volume MT/Head]]-Table1[[#This Row],[Delivered MT]]</f>
        <v>0</v>
      </c>
      <c r="AE4265" s="6">
        <f>Table1[[#This Row],[Delivered MT]]*Table1[[#This Row],[Average Cost SDG/MT]]</f>
        <v>0</v>
      </c>
    </row>
    <row r="4266" spans="1:31" hidden="1" x14ac:dyDescent="0.2">
      <c r="A4266" s="1">
        <v>4277</v>
      </c>
      <c r="P4266" s="6">
        <f t="shared" si="351"/>
        <v>0</v>
      </c>
      <c r="R4266" s="6">
        <f t="shared" si="352"/>
        <v>0</v>
      </c>
      <c r="S4266" s="57">
        <f t="shared" si="355"/>
        <v>0</v>
      </c>
      <c r="T4266" s="6">
        <f>Table1[[#This Row],[Volume in Units]]*Table1[[#This Row],[Price SDG/Unit]]</f>
        <v>0</v>
      </c>
      <c r="U4266" s="57">
        <f>Table1[[#This Row],[Volume MT/Head]]*Table1[[#This Row],[Price USD/(MT/Head)]]</f>
        <v>0</v>
      </c>
      <c r="W4266" s="28">
        <f>Table1[[#This Row],[Commission SDG/MT]]*Table1[[#This Row],[Volume in Units]]</f>
        <v>0</v>
      </c>
      <c r="Y4266" s="28">
        <f t="shared" si="353"/>
        <v>0</v>
      </c>
      <c r="Z4266" s="6">
        <f>IFERROR((Table1[[#This Row],[Total Cost SDG]]/Table1[[#This Row],[Volume MT/Head]]),0)</f>
        <v>0</v>
      </c>
      <c r="AA4266" s="57" t="e">
        <f t="shared" si="354"/>
        <v>#DIV/0!</v>
      </c>
      <c r="AB4266" s="57">
        <f>IFERROR((Table1[[#This Row],[Total Cost USD]]/Table1[[#This Row],[Volume MT/Head]]),0)</f>
        <v>0</v>
      </c>
      <c r="AD4266" s="6">
        <f>Table1[[#This Row],[Volume MT/Head]]-Table1[[#This Row],[Delivered MT]]</f>
        <v>0</v>
      </c>
      <c r="AE4266" s="6">
        <f>Table1[[#This Row],[Delivered MT]]*Table1[[#This Row],[Average Cost SDG/MT]]</f>
        <v>0</v>
      </c>
    </row>
    <row r="4267" spans="1:31" hidden="1" x14ac:dyDescent="0.2">
      <c r="A4267" s="1">
        <v>4278</v>
      </c>
      <c r="P4267" s="6">
        <f t="shared" si="351"/>
        <v>0</v>
      </c>
      <c r="R4267" s="6">
        <f t="shared" si="352"/>
        <v>0</v>
      </c>
      <c r="S4267" s="57">
        <f t="shared" si="355"/>
        <v>0</v>
      </c>
      <c r="T4267" s="6">
        <f>Table1[[#This Row],[Volume in Units]]*Table1[[#This Row],[Price SDG/Unit]]</f>
        <v>0</v>
      </c>
      <c r="U4267" s="57">
        <f>Table1[[#This Row],[Volume MT/Head]]*Table1[[#This Row],[Price USD/(MT/Head)]]</f>
        <v>0</v>
      </c>
      <c r="W4267" s="28">
        <f>Table1[[#This Row],[Commission SDG/MT]]*Table1[[#This Row],[Volume in Units]]</f>
        <v>0</v>
      </c>
      <c r="Y4267" s="28">
        <f t="shared" si="353"/>
        <v>0</v>
      </c>
      <c r="Z4267" s="6">
        <f>IFERROR((Table1[[#This Row],[Total Cost SDG]]/Table1[[#This Row],[Volume MT/Head]]),0)</f>
        <v>0</v>
      </c>
      <c r="AA4267" s="57" t="e">
        <f t="shared" si="354"/>
        <v>#DIV/0!</v>
      </c>
      <c r="AB4267" s="57">
        <f>IFERROR((Table1[[#This Row],[Total Cost USD]]/Table1[[#This Row],[Volume MT/Head]]),0)</f>
        <v>0</v>
      </c>
      <c r="AD4267" s="6">
        <f>Table1[[#This Row],[Volume MT/Head]]-Table1[[#This Row],[Delivered MT]]</f>
        <v>0</v>
      </c>
      <c r="AE4267" s="6">
        <f>Table1[[#This Row],[Delivered MT]]*Table1[[#This Row],[Average Cost SDG/MT]]</f>
        <v>0</v>
      </c>
    </row>
    <row r="4268" spans="1:31" hidden="1" x14ac:dyDescent="0.2">
      <c r="A4268" s="1">
        <v>4279</v>
      </c>
      <c r="P4268" s="6">
        <f t="shared" si="351"/>
        <v>0</v>
      </c>
      <c r="R4268" s="6">
        <f t="shared" si="352"/>
        <v>0</v>
      </c>
      <c r="S4268" s="57">
        <f t="shared" si="355"/>
        <v>0</v>
      </c>
      <c r="T4268" s="6">
        <f>Table1[[#This Row],[Volume in Units]]*Table1[[#This Row],[Price SDG/Unit]]</f>
        <v>0</v>
      </c>
      <c r="U4268" s="57">
        <f>Table1[[#This Row],[Volume MT/Head]]*Table1[[#This Row],[Price USD/(MT/Head)]]</f>
        <v>0</v>
      </c>
      <c r="W4268" s="28">
        <f>Table1[[#This Row],[Commission SDG/MT]]*Table1[[#This Row],[Volume in Units]]</f>
        <v>0</v>
      </c>
      <c r="Y4268" s="28">
        <f t="shared" si="353"/>
        <v>0</v>
      </c>
      <c r="Z4268" s="6">
        <f>IFERROR((Table1[[#This Row],[Total Cost SDG]]/Table1[[#This Row],[Volume MT/Head]]),0)</f>
        <v>0</v>
      </c>
      <c r="AA4268" s="57" t="e">
        <f t="shared" si="354"/>
        <v>#DIV/0!</v>
      </c>
      <c r="AB4268" s="57">
        <f>IFERROR((Table1[[#This Row],[Total Cost USD]]/Table1[[#This Row],[Volume MT/Head]]),0)</f>
        <v>0</v>
      </c>
      <c r="AD4268" s="6">
        <f>Table1[[#This Row],[Volume MT/Head]]-Table1[[#This Row],[Delivered MT]]</f>
        <v>0</v>
      </c>
      <c r="AE4268" s="6">
        <f>Table1[[#This Row],[Delivered MT]]*Table1[[#This Row],[Average Cost SDG/MT]]</f>
        <v>0</v>
      </c>
    </row>
    <row r="4269" spans="1:31" hidden="1" x14ac:dyDescent="0.2">
      <c r="A4269" s="1">
        <v>4280</v>
      </c>
      <c r="P4269" s="6">
        <f t="shared" si="351"/>
        <v>0</v>
      </c>
      <c r="R4269" s="6">
        <f t="shared" si="352"/>
        <v>0</v>
      </c>
      <c r="S4269" s="57">
        <f t="shared" si="355"/>
        <v>0</v>
      </c>
      <c r="T4269" s="6">
        <f>Table1[[#This Row],[Volume in Units]]*Table1[[#This Row],[Price SDG/Unit]]</f>
        <v>0</v>
      </c>
      <c r="U4269" s="57">
        <f>Table1[[#This Row],[Volume MT/Head]]*Table1[[#This Row],[Price USD/(MT/Head)]]</f>
        <v>0</v>
      </c>
      <c r="W4269" s="28">
        <f>Table1[[#This Row],[Commission SDG/MT]]*Table1[[#This Row],[Volume in Units]]</f>
        <v>0</v>
      </c>
      <c r="Y4269" s="28">
        <f t="shared" si="353"/>
        <v>0</v>
      </c>
      <c r="Z4269" s="6">
        <f>IFERROR((Table1[[#This Row],[Total Cost SDG]]/Table1[[#This Row],[Volume MT/Head]]),0)</f>
        <v>0</v>
      </c>
      <c r="AA4269" s="57" t="e">
        <f t="shared" si="354"/>
        <v>#DIV/0!</v>
      </c>
      <c r="AB4269" s="57">
        <f>IFERROR((Table1[[#This Row],[Total Cost USD]]/Table1[[#This Row],[Volume MT/Head]]),0)</f>
        <v>0</v>
      </c>
      <c r="AD4269" s="6">
        <f>Table1[[#This Row],[Volume MT/Head]]-Table1[[#This Row],[Delivered MT]]</f>
        <v>0</v>
      </c>
      <c r="AE4269" s="6">
        <f>Table1[[#This Row],[Delivered MT]]*Table1[[#This Row],[Average Cost SDG/MT]]</f>
        <v>0</v>
      </c>
    </row>
    <row r="4270" spans="1:31" hidden="1" x14ac:dyDescent="0.2">
      <c r="A4270" s="1">
        <v>4281</v>
      </c>
      <c r="P4270" s="6">
        <f t="shared" si="351"/>
        <v>0</v>
      </c>
      <c r="R4270" s="6">
        <f t="shared" si="352"/>
        <v>0</v>
      </c>
      <c r="S4270" s="57">
        <f t="shared" si="355"/>
        <v>0</v>
      </c>
      <c r="T4270" s="6">
        <f>Table1[[#This Row],[Volume in Units]]*Table1[[#This Row],[Price SDG/Unit]]</f>
        <v>0</v>
      </c>
      <c r="U4270" s="57">
        <f>Table1[[#This Row],[Volume MT/Head]]*Table1[[#This Row],[Price USD/(MT/Head)]]</f>
        <v>0</v>
      </c>
      <c r="W4270" s="28">
        <f>Table1[[#This Row],[Commission SDG/MT]]*Table1[[#This Row],[Volume in Units]]</f>
        <v>0</v>
      </c>
      <c r="Y4270" s="28">
        <f t="shared" si="353"/>
        <v>0</v>
      </c>
      <c r="Z4270" s="6">
        <f>IFERROR((Table1[[#This Row],[Total Cost SDG]]/Table1[[#This Row],[Volume MT/Head]]),0)</f>
        <v>0</v>
      </c>
      <c r="AA4270" s="57" t="e">
        <f t="shared" si="354"/>
        <v>#DIV/0!</v>
      </c>
      <c r="AB4270" s="57">
        <f>IFERROR((Table1[[#This Row],[Total Cost USD]]/Table1[[#This Row],[Volume MT/Head]]),0)</f>
        <v>0</v>
      </c>
      <c r="AD4270" s="6">
        <f>Table1[[#This Row],[Volume MT/Head]]-Table1[[#This Row],[Delivered MT]]</f>
        <v>0</v>
      </c>
      <c r="AE4270" s="6">
        <f>Table1[[#This Row],[Delivered MT]]*Table1[[#This Row],[Average Cost SDG/MT]]</f>
        <v>0</v>
      </c>
    </row>
    <row r="4271" spans="1:31" hidden="1" x14ac:dyDescent="0.2">
      <c r="A4271" s="1">
        <v>4282</v>
      </c>
      <c r="P4271" s="6">
        <f t="shared" si="351"/>
        <v>0</v>
      </c>
      <c r="R4271" s="6">
        <f t="shared" si="352"/>
        <v>0</v>
      </c>
      <c r="S4271" s="57">
        <f t="shared" si="355"/>
        <v>0</v>
      </c>
      <c r="T4271" s="6">
        <f>Table1[[#This Row],[Volume in Units]]*Table1[[#This Row],[Price SDG/Unit]]</f>
        <v>0</v>
      </c>
      <c r="U4271" s="57">
        <f>Table1[[#This Row],[Volume MT/Head]]*Table1[[#This Row],[Price USD/(MT/Head)]]</f>
        <v>0</v>
      </c>
      <c r="W4271" s="28">
        <f>Table1[[#This Row],[Commission SDG/MT]]*Table1[[#This Row],[Volume in Units]]</f>
        <v>0</v>
      </c>
      <c r="Y4271" s="28">
        <f t="shared" si="353"/>
        <v>0</v>
      </c>
      <c r="Z4271" s="6">
        <f>IFERROR((Table1[[#This Row],[Total Cost SDG]]/Table1[[#This Row],[Volume MT/Head]]),0)</f>
        <v>0</v>
      </c>
      <c r="AA4271" s="57" t="e">
        <f t="shared" si="354"/>
        <v>#DIV/0!</v>
      </c>
      <c r="AB4271" s="57">
        <f>IFERROR((Table1[[#This Row],[Total Cost USD]]/Table1[[#This Row],[Volume MT/Head]]),0)</f>
        <v>0</v>
      </c>
      <c r="AD4271" s="6">
        <f>Table1[[#This Row],[Volume MT/Head]]-Table1[[#This Row],[Delivered MT]]</f>
        <v>0</v>
      </c>
      <c r="AE4271" s="6">
        <f>Table1[[#This Row],[Delivered MT]]*Table1[[#This Row],[Average Cost SDG/MT]]</f>
        <v>0</v>
      </c>
    </row>
    <row r="4272" spans="1:31" hidden="1" x14ac:dyDescent="0.2">
      <c r="A4272" s="1">
        <v>4283</v>
      </c>
      <c r="P4272" s="6">
        <f t="shared" si="351"/>
        <v>0</v>
      </c>
      <c r="R4272" s="6">
        <f t="shared" si="352"/>
        <v>0</v>
      </c>
      <c r="S4272" s="57">
        <f t="shared" si="355"/>
        <v>0</v>
      </c>
      <c r="T4272" s="6">
        <f>Table1[[#This Row],[Volume in Units]]*Table1[[#This Row],[Price SDG/Unit]]</f>
        <v>0</v>
      </c>
      <c r="U4272" s="57">
        <f>Table1[[#This Row],[Volume MT/Head]]*Table1[[#This Row],[Price USD/(MT/Head)]]</f>
        <v>0</v>
      </c>
      <c r="W4272" s="28">
        <f>Table1[[#This Row],[Commission SDG/MT]]*Table1[[#This Row],[Volume in Units]]</f>
        <v>0</v>
      </c>
      <c r="Y4272" s="28">
        <f t="shared" si="353"/>
        <v>0</v>
      </c>
      <c r="Z4272" s="6">
        <f>IFERROR((Table1[[#This Row],[Total Cost SDG]]/Table1[[#This Row],[Volume MT/Head]]),0)</f>
        <v>0</v>
      </c>
      <c r="AA4272" s="57" t="e">
        <f t="shared" si="354"/>
        <v>#DIV/0!</v>
      </c>
      <c r="AB4272" s="57">
        <f>IFERROR((Table1[[#This Row],[Total Cost USD]]/Table1[[#This Row],[Volume MT/Head]]),0)</f>
        <v>0</v>
      </c>
      <c r="AD4272" s="6">
        <f>Table1[[#This Row],[Volume MT/Head]]-Table1[[#This Row],[Delivered MT]]</f>
        <v>0</v>
      </c>
      <c r="AE4272" s="6">
        <f>Table1[[#This Row],[Delivered MT]]*Table1[[#This Row],[Average Cost SDG/MT]]</f>
        <v>0</v>
      </c>
    </row>
    <row r="4273" spans="1:31" hidden="1" x14ac:dyDescent="0.2">
      <c r="A4273" s="1">
        <v>4284</v>
      </c>
      <c r="P4273" s="6">
        <f t="shared" si="351"/>
        <v>0</v>
      </c>
      <c r="R4273" s="6">
        <f t="shared" si="352"/>
        <v>0</v>
      </c>
      <c r="S4273" s="57">
        <f t="shared" si="355"/>
        <v>0</v>
      </c>
      <c r="T4273" s="6">
        <f>Table1[[#This Row],[Volume in Units]]*Table1[[#This Row],[Price SDG/Unit]]</f>
        <v>0</v>
      </c>
      <c r="U4273" s="57">
        <f>Table1[[#This Row],[Volume MT/Head]]*Table1[[#This Row],[Price USD/(MT/Head)]]</f>
        <v>0</v>
      </c>
      <c r="W4273" s="28">
        <f>Table1[[#This Row],[Commission SDG/MT]]*Table1[[#This Row],[Volume in Units]]</f>
        <v>0</v>
      </c>
      <c r="Y4273" s="28">
        <f t="shared" si="353"/>
        <v>0</v>
      </c>
      <c r="Z4273" s="6">
        <f>IFERROR((Table1[[#This Row],[Total Cost SDG]]/Table1[[#This Row],[Volume MT/Head]]),0)</f>
        <v>0</v>
      </c>
      <c r="AA4273" s="57" t="e">
        <f t="shared" si="354"/>
        <v>#DIV/0!</v>
      </c>
      <c r="AB4273" s="57">
        <f>IFERROR((Table1[[#This Row],[Total Cost USD]]/Table1[[#This Row],[Volume MT/Head]]),0)</f>
        <v>0</v>
      </c>
      <c r="AD4273" s="6">
        <f>Table1[[#This Row],[Volume MT/Head]]-Table1[[#This Row],[Delivered MT]]</f>
        <v>0</v>
      </c>
      <c r="AE4273" s="6">
        <f>Table1[[#This Row],[Delivered MT]]*Table1[[#This Row],[Average Cost SDG/MT]]</f>
        <v>0</v>
      </c>
    </row>
    <row r="4274" spans="1:31" hidden="1" x14ac:dyDescent="0.2">
      <c r="A4274" s="1">
        <v>4285</v>
      </c>
      <c r="P4274" s="6">
        <f t="shared" si="351"/>
        <v>0</v>
      </c>
      <c r="R4274" s="6">
        <f t="shared" si="352"/>
        <v>0</v>
      </c>
      <c r="S4274" s="57">
        <f t="shared" si="355"/>
        <v>0</v>
      </c>
      <c r="T4274" s="6">
        <f>Table1[[#This Row],[Volume in Units]]*Table1[[#This Row],[Price SDG/Unit]]</f>
        <v>0</v>
      </c>
      <c r="U4274" s="57">
        <f>Table1[[#This Row],[Volume MT/Head]]*Table1[[#This Row],[Price USD/(MT/Head)]]</f>
        <v>0</v>
      </c>
      <c r="W4274" s="28">
        <f>Table1[[#This Row],[Commission SDG/MT]]*Table1[[#This Row],[Volume in Units]]</f>
        <v>0</v>
      </c>
      <c r="Y4274" s="28">
        <f t="shared" si="353"/>
        <v>0</v>
      </c>
      <c r="Z4274" s="6">
        <f>IFERROR((Table1[[#This Row],[Total Cost SDG]]/Table1[[#This Row],[Volume MT/Head]]),0)</f>
        <v>0</v>
      </c>
      <c r="AA4274" s="57" t="e">
        <f t="shared" si="354"/>
        <v>#DIV/0!</v>
      </c>
      <c r="AB4274" s="57">
        <f>IFERROR((Table1[[#This Row],[Total Cost USD]]/Table1[[#This Row],[Volume MT/Head]]),0)</f>
        <v>0</v>
      </c>
      <c r="AD4274" s="6">
        <f>Table1[[#This Row],[Volume MT/Head]]-Table1[[#This Row],[Delivered MT]]</f>
        <v>0</v>
      </c>
      <c r="AE4274" s="6">
        <f>Table1[[#This Row],[Delivered MT]]*Table1[[#This Row],[Average Cost SDG/MT]]</f>
        <v>0</v>
      </c>
    </row>
    <row r="4275" spans="1:31" hidden="1" x14ac:dyDescent="0.2">
      <c r="A4275" s="1">
        <v>4286</v>
      </c>
      <c r="P4275" s="6">
        <f t="shared" si="351"/>
        <v>0</v>
      </c>
      <c r="R4275" s="6">
        <f t="shared" si="352"/>
        <v>0</v>
      </c>
      <c r="S4275" s="57">
        <f t="shared" si="355"/>
        <v>0</v>
      </c>
      <c r="T4275" s="6">
        <f>Table1[[#This Row],[Volume in Units]]*Table1[[#This Row],[Price SDG/Unit]]</f>
        <v>0</v>
      </c>
      <c r="U4275" s="57">
        <f>Table1[[#This Row],[Volume MT/Head]]*Table1[[#This Row],[Price USD/(MT/Head)]]</f>
        <v>0</v>
      </c>
      <c r="W4275" s="28">
        <f>Table1[[#This Row],[Commission SDG/MT]]*Table1[[#This Row],[Volume in Units]]</f>
        <v>0</v>
      </c>
      <c r="Y4275" s="28">
        <f t="shared" si="353"/>
        <v>0</v>
      </c>
      <c r="Z4275" s="6">
        <f>IFERROR((Table1[[#This Row],[Total Cost SDG]]/Table1[[#This Row],[Volume MT/Head]]),0)</f>
        <v>0</v>
      </c>
      <c r="AA4275" s="57" t="e">
        <f t="shared" si="354"/>
        <v>#DIV/0!</v>
      </c>
      <c r="AB4275" s="57">
        <f>IFERROR((Table1[[#This Row],[Total Cost USD]]/Table1[[#This Row],[Volume MT/Head]]),0)</f>
        <v>0</v>
      </c>
      <c r="AD4275" s="6">
        <f>Table1[[#This Row],[Volume MT/Head]]-Table1[[#This Row],[Delivered MT]]</f>
        <v>0</v>
      </c>
      <c r="AE4275" s="6">
        <f>Table1[[#This Row],[Delivered MT]]*Table1[[#This Row],[Average Cost SDG/MT]]</f>
        <v>0</v>
      </c>
    </row>
    <row r="4276" spans="1:31" hidden="1" x14ac:dyDescent="0.2">
      <c r="A4276" s="1">
        <v>4287</v>
      </c>
      <c r="P4276" s="6">
        <f t="shared" si="351"/>
        <v>0</v>
      </c>
      <c r="R4276" s="6">
        <f t="shared" si="352"/>
        <v>0</v>
      </c>
      <c r="S4276" s="57">
        <f t="shared" si="355"/>
        <v>0</v>
      </c>
      <c r="T4276" s="6">
        <f>Table1[[#This Row],[Volume in Units]]*Table1[[#This Row],[Price SDG/Unit]]</f>
        <v>0</v>
      </c>
      <c r="U4276" s="57">
        <f>Table1[[#This Row],[Volume MT/Head]]*Table1[[#This Row],[Price USD/(MT/Head)]]</f>
        <v>0</v>
      </c>
      <c r="W4276" s="28">
        <f>Table1[[#This Row],[Commission SDG/MT]]*Table1[[#This Row],[Volume in Units]]</f>
        <v>0</v>
      </c>
      <c r="Y4276" s="28">
        <f t="shared" si="353"/>
        <v>0</v>
      </c>
      <c r="Z4276" s="6">
        <f>IFERROR((Table1[[#This Row],[Total Cost SDG]]/Table1[[#This Row],[Volume MT/Head]]),0)</f>
        <v>0</v>
      </c>
      <c r="AA4276" s="57" t="e">
        <f t="shared" si="354"/>
        <v>#DIV/0!</v>
      </c>
      <c r="AB4276" s="57">
        <f>IFERROR((Table1[[#This Row],[Total Cost USD]]/Table1[[#This Row],[Volume MT/Head]]),0)</f>
        <v>0</v>
      </c>
      <c r="AD4276" s="6">
        <f>Table1[[#This Row],[Volume MT/Head]]-Table1[[#This Row],[Delivered MT]]</f>
        <v>0</v>
      </c>
      <c r="AE4276" s="6">
        <f>Table1[[#This Row],[Delivered MT]]*Table1[[#This Row],[Average Cost SDG/MT]]</f>
        <v>0</v>
      </c>
    </row>
    <row r="4277" spans="1:31" hidden="1" x14ac:dyDescent="0.2">
      <c r="A4277" s="1">
        <v>4288</v>
      </c>
      <c r="P4277" s="6">
        <f t="shared" si="351"/>
        <v>0</v>
      </c>
      <c r="R4277" s="6">
        <f t="shared" si="352"/>
        <v>0</v>
      </c>
      <c r="S4277" s="57">
        <f t="shared" si="355"/>
        <v>0</v>
      </c>
      <c r="T4277" s="6">
        <f>Table1[[#This Row],[Volume in Units]]*Table1[[#This Row],[Price SDG/Unit]]</f>
        <v>0</v>
      </c>
      <c r="U4277" s="57">
        <f>Table1[[#This Row],[Volume MT/Head]]*Table1[[#This Row],[Price USD/(MT/Head)]]</f>
        <v>0</v>
      </c>
      <c r="W4277" s="28">
        <f>Table1[[#This Row],[Commission SDG/MT]]*Table1[[#This Row],[Volume in Units]]</f>
        <v>0</v>
      </c>
      <c r="Y4277" s="28">
        <f t="shared" si="353"/>
        <v>0</v>
      </c>
      <c r="Z4277" s="6">
        <f>IFERROR((Table1[[#This Row],[Total Cost SDG]]/Table1[[#This Row],[Volume MT/Head]]),0)</f>
        <v>0</v>
      </c>
      <c r="AA4277" s="57" t="e">
        <f t="shared" si="354"/>
        <v>#DIV/0!</v>
      </c>
      <c r="AB4277" s="57">
        <f>IFERROR((Table1[[#This Row],[Total Cost USD]]/Table1[[#This Row],[Volume MT/Head]]),0)</f>
        <v>0</v>
      </c>
      <c r="AD4277" s="6">
        <f>Table1[[#This Row],[Volume MT/Head]]-Table1[[#This Row],[Delivered MT]]</f>
        <v>0</v>
      </c>
      <c r="AE4277" s="6">
        <f>Table1[[#This Row],[Delivered MT]]*Table1[[#This Row],[Average Cost SDG/MT]]</f>
        <v>0</v>
      </c>
    </row>
    <row r="4278" spans="1:31" hidden="1" x14ac:dyDescent="0.2">
      <c r="A4278" s="1">
        <v>4289</v>
      </c>
      <c r="P4278" s="6">
        <f t="shared" si="351"/>
        <v>0</v>
      </c>
      <c r="R4278" s="6">
        <f t="shared" si="352"/>
        <v>0</v>
      </c>
      <c r="S4278" s="57">
        <f t="shared" si="355"/>
        <v>0</v>
      </c>
      <c r="T4278" s="6">
        <f>Table1[[#This Row],[Volume in Units]]*Table1[[#This Row],[Price SDG/Unit]]</f>
        <v>0</v>
      </c>
      <c r="U4278" s="57">
        <f>Table1[[#This Row],[Volume MT/Head]]*Table1[[#This Row],[Price USD/(MT/Head)]]</f>
        <v>0</v>
      </c>
      <c r="W4278" s="28">
        <f>Table1[[#This Row],[Commission SDG/MT]]*Table1[[#This Row],[Volume in Units]]</f>
        <v>0</v>
      </c>
      <c r="Y4278" s="28">
        <f t="shared" si="353"/>
        <v>0</v>
      </c>
      <c r="Z4278" s="6">
        <f>IFERROR((Table1[[#This Row],[Total Cost SDG]]/Table1[[#This Row],[Volume MT/Head]]),0)</f>
        <v>0</v>
      </c>
      <c r="AA4278" s="57" t="e">
        <f t="shared" si="354"/>
        <v>#DIV/0!</v>
      </c>
      <c r="AB4278" s="57">
        <f>IFERROR((Table1[[#This Row],[Total Cost USD]]/Table1[[#This Row],[Volume MT/Head]]),0)</f>
        <v>0</v>
      </c>
      <c r="AD4278" s="6">
        <f>Table1[[#This Row],[Volume MT/Head]]-Table1[[#This Row],[Delivered MT]]</f>
        <v>0</v>
      </c>
      <c r="AE4278" s="6">
        <f>Table1[[#This Row],[Delivered MT]]*Table1[[#This Row],[Average Cost SDG/MT]]</f>
        <v>0</v>
      </c>
    </row>
    <row r="4279" spans="1:31" hidden="1" x14ac:dyDescent="0.2">
      <c r="A4279" s="1">
        <v>4290</v>
      </c>
      <c r="P4279" s="6">
        <f t="shared" si="351"/>
        <v>0</v>
      </c>
      <c r="R4279" s="6">
        <f t="shared" si="352"/>
        <v>0</v>
      </c>
      <c r="S4279" s="57">
        <f t="shared" si="355"/>
        <v>0</v>
      </c>
      <c r="T4279" s="6">
        <f>Table1[[#This Row],[Volume in Units]]*Table1[[#This Row],[Price SDG/Unit]]</f>
        <v>0</v>
      </c>
      <c r="U4279" s="57">
        <f>Table1[[#This Row],[Volume MT/Head]]*Table1[[#This Row],[Price USD/(MT/Head)]]</f>
        <v>0</v>
      </c>
      <c r="W4279" s="28">
        <f>Table1[[#This Row],[Commission SDG/MT]]*Table1[[#This Row],[Volume in Units]]</f>
        <v>0</v>
      </c>
      <c r="Y4279" s="28">
        <f t="shared" si="353"/>
        <v>0</v>
      </c>
      <c r="Z4279" s="6">
        <f>IFERROR((Table1[[#This Row],[Total Cost SDG]]/Table1[[#This Row],[Volume MT/Head]]),0)</f>
        <v>0</v>
      </c>
      <c r="AA4279" s="57" t="e">
        <f t="shared" si="354"/>
        <v>#DIV/0!</v>
      </c>
      <c r="AB4279" s="57">
        <f>IFERROR((Table1[[#This Row],[Total Cost USD]]/Table1[[#This Row],[Volume MT/Head]]),0)</f>
        <v>0</v>
      </c>
      <c r="AD4279" s="6">
        <f>Table1[[#This Row],[Volume MT/Head]]-Table1[[#This Row],[Delivered MT]]</f>
        <v>0</v>
      </c>
      <c r="AE4279" s="6">
        <f>Table1[[#This Row],[Delivered MT]]*Table1[[#This Row],[Average Cost SDG/MT]]</f>
        <v>0</v>
      </c>
    </row>
    <row r="4280" spans="1:31" hidden="1" x14ac:dyDescent="0.2">
      <c r="A4280" s="1">
        <v>4291</v>
      </c>
      <c r="P4280" s="6">
        <f t="shared" si="351"/>
        <v>0</v>
      </c>
      <c r="R4280" s="6">
        <f t="shared" si="352"/>
        <v>0</v>
      </c>
      <c r="S4280" s="57">
        <f t="shared" si="355"/>
        <v>0</v>
      </c>
      <c r="T4280" s="6">
        <f>Table1[[#This Row],[Volume in Units]]*Table1[[#This Row],[Price SDG/Unit]]</f>
        <v>0</v>
      </c>
      <c r="U4280" s="57">
        <f>Table1[[#This Row],[Volume MT/Head]]*Table1[[#This Row],[Price USD/(MT/Head)]]</f>
        <v>0</v>
      </c>
      <c r="W4280" s="28">
        <f>Table1[[#This Row],[Commission SDG/MT]]*Table1[[#This Row],[Volume in Units]]</f>
        <v>0</v>
      </c>
      <c r="Y4280" s="28">
        <f t="shared" si="353"/>
        <v>0</v>
      </c>
      <c r="Z4280" s="6">
        <f>IFERROR((Table1[[#This Row],[Total Cost SDG]]/Table1[[#This Row],[Volume MT/Head]]),0)</f>
        <v>0</v>
      </c>
      <c r="AA4280" s="57" t="e">
        <f t="shared" si="354"/>
        <v>#DIV/0!</v>
      </c>
      <c r="AB4280" s="57">
        <f>IFERROR((Table1[[#This Row],[Total Cost USD]]/Table1[[#This Row],[Volume MT/Head]]),0)</f>
        <v>0</v>
      </c>
      <c r="AD4280" s="6">
        <f>Table1[[#This Row],[Volume MT/Head]]-Table1[[#This Row],[Delivered MT]]</f>
        <v>0</v>
      </c>
      <c r="AE4280" s="6">
        <f>Table1[[#This Row],[Delivered MT]]*Table1[[#This Row],[Average Cost SDG/MT]]</f>
        <v>0</v>
      </c>
    </row>
    <row r="4281" spans="1:31" hidden="1" x14ac:dyDescent="0.2">
      <c r="A4281" s="1">
        <v>4292</v>
      </c>
      <c r="P4281" s="6">
        <f t="shared" si="351"/>
        <v>0</v>
      </c>
      <c r="R4281" s="6">
        <f t="shared" si="352"/>
        <v>0</v>
      </c>
      <c r="S4281" s="57">
        <f t="shared" si="355"/>
        <v>0</v>
      </c>
      <c r="T4281" s="6">
        <f>Table1[[#This Row],[Volume in Units]]*Table1[[#This Row],[Price SDG/Unit]]</f>
        <v>0</v>
      </c>
      <c r="U4281" s="57">
        <f>Table1[[#This Row],[Volume MT/Head]]*Table1[[#This Row],[Price USD/(MT/Head)]]</f>
        <v>0</v>
      </c>
      <c r="W4281" s="28">
        <f>Table1[[#This Row],[Commission SDG/MT]]*Table1[[#This Row],[Volume in Units]]</f>
        <v>0</v>
      </c>
      <c r="Y4281" s="28">
        <f t="shared" si="353"/>
        <v>0</v>
      </c>
      <c r="Z4281" s="6">
        <f>IFERROR((Table1[[#This Row],[Total Cost SDG]]/Table1[[#This Row],[Volume MT/Head]]),0)</f>
        <v>0</v>
      </c>
      <c r="AA4281" s="57" t="e">
        <f t="shared" si="354"/>
        <v>#DIV/0!</v>
      </c>
      <c r="AB4281" s="57">
        <f>IFERROR((Table1[[#This Row],[Total Cost USD]]/Table1[[#This Row],[Volume MT/Head]]),0)</f>
        <v>0</v>
      </c>
      <c r="AD4281" s="6">
        <f>Table1[[#This Row],[Volume MT/Head]]-Table1[[#This Row],[Delivered MT]]</f>
        <v>0</v>
      </c>
      <c r="AE4281" s="6">
        <f>Table1[[#This Row],[Delivered MT]]*Table1[[#This Row],[Average Cost SDG/MT]]</f>
        <v>0</v>
      </c>
    </row>
    <row r="4282" spans="1:31" hidden="1" x14ac:dyDescent="0.2">
      <c r="A4282" s="1">
        <v>4293</v>
      </c>
      <c r="P4282" s="6">
        <f t="shared" si="351"/>
        <v>0</v>
      </c>
      <c r="R4282" s="6">
        <f t="shared" si="352"/>
        <v>0</v>
      </c>
      <c r="S4282" s="57">
        <f t="shared" si="355"/>
        <v>0</v>
      </c>
      <c r="T4282" s="6">
        <f>Table1[[#This Row],[Volume in Units]]*Table1[[#This Row],[Price SDG/Unit]]</f>
        <v>0</v>
      </c>
      <c r="U4282" s="57">
        <f>Table1[[#This Row],[Volume MT/Head]]*Table1[[#This Row],[Price USD/(MT/Head)]]</f>
        <v>0</v>
      </c>
      <c r="W4282" s="28">
        <f>Table1[[#This Row],[Commission SDG/MT]]*Table1[[#This Row],[Volume in Units]]</f>
        <v>0</v>
      </c>
      <c r="Y4282" s="28">
        <f t="shared" si="353"/>
        <v>0</v>
      </c>
      <c r="Z4282" s="6">
        <f>IFERROR((Table1[[#This Row],[Total Cost SDG]]/Table1[[#This Row],[Volume MT/Head]]),0)</f>
        <v>0</v>
      </c>
      <c r="AA4282" s="57" t="e">
        <f t="shared" si="354"/>
        <v>#DIV/0!</v>
      </c>
      <c r="AB4282" s="57">
        <f>IFERROR((Table1[[#This Row],[Total Cost USD]]/Table1[[#This Row],[Volume MT/Head]]),0)</f>
        <v>0</v>
      </c>
      <c r="AD4282" s="6">
        <f>Table1[[#This Row],[Volume MT/Head]]-Table1[[#This Row],[Delivered MT]]</f>
        <v>0</v>
      </c>
      <c r="AE4282" s="6">
        <f>Table1[[#This Row],[Delivered MT]]*Table1[[#This Row],[Average Cost SDG/MT]]</f>
        <v>0</v>
      </c>
    </row>
    <row r="4283" spans="1:31" hidden="1" x14ac:dyDescent="0.2">
      <c r="A4283" s="1">
        <v>4294</v>
      </c>
      <c r="P4283" s="6">
        <f t="shared" si="351"/>
        <v>0</v>
      </c>
      <c r="R4283" s="6">
        <f t="shared" si="352"/>
        <v>0</v>
      </c>
      <c r="S4283" s="57">
        <f t="shared" si="355"/>
        <v>0</v>
      </c>
      <c r="T4283" s="6">
        <f>Table1[[#This Row],[Volume in Units]]*Table1[[#This Row],[Price SDG/Unit]]</f>
        <v>0</v>
      </c>
      <c r="U4283" s="57">
        <f>Table1[[#This Row],[Volume MT/Head]]*Table1[[#This Row],[Price USD/(MT/Head)]]</f>
        <v>0</v>
      </c>
      <c r="W4283" s="28">
        <f>Table1[[#This Row],[Commission SDG/MT]]*Table1[[#This Row],[Volume in Units]]</f>
        <v>0</v>
      </c>
      <c r="Y4283" s="28">
        <f t="shared" si="353"/>
        <v>0</v>
      </c>
      <c r="Z4283" s="6">
        <f>IFERROR((Table1[[#This Row],[Total Cost SDG]]/Table1[[#This Row],[Volume MT/Head]]),0)</f>
        <v>0</v>
      </c>
      <c r="AA4283" s="57" t="e">
        <f t="shared" si="354"/>
        <v>#DIV/0!</v>
      </c>
      <c r="AB4283" s="57">
        <f>IFERROR((Table1[[#This Row],[Total Cost USD]]/Table1[[#This Row],[Volume MT/Head]]),0)</f>
        <v>0</v>
      </c>
      <c r="AD4283" s="6">
        <f>Table1[[#This Row],[Volume MT/Head]]-Table1[[#This Row],[Delivered MT]]</f>
        <v>0</v>
      </c>
      <c r="AE4283" s="6">
        <f>Table1[[#This Row],[Delivered MT]]*Table1[[#This Row],[Average Cost SDG/MT]]</f>
        <v>0</v>
      </c>
    </row>
    <row r="4284" spans="1:31" hidden="1" x14ac:dyDescent="0.2">
      <c r="A4284" s="1">
        <v>4295</v>
      </c>
      <c r="P4284" s="6">
        <f t="shared" si="351"/>
        <v>0</v>
      </c>
      <c r="R4284" s="6">
        <f t="shared" si="352"/>
        <v>0</v>
      </c>
      <c r="S4284" s="57">
        <f t="shared" si="355"/>
        <v>0</v>
      </c>
      <c r="T4284" s="6">
        <f>Table1[[#This Row],[Volume in Units]]*Table1[[#This Row],[Price SDG/Unit]]</f>
        <v>0</v>
      </c>
      <c r="U4284" s="57">
        <f>Table1[[#This Row],[Volume MT/Head]]*Table1[[#This Row],[Price USD/(MT/Head)]]</f>
        <v>0</v>
      </c>
      <c r="W4284" s="28">
        <f>Table1[[#This Row],[Commission SDG/MT]]*Table1[[#This Row],[Volume in Units]]</f>
        <v>0</v>
      </c>
      <c r="Y4284" s="28">
        <f t="shared" si="353"/>
        <v>0</v>
      </c>
      <c r="Z4284" s="6">
        <f>IFERROR((Table1[[#This Row],[Total Cost SDG]]/Table1[[#This Row],[Volume MT/Head]]),0)</f>
        <v>0</v>
      </c>
      <c r="AA4284" s="57" t="e">
        <f t="shared" si="354"/>
        <v>#DIV/0!</v>
      </c>
      <c r="AB4284" s="57">
        <f>IFERROR((Table1[[#This Row],[Total Cost USD]]/Table1[[#This Row],[Volume MT/Head]]),0)</f>
        <v>0</v>
      </c>
      <c r="AD4284" s="6">
        <f>Table1[[#This Row],[Volume MT/Head]]-Table1[[#This Row],[Delivered MT]]</f>
        <v>0</v>
      </c>
      <c r="AE4284" s="6">
        <f>Table1[[#This Row],[Delivered MT]]*Table1[[#This Row],[Average Cost SDG/MT]]</f>
        <v>0</v>
      </c>
    </row>
    <row r="4285" spans="1:31" hidden="1" x14ac:dyDescent="0.2">
      <c r="A4285" s="1">
        <v>4296</v>
      </c>
      <c r="P4285" s="6">
        <f t="shared" si="351"/>
        <v>0</v>
      </c>
      <c r="R4285" s="6">
        <f t="shared" si="352"/>
        <v>0</v>
      </c>
      <c r="S4285" s="57">
        <f t="shared" si="355"/>
        <v>0</v>
      </c>
      <c r="T4285" s="6">
        <f>Table1[[#This Row],[Volume in Units]]*Table1[[#This Row],[Price SDG/Unit]]</f>
        <v>0</v>
      </c>
      <c r="U4285" s="57">
        <f>Table1[[#This Row],[Volume MT/Head]]*Table1[[#This Row],[Price USD/(MT/Head)]]</f>
        <v>0</v>
      </c>
      <c r="W4285" s="28">
        <f>Table1[[#This Row],[Commission SDG/MT]]*Table1[[#This Row],[Volume in Units]]</f>
        <v>0</v>
      </c>
      <c r="Y4285" s="28">
        <f t="shared" si="353"/>
        <v>0</v>
      </c>
      <c r="Z4285" s="6">
        <f>IFERROR((Table1[[#This Row],[Total Cost SDG]]/Table1[[#This Row],[Volume MT/Head]]),0)</f>
        <v>0</v>
      </c>
      <c r="AA4285" s="57" t="e">
        <f t="shared" si="354"/>
        <v>#DIV/0!</v>
      </c>
      <c r="AB4285" s="57">
        <f>IFERROR((Table1[[#This Row],[Total Cost USD]]/Table1[[#This Row],[Volume MT/Head]]),0)</f>
        <v>0</v>
      </c>
      <c r="AD4285" s="6">
        <f>Table1[[#This Row],[Volume MT/Head]]-Table1[[#This Row],[Delivered MT]]</f>
        <v>0</v>
      </c>
      <c r="AE4285" s="6">
        <f>Table1[[#This Row],[Delivered MT]]*Table1[[#This Row],[Average Cost SDG/MT]]</f>
        <v>0</v>
      </c>
    </row>
    <row r="4286" spans="1:31" hidden="1" x14ac:dyDescent="0.2">
      <c r="A4286" s="1">
        <v>4297</v>
      </c>
      <c r="P4286" s="6">
        <f t="shared" si="351"/>
        <v>0</v>
      </c>
      <c r="R4286" s="6">
        <f t="shared" si="352"/>
        <v>0</v>
      </c>
      <c r="S4286" s="57">
        <f t="shared" si="355"/>
        <v>0</v>
      </c>
      <c r="T4286" s="6">
        <f>Table1[[#This Row],[Volume in Units]]*Table1[[#This Row],[Price SDG/Unit]]</f>
        <v>0</v>
      </c>
      <c r="U4286" s="57">
        <f>Table1[[#This Row],[Volume MT/Head]]*Table1[[#This Row],[Price USD/(MT/Head)]]</f>
        <v>0</v>
      </c>
      <c r="W4286" s="28">
        <f>Table1[[#This Row],[Commission SDG/MT]]*Table1[[#This Row],[Volume in Units]]</f>
        <v>0</v>
      </c>
      <c r="Y4286" s="28">
        <f t="shared" si="353"/>
        <v>0</v>
      </c>
      <c r="Z4286" s="6">
        <f>IFERROR((Table1[[#This Row],[Total Cost SDG]]/Table1[[#This Row],[Volume MT/Head]]),0)</f>
        <v>0</v>
      </c>
      <c r="AA4286" s="57" t="e">
        <f t="shared" si="354"/>
        <v>#DIV/0!</v>
      </c>
      <c r="AB4286" s="57">
        <f>IFERROR((Table1[[#This Row],[Total Cost USD]]/Table1[[#This Row],[Volume MT/Head]]),0)</f>
        <v>0</v>
      </c>
      <c r="AD4286" s="6">
        <f>Table1[[#This Row],[Volume MT/Head]]-Table1[[#This Row],[Delivered MT]]</f>
        <v>0</v>
      </c>
      <c r="AE4286" s="6">
        <f>Table1[[#This Row],[Delivered MT]]*Table1[[#This Row],[Average Cost SDG/MT]]</f>
        <v>0</v>
      </c>
    </row>
    <row r="4287" spans="1:31" hidden="1" x14ac:dyDescent="0.2">
      <c r="A4287" s="1">
        <v>4298</v>
      </c>
      <c r="P4287" s="6">
        <f t="shared" si="351"/>
        <v>0</v>
      </c>
      <c r="R4287" s="6">
        <f t="shared" si="352"/>
        <v>0</v>
      </c>
      <c r="S4287" s="57">
        <f t="shared" si="355"/>
        <v>0</v>
      </c>
      <c r="T4287" s="6">
        <f>Table1[[#This Row],[Volume in Units]]*Table1[[#This Row],[Price SDG/Unit]]</f>
        <v>0</v>
      </c>
      <c r="U4287" s="57">
        <f>Table1[[#This Row],[Volume MT/Head]]*Table1[[#This Row],[Price USD/(MT/Head)]]</f>
        <v>0</v>
      </c>
      <c r="W4287" s="28">
        <f>Table1[[#This Row],[Commission SDG/MT]]*Table1[[#This Row],[Volume in Units]]</f>
        <v>0</v>
      </c>
      <c r="Y4287" s="28">
        <f t="shared" si="353"/>
        <v>0</v>
      </c>
      <c r="Z4287" s="6">
        <f>IFERROR((Table1[[#This Row],[Total Cost SDG]]/Table1[[#This Row],[Volume MT/Head]]),0)</f>
        <v>0</v>
      </c>
      <c r="AA4287" s="57" t="e">
        <f t="shared" si="354"/>
        <v>#DIV/0!</v>
      </c>
      <c r="AB4287" s="57">
        <f>IFERROR((Table1[[#This Row],[Total Cost USD]]/Table1[[#This Row],[Volume MT/Head]]),0)</f>
        <v>0</v>
      </c>
      <c r="AD4287" s="6">
        <f>Table1[[#This Row],[Volume MT/Head]]-Table1[[#This Row],[Delivered MT]]</f>
        <v>0</v>
      </c>
      <c r="AE4287" s="6">
        <f>Table1[[#This Row],[Delivered MT]]*Table1[[#This Row],[Average Cost SDG/MT]]</f>
        <v>0</v>
      </c>
    </row>
    <row r="4288" spans="1:31" hidden="1" x14ac:dyDescent="0.2">
      <c r="A4288" s="1">
        <v>4299</v>
      </c>
      <c r="P4288" s="6">
        <f t="shared" si="351"/>
        <v>0</v>
      </c>
      <c r="R4288" s="6">
        <f t="shared" si="352"/>
        <v>0</v>
      </c>
      <c r="S4288" s="57">
        <f t="shared" si="355"/>
        <v>0</v>
      </c>
      <c r="T4288" s="6">
        <f>Table1[[#This Row],[Volume in Units]]*Table1[[#This Row],[Price SDG/Unit]]</f>
        <v>0</v>
      </c>
      <c r="U4288" s="57">
        <f>Table1[[#This Row],[Volume MT/Head]]*Table1[[#This Row],[Price USD/(MT/Head)]]</f>
        <v>0</v>
      </c>
      <c r="W4288" s="28">
        <f>Table1[[#This Row],[Commission SDG/MT]]*Table1[[#This Row],[Volume in Units]]</f>
        <v>0</v>
      </c>
      <c r="Y4288" s="28">
        <f t="shared" si="353"/>
        <v>0</v>
      </c>
      <c r="Z4288" s="6">
        <f>IFERROR((Table1[[#This Row],[Total Cost SDG]]/Table1[[#This Row],[Volume MT/Head]]),0)</f>
        <v>0</v>
      </c>
      <c r="AA4288" s="57" t="e">
        <f t="shared" si="354"/>
        <v>#DIV/0!</v>
      </c>
      <c r="AB4288" s="57">
        <f>IFERROR((Table1[[#This Row],[Total Cost USD]]/Table1[[#This Row],[Volume MT/Head]]),0)</f>
        <v>0</v>
      </c>
      <c r="AD4288" s="6">
        <f>Table1[[#This Row],[Volume MT/Head]]-Table1[[#This Row],[Delivered MT]]</f>
        <v>0</v>
      </c>
      <c r="AE4288" s="6">
        <f>Table1[[#This Row],[Delivered MT]]*Table1[[#This Row],[Average Cost SDG/MT]]</f>
        <v>0</v>
      </c>
    </row>
    <row r="4289" spans="1:31" hidden="1" x14ac:dyDescent="0.2">
      <c r="A4289" s="1">
        <v>4300</v>
      </c>
      <c r="P4289" s="6">
        <f t="shared" si="351"/>
        <v>0</v>
      </c>
      <c r="R4289" s="6">
        <f t="shared" si="352"/>
        <v>0</v>
      </c>
      <c r="S4289" s="57">
        <f t="shared" si="355"/>
        <v>0</v>
      </c>
      <c r="T4289" s="6">
        <f>Table1[[#This Row],[Volume in Units]]*Table1[[#This Row],[Price SDG/Unit]]</f>
        <v>0</v>
      </c>
      <c r="U4289" s="57">
        <f>Table1[[#This Row],[Volume MT/Head]]*Table1[[#This Row],[Price USD/(MT/Head)]]</f>
        <v>0</v>
      </c>
      <c r="W4289" s="28">
        <f>Table1[[#This Row],[Commission SDG/MT]]*Table1[[#This Row],[Volume in Units]]</f>
        <v>0</v>
      </c>
      <c r="Y4289" s="28">
        <f t="shared" si="353"/>
        <v>0</v>
      </c>
      <c r="Z4289" s="6">
        <f>IFERROR((Table1[[#This Row],[Total Cost SDG]]/Table1[[#This Row],[Volume MT/Head]]),0)</f>
        <v>0</v>
      </c>
      <c r="AA4289" s="57" t="e">
        <f t="shared" si="354"/>
        <v>#DIV/0!</v>
      </c>
      <c r="AB4289" s="57">
        <f>IFERROR((Table1[[#This Row],[Total Cost USD]]/Table1[[#This Row],[Volume MT/Head]]),0)</f>
        <v>0</v>
      </c>
      <c r="AD4289" s="6">
        <f>Table1[[#This Row],[Volume MT/Head]]-Table1[[#This Row],[Delivered MT]]</f>
        <v>0</v>
      </c>
      <c r="AE4289" s="6">
        <f>Table1[[#This Row],[Delivered MT]]*Table1[[#This Row],[Average Cost SDG/MT]]</f>
        <v>0</v>
      </c>
    </row>
    <row r="4290" spans="1:31" hidden="1" x14ac:dyDescent="0.2">
      <c r="A4290" s="1">
        <v>4301</v>
      </c>
      <c r="P4290" s="6">
        <f t="shared" ref="P4290:P4353" si="356">IF(N4290="KG",(O4290/1000),IF(N4290="Head",(O4290*1),IF(N4290="Kantar 100lb",(O4290/22.25),IF(N4290="Kantar 315lb",(O4290*315/2204.6),IF(N4290="MT",(O4290*1),IF(N4290="Ardab",(O4290*199.726/1000),IF(N4290="104 Bag",(O4290*104/1000),IF(N4290="101 Bag",(O4290*101/1000),IF(N4290=0,0)))))))))</f>
        <v>0</v>
      </c>
      <c r="R4290" s="6">
        <f t="shared" ref="R4290:R4353" si="357">IF(N4290="KG",(Q4290*1000),IF(N4290="Head",(Q4290*1),IF(N4290="Kantar 100lb",(Q4290*22.25),IF(N4290="Kantar 315lb",(Q4290/315*2204.6),IF(N4290="MT",(Q4290*1),IF(N4290="Ardab",(Q4290/199.726*1000),IF(N4290="104 Bag",(Q4290/104*1000),IF(N4290="101 Bag",(Q4290/101*1000),IF(N4290=0,0)))))))))</f>
        <v>0</v>
      </c>
      <c r="S4290" s="57">
        <f t="shared" si="355"/>
        <v>0</v>
      </c>
      <c r="T4290" s="6">
        <f>Table1[[#This Row],[Volume in Units]]*Table1[[#This Row],[Price SDG/Unit]]</f>
        <v>0</v>
      </c>
      <c r="U4290" s="57">
        <f>Table1[[#This Row],[Volume MT/Head]]*Table1[[#This Row],[Price USD/(MT/Head)]]</f>
        <v>0</v>
      </c>
      <c r="W4290" s="28">
        <f>Table1[[#This Row],[Commission SDG/MT]]*Table1[[#This Row],[Volume in Units]]</f>
        <v>0</v>
      </c>
      <c r="Y4290" s="28">
        <f t="shared" ref="Y4290:Y4353" si="358">T4290+W4290+X4290</f>
        <v>0</v>
      </c>
      <c r="Z4290" s="6">
        <f>IFERROR((Table1[[#This Row],[Total Cost SDG]]/Table1[[#This Row],[Volume MT/Head]]),0)</f>
        <v>0</v>
      </c>
      <c r="AA4290" s="57" t="e">
        <f t="shared" ref="AA4290:AA4353" si="359">Y4290/F4290</f>
        <v>#DIV/0!</v>
      </c>
      <c r="AB4290" s="57">
        <f>IFERROR((Table1[[#This Row],[Total Cost USD]]/Table1[[#This Row],[Volume MT/Head]]),0)</f>
        <v>0</v>
      </c>
      <c r="AD4290" s="6">
        <f>Table1[[#This Row],[Volume MT/Head]]-Table1[[#This Row],[Delivered MT]]</f>
        <v>0</v>
      </c>
      <c r="AE4290" s="6">
        <f>Table1[[#This Row],[Delivered MT]]*Table1[[#This Row],[Average Cost SDG/MT]]</f>
        <v>0</v>
      </c>
    </row>
    <row r="4291" spans="1:31" hidden="1" x14ac:dyDescent="0.2">
      <c r="A4291" s="1">
        <v>4302</v>
      </c>
      <c r="P4291" s="6">
        <f t="shared" si="356"/>
        <v>0</v>
      </c>
      <c r="R4291" s="6">
        <f t="shared" si="357"/>
        <v>0</v>
      </c>
      <c r="S4291" s="57">
        <f t="shared" si="355"/>
        <v>0</v>
      </c>
      <c r="T4291" s="6">
        <f>Table1[[#This Row],[Volume in Units]]*Table1[[#This Row],[Price SDG/Unit]]</f>
        <v>0</v>
      </c>
      <c r="U4291" s="57">
        <f>Table1[[#This Row],[Volume MT/Head]]*Table1[[#This Row],[Price USD/(MT/Head)]]</f>
        <v>0</v>
      </c>
      <c r="W4291" s="28">
        <f>Table1[[#This Row],[Commission SDG/MT]]*Table1[[#This Row],[Volume in Units]]</f>
        <v>0</v>
      </c>
      <c r="Y4291" s="28">
        <f t="shared" si="358"/>
        <v>0</v>
      </c>
      <c r="Z4291" s="6">
        <f>IFERROR((Table1[[#This Row],[Total Cost SDG]]/Table1[[#This Row],[Volume MT/Head]]),0)</f>
        <v>0</v>
      </c>
      <c r="AA4291" s="57" t="e">
        <f t="shared" si="359"/>
        <v>#DIV/0!</v>
      </c>
      <c r="AB4291" s="57">
        <f>IFERROR((Table1[[#This Row],[Total Cost USD]]/Table1[[#This Row],[Volume MT/Head]]),0)</f>
        <v>0</v>
      </c>
      <c r="AD4291" s="6">
        <f>Table1[[#This Row],[Volume MT/Head]]-Table1[[#This Row],[Delivered MT]]</f>
        <v>0</v>
      </c>
      <c r="AE4291" s="6">
        <f>Table1[[#This Row],[Delivered MT]]*Table1[[#This Row],[Average Cost SDG/MT]]</f>
        <v>0</v>
      </c>
    </row>
    <row r="4292" spans="1:31" hidden="1" x14ac:dyDescent="0.2">
      <c r="A4292" s="1">
        <v>4303</v>
      </c>
      <c r="P4292" s="6">
        <f t="shared" si="356"/>
        <v>0</v>
      </c>
      <c r="R4292" s="6">
        <f t="shared" si="357"/>
        <v>0</v>
      </c>
      <c r="S4292" s="57">
        <f t="shared" si="355"/>
        <v>0</v>
      </c>
      <c r="T4292" s="6">
        <f>Table1[[#This Row],[Volume in Units]]*Table1[[#This Row],[Price SDG/Unit]]</f>
        <v>0</v>
      </c>
      <c r="U4292" s="57">
        <f>Table1[[#This Row],[Volume MT/Head]]*Table1[[#This Row],[Price USD/(MT/Head)]]</f>
        <v>0</v>
      </c>
      <c r="W4292" s="28">
        <f>Table1[[#This Row],[Commission SDG/MT]]*Table1[[#This Row],[Volume in Units]]</f>
        <v>0</v>
      </c>
      <c r="Y4292" s="28">
        <f t="shared" si="358"/>
        <v>0</v>
      </c>
      <c r="Z4292" s="6">
        <f>IFERROR((Table1[[#This Row],[Total Cost SDG]]/Table1[[#This Row],[Volume MT/Head]]),0)</f>
        <v>0</v>
      </c>
      <c r="AA4292" s="57" t="e">
        <f t="shared" si="359"/>
        <v>#DIV/0!</v>
      </c>
      <c r="AB4292" s="57">
        <f>IFERROR((Table1[[#This Row],[Total Cost USD]]/Table1[[#This Row],[Volume MT/Head]]),0)</f>
        <v>0</v>
      </c>
      <c r="AD4292" s="6">
        <f>Table1[[#This Row],[Volume MT/Head]]-Table1[[#This Row],[Delivered MT]]</f>
        <v>0</v>
      </c>
      <c r="AE4292" s="6">
        <f>Table1[[#This Row],[Delivered MT]]*Table1[[#This Row],[Average Cost SDG/MT]]</f>
        <v>0</v>
      </c>
    </row>
    <row r="4293" spans="1:31" hidden="1" x14ac:dyDescent="0.2">
      <c r="A4293" s="1">
        <v>4304</v>
      </c>
      <c r="P4293" s="6">
        <f t="shared" si="356"/>
        <v>0</v>
      </c>
      <c r="R4293" s="6">
        <f t="shared" si="357"/>
        <v>0</v>
      </c>
      <c r="S4293" s="57">
        <f t="shared" si="355"/>
        <v>0</v>
      </c>
      <c r="T4293" s="6">
        <f>Table1[[#This Row],[Volume in Units]]*Table1[[#This Row],[Price SDG/Unit]]</f>
        <v>0</v>
      </c>
      <c r="U4293" s="57">
        <f>Table1[[#This Row],[Volume MT/Head]]*Table1[[#This Row],[Price USD/(MT/Head)]]</f>
        <v>0</v>
      </c>
      <c r="W4293" s="28">
        <f>Table1[[#This Row],[Commission SDG/MT]]*Table1[[#This Row],[Volume in Units]]</f>
        <v>0</v>
      </c>
      <c r="Y4293" s="28">
        <f t="shared" si="358"/>
        <v>0</v>
      </c>
      <c r="Z4293" s="6">
        <f>IFERROR((Table1[[#This Row],[Total Cost SDG]]/Table1[[#This Row],[Volume MT/Head]]),0)</f>
        <v>0</v>
      </c>
      <c r="AA4293" s="57" t="e">
        <f t="shared" si="359"/>
        <v>#DIV/0!</v>
      </c>
      <c r="AB4293" s="57">
        <f>IFERROR((Table1[[#This Row],[Total Cost USD]]/Table1[[#This Row],[Volume MT/Head]]),0)</f>
        <v>0</v>
      </c>
      <c r="AD4293" s="6">
        <f>Table1[[#This Row],[Volume MT/Head]]-Table1[[#This Row],[Delivered MT]]</f>
        <v>0</v>
      </c>
      <c r="AE4293" s="6">
        <f>Table1[[#This Row],[Delivered MT]]*Table1[[#This Row],[Average Cost SDG/MT]]</f>
        <v>0</v>
      </c>
    </row>
    <row r="4294" spans="1:31" hidden="1" x14ac:dyDescent="0.2">
      <c r="A4294" s="1">
        <v>4305</v>
      </c>
      <c r="P4294" s="6">
        <f t="shared" si="356"/>
        <v>0</v>
      </c>
      <c r="R4294" s="6">
        <f t="shared" si="357"/>
        <v>0</v>
      </c>
      <c r="S4294" s="57">
        <f t="shared" si="355"/>
        <v>0</v>
      </c>
      <c r="T4294" s="6">
        <f>Table1[[#This Row],[Volume in Units]]*Table1[[#This Row],[Price SDG/Unit]]</f>
        <v>0</v>
      </c>
      <c r="U4294" s="57">
        <f>Table1[[#This Row],[Volume MT/Head]]*Table1[[#This Row],[Price USD/(MT/Head)]]</f>
        <v>0</v>
      </c>
      <c r="W4294" s="28">
        <f>Table1[[#This Row],[Commission SDG/MT]]*Table1[[#This Row],[Volume in Units]]</f>
        <v>0</v>
      </c>
      <c r="Y4294" s="28">
        <f t="shared" si="358"/>
        <v>0</v>
      </c>
      <c r="Z4294" s="6">
        <f>IFERROR((Table1[[#This Row],[Total Cost SDG]]/Table1[[#This Row],[Volume MT/Head]]),0)</f>
        <v>0</v>
      </c>
      <c r="AA4294" s="57" t="e">
        <f t="shared" si="359"/>
        <v>#DIV/0!</v>
      </c>
      <c r="AB4294" s="57">
        <f>IFERROR((Table1[[#This Row],[Total Cost USD]]/Table1[[#This Row],[Volume MT/Head]]),0)</f>
        <v>0</v>
      </c>
      <c r="AD4294" s="6">
        <f>Table1[[#This Row],[Volume MT/Head]]-Table1[[#This Row],[Delivered MT]]</f>
        <v>0</v>
      </c>
      <c r="AE4294" s="6">
        <f>Table1[[#This Row],[Delivered MT]]*Table1[[#This Row],[Average Cost SDG/MT]]</f>
        <v>0</v>
      </c>
    </row>
    <row r="4295" spans="1:31" hidden="1" x14ac:dyDescent="0.2">
      <c r="A4295" s="1">
        <v>4306</v>
      </c>
      <c r="P4295" s="6">
        <f t="shared" si="356"/>
        <v>0</v>
      </c>
      <c r="R4295" s="6">
        <f t="shared" si="357"/>
        <v>0</v>
      </c>
      <c r="S4295" s="57">
        <f t="shared" si="355"/>
        <v>0</v>
      </c>
      <c r="T4295" s="6">
        <f>Table1[[#This Row],[Volume in Units]]*Table1[[#This Row],[Price SDG/Unit]]</f>
        <v>0</v>
      </c>
      <c r="U4295" s="57">
        <f>Table1[[#This Row],[Volume MT/Head]]*Table1[[#This Row],[Price USD/(MT/Head)]]</f>
        <v>0</v>
      </c>
      <c r="W4295" s="28">
        <f>Table1[[#This Row],[Commission SDG/MT]]*Table1[[#This Row],[Volume in Units]]</f>
        <v>0</v>
      </c>
      <c r="Y4295" s="28">
        <f t="shared" si="358"/>
        <v>0</v>
      </c>
      <c r="Z4295" s="6">
        <f>IFERROR((Table1[[#This Row],[Total Cost SDG]]/Table1[[#This Row],[Volume MT/Head]]),0)</f>
        <v>0</v>
      </c>
      <c r="AA4295" s="57" t="e">
        <f t="shared" si="359"/>
        <v>#DIV/0!</v>
      </c>
      <c r="AB4295" s="57">
        <f>IFERROR((Table1[[#This Row],[Total Cost USD]]/Table1[[#This Row],[Volume MT/Head]]),0)</f>
        <v>0</v>
      </c>
      <c r="AD4295" s="6">
        <f>Table1[[#This Row],[Volume MT/Head]]-Table1[[#This Row],[Delivered MT]]</f>
        <v>0</v>
      </c>
      <c r="AE4295" s="6">
        <f>Table1[[#This Row],[Delivered MT]]*Table1[[#This Row],[Average Cost SDG/MT]]</f>
        <v>0</v>
      </c>
    </row>
    <row r="4296" spans="1:31" hidden="1" x14ac:dyDescent="0.2">
      <c r="A4296" s="1">
        <v>4307</v>
      </c>
      <c r="P4296" s="6">
        <f t="shared" si="356"/>
        <v>0</v>
      </c>
      <c r="R4296" s="6">
        <f t="shared" si="357"/>
        <v>0</v>
      </c>
      <c r="S4296" s="57">
        <f t="shared" si="355"/>
        <v>0</v>
      </c>
      <c r="T4296" s="6">
        <f>Table1[[#This Row],[Volume in Units]]*Table1[[#This Row],[Price SDG/Unit]]</f>
        <v>0</v>
      </c>
      <c r="U4296" s="57">
        <f>Table1[[#This Row],[Volume MT/Head]]*Table1[[#This Row],[Price USD/(MT/Head)]]</f>
        <v>0</v>
      </c>
      <c r="W4296" s="28">
        <f>Table1[[#This Row],[Commission SDG/MT]]*Table1[[#This Row],[Volume in Units]]</f>
        <v>0</v>
      </c>
      <c r="Y4296" s="28">
        <f t="shared" si="358"/>
        <v>0</v>
      </c>
      <c r="Z4296" s="6">
        <f>IFERROR((Table1[[#This Row],[Total Cost SDG]]/Table1[[#This Row],[Volume MT/Head]]),0)</f>
        <v>0</v>
      </c>
      <c r="AA4296" s="57" t="e">
        <f t="shared" si="359"/>
        <v>#DIV/0!</v>
      </c>
      <c r="AB4296" s="57">
        <f>IFERROR((Table1[[#This Row],[Total Cost USD]]/Table1[[#This Row],[Volume MT/Head]]),0)</f>
        <v>0</v>
      </c>
      <c r="AD4296" s="6">
        <f>Table1[[#This Row],[Volume MT/Head]]-Table1[[#This Row],[Delivered MT]]</f>
        <v>0</v>
      </c>
      <c r="AE4296" s="6">
        <f>Table1[[#This Row],[Delivered MT]]*Table1[[#This Row],[Average Cost SDG/MT]]</f>
        <v>0</v>
      </c>
    </row>
    <row r="4297" spans="1:31" hidden="1" x14ac:dyDescent="0.2">
      <c r="A4297" s="1">
        <v>4308</v>
      </c>
      <c r="P4297" s="6">
        <f t="shared" si="356"/>
        <v>0</v>
      </c>
      <c r="R4297" s="6">
        <f t="shared" si="357"/>
        <v>0</v>
      </c>
      <c r="S4297" s="57">
        <f t="shared" si="355"/>
        <v>0</v>
      </c>
      <c r="T4297" s="6">
        <f>Table1[[#This Row],[Volume in Units]]*Table1[[#This Row],[Price SDG/Unit]]</f>
        <v>0</v>
      </c>
      <c r="U4297" s="57">
        <f>Table1[[#This Row],[Volume MT/Head]]*Table1[[#This Row],[Price USD/(MT/Head)]]</f>
        <v>0</v>
      </c>
      <c r="W4297" s="28">
        <f>Table1[[#This Row],[Commission SDG/MT]]*Table1[[#This Row],[Volume in Units]]</f>
        <v>0</v>
      </c>
      <c r="Y4297" s="28">
        <f t="shared" si="358"/>
        <v>0</v>
      </c>
      <c r="Z4297" s="6">
        <f>IFERROR((Table1[[#This Row],[Total Cost SDG]]/Table1[[#This Row],[Volume MT/Head]]),0)</f>
        <v>0</v>
      </c>
      <c r="AA4297" s="57" t="e">
        <f t="shared" si="359"/>
        <v>#DIV/0!</v>
      </c>
      <c r="AB4297" s="57">
        <f>IFERROR((Table1[[#This Row],[Total Cost USD]]/Table1[[#This Row],[Volume MT/Head]]),0)</f>
        <v>0</v>
      </c>
      <c r="AD4297" s="6">
        <f>Table1[[#This Row],[Volume MT/Head]]-Table1[[#This Row],[Delivered MT]]</f>
        <v>0</v>
      </c>
      <c r="AE4297" s="6">
        <f>Table1[[#This Row],[Delivered MT]]*Table1[[#This Row],[Average Cost SDG/MT]]</f>
        <v>0</v>
      </c>
    </row>
    <row r="4298" spans="1:31" hidden="1" x14ac:dyDescent="0.2">
      <c r="A4298" s="1">
        <v>4309</v>
      </c>
      <c r="P4298" s="6">
        <f t="shared" si="356"/>
        <v>0</v>
      </c>
      <c r="R4298" s="6">
        <f t="shared" si="357"/>
        <v>0</v>
      </c>
      <c r="S4298" s="57">
        <f t="shared" si="355"/>
        <v>0</v>
      </c>
      <c r="T4298" s="6">
        <f>Table1[[#This Row],[Volume in Units]]*Table1[[#This Row],[Price SDG/Unit]]</f>
        <v>0</v>
      </c>
      <c r="U4298" s="57">
        <f>Table1[[#This Row],[Volume MT/Head]]*Table1[[#This Row],[Price USD/(MT/Head)]]</f>
        <v>0</v>
      </c>
      <c r="W4298" s="28">
        <f>Table1[[#This Row],[Commission SDG/MT]]*Table1[[#This Row],[Volume in Units]]</f>
        <v>0</v>
      </c>
      <c r="Y4298" s="28">
        <f t="shared" si="358"/>
        <v>0</v>
      </c>
      <c r="Z4298" s="6">
        <f>IFERROR((Table1[[#This Row],[Total Cost SDG]]/Table1[[#This Row],[Volume MT/Head]]),0)</f>
        <v>0</v>
      </c>
      <c r="AA4298" s="57" t="e">
        <f t="shared" si="359"/>
        <v>#DIV/0!</v>
      </c>
      <c r="AB4298" s="57">
        <f>IFERROR((Table1[[#This Row],[Total Cost USD]]/Table1[[#This Row],[Volume MT/Head]]),0)</f>
        <v>0</v>
      </c>
      <c r="AD4298" s="6">
        <f>Table1[[#This Row],[Volume MT/Head]]-Table1[[#This Row],[Delivered MT]]</f>
        <v>0</v>
      </c>
      <c r="AE4298" s="6">
        <f>Table1[[#This Row],[Delivered MT]]*Table1[[#This Row],[Average Cost SDG/MT]]</f>
        <v>0</v>
      </c>
    </row>
    <row r="4299" spans="1:31" hidden="1" x14ac:dyDescent="0.2">
      <c r="A4299" s="1">
        <v>4310</v>
      </c>
      <c r="P4299" s="6">
        <f t="shared" si="356"/>
        <v>0</v>
      </c>
      <c r="R4299" s="6">
        <f t="shared" si="357"/>
        <v>0</v>
      </c>
      <c r="S4299" s="57">
        <f t="shared" si="355"/>
        <v>0</v>
      </c>
      <c r="T4299" s="6">
        <f>Table1[[#This Row],[Volume in Units]]*Table1[[#This Row],[Price SDG/Unit]]</f>
        <v>0</v>
      </c>
      <c r="U4299" s="57">
        <f>Table1[[#This Row],[Volume MT/Head]]*Table1[[#This Row],[Price USD/(MT/Head)]]</f>
        <v>0</v>
      </c>
      <c r="W4299" s="28">
        <f>Table1[[#This Row],[Commission SDG/MT]]*Table1[[#This Row],[Volume in Units]]</f>
        <v>0</v>
      </c>
      <c r="Y4299" s="28">
        <f t="shared" si="358"/>
        <v>0</v>
      </c>
      <c r="Z4299" s="6">
        <f>IFERROR((Table1[[#This Row],[Total Cost SDG]]/Table1[[#This Row],[Volume MT/Head]]),0)</f>
        <v>0</v>
      </c>
      <c r="AA4299" s="57" t="e">
        <f t="shared" si="359"/>
        <v>#DIV/0!</v>
      </c>
      <c r="AB4299" s="57">
        <f>IFERROR((Table1[[#This Row],[Total Cost USD]]/Table1[[#This Row],[Volume MT/Head]]),0)</f>
        <v>0</v>
      </c>
      <c r="AD4299" s="6">
        <f>Table1[[#This Row],[Volume MT/Head]]-Table1[[#This Row],[Delivered MT]]</f>
        <v>0</v>
      </c>
      <c r="AE4299" s="6">
        <f>Table1[[#This Row],[Delivered MT]]*Table1[[#This Row],[Average Cost SDG/MT]]</f>
        <v>0</v>
      </c>
    </row>
    <row r="4300" spans="1:31" hidden="1" x14ac:dyDescent="0.2">
      <c r="A4300" s="1">
        <v>4311</v>
      </c>
      <c r="P4300" s="6">
        <f t="shared" si="356"/>
        <v>0</v>
      </c>
      <c r="R4300" s="6">
        <f t="shared" si="357"/>
        <v>0</v>
      </c>
      <c r="S4300" s="57">
        <f t="shared" si="355"/>
        <v>0</v>
      </c>
      <c r="T4300" s="6">
        <f>Table1[[#This Row],[Volume in Units]]*Table1[[#This Row],[Price SDG/Unit]]</f>
        <v>0</v>
      </c>
      <c r="U4300" s="57">
        <f>Table1[[#This Row],[Volume MT/Head]]*Table1[[#This Row],[Price USD/(MT/Head)]]</f>
        <v>0</v>
      </c>
      <c r="W4300" s="28">
        <f>Table1[[#This Row],[Commission SDG/MT]]*Table1[[#This Row],[Volume in Units]]</f>
        <v>0</v>
      </c>
      <c r="Y4300" s="28">
        <f t="shared" si="358"/>
        <v>0</v>
      </c>
      <c r="Z4300" s="6">
        <f>IFERROR((Table1[[#This Row],[Total Cost SDG]]/Table1[[#This Row],[Volume MT/Head]]),0)</f>
        <v>0</v>
      </c>
      <c r="AA4300" s="57" t="e">
        <f t="shared" si="359"/>
        <v>#DIV/0!</v>
      </c>
      <c r="AB4300" s="57">
        <f>IFERROR((Table1[[#This Row],[Total Cost USD]]/Table1[[#This Row],[Volume MT/Head]]),0)</f>
        <v>0</v>
      </c>
      <c r="AD4300" s="6">
        <f>Table1[[#This Row],[Volume MT/Head]]-Table1[[#This Row],[Delivered MT]]</f>
        <v>0</v>
      </c>
      <c r="AE4300" s="6">
        <f>Table1[[#This Row],[Delivered MT]]*Table1[[#This Row],[Average Cost SDG/MT]]</f>
        <v>0</v>
      </c>
    </row>
    <row r="4301" spans="1:31" hidden="1" x14ac:dyDescent="0.2">
      <c r="A4301" s="1">
        <v>4312</v>
      </c>
      <c r="P4301" s="6">
        <f t="shared" si="356"/>
        <v>0</v>
      </c>
      <c r="R4301" s="6">
        <f t="shared" si="357"/>
        <v>0</v>
      </c>
      <c r="S4301" s="57">
        <f t="shared" si="355"/>
        <v>0</v>
      </c>
      <c r="T4301" s="6">
        <f>Table1[[#This Row],[Volume in Units]]*Table1[[#This Row],[Price SDG/Unit]]</f>
        <v>0</v>
      </c>
      <c r="U4301" s="57">
        <f>Table1[[#This Row],[Volume MT/Head]]*Table1[[#This Row],[Price USD/(MT/Head)]]</f>
        <v>0</v>
      </c>
      <c r="W4301" s="28">
        <f>Table1[[#This Row],[Commission SDG/MT]]*Table1[[#This Row],[Volume in Units]]</f>
        <v>0</v>
      </c>
      <c r="Y4301" s="28">
        <f t="shared" si="358"/>
        <v>0</v>
      </c>
      <c r="Z4301" s="6">
        <f>IFERROR((Table1[[#This Row],[Total Cost SDG]]/Table1[[#This Row],[Volume MT/Head]]),0)</f>
        <v>0</v>
      </c>
      <c r="AA4301" s="57" t="e">
        <f t="shared" si="359"/>
        <v>#DIV/0!</v>
      </c>
      <c r="AB4301" s="57">
        <f>IFERROR((Table1[[#This Row],[Total Cost USD]]/Table1[[#This Row],[Volume MT/Head]]),0)</f>
        <v>0</v>
      </c>
      <c r="AD4301" s="6">
        <f>Table1[[#This Row],[Volume MT/Head]]-Table1[[#This Row],[Delivered MT]]</f>
        <v>0</v>
      </c>
      <c r="AE4301" s="6">
        <f>Table1[[#This Row],[Delivered MT]]*Table1[[#This Row],[Average Cost SDG/MT]]</f>
        <v>0</v>
      </c>
    </row>
    <row r="4302" spans="1:31" hidden="1" x14ac:dyDescent="0.2">
      <c r="A4302" s="1">
        <v>4313</v>
      </c>
      <c r="P4302" s="6">
        <f t="shared" si="356"/>
        <v>0</v>
      </c>
      <c r="R4302" s="6">
        <f t="shared" si="357"/>
        <v>0</v>
      </c>
      <c r="S4302" s="57">
        <f t="shared" si="355"/>
        <v>0</v>
      </c>
      <c r="T4302" s="6">
        <f>Table1[[#This Row],[Volume in Units]]*Table1[[#This Row],[Price SDG/Unit]]</f>
        <v>0</v>
      </c>
      <c r="U4302" s="57">
        <f>Table1[[#This Row],[Volume MT/Head]]*Table1[[#This Row],[Price USD/(MT/Head)]]</f>
        <v>0</v>
      </c>
      <c r="W4302" s="28">
        <f>Table1[[#This Row],[Commission SDG/MT]]*Table1[[#This Row],[Volume in Units]]</f>
        <v>0</v>
      </c>
      <c r="Y4302" s="28">
        <f t="shared" si="358"/>
        <v>0</v>
      </c>
      <c r="Z4302" s="6">
        <f>IFERROR((Table1[[#This Row],[Total Cost SDG]]/Table1[[#This Row],[Volume MT/Head]]),0)</f>
        <v>0</v>
      </c>
      <c r="AA4302" s="57" t="e">
        <f t="shared" si="359"/>
        <v>#DIV/0!</v>
      </c>
      <c r="AB4302" s="57">
        <f>IFERROR((Table1[[#This Row],[Total Cost USD]]/Table1[[#This Row],[Volume MT/Head]]),0)</f>
        <v>0</v>
      </c>
      <c r="AD4302" s="6">
        <f>Table1[[#This Row],[Volume MT/Head]]-Table1[[#This Row],[Delivered MT]]</f>
        <v>0</v>
      </c>
      <c r="AE4302" s="6">
        <f>Table1[[#This Row],[Delivered MT]]*Table1[[#This Row],[Average Cost SDG/MT]]</f>
        <v>0</v>
      </c>
    </row>
    <row r="4303" spans="1:31" hidden="1" x14ac:dyDescent="0.2">
      <c r="A4303" s="1">
        <v>4314</v>
      </c>
      <c r="P4303" s="6">
        <f t="shared" si="356"/>
        <v>0</v>
      </c>
      <c r="R4303" s="6">
        <f t="shared" si="357"/>
        <v>0</v>
      </c>
      <c r="S4303" s="57">
        <f t="shared" si="355"/>
        <v>0</v>
      </c>
      <c r="T4303" s="6">
        <f>Table1[[#This Row],[Volume in Units]]*Table1[[#This Row],[Price SDG/Unit]]</f>
        <v>0</v>
      </c>
      <c r="U4303" s="57">
        <f>Table1[[#This Row],[Volume MT/Head]]*Table1[[#This Row],[Price USD/(MT/Head)]]</f>
        <v>0</v>
      </c>
      <c r="W4303" s="28">
        <f>Table1[[#This Row],[Commission SDG/MT]]*Table1[[#This Row],[Volume in Units]]</f>
        <v>0</v>
      </c>
      <c r="Y4303" s="28">
        <f t="shared" si="358"/>
        <v>0</v>
      </c>
      <c r="Z4303" s="6">
        <f>IFERROR((Table1[[#This Row],[Total Cost SDG]]/Table1[[#This Row],[Volume MT/Head]]),0)</f>
        <v>0</v>
      </c>
      <c r="AA4303" s="57" t="e">
        <f t="shared" si="359"/>
        <v>#DIV/0!</v>
      </c>
      <c r="AB4303" s="57">
        <f>IFERROR((Table1[[#This Row],[Total Cost USD]]/Table1[[#This Row],[Volume MT/Head]]),0)</f>
        <v>0</v>
      </c>
      <c r="AD4303" s="6">
        <f>Table1[[#This Row],[Volume MT/Head]]-Table1[[#This Row],[Delivered MT]]</f>
        <v>0</v>
      </c>
      <c r="AE4303" s="6">
        <f>Table1[[#This Row],[Delivered MT]]*Table1[[#This Row],[Average Cost SDG/MT]]</f>
        <v>0</v>
      </c>
    </row>
    <row r="4304" spans="1:31" hidden="1" x14ac:dyDescent="0.2">
      <c r="A4304" s="1">
        <v>4315</v>
      </c>
      <c r="P4304" s="6">
        <f t="shared" si="356"/>
        <v>0</v>
      </c>
      <c r="R4304" s="6">
        <f t="shared" si="357"/>
        <v>0</v>
      </c>
      <c r="S4304" s="57">
        <f t="shared" si="355"/>
        <v>0</v>
      </c>
      <c r="T4304" s="6">
        <f>Table1[[#This Row],[Volume in Units]]*Table1[[#This Row],[Price SDG/Unit]]</f>
        <v>0</v>
      </c>
      <c r="U4304" s="57">
        <f>Table1[[#This Row],[Volume MT/Head]]*Table1[[#This Row],[Price USD/(MT/Head)]]</f>
        <v>0</v>
      </c>
      <c r="W4304" s="28">
        <f>Table1[[#This Row],[Commission SDG/MT]]*Table1[[#This Row],[Volume in Units]]</f>
        <v>0</v>
      </c>
      <c r="Y4304" s="28">
        <f t="shared" si="358"/>
        <v>0</v>
      </c>
      <c r="Z4304" s="6">
        <f>IFERROR((Table1[[#This Row],[Total Cost SDG]]/Table1[[#This Row],[Volume MT/Head]]),0)</f>
        <v>0</v>
      </c>
      <c r="AA4304" s="57" t="e">
        <f t="shared" si="359"/>
        <v>#DIV/0!</v>
      </c>
      <c r="AB4304" s="57">
        <f>IFERROR((Table1[[#This Row],[Total Cost USD]]/Table1[[#This Row],[Volume MT/Head]]),0)</f>
        <v>0</v>
      </c>
      <c r="AD4304" s="6">
        <f>Table1[[#This Row],[Volume MT/Head]]-Table1[[#This Row],[Delivered MT]]</f>
        <v>0</v>
      </c>
      <c r="AE4304" s="6">
        <f>Table1[[#This Row],[Delivered MT]]*Table1[[#This Row],[Average Cost SDG/MT]]</f>
        <v>0</v>
      </c>
    </row>
    <row r="4305" spans="1:31" hidden="1" x14ac:dyDescent="0.2">
      <c r="A4305" s="1">
        <v>4316</v>
      </c>
      <c r="P4305" s="6">
        <f t="shared" si="356"/>
        <v>0</v>
      </c>
      <c r="R4305" s="6">
        <f t="shared" si="357"/>
        <v>0</v>
      </c>
      <c r="S4305" s="57">
        <f t="shared" si="355"/>
        <v>0</v>
      </c>
      <c r="T4305" s="6">
        <f>Table1[[#This Row],[Volume in Units]]*Table1[[#This Row],[Price SDG/Unit]]</f>
        <v>0</v>
      </c>
      <c r="U4305" s="57">
        <f>Table1[[#This Row],[Volume MT/Head]]*Table1[[#This Row],[Price USD/(MT/Head)]]</f>
        <v>0</v>
      </c>
      <c r="W4305" s="28">
        <f>Table1[[#This Row],[Commission SDG/MT]]*Table1[[#This Row],[Volume in Units]]</f>
        <v>0</v>
      </c>
      <c r="Y4305" s="28">
        <f t="shared" si="358"/>
        <v>0</v>
      </c>
      <c r="Z4305" s="6">
        <f>IFERROR((Table1[[#This Row],[Total Cost SDG]]/Table1[[#This Row],[Volume MT/Head]]),0)</f>
        <v>0</v>
      </c>
      <c r="AA4305" s="57" t="e">
        <f t="shared" si="359"/>
        <v>#DIV/0!</v>
      </c>
      <c r="AB4305" s="57">
        <f>IFERROR((Table1[[#This Row],[Total Cost USD]]/Table1[[#This Row],[Volume MT/Head]]),0)</f>
        <v>0</v>
      </c>
      <c r="AD4305" s="6">
        <f>Table1[[#This Row],[Volume MT/Head]]-Table1[[#This Row],[Delivered MT]]</f>
        <v>0</v>
      </c>
      <c r="AE4305" s="6">
        <f>Table1[[#This Row],[Delivered MT]]*Table1[[#This Row],[Average Cost SDG/MT]]</f>
        <v>0</v>
      </c>
    </row>
    <row r="4306" spans="1:31" hidden="1" x14ac:dyDescent="0.2">
      <c r="A4306" s="1">
        <v>4317</v>
      </c>
      <c r="P4306" s="6">
        <f t="shared" si="356"/>
        <v>0</v>
      </c>
      <c r="R4306" s="6">
        <f t="shared" si="357"/>
        <v>0</v>
      </c>
      <c r="S4306" s="57">
        <f t="shared" si="355"/>
        <v>0</v>
      </c>
      <c r="T4306" s="6">
        <f>Table1[[#This Row],[Volume in Units]]*Table1[[#This Row],[Price SDG/Unit]]</f>
        <v>0</v>
      </c>
      <c r="U4306" s="57">
        <f>Table1[[#This Row],[Volume MT/Head]]*Table1[[#This Row],[Price USD/(MT/Head)]]</f>
        <v>0</v>
      </c>
      <c r="W4306" s="28">
        <f>Table1[[#This Row],[Commission SDG/MT]]*Table1[[#This Row],[Volume in Units]]</f>
        <v>0</v>
      </c>
      <c r="Y4306" s="28">
        <f t="shared" si="358"/>
        <v>0</v>
      </c>
      <c r="Z4306" s="6">
        <f>IFERROR((Table1[[#This Row],[Total Cost SDG]]/Table1[[#This Row],[Volume MT/Head]]),0)</f>
        <v>0</v>
      </c>
      <c r="AA4306" s="57" t="e">
        <f t="shared" si="359"/>
        <v>#DIV/0!</v>
      </c>
      <c r="AB4306" s="57">
        <f>IFERROR((Table1[[#This Row],[Total Cost USD]]/Table1[[#This Row],[Volume MT/Head]]),0)</f>
        <v>0</v>
      </c>
      <c r="AD4306" s="6">
        <f>Table1[[#This Row],[Volume MT/Head]]-Table1[[#This Row],[Delivered MT]]</f>
        <v>0</v>
      </c>
      <c r="AE4306" s="6">
        <f>Table1[[#This Row],[Delivered MT]]*Table1[[#This Row],[Average Cost SDG/MT]]</f>
        <v>0</v>
      </c>
    </row>
    <row r="4307" spans="1:31" hidden="1" x14ac:dyDescent="0.2">
      <c r="A4307" s="1">
        <v>4318</v>
      </c>
      <c r="P4307" s="6">
        <f t="shared" si="356"/>
        <v>0</v>
      </c>
      <c r="R4307" s="6">
        <f t="shared" si="357"/>
        <v>0</v>
      </c>
      <c r="S4307" s="57">
        <f t="shared" si="355"/>
        <v>0</v>
      </c>
      <c r="T4307" s="6">
        <f>Table1[[#This Row],[Volume in Units]]*Table1[[#This Row],[Price SDG/Unit]]</f>
        <v>0</v>
      </c>
      <c r="U4307" s="57">
        <f>Table1[[#This Row],[Volume MT/Head]]*Table1[[#This Row],[Price USD/(MT/Head)]]</f>
        <v>0</v>
      </c>
      <c r="W4307" s="28">
        <f>Table1[[#This Row],[Commission SDG/MT]]*Table1[[#This Row],[Volume in Units]]</f>
        <v>0</v>
      </c>
      <c r="Y4307" s="28">
        <f t="shared" si="358"/>
        <v>0</v>
      </c>
      <c r="Z4307" s="6">
        <f>IFERROR((Table1[[#This Row],[Total Cost SDG]]/Table1[[#This Row],[Volume MT/Head]]),0)</f>
        <v>0</v>
      </c>
      <c r="AA4307" s="57" t="e">
        <f t="shared" si="359"/>
        <v>#DIV/0!</v>
      </c>
      <c r="AB4307" s="57">
        <f>IFERROR((Table1[[#This Row],[Total Cost USD]]/Table1[[#This Row],[Volume MT/Head]]),0)</f>
        <v>0</v>
      </c>
      <c r="AD4307" s="6">
        <f>Table1[[#This Row],[Volume MT/Head]]-Table1[[#This Row],[Delivered MT]]</f>
        <v>0</v>
      </c>
      <c r="AE4307" s="6">
        <f>Table1[[#This Row],[Delivered MT]]*Table1[[#This Row],[Average Cost SDG/MT]]</f>
        <v>0</v>
      </c>
    </row>
    <row r="4308" spans="1:31" hidden="1" x14ac:dyDescent="0.2">
      <c r="A4308" s="1">
        <v>4319</v>
      </c>
      <c r="P4308" s="6">
        <f t="shared" si="356"/>
        <v>0</v>
      </c>
      <c r="R4308" s="6">
        <f t="shared" si="357"/>
        <v>0</v>
      </c>
      <c r="S4308" s="57">
        <f t="shared" si="355"/>
        <v>0</v>
      </c>
      <c r="T4308" s="6">
        <f>Table1[[#This Row],[Volume in Units]]*Table1[[#This Row],[Price SDG/Unit]]</f>
        <v>0</v>
      </c>
      <c r="U4308" s="57">
        <f>Table1[[#This Row],[Volume MT/Head]]*Table1[[#This Row],[Price USD/(MT/Head)]]</f>
        <v>0</v>
      </c>
      <c r="W4308" s="28">
        <f>Table1[[#This Row],[Commission SDG/MT]]*Table1[[#This Row],[Volume in Units]]</f>
        <v>0</v>
      </c>
      <c r="Y4308" s="28">
        <f t="shared" si="358"/>
        <v>0</v>
      </c>
      <c r="Z4308" s="6">
        <f>IFERROR((Table1[[#This Row],[Total Cost SDG]]/Table1[[#This Row],[Volume MT/Head]]),0)</f>
        <v>0</v>
      </c>
      <c r="AA4308" s="57" t="e">
        <f t="shared" si="359"/>
        <v>#DIV/0!</v>
      </c>
      <c r="AB4308" s="57">
        <f>IFERROR((Table1[[#This Row],[Total Cost USD]]/Table1[[#This Row],[Volume MT/Head]]),0)</f>
        <v>0</v>
      </c>
      <c r="AD4308" s="6">
        <f>Table1[[#This Row],[Volume MT/Head]]-Table1[[#This Row],[Delivered MT]]</f>
        <v>0</v>
      </c>
      <c r="AE4308" s="6">
        <f>Table1[[#This Row],[Delivered MT]]*Table1[[#This Row],[Average Cost SDG/MT]]</f>
        <v>0</v>
      </c>
    </row>
    <row r="4309" spans="1:31" hidden="1" x14ac:dyDescent="0.2">
      <c r="A4309" s="1">
        <v>4320</v>
      </c>
      <c r="P4309" s="6">
        <f t="shared" si="356"/>
        <v>0</v>
      </c>
      <c r="R4309" s="6">
        <f t="shared" si="357"/>
        <v>0</v>
      </c>
      <c r="S4309" s="57">
        <f t="shared" si="355"/>
        <v>0</v>
      </c>
      <c r="T4309" s="6">
        <f>Table1[[#This Row],[Volume in Units]]*Table1[[#This Row],[Price SDG/Unit]]</f>
        <v>0</v>
      </c>
      <c r="U4309" s="57">
        <f>Table1[[#This Row],[Volume MT/Head]]*Table1[[#This Row],[Price USD/(MT/Head)]]</f>
        <v>0</v>
      </c>
      <c r="W4309" s="28">
        <f>Table1[[#This Row],[Commission SDG/MT]]*Table1[[#This Row],[Volume in Units]]</f>
        <v>0</v>
      </c>
      <c r="Y4309" s="28">
        <f t="shared" si="358"/>
        <v>0</v>
      </c>
      <c r="Z4309" s="6">
        <f>IFERROR((Table1[[#This Row],[Total Cost SDG]]/Table1[[#This Row],[Volume MT/Head]]),0)</f>
        <v>0</v>
      </c>
      <c r="AA4309" s="57" t="e">
        <f t="shared" si="359"/>
        <v>#DIV/0!</v>
      </c>
      <c r="AB4309" s="57">
        <f>IFERROR((Table1[[#This Row],[Total Cost USD]]/Table1[[#This Row],[Volume MT/Head]]),0)</f>
        <v>0</v>
      </c>
      <c r="AD4309" s="6">
        <f>Table1[[#This Row],[Volume MT/Head]]-Table1[[#This Row],[Delivered MT]]</f>
        <v>0</v>
      </c>
      <c r="AE4309" s="6">
        <f>Table1[[#This Row],[Delivered MT]]*Table1[[#This Row],[Average Cost SDG/MT]]</f>
        <v>0</v>
      </c>
    </row>
    <row r="4310" spans="1:31" hidden="1" x14ac:dyDescent="0.2">
      <c r="A4310" s="1">
        <v>4321</v>
      </c>
      <c r="P4310" s="6">
        <f t="shared" si="356"/>
        <v>0</v>
      </c>
      <c r="R4310" s="6">
        <f t="shared" si="357"/>
        <v>0</v>
      </c>
      <c r="S4310" s="57">
        <f t="shared" si="355"/>
        <v>0</v>
      </c>
      <c r="T4310" s="6">
        <f>Table1[[#This Row],[Volume in Units]]*Table1[[#This Row],[Price SDG/Unit]]</f>
        <v>0</v>
      </c>
      <c r="U4310" s="57">
        <f>Table1[[#This Row],[Volume MT/Head]]*Table1[[#This Row],[Price USD/(MT/Head)]]</f>
        <v>0</v>
      </c>
      <c r="W4310" s="28">
        <f>Table1[[#This Row],[Commission SDG/MT]]*Table1[[#This Row],[Volume in Units]]</f>
        <v>0</v>
      </c>
      <c r="Y4310" s="28">
        <f t="shared" si="358"/>
        <v>0</v>
      </c>
      <c r="Z4310" s="6">
        <f>IFERROR((Table1[[#This Row],[Total Cost SDG]]/Table1[[#This Row],[Volume MT/Head]]),0)</f>
        <v>0</v>
      </c>
      <c r="AA4310" s="57" t="e">
        <f t="shared" si="359"/>
        <v>#DIV/0!</v>
      </c>
      <c r="AB4310" s="57">
        <f>IFERROR((Table1[[#This Row],[Total Cost USD]]/Table1[[#This Row],[Volume MT/Head]]),0)</f>
        <v>0</v>
      </c>
      <c r="AD4310" s="6">
        <f>Table1[[#This Row],[Volume MT/Head]]-Table1[[#This Row],[Delivered MT]]</f>
        <v>0</v>
      </c>
      <c r="AE4310" s="6">
        <f>Table1[[#This Row],[Delivered MT]]*Table1[[#This Row],[Average Cost SDG/MT]]</f>
        <v>0</v>
      </c>
    </row>
    <row r="4311" spans="1:31" hidden="1" x14ac:dyDescent="0.2">
      <c r="A4311" s="1">
        <v>4322</v>
      </c>
      <c r="P4311" s="6">
        <f t="shared" si="356"/>
        <v>0</v>
      </c>
      <c r="R4311" s="6">
        <f t="shared" si="357"/>
        <v>0</v>
      </c>
      <c r="S4311" s="57">
        <f t="shared" si="355"/>
        <v>0</v>
      </c>
      <c r="T4311" s="6">
        <f>Table1[[#This Row],[Volume in Units]]*Table1[[#This Row],[Price SDG/Unit]]</f>
        <v>0</v>
      </c>
      <c r="U4311" s="57">
        <f>Table1[[#This Row],[Volume MT/Head]]*Table1[[#This Row],[Price USD/(MT/Head)]]</f>
        <v>0</v>
      </c>
      <c r="W4311" s="28">
        <f>Table1[[#This Row],[Commission SDG/MT]]*Table1[[#This Row],[Volume in Units]]</f>
        <v>0</v>
      </c>
      <c r="Y4311" s="28">
        <f t="shared" si="358"/>
        <v>0</v>
      </c>
      <c r="Z4311" s="6">
        <f>IFERROR((Table1[[#This Row],[Total Cost SDG]]/Table1[[#This Row],[Volume MT/Head]]),0)</f>
        <v>0</v>
      </c>
      <c r="AA4311" s="57" t="e">
        <f t="shared" si="359"/>
        <v>#DIV/0!</v>
      </c>
      <c r="AB4311" s="57">
        <f>IFERROR((Table1[[#This Row],[Total Cost USD]]/Table1[[#This Row],[Volume MT/Head]]),0)</f>
        <v>0</v>
      </c>
      <c r="AD4311" s="6">
        <f>Table1[[#This Row],[Volume MT/Head]]-Table1[[#This Row],[Delivered MT]]</f>
        <v>0</v>
      </c>
      <c r="AE4311" s="6">
        <f>Table1[[#This Row],[Delivered MT]]*Table1[[#This Row],[Average Cost SDG/MT]]</f>
        <v>0</v>
      </c>
    </row>
    <row r="4312" spans="1:31" hidden="1" x14ac:dyDescent="0.2">
      <c r="A4312" s="1">
        <v>4323</v>
      </c>
      <c r="P4312" s="6">
        <f t="shared" si="356"/>
        <v>0</v>
      </c>
      <c r="R4312" s="6">
        <f t="shared" si="357"/>
        <v>0</v>
      </c>
      <c r="S4312" s="57">
        <f t="shared" si="355"/>
        <v>0</v>
      </c>
      <c r="T4312" s="6">
        <f>Table1[[#This Row],[Volume in Units]]*Table1[[#This Row],[Price SDG/Unit]]</f>
        <v>0</v>
      </c>
      <c r="U4312" s="57">
        <f>Table1[[#This Row],[Volume MT/Head]]*Table1[[#This Row],[Price USD/(MT/Head)]]</f>
        <v>0</v>
      </c>
      <c r="W4312" s="28">
        <f>Table1[[#This Row],[Commission SDG/MT]]*Table1[[#This Row],[Volume in Units]]</f>
        <v>0</v>
      </c>
      <c r="Y4312" s="28">
        <f t="shared" si="358"/>
        <v>0</v>
      </c>
      <c r="Z4312" s="6">
        <f>IFERROR((Table1[[#This Row],[Total Cost SDG]]/Table1[[#This Row],[Volume MT/Head]]),0)</f>
        <v>0</v>
      </c>
      <c r="AA4312" s="57" t="e">
        <f t="shared" si="359"/>
        <v>#DIV/0!</v>
      </c>
      <c r="AB4312" s="57">
        <f>IFERROR((Table1[[#This Row],[Total Cost USD]]/Table1[[#This Row],[Volume MT/Head]]),0)</f>
        <v>0</v>
      </c>
      <c r="AD4312" s="6">
        <f>Table1[[#This Row],[Volume MT/Head]]-Table1[[#This Row],[Delivered MT]]</f>
        <v>0</v>
      </c>
      <c r="AE4312" s="6">
        <f>Table1[[#This Row],[Delivered MT]]*Table1[[#This Row],[Average Cost SDG/MT]]</f>
        <v>0</v>
      </c>
    </row>
    <row r="4313" spans="1:31" hidden="1" x14ac:dyDescent="0.2">
      <c r="A4313" s="1">
        <v>4324</v>
      </c>
      <c r="P4313" s="6">
        <f t="shared" si="356"/>
        <v>0</v>
      </c>
      <c r="R4313" s="6">
        <f t="shared" si="357"/>
        <v>0</v>
      </c>
      <c r="S4313" s="57">
        <f t="shared" ref="S4313:S4376" si="360">IFERROR((R4313/F4313),0)</f>
        <v>0</v>
      </c>
      <c r="T4313" s="6">
        <f>Table1[[#This Row],[Volume in Units]]*Table1[[#This Row],[Price SDG/Unit]]</f>
        <v>0</v>
      </c>
      <c r="U4313" s="57">
        <f>Table1[[#This Row],[Volume MT/Head]]*Table1[[#This Row],[Price USD/(MT/Head)]]</f>
        <v>0</v>
      </c>
      <c r="W4313" s="28">
        <f>Table1[[#This Row],[Commission SDG/MT]]*Table1[[#This Row],[Volume in Units]]</f>
        <v>0</v>
      </c>
      <c r="Y4313" s="28">
        <f t="shared" si="358"/>
        <v>0</v>
      </c>
      <c r="Z4313" s="6">
        <f>IFERROR((Table1[[#This Row],[Total Cost SDG]]/Table1[[#This Row],[Volume MT/Head]]),0)</f>
        <v>0</v>
      </c>
      <c r="AA4313" s="57" t="e">
        <f t="shared" si="359"/>
        <v>#DIV/0!</v>
      </c>
      <c r="AB4313" s="57">
        <f>IFERROR((Table1[[#This Row],[Total Cost USD]]/Table1[[#This Row],[Volume MT/Head]]),0)</f>
        <v>0</v>
      </c>
      <c r="AD4313" s="6">
        <f>Table1[[#This Row],[Volume MT/Head]]-Table1[[#This Row],[Delivered MT]]</f>
        <v>0</v>
      </c>
      <c r="AE4313" s="6">
        <f>Table1[[#This Row],[Delivered MT]]*Table1[[#This Row],[Average Cost SDG/MT]]</f>
        <v>0</v>
      </c>
    </row>
    <row r="4314" spans="1:31" hidden="1" x14ac:dyDescent="0.2">
      <c r="A4314" s="1">
        <v>4325</v>
      </c>
      <c r="P4314" s="6">
        <f t="shared" si="356"/>
        <v>0</v>
      </c>
      <c r="R4314" s="6">
        <f t="shared" si="357"/>
        <v>0</v>
      </c>
      <c r="S4314" s="57">
        <f t="shared" si="360"/>
        <v>0</v>
      </c>
      <c r="T4314" s="6">
        <f>Table1[[#This Row],[Volume in Units]]*Table1[[#This Row],[Price SDG/Unit]]</f>
        <v>0</v>
      </c>
      <c r="U4314" s="57">
        <f>Table1[[#This Row],[Volume MT/Head]]*Table1[[#This Row],[Price USD/(MT/Head)]]</f>
        <v>0</v>
      </c>
      <c r="W4314" s="28">
        <f>Table1[[#This Row],[Commission SDG/MT]]*Table1[[#This Row],[Volume in Units]]</f>
        <v>0</v>
      </c>
      <c r="Y4314" s="28">
        <f t="shared" si="358"/>
        <v>0</v>
      </c>
      <c r="Z4314" s="6">
        <f>IFERROR((Table1[[#This Row],[Total Cost SDG]]/Table1[[#This Row],[Volume MT/Head]]),0)</f>
        <v>0</v>
      </c>
      <c r="AA4314" s="57" t="e">
        <f t="shared" si="359"/>
        <v>#DIV/0!</v>
      </c>
      <c r="AB4314" s="57">
        <f>IFERROR((Table1[[#This Row],[Total Cost USD]]/Table1[[#This Row],[Volume MT/Head]]),0)</f>
        <v>0</v>
      </c>
      <c r="AD4314" s="6">
        <f>Table1[[#This Row],[Volume MT/Head]]-Table1[[#This Row],[Delivered MT]]</f>
        <v>0</v>
      </c>
      <c r="AE4314" s="6">
        <f>Table1[[#This Row],[Delivered MT]]*Table1[[#This Row],[Average Cost SDG/MT]]</f>
        <v>0</v>
      </c>
    </row>
    <row r="4315" spans="1:31" hidden="1" x14ac:dyDescent="0.2">
      <c r="A4315" s="1">
        <v>4326</v>
      </c>
      <c r="P4315" s="6">
        <f t="shared" si="356"/>
        <v>0</v>
      </c>
      <c r="R4315" s="6">
        <f t="shared" si="357"/>
        <v>0</v>
      </c>
      <c r="S4315" s="57">
        <f t="shared" si="360"/>
        <v>0</v>
      </c>
      <c r="T4315" s="6">
        <f>Table1[[#This Row],[Volume in Units]]*Table1[[#This Row],[Price SDG/Unit]]</f>
        <v>0</v>
      </c>
      <c r="U4315" s="57">
        <f>Table1[[#This Row],[Volume MT/Head]]*Table1[[#This Row],[Price USD/(MT/Head)]]</f>
        <v>0</v>
      </c>
      <c r="W4315" s="28">
        <f>Table1[[#This Row],[Commission SDG/MT]]*Table1[[#This Row],[Volume in Units]]</f>
        <v>0</v>
      </c>
      <c r="Y4315" s="28">
        <f t="shared" si="358"/>
        <v>0</v>
      </c>
      <c r="Z4315" s="6">
        <f>IFERROR((Table1[[#This Row],[Total Cost SDG]]/Table1[[#This Row],[Volume MT/Head]]),0)</f>
        <v>0</v>
      </c>
      <c r="AA4315" s="57" t="e">
        <f t="shared" si="359"/>
        <v>#DIV/0!</v>
      </c>
      <c r="AB4315" s="57">
        <f>IFERROR((Table1[[#This Row],[Total Cost USD]]/Table1[[#This Row],[Volume MT/Head]]),0)</f>
        <v>0</v>
      </c>
      <c r="AD4315" s="6">
        <f>Table1[[#This Row],[Volume MT/Head]]-Table1[[#This Row],[Delivered MT]]</f>
        <v>0</v>
      </c>
      <c r="AE4315" s="6">
        <f>Table1[[#This Row],[Delivered MT]]*Table1[[#This Row],[Average Cost SDG/MT]]</f>
        <v>0</v>
      </c>
    </row>
    <row r="4316" spans="1:31" hidden="1" x14ac:dyDescent="0.2">
      <c r="A4316" s="1">
        <v>4327</v>
      </c>
      <c r="P4316" s="6">
        <f t="shared" si="356"/>
        <v>0</v>
      </c>
      <c r="R4316" s="6">
        <f t="shared" si="357"/>
        <v>0</v>
      </c>
      <c r="S4316" s="57">
        <f t="shared" si="360"/>
        <v>0</v>
      </c>
      <c r="T4316" s="6">
        <f>Table1[[#This Row],[Volume in Units]]*Table1[[#This Row],[Price SDG/Unit]]</f>
        <v>0</v>
      </c>
      <c r="U4316" s="57">
        <f>Table1[[#This Row],[Volume MT/Head]]*Table1[[#This Row],[Price USD/(MT/Head)]]</f>
        <v>0</v>
      </c>
      <c r="W4316" s="28">
        <f>Table1[[#This Row],[Commission SDG/MT]]*Table1[[#This Row],[Volume in Units]]</f>
        <v>0</v>
      </c>
      <c r="Y4316" s="28">
        <f t="shared" si="358"/>
        <v>0</v>
      </c>
      <c r="Z4316" s="6">
        <f>IFERROR((Table1[[#This Row],[Total Cost SDG]]/Table1[[#This Row],[Volume MT/Head]]),0)</f>
        <v>0</v>
      </c>
      <c r="AA4316" s="57" t="e">
        <f t="shared" si="359"/>
        <v>#DIV/0!</v>
      </c>
      <c r="AB4316" s="57">
        <f>IFERROR((Table1[[#This Row],[Total Cost USD]]/Table1[[#This Row],[Volume MT/Head]]),0)</f>
        <v>0</v>
      </c>
      <c r="AD4316" s="6">
        <f>Table1[[#This Row],[Volume MT/Head]]-Table1[[#This Row],[Delivered MT]]</f>
        <v>0</v>
      </c>
      <c r="AE4316" s="6">
        <f>Table1[[#This Row],[Delivered MT]]*Table1[[#This Row],[Average Cost SDG/MT]]</f>
        <v>0</v>
      </c>
    </row>
    <row r="4317" spans="1:31" hidden="1" x14ac:dyDescent="0.2">
      <c r="A4317" s="1">
        <v>4328</v>
      </c>
      <c r="P4317" s="6">
        <f t="shared" si="356"/>
        <v>0</v>
      </c>
      <c r="R4317" s="6">
        <f t="shared" si="357"/>
        <v>0</v>
      </c>
      <c r="S4317" s="57">
        <f t="shared" si="360"/>
        <v>0</v>
      </c>
      <c r="T4317" s="6">
        <f>Table1[[#This Row],[Volume in Units]]*Table1[[#This Row],[Price SDG/Unit]]</f>
        <v>0</v>
      </c>
      <c r="U4317" s="57">
        <f>Table1[[#This Row],[Volume MT/Head]]*Table1[[#This Row],[Price USD/(MT/Head)]]</f>
        <v>0</v>
      </c>
      <c r="W4317" s="28">
        <f>Table1[[#This Row],[Commission SDG/MT]]*Table1[[#This Row],[Volume in Units]]</f>
        <v>0</v>
      </c>
      <c r="Y4317" s="28">
        <f t="shared" si="358"/>
        <v>0</v>
      </c>
      <c r="Z4317" s="6">
        <f>IFERROR((Table1[[#This Row],[Total Cost SDG]]/Table1[[#This Row],[Volume MT/Head]]),0)</f>
        <v>0</v>
      </c>
      <c r="AA4317" s="57" t="e">
        <f t="shared" si="359"/>
        <v>#DIV/0!</v>
      </c>
      <c r="AB4317" s="57">
        <f>IFERROR((Table1[[#This Row],[Total Cost USD]]/Table1[[#This Row],[Volume MT/Head]]),0)</f>
        <v>0</v>
      </c>
      <c r="AD4317" s="6">
        <f>Table1[[#This Row],[Volume MT/Head]]-Table1[[#This Row],[Delivered MT]]</f>
        <v>0</v>
      </c>
      <c r="AE4317" s="6">
        <f>Table1[[#This Row],[Delivered MT]]*Table1[[#This Row],[Average Cost SDG/MT]]</f>
        <v>0</v>
      </c>
    </row>
    <row r="4318" spans="1:31" hidden="1" x14ac:dyDescent="0.2">
      <c r="A4318" s="1">
        <v>4329</v>
      </c>
      <c r="P4318" s="6">
        <f t="shared" si="356"/>
        <v>0</v>
      </c>
      <c r="R4318" s="6">
        <f t="shared" si="357"/>
        <v>0</v>
      </c>
      <c r="S4318" s="57">
        <f t="shared" si="360"/>
        <v>0</v>
      </c>
      <c r="T4318" s="6">
        <f>Table1[[#This Row],[Volume in Units]]*Table1[[#This Row],[Price SDG/Unit]]</f>
        <v>0</v>
      </c>
      <c r="U4318" s="57">
        <f>Table1[[#This Row],[Volume MT/Head]]*Table1[[#This Row],[Price USD/(MT/Head)]]</f>
        <v>0</v>
      </c>
      <c r="W4318" s="28">
        <f>Table1[[#This Row],[Commission SDG/MT]]*Table1[[#This Row],[Volume in Units]]</f>
        <v>0</v>
      </c>
      <c r="Y4318" s="28">
        <f t="shared" si="358"/>
        <v>0</v>
      </c>
      <c r="Z4318" s="6">
        <f>IFERROR((Table1[[#This Row],[Total Cost SDG]]/Table1[[#This Row],[Volume MT/Head]]),0)</f>
        <v>0</v>
      </c>
      <c r="AA4318" s="57" t="e">
        <f t="shared" si="359"/>
        <v>#DIV/0!</v>
      </c>
      <c r="AB4318" s="57">
        <f>IFERROR((Table1[[#This Row],[Total Cost USD]]/Table1[[#This Row],[Volume MT/Head]]),0)</f>
        <v>0</v>
      </c>
      <c r="AD4318" s="6">
        <f>Table1[[#This Row],[Volume MT/Head]]-Table1[[#This Row],[Delivered MT]]</f>
        <v>0</v>
      </c>
      <c r="AE4318" s="6">
        <f>Table1[[#This Row],[Delivered MT]]*Table1[[#This Row],[Average Cost SDG/MT]]</f>
        <v>0</v>
      </c>
    </row>
    <row r="4319" spans="1:31" hidden="1" x14ac:dyDescent="0.2">
      <c r="A4319" s="1">
        <v>4330</v>
      </c>
      <c r="P4319" s="6">
        <f t="shared" si="356"/>
        <v>0</v>
      </c>
      <c r="R4319" s="6">
        <f t="shared" si="357"/>
        <v>0</v>
      </c>
      <c r="S4319" s="57">
        <f t="shared" si="360"/>
        <v>0</v>
      </c>
      <c r="T4319" s="6">
        <f>Table1[[#This Row],[Volume in Units]]*Table1[[#This Row],[Price SDG/Unit]]</f>
        <v>0</v>
      </c>
      <c r="U4319" s="57">
        <f>Table1[[#This Row],[Volume MT/Head]]*Table1[[#This Row],[Price USD/(MT/Head)]]</f>
        <v>0</v>
      </c>
      <c r="W4319" s="28">
        <f>Table1[[#This Row],[Commission SDG/MT]]*Table1[[#This Row],[Volume in Units]]</f>
        <v>0</v>
      </c>
      <c r="Y4319" s="28">
        <f t="shared" si="358"/>
        <v>0</v>
      </c>
      <c r="Z4319" s="6">
        <f>IFERROR((Table1[[#This Row],[Total Cost SDG]]/Table1[[#This Row],[Volume MT/Head]]),0)</f>
        <v>0</v>
      </c>
      <c r="AA4319" s="57" t="e">
        <f t="shared" si="359"/>
        <v>#DIV/0!</v>
      </c>
      <c r="AB4319" s="57">
        <f>IFERROR((Table1[[#This Row],[Total Cost USD]]/Table1[[#This Row],[Volume MT/Head]]),0)</f>
        <v>0</v>
      </c>
      <c r="AD4319" s="6">
        <f>Table1[[#This Row],[Volume MT/Head]]-Table1[[#This Row],[Delivered MT]]</f>
        <v>0</v>
      </c>
      <c r="AE4319" s="6">
        <f>Table1[[#This Row],[Delivered MT]]*Table1[[#This Row],[Average Cost SDG/MT]]</f>
        <v>0</v>
      </c>
    </row>
    <row r="4320" spans="1:31" hidden="1" x14ac:dyDescent="0.2">
      <c r="A4320" s="1">
        <v>4331</v>
      </c>
      <c r="P4320" s="6">
        <f t="shared" si="356"/>
        <v>0</v>
      </c>
      <c r="R4320" s="6">
        <f t="shared" si="357"/>
        <v>0</v>
      </c>
      <c r="S4320" s="57">
        <f t="shared" si="360"/>
        <v>0</v>
      </c>
      <c r="T4320" s="6">
        <f>Table1[[#This Row],[Volume in Units]]*Table1[[#This Row],[Price SDG/Unit]]</f>
        <v>0</v>
      </c>
      <c r="U4320" s="57">
        <f>Table1[[#This Row],[Volume MT/Head]]*Table1[[#This Row],[Price USD/(MT/Head)]]</f>
        <v>0</v>
      </c>
      <c r="W4320" s="28">
        <f>Table1[[#This Row],[Commission SDG/MT]]*Table1[[#This Row],[Volume in Units]]</f>
        <v>0</v>
      </c>
      <c r="Y4320" s="28">
        <f t="shared" si="358"/>
        <v>0</v>
      </c>
      <c r="Z4320" s="6">
        <f>IFERROR((Table1[[#This Row],[Total Cost SDG]]/Table1[[#This Row],[Volume MT/Head]]),0)</f>
        <v>0</v>
      </c>
      <c r="AA4320" s="57" t="e">
        <f t="shared" si="359"/>
        <v>#DIV/0!</v>
      </c>
      <c r="AB4320" s="57">
        <f>IFERROR((Table1[[#This Row],[Total Cost USD]]/Table1[[#This Row],[Volume MT/Head]]),0)</f>
        <v>0</v>
      </c>
      <c r="AD4320" s="6">
        <f>Table1[[#This Row],[Volume MT/Head]]-Table1[[#This Row],[Delivered MT]]</f>
        <v>0</v>
      </c>
      <c r="AE4320" s="6">
        <f>Table1[[#This Row],[Delivered MT]]*Table1[[#This Row],[Average Cost SDG/MT]]</f>
        <v>0</v>
      </c>
    </row>
    <row r="4321" spans="1:31" hidden="1" x14ac:dyDescent="0.2">
      <c r="A4321" s="1">
        <v>4332</v>
      </c>
      <c r="P4321" s="6">
        <f t="shared" si="356"/>
        <v>0</v>
      </c>
      <c r="R4321" s="6">
        <f t="shared" si="357"/>
        <v>0</v>
      </c>
      <c r="S4321" s="57">
        <f t="shared" si="360"/>
        <v>0</v>
      </c>
      <c r="T4321" s="6">
        <f>Table1[[#This Row],[Volume in Units]]*Table1[[#This Row],[Price SDG/Unit]]</f>
        <v>0</v>
      </c>
      <c r="U4321" s="57">
        <f>Table1[[#This Row],[Volume MT/Head]]*Table1[[#This Row],[Price USD/(MT/Head)]]</f>
        <v>0</v>
      </c>
      <c r="W4321" s="28">
        <f>Table1[[#This Row],[Commission SDG/MT]]*Table1[[#This Row],[Volume in Units]]</f>
        <v>0</v>
      </c>
      <c r="Y4321" s="28">
        <f t="shared" si="358"/>
        <v>0</v>
      </c>
      <c r="Z4321" s="6">
        <f>IFERROR((Table1[[#This Row],[Total Cost SDG]]/Table1[[#This Row],[Volume MT/Head]]),0)</f>
        <v>0</v>
      </c>
      <c r="AA4321" s="57" t="e">
        <f t="shared" si="359"/>
        <v>#DIV/0!</v>
      </c>
      <c r="AB4321" s="57">
        <f>IFERROR((Table1[[#This Row],[Total Cost USD]]/Table1[[#This Row],[Volume MT/Head]]),0)</f>
        <v>0</v>
      </c>
      <c r="AD4321" s="6">
        <f>Table1[[#This Row],[Volume MT/Head]]-Table1[[#This Row],[Delivered MT]]</f>
        <v>0</v>
      </c>
      <c r="AE4321" s="6">
        <f>Table1[[#This Row],[Delivered MT]]*Table1[[#This Row],[Average Cost SDG/MT]]</f>
        <v>0</v>
      </c>
    </row>
    <row r="4322" spans="1:31" hidden="1" x14ac:dyDescent="0.2">
      <c r="A4322" s="1">
        <v>4333</v>
      </c>
      <c r="P4322" s="6">
        <f t="shared" si="356"/>
        <v>0</v>
      </c>
      <c r="R4322" s="6">
        <f t="shared" si="357"/>
        <v>0</v>
      </c>
      <c r="S4322" s="57">
        <f t="shared" si="360"/>
        <v>0</v>
      </c>
      <c r="T4322" s="6">
        <f>Table1[[#This Row],[Volume in Units]]*Table1[[#This Row],[Price SDG/Unit]]</f>
        <v>0</v>
      </c>
      <c r="U4322" s="57">
        <f>Table1[[#This Row],[Volume MT/Head]]*Table1[[#This Row],[Price USD/(MT/Head)]]</f>
        <v>0</v>
      </c>
      <c r="W4322" s="28">
        <f>Table1[[#This Row],[Commission SDG/MT]]*Table1[[#This Row],[Volume in Units]]</f>
        <v>0</v>
      </c>
      <c r="Y4322" s="28">
        <f t="shared" si="358"/>
        <v>0</v>
      </c>
      <c r="Z4322" s="6">
        <f>IFERROR((Table1[[#This Row],[Total Cost SDG]]/Table1[[#This Row],[Volume MT/Head]]),0)</f>
        <v>0</v>
      </c>
      <c r="AA4322" s="57" t="e">
        <f t="shared" si="359"/>
        <v>#DIV/0!</v>
      </c>
      <c r="AB4322" s="57">
        <f>IFERROR((Table1[[#This Row],[Total Cost USD]]/Table1[[#This Row],[Volume MT/Head]]),0)</f>
        <v>0</v>
      </c>
      <c r="AD4322" s="6">
        <f>Table1[[#This Row],[Volume MT/Head]]-Table1[[#This Row],[Delivered MT]]</f>
        <v>0</v>
      </c>
      <c r="AE4322" s="6">
        <f>Table1[[#This Row],[Delivered MT]]*Table1[[#This Row],[Average Cost SDG/MT]]</f>
        <v>0</v>
      </c>
    </row>
    <row r="4323" spans="1:31" hidden="1" x14ac:dyDescent="0.2">
      <c r="A4323" s="1">
        <v>4334</v>
      </c>
      <c r="P4323" s="6">
        <f t="shared" si="356"/>
        <v>0</v>
      </c>
      <c r="R4323" s="6">
        <f t="shared" si="357"/>
        <v>0</v>
      </c>
      <c r="S4323" s="57">
        <f t="shared" si="360"/>
        <v>0</v>
      </c>
      <c r="T4323" s="6">
        <f>Table1[[#This Row],[Volume in Units]]*Table1[[#This Row],[Price SDG/Unit]]</f>
        <v>0</v>
      </c>
      <c r="U4323" s="57">
        <f>Table1[[#This Row],[Volume MT/Head]]*Table1[[#This Row],[Price USD/(MT/Head)]]</f>
        <v>0</v>
      </c>
      <c r="W4323" s="28">
        <f>Table1[[#This Row],[Commission SDG/MT]]*Table1[[#This Row],[Volume in Units]]</f>
        <v>0</v>
      </c>
      <c r="Y4323" s="28">
        <f t="shared" si="358"/>
        <v>0</v>
      </c>
      <c r="Z4323" s="6">
        <f>IFERROR((Table1[[#This Row],[Total Cost SDG]]/Table1[[#This Row],[Volume MT/Head]]),0)</f>
        <v>0</v>
      </c>
      <c r="AA4323" s="57" t="e">
        <f t="shared" si="359"/>
        <v>#DIV/0!</v>
      </c>
      <c r="AB4323" s="57">
        <f>IFERROR((Table1[[#This Row],[Total Cost USD]]/Table1[[#This Row],[Volume MT/Head]]),0)</f>
        <v>0</v>
      </c>
      <c r="AD4323" s="6">
        <f>Table1[[#This Row],[Volume MT/Head]]-Table1[[#This Row],[Delivered MT]]</f>
        <v>0</v>
      </c>
      <c r="AE4323" s="6">
        <f>Table1[[#This Row],[Delivered MT]]*Table1[[#This Row],[Average Cost SDG/MT]]</f>
        <v>0</v>
      </c>
    </row>
    <row r="4324" spans="1:31" hidden="1" x14ac:dyDescent="0.2">
      <c r="A4324" s="1">
        <v>4335</v>
      </c>
      <c r="P4324" s="6">
        <f t="shared" si="356"/>
        <v>0</v>
      </c>
      <c r="R4324" s="6">
        <f t="shared" si="357"/>
        <v>0</v>
      </c>
      <c r="S4324" s="57">
        <f t="shared" si="360"/>
        <v>0</v>
      </c>
      <c r="T4324" s="6">
        <f>Table1[[#This Row],[Volume in Units]]*Table1[[#This Row],[Price SDG/Unit]]</f>
        <v>0</v>
      </c>
      <c r="U4324" s="57">
        <f>Table1[[#This Row],[Volume MT/Head]]*Table1[[#This Row],[Price USD/(MT/Head)]]</f>
        <v>0</v>
      </c>
      <c r="W4324" s="28">
        <f>Table1[[#This Row],[Commission SDG/MT]]*Table1[[#This Row],[Volume in Units]]</f>
        <v>0</v>
      </c>
      <c r="Y4324" s="28">
        <f t="shared" si="358"/>
        <v>0</v>
      </c>
      <c r="Z4324" s="6">
        <f>IFERROR((Table1[[#This Row],[Total Cost SDG]]/Table1[[#This Row],[Volume MT/Head]]),0)</f>
        <v>0</v>
      </c>
      <c r="AA4324" s="57" t="e">
        <f t="shared" si="359"/>
        <v>#DIV/0!</v>
      </c>
      <c r="AB4324" s="57">
        <f>IFERROR((Table1[[#This Row],[Total Cost USD]]/Table1[[#This Row],[Volume MT/Head]]),0)</f>
        <v>0</v>
      </c>
      <c r="AD4324" s="6">
        <f>Table1[[#This Row],[Volume MT/Head]]-Table1[[#This Row],[Delivered MT]]</f>
        <v>0</v>
      </c>
      <c r="AE4324" s="6">
        <f>Table1[[#This Row],[Delivered MT]]*Table1[[#This Row],[Average Cost SDG/MT]]</f>
        <v>0</v>
      </c>
    </row>
    <row r="4325" spans="1:31" hidden="1" x14ac:dyDescent="0.2">
      <c r="A4325" s="1">
        <v>4336</v>
      </c>
      <c r="P4325" s="6">
        <f t="shared" si="356"/>
        <v>0</v>
      </c>
      <c r="R4325" s="6">
        <f t="shared" si="357"/>
        <v>0</v>
      </c>
      <c r="S4325" s="57">
        <f t="shared" si="360"/>
        <v>0</v>
      </c>
      <c r="T4325" s="6">
        <f>Table1[[#This Row],[Volume in Units]]*Table1[[#This Row],[Price SDG/Unit]]</f>
        <v>0</v>
      </c>
      <c r="U4325" s="57">
        <f>Table1[[#This Row],[Volume MT/Head]]*Table1[[#This Row],[Price USD/(MT/Head)]]</f>
        <v>0</v>
      </c>
      <c r="W4325" s="28">
        <f>Table1[[#This Row],[Commission SDG/MT]]*Table1[[#This Row],[Volume in Units]]</f>
        <v>0</v>
      </c>
      <c r="Y4325" s="28">
        <f t="shared" si="358"/>
        <v>0</v>
      </c>
      <c r="Z4325" s="6">
        <f>IFERROR((Table1[[#This Row],[Total Cost SDG]]/Table1[[#This Row],[Volume MT/Head]]),0)</f>
        <v>0</v>
      </c>
      <c r="AA4325" s="57" t="e">
        <f t="shared" si="359"/>
        <v>#DIV/0!</v>
      </c>
      <c r="AB4325" s="57">
        <f>IFERROR((Table1[[#This Row],[Total Cost USD]]/Table1[[#This Row],[Volume MT/Head]]),0)</f>
        <v>0</v>
      </c>
      <c r="AD4325" s="6">
        <f>Table1[[#This Row],[Volume MT/Head]]-Table1[[#This Row],[Delivered MT]]</f>
        <v>0</v>
      </c>
      <c r="AE4325" s="6">
        <f>Table1[[#This Row],[Delivered MT]]*Table1[[#This Row],[Average Cost SDG/MT]]</f>
        <v>0</v>
      </c>
    </row>
    <row r="4326" spans="1:31" hidden="1" x14ac:dyDescent="0.2">
      <c r="A4326" s="1">
        <v>4337</v>
      </c>
      <c r="P4326" s="6">
        <f t="shared" si="356"/>
        <v>0</v>
      </c>
      <c r="R4326" s="6">
        <f t="shared" si="357"/>
        <v>0</v>
      </c>
      <c r="S4326" s="57">
        <f t="shared" si="360"/>
        <v>0</v>
      </c>
      <c r="T4326" s="6">
        <f>Table1[[#This Row],[Volume in Units]]*Table1[[#This Row],[Price SDG/Unit]]</f>
        <v>0</v>
      </c>
      <c r="U4326" s="57">
        <f>Table1[[#This Row],[Volume MT/Head]]*Table1[[#This Row],[Price USD/(MT/Head)]]</f>
        <v>0</v>
      </c>
      <c r="W4326" s="28">
        <f>Table1[[#This Row],[Commission SDG/MT]]*Table1[[#This Row],[Volume in Units]]</f>
        <v>0</v>
      </c>
      <c r="Y4326" s="28">
        <f t="shared" si="358"/>
        <v>0</v>
      </c>
      <c r="Z4326" s="6">
        <f>IFERROR((Table1[[#This Row],[Total Cost SDG]]/Table1[[#This Row],[Volume MT/Head]]),0)</f>
        <v>0</v>
      </c>
      <c r="AA4326" s="57" t="e">
        <f t="shared" si="359"/>
        <v>#DIV/0!</v>
      </c>
      <c r="AB4326" s="57">
        <f>IFERROR((Table1[[#This Row],[Total Cost USD]]/Table1[[#This Row],[Volume MT/Head]]),0)</f>
        <v>0</v>
      </c>
      <c r="AD4326" s="6">
        <f>Table1[[#This Row],[Volume MT/Head]]-Table1[[#This Row],[Delivered MT]]</f>
        <v>0</v>
      </c>
      <c r="AE4326" s="6">
        <f>Table1[[#This Row],[Delivered MT]]*Table1[[#This Row],[Average Cost SDG/MT]]</f>
        <v>0</v>
      </c>
    </row>
    <row r="4327" spans="1:31" hidden="1" x14ac:dyDescent="0.2">
      <c r="A4327" s="1">
        <v>4338</v>
      </c>
      <c r="P4327" s="6">
        <f t="shared" si="356"/>
        <v>0</v>
      </c>
      <c r="R4327" s="6">
        <f t="shared" si="357"/>
        <v>0</v>
      </c>
      <c r="S4327" s="57">
        <f t="shared" si="360"/>
        <v>0</v>
      </c>
      <c r="T4327" s="6">
        <f>Table1[[#This Row],[Volume in Units]]*Table1[[#This Row],[Price SDG/Unit]]</f>
        <v>0</v>
      </c>
      <c r="U4327" s="57">
        <f>Table1[[#This Row],[Volume MT/Head]]*Table1[[#This Row],[Price USD/(MT/Head)]]</f>
        <v>0</v>
      </c>
      <c r="W4327" s="28">
        <f>Table1[[#This Row],[Commission SDG/MT]]*Table1[[#This Row],[Volume in Units]]</f>
        <v>0</v>
      </c>
      <c r="Y4327" s="28">
        <f t="shared" si="358"/>
        <v>0</v>
      </c>
      <c r="Z4327" s="6">
        <f>IFERROR((Table1[[#This Row],[Total Cost SDG]]/Table1[[#This Row],[Volume MT/Head]]),0)</f>
        <v>0</v>
      </c>
      <c r="AA4327" s="57" t="e">
        <f t="shared" si="359"/>
        <v>#DIV/0!</v>
      </c>
      <c r="AB4327" s="57">
        <f>IFERROR((Table1[[#This Row],[Total Cost USD]]/Table1[[#This Row],[Volume MT/Head]]),0)</f>
        <v>0</v>
      </c>
      <c r="AD4327" s="6">
        <f>Table1[[#This Row],[Volume MT/Head]]-Table1[[#This Row],[Delivered MT]]</f>
        <v>0</v>
      </c>
      <c r="AE4327" s="6">
        <f>Table1[[#This Row],[Delivered MT]]*Table1[[#This Row],[Average Cost SDG/MT]]</f>
        <v>0</v>
      </c>
    </row>
    <row r="4328" spans="1:31" hidden="1" x14ac:dyDescent="0.2">
      <c r="A4328" s="1">
        <v>4339</v>
      </c>
      <c r="P4328" s="6">
        <f t="shared" si="356"/>
        <v>0</v>
      </c>
      <c r="R4328" s="6">
        <f t="shared" si="357"/>
        <v>0</v>
      </c>
      <c r="S4328" s="57">
        <f t="shared" si="360"/>
        <v>0</v>
      </c>
      <c r="T4328" s="6">
        <f>Table1[[#This Row],[Volume in Units]]*Table1[[#This Row],[Price SDG/Unit]]</f>
        <v>0</v>
      </c>
      <c r="U4328" s="57">
        <f>Table1[[#This Row],[Volume MT/Head]]*Table1[[#This Row],[Price USD/(MT/Head)]]</f>
        <v>0</v>
      </c>
      <c r="W4328" s="28">
        <f>Table1[[#This Row],[Commission SDG/MT]]*Table1[[#This Row],[Volume in Units]]</f>
        <v>0</v>
      </c>
      <c r="Y4328" s="28">
        <f t="shared" si="358"/>
        <v>0</v>
      </c>
      <c r="Z4328" s="6">
        <f>IFERROR((Table1[[#This Row],[Total Cost SDG]]/Table1[[#This Row],[Volume MT/Head]]),0)</f>
        <v>0</v>
      </c>
      <c r="AA4328" s="57" t="e">
        <f t="shared" si="359"/>
        <v>#DIV/0!</v>
      </c>
      <c r="AB4328" s="57">
        <f>IFERROR((Table1[[#This Row],[Total Cost USD]]/Table1[[#This Row],[Volume MT/Head]]),0)</f>
        <v>0</v>
      </c>
      <c r="AD4328" s="6">
        <f>Table1[[#This Row],[Volume MT/Head]]-Table1[[#This Row],[Delivered MT]]</f>
        <v>0</v>
      </c>
      <c r="AE4328" s="6">
        <f>Table1[[#This Row],[Delivered MT]]*Table1[[#This Row],[Average Cost SDG/MT]]</f>
        <v>0</v>
      </c>
    </row>
    <row r="4329" spans="1:31" hidden="1" x14ac:dyDescent="0.2">
      <c r="A4329" s="1">
        <v>4340</v>
      </c>
      <c r="P4329" s="6">
        <f t="shared" si="356"/>
        <v>0</v>
      </c>
      <c r="R4329" s="6">
        <f t="shared" si="357"/>
        <v>0</v>
      </c>
      <c r="S4329" s="57">
        <f t="shared" si="360"/>
        <v>0</v>
      </c>
      <c r="T4329" s="6">
        <f>Table1[[#This Row],[Volume in Units]]*Table1[[#This Row],[Price SDG/Unit]]</f>
        <v>0</v>
      </c>
      <c r="U4329" s="57">
        <f>Table1[[#This Row],[Volume MT/Head]]*Table1[[#This Row],[Price USD/(MT/Head)]]</f>
        <v>0</v>
      </c>
      <c r="W4329" s="28">
        <f>Table1[[#This Row],[Commission SDG/MT]]*Table1[[#This Row],[Volume in Units]]</f>
        <v>0</v>
      </c>
      <c r="Y4329" s="28">
        <f t="shared" si="358"/>
        <v>0</v>
      </c>
      <c r="Z4329" s="6">
        <f>IFERROR((Table1[[#This Row],[Total Cost SDG]]/Table1[[#This Row],[Volume MT/Head]]),0)</f>
        <v>0</v>
      </c>
      <c r="AA4329" s="57" t="e">
        <f t="shared" si="359"/>
        <v>#DIV/0!</v>
      </c>
      <c r="AB4329" s="57">
        <f>IFERROR((Table1[[#This Row],[Total Cost USD]]/Table1[[#This Row],[Volume MT/Head]]),0)</f>
        <v>0</v>
      </c>
      <c r="AD4329" s="6">
        <f>Table1[[#This Row],[Volume MT/Head]]-Table1[[#This Row],[Delivered MT]]</f>
        <v>0</v>
      </c>
      <c r="AE4329" s="6">
        <f>Table1[[#This Row],[Delivered MT]]*Table1[[#This Row],[Average Cost SDG/MT]]</f>
        <v>0</v>
      </c>
    </row>
    <row r="4330" spans="1:31" hidden="1" x14ac:dyDescent="0.2">
      <c r="A4330" s="1">
        <v>4341</v>
      </c>
      <c r="P4330" s="6">
        <f t="shared" si="356"/>
        <v>0</v>
      </c>
      <c r="R4330" s="6">
        <f t="shared" si="357"/>
        <v>0</v>
      </c>
      <c r="S4330" s="57">
        <f t="shared" si="360"/>
        <v>0</v>
      </c>
      <c r="T4330" s="6">
        <f>Table1[[#This Row],[Volume in Units]]*Table1[[#This Row],[Price SDG/Unit]]</f>
        <v>0</v>
      </c>
      <c r="U4330" s="57">
        <f>Table1[[#This Row],[Volume MT/Head]]*Table1[[#This Row],[Price USD/(MT/Head)]]</f>
        <v>0</v>
      </c>
      <c r="W4330" s="28">
        <f>Table1[[#This Row],[Commission SDG/MT]]*Table1[[#This Row],[Volume in Units]]</f>
        <v>0</v>
      </c>
      <c r="Y4330" s="28">
        <f t="shared" si="358"/>
        <v>0</v>
      </c>
      <c r="Z4330" s="6">
        <f>IFERROR((Table1[[#This Row],[Total Cost SDG]]/Table1[[#This Row],[Volume MT/Head]]),0)</f>
        <v>0</v>
      </c>
      <c r="AA4330" s="57" t="e">
        <f t="shared" si="359"/>
        <v>#DIV/0!</v>
      </c>
      <c r="AB4330" s="57">
        <f>IFERROR((Table1[[#This Row],[Total Cost USD]]/Table1[[#This Row],[Volume MT/Head]]),0)</f>
        <v>0</v>
      </c>
      <c r="AD4330" s="6">
        <f>Table1[[#This Row],[Volume MT/Head]]-Table1[[#This Row],[Delivered MT]]</f>
        <v>0</v>
      </c>
      <c r="AE4330" s="6">
        <f>Table1[[#This Row],[Delivered MT]]*Table1[[#This Row],[Average Cost SDG/MT]]</f>
        <v>0</v>
      </c>
    </row>
    <row r="4331" spans="1:31" hidden="1" x14ac:dyDescent="0.2">
      <c r="A4331" s="1">
        <v>4342</v>
      </c>
      <c r="P4331" s="6">
        <f t="shared" si="356"/>
        <v>0</v>
      </c>
      <c r="R4331" s="6">
        <f t="shared" si="357"/>
        <v>0</v>
      </c>
      <c r="S4331" s="57">
        <f t="shared" si="360"/>
        <v>0</v>
      </c>
      <c r="T4331" s="6">
        <f>Table1[[#This Row],[Volume in Units]]*Table1[[#This Row],[Price SDG/Unit]]</f>
        <v>0</v>
      </c>
      <c r="U4331" s="57">
        <f>Table1[[#This Row],[Volume MT/Head]]*Table1[[#This Row],[Price USD/(MT/Head)]]</f>
        <v>0</v>
      </c>
      <c r="W4331" s="28">
        <f>Table1[[#This Row],[Commission SDG/MT]]*Table1[[#This Row],[Volume in Units]]</f>
        <v>0</v>
      </c>
      <c r="Y4331" s="28">
        <f t="shared" si="358"/>
        <v>0</v>
      </c>
      <c r="Z4331" s="6">
        <f>IFERROR((Table1[[#This Row],[Total Cost SDG]]/Table1[[#This Row],[Volume MT/Head]]),0)</f>
        <v>0</v>
      </c>
      <c r="AA4331" s="57" t="e">
        <f t="shared" si="359"/>
        <v>#DIV/0!</v>
      </c>
      <c r="AB4331" s="57">
        <f>IFERROR((Table1[[#This Row],[Total Cost USD]]/Table1[[#This Row],[Volume MT/Head]]),0)</f>
        <v>0</v>
      </c>
      <c r="AD4331" s="6">
        <f>Table1[[#This Row],[Volume MT/Head]]-Table1[[#This Row],[Delivered MT]]</f>
        <v>0</v>
      </c>
      <c r="AE4331" s="6">
        <f>Table1[[#This Row],[Delivered MT]]*Table1[[#This Row],[Average Cost SDG/MT]]</f>
        <v>0</v>
      </c>
    </row>
    <row r="4332" spans="1:31" hidden="1" x14ac:dyDescent="0.2">
      <c r="A4332" s="1">
        <v>4343</v>
      </c>
      <c r="P4332" s="6">
        <f t="shared" si="356"/>
        <v>0</v>
      </c>
      <c r="R4332" s="6">
        <f t="shared" si="357"/>
        <v>0</v>
      </c>
      <c r="S4332" s="57">
        <f t="shared" si="360"/>
        <v>0</v>
      </c>
      <c r="T4332" s="6">
        <f>Table1[[#This Row],[Volume in Units]]*Table1[[#This Row],[Price SDG/Unit]]</f>
        <v>0</v>
      </c>
      <c r="U4332" s="57">
        <f>Table1[[#This Row],[Volume MT/Head]]*Table1[[#This Row],[Price USD/(MT/Head)]]</f>
        <v>0</v>
      </c>
      <c r="W4332" s="28">
        <f>Table1[[#This Row],[Commission SDG/MT]]*Table1[[#This Row],[Volume in Units]]</f>
        <v>0</v>
      </c>
      <c r="Y4332" s="28">
        <f t="shared" si="358"/>
        <v>0</v>
      </c>
      <c r="Z4332" s="6">
        <f>IFERROR((Table1[[#This Row],[Total Cost SDG]]/Table1[[#This Row],[Volume MT/Head]]),0)</f>
        <v>0</v>
      </c>
      <c r="AA4332" s="57" t="e">
        <f t="shared" si="359"/>
        <v>#DIV/0!</v>
      </c>
      <c r="AB4332" s="57">
        <f>IFERROR((Table1[[#This Row],[Total Cost USD]]/Table1[[#This Row],[Volume MT/Head]]),0)</f>
        <v>0</v>
      </c>
      <c r="AD4332" s="6">
        <f>Table1[[#This Row],[Volume MT/Head]]-Table1[[#This Row],[Delivered MT]]</f>
        <v>0</v>
      </c>
      <c r="AE4332" s="6">
        <f>Table1[[#This Row],[Delivered MT]]*Table1[[#This Row],[Average Cost SDG/MT]]</f>
        <v>0</v>
      </c>
    </row>
    <row r="4333" spans="1:31" hidden="1" x14ac:dyDescent="0.2">
      <c r="A4333" s="1">
        <v>4344</v>
      </c>
      <c r="P4333" s="6">
        <f t="shared" si="356"/>
        <v>0</v>
      </c>
      <c r="R4333" s="6">
        <f t="shared" si="357"/>
        <v>0</v>
      </c>
      <c r="S4333" s="57">
        <f t="shared" si="360"/>
        <v>0</v>
      </c>
      <c r="T4333" s="6">
        <f>Table1[[#This Row],[Volume in Units]]*Table1[[#This Row],[Price SDG/Unit]]</f>
        <v>0</v>
      </c>
      <c r="U4333" s="57">
        <f>Table1[[#This Row],[Volume MT/Head]]*Table1[[#This Row],[Price USD/(MT/Head)]]</f>
        <v>0</v>
      </c>
      <c r="W4333" s="28">
        <f>Table1[[#This Row],[Commission SDG/MT]]*Table1[[#This Row],[Volume in Units]]</f>
        <v>0</v>
      </c>
      <c r="Y4333" s="28">
        <f t="shared" si="358"/>
        <v>0</v>
      </c>
      <c r="Z4333" s="6">
        <f>IFERROR((Table1[[#This Row],[Total Cost SDG]]/Table1[[#This Row],[Volume MT/Head]]),0)</f>
        <v>0</v>
      </c>
      <c r="AA4333" s="57" t="e">
        <f t="shared" si="359"/>
        <v>#DIV/0!</v>
      </c>
      <c r="AB4333" s="57">
        <f>IFERROR((Table1[[#This Row],[Total Cost USD]]/Table1[[#This Row],[Volume MT/Head]]),0)</f>
        <v>0</v>
      </c>
      <c r="AD4333" s="6">
        <f>Table1[[#This Row],[Volume MT/Head]]-Table1[[#This Row],[Delivered MT]]</f>
        <v>0</v>
      </c>
      <c r="AE4333" s="6">
        <f>Table1[[#This Row],[Delivered MT]]*Table1[[#This Row],[Average Cost SDG/MT]]</f>
        <v>0</v>
      </c>
    </row>
    <row r="4334" spans="1:31" hidden="1" x14ac:dyDescent="0.2">
      <c r="A4334" s="1">
        <v>4345</v>
      </c>
      <c r="P4334" s="6">
        <f t="shared" si="356"/>
        <v>0</v>
      </c>
      <c r="R4334" s="6">
        <f t="shared" si="357"/>
        <v>0</v>
      </c>
      <c r="S4334" s="57">
        <f t="shared" si="360"/>
        <v>0</v>
      </c>
      <c r="T4334" s="6">
        <f>Table1[[#This Row],[Volume in Units]]*Table1[[#This Row],[Price SDG/Unit]]</f>
        <v>0</v>
      </c>
      <c r="U4334" s="57">
        <f>Table1[[#This Row],[Volume MT/Head]]*Table1[[#This Row],[Price USD/(MT/Head)]]</f>
        <v>0</v>
      </c>
      <c r="W4334" s="28">
        <f>Table1[[#This Row],[Commission SDG/MT]]*Table1[[#This Row],[Volume in Units]]</f>
        <v>0</v>
      </c>
      <c r="Y4334" s="28">
        <f t="shared" si="358"/>
        <v>0</v>
      </c>
      <c r="Z4334" s="6">
        <f>IFERROR((Table1[[#This Row],[Total Cost SDG]]/Table1[[#This Row],[Volume MT/Head]]),0)</f>
        <v>0</v>
      </c>
      <c r="AA4334" s="57" t="e">
        <f t="shared" si="359"/>
        <v>#DIV/0!</v>
      </c>
      <c r="AB4334" s="57">
        <f>IFERROR((Table1[[#This Row],[Total Cost USD]]/Table1[[#This Row],[Volume MT/Head]]),0)</f>
        <v>0</v>
      </c>
      <c r="AD4334" s="6">
        <f>Table1[[#This Row],[Volume MT/Head]]-Table1[[#This Row],[Delivered MT]]</f>
        <v>0</v>
      </c>
      <c r="AE4334" s="6">
        <f>Table1[[#This Row],[Delivered MT]]*Table1[[#This Row],[Average Cost SDG/MT]]</f>
        <v>0</v>
      </c>
    </row>
    <row r="4335" spans="1:31" hidden="1" x14ac:dyDescent="0.2">
      <c r="A4335" s="1">
        <v>4346</v>
      </c>
      <c r="P4335" s="6">
        <f t="shared" si="356"/>
        <v>0</v>
      </c>
      <c r="R4335" s="6">
        <f t="shared" si="357"/>
        <v>0</v>
      </c>
      <c r="S4335" s="57">
        <f t="shared" si="360"/>
        <v>0</v>
      </c>
      <c r="T4335" s="6">
        <f>Table1[[#This Row],[Volume in Units]]*Table1[[#This Row],[Price SDG/Unit]]</f>
        <v>0</v>
      </c>
      <c r="U4335" s="57">
        <f>Table1[[#This Row],[Volume MT/Head]]*Table1[[#This Row],[Price USD/(MT/Head)]]</f>
        <v>0</v>
      </c>
      <c r="W4335" s="28">
        <f>Table1[[#This Row],[Commission SDG/MT]]*Table1[[#This Row],[Volume in Units]]</f>
        <v>0</v>
      </c>
      <c r="Y4335" s="28">
        <f t="shared" si="358"/>
        <v>0</v>
      </c>
      <c r="Z4335" s="6">
        <f>IFERROR((Table1[[#This Row],[Total Cost SDG]]/Table1[[#This Row],[Volume MT/Head]]),0)</f>
        <v>0</v>
      </c>
      <c r="AA4335" s="57" t="e">
        <f t="shared" si="359"/>
        <v>#DIV/0!</v>
      </c>
      <c r="AB4335" s="57">
        <f>IFERROR((Table1[[#This Row],[Total Cost USD]]/Table1[[#This Row],[Volume MT/Head]]),0)</f>
        <v>0</v>
      </c>
      <c r="AD4335" s="6">
        <f>Table1[[#This Row],[Volume MT/Head]]-Table1[[#This Row],[Delivered MT]]</f>
        <v>0</v>
      </c>
      <c r="AE4335" s="6">
        <f>Table1[[#This Row],[Delivered MT]]*Table1[[#This Row],[Average Cost SDG/MT]]</f>
        <v>0</v>
      </c>
    </row>
    <row r="4336" spans="1:31" hidden="1" x14ac:dyDescent="0.2">
      <c r="A4336" s="1">
        <v>4347</v>
      </c>
      <c r="P4336" s="6">
        <f t="shared" si="356"/>
        <v>0</v>
      </c>
      <c r="R4336" s="6">
        <f t="shared" si="357"/>
        <v>0</v>
      </c>
      <c r="S4336" s="57">
        <f t="shared" si="360"/>
        <v>0</v>
      </c>
      <c r="T4336" s="6">
        <f>Table1[[#This Row],[Volume in Units]]*Table1[[#This Row],[Price SDG/Unit]]</f>
        <v>0</v>
      </c>
      <c r="U4336" s="57">
        <f>Table1[[#This Row],[Volume MT/Head]]*Table1[[#This Row],[Price USD/(MT/Head)]]</f>
        <v>0</v>
      </c>
      <c r="W4336" s="28">
        <f>Table1[[#This Row],[Commission SDG/MT]]*Table1[[#This Row],[Volume in Units]]</f>
        <v>0</v>
      </c>
      <c r="Y4336" s="28">
        <f t="shared" si="358"/>
        <v>0</v>
      </c>
      <c r="Z4336" s="6">
        <f>IFERROR((Table1[[#This Row],[Total Cost SDG]]/Table1[[#This Row],[Volume MT/Head]]),0)</f>
        <v>0</v>
      </c>
      <c r="AA4336" s="57" t="e">
        <f t="shared" si="359"/>
        <v>#DIV/0!</v>
      </c>
      <c r="AB4336" s="57">
        <f>IFERROR((Table1[[#This Row],[Total Cost USD]]/Table1[[#This Row],[Volume MT/Head]]),0)</f>
        <v>0</v>
      </c>
      <c r="AD4336" s="6">
        <f>Table1[[#This Row],[Volume MT/Head]]-Table1[[#This Row],[Delivered MT]]</f>
        <v>0</v>
      </c>
      <c r="AE4336" s="6">
        <f>Table1[[#This Row],[Delivered MT]]*Table1[[#This Row],[Average Cost SDG/MT]]</f>
        <v>0</v>
      </c>
    </row>
    <row r="4337" spans="1:31" hidden="1" x14ac:dyDescent="0.2">
      <c r="A4337" s="1">
        <v>4348</v>
      </c>
      <c r="P4337" s="6">
        <f t="shared" si="356"/>
        <v>0</v>
      </c>
      <c r="R4337" s="6">
        <f t="shared" si="357"/>
        <v>0</v>
      </c>
      <c r="S4337" s="57">
        <f t="shared" si="360"/>
        <v>0</v>
      </c>
      <c r="T4337" s="6">
        <f>Table1[[#This Row],[Volume in Units]]*Table1[[#This Row],[Price SDG/Unit]]</f>
        <v>0</v>
      </c>
      <c r="U4337" s="57">
        <f>Table1[[#This Row],[Volume MT/Head]]*Table1[[#This Row],[Price USD/(MT/Head)]]</f>
        <v>0</v>
      </c>
      <c r="W4337" s="28">
        <f>Table1[[#This Row],[Commission SDG/MT]]*Table1[[#This Row],[Volume in Units]]</f>
        <v>0</v>
      </c>
      <c r="Y4337" s="28">
        <f t="shared" si="358"/>
        <v>0</v>
      </c>
      <c r="Z4337" s="6">
        <f>IFERROR((Table1[[#This Row],[Total Cost SDG]]/Table1[[#This Row],[Volume MT/Head]]),0)</f>
        <v>0</v>
      </c>
      <c r="AA4337" s="57" t="e">
        <f t="shared" si="359"/>
        <v>#DIV/0!</v>
      </c>
      <c r="AB4337" s="57">
        <f>IFERROR((Table1[[#This Row],[Total Cost USD]]/Table1[[#This Row],[Volume MT/Head]]),0)</f>
        <v>0</v>
      </c>
      <c r="AD4337" s="6">
        <f>Table1[[#This Row],[Volume MT/Head]]-Table1[[#This Row],[Delivered MT]]</f>
        <v>0</v>
      </c>
      <c r="AE4337" s="6">
        <f>Table1[[#This Row],[Delivered MT]]*Table1[[#This Row],[Average Cost SDG/MT]]</f>
        <v>0</v>
      </c>
    </row>
    <row r="4338" spans="1:31" hidden="1" x14ac:dyDescent="0.2">
      <c r="A4338" s="1">
        <v>4349</v>
      </c>
      <c r="P4338" s="6">
        <f t="shared" si="356"/>
        <v>0</v>
      </c>
      <c r="R4338" s="6">
        <f t="shared" si="357"/>
        <v>0</v>
      </c>
      <c r="S4338" s="57">
        <f t="shared" si="360"/>
        <v>0</v>
      </c>
      <c r="T4338" s="6">
        <f>Table1[[#This Row],[Volume in Units]]*Table1[[#This Row],[Price SDG/Unit]]</f>
        <v>0</v>
      </c>
      <c r="U4338" s="57">
        <f>Table1[[#This Row],[Volume MT/Head]]*Table1[[#This Row],[Price USD/(MT/Head)]]</f>
        <v>0</v>
      </c>
      <c r="W4338" s="28">
        <f>Table1[[#This Row],[Commission SDG/MT]]*Table1[[#This Row],[Volume in Units]]</f>
        <v>0</v>
      </c>
      <c r="Y4338" s="28">
        <f t="shared" si="358"/>
        <v>0</v>
      </c>
      <c r="Z4338" s="6">
        <f>IFERROR((Table1[[#This Row],[Total Cost SDG]]/Table1[[#This Row],[Volume MT/Head]]),0)</f>
        <v>0</v>
      </c>
      <c r="AA4338" s="57" t="e">
        <f t="shared" si="359"/>
        <v>#DIV/0!</v>
      </c>
      <c r="AB4338" s="57">
        <f>IFERROR((Table1[[#This Row],[Total Cost USD]]/Table1[[#This Row],[Volume MT/Head]]),0)</f>
        <v>0</v>
      </c>
      <c r="AD4338" s="6">
        <f>Table1[[#This Row],[Volume MT/Head]]-Table1[[#This Row],[Delivered MT]]</f>
        <v>0</v>
      </c>
      <c r="AE4338" s="6">
        <f>Table1[[#This Row],[Delivered MT]]*Table1[[#This Row],[Average Cost SDG/MT]]</f>
        <v>0</v>
      </c>
    </row>
    <row r="4339" spans="1:31" hidden="1" x14ac:dyDescent="0.2">
      <c r="A4339" s="1">
        <v>4350</v>
      </c>
      <c r="P4339" s="6">
        <f t="shared" si="356"/>
        <v>0</v>
      </c>
      <c r="R4339" s="6">
        <f t="shared" si="357"/>
        <v>0</v>
      </c>
      <c r="S4339" s="57">
        <f t="shared" si="360"/>
        <v>0</v>
      </c>
      <c r="T4339" s="6">
        <f>Table1[[#This Row],[Volume in Units]]*Table1[[#This Row],[Price SDG/Unit]]</f>
        <v>0</v>
      </c>
      <c r="U4339" s="57">
        <f>Table1[[#This Row],[Volume MT/Head]]*Table1[[#This Row],[Price USD/(MT/Head)]]</f>
        <v>0</v>
      </c>
      <c r="W4339" s="28">
        <f>Table1[[#This Row],[Commission SDG/MT]]*Table1[[#This Row],[Volume in Units]]</f>
        <v>0</v>
      </c>
      <c r="Y4339" s="28">
        <f t="shared" si="358"/>
        <v>0</v>
      </c>
      <c r="Z4339" s="6">
        <f>IFERROR((Table1[[#This Row],[Total Cost SDG]]/Table1[[#This Row],[Volume MT/Head]]),0)</f>
        <v>0</v>
      </c>
      <c r="AA4339" s="57" t="e">
        <f t="shared" si="359"/>
        <v>#DIV/0!</v>
      </c>
      <c r="AB4339" s="57">
        <f>IFERROR((Table1[[#This Row],[Total Cost USD]]/Table1[[#This Row],[Volume MT/Head]]),0)</f>
        <v>0</v>
      </c>
      <c r="AD4339" s="6">
        <f>Table1[[#This Row],[Volume MT/Head]]-Table1[[#This Row],[Delivered MT]]</f>
        <v>0</v>
      </c>
      <c r="AE4339" s="6">
        <f>Table1[[#This Row],[Delivered MT]]*Table1[[#This Row],[Average Cost SDG/MT]]</f>
        <v>0</v>
      </c>
    </row>
    <row r="4340" spans="1:31" hidden="1" x14ac:dyDescent="0.2">
      <c r="A4340" s="1">
        <v>4351</v>
      </c>
      <c r="P4340" s="6">
        <f t="shared" si="356"/>
        <v>0</v>
      </c>
      <c r="R4340" s="6">
        <f t="shared" si="357"/>
        <v>0</v>
      </c>
      <c r="S4340" s="57">
        <f t="shared" si="360"/>
        <v>0</v>
      </c>
      <c r="T4340" s="6">
        <f>Table1[[#This Row],[Volume in Units]]*Table1[[#This Row],[Price SDG/Unit]]</f>
        <v>0</v>
      </c>
      <c r="U4340" s="57">
        <f>Table1[[#This Row],[Volume MT/Head]]*Table1[[#This Row],[Price USD/(MT/Head)]]</f>
        <v>0</v>
      </c>
      <c r="W4340" s="28">
        <f>Table1[[#This Row],[Commission SDG/MT]]*Table1[[#This Row],[Volume in Units]]</f>
        <v>0</v>
      </c>
      <c r="Y4340" s="28">
        <f t="shared" si="358"/>
        <v>0</v>
      </c>
      <c r="Z4340" s="6">
        <f>IFERROR((Table1[[#This Row],[Total Cost SDG]]/Table1[[#This Row],[Volume MT/Head]]),0)</f>
        <v>0</v>
      </c>
      <c r="AA4340" s="57" t="e">
        <f t="shared" si="359"/>
        <v>#DIV/0!</v>
      </c>
      <c r="AB4340" s="57">
        <f>IFERROR((Table1[[#This Row],[Total Cost USD]]/Table1[[#This Row],[Volume MT/Head]]),0)</f>
        <v>0</v>
      </c>
      <c r="AD4340" s="6">
        <f>Table1[[#This Row],[Volume MT/Head]]-Table1[[#This Row],[Delivered MT]]</f>
        <v>0</v>
      </c>
      <c r="AE4340" s="6">
        <f>Table1[[#This Row],[Delivered MT]]*Table1[[#This Row],[Average Cost SDG/MT]]</f>
        <v>0</v>
      </c>
    </row>
    <row r="4341" spans="1:31" hidden="1" x14ac:dyDescent="0.2">
      <c r="A4341" s="1">
        <v>4352</v>
      </c>
      <c r="P4341" s="6">
        <f t="shared" si="356"/>
        <v>0</v>
      </c>
      <c r="R4341" s="6">
        <f t="shared" si="357"/>
        <v>0</v>
      </c>
      <c r="S4341" s="57">
        <f t="shared" si="360"/>
        <v>0</v>
      </c>
      <c r="T4341" s="6">
        <f>Table1[[#This Row],[Volume in Units]]*Table1[[#This Row],[Price SDG/Unit]]</f>
        <v>0</v>
      </c>
      <c r="U4341" s="57">
        <f>Table1[[#This Row],[Volume MT/Head]]*Table1[[#This Row],[Price USD/(MT/Head)]]</f>
        <v>0</v>
      </c>
      <c r="W4341" s="28">
        <f>Table1[[#This Row],[Commission SDG/MT]]*Table1[[#This Row],[Volume in Units]]</f>
        <v>0</v>
      </c>
      <c r="Y4341" s="28">
        <f t="shared" si="358"/>
        <v>0</v>
      </c>
      <c r="Z4341" s="6">
        <f>IFERROR((Table1[[#This Row],[Total Cost SDG]]/Table1[[#This Row],[Volume MT/Head]]),0)</f>
        <v>0</v>
      </c>
      <c r="AA4341" s="57" t="e">
        <f t="shared" si="359"/>
        <v>#DIV/0!</v>
      </c>
      <c r="AB4341" s="57">
        <f>IFERROR((Table1[[#This Row],[Total Cost USD]]/Table1[[#This Row],[Volume MT/Head]]),0)</f>
        <v>0</v>
      </c>
      <c r="AD4341" s="6">
        <f>Table1[[#This Row],[Volume MT/Head]]-Table1[[#This Row],[Delivered MT]]</f>
        <v>0</v>
      </c>
      <c r="AE4341" s="6">
        <f>Table1[[#This Row],[Delivered MT]]*Table1[[#This Row],[Average Cost SDG/MT]]</f>
        <v>0</v>
      </c>
    </row>
    <row r="4342" spans="1:31" hidden="1" x14ac:dyDescent="0.2">
      <c r="A4342" s="1">
        <v>4353</v>
      </c>
      <c r="P4342" s="6">
        <f t="shared" si="356"/>
        <v>0</v>
      </c>
      <c r="R4342" s="6">
        <f t="shared" si="357"/>
        <v>0</v>
      </c>
      <c r="S4342" s="57">
        <f t="shared" si="360"/>
        <v>0</v>
      </c>
      <c r="T4342" s="6">
        <f>Table1[[#This Row],[Volume in Units]]*Table1[[#This Row],[Price SDG/Unit]]</f>
        <v>0</v>
      </c>
      <c r="U4342" s="57">
        <f>Table1[[#This Row],[Volume MT/Head]]*Table1[[#This Row],[Price USD/(MT/Head)]]</f>
        <v>0</v>
      </c>
      <c r="W4342" s="28">
        <f>Table1[[#This Row],[Commission SDG/MT]]*Table1[[#This Row],[Volume in Units]]</f>
        <v>0</v>
      </c>
      <c r="Y4342" s="28">
        <f t="shared" si="358"/>
        <v>0</v>
      </c>
      <c r="Z4342" s="6">
        <f>IFERROR((Table1[[#This Row],[Total Cost SDG]]/Table1[[#This Row],[Volume MT/Head]]),0)</f>
        <v>0</v>
      </c>
      <c r="AA4342" s="57" t="e">
        <f t="shared" si="359"/>
        <v>#DIV/0!</v>
      </c>
      <c r="AB4342" s="57">
        <f>IFERROR((Table1[[#This Row],[Total Cost USD]]/Table1[[#This Row],[Volume MT/Head]]),0)</f>
        <v>0</v>
      </c>
      <c r="AD4342" s="6">
        <f>Table1[[#This Row],[Volume MT/Head]]-Table1[[#This Row],[Delivered MT]]</f>
        <v>0</v>
      </c>
      <c r="AE4342" s="6">
        <f>Table1[[#This Row],[Delivered MT]]*Table1[[#This Row],[Average Cost SDG/MT]]</f>
        <v>0</v>
      </c>
    </row>
    <row r="4343" spans="1:31" hidden="1" x14ac:dyDescent="0.2">
      <c r="A4343" s="1">
        <v>4354</v>
      </c>
      <c r="P4343" s="6">
        <f t="shared" si="356"/>
        <v>0</v>
      </c>
      <c r="R4343" s="6">
        <f t="shared" si="357"/>
        <v>0</v>
      </c>
      <c r="S4343" s="57">
        <f t="shared" si="360"/>
        <v>0</v>
      </c>
      <c r="T4343" s="6">
        <f>Table1[[#This Row],[Volume in Units]]*Table1[[#This Row],[Price SDG/Unit]]</f>
        <v>0</v>
      </c>
      <c r="U4343" s="57">
        <f>Table1[[#This Row],[Volume MT/Head]]*Table1[[#This Row],[Price USD/(MT/Head)]]</f>
        <v>0</v>
      </c>
      <c r="W4343" s="28">
        <f>Table1[[#This Row],[Commission SDG/MT]]*Table1[[#This Row],[Volume in Units]]</f>
        <v>0</v>
      </c>
      <c r="Y4343" s="28">
        <f t="shared" si="358"/>
        <v>0</v>
      </c>
      <c r="Z4343" s="6">
        <f>IFERROR((Table1[[#This Row],[Total Cost SDG]]/Table1[[#This Row],[Volume MT/Head]]),0)</f>
        <v>0</v>
      </c>
      <c r="AA4343" s="57" t="e">
        <f t="shared" si="359"/>
        <v>#DIV/0!</v>
      </c>
      <c r="AB4343" s="57">
        <f>IFERROR((Table1[[#This Row],[Total Cost USD]]/Table1[[#This Row],[Volume MT/Head]]),0)</f>
        <v>0</v>
      </c>
      <c r="AD4343" s="6">
        <f>Table1[[#This Row],[Volume MT/Head]]-Table1[[#This Row],[Delivered MT]]</f>
        <v>0</v>
      </c>
      <c r="AE4343" s="6">
        <f>Table1[[#This Row],[Delivered MT]]*Table1[[#This Row],[Average Cost SDG/MT]]</f>
        <v>0</v>
      </c>
    </row>
    <row r="4344" spans="1:31" hidden="1" x14ac:dyDescent="0.2">
      <c r="A4344" s="1">
        <v>4355</v>
      </c>
      <c r="P4344" s="6">
        <f t="shared" si="356"/>
        <v>0</v>
      </c>
      <c r="R4344" s="6">
        <f t="shared" si="357"/>
        <v>0</v>
      </c>
      <c r="S4344" s="57">
        <f t="shared" si="360"/>
        <v>0</v>
      </c>
      <c r="T4344" s="6">
        <f>Table1[[#This Row],[Volume in Units]]*Table1[[#This Row],[Price SDG/Unit]]</f>
        <v>0</v>
      </c>
      <c r="U4344" s="57">
        <f>Table1[[#This Row],[Volume MT/Head]]*Table1[[#This Row],[Price USD/(MT/Head)]]</f>
        <v>0</v>
      </c>
      <c r="W4344" s="28">
        <f>Table1[[#This Row],[Commission SDG/MT]]*Table1[[#This Row],[Volume in Units]]</f>
        <v>0</v>
      </c>
      <c r="Y4344" s="28">
        <f t="shared" si="358"/>
        <v>0</v>
      </c>
      <c r="Z4344" s="6">
        <f>IFERROR((Table1[[#This Row],[Total Cost SDG]]/Table1[[#This Row],[Volume MT/Head]]),0)</f>
        <v>0</v>
      </c>
      <c r="AA4344" s="57" t="e">
        <f t="shared" si="359"/>
        <v>#DIV/0!</v>
      </c>
      <c r="AB4344" s="57">
        <f>IFERROR((Table1[[#This Row],[Total Cost USD]]/Table1[[#This Row],[Volume MT/Head]]),0)</f>
        <v>0</v>
      </c>
      <c r="AD4344" s="6">
        <f>Table1[[#This Row],[Volume MT/Head]]-Table1[[#This Row],[Delivered MT]]</f>
        <v>0</v>
      </c>
      <c r="AE4344" s="6">
        <f>Table1[[#This Row],[Delivered MT]]*Table1[[#This Row],[Average Cost SDG/MT]]</f>
        <v>0</v>
      </c>
    </row>
    <row r="4345" spans="1:31" hidden="1" x14ac:dyDescent="0.2">
      <c r="A4345" s="1">
        <v>4356</v>
      </c>
      <c r="P4345" s="6">
        <f t="shared" si="356"/>
        <v>0</v>
      </c>
      <c r="R4345" s="6">
        <f t="shared" si="357"/>
        <v>0</v>
      </c>
      <c r="S4345" s="57">
        <f t="shared" si="360"/>
        <v>0</v>
      </c>
      <c r="T4345" s="6">
        <f>Table1[[#This Row],[Volume in Units]]*Table1[[#This Row],[Price SDG/Unit]]</f>
        <v>0</v>
      </c>
      <c r="U4345" s="57">
        <f>Table1[[#This Row],[Volume MT/Head]]*Table1[[#This Row],[Price USD/(MT/Head)]]</f>
        <v>0</v>
      </c>
      <c r="W4345" s="28">
        <f>Table1[[#This Row],[Commission SDG/MT]]*Table1[[#This Row],[Volume in Units]]</f>
        <v>0</v>
      </c>
      <c r="Y4345" s="28">
        <f t="shared" si="358"/>
        <v>0</v>
      </c>
      <c r="Z4345" s="6">
        <f>IFERROR((Table1[[#This Row],[Total Cost SDG]]/Table1[[#This Row],[Volume MT/Head]]),0)</f>
        <v>0</v>
      </c>
      <c r="AA4345" s="57" t="e">
        <f t="shared" si="359"/>
        <v>#DIV/0!</v>
      </c>
      <c r="AB4345" s="57">
        <f>IFERROR((Table1[[#This Row],[Total Cost USD]]/Table1[[#This Row],[Volume MT/Head]]),0)</f>
        <v>0</v>
      </c>
      <c r="AD4345" s="6">
        <f>Table1[[#This Row],[Volume MT/Head]]-Table1[[#This Row],[Delivered MT]]</f>
        <v>0</v>
      </c>
      <c r="AE4345" s="6">
        <f>Table1[[#This Row],[Delivered MT]]*Table1[[#This Row],[Average Cost SDG/MT]]</f>
        <v>0</v>
      </c>
    </row>
    <row r="4346" spans="1:31" hidden="1" x14ac:dyDescent="0.2">
      <c r="A4346" s="1">
        <v>4357</v>
      </c>
      <c r="P4346" s="6">
        <f t="shared" si="356"/>
        <v>0</v>
      </c>
      <c r="R4346" s="6">
        <f t="shared" si="357"/>
        <v>0</v>
      </c>
      <c r="S4346" s="57">
        <f t="shared" si="360"/>
        <v>0</v>
      </c>
      <c r="T4346" s="6">
        <f>Table1[[#This Row],[Volume in Units]]*Table1[[#This Row],[Price SDG/Unit]]</f>
        <v>0</v>
      </c>
      <c r="U4346" s="57">
        <f>Table1[[#This Row],[Volume MT/Head]]*Table1[[#This Row],[Price USD/(MT/Head)]]</f>
        <v>0</v>
      </c>
      <c r="W4346" s="28">
        <f>Table1[[#This Row],[Commission SDG/MT]]*Table1[[#This Row],[Volume in Units]]</f>
        <v>0</v>
      </c>
      <c r="Y4346" s="28">
        <f t="shared" si="358"/>
        <v>0</v>
      </c>
      <c r="Z4346" s="6">
        <f>IFERROR((Table1[[#This Row],[Total Cost SDG]]/Table1[[#This Row],[Volume MT/Head]]),0)</f>
        <v>0</v>
      </c>
      <c r="AA4346" s="57" t="e">
        <f t="shared" si="359"/>
        <v>#DIV/0!</v>
      </c>
      <c r="AB4346" s="57">
        <f>IFERROR((Table1[[#This Row],[Total Cost USD]]/Table1[[#This Row],[Volume MT/Head]]),0)</f>
        <v>0</v>
      </c>
      <c r="AD4346" s="6">
        <f>Table1[[#This Row],[Volume MT/Head]]-Table1[[#This Row],[Delivered MT]]</f>
        <v>0</v>
      </c>
      <c r="AE4346" s="6">
        <f>Table1[[#This Row],[Delivered MT]]*Table1[[#This Row],[Average Cost SDG/MT]]</f>
        <v>0</v>
      </c>
    </row>
    <row r="4347" spans="1:31" hidden="1" x14ac:dyDescent="0.2">
      <c r="A4347" s="1">
        <v>4358</v>
      </c>
      <c r="P4347" s="6">
        <f t="shared" si="356"/>
        <v>0</v>
      </c>
      <c r="R4347" s="6">
        <f t="shared" si="357"/>
        <v>0</v>
      </c>
      <c r="S4347" s="57">
        <f t="shared" si="360"/>
        <v>0</v>
      </c>
      <c r="T4347" s="6">
        <f>Table1[[#This Row],[Volume in Units]]*Table1[[#This Row],[Price SDG/Unit]]</f>
        <v>0</v>
      </c>
      <c r="U4347" s="57">
        <f>Table1[[#This Row],[Volume MT/Head]]*Table1[[#This Row],[Price USD/(MT/Head)]]</f>
        <v>0</v>
      </c>
      <c r="W4347" s="28">
        <f>Table1[[#This Row],[Commission SDG/MT]]*Table1[[#This Row],[Volume in Units]]</f>
        <v>0</v>
      </c>
      <c r="Y4347" s="28">
        <f t="shared" si="358"/>
        <v>0</v>
      </c>
      <c r="Z4347" s="6">
        <f>IFERROR((Table1[[#This Row],[Total Cost SDG]]/Table1[[#This Row],[Volume MT/Head]]),0)</f>
        <v>0</v>
      </c>
      <c r="AA4347" s="57" t="e">
        <f t="shared" si="359"/>
        <v>#DIV/0!</v>
      </c>
      <c r="AB4347" s="57">
        <f>IFERROR((Table1[[#This Row],[Total Cost USD]]/Table1[[#This Row],[Volume MT/Head]]),0)</f>
        <v>0</v>
      </c>
      <c r="AD4347" s="6">
        <f>Table1[[#This Row],[Volume MT/Head]]-Table1[[#This Row],[Delivered MT]]</f>
        <v>0</v>
      </c>
      <c r="AE4347" s="6">
        <f>Table1[[#This Row],[Delivered MT]]*Table1[[#This Row],[Average Cost SDG/MT]]</f>
        <v>0</v>
      </c>
    </row>
    <row r="4348" spans="1:31" hidden="1" x14ac:dyDescent="0.2">
      <c r="A4348" s="1">
        <v>4359</v>
      </c>
      <c r="P4348" s="6">
        <f t="shared" si="356"/>
        <v>0</v>
      </c>
      <c r="R4348" s="6">
        <f t="shared" si="357"/>
        <v>0</v>
      </c>
      <c r="S4348" s="57">
        <f t="shared" si="360"/>
        <v>0</v>
      </c>
      <c r="T4348" s="6">
        <f>Table1[[#This Row],[Volume in Units]]*Table1[[#This Row],[Price SDG/Unit]]</f>
        <v>0</v>
      </c>
      <c r="U4348" s="57">
        <f>Table1[[#This Row],[Volume MT/Head]]*Table1[[#This Row],[Price USD/(MT/Head)]]</f>
        <v>0</v>
      </c>
      <c r="W4348" s="28">
        <f>Table1[[#This Row],[Commission SDG/MT]]*Table1[[#This Row],[Volume in Units]]</f>
        <v>0</v>
      </c>
      <c r="Y4348" s="28">
        <f t="shared" si="358"/>
        <v>0</v>
      </c>
      <c r="Z4348" s="6">
        <f>IFERROR((Table1[[#This Row],[Total Cost SDG]]/Table1[[#This Row],[Volume MT/Head]]),0)</f>
        <v>0</v>
      </c>
      <c r="AA4348" s="57" t="e">
        <f t="shared" si="359"/>
        <v>#DIV/0!</v>
      </c>
      <c r="AB4348" s="57">
        <f>IFERROR((Table1[[#This Row],[Total Cost USD]]/Table1[[#This Row],[Volume MT/Head]]),0)</f>
        <v>0</v>
      </c>
      <c r="AD4348" s="6">
        <f>Table1[[#This Row],[Volume MT/Head]]-Table1[[#This Row],[Delivered MT]]</f>
        <v>0</v>
      </c>
      <c r="AE4348" s="6">
        <f>Table1[[#This Row],[Delivered MT]]*Table1[[#This Row],[Average Cost SDG/MT]]</f>
        <v>0</v>
      </c>
    </row>
    <row r="4349" spans="1:31" hidden="1" x14ac:dyDescent="0.2">
      <c r="A4349" s="1">
        <v>4360</v>
      </c>
      <c r="P4349" s="6">
        <f t="shared" si="356"/>
        <v>0</v>
      </c>
      <c r="R4349" s="6">
        <f t="shared" si="357"/>
        <v>0</v>
      </c>
      <c r="S4349" s="57">
        <f t="shared" si="360"/>
        <v>0</v>
      </c>
      <c r="T4349" s="6">
        <f>Table1[[#This Row],[Volume in Units]]*Table1[[#This Row],[Price SDG/Unit]]</f>
        <v>0</v>
      </c>
      <c r="U4349" s="57">
        <f>Table1[[#This Row],[Volume MT/Head]]*Table1[[#This Row],[Price USD/(MT/Head)]]</f>
        <v>0</v>
      </c>
      <c r="W4349" s="28">
        <f>Table1[[#This Row],[Commission SDG/MT]]*Table1[[#This Row],[Volume in Units]]</f>
        <v>0</v>
      </c>
      <c r="Y4349" s="28">
        <f t="shared" si="358"/>
        <v>0</v>
      </c>
      <c r="Z4349" s="6">
        <f>IFERROR((Table1[[#This Row],[Total Cost SDG]]/Table1[[#This Row],[Volume MT/Head]]),0)</f>
        <v>0</v>
      </c>
      <c r="AA4349" s="57" t="e">
        <f t="shared" si="359"/>
        <v>#DIV/0!</v>
      </c>
      <c r="AB4349" s="57">
        <f>IFERROR((Table1[[#This Row],[Total Cost USD]]/Table1[[#This Row],[Volume MT/Head]]),0)</f>
        <v>0</v>
      </c>
      <c r="AD4349" s="6">
        <f>Table1[[#This Row],[Volume MT/Head]]-Table1[[#This Row],[Delivered MT]]</f>
        <v>0</v>
      </c>
      <c r="AE4349" s="6">
        <f>Table1[[#This Row],[Delivered MT]]*Table1[[#This Row],[Average Cost SDG/MT]]</f>
        <v>0</v>
      </c>
    </row>
    <row r="4350" spans="1:31" hidden="1" x14ac:dyDescent="0.2">
      <c r="A4350" s="1">
        <v>4361</v>
      </c>
      <c r="P4350" s="6">
        <f t="shared" si="356"/>
        <v>0</v>
      </c>
      <c r="R4350" s="6">
        <f t="shared" si="357"/>
        <v>0</v>
      </c>
      <c r="S4350" s="57">
        <f t="shared" si="360"/>
        <v>0</v>
      </c>
      <c r="T4350" s="6">
        <f>Table1[[#This Row],[Volume in Units]]*Table1[[#This Row],[Price SDG/Unit]]</f>
        <v>0</v>
      </c>
      <c r="U4350" s="57">
        <f>Table1[[#This Row],[Volume MT/Head]]*Table1[[#This Row],[Price USD/(MT/Head)]]</f>
        <v>0</v>
      </c>
      <c r="W4350" s="28">
        <f>Table1[[#This Row],[Commission SDG/MT]]*Table1[[#This Row],[Volume in Units]]</f>
        <v>0</v>
      </c>
      <c r="Y4350" s="28">
        <f t="shared" si="358"/>
        <v>0</v>
      </c>
      <c r="Z4350" s="6">
        <f>IFERROR((Table1[[#This Row],[Total Cost SDG]]/Table1[[#This Row],[Volume MT/Head]]),0)</f>
        <v>0</v>
      </c>
      <c r="AA4350" s="57" t="e">
        <f t="shared" si="359"/>
        <v>#DIV/0!</v>
      </c>
      <c r="AB4350" s="57">
        <f>IFERROR((Table1[[#This Row],[Total Cost USD]]/Table1[[#This Row],[Volume MT/Head]]),0)</f>
        <v>0</v>
      </c>
      <c r="AD4350" s="6">
        <f>Table1[[#This Row],[Volume MT/Head]]-Table1[[#This Row],[Delivered MT]]</f>
        <v>0</v>
      </c>
      <c r="AE4350" s="6">
        <f>Table1[[#This Row],[Delivered MT]]*Table1[[#This Row],[Average Cost SDG/MT]]</f>
        <v>0</v>
      </c>
    </row>
    <row r="4351" spans="1:31" hidden="1" x14ac:dyDescent="0.2">
      <c r="A4351" s="1">
        <v>4362</v>
      </c>
      <c r="P4351" s="6">
        <f t="shared" si="356"/>
        <v>0</v>
      </c>
      <c r="R4351" s="6">
        <f t="shared" si="357"/>
        <v>0</v>
      </c>
      <c r="S4351" s="57">
        <f t="shared" si="360"/>
        <v>0</v>
      </c>
      <c r="T4351" s="6">
        <f>Table1[[#This Row],[Volume in Units]]*Table1[[#This Row],[Price SDG/Unit]]</f>
        <v>0</v>
      </c>
      <c r="U4351" s="57">
        <f>Table1[[#This Row],[Volume MT/Head]]*Table1[[#This Row],[Price USD/(MT/Head)]]</f>
        <v>0</v>
      </c>
      <c r="W4351" s="28">
        <f>Table1[[#This Row],[Commission SDG/MT]]*Table1[[#This Row],[Volume in Units]]</f>
        <v>0</v>
      </c>
      <c r="Y4351" s="28">
        <f t="shared" si="358"/>
        <v>0</v>
      </c>
      <c r="Z4351" s="6">
        <f>IFERROR((Table1[[#This Row],[Total Cost SDG]]/Table1[[#This Row],[Volume MT/Head]]),0)</f>
        <v>0</v>
      </c>
      <c r="AA4351" s="57" t="e">
        <f t="shared" si="359"/>
        <v>#DIV/0!</v>
      </c>
      <c r="AB4351" s="57">
        <f>IFERROR((Table1[[#This Row],[Total Cost USD]]/Table1[[#This Row],[Volume MT/Head]]),0)</f>
        <v>0</v>
      </c>
      <c r="AD4351" s="6">
        <f>Table1[[#This Row],[Volume MT/Head]]-Table1[[#This Row],[Delivered MT]]</f>
        <v>0</v>
      </c>
      <c r="AE4351" s="6">
        <f>Table1[[#This Row],[Delivered MT]]*Table1[[#This Row],[Average Cost SDG/MT]]</f>
        <v>0</v>
      </c>
    </row>
    <row r="4352" spans="1:31" hidden="1" x14ac:dyDescent="0.2">
      <c r="A4352" s="1">
        <v>4363</v>
      </c>
      <c r="P4352" s="6">
        <f t="shared" si="356"/>
        <v>0</v>
      </c>
      <c r="R4352" s="6">
        <f t="shared" si="357"/>
        <v>0</v>
      </c>
      <c r="S4352" s="57">
        <f t="shared" si="360"/>
        <v>0</v>
      </c>
      <c r="T4352" s="6">
        <f>Table1[[#This Row],[Volume in Units]]*Table1[[#This Row],[Price SDG/Unit]]</f>
        <v>0</v>
      </c>
      <c r="U4352" s="57">
        <f>Table1[[#This Row],[Volume MT/Head]]*Table1[[#This Row],[Price USD/(MT/Head)]]</f>
        <v>0</v>
      </c>
      <c r="W4352" s="28">
        <f>Table1[[#This Row],[Commission SDG/MT]]*Table1[[#This Row],[Volume in Units]]</f>
        <v>0</v>
      </c>
      <c r="Y4352" s="28">
        <f t="shared" si="358"/>
        <v>0</v>
      </c>
      <c r="Z4352" s="6">
        <f>IFERROR((Table1[[#This Row],[Total Cost SDG]]/Table1[[#This Row],[Volume MT/Head]]),0)</f>
        <v>0</v>
      </c>
      <c r="AA4352" s="57" t="e">
        <f t="shared" si="359"/>
        <v>#DIV/0!</v>
      </c>
      <c r="AB4352" s="57">
        <f>IFERROR((Table1[[#This Row],[Total Cost USD]]/Table1[[#This Row],[Volume MT/Head]]),0)</f>
        <v>0</v>
      </c>
      <c r="AD4352" s="6">
        <f>Table1[[#This Row],[Volume MT/Head]]-Table1[[#This Row],[Delivered MT]]</f>
        <v>0</v>
      </c>
      <c r="AE4352" s="6">
        <f>Table1[[#This Row],[Delivered MT]]*Table1[[#This Row],[Average Cost SDG/MT]]</f>
        <v>0</v>
      </c>
    </row>
    <row r="4353" spans="1:31" hidden="1" x14ac:dyDescent="0.2">
      <c r="A4353" s="1">
        <v>4364</v>
      </c>
      <c r="P4353" s="6">
        <f t="shared" si="356"/>
        <v>0</v>
      </c>
      <c r="R4353" s="6">
        <f t="shared" si="357"/>
        <v>0</v>
      </c>
      <c r="S4353" s="57">
        <f t="shared" si="360"/>
        <v>0</v>
      </c>
      <c r="T4353" s="6">
        <f>Table1[[#This Row],[Volume in Units]]*Table1[[#This Row],[Price SDG/Unit]]</f>
        <v>0</v>
      </c>
      <c r="U4353" s="57">
        <f>Table1[[#This Row],[Volume MT/Head]]*Table1[[#This Row],[Price USD/(MT/Head)]]</f>
        <v>0</v>
      </c>
      <c r="W4353" s="28">
        <f>Table1[[#This Row],[Commission SDG/MT]]*Table1[[#This Row],[Volume in Units]]</f>
        <v>0</v>
      </c>
      <c r="Y4353" s="28">
        <f t="shared" si="358"/>
        <v>0</v>
      </c>
      <c r="Z4353" s="6">
        <f>IFERROR((Table1[[#This Row],[Total Cost SDG]]/Table1[[#This Row],[Volume MT/Head]]),0)</f>
        <v>0</v>
      </c>
      <c r="AA4353" s="57" t="e">
        <f t="shared" si="359"/>
        <v>#DIV/0!</v>
      </c>
      <c r="AB4353" s="57">
        <f>IFERROR((Table1[[#This Row],[Total Cost USD]]/Table1[[#This Row],[Volume MT/Head]]),0)</f>
        <v>0</v>
      </c>
      <c r="AD4353" s="6">
        <f>Table1[[#This Row],[Volume MT/Head]]-Table1[[#This Row],[Delivered MT]]</f>
        <v>0</v>
      </c>
      <c r="AE4353" s="6">
        <f>Table1[[#This Row],[Delivered MT]]*Table1[[#This Row],[Average Cost SDG/MT]]</f>
        <v>0</v>
      </c>
    </row>
    <row r="4354" spans="1:31" hidden="1" x14ac:dyDescent="0.2">
      <c r="A4354" s="1">
        <v>4365</v>
      </c>
      <c r="P4354" s="6">
        <f t="shared" ref="P4354:P4417" si="361">IF(N4354="KG",(O4354/1000),IF(N4354="Head",(O4354*1),IF(N4354="Kantar 100lb",(O4354/22.25),IF(N4354="Kantar 315lb",(O4354*315/2204.6),IF(N4354="MT",(O4354*1),IF(N4354="Ardab",(O4354*199.726/1000),IF(N4354="104 Bag",(O4354*104/1000),IF(N4354="101 Bag",(O4354*101/1000),IF(N4354=0,0)))))))))</f>
        <v>0</v>
      </c>
      <c r="R4354" s="6">
        <f t="shared" ref="R4354:R4417" si="362">IF(N4354="KG",(Q4354*1000),IF(N4354="Head",(Q4354*1),IF(N4354="Kantar 100lb",(Q4354*22.25),IF(N4354="Kantar 315lb",(Q4354/315*2204.6),IF(N4354="MT",(Q4354*1),IF(N4354="Ardab",(Q4354/199.726*1000),IF(N4354="104 Bag",(Q4354/104*1000),IF(N4354="101 Bag",(Q4354/101*1000),IF(N4354=0,0)))))))))</f>
        <v>0</v>
      </c>
      <c r="S4354" s="57">
        <f t="shared" si="360"/>
        <v>0</v>
      </c>
      <c r="T4354" s="6">
        <f>Table1[[#This Row],[Volume in Units]]*Table1[[#This Row],[Price SDG/Unit]]</f>
        <v>0</v>
      </c>
      <c r="U4354" s="57">
        <f>Table1[[#This Row],[Volume MT/Head]]*Table1[[#This Row],[Price USD/(MT/Head)]]</f>
        <v>0</v>
      </c>
      <c r="W4354" s="28">
        <f>Table1[[#This Row],[Commission SDG/MT]]*Table1[[#This Row],[Volume in Units]]</f>
        <v>0</v>
      </c>
      <c r="Y4354" s="28">
        <f t="shared" ref="Y4354:Y4417" si="363">T4354+W4354+X4354</f>
        <v>0</v>
      </c>
      <c r="Z4354" s="6">
        <f>IFERROR((Table1[[#This Row],[Total Cost SDG]]/Table1[[#This Row],[Volume MT/Head]]),0)</f>
        <v>0</v>
      </c>
      <c r="AA4354" s="57" t="e">
        <f t="shared" ref="AA4354:AA4417" si="364">Y4354/F4354</f>
        <v>#DIV/0!</v>
      </c>
      <c r="AB4354" s="57">
        <f>IFERROR((Table1[[#This Row],[Total Cost USD]]/Table1[[#This Row],[Volume MT/Head]]),0)</f>
        <v>0</v>
      </c>
      <c r="AD4354" s="6">
        <f>Table1[[#This Row],[Volume MT/Head]]-Table1[[#This Row],[Delivered MT]]</f>
        <v>0</v>
      </c>
      <c r="AE4354" s="6">
        <f>Table1[[#This Row],[Delivered MT]]*Table1[[#This Row],[Average Cost SDG/MT]]</f>
        <v>0</v>
      </c>
    </row>
    <row r="4355" spans="1:31" hidden="1" x14ac:dyDescent="0.2">
      <c r="A4355" s="1">
        <v>4366</v>
      </c>
      <c r="P4355" s="6">
        <f t="shared" si="361"/>
        <v>0</v>
      </c>
      <c r="R4355" s="6">
        <f t="shared" si="362"/>
        <v>0</v>
      </c>
      <c r="S4355" s="57">
        <f t="shared" si="360"/>
        <v>0</v>
      </c>
      <c r="T4355" s="6">
        <f>Table1[[#This Row],[Volume in Units]]*Table1[[#This Row],[Price SDG/Unit]]</f>
        <v>0</v>
      </c>
      <c r="U4355" s="57">
        <f>Table1[[#This Row],[Volume MT/Head]]*Table1[[#This Row],[Price USD/(MT/Head)]]</f>
        <v>0</v>
      </c>
      <c r="W4355" s="28">
        <f>Table1[[#This Row],[Commission SDG/MT]]*Table1[[#This Row],[Volume in Units]]</f>
        <v>0</v>
      </c>
      <c r="Y4355" s="28">
        <f t="shared" si="363"/>
        <v>0</v>
      </c>
      <c r="Z4355" s="6">
        <f>IFERROR((Table1[[#This Row],[Total Cost SDG]]/Table1[[#This Row],[Volume MT/Head]]),0)</f>
        <v>0</v>
      </c>
      <c r="AA4355" s="57" t="e">
        <f t="shared" si="364"/>
        <v>#DIV/0!</v>
      </c>
      <c r="AB4355" s="57">
        <f>IFERROR((Table1[[#This Row],[Total Cost USD]]/Table1[[#This Row],[Volume MT/Head]]),0)</f>
        <v>0</v>
      </c>
      <c r="AD4355" s="6">
        <f>Table1[[#This Row],[Volume MT/Head]]-Table1[[#This Row],[Delivered MT]]</f>
        <v>0</v>
      </c>
      <c r="AE4355" s="6">
        <f>Table1[[#This Row],[Delivered MT]]*Table1[[#This Row],[Average Cost SDG/MT]]</f>
        <v>0</v>
      </c>
    </row>
    <row r="4356" spans="1:31" hidden="1" x14ac:dyDescent="0.2">
      <c r="A4356" s="1">
        <v>4367</v>
      </c>
      <c r="P4356" s="6">
        <f t="shared" si="361"/>
        <v>0</v>
      </c>
      <c r="R4356" s="6">
        <f t="shared" si="362"/>
        <v>0</v>
      </c>
      <c r="S4356" s="57">
        <f t="shared" si="360"/>
        <v>0</v>
      </c>
      <c r="T4356" s="6">
        <f>Table1[[#This Row],[Volume in Units]]*Table1[[#This Row],[Price SDG/Unit]]</f>
        <v>0</v>
      </c>
      <c r="U4356" s="57">
        <f>Table1[[#This Row],[Volume MT/Head]]*Table1[[#This Row],[Price USD/(MT/Head)]]</f>
        <v>0</v>
      </c>
      <c r="W4356" s="28">
        <f>Table1[[#This Row],[Commission SDG/MT]]*Table1[[#This Row],[Volume in Units]]</f>
        <v>0</v>
      </c>
      <c r="Y4356" s="28">
        <f t="shared" si="363"/>
        <v>0</v>
      </c>
      <c r="Z4356" s="6">
        <f>IFERROR((Table1[[#This Row],[Total Cost SDG]]/Table1[[#This Row],[Volume MT/Head]]),0)</f>
        <v>0</v>
      </c>
      <c r="AA4356" s="57" t="e">
        <f t="shared" si="364"/>
        <v>#DIV/0!</v>
      </c>
      <c r="AB4356" s="57">
        <f>IFERROR((Table1[[#This Row],[Total Cost USD]]/Table1[[#This Row],[Volume MT/Head]]),0)</f>
        <v>0</v>
      </c>
      <c r="AD4356" s="6">
        <f>Table1[[#This Row],[Volume MT/Head]]-Table1[[#This Row],[Delivered MT]]</f>
        <v>0</v>
      </c>
      <c r="AE4356" s="6">
        <f>Table1[[#This Row],[Delivered MT]]*Table1[[#This Row],[Average Cost SDG/MT]]</f>
        <v>0</v>
      </c>
    </row>
    <row r="4357" spans="1:31" hidden="1" x14ac:dyDescent="0.2">
      <c r="A4357" s="1">
        <v>4368</v>
      </c>
      <c r="P4357" s="6">
        <f t="shared" si="361"/>
        <v>0</v>
      </c>
      <c r="R4357" s="6">
        <f t="shared" si="362"/>
        <v>0</v>
      </c>
      <c r="S4357" s="57">
        <f t="shared" si="360"/>
        <v>0</v>
      </c>
      <c r="T4357" s="6">
        <f>Table1[[#This Row],[Volume in Units]]*Table1[[#This Row],[Price SDG/Unit]]</f>
        <v>0</v>
      </c>
      <c r="U4357" s="57">
        <f>Table1[[#This Row],[Volume MT/Head]]*Table1[[#This Row],[Price USD/(MT/Head)]]</f>
        <v>0</v>
      </c>
      <c r="W4357" s="28">
        <f>Table1[[#This Row],[Commission SDG/MT]]*Table1[[#This Row],[Volume in Units]]</f>
        <v>0</v>
      </c>
      <c r="Y4357" s="28">
        <f t="shared" si="363"/>
        <v>0</v>
      </c>
      <c r="Z4357" s="6">
        <f>IFERROR((Table1[[#This Row],[Total Cost SDG]]/Table1[[#This Row],[Volume MT/Head]]),0)</f>
        <v>0</v>
      </c>
      <c r="AA4357" s="57" t="e">
        <f t="shared" si="364"/>
        <v>#DIV/0!</v>
      </c>
      <c r="AB4357" s="57">
        <f>IFERROR((Table1[[#This Row],[Total Cost USD]]/Table1[[#This Row],[Volume MT/Head]]),0)</f>
        <v>0</v>
      </c>
      <c r="AD4357" s="6">
        <f>Table1[[#This Row],[Volume MT/Head]]-Table1[[#This Row],[Delivered MT]]</f>
        <v>0</v>
      </c>
      <c r="AE4357" s="6">
        <f>Table1[[#This Row],[Delivered MT]]*Table1[[#This Row],[Average Cost SDG/MT]]</f>
        <v>0</v>
      </c>
    </row>
    <row r="4358" spans="1:31" hidden="1" x14ac:dyDescent="0.2">
      <c r="A4358" s="1">
        <v>4369</v>
      </c>
      <c r="P4358" s="6">
        <f t="shared" si="361"/>
        <v>0</v>
      </c>
      <c r="R4358" s="6">
        <f t="shared" si="362"/>
        <v>0</v>
      </c>
      <c r="S4358" s="57">
        <f t="shared" si="360"/>
        <v>0</v>
      </c>
      <c r="T4358" s="6">
        <f>Table1[[#This Row],[Volume in Units]]*Table1[[#This Row],[Price SDG/Unit]]</f>
        <v>0</v>
      </c>
      <c r="U4358" s="57">
        <f>Table1[[#This Row],[Volume MT/Head]]*Table1[[#This Row],[Price USD/(MT/Head)]]</f>
        <v>0</v>
      </c>
      <c r="W4358" s="28">
        <f>Table1[[#This Row],[Commission SDG/MT]]*Table1[[#This Row],[Volume in Units]]</f>
        <v>0</v>
      </c>
      <c r="Y4358" s="28">
        <f t="shared" si="363"/>
        <v>0</v>
      </c>
      <c r="Z4358" s="6">
        <f>IFERROR((Table1[[#This Row],[Total Cost SDG]]/Table1[[#This Row],[Volume MT/Head]]),0)</f>
        <v>0</v>
      </c>
      <c r="AA4358" s="57" t="e">
        <f t="shared" si="364"/>
        <v>#DIV/0!</v>
      </c>
      <c r="AB4358" s="57">
        <f>IFERROR((Table1[[#This Row],[Total Cost USD]]/Table1[[#This Row],[Volume MT/Head]]),0)</f>
        <v>0</v>
      </c>
      <c r="AD4358" s="6">
        <f>Table1[[#This Row],[Volume MT/Head]]-Table1[[#This Row],[Delivered MT]]</f>
        <v>0</v>
      </c>
      <c r="AE4358" s="6">
        <f>Table1[[#This Row],[Delivered MT]]*Table1[[#This Row],[Average Cost SDG/MT]]</f>
        <v>0</v>
      </c>
    </row>
    <row r="4359" spans="1:31" hidden="1" x14ac:dyDescent="0.2">
      <c r="A4359" s="1">
        <v>4370</v>
      </c>
      <c r="P4359" s="6">
        <f t="shared" si="361"/>
        <v>0</v>
      </c>
      <c r="R4359" s="6">
        <f t="shared" si="362"/>
        <v>0</v>
      </c>
      <c r="S4359" s="57">
        <f t="shared" si="360"/>
        <v>0</v>
      </c>
      <c r="T4359" s="6">
        <f>Table1[[#This Row],[Volume in Units]]*Table1[[#This Row],[Price SDG/Unit]]</f>
        <v>0</v>
      </c>
      <c r="U4359" s="57">
        <f>Table1[[#This Row],[Volume MT/Head]]*Table1[[#This Row],[Price USD/(MT/Head)]]</f>
        <v>0</v>
      </c>
      <c r="W4359" s="28">
        <f>Table1[[#This Row],[Commission SDG/MT]]*Table1[[#This Row],[Volume in Units]]</f>
        <v>0</v>
      </c>
      <c r="Y4359" s="28">
        <f t="shared" si="363"/>
        <v>0</v>
      </c>
      <c r="Z4359" s="6">
        <f>IFERROR((Table1[[#This Row],[Total Cost SDG]]/Table1[[#This Row],[Volume MT/Head]]),0)</f>
        <v>0</v>
      </c>
      <c r="AA4359" s="57" t="e">
        <f t="shared" si="364"/>
        <v>#DIV/0!</v>
      </c>
      <c r="AB4359" s="57">
        <f>IFERROR((Table1[[#This Row],[Total Cost USD]]/Table1[[#This Row],[Volume MT/Head]]),0)</f>
        <v>0</v>
      </c>
      <c r="AD4359" s="6">
        <f>Table1[[#This Row],[Volume MT/Head]]-Table1[[#This Row],[Delivered MT]]</f>
        <v>0</v>
      </c>
      <c r="AE4359" s="6">
        <f>Table1[[#This Row],[Delivered MT]]*Table1[[#This Row],[Average Cost SDG/MT]]</f>
        <v>0</v>
      </c>
    </row>
    <row r="4360" spans="1:31" hidden="1" x14ac:dyDescent="0.2">
      <c r="A4360" s="1">
        <v>4371</v>
      </c>
      <c r="P4360" s="6">
        <f t="shared" si="361"/>
        <v>0</v>
      </c>
      <c r="R4360" s="6">
        <f t="shared" si="362"/>
        <v>0</v>
      </c>
      <c r="S4360" s="57">
        <f t="shared" si="360"/>
        <v>0</v>
      </c>
      <c r="T4360" s="6">
        <f>Table1[[#This Row],[Volume in Units]]*Table1[[#This Row],[Price SDG/Unit]]</f>
        <v>0</v>
      </c>
      <c r="U4360" s="57">
        <f>Table1[[#This Row],[Volume MT/Head]]*Table1[[#This Row],[Price USD/(MT/Head)]]</f>
        <v>0</v>
      </c>
      <c r="W4360" s="28">
        <f>Table1[[#This Row],[Commission SDG/MT]]*Table1[[#This Row],[Volume in Units]]</f>
        <v>0</v>
      </c>
      <c r="Y4360" s="28">
        <f t="shared" si="363"/>
        <v>0</v>
      </c>
      <c r="Z4360" s="6">
        <f>IFERROR((Table1[[#This Row],[Total Cost SDG]]/Table1[[#This Row],[Volume MT/Head]]),0)</f>
        <v>0</v>
      </c>
      <c r="AA4360" s="57" t="e">
        <f t="shared" si="364"/>
        <v>#DIV/0!</v>
      </c>
      <c r="AB4360" s="57">
        <f>IFERROR((Table1[[#This Row],[Total Cost USD]]/Table1[[#This Row],[Volume MT/Head]]),0)</f>
        <v>0</v>
      </c>
      <c r="AD4360" s="6">
        <f>Table1[[#This Row],[Volume MT/Head]]-Table1[[#This Row],[Delivered MT]]</f>
        <v>0</v>
      </c>
      <c r="AE4360" s="6">
        <f>Table1[[#This Row],[Delivered MT]]*Table1[[#This Row],[Average Cost SDG/MT]]</f>
        <v>0</v>
      </c>
    </row>
    <row r="4361" spans="1:31" hidden="1" x14ac:dyDescent="0.2">
      <c r="A4361" s="1">
        <v>4372</v>
      </c>
      <c r="P4361" s="6">
        <f t="shared" si="361"/>
        <v>0</v>
      </c>
      <c r="R4361" s="6">
        <f t="shared" si="362"/>
        <v>0</v>
      </c>
      <c r="S4361" s="57">
        <f t="shared" si="360"/>
        <v>0</v>
      </c>
      <c r="T4361" s="6">
        <f>Table1[[#This Row],[Volume in Units]]*Table1[[#This Row],[Price SDG/Unit]]</f>
        <v>0</v>
      </c>
      <c r="U4361" s="57">
        <f>Table1[[#This Row],[Volume MT/Head]]*Table1[[#This Row],[Price USD/(MT/Head)]]</f>
        <v>0</v>
      </c>
      <c r="W4361" s="28">
        <f>Table1[[#This Row],[Commission SDG/MT]]*Table1[[#This Row],[Volume in Units]]</f>
        <v>0</v>
      </c>
      <c r="Y4361" s="28">
        <f t="shared" si="363"/>
        <v>0</v>
      </c>
      <c r="Z4361" s="6">
        <f>IFERROR((Table1[[#This Row],[Total Cost SDG]]/Table1[[#This Row],[Volume MT/Head]]),0)</f>
        <v>0</v>
      </c>
      <c r="AA4361" s="57" t="e">
        <f t="shared" si="364"/>
        <v>#DIV/0!</v>
      </c>
      <c r="AB4361" s="57">
        <f>IFERROR((Table1[[#This Row],[Total Cost USD]]/Table1[[#This Row],[Volume MT/Head]]),0)</f>
        <v>0</v>
      </c>
      <c r="AD4361" s="6">
        <f>Table1[[#This Row],[Volume MT/Head]]-Table1[[#This Row],[Delivered MT]]</f>
        <v>0</v>
      </c>
      <c r="AE4361" s="6">
        <f>Table1[[#This Row],[Delivered MT]]*Table1[[#This Row],[Average Cost SDG/MT]]</f>
        <v>0</v>
      </c>
    </row>
    <row r="4362" spans="1:31" hidden="1" x14ac:dyDescent="0.2">
      <c r="A4362" s="1">
        <v>4373</v>
      </c>
      <c r="P4362" s="6">
        <f t="shared" si="361"/>
        <v>0</v>
      </c>
      <c r="R4362" s="6">
        <f t="shared" si="362"/>
        <v>0</v>
      </c>
      <c r="S4362" s="57">
        <f t="shared" si="360"/>
        <v>0</v>
      </c>
      <c r="T4362" s="6">
        <f>Table1[[#This Row],[Volume in Units]]*Table1[[#This Row],[Price SDG/Unit]]</f>
        <v>0</v>
      </c>
      <c r="U4362" s="57">
        <f>Table1[[#This Row],[Volume MT/Head]]*Table1[[#This Row],[Price USD/(MT/Head)]]</f>
        <v>0</v>
      </c>
      <c r="W4362" s="28">
        <f>Table1[[#This Row],[Commission SDG/MT]]*Table1[[#This Row],[Volume in Units]]</f>
        <v>0</v>
      </c>
      <c r="Y4362" s="28">
        <f t="shared" si="363"/>
        <v>0</v>
      </c>
      <c r="Z4362" s="6">
        <f>IFERROR((Table1[[#This Row],[Total Cost SDG]]/Table1[[#This Row],[Volume MT/Head]]),0)</f>
        <v>0</v>
      </c>
      <c r="AA4362" s="57" t="e">
        <f t="shared" si="364"/>
        <v>#DIV/0!</v>
      </c>
      <c r="AB4362" s="57">
        <f>IFERROR((Table1[[#This Row],[Total Cost USD]]/Table1[[#This Row],[Volume MT/Head]]),0)</f>
        <v>0</v>
      </c>
      <c r="AD4362" s="6">
        <f>Table1[[#This Row],[Volume MT/Head]]-Table1[[#This Row],[Delivered MT]]</f>
        <v>0</v>
      </c>
      <c r="AE4362" s="6">
        <f>Table1[[#This Row],[Delivered MT]]*Table1[[#This Row],[Average Cost SDG/MT]]</f>
        <v>0</v>
      </c>
    </row>
    <row r="4363" spans="1:31" hidden="1" x14ac:dyDescent="0.2">
      <c r="A4363" s="1">
        <v>4374</v>
      </c>
      <c r="P4363" s="6">
        <f t="shared" si="361"/>
        <v>0</v>
      </c>
      <c r="R4363" s="6">
        <f t="shared" si="362"/>
        <v>0</v>
      </c>
      <c r="S4363" s="57">
        <f t="shared" si="360"/>
        <v>0</v>
      </c>
      <c r="T4363" s="6">
        <f>Table1[[#This Row],[Volume in Units]]*Table1[[#This Row],[Price SDG/Unit]]</f>
        <v>0</v>
      </c>
      <c r="U4363" s="57">
        <f>Table1[[#This Row],[Volume MT/Head]]*Table1[[#This Row],[Price USD/(MT/Head)]]</f>
        <v>0</v>
      </c>
      <c r="W4363" s="28">
        <f>Table1[[#This Row],[Commission SDG/MT]]*Table1[[#This Row],[Volume in Units]]</f>
        <v>0</v>
      </c>
      <c r="Y4363" s="28">
        <f t="shared" si="363"/>
        <v>0</v>
      </c>
      <c r="Z4363" s="6">
        <f>IFERROR((Table1[[#This Row],[Total Cost SDG]]/Table1[[#This Row],[Volume MT/Head]]),0)</f>
        <v>0</v>
      </c>
      <c r="AA4363" s="57" t="e">
        <f t="shared" si="364"/>
        <v>#DIV/0!</v>
      </c>
      <c r="AB4363" s="57">
        <f>IFERROR((Table1[[#This Row],[Total Cost USD]]/Table1[[#This Row],[Volume MT/Head]]),0)</f>
        <v>0</v>
      </c>
      <c r="AD4363" s="6">
        <f>Table1[[#This Row],[Volume MT/Head]]-Table1[[#This Row],[Delivered MT]]</f>
        <v>0</v>
      </c>
      <c r="AE4363" s="6">
        <f>Table1[[#This Row],[Delivered MT]]*Table1[[#This Row],[Average Cost SDG/MT]]</f>
        <v>0</v>
      </c>
    </row>
    <row r="4364" spans="1:31" hidden="1" x14ac:dyDescent="0.2">
      <c r="A4364" s="1">
        <v>4375</v>
      </c>
      <c r="P4364" s="6">
        <f t="shared" si="361"/>
        <v>0</v>
      </c>
      <c r="R4364" s="6">
        <f t="shared" si="362"/>
        <v>0</v>
      </c>
      <c r="S4364" s="57">
        <f t="shared" si="360"/>
        <v>0</v>
      </c>
      <c r="T4364" s="6">
        <f>Table1[[#This Row],[Volume in Units]]*Table1[[#This Row],[Price SDG/Unit]]</f>
        <v>0</v>
      </c>
      <c r="U4364" s="57">
        <f>Table1[[#This Row],[Volume MT/Head]]*Table1[[#This Row],[Price USD/(MT/Head)]]</f>
        <v>0</v>
      </c>
      <c r="W4364" s="28">
        <f>Table1[[#This Row],[Commission SDG/MT]]*Table1[[#This Row],[Volume in Units]]</f>
        <v>0</v>
      </c>
      <c r="Y4364" s="28">
        <f t="shared" si="363"/>
        <v>0</v>
      </c>
      <c r="Z4364" s="6">
        <f>IFERROR((Table1[[#This Row],[Total Cost SDG]]/Table1[[#This Row],[Volume MT/Head]]),0)</f>
        <v>0</v>
      </c>
      <c r="AA4364" s="57" t="e">
        <f t="shared" si="364"/>
        <v>#DIV/0!</v>
      </c>
      <c r="AB4364" s="57">
        <f>IFERROR((Table1[[#This Row],[Total Cost USD]]/Table1[[#This Row],[Volume MT/Head]]),0)</f>
        <v>0</v>
      </c>
      <c r="AD4364" s="6">
        <f>Table1[[#This Row],[Volume MT/Head]]-Table1[[#This Row],[Delivered MT]]</f>
        <v>0</v>
      </c>
      <c r="AE4364" s="6">
        <f>Table1[[#This Row],[Delivered MT]]*Table1[[#This Row],[Average Cost SDG/MT]]</f>
        <v>0</v>
      </c>
    </row>
    <row r="4365" spans="1:31" hidden="1" x14ac:dyDescent="0.2">
      <c r="A4365" s="1">
        <v>4376</v>
      </c>
      <c r="P4365" s="6">
        <f t="shared" si="361"/>
        <v>0</v>
      </c>
      <c r="R4365" s="6">
        <f t="shared" si="362"/>
        <v>0</v>
      </c>
      <c r="S4365" s="57">
        <f t="shared" si="360"/>
        <v>0</v>
      </c>
      <c r="T4365" s="6">
        <f>Table1[[#This Row],[Volume in Units]]*Table1[[#This Row],[Price SDG/Unit]]</f>
        <v>0</v>
      </c>
      <c r="U4365" s="57">
        <f>Table1[[#This Row],[Volume MT/Head]]*Table1[[#This Row],[Price USD/(MT/Head)]]</f>
        <v>0</v>
      </c>
      <c r="W4365" s="28">
        <f>Table1[[#This Row],[Commission SDG/MT]]*Table1[[#This Row],[Volume in Units]]</f>
        <v>0</v>
      </c>
      <c r="Y4365" s="28">
        <f t="shared" si="363"/>
        <v>0</v>
      </c>
      <c r="Z4365" s="6">
        <f>IFERROR((Table1[[#This Row],[Total Cost SDG]]/Table1[[#This Row],[Volume MT/Head]]),0)</f>
        <v>0</v>
      </c>
      <c r="AA4365" s="57" t="e">
        <f t="shared" si="364"/>
        <v>#DIV/0!</v>
      </c>
      <c r="AB4365" s="57">
        <f>IFERROR((Table1[[#This Row],[Total Cost USD]]/Table1[[#This Row],[Volume MT/Head]]),0)</f>
        <v>0</v>
      </c>
      <c r="AD4365" s="6">
        <f>Table1[[#This Row],[Volume MT/Head]]-Table1[[#This Row],[Delivered MT]]</f>
        <v>0</v>
      </c>
      <c r="AE4365" s="6">
        <f>Table1[[#This Row],[Delivered MT]]*Table1[[#This Row],[Average Cost SDG/MT]]</f>
        <v>0</v>
      </c>
    </row>
    <row r="4366" spans="1:31" hidden="1" x14ac:dyDescent="0.2">
      <c r="A4366" s="1">
        <v>4377</v>
      </c>
      <c r="P4366" s="6">
        <f t="shared" si="361"/>
        <v>0</v>
      </c>
      <c r="R4366" s="6">
        <f t="shared" si="362"/>
        <v>0</v>
      </c>
      <c r="S4366" s="57">
        <f t="shared" si="360"/>
        <v>0</v>
      </c>
      <c r="T4366" s="6">
        <f>Table1[[#This Row],[Volume in Units]]*Table1[[#This Row],[Price SDG/Unit]]</f>
        <v>0</v>
      </c>
      <c r="U4366" s="57">
        <f>Table1[[#This Row],[Volume MT/Head]]*Table1[[#This Row],[Price USD/(MT/Head)]]</f>
        <v>0</v>
      </c>
      <c r="W4366" s="28">
        <f>Table1[[#This Row],[Commission SDG/MT]]*Table1[[#This Row],[Volume in Units]]</f>
        <v>0</v>
      </c>
      <c r="Y4366" s="28">
        <f t="shared" si="363"/>
        <v>0</v>
      </c>
      <c r="Z4366" s="6">
        <f>IFERROR((Table1[[#This Row],[Total Cost SDG]]/Table1[[#This Row],[Volume MT/Head]]),0)</f>
        <v>0</v>
      </c>
      <c r="AA4366" s="57" t="e">
        <f t="shared" si="364"/>
        <v>#DIV/0!</v>
      </c>
      <c r="AB4366" s="57">
        <f>IFERROR((Table1[[#This Row],[Total Cost USD]]/Table1[[#This Row],[Volume MT/Head]]),0)</f>
        <v>0</v>
      </c>
      <c r="AD4366" s="6">
        <f>Table1[[#This Row],[Volume MT/Head]]-Table1[[#This Row],[Delivered MT]]</f>
        <v>0</v>
      </c>
      <c r="AE4366" s="6">
        <f>Table1[[#This Row],[Delivered MT]]*Table1[[#This Row],[Average Cost SDG/MT]]</f>
        <v>0</v>
      </c>
    </row>
    <row r="4367" spans="1:31" hidden="1" x14ac:dyDescent="0.2">
      <c r="A4367" s="1">
        <v>4378</v>
      </c>
      <c r="P4367" s="6">
        <f t="shared" si="361"/>
        <v>0</v>
      </c>
      <c r="R4367" s="6">
        <f t="shared" si="362"/>
        <v>0</v>
      </c>
      <c r="S4367" s="57">
        <f t="shared" si="360"/>
        <v>0</v>
      </c>
      <c r="T4367" s="6">
        <f>Table1[[#This Row],[Volume in Units]]*Table1[[#This Row],[Price SDG/Unit]]</f>
        <v>0</v>
      </c>
      <c r="U4367" s="57">
        <f>Table1[[#This Row],[Volume MT/Head]]*Table1[[#This Row],[Price USD/(MT/Head)]]</f>
        <v>0</v>
      </c>
      <c r="W4367" s="28">
        <f>Table1[[#This Row],[Commission SDG/MT]]*Table1[[#This Row],[Volume in Units]]</f>
        <v>0</v>
      </c>
      <c r="Y4367" s="28">
        <f t="shared" si="363"/>
        <v>0</v>
      </c>
      <c r="Z4367" s="6">
        <f>IFERROR((Table1[[#This Row],[Total Cost SDG]]/Table1[[#This Row],[Volume MT/Head]]),0)</f>
        <v>0</v>
      </c>
      <c r="AA4367" s="57" t="e">
        <f t="shared" si="364"/>
        <v>#DIV/0!</v>
      </c>
      <c r="AB4367" s="57">
        <f>IFERROR((Table1[[#This Row],[Total Cost USD]]/Table1[[#This Row],[Volume MT/Head]]),0)</f>
        <v>0</v>
      </c>
      <c r="AD4367" s="6">
        <f>Table1[[#This Row],[Volume MT/Head]]-Table1[[#This Row],[Delivered MT]]</f>
        <v>0</v>
      </c>
      <c r="AE4367" s="6">
        <f>Table1[[#This Row],[Delivered MT]]*Table1[[#This Row],[Average Cost SDG/MT]]</f>
        <v>0</v>
      </c>
    </row>
    <row r="4368" spans="1:31" hidden="1" x14ac:dyDescent="0.2">
      <c r="A4368" s="1">
        <v>4379</v>
      </c>
      <c r="P4368" s="6">
        <f t="shared" si="361"/>
        <v>0</v>
      </c>
      <c r="R4368" s="6">
        <f t="shared" si="362"/>
        <v>0</v>
      </c>
      <c r="S4368" s="57">
        <f t="shared" si="360"/>
        <v>0</v>
      </c>
      <c r="T4368" s="6">
        <f>Table1[[#This Row],[Volume in Units]]*Table1[[#This Row],[Price SDG/Unit]]</f>
        <v>0</v>
      </c>
      <c r="U4368" s="57">
        <f>Table1[[#This Row],[Volume MT/Head]]*Table1[[#This Row],[Price USD/(MT/Head)]]</f>
        <v>0</v>
      </c>
      <c r="W4368" s="28">
        <f>Table1[[#This Row],[Commission SDG/MT]]*Table1[[#This Row],[Volume in Units]]</f>
        <v>0</v>
      </c>
      <c r="Y4368" s="28">
        <f t="shared" si="363"/>
        <v>0</v>
      </c>
      <c r="Z4368" s="6">
        <f>IFERROR((Table1[[#This Row],[Total Cost SDG]]/Table1[[#This Row],[Volume MT/Head]]),0)</f>
        <v>0</v>
      </c>
      <c r="AA4368" s="57" t="e">
        <f t="shared" si="364"/>
        <v>#DIV/0!</v>
      </c>
      <c r="AB4368" s="57">
        <f>IFERROR((Table1[[#This Row],[Total Cost USD]]/Table1[[#This Row],[Volume MT/Head]]),0)</f>
        <v>0</v>
      </c>
      <c r="AD4368" s="6">
        <f>Table1[[#This Row],[Volume MT/Head]]-Table1[[#This Row],[Delivered MT]]</f>
        <v>0</v>
      </c>
      <c r="AE4368" s="6">
        <f>Table1[[#This Row],[Delivered MT]]*Table1[[#This Row],[Average Cost SDG/MT]]</f>
        <v>0</v>
      </c>
    </row>
    <row r="4369" spans="1:31" hidden="1" x14ac:dyDescent="0.2">
      <c r="A4369" s="1">
        <v>4380</v>
      </c>
      <c r="P4369" s="6">
        <f t="shared" si="361"/>
        <v>0</v>
      </c>
      <c r="R4369" s="6">
        <f t="shared" si="362"/>
        <v>0</v>
      </c>
      <c r="S4369" s="57">
        <f t="shared" si="360"/>
        <v>0</v>
      </c>
      <c r="T4369" s="6">
        <f>Table1[[#This Row],[Volume in Units]]*Table1[[#This Row],[Price SDG/Unit]]</f>
        <v>0</v>
      </c>
      <c r="U4369" s="57">
        <f>Table1[[#This Row],[Volume MT/Head]]*Table1[[#This Row],[Price USD/(MT/Head)]]</f>
        <v>0</v>
      </c>
      <c r="W4369" s="28">
        <f>Table1[[#This Row],[Commission SDG/MT]]*Table1[[#This Row],[Volume in Units]]</f>
        <v>0</v>
      </c>
      <c r="Y4369" s="28">
        <f t="shared" si="363"/>
        <v>0</v>
      </c>
      <c r="Z4369" s="6">
        <f>IFERROR((Table1[[#This Row],[Total Cost SDG]]/Table1[[#This Row],[Volume MT/Head]]),0)</f>
        <v>0</v>
      </c>
      <c r="AA4369" s="57" t="e">
        <f t="shared" si="364"/>
        <v>#DIV/0!</v>
      </c>
      <c r="AB4369" s="57">
        <f>IFERROR((Table1[[#This Row],[Total Cost USD]]/Table1[[#This Row],[Volume MT/Head]]),0)</f>
        <v>0</v>
      </c>
      <c r="AD4369" s="6">
        <f>Table1[[#This Row],[Volume MT/Head]]-Table1[[#This Row],[Delivered MT]]</f>
        <v>0</v>
      </c>
      <c r="AE4369" s="6">
        <f>Table1[[#This Row],[Delivered MT]]*Table1[[#This Row],[Average Cost SDG/MT]]</f>
        <v>0</v>
      </c>
    </row>
    <row r="4370" spans="1:31" hidden="1" x14ac:dyDescent="0.2">
      <c r="A4370" s="1">
        <v>4381</v>
      </c>
      <c r="P4370" s="6">
        <f t="shared" si="361"/>
        <v>0</v>
      </c>
      <c r="R4370" s="6">
        <f t="shared" si="362"/>
        <v>0</v>
      </c>
      <c r="S4370" s="57">
        <f t="shared" si="360"/>
        <v>0</v>
      </c>
      <c r="T4370" s="6">
        <f>Table1[[#This Row],[Volume in Units]]*Table1[[#This Row],[Price SDG/Unit]]</f>
        <v>0</v>
      </c>
      <c r="U4370" s="57">
        <f>Table1[[#This Row],[Volume MT/Head]]*Table1[[#This Row],[Price USD/(MT/Head)]]</f>
        <v>0</v>
      </c>
      <c r="W4370" s="28">
        <f>Table1[[#This Row],[Commission SDG/MT]]*Table1[[#This Row],[Volume in Units]]</f>
        <v>0</v>
      </c>
      <c r="Y4370" s="28">
        <f t="shared" si="363"/>
        <v>0</v>
      </c>
      <c r="Z4370" s="6">
        <f>IFERROR((Table1[[#This Row],[Total Cost SDG]]/Table1[[#This Row],[Volume MT/Head]]),0)</f>
        <v>0</v>
      </c>
      <c r="AA4370" s="57" t="e">
        <f t="shared" si="364"/>
        <v>#DIV/0!</v>
      </c>
      <c r="AB4370" s="57">
        <f>IFERROR((Table1[[#This Row],[Total Cost USD]]/Table1[[#This Row],[Volume MT/Head]]),0)</f>
        <v>0</v>
      </c>
      <c r="AD4370" s="6">
        <f>Table1[[#This Row],[Volume MT/Head]]-Table1[[#This Row],[Delivered MT]]</f>
        <v>0</v>
      </c>
      <c r="AE4370" s="6">
        <f>Table1[[#This Row],[Delivered MT]]*Table1[[#This Row],[Average Cost SDG/MT]]</f>
        <v>0</v>
      </c>
    </row>
    <row r="4371" spans="1:31" hidden="1" x14ac:dyDescent="0.2">
      <c r="A4371" s="1">
        <v>4382</v>
      </c>
      <c r="P4371" s="6">
        <f t="shared" si="361"/>
        <v>0</v>
      </c>
      <c r="R4371" s="6">
        <f t="shared" si="362"/>
        <v>0</v>
      </c>
      <c r="S4371" s="57">
        <f t="shared" si="360"/>
        <v>0</v>
      </c>
      <c r="T4371" s="6">
        <f>Table1[[#This Row],[Volume in Units]]*Table1[[#This Row],[Price SDG/Unit]]</f>
        <v>0</v>
      </c>
      <c r="U4371" s="57">
        <f>Table1[[#This Row],[Volume MT/Head]]*Table1[[#This Row],[Price USD/(MT/Head)]]</f>
        <v>0</v>
      </c>
      <c r="W4371" s="28">
        <f>Table1[[#This Row],[Commission SDG/MT]]*Table1[[#This Row],[Volume in Units]]</f>
        <v>0</v>
      </c>
      <c r="Y4371" s="28">
        <f t="shared" si="363"/>
        <v>0</v>
      </c>
      <c r="Z4371" s="6">
        <f>IFERROR((Table1[[#This Row],[Total Cost SDG]]/Table1[[#This Row],[Volume MT/Head]]),0)</f>
        <v>0</v>
      </c>
      <c r="AA4371" s="57" t="e">
        <f t="shared" si="364"/>
        <v>#DIV/0!</v>
      </c>
      <c r="AB4371" s="57">
        <f>IFERROR((Table1[[#This Row],[Total Cost USD]]/Table1[[#This Row],[Volume MT/Head]]),0)</f>
        <v>0</v>
      </c>
      <c r="AD4371" s="6">
        <f>Table1[[#This Row],[Volume MT/Head]]-Table1[[#This Row],[Delivered MT]]</f>
        <v>0</v>
      </c>
      <c r="AE4371" s="6">
        <f>Table1[[#This Row],[Delivered MT]]*Table1[[#This Row],[Average Cost SDG/MT]]</f>
        <v>0</v>
      </c>
    </row>
    <row r="4372" spans="1:31" hidden="1" x14ac:dyDescent="0.2">
      <c r="A4372" s="1">
        <v>4383</v>
      </c>
      <c r="P4372" s="6">
        <f t="shared" si="361"/>
        <v>0</v>
      </c>
      <c r="R4372" s="6">
        <f t="shared" si="362"/>
        <v>0</v>
      </c>
      <c r="S4372" s="57">
        <f t="shared" si="360"/>
        <v>0</v>
      </c>
      <c r="T4372" s="6">
        <f>Table1[[#This Row],[Volume in Units]]*Table1[[#This Row],[Price SDG/Unit]]</f>
        <v>0</v>
      </c>
      <c r="U4372" s="57">
        <f>Table1[[#This Row],[Volume MT/Head]]*Table1[[#This Row],[Price USD/(MT/Head)]]</f>
        <v>0</v>
      </c>
      <c r="W4372" s="28">
        <f>Table1[[#This Row],[Commission SDG/MT]]*Table1[[#This Row],[Volume in Units]]</f>
        <v>0</v>
      </c>
      <c r="Y4372" s="28">
        <f t="shared" si="363"/>
        <v>0</v>
      </c>
      <c r="Z4372" s="6">
        <f>IFERROR((Table1[[#This Row],[Total Cost SDG]]/Table1[[#This Row],[Volume MT/Head]]),0)</f>
        <v>0</v>
      </c>
      <c r="AA4372" s="57" t="e">
        <f t="shared" si="364"/>
        <v>#DIV/0!</v>
      </c>
      <c r="AB4372" s="57">
        <f>IFERROR((Table1[[#This Row],[Total Cost USD]]/Table1[[#This Row],[Volume MT/Head]]),0)</f>
        <v>0</v>
      </c>
      <c r="AD4372" s="6">
        <f>Table1[[#This Row],[Volume MT/Head]]-Table1[[#This Row],[Delivered MT]]</f>
        <v>0</v>
      </c>
      <c r="AE4372" s="6">
        <f>Table1[[#This Row],[Delivered MT]]*Table1[[#This Row],[Average Cost SDG/MT]]</f>
        <v>0</v>
      </c>
    </row>
    <row r="4373" spans="1:31" hidden="1" x14ac:dyDescent="0.2">
      <c r="A4373" s="1">
        <v>4384</v>
      </c>
      <c r="P4373" s="6">
        <f t="shared" si="361"/>
        <v>0</v>
      </c>
      <c r="R4373" s="6">
        <f t="shared" si="362"/>
        <v>0</v>
      </c>
      <c r="S4373" s="57">
        <f t="shared" si="360"/>
        <v>0</v>
      </c>
      <c r="T4373" s="6">
        <f>Table1[[#This Row],[Volume in Units]]*Table1[[#This Row],[Price SDG/Unit]]</f>
        <v>0</v>
      </c>
      <c r="U4373" s="57">
        <f>Table1[[#This Row],[Volume MT/Head]]*Table1[[#This Row],[Price USD/(MT/Head)]]</f>
        <v>0</v>
      </c>
      <c r="W4373" s="28">
        <f>Table1[[#This Row],[Commission SDG/MT]]*Table1[[#This Row],[Volume in Units]]</f>
        <v>0</v>
      </c>
      <c r="Y4373" s="28">
        <f t="shared" si="363"/>
        <v>0</v>
      </c>
      <c r="Z4373" s="6">
        <f>IFERROR((Table1[[#This Row],[Total Cost SDG]]/Table1[[#This Row],[Volume MT/Head]]),0)</f>
        <v>0</v>
      </c>
      <c r="AA4373" s="57" t="e">
        <f t="shared" si="364"/>
        <v>#DIV/0!</v>
      </c>
      <c r="AB4373" s="57">
        <f>IFERROR((Table1[[#This Row],[Total Cost USD]]/Table1[[#This Row],[Volume MT/Head]]),0)</f>
        <v>0</v>
      </c>
      <c r="AD4373" s="6">
        <f>Table1[[#This Row],[Volume MT/Head]]-Table1[[#This Row],[Delivered MT]]</f>
        <v>0</v>
      </c>
      <c r="AE4373" s="6">
        <f>Table1[[#This Row],[Delivered MT]]*Table1[[#This Row],[Average Cost SDG/MT]]</f>
        <v>0</v>
      </c>
    </row>
    <row r="4374" spans="1:31" hidden="1" x14ac:dyDescent="0.2">
      <c r="A4374" s="1">
        <v>4385</v>
      </c>
      <c r="P4374" s="6">
        <f t="shared" si="361"/>
        <v>0</v>
      </c>
      <c r="R4374" s="6">
        <f t="shared" si="362"/>
        <v>0</v>
      </c>
      <c r="S4374" s="57">
        <f t="shared" si="360"/>
        <v>0</v>
      </c>
      <c r="T4374" s="6">
        <f>Table1[[#This Row],[Volume in Units]]*Table1[[#This Row],[Price SDG/Unit]]</f>
        <v>0</v>
      </c>
      <c r="U4374" s="57">
        <f>Table1[[#This Row],[Volume MT/Head]]*Table1[[#This Row],[Price USD/(MT/Head)]]</f>
        <v>0</v>
      </c>
      <c r="W4374" s="28">
        <f>Table1[[#This Row],[Commission SDG/MT]]*Table1[[#This Row],[Volume in Units]]</f>
        <v>0</v>
      </c>
      <c r="Y4374" s="28">
        <f t="shared" si="363"/>
        <v>0</v>
      </c>
      <c r="Z4374" s="6">
        <f>IFERROR((Table1[[#This Row],[Total Cost SDG]]/Table1[[#This Row],[Volume MT/Head]]),0)</f>
        <v>0</v>
      </c>
      <c r="AA4374" s="57" t="e">
        <f t="shared" si="364"/>
        <v>#DIV/0!</v>
      </c>
      <c r="AB4374" s="57">
        <f>IFERROR((Table1[[#This Row],[Total Cost USD]]/Table1[[#This Row],[Volume MT/Head]]),0)</f>
        <v>0</v>
      </c>
      <c r="AD4374" s="6">
        <f>Table1[[#This Row],[Volume MT/Head]]-Table1[[#This Row],[Delivered MT]]</f>
        <v>0</v>
      </c>
      <c r="AE4374" s="6">
        <f>Table1[[#This Row],[Delivered MT]]*Table1[[#This Row],[Average Cost SDG/MT]]</f>
        <v>0</v>
      </c>
    </row>
    <row r="4375" spans="1:31" hidden="1" x14ac:dyDescent="0.2">
      <c r="A4375" s="1">
        <v>4386</v>
      </c>
      <c r="P4375" s="6">
        <f t="shared" si="361"/>
        <v>0</v>
      </c>
      <c r="R4375" s="6">
        <f t="shared" si="362"/>
        <v>0</v>
      </c>
      <c r="S4375" s="57">
        <f t="shared" si="360"/>
        <v>0</v>
      </c>
      <c r="T4375" s="6">
        <f>Table1[[#This Row],[Volume in Units]]*Table1[[#This Row],[Price SDG/Unit]]</f>
        <v>0</v>
      </c>
      <c r="U4375" s="57">
        <f>Table1[[#This Row],[Volume MT/Head]]*Table1[[#This Row],[Price USD/(MT/Head)]]</f>
        <v>0</v>
      </c>
      <c r="W4375" s="28">
        <f>Table1[[#This Row],[Commission SDG/MT]]*Table1[[#This Row],[Volume in Units]]</f>
        <v>0</v>
      </c>
      <c r="Y4375" s="28">
        <f t="shared" si="363"/>
        <v>0</v>
      </c>
      <c r="Z4375" s="6">
        <f>IFERROR((Table1[[#This Row],[Total Cost SDG]]/Table1[[#This Row],[Volume MT/Head]]),0)</f>
        <v>0</v>
      </c>
      <c r="AA4375" s="57" t="e">
        <f t="shared" si="364"/>
        <v>#DIV/0!</v>
      </c>
      <c r="AB4375" s="57">
        <f>IFERROR((Table1[[#This Row],[Total Cost USD]]/Table1[[#This Row],[Volume MT/Head]]),0)</f>
        <v>0</v>
      </c>
      <c r="AD4375" s="6">
        <f>Table1[[#This Row],[Volume MT/Head]]-Table1[[#This Row],[Delivered MT]]</f>
        <v>0</v>
      </c>
      <c r="AE4375" s="6">
        <f>Table1[[#This Row],[Delivered MT]]*Table1[[#This Row],[Average Cost SDG/MT]]</f>
        <v>0</v>
      </c>
    </row>
    <row r="4376" spans="1:31" hidden="1" x14ac:dyDescent="0.2">
      <c r="A4376" s="1">
        <v>4387</v>
      </c>
      <c r="P4376" s="6">
        <f t="shared" si="361"/>
        <v>0</v>
      </c>
      <c r="R4376" s="6">
        <f t="shared" si="362"/>
        <v>0</v>
      </c>
      <c r="S4376" s="57">
        <f t="shared" si="360"/>
        <v>0</v>
      </c>
      <c r="T4376" s="6">
        <f>Table1[[#This Row],[Volume in Units]]*Table1[[#This Row],[Price SDG/Unit]]</f>
        <v>0</v>
      </c>
      <c r="U4376" s="57">
        <f>Table1[[#This Row],[Volume MT/Head]]*Table1[[#This Row],[Price USD/(MT/Head)]]</f>
        <v>0</v>
      </c>
      <c r="W4376" s="28">
        <f>Table1[[#This Row],[Commission SDG/MT]]*Table1[[#This Row],[Volume in Units]]</f>
        <v>0</v>
      </c>
      <c r="Y4376" s="28">
        <f t="shared" si="363"/>
        <v>0</v>
      </c>
      <c r="Z4376" s="6">
        <f>IFERROR((Table1[[#This Row],[Total Cost SDG]]/Table1[[#This Row],[Volume MT/Head]]),0)</f>
        <v>0</v>
      </c>
      <c r="AA4376" s="57" t="e">
        <f t="shared" si="364"/>
        <v>#DIV/0!</v>
      </c>
      <c r="AB4376" s="57">
        <f>IFERROR((Table1[[#This Row],[Total Cost USD]]/Table1[[#This Row],[Volume MT/Head]]),0)</f>
        <v>0</v>
      </c>
      <c r="AD4376" s="6">
        <f>Table1[[#This Row],[Volume MT/Head]]-Table1[[#This Row],[Delivered MT]]</f>
        <v>0</v>
      </c>
      <c r="AE4376" s="6">
        <f>Table1[[#This Row],[Delivered MT]]*Table1[[#This Row],[Average Cost SDG/MT]]</f>
        <v>0</v>
      </c>
    </row>
    <row r="4377" spans="1:31" hidden="1" x14ac:dyDescent="0.2">
      <c r="A4377" s="1">
        <v>4388</v>
      </c>
      <c r="P4377" s="6">
        <f t="shared" si="361"/>
        <v>0</v>
      </c>
      <c r="R4377" s="6">
        <f t="shared" si="362"/>
        <v>0</v>
      </c>
      <c r="S4377" s="57">
        <f t="shared" ref="S4377:S4440" si="365">IFERROR((R4377/F4377),0)</f>
        <v>0</v>
      </c>
      <c r="T4377" s="6">
        <f>Table1[[#This Row],[Volume in Units]]*Table1[[#This Row],[Price SDG/Unit]]</f>
        <v>0</v>
      </c>
      <c r="U4377" s="57">
        <f>Table1[[#This Row],[Volume MT/Head]]*Table1[[#This Row],[Price USD/(MT/Head)]]</f>
        <v>0</v>
      </c>
      <c r="W4377" s="28">
        <f>Table1[[#This Row],[Commission SDG/MT]]*Table1[[#This Row],[Volume in Units]]</f>
        <v>0</v>
      </c>
      <c r="Y4377" s="28">
        <f t="shared" si="363"/>
        <v>0</v>
      </c>
      <c r="Z4377" s="6">
        <f>IFERROR((Table1[[#This Row],[Total Cost SDG]]/Table1[[#This Row],[Volume MT/Head]]),0)</f>
        <v>0</v>
      </c>
      <c r="AA4377" s="57" t="e">
        <f t="shared" si="364"/>
        <v>#DIV/0!</v>
      </c>
      <c r="AB4377" s="57">
        <f>IFERROR((Table1[[#This Row],[Total Cost USD]]/Table1[[#This Row],[Volume MT/Head]]),0)</f>
        <v>0</v>
      </c>
      <c r="AD4377" s="6">
        <f>Table1[[#This Row],[Volume MT/Head]]-Table1[[#This Row],[Delivered MT]]</f>
        <v>0</v>
      </c>
      <c r="AE4377" s="6">
        <f>Table1[[#This Row],[Delivered MT]]*Table1[[#This Row],[Average Cost SDG/MT]]</f>
        <v>0</v>
      </c>
    </row>
    <row r="4378" spans="1:31" hidden="1" x14ac:dyDescent="0.2">
      <c r="A4378" s="1">
        <v>4389</v>
      </c>
      <c r="P4378" s="6">
        <f t="shared" si="361"/>
        <v>0</v>
      </c>
      <c r="R4378" s="6">
        <f t="shared" si="362"/>
        <v>0</v>
      </c>
      <c r="S4378" s="57">
        <f t="shared" si="365"/>
        <v>0</v>
      </c>
      <c r="T4378" s="6">
        <f>Table1[[#This Row],[Volume in Units]]*Table1[[#This Row],[Price SDG/Unit]]</f>
        <v>0</v>
      </c>
      <c r="U4378" s="57">
        <f>Table1[[#This Row],[Volume MT/Head]]*Table1[[#This Row],[Price USD/(MT/Head)]]</f>
        <v>0</v>
      </c>
      <c r="W4378" s="28">
        <f>Table1[[#This Row],[Commission SDG/MT]]*Table1[[#This Row],[Volume in Units]]</f>
        <v>0</v>
      </c>
      <c r="Y4378" s="28">
        <f t="shared" si="363"/>
        <v>0</v>
      </c>
      <c r="Z4378" s="6">
        <f>IFERROR((Table1[[#This Row],[Total Cost SDG]]/Table1[[#This Row],[Volume MT/Head]]),0)</f>
        <v>0</v>
      </c>
      <c r="AA4378" s="57" t="e">
        <f t="shared" si="364"/>
        <v>#DIV/0!</v>
      </c>
      <c r="AB4378" s="57">
        <f>IFERROR((Table1[[#This Row],[Total Cost USD]]/Table1[[#This Row],[Volume MT/Head]]),0)</f>
        <v>0</v>
      </c>
      <c r="AD4378" s="6">
        <f>Table1[[#This Row],[Volume MT/Head]]-Table1[[#This Row],[Delivered MT]]</f>
        <v>0</v>
      </c>
      <c r="AE4378" s="6">
        <f>Table1[[#This Row],[Delivered MT]]*Table1[[#This Row],[Average Cost SDG/MT]]</f>
        <v>0</v>
      </c>
    </row>
    <row r="4379" spans="1:31" hidden="1" x14ac:dyDescent="0.2">
      <c r="A4379" s="1">
        <v>4390</v>
      </c>
      <c r="P4379" s="6">
        <f t="shared" si="361"/>
        <v>0</v>
      </c>
      <c r="R4379" s="6">
        <f t="shared" si="362"/>
        <v>0</v>
      </c>
      <c r="S4379" s="57">
        <f t="shared" si="365"/>
        <v>0</v>
      </c>
      <c r="T4379" s="6">
        <f>Table1[[#This Row],[Volume in Units]]*Table1[[#This Row],[Price SDG/Unit]]</f>
        <v>0</v>
      </c>
      <c r="U4379" s="57">
        <f>Table1[[#This Row],[Volume MT/Head]]*Table1[[#This Row],[Price USD/(MT/Head)]]</f>
        <v>0</v>
      </c>
      <c r="W4379" s="28">
        <f>Table1[[#This Row],[Commission SDG/MT]]*Table1[[#This Row],[Volume in Units]]</f>
        <v>0</v>
      </c>
      <c r="Y4379" s="28">
        <f t="shared" si="363"/>
        <v>0</v>
      </c>
      <c r="Z4379" s="6">
        <f>IFERROR((Table1[[#This Row],[Total Cost SDG]]/Table1[[#This Row],[Volume MT/Head]]),0)</f>
        <v>0</v>
      </c>
      <c r="AA4379" s="57" t="e">
        <f t="shared" si="364"/>
        <v>#DIV/0!</v>
      </c>
      <c r="AB4379" s="57">
        <f>IFERROR((Table1[[#This Row],[Total Cost USD]]/Table1[[#This Row],[Volume MT/Head]]),0)</f>
        <v>0</v>
      </c>
      <c r="AD4379" s="6">
        <f>Table1[[#This Row],[Volume MT/Head]]-Table1[[#This Row],[Delivered MT]]</f>
        <v>0</v>
      </c>
      <c r="AE4379" s="6">
        <f>Table1[[#This Row],[Delivered MT]]*Table1[[#This Row],[Average Cost SDG/MT]]</f>
        <v>0</v>
      </c>
    </row>
    <row r="4380" spans="1:31" hidden="1" x14ac:dyDescent="0.2">
      <c r="A4380" s="1">
        <v>4391</v>
      </c>
      <c r="P4380" s="6">
        <f t="shared" si="361"/>
        <v>0</v>
      </c>
      <c r="R4380" s="6">
        <f t="shared" si="362"/>
        <v>0</v>
      </c>
      <c r="S4380" s="57">
        <f t="shared" si="365"/>
        <v>0</v>
      </c>
      <c r="T4380" s="6">
        <f>Table1[[#This Row],[Volume in Units]]*Table1[[#This Row],[Price SDG/Unit]]</f>
        <v>0</v>
      </c>
      <c r="U4380" s="57">
        <f>Table1[[#This Row],[Volume MT/Head]]*Table1[[#This Row],[Price USD/(MT/Head)]]</f>
        <v>0</v>
      </c>
      <c r="W4380" s="28">
        <f>Table1[[#This Row],[Commission SDG/MT]]*Table1[[#This Row],[Volume in Units]]</f>
        <v>0</v>
      </c>
      <c r="Y4380" s="28">
        <f t="shared" si="363"/>
        <v>0</v>
      </c>
      <c r="Z4380" s="6">
        <f>IFERROR((Table1[[#This Row],[Total Cost SDG]]/Table1[[#This Row],[Volume MT/Head]]),0)</f>
        <v>0</v>
      </c>
      <c r="AA4380" s="57" t="e">
        <f t="shared" si="364"/>
        <v>#DIV/0!</v>
      </c>
      <c r="AB4380" s="57">
        <f>IFERROR((Table1[[#This Row],[Total Cost USD]]/Table1[[#This Row],[Volume MT/Head]]),0)</f>
        <v>0</v>
      </c>
      <c r="AD4380" s="6">
        <f>Table1[[#This Row],[Volume MT/Head]]-Table1[[#This Row],[Delivered MT]]</f>
        <v>0</v>
      </c>
      <c r="AE4380" s="6">
        <f>Table1[[#This Row],[Delivered MT]]*Table1[[#This Row],[Average Cost SDG/MT]]</f>
        <v>0</v>
      </c>
    </row>
    <row r="4381" spans="1:31" hidden="1" x14ac:dyDescent="0.2">
      <c r="A4381" s="1">
        <v>4392</v>
      </c>
      <c r="P4381" s="6">
        <f t="shared" si="361"/>
        <v>0</v>
      </c>
      <c r="R4381" s="6">
        <f t="shared" si="362"/>
        <v>0</v>
      </c>
      <c r="S4381" s="57">
        <f t="shared" si="365"/>
        <v>0</v>
      </c>
      <c r="T4381" s="6">
        <f>Table1[[#This Row],[Volume in Units]]*Table1[[#This Row],[Price SDG/Unit]]</f>
        <v>0</v>
      </c>
      <c r="U4381" s="57">
        <f>Table1[[#This Row],[Volume MT/Head]]*Table1[[#This Row],[Price USD/(MT/Head)]]</f>
        <v>0</v>
      </c>
      <c r="W4381" s="28">
        <f>Table1[[#This Row],[Commission SDG/MT]]*Table1[[#This Row],[Volume in Units]]</f>
        <v>0</v>
      </c>
      <c r="Y4381" s="28">
        <f t="shared" si="363"/>
        <v>0</v>
      </c>
      <c r="Z4381" s="6">
        <f>IFERROR((Table1[[#This Row],[Total Cost SDG]]/Table1[[#This Row],[Volume MT/Head]]),0)</f>
        <v>0</v>
      </c>
      <c r="AA4381" s="57" t="e">
        <f t="shared" si="364"/>
        <v>#DIV/0!</v>
      </c>
      <c r="AB4381" s="57">
        <f>IFERROR((Table1[[#This Row],[Total Cost USD]]/Table1[[#This Row],[Volume MT/Head]]),0)</f>
        <v>0</v>
      </c>
      <c r="AD4381" s="6">
        <f>Table1[[#This Row],[Volume MT/Head]]-Table1[[#This Row],[Delivered MT]]</f>
        <v>0</v>
      </c>
      <c r="AE4381" s="6">
        <f>Table1[[#This Row],[Delivered MT]]*Table1[[#This Row],[Average Cost SDG/MT]]</f>
        <v>0</v>
      </c>
    </row>
    <row r="4382" spans="1:31" hidden="1" x14ac:dyDescent="0.2">
      <c r="A4382" s="1">
        <v>4393</v>
      </c>
      <c r="P4382" s="6">
        <f t="shared" si="361"/>
        <v>0</v>
      </c>
      <c r="R4382" s="6">
        <f t="shared" si="362"/>
        <v>0</v>
      </c>
      <c r="S4382" s="57">
        <f t="shared" si="365"/>
        <v>0</v>
      </c>
      <c r="T4382" s="6">
        <f>Table1[[#This Row],[Volume in Units]]*Table1[[#This Row],[Price SDG/Unit]]</f>
        <v>0</v>
      </c>
      <c r="U4382" s="57">
        <f>Table1[[#This Row],[Volume MT/Head]]*Table1[[#This Row],[Price USD/(MT/Head)]]</f>
        <v>0</v>
      </c>
      <c r="W4382" s="28">
        <f>Table1[[#This Row],[Commission SDG/MT]]*Table1[[#This Row],[Volume in Units]]</f>
        <v>0</v>
      </c>
      <c r="Y4382" s="28">
        <f t="shared" si="363"/>
        <v>0</v>
      </c>
      <c r="Z4382" s="6">
        <f>IFERROR((Table1[[#This Row],[Total Cost SDG]]/Table1[[#This Row],[Volume MT/Head]]),0)</f>
        <v>0</v>
      </c>
      <c r="AA4382" s="57" t="e">
        <f t="shared" si="364"/>
        <v>#DIV/0!</v>
      </c>
      <c r="AB4382" s="57">
        <f>IFERROR((Table1[[#This Row],[Total Cost USD]]/Table1[[#This Row],[Volume MT/Head]]),0)</f>
        <v>0</v>
      </c>
      <c r="AD4382" s="6">
        <f>Table1[[#This Row],[Volume MT/Head]]-Table1[[#This Row],[Delivered MT]]</f>
        <v>0</v>
      </c>
      <c r="AE4382" s="6">
        <f>Table1[[#This Row],[Delivered MT]]*Table1[[#This Row],[Average Cost SDG/MT]]</f>
        <v>0</v>
      </c>
    </row>
    <row r="4383" spans="1:31" hidden="1" x14ac:dyDescent="0.2">
      <c r="A4383" s="1">
        <v>4394</v>
      </c>
      <c r="P4383" s="6">
        <f t="shared" si="361"/>
        <v>0</v>
      </c>
      <c r="R4383" s="6">
        <f t="shared" si="362"/>
        <v>0</v>
      </c>
      <c r="S4383" s="57">
        <f t="shared" si="365"/>
        <v>0</v>
      </c>
      <c r="T4383" s="6">
        <f>Table1[[#This Row],[Volume in Units]]*Table1[[#This Row],[Price SDG/Unit]]</f>
        <v>0</v>
      </c>
      <c r="U4383" s="57">
        <f>Table1[[#This Row],[Volume MT/Head]]*Table1[[#This Row],[Price USD/(MT/Head)]]</f>
        <v>0</v>
      </c>
      <c r="W4383" s="28">
        <f>Table1[[#This Row],[Commission SDG/MT]]*Table1[[#This Row],[Volume in Units]]</f>
        <v>0</v>
      </c>
      <c r="Y4383" s="28">
        <f t="shared" si="363"/>
        <v>0</v>
      </c>
      <c r="Z4383" s="6">
        <f>IFERROR((Table1[[#This Row],[Total Cost SDG]]/Table1[[#This Row],[Volume MT/Head]]),0)</f>
        <v>0</v>
      </c>
      <c r="AA4383" s="57" t="e">
        <f t="shared" si="364"/>
        <v>#DIV/0!</v>
      </c>
      <c r="AB4383" s="57">
        <f>IFERROR((Table1[[#This Row],[Total Cost USD]]/Table1[[#This Row],[Volume MT/Head]]),0)</f>
        <v>0</v>
      </c>
      <c r="AD4383" s="6">
        <f>Table1[[#This Row],[Volume MT/Head]]-Table1[[#This Row],[Delivered MT]]</f>
        <v>0</v>
      </c>
      <c r="AE4383" s="6">
        <f>Table1[[#This Row],[Delivered MT]]*Table1[[#This Row],[Average Cost SDG/MT]]</f>
        <v>0</v>
      </c>
    </row>
    <row r="4384" spans="1:31" hidden="1" x14ac:dyDescent="0.2">
      <c r="A4384" s="1">
        <v>4395</v>
      </c>
      <c r="P4384" s="6">
        <f t="shared" si="361"/>
        <v>0</v>
      </c>
      <c r="R4384" s="6">
        <f t="shared" si="362"/>
        <v>0</v>
      </c>
      <c r="S4384" s="57">
        <f t="shared" si="365"/>
        <v>0</v>
      </c>
      <c r="T4384" s="6">
        <f>Table1[[#This Row],[Volume in Units]]*Table1[[#This Row],[Price SDG/Unit]]</f>
        <v>0</v>
      </c>
      <c r="U4384" s="57">
        <f>Table1[[#This Row],[Volume MT/Head]]*Table1[[#This Row],[Price USD/(MT/Head)]]</f>
        <v>0</v>
      </c>
      <c r="W4384" s="28">
        <f>Table1[[#This Row],[Commission SDG/MT]]*Table1[[#This Row],[Volume in Units]]</f>
        <v>0</v>
      </c>
      <c r="Y4384" s="28">
        <f t="shared" si="363"/>
        <v>0</v>
      </c>
      <c r="Z4384" s="6">
        <f>IFERROR((Table1[[#This Row],[Total Cost SDG]]/Table1[[#This Row],[Volume MT/Head]]),0)</f>
        <v>0</v>
      </c>
      <c r="AA4384" s="57" t="e">
        <f t="shared" si="364"/>
        <v>#DIV/0!</v>
      </c>
      <c r="AB4384" s="57">
        <f>IFERROR((Table1[[#This Row],[Total Cost USD]]/Table1[[#This Row],[Volume MT/Head]]),0)</f>
        <v>0</v>
      </c>
      <c r="AD4384" s="6">
        <f>Table1[[#This Row],[Volume MT/Head]]-Table1[[#This Row],[Delivered MT]]</f>
        <v>0</v>
      </c>
      <c r="AE4384" s="6">
        <f>Table1[[#This Row],[Delivered MT]]*Table1[[#This Row],[Average Cost SDG/MT]]</f>
        <v>0</v>
      </c>
    </row>
    <row r="4385" spans="1:31" hidden="1" x14ac:dyDescent="0.2">
      <c r="A4385" s="1">
        <v>4396</v>
      </c>
      <c r="P4385" s="6">
        <f t="shared" si="361"/>
        <v>0</v>
      </c>
      <c r="R4385" s="6">
        <f t="shared" si="362"/>
        <v>0</v>
      </c>
      <c r="S4385" s="57">
        <f t="shared" si="365"/>
        <v>0</v>
      </c>
      <c r="T4385" s="6">
        <f>Table1[[#This Row],[Volume in Units]]*Table1[[#This Row],[Price SDG/Unit]]</f>
        <v>0</v>
      </c>
      <c r="U4385" s="57">
        <f>Table1[[#This Row],[Volume MT/Head]]*Table1[[#This Row],[Price USD/(MT/Head)]]</f>
        <v>0</v>
      </c>
      <c r="W4385" s="28">
        <f>Table1[[#This Row],[Commission SDG/MT]]*Table1[[#This Row],[Volume in Units]]</f>
        <v>0</v>
      </c>
      <c r="Y4385" s="28">
        <f t="shared" si="363"/>
        <v>0</v>
      </c>
      <c r="Z4385" s="6">
        <f>IFERROR((Table1[[#This Row],[Total Cost SDG]]/Table1[[#This Row],[Volume MT/Head]]),0)</f>
        <v>0</v>
      </c>
      <c r="AA4385" s="57" t="e">
        <f t="shared" si="364"/>
        <v>#DIV/0!</v>
      </c>
      <c r="AB4385" s="57">
        <f>IFERROR((Table1[[#This Row],[Total Cost USD]]/Table1[[#This Row],[Volume MT/Head]]),0)</f>
        <v>0</v>
      </c>
      <c r="AD4385" s="6">
        <f>Table1[[#This Row],[Volume MT/Head]]-Table1[[#This Row],[Delivered MT]]</f>
        <v>0</v>
      </c>
      <c r="AE4385" s="6">
        <f>Table1[[#This Row],[Delivered MT]]*Table1[[#This Row],[Average Cost SDG/MT]]</f>
        <v>0</v>
      </c>
    </row>
    <row r="4386" spans="1:31" hidden="1" x14ac:dyDescent="0.2">
      <c r="A4386" s="1">
        <v>4397</v>
      </c>
      <c r="P4386" s="6">
        <f t="shared" si="361"/>
        <v>0</v>
      </c>
      <c r="R4386" s="6">
        <f t="shared" si="362"/>
        <v>0</v>
      </c>
      <c r="S4386" s="57">
        <f t="shared" si="365"/>
        <v>0</v>
      </c>
      <c r="T4386" s="6">
        <f>Table1[[#This Row],[Volume in Units]]*Table1[[#This Row],[Price SDG/Unit]]</f>
        <v>0</v>
      </c>
      <c r="U4386" s="57">
        <f>Table1[[#This Row],[Volume MT/Head]]*Table1[[#This Row],[Price USD/(MT/Head)]]</f>
        <v>0</v>
      </c>
      <c r="W4386" s="28">
        <f>Table1[[#This Row],[Commission SDG/MT]]*Table1[[#This Row],[Volume in Units]]</f>
        <v>0</v>
      </c>
      <c r="Y4386" s="28">
        <f t="shared" si="363"/>
        <v>0</v>
      </c>
      <c r="Z4386" s="6">
        <f>IFERROR((Table1[[#This Row],[Total Cost SDG]]/Table1[[#This Row],[Volume MT/Head]]),0)</f>
        <v>0</v>
      </c>
      <c r="AA4386" s="57" t="e">
        <f t="shared" si="364"/>
        <v>#DIV/0!</v>
      </c>
      <c r="AB4386" s="57">
        <f>IFERROR((Table1[[#This Row],[Total Cost USD]]/Table1[[#This Row],[Volume MT/Head]]),0)</f>
        <v>0</v>
      </c>
      <c r="AD4386" s="6">
        <f>Table1[[#This Row],[Volume MT/Head]]-Table1[[#This Row],[Delivered MT]]</f>
        <v>0</v>
      </c>
      <c r="AE4386" s="6">
        <f>Table1[[#This Row],[Delivered MT]]*Table1[[#This Row],[Average Cost SDG/MT]]</f>
        <v>0</v>
      </c>
    </row>
    <row r="4387" spans="1:31" hidden="1" x14ac:dyDescent="0.2">
      <c r="A4387" s="1">
        <v>4398</v>
      </c>
      <c r="P4387" s="6">
        <f t="shared" si="361"/>
        <v>0</v>
      </c>
      <c r="R4387" s="6">
        <f t="shared" si="362"/>
        <v>0</v>
      </c>
      <c r="S4387" s="57">
        <f t="shared" si="365"/>
        <v>0</v>
      </c>
      <c r="T4387" s="6">
        <f>Table1[[#This Row],[Volume in Units]]*Table1[[#This Row],[Price SDG/Unit]]</f>
        <v>0</v>
      </c>
      <c r="U4387" s="57">
        <f>Table1[[#This Row],[Volume MT/Head]]*Table1[[#This Row],[Price USD/(MT/Head)]]</f>
        <v>0</v>
      </c>
      <c r="W4387" s="28">
        <f>Table1[[#This Row],[Commission SDG/MT]]*Table1[[#This Row],[Volume in Units]]</f>
        <v>0</v>
      </c>
      <c r="Y4387" s="28">
        <f t="shared" si="363"/>
        <v>0</v>
      </c>
      <c r="Z4387" s="6">
        <f>IFERROR((Table1[[#This Row],[Total Cost SDG]]/Table1[[#This Row],[Volume MT/Head]]),0)</f>
        <v>0</v>
      </c>
      <c r="AA4387" s="57" t="e">
        <f t="shared" si="364"/>
        <v>#DIV/0!</v>
      </c>
      <c r="AB4387" s="57">
        <f>IFERROR((Table1[[#This Row],[Total Cost USD]]/Table1[[#This Row],[Volume MT/Head]]),0)</f>
        <v>0</v>
      </c>
      <c r="AD4387" s="6">
        <f>Table1[[#This Row],[Volume MT/Head]]-Table1[[#This Row],[Delivered MT]]</f>
        <v>0</v>
      </c>
      <c r="AE4387" s="6">
        <f>Table1[[#This Row],[Delivered MT]]*Table1[[#This Row],[Average Cost SDG/MT]]</f>
        <v>0</v>
      </c>
    </row>
    <row r="4388" spans="1:31" hidden="1" x14ac:dyDescent="0.2">
      <c r="A4388" s="1">
        <v>4399</v>
      </c>
      <c r="P4388" s="6">
        <f t="shared" si="361"/>
        <v>0</v>
      </c>
      <c r="R4388" s="6">
        <f t="shared" si="362"/>
        <v>0</v>
      </c>
      <c r="S4388" s="57">
        <f t="shared" si="365"/>
        <v>0</v>
      </c>
      <c r="T4388" s="6">
        <f>Table1[[#This Row],[Volume in Units]]*Table1[[#This Row],[Price SDG/Unit]]</f>
        <v>0</v>
      </c>
      <c r="U4388" s="57">
        <f>Table1[[#This Row],[Volume MT/Head]]*Table1[[#This Row],[Price USD/(MT/Head)]]</f>
        <v>0</v>
      </c>
      <c r="W4388" s="28">
        <f>Table1[[#This Row],[Commission SDG/MT]]*Table1[[#This Row],[Volume in Units]]</f>
        <v>0</v>
      </c>
      <c r="Y4388" s="28">
        <f t="shared" si="363"/>
        <v>0</v>
      </c>
      <c r="Z4388" s="6">
        <f>IFERROR((Table1[[#This Row],[Total Cost SDG]]/Table1[[#This Row],[Volume MT/Head]]),0)</f>
        <v>0</v>
      </c>
      <c r="AA4388" s="57" t="e">
        <f t="shared" si="364"/>
        <v>#DIV/0!</v>
      </c>
      <c r="AB4388" s="57">
        <f>IFERROR((Table1[[#This Row],[Total Cost USD]]/Table1[[#This Row],[Volume MT/Head]]),0)</f>
        <v>0</v>
      </c>
      <c r="AD4388" s="6">
        <f>Table1[[#This Row],[Volume MT/Head]]-Table1[[#This Row],[Delivered MT]]</f>
        <v>0</v>
      </c>
      <c r="AE4388" s="6">
        <f>Table1[[#This Row],[Delivered MT]]*Table1[[#This Row],[Average Cost SDG/MT]]</f>
        <v>0</v>
      </c>
    </row>
    <row r="4389" spans="1:31" hidden="1" x14ac:dyDescent="0.2">
      <c r="A4389" s="1">
        <v>4400</v>
      </c>
      <c r="P4389" s="6">
        <f t="shared" si="361"/>
        <v>0</v>
      </c>
      <c r="R4389" s="6">
        <f t="shared" si="362"/>
        <v>0</v>
      </c>
      <c r="S4389" s="57">
        <f t="shared" si="365"/>
        <v>0</v>
      </c>
      <c r="T4389" s="6">
        <f>Table1[[#This Row],[Volume in Units]]*Table1[[#This Row],[Price SDG/Unit]]</f>
        <v>0</v>
      </c>
      <c r="U4389" s="57">
        <f>Table1[[#This Row],[Volume MT/Head]]*Table1[[#This Row],[Price USD/(MT/Head)]]</f>
        <v>0</v>
      </c>
      <c r="W4389" s="28">
        <f>Table1[[#This Row],[Commission SDG/MT]]*Table1[[#This Row],[Volume in Units]]</f>
        <v>0</v>
      </c>
      <c r="Y4389" s="28">
        <f t="shared" si="363"/>
        <v>0</v>
      </c>
      <c r="Z4389" s="6">
        <f>IFERROR((Table1[[#This Row],[Total Cost SDG]]/Table1[[#This Row],[Volume MT/Head]]),0)</f>
        <v>0</v>
      </c>
      <c r="AA4389" s="57" t="e">
        <f t="shared" si="364"/>
        <v>#DIV/0!</v>
      </c>
      <c r="AB4389" s="57">
        <f>IFERROR((Table1[[#This Row],[Total Cost USD]]/Table1[[#This Row],[Volume MT/Head]]),0)</f>
        <v>0</v>
      </c>
      <c r="AD4389" s="6">
        <f>Table1[[#This Row],[Volume MT/Head]]-Table1[[#This Row],[Delivered MT]]</f>
        <v>0</v>
      </c>
      <c r="AE4389" s="6">
        <f>Table1[[#This Row],[Delivered MT]]*Table1[[#This Row],[Average Cost SDG/MT]]</f>
        <v>0</v>
      </c>
    </row>
    <row r="4390" spans="1:31" hidden="1" x14ac:dyDescent="0.2">
      <c r="A4390" s="1">
        <v>4401</v>
      </c>
      <c r="P4390" s="6">
        <f t="shared" si="361"/>
        <v>0</v>
      </c>
      <c r="R4390" s="6">
        <f t="shared" si="362"/>
        <v>0</v>
      </c>
      <c r="S4390" s="57">
        <f t="shared" si="365"/>
        <v>0</v>
      </c>
      <c r="T4390" s="6">
        <f>Table1[[#This Row],[Volume in Units]]*Table1[[#This Row],[Price SDG/Unit]]</f>
        <v>0</v>
      </c>
      <c r="U4390" s="57">
        <f>Table1[[#This Row],[Volume MT/Head]]*Table1[[#This Row],[Price USD/(MT/Head)]]</f>
        <v>0</v>
      </c>
      <c r="W4390" s="28">
        <f>Table1[[#This Row],[Commission SDG/MT]]*Table1[[#This Row],[Volume in Units]]</f>
        <v>0</v>
      </c>
      <c r="Y4390" s="28">
        <f t="shared" si="363"/>
        <v>0</v>
      </c>
      <c r="Z4390" s="6">
        <f>IFERROR((Table1[[#This Row],[Total Cost SDG]]/Table1[[#This Row],[Volume MT/Head]]),0)</f>
        <v>0</v>
      </c>
      <c r="AA4390" s="57" t="e">
        <f t="shared" si="364"/>
        <v>#DIV/0!</v>
      </c>
      <c r="AB4390" s="57">
        <f>IFERROR((Table1[[#This Row],[Total Cost USD]]/Table1[[#This Row],[Volume MT/Head]]),0)</f>
        <v>0</v>
      </c>
      <c r="AD4390" s="6">
        <f>Table1[[#This Row],[Volume MT/Head]]-Table1[[#This Row],[Delivered MT]]</f>
        <v>0</v>
      </c>
      <c r="AE4390" s="6">
        <f>Table1[[#This Row],[Delivered MT]]*Table1[[#This Row],[Average Cost SDG/MT]]</f>
        <v>0</v>
      </c>
    </row>
    <row r="4391" spans="1:31" hidden="1" x14ac:dyDescent="0.2">
      <c r="A4391" s="1">
        <v>4402</v>
      </c>
      <c r="P4391" s="6">
        <f t="shared" si="361"/>
        <v>0</v>
      </c>
      <c r="R4391" s="6">
        <f t="shared" si="362"/>
        <v>0</v>
      </c>
      <c r="S4391" s="57">
        <f t="shared" si="365"/>
        <v>0</v>
      </c>
      <c r="T4391" s="6">
        <f>Table1[[#This Row],[Volume in Units]]*Table1[[#This Row],[Price SDG/Unit]]</f>
        <v>0</v>
      </c>
      <c r="U4391" s="57">
        <f>Table1[[#This Row],[Volume MT/Head]]*Table1[[#This Row],[Price USD/(MT/Head)]]</f>
        <v>0</v>
      </c>
      <c r="W4391" s="28">
        <f>Table1[[#This Row],[Commission SDG/MT]]*Table1[[#This Row],[Volume in Units]]</f>
        <v>0</v>
      </c>
      <c r="Y4391" s="28">
        <f t="shared" si="363"/>
        <v>0</v>
      </c>
      <c r="Z4391" s="6">
        <f>IFERROR((Table1[[#This Row],[Total Cost SDG]]/Table1[[#This Row],[Volume MT/Head]]),0)</f>
        <v>0</v>
      </c>
      <c r="AA4391" s="57" t="e">
        <f t="shared" si="364"/>
        <v>#DIV/0!</v>
      </c>
      <c r="AB4391" s="57">
        <f>IFERROR((Table1[[#This Row],[Total Cost USD]]/Table1[[#This Row],[Volume MT/Head]]),0)</f>
        <v>0</v>
      </c>
      <c r="AD4391" s="6">
        <f>Table1[[#This Row],[Volume MT/Head]]-Table1[[#This Row],[Delivered MT]]</f>
        <v>0</v>
      </c>
      <c r="AE4391" s="6">
        <f>Table1[[#This Row],[Delivered MT]]*Table1[[#This Row],[Average Cost SDG/MT]]</f>
        <v>0</v>
      </c>
    </row>
    <row r="4392" spans="1:31" hidden="1" x14ac:dyDescent="0.2">
      <c r="A4392" s="1">
        <v>4403</v>
      </c>
      <c r="P4392" s="6">
        <f t="shared" si="361"/>
        <v>0</v>
      </c>
      <c r="R4392" s="6">
        <f t="shared" si="362"/>
        <v>0</v>
      </c>
      <c r="S4392" s="57">
        <f t="shared" si="365"/>
        <v>0</v>
      </c>
      <c r="T4392" s="6">
        <f>Table1[[#This Row],[Volume in Units]]*Table1[[#This Row],[Price SDG/Unit]]</f>
        <v>0</v>
      </c>
      <c r="U4392" s="57">
        <f>Table1[[#This Row],[Volume MT/Head]]*Table1[[#This Row],[Price USD/(MT/Head)]]</f>
        <v>0</v>
      </c>
      <c r="W4392" s="28">
        <f>Table1[[#This Row],[Commission SDG/MT]]*Table1[[#This Row],[Volume in Units]]</f>
        <v>0</v>
      </c>
      <c r="Y4392" s="28">
        <f t="shared" si="363"/>
        <v>0</v>
      </c>
      <c r="Z4392" s="6">
        <f>IFERROR((Table1[[#This Row],[Total Cost SDG]]/Table1[[#This Row],[Volume MT/Head]]),0)</f>
        <v>0</v>
      </c>
      <c r="AA4392" s="57" t="e">
        <f t="shared" si="364"/>
        <v>#DIV/0!</v>
      </c>
      <c r="AB4392" s="57">
        <f>IFERROR((Table1[[#This Row],[Total Cost USD]]/Table1[[#This Row],[Volume MT/Head]]),0)</f>
        <v>0</v>
      </c>
      <c r="AD4392" s="6">
        <f>Table1[[#This Row],[Volume MT/Head]]-Table1[[#This Row],[Delivered MT]]</f>
        <v>0</v>
      </c>
      <c r="AE4392" s="6">
        <f>Table1[[#This Row],[Delivered MT]]*Table1[[#This Row],[Average Cost SDG/MT]]</f>
        <v>0</v>
      </c>
    </row>
    <row r="4393" spans="1:31" hidden="1" x14ac:dyDescent="0.2">
      <c r="A4393" s="1">
        <v>4404</v>
      </c>
      <c r="P4393" s="6">
        <f t="shared" si="361"/>
        <v>0</v>
      </c>
      <c r="R4393" s="6">
        <f t="shared" si="362"/>
        <v>0</v>
      </c>
      <c r="S4393" s="57">
        <f t="shared" si="365"/>
        <v>0</v>
      </c>
      <c r="T4393" s="6">
        <f>Table1[[#This Row],[Volume in Units]]*Table1[[#This Row],[Price SDG/Unit]]</f>
        <v>0</v>
      </c>
      <c r="U4393" s="57">
        <f>Table1[[#This Row],[Volume MT/Head]]*Table1[[#This Row],[Price USD/(MT/Head)]]</f>
        <v>0</v>
      </c>
      <c r="W4393" s="28">
        <f>Table1[[#This Row],[Commission SDG/MT]]*Table1[[#This Row],[Volume in Units]]</f>
        <v>0</v>
      </c>
      <c r="Y4393" s="28">
        <f t="shared" si="363"/>
        <v>0</v>
      </c>
      <c r="Z4393" s="6">
        <f>IFERROR((Table1[[#This Row],[Total Cost SDG]]/Table1[[#This Row],[Volume MT/Head]]),0)</f>
        <v>0</v>
      </c>
      <c r="AA4393" s="57" t="e">
        <f t="shared" si="364"/>
        <v>#DIV/0!</v>
      </c>
      <c r="AB4393" s="57">
        <f>IFERROR((Table1[[#This Row],[Total Cost USD]]/Table1[[#This Row],[Volume MT/Head]]),0)</f>
        <v>0</v>
      </c>
      <c r="AD4393" s="6">
        <f>Table1[[#This Row],[Volume MT/Head]]-Table1[[#This Row],[Delivered MT]]</f>
        <v>0</v>
      </c>
      <c r="AE4393" s="6">
        <f>Table1[[#This Row],[Delivered MT]]*Table1[[#This Row],[Average Cost SDG/MT]]</f>
        <v>0</v>
      </c>
    </row>
    <row r="4394" spans="1:31" hidden="1" x14ac:dyDescent="0.2">
      <c r="A4394" s="1">
        <v>4405</v>
      </c>
      <c r="P4394" s="6">
        <f t="shared" si="361"/>
        <v>0</v>
      </c>
      <c r="R4394" s="6">
        <f t="shared" si="362"/>
        <v>0</v>
      </c>
      <c r="S4394" s="57">
        <f t="shared" si="365"/>
        <v>0</v>
      </c>
      <c r="T4394" s="6">
        <f>Table1[[#This Row],[Volume in Units]]*Table1[[#This Row],[Price SDG/Unit]]</f>
        <v>0</v>
      </c>
      <c r="U4394" s="57">
        <f>Table1[[#This Row],[Volume MT/Head]]*Table1[[#This Row],[Price USD/(MT/Head)]]</f>
        <v>0</v>
      </c>
      <c r="W4394" s="28">
        <f>Table1[[#This Row],[Commission SDG/MT]]*Table1[[#This Row],[Volume in Units]]</f>
        <v>0</v>
      </c>
      <c r="Y4394" s="28">
        <f t="shared" si="363"/>
        <v>0</v>
      </c>
      <c r="Z4394" s="6">
        <f>IFERROR((Table1[[#This Row],[Total Cost SDG]]/Table1[[#This Row],[Volume MT/Head]]),0)</f>
        <v>0</v>
      </c>
      <c r="AA4394" s="57" t="e">
        <f t="shared" si="364"/>
        <v>#DIV/0!</v>
      </c>
      <c r="AB4394" s="57">
        <f>IFERROR((Table1[[#This Row],[Total Cost USD]]/Table1[[#This Row],[Volume MT/Head]]),0)</f>
        <v>0</v>
      </c>
      <c r="AD4394" s="6">
        <f>Table1[[#This Row],[Volume MT/Head]]-Table1[[#This Row],[Delivered MT]]</f>
        <v>0</v>
      </c>
      <c r="AE4394" s="6">
        <f>Table1[[#This Row],[Delivered MT]]*Table1[[#This Row],[Average Cost SDG/MT]]</f>
        <v>0</v>
      </c>
    </row>
    <row r="4395" spans="1:31" hidden="1" x14ac:dyDescent="0.2">
      <c r="A4395" s="1">
        <v>4406</v>
      </c>
      <c r="P4395" s="6">
        <f t="shared" si="361"/>
        <v>0</v>
      </c>
      <c r="R4395" s="6">
        <f t="shared" si="362"/>
        <v>0</v>
      </c>
      <c r="S4395" s="57">
        <f t="shared" si="365"/>
        <v>0</v>
      </c>
      <c r="T4395" s="6">
        <f>Table1[[#This Row],[Volume in Units]]*Table1[[#This Row],[Price SDG/Unit]]</f>
        <v>0</v>
      </c>
      <c r="U4395" s="57">
        <f>Table1[[#This Row],[Volume MT/Head]]*Table1[[#This Row],[Price USD/(MT/Head)]]</f>
        <v>0</v>
      </c>
      <c r="W4395" s="28">
        <f>Table1[[#This Row],[Commission SDG/MT]]*Table1[[#This Row],[Volume in Units]]</f>
        <v>0</v>
      </c>
      <c r="Y4395" s="28">
        <f t="shared" si="363"/>
        <v>0</v>
      </c>
      <c r="Z4395" s="6">
        <f>IFERROR((Table1[[#This Row],[Total Cost SDG]]/Table1[[#This Row],[Volume MT/Head]]),0)</f>
        <v>0</v>
      </c>
      <c r="AA4395" s="57" t="e">
        <f t="shared" si="364"/>
        <v>#DIV/0!</v>
      </c>
      <c r="AB4395" s="57">
        <f>IFERROR((Table1[[#This Row],[Total Cost USD]]/Table1[[#This Row],[Volume MT/Head]]),0)</f>
        <v>0</v>
      </c>
      <c r="AD4395" s="6">
        <f>Table1[[#This Row],[Volume MT/Head]]-Table1[[#This Row],[Delivered MT]]</f>
        <v>0</v>
      </c>
      <c r="AE4395" s="6">
        <f>Table1[[#This Row],[Delivered MT]]*Table1[[#This Row],[Average Cost SDG/MT]]</f>
        <v>0</v>
      </c>
    </row>
    <row r="4396" spans="1:31" hidden="1" x14ac:dyDescent="0.2">
      <c r="A4396" s="1">
        <v>4407</v>
      </c>
      <c r="P4396" s="6">
        <f t="shared" si="361"/>
        <v>0</v>
      </c>
      <c r="R4396" s="6">
        <f t="shared" si="362"/>
        <v>0</v>
      </c>
      <c r="S4396" s="57">
        <f t="shared" si="365"/>
        <v>0</v>
      </c>
      <c r="T4396" s="6">
        <f>Table1[[#This Row],[Volume in Units]]*Table1[[#This Row],[Price SDG/Unit]]</f>
        <v>0</v>
      </c>
      <c r="U4396" s="57">
        <f>Table1[[#This Row],[Volume MT/Head]]*Table1[[#This Row],[Price USD/(MT/Head)]]</f>
        <v>0</v>
      </c>
      <c r="W4396" s="28">
        <f>Table1[[#This Row],[Commission SDG/MT]]*Table1[[#This Row],[Volume in Units]]</f>
        <v>0</v>
      </c>
      <c r="Y4396" s="28">
        <f t="shared" si="363"/>
        <v>0</v>
      </c>
      <c r="Z4396" s="6">
        <f>IFERROR((Table1[[#This Row],[Total Cost SDG]]/Table1[[#This Row],[Volume MT/Head]]),0)</f>
        <v>0</v>
      </c>
      <c r="AA4396" s="57" t="e">
        <f t="shared" si="364"/>
        <v>#DIV/0!</v>
      </c>
      <c r="AB4396" s="57">
        <f>IFERROR((Table1[[#This Row],[Total Cost USD]]/Table1[[#This Row],[Volume MT/Head]]),0)</f>
        <v>0</v>
      </c>
      <c r="AD4396" s="6">
        <f>Table1[[#This Row],[Volume MT/Head]]-Table1[[#This Row],[Delivered MT]]</f>
        <v>0</v>
      </c>
      <c r="AE4396" s="6">
        <f>Table1[[#This Row],[Delivered MT]]*Table1[[#This Row],[Average Cost SDG/MT]]</f>
        <v>0</v>
      </c>
    </row>
    <row r="4397" spans="1:31" hidden="1" x14ac:dyDescent="0.2">
      <c r="A4397" s="1">
        <v>4408</v>
      </c>
      <c r="P4397" s="6">
        <f t="shared" si="361"/>
        <v>0</v>
      </c>
      <c r="R4397" s="6">
        <f t="shared" si="362"/>
        <v>0</v>
      </c>
      <c r="S4397" s="57">
        <f t="shared" si="365"/>
        <v>0</v>
      </c>
      <c r="T4397" s="6">
        <f>Table1[[#This Row],[Volume in Units]]*Table1[[#This Row],[Price SDG/Unit]]</f>
        <v>0</v>
      </c>
      <c r="U4397" s="57">
        <f>Table1[[#This Row],[Volume MT/Head]]*Table1[[#This Row],[Price USD/(MT/Head)]]</f>
        <v>0</v>
      </c>
      <c r="W4397" s="28">
        <f>Table1[[#This Row],[Commission SDG/MT]]*Table1[[#This Row],[Volume in Units]]</f>
        <v>0</v>
      </c>
      <c r="Y4397" s="28">
        <f t="shared" si="363"/>
        <v>0</v>
      </c>
      <c r="Z4397" s="6">
        <f>IFERROR((Table1[[#This Row],[Total Cost SDG]]/Table1[[#This Row],[Volume MT/Head]]),0)</f>
        <v>0</v>
      </c>
      <c r="AA4397" s="57" t="e">
        <f t="shared" si="364"/>
        <v>#DIV/0!</v>
      </c>
      <c r="AB4397" s="57">
        <f>IFERROR((Table1[[#This Row],[Total Cost USD]]/Table1[[#This Row],[Volume MT/Head]]),0)</f>
        <v>0</v>
      </c>
      <c r="AD4397" s="6">
        <f>Table1[[#This Row],[Volume MT/Head]]-Table1[[#This Row],[Delivered MT]]</f>
        <v>0</v>
      </c>
      <c r="AE4397" s="6">
        <f>Table1[[#This Row],[Delivered MT]]*Table1[[#This Row],[Average Cost SDG/MT]]</f>
        <v>0</v>
      </c>
    </row>
    <row r="4398" spans="1:31" hidden="1" x14ac:dyDescent="0.2">
      <c r="A4398" s="1">
        <v>4409</v>
      </c>
      <c r="P4398" s="6">
        <f t="shared" si="361"/>
        <v>0</v>
      </c>
      <c r="R4398" s="6">
        <f t="shared" si="362"/>
        <v>0</v>
      </c>
      <c r="S4398" s="57">
        <f t="shared" si="365"/>
        <v>0</v>
      </c>
      <c r="T4398" s="6">
        <f>Table1[[#This Row],[Volume in Units]]*Table1[[#This Row],[Price SDG/Unit]]</f>
        <v>0</v>
      </c>
      <c r="U4398" s="57">
        <f>Table1[[#This Row],[Volume MT/Head]]*Table1[[#This Row],[Price USD/(MT/Head)]]</f>
        <v>0</v>
      </c>
      <c r="W4398" s="28">
        <f>Table1[[#This Row],[Commission SDG/MT]]*Table1[[#This Row],[Volume in Units]]</f>
        <v>0</v>
      </c>
      <c r="Y4398" s="28">
        <f t="shared" si="363"/>
        <v>0</v>
      </c>
      <c r="Z4398" s="6">
        <f>IFERROR((Table1[[#This Row],[Total Cost SDG]]/Table1[[#This Row],[Volume MT/Head]]),0)</f>
        <v>0</v>
      </c>
      <c r="AA4398" s="57" t="e">
        <f t="shared" si="364"/>
        <v>#DIV/0!</v>
      </c>
      <c r="AB4398" s="57">
        <f>IFERROR((Table1[[#This Row],[Total Cost USD]]/Table1[[#This Row],[Volume MT/Head]]),0)</f>
        <v>0</v>
      </c>
      <c r="AD4398" s="6">
        <f>Table1[[#This Row],[Volume MT/Head]]-Table1[[#This Row],[Delivered MT]]</f>
        <v>0</v>
      </c>
      <c r="AE4398" s="6">
        <f>Table1[[#This Row],[Delivered MT]]*Table1[[#This Row],[Average Cost SDG/MT]]</f>
        <v>0</v>
      </c>
    </row>
    <row r="4399" spans="1:31" hidden="1" x14ac:dyDescent="0.2">
      <c r="A4399" s="1">
        <v>4410</v>
      </c>
      <c r="P4399" s="6">
        <f t="shared" si="361"/>
        <v>0</v>
      </c>
      <c r="R4399" s="6">
        <f t="shared" si="362"/>
        <v>0</v>
      </c>
      <c r="S4399" s="57">
        <f t="shared" si="365"/>
        <v>0</v>
      </c>
      <c r="T4399" s="6">
        <f>Table1[[#This Row],[Volume in Units]]*Table1[[#This Row],[Price SDG/Unit]]</f>
        <v>0</v>
      </c>
      <c r="U4399" s="57">
        <f>Table1[[#This Row],[Volume MT/Head]]*Table1[[#This Row],[Price USD/(MT/Head)]]</f>
        <v>0</v>
      </c>
      <c r="W4399" s="28">
        <f>Table1[[#This Row],[Commission SDG/MT]]*Table1[[#This Row],[Volume in Units]]</f>
        <v>0</v>
      </c>
      <c r="Y4399" s="28">
        <f t="shared" si="363"/>
        <v>0</v>
      </c>
      <c r="Z4399" s="6">
        <f>IFERROR((Table1[[#This Row],[Total Cost SDG]]/Table1[[#This Row],[Volume MT/Head]]),0)</f>
        <v>0</v>
      </c>
      <c r="AA4399" s="57" t="e">
        <f t="shared" si="364"/>
        <v>#DIV/0!</v>
      </c>
      <c r="AB4399" s="57">
        <f>IFERROR((Table1[[#This Row],[Total Cost USD]]/Table1[[#This Row],[Volume MT/Head]]),0)</f>
        <v>0</v>
      </c>
      <c r="AD4399" s="6">
        <f>Table1[[#This Row],[Volume MT/Head]]-Table1[[#This Row],[Delivered MT]]</f>
        <v>0</v>
      </c>
      <c r="AE4399" s="6">
        <f>Table1[[#This Row],[Delivered MT]]*Table1[[#This Row],[Average Cost SDG/MT]]</f>
        <v>0</v>
      </c>
    </row>
    <row r="4400" spans="1:31" hidden="1" x14ac:dyDescent="0.2">
      <c r="A4400" s="1">
        <v>4411</v>
      </c>
      <c r="P4400" s="6">
        <f t="shared" si="361"/>
        <v>0</v>
      </c>
      <c r="R4400" s="6">
        <f t="shared" si="362"/>
        <v>0</v>
      </c>
      <c r="S4400" s="57">
        <f t="shared" si="365"/>
        <v>0</v>
      </c>
      <c r="T4400" s="6">
        <f>Table1[[#This Row],[Volume in Units]]*Table1[[#This Row],[Price SDG/Unit]]</f>
        <v>0</v>
      </c>
      <c r="U4400" s="57">
        <f>Table1[[#This Row],[Volume MT/Head]]*Table1[[#This Row],[Price USD/(MT/Head)]]</f>
        <v>0</v>
      </c>
      <c r="W4400" s="28">
        <f>Table1[[#This Row],[Commission SDG/MT]]*Table1[[#This Row],[Volume in Units]]</f>
        <v>0</v>
      </c>
      <c r="Y4400" s="28">
        <f t="shared" si="363"/>
        <v>0</v>
      </c>
      <c r="Z4400" s="6">
        <f>IFERROR((Table1[[#This Row],[Total Cost SDG]]/Table1[[#This Row],[Volume MT/Head]]),0)</f>
        <v>0</v>
      </c>
      <c r="AA4400" s="57" t="e">
        <f t="shared" si="364"/>
        <v>#DIV/0!</v>
      </c>
      <c r="AB4400" s="57">
        <f>IFERROR((Table1[[#This Row],[Total Cost USD]]/Table1[[#This Row],[Volume MT/Head]]),0)</f>
        <v>0</v>
      </c>
      <c r="AD4400" s="6">
        <f>Table1[[#This Row],[Volume MT/Head]]-Table1[[#This Row],[Delivered MT]]</f>
        <v>0</v>
      </c>
      <c r="AE4400" s="6">
        <f>Table1[[#This Row],[Delivered MT]]*Table1[[#This Row],[Average Cost SDG/MT]]</f>
        <v>0</v>
      </c>
    </row>
    <row r="4401" spans="1:31" hidden="1" x14ac:dyDescent="0.2">
      <c r="A4401" s="1">
        <v>4412</v>
      </c>
      <c r="P4401" s="6">
        <f t="shared" si="361"/>
        <v>0</v>
      </c>
      <c r="R4401" s="6">
        <f t="shared" si="362"/>
        <v>0</v>
      </c>
      <c r="S4401" s="57">
        <f t="shared" si="365"/>
        <v>0</v>
      </c>
      <c r="T4401" s="6">
        <f>Table1[[#This Row],[Volume in Units]]*Table1[[#This Row],[Price SDG/Unit]]</f>
        <v>0</v>
      </c>
      <c r="U4401" s="57">
        <f>Table1[[#This Row],[Volume MT/Head]]*Table1[[#This Row],[Price USD/(MT/Head)]]</f>
        <v>0</v>
      </c>
      <c r="W4401" s="28">
        <f>Table1[[#This Row],[Commission SDG/MT]]*Table1[[#This Row],[Volume in Units]]</f>
        <v>0</v>
      </c>
      <c r="Y4401" s="28">
        <f t="shared" si="363"/>
        <v>0</v>
      </c>
      <c r="Z4401" s="6">
        <f>IFERROR((Table1[[#This Row],[Total Cost SDG]]/Table1[[#This Row],[Volume MT/Head]]),0)</f>
        <v>0</v>
      </c>
      <c r="AA4401" s="57" t="e">
        <f t="shared" si="364"/>
        <v>#DIV/0!</v>
      </c>
      <c r="AB4401" s="57">
        <f>IFERROR((Table1[[#This Row],[Total Cost USD]]/Table1[[#This Row],[Volume MT/Head]]),0)</f>
        <v>0</v>
      </c>
      <c r="AD4401" s="6">
        <f>Table1[[#This Row],[Volume MT/Head]]-Table1[[#This Row],[Delivered MT]]</f>
        <v>0</v>
      </c>
      <c r="AE4401" s="6">
        <f>Table1[[#This Row],[Delivered MT]]*Table1[[#This Row],[Average Cost SDG/MT]]</f>
        <v>0</v>
      </c>
    </row>
    <row r="4402" spans="1:31" hidden="1" x14ac:dyDescent="0.2">
      <c r="A4402" s="1">
        <v>4413</v>
      </c>
      <c r="P4402" s="6">
        <f t="shared" si="361"/>
        <v>0</v>
      </c>
      <c r="R4402" s="6">
        <f t="shared" si="362"/>
        <v>0</v>
      </c>
      <c r="S4402" s="57">
        <f t="shared" si="365"/>
        <v>0</v>
      </c>
      <c r="T4402" s="6">
        <f>Table1[[#This Row],[Volume in Units]]*Table1[[#This Row],[Price SDG/Unit]]</f>
        <v>0</v>
      </c>
      <c r="U4402" s="57">
        <f>Table1[[#This Row],[Volume MT/Head]]*Table1[[#This Row],[Price USD/(MT/Head)]]</f>
        <v>0</v>
      </c>
      <c r="W4402" s="28">
        <f>Table1[[#This Row],[Commission SDG/MT]]*Table1[[#This Row],[Volume in Units]]</f>
        <v>0</v>
      </c>
      <c r="Y4402" s="28">
        <f t="shared" si="363"/>
        <v>0</v>
      </c>
      <c r="Z4402" s="6">
        <f>IFERROR((Table1[[#This Row],[Total Cost SDG]]/Table1[[#This Row],[Volume MT/Head]]),0)</f>
        <v>0</v>
      </c>
      <c r="AA4402" s="57" t="e">
        <f t="shared" si="364"/>
        <v>#DIV/0!</v>
      </c>
      <c r="AB4402" s="57">
        <f>IFERROR((Table1[[#This Row],[Total Cost USD]]/Table1[[#This Row],[Volume MT/Head]]),0)</f>
        <v>0</v>
      </c>
      <c r="AD4402" s="6">
        <f>Table1[[#This Row],[Volume MT/Head]]-Table1[[#This Row],[Delivered MT]]</f>
        <v>0</v>
      </c>
      <c r="AE4402" s="6">
        <f>Table1[[#This Row],[Delivered MT]]*Table1[[#This Row],[Average Cost SDG/MT]]</f>
        <v>0</v>
      </c>
    </row>
    <row r="4403" spans="1:31" hidden="1" x14ac:dyDescent="0.2">
      <c r="A4403" s="1">
        <v>4414</v>
      </c>
      <c r="P4403" s="6">
        <f t="shared" si="361"/>
        <v>0</v>
      </c>
      <c r="R4403" s="6">
        <f t="shared" si="362"/>
        <v>0</v>
      </c>
      <c r="S4403" s="57">
        <f t="shared" si="365"/>
        <v>0</v>
      </c>
      <c r="T4403" s="6">
        <f>Table1[[#This Row],[Volume in Units]]*Table1[[#This Row],[Price SDG/Unit]]</f>
        <v>0</v>
      </c>
      <c r="U4403" s="57">
        <f>Table1[[#This Row],[Volume MT/Head]]*Table1[[#This Row],[Price USD/(MT/Head)]]</f>
        <v>0</v>
      </c>
      <c r="W4403" s="28">
        <f>Table1[[#This Row],[Commission SDG/MT]]*Table1[[#This Row],[Volume in Units]]</f>
        <v>0</v>
      </c>
      <c r="Y4403" s="28">
        <f t="shared" si="363"/>
        <v>0</v>
      </c>
      <c r="Z4403" s="6">
        <f>IFERROR((Table1[[#This Row],[Total Cost SDG]]/Table1[[#This Row],[Volume MT/Head]]),0)</f>
        <v>0</v>
      </c>
      <c r="AA4403" s="57" t="e">
        <f t="shared" si="364"/>
        <v>#DIV/0!</v>
      </c>
      <c r="AB4403" s="57">
        <f>IFERROR((Table1[[#This Row],[Total Cost USD]]/Table1[[#This Row],[Volume MT/Head]]),0)</f>
        <v>0</v>
      </c>
      <c r="AD4403" s="6">
        <f>Table1[[#This Row],[Volume MT/Head]]-Table1[[#This Row],[Delivered MT]]</f>
        <v>0</v>
      </c>
      <c r="AE4403" s="6">
        <f>Table1[[#This Row],[Delivered MT]]*Table1[[#This Row],[Average Cost SDG/MT]]</f>
        <v>0</v>
      </c>
    </row>
    <row r="4404" spans="1:31" hidden="1" x14ac:dyDescent="0.2">
      <c r="A4404" s="1">
        <v>4415</v>
      </c>
      <c r="P4404" s="6">
        <f t="shared" si="361"/>
        <v>0</v>
      </c>
      <c r="R4404" s="6">
        <f t="shared" si="362"/>
        <v>0</v>
      </c>
      <c r="S4404" s="57">
        <f t="shared" si="365"/>
        <v>0</v>
      </c>
      <c r="T4404" s="6">
        <f>Table1[[#This Row],[Volume in Units]]*Table1[[#This Row],[Price SDG/Unit]]</f>
        <v>0</v>
      </c>
      <c r="U4404" s="57">
        <f>Table1[[#This Row],[Volume MT/Head]]*Table1[[#This Row],[Price USD/(MT/Head)]]</f>
        <v>0</v>
      </c>
      <c r="W4404" s="28">
        <f>Table1[[#This Row],[Commission SDG/MT]]*Table1[[#This Row],[Volume in Units]]</f>
        <v>0</v>
      </c>
      <c r="Y4404" s="28">
        <f t="shared" si="363"/>
        <v>0</v>
      </c>
      <c r="Z4404" s="6">
        <f>IFERROR((Table1[[#This Row],[Total Cost SDG]]/Table1[[#This Row],[Volume MT/Head]]),0)</f>
        <v>0</v>
      </c>
      <c r="AA4404" s="57" t="e">
        <f t="shared" si="364"/>
        <v>#DIV/0!</v>
      </c>
      <c r="AB4404" s="57">
        <f>IFERROR((Table1[[#This Row],[Total Cost USD]]/Table1[[#This Row],[Volume MT/Head]]),0)</f>
        <v>0</v>
      </c>
      <c r="AD4404" s="6">
        <f>Table1[[#This Row],[Volume MT/Head]]-Table1[[#This Row],[Delivered MT]]</f>
        <v>0</v>
      </c>
      <c r="AE4404" s="6">
        <f>Table1[[#This Row],[Delivered MT]]*Table1[[#This Row],[Average Cost SDG/MT]]</f>
        <v>0</v>
      </c>
    </row>
    <row r="4405" spans="1:31" hidden="1" x14ac:dyDescent="0.2">
      <c r="A4405" s="1">
        <v>4416</v>
      </c>
      <c r="P4405" s="6">
        <f t="shared" si="361"/>
        <v>0</v>
      </c>
      <c r="R4405" s="6">
        <f t="shared" si="362"/>
        <v>0</v>
      </c>
      <c r="S4405" s="57">
        <f t="shared" si="365"/>
        <v>0</v>
      </c>
      <c r="T4405" s="6">
        <f>Table1[[#This Row],[Volume in Units]]*Table1[[#This Row],[Price SDG/Unit]]</f>
        <v>0</v>
      </c>
      <c r="U4405" s="57">
        <f>Table1[[#This Row],[Volume MT/Head]]*Table1[[#This Row],[Price USD/(MT/Head)]]</f>
        <v>0</v>
      </c>
      <c r="W4405" s="28">
        <f>Table1[[#This Row],[Commission SDG/MT]]*Table1[[#This Row],[Volume in Units]]</f>
        <v>0</v>
      </c>
      <c r="Y4405" s="28">
        <f t="shared" si="363"/>
        <v>0</v>
      </c>
      <c r="Z4405" s="6">
        <f>IFERROR((Table1[[#This Row],[Total Cost SDG]]/Table1[[#This Row],[Volume MT/Head]]),0)</f>
        <v>0</v>
      </c>
      <c r="AA4405" s="57" t="e">
        <f t="shared" si="364"/>
        <v>#DIV/0!</v>
      </c>
      <c r="AB4405" s="57">
        <f>IFERROR((Table1[[#This Row],[Total Cost USD]]/Table1[[#This Row],[Volume MT/Head]]),0)</f>
        <v>0</v>
      </c>
      <c r="AD4405" s="6">
        <f>Table1[[#This Row],[Volume MT/Head]]-Table1[[#This Row],[Delivered MT]]</f>
        <v>0</v>
      </c>
      <c r="AE4405" s="6">
        <f>Table1[[#This Row],[Delivered MT]]*Table1[[#This Row],[Average Cost SDG/MT]]</f>
        <v>0</v>
      </c>
    </row>
    <row r="4406" spans="1:31" hidden="1" x14ac:dyDescent="0.2">
      <c r="A4406" s="1">
        <v>4417</v>
      </c>
      <c r="P4406" s="6">
        <f t="shared" si="361"/>
        <v>0</v>
      </c>
      <c r="R4406" s="6">
        <f t="shared" si="362"/>
        <v>0</v>
      </c>
      <c r="S4406" s="57">
        <f t="shared" si="365"/>
        <v>0</v>
      </c>
      <c r="T4406" s="6">
        <f>Table1[[#This Row],[Volume in Units]]*Table1[[#This Row],[Price SDG/Unit]]</f>
        <v>0</v>
      </c>
      <c r="U4406" s="57">
        <f>Table1[[#This Row],[Volume MT/Head]]*Table1[[#This Row],[Price USD/(MT/Head)]]</f>
        <v>0</v>
      </c>
      <c r="W4406" s="28">
        <f>Table1[[#This Row],[Commission SDG/MT]]*Table1[[#This Row],[Volume in Units]]</f>
        <v>0</v>
      </c>
      <c r="Y4406" s="28">
        <f t="shared" si="363"/>
        <v>0</v>
      </c>
      <c r="Z4406" s="6">
        <f>IFERROR((Table1[[#This Row],[Total Cost SDG]]/Table1[[#This Row],[Volume MT/Head]]),0)</f>
        <v>0</v>
      </c>
      <c r="AA4406" s="57" t="e">
        <f t="shared" si="364"/>
        <v>#DIV/0!</v>
      </c>
      <c r="AB4406" s="57">
        <f>IFERROR((Table1[[#This Row],[Total Cost USD]]/Table1[[#This Row],[Volume MT/Head]]),0)</f>
        <v>0</v>
      </c>
      <c r="AD4406" s="6">
        <f>Table1[[#This Row],[Volume MT/Head]]-Table1[[#This Row],[Delivered MT]]</f>
        <v>0</v>
      </c>
      <c r="AE4406" s="6">
        <f>Table1[[#This Row],[Delivered MT]]*Table1[[#This Row],[Average Cost SDG/MT]]</f>
        <v>0</v>
      </c>
    </row>
    <row r="4407" spans="1:31" hidden="1" x14ac:dyDescent="0.2">
      <c r="A4407" s="1">
        <v>4418</v>
      </c>
      <c r="P4407" s="6">
        <f t="shared" si="361"/>
        <v>0</v>
      </c>
      <c r="R4407" s="6">
        <f t="shared" si="362"/>
        <v>0</v>
      </c>
      <c r="S4407" s="57">
        <f t="shared" si="365"/>
        <v>0</v>
      </c>
      <c r="T4407" s="6">
        <f>Table1[[#This Row],[Volume in Units]]*Table1[[#This Row],[Price SDG/Unit]]</f>
        <v>0</v>
      </c>
      <c r="U4407" s="57">
        <f>Table1[[#This Row],[Volume MT/Head]]*Table1[[#This Row],[Price USD/(MT/Head)]]</f>
        <v>0</v>
      </c>
      <c r="W4407" s="28">
        <f>Table1[[#This Row],[Commission SDG/MT]]*Table1[[#This Row],[Volume in Units]]</f>
        <v>0</v>
      </c>
      <c r="Y4407" s="28">
        <f t="shared" si="363"/>
        <v>0</v>
      </c>
      <c r="Z4407" s="6">
        <f>IFERROR((Table1[[#This Row],[Total Cost SDG]]/Table1[[#This Row],[Volume MT/Head]]),0)</f>
        <v>0</v>
      </c>
      <c r="AA4407" s="57" t="e">
        <f t="shared" si="364"/>
        <v>#DIV/0!</v>
      </c>
      <c r="AB4407" s="57">
        <f>IFERROR((Table1[[#This Row],[Total Cost USD]]/Table1[[#This Row],[Volume MT/Head]]),0)</f>
        <v>0</v>
      </c>
      <c r="AD4407" s="6">
        <f>Table1[[#This Row],[Volume MT/Head]]-Table1[[#This Row],[Delivered MT]]</f>
        <v>0</v>
      </c>
      <c r="AE4407" s="6">
        <f>Table1[[#This Row],[Delivered MT]]*Table1[[#This Row],[Average Cost SDG/MT]]</f>
        <v>0</v>
      </c>
    </row>
    <row r="4408" spans="1:31" hidden="1" x14ac:dyDescent="0.2">
      <c r="A4408" s="1">
        <v>4419</v>
      </c>
      <c r="P4408" s="6">
        <f t="shared" si="361"/>
        <v>0</v>
      </c>
      <c r="R4408" s="6">
        <f t="shared" si="362"/>
        <v>0</v>
      </c>
      <c r="S4408" s="57">
        <f t="shared" si="365"/>
        <v>0</v>
      </c>
      <c r="T4408" s="6">
        <f>Table1[[#This Row],[Volume in Units]]*Table1[[#This Row],[Price SDG/Unit]]</f>
        <v>0</v>
      </c>
      <c r="U4408" s="57">
        <f>Table1[[#This Row],[Volume MT/Head]]*Table1[[#This Row],[Price USD/(MT/Head)]]</f>
        <v>0</v>
      </c>
      <c r="W4408" s="28">
        <f>Table1[[#This Row],[Commission SDG/MT]]*Table1[[#This Row],[Volume in Units]]</f>
        <v>0</v>
      </c>
      <c r="Y4408" s="28">
        <f t="shared" si="363"/>
        <v>0</v>
      </c>
      <c r="Z4408" s="6">
        <f>IFERROR((Table1[[#This Row],[Total Cost SDG]]/Table1[[#This Row],[Volume MT/Head]]),0)</f>
        <v>0</v>
      </c>
      <c r="AA4408" s="57" t="e">
        <f t="shared" si="364"/>
        <v>#DIV/0!</v>
      </c>
      <c r="AB4408" s="57">
        <f>IFERROR((Table1[[#This Row],[Total Cost USD]]/Table1[[#This Row],[Volume MT/Head]]),0)</f>
        <v>0</v>
      </c>
      <c r="AD4408" s="6">
        <f>Table1[[#This Row],[Volume MT/Head]]-Table1[[#This Row],[Delivered MT]]</f>
        <v>0</v>
      </c>
      <c r="AE4408" s="6">
        <f>Table1[[#This Row],[Delivered MT]]*Table1[[#This Row],[Average Cost SDG/MT]]</f>
        <v>0</v>
      </c>
    </row>
    <row r="4409" spans="1:31" hidden="1" x14ac:dyDescent="0.2">
      <c r="A4409" s="1">
        <v>4420</v>
      </c>
      <c r="P4409" s="6">
        <f t="shared" si="361"/>
        <v>0</v>
      </c>
      <c r="R4409" s="6">
        <f t="shared" si="362"/>
        <v>0</v>
      </c>
      <c r="S4409" s="57">
        <f t="shared" si="365"/>
        <v>0</v>
      </c>
      <c r="T4409" s="6">
        <f>Table1[[#This Row],[Volume in Units]]*Table1[[#This Row],[Price SDG/Unit]]</f>
        <v>0</v>
      </c>
      <c r="U4409" s="57">
        <f>Table1[[#This Row],[Volume MT/Head]]*Table1[[#This Row],[Price USD/(MT/Head)]]</f>
        <v>0</v>
      </c>
      <c r="W4409" s="28">
        <f>Table1[[#This Row],[Commission SDG/MT]]*Table1[[#This Row],[Volume in Units]]</f>
        <v>0</v>
      </c>
      <c r="Y4409" s="28">
        <f t="shared" si="363"/>
        <v>0</v>
      </c>
      <c r="Z4409" s="6">
        <f>IFERROR((Table1[[#This Row],[Total Cost SDG]]/Table1[[#This Row],[Volume MT/Head]]),0)</f>
        <v>0</v>
      </c>
      <c r="AA4409" s="57" t="e">
        <f t="shared" si="364"/>
        <v>#DIV/0!</v>
      </c>
      <c r="AB4409" s="57">
        <f>IFERROR((Table1[[#This Row],[Total Cost USD]]/Table1[[#This Row],[Volume MT/Head]]),0)</f>
        <v>0</v>
      </c>
      <c r="AD4409" s="6">
        <f>Table1[[#This Row],[Volume MT/Head]]-Table1[[#This Row],[Delivered MT]]</f>
        <v>0</v>
      </c>
      <c r="AE4409" s="6">
        <f>Table1[[#This Row],[Delivered MT]]*Table1[[#This Row],[Average Cost SDG/MT]]</f>
        <v>0</v>
      </c>
    </row>
    <row r="4410" spans="1:31" hidden="1" x14ac:dyDescent="0.2">
      <c r="A4410" s="1">
        <v>4421</v>
      </c>
      <c r="P4410" s="6">
        <f t="shared" si="361"/>
        <v>0</v>
      </c>
      <c r="R4410" s="6">
        <f t="shared" si="362"/>
        <v>0</v>
      </c>
      <c r="S4410" s="57">
        <f t="shared" si="365"/>
        <v>0</v>
      </c>
      <c r="T4410" s="6">
        <f>Table1[[#This Row],[Volume in Units]]*Table1[[#This Row],[Price SDG/Unit]]</f>
        <v>0</v>
      </c>
      <c r="U4410" s="57">
        <f>Table1[[#This Row],[Volume MT/Head]]*Table1[[#This Row],[Price USD/(MT/Head)]]</f>
        <v>0</v>
      </c>
      <c r="W4410" s="28">
        <f>Table1[[#This Row],[Commission SDG/MT]]*Table1[[#This Row],[Volume in Units]]</f>
        <v>0</v>
      </c>
      <c r="Y4410" s="28">
        <f t="shared" si="363"/>
        <v>0</v>
      </c>
      <c r="Z4410" s="6">
        <f>IFERROR((Table1[[#This Row],[Total Cost SDG]]/Table1[[#This Row],[Volume MT/Head]]),0)</f>
        <v>0</v>
      </c>
      <c r="AA4410" s="57" t="e">
        <f t="shared" si="364"/>
        <v>#DIV/0!</v>
      </c>
      <c r="AB4410" s="57">
        <f>IFERROR((Table1[[#This Row],[Total Cost USD]]/Table1[[#This Row],[Volume MT/Head]]),0)</f>
        <v>0</v>
      </c>
      <c r="AD4410" s="6">
        <f>Table1[[#This Row],[Volume MT/Head]]-Table1[[#This Row],[Delivered MT]]</f>
        <v>0</v>
      </c>
      <c r="AE4410" s="6">
        <f>Table1[[#This Row],[Delivered MT]]*Table1[[#This Row],[Average Cost SDG/MT]]</f>
        <v>0</v>
      </c>
    </row>
    <row r="4411" spans="1:31" hidden="1" x14ac:dyDescent="0.2">
      <c r="A4411" s="1">
        <v>4422</v>
      </c>
      <c r="P4411" s="6">
        <f t="shared" si="361"/>
        <v>0</v>
      </c>
      <c r="R4411" s="6">
        <f t="shared" si="362"/>
        <v>0</v>
      </c>
      <c r="S4411" s="57">
        <f t="shared" si="365"/>
        <v>0</v>
      </c>
      <c r="T4411" s="6">
        <f>Table1[[#This Row],[Volume in Units]]*Table1[[#This Row],[Price SDG/Unit]]</f>
        <v>0</v>
      </c>
      <c r="U4411" s="57">
        <f>Table1[[#This Row],[Volume MT/Head]]*Table1[[#This Row],[Price USD/(MT/Head)]]</f>
        <v>0</v>
      </c>
      <c r="W4411" s="28">
        <f>Table1[[#This Row],[Commission SDG/MT]]*Table1[[#This Row],[Volume in Units]]</f>
        <v>0</v>
      </c>
      <c r="Y4411" s="28">
        <f t="shared" si="363"/>
        <v>0</v>
      </c>
      <c r="Z4411" s="6">
        <f>IFERROR((Table1[[#This Row],[Total Cost SDG]]/Table1[[#This Row],[Volume MT/Head]]),0)</f>
        <v>0</v>
      </c>
      <c r="AA4411" s="57" t="e">
        <f t="shared" si="364"/>
        <v>#DIV/0!</v>
      </c>
      <c r="AB4411" s="57">
        <f>IFERROR((Table1[[#This Row],[Total Cost USD]]/Table1[[#This Row],[Volume MT/Head]]),0)</f>
        <v>0</v>
      </c>
      <c r="AD4411" s="6">
        <f>Table1[[#This Row],[Volume MT/Head]]-Table1[[#This Row],[Delivered MT]]</f>
        <v>0</v>
      </c>
      <c r="AE4411" s="6">
        <f>Table1[[#This Row],[Delivered MT]]*Table1[[#This Row],[Average Cost SDG/MT]]</f>
        <v>0</v>
      </c>
    </row>
    <row r="4412" spans="1:31" hidden="1" x14ac:dyDescent="0.2">
      <c r="A4412" s="1">
        <v>4423</v>
      </c>
      <c r="P4412" s="6">
        <f t="shared" si="361"/>
        <v>0</v>
      </c>
      <c r="R4412" s="6">
        <f t="shared" si="362"/>
        <v>0</v>
      </c>
      <c r="S4412" s="57">
        <f t="shared" si="365"/>
        <v>0</v>
      </c>
      <c r="T4412" s="6">
        <f>Table1[[#This Row],[Volume in Units]]*Table1[[#This Row],[Price SDG/Unit]]</f>
        <v>0</v>
      </c>
      <c r="U4412" s="57">
        <f>Table1[[#This Row],[Volume MT/Head]]*Table1[[#This Row],[Price USD/(MT/Head)]]</f>
        <v>0</v>
      </c>
      <c r="W4412" s="28">
        <f>Table1[[#This Row],[Commission SDG/MT]]*Table1[[#This Row],[Volume in Units]]</f>
        <v>0</v>
      </c>
      <c r="Y4412" s="28">
        <f t="shared" si="363"/>
        <v>0</v>
      </c>
      <c r="Z4412" s="6">
        <f>IFERROR((Table1[[#This Row],[Total Cost SDG]]/Table1[[#This Row],[Volume MT/Head]]),0)</f>
        <v>0</v>
      </c>
      <c r="AA4412" s="57" t="e">
        <f t="shared" si="364"/>
        <v>#DIV/0!</v>
      </c>
      <c r="AB4412" s="57">
        <f>IFERROR((Table1[[#This Row],[Total Cost USD]]/Table1[[#This Row],[Volume MT/Head]]),0)</f>
        <v>0</v>
      </c>
      <c r="AD4412" s="6">
        <f>Table1[[#This Row],[Volume MT/Head]]-Table1[[#This Row],[Delivered MT]]</f>
        <v>0</v>
      </c>
      <c r="AE4412" s="6">
        <f>Table1[[#This Row],[Delivered MT]]*Table1[[#This Row],[Average Cost SDG/MT]]</f>
        <v>0</v>
      </c>
    </row>
    <row r="4413" spans="1:31" hidden="1" x14ac:dyDescent="0.2">
      <c r="A4413" s="1">
        <v>4424</v>
      </c>
      <c r="P4413" s="6">
        <f t="shared" si="361"/>
        <v>0</v>
      </c>
      <c r="R4413" s="6">
        <f t="shared" si="362"/>
        <v>0</v>
      </c>
      <c r="S4413" s="57">
        <f t="shared" si="365"/>
        <v>0</v>
      </c>
      <c r="T4413" s="6">
        <f>Table1[[#This Row],[Volume in Units]]*Table1[[#This Row],[Price SDG/Unit]]</f>
        <v>0</v>
      </c>
      <c r="U4413" s="57">
        <f>Table1[[#This Row],[Volume MT/Head]]*Table1[[#This Row],[Price USD/(MT/Head)]]</f>
        <v>0</v>
      </c>
      <c r="W4413" s="28">
        <f>Table1[[#This Row],[Commission SDG/MT]]*Table1[[#This Row],[Volume in Units]]</f>
        <v>0</v>
      </c>
      <c r="Y4413" s="28">
        <f t="shared" si="363"/>
        <v>0</v>
      </c>
      <c r="Z4413" s="6">
        <f>IFERROR((Table1[[#This Row],[Total Cost SDG]]/Table1[[#This Row],[Volume MT/Head]]),0)</f>
        <v>0</v>
      </c>
      <c r="AA4413" s="57" t="e">
        <f t="shared" si="364"/>
        <v>#DIV/0!</v>
      </c>
      <c r="AB4413" s="57">
        <f>IFERROR((Table1[[#This Row],[Total Cost USD]]/Table1[[#This Row],[Volume MT/Head]]),0)</f>
        <v>0</v>
      </c>
      <c r="AD4413" s="6">
        <f>Table1[[#This Row],[Volume MT/Head]]-Table1[[#This Row],[Delivered MT]]</f>
        <v>0</v>
      </c>
      <c r="AE4413" s="6">
        <f>Table1[[#This Row],[Delivered MT]]*Table1[[#This Row],[Average Cost SDG/MT]]</f>
        <v>0</v>
      </c>
    </row>
    <row r="4414" spans="1:31" hidden="1" x14ac:dyDescent="0.2">
      <c r="A4414" s="1">
        <v>4425</v>
      </c>
      <c r="P4414" s="6">
        <f t="shared" si="361"/>
        <v>0</v>
      </c>
      <c r="R4414" s="6">
        <f t="shared" si="362"/>
        <v>0</v>
      </c>
      <c r="S4414" s="57">
        <f t="shared" si="365"/>
        <v>0</v>
      </c>
      <c r="T4414" s="6">
        <f>Table1[[#This Row],[Volume in Units]]*Table1[[#This Row],[Price SDG/Unit]]</f>
        <v>0</v>
      </c>
      <c r="U4414" s="57">
        <f>Table1[[#This Row],[Volume MT/Head]]*Table1[[#This Row],[Price USD/(MT/Head)]]</f>
        <v>0</v>
      </c>
      <c r="W4414" s="28">
        <f>Table1[[#This Row],[Commission SDG/MT]]*Table1[[#This Row],[Volume in Units]]</f>
        <v>0</v>
      </c>
      <c r="Y4414" s="28">
        <f t="shared" si="363"/>
        <v>0</v>
      </c>
      <c r="Z4414" s="6">
        <f>IFERROR((Table1[[#This Row],[Total Cost SDG]]/Table1[[#This Row],[Volume MT/Head]]),0)</f>
        <v>0</v>
      </c>
      <c r="AA4414" s="57" t="e">
        <f t="shared" si="364"/>
        <v>#DIV/0!</v>
      </c>
      <c r="AB4414" s="57">
        <f>IFERROR((Table1[[#This Row],[Total Cost USD]]/Table1[[#This Row],[Volume MT/Head]]),0)</f>
        <v>0</v>
      </c>
      <c r="AD4414" s="6">
        <f>Table1[[#This Row],[Volume MT/Head]]-Table1[[#This Row],[Delivered MT]]</f>
        <v>0</v>
      </c>
      <c r="AE4414" s="6">
        <f>Table1[[#This Row],[Delivered MT]]*Table1[[#This Row],[Average Cost SDG/MT]]</f>
        <v>0</v>
      </c>
    </row>
    <row r="4415" spans="1:31" hidden="1" x14ac:dyDescent="0.2">
      <c r="A4415" s="1">
        <v>4426</v>
      </c>
      <c r="P4415" s="6">
        <f t="shared" si="361"/>
        <v>0</v>
      </c>
      <c r="R4415" s="6">
        <f t="shared" si="362"/>
        <v>0</v>
      </c>
      <c r="S4415" s="57">
        <f t="shared" si="365"/>
        <v>0</v>
      </c>
      <c r="T4415" s="6">
        <f>Table1[[#This Row],[Volume in Units]]*Table1[[#This Row],[Price SDG/Unit]]</f>
        <v>0</v>
      </c>
      <c r="U4415" s="57">
        <f>Table1[[#This Row],[Volume MT/Head]]*Table1[[#This Row],[Price USD/(MT/Head)]]</f>
        <v>0</v>
      </c>
      <c r="W4415" s="28">
        <f>Table1[[#This Row],[Commission SDG/MT]]*Table1[[#This Row],[Volume in Units]]</f>
        <v>0</v>
      </c>
      <c r="Y4415" s="28">
        <f t="shared" si="363"/>
        <v>0</v>
      </c>
      <c r="Z4415" s="6">
        <f>IFERROR((Table1[[#This Row],[Total Cost SDG]]/Table1[[#This Row],[Volume MT/Head]]),0)</f>
        <v>0</v>
      </c>
      <c r="AA4415" s="57" t="e">
        <f t="shared" si="364"/>
        <v>#DIV/0!</v>
      </c>
      <c r="AB4415" s="57">
        <f>IFERROR((Table1[[#This Row],[Total Cost USD]]/Table1[[#This Row],[Volume MT/Head]]),0)</f>
        <v>0</v>
      </c>
      <c r="AD4415" s="6">
        <f>Table1[[#This Row],[Volume MT/Head]]-Table1[[#This Row],[Delivered MT]]</f>
        <v>0</v>
      </c>
      <c r="AE4415" s="6">
        <f>Table1[[#This Row],[Delivered MT]]*Table1[[#This Row],[Average Cost SDG/MT]]</f>
        <v>0</v>
      </c>
    </row>
    <row r="4416" spans="1:31" hidden="1" x14ac:dyDescent="0.2">
      <c r="A4416" s="1">
        <v>4427</v>
      </c>
      <c r="P4416" s="6">
        <f t="shared" si="361"/>
        <v>0</v>
      </c>
      <c r="R4416" s="6">
        <f t="shared" si="362"/>
        <v>0</v>
      </c>
      <c r="S4416" s="57">
        <f t="shared" si="365"/>
        <v>0</v>
      </c>
      <c r="T4416" s="6">
        <f>Table1[[#This Row],[Volume in Units]]*Table1[[#This Row],[Price SDG/Unit]]</f>
        <v>0</v>
      </c>
      <c r="U4416" s="57">
        <f>Table1[[#This Row],[Volume MT/Head]]*Table1[[#This Row],[Price USD/(MT/Head)]]</f>
        <v>0</v>
      </c>
      <c r="W4416" s="28">
        <f>Table1[[#This Row],[Commission SDG/MT]]*Table1[[#This Row],[Volume in Units]]</f>
        <v>0</v>
      </c>
      <c r="Y4416" s="28">
        <f t="shared" si="363"/>
        <v>0</v>
      </c>
      <c r="Z4416" s="6">
        <f>IFERROR((Table1[[#This Row],[Total Cost SDG]]/Table1[[#This Row],[Volume MT/Head]]),0)</f>
        <v>0</v>
      </c>
      <c r="AA4416" s="57" t="e">
        <f t="shared" si="364"/>
        <v>#DIV/0!</v>
      </c>
      <c r="AB4416" s="57">
        <f>IFERROR((Table1[[#This Row],[Total Cost USD]]/Table1[[#This Row],[Volume MT/Head]]),0)</f>
        <v>0</v>
      </c>
      <c r="AD4416" s="6">
        <f>Table1[[#This Row],[Volume MT/Head]]-Table1[[#This Row],[Delivered MT]]</f>
        <v>0</v>
      </c>
      <c r="AE4416" s="6">
        <f>Table1[[#This Row],[Delivered MT]]*Table1[[#This Row],[Average Cost SDG/MT]]</f>
        <v>0</v>
      </c>
    </row>
    <row r="4417" spans="1:31" hidden="1" x14ac:dyDescent="0.2">
      <c r="A4417" s="1">
        <v>4428</v>
      </c>
      <c r="P4417" s="6">
        <f t="shared" si="361"/>
        <v>0</v>
      </c>
      <c r="R4417" s="6">
        <f t="shared" si="362"/>
        <v>0</v>
      </c>
      <c r="S4417" s="57">
        <f t="shared" si="365"/>
        <v>0</v>
      </c>
      <c r="T4417" s="6">
        <f>Table1[[#This Row],[Volume in Units]]*Table1[[#This Row],[Price SDG/Unit]]</f>
        <v>0</v>
      </c>
      <c r="U4417" s="57">
        <f>Table1[[#This Row],[Volume MT/Head]]*Table1[[#This Row],[Price USD/(MT/Head)]]</f>
        <v>0</v>
      </c>
      <c r="W4417" s="28">
        <f>Table1[[#This Row],[Commission SDG/MT]]*Table1[[#This Row],[Volume in Units]]</f>
        <v>0</v>
      </c>
      <c r="Y4417" s="28">
        <f t="shared" si="363"/>
        <v>0</v>
      </c>
      <c r="Z4417" s="6">
        <f>IFERROR((Table1[[#This Row],[Total Cost SDG]]/Table1[[#This Row],[Volume MT/Head]]),0)</f>
        <v>0</v>
      </c>
      <c r="AA4417" s="57" t="e">
        <f t="shared" si="364"/>
        <v>#DIV/0!</v>
      </c>
      <c r="AB4417" s="57">
        <f>IFERROR((Table1[[#This Row],[Total Cost USD]]/Table1[[#This Row],[Volume MT/Head]]),0)</f>
        <v>0</v>
      </c>
      <c r="AD4417" s="6">
        <f>Table1[[#This Row],[Volume MT/Head]]-Table1[[#This Row],[Delivered MT]]</f>
        <v>0</v>
      </c>
      <c r="AE4417" s="6">
        <f>Table1[[#This Row],[Delivered MT]]*Table1[[#This Row],[Average Cost SDG/MT]]</f>
        <v>0</v>
      </c>
    </row>
    <row r="4418" spans="1:31" hidden="1" x14ac:dyDescent="0.2">
      <c r="A4418" s="1">
        <v>4429</v>
      </c>
      <c r="P4418" s="6">
        <f t="shared" ref="P4418:P4481" si="366">IF(N4418="KG",(O4418/1000),IF(N4418="Head",(O4418*1),IF(N4418="Kantar 100lb",(O4418/22.25),IF(N4418="Kantar 315lb",(O4418*315/2204.6),IF(N4418="MT",(O4418*1),IF(N4418="Ardab",(O4418*199.726/1000),IF(N4418="104 Bag",(O4418*104/1000),IF(N4418="101 Bag",(O4418*101/1000),IF(N4418=0,0)))))))))</f>
        <v>0</v>
      </c>
      <c r="R4418" s="6">
        <f t="shared" ref="R4418:R4481" si="367">IF(N4418="KG",(Q4418*1000),IF(N4418="Head",(Q4418*1),IF(N4418="Kantar 100lb",(Q4418*22.25),IF(N4418="Kantar 315lb",(Q4418/315*2204.6),IF(N4418="MT",(Q4418*1),IF(N4418="Ardab",(Q4418/199.726*1000),IF(N4418="104 Bag",(Q4418/104*1000),IF(N4418="101 Bag",(Q4418/101*1000),IF(N4418=0,0)))))))))</f>
        <v>0</v>
      </c>
      <c r="S4418" s="57">
        <f t="shared" si="365"/>
        <v>0</v>
      </c>
      <c r="T4418" s="6">
        <f>Table1[[#This Row],[Volume in Units]]*Table1[[#This Row],[Price SDG/Unit]]</f>
        <v>0</v>
      </c>
      <c r="U4418" s="57">
        <f>Table1[[#This Row],[Volume MT/Head]]*Table1[[#This Row],[Price USD/(MT/Head)]]</f>
        <v>0</v>
      </c>
      <c r="W4418" s="28">
        <f>Table1[[#This Row],[Commission SDG/MT]]*Table1[[#This Row],[Volume in Units]]</f>
        <v>0</v>
      </c>
      <c r="Y4418" s="28">
        <f t="shared" ref="Y4418:Y4481" si="368">T4418+W4418+X4418</f>
        <v>0</v>
      </c>
      <c r="Z4418" s="6">
        <f>IFERROR((Table1[[#This Row],[Total Cost SDG]]/Table1[[#This Row],[Volume MT/Head]]),0)</f>
        <v>0</v>
      </c>
      <c r="AA4418" s="57" t="e">
        <f t="shared" ref="AA4418:AA4481" si="369">Y4418/F4418</f>
        <v>#DIV/0!</v>
      </c>
      <c r="AB4418" s="57">
        <f>IFERROR((Table1[[#This Row],[Total Cost USD]]/Table1[[#This Row],[Volume MT/Head]]),0)</f>
        <v>0</v>
      </c>
      <c r="AD4418" s="6">
        <f>Table1[[#This Row],[Volume MT/Head]]-Table1[[#This Row],[Delivered MT]]</f>
        <v>0</v>
      </c>
      <c r="AE4418" s="6">
        <f>Table1[[#This Row],[Delivered MT]]*Table1[[#This Row],[Average Cost SDG/MT]]</f>
        <v>0</v>
      </c>
    </row>
    <row r="4419" spans="1:31" hidden="1" x14ac:dyDescent="0.2">
      <c r="A4419" s="1">
        <v>4430</v>
      </c>
      <c r="P4419" s="6">
        <f t="shared" si="366"/>
        <v>0</v>
      </c>
      <c r="R4419" s="6">
        <f t="shared" si="367"/>
        <v>0</v>
      </c>
      <c r="S4419" s="57">
        <f t="shared" si="365"/>
        <v>0</v>
      </c>
      <c r="T4419" s="6">
        <f>Table1[[#This Row],[Volume in Units]]*Table1[[#This Row],[Price SDG/Unit]]</f>
        <v>0</v>
      </c>
      <c r="U4419" s="57">
        <f>Table1[[#This Row],[Volume MT/Head]]*Table1[[#This Row],[Price USD/(MT/Head)]]</f>
        <v>0</v>
      </c>
      <c r="W4419" s="28">
        <f>Table1[[#This Row],[Commission SDG/MT]]*Table1[[#This Row],[Volume in Units]]</f>
        <v>0</v>
      </c>
      <c r="Y4419" s="28">
        <f t="shared" si="368"/>
        <v>0</v>
      </c>
      <c r="Z4419" s="6">
        <f>IFERROR((Table1[[#This Row],[Total Cost SDG]]/Table1[[#This Row],[Volume MT/Head]]),0)</f>
        <v>0</v>
      </c>
      <c r="AA4419" s="57" t="e">
        <f t="shared" si="369"/>
        <v>#DIV/0!</v>
      </c>
      <c r="AB4419" s="57">
        <f>IFERROR((Table1[[#This Row],[Total Cost USD]]/Table1[[#This Row],[Volume MT/Head]]),0)</f>
        <v>0</v>
      </c>
      <c r="AD4419" s="6">
        <f>Table1[[#This Row],[Volume MT/Head]]-Table1[[#This Row],[Delivered MT]]</f>
        <v>0</v>
      </c>
      <c r="AE4419" s="6">
        <f>Table1[[#This Row],[Delivered MT]]*Table1[[#This Row],[Average Cost SDG/MT]]</f>
        <v>0</v>
      </c>
    </row>
    <row r="4420" spans="1:31" hidden="1" x14ac:dyDescent="0.2">
      <c r="A4420" s="1">
        <v>4431</v>
      </c>
      <c r="P4420" s="6">
        <f t="shared" si="366"/>
        <v>0</v>
      </c>
      <c r="R4420" s="6">
        <f t="shared" si="367"/>
        <v>0</v>
      </c>
      <c r="S4420" s="57">
        <f t="shared" si="365"/>
        <v>0</v>
      </c>
      <c r="T4420" s="6">
        <f>Table1[[#This Row],[Volume in Units]]*Table1[[#This Row],[Price SDG/Unit]]</f>
        <v>0</v>
      </c>
      <c r="U4420" s="57">
        <f>Table1[[#This Row],[Volume MT/Head]]*Table1[[#This Row],[Price USD/(MT/Head)]]</f>
        <v>0</v>
      </c>
      <c r="W4420" s="28">
        <f>Table1[[#This Row],[Commission SDG/MT]]*Table1[[#This Row],[Volume in Units]]</f>
        <v>0</v>
      </c>
      <c r="Y4420" s="28">
        <f t="shared" si="368"/>
        <v>0</v>
      </c>
      <c r="Z4420" s="6">
        <f>IFERROR((Table1[[#This Row],[Total Cost SDG]]/Table1[[#This Row],[Volume MT/Head]]),0)</f>
        <v>0</v>
      </c>
      <c r="AA4420" s="57" t="e">
        <f t="shared" si="369"/>
        <v>#DIV/0!</v>
      </c>
      <c r="AB4420" s="57">
        <f>IFERROR((Table1[[#This Row],[Total Cost USD]]/Table1[[#This Row],[Volume MT/Head]]),0)</f>
        <v>0</v>
      </c>
      <c r="AD4420" s="6">
        <f>Table1[[#This Row],[Volume MT/Head]]-Table1[[#This Row],[Delivered MT]]</f>
        <v>0</v>
      </c>
      <c r="AE4420" s="6">
        <f>Table1[[#This Row],[Delivered MT]]*Table1[[#This Row],[Average Cost SDG/MT]]</f>
        <v>0</v>
      </c>
    </row>
    <row r="4421" spans="1:31" hidden="1" x14ac:dyDescent="0.2">
      <c r="A4421" s="1">
        <v>4432</v>
      </c>
      <c r="P4421" s="6">
        <f t="shared" si="366"/>
        <v>0</v>
      </c>
      <c r="R4421" s="6">
        <f t="shared" si="367"/>
        <v>0</v>
      </c>
      <c r="S4421" s="57">
        <f t="shared" si="365"/>
        <v>0</v>
      </c>
      <c r="T4421" s="6">
        <f>Table1[[#This Row],[Volume in Units]]*Table1[[#This Row],[Price SDG/Unit]]</f>
        <v>0</v>
      </c>
      <c r="U4421" s="57">
        <f>Table1[[#This Row],[Volume MT/Head]]*Table1[[#This Row],[Price USD/(MT/Head)]]</f>
        <v>0</v>
      </c>
      <c r="W4421" s="28">
        <f>Table1[[#This Row],[Commission SDG/MT]]*Table1[[#This Row],[Volume in Units]]</f>
        <v>0</v>
      </c>
      <c r="Y4421" s="28">
        <f t="shared" si="368"/>
        <v>0</v>
      </c>
      <c r="Z4421" s="6">
        <f>IFERROR((Table1[[#This Row],[Total Cost SDG]]/Table1[[#This Row],[Volume MT/Head]]),0)</f>
        <v>0</v>
      </c>
      <c r="AA4421" s="57" t="e">
        <f t="shared" si="369"/>
        <v>#DIV/0!</v>
      </c>
      <c r="AB4421" s="57">
        <f>IFERROR((Table1[[#This Row],[Total Cost USD]]/Table1[[#This Row],[Volume MT/Head]]),0)</f>
        <v>0</v>
      </c>
      <c r="AD4421" s="6">
        <f>Table1[[#This Row],[Volume MT/Head]]-Table1[[#This Row],[Delivered MT]]</f>
        <v>0</v>
      </c>
      <c r="AE4421" s="6">
        <f>Table1[[#This Row],[Delivered MT]]*Table1[[#This Row],[Average Cost SDG/MT]]</f>
        <v>0</v>
      </c>
    </row>
    <row r="4422" spans="1:31" hidden="1" x14ac:dyDescent="0.2">
      <c r="A4422" s="1">
        <v>4433</v>
      </c>
      <c r="P4422" s="6">
        <f t="shared" si="366"/>
        <v>0</v>
      </c>
      <c r="R4422" s="6">
        <f t="shared" si="367"/>
        <v>0</v>
      </c>
      <c r="S4422" s="57">
        <f t="shared" si="365"/>
        <v>0</v>
      </c>
      <c r="T4422" s="6">
        <f>Table1[[#This Row],[Volume in Units]]*Table1[[#This Row],[Price SDG/Unit]]</f>
        <v>0</v>
      </c>
      <c r="U4422" s="57">
        <f>Table1[[#This Row],[Volume MT/Head]]*Table1[[#This Row],[Price USD/(MT/Head)]]</f>
        <v>0</v>
      </c>
      <c r="W4422" s="28">
        <f>Table1[[#This Row],[Commission SDG/MT]]*Table1[[#This Row],[Volume in Units]]</f>
        <v>0</v>
      </c>
      <c r="Y4422" s="28">
        <f t="shared" si="368"/>
        <v>0</v>
      </c>
      <c r="Z4422" s="6">
        <f>IFERROR((Table1[[#This Row],[Total Cost SDG]]/Table1[[#This Row],[Volume MT/Head]]),0)</f>
        <v>0</v>
      </c>
      <c r="AA4422" s="57" t="e">
        <f t="shared" si="369"/>
        <v>#DIV/0!</v>
      </c>
      <c r="AB4422" s="57">
        <f>IFERROR((Table1[[#This Row],[Total Cost USD]]/Table1[[#This Row],[Volume MT/Head]]),0)</f>
        <v>0</v>
      </c>
      <c r="AD4422" s="6">
        <f>Table1[[#This Row],[Volume MT/Head]]-Table1[[#This Row],[Delivered MT]]</f>
        <v>0</v>
      </c>
      <c r="AE4422" s="6">
        <f>Table1[[#This Row],[Delivered MT]]*Table1[[#This Row],[Average Cost SDG/MT]]</f>
        <v>0</v>
      </c>
    </row>
    <row r="4423" spans="1:31" hidden="1" x14ac:dyDescent="0.2">
      <c r="A4423" s="1">
        <v>4434</v>
      </c>
      <c r="P4423" s="6">
        <f t="shared" si="366"/>
        <v>0</v>
      </c>
      <c r="R4423" s="6">
        <f t="shared" si="367"/>
        <v>0</v>
      </c>
      <c r="S4423" s="57">
        <f t="shared" si="365"/>
        <v>0</v>
      </c>
      <c r="T4423" s="6">
        <f>Table1[[#This Row],[Volume in Units]]*Table1[[#This Row],[Price SDG/Unit]]</f>
        <v>0</v>
      </c>
      <c r="U4423" s="57">
        <f>Table1[[#This Row],[Volume MT/Head]]*Table1[[#This Row],[Price USD/(MT/Head)]]</f>
        <v>0</v>
      </c>
      <c r="W4423" s="28">
        <f>Table1[[#This Row],[Commission SDG/MT]]*Table1[[#This Row],[Volume in Units]]</f>
        <v>0</v>
      </c>
      <c r="Y4423" s="28">
        <f t="shared" si="368"/>
        <v>0</v>
      </c>
      <c r="Z4423" s="6">
        <f>IFERROR((Table1[[#This Row],[Total Cost SDG]]/Table1[[#This Row],[Volume MT/Head]]),0)</f>
        <v>0</v>
      </c>
      <c r="AA4423" s="57" t="e">
        <f t="shared" si="369"/>
        <v>#DIV/0!</v>
      </c>
      <c r="AB4423" s="57">
        <f>IFERROR((Table1[[#This Row],[Total Cost USD]]/Table1[[#This Row],[Volume MT/Head]]),0)</f>
        <v>0</v>
      </c>
      <c r="AD4423" s="6">
        <f>Table1[[#This Row],[Volume MT/Head]]-Table1[[#This Row],[Delivered MT]]</f>
        <v>0</v>
      </c>
      <c r="AE4423" s="6">
        <f>Table1[[#This Row],[Delivered MT]]*Table1[[#This Row],[Average Cost SDG/MT]]</f>
        <v>0</v>
      </c>
    </row>
    <row r="4424" spans="1:31" hidden="1" x14ac:dyDescent="0.2">
      <c r="A4424" s="1">
        <v>4435</v>
      </c>
      <c r="P4424" s="6">
        <f t="shared" si="366"/>
        <v>0</v>
      </c>
      <c r="R4424" s="6">
        <f t="shared" si="367"/>
        <v>0</v>
      </c>
      <c r="S4424" s="57">
        <f t="shared" si="365"/>
        <v>0</v>
      </c>
      <c r="T4424" s="6">
        <f>Table1[[#This Row],[Volume in Units]]*Table1[[#This Row],[Price SDG/Unit]]</f>
        <v>0</v>
      </c>
      <c r="U4424" s="57">
        <f>Table1[[#This Row],[Volume MT/Head]]*Table1[[#This Row],[Price USD/(MT/Head)]]</f>
        <v>0</v>
      </c>
      <c r="W4424" s="28">
        <f>Table1[[#This Row],[Commission SDG/MT]]*Table1[[#This Row],[Volume in Units]]</f>
        <v>0</v>
      </c>
      <c r="Y4424" s="28">
        <f t="shared" si="368"/>
        <v>0</v>
      </c>
      <c r="Z4424" s="6">
        <f>IFERROR((Table1[[#This Row],[Total Cost SDG]]/Table1[[#This Row],[Volume MT/Head]]),0)</f>
        <v>0</v>
      </c>
      <c r="AA4424" s="57" t="e">
        <f t="shared" si="369"/>
        <v>#DIV/0!</v>
      </c>
      <c r="AB4424" s="57">
        <f>IFERROR((Table1[[#This Row],[Total Cost USD]]/Table1[[#This Row],[Volume MT/Head]]),0)</f>
        <v>0</v>
      </c>
      <c r="AD4424" s="6">
        <f>Table1[[#This Row],[Volume MT/Head]]-Table1[[#This Row],[Delivered MT]]</f>
        <v>0</v>
      </c>
      <c r="AE4424" s="6">
        <f>Table1[[#This Row],[Delivered MT]]*Table1[[#This Row],[Average Cost SDG/MT]]</f>
        <v>0</v>
      </c>
    </row>
    <row r="4425" spans="1:31" hidden="1" x14ac:dyDescent="0.2">
      <c r="A4425" s="1">
        <v>4436</v>
      </c>
      <c r="P4425" s="6">
        <f t="shared" si="366"/>
        <v>0</v>
      </c>
      <c r="R4425" s="6">
        <f t="shared" si="367"/>
        <v>0</v>
      </c>
      <c r="S4425" s="57">
        <f t="shared" si="365"/>
        <v>0</v>
      </c>
      <c r="T4425" s="6">
        <f>Table1[[#This Row],[Volume in Units]]*Table1[[#This Row],[Price SDG/Unit]]</f>
        <v>0</v>
      </c>
      <c r="U4425" s="57">
        <f>Table1[[#This Row],[Volume MT/Head]]*Table1[[#This Row],[Price USD/(MT/Head)]]</f>
        <v>0</v>
      </c>
      <c r="W4425" s="28">
        <f>Table1[[#This Row],[Commission SDG/MT]]*Table1[[#This Row],[Volume in Units]]</f>
        <v>0</v>
      </c>
      <c r="Y4425" s="28">
        <f t="shared" si="368"/>
        <v>0</v>
      </c>
      <c r="Z4425" s="6">
        <f>IFERROR((Table1[[#This Row],[Total Cost SDG]]/Table1[[#This Row],[Volume MT/Head]]),0)</f>
        <v>0</v>
      </c>
      <c r="AA4425" s="57" t="e">
        <f t="shared" si="369"/>
        <v>#DIV/0!</v>
      </c>
      <c r="AB4425" s="57">
        <f>IFERROR((Table1[[#This Row],[Total Cost USD]]/Table1[[#This Row],[Volume MT/Head]]),0)</f>
        <v>0</v>
      </c>
      <c r="AD4425" s="6">
        <f>Table1[[#This Row],[Volume MT/Head]]-Table1[[#This Row],[Delivered MT]]</f>
        <v>0</v>
      </c>
      <c r="AE4425" s="6">
        <f>Table1[[#This Row],[Delivered MT]]*Table1[[#This Row],[Average Cost SDG/MT]]</f>
        <v>0</v>
      </c>
    </row>
    <row r="4426" spans="1:31" hidden="1" x14ac:dyDescent="0.2">
      <c r="A4426" s="1">
        <v>4437</v>
      </c>
      <c r="P4426" s="6">
        <f t="shared" si="366"/>
        <v>0</v>
      </c>
      <c r="R4426" s="6">
        <f t="shared" si="367"/>
        <v>0</v>
      </c>
      <c r="S4426" s="57">
        <f t="shared" si="365"/>
        <v>0</v>
      </c>
      <c r="T4426" s="6">
        <f>Table1[[#This Row],[Volume in Units]]*Table1[[#This Row],[Price SDG/Unit]]</f>
        <v>0</v>
      </c>
      <c r="U4426" s="57">
        <f>Table1[[#This Row],[Volume MT/Head]]*Table1[[#This Row],[Price USD/(MT/Head)]]</f>
        <v>0</v>
      </c>
      <c r="W4426" s="28">
        <f>Table1[[#This Row],[Commission SDG/MT]]*Table1[[#This Row],[Volume in Units]]</f>
        <v>0</v>
      </c>
      <c r="Y4426" s="28">
        <f t="shared" si="368"/>
        <v>0</v>
      </c>
      <c r="Z4426" s="6">
        <f>IFERROR((Table1[[#This Row],[Total Cost SDG]]/Table1[[#This Row],[Volume MT/Head]]),0)</f>
        <v>0</v>
      </c>
      <c r="AA4426" s="57" t="e">
        <f t="shared" si="369"/>
        <v>#DIV/0!</v>
      </c>
      <c r="AB4426" s="57">
        <f>IFERROR((Table1[[#This Row],[Total Cost USD]]/Table1[[#This Row],[Volume MT/Head]]),0)</f>
        <v>0</v>
      </c>
      <c r="AD4426" s="6">
        <f>Table1[[#This Row],[Volume MT/Head]]-Table1[[#This Row],[Delivered MT]]</f>
        <v>0</v>
      </c>
      <c r="AE4426" s="6">
        <f>Table1[[#This Row],[Delivered MT]]*Table1[[#This Row],[Average Cost SDG/MT]]</f>
        <v>0</v>
      </c>
    </row>
    <row r="4427" spans="1:31" hidden="1" x14ac:dyDescent="0.2">
      <c r="A4427" s="1">
        <v>4438</v>
      </c>
      <c r="P4427" s="6">
        <f t="shared" si="366"/>
        <v>0</v>
      </c>
      <c r="R4427" s="6">
        <f t="shared" si="367"/>
        <v>0</v>
      </c>
      <c r="S4427" s="57">
        <f t="shared" si="365"/>
        <v>0</v>
      </c>
      <c r="T4427" s="6">
        <f>Table1[[#This Row],[Volume in Units]]*Table1[[#This Row],[Price SDG/Unit]]</f>
        <v>0</v>
      </c>
      <c r="U4427" s="57">
        <f>Table1[[#This Row],[Volume MT/Head]]*Table1[[#This Row],[Price USD/(MT/Head)]]</f>
        <v>0</v>
      </c>
      <c r="W4427" s="28">
        <f>Table1[[#This Row],[Commission SDG/MT]]*Table1[[#This Row],[Volume in Units]]</f>
        <v>0</v>
      </c>
      <c r="Y4427" s="28">
        <f t="shared" si="368"/>
        <v>0</v>
      </c>
      <c r="Z4427" s="6">
        <f>IFERROR((Table1[[#This Row],[Total Cost SDG]]/Table1[[#This Row],[Volume MT/Head]]),0)</f>
        <v>0</v>
      </c>
      <c r="AA4427" s="57" t="e">
        <f t="shared" si="369"/>
        <v>#DIV/0!</v>
      </c>
      <c r="AB4427" s="57">
        <f>IFERROR((Table1[[#This Row],[Total Cost USD]]/Table1[[#This Row],[Volume MT/Head]]),0)</f>
        <v>0</v>
      </c>
      <c r="AD4427" s="6">
        <f>Table1[[#This Row],[Volume MT/Head]]-Table1[[#This Row],[Delivered MT]]</f>
        <v>0</v>
      </c>
      <c r="AE4427" s="6">
        <f>Table1[[#This Row],[Delivered MT]]*Table1[[#This Row],[Average Cost SDG/MT]]</f>
        <v>0</v>
      </c>
    </row>
    <row r="4428" spans="1:31" hidden="1" x14ac:dyDescent="0.2">
      <c r="A4428" s="1">
        <v>4439</v>
      </c>
      <c r="P4428" s="6">
        <f t="shared" si="366"/>
        <v>0</v>
      </c>
      <c r="R4428" s="6">
        <f t="shared" si="367"/>
        <v>0</v>
      </c>
      <c r="S4428" s="57">
        <f t="shared" si="365"/>
        <v>0</v>
      </c>
      <c r="T4428" s="6">
        <f>Table1[[#This Row],[Volume in Units]]*Table1[[#This Row],[Price SDG/Unit]]</f>
        <v>0</v>
      </c>
      <c r="U4428" s="57">
        <f>Table1[[#This Row],[Volume MT/Head]]*Table1[[#This Row],[Price USD/(MT/Head)]]</f>
        <v>0</v>
      </c>
      <c r="W4428" s="28">
        <f>Table1[[#This Row],[Commission SDG/MT]]*Table1[[#This Row],[Volume in Units]]</f>
        <v>0</v>
      </c>
      <c r="Y4428" s="28">
        <f t="shared" si="368"/>
        <v>0</v>
      </c>
      <c r="Z4428" s="6">
        <f>IFERROR((Table1[[#This Row],[Total Cost SDG]]/Table1[[#This Row],[Volume MT/Head]]),0)</f>
        <v>0</v>
      </c>
      <c r="AA4428" s="57" t="e">
        <f t="shared" si="369"/>
        <v>#DIV/0!</v>
      </c>
      <c r="AB4428" s="57">
        <f>IFERROR((Table1[[#This Row],[Total Cost USD]]/Table1[[#This Row],[Volume MT/Head]]),0)</f>
        <v>0</v>
      </c>
      <c r="AD4428" s="6">
        <f>Table1[[#This Row],[Volume MT/Head]]-Table1[[#This Row],[Delivered MT]]</f>
        <v>0</v>
      </c>
      <c r="AE4428" s="6">
        <f>Table1[[#This Row],[Delivered MT]]*Table1[[#This Row],[Average Cost SDG/MT]]</f>
        <v>0</v>
      </c>
    </row>
    <row r="4429" spans="1:31" hidden="1" x14ac:dyDescent="0.2">
      <c r="A4429" s="1">
        <v>4440</v>
      </c>
      <c r="P4429" s="6">
        <f t="shared" si="366"/>
        <v>0</v>
      </c>
      <c r="R4429" s="6">
        <f t="shared" si="367"/>
        <v>0</v>
      </c>
      <c r="S4429" s="57">
        <f t="shared" si="365"/>
        <v>0</v>
      </c>
      <c r="T4429" s="6">
        <f>Table1[[#This Row],[Volume in Units]]*Table1[[#This Row],[Price SDG/Unit]]</f>
        <v>0</v>
      </c>
      <c r="U4429" s="57">
        <f>Table1[[#This Row],[Volume MT/Head]]*Table1[[#This Row],[Price USD/(MT/Head)]]</f>
        <v>0</v>
      </c>
      <c r="W4429" s="28">
        <f>Table1[[#This Row],[Commission SDG/MT]]*Table1[[#This Row],[Volume in Units]]</f>
        <v>0</v>
      </c>
      <c r="Y4429" s="28">
        <f t="shared" si="368"/>
        <v>0</v>
      </c>
      <c r="Z4429" s="6">
        <f>IFERROR((Table1[[#This Row],[Total Cost SDG]]/Table1[[#This Row],[Volume MT/Head]]),0)</f>
        <v>0</v>
      </c>
      <c r="AA4429" s="57" t="e">
        <f t="shared" si="369"/>
        <v>#DIV/0!</v>
      </c>
      <c r="AB4429" s="57">
        <f>IFERROR((Table1[[#This Row],[Total Cost USD]]/Table1[[#This Row],[Volume MT/Head]]),0)</f>
        <v>0</v>
      </c>
      <c r="AD4429" s="6">
        <f>Table1[[#This Row],[Volume MT/Head]]-Table1[[#This Row],[Delivered MT]]</f>
        <v>0</v>
      </c>
      <c r="AE4429" s="6">
        <f>Table1[[#This Row],[Delivered MT]]*Table1[[#This Row],[Average Cost SDG/MT]]</f>
        <v>0</v>
      </c>
    </row>
    <row r="4430" spans="1:31" hidden="1" x14ac:dyDescent="0.2">
      <c r="A4430" s="1">
        <v>4441</v>
      </c>
      <c r="P4430" s="6">
        <f t="shared" si="366"/>
        <v>0</v>
      </c>
      <c r="R4430" s="6">
        <f t="shared" si="367"/>
        <v>0</v>
      </c>
      <c r="S4430" s="57">
        <f t="shared" si="365"/>
        <v>0</v>
      </c>
      <c r="T4430" s="6">
        <f>Table1[[#This Row],[Volume in Units]]*Table1[[#This Row],[Price SDG/Unit]]</f>
        <v>0</v>
      </c>
      <c r="U4430" s="57">
        <f>Table1[[#This Row],[Volume MT/Head]]*Table1[[#This Row],[Price USD/(MT/Head)]]</f>
        <v>0</v>
      </c>
      <c r="W4430" s="28">
        <f>Table1[[#This Row],[Commission SDG/MT]]*Table1[[#This Row],[Volume in Units]]</f>
        <v>0</v>
      </c>
      <c r="Y4430" s="28">
        <f t="shared" si="368"/>
        <v>0</v>
      </c>
      <c r="Z4430" s="6">
        <f>IFERROR((Table1[[#This Row],[Total Cost SDG]]/Table1[[#This Row],[Volume MT/Head]]),0)</f>
        <v>0</v>
      </c>
      <c r="AA4430" s="57" t="e">
        <f t="shared" si="369"/>
        <v>#DIV/0!</v>
      </c>
      <c r="AB4430" s="57">
        <f>IFERROR((Table1[[#This Row],[Total Cost USD]]/Table1[[#This Row],[Volume MT/Head]]),0)</f>
        <v>0</v>
      </c>
      <c r="AD4430" s="6">
        <f>Table1[[#This Row],[Volume MT/Head]]-Table1[[#This Row],[Delivered MT]]</f>
        <v>0</v>
      </c>
      <c r="AE4430" s="6">
        <f>Table1[[#This Row],[Delivered MT]]*Table1[[#This Row],[Average Cost SDG/MT]]</f>
        <v>0</v>
      </c>
    </row>
    <row r="4431" spans="1:31" hidden="1" x14ac:dyDescent="0.2">
      <c r="A4431" s="1">
        <v>4442</v>
      </c>
      <c r="P4431" s="6">
        <f t="shared" si="366"/>
        <v>0</v>
      </c>
      <c r="R4431" s="6">
        <f t="shared" si="367"/>
        <v>0</v>
      </c>
      <c r="S4431" s="57">
        <f t="shared" si="365"/>
        <v>0</v>
      </c>
      <c r="T4431" s="6">
        <f>Table1[[#This Row],[Volume in Units]]*Table1[[#This Row],[Price SDG/Unit]]</f>
        <v>0</v>
      </c>
      <c r="U4431" s="57">
        <f>Table1[[#This Row],[Volume MT/Head]]*Table1[[#This Row],[Price USD/(MT/Head)]]</f>
        <v>0</v>
      </c>
      <c r="W4431" s="28">
        <f>Table1[[#This Row],[Commission SDG/MT]]*Table1[[#This Row],[Volume in Units]]</f>
        <v>0</v>
      </c>
      <c r="Y4431" s="28">
        <f t="shared" si="368"/>
        <v>0</v>
      </c>
      <c r="Z4431" s="6">
        <f>IFERROR((Table1[[#This Row],[Total Cost SDG]]/Table1[[#This Row],[Volume MT/Head]]),0)</f>
        <v>0</v>
      </c>
      <c r="AA4431" s="57" t="e">
        <f t="shared" si="369"/>
        <v>#DIV/0!</v>
      </c>
      <c r="AB4431" s="57">
        <f>IFERROR((Table1[[#This Row],[Total Cost USD]]/Table1[[#This Row],[Volume MT/Head]]),0)</f>
        <v>0</v>
      </c>
      <c r="AD4431" s="6">
        <f>Table1[[#This Row],[Volume MT/Head]]-Table1[[#This Row],[Delivered MT]]</f>
        <v>0</v>
      </c>
      <c r="AE4431" s="6">
        <f>Table1[[#This Row],[Delivered MT]]*Table1[[#This Row],[Average Cost SDG/MT]]</f>
        <v>0</v>
      </c>
    </row>
    <row r="4432" spans="1:31" hidden="1" x14ac:dyDescent="0.2">
      <c r="A4432" s="1">
        <v>4443</v>
      </c>
      <c r="P4432" s="6">
        <f t="shared" si="366"/>
        <v>0</v>
      </c>
      <c r="R4432" s="6">
        <f t="shared" si="367"/>
        <v>0</v>
      </c>
      <c r="S4432" s="57">
        <f t="shared" si="365"/>
        <v>0</v>
      </c>
      <c r="T4432" s="6">
        <f>Table1[[#This Row],[Volume in Units]]*Table1[[#This Row],[Price SDG/Unit]]</f>
        <v>0</v>
      </c>
      <c r="U4432" s="57">
        <f>Table1[[#This Row],[Volume MT/Head]]*Table1[[#This Row],[Price USD/(MT/Head)]]</f>
        <v>0</v>
      </c>
      <c r="W4432" s="28">
        <f>Table1[[#This Row],[Commission SDG/MT]]*Table1[[#This Row],[Volume in Units]]</f>
        <v>0</v>
      </c>
      <c r="Y4432" s="28">
        <f t="shared" si="368"/>
        <v>0</v>
      </c>
      <c r="Z4432" s="6">
        <f>IFERROR((Table1[[#This Row],[Total Cost SDG]]/Table1[[#This Row],[Volume MT/Head]]),0)</f>
        <v>0</v>
      </c>
      <c r="AA4432" s="57" t="e">
        <f t="shared" si="369"/>
        <v>#DIV/0!</v>
      </c>
      <c r="AB4432" s="57">
        <f>IFERROR((Table1[[#This Row],[Total Cost USD]]/Table1[[#This Row],[Volume MT/Head]]),0)</f>
        <v>0</v>
      </c>
      <c r="AD4432" s="6">
        <f>Table1[[#This Row],[Volume MT/Head]]-Table1[[#This Row],[Delivered MT]]</f>
        <v>0</v>
      </c>
      <c r="AE4432" s="6">
        <f>Table1[[#This Row],[Delivered MT]]*Table1[[#This Row],[Average Cost SDG/MT]]</f>
        <v>0</v>
      </c>
    </row>
    <row r="4433" spans="1:31" hidden="1" x14ac:dyDescent="0.2">
      <c r="A4433" s="1">
        <v>4444</v>
      </c>
      <c r="P4433" s="6">
        <f t="shared" si="366"/>
        <v>0</v>
      </c>
      <c r="R4433" s="6">
        <f t="shared" si="367"/>
        <v>0</v>
      </c>
      <c r="S4433" s="57">
        <f t="shared" si="365"/>
        <v>0</v>
      </c>
      <c r="T4433" s="6">
        <f>Table1[[#This Row],[Volume in Units]]*Table1[[#This Row],[Price SDG/Unit]]</f>
        <v>0</v>
      </c>
      <c r="U4433" s="57">
        <f>Table1[[#This Row],[Volume MT/Head]]*Table1[[#This Row],[Price USD/(MT/Head)]]</f>
        <v>0</v>
      </c>
      <c r="W4433" s="28">
        <f>Table1[[#This Row],[Commission SDG/MT]]*Table1[[#This Row],[Volume in Units]]</f>
        <v>0</v>
      </c>
      <c r="Y4433" s="28">
        <f t="shared" si="368"/>
        <v>0</v>
      </c>
      <c r="Z4433" s="6">
        <f>IFERROR((Table1[[#This Row],[Total Cost SDG]]/Table1[[#This Row],[Volume MT/Head]]),0)</f>
        <v>0</v>
      </c>
      <c r="AA4433" s="57" t="e">
        <f t="shared" si="369"/>
        <v>#DIV/0!</v>
      </c>
      <c r="AB4433" s="57">
        <f>IFERROR((Table1[[#This Row],[Total Cost USD]]/Table1[[#This Row],[Volume MT/Head]]),0)</f>
        <v>0</v>
      </c>
      <c r="AD4433" s="6">
        <f>Table1[[#This Row],[Volume MT/Head]]-Table1[[#This Row],[Delivered MT]]</f>
        <v>0</v>
      </c>
      <c r="AE4433" s="6">
        <f>Table1[[#This Row],[Delivered MT]]*Table1[[#This Row],[Average Cost SDG/MT]]</f>
        <v>0</v>
      </c>
    </row>
    <row r="4434" spans="1:31" hidden="1" x14ac:dyDescent="0.2">
      <c r="A4434" s="1">
        <v>4445</v>
      </c>
      <c r="P4434" s="6">
        <f t="shared" si="366"/>
        <v>0</v>
      </c>
      <c r="R4434" s="6">
        <f t="shared" si="367"/>
        <v>0</v>
      </c>
      <c r="S4434" s="57">
        <f t="shared" si="365"/>
        <v>0</v>
      </c>
      <c r="T4434" s="6">
        <f>Table1[[#This Row],[Volume in Units]]*Table1[[#This Row],[Price SDG/Unit]]</f>
        <v>0</v>
      </c>
      <c r="U4434" s="57">
        <f>Table1[[#This Row],[Volume MT/Head]]*Table1[[#This Row],[Price USD/(MT/Head)]]</f>
        <v>0</v>
      </c>
      <c r="W4434" s="28">
        <f>Table1[[#This Row],[Commission SDG/MT]]*Table1[[#This Row],[Volume in Units]]</f>
        <v>0</v>
      </c>
      <c r="Y4434" s="28">
        <f t="shared" si="368"/>
        <v>0</v>
      </c>
      <c r="Z4434" s="6">
        <f>IFERROR((Table1[[#This Row],[Total Cost SDG]]/Table1[[#This Row],[Volume MT/Head]]),0)</f>
        <v>0</v>
      </c>
      <c r="AA4434" s="57" t="e">
        <f t="shared" si="369"/>
        <v>#DIV/0!</v>
      </c>
      <c r="AB4434" s="57">
        <f>IFERROR((Table1[[#This Row],[Total Cost USD]]/Table1[[#This Row],[Volume MT/Head]]),0)</f>
        <v>0</v>
      </c>
      <c r="AD4434" s="6">
        <f>Table1[[#This Row],[Volume MT/Head]]-Table1[[#This Row],[Delivered MT]]</f>
        <v>0</v>
      </c>
      <c r="AE4434" s="6">
        <f>Table1[[#This Row],[Delivered MT]]*Table1[[#This Row],[Average Cost SDG/MT]]</f>
        <v>0</v>
      </c>
    </row>
    <row r="4435" spans="1:31" hidden="1" x14ac:dyDescent="0.2">
      <c r="A4435" s="1">
        <v>4446</v>
      </c>
      <c r="P4435" s="6">
        <f t="shared" si="366"/>
        <v>0</v>
      </c>
      <c r="R4435" s="6">
        <f t="shared" si="367"/>
        <v>0</v>
      </c>
      <c r="S4435" s="57">
        <f t="shared" si="365"/>
        <v>0</v>
      </c>
      <c r="T4435" s="6">
        <f>Table1[[#This Row],[Volume in Units]]*Table1[[#This Row],[Price SDG/Unit]]</f>
        <v>0</v>
      </c>
      <c r="U4435" s="57">
        <f>Table1[[#This Row],[Volume MT/Head]]*Table1[[#This Row],[Price USD/(MT/Head)]]</f>
        <v>0</v>
      </c>
      <c r="W4435" s="28">
        <f>Table1[[#This Row],[Commission SDG/MT]]*Table1[[#This Row],[Volume in Units]]</f>
        <v>0</v>
      </c>
      <c r="Y4435" s="28">
        <f t="shared" si="368"/>
        <v>0</v>
      </c>
      <c r="Z4435" s="6">
        <f>IFERROR((Table1[[#This Row],[Total Cost SDG]]/Table1[[#This Row],[Volume MT/Head]]),0)</f>
        <v>0</v>
      </c>
      <c r="AA4435" s="57" t="e">
        <f t="shared" si="369"/>
        <v>#DIV/0!</v>
      </c>
      <c r="AB4435" s="57">
        <f>IFERROR((Table1[[#This Row],[Total Cost USD]]/Table1[[#This Row],[Volume MT/Head]]),0)</f>
        <v>0</v>
      </c>
      <c r="AD4435" s="6">
        <f>Table1[[#This Row],[Volume MT/Head]]-Table1[[#This Row],[Delivered MT]]</f>
        <v>0</v>
      </c>
      <c r="AE4435" s="6">
        <f>Table1[[#This Row],[Delivered MT]]*Table1[[#This Row],[Average Cost SDG/MT]]</f>
        <v>0</v>
      </c>
    </row>
    <row r="4436" spans="1:31" hidden="1" x14ac:dyDescent="0.2">
      <c r="A4436" s="1">
        <v>4447</v>
      </c>
      <c r="P4436" s="6">
        <f t="shared" si="366"/>
        <v>0</v>
      </c>
      <c r="R4436" s="6">
        <f t="shared" si="367"/>
        <v>0</v>
      </c>
      <c r="S4436" s="57">
        <f t="shared" si="365"/>
        <v>0</v>
      </c>
      <c r="T4436" s="6">
        <f>Table1[[#This Row],[Volume in Units]]*Table1[[#This Row],[Price SDG/Unit]]</f>
        <v>0</v>
      </c>
      <c r="U4436" s="57">
        <f>Table1[[#This Row],[Volume MT/Head]]*Table1[[#This Row],[Price USD/(MT/Head)]]</f>
        <v>0</v>
      </c>
      <c r="W4436" s="28">
        <f>Table1[[#This Row],[Commission SDG/MT]]*Table1[[#This Row],[Volume in Units]]</f>
        <v>0</v>
      </c>
      <c r="Y4436" s="28">
        <f t="shared" si="368"/>
        <v>0</v>
      </c>
      <c r="Z4436" s="6">
        <f>IFERROR((Table1[[#This Row],[Total Cost SDG]]/Table1[[#This Row],[Volume MT/Head]]),0)</f>
        <v>0</v>
      </c>
      <c r="AA4436" s="57" t="e">
        <f t="shared" si="369"/>
        <v>#DIV/0!</v>
      </c>
      <c r="AB4436" s="57">
        <f>IFERROR((Table1[[#This Row],[Total Cost USD]]/Table1[[#This Row],[Volume MT/Head]]),0)</f>
        <v>0</v>
      </c>
      <c r="AD4436" s="6">
        <f>Table1[[#This Row],[Volume MT/Head]]-Table1[[#This Row],[Delivered MT]]</f>
        <v>0</v>
      </c>
      <c r="AE4436" s="6">
        <f>Table1[[#This Row],[Delivered MT]]*Table1[[#This Row],[Average Cost SDG/MT]]</f>
        <v>0</v>
      </c>
    </row>
    <row r="4437" spans="1:31" hidden="1" x14ac:dyDescent="0.2">
      <c r="A4437" s="1">
        <v>4448</v>
      </c>
      <c r="P4437" s="6">
        <f t="shared" si="366"/>
        <v>0</v>
      </c>
      <c r="R4437" s="6">
        <f t="shared" si="367"/>
        <v>0</v>
      </c>
      <c r="S4437" s="57">
        <f t="shared" si="365"/>
        <v>0</v>
      </c>
      <c r="T4437" s="6">
        <f>Table1[[#This Row],[Volume in Units]]*Table1[[#This Row],[Price SDG/Unit]]</f>
        <v>0</v>
      </c>
      <c r="U4437" s="57">
        <f>Table1[[#This Row],[Volume MT/Head]]*Table1[[#This Row],[Price USD/(MT/Head)]]</f>
        <v>0</v>
      </c>
      <c r="W4437" s="28">
        <f>Table1[[#This Row],[Commission SDG/MT]]*Table1[[#This Row],[Volume in Units]]</f>
        <v>0</v>
      </c>
      <c r="Y4437" s="28">
        <f t="shared" si="368"/>
        <v>0</v>
      </c>
      <c r="Z4437" s="6">
        <f>IFERROR((Table1[[#This Row],[Total Cost SDG]]/Table1[[#This Row],[Volume MT/Head]]),0)</f>
        <v>0</v>
      </c>
      <c r="AA4437" s="57" t="e">
        <f t="shared" si="369"/>
        <v>#DIV/0!</v>
      </c>
      <c r="AB4437" s="57">
        <f>IFERROR((Table1[[#This Row],[Total Cost USD]]/Table1[[#This Row],[Volume MT/Head]]),0)</f>
        <v>0</v>
      </c>
      <c r="AD4437" s="6">
        <f>Table1[[#This Row],[Volume MT/Head]]-Table1[[#This Row],[Delivered MT]]</f>
        <v>0</v>
      </c>
      <c r="AE4437" s="6">
        <f>Table1[[#This Row],[Delivered MT]]*Table1[[#This Row],[Average Cost SDG/MT]]</f>
        <v>0</v>
      </c>
    </row>
    <row r="4438" spans="1:31" hidden="1" x14ac:dyDescent="0.2">
      <c r="A4438" s="1">
        <v>4449</v>
      </c>
      <c r="P4438" s="6">
        <f t="shared" si="366"/>
        <v>0</v>
      </c>
      <c r="R4438" s="6">
        <f t="shared" si="367"/>
        <v>0</v>
      </c>
      <c r="S4438" s="57">
        <f t="shared" si="365"/>
        <v>0</v>
      </c>
      <c r="T4438" s="6">
        <f>Table1[[#This Row],[Volume in Units]]*Table1[[#This Row],[Price SDG/Unit]]</f>
        <v>0</v>
      </c>
      <c r="U4438" s="57">
        <f>Table1[[#This Row],[Volume MT/Head]]*Table1[[#This Row],[Price USD/(MT/Head)]]</f>
        <v>0</v>
      </c>
      <c r="W4438" s="28">
        <f>Table1[[#This Row],[Commission SDG/MT]]*Table1[[#This Row],[Volume in Units]]</f>
        <v>0</v>
      </c>
      <c r="Y4438" s="28">
        <f t="shared" si="368"/>
        <v>0</v>
      </c>
      <c r="Z4438" s="6">
        <f>IFERROR((Table1[[#This Row],[Total Cost SDG]]/Table1[[#This Row],[Volume MT/Head]]),0)</f>
        <v>0</v>
      </c>
      <c r="AA4438" s="57" t="e">
        <f t="shared" si="369"/>
        <v>#DIV/0!</v>
      </c>
      <c r="AB4438" s="57">
        <f>IFERROR((Table1[[#This Row],[Total Cost USD]]/Table1[[#This Row],[Volume MT/Head]]),0)</f>
        <v>0</v>
      </c>
      <c r="AD4438" s="6">
        <f>Table1[[#This Row],[Volume MT/Head]]-Table1[[#This Row],[Delivered MT]]</f>
        <v>0</v>
      </c>
      <c r="AE4438" s="6">
        <f>Table1[[#This Row],[Delivered MT]]*Table1[[#This Row],[Average Cost SDG/MT]]</f>
        <v>0</v>
      </c>
    </row>
    <row r="4439" spans="1:31" hidden="1" x14ac:dyDescent="0.2">
      <c r="A4439" s="1">
        <v>4450</v>
      </c>
      <c r="P4439" s="6">
        <f t="shared" si="366"/>
        <v>0</v>
      </c>
      <c r="R4439" s="6">
        <f t="shared" si="367"/>
        <v>0</v>
      </c>
      <c r="S4439" s="57">
        <f t="shared" si="365"/>
        <v>0</v>
      </c>
      <c r="T4439" s="6">
        <f>Table1[[#This Row],[Volume in Units]]*Table1[[#This Row],[Price SDG/Unit]]</f>
        <v>0</v>
      </c>
      <c r="U4439" s="57">
        <f>Table1[[#This Row],[Volume MT/Head]]*Table1[[#This Row],[Price USD/(MT/Head)]]</f>
        <v>0</v>
      </c>
      <c r="W4439" s="28">
        <f>Table1[[#This Row],[Commission SDG/MT]]*Table1[[#This Row],[Volume in Units]]</f>
        <v>0</v>
      </c>
      <c r="Y4439" s="28">
        <f t="shared" si="368"/>
        <v>0</v>
      </c>
      <c r="Z4439" s="6">
        <f>IFERROR((Table1[[#This Row],[Total Cost SDG]]/Table1[[#This Row],[Volume MT/Head]]),0)</f>
        <v>0</v>
      </c>
      <c r="AA4439" s="57" t="e">
        <f t="shared" si="369"/>
        <v>#DIV/0!</v>
      </c>
      <c r="AB4439" s="57">
        <f>IFERROR((Table1[[#This Row],[Total Cost USD]]/Table1[[#This Row],[Volume MT/Head]]),0)</f>
        <v>0</v>
      </c>
      <c r="AD4439" s="6">
        <f>Table1[[#This Row],[Volume MT/Head]]-Table1[[#This Row],[Delivered MT]]</f>
        <v>0</v>
      </c>
      <c r="AE4439" s="6">
        <f>Table1[[#This Row],[Delivered MT]]*Table1[[#This Row],[Average Cost SDG/MT]]</f>
        <v>0</v>
      </c>
    </row>
    <row r="4440" spans="1:31" hidden="1" x14ac:dyDescent="0.2">
      <c r="A4440" s="1">
        <v>4451</v>
      </c>
      <c r="P4440" s="6">
        <f t="shared" si="366"/>
        <v>0</v>
      </c>
      <c r="R4440" s="6">
        <f t="shared" si="367"/>
        <v>0</v>
      </c>
      <c r="S4440" s="57">
        <f t="shared" si="365"/>
        <v>0</v>
      </c>
      <c r="T4440" s="6">
        <f>Table1[[#This Row],[Volume in Units]]*Table1[[#This Row],[Price SDG/Unit]]</f>
        <v>0</v>
      </c>
      <c r="U4440" s="57">
        <f>Table1[[#This Row],[Volume MT/Head]]*Table1[[#This Row],[Price USD/(MT/Head)]]</f>
        <v>0</v>
      </c>
      <c r="W4440" s="28">
        <f>Table1[[#This Row],[Commission SDG/MT]]*Table1[[#This Row],[Volume in Units]]</f>
        <v>0</v>
      </c>
      <c r="Y4440" s="28">
        <f t="shared" si="368"/>
        <v>0</v>
      </c>
      <c r="Z4440" s="6">
        <f>IFERROR((Table1[[#This Row],[Total Cost SDG]]/Table1[[#This Row],[Volume MT/Head]]),0)</f>
        <v>0</v>
      </c>
      <c r="AA4440" s="57" t="e">
        <f t="shared" si="369"/>
        <v>#DIV/0!</v>
      </c>
      <c r="AB4440" s="57">
        <f>IFERROR((Table1[[#This Row],[Total Cost USD]]/Table1[[#This Row],[Volume MT/Head]]),0)</f>
        <v>0</v>
      </c>
      <c r="AD4440" s="6">
        <f>Table1[[#This Row],[Volume MT/Head]]-Table1[[#This Row],[Delivered MT]]</f>
        <v>0</v>
      </c>
      <c r="AE4440" s="6">
        <f>Table1[[#This Row],[Delivered MT]]*Table1[[#This Row],[Average Cost SDG/MT]]</f>
        <v>0</v>
      </c>
    </row>
    <row r="4441" spans="1:31" hidden="1" x14ac:dyDescent="0.2">
      <c r="A4441" s="1">
        <v>4452</v>
      </c>
      <c r="P4441" s="6">
        <f t="shared" si="366"/>
        <v>0</v>
      </c>
      <c r="R4441" s="6">
        <f t="shared" si="367"/>
        <v>0</v>
      </c>
      <c r="S4441" s="57">
        <f t="shared" ref="S4441:S4504" si="370">IFERROR((R4441/F4441),0)</f>
        <v>0</v>
      </c>
      <c r="T4441" s="6">
        <f>Table1[[#This Row],[Volume in Units]]*Table1[[#This Row],[Price SDG/Unit]]</f>
        <v>0</v>
      </c>
      <c r="U4441" s="57">
        <f>Table1[[#This Row],[Volume MT/Head]]*Table1[[#This Row],[Price USD/(MT/Head)]]</f>
        <v>0</v>
      </c>
      <c r="W4441" s="28">
        <f>Table1[[#This Row],[Commission SDG/MT]]*Table1[[#This Row],[Volume in Units]]</f>
        <v>0</v>
      </c>
      <c r="Y4441" s="28">
        <f t="shared" si="368"/>
        <v>0</v>
      </c>
      <c r="Z4441" s="6">
        <f>IFERROR((Table1[[#This Row],[Total Cost SDG]]/Table1[[#This Row],[Volume MT/Head]]),0)</f>
        <v>0</v>
      </c>
      <c r="AA4441" s="57" t="e">
        <f t="shared" si="369"/>
        <v>#DIV/0!</v>
      </c>
      <c r="AB4441" s="57">
        <f>IFERROR((Table1[[#This Row],[Total Cost USD]]/Table1[[#This Row],[Volume MT/Head]]),0)</f>
        <v>0</v>
      </c>
      <c r="AD4441" s="6">
        <f>Table1[[#This Row],[Volume MT/Head]]-Table1[[#This Row],[Delivered MT]]</f>
        <v>0</v>
      </c>
      <c r="AE4441" s="6">
        <f>Table1[[#This Row],[Delivered MT]]*Table1[[#This Row],[Average Cost SDG/MT]]</f>
        <v>0</v>
      </c>
    </row>
    <row r="4442" spans="1:31" hidden="1" x14ac:dyDescent="0.2">
      <c r="A4442" s="1">
        <v>4453</v>
      </c>
      <c r="P4442" s="6">
        <f t="shared" si="366"/>
        <v>0</v>
      </c>
      <c r="R4442" s="6">
        <f t="shared" si="367"/>
        <v>0</v>
      </c>
      <c r="S4442" s="57">
        <f t="shared" si="370"/>
        <v>0</v>
      </c>
      <c r="T4442" s="6">
        <f>Table1[[#This Row],[Volume in Units]]*Table1[[#This Row],[Price SDG/Unit]]</f>
        <v>0</v>
      </c>
      <c r="U4442" s="57">
        <f>Table1[[#This Row],[Volume MT/Head]]*Table1[[#This Row],[Price USD/(MT/Head)]]</f>
        <v>0</v>
      </c>
      <c r="W4442" s="28">
        <f>Table1[[#This Row],[Commission SDG/MT]]*Table1[[#This Row],[Volume in Units]]</f>
        <v>0</v>
      </c>
      <c r="Y4442" s="28">
        <f t="shared" si="368"/>
        <v>0</v>
      </c>
      <c r="Z4442" s="6">
        <f>IFERROR((Table1[[#This Row],[Total Cost SDG]]/Table1[[#This Row],[Volume MT/Head]]),0)</f>
        <v>0</v>
      </c>
      <c r="AA4442" s="57" t="e">
        <f t="shared" si="369"/>
        <v>#DIV/0!</v>
      </c>
      <c r="AB4442" s="57">
        <f>IFERROR((Table1[[#This Row],[Total Cost USD]]/Table1[[#This Row],[Volume MT/Head]]),0)</f>
        <v>0</v>
      </c>
      <c r="AD4442" s="6">
        <f>Table1[[#This Row],[Volume MT/Head]]-Table1[[#This Row],[Delivered MT]]</f>
        <v>0</v>
      </c>
      <c r="AE4442" s="6">
        <f>Table1[[#This Row],[Delivered MT]]*Table1[[#This Row],[Average Cost SDG/MT]]</f>
        <v>0</v>
      </c>
    </row>
    <row r="4443" spans="1:31" hidden="1" x14ac:dyDescent="0.2">
      <c r="A4443" s="1">
        <v>4454</v>
      </c>
      <c r="P4443" s="6">
        <f t="shared" si="366"/>
        <v>0</v>
      </c>
      <c r="R4443" s="6">
        <f t="shared" si="367"/>
        <v>0</v>
      </c>
      <c r="S4443" s="57">
        <f t="shared" si="370"/>
        <v>0</v>
      </c>
      <c r="T4443" s="6">
        <f>Table1[[#This Row],[Volume in Units]]*Table1[[#This Row],[Price SDG/Unit]]</f>
        <v>0</v>
      </c>
      <c r="U4443" s="57">
        <f>Table1[[#This Row],[Volume MT/Head]]*Table1[[#This Row],[Price USD/(MT/Head)]]</f>
        <v>0</v>
      </c>
      <c r="W4443" s="28">
        <f>Table1[[#This Row],[Commission SDG/MT]]*Table1[[#This Row],[Volume in Units]]</f>
        <v>0</v>
      </c>
      <c r="Y4443" s="28">
        <f t="shared" si="368"/>
        <v>0</v>
      </c>
      <c r="Z4443" s="6">
        <f>IFERROR((Table1[[#This Row],[Total Cost SDG]]/Table1[[#This Row],[Volume MT/Head]]),0)</f>
        <v>0</v>
      </c>
      <c r="AA4443" s="57" t="e">
        <f t="shared" si="369"/>
        <v>#DIV/0!</v>
      </c>
      <c r="AB4443" s="57">
        <f>IFERROR((Table1[[#This Row],[Total Cost USD]]/Table1[[#This Row],[Volume MT/Head]]),0)</f>
        <v>0</v>
      </c>
      <c r="AD4443" s="6">
        <f>Table1[[#This Row],[Volume MT/Head]]-Table1[[#This Row],[Delivered MT]]</f>
        <v>0</v>
      </c>
      <c r="AE4443" s="6">
        <f>Table1[[#This Row],[Delivered MT]]*Table1[[#This Row],[Average Cost SDG/MT]]</f>
        <v>0</v>
      </c>
    </row>
    <row r="4444" spans="1:31" hidden="1" x14ac:dyDescent="0.2">
      <c r="A4444" s="1">
        <v>4455</v>
      </c>
      <c r="P4444" s="6">
        <f t="shared" si="366"/>
        <v>0</v>
      </c>
      <c r="R4444" s="6">
        <f t="shared" si="367"/>
        <v>0</v>
      </c>
      <c r="S4444" s="57">
        <f t="shared" si="370"/>
        <v>0</v>
      </c>
      <c r="T4444" s="6">
        <f>Table1[[#This Row],[Volume in Units]]*Table1[[#This Row],[Price SDG/Unit]]</f>
        <v>0</v>
      </c>
      <c r="U4444" s="57">
        <f>Table1[[#This Row],[Volume MT/Head]]*Table1[[#This Row],[Price USD/(MT/Head)]]</f>
        <v>0</v>
      </c>
      <c r="W4444" s="28">
        <f>Table1[[#This Row],[Commission SDG/MT]]*Table1[[#This Row],[Volume in Units]]</f>
        <v>0</v>
      </c>
      <c r="Y4444" s="28">
        <f t="shared" si="368"/>
        <v>0</v>
      </c>
      <c r="Z4444" s="6">
        <f>IFERROR((Table1[[#This Row],[Total Cost SDG]]/Table1[[#This Row],[Volume MT/Head]]),0)</f>
        <v>0</v>
      </c>
      <c r="AA4444" s="57" t="e">
        <f t="shared" si="369"/>
        <v>#DIV/0!</v>
      </c>
      <c r="AB4444" s="57">
        <f>IFERROR((Table1[[#This Row],[Total Cost USD]]/Table1[[#This Row],[Volume MT/Head]]),0)</f>
        <v>0</v>
      </c>
      <c r="AD4444" s="6">
        <f>Table1[[#This Row],[Volume MT/Head]]-Table1[[#This Row],[Delivered MT]]</f>
        <v>0</v>
      </c>
      <c r="AE4444" s="6">
        <f>Table1[[#This Row],[Delivered MT]]*Table1[[#This Row],[Average Cost SDG/MT]]</f>
        <v>0</v>
      </c>
    </row>
    <row r="4445" spans="1:31" hidden="1" x14ac:dyDescent="0.2">
      <c r="A4445" s="1">
        <v>4456</v>
      </c>
      <c r="P4445" s="6">
        <f t="shared" si="366"/>
        <v>0</v>
      </c>
      <c r="R4445" s="6">
        <f t="shared" si="367"/>
        <v>0</v>
      </c>
      <c r="S4445" s="57">
        <f t="shared" si="370"/>
        <v>0</v>
      </c>
      <c r="T4445" s="6">
        <f>Table1[[#This Row],[Volume in Units]]*Table1[[#This Row],[Price SDG/Unit]]</f>
        <v>0</v>
      </c>
      <c r="U4445" s="57">
        <f>Table1[[#This Row],[Volume MT/Head]]*Table1[[#This Row],[Price USD/(MT/Head)]]</f>
        <v>0</v>
      </c>
      <c r="W4445" s="28">
        <f>Table1[[#This Row],[Commission SDG/MT]]*Table1[[#This Row],[Volume in Units]]</f>
        <v>0</v>
      </c>
      <c r="Y4445" s="28">
        <f t="shared" si="368"/>
        <v>0</v>
      </c>
      <c r="Z4445" s="6">
        <f>IFERROR((Table1[[#This Row],[Total Cost SDG]]/Table1[[#This Row],[Volume MT/Head]]),0)</f>
        <v>0</v>
      </c>
      <c r="AA4445" s="57" t="e">
        <f t="shared" si="369"/>
        <v>#DIV/0!</v>
      </c>
      <c r="AB4445" s="57">
        <f>IFERROR((Table1[[#This Row],[Total Cost USD]]/Table1[[#This Row],[Volume MT/Head]]),0)</f>
        <v>0</v>
      </c>
      <c r="AD4445" s="6">
        <f>Table1[[#This Row],[Volume MT/Head]]-Table1[[#This Row],[Delivered MT]]</f>
        <v>0</v>
      </c>
      <c r="AE4445" s="6">
        <f>Table1[[#This Row],[Delivered MT]]*Table1[[#This Row],[Average Cost SDG/MT]]</f>
        <v>0</v>
      </c>
    </row>
    <row r="4446" spans="1:31" hidden="1" x14ac:dyDescent="0.2">
      <c r="A4446" s="1">
        <v>4457</v>
      </c>
      <c r="P4446" s="6">
        <f t="shared" si="366"/>
        <v>0</v>
      </c>
      <c r="R4446" s="6">
        <f t="shared" si="367"/>
        <v>0</v>
      </c>
      <c r="S4446" s="57">
        <f t="shared" si="370"/>
        <v>0</v>
      </c>
      <c r="T4446" s="6">
        <f>Table1[[#This Row],[Volume in Units]]*Table1[[#This Row],[Price SDG/Unit]]</f>
        <v>0</v>
      </c>
      <c r="U4446" s="57">
        <f>Table1[[#This Row],[Volume MT/Head]]*Table1[[#This Row],[Price USD/(MT/Head)]]</f>
        <v>0</v>
      </c>
      <c r="W4446" s="28">
        <f>Table1[[#This Row],[Commission SDG/MT]]*Table1[[#This Row],[Volume in Units]]</f>
        <v>0</v>
      </c>
      <c r="Y4446" s="28">
        <f t="shared" si="368"/>
        <v>0</v>
      </c>
      <c r="Z4446" s="6">
        <f>IFERROR((Table1[[#This Row],[Total Cost SDG]]/Table1[[#This Row],[Volume MT/Head]]),0)</f>
        <v>0</v>
      </c>
      <c r="AA4446" s="57" t="e">
        <f t="shared" si="369"/>
        <v>#DIV/0!</v>
      </c>
      <c r="AB4446" s="57">
        <f>IFERROR((Table1[[#This Row],[Total Cost USD]]/Table1[[#This Row],[Volume MT/Head]]),0)</f>
        <v>0</v>
      </c>
      <c r="AD4446" s="6">
        <f>Table1[[#This Row],[Volume MT/Head]]-Table1[[#This Row],[Delivered MT]]</f>
        <v>0</v>
      </c>
      <c r="AE4446" s="6">
        <f>Table1[[#This Row],[Delivered MT]]*Table1[[#This Row],[Average Cost SDG/MT]]</f>
        <v>0</v>
      </c>
    </row>
    <row r="4447" spans="1:31" hidden="1" x14ac:dyDescent="0.2">
      <c r="A4447" s="1">
        <v>4458</v>
      </c>
      <c r="P4447" s="6">
        <f t="shared" si="366"/>
        <v>0</v>
      </c>
      <c r="R4447" s="6">
        <f t="shared" si="367"/>
        <v>0</v>
      </c>
      <c r="S4447" s="57">
        <f t="shared" si="370"/>
        <v>0</v>
      </c>
      <c r="T4447" s="6">
        <f>Table1[[#This Row],[Volume in Units]]*Table1[[#This Row],[Price SDG/Unit]]</f>
        <v>0</v>
      </c>
      <c r="U4447" s="57">
        <f>Table1[[#This Row],[Volume MT/Head]]*Table1[[#This Row],[Price USD/(MT/Head)]]</f>
        <v>0</v>
      </c>
      <c r="W4447" s="28">
        <f>Table1[[#This Row],[Commission SDG/MT]]*Table1[[#This Row],[Volume in Units]]</f>
        <v>0</v>
      </c>
      <c r="Y4447" s="28">
        <f t="shared" si="368"/>
        <v>0</v>
      </c>
      <c r="Z4447" s="6">
        <f>IFERROR((Table1[[#This Row],[Total Cost SDG]]/Table1[[#This Row],[Volume MT/Head]]),0)</f>
        <v>0</v>
      </c>
      <c r="AA4447" s="57" t="e">
        <f t="shared" si="369"/>
        <v>#DIV/0!</v>
      </c>
      <c r="AB4447" s="57">
        <f>IFERROR((Table1[[#This Row],[Total Cost USD]]/Table1[[#This Row],[Volume MT/Head]]),0)</f>
        <v>0</v>
      </c>
      <c r="AD4447" s="6">
        <f>Table1[[#This Row],[Volume MT/Head]]-Table1[[#This Row],[Delivered MT]]</f>
        <v>0</v>
      </c>
      <c r="AE4447" s="6">
        <f>Table1[[#This Row],[Delivered MT]]*Table1[[#This Row],[Average Cost SDG/MT]]</f>
        <v>0</v>
      </c>
    </row>
    <row r="4448" spans="1:31" hidden="1" x14ac:dyDescent="0.2">
      <c r="A4448" s="1">
        <v>4459</v>
      </c>
      <c r="P4448" s="6">
        <f t="shared" si="366"/>
        <v>0</v>
      </c>
      <c r="R4448" s="6">
        <f t="shared" si="367"/>
        <v>0</v>
      </c>
      <c r="S4448" s="57">
        <f t="shared" si="370"/>
        <v>0</v>
      </c>
      <c r="T4448" s="6">
        <f>Table1[[#This Row],[Volume in Units]]*Table1[[#This Row],[Price SDG/Unit]]</f>
        <v>0</v>
      </c>
      <c r="U4448" s="57">
        <f>Table1[[#This Row],[Volume MT/Head]]*Table1[[#This Row],[Price USD/(MT/Head)]]</f>
        <v>0</v>
      </c>
      <c r="W4448" s="28">
        <f>Table1[[#This Row],[Commission SDG/MT]]*Table1[[#This Row],[Volume in Units]]</f>
        <v>0</v>
      </c>
      <c r="Y4448" s="28">
        <f t="shared" si="368"/>
        <v>0</v>
      </c>
      <c r="Z4448" s="6">
        <f>IFERROR((Table1[[#This Row],[Total Cost SDG]]/Table1[[#This Row],[Volume MT/Head]]),0)</f>
        <v>0</v>
      </c>
      <c r="AA4448" s="57" t="e">
        <f t="shared" si="369"/>
        <v>#DIV/0!</v>
      </c>
      <c r="AB4448" s="57">
        <f>IFERROR((Table1[[#This Row],[Total Cost USD]]/Table1[[#This Row],[Volume MT/Head]]),0)</f>
        <v>0</v>
      </c>
      <c r="AD4448" s="6">
        <f>Table1[[#This Row],[Volume MT/Head]]-Table1[[#This Row],[Delivered MT]]</f>
        <v>0</v>
      </c>
      <c r="AE4448" s="6">
        <f>Table1[[#This Row],[Delivered MT]]*Table1[[#This Row],[Average Cost SDG/MT]]</f>
        <v>0</v>
      </c>
    </row>
    <row r="4449" spans="1:31" hidden="1" x14ac:dyDescent="0.2">
      <c r="A4449" s="1">
        <v>4460</v>
      </c>
      <c r="P4449" s="6">
        <f t="shared" si="366"/>
        <v>0</v>
      </c>
      <c r="R4449" s="6">
        <f t="shared" si="367"/>
        <v>0</v>
      </c>
      <c r="S4449" s="57">
        <f t="shared" si="370"/>
        <v>0</v>
      </c>
      <c r="T4449" s="6">
        <f>Table1[[#This Row],[Volume in Units]]*Table1[[#This Row],[Price SDG/Unit]]</f>
        <v>0</v>
      </c>
      <c r="U4449" s="57">
        <f>Table1[[#This Row],[Volume MT/Head]]*Table1[[#This Row],[Price USD/(MT/Head)]]</f>
        <v>0</v>
      </c>
      <c r="W4449" s="28">
        <f>Table1[[#This Row],[Commission SDG/MT]]*Table1[[#This Row],[Volume in Units]]</f>
        <v>0</v>
      </c>
      <c r="Y4449" s="28">
        <f t="shared" si="368"/>
        <v>0</v>
      </c>
      <c r="Z4449" s="6">
        <f>IFERROR((Table1[[#This Row],[Total Cost SDG]]/Table1[[#This Row],[Volume MT/Head]]),0)</f>
        <v>0</v>
      </c>
      <c r="AA4449" s="57" t="e">
        <f t="shared" si="369"/>
        <v>#DIV/0!</v>
      </c>
      <c r="AB4449" s="57">
        <f>IFERROR((Table1[[#This Row],[Total Cost USD]]/Table1[[#This Row],[Volume MT/Head]]),0)</f>
        <v>0</v>
      </c>
      <c r="AD4449" s="6">
        <f>Table1[[#This Row],[Volume MT/Head]]-Table1[[#This Row],[Delivered MT]]</f>
        <v>0</v>
      </c>
      <c r="AE4449" s="6">
        <f>Table1[[#This Row],[Delivered MT]]*Table1[[#This Row],[Average Cost SDG/MT]]</f>
        <v>0</v>
      </c>
    </row>
    <row r="4450" spans="1:31" hidden="1" x14ac:dyDescent="0.2">
      <c r="A4450" s="1">
        <v>4461</v>
      </c>
      <c r="P4450" s="6">
        <f t="shared" si="366"/>
        <v>0</v>
      </c>
      <c r="R4450" s="6">
        <f t="shared" si="367"/>
        <v>0</v>
      </c>
      <c r="S4450" s="57">
        <f t="shared" si="370"/>
        <v>0</v>
      </c>
      <c r="T4450" s="6">
        <f>Table1[[#This Row],[Volume in Units]]*Table1[[#This Row],[Price SDG/Unit]]</f>
        <v>0</v>
      </c>
      <c r="U4450" s="57">
        <f>Table1[[#This Row],[Volume MT/Head]]*Table1[[#This Row],[Price USD/(MT/Head)]]</f>
        <v>0</v>
      </c>
      <c r="W4450" s="28">
        <f>Table1[[#This Row],[Commission SDG/MT]]*Table1[[#This Row],[Volume in Units]]</f>
        <v>0</v>
      </c>
      <c r="Y4450" s="28">
        <f t="shared" si="368"/>
        <v>0</v>
      </c>
      <c r="Z4450" s="6">
        <f>IFERROR((Table1[[#This Row],[Total Cost SDG]]/Table1[[#This Row],[Volume MT/Head]]),0)</f>
        <v>0</v>
      </c>
      <c r="AA4450" s="57" t="e">
        <f t="shared" si="369"/>
        <v>#DIV/0!</v>
      </c>
      <c r="AB4450" s="57">
        <f>IFERROR((Table1[[#This Row],[Total Cost USD]]/Table1[[#This Row],[Volume MT/Head]]),0)</f>
        <v>0</v>
      </c>
      <c r="AD4450" s="6">
        <f>Table1[[#This Row],[Volume MT/Head]]-Table1[[#This Row],[Delivered MT]]</f>
        <v>0</v>
      </c>
      <c r="AE4450" s="6">
        <f>Table1[[#This Row],[Delivered MT]]*Table1[[#This Row],[Average Cost SDG/MT]]</f>
        <v>0</v>
      </c>
    </row>
    <row r="4451" spans="1:31" hidden="1" x14ac:dyDescent="0.2">
      <c r="A4451" s="1">
        <v>4462</v>
      </c>
      <c r="P4451" s="6">
        <f t="shared" si="366"/>
        <v>0</v>
      </c>
      <c r="R4451" s="6">
        <f t="shared" si="367"/>
        <v>0</v>
      </c>
      <c r="S4451" s="57">
        <f t="shared" si="370"/>
        <v>0</v>
      </c>
      <c r="T4451" s="6">
        <f>Table1[[#This Row],[Volume in Units]]*Table1[[#This Row],[Price SDG/Unit]]</f>
        <v>0</v>
      </c>
      <c r="U4451" s="57">
        <f>Table1[[#This Row],[Volume MT/Head]]*Table1[[#This Row],[Price USD/(MT/Head)]]</f>
        <v>0</v>
      </c>
      <c r="W4451" s="28">
        <f>Table1[[#This Row],[Commission SDG/MT]]*Table1[[#This Row],[Volume in Units]]</f>
        <v>0</v>
      </c>
      <c r="Y4451" s="28">
        <f t="shared" si="368"/>
        <v>0</v>
      </c>
      <c r="Z4451" s="6">
        <f>IFERROR((Table1[[#This Row],[Total Cost SDG]]/Table1[[#This Row],[Volume MT/Head]]),0)</f>
        <v>0</v>
      </c>
      <c r="AA4451" s="57" t="e">
        <f t="shared" si="369"/>
        <v>#DIV/0!</v>
      </c>
      <c r="AB4451" s="57">
        <f>IFERROR((Table1[[#This Row],[Total Cost USD]]/Table1[[#This Row],[Volume MT/Head]]),0)</f>
        <v>0</v>
      </c>
      <c r="AD4451" s="6">
        <f>Table1[[#This Row],[Volume MT/Head]]-Table1[[#This Row],[Delivered MT]]</f>
        <v>0</v>
      </c>
      <c r="AE4451" s="6">
        <f>Table1[[#This Row],[Delivered MT]]*Table1[[#This Row],[Average Cost SDG/MT]]</f>
        <v>0</v>
      </c>
    </row>
    <row r="4452" spans="1:31" hidden="1" x14ac:dyDescent="0.2">
      <c r="A4452" s="1">
        <v>4463</v>
      </c>
      <c r="P4452" s="6">
        <f t="shared" si="366"/>
        <v>0</v>
      </c>
      <c r="R4452" s="6">
        <f t="shared" si="367"/>
        <v>0</v>
      </c>
      <c r="S4452" s="57">
        <f t="shared" si="370"/>
        <v>0</v>
      </c>
      <c r="T4452" s="6">
        <f>Table1[[#This Row],[Volume in Units]]*Table1[[#This Row],[Price SDG/Unit]]</f>
        <v>0</v>
      </c>
      <c r="U4452" s="57">
        <f>Table1[[#This Row],[Volume MT/Head]]*Table1[[#This Row],[Price USD/(MT/Head)]]</f>
        <v>0</v>
      </c>
      <c r="W4452" s="28">
        <f>Table1[[#This Row],[Commission SDG/MT]]*Table1[[#This Row],[Volume in Units]]</f>
        <v>0</v>
      </c>
      <c r="Y4452" s="28">
        <f t="shared" si="368"/>
        <v>0</v>
      </c>
      <c r="Z4452" s="6">
        <f>IFERROR((Table1[[#This Row],[Total Cost SDG]]/Table1[[#This Row],[Volume MT/Head]]),0)</f>
        <v>0</v>
      </c>
      <c r="AA4452" s="57" t="e">
        <f t="shared" si="369"/>
        <v>#DIV/0!</v>
      </c>
      <c r="AB4452" s="57">
        <f>IFERROR((Table1[[#This Row],[Total Cost USD]]/Table1[[#This Row],[Volume MT/Head]]),0)</f>
        <v>0</v>
      </c>
      <c r="AD4452" s="6">
        <f>Table1[[#This Row],[Volume MT/Head]]-Table1[[#This Row],[Delivered MT]]</f>
        <v>0</v>
      </c>
      <c r="AE4452" s="6">
        <f>Table1[[#This Row],[Delivered MT]]*Table1[[#This Row],[Average Cost SDG/MT]]</f>
        <v>0</v>
      </c>
    </row>
    <row r="4453" spans="1:31" hidden="1" x14ac:dyDescent="0.2">
      <c r="A4453" s="1">
        <v>4464</v>
      </c>
      <c r="P4453" s="6">
        <f t="shared" si="366"/>
        <v>0</v>
      </c>
      <c r="R4453" s="6">
        <f t="shared" si="367"/>
        <v>0</v>
      </c>
      <c r="S4453" s="57">
        <f t="shared" si="370"/>
        <v>0</v>
      </c>
      <c r="T4453" s="6">
        <f>Table1[[#This Row],[Volume in Units]]*Table1[[#This Row],[Price SDG/Unit]]</f>
        <v>0</v>
      </c>
      <c r="U4453" s="57">
        <f>Table1[[#This Row],[Volume MT/Head]]*Table1[[#This Row],[Price USD/(MT/Head)]]</f>
        <v>0</v>
      </c>
      <c r="W4453" s="28">
        <f>Table1[[#This Row],[Commission SDG/MT]]*Table1[[#This Row],[Volume in Units]]</f>
        <v>0</v>
      </c>
      <c r="Y4453" s="28">
        <f t="shared" si="368"/>
        <v>0</v>
      </c>
      <c r="Z4453" s="6">
        <f>IFERROR((Table1[[#This Row],[Total Cost SDG]]/Table1[[#This Row],[Volume MT/Head]]),0)</f>
        <v>0</v>
      </c>
      <c r="AA4453" s="57" t="e">
        <f t="shared" si="369"/>
        <v>#DIV/0!</v>
      </c>
      <c r="AB4453" s="57">
        <f>IFERROR((Table1[[#This Row],[Total Cost USD]]/Table1[[#This Row],[Volume MT/Head]]),0)</f>
        <v>0</v>
      </c>
      <c r="AD4453" s="6">
        <f>Table1[[#This Row],[Volume MT/Head]]-Table1[[#This Row],[Delivered MT]]</f>
        <v>0</v>
      </c>
      <c r="AE4453" s="6">
        <f>Table1[[#This Row],[Delivered MT]]*Table1[[#This Row],[Average Cost SDG/MT]]</f>
        <v>0</v>
      </c>
    </row>
    <row r="4454" spans="1:31" hidden="1" x14ac:dyDescent="0.2">
      <c r="A4454" s="1">
        <v>4465</v>
      </c>
      <c r="P4454" s="6">
        <f t="shared" si="366"/>
        <v>0</v>
      </c>
      <c r="R4454" s="6">
        <f t="shared" si="367"/>
        <v>0</v>
      </c>
      <c r="S4454" s="57">
        <f t="shared" si="370"/>
        <v>0</v>
      </c>
      <c r="T4454" s="6">
        <f>Table1[[#This Row],[Volume in Units]]*Table1[[#This Row],[Price SDG/Unit]]</f>
        <v>0</v>
      </c>
      <c r="U4454" s="57">
        <f>Table1[[#This Row],[Volume MT/Head]]*Table1[[#This Row],[Price USD/(MT/Head)]]</f>
        <v>0</v>
      </c>
      <c r="W4454" s="28">
        <f>Table1[[#This Row],[Commission SDG/MT]]*Table1[[#This Row],[Volume in Units]]</f>
        <v>0</v>
      </c>
      <c r="Y4454" s="28">
        <f t="shared" si="368"/>
        <v>0</v>
      </c>
      <c r="Z4454" s="6">
        <f>IFERROR((Table1[[#This Row],[Total Cost SDG]]/Table1[[#This Row],[Volume MT/Head]]),0)</f>
        <v>0</v>
      </c>
      <c r="AA4454" s="57" t="e">
        <f t="shared" si="369"/>
        <v>#DIV/0!</v>
      </c>
      <c r="AB4454" s="57">
        <f>IFERROR((Table1[[#This Row],[Total Cost USD]]/Table1[[#This Row],[Volume MT/Head]]),0)</f>
        <v>0</v>
      </c>
      <c r="AD4454" s="6">
        <f>Table1[[#This Row],[Volume MT/Head]]-Table1[[#This Row],[Delivered MT]]</f>
        <v>0</v>
      </c>
      <c r="AE4454" s="6">
        <f>Table1[[#This Row],[Delivered MT]]*Table1[[#This Row],[Average Cost SDG/MT]]</f>
        <v>0</v>
      </c>
    </row>
    <row r="4455" spans="1:31" hidden="1" x14ac:dyDescent="0.2">
      <c r="A4455" s="1">
        <v>4466</v>
      </c>
      <c r="P4455" s="6">
        <f t="shared" si="366"/>
        <v>0</v>
      </c>
      <c r="R4455" s="6">
        <f t="shared" si="367"/>
        <v>0</v>
      </c>
      <c r="S4455" s="57">
        <f t="shared" si="370"/>
        <v>0</v>
      </c>
      <c r="T4455" s="6">
        <f>Table1[[#This Row],[Volume in Units]]*Table1[[#This Row],[Price SDG/Unit]]</f>
        <v>0</v>
      </c>
      <c r="U4455" s="57">
        <f>Table1[[#This Row],[Volume MT/Head]]*Table1[[#This Row],[Price USD/(MT/Head)]]</f>
        <v>0</v>
      </c>
      <c r="W4455" s="28">
        <f>Table1[[#This Row],[Commission SDG/MT]]*Table1[[#This Row],[Volume in Units]]</f>
        <v>0</v>
      </c>
      <c r="Y4455" s="28">
        <f t="shared" si="368"/>
        <v>0</v>
      </c>
      <c r="Z4455" s="6">
        <f>IFERROR((Table1[[#This Row],[Total Cost SDG]]/Table1[[#This Row],[Volume MT/Head]]),0)</f>
        <v>0</v>
      </c>
      <c r="AA4455" s="57" t="e">
        <f t="shared" si="369"/>
        <v>#DIV/0!</v>
      </c>
      <c r="AB4455" s="57">
        <f>IFERROR((Table1[[#This Row],[Total Cost USD]]/Table1[[#This Row],[Volume MT/Head]]),0)</f>
        <v>0</v>
      </c>
      <c r="AD4455" s="6">
        <f>Table1[[#This Row],[Volume MT/Head]]-Table1[[#This Row],[Delivered MT]]</f>
        <v>0</v>
      </c>
      <c r="AE4455" s="6">
        <f>Table1[[#This Row],[Delivered MT]]*Table1[[#This Row],[Average Cost SDG/MT]]</f>
        <v>0</v>
      </c>
    </row>
    <row r="4456" spans="1:31" hidden="1" x14ac:dyDescent="0.2">
      <c r="A4456" s="1">
        <v>4467</v>
      </c>
      <c r="P4456" s="6">
        <f t="shared" si="366"/>
        <v>0</v>
      </c>
      <c r="R4456" s="6">
        <f t="shared" si="367"/>
        <v>0</v>
      </c>
      <c r="S4456" s="57">
        <f t="shared" si="370"/>
        <v>0</v>
      </c>
      <c r="T4456" s="6">
        <f>Table1[[#This Row],[Volume in Units]]*Table1[[#This Row],[Price SDG/Unit]]</f>
        <v>0</v>
      </c>
      <c r="U4456" s="57">
        <f>Table1[[#This Row],[Volume MT/Head]]*Table1[[#This Row],[Price USD/(MT/Head)]]</f>
        <v>0</v>
      </c>
      <c r="W4456" s="28">
        <f>Table1[[#This Row],[Commission SDG/MT]]*Table1[[#This Row],[Volume in Units]]</f>
        <v>0</v>
      </c>
      <c r="Y4456" s="28">
        <f t="shared" si="368"/>
        <v>0</v>
      </c>
      <c r="Z4456" s="6">
        <f>IFERROR((Table1[[#This Row],[Total Cost SDG]]/Table1[[#This Row],[Volume MT/Head]]),0)</f>
        <v>0</v>
      </c>
      <c r="AA4456" s="57" t="e">
        <f t="shared" si="369"/>
        <v>#DIV/0!</v>
      </c>
      <c r="AB4456" s="57">
        <f>IFERROR((Table1[[#This Row],[Total Cost USD]]/Table1[[#This Row],[Volume MT/Head]]),0)</f>
        <v>0</v>
      </c>
      <c r="AD4456" s="6">
        <f>Table1[[#This Row],[Volume MT/Head]]-Table1[[#This Row],[Delivered MT]]</f>
        <v>0</v>
      </c>
      <c r="AE4456" s="6">
        <f>Table1[[#This Row],[Delivered MT]]*Table1[[#This Row],[Average Cost SDG/MT]]</f>
        <v>0</v>
      </c>
    </row>
    <row r="4457" spans="1:31" hidden="1" x14ac:dyDescent="0.2">
      <c r="A4457" s="1">
        <v>4468</v>
      </c>
      <c r="P4457" s="6">
        <f t="shared" si="366"/>
        <v>0</v>
      </c>
      <c r="R4457" s="6">
        <f t="shared" si="367"/>
        <v>0</v>
      </c>
      <c r="S4457" s="57">
        <f t="shared" si="370"/>
        <v>0</v>
      </c>
      <c r="T4457" s="6">
        <f>Table1[[#This Row],[Volume in Units]]*Table1[[#This Row],[Price SDG/Unit]]</f>
        <v>0</v>
      </c>
      <c r="U4457" s="57">
        <f>Table1[[#This Row],[Volume MT/Head]]*Table1[[#This Row],[Price USD/(MT/Head)]]</f>
        <v>0</v>
      </c>
      <c r="W4457" s="28">
        <f>Table1[[#This Row],[Commission SDG/MT]]*Table1[[#This Row],[Volume in Units]]</f>
        <v>0</v>
      </c>
      <c r="Y4457" s="28">
        <f t="shared" si="368"/>
        <v>0</v>
      </c>
      <c r="Z4457" s="6">
        <f>IFERROR((Table1[[#This Row],[Total Cost SDG]]/Table1[[#This Row],[Volume MT/Head]]),0)</f>
        <v>0</v>
      </c>
      <c r="AA4457" s="57" t="e">
        <f t="shared" si="369"/>
        <v>#DIV/0!</v>
      </c>
      <c r="AB4457" s="57">
        <f>IFERROR((Table1[[#This Row],[Total Cost USD]]/Table1[[#This Row],[Volume MT/Head]]),0)</f>
        <v>0</v>
      </c>
      <c r="AD4457" s="6">
        <f>Table1[[#This Row],[Volume MT/Head]]-Table1[[#This Row],[Delivered MT]]</f>
        <v>0</v>
      </c>
      <c r="AE4457" s="6">
        <f>Table1[[#This Row],[Delivered MT]]*Table1[[#This Row],[Average Cost SDG/MT]]</f>
        <v>0</v>
      </c>
    </row>
    <row r="4458" spans="1:31" hidden="1" x14ac:dyDescent="0.2">
      <c r="A4458" s="1">
        <v>4469</v>
      </c>
      <c r="P4458" s="6">
        <f t="shared" si="366"/>
        <v>0</v>
      </c>
      <c r="R4458" s="6">
        <f t="shared" si="367"/>
        <v>0</v>
      </c>
      <c r="S4458" s="57">
        <f t="shared" si="370"/>
        <v>0</v>
      </c>
      <c r="T4458" s="6">
        <f>Table1[[#This Row],[Volume in Units]]*Table1[[#This Row],[Price SDG/Unit]]</f>
        <v>0</v>
      </c>
      <c r="U4458" s="57">
        <f>Table1[[#This Row],[Volume MT/Head]]*Table1[[#This Row],[Price USD/(MT/Head)]]</f>
        <v>0</v>
      </c>
      <c r="W4458" s="28">
        <f>Table1[[#This Row],[Commission SDG/MT]]*Table1[[#This Row],[Volume in Units]]</f>
        <v>0</v>
      </c>
      <c r="Y4458" s="28">
        <f t="shared" si="368"/>
        <v>0</v>
      </c>
      <c r="Z4458" s="6">
        <f>IFERROR((Table1[[#This Row],[Total Cost SDG]]/Table1[[#This Row],[Volume MT/Head]]),0)</f>
        <v>0</v>
      </c>
      <c r="AA4458" s="57" t="e">
        <f t="shared" si="369"/>
        <v>#DIV/0!</v>
      </c>
      <c r="AB4458" s="57">
        <f>IFERROR((Table1[[#This Row],[Total Cost USD]]/Table1[[#This Row],[Volume MT/Head]]),0)</f>
        <v>0</v>
      </c>
      <c r="AD4458" s="6">
        <f>Table1[[#This Row],[Volume MT/Head]]-Table1[[#This Row],[Delivered MT]]</f>
        <v>0</v>
      </c>
      <c r="AE4458" s="6">
        <f>Table1[[#This Row],[Delivered MT]]*Table1[[#This Row],[Average Cost SDG/MT]]</f>
        <v>0</v>
      </c>
    </row>
    <row r="4459" spans="1:31" hidden="1" x14ac:dyDescent="0.2">
      <c r="A4459" s="1">
        <v>4470</v>
      </c>
      <c r="P4459" s="6">
        <f t="shared" si="366"/>
        <v>0</v>
      </c>
      <c r="R4459" s="6">
        <f t="shared" si="367"/>
        <v>0</v>
      </c>
      <c r="S4459" s="57">
        <f t="shared" si="370"/>
        <v>0</v>
      </c>
      <c r="T4459" s="6">
        <f>Table1[[#This Row],[Volume in Units]]*Table1[[#This Row],[Price SDG/Unit]]</f>
        <v>0</v>
      </c>
      <c r="U4459" s="57">
        <f>Table1[[#This Row],[Volume MT/Head]]*Table1[[#This Row],[Price USD/(MT/Head)]]</f>
        <v>0</v>
      </c>
      <c r="W4459" s="28">
        <f>Table1[[#This Row],[Commission SDG/MT]]*Table1[[#This Row],[Volume in Units]]</f>
        <v>0</v>
      </c>
      <c r="Y4459" s="28">
        <f t="shared" si="368"/>
        <v>0</v>
      </c>
      <c r="Z4459" s="6">
        <f>IFERROR((Table1[[#This Row],[Total Cost SDG]]/Table1[[#This Row],[Volume MT/Head]]),0)</f>
        <v>0</v>
      </c>
      <c r="AA4459" s="57" t="e">
        <f t="shared" si="369"/>
        <v>#DIV/0!</v>
      </c>
      <c r="AB4459" s="57">
        <f>IFERROR((Table1[[#This Row],[Total Cost USD]]/Table1[[#This Row],[Volume MT/Head]]),0)</f>
        <v>0</v>
      </c>
      <c r="AD4459" s="6">
        <f>Table1[[#This Row],[Volume MT/Head]]-Table1[[#This Row],[Delivered MT]]</f>
        <v>0</v>
      </c>
      <c r="AE4459" s="6">
        <f>Table1[[#This Row],[Delivered MT]]*Table1[[#This Row],[Average Cost SDG/MT]]</f>
        <v>0</v>
      </c>
    </row>
    <row r="4460" spans="1:31" hidden="1" x14ac:dyDescent="0.2">
      <c r="A4460" s="1">
        <v>4471</v>
      </c>
      <c r="P4460" s="6">
        <f t="shared" si="366"/>
        <v>0</v>
      </c>
      <c r="R4460" s="6">
        <f t="shared" si="367"/>
        <v>0</v>
      </c>
      <c r="S4460" s="57">
        <f t="shared" si="370"/>
        <v>0</v>
      </c>
      <c r="T4460" s="6">
        <f>Table1[[#This Row],[Volume in Units]]*Table1[[#This Row],[Price SDG/Unit]]</f>
        <v>0</v>
      </c>
      <c r="U4460" s="57">
        <f>Table1[[#This Row],[Volume MT/Head]]*Table1[[#This Row],[Price USD/(MT/Head)]]</f>
        <v>0</v>
      </c>
      <c r="W4460" s="28">
        <f>Table1[[#This Row],[Commission SDG/MT]]*Table1[[#This Row],[Volume in Units]]</f>
        <v>0</v>
      </c>
      <c r="Y4460" s="28">
        <f t="shared" si="368"/>
        <v>0</v>
      </c>
      <c r="Z4460" s="6">
        <f>IFERROR((Table1[[#This Row],[Total Cost SDG]]/Table1[[#This Row],[Volume MT/Head]]),0)</f>
        <v>0</v>
      </c>
      <c r="AA4460" s="57" t="e">
        <f t="shared" si="369"/>
        <v>#DIV/0!</v>
      </c>
      <c r="AB4460" s="57">
        <f>IFERROR((Table1[[#This Row],[Total Cost USD]]/Table1[[#This Row],[Volume MT/Head]]),0)</f>
        <v>0</v>
      </c>
      <c r="AD4460" s="6">
        <f>Table1[[#This Row],[Volume MT/Head]]-Table1[[#This Row],[Delivered MT]]</f>
        <v>0</v>
      </c>
      <c r="AE4460" s="6">
        <f>Table1[[#This Row],[Delivered MT]]*Table1[[#This Row],[Average Cost SDG/MT]]</f>
        <v>0</v>
      </c>
    </row>
    <row r="4461" spans="1:31" hidden="1" x14ac:dyDescent="0.2">
      <c r="A4461" s="1">
        <v>4472</v>
      </c>
      <c r="P4461" s="6">
        <f t="shared" si="366"/>
        <v>0</v>
      </c>
      <c r="R4461" s="6">
        <f t="shared" si="367"/>
        <v>0</v>
      </c>
      <c r="S4461" s="57">
        <f t="shared" si="370"/>
        <v>0</v>
      </c>
      <c r="T4461" s="6">
        <f>Table1[[#This Row],[Volume in Units]]*Table1[[#This Row],[Price SDG/Unit]]</f>
        <v>0</v>
      </c>
      <c r="U4461" s="57">
        <f>Table1[[#This Row],[Volume MT/Head]]*Table1[[#This Row],[Price USD/(MT/Head)]]</f>
        <v>0</v>
      </c>
      <c r="W4461" s="28">
        <f>Table1[[#This Row],[Commission SDG/MT]]*Table1[[#This Row],[Volume in Units]]</f>
        <v>0</v>
      </c>
      <c r="Y4461" s="28">
        <f t="shared" si="368"/>
        <v>0</v>
      </c>
      <c r="Z4461" s="6">
        <f>IFERROR((Table1[[#This Row],[Total Cost SDG]]/Table1[[#This Row],[Volume MT/Head]]),0)</f>
        <v>0</v>
      </c>
      <c r="AA4461" s="57" t="e">
        <f t="shared" si="369"/>
        <v>#DIV/0!</v>
      </c>
      <c r="AB4461" s="57">
        <f>IFERROR((Table1[[#This Row],[Total Cost USD]]/Table1[[#This Row],[Volume MT/Head]]),0)</f>
        <v>0</v>
      </c>
      <c r="AD4461" s="6">
        <f>Table1[[#This Row],[Volume MT/Head]]-Table1[[#This Row],[Delivered MT]]</f>
        <v>0</v>
      </c>
      <c r="AE4461" s="6">
        <f>Table1[[#This Row],[Delivered MT]]*Table1[[#This Row],[Average Cost SDG/MT]]</f>
        <v>0</v>
      </c>
    </row>
    <row r="4462" spans="1:31" hidden="1" x14ac:dyDescent="0.2">
      <c r="A4462" s="1">
        <v>4473</v>
      </c>
      <c r="P4462" s="6">
        <f t="shared" si="366"/>
        <v>0</v>
      </c>
      <c r="R4462" s="6">
        <f t="shared" si="367"/>
        <v>0</v>
      </c>
      <c r="S4462" s="57">
        <f t="shared" si="370"/>
        <v>0</v>
      </c>
      <c r="T4462" s="6">
        <f>Table1[[#This Row],[Volume in Units]]*Table1[[#This Row],[Price SDG/Unit]]</f>
        <v>0</v>
      </c>
      <c r="U4462" s="57">
        <f>Table1[[#This Row],[Volume MT/Head]]*Table1[[#This Row],[Price USD/(MT/Head)]]</f>
        <v>0</v>
      </c>
      <c r="W4462" s="28">
        <f>Table1[[#This Row],[Commission SDG/MT]]*Table1[[#This Row],[Volume in Units]]</f>
        <v>0</v>
      </c>
      <c r="Y4462" s="28">
        <f t="shared" si="368"/>
        <v>0</v>
      </c>
      <c r="Z4462" s="6">
        <f>IFERROR((Table1[[#This Row],[Total Cost SDG]]/Table1[[#This Row],[Volume MT/Head]]),0)</f>
        <v>0</v>
      </c>
      <c r="AA4462" s="57" t="e">
        <f t="shared" si="369"/>
        <v>#DIV/0!</v>
      </c>
      <c r="AB4462" s="57">
        <f>IFERROR((Table1[[#This Row],[Total Cost USD]]/Table1[[#This Row],[Volume MT/Head]]),0)</f>
        <v>0</v>
      </c>
      <c r="AD4462" s="6">
        <f>Table1[[#This Row],[Volume MT/Head]]-Table1[[#This Row],[Delivered MT]]</f>
        <v>0</v>
      </c>
      <c r="AE4462" s="6">
        <f>Table1[[#This Row],[Delivered MT]]*Table1[[#This Row],[Average Cost SDG/MT]]</f>
        <v>0</v>
      </c>
    </row>
    <row r="4463" spans="1:31" hidden="1" x14ac:dyDescent="0.2">
      <c r="A4463" s="1">
        <v>4474</v>
      </c>
      <c r="P4463" s="6">
        <f t="shared" si="366"/>
        <v>0</v>
      </c>
      <c r="R4463" s="6">
        <f t="shared" si="367"/>
        <v>0</v>
      </c>
      <c r="S4463" s="57">
        <f t="shared" si="370"/>
        <v>0</v>
      </c>
      <c r="T4463" s="6">
        <f>Table1[[#This Row],[Volume in Units]]*Table1[[#This Row],[Price SDG/Unit]]</f>
        <v>0</v>
      </c>
      <c r="U4463" s="57">
        <f>Table1[[#This Row],[Volume MT/Head]]*Table1[[#This Row],[Price USD/(MT/Head)]]</f>
        <v>0</v>
      </c>
      <c r="W4463" s="28">
        <f>Table1[[#This Row],[Commission SDG/MT]]*Table1[[#This Row],[Volume in Units]]</f>
        <v>0</v>
      </c>
      <c r="Y4463" s="28">
        <f t="shared" si="368"/>
        <v>0</v>
      </c>
      <c r="Z4463" s="6">
        <f>IFERROR((Table1[[#This Row],[Total Cost SDG]]/Table1[[#This Row],[Volume MT/Head]]),0)</f>
        <v>0</v>
      </c>
      <c r="AA4463" s="57" t="e">
        <f t="shared" si="369"/>
        <v>#DIV/0!</v>
      </c>
      <c r="AB4463" s="57">
        <f>IFERROR((Table1[[#This Row],[Total Cost USD]]/Table1[[#This Row],[Volume MT/Head]]),0)</f>
        <v>0</v>
      </c>
      <c r="AD4463" s="6">
        <f>Table1[[#This Row],[Volume MT/Head]]-Table1[[#This Row],[Delivered MT]]</f>
        <v>0</v>
      </c>
      <c r="AE4463" s="6">
        <f>Table1[[#This Row],[Delivered MT]]*Table1[[#This Row],[Average Cost SDG/MT]]</f>
        <v>0</v>
      </c>
    </row>
    <row r="4464" spans="1:31" hidden="1" x14ac:dyDescent="0.2">
      <c r="A4464" s="1">
        <v>4475</v>
      </c>
      <c r="P4464" s="6">
        <f t="shared" si="366"/>
        <v>0</v>
      </c>
      <c r="R4464" s="6">
        <f t="shared" si="367"/>
        <v>0</v>
      </c>
      <c r="S4464" s="57">
        <f t="shared" si="370"/>
        <v>0</v>
      </c>
      <c r="T4464" s="6">
        <f>Table1[[#This Row],[Volume in Units]]*Table1[[#This Row],[Price SDG/Unit]]</f>
        <v>0</v>
      </c>
      <c r="U4464" s="57">
        <f>Table1[[#This Row],[Volume MT/Head]]*Table1[[#This Row],[Price USD/(MT/Head)]]</f>
        <v>0</v>
      </c>
      <c r="W4464" s="28">
        <f>Table1[[#This Row],[Commission SDG/MT]]*Table1[[#This Row],[Volume in Units]]</f>
        <v>0</v>
      </c>
      <c r="Y4464" s="28">
        <f t="shared" si="368"/>
        <v>0</v>
      </c>
      <c r="Z4464" s="6">
        <f>IFERROR((Table1[[#This Row],[Total Cost SDG]]/Table1[[#This Row],[Volume MT/Head]]),0)</f>
        <v>0</v>
      </c>
      <c r="AA4464" s="57" t="e">
        <f t="shared" si="369"/>
        <v>#DIV/0!</v>
      </c>
      <c r="AB4464" s="57">
        <f>IFERROR((Table1[[#This Row],[Total Cost USD]]/Table1[[#This Row],[Volume MT/Head]]),0)</f>
        <v>0</v>
      </c>
      <c r="AD4464" s="6">
        <f>Table1[[#This Row],[Volume MT/Head]]-Table1[[#This Row],[Delivered MT]]</f>
        <v>0</v>
      </c>
      <c r="AE4464" s="6">
        <f>Table1[[#This Row],[Delivered MT]]*Table1[[#This Row],[Average Cost SDG/MT]]</f>
        <v>0</v>
      </c>
    </row>
    <row r="4465" spans="1:31" hidden="1" x14ac:dyDescent="0.2">
      <c r="A4465" s="1">
        <v>4476</v>
      </c>
      <c r="P4465" s="6">
        <f t="shared" si="366"/>
        <v>0</v>
      </c>
      <c r="R4465" s="6">
        <f t="shared" si="367"/>
        <v>0</v>
      </c>
      <c r="S4465" s="57">
        <f t="shared" si="370"/>
        <v>0</v>
      </c>
      <c r="T4465" s="6">
        <f>Table1[[#This Row],[Volume in Units]]*Table1[[#This Row],[Price SDG/Unit]]</f>
        <v>0</v>
      </c>
      <c r="U4465" s="57">
        <f>Table1[[#This Row],[Volume MT/Head]]*Table1[[#This Row],[Price USD/(MT/Head)]]</f>
        <v>0</v>
      </c>
      <c r="W4465" s="28">
        <f>Table1[[#This Row],[Commission SDG/MT]]*Table1[[#This Row],[Volume in Units]]</f>
        <v>0</v>
      </c>
      <c r="Y4465" s="28">
        <f t="shared" si="368"/>
        <v>0</v>
      </c>
      <c r="Z4465" s="6">
        <f>IFERROR((Table1[[#This Row],[Total Cost SDG]]/Table1[[#This Row],[Volume MT/Head]]),0)</f>
        <v>0</v>
      </c>
      <c r="AA4465" s="57" t="e">
        <f t="shared" si="369"/>
        <v>#DIV/0!</v>
      </c>
      <c r="AB4465" s="57">
        <f>IFERROR((Table1[[#This Row],[Total Cost USD]]/Table1[[#This Row],[Volume MT/Head]]),0)</f>
        <v>0</v>
      </c>
      <c r="AD4465" s="6">
        <f>Table1[[#This Row],[Volume MT/Head]]-Table1[[#This Row],[Delivered MT]]</f>
        <v>0</v>
      </c>
      <c r="AE4465" s="6">
        <f>Table1[[#This Row],[Delivered MT]]*Table1[[#This Row],[Average Cost SDG/MT]]</f>
        <v>0</v>
      </c>
    </row>
    <row r="4466" spans="1:31" hidden="1" x14ac:dyDescent="0.2">
      <c r="A4466" s="1">
        <v>4477</v>
      </c>
      <c r="P4466" s="6">
        <f t="shared" si="366"/>
        <v>0</v>
      </c>
      <c r="R4466" s="6">
        <f t="shared" si="367"/>
        <v>0</v>
      </c>
      <c r="S4466" s="57">
        <f t="shared" si="370"/>
        <v>0</v>
      </c>
      <c r="T4466" s="6">
        <f>Table1[[#This Row],[Volume in Units]]*Table1[[#This Row],[Price SDG/Unit]]</f>
        <v>0</v>
      </c>
      <c r="U4466" s="57">
        <f>Table1[[#This Row],[Volume MT/Head]]*Table1[[#This Row],[Price USD/(MT/Head)]]</f>
        <v>0</v>
      </c>
      <c r="W4466" s="28">
        <f>Table1[[#This Row],[Commission SDG/MT]]*Table1[[#This Row],[Volume in Units]]</f>
        <v>0</v>
      </c>
      <c r="Y4466" s="28">
        <f t="shared" si="368"/>
        <v>0</v>
      </c>
      <c r="Z4466" s="6">
        <f>IFERROR((Table1[[#This Row],[Total Cost SDG]]/Table1[[#This Row],[Volume MT/Head]]),0)</f>
        <v>0</v>
      </c>
      <c r="AA4466" s="57" t="e">
        <f t="shared" si="369"/>
        <v>#DIV/0!</v>
      </c>
      <c r="AB4466" s="57">
        <f>IFERROR((Table1[[#This Row],[Total Cost USD]]/Table1[[#This Row],[Volume MT/Head]]),0)</f>
        <v>0</v>
      </c>
      <c r="AD4466" s="6">
        <f>Table1[[#This Row],[Volume MT/Head]]-Table1[[#This Row],[Delivered MT]]</f>
        <v>0</v>
      </c>
      <c r="AE4466" s="6">
        <f>Table1[[#This Row],[Delivered MT]]*Table1[[#This Row],[Average Cost SDG/MT]]</f>
        <v>0</v>
      </c>
    </row>
    <row r="4467" spans="1:31" hidden="1" x14ac:dyDescent="0.2">
      <c r="A4467" s="1">
        <v>4478</v>
      </c>
      <c r="P4467" s="6">
        <f t="shared" si="366"/>
        <v>0</v>
      </c>
      <c r="R4467" s="6">
        <f t="shared" si="367"/>
        <v>0</v>
      </c>
      <c r="S4467" s="57">
        <f t="shared" si="370"/>
        <v>0</v>
      </c>
      <c r="T4467" s="6">
        <f>Table1[[#This Row],[Volume in Units]]*Table1[[#This Row],[Price SDG/Unit]]</f>
        <v>0</v>
      </c>
      <c r="U4467" s="57">
        <f>Table1[[#This Row],[Volume MT/Head]]*Table1[[#This Row],[Price USD/(MT/Head)]]</f>
        <v>0</v>
      </c>
      <c r="W4467" s="28">
        <f>Table1[[#This Row],[Commission SDG/MT]]*Table1[[#This Row],[Volume in Units]]</f>
        <v>0</v>
      </c>
      <c r="Y4467" s="28">
        <f t="shared" si="368"/>
        <v>0</v>
      </c>
      <c r="Z4467" s="6">
        <f>IFERROR((Table1[[#This Row],[Total Cost SDG]]/Table1[[#This Row],[Volume MT/Head]]),0)</f>
        <v>0</v>
      </c>
      <c r="AA4467" s="57" t="e">
        <f t="shared" si="369"/>
        <v>#DIV/0!</v>
      </c>
      <c r="AB4467" s="57">
        <f>IFERROR((Table1[[#This Row],[Total Cost USD]]/Table1[[#This Row],[Volume MT/Head]]),0)</f>
        <v>0</v>
      </c>
      <c r="AD4467" s="6">
        <f>Table1[[#This Row],[Volume MT/Head]]-Table1[[#This Row],[Delivered MT]]</f>
        <v>0</v>
      </c>
      <c r="AE4467" s="6">
        <f>Table1[[#This Row],[Delivered MT]]*Table1[[#This Row],[Average Cost SDG/MT]]</f>
        <v>0</v>
      </c>
    </row>
    <row r="4468" spans="1:31" hidden="1" x14ac:dyDescent="0.2">
      <c r="A4468" s="1">
        <v>4479</v>
      </c>
      <c r="P4468" s="6">
        <f t="shared" si="366"/>
        <v>0</v>
      </c>
      <c r="R4468" s="6">
        <f t="shared" si="367"/>
        <v>0</v>
      </c>
      <c r="S4468" s="57">
        <f t="shared" si="370"/>
        <v>0</v>
      </c>
      <c r="T4468" s="6">
        <f>Table1[[#This Row],[Volume in Units]]*Table1[[#This Row],[Price SDG/Unit]]</f>
        <v>0</v>
      </c>
      <c r="U4468" s="57">
        <f>Table1[[#This Row],[Volume MT/Head]]*Table1[[#This Row],[Price USD/(MT/Head)]]</f>
        <v>0</v>
      </c>
      <c r="W4468" s="28">
        <f>Table1[[#This Row],[Commission SDG/MT]]*Table1[[#This Row],[Volume in Units]]</f>
        <v>0</v>
      </c>
      <c r="Y4468" s="28">
        <f t="shared" si="368"/>
        <v>0</v>
      </c>
      <c r="Z4468" s="6">
        <f>IFERROR((Table1[[#This Row],[Total Cost SDG]]/Table1[[#This Row],[Volume MT/Head]]),0)</f>
        <v>0</v>
      </c>
      <c r="AA4468" s="57" t="e">
        <f t="shared" si="369"/>
        <v>#DIV/0!</v>
      </c>
      <c r="AB4468" s="57">
        <f>IFERROR((Table1[[#This Row],[Total Cost USD]]/Table1[[#This Row],[Volume MT/Head]]),0)</f>
        <v>0</v>
      </c>
      <c r="AD4468" s="6">
        <f>Table1[[#This Row],[Volume MT/Head]]-Table1[[#This Row],[Delivered MT]]</f>
        <v>0</v>
      </c>
      <c r="AE4468" s="6">
        <f>Table1[[#This Row],[Delivered MT]]*Table1[[#This Row],[Average Cost SDG/MT]]</f>
        <v>0</v>
      </c>
    </row>
    <row r="4469" spans="1:31" hidden="1" x14ac:dyDescent="0.2">
      <c r="A4469" s="1">
        <v>4480</v>
      </c>
      <c r="P4469" s="6">
        <f t="shared" si="366"/>
        <v>0</v>
      </c>
      <c r="R4469" s="6">
        <f t="shared" si="367"/>
        <v>0</v>
      </c>
      <c r="S4469" s="57">
        <f t="shared" si="370"/>
        <v>0</v>
      </c>
      <c r="T4469" s="6">
        <f>Table1[[#This Row],[Volume in Units]]*Table1[[#This Row],[Price SDG/Unit]]</f>
        <v>0</v>
      </c>
      <c r="U4469" s="57">
        <f>Table1[[#This Row],[Volume MT/Head]]*Table1[[#This Row],[Price USD/(MT/Head)]]</f>
        <v>0</v>
      </c>
      <c r="W4469" s="28">
        <f>Table1[[#This Row],[Commission SDG/MT]]*Table1[[#This Row],[Volume in Units]]</f>
        <v>0</v>
      </c>
      <c r="Y4469" s="28">
        <f t="shared" si="368"/>
        <v>0</v>
      </c>
      <c r="Z4469" s="6">
        <f>IFERROR((Table1[[#This Row],[Total Cost SDG]]/Table1[[#This Row],[Volume MT/Head]]),0)</f>
        <v>0</v>
      </c>
      <c r="AA4469" s="57" t="e">
        <f t="shared" si="369"/>
        <v>#DIV/0!</v>
      </c>
      <c r="AB4469" s="57">
        <f>IFERROR((Table1[[#This Row],[Total Cost USD]]/Table1[[#This Row],[Volume MT/Head]]),0)</f>
        <v>0</v>
      </c>
      <c r="AD4469" s="6">
        <f>Table1[[#This Row],[Volume MT/Head]]-Table1[[#This Row],[Delivered MT]]</f>
        <v>0</v>
      </c>
      <c r="AE4469" s="6">
        <f>Table1[[#This Row],[Delivered MT]]*Table1[[#This Row],[Average Cost SDG/MT]]</f>
        <v>0</v>
      </c>
    </row>
    <row r="4470" spans="1:31" hidden="1" x14ac:dyDescent="0.2">
      <c r="A4470" s="1">
        <v>4481</v>
      </c>
      <c r="P4470" s="6">
        <f t="shared" si="366"/>
        <v>0</v>
      </c>
      <c r="R4470" s="6">
        <f t="shared" si="367"/>
        <v>0</v>
      </c>
      <c r="S4470" s="57">
        <f t="shared" si="370"/>
        <v>0</v>
      </c>
      <c r="T4470" s="6">
        <f>Table1[[#This Row],[Volume in Units]]*Table1[[#This Row],[Price SDG/Unit]]</f>
        <v>0</v>
      </c>
      <c r="U4470" s="57">
        <f>Table1[[#This Row],[Volume MT/Head]]*Table1[[#This Row],[Price USD/(MT/Head)]]</f>
        <v>0</v>
      </c>
      <c r="W4470" s="28">
        <f>Table1[[#This Row],[Commission SDG/MT]]*Table1[[#This Row],[Volume in Units]]</f>
        <v>0</v>
      </c>
      <c r="Y4470" s="28">
        <f t="shared" si="368"/>
        <v>0</v>
      </c>
      <c r="Z4470" s="6">
        <f>IFERROR((Table1[[#This Row],[Total Cost SDG]]/Table1[[#This Row],[Volume MT/Head]]),0)</f>
        <v>0</v>
      </c>
      <c r="AA4470" s="57" t="e">
        <f t="shared" si="369"/>
        <v>#DIV/0!</v>
      </c>
      <c r="AB4470" s="57">
        <f>IFERROR((Table1[[#This Row],[Total Cost USD]]/Table1[[#This Row],[Volume MT/Head]]),0)</f>
        <v>0</v>
      </c>
      <c r="AD4470" s="6">
        <f>Table1[[#This Row],[Volume MT/Head]]-Table1[[#This Row],[Delivered MT]]</f>
        <v>0</v>
      </c>
      <c r="AE4470" s="6">
        <f>Table1[[#This Row],[Delivered MT]]*Table1[[#This Row],[Average Cost SDG/MT]]</f>
        <v>0</v>
      </c>
    </row>
    <row r="4471" spans="1:31" hidden="1" x14ac:dyDescent="0.2">
      <c r="A4471" s="1">
        <v>4482</v>
      </c>
      <c r="P4471" s="6">
        <f t="shared" si="366"/>
        <v>0</v>
      </c>
      <c r="R4471" s="6">
        <f t="shared" si="367"/>
        <v>0</v>
      </c>
      <c r="S4471" s="57">
        <f t="shared" si="370"/>
        <v>0</v>
      </c>
      <c r="T4471" s="6">
        <f>Table1[[#This Row],[Volume in Units]]*Table1[[#This Row],[Price SDG/Unit]]</f>
        <v>0</v>
      </c>
      <c r="U4471" s="57">
        <f>Table1[[#This Row],[Volume MT/Head]]*Table1[[#This Row],[Price USD/(MT/Head)]]</f>
        <v>0</v>
      </c>
      <c r="W4471" s="28">
        <f>Table1[[#This Row],[Commission SDG/MT]]*Table1[[#This Row],[Volume in Units]]</f>
        <v>0</v>
      </c>
      <c r="Y4471" s="28">
        <f t="shared" si="368"/>
        <v>0</v>
      </c>
      <c r="Z4471" s="6">
        <f>IFERROR((Table1[[#This Row],[Total Cost SDG]]/Table1[[#This Row],[Volume MT/Head]]),0)</f>
        <v>0</v>
      </c>
      <c r="AA4471" s="57" t="e">
        <f t="shared" si="369"/>
        <v>#DIV/0!</v>
      </c>
      <c r="AB4471" s="57">
        <f>IFERROR((Table1[[#This Row],[Total Cost USD]]/Table1[[#This Row],[Volume MT/Head]]),0)</f>
        <v>0</v>
      </c>
      <c r="AD4471" s="6">
        <f>Table1[[#This Row],[Volume MT/Head]]-Table1[[#This Row],[Delivered MT]]</f>
        <v>0</v>
      </c>
      <c r="AE4471" s="6">
        <f>Table1[[#This Row],[Delivered MT]]*Table1[[#This Row],[Average Cost SDG/MT]]</f>
        <v>0</v>
      </c>
    </row>
    <row r="4472" spans="1:31" hidden="1" x14ac:dyDescent="0.2">
      <c r="A4472" s="1">
        <v>4483</v>
      </c>
      <c r="P4472" s="6">
        <f t="shared" si="366"/>
        <v>0</v>
      </c>
      <c r="R4472" s="6">
        <f t="shared" si="367"/>
        <v>0</v>
      </c>
      <c r="S4472" s="57">
        <f t="shared" si="370"/>
        <v>0</v>
      </c>
      <c r="T4472" s="6">
        <f>Table1[[#This Row],[Volume in Units]]*Table1[[#This Row],[Price SDG/Unit]]</f>
        <v>0</v>
      </c>
      <c r="U4472" s="57">
        <f>Table1[[#This Row],[Volume MT/Head]]*Table1[[#This Row],[Price USD/(MT/Head)]]</f>
        <v>0</v>
      </c>
      <c r="W4472" s="28">
        <f>Table1[[#This Row],[Commission SDG/MT]]*Table1[[#This Row],[Volume in Units]]</f>
        <v>0</v>
      </c>
      <c r="Y4472" s="28">
        <f t="shared" si="368"/>
        <v>0</v>
      </c>
      <c r="Z4472" s="6">
        <f>IFERROR((Table1[[#This Row],[Total Cost SDG]]/Table1[[#This Row],[Volume MT/Head]]),0)</f>
        <v>0</v>
      </c>
      <c r="AA4472" s="57" t="e">
        <f t="shared" si="369"/>
        <v>#DIV/0!</v>
      </c>
      <c r="AB4472" s="57">
        <f>IFERROR((Table1[[#This Row],[Total Cost USD]]/Table1[[#This Row],[Volume MT/Head]]),0)</f>
        <v>0</v>
      </c>
      <c r="AD4472" s="6">
        <f>Table1[[#This Row],[Volume MT/Head]]-Table1[[#This Row],[Delivered MT]]</f>
        <v>0</v>
      </c>
      <c r="AE4472" s="6">
        <f>Table1[[#This Row],[Delivered MT]]*Table1[[#This Row],[Average Cost SDG/MT]]</f>
        <v>0</v>
      </c>
    </row>
    <row r="4473" spans="1:31" hidden="1" x14ac:dyDescent="0.2">
      <c r="A4473" s="1">
        <v>4484</v>
      </c>
      <c r="P4473" s="6">
        <f t="shared" si="366"/>
        <v>0</v>
      </c>
      <c r="R4473" s="6">
        <f t="shared" si="367"/>
        <v>0</v>
      </c>
      <c r="S4473" s="57">
        <f t="shared" si="370"/>
        <v>0</v>
      </c>
      <c r="T4473" s="6">
        <f>Table1[[#This Row],[Volume in Units]]*Table1[[#This Row],[Price SDG/Unit]]</f>
        <v>0</v>
      </c>
      <c r="U4473" s="57">
        <f>Table1[[#This Row],[Volume MT/Head]]*Table1[[#This Row],[Price USD/(MT/Head)]]</f>
        <v>0</v>
      </c>
      <c r="W4473" s="28">
        <f>Table1[[#This Row],[Commission SDG/MT]]*Table1[[#This Row],[Volume in Units]]</f>
        <v>0</v>
      </c>
      <c r="Y4473" s="28">
        <f t="shared" si="368"/>
        <v>0</v>
      </c>
      <c r="Z4473" s="6">
        <f>IFERROR((Table1[[#This Row],[Total Cost SDG]]/Table1[[#This Row],[Volume MT/Head]]),0)</f>
        <v>0</v>
      </c>
      <c r="AA4473" s="57" t="e">
        <f t="shared" si="369"/>
        <v>#DIV/0!</v>
      </c>
      <c r="AB4473" s="57">
        <f>IFERROR((Table1[[#This Row],[Total Cost USD]]/Table1[[#This Row],[Volume MT/Head]]),0)</f>
        <v>0</v>
      </c>
      <c r="AD4473" s="6">
        <f>Table1[[#This Row],[Volume MT/Head]]-Table1[[#This Row],[Delivered MT]]</f>
        <v>0</v>
      </c>
      <c r="AE4473" s="6">
        <f>Table1[[#This Row],[Delivered MT]]*Table1[[#This Row],[Average Cost SDG/MT]]</f>
        <v>0</v>
      </c>
    </row>
    <row r="4474" spans="1:31" hidden="1" x14ac:dyDescent="0.2">
      <c r="A4474" s="1">
        <v>4485</v>
      </c>
      <c r="P4474" s="6">
        <f t="shared" si="366"/>
        <v>0</v>
      </c>
      <c r="R4474" s="6">
        <f t="shared" si="367"/>
        <v>0</v>
      </c>
      <c r="S4474" s="57">
        <f t="shared" si="370"/>
        <v>0</v>
      </c>
      <c r="T4474" s="6">
        <f>Table1[[#This Row],[Volume in Units]]*Table1[[#This Row],[Price SDG/Unit]]</f>
        <v>0</v>
      </c>
      <c r="U4474" s="57">
        <f>Table1[[#This Row],[Volume MT/Head]]*Table1[[#This Row],[Price USD/(MT/Head)]]</f>
        <v>0</v>
      </c>
      <c r="W4474" s="28">
        <f>Table1[[#This Row],[Commission SDG/MT]]*Table1[[#This Row],[Volume in Units]]</f>
        <v>0</v>
      </c>
      <c r="Y4474" s="28">
        <f t="shared" si="368"/>
        <v>0</v>
      </c>
      <c r="Z4474" s="6">
        <f>IFERROR((Table1[[#This Row],[Total Cost SDG]]/Table1[[#This Row],[Volume MT/Head]]),0)</f>
        <v>0</v>
      </c>
      <c r="AA4474" s="57" t="e">
        <f t="shared" si="369"/>
        <v>#DIV/0!</v>
      </c>
      <c r="AB4474" s="57">
        <f>IFERROR((Table1[[#This Row],[Total Cost USD]]/Table1[[#This Row],[Volume MT/Head]]),0)</f>
        <v>0</v>
      </c>
      <c r="AD4474" s="6">
        <f>Table1[[#This Row],[Volume MT/Head]]-Table1[[#This Row],[Delivered MT]]</f>
        <v>0</v>
      </c>
      <c r="AE4474" s="6">
        <f>Table1[[#This Row],[Delivered MT]]*Table1[[#This Row],[Average Cost SDG/MT]]</f>
        <v>0</v>
      </c>
    </row>
    <row r="4475" spans="1:31" hidden="1" x14ac:dyDescent="0.2">
      <c r="A4475" s="1">
        <v>4486</v>
      </c>
      <c r="P4475" s="6">
        <f t="shared" si="366"/>
        <v>0</v>
      </c>
      <c r="R4475" s="6">
        <f t="shared" si="367"/>
        <v>0</v>
      </c>
      <c r="S4475" s="57">
        <f t="shared" si="370"/>
        <v>0</v>
      </c>
      <c r="T4475" s="6">
        <f>Table1[[#This Row],[Volume in Units]]*Table1[[#This Row],[Price SDG/Unit]]</f>
        <v>0</v>
      </c>
      <c r="U4475" s="57">
        <f>Table1[[#This Row],[Volume MT/Head]]*Table1[[#This Row],[Price USD/(MT/Head)]]</f>
        <v>0</v>
      </c>
      <c r="W4475" s="28">
        <f>Table1[[#This Row],[Commission SDG/MT]]*Table1[[#This Row],[Volume in Units]]</f>
        <v>0</v>
      </c>
      <c r="Y4475" s="28">
        <f t="shared" si="368"/>
        <v>0</v>
      </c>
      <c r="Z4475" s="6">
        <f>IFERROR((Table1[[#This Row],[Total Cost SDG]]/Table1[[#This Row],[Volume MT/Head]]),0)</f>
        <v>0</v>
      </c>
      <c r="AA4475" s="57" t="e">
        <f t="shared" si="369"/>
        <v>#DIV/0!</v>
      </c>
      <c r="AB4475" s="57">
        <f>IFERROR((Table1[[#This Row],[Total Cost USD]]/Table1[[#This Row],[Volume MT/Head]]),0)</f>
        <v>0</v>
      </c>
      <c r="AD4475" s="6">
        <f>Table1[[#This Row],[Volume MT/Head]]-Table1[[#This Row],[Delivered MT]]</f>
        <v>0</v>
      </c>
      <c r="AE4475" s="6">
        <f>Table1[[#This Row],[Delivered MT]]*Table1[[#This Row],[Average Cost SDG/MT]]</f>
        <v>0</v>
      </c>
    </row>
    <row r="4476" spans="1:31" hidden="1" x14ac:dyDescent="0.2">
      <c r="A4476" s="1">
        <v>4487</v>
      </c>
      <c r="P4476" s="6">
        <f t="shared" si="366"/>
        <v>0</v>
      </c>
      <c r="R4476" s="6">
        <f t="shared" si="367"/>
        <v>0</v>
      </c>
      <c r="S4476" s="57">
        <f t="shared" si="370"/>
        <v>0</v>
      </c>
      <c r="T4476" s="6">
        <f>Table1[[#This Row],[Volume in Units]]*Table1[[#This Row],[Price SDG/Unit]]</f>
        <v>0</v>
      </c>
      <c r="U4476" s="57">
        <f>Table1[[#This Row],[Volume MT/Head]]*Table1[[#This Row],[Price USD/(MT/Head)]]</f>
        <v>0</v>
      </c>
      <c r="W4476" s="28">
        <f>Table1[[#This Row],[Commission SDG/MT]]*Table1[[#This Row],[Volume in Units]]</f>
        <v>0</v>
      </c>
      <c r="Y4476" s="28">
        <f t="shared" si="368"/>
        <v>0</v>
      </c>
      <c r="Z4476" s="6">
        <f>IFERROR((Table1[[#This Row],[Total Cost SDG]]/Table1[[#This Row],[Volume MT/Head]]),0)</f>
        <v>0</v>
      </c>
      <c r="AA4476" s="57" t="e">
        <f t="shared" si="369"/>
        <v>#DIV/0!</v>
      </c>
      <c r="AB4476" s="57">
        <f>IFERROR((Table1[[#This Row],[Total Cost USD]]/Table1[[#This Row],[Volume MT/Head]]),0)</f>
        <v>0</v>
      </c>
      <c r="AD4476" s="6">
        <f>Table1[[#This Row],[Volume MT/Head]]-Table1[[#This Row],[Delivered MT]]</f>
        <v>0</v>
      </c>
      <c r="AE4476" s="6">
        <f>Table1[[#This Row],[Delivered MT]]*Table1[[#This Row],[Average Cost SDG/MT]]</f>
        <v>0</v>
      </c>
    </row>
    <row r="4477" spans="1:31" hidden="1" x14ac:dyDescent="0.2">
      <c r="A4477" s="1">
        <v>4488</v>
      </c>
      <c r="P4477" s="6">
        <f t="shared" si="366"/>
        <v>0</v>
      </c>
      <c r="R4477" s="6">
        <f t="shared" si="367"/>
        <v>0</v>
      </c>
      <c r="S4477" s="57">
        <f t="shared" si="370"/>
        <v>0</v>
      </c>
      <c r="T4477" s="6">
        <f>Table1[[#This Row],[Volume in Units]]*Table1[[#This Row],[Price SDG/Unit]]</f>
        <v>0</v>
      </c>
      <c r="U4477" s="57">
        <f>Table1[[#This Row],[Volume MT/Head]]*Table1[[#This Row],[Price USD/(MT/Head)]]</f>
        <v>0</v>
      </c>
      <c r="W4477" s="28">
        <f>Table1[[#This Row],[Commission SDG/MT]]*Table1[[#This Row],[Volume in Units]]</f>
        <v>0</v>
      </c>
      <c r="Y4477" s="28">
        <f t="shared" si="368"/>
        <v>0</v>
      </c>
      <c r="Z4477" s="6">
        <f>IFERROR((Table1[[#This Row],[Total Cost SDG]]/Table1[[#This Row],[Volume MT/Head]]),0)</f>
        <v>0</v>
      </c>
      <c r="AA4477" s="57" t="e">
        <f t="shared" si="369"/>
        <v>#DIV/0!</v>
      </c>
      <c r="AB4477" s="57">
        <f>IFERROR((Table1[[#This Row],[Total Cost USD]]/Table1[[#This Row],[Volume MT/Head]]),0)</f>
        <v>0</v>
      </c>
      <c r="AD4477" s="6">
        <f>Table1[[#This Row],[Volume MT/Head]]-Table1[[#This Row],[Delivered MT]]</f>
        <v>0</v>
      </c>
      <c r="AE4477" s="6">
        <f>Table1[[#This Row],[Delivered MT]]*Table1[[#This Row],[Average Cost SDG/MT]]</f>
        <v>0</v>
      </c>
    </row>
    <row r="4478" spans="1:31" hidden="1" x14ac:dyDescent="0.2">
      <c r="A4478" s="1">
        <v>4489</v>
      </c>
      <c r="P4478" s="6">
        <f t="shared" si="366"/>
        <v>0</v>
      </c>
      <c r="R4478" s="6">
        <f t="shared" si="367"/>
        <v>0</v>
      </c>
      <c r="S4478" s="57">
        <f t="shared" si="370"/>
        <v>0</v>
      </c>
      <c r="T4478" s="6">
        <f>Table1[[#This Row],[Volume in Units]]*Table1[[#This Row],[Price SDG/Unit]]</f>
        <v>0</v>
      </c>
      <c r="U4478" s="57">
        <f>Table1[[#This Row],[Volume MT/Head]]*Table1[[#This Row],[Price USD/(MT/Head)]]</f>
        <v>0</v>
      </c>
      <c r="W4478" s="28">
        <f>Table1[[#This Row],[Commission SDG/MT]]*Table1[[#This Row],[Volume in Units]]</f>
        <v>0</v>
      </c>
      <c r="Y4478" s="28">
        <f t="shared" si="368"/>
        <v>0</v>
      </c>
      <c r="Z4478" s="6">
        <f>IFERROR((Table1[[#This Row],[Total Cost SDG]]/Table1[[#This Row],[Volume MT/Head]]),0)</f>
        <v>0</v>
      </c>
      <c r="AA4478" s="57" t="e">
        <f t="shared" si="369"/>
        <v>#DIV/0!</v>
      </c>
      <c r="AB4478" s="57">
        <f>IFERROR((Table1[[#This Row],[Total Cost USD]]/Table1[[#This Row],[Volume MT/Head]]),0)</f>
        <v>0</v>
      </c>
      <c r="AD4478" s="6">
        <f>Table1[[#This Row],[Volume MT/Head]]-Table1[[#This Row],[Delivered MT]]</f>
        <v>0</v>
      </c>
      <c r="AE4478" s="6">
        <f>Table1[[#This Row],[Delivered MT]]*Table1[[#This Row],[Average Cost SDG/MT]]</f>
        <v>0</v>
      </c>
    </row>
    <row r="4479" spans="1:31" hidden="1" x14ac:dyDescent="0.2">
      <c r="A4479" s="1">
        <v>4490</v>
      </c>
      <c r="P4479" s="6">
        <f t="shared" si="366"/>
        <v>0</v>
      </c>
      <c r="R4479" s="6">
        <f t="shared" si="367"/>
        <v>0</v>
      </c>
      <c r="S4479" s="57">
        <f t="shared" si="370"/>
        <v>0</v>
      </c>
      <c r="T4479" s="6">
        <f>Table1[[#This Row],[Volume in Units]]*Table1[[#This Row],[Price SDG/Unit]]</f>
        <v>0</v>
      </c>
      <c r="U4479" s="57">
        <f>Table1[[#This Row],[Volume MT/Head]]*Table1[[#This Row],[Price USD/(MT/Head)]]</f>
        <v>0</v>
      </c>
      <c r="W4479" s="28">
        <f>Table1[[#This Row],[Commission SDG/MT]]*Table1[[#This Row],[Volume in Units]]</f>
        <v>0</v>
      </c>
      <c r="Y4479" s="28">
        <f t="shared" si="368"/>
        <v>0</v>
      </c>
      <c r="Z4479" s="6">
        <f>IFERROR((Table1[[#This Row],[Total Cost SDG]]/Table1[[#This Row],[Volume MT/Head]]),0)</f>
        <v>0</v>
      </c>
      <c r="AA4479" s="57" t="e">
        <f t="shared" si="369"/>
        <v>#DIV/0!</v>
      </c>
      <c r="AB4479" s="57">
        <f>IFERROR((Table1[[#This Row],[Total Cost USD]]/Table1[[#This Row],[Volume MT/Head]]),0)</f>
        <v>0</v>
      </c>
      <c r="AD4479" s="6">
        <f>Table1[[#This Row],[Volume MT/Head]]-Table1[[#This Row],[Delivered MT]]</f>
        <v>0</v>
      </c>
      <c r="AE4479" s="6">
        <f>Table1[[#This Row],[Delivered MT]]*Table1[[#This Row],[Average Cost SDG/MT]]</f>
        <v>0</v>
      </c>
    </row>
    <row r="4480" spans="1:31" hidden="1" x14ac:dyDescent="0.2">
      <c r="A4480" s="1">
        <v>4491</v>
      </c>
      <c r="P4480" s="6">
        <f t="shared" si="366"/>
        <v>0</v>
      </c>
      <c r="R4480" s="6">
        <f t="shared" si="367"/>
        <v>0</v>
      </c>
      <c r="S4480" s="57">
        <f t="shared" si="370"/>
        <v>0</v>
      </c>
      <c r="T4480" s="6">
        <f>Table1[[#This Row],[Volume in Units]]*Table1[[#This Row],[Price SDG/Unit]]</f>
        <v>0</v>
      </c>
      <c r="U4480" s="57">
        <f>Table1[[#This Row],[Volume MT/Head]]*Table1[[#This Row],[Price USD/(MT/Head)]]</f>
        <v>0</v>
      </c>
      <c r="W4480" s="28">
        <f>Table1[[#This Row],[Commission SDG/MT]]*Table1[[#This Row],[Volume in Units]]</f>
        <v>0</v>
      </c>
      <c r="Y4480" s="28">
        <f t="shared" si="368"/>
        <v>0</v>
      </c>
      <c r="Z4480" s="6">
        <f>IFERROR((Table1[[#This Row],[Total Cost SDG]]/Table1[[#This Row],[Volume MT/Head]]),0)</f>
        <v>0</v>
      </c>
      <c r="AA4480" s="57" t="e">
        <f t="shared" si="369"/>
        <v>#DIV/0!</v>
      </c>
      <c r="AB4480" s="57">
        <f>IFERROR((Table1[[#This Row],[Total Cost USD]]/Table1[[#This Row],[Volume MT/Head]]),0)</f>
        <v>0</v>
      </c>
      <c r="AD4480" s="6">
        <f>Table1[[#This Row],[Volume MT/Head]]-Table1[[#This Row],[Delivered MT]]</f>
        <v>0</v>
      </c>
      <c r="AE4480" s="6">
        <f>Table1[[#This Row],[Delivered MT]]*Table1[[#This Row],[Average Cost SDG/MT]]</f>
        <v>0</v>
      </c>
    </row>
    <row r="4481" spans="1:31" hidden="1" x14ac:dyDescent="0.2">
      <c r="A4481" s="1">
        <v>4492</v>
      </c>
      <c r="P4481" s="6">
        <f t="shared" si="366"/>
        <v>0</v>
      </c>
      <c r="R4481" s="6">
        <f t="shared" si="367"/>
        <v>0</v>
      </c>
      <c r="S4481" s="57">
        <f t="shared" si="370"/>
        <v>0</v>
      </c>
      <c r="T4481" s="6">
        <f>Table1[[#This Row],[Volume in Units]]*Table1[[#This Row],[Price SDG/Unit]]</f>
        <v>0</v>
      </c>
      <c r="U4481" s="57">
        <f>Table1[[#This Row],[Volume MT/Head]]*Table1[[#This Row],[Price USD/(MT/Head)]]</f>
        <v>0</v>
      </c>
      <c r="W4481" s="28">
        <f>Table1[[#This Row],[Commission SDG/MT]]*Table1[[#This Row],[Volume in Units]]</f>
        <v>0</v>
      </c>
      <c r="Y4481" s="28">
        <f t="shared" si="368"/>
        <v>0</v>
      </c>
      <c r="Z4481" s="6">
        <f>IFERROR((Table1[[#This Row],[Total Cost SDG]]/Table1[[#This Row],[Volume MT/Head]]),0)</f>
        <v>0</v>
      </c>
      <c r="AA4481" s="57" t="e">
        <f t="shared" si="369"/>
        <v>#DIV/0!</v>
      </c>
      <c r="AB4481" s="57">
        <f>IFERROR((Table1[[#This Row],[Total Cost USD]]/Table1[[#This Row],[Volume MT/Head]]),0)</f>
        <v>0</v>
      </c>
      <c r="AD4481" s="6">
        <f>Table1[[#This Row],[Volume MT/Head]]-Table1[[#This Row],[Delivered MT]]</f>
        <v>0</v>
      </c>
      <c r="AE4481" s="6">
        <f>Table1[[#This Row],[Delivered MT]]*Table1[[#This Row],[Average Cost SDG/MT]]</f>
        <v>0</v>
      </c>
    </row>
    <row r="4482" spans="1:31" hidden="1" x14ac:dyDescent="0.2">
      <c r="A4482" s="1">
        <v>4493</v>
      </c>
      <c r="P4482" s="6">
        <f t="shared" ref="P4482:P4545" si="371">IF(N4482="KG",(O4482/1000),IF(N4482="Head",(O4482*1),IF(N4482="Kantar 100lb",(O4482/22.25),IF(N4482="Kantar 315lb",(O4482*315/2204.6),IF(N4482="MT",(O4482*1),IF(N4482="Ardab",(O4482*199.726/1000),IF(N4482="104 Bag",(O4482*104/1000),IF(N4482="101 Bag",(O4482*101/1000),IF(N4482=0,0)))))))))</f>
        <v>0</v>
      </c>
      <c r="R4482" s="6">
        <f t="shared" ref="R4482:R4545" si="372">IF(N4482="KG",(Q4482*1000),IF(N4482="Head",(Q4482*1),IF(N4482="Kantar 100lb",(Q4482*22.25),IF(N4482="Kantar 315lb",(Q4482/315*2204.6),IF(N4482="MT",(Q4482*1),IF(N4482="Ardab",(Q4482/199.726*1000),IF(N4482="104 Bag",(Q4482/104*1000),IF(N4482="101 Bag",(Q4482/101*1000),IF(N4482=0,0)))))))))</f>
        <v>0</v>
      </c>
      <c r="S4482" s="57">
        <f t="shared" si="370"/>
        <v>0</v>
      </c>
      <c r="T4482" s="6">
        <f>Table1[[#This Row],[Volume in Units]]*Table1[[#This Row],[Price SDG/Unit]]</f>
        <v>0</v>
      </c>
      <c r="U4482" s="57">
        <f>Table1[[#This Row],[Volume MT/Head]]*Table1[[#This Row],[Price USD/(MT/Head)]]</f>
        <v>0</v>
      </c>
      <c r="W4482" s="28">
        <f>Table1[[#This Row],[Commission SDG/MT]]*Table1[[#This Row],[Volume in Units]]</f>
        <v>0</v>
      </c>
      <c r="Y4482" s="28">
        <f t="shared" ref="Y4482:Y4545" si="373">T4482+W4482+X4482</f>
        <v>0</v>
      </c>
      <c r="Z4482" s="6">
        <f>IFERROR((Table1[[#This Row],[Total Cost SDG]]/Table1[[#This Row],[Volume MT/Head]]),0)</f>
        <v>0</v>
      </c>
      <c r="AA4482" s="57" t="e">
        <f t="shared" ref="AA4482:AA4545" si="374">Y4482/F4482</f>
        <v>#DIV/0!</v>
      </c>
      <c r="AB4482" s="57">
        <f>IFERROR((Table1[[#This Row],[Total Cost USD]]/Table1[[#This Row],[Volume MT/Head]]),0)</f>
        <v>0</v>
      </c>
      <c r="AD4482" s="6">
        <f>Table1[[#This Row],[Volume MT/Head]]-Table1[[#This Row],[Delivered MT]]</f>
        <v>0</v>
      </c>
      <c r="AE4482" s="6">
        <f>Table1[[#This Row],[Delivered MT]]*Table1[[#This Row],[Average Cost SDG/MT]]</f>
        <v>0</v>
      </c>
    </row>
    <row r="4483" spans="1:31" hidden="1" x14ac:dyDescent="0.2">
      <c r="A4483" s="1">
        <v>4494</v>
      </c>
      <c r="P4483" s="6">
        <f t="shared" si="371"/>
        <v>0</v>
      </c>
      <c r="R4483" s="6">
        <f t="shared" si="372"/>
        <v>0</v>
      </c>
      <c r="S4483" s="57">
        <f t="shared" si="370"/>
        <v>0</v>
      </c>
      <c r="T4483" s="6">
        <f>Table1[[#This Row],[Volume in Units]]*Table1[[#This Row],[Price SDG/Unit]]</f>
        <v>0</v>
      </c>
      <c r="U4483" s="57">
        <f>Table1[[#This Row],[Volume MT/Head]]*Table1[[#This Row],[Price USD/(MT/Head)]]</f>
        <v>0</v>
      </c>
      <c r="W4483" s="28">
        <f>Table1[[#This Row],[Commission SDG/MT]]*Table1[[#This Row],[Volume in Units]]</f>
        <v>0</v>
      </c>
      <c r="Y4483" s="28">
        <f t="shared" si="373"/>
        <v>0</v>
      </c>
      <c r="Z4483" s="6">
        <f>IFERROR((Table1[[#This Row],[Total Cost SDG]]/Table1[[#This Row],[Volume MT/Head]]),0)</f>
        <v>0</v>
      </c>
      <c r="AA4483" s="57" t="e">
        <f t="shared" si="374"/>
        <v>#DIV/0!</v>
      </c>
      <c r="AB4483" s="57">
        <f>IFERROR((Table1[[#This Row],[Total Cost USD]]/Table1[[#This Row],[Volume MT/Head]]),0)</f>
        <v>0</v>
      </c>
      <c r="AD4483" s="6">
        <f>Table1[[#This Row],[Volume MT/Head]]-Table1[[#This Row],[Delivered MT]]</f>
        <v>0</v>
      </c>
      <c r="AE4483" s="6">
        <f>Table1[[#This Row],[Delivered MT]]*Table1[[#This Row],[Average Cost SDG/MT]]</f>
        <v>0</v>
      </c>
    </row>
    <row r="4484" spans="1:31" hidden="1" x14ac:dyDescent="0.2">
      <c r="A4484" s="1">
        <v>4495</v>
      </c>
      <c r="P4484" s="6">
        <f t="shared" si="371"/>
        <v>0</v>
      </c>
      <c r="R4484" s="6">
        <f t="shared" si="372"/>
        <v>0</v>
      </c>
      <c r="S4484" s="57">
        <f t="shared" si="370"/>
        <v>0</v>
      </c>
      <c r="T4484" s="6">
        <f>Table1[[#This Row],[Volume in Units]]*Table1[[#This Row],[Price SDG/Unit]]</f>
        <v>0</v>
      </c>
      <c r="U4484" s="57">
        <f>Table1[[#This Row],[Volume MT/Head]]*Table1[[#This Row],[Price USD/(MT/Head)]]</f>
        <v>0</v>
      </c>
      <c r="W4484" s="28">
        <f>Table1[[#This Row],[Commission SDG/MT]]*Table1[[#This Row],[Volume in Units]]</f>
        <v>0</v>
      </c>
      <c r="Y4484" s="28">
        <f t="shared" si="373"/>
        <v>0</v>
      </c>
      <c r="Z4484" s="6">
        <f>IFERROR((Table1[[#This Row],[Total Cost SDG]]/Table1[[#This Row],[Volume MT/Head]]),0)</f>
        <v>0</v>
      </c>
      <c r="AA4484" s="57" t="e">
        <f t="shared" si="374"/>
        <v>#DIV/0!</v>
      </c>
      <c r="AB4484" s="57">
        <f>IFERROR((Table1[[#This Row],[Total Cost USD]]/Table1[[#This Row],[Volume MT/Head]]),0)</f>
        <v>0</v>
      </c>
      <c r="AD4484" s="6">
        <f>Table1[[#This Row],[Volume MT/Head]]-Table1[[#This Row],[Delivered MT]]</f>
        <v>0</v>
      </c>
      <c r="AE4484" s="6">
        <f>Table1[[#This Row],[Delivered MT]]*Table1[[#This Row],[Average Cost SDG/MT]]</f>
        <v>0</v>
      </c>
    </row>
    <row r="4485" spans="1:31" hidden="1" x14ac:dyDescent="0.2">
      <c r="A4485" s="1">
        <v>4496</v>
      </c>
      <c r="P4485" s="6">
        <f t="shared" si="371"/>
        <v>0</v>
      </c>
      <c r="R4485" s="6">
        <f t="shared" si="372"/>
        <v>0</v>
      </c>
      <c r="S4485" s="57">
        <f t="shared" si="370"/>
        <v>0</v>
      </c>
      <c r="T4485" s="6">
        <f>Table1[[#This Row],[Volume in Units]]*Table1[[#This Row],[Price SDG/Unit]]</f>
        <v>0</v>
      </c>
      <c r="U4485" s="57">
        <f>Table1[[#This Row],[Volume MT/Head]]*Table1[[#This Row],[Price USD/(MT/Head)]]</f>
        <v>0</v>
      </c>
      <c r="W4485" s="28">
        <f>Table1[[#This Row],[Commission SDG/MT]]*Table1[[#This Row],[Volume in Units]]</f>
        <v>0</v>
      </c>
      <c r="Y4485" s="28">
        <f t="shared" si="373"/>
        <v>0</v>
      </c>
      <c r="Z4485" s="6">
        <f>IFERROR((Table1[[#This Row],[Total Cost SDG]]/Table1[[#This Row],[Volume MT/Head]]),0)</f>
        <v>0</v>
      </c>
      <c r="AA4485" s="57" t="e">
        <f t="shared" si="374"/>
        <v>#DIV/0!</v>
      </c>
      <c r="AB4485" s="57">
        <f>IFERROR((Table1[[#This Row],[Total Cost USD]]/Table1[[#This Row],[Volume MT/Head]]),0)</f>
        <v>0</v>
      </c>
      <c r="AD4485" s="6">
        <f>Table1[[#This Row],[Volume MT/Head]]-Table1[[#This Row],[Delivered MT]]</f>
        <v>0</v>
      </c>
      <c r="AE4485" s="6">
        <f>Table1[[#This Row],[Delivered MT]]*Table1[[#This Row],[Average Cost SDG/MT]]</f>
        <v>0</v>
      </c>
    </row>
    <row r="4486" spans="1:31" hidden="1" x14ac:dyDescent="0.2">
      <c r="A4486" s="1">
        <v>4497</v>
      </c>
      <c r="P4486" s="6">
        <f t="shared" si="371"/>
        <v>0</v>
      </c>
      <c r="R4486" s="6">
        <f t="shared" si="372"/>
        <v>0</v>
      </c>
      <c r="S4486" s="57">
        <f t="shared" si="370"/>
        <v>0</v>
      </c>
      <c r="T4486" s="6">
        <f>Table1[[#This Row],[Volume in Units]]*Table1[[#This Row],[Price SDG/Unit]]</f>
        <v>0</v>
      </c>
      <c r="U4486" s="57">
        <f>Table1[[#This Row],[Volume MT/Head]]*Table1[[#This Row],[Price USD/(MT/Head)]]</f>
        <v>0</v>
      </c>
      <c r="W4486" s="28">
        <f>Table1[[#This Row],[Commission SDG/MT]]*Table1[[#This Row],[Volume in Units]]</f>
        <v>0</v>
      </c>
      <c r="Y4486" s="28">
        <f t="shared" si="373"/>
        <v>0</v>
      </c>
      <c r="Z4486" s="6">
        <f>IFERROR((Table1[[#This Row],[Total Cost SDG]]/Table1[[#This Row],[Volume MT/Head]]),0)</f>
        <v>0</v>
      </c>
      <c r="AA4486" s="57" t="e">
        <f t="shared" si="374"/>
        <v>#DIV/0!</v>
      </c>
      <c r="AB4486" s="57">
        <f>IFERROR((Table1[[#This Row],[Total Cost USD]]/Table1[[#This Row],[Volume MT/Head]]),0)</f>
        <v>0</v>
      </c>
      <c r="AD4486" s="6">
        <f>Table1[[#This Row],[Volume MT/Head]]-Table1[[#This Row],[Delivered MT]]</f>
        <v>0</v>
      </c>
      <c r="AE4486" s="6">
        <f>Table1[[#This Row],[Delivered MT]]*Table1[[#This Row],[Average Cost SDG/MT]]</f>
        <v>0</v>
      </c>
    </row>
    <row r="4487" spans="1:31" hidden="1" x14ac:dyDescent="0.2">
      <c r="A4487" s="1">
        <v>4498</v>
      </c>
      <c r="P4487" s="6">
        <f t="shared" si="371"/>
        <v>0</v>
      </c>
      <c r="R4487" s="6">
        <f t="shared" si="372"/>
        <v>0</v>
      </c>
      <c r="S4487" s="57">
        <f t="shared" si="370"/>
        <v>0</v>
      </c>
      <c r="T4487" s="6">
        <f>Table1[[#This Row],[Volume in Units]]*Table1[[#This Row],[Price SDG/Unit]]</f>
        <v>0</v>
      </c>
      <c r="U4487" s="57">
        <f>Table1[[#This Row],[Volume MT/Head]]*Table1[[#This Row],[Price USD/(MT/Head)]]</f>
        <v>0</v>
      </c>
      <c r="W4487" s="28">
        <f>Table1[[#This Row],[Commission SDG/MT]]*Table1[[#This Row],[Volume in Units]]</f>
        <v>0</v>
      </c>
      <c r="Y4487" s="28">
        <f t="shared" si="373"/>
        <v>0</v>
      </c>
      <c r="Z4487" s="6">
        <f>IFERROR((Table1[[#This Row],[Total Cost SDG]]/Table1[[#This Row],[Volume MT/Head]]),0)</f>
        <v>0</v>
      </c>
      <c r="AA4487" s="57" t="e">
        <f t="shared" si="374"/>
        <v>#DIV/0!</v>
      </c>
      <c r="AB4487" s="57">
        <f>IFERROR((Table1[[#This Row],[Total Cost USD]]/Table1[[#This Row],[Volume MT/Head]]),0)</f>
        <v>0</v>
      </c>
      <c r="AD4487" s="6">
        <f>Table1[[#This Row],[Volume MT/Head]]-Table1[[#This Row],[Delivered MT]]</f>
        <v>0</v>
      </c>
      <c r="AE4487" s="6">
        <f>Table1[[#This Row],[Delivered MT]]*Table1[[#This Row],[Average Cost SDG/MT]]</f>
        <v>0</v>
      </c>
    </row>
    <row r="4488" spans="1:31" hidden="1" x14ac:dyDescent="0.2">
      <c r="A4488" s="1">
        <v>4499</v>
      </c>
      <c r="P4488" s="6">
        <f t="shared" si="371"/>
        <v>0</v>
      </c>
      <c r="R4488" s="6">
        <f t="shared" si="372"/>
        <v>0</v>
      </c>
      <c r="S4488" s="57">
        <f t="shared" si="370"/>
        <v>0</v>
      </c>
      <c r="T4488" s="6">
        <f>Table1[[#This Row],[Volume in Units]]*Table1[[#This Row],[Price SDG/Unit]]</f>
        <v>0</v>
      </c>
      <c r="U4488" s="57">
        <f>Table1[[#This Row],[Volume MT/Head]]*Table1[[#This Row],[Price USD/(MT/Head)]]</f>
        <v>0</v>
      </c>
      <c r="W4488" s="28">
        <f>Table1[[#This Row],[Commission SDG/MT]]*Table1[[#This Row],[Volume in Units]]</f>
        <v>0</v>
      </c>
      <c r="Y4488" s="28">
        <f t="shared" si="373"/>
        <v>0</v>
      </c>
      <c r="Z4488" s="6">
        <f>IFERROR((Table1[[#This Row],[Total Cost SDG]]/Table1[[#This Row],[Volume MT/Head]]),0)</f>
        <v>0</v>
      </c>
      <c r="AA4488" s="57" t="e">
        <f t="shared" si="374"/>
        <v>#DIV/0!</v>
      </c>
      <c r="AB4488" s="57">
        <f>IFERROR((Table1[[#This Row],[Total Cost USD]]/Table1[[#This Row],[Volume MT/Head]]),0)</f>
        <v>0</v>
      </c>
      <c r="AD4488" s="6">
        <f>Table1[[#This Row],[Volume MT/Head]]-Table1[[#This Row],[Delivered MT]]</f>
        <v>0</v>
      </c>
      <c r="AE4488" s="6">
        <f>Table1[[#This Row],[Delivered MT]]*Table1[[#This Row],[Average Cost SDG/MT]]</f>
        <v>0</v>
      </c>
    </row>
    <row r="4489" spans="1:31" hidden="1" x14ac:dyDescent="0.2">
      <c r="A4489" s="1">
        <v>4500</v>
      </c>
      <c r="P4489" s="6">
        <f t="shared" si="371"/>
        <v>0</v>
      </c>
      <c r="R4489" s="6">
        <f t="shared" si="372"/>
        <v>0</v>
      </c>
      <c r="S4489" s="57">
        <f t="shared" si="370"/>
        <v>0</v>
      </c>
      <c r="T4489" s="6">
        <f>Table1[[#This Row],[Volume in Units]]*Table1[[#This Row],[Price SDG/Unit]]</f>
        <v>0</v>
      </c>
      <c r="U4489" s="57">
        <f>Table1[[#This Row],[Volume MT/Head]]*Table1[[#This Row],[Price USD/(MT/Head)]]</f>
        <v>0</v>
      </c>
      <c r="W4489" s="28">
        <f>Table1[[#This Row],[Commission SDG/MT]]*Table1[[#This Row],[Volume in Units]]</f>
        <v>0</v>
      </c>
      <c r="Y4489" s="28">
        <f t="shared" si="373"/>
        <v>0</v>
      </c>
      <c r="Z4489" s="6">
        <f>IFERROR((Table1[[#This Row],[Total Cost SDG]]/Table1[[#This Row],[Volume MT/Head]]),0)</f>
        <v>0</v>
      </c>
      <c r="AA4489" s="57" t="e">
        <f t="shared" si="374"/>
        <v>#DIV/0!</v>
      </c>
      <c r="AB4489" s="57">
        <f>IFERROR((Table1[[#This Row],[Total Cost USD]]/Table1[[#This Row],[Volume MT/Head]]),0)</f>
        <v>0</v>
      </c>
      <c r="AD4489" s="6">
        <f>Table1[[#This Row],[Volume MT/Head]]-Table1[[#This Row],[Delivered MT]]</f>
        <v>0</v>
      </c>
      <c r="AE4489" s="6">
        <f>Table1[[#This Row],[Delivered MT]]*Table1[[#This Row],[Average Cost SDG/MT]]</f>
        <v>0</v>
      </c>
    </row>
    <row r="4490" spans="1:31" hidden="1" x14ac:dyDescent="0.2">
      <c r="A4490" s="1">
        <v>4501</v>
      </c>
      <c r="P4490" s="6">
        <f t="shared" si="371"/>
        <v>0</v>
      </c>
      <c r="R4490" s="6">
        <f t="shared" si="372"/>
        <v>0</v>
      </c>
      <c r="S4490" s="57">
        <f t="shared" si="370"/>
        <v>0</v>
      </c>
      <c r="T4490" s="6">
        <f>Table1[[#This Row],[Volume in Units]]*Table1[[#This Row],[Price SDG/Unit]]</f>
        <v>0</v>
      </c>
      <c r="U4490" s="57">
        <f>Table1[[#This Row],[Volume MT/Head]]*Table1[[#This Row],[Price USD/(MT/Head)]]</f>
        <v>0</v>
      </c>
      <c r="W4490" s="28">
        <f>Table1[[#This Row],[Commission SDG/MT]]*Table1[[#This Row],[Volume in Units]]</f>
        <v>0</v>
      </c>
      <c r="Y4490" s="28">
        <f t="shared" si="373"/>
        <v>0</v>
      </c>
      <c r="Z4490" s="6">
        <f>IFERROR((Table1[[#This Row],[Total Cost SDG]]/Table1[[#This Row],[Volume MT/Head]]),0)</f>
        <v>0</v>
      </c>
      <c r="AA4490" s="57" t="e">
        <f t="shared" si="374"/>
        <v>#DIV/0!</v>
      </c>
      <c r="AB4490" s="57">
        <f>IFERROR((Table1[[#This Row],[Total Cost USD]]/Table1[[#This Row],[Volume MT/Head]]),0)</f>
        <v>0</v>
      </c>
      <c r="AD4490" s="6">
        <f>Table1[[#This Row],[Volume MT/Head]]-Table1[[#This Row],[Delivered MT]]</f>
        <v>0</v>
      </c>
      <c r="AE4490" s="6">
        <f>Table1[[#This Row],[Delivered MT]]*Table1[[#This Row],[Average Cost SDG/MT]]</f>
        <v>0</v>
      </c>
    </row>
    <row r="4491" spans="1:31" hidden="1" x14ac:dyDescent="0.2">
      <c r="A4491" s="1">
        <v>4502</v>
      </c>
      <c r="P4491" s="6">
        <f t="shared" si="371"/>
        <v>0</v>
      </c>
      <c r="R4491" s="6">
        <f t="shared" si="372"/>
        <v>0</v>
      </c>
      <c r="S4491" s="57">
        <f t="shared" si="370"/>
        <v>0</v>
      </c>
      <c r="T4491" s="6">
        <f>Table1[[#This Row],[Volume in Units]]*Table1[[#This Row],[Price SDG/Unit]]</f>
        <v>0</v>
      </c>
      <c r="U4491" s="57">
        <f>Table1[[#This Row],[Volume MT/Head]]*Table1[[#This Row],[Price USD/(MT/Head)]]</f>
        <v>0</v>
      </c>
      <c r="W4491" s="28">
        <f>Table1[[#This Row],[Commission SDG/MT]]*Table1[[#This Row],[Volume in Units]]</f>
        <v>0</v>
      </c>
      <c r="Y4491" s="28">
        <f t="shared" si="373"/>
        <v>0</v>
      </c>
      <c r="Z4491" s="6">
        <f>IFERROR((Table1[[#This Row],[Total Cost SDG]]/Table1[[#This Row],[Volume MT/Head]]),0)</f>
        <v>0</v>
      </c>
      <c r="AA4491" s="57" t="e">
        <f t="shared" si="374"/>
        <v>#DIV/0!</v>
      </c>
      <c r="AB4491" s="57">
        <f>IFERROR((Table1[[#This Row],[Total Cost USD]]/Table1[[#This Row],[Volume MT/Head]]),0)</f>
        <v>0</v>
      </c>
      <c r="AD4491" s="6">
        <f>Table1[[#This Row],[Volume MT/Head]]-Table1[[#This Row],[Delivered MT]]</f>
        <v>0</v>
      </c>
      <c r="AE4491" s="6">
        <f>Table1[[#This Row],[Delivered MT]]*Table1[[#This Row],[Average Cost SDG/MT]]</f>
        <v>0</v>
      </c>
    </row>
    <row r="4492" spans="1:31" hidden="1" x14ac:dyDescent="0.2">
      <c r="A4492" s="1">
        <v>4503</v>
      </c>
      <c r="P4492" s="6">
        <f t="shared" si="371"/>
        <v>0</v>
      </c>
      <c r="R4492" s="6">
        <f t="shared" si="372"/>
        <v>0</v>
      </c>
      <c r="S4492" s="57">
        <f t="shared" si="370"/>
        <v>0</v>
      </c>
      <c r="T4492" s="6">
        <f>Table1[[#This Row],[Volume in Units]]*Table1[[#This Row],[Price SDG/Unit]]</f>
        <v>0</v>
      </c>
      <c r="U4492" s="57">
        <f>Table1[[#This Row],[Volume MT/Head]]*Table1[[#This Row],[Price USD/(MT/Head)]]</f>
        <v>0</v>
      </c>
      <c r="W4492" s="28">
        <f>Table1[[#This Row],[Commission SDG/MT]]*Table1[[#This Row],[Volume in Units]]</f>
        <v>0</v>
      </c>
      <c r="Y4492" s="28">
        <f t="shared" si="373"/>
        <v>0</v>
      </c>
      <c r="Z4492" s="6">
        <f>IFERROR((Table1[[#This Row],[Total Cost SDG]]/Table1[[#This Row],[Volume MT/Head]]),0)</f>
        <v>0</v>
      </c>
      <c r="AA4492" s="57" t="e">
        <f t="shared" si="374"/>
        <v>#DIV/0!</v>
      </c>
      <c r="AB4492" s="57">
        <f>IFERROR((Table1[[#This Row],[Total Cost USD]]/Table1[[#This Row],[Volume MT/Head]]),0)</f>
        <v>0</v>
      </c>
      <c r="AD4492" s="6">
        <f>Table1[[#This Row],[Volume MT/Head]]-Table1[[#This Row],[Delivered MT]]</f>
        <v>0</v>
      </c>
      <c r="AE4492" s="6">
        <f>Table1[[#This Row],[Delivered MT]]*Table1[[#This Row],[Average Cost SDG/MT]]</f>
        <v>0</v>
      </c>
    </row>
    <row r="4493" spans="1:31" hidden="1" x14ac:dyDescent="0.2">
      <c r="A4493" s="1">
        <v>4504</v>
      </c>
      <c r="P4493" s="6">
        <f t="shared" si="371"/>
        <v>0</v>
      </c>
      <c r="R4493" s="6">
        <f t="shared" si="372"/>
        <v>0</v>
      </c>
      <c r="S4493" s="57">
        <f t="shared" si="370"/>
        <v>0</v>
      </c>
      <c r="T4493" s="6">
        <f>Table1[[#This Row],[Volume in Units]]*Table1[[#This Row],[Price SDG/Unit]]</f>
        <v>0</v>
      </c>
      <c r="U4493" s="57">
        <f>Table1[[#This Row],[Volume MT/Head]]*Table1[[#This Row],[Price USD/(MT/Head)]]</f>
        <v>0</v>
      </c>
      <c r="W4493" s="28">
        <f>Table1[[#This Row],[Commission SDG/MT]]*Table1[[#This Row],[Volume in Units]]</f>
        <v>0</v>
      </c>
      <c r="Y4493" s="28">
        <f t="shared" si="373"/>
        <v>0</v>
      </c>
      <c r="Z4493" s="6">
        <f>IFERROR((Table1[[#This Row],[Total Cost SDG]]/Table1[[#This Row],[Volume MT/Head]]),0)</f>
        <v>0</v>
      </c>
      <c r="AA4493" s="57" t="e">
        <f t="shared" si="374"/>
        <v>#DIV/0!</v>
      </c>
      <c r="AB4493" s="57">
        <f>IFERROR((Table1[[#This Row],[Total Cost USD]]/Table1[[#This Row],[Volume MT/Head]]),0)</f>
        <v>0</v>
      </c>
      <c r="AD4493" s="6">
        <f>Table1[[#This Row],[Volume MT/Head]]-Table1[[#This Row],[Delivered MT]]</f>
        <v>0</v>
      </c>
      <c r="AE4493" s="6">
        <f>Table1[[#This Row],[Delivered MT]]*Table1[[#This Row],[Average Cost SDG/MT]]</f>
        <v>0</v>
      </c>
    </row>
    <row r="4494" spans="1:31" hidden="1" x14ac:dyDescent="0.2">
      <c r="A4494" s="1">
        <v>4505</v>
      </c>
      <c r="P4494" s="6">
        <f t="shared" si="371"/>
        <v>0</v>
      </c>
      <c r="R4494" s="6">
        <f t="shared" si="372"/>
        <v>0</v>
      </c>
      <c r="S4494" s="57">
        <f t="shared" si="370"/>
        <v>0</v>
      </c>
      <c r="T4494" s="6">
        <f>Table1[[#This Row],[Volume in Units]]*Table1[[#This Row],[Price SDG/Unit]]</f>
        <v>0</v>
      </c>
      <c r="U4494" s="57">
        <f>Table1[[#This Row],[Volume MT/Head]]*Table1[[#This Row],[Price USD/(MT/Head)]]</f>
        <v>0</v>
      </c>
      <c r="W4494" s="28">
        <f>Table1[[#This Row],[Commission SDG/MT]]*Table1[[#This Row],[Volume in Units]]</f>
        <v>0</v>
      </c>
      <c r="Y4494" s="28">
        <f t="shared" si="373"/>
        <v>0</v>
      </c>
      <c r="Z4494" s="6">
        <f>IFERROR((Table1[[#This Row],[Total Cost SDG]]/Table1[[#This Row],[Volume MT/Head]]),0)</f>
        <v>0</v>
      </c>
      <c r="AA4494" s="57" t="e">
        <f t="shared" si="374"/>
        <v>#DIV/0!</v>
      </c>
      <c r="AB4494" s="57">
        <f>IFERROR((Table1[[#This Row],[Total Cost USD]]/Table1[[#This Row],[Volume MT/Head]]),0)</f>
        <v>0</v>
      </c>
      <c r="AD4494" s="6">
        <f>Table1[[#This Row],[Volume MT/Head]]-Table1[[#This Row],[Delivered MT]]</f>
        <v>0</v>
      </c>
      <c r="AE4494" s="6">
        <f>Table1[[#This Row],[Delivered MT]]*Table1[[#This Row],[Average Cost SDG/MT]]</f>
        <v>0</v>
      </c>
    </row>
    <row r="4495" spans="1:31" hidden="1" x14ac:dyDescent="0.2">
      <c r="A4495" s="1">
        <v>4506</v>
      </c>
      <c r="P4495" s="6">
        <f t="shared" si="371"/>
        <v>0</v>
      </c>
      <c r="R4495" s="6">
        <f t="shared" si="372"/>
        <v>0</v>
      </c>
      <c r="S4495" s="57">
        <f t="shared" si="370"/>
        <v>0</v>
      </c>
      <c r="T4495" s="6">
        <f>Table1[[#This Row],[Volume in Units]]*Table1[[#This Row],[Price SDG/Unit]]</f>
        <v>0</v>
      </c>
      <c r="U4495" s="57">
        <f>Table1[[#This Row],[Volume MT/Head]]*Table1[[#This Row],[Price USD/(MT/Head)]]</f>
        <v>0</v>
      </c>
      <c r="W4495" s="28">
        <f>Table1[[#This Row],[Commission SDG/MT]]*Table1[[#This Row],[Volume in Units]]</f>
        <v>0</v>
      </c>
      <c r="Y4495" s="28">
        <f t="shared" si="373"/>
        <v>0</v>
      </c>
      <c r="Z4495" s="6">
        <f>IFERROR((Table1[[#This Row],[Total Cost SDG]]/Table1[[#This Row],[Volume MT/Head]]),0)</f>
        <v>0</v>
      </c>
      <c r="AA4495" s="57" t="e">
        <f t="shared" si="374"/>
        <v>#DIV/0!</v>
      </c>
      <c r="AB4495" s="57">
        <f>IFERROR((Table1[[#This Row],[Total Cost USD]]/Table1[[#This Row],[Volume MT/Head]]),0)</f>
        <v>0</v>
      </c>
      <c r="AD4495" s="6">
        <f>Table1[[#This Row],[Volume MT/Head]]-Table1[[#This Row],[Delivered MT]]</f>
        <v>0</v>
      </c>
      <c r="AE4495" s="6">
        <f>Table1[[#This Row],[Delivered MT]]*Table1[[#This Row],[Average Cost SDG/MT]]</f>
        <v>0</v>
      </c>
    </row>
    <row r="4496" spans="1:31" hidden="1" x14ac:dyDescent="0.2">
      <c r="A4496" s="1">
        <v>4507</v>
      </c>
      <c r="P4496" s="6">
        <f t="shared" si="371"/>
        <v>0</v>
      </c>
      <c r="R4496" s="6">
        <f t="shared" si="372"/>
        <v>0</v>
      </c>
      <c r="S4496" s="57">
        <f t="shared" si="370"/>
        <v>0</v>
      </c>
      <c r="T4496" s="6">
        <f>Table1[[#This Row],[Volume in Units]]*Table1[[#This Row],[Price SDG/Unit]]</f>
        <v>0</v>
      </c>
      <c r="U4496" s="57">
        <f>Table1[[#This Row],[Volume MT/Head]]*Table1[[#This Row],[Price USD/(MT/Head)]]</f>
        <v>0</v>
      </c>
      <c r="W4496" s="28">
        <f>Table1[[#This Row],[Commission SDG/MT]]*Table1[[#This Row],[Volume in Units]]</f>
        <v>0</v>
      </c>
      <c r="Y4496" s="28">
        <f t="shared" si="373"/>
        <v>0</v>
      </c>
      <c r="Z4496" s="6">
        <f>IFERROR((Table1[[#This Row],[Total Cost SDG]]/Table1[[#This Row],[Volume MT/Head]]),0)</f>
        <v>0</v>
      </c>
      <c r="AA4496" s="57" t="e">
        <f t="shared" si="374"/>
        <v>#DIV/0!</v>
      </c>
      <c r="AB4496" s="57">
        <f>IFERROR((Table1[[#This Row],[Total Cost USD]]/Table1[[#This Row],[Volume MT/Head]]),0)</f>
        <v>0</v>
      </c>
      <c r="AD4496" s="6">
        <f>Table1[[#This Row],[Volume MT/Head]]-Table1[[#This Row],[Delivered MT]]</f>
        <v>0</v>
      </c>
      <c r="AE4496" s="6">
        <f>Table1[[#This Row],[Delivered MT]]*Table1[[#This Row],[Average Cost SDG/MT]]</f>
        <v>0</v>
      </c>
    </row>
    <row r="4497" spans="1:31" hidden="1" x14ac:dyDescent="0.2">
      <c r="A4497" s="1">
        <v>4508</v>
      </c>
      <c r="P4497" s="6">
        <f t="shared" si="371"/>
        <v>0</v>
      </c>
      <c r="R4497" s="6">
        <f t="shared" si="372"/>
        <v>0</v>
      </c>
      <c r="S4497" s="57">
        <f t="shared" si="370"/>
        <v>0</v>
      </c>
      <c r="T4497" s="6">
        <f>Table1[[#This Row],[Volume in Units]]*Table1[[#This Row],[Price SDG/Unit]]</f>
        <v>0</v>
      </c>
      <c r="U4497" s="57">
        <f>Table1[[#This Row],[Volume MT/Head]]*Table1[[#This Row],[Price USD/(MT/Head)]]</f>
        <v>0</v>
      </c>
      <c r="W4497" s="28">
        <f>Table1[[#This Row],[Commission SDG/MT]]*Table1[[#This Row],[Volume in Units]]</f>
        <v>0</v>
      </c>
      <c r="Y4497" s="28">
        <f t="shared" si="373"/>
        <v>0</v>
      </c>
      <c r="Z4497" s="6">
        <f>IFERROR((Table1[[#This Row],[Total Cost SDG]]/Table1[[#This Row],[Volume MT/Head]]),0)</f>
        <v>0</v>
      </c>
      <c r="AA4497" s="57" t="e">
        <f t="shared" si="374"/>
        <v>#DIV/0!</v>
      </c>
      <c r="AB4497" s="57">
        <f>IFERROR((Table1[[#This Row],[Total Cost USD]]/Table1[[#This Row],[Volume MT/Head]]),0)</f>
        <v>0</v>
      </c>
      <c r="AD4497" s="6">
        <f>Table1[[#This Row],[Volume MT/Head]]-Table1[[#This Row],[Delivered MT]]</f>
        <v>0</v>
      </c>
      <c r="AE4497" s="6">
        <f>Table1[[#This Row],[Delivered MT]]*Table1[[#This Row],[Average Cost SDG/MT]]</f>
        <v>0</v>
      </c>
    </row>
    <row r="4498" spans="1:31" hidden="1" x14ac:dyDescent="0.2">
      <c r="A4498" s="1">
        <v>4509</v>
      </c>
      <c r="P4498" s="6">
        <f t="shared" si="371"/>
        <v>0</v>
      </c>
      <c r="R4498" s="6">
        <f t="shared" si="372"/>
        <v>0</v>
      </c>
      <c r="S4498" s="57">
        <f t="shared" si="370"/>
        <v>0</v>
      </c>
      <c r="T4498" s="6">
        <f>Table1[[#This Row],[Volume in Units]]*Table1[[#This Row],[Price SDG/Unit]]</f>
        <v>0</v>
      </c>
      <c r="U4498" s="57">
        <f>Table1[[#This Row],[Volume MT/Head]]*Table1[[#This Row],[Price USD/(MT/Head)]]</f>
        <v>0</v>
      </c>
      <c r="W4498" s="28">
        <f>Table1[[#This Row],[Commission SDG/MT]]*Table1[[#This Row],[Volume in Units]]</f>
        <v>0</v>
      </c>
      <c r="Y4498" s="28">
        <f t="shared" si="373"/>
        <v>0</v>
      </c>
      <c r="Z4498" s="6">
        <f>IFERROR((Table1[[#This Row],[Total Cost SDG]]/Table1[[#This Row],[Volume MT/Head]]),0)</f>
        <v>0</v>
      </c>
      <c r="AA4498" s="57" t="e">
        <f t="shared" si="374"/>
        <v>#DIV/0!</v>
      </c>
      <c r="AB4498" s="57">
        <f>IFERROR((Table1[[#This Row],[Total Cost USD]]/Table1[[#This Row],[Volume MT/Head]]),0)</f>
        <v>0</v>
      </c>
      <c r="AD4498" s="6">
        <f>Table1[[#This Row],[Volume MT/Head]]-Table1[[#This Row],[Delivered MT]]</f>
        <v>0</v>
      </c>
      <c r="AE4498" s="6">
        <f>Table1[[#This Row],[Delivered MT]]*Table1[[#This Row],[Average Cost SDG/MT]]</f>
        <v>0</v>
      </c>
    </row>
    <row r="4499" spans="1:31" hidden="1" x14ac:dyDescent="0.2">
      <c r="A4499" s="1">
        <v>4510</v>
      </c>
      <c r="P4499" s="6">
        <f t="shared" si="371"/>
        <v>0</v>
      </c>
      <c r="R4499" s="6">
        <f t="shared" si="372"/>
        <v>0</v>
      </c>
      <c r="S4499" s="57">
        <f t="shared" si="370"/>
        <v>0</v>
      </c>
      <c r="T4499" s="6">
        <f>Table1[[#This Row],[Volume in Units]]*Table1[[#This Row],[Price SDG/Unit]]</f>
        <v>0</v>
      </c>
      <c r="U4499" s="57">
        <f>Table1[[#This Row],[Volume MT/Head]]*Table1[[#This Row],[Price USD/(MT/Head)]]</f>
        <v>0</v>
      </c>
      <c r="W4499" s="28">
        <f>Table1[[#This Row],[Commission SDG/MT]]*Table1[[#This Row],[Volume in Units]]</f>
        <v>0</v>
      </c>
      <c r="Y4499" s="28">
        <f t="shared" si="373"/>
        <v>0</v>
      </c>
      <c r="Z4499" s="6">
        <f>IFERROR((Table1[[#This Row],[Total Cost SDG]]/Table1[[#This Row],[Volume MT/Head]]),0)</f>
        <v>0</v>
      </c>
      <c r="AA4499" s="57" t="e">
        <f t="shared" si="374"/>
        <v>#DIV/0!</v>
      </c>
      <c r="AB4499" s="57">
        <f>IFERROR((Table1[[#This Row],[Total Cost USD]]/Table1[[#This Row],[Volume MT/Head]]),0)</f>
        <v>0</v>
      </c>
      <c r="AD4499" s="6">
        <f>Table1[[#This Row],[Volume MT/Head]]-Table1[[#This Row],[Delivered MT]]</f>
        <v>0</v>
      </c>
      <c r="AE4499" s="6">
        <f>Table1[[#This Row],[Delivered MT]]*Table1[[#This Row],[Average Cost SDG/MT]]</f>
        <v>0</v>
      </c>
    </row>
    <row r="4500" spans="1:31" hidden="1" x14ac:dyDescent="0.2">
      <c r="A4500" s="1">
        <v>4511</v>
      </c>
      <c r="P4500" s="6">
        <f t="shared" si="371"/>
        <v>0</v>
      </c>
      <c r="R4500" s="6">
        <f t="shared" si="372"/>
        <v>0</v>
      </c>
      <c r="S4500" s="57">
        <f t="shared" si="370"/>
        <v>0</v>
      </c>
      <c r="T4500" s="6">
        <f>Table1[[#This Row],[Volume in Units]]*Table1[[#This Row],[Price SDG/Unit]]</f>
        <v>0</v>
      </c>
      <c r="U4500" s="57">
        <f>Table1[[#This Row],[Volume MT/Head]]*Table1[[#This Row],[Price USD/(MT/Head)]]</f>
        <v>0</v>
      </c>
      <c r="W4500" s="28">
        <f>Table1[[#This Row],[Commission SDG/MT]]*Table1[[#This Row],[Volume in Units]]</f>
        <v>0</v>
      </c>
      <c r="Y4500" s="28">
        <f t="shared" si="373"/>
        <v>0</v>
      </c>
      <c r="Z4500" s="6">
        <f>IFERROR((Table1[[#This Row],[Total Cost SDG]]/Table1[[#This Row],[Volume MT/Head]]),0)</f>
        <v>0</v>
      </c>
      <c r="AA4500" s="57" t="e">
        <f t="shared" si="374"/>
        <v>#DIV/0!</v>
      </c>
      <c r="AB4500" s="57">
        <f>IFERROR((Table1[[#This Row],[Total Cost USD]]/Table1[[#This Row],[Volume MT/Head]]),0)</f>
        <v>0</v>
      </c>
      <c r="AD4500" s="6">
        <f>Table1[[#This Row],[Volume MT/Head]]-Table1[[#This Row],[Delivered MT]]</f>
        <v>0</v>
      </c>
      <c r="AE4500" s="6">
        <f>Table1[[#This Row],[Delivered MT]]*Table1[[#This Row],[Average Cost SDG/MT]]</f>
        <v>0</v>
      </c>
    </row>
    <row r="4501" spans="1:31" hidden="1" x14ac:dyDescent="0.2">
      <c r="A4501" s="1">
        <v>4512</v>
      </c>
      <c r="P4501" s="6">
        <f t="shared" si="371"/>
        <v>0</v>
      </c>
      <c r="R4501" s="6">
        <f t="shared" si="372"/>
        <v>0</v>
      </c>
      <c r="S4501" s="57">
        <f t="shared" si="370"/>
        <v>0</v>
      </c>
      <c r="T4501" s="6">
        <f>Table1[[#This Row],[Volume in Units]]*Table1[[#This Row],[Price SDG/Unit]]</f>
        <v>0</v>
      </c>
      <c r="U4501" s="57">
        <f>Table1[[#This Row],[Volume MT/Head]]*Table1[[#This Row],[Price USD/(MT/Head)]]</f>
        <v>0</v>
      </c>
      <c r="W4501" s="28">
        <f>Table1[[#This Row],[Commission SDG/MT]]*Table1[[#This Row],[Volume in Units]]</f>
        <v>0</v>
      </c>
      <c r="Y4501" s="28">
        <f t="shared" si="373"/>
        <v>0</v>
      </c>
      <c r="Z4501" s="6">
        <f>IFERROR((Table1[[#This Row],[Total Cost SDG]]/Table1[[#This Row],[Volume MT/Head]]),0)</f>
        <v>0</v>
      </c>
      <c r="AA4501" s="57" t="e">
        <f t="shared" si="374"/>
        <v>#DIV/0!</v>
      </c>
      <c r="AB4501" s="57">
        <f>IFERROR((Table1[[#This Row],[Total Cost USD]]/Table1[[#This Row],[Volume MT/Head]]),0)</f>
        <v>0</v>
      </c>
      <c r="AD4501" s="6">
        <f>Table1[[#This Row],[Volume MT/Head]]-Table1[[#This Row],[Delivered MT]]</f>
        <v>0</v>
      </c>
      <c r="AE4501" s="6">
        <f>Table1[[#This Row],[Delivered MT]]*Table1[[#This Row],[Average Cost SDG/MT]]</f>
        <v>0</v>
      </c>
    </row>
    <row r="4502" spans="1:31" hidden="1" x14ac:dyDescent="0.2">
      <c r="A4502" s="1">
        <v>4513</v>
      </c>
      <c r="P4502" s="6">
        <f t="shared" si="371"/>
        <v>0</v>
      </c>
      <c r="R4502" s="6">
        <f t="shared" si="372"/>
        <v>0</v>
      </c>
      <c r="S4502" s="57">
        <f t="shared" si="370"/>
        <v>0</v>
      </c>
      <c r="T4502" s="6">
        <f>Table1[[#This Row],[Volume in Units]]*Table1[[#This Row],[Price SDG/Unit]]</f>
        <v>0</v>
      </c>
      <c r="U4502" s="57">
        <f>Table1[[#This Row],[Volume MT/Head]]*Table1[[#This Row],[Price USD/(MT/Head)]]</f>
        <v>0</v>
      </c>
      <c r="W4502" s="28">
        <f>Table1[[#This Row],[Commission SDG/MT]]*Table1[[#This Row],[Volume in Units]]</f>
        <v>0</v>
      </c>
      <c r="Y4502" s="28">
        <f t="shared" si="373"/>
        <v>0</v>
      </c>
      <c r="Z4502" s="6">
        <f>IFERROR((Table1[[#This Row],[Total Cost SDG]]/Table1[[#This Row],[Volume MT/Head]]),0)</f>
        <v>0</v>
      </c>
      <c r="AA4502" s="57" t="e">
        <f t="shared" si="374"/>
        <v>#DIV/0!</v>
      </c>
      <c r="AB4502" s="57">
        <f>IFERROR((Table1[[#This Row],[Total Cost USD]]/Table1[[#This Row],[Volume MT/Head]]),0)</f>
        <v>0</v>
      </c>
      <c r="AD4502" s="6">
        <f>Table1[[#This Row],[Volume MT/Head]]-Table1[[#This Row],[Delivered MT]]</f>
        <v>0</v>
      </c>
      <c r="AE4502" s="6">
        <f>Table1[[#This Row],[Delivered MT]]*Table1[[#This Row],[Average Cost SDG/MT]]</f>
        <v>0</v>
      </c>
    </row>
    <row r="4503" spans="1:31" hidden="1" x14ac:dyDescent="0.2">
      <c r="A4503" s="1">
        <v>4514</v>
      </c>
      <c r="P4503" s="6">
        <f t="shared" si="371"/>
        <v>0</v>
      </c>
      <c r="R4503" s="6">
        <f t="shared" si="372"/>
        <v>0</v>
      </c>
      <c r="S4503" s="57">
        <f t="shared" si="370"/>
        <v>0</v>
      </c>
      <c r="T4503" s="6">
        <f>Table1[[#This Row],[Volume in Units]]*Table1[[#This Row],[Price SDG/Unit]]</f>
        <v>0</v>
      </c>
      <c r="U4503" s="57">
        <f>Table1[[#This Row],[Volume MT/Head]]*Table1[[#This Row],[Price USD/(MT/Head)]]</f>
        <v>0</v>
      </c>
      <c r="W4503" s="28">
        <f>Table1[[#This Row],[Commission SDG/MT]]*Table1[[#This Row],[Volume in Units]]</f>
        <v>0</v>
      </c>
      <c r="Y4503" s="28">
        <f t="shared" si="373"/>
        <v>0</v>
      </c>
      <c r="Z4503" s="6">
        <f>IFERROR((Table1[[#This Row],[Total Cost SDG]]/Table1[[#This Row],[Volume MT/Head]]),0)</f>
        <v>0</v>
      </c>
      <c r="AA4503" s="57" t="e">
        <f t="shared" si="374"/>
        <v>#DIV/0!</v>
      </c>
      <c r="AB4503" s="57">
        <f>IFERROR((Table1[[#This Row],[Total Cost USD]]/Table1[[#This Row],[Volume MT/Head]]),0)</f>
        <v>0</v>
      </c>
      <c r="AD4503" s="6">
        <f>Table1[[#This Row],[Volume MT/Head]]-Table1[[#This Row],[Delivered MT]]</f>
        <v>0</v>
      </c>
      <c r="AE4503" s="6">
        <f>Table1[[#This Row],[Delivered MT]]*Table1[[#This Row],[Average Cost SDG/MT]]</f>
        <v>0</v>
      </c>
    </row>
    <row r="4504" spans="1:31" hidden="1" x14ac:dyDescent="0.2">
      <c r="A4504" s="1">
        <v>4515</v>
      </c>
      <c r="P4504" s="6">
        <f t="shared" si="371"/>
        <v>0</v>
      </c>
      <c r="R4504" s="6">
        <f t="shared" si="372"/>
        <v>0</v>
      </c>
      <c r="S4504" s="57">
        <f t="shared" si="370"/>
        <v>0</v>
      </c>
      <c r="T4504" s="6">
        <f>Table1[[#This Row],[Volume in Units]]*Table1[[#This Row],[Price SDG/Unit]]</f>
        <v>0</v>
      </c>
      <c r="U4504" s="57">
        <f>Table1[[#This Row],[Volume MT/Head]]*Table1[[#This Row],[Price USD/(MT/Head)]]</f>
        <v>0</v>
      </c>
      <c r="W4504" s="28">
        <f>Table1[[#This Row],[Commission SDG/MT]]*Table1[[#This Row],[Volume in Units]]</f>
        <v>0</v>
      </c>
      <c r="Y4504" s="28">
        <f t="shared" si="373"/>
        <v>0</v>
      </c>
      <c r="Z4504" s="6">
        <f>IFERROR((Table1[[#This Row],[Total Cost SDG]]/Table1[[#This Row],[Volume MT/Head]]),0)</f>
        <v>0</v>
      </c>
      <c r="AA4504" s="57" t="e">
        <f t="shared" si="374"/>
        <v>#DIV/0!</v>
      </c>
      <c r="AB4504" s="57">
        <f>IFERROR((Table1[[#This Row],[Total Cost USD]]/Table1[[#This Row],[Volume MT/Head]]),0)</f>
        <v>0</v>
      </c>
      <c r="AD4504" s="6">
        <f>Table1[[#This Row],[Volume MT/Head]]-Table1[[#This Row],[Delivered MT]]</f>
        <v>0</v>
      </c>
      <c r="AE4504" s="6">
        <f>Table1[[#This Row],[Delivered MT]]*Table1[[#This Row],[Average Cost SDG/MT]]</f>
        <v>0</v>
      </c>
    </row>
    <row r="4505" spans="1:31" hidden="1" x14ac:dyDescent="0.2">
      <c r="A4505" s="1">
        <v>4516</v>
      </c>
      <c r="P4505" s="6">
        <f t="shared" si="371"/>
        <v>0</v>
      </c>
      <c r="R4505" s="6">
        <f t="shared" si="372"/>
        <v>0</v>
      </c>
      <c r="S4505" s="57">
        <f t="shared" ref="S4505:S4568" si="375">IFERROR((R4505/F4505),0)</f>
        <v>0</v>
      </c>
      <c r="T4505" s="6">
        <f>Table1[[#This Row],[Volume in Units]]*Table1[[#This Row],[Price SDG/Unit]]</f>
        <v>0</v>
      </c>
      <c r="U4505" s="57">
        <f>Table1[[#This Row],[Volume MT/Head]]*Table1[[#This Row],[Price USD/(MT/Head)]]</f>
        <v>0</v>
      </c>
      <c r="W4505" s="28">
        <f>Table1[[#This Row],[Commission SDG/MT]]*Table1[[#This Row],[Volume in Units]]</f>
        <v>0</v>
      </c>
      <c r="Y4505" s="28">
        <f t="shared" si="373"/>
        <v>0</v>
      </c>
      <c r="Z4505" s="6">
        <f>IFERROR((Table1[[#This Row],[Total Cost SDG]]/Table1[[#This Row],[Volume MT/Head]]),0)</f>
        <v>0</v>
      </c>
      <c r="AA4505" s="57" t="e">
        <f t="shared" si="374"/>
        <v>#DIV/0!</v>
      </c>
      <c r="AB4505" s="57">
        <f>IFERROR((Table1[[#This Row],[Total Cost USD]]/Table1[[#This Row],[Volume MT/Head]]),0)</f>
        <v>0</v>
      </c>
      <c r="AD4505" s="6">
        <f>Table1[[#This Row],[Volume MT/Head]]-Table1[[#This Row],[Delivered MT]]</f>
        <v>0</v>
      </c>
      <c r="AE4505" s="6">
        <f>Table1[[#This Row],[Delivered MT]]*Table1[[#This Row],[Average Cost SDG/MT]]</f>
        <v>0</v>
      </c>
    </row>
    <row r="4506" spans="1:31" hidden="1" x14ac:dyDescent="0.2">
      <c r="A4506" s="1">
        <v>4517</v>
      </c>
      <c r="P4506" s="6">
        <f t="shared" si="371"/>
        <v>0</v>
      </c>
      <c r="R4506" s="6">
        <f t="shared" si="372"/>
        <v>0</v>
      </c>
      <c r="S4506" s="57">
        <f t="shared" si="375"/>
        <v>0</v>
      </c>
      <c r="T4506" s="6">
        <f>Table1[[#This Row],[Volume in Units]]*Table1[[#This Row],[Price SDG/Unit]]</f>
        <v>0</v>
      </c>
      <c r="U4506" s="57">
        <f>Table1[[#This Row],[Volume MT/Head]]*Table1[[#This Row],[Price USD/(MT/Head)]]</f>
        <v>0</v>
      </c>
      <c r="W4506" s="28">
        <f>Table1[[#This Row],[Commission SDG/MT]]*Table1[[#This Row],[Volume in Units]]</f>
        <v>0</v>
      </c>
      <c r="Y4506" s="28">
        <f t="shared" si="373"/>
        <v>0</v>
      </c>
      <c r="Z4506" s="6">
        <f>IFERROR((Table1[[#This Row],[Total Cost SDG]]/Table1[[#This Row],[Volume MT/Head]]),0)</f>
        <v>0</v>
      </c>
      <c r="AA4506" s="57" t="e">
        <f t="shared" si="374"/>
        <v>#DIV/0!</v>
      </c>
      <c r="AB4506" s="57">
        <f>IFERROR((Table1[[#This Row],[Total Cost USD]]/Table1[[#This Row],[Volume MT/Head]]),0)</f>
        <v>0</v>
      </c>
      <c r="AD4506" s="6">
        <f>Table1[[#This Row],[Volume MT/Head]]-Table1[[#This Row],[Delivered MT]]</f>
        <v>0</v>
      </c>
      <c r="AE4506" s="6">
        <f>Table1[[#This Row],[Delivered MT]]*Table1[[#This Row],[Average Cost SDG/MT]]</f>
        <v>0</v>
      </c>
    </row>
    <row r="4507" spans="1:31" hidden="1" x14ac:dyDescent="0.2">
      <c r="A4507" s="1">
        <v>4518</v>
      </c>
      <c r="P4507" s="6">
        <f t="shared" si="371"/>
        <v>0</v>
      </c>
      <c r="R4507" s="6">
        <f t="shared" si="372"/>
        <v>0</v>
      </c>
      <c r="S4507" s="57">
        <f t="shared" si="375"/>
        <v>0</v>
      </c>
      <c r="T4507" s="6">
        <f>Table1[[#This Row],[Volume in Units]]*Table1[[#This Row],[Price SDG/Unit]]</f>
        <v>0</v>
      </c>
      <c r="U4507" s="57">
        <f>Table1[[#This Row],[Volume MT/Head]]*Table1[[#This Row],[Price USD/(MT/Head)]]</f>
        <v>0</v>
      </c>
      <c r="W4507" s="28">
        <f>Table1[[#This Row],[Commission SDG/MT]]*Table1[[#This Row],[Volume in Units]]</f>
        <v>0</v>
      </c>
      <c r="Y4507" s="28">
        <f t="shared" si="373"/>
        <v>0</v>
      </c>
      <c r="Z4507" s="6">
        <f>IFERROR((Table1[[#This Row],[Total Cost SDG]]/Table1[[#This Row],[Volume MT/Head]]),0)</f>
        <v>0</v>
      </c>
      <c r="AA4507" s="57" t="e">
        <f t="shared" si="374"/>
        <v>#DIV/0!</v>
      </c>
      <c r="AB4507" s="57">
        <f>IFERROR((Table1[[#This Row],[Total Cost USD]]/Table1[[#This Row],[Volume MT/Head]]),0)</f>
        <v>0</v>
      </c>
      <c r="AD4507" s="6">
        <f>Table1[[#This Row],[Volume MT/Head]]-Table1[[#This Row],[Delivered MT]]</f>
        <v>0</v>
      </c>
      <c r="AE4507" s="6">
        <f>Table1[[#This Row],[Delivered MT]]*Table1[[#This Row],[Average Cost SDG/MT]]</f>
        <v>0</v>
      </c>
    </row>
    <row r="4508" spans="1:31" hidden="1" x14ac:dyDescent="0.2">
      <c r="A4508" s="1">
        <v>4519</v>
      </c>
      <c r="P4508" s="6">
        <f t="shared" si="371"/>
        <v>0</v>
      </c>
      <c r="R4508" s="6">
        <f t="shared" si="372"/>
        <v>0</v>
      </c>
      <c r="S4508" s="57">
        <f t="shared" si="375"/>
        <v>0</v>
      </c>
      <c r="T4508" s="6">
        <f>Table1[[#This Row],[Volume in Units]]*Table1[[#This Row],[Price SDG/Unit]]</f>
        <v>0</v>
      </c>
      <c r="U4508" s="57">
        <f>Table1[[#This Row],[Volume MT/Head]]*Table1[[#This Row],[Price USD/(MT/Head)]]</f>
        <v>0</v>
      </c>
      <c r="W4508" s="28">
        <f>Table1[[#This Row],[Commission SDG/MT]]*Table1[[#This Row],[Volume in Units]]</f>
        <v>0</v>
      </c>
      <c r="Y4508" s="28">
        <f t="shared" si="373"/>
        <v>0</v>
      </c>
      <c r="Z4508" s="6">
        <f>IFERROR((Table1[[#This Row],[Total Cost SDG]]/Table1[[#This Row],[Volume MT/Head]]),0)</f>
        <v>0</v>
      </c>
      <c r="AA4508" s="57" t="e">
        <f t="shared" si="374"/>
        <v>#DIV/0!</v>
      </c>
      <c r="AB4508" s="57">
        <f>IFERROR((Table1[[#This Row],[Total Cost USD]]/Table1[[#This Row],[Volume MT/Head]]),0)</f>
        <v>0</v>
      </c>
      <c r="AD4508" s="6">
        <f>Table1[[#This Row],[Volume MT/Head]]-Table1[[#This Row],[Delivered MT]]</f>
        <v>0</v>
      </c>
      <c r="AE4508" s="6">
        <f>Table1[[#This Row],[Delivered MT]]*Table1[[#This Row],[Average Cost SDG/MT]]</f>
        <v>0</v>
      </c>
    </row>
    <row r="4509" spans="1:31" hidden="1" x14ac:dyDescent="0.2">
      <c r="A4509" s="1">
        <v>4520</v>
      </c>
      <c r="P4509" s="6">
        <f t="shared" si="371"/>
        <v>0</v>
      </c>
      <c r="R4509" s="6">
        <f t="shared" si="372"/>
        <v>0</v>
      </c>
      <c r="S4509" s="57">
        <f t="shared" si="375"/>
        <v>0</v>
      </c>
      <c r="T4509" s="6">
        <f>Table1[[#This Row],[Volume in Units]]*Table1[[#This Row],[Price SDG/Unit]]</f>
        <v>0</v>
      </c>
      <c r="U4509" s="57">
        <f>Table1[[#This Row],[Volume MT/Head]]*Table1[[#This Row],[Price USD/(MT/Head)]]</f>
        <v>0</v>
      </c>
      <c r="W4509" s="28">
        <f>Table1[[#This Row],[Commission SDG/MT]]*Table1[[#This Row],[Volume in Units]]</f>
        <v>0</v>
      </c>
      <c r="Y4509" s="28">
        <f t="shared" si="373"/>
        <v>0</v>
      </c>
      <c r="Z4509" s="6">
        <f>IFERROR((Table1[[#This Row],[Total Cost SDG]]/Table1[[#This Row],[Volume MT/Head]]),0)</f>
        <v>0</v>
      </c>
      <c r="AA4509" s="57" t="e">
        <f t="shared" si="374"/>
        <v>#DIV/0!</v>
      </c>
      <c r="AB4509" s="57">
        <f>IFERROR((Table1[[#This Row],[Total Cost USD]]/Table1[[#This Row],[Volume MT/Head]]),0)</f>
        <v>0</v>
      </c>
      <c r="AD4509" s="6">
        <f>Table1[[#This Row],[Volume MT/Head]]-Table1[[#This Row],[Delivered MT]]</f>
        <v>0</v>
      </c>
      <c r="AE4509" s="6">
        <f>Table1[[#This Row],[Delivered MT]]*Table1[[#This Row],[Average Cost SDG/MT]]</f>
        <v>0</v>
      </c>
    </row>
    <row r="4510" spans="1:31" hidden="1" x14ac:dyDescent="0.2">
      <c r="A4510" s="1">
        <v>4521</v>
      </c>
      <c r="P4510" s="6">
        <f t="shared" si="371"/>
        <v>0</v>
      </c>
      <c r="R4510" s="6">
        <f t="shared" si="372"/>
        <v>0</v>
      </c>
      <c r="S4510" s="57">
        <f t="shared" si="375"/>
        <v>0</v>
      </c>
      <c r="T4510" s="6">
        <f>Table1[[#This Row],[Volume in Units]]*Table1[[#This Row],[Price SDG/Unit]]</f>
        <v>0</v>
      </c>
      <c r="U4510" s="57">
        <f>Table1[[#This Row],[Volume MT/Head]]*Table1[[#This Row],[Price USD/(MT/Head)]]</f>
        <v>0</v>
      </c>
      <c r="W4510" s="28">
        <f>Table1[[#This Row],[Commission SDG/MT]]*Table1[[#This Row],[Volume in Units]]</f>
        <v>0</v>
      </c>
      <c r="Y4510" s="28">
        <f t="shared" si="373"/>
        <v>0</v>
      </c>
      <c r="Z4510" s="6">
        <f>IFERROR((Table1[[#This Row],[Total Cost SDG]]/Table1[[#This Row],[Volume MT/Head]]),0)</f>
        <v>0</v>
      </c>
      <c r="AA4510" s="57" t="e">
        <f t="shared" si="374"/>
        <v>#DIV/0!</v>
      </c>
      <c r="AB4510" s="57">
        <f>IFERROR((Table1[[#This Row],[Total Cost USD]]/Table1[[#This Row],[Volume MT/Head]]),0)</f>
        <v>0</v>
      </c>
      <c r="AD4510" s="6">
        <f>Table1[[#This Row],[Volume MT/Head]]-Table1[[#This Row],[Delivered MT]]</f>
        <v>0</v>
      </c>
      <c r="AE4510" s="6">
        <f>Table1[[#This Row],[Delivered MT]]*Table1[[#This Row],[Average Cost SDG/MT]]</f>
        <v>0</v>
      </c>
    </row>
    <row r="4511" spans="1:31" hidden="1" x14ac:dyDescent="0.2">
      <c r="A4511" s="1">
        <v>4522</v>
      </c>
      <c r="P4511" s="6">
        <f t="shared" si="371"/>
        <v>0</v>
      </c>
      <c r="R4511" s="6">
        <f t="shared" si="372"/>
        <v>0</v>
      </c>
      <c r="S4511" s="57">
        <f t="shared" si="375"/>
        <v>0</v>
      </c>
      <c r="T4511" s="6">
        <f>Table1[[#This Row],[Volume in Units]]*Table1[[#This Row],[Price SDG/Unit]]</f>
        <v>0</v>
      </c>
      <c r="U4511" s="57">
        <f>Table1[[#This Row],[Volume MT/Head]]*Table1[[#This Row],[Price USD/(MT/Head)]]</f>
        <v>0</v>
      </c>
      <c r="W4511" s="28">
        <f>Table1[[#This Row],[Commission SDG/MT]]*Table1[[#This Row],[Volume in Units]]</f>
        <v>0</v>
      </c>
      <c r="Y4511" s="28">
        <f t="shared" si="373"/>
        <v>0</v>
      </c>
      <c r="Z4511" s="6">
        <f>IFERROR((Table1[[#This Row],[Total Cost SDG]]/Table1[[#This Row],[Volume MT/Head]]),0)</f>
        <v>0</v>
      </c>
      <c r="AA4511" s="57" t="e">
        <f t="shared" si="374"/>
        <v>#DIV/0!</v>
      </c>
      <c r="AB4511" s="57">
        <f>IFERROR((Table1[[#This Row],[Total Cost USD]]/Table1[[#This Row],[Volume MT/Head]]),0)</f>
        <v>0</v>
      </c>
      <c r="AD4511" s="6">
        <f>Table1[[#This Row],[Volume MT/Head]]-Table1[[#This Row],[Delivered MT]]</f>
        <v>0</v>
      </c>
      <c r="AE4511" s="6">
        <f>Table1[[#This Row],[Delivered MT]]*Table1[[#This Row],[Average Cost SDG/MT]]</f>
        <v>0</v>
      </c>
    </row>
    <row r="4512" spans="1:31" hidden="1" x14ac:dyDescent="0.2">
      <c r="A4512" s="1">
        <v>4523</v>
      </c>
      <c r="P4512" s="6">
        <f t="shared" si="371"/>
        <v>0</v>
      </c>
      <c r="R4512" s="6">
        <f t="shared" si="372"/>
        <v>0</v>
      </c>
      <c r="S4512" s="57">
        <f t="shared" si="375"/>
        <v>0</v>
      </c>
      <c r="T4512" s="6">
        <f>Table1[[#This Row],[Volume in Units]]*Table1[[#This Row],[Price SDG/Unit]]</f>
        <v>0</v>
      </c>
      <c r="U4512" s="57">
        <f>Table1[[#This Row],[Volume MT/Head]]*Table1[[#This Row],[Price USD/(MT/Head)]]</f>
        <v>0</v>
      </c>
      <c r="W4512" s="28">
        <f>Table1[[#This Row],[Commission SDG/MT]]*Table1[[#This Row],[Volume in Units]]</f>
        <v>0</v>
      </c>
      <c r="Y4512" s="28">
        <f t="shared" si="373"/>
        <v>0</v>
      </c>
      <c r="Z4512" s="6">
        <f>IFERROR((Table1[[#This Row],[Total Cost SDG]]/Table1[[#This Row],[Volume MT/Head]]),0)</f>
        <v>0</v>
      </c>
      <c r="AA4512" s="57" t="e">
        <f t="shared" si="374"/>
        <v>#DIV/0!</v>
      </c>
      <c r="AB4512" s="57">
        <f>IFERROR((Table1[[#This Row],[Total Cost USD]]/Table1[[#This Row],[Volume MT/Head]]),0)</f>
        <v>0</v>
      </c>
      <c r="AD4512" s="6">
        <f>Table1[[#This Row],[Volume MT/Head]]-Table1[[#This Row],[Delivered MT]]</f>
        <v>0</v>
      </c>
      <c r="AE4512" s="6">
        <f>Table1[[#This Row],[Delivered MT]]*Table1[[#This Row],[Average Cost SDG/MT]]</f>
        <v>0</v>
      </c>
    </row>
    <row r="4513" spans="1:31" hidden="1" x14ac:dyDescent="0.2">
      <c r="A4513" s="1">
        <v>4524</v>
      </c>
      <c r="P4513" s="6">
        <f t="shared" si="371"/>
        <v>0</v>
      </c>
      <c r="R4513" s="6">
        <f t="shared" si="372"/>
        <v>0</v>
      </c>
      <c r="S4513" s="57">
        <f t="shared" si="375"/>
        <v>0</v>
      </c>
      <c r="T4513" s="6">
        <f>Table1[[#This Row],[Volume in Units]]*Table1[[#This Row],[Price SDG/Unit]]</f>
        <v>0</v>
      </c>
      <c r="U4513" s="57">
        <f>Table1[[#This Row],[Volume MT/Head]]*Table1[[#This Row],[Price USD/(MT/Head)]]</f>
        <v>0</v>
      </c>
      <c r="W4513" s="28">
        <f>Table1[[#This Row],[Commission SDG/MT]]*Table1[[#This Row],[Volume in Units]]</f>
        <v>0</v>
      </c>
      <c r="Y4513" s="28">
        <f t="shared" si="373"/>
        <v>0</v>
      </c>
      <c r="Z4513" s="6">
        <f>IFERROR((Table1[[#This Row],[Total Cost SDG]]/Table1[[#This Row],[Volume MT/Head]]),0)</f>
        <v>0</v>
      </c>
      <c r="AA4513" s="57" t="e">
        <f t="shared" si="374"/>
        <v>#DIV/0!</v>
      </c>
      <c r="AB4513" s="57">
        <f>IFERROR((Table1[[#This Row],[Total Cost USD]]/Table1[[#This Row],[Volume MT/Head]]),0)</f>
        <v>0</v>
      </c>
      <c r="AD4513" s="6">
        <f>Table1[[#This Row],[Volume MT/Head]]-Table1[[#This Row],[Delivered MT]]</f>
        <v>0</v>
      </c>
      <c r="AE4513" s="6">
        <f>Table1[[#This Row],[Delivered MT]]*Table1[[#This Row],[Average Cost SDG/MT]]</f>
        <v>0</v>
      </c>
    </row>
    <row r="4514" spans="1:31" hidden="1" x14ac:dyDescent="0.2">
      <c r="A4514" s="1">
        <v>4525</v>
      </c>
      <c r="P4514" s="6">
        <f t="shared" si="371"/>
        <v>0</v>
      </c>
      <c r="R4514" s="6">
        <f t="shared" si="372"/>
        <v>0</v>
      </c>
      <c r="S4514" s="57">
        <f t="shared" si="375"/>
        <v>0</v>
      </c>
      <c r="T4514" s="6">
        <f>Table1[[#This Row],[Volume in Units]]*Table1[[#This Row],[Price SDG/Unit]]</f>
        <v>0</v>
      </c>
      <c r="U4514" s="57">
        <f>Table1[[#This Row],[Volume MT/Head]]*Table1[[#This Row],[Price USD/(MT/Head)]]</f>
        <v>0</v>
      </c>
      <c r="W4514" s="28">
        <f>Table1[[#This Row],[Commission SDG/MT]]*Table1[[#This Row],[Volume in Units]]</f>
        <v>0</v>
      </c>
      <c r="Y4514" s="28">
        <f t="shared" si="373"/>
        <v>0</v>
      </c>
      <c r="Z4514" s="6">
        <f>IFERROR((Table1[[#This Row],[Total Cost SDG]]/Table1[[#This Row],[Volume MT/Head]]),0)</f>
        <v>0</v>
      </c>
      <c r="AA4514" s="57" t="e">
        <f t="shared" si="374"/>
        <v>#DIV/0!</v>
      </c>
      <c r="AB4514" s="57">
        <f>IFERROR((Table1[[#This Row],[Total Cost USD]]/Table1[[#This Row],[Volume MT/Head]]),0)</f>
        <v>0</v>
      </c>
      <c r="AD4514" s="6">
        <f>Table1[[#This Row],[Volume MT/Head]]-Table1[[#This Row],[Delivered MT]]</f>
        <v>0</v>
      </c>
      <c r="AE4514" s="6">
        <f>Table1[[#This Row],[Delivered MT]]*Table1[[#This Row],[Average Cost SDG/MT]]</f>
        <v>0</v>
      </c>
    </row>
    <row r="4515" spans="1:31" hidden="1" x14ac:dyDescent="0.2">
      <c r="A4515" s="1">
        <v>4526</v>
      </c>
      <c r="P4515" s="6">
        <f t="shared" si="371"/>
        <v>0</v>
      </c>
      <c r="R4515" s="6">
        <f t="shared" si="372"/>
        <v>0</v>
      </c>
      <c r="S4515" s="57">
        <f t="shared" si="375"/>
        <v>0</v>
      </c>
      <c r="T4515" s="6">
        <f>Table1[[#This Row],[Volume in Units]]*Table1[[#This Row],[Price SDG/Unit]]</f>
        <v>0</v>
      </c>
      <c r="U4515" s="57">
        <f>Table1[[#This Row],[Volume MT/Head]]*Table1[[#This Row],[Price USD/(MT/Head)]]</f>
        <v>0</v>
      </c>
      <c r="W4515" s="28">
        <f>Table1[[#This Row],[Commission SDG/MT]]*Table1[[#This Row],[Volume in Units]]</f>
        <v>0</v>
      </c>
      <c r="Y4515" s="28">
        <f t="shared" si="373"/>
        <v>0</v>
      </c>
      <c r="Z4515" s="6">
        <f>IFERROR((Table1[[#This Row],[Total Cost SDG]]/Table1[[#This Row],[Volume MT/Head]]),0)</f>
        <v>0</v>
      </c>
      <c r="AA4515" s="57" t="e">
        <f t="shared" si="374"/>
        <v>#DIV/0!</v>
      </c>
      <c r="AB4515" s="57">
        <f>IFERROR((Table1[[#This Row],[Total Cost USD]]/Table1[[#This Row],[Volume MT/Head]]),0)</f>
        <v>0</v>
      </c>
      <c r="AD4515" s="6">
        <f>Table1[[#This Row],[Volume MT/Head]]-Table1[[#This Row],[Delivered MT]]</f>
        <v>0</v>
      </c>
      <c r="AE4515" s="6">
        <f>Table1[[#This Row],[Delivered MT]]*Table1[[#This Row],[Average Cost SDG/MT]]</f>
        <v>0</v>
      </c>
    </row>
    <row r="4516" spans="1:31" hidden="1" x14ac:dyDescent="0.2">
      <c r="A4516" s="1">
        <v>4527</v>
      </c>
      <c r="P4516" s="6">
        <f t="shared" si="371"/>
        <v>0</v>
      </c>
      <c r="R4516" s="6">
        <f t="shared" si="372"/>
        <v>0</v>
      </c>
      <c r="S4516" s="57">
        <f t="shared" si="375"/>
        <v>0</v>
      </c>
      <c r="T4516" s="6">
        <f>Table1[[#This Row],[Volume in Units]]*Table1[[#This Row],[Price SDG/Unit]]</f>
        <v>0</v>
      </c>
      <c r="U4516" s="57">
        <f>Table1[[#This Row],[Volume MT/Head]]*Table1[[#This Row],[Price USD/(MT/Head)]]</f>
        <v>0</v>
      </c>
      <c r="W4516" s="28">
        <f>Table1[[#This Row],[Commission SDG/MT]]*Table1[[#This Row],[Volume in Units]]</f>
        <v>0</v>
      </c>
      <c r="Y4516" s="28">
        <f t="shared" si="373"/>
        <v>0</v>
      </c>
      <c r="Z4516" s="6">
        <f>IFERROR((Table1[[#This Row],[Total Cost SDG]]/Table1[[#This Row],[Volume MT/Head]]),0)</f>
        <v>0</v>
      </c>
      <c r="AA4516" s="57" t="e">
        <f t="shared" si="374"/>
        <v>#DIV/0!</v>
      </c>
      <c r="AB4516" s="57">
        <f>IFERROR((Table1[[#This Row],[Total Cost USD]]/Table1[[#This Row],[Volume MT/Head]]),0)</f>
        <v>0</v>
      </c>
      <c r="AD4516" s="6">
        <f>Table1[[#This Row],[Volume MT/Head]]-Table1[[#This Row],[Delivered MT]]</f>
        <v>0</v>
      </c>
      <c r="AE4516" s="6">
        <f>Table1[[#This Row],[Delivered MT]]*Table1[[#This Row],[Average Cost SDG/MT]]</f>
        <v>0</v>
      </c>
    </row>
    <row r="4517" spans="1:31" hidden="1" x14ac:dyDescent="0.2">
      <c r="A4517" s="1">
        <v>4528</v>
      </c>
      <c r="P4517" s="6">
        <f t="shared" si="371"/>
        <v>0</v>
      </c>
      <c r="R4517" s="6">
        <f t="shared" si="372"/>
        <v>0</v>
      </c>
      <c r="S4517" s="57">
        <f t="shared" si="375"/>
        <v>0</v>
      </c>
      <c r="T4517" s="6">
        <f>Table1[[#This Row],[Volume in Units]]*Table1[[#This Row],[Price SDG/Unit]]</f>
        <v>0</v>
      </c>
      <c r="U4517" s="57">
        <f>Table1[[#This Row],[Volume MT/Head]]*Table1[[#This Row],[Price USD/(MT/Head)]]</f>
        <v>0</v>
      </c>
      <c r="W4517" s="28">
        <f>Table1[[#This Row],[Commission SDG/MT]]*Table1[[#This Row],[Volume in Units]]</f>
        <v>0</v>
      </c>
      <c r="Y4517" s="28">
        <f t="shared" si="373"/>
        <v>0</v>
      </c>
      <c r="Z4517" s="6">
        <f>IFERROR((Table1[[#This Row],[Total Cost SDG]]/Table1[[#This Row],[Volume MT/Head]]),0)</f>
        <v>0</v>
      </c>
      <c r="AA4517" s="57" t="e">
        <f t="shared" si="374"/>
        <v>#DIV/0!</v>
      </c>
      <c r="AB4517" s="57">
        <f>IFERROR((Table1[[#This Row],[Total Cost USD]]/Table1[[#This Row],[Volume MT/Head]]),0)</f>
        <v>0</v>
      </c>
      <c r="AD4517" s="6">
        <f>Table1[[#This Row],[Volume MT/Head]]-Table1[[#This Row],[Delivered MT]]</f>
        <v>0</v>
      </c>
      <c r="AE4517" s="6">
        <f>Table1[[#This Row],[Delivered MT]]*Table1[[#This Row],[Average Cost SDG/MT]]</f>
        <v>0</v>
      </c>
    </row>
    <row r="4518" spans="1:31" hidden="1" x14ac:dyDescent="0.2">
      <c r="A4518" s="1">
        <v>4529</v>
      </c>
      <c r="P4518" s="6">
        <f t="shared" si="371"/>
        <v>0</v>
      </c>
      <c r="R4518" s="6">
        <f t="shared" si="372"/>
        <v>0</v>
      </c>
      <c r="S4518" s="57">
        <f t="shared" si="375"/>
        <v>0</v>
      </c>
      <c r="T4518" s="6">
        <f>Table1[[#This Row],[Volume in Units]]*Table1[[#This Row],[Price SDG/Unit]]</f>
        <v>0</v>
      </c>
      <c r="U4518" s="57">
        <f>Table1[[#This Row],[Volume MT/Head]]*Table1[[#This Row],[Price USD/(MT/Head)]]</f>
        <v>0</v>
      </c>
      <c r="W4518" s="28">
        <f>Table1[[#This Row],[Commission SDG/MT]]*Table1[[#This Row],[Volume in Units]]</f>
        <v>0</v>
      </c>
      <c r="Y4518" s="28">
        <f t="shared" si="373"/>
        <v>0</v>
      </c>
      <c r="Z4518" s="6">
        <f>IFERROR((Table1[[#This Row],[Total Cost SDG]]/Table1[[#This Row],[Volume MT/Head]]),0)</f>
        <v>0</v>
      </c>
      <c r="AA4518" s="57" t="e">
        <f t="shared" si="374"/>
        <v>#DIV/0!</v>
      </c>
      <c r="AB4518" s="57">
        <f>IFERROR((Table1[[#This Row],[Total Cost USD]]/Table1[[#This Row],[Volume MT/Head]]),0)</f>
        <v>0</v>
      </c>
      <c r="AD4518" s="6">
        <f>Table1[[#This Row],[Volume MT/Head]]-Table1[[#This Row],[Delivered MT]]</f>
        <v>0</v>
      </c>
      <c r="AE4518" s="6">
        <f>Table1[[#This Row],[Delivered MT]]*Table1[[#This Row],[Average Cost SDG/MT]]</f>
        <v>0</v>
      </c>
    </row>
    <row r="4519" spans="1:31" hidden="1" x14ac:dyDescent="0.2">
      <c r="A4519" s="1">
        <v>4530</v>
      </c>
      <c r="P4519" s="6">
        <f t="shared" si="371"/>
        <v>0</v>
      </c>
      <c r="R4519" s="6">
        <f t="shared" si="372"/>
        <v>0</v>
      </c>
      <c r="S4519" s="57">
        <f t="shared" si="375"/>
        <v>0</v>
      </c>
      <c r="T4519" s="6">
        <f>Table1[[#This Row],[Volume in Units]]*Table1[[#This Row],[Price SDG/Unit]]</f>
        <v>0</v>
      </c>
      <c r="U4519" s="57">
        <f>Table1[[#This Row],[Volume MT/Head]]*Table1[[#This Row],[Price USD/(MT/Head)]]</f>
        <v>0</v>
      </c>
      <c r="W4519" s="28">
        <f>Table1[[#This Row],[Commission SDG/MT]]*Table1[[#This Row],[Volume in Units]]</f>
        <v>0</v>
      </c>
      <c r="Y4519" s="28">
        <f t="shared" si="373"/>
        <v>0</v>
      </c>
      <c r="Z4519" s="6">
        <f>IFERROR((Table1[[#This Row],[Total Cost SDG]]/Table1[[#This Row],[Volume MT/Head]]),0)</f>
        <v>0</v>
      </c>
      <c r="AA4519" s="57" t="e">
        <f t="shared" si="374"/>
        <v>#DIV/0!</v>
      </c>
      <c r="AB4519" s="57">
        <f>IFERROR((Table1[[#This Row],[Total Cost USD]]/Table1[[#This Row],[Volume MT/Head]]),0)</f>
        <v>0</v>
      </c>
      <c r="AD4519" s="6">
        <f>Table1[[#This Row],[Volume MT/Head]]-Table1[[#This Row],[Delivered MT]]</f>
        <v>0</v>
      </c>
      <c r="AE4519" s="6">
        <f>Table1[[#This Row],[Delivered MT]]*Table1[[#This Row],[Average Cost SDG/MT]]</f>
        <v>0</v>
      </c>
    </row>
    <row r="4520" spans="1:31" hidden="1" x14ac:dyDescent="0.2">
      <c r="A4520" s="1">
        <v>4531</v>
      </c>
      <c r="P4520" s="6">
        <f t="shared" si="371"/>
        <v>0</v>
      </c>
      <c r="R4520" s="6">
        <f t="shared" si="372"/>
        <v>0</v>
      </c>
      <c r="S4520" s="57">
        <f t="shared" si="375"/>
        <v>0</v>
      </c>
      <c r="T4520" s="6">
        <f>Table1[[#This Row],[Volume in Units]]*Table1[[#This Row],[Price SDG/Unit]]</f>
        <v>0</v>
      </c>
      <c r="U4520" s="57">
        <f>Table1[[#This Row],[Volume MT/Head]]*Table1[[#This Row],[Price USD/(MT/Head)]]</f>
        <v>0</v>
      </c>
      <c r="W4520" s="28">
        <f>Table1[[#This Row],[Commission SDG/MT]]*Table1[[#This Row],[Volume in Units]]</f>
        <v>0</v>
      </c>
      <c r="Y4520" s="28">
        <f t="shared" si="373"/>
        <v>0</v>
      </c>
      <c r="Z4520" s="6">
        <f>IFERROR((Table1[[#This Row],[Total Cost SDG]]/Table1[[#This Row],[Volume MT/Head]]),0)</f>
        <v>0</v>
      </c>
      <c r="AA4520" s="57" t="e">
        <f t="shared" si="374"/>
        <v>#DIV/0!</v>
      </c>
      <c r="AB4520" s="57">
        <f>IFERROR((Table1[[#This Row],[Total Cost USD]]/Table1[[#This Row],[Volume MT/Head]]),0)</f>
        <v>0</v>
      </c>
      <c r="AD4520" s="6">
        <f>Table1[[#This Row],[Volume MT/Head]]-Table1[[#This Row],[Delivered MT]]</f>
        <v>0</v>
      </c>
      <c r="AE4520" s="6">
        <f>Table1[[#This Row],[Delivered MT]]*Table1[[#This Row],[Average Cost SDG/MT]]</f>
        <v>0</v>
      </c>
    </row>
    <row r="4521" spans="1:31" hidden="1" x14ac:dyDescent="0.2">
      <c r="A4521" s="1">
        <v>4532</v>
      </c>
      <c r="P4521" s="6">
        <f t="shared" si="371"/>
        <v>0</v>
      </c>
      <c r="R4521" s="6">
        <f t="shared" si="372"/>
        <v>0</v>
      </c>
      <c r="S4521" s="57">
        <f t="shared" si="375"/>
        <v>0</v>
      </c>
      <c r="T4521" s="6">
        <f>Table1[[#This Row],[Volume in Units]]*Table1[[#This Row],[Price SDG/Unit]]</f>
        <v>0</v>
      </c>
      <c r="U4521" s="57">
        <f>Table1[[#This Row],[Volume MT/Head]]*Table1[[#This Row],[Price USD/(MT/Head)]]</f>
        <v>0</v>
      </c>
      <c r="W4521" s="28">
        <f>Table1[[#This Row],[Commission SDG/MT]]*Table1[[#This Row],[Volume in Units]]</f>
        <v>0</v>
      </c>
      <c r="Y4521" s="28">
        <f t="shared" si="373"/>
        <v>0</v>
      </c>
      <c r="Z4521" s="6">
        <f>IFERROR((Table1[[#This Row],[Total Cost SDG]]/Table1[[#This Row],[Volume MT/Head]]),0)</f>
        <v>0</v>
      </c>
      <c r="AA4521" s="57" t="e">
        <f t="shared" si="374"/>
        <v>#DIV/0!</v>
      </c>
      <c r="AB4521" s="57">
        <f>IFERROR((Table1[[#This Row],[Total Cost USD]]/Table1[[#This Row],[Volume MT/Head]]),0)</f>
        <v>0</v>
      </c>
      <c r="AD4521" s="6">
        <f>Table1[[#This Row],[Volume MT/Head]]-Table1[[#This Row],[Delivered MT]]</f>
        <v>0</v>
      </c>
      <c r="AE4521" s="6">
        <f>Table1[[#This Row],[Delivered MT]]*Table1[[#This Row],[Average Cost SDG/MT]]</f>
        <v>0</v>
      </c>
    </row>
    <row r="4522" spans="1:31" hidden="1" x14ac:dyDescent="0.2">
      <c r="A4522" s="1">
        <v>4533</v>
      </c>
      <c r="P4522" s="6">
        <f t="shared" si="371"/>
        <v>0</v>
      </c>
      <c r="R4522" s="6">
        <f t="shared" si="372"/>
        <v>0</v>
      </c>
      <c r="S4522" s="57">
        <f t="shared" si="375"/>
        <v>0</v>
      </c>
      <c r="T4522" s="6">
        <f>Table1[[#This Row],[Volume in Units]]*Table1[[#This Row],[Price SDG/Unit]]</f>
        <v>0</v>
      </c>
      <c r="U4522" s="57">
        <f>Table1[[#This Row],[Volume MT/Head]]*Table1[[#This Row],[Price USD/(MT/Head)]]</f>
        <v>0</v>
      </c>
      <c r="W4522" s="28">
        <f>Table1[[#This Row],[Commission SDG/MT]]*Table1[[#This Row],[Volume in Units]]</f>
        <v>0</v>
      </c>
      <c r="Y4522" s="28">
        <f t="shared" si="373"/>
        <v>0</v>
      </c>
      <c r="Z4522" s="6">
        <f>IFERROR((Table1[[#This Row],[Total Cost SDG]]/Table1[[#This Row],[Volume MT/Head]]),0)</f>
        <v>0</v>
      </c>
      <c r="AA4522" s="57" t="e">
        <f t="shared" si="374"/>
        <v>#DIV/0!</v>
      </c>
      <c r="AB4522" s="57">
        <f>IFERROR((Table1[[#This Row],[Total Cost USD]]/Table1[[#This Row],[Volume MT/Head]]),0)</f>
        <v>0</v>
      </c>
      <c r="AD4522" s="6">
        <f>Table1[[#This Row],[Volume MT/Head]]-Table1[[#This Row],[Delivered MT]]</f>
        <v>0</v>
      </c>
      <c r="AE4522" s="6">
        <f>Table1[[#This Row],[Delivered MT]]*Table1[[#This Row],[Average Cost SDG/MT]]</f>
        <v>0</v>
      </c>
    </row>
    <row r="4523" spans="1:31" hidden="1" x14ac:dyDescent="0.2">
      <c r="A4523" s="1">
        <v>4534</v>
      </c>
      <c r="P4523" s="6">
        <f t="shared" si="371"/>
        <v>0</v>
      </c>
      <c r="R4523" s="6">
        <f t="shared" si="372"/>
        <v>0</v>
      </c>
      <c r="S4523" s="57">
        <f t="shared" si="375"/>
        <v>0</v>
      </c>
      <c r="T4523" s="6">
        <f>Table1[[#This Row],[Volume in Units]]*Table1[[#This Row],[Price SDG/Unit]]</f>
        <v>0</v>
      </c>
      <c r="U4523" s="57">
        <f>Table1[[#This Row],[Volume MT/Head]]*Table1[[#This Row],[Price USD/(MT/Head)]]</f>
        <v>0</v>
      </c>
      <c r="W4523" s="28">
        <f>Table1[[#This Row],[Commission SDG/MT]]*Table1[[#This Row],[Volume in Units]]</f>
        <v>0</v>
      </c>
      <c r="Y4523" s="28">
        <f t="shared" si="373"/>
        <v>0</v>
      </c>
      <c r="Z4523" s="6">
        <f>IFERROR((Table1[[#This Row],[Total Cost SDG]]/Table1[[#This Row],[Volume MT/Head]]),0)</f>
        <v>0</v>
      </c>
      <c r="AA4523" s="57" t="e">
        <f t="shared" si="374"/>
        <v>#DIV/0!</v>
      </c>
      <c r="AB4523" s="57">
        <f>IFERROR((Table1[[#This Row],[Total Cost USD]]/Table1[[#This Row],[Volume MT/Head]]),0)</f>
        <v>0</v>
      </c>
      <c r="AD4523" s="6">
        <f>Table1[[#This Row],[Volume MT/Head]]-Table1[[#This Row],[Delivered MT]]</f>
        <v>0</v>
      </c>
      <c r="AE4523" s="6">
        <f>Table1[[#This Row],[Delivered MT]]*Table1[[#This Row],[Average Cost SDG/MT]]</f>
        <v>0</v>
      </c>
    </row>
    <row r="4524" spans="1:31" hidden="1" x14ac:dyDescent="0.2">
      <c r="A4524" s="1">
        <v>4535</v>
      </c>
      <c r="P4524" s="6">
        <f t="shared" si="371"/>
        <v>0</v>
      </c>
      <c r="R4524" s="6">
        <f t="shared" si="372"/>
        <v>0</v>
      </c>
      <c r="S4524" s="57">
        <f t="shared" si="375"/>
        <v>0</v>
      </c>
      <c r="T4524" s="6">
        <f>Table1[[#This Row],[Volume in Units]]*Table1[[#This Row],[Price SDG/Unit]]</f>
        <v>0</v>
      </c>
      <c r="U4524" s="57">
        <f>Table1[[#This Row],[Volume MT/Head]]*Table1[[#This Row],[Price USD/(MT/Head)]]</f>
        <v>0</v>
      </c>
      <c r="W4524" s="28">
        <f>Table1[[#This Row],[Commission SDG/MT]]*Table1[[#This Row],[Volume in Units]]</f>
        <v>0</v>
      </c>
      <c r="Y4524" s="28">
        <f t="shared" si="373"/>
        <v>0</v>
      </c>
      <c r="Z4524" s="6">
        <f>IFERROR((Table1[[#This Row],[Total Cost SDG]]/Table1[[#This Row],[Volume MT/Head]]),0)</f>
        <v>0</v>
      </c>
      <c r="AA4524" s="57" t="e">
        <f t="shared" si="374"/>
        <v>#DIV/0!</v>
      </c>
      <c r="AB4524" s="57">
        <f>IFERROR((Table1[[#This Row],[Total Cost USD]]/Table1[[#This Row],[Volume MT/Head]]),0)</f>
        <v>0</v>
      </c>
      <c r="AD4524" s="6">
        <f>Table1[[#This Row],[Volume MT/Head]]-Table1[[#This Row],[Delivered MT]]</f>
        <v>0</v>
      </c>
      <c r="AE4524" s="6">
        <f>Table1[[#This Row],[Delivered MT]]*Table1[[#This Row],[Average Cost SDG/MT]]</f>
        <v>0</v>
      </c>
    </row>
    <row r="4525" spans="1:31" hidden="1" x14ac:dyDescent="0.2">
      <c r="A4525" s="1">
        <v>4536</v>
      </c>
      <c r="P4525" s="6">
        <f t="shared" si="371"/>
        <v>0</v>
      </c>
      <c r="R4525" s="6">
        <f t="shared" si="372"/>
        <v>0</v>
      </c>
      <c r="S4525" s="57">
        <f t="shared" si="375"/>
        <v>0</v>
      </c>
      <c r="T4525" s="6">
        <f>Table1[[#This Row],[Volume in Units]]*Table1[[#This Row],[Price SDG/Unit]]</f>
        <v>0</v>
      </c>
      <c r="U4525" s="57">
        <f>Table1[[#This Row],[Volume MT/Head]]*Table1[[#This Row],[Price USD/(MT/Head)]]</f>
        <v>0</v>
      </c>
      <c r="W4525" s="28">
        <f>Table1[[#This Row],[Commission SDG/MT]]*Table1[[#This Row],[Volume in Units]]</f>
        <v>0</v>
      </c>
      <c r="Y4525" s="28">
        <f t="shared" si="373"/>
        <v>0</v>
      </c>
      <c r="Z4525" s="6">
        <f>IFERROR((Table1[[#This Row],[Total Cost SDG]]/Table1[[#This Row],[Volume MT/Head]]),0)</f>
        <v>0</v>
      </c>
      <c r="AA4525" s="57" t="e">
        <f t="shared" si="374"/>
        <v>#DIV/0!</v>
      </c>
      <c r="AB4525" s="57">
        <f>IFERROR((Table1[[#This Row],[Total Cost USD]]/Table1[[#This Row],[Volume MT/Head]]),0)</f>
        <v>0</v>
      </c>
      <c r="AD4525" s="6">
        <f>Table1[[#This Row],[Volume MT/Head]]-Table1[[#This Row],[Delivered MT]]</f>
        <v>0</v>
      </c>
      <c r="AE4525" s="6">
        <f>Table1[[#This Row],[Delivered MT]]*Table1[[#This Row],[Average Cost SDG/MT]]</f>
        <v>0</v>
      </c>
    </row>
    <row r="4526" spans="1:31" hidden="1" x14ac:dyDescent="0.2">
      <c r="A4526" s="1">
        <v>4537</v>
      </c>
      <c r="P4526" s="6">
        <f t="shared" si="371"/>
        <v>0</v>
      </c>
      <c r="R4526" s="6">
        <f t="shared" si="372"/>
        <v>0</v>
      </c>
      <c r="S4526" s="57">
        <f t="shared" si="375"/>
        <v>0</v>
      </c>
      <c r="T4526" s="6">
        <f>Table1[[#This Row],[Volume in Units]]*Table1[[#This Row],[Price SDG/Unit]]</f>
        <v>0</v>
      </c>
      <c r="U4526" s="57">
        <f>Table1[[#This Row],[Volume MT/Head]]*Table1[[#This Row],[Price USD/(MT/Head)]]</f>
        <v>0</v>
      </c>
      <c r="W4526" s="28">
        <f>Table1[[#This Row],[Commission SDG/MT]]*Table1[[#This Row],[Volume in Units]]</f>
        <v>0</v>
      </c>
      <c r="Y4526" s="28">
        <f t="shared" si="373"/>
        <v>0</v>
      </c>
      <c r="Z4526" s="6">
        <f>IFERROR((Table1[[#This Row],[Total Cost SDG]]/Table1[[#This Row],[Volume MT/Head]]),0)</f>
        <v>0</v>
      </c>
      <c r="AA4526" s="57" t="e">
        <f t="shared" si="374"/>
        <v>#DIV/0!</v>
      </c>
      <c r="AB4526" s="57">
        <f>IFERROR((Table1[[#This Row],[Total Cost USD]]/Table1[[#This Row],[Volume MT/Head]]),0)</f>
        <v>0</v>
      </c>
      <c r="AD4526" s="6">
        <f>Table1[[#This Row],[Volume MT/Head]]-Table1[[#This Row],[Delivered MT]]</f>
        <v>0</v>
      </c>
      <c r="AE4526" s="6">
        <f>Table1[[#This Row],[Delivered MT]]*Table1[[#This Row],[Average Cost SDG/MT]]</f>
        <v>0</v>
      </c>
    </row>
    <row r="4527" spans="1:31" hidden="1" x14ac:dyDescent="0.2">
      <c r="A4527" s="1">
        <v>4538</v>
      </c>
      <c r="P4527" s="6">
        <f t="shared" si="371"/>
        <v>0</v>
      </c>
      <c r="R4527" s="6">
        <f t="shared" si="372"/>
        <v>0</v>
      </c>
      <c r="S4527" s="57">
        <f t="shared" si="375"/>
        <v>0</v>
      </c>
      <c r="T4527" s="6">
        <f>Table1[[#This Row],[Volume in Units]]*Table1[[#This Row],[Price SDG/Unit]]</f>
        <v>0</v>
      </c>
      <c r="U4527" s="57">
        <f>Table1[[#This Row],[Volume MT/Head]]*Table1[[#This Row],[Price USD/(MT/Head)]]</f>
        <v>0</v>
      </c>
      <c r="W4527" s="28">
        <f>Table1[[#This Row],[Commission SDG/MT]]*Table1[[#This Row],[Volume in Units]]</f>
        <v>0</v>
      </c>
      <c r="Y4527" s="28">
        <f t="shared" si="373"/>
        <v>0</v>
      </c>
      <c r="Z4527" s="6">
        <f>IFERROR((Table1[[#This Row],[Total Cost SDG]]/Table1[[#This Row],[Volume MT/Head]]),0)</f>
        <v>0</v>
      </c>
      <c r="AA4527" s="57" t="e">
        <f t="shared" si="374"/>
        <v>#DIV/0!</v>
      </c>
      <c r="AB4527" s="57">
        <f>IFERROR((Table1[[#This Row],[Total Cost USD]]/Table1[[#This Row],[Volume MT/Head]]),0)</f>
        <v>0</v>
      </c>
      <c r="AD4527" s="6">
        <f>Table1[[#This Row],[Volume MT/Head]]-Table1[[#This Row],[Delivered MT]]</f>
        <v>0</v>
      </c>
      <c r="AE4527" s="6">
        <f>Table1[[#This Row],[Delivered MT]]*Table1[[#This Row],[Average Cost SDG/MT]]</f>
        <v>0</v>
      </c>
    </row>
    <row r="4528" spans="1:31" hidden="1" x14ac:dyDescent="0.2">
      <c r="A4528" s="1">
        <v>4539</v>
      </c>
      <c r="P4528" s="6">
        <f t="shared" si="371"/>
        <v>0</v>
      </c>
      <c r="R4528" s="6">
        <f t="shared" si="372"/>
        <v>0</v>
      </c>
      <c r="S4528" s="57">
        <f t="shared" si="375"/>
        <v>0</v>
      </c>
      <c r="T4528" s="6">
        <f>Table1[[#This Row],[Volume in Units]]*Table1[[#This Row],[Price SDG/Unit]]</f>
        <v>0</v>
      </c>
      <c r="U4528" s="57">
        <f>Table1[[#This Row],[Volume MT/Head]]*Table1[[#This Row],[Price USD/(MT/Head)]]</f>
        <v>0</v>
      </c>
      <c r="W4528" s="28">
        <f>Table1[[#This Row],[Commission SDG/MT]]*Table1[[#This Row],[Volume in Units]]</f>
        <v>0</v>
      </c>
      <c r="Y4528" s="28">
        <f t="shared" si="373"/>
        <v>0</v>
      </c>
      <c r="Z4528" s="6">
        <f>IFERROR((Table1[[#This Row],[Total Cost SDG]]/Table1[[#This Row],[Volume MT/Head]]),0)</f>
        <v>0</v>
      </c>
      <c r="AA4528" s="57" t="e">
        <f t="shared" si="374"/>
        <v>#DIV/0!</v>
      </c>
      <c r="AB4528" s="57">
        <f>IFERROR((Table1[[#This Row],[Total Cost USD]]/Table1[[#This Row],[Volume MT/Head]]),0)</f>
        <v>0</v>
      </c>
      <c r="AD4528" s="6">
        <f>Table1[[#This Row],[Volume MT/Head]]-Table1[[#This Row],[Delivered MT]]</f>
        <v>0</v>
      </c>
      <c r="AE4528" s="6">
        <f>Table1[[#This Row],[Delivered MT]]*Table1[[#This Row],[Average Cost SDG/MT]]</f>
        <v>0</v>
      </c>
    </row>
    <row r="4529" spans="1:31" hidden="1" x14ac:dyDescent="0.2">
      <c r="A4529" s="1">
        <v>4540</v>
      </c>
      <c r="P4529" s="6">
        <f t="shared" si="371"/>
        <v>0</v>
      </c>
      <c r="R4529" s="6">
        <f t="shared" si="372"/>
        <v>0</v>
      </c>
      <c r="S4529" s="57">
        <f t="shared" si="375"/>
        <v>0</v>
      </c>
      <c r="T4529" s="6">
        <f>Table1[[#This Row],[Volume in Units]]*Table1[[#This Row],[Price SDG/Unit]]</f>
        <v>0</v>
      </c>
      <c r="U4529" s="57">
        <f>Table1[[#This Row],[Volume MT/Head]]*Table1[[#This Row],[Price USD/(MT/Head)]]</f>
        <v>0</v>
      </c>
      <c r="W4529" s="28">
        <f>Table1[[#This Row],[Commission SDG/MT]]*Table1[[#This Row],[Volume in Units]]</f>
        <v>0</v>
      </c>
      <c r="Y4529" s="28">
        <f t="shared" si="373"/>
        <v>0</v>
      </c>
      <c r="Z4529" s="6">
        <f>IFERROR((Table1[[#This Row],[Total Cost SDG]]/Table1[[#This Row],[Volume MT/Head]]),0)</f>
        <v>0</v>
      </c>
      <c r="AA4529" s="57" t="e">
        <f t="shared" si="374"/>
        <v>#DIV/0!</v>
      </c>
      <c r="AB4529" s="57">
        <f>IFERROR((Table1[[#This Row],[Total Cost USD]]/Table1[[#This Row],[Volume MT/Head]]),0)</f>
        <v>0</v>
      </c>
      <c r="AD4529" s="6">
        <f>Table1[[#This Row],[Volume MT/Head]]-Table1[[#This Row],[Delivered MT]]</f>
        <v>0</v>
      </c>
      <c r="AE4529" s="6">
        <f>Table1[[#This Row],[Delivered MT]]*Table1[[#This Row],[Average Cost SDG/MT]]</f>
        <v>0</v>
      </c>
    </row>
    <row r="4530" spans="1:31" hidden="1" x14ac:dyDescent="0.2">
      <c r="A4530" s="1">
        <v>4541</v>
      </c>
      <c r="P4530" s="6">
        <f t="shared" si="371"/>
        <v>0</v>
      </c>
      <c r="R4530" s="6">
        <f t="shared" si="372"/>
        <v>0</v>
      </c>
      <c r="S4530" s="57">
        <f t="shared" si="375"/>
        <v>0</v>
      </c>
      <c r="T4530" s="6">
        <f>Table1[[#This Row],[Volume in Units]]*Table1[[#This Row],[Price SDG/Unit]]</f>
        <v>0</v>
      </c>
      <c r="U4530" s="57">
        <f>Table1[[#This Row],[Volume MT/Head]]*Table1[[#This Row],[Price USD/(MT/Head)]]</f>
        <v>0</v>
      </c>
      <c r="W4530" s="28">
        <f>Table1[[#This Row],[Commission SDG/MT]]*Table1[[#This Row],[Volume in Units]]</f>
        <v>0</v>
      </c>
      <c r="Y4530" s="28">
        <f t="shared" si="373"/>
        <v>0</v>
      </c>
      <c r="Z4530" s="6">
        <f>IFERROR((Table1[[#This Row],[Total Cost SDG]]/Table1[[#This Row],[Volume MT/Head]]),0)</f>
        <v>0</v>
      </c>
      <c r="AA4530" s="57" t="e">
        <f t="shared" si="374"/>
        <v>#DIV/0!</v>
      </c>
      <c r="AB4530" s="57">
        <f>IFERROR((Table1[[#This Row],[Total Cost USD]]/Table1[[#This Row],[Volume MT/Head]]),0)</f>
        <v>0</v>
      </c>
      <c r="AD4530" s="6">
        <f>Table1[[#This Row],[Volume MT/Head]]-Table1[[#This Row],[Delivered MT]]</f>
        <v>0</v>
      </c>
      <c r="AE4530" s="6">
        <f>Table1[[#This Row],[Delivered MT]]*Table1[[#This Row],[Average Cost SDG/MT]]</f>
        <v>0</v>
      </c>
    </row>
    <row r="4531" spans="1:31" hidden="1" x14ac:dyDescent="0.2">
      <c r="A4531" s="1">
        <v>4542</v>
      </c>
      <c r="P4531" s="6">
        <f t="shared" si="371"/>
        <v>0</v>
      </c>
      <c r="R4531" s="6">
        <f t="shared" si="372"/>
        <v>0</v>
      </c>
      <c r="S4531" s="57">
        <f t="shared" si="375"/>
        <v>0</v>
      </c>
      <c r="T4531" s="6">
        <f>Table1[[#This Row],[Volume in Units]]*Table1[[#This Row],[Price SDG/Unit]]</f>
        <v>0</v>
      </c>
      <c r="U4531" s="57">
        <f>Table1[[#This Row],[Volume MT/Head]]*Table1[[#This Row],[Price USD/(MT/Head)]]</f>
        <v>0</v>
      </c>
      <c r="W4531" s="28">
        <f>Table1[[#This Row],[Commission SDG/MT]]*Table1[[#This Row],[Volume in Units]]</f>
        <v>0</v>
      </c>
      <c r="Y4531" s="28">
        <f t="shared" si="373"/>
        <v>0</v>
      </c>
      <c r="Z4531" s="6">
        <f>IFERROR((Table1[[#This Row],[Total Cost SDG]]/Table1[[#This Row],[Volume MT/Head]]),0)</f>
        <v>0</v>
      </c>
      <c r="AA4531" s="57" t="e">
        <f t="shared" si="374"/>
        <v>#DIV/0!</v>
      </c>
      <c r="AB4531" s="57">
        <f>IFERROR((Table1[[#This Row],[Total Cost USD]]/Table1[[#This Row],[Volume MT/Head]]),0)</f>
        <v>0</v>
      </c>
      <c r="AD4531" s="6">
        <f>Table1[[#This Row],[Volume MT/Head]]-Table1[[#This Row],[Delivered MT]]</f>
        <v>0</v>
      </c>
      <c r="AE4531" s="6">
        <f>Table1[[#This Row],[Delivered MT]]*Table1[[#This Row],[Average Cost SDG/MT]]</f>
        <v>0</v>
      </c>
    </row>
    <row r="4532" spans="1:31" hidden="1" x14ac:dyDescent="0.2">
      <c r="A4532" s="1">
        <v>4543</v>
      </c>
      <c r="P4532" s="6">
        <f t="shared" si="371"/>
        <v>0</v>
      </c>
      <c r="R4532" s="6">
        <f t="shared" si="372"/>
        <v>0</v>
      </c>
      <c r="S4532" s="57">
        <f t="shared" si="375"/>
        <v>0</v>
      </c>
      <c r="T4532" s="6">
        <f>Table1[[#This Row],[Volume in Units]]*Table1[[#This Row],[Price SDG/Unit]]</f>
        <v>0</v>
      </c>
      <c r="U4532" s="57">
        <f>Table1[[#This Row],[Volume MT/Head]]*Table1[[#This Row],[Price USD/(MT/Head)]]</f>
        <v>0</v>
      </c>
      <c r="W4532" s="28">
        <f>Table1[[#This Row],[Commission SDG/MT]]*Table1[[#This Row],[Volume in Units]]</f>
        <v>0</v>
      </c>
      <c r="Y4532" s="28">
        <f t="shared" si="373"/>
        <v>0</v>
      </c>
      <c r="Z4532" s="6">
        <f>IFERROR((Table1[[#This Row],[Total Cost SDG]]/Table1[[#This Row],[Volume MT/Head]]),0)</f>
        <v>0</v>
      </c>
      <c r="AA4532" s="57" t="e">
        <f t="shared" si="374"/>
        <v>#DIV/0!</v>
      </c>
      <c r="AB4532" s="57">
        <f>IFERROR((Table1[[#This Row],[Total Cost USD]]/Table1[[#This Row],[Volume MT/Head]]),0)</f>
        <v>0</v>
      </c>
      <c r="AD4532" s="6">
        <f>Table1[[#This Row],[Volume MT/Head]]-Table1[[#This Row],[Delivered MT]]</f>
        <v>0</v>
      </c>
      <c r="AE4532" s="6">
        <f>Table1[[#This Row],[Delivered MT]]*Table1[[#This Row],[Average Cost SDG/MT]]</f>
        <v>0</v>
      </c>
    </row>
    <row r="4533" spans="1:31" hidden="1" x14ac:dyDescent="0.2">
      <c r="A4533" s="1">
        <v>4544</v>
      </c>
      <c r="P4533" s="6">
        <f t="shared" si="371"/>
        <v>0</v>
      </c>
      <c r="R4533" s="6">
        <f t="shared" si="372"/>
        <v>0</v>
      </c>
      <c r="S4533" s="57">
        <f t="shared" si="375"/>
        <v>0</v>
      </c>
      <c r="T4533" s="6">
        <f>Table1[[#This Row],[Volume in Units]]*Table1[[#This Row],[Price SDG/Unit]]</f>
        <v>0</v>
      </c>
      <c r="U4533" s="57">
        <f>Table1[[#This Row],[Volume MT/Head]]*Table1[[#This Row],[Price USD/(MT/Head)]]</f>
        <v>0</v>
      </c>
      <c r="W4533" s="28">
        <f>Table1[[#This Row],[Commission SDG/MT]]*Table1[[#This Row],[Volume in Units]]</f>
        <v>0</v>
      </c>
      <c r="Y4533" s="28">
        <f t="shared" si="373"/>
        <v>0</v>
      </c>
      <c r="Z4533" s="6">
        <f>IFERROR((Table1[[#This Row],[Total Cost SDG]]/Table1[[#This Row],[Volume MT/Head]]),0)</f>
        <v>0</v>
      </c>
      <c r="AA4533" s="57" t="e">
        <f t="shared" si="374"/>
        <v>#DIV/0!</v>
      </c>
      <c r="AB4533" s="57">
        <f>IFERROR((Table1[[#This Row],[Total Cost USD]]/Table1[[#This Row],[Volume MT/Head]]),0)</f>
        <v>0</v>
      </c>
      <c r="AD4533" s="6">
        <f>Table1[[#This Row],[Volume MT/Head]]-Table1[[#This Row],[Delivered MT]]</f>
        <v>0</v>
      </c>
      <c r="AE4533" s="6">
        <f>Table1[[#This Row],[Delivered MT]]*Table1[[#This Row],[Average Cost SDG/MT]]</f>
        <v>0</v>
      </c>
    </row>
    <row r="4534" spans="1:31" hidden="1" x14ac:dyDescent="0.2">
      <c r="A4534" s="1">
        <v>4545</v>
      </c>
      <c r="P4534" s="6">
        <f t="shared" si="371"/>
        <v>0</v>
      </c>
      <c r="R4534" s="6">
        <f t="shared" si="372"/>
        <v>0</v>
      </c>
      <c r="S4534" s="57">
        <f t="shared" si="375"/>
        <v>0</v>
      </c>
      <c r="T4534" s="6">
        <f>Table1[[#This Row],[Volume in Units]]*Table1[[#This Row],[Price SDG/Unit]]</f>
        <v>0</v>
      </c>
      <c r="U4534" s="57">
        <f>Table1[[#This Row],[Volume MT/Head]]*Table1[[#This Row],[Price USD/(MT/Head)]]</f>
        <v>0</v>
      </c>
      <c r="W4534" s="28">
        <f>Table1[[#This Row],[Commission SDG/MT]]*Table1[[#This Row],[Volume in Units]]</f>
        <v>0</v>
      </c>
      <c r="Y4534" s="28">
        <f t="shared" si="373"/>
        <v>0</v>
      </c>
      <c r="Z4534" s="6">
        <f>IFERROR((Table1[[#This Row],[Total Cost SDG]]/Table1[[#This Row],[Volume MT/Head]]),0)</f>
        <v>0</v>
      </c>
      <c r="AA4534" s="57" t="e">
        <f t="shared" si="374"/>
        <v>#DIV/0!</v>
      </c>
      <c r="AB4534" s="57">
        <f>IFERROR((Table1[[#This Row],[Total Cost USD]]/Table1[[#This Row],[Volume MT/Head]]),0)</f>
        <v>0</v>
      </c>
      <c r="AD4534" s="6">
        <f>Table1[[#This Row],[Volume MT/Head]]-Table1[[#This Row],[Delivered MT]]</f>
        <v>0</v>
      </c>
      <c r="AE4534" s="6">
        <f>Table1[[#This Row],[Delivered MT]]*Table1[[#This Row],[Average Cost SDG/MT]]</f>
        <v>0</v>
      </c>
    </row>
    <row r="4535" spans="1:31" hidden="1" x14ac:dyDescent="0.2">
      <c r="A4535" s="1">
        <v>4546</v>
      </c>
      <c r="P4535" s="6">
        <f t="shared" si="371"/>
        <v>0</v>
      </c>
      <c r="R4535" s="6">
        <f t="shared" si="372"/>
        <v>0</v>
      </c>
      <c r="S4535" s="57">
        <f t="shared" si="375"/>
        <v>0</v>
      </c>
      <c r="T4535" s="6">
        <f>Table1[[#This Row],[Volume in Units]]*Table1[[#This Row],[Price SDG/Unit]]</f>
        <v>0</v>
      </c>
      <c r="U4535" s="57">
        <f>Table1[[#This Row],[Volume MT/Head]]*Table1[[#This Row],[Price USD/(MT/Head)]]</f>
        <v>0</v>
      </c>
      <c r="W4535" s="28">
        <f>Table1[[#This Row],[Commission SDG/MT]]*Table1[[#This Row],[Volume in Units]]</f>
        <v>0</v>
      </c>
      <c r="Y4535" s="28">
        <f t="shared" si="373"/>
        <v>0</v>
      </c>
      <c r="Z4535" s="6">
        <f>IFERROR((Table1[[#This Row],[Total Cost SDG]]/Table1[[#This Row],[Volume MT/Head]]),0)</f>
        <v>0</v>
      </c>
      <c r="AA4535" s="57" t="e">
        <f t="shared" si="374"/>
        <v>#DIV/0!</v>
      </c>
      <c r="AB4535" s="57">
        <f>IFERROR((Table1[[#This Row],[Total Cost USD]]/Table1[[#This Row],[Volume MT/Head]]),0)</f>
        <v>0</v>
      </c>
      <c r="AD4535" s="6">
        <f>Table1[[#This Row],[Volume MT/Head]]-Table1[[#This Row],[Delivered MT]]</f>
        <v>0</v>
      </c>
      <c r="AE4535" s="6">
        <f>Table1[[#This Row],[Delivered MT]]*Table1[[#This Row],[Average Cost SDG/MT]]</f>
        <v>0</v>
      </c>
    </row>
    <row r="4536" spans="1:31" hidden="1" x14ac:dyDescent="0.2">
      <c r="A4536" s="1">
        <v>4547</v>
      </c>
      <c r="P4536" s="6">
        <f t="shared" si="371"/>
        <v>0</v>
      </c>
      <c r="R4536" s="6">
        <f t="shared" si="372"/>
        <v>0</v>
      </c>
      <c r="S4536" s="57">
        <f t="shared" si="375"/>
        <v>0</v>
      </c>
      <c r="T4536" s="6">
        <f>Table1[[#This Row],[Volume in Units]]*Table1[[#This Row],[Price SDG/Unit]]</f>
        <v>0</v>
      </c>
      <c r="U4536" s="57">
        <f>Table1[[#This Row],[Volume MT/Head]]*Table1[[#This Row],[Price USD/(MT/Head)]]</f>
        <v>0</v>
      </c>
      <c r="W4536" s="28">
        <f>Table1[[#This Row],[Commission SDG/MT]]*Table1[[#This Row],[Volume in Units]]</f>
        <v>0</v>
      </c>
      <c r="Y4536" s="28">
        <f t="shared" si="373"/>
        <v>0</v>
      </c>
      <c r="Z4536" s="6">
        <f>IFERROR((Table1[[#This Row],[Total Cost SDG]]/Table1[[#This Row],[Volume MT/Head]]),0)</f>
        <v>0</v>
      </c>
      <c r="AA4536" s="57" t="e">
        <f t="shared" si="374"/>
        <v>#DIV/0!</v>
      </c>
      <c r="AB4536" s="57">
        <f>IFERROR((Table1[[#This Row],[Total Cost USD]]/Table1[[#This Row],[Volume MT/Head]]),0)</f>
        <v>0</v>
      </c>
      <c r="AD4536" s="6">
        <f>Table1[[#This Row],[Volume MT/Head]]-Table1[[#This Row],[Delivered MT]]</f>
        <v>0</v>
      </c>
      <c r="AE4536" s="6">
        <f>Table1[[#This Row],[Delivered MT]]*Table1[[#This Row],[Average Cost SDG/MT]]</f>
        <v>0</v>
      </c>
    </row>
    <row r="4537" spans="1:31" hidden="1" x14ac:dyDescent="0.2">
      <c r="A4537" s="1">
        <v>4548</v>
      </c>
      <c r="P4537" s="6">
        <f t="shared" si="371"/>
        <v>0</v>
      </c>
      <c r="R4537" s="6">
        <f t="shared" si="372"/>
        <v>0</v>
      </c>
      <c r="S4537" s="57">
        <f t="shared" si="375"/>
        <v>0</v>
      </c>
      <c r="T4537" s="6">
        <f>Table1[[#This Row],[Volume in Units]]*Table1[[#This Row],[Price SDG/Unit]]</f>
        <v>0</v>
      </c>
      <c r="U4537" s="57">
        <f>Table1[[#This Row],[Volume MT/Head]]*Table1[[#This Row],[Price USD/(MT/Head)]]</f>
        <v>0</v>
      </c>
      <c r="W4537" s="28">
        <f>Table1[[#This Row],[Commission SDG/MT]]*Table1[[#This Row],[Volume in Units]]</f>
        <v>0</v>
      </c>
      <c r="Y4537" s="28">
        <f t="shared" si="373"/>
        <v>0</v>
      </c>
      <c r="Z4537" s="6">
        <f>IFERROR((Table1[[#This Row],[Total Cost SDG]]/Table1[[#This Row],[Volume MT/Head]]),0)</f>
        <v>0</v>
      </c>
      <c r="AA4537" s="57" t="e">
        <f t="shared" si="374"/>
        <v>#DIV/0!</v>
      </c>
      <c r="AB4537" s="57">
        <f>IFERROR((Table1[[#This Row],[Total Cost USD]]/Table1[[#This Row],[Volume MT/Head]]),0)</f>
        <v>0</v>
      </c>
      <c r="AD4537" s="6">
        <f>Table1[[#This Row],[Volume MT/Head]]-Table1[[#This Row],[Delivered MT]]</f>
        <v>0</v>
      </c>
      <c r="AE4537" s="6">
        <f>Table1[[#This Row],[Delivered MT]]*Table1[[#This Row],[Average Cost SDG/MT]]</f>
        <v>0</v>
      </c>
    </row>
    <row r="4538" spans="1:31" hidden="1" x14ac:dyDescent="0.2">
      <c r="A4538" s="1">
        <v>4549</v>
      </c>
      <c r="P4538" s="6">
        <f t="shared" si="371"/>
        <v>0</v>
      </c>
      <c r="R4538" s="6">
        <f t="shared" si="372"/>
        <v>0</v>
      </c>
      <c r="S4538" s="57">
        <f t="shared" si="375"/>
        <v>0</v>
      </c>
      <c r="T4538" s="6">
        <f>Table1[[#This Row],[Volume in Units]]*Table1[[#This Row],[Price SDG/Unit]]</f>
        <v>0</v>
      </c>
      <c r="U4538" s="57">
        <f>Table1[[#This Row],[Volume MT/Head]]*Table1[[#This Row],[Price USD/(MT/Head)]]</f>
        <v>0</v>
      </c>
      <c r="W4538" s="28">
        <f>Table1[[#This Row],[Commission SDG/MT]]*Table1[[#This Row],[Volume in Units]]</f>
        <v>0</v>
      </c>
      <c r="Y4538" s="28">
        <f t="shared" si="373"/>
        <v>0</v>
      </c>
      <c r="Z4538" s="6">
        <f>IFERROR((Table1[[#This Row],[Total Cost SDG]]/Table1[[#This Row],[Volume MT/Head]]),0)</f>
        <v>0</v>
      </c>
      <c r="AA4538" s="57" t="e">
        <f t="shared" si="374"/>
        <v>#DIV/0!</v>
      </c>
      <c r="AB4538" s="57">
        <f>IFERROR((Table1[[#This Row],[Total Cost USD]]/Table1[[#This Row],[Volume MT/Head]]),0)</f>
        <v>0</v>
      </c>
      <c r="AD4538" s="6">
        <f>Table1[[#This Row],[Volume MT/Head]]-Table1[[#This Row],[Delivered MT]]</f>
        <v>0</v>
      </c>
      <c r="AE4538" s="6">
        <f>Table1[[#This Row],[Delivered MT]]*Table1[[#This Row],[Average Cost SDG/MT]]</f>
        <v>0</v>
      </c>
    </row>
    <row r="4539" spans="1:31" hidden="1" x14ac:dyDescent="0.2">
      <c r="A4539" s="1">
        <v>4550</v>
      </c>
      <c r="P4539" s="6">
        <f t="shared" si="371"/>
        <v>0</v>
      </c>
      <c r="R4539" s="6">
        <f t="shared" si="372"/>
        <v>0</v>
      </c>
      <c r="S4539" s="57">
        <f t="shared" si="375"/>
        <v>0</v>
      </c>
      <c r="T4539" s="6">
        <f>Table1[[#This Row],[Volume in Units]]*Table1[[#This Row],[Price SDG/Unit]]</f>
        <v>0</v>
      </c>
      <c r="U4539" s="57">
        <f>Table1[[#This Row],[Volume MT/Head]]*Table1[[#This Row],[Price USD/(MT/Head)]]</f>
        <v>0</v>
      </c>
      <c r="W4539" s="28">
        <f>Table1[[#This Row],[Commission SDG/MT]]*Table1[[#This Row],[Volume in Units]]</f>
        <v>0</v>
      </c>
      <c r="Y4539" s="28">
        <f t="shared" si="373"/>
        <v>0</v>
      </c>
      <c r="Z4539" s="6">
        <f>IFERROR((Table1[[#This Row],[Total Cost SDG]]/Table1[[#This Row],[Volume MT/Head]]),0)</f>
        <v>0</v>
      </c>
      <c r="AA4539" s="57" t="e">
        <f t="shared" si="374"/>
        <v>#DIV/0!</v>
      </c>
      <c r="AB4539" s="57">
        <f>IFERROR((Table1[[#This Row],[Total Cost USD]]/Table1[[#This Row],[Volume MT/Head]]),0)</f>
        <v>0</v>
      </c>
      <c r="AD4539" s="6">
        <f>Table1[[#This Row],[Volume MT/Head]]-Table1[[#This Row],[Delivered MT]]</f>
        <v>0</v>
      </c>
      <c r="AE4539" s="6">
        <f>Table1[[#This Row],[Delivered MT]]*Table1[[#This Row],[Average Cost SDG/MT]]</f>
        <v>0</v>
      </c>
    </row>
    <row r="4540" spans="1:31" hidden="1" x14ac:dyDescent="0.2">
      <c r="A4540" s="1">
        <v>4551</v>
      </c>
      <c r="P4540" s="6">
        <f t="shared" si="371"/>
        <v>0</v>
      </c>
      <c r="R4540" s="6">
        <f t="shared" si="372"/>
        <v>0</v>
      </c>
      <c r="S4540" s="57">
        <f t="shared" si="375"/>
        <v>0</v>
      </c>
      <c r="T4540" s="6">
        <f>Table1[[#This Row],[Volume in Units]]*Table1[[#This Row],[Price SDG/Unit]]</f>
        <v>0</v>
      </c>
      <c r="U4540" s="57">
        <f>Table1[[#This Row],[Volume MT/Head]]*Table1[[#This Row],[Price USD/(MT/Head)]]</f>
        <v>0</v>
      </c>
      <c r="W4540" s="28">
        <f>Table1[[#This Row],[Commission SDG/MT]]*Table1[[#This Row],[Volume in Units]]</f>
        <v>0</v>
      </c>
      <c r="Y4540" s="28">
        <f t="shared" si="373"/>
        <v>0</v>
      </c>
      <c r="Z4540" s="6">
        <f>IFERROR((Table1[[#This Row],[Total Cost SDG]]/Table1[[#This Row],[Volume MT/Head]]),0)</f>
        <v>0</v>
      </c>
      <c r="AA4540" s="57" t="e">
        <f t="shared" si="374"/>
        <v>#DIV/0!</v>
      </c>
      <c r="AB4540" s="57">
        <f>IFERROR((Table1[[#This Row],[Total Cost USD]]/Table1[[#This Row],[Volume MT/Head]]),0)</f>
        <v>0</v>
      </c>
      <c r="AD4540" s="6">
        <f>Table1[[#This Row],[Volume MT/Head]]-Table1[[#This Row],[Delivered MT]]</f>
        <v>0</v>
      </c>
      <c r="AE4540" s="6">
        <f>Table1[[#This Row],[Delivered MT]]*Table1[[#This Row],[Average Cost SDG/MT]]</f>
        <v>0</v>
      </c>
    </row>
    <row r="4541" spans="1:31" hidden="1" x14ac:dyDescent="0.2">
      <c r="A4541" s="1">
        <v>4552</v>
      </c>
      <c r="P4541" s="6">
        <f t="shared" si="371"/>
        <v>0</v>
      </c>
      <c r="R4541" s="6">
        <f t="shared" si="372"/>
        <v>0</v>
      </c>
      <c r="S4541" s="57">
        <f t="shared" si="375"/>
        <v>0</v>
      </c>
      <c r="T4541" s="6">
        <f>Table1[[#This Row],[Volume in Units]]*Table1[[#This Row],[Price SDG/Unit]]</f>
        <v>0</v>
      </c>
      <c r="U4541" s="57">
        <f>Table1[[#This Row],[Volume MT/Head]]*Table1[[#This Row],[Price USD/(MT/Head)]]</f>
        <v>0</v>
      </c>
      <c r="W4541" s="28">
        <f>Table1[[#This Row],[Commission SDG/MT]]*Table1[[#This Row],[Volume in Units]]</f>
        <v>0</v>
      </c>
      <c r="Y4541" s="28">
        <f t="shared" si="373"/>
        <v>0</v>
      </c>
      <c r="Z4541" s="6">
        <f>IFERROR((Table1[[#This Row],[Total Cost SDG]]/Table1[[#This Row],[Volume MT/Head]]),0)</f>
        <v>0</v>
      </c>
      <c r="AA4541" s="57" t="e">
        <f t="shared" si="374"/>
        <v>#DIV/0!</v>
      </c>
      <c r="AB4541" s="57">
        <f>IFERROR((Table1[[#This Row],[Total Cost USD]]/Table1[[#This Row],[Volume MT/Head]]),0)</f>
        <v>0</v>
      </c>
      <c r="AD4541" s="6">
        <f>Table1[[#This Row],[Volume MT/Head]]-Table1[[#This Row],[Delivered MT]]</f>
        <v>0</v>
      </c>
      <c r="AE4541" s="6">
        <f>Table1[[#This Row],[Delivered MT]]*Table1[[#This Row],[Average Cost SDG/MT]]</f>
        <v>0</v>
      </c>
    </row>
    <row r="4542" spans="1:31" hidden="1" x14ac:dyDescent="0.2">
      <c r="A4542" s="1">
        <v>4553</v>
      </c>
      <c r="P4542" s="6">
        <f t="shared" si="371"/>
        <v>0</v>
      </c>
      <c r="R4542" s="6">
        <f t="shared" si="372"/>
        <v>0</v>
      </c>
      <c r="S4542" s="57">
        <f t="shared" si="375"/>
        <v>0</v>
      </c>
      <c r="T4542" s="6">
        <f>Table1[[#This Row],[Volume in Units]]*Table1[[#This Row],[Price SDG/Unit]]</f>
        <v>0</v>
      </c>
      <c r="U4542" s="57">
        <f>Table1[[#This Row],[Volume MT/Head]]*Table1[[#This Row],[Price USD/(MT/Head)]]</f>
        <v>0</v>
      </c>
      <c r="W4542" s="28">
        <f>Table1[[#This Row],[Commission SDG/MT]]*Table1[[#This Row],[Volume in Units]]</f>
        <v>0</v>
      </c>
      <c r="Y4542" s="28">
        <f t="shared" si="373"/>
        <v>0</v>
      </c>
      <c r="Z4542" s="6">
        <f>IFERROR((Table1[[#This Row],[Total Cost SDG]]/Table1[[#This Row],[Volume MT/Head]]),0)</f>
        <v>0</v>
      </c>
      <c r="AA4542" s="57" t="e">
        <f t="shared" si="374"/>
        <v>#DIV/0!</v>
      </c>
      <c r="AB4542" s="57">
        <f>IFERROR((Table1[[#This Row],[Total Cost USD]]/Table1[[#This Row],[Volume MT/Head]]),0)</f>
        <v>0</v>
      </c>
      <c r="AD4542" s="6">
        <f>Table1[[#This Row],[Volume MT/Head]]-Table1[[#This Row],[Delivered MT]]</f>
        <v>0</v>
      </c>
      <c r="AE4542" s="6">
        <f>Table1[[#This Row],[Delivered MT]]*Table1[[#This Row],[Average Cost SDG/MT]]</f>
        <v>0</v>
      </c>
    </row>
    <row r="4543" spans="1:31" hidden="1" x14ac:dyDescent="0.2">
      <c r="A4543" s="1">
        <v>4554</v>
      </c>
      <c r="P4543" s="6">
        <f t="shared" si="371"/>
        <v>0</v>
      </c>
      <c r="R4543" s="6">
        <f t="shared" si="372"/>
        <v>0</v>
      </c>
      <c r="S4543" s="57">
        <f t="shared" si="375"/>
        <v>0</v>
      </c>
      <c r="T4543" s="6">
        <f>Table1[[#This Row],[Volume in Units]]*Table1[[#This Row],[Price SDG/Unit]]</f>
        <v>0</v>
      </c>
      <c r="U4543" s="57">
        <f>Table1[[#This Row],[Volume MT/Head]]*Table1[[#This Row],[Price USD/(MT/Head)]]</f>
        <v>0</v>
      </c>
      <c r="W4543" s="28">
        <f>Table1[[#This Row],[Commission SDG/MT]]*Table1[[#This Row],[Volume in Units]]</f>
        <v>0</v>
      </c>
      <c r="Y4543" s="28">
        <f t="shared" si="373"/>
        <v>0</v>
      </c>
      <c r="Z4543" s="6">
        <f>IFERROR((Table1[[#This Row],[Total Cost SDG]]/Table1[[#This Row],[Volume MT/Head]]),0)</f>
        <v>0</v>
      </c>
      <c r="AA4543" s="57" t="e">
        <f t="shared" si="374"/>
        <v>#DIV/0!</v>
      </c>
      <c r="AB4543" s="57">
        <f>IFERROR((Table1[[#This Row],[Total Cost USD]]/Table1[[#This Row],[Volume MT/Head]]),0)</f>
        <v>0</v>
      </c>
      <c r="AD4543" s="6">
        <f>Table1[[#This Row],[Volume MT/Head]]-Table1[[#This Row],[Delivered MT]]</f>
        <v>0</v>
      </c>
      <c r="AE4543" s="6">
        <f>Table1[[#This Row],[Delivered MT]]*Table1[[#This Row],[Average Cost SDG/MT]]</f>
        <v>0</v>
      </c>
    </row>
    <row r="4544" spans="1:31" hidden="1" x14ac:dyDescent="0.2">
      <c r="A4544" s="1">
        <v>4555</v>
      </c>
      <c r="P4544" s="6">
        <f t="shared" si="371"/>
        <v>0</v>
      </c>
      <c r="R4544" s="6">
        <f t="shared" si="372"/>
        <v>0</v>
      </c>
      <c r="S4544" s="57">
        <f t="shared" si="375"/>
        <v>0</v>
      </c>
      <c r="T4544" s="6">
        <f>Table1[[#This Row],[Volume in Units]]*Table1[[#This Row],[Price SDG/Unit]]</f>
        <v>0</v>
      </c>
      <c r="U4544" s="57">
        <f>Table1[[#This Row],[Volume MT/Head]]*Table1[[#This Row],[Price USD/(MT/Head)]]</f>
        <v>0</v>
      </c>
      <c r="W4544" s="28">
        <f>Table1[[#This Row],[Commission SDG/MT]]*Table1[[#This Row],[Volume in Units]]</f>
        <v>0</v>
      </c>
      <c r="Y4544" s="28">
        <f t="shared" si="373"/>
        <v>0</v>
      </c>
      <c r="Z4544" s="6">
        <f>IFERROR((Table1[[#This Row],[Total Cost SDG]]/Table1[[#This Row],[Volume MT/Head]]),0)</f>
        <v>0</v>
      </c>
      <c r="AA4544" s="57" t="e">
        <f t="shared" si="374"/>
        <v>#DIV/0!</v>
      </c>
      <c r="AB4544" s="57">
        <f>IFERROR((Table1[[#This Row],[Total Cost USD]]/Table1[[#This Row],[Volume MT/Head]]),0)</f>
        <v>0</v>
      </c>
      <c r="AD4544" s="6">
        <f>Table1[[#This Row],[Volume MT/Head]]-Table1[[#This Row],[Delivered MT]]</f>
        <v>0</v>
      </c>
      <c r="AE4544" s="6">
        <f>Table1[[#This Row],[Delivered MT]]*Table1[[#This Row],[Average Cost SDG/MT]]</f>
        <v>0</v>
      </c>
    </row>
    <row r="4545" spans="1:31" hidden="1" x14ac:dyDescent="0.2">
      <c r="A4545" s="1">
        <v>4556</v>
      </c>
      <c r="P4545" s="6">
        <f t="shared" si="371"/>
        <v>0</v>
      </c>
      <c r="R4545" s="6">
        <f t="shared" si="372"/>
        <v>0</v>
      </c>
      <c r="S4545" s="57">
        <f t="shared" si="375"/>
        <v>0</v>
      </c>
      <c r="T4545" s="6">
        <f>Table1[[#This Row],[Volume in Units]]*Table1[[#This Row],[Price SDG/Unit]]</f>
        <v>0</v>
      </c>
      <c r="U4545" s="57">
        <f>Table1[[#This Row],[Volume MT/Head]]*Table1[[#This Row],[Price USD/(MT/Head)]]</f>
        <v>0</v>
      </c>
      <c r="W4545" s="28">
        <f>Table1[[#This Row],[Commission SDG/MT]]*Table1[[#This Row],[Volume in Units]]</f>
        <v>0</v>
      </c>
      <c r="Y4545" s="28">
        <f t="shared" si="373"/>
        <v>0</v>
      </c>
      <c r="Z4545" s="6">
        <f>IFERROR((Table1[[#This Row],[Total Cost SDG]]/Table1[[#This Row],[Volume MT/Head]]),0)</f>
        <v>0</v>
      </c>
      <c r="AA4545" s="57" t="e">
        <f t="shared" si="374"/>
        <v>#DIV/0!</v>
      </c>
      <c r="AB4545" s="57">
        <f>IFERROR((Table1[[#This Row],[Total Cost USD]]/Table1[[#This Row],[Volume MT/Head]]),0)</f>
        <v>0</v>
      </c>
      <c r="AD4545" s="6">
        <f>Table1[[#This Row],[Volume MT/Head]]-Table1[[#This Row],[Delivered MT]]</f>
        <v>0</v>
      </c>
      <c r="AE4545" s="6">
        <f>Table1[[#This Row],[Delivered MT]]*Table1[[#This Row],[Average Cost SDG/MT]]</f>
        <v>0</v>
      </c>
    </row>
    <row r="4546" spans="1:31" hidden="1" x14ac:dyDescent="0.2">
      <c r="A4546" s="1">
        <v>4557</v>
      </c>
      <c r="P4546" s="6">
        <f t="shared" ref="P4546:P4609" si="376">IF(N4546="KG",(O4546/1000),IF(N4546="Head",(O4546*1),IF(N4546="Kantar 100lb",(O4546/22.25),IF(N4546="Kantar 315lb",(O4546*315/2204.6),IF(N4546="MT",(O4546*1),IF(N4546="Ardab",(O4546*199.726/1000),IF(N4546="104 Bag",(O4546*104/1000),IF(N4546="101 Bag",(O4546*101/1000),IF(N4546=0,0)))))))))</f>
        <v>0</v>
      </c>
      <c r="R4546" s="6">
        <f t="shared" ref="R4546:R4609" si="377">IF(N4546="KG",(Q4546*1000),IF(N4546="Head",(Q4546*1),IF(N4546="Kantar 100lb",(Q4546*22.25),IF(N4546="Kantar 315lb",(Q4546/315*2204.6),IF(N4546="MT",(Q4546*1),IF(N4546="Ardab",(Q4546/199.726*1000),IF(N4546="104 Bag",(Q4546/104*1000),IF(N4546="101 Bag",(Q4546/101*1000),IF(N4546=0,0)))))))))</f>
        <v>0</v>
      </c>
      <c r="S4546" s="57">
        <f t="shared" si="375"/>
        <v>0</v>
      </c>
      <c r="T4546" s="6">
        <f>Table1[[#This Row],[Volume in Units]]*Table1[[#This Row],[Price SDG/Unit]]</f>
        <v>0</v>
      </c>
      <c r="U4546" s="57">
        <f>Table1[[#This Row],[Volume MT/Head]]*Table1[[#This Row],[Price USD/(MT/Head)]]</f>
        <v>0</v>
      </c>
      <c r="W4546" s="28">
        <f>Table1[[#This Row],[Commission SDG/MT]]*Table1[[#This Row],[Volume in Units]]</f>
        <v>0</v>
      </c>
      <c r="Y4546" s="28">
        <f t="shared" ref="Y4546:Y4609" si="378">T4546+W4546+X4546</f>
        <v>0</v>
      </c>
      <c r="Z4546" s="6">
        <f>IFERROR((Table1[[#This Row],[Total Cost SDG]]/Table1[[#This Row],[Volume MT/Head]]),0)</f>
        <v>0</v>
      </c>
      <c r="AA4546" s="57" t="e">
        <f t="shared" ref="AA4546:AA4609" si="379">Y4546/F4546</f>
        <v>#DIV/0!</v>
      </c>
      <c r="AB4546" s="57">
        <f>IFERROR((Table1[[#This Row],[Total Cost USD]]/Table1[[#This Row],[Volume MT/Head]]),0)</f>
        <v>0</v>
      </c>
      <c r="AD4546" s="6">
        <f>Table1[[#This Row],[Volume MT/Head]]-Table1[[#This Row],[Delivered MT]]</f>
        <v>0</v>
      </c>
      <c r="AE4546" s="6">
        <f>Table1[[#This Row],[Delivered MT]]*Table1[[#This Row],[Average Cost SDG/MT]]</f>
        <v>0</v>
      </c>
    </row>
    <row r="4547" spans="1:31" hidden="1" x14ac:dyDescent="0.2">
      <c r="A4547" s="1">
        <v>4558</v>
      </c>
      <c r="P4547" s="6">
        <f t="shared" si="376"/>
        <v>0</v>
      </c>
      <c r="R4547" s="6">
        <f t="shared" si="377"/>
        <v>0</v>
      </c>
      <c r="S4547" s="57">
        <f t="shared" si="375"/>
        <v>0</v>
      </c>
      <c r="T4547" s="6">
        <f>Table1[[#This Row],[Volume in Units]]*Table1[[#This Row],[Price SDG/Unit]]</f>
        <v>0</v>
      </c>
      <c r="U4547" s="57">
        <f>Table1[[#This Row],[Volume MT/Head]]*Table1[[#This Row],[Price USD/(MT/Head)]]</f>
        <v>0</v>
      </c>
      <c r="W4547" s="28">
        <f>Table1[[#This Row],[Commission SDG/MT]]*Table1[[#This Row],[Volume in Units]]</f>
        <v>0</v>
      </c>
      <c r="Y4547" s="28">
        <f t="shared" si="378"/>
        <v>0</v>
      </c>
      <c r="Z4547" s="6">
        <f>IFERROR((Table1[[#This Row],[Total Cost SDG]]/Table1[[#This Row],[Volume MT/Head]]),0)</f>
        <v>0</v>
      </c>
      <c r="AA4547" s="57" t="e">
        <f t="shared" si="379"/>
        <v>#DIV/0!</v>
      </c>
      <c r="AB4547" s="57">
        <f>IFERROR((Table1[[#This Row],[Total Cost USD]]/Table1[[#This Row],[Volume MT/Head]]),0)</f>
        <v>0</v>
      </c>
      <c r="AD4547" s="6">
        <f>Table1[[#This Row],[Volume MT/Head]]-Table1[[#This Row],[Delivered MT]]</f>
        <v>0</v>
      </c>
      <c r="AE4547" s="6">
        <f>Table1[[#This Row],[Delivered MT]]*Table1[[#This Row],[Average Cost SDG/MT]]</f>
        <v>0</v>
      </c>
    </row>
    <row r="4548" spans="1:31" hidden="1" x14ac:dyDescent="0.2">
      <c r="A4548" s="1">
        <v>4559</v>
      </c>
      <c r="P4548" s="6">
        <f t="shared" si="376"/>
        <v>0</v>
      </c>
      <c r="R4548" s="6">
        <f t="shared" si="377"/>
        <v>0</v>
      </c>
      <c r="S4548" s="57">
        <f t="shared" si="375"/>
        <v>0</v>
      </c>
      <c r="T4548" s="6">
        <f>Table1[[#This Row],[Volume in Units]]*Table1[[#This Row],[Price SDG/Unit]]</f>
        <v>0</v>
      </c>
      <c r="U4548" s="57">
        <f>Table1[[#This Row],[Volume MT/Head]]*Table1[[#This Row],[Price USD/(MT/Head)]]</f>
        <v>0</v>
      </c>
      <c r="W4548" s="28">
        <f>Table1[[#This Row],[Commission SDG/MT]]*Table1[[#This Row],[Volume in Units]]</f>
        <v>0</v>
      </c>
      <c r="Y4548" s="28">
        <f t="shared" si="378"/>
        <v>0</v>
      </c>
      <c r="Z4548" s="6">
        <f>IFERROR((Table1[[#This Row],[Total Cost SDG]]/Table1[[#This Row],[Volume MT/Head]]),0)</f>
        <v>0</v>
      </c>
      <c r="AA4548" s="57" t="e">
        <f t="shared" si="379"/>
        <v>#DIV/0!</v>
      </c>
      <c r="AB4548" s="57">
        <f>IFERROR((Table1[[#This Row],[Total Cost USD]]/Table1[[#This Row],[Volume MT/Head]]),0)</f>
        <v>0</v>
      </c>
      <c r="AD4548" s="6">
        <f>Table1[[#This Row],[Volume MT/Head]]-Table1[[#This Row],[Delivered MT]]</f>
        <v>0</v>
      </c>
      <c r="AE4548" s="6">
        <f>Table1[[#This Row],[Delivered MT]]*Table1[[#This Row],[Average Cost SDG/MT]]</f>
        <v>0</v>
      </c>
    </row>
    <row r="4549" spans="1:31" hidden="1" x14ac:dyDescent="0.2">
      <c r="A4549" s="1">
        <v>4560</v>
      </c>
      <c r="P4549" s="6">
        <f t="shared" si="376"/>
        <v>0</v>
      </c>
      <c r="R4549" s="6">
        <f t="shared" si="377"/>
        <v>0</v>
      </c>
      <c r="S4549" s="57">
        <f t="shared" si="375"/>
        <v>0</v>
      </c>
      <c r="T4549" s="6">
        <f>Table1[[#This Row],[Volume in Units]]*Table1[[#This Row],[Price SDG/Unit]]</f>
        <v>0</v>
      </c>
      <c r="U4549" s="57">
        <f>Table1[[#This Row],[Volume MT/Head]]*Table1[[#This Row],[Price USD/(MT/Head)]]</f>
        <v>0</v>
      </c>
      <c r="W4549" s="28">
        <f>Table1[[#This Row],[Commission SDG/MT]]*Table1[[#This Row],[Volume in Units]]</f>
        <v>0</v>
      </c>
      <c r="Y4549" s="28">
        <f t="shared" si="378"/>
        <v>0</v>
      </c>
      <c r="Z4549" s="6">
        <f>IFERROR((Table1[[#This Row],[Total Cost SDG]]/Table1[[#This Row],[Volume MT/Head]]),0)</f>
        <v>0</v>
      </c>
      <c r="AA4549" s="57" t="e">
        <f t="shared" si="379"/>
        <v>#DIV/0!</v>
      </c>
      <c r="AB4549" s="57">
        <f>IFERROR((Table1[[#This Row],[Total Cost USD]]/Table1[[#This Row],[Volume MT/Head]]),0)</f>
        <v>0</v>
      </c>
      <c r="AD4549" s="6">
        <f>Table1[[#This Row],[Volume MT/Head]]-Table1[[#This Row],[Delivered MT]]</f>
        <v>0</v>
      </c>
      <c r="AE4549" s="6">
        <f>Table1[[#This Row],[Delivered MT]]*Table1[[#This Row],[Average Cost SDG/MT]]</f>
        <v>0</v>
      </c>
    </row>
    <row r="4550" spans="1:31" hidden="1" x14ac:dyDescent="0.2">
      <c r="A4550" s="1">
        <v>4561</v>
      </c>
      <c r="P4550" s="6">
        <f t="shared" si="376"/>
        <v>0</v>
      </c>
      <c r="R4550" s="6">
        <f t="shared" si="377"/>
        <v>0</v>
      </c>
      <c r="S4550" s="57">
        <f t="shared" si="375"/>
        <v>0</v>
      </c>
      <c r="T4550" s="6">
        <f>Table1[[#This Row],[Volume in Units]]*Table1[[#This Row],[Price SDG/Unit]]</f>
        <v>0</v>
      </c>
      <c r="U4550" s="57">
        <f>Table1[[#This Row],[Volume MT/Head]]*Table1[[#This Row],[Price USD/(MT/Head)]]</f>
        <v>0</v>
      </c>
      <c r="W4550" s="28">
        <f>Table1[[#This Row],[Commission SDG/MT]]*Table1[[#This Row],[Volume in Units]]</f>
        <v>0</v>
      </c>
      <c r="Y4550" s="28">
        <f t="shared" si="378"/>
        <v>0</v>
      </c>
      <c r="Z4550" s="6">
        <f>IFERROR((Table1[[#This Row],[Total Cost SDG]]/Table1[[#This Row],[Volume MT/Head]]),0)</f>
        <v>0</v>
      </c>
      <c r="AA4550" s="57" t="e">
        <f t="shared" si="379"/>
        <v>#DIV/0!</v>
      </c>
      <c r="AB4550" s="57">
        <f>IFERROR((Table1[[#This Row],[Total Cost USD]]/Table1[[#This Row],[Volume MT/Head]]),0)</f>
        <v>0</v>
      </c>
      <c r="AD4550" s="6">
        <f>Table1[[#This Row],[Volume MT/Head]]-Table1[[#This Row],[Delivered MT]]</f>
        <v>0</v>
      </c>
      <c r="AE4550" s="6">
        <f>Table1[[#This Row],[Delivered MT]]*Table1[[#This Row],[Average Cost SDG/MT]]</f>
        <v>0</v>
      </c>
    </row>
    <row r="4551" spans="1:31" hidden="1" x14ac:dyDescent="0.2">
      <c r="A4551" s="1">
        <v>4562</v>
      </c>
      <c r="P4551" s="6">
        <f t="shared" si="376"/>
        <v>0</v>
      </c>
      <c r="R4551" s="6">
        <f t="shared" si="377"/>
        <v>0</v>
      </c>
      <c r="S4551" s="57">
        <f t="shared" si="375"/>
        <v>0</v>
      </c>
      <c r="T4551" s="6">
        <f>Table1[[#This Row],[Volume in Units]]*Table1[[#This Row],[Price SDG/Unit]]</f>
        <v>0</v>
      </c>
      <c r="U4551" s="57">
        <f>Table1[[#This Row],[Volume MT/Head]]*Table1[[#This Row],[Price USD/(MT/Head)]]</f>
        <v>0</v>
      </c>
      <c r="W4551" s="28">
        <f>Table1[[#This Row],[Commission SDG/MT]]*Table1[[#This Row],[Volume in Units]]</f>
        <v>0</v>
      </c>
      <c r="Y4551" s="28">
        <f t="shared" si="378"/>
        <v>0</v>
      </c>
      <c r="Z4551" s="6">
        <f>IFERROR((Table1[[#This Row],[Total Cost SDG]]/Table1[[#This Row],[Volume MT/Head]]),0)</f>
        <v>0</v>
      </c>
      <c r="AA4551" s="57" t="e">
        <f t="shared" si="379"/>
        <v>#DIV/0!</v>
      </c>
      <c r="AB4551" s="57">
        <f>IFERROR((Table1[[#This Row],[Total Cost USD]]/Table1[[#This Row],[Volume MT/Head]]),0)</f>
        <v>0</v>
      </c>
      <c r="AD4551" s="6">
        <f>Table1[[#This Row],[Volume MT/Head]]-Table1[[#This Row],[Delivered MT]]</f>
        <v>0</v>
      </c>
      <c r="AE4551" s="6">
        <f>Table1[[#This Row],[Delivered MT]]*Table1[[#This Row],[Average Cost SDG/MT]]</f>
        <v>0</v>
      </c>
    </row>
    <row r="4552" spans="1:31" hidden="1" x14ac:dyDescent="0.2">
      <c r="A4552" s="1">
        <v>4563</v>
      </c>
      <c r="P4552" s="6">
        <f t="shared" si="376"/>
        <v>0</v>
      </c>
      <c r="R4552" s="6">
        <f t="shared" si="377"/>
        <v>0</v>
      </c>
      <c r="S4552" s="57">
        <f t="shared" si="375"/>
        <v>0</v>
      </c>
      <c r="T4552" s="6">
        <f>Table1[[#This Row],[Volume in Units]]*Table1[[#This Row],[Price SDG/Unit]]</f>
        <v>0</v>
      </c>
      <c r="U4552" s="57">
        <f>Table1[[#This Row],[Volume MT/Head]]*Table1[[#This Row],[Price USD/(MT/Head)]]</f>
        <v>0</v>
      </c>
      <c r="W4552" s="28">
        <f>Table1[[#This Row],[Commission SDG/MT]]*Table1[[#This Row],[Volume in Units]]</f>
        <v>0</v>
      </c>
      <c r="Y4552" s="28">
        <f t="shared" si="378"/>
        <v>0</v>
      </c>
      <c r="Z4552" s="6">
        <f>IFERROR((Table1[[#This Row],[Total Cost SDG]]/Table1[[#This Row],[Volume MT/Head]]),0)</f>
        <v>0</v>
      </c>
      <c r="AA4552" s="57" t="e">
        <f t="shared" si="379"/>
        <v>#DIV/0!</v>
      </c>
      <c r="AB4552" s="57">
        <f>IFERROR((Table1[[#This Row],[Total Cost USD]]/Table1[[#This Row],[Volume MT/Head]]),0)</f>
        <v>0</v>
      </c>
      <c r="AD4552" s="6">
        <f>Table1[[#This Row],[Volume MT/Head]]-Table1[[#This Row],[Delivered MT]]</f>
        <v>0</v>
      </c>
      <c r="AE4552" s="6">
        <f>Table1[[#This Row],[Delivered MT]]*Table1[[#This Row],[Average Cost SDG/MT]]</f>
        <v>0</v>
      </c>
    </row>
    <row r="4553" spans="1:31" hidden="1" x14ac:dyDescent="0.2">
      <c r="A4553" s="1">
        <v>4564</v>
      </c>
      <c r="P4553" s="6">
        <f t="shared" si="376"/>
        <v>0</v>
      </c>
      <c r="R4553" s="6">
        <f t="shared" si="377"/>
        <v>0</v>
      </c>
      <c r="S4553" s="57">
        <f t="shared" si="375"/>
        <v>0</v>
      </c>
      <c r="T4553" s="6">
        <f>Table1[[#This Row],[Volume in Units]]*Table1[[#This Row],[Price SDG/Unit]]</f>
        <v>0</v>
      </c>
      <c r="U4553" s="57">
        <f>Table1[[#This Row],[Volume MT/Head]]*Table1[[#This Row],[Price USD/(MT/Head)]]</f>
        <v>0</v>
      </c>
      <c r="W4553" s="28">
        <f>Table1[[#This Row],[Commission SDG/MT]]*Table1[[#This Row],[Volume in Units]]</f>
        <v>0</v>
      </c>
      <c r="Y4553" s="28">
        <f t="shared" si="378"/>
        <v>0</v>
      </c>
      <c r="Z4553" s="6">
        <f>IFERROR((Table1[[#This Row],[Total Cost SDG]]/Table1[[#This Row],[Volume MT/Head]]),0)</f>
        <v>0</v>
      </c>
      <c r="AA4553" s="57" t="e">
        <f t="shared" si="379"/>
        <v>#DIV/0!</v>
      </c>
      <c r="AB4553" s="57">
        <f>IFERROR((Table1[[#This Row],[Total Cost USD]]/Table1[[#This Row],[Volume MT/Head]]),0)</f>
        <v>0</v>
      </c>
      <c r="AD4553" s="6">
        <f>Table1[[#This Row],[Volume MT/Head]]-Table1[[#This Row],[Delivered MT]]</f>
        <v>0</v>
      </c>
      <c r="AE4553" s="6">
        <f>Table1[[#This Row],[Delivered MT]]*Table1[[#This Row],[Average Cost SDG/MT]]</f>
        <v>0</v>
      </c>
    </row>
    <row r="4554" spans="1:31" hidden="1" x14ac:dyDescent="0.2">
      <c r="A4554" s="1">
        <v>4565</v>
      </c>
      <c r="P4554" s="6">
        <f t="shared" si="376"/>
        <v>0</v>
      </c>
      <c r="R4554" s="6">
        <f t="shared" si="377"/>
        <v>0</v>
      </c>
      <c r="S4554" s="57">
        <f t="shared" si="375"/>
        <v>0</v>
      </c>
      <c r="T4554" s="6">
        <f>Table1[[#This Row],[Volume in Units]]*Table1[[#This Row],[Price SDG/Unit]]</f>
        <v>0</v>
      </c>
      <c r="U4554" s="57">
        <f>Table1[[#This Row],[Volume MT/Head]]*Table1[[#This Row],[Price USD/(MT/Head)]]</f>
        <v>0</v>
      </c>
      <c r="W4554" s="28">
        <f>Table1[[#This Row],[Commission SDG/MT]]*Table1[[#This Row],[Volume in Units]]</f>
        <v>0</v>
      </c>
      <c r="Y4554" s="28">
        <f t="shared" si="378"/>
        <v>0</v>
      </c>
      <c r="Z4554" s="6">
        <f>IFERROR((Table1[[#This Row],[Total Cost SDG]]/Table1[[#This Row],[Volume MT/Head]]),0)</f>
        <v>0</v>
      </c>
      <c r="AA4554" s="57" t="e">
        <f t="shared" si="379"/>
        <v>#DIV/0!</v>
      </c>
      <c r="AB4554" s="57">
        <f>IFERROR((Table1[[#This Row],[Total Cost USD]]/Table1[[#This Row],[Volume MT/Head]]),0)</f>
        <v>0</v>
      </c>
      <c r="AD4554" s="6">
        <f>Table1[[#This Row],[Volume MT/Head]]-Table1[[#This Row],[Delivered MT]]</f>
        <v>0</v>
      </c>
      <c r="AE4554" s="6">
        <f>Table1[[#This Row],[Delivered MT]]*Table1[[#This Row],[Average Cost SDG/MT]]</f>
        <v>0</v>
      </c>
    </row>
    <row r="4555" spans="1:31" hidden="1" x14ac:dyDescent="0.2">
      <c r="A4555" s="1">
        <v>4566</v>
      </c>
      <c r="P4555" s="6">
        <f t="shared" si="376"/>
        <v>0</v>
      </c>
      <c r="R4555" s="6">
        <f t="shared" si="377"/>
        <v>0</v>
      </c>
      <c r="S4555" s="57">
        <f t="shared" si="375"/>
        <v>0</v>
      </c>
      <c r="T4555" s="6">
        <f>Table1[[#This Row],[Volume in Units]]*Table1[[#This Row],[Price SDG/Unit]]</f>
        <v>0</v>
      </c>
      <c r="U4555" s="57">
        <f>Table1[[#This Row],[Volume MT/Head]]*Table1[[#This Row],[Price USD/(MT/Head)]]</f>
        <v>0</v>
      </c>
      <c r="W4555" s="28">
        <f>Table1[[#This Row],[Commission SDG/MT]]*Table1[[#This Row],[Volume in Units]]</f>
        <v>0</v>
      </c>
      <c r="Y4555" s="28">
        <f t="shared" si="378"/>
        <v>0</v>
      </c>
      <c r="Z4555" s="6">
        <f>IFERROR((Table1[[#This Row],[Total Cost SDG]]/Table1[[#This Row],[Volume MT/Head]]),0)</f>
        <v>0</v>
      </c>
      <c r="AA4555" s="57" t="e">
        <f t="shared" si="379"/>
        <v>#DIV/0!</v>
      </c>
      <c r="AB4555" s="57">
        <f>IFERROR((Table1[[#This Row],[Total Cost USD]]/Table1[[#This Row],[Volume MT/Head]]),0)</f>
        <v>0</v>
      </c>
      <c r="AD4555" s="6">
        <f>Table1[[#This Row],[Volume MT/Head]]-Table1[[#This Row],[Delivered MT]]</f>
        <v>0</v>
      </c>
      <c r="AE4555" s="6">
        <f>Table1[[#This Row],[Delivered MT]]*Table1[[#This Row],[Average Cost SDG/MT]]</f>
        <v>0</v>
      </c>
    </row>
    <row r="4556" spans="1:31" hidden="1" x14ac:dyDescent="0.2">
      <c r="A4556" s="1">
        <v>4567</v>
      </c>
      <c r="P4556" s="6">
        <f t="shared" si="376"/>
        <v>0</v>
      </c>
      <c r="R4556" s="6">
        <f t="shared" si="377"/>
        <v>0</v>
      </c>
      <c r="S4556" s="57">
        <f t="shared" si="375"/>
        <v>0</v>
      </c>
      <c r="T4556" s="6">
        <f>Table1[[#This Row],[Volume in Units]]*Table1[[#This Row],[Price SDG/Unit]]</f>
        <v>0</v>
      </c>
      <c r="U4556" s="57">
        <f>Table1[[#This Row],[Volume MT/Head]]*Table1[[#This Row],[Price USD/(MT/Head)]]</f>
        <v>0</v>
      </c>
      <c r="W4556" s="28">
        <f>Table1[[#This Row],[Commission SDG/MT]]*Table1[[#This Row],[Volume in Units]]</f>
        <v>0</v>
      </c>
      <c r="Y4556" s="28">
        <f t="shared" si="378"/>
        <v>0</v>
      </c>
      <c r="Z4556" s="6">
        <f>IFERROR((Table1[[#This Row],[Total Cost SDG]]/Table1[[#This Row],[Volume MT/Head]]),0)</f>
        <v>0</v>
      </c>
      <c r="AA4556" s="57" t="e">
        <f t="shared" si="379"/>
        <v>#DIV/0!</v>
      </c>
      <c r="AB4556" s="57">
        <f>IFERROR((Table1[[#This Row],[Total Cost USD]]/Table1[[#This Row],[Volume MT/Head]]),0)</f>
        <v>0</v>
      </c>
      <c r="AD4556" s="6">
        <f>Table1[[#This Row],[Volume MT/Head]]-Table1[[#This Row],[Delivered MT]]</f>
        <v>0</v>
      </c>
      <c r="AE4556" s="6">
        <f>Table1[[#This Row],[Delivered MT]]*Table1[[#This Row],[Average Cost SDG/MT]]</f>
        <v>0</v>
      </c>
    </row>
    <row r="4557" spans="1:31" hidden="1" x14ac:dyDescent="0.2">
      <c r="A4557" s="1">
        <v>4568</v>
      </c>
      <c r="P4557" s="6">
        <f t="shared" si="376"/>
        <v>0</v>
      </c>
      <c r="R4557" s="6">
        <f t="shared" si="377"/>
        <v>0</v>
      </c>
      <c r="S4557" s="57">
        <f t="shared" si="375"/>
        <v>0</v>
      </c>
      <c r="T4557" s="6">
        <f>Table1[[#This Row],[Volume in Units]]*Table1[[#This Row],[Price SDG/Unit]]</f>
        <v>0</v>
      </c>
      <c r="U4557" s="57">
        <f>Table1[[#This Row],[Volume MT/Head]]*Table1[[#This Row],[Price USD/(MT/Head)]]</f>
        <v>0</v>
      </c>
      <c r="W4557" s="28">
        <f>Table1[[#This Row],[Commission SDG/MT]]*Table1[[#This Row],[Volume in Units]]</f>
        <v>0</v>
      </c>
      <c r="Y4557" s="28">
        <f t="shared" si="378"/>
        <v>0</v>
      </c>
      <c r="Z4557" s="6">
        <f>IFERROR((Table1[[#This Row],[Total Cost SDG]]/Table1[[#This Row],[Volume MT/Head]]),0)</f>
        <v>0</v>
      </c>
      <c r="AA4557" s="57" t="e">
        <f t="shared" si="379"/>
        <v>#DIV/0!</v>
      </c>
      <c r="AB4557" s="57">
        <f>IFERROR((Table1[[#This Row],[Total Cost USD]]/Table1[[#This Row],[Volume MT/Head]]),0)</f>
        <v>0</v>
      </c>
      <c r="AD4557" s="6">
        <f>Table1[[#This Row],[Volume MT/Head]]-Table1[[#This Row],[Delivered MT]]</f>
        <v>0</v>
      </c>
      <c r="AE4557" s="6">
        <f>Table1[[#This Row],[Delivered MT]]*Table1[[#This Row],[Average Cost SDG/MT]]</f>
        <v>0</v>
      </c>
    </row>
    <row r="4558" spans="1:31" hidden="1" x14ac:dyDescent="0.2">
      <c r="A4558" s="1">
        <v>4569</v>
      </c>
      <c r="P4558" s="6">
        <f t="shared" si="376"/>
        <v>0</v>
      </c>
      <c r="R4558" s="6">
        <f t="shared" si="377"/>
        <v>0</v>
      </c>
      <c r="S4558" s="57">
        <f t="shared" si="375"/>
        <v>0</v>
      </c>
      <c r="T4558" s="6">
        <f>Table1[[#This Row],[Volume in Units]]*Table1[[#This Row],[Price SDG/Unit]]</f>
        <v>0</v>
      </c>
      <c r="U4558" s="57">
        <f>Table1[[#This Row],[Volume MT/Head]]*Table1[[#This Row],[Price USD/(MT/Head)]]</f>
        <v>0</v>
      </c>
      <c r="W4558" s="28">
        <f>Table1[[#This Row],[Commission SDG/MT]]*Table1[[#This Row],[Volume in Units]]</f>
        <v>0</v>
      </c>
      <c r="Y4558" s="28">
        <f t="shared" si="378"/>
        <v>0</v>
      </c>
      <c r="Z4558" s="6">
        <f>IFERROR((Table1[[#This Row],[Total Cost SDG]]/Table1[[#This Row],[Volume MT/Head]]),0)</f>
        <v>0</v>
      </c>
      <c r="AA4558" s="57" t="e">
        <f t="shared" si="379"/>
        <v>#DIV/0!</v>
      </c>
      <c r="AB4558" s="57">
        <f>IFERROR((Table1[[#This Row],[Total Cost USD]]/Table1[[#This Row],[Volume MT/Head]]),0)</f>
        <v>0</v>
      </c>
      <c r="AD4558" s="6">
        <f>Table1[[#This Row],[Volume MT/Head]]-Table1[[#This Row],[Delivered MT]]</f>
        <v>0</v>
      </c>
      <c r="AE4558" s="6">
        <f>Table1[[#This Row],[Delivered MT]]*Table1[[#This Row],[Average Cost SDG/MT]]</f>
        <v>0</v>
      </c>
    </row>
    <row r="4559" spans="1:31" hidden="1" x14ac:dyDescent="0.2">
      <c r="A4559" s="1">
        <v>4570</v>
      </c>
      <c r="P4559" s="6">
        <f t="shared" si="376"/>
        <v>0</v>
      </c>
      <c r="R4559" s="6">
        <f t="shared" si="377"/>
        <v>0</v>
      </c>
      <c r="S4559" s="57">
        <f t="shared" si="375"/>
        <v>0</v>
      </c>
      <c r="T4559" s="6">
        <f>Table1[[#This Row],[Volume in Units]]*Table1[[#This Row],[Price SDG/Unit]]</f>
        <v>0</v>
      </c>
      <c r="U4559" s="57">
        <f>Table1[[#This Row],[Volume MT/Head]]*Table1[[#This Row],[Price USD/(MT/Head)]]</f>
        <v>0</v>
      </c>
      <c r="W4559" s="28">
        <f>Table1[[#This Row],[Commission SDG/MT]]*Table1[[#This Row],[Volume in Units]]</f>
        <v>0</v>
      </c>
      <c r="Y4559" s="28">
        <f t="shared" si="378"/>
        <v>0</v>
      </c>
      <c r="Z4559" s="6">
        <f>IFERROR((Table1[[#This Row],[Total Cost SDG]]/Table1[[#This Row],[Volume MT/Head]]),0)</f>
        <v>0</v>
      </c>
      <c r="AA4559" s="57" t="e">
        <f t="shared" si="379"/>
        <v>#DIV/0!</v>
      </c>
      <c r="AB4559" s="57">
        <f>IFERROR((Table1[[#This Row],[Total Cost USD]]/Table1[[#This Row],[Volume MT/Head]]),0)</f>
        <v>0</v>
      </c>
      <c r="AD4559" s="6">
        <f>Table1[[#This Row],[Volume MT/Head]]-Table1[[#This Row],[Delivered MT]]</f>
        <v>0</v>
      </c>
      <c r="AE4559" s="6">
        <f>Table1[[#This Row],[Delivered MT]]*Table1[[#This Row],[Average Cost SDG/MT]]</f>
        <v>0</v>
      </c>
    </row>
    <row r="4560" spans="1:31" hidden="1" x14ac:dyDescent="0.2">
      <c r="A4560" s="1">
        <v>4571</v>
      </c>
      <c r="P4560" s="6">
        <f t="shared" si="376"/>
        <v>0</v>
      </c>
      <c r="R4560" s="6">
        <f t="shared" si="377"/>
        <v>0</v>
      </c>
      <c r="S4560" s="57">
        <f t="shared" si="375"/>
        <v>0</v>
      </c>
      <c r="T4560" s="6">
        <f>Table1[[#This Row],[Volume in Units]]*Table1[[#This Row],[Price SDG/Unit]]</f>
        <v>0</v>
      </c>
      <c r="U4560" s="57">
        <f>Table1[[#This Row],[Volume MT/Head]]*Table1[[#This Row],[Price USD/(MT/Head)]]</f>
        <v>0</v>
      </c>
      <c r="W4560" s="28">
        <f>Table1[[#This Row],[Commission SDG/MT]]*Table1[[#This Row],[Volume in Units]]</f>
        <v>0</v>
      </c>
      <c r="Y4560" s="28">
        <f t="shared" si="378"/>
        <v>0</v>
      </c>
      <c r="Z4560" s="6">
        <f>IFERROR((Table1[[#This Row],[Total Cost SDG]]/Table1[[#This Row],[Volume MT/Head]]),0)</f>
        <v>0</v>
      </c>
      <c r="AA4560" s="57" t="e">
        <f t="shared" si="379"/>
        <v>#DIV/0!</v>
      </c>
      <c r="AB4560" s="57">
        <f>IFERROR((Table1[[#This Row],[Total Cost USD]]/Table1[[#This Row],[Volume MT/Head]]),0)</f>
        <v>0</v>
      </c>
      <c r="AD4560" s="6">
        <f>Table1[[#This Row],[Volume MT/Head]]-Table1[[#This Row],[Delivered MT]]</f>
        <v>0</v>
      </c>
      <c r="AE4560" s="6">
        <f>Table1[[#This Row],[Delivered MT]]*Table1[[#This Row],[Average Cost SDG/MT]]</f>
        <v>0</v>
      </c>
    </row>
    <row r="4561" spans="1:31" hidden="1" x14ac:dyDescent="0.2">
      <c r="A4561" s="1">
        <v>4572</v>
      </c>
      <c r="P4561" s="6">
        <f t="shared" si="376"/>
        <v>0</v>
      </c>
      <c r="R4561" s="6">
        <f t="shared" si="377"/>
        <v>0</v>
      </c>
      <c r="S4561" s="57">
        <f t="shared" si="375"/>
        <v>0</v>
      </c>
      <c r="T4561" s="6">
        <f>Table1[[#This Row],[Volume in Units]]*Table1[[#This Row],[Price SDG/Unit]]</f>
        <v>0</v>
      </c>
      <c r="U4561" s="57">
        <f>Table1[[#This Row],[Volume MT/Head]]*Table1[[#This Row],[Price USD/(MT/Head)]]</f>
        <v>0</v>
      </c>
      <c r="W4561" s="28">
        <f>Table1[[#This Row],[Commission SDG/MT]]*Table1[[#This Row],[Volume in Units]]</f>
        <v>0</v>
      </c>
      <c r="Y4561" s="28">
        <f t="shared" si="378"/>
        <v>0</v>
      </c>
      <c r="Z4561" s="6">
        <f>IFERROR((Table1[[#This Row],[Total Cost SDG]]/Table1[[#This Row],[Volume MT/Head]]),0)</f>
        <v>0</v>
      </c>
      <c r="AA4561" s="57" t="e">
        <f t="shared" si="379"/>
        <v>#DIV/0!</v>
      </c>
      <c r="AB4561" s="57">
        <f>IFERROR((Table1[[#This Row],[Total Cost USD]]/Table1[[#This Row],[Volume MT/Head]]),0)</f>
        <v>0</v>
      </c>
      <c r="AD4561" s="6">
        <f>Table1[[#This Row],[Volume MT/Head]]-Table1[[#This Row],[Delivered MT]]</f>
        <v>0</v>
      </c>
      <c r="AE4561" s="6">
        <f>Table1[[#This Row],[Delivered MT]]*Table1[[#This Row],[Average Cost SDG/MT]]</f>
        <v>0</v>
      </c>
    </row>
    <row r="4562" spans="1:31" hidden="1" x14ac:dyDescent="0.2">
      <c r="A4562" s="1">
        <v>4573</v>
      </c>
      <c r="P4562" s="6">
        <f t="shared" si="376"/>
        <v>0</v>
      </c>
      <c r="R4562" s="6">
        <f t="shared" si="377"/>
        <v>0</v>
      </c>
      <c r="S4562" s="57">
        <f t="shared" si="375"/>
        <v>0</v>
      </c>
      <c r="T4562" s="6">
        <f>Table1[[#This Row],[Volume in Units]]*Table1[[#This Row],[Price SDG/Unit]]</f>
        <v>0</v>
      </c>
      <c r="U4562" s="57">
        <f>Table1[[#This Row],[Volume MT/Head]]*Table1[[#This Row],[Price USD/(MT/Head)]]</f>
        <v>0</v>
      </c>
      <c r="W4562" s="28">
        <f>Table1[[#This Row],[Commission SDG/MT]]*Table1[[#This Row],[Volume in Units]]</f>
        <v>0</v>
      </c>
      <c r="Y4562" s="28">
        <f t="shared" si="378"/>
        <v>0</v>
      </c>
      <c r="Z4562" s="6">
        <f>IFERROR((Table1[[#This Row],[Total Cost SDG]]/Table1[[#This Row],[Volume MT/Head]]),0)</f>
        <v>0</v>
      </c>
      <c r="AA4562" s="57" t="e">
        <f t="shared" si="379"/>
        <v>#DIV/0!</v>
      </c>
      <c r="AB4562" s="57">
        <f>IFERROR((Table1[[#This Row],[Total Cost USD]]/Table1[[#This Row],[Volume MT/Head]]),0)</f>
        <v>0</v>
      </c>
      <c r="AD4562" s="6">
        <f>Table1[[#This Row],[Volume MT/Head]]-Table1[[#This Row],[Delivered MT]]</f>
        <v>0</v>
      </c>
      <c r="AE4562" s="6">
        <f>Table1[[#This Row],[Delivered MT]]*Table1[[#This Row],[Average Cost SDG/MT]]</f>
        <v>0</v>
      </c>
    </row>
    <row r="4563" spans="1:31" hidden="1" x14ac:dyDescent="0.2">
      <c r="A4563" s="1">
        <v>4574</v>
      </c>
      <c r="P4563" s="6">
        <f t="shared" si="376"/>
        <v>0</v>
      </c>
      <c r="R4563" s="6">
        <f t="shared" si="377"/>
        <v>0</v>
      </c>
      <c r="S4563" s="57">
        <f t="shared" si="375"/>
        <v>0</v>
      </c>
      <c r="T4563" s="6">
        <f>Table1[[#This Row],[Volume in Units]]*Table1[[#This Row],[Price SDG/Unit]]</f>
        <v>0</v>
      </c>
      <c r="U4563" s="57">
        <f>Table1[[#This Row],[Volume MT/Head]]*Table1[[#This Row],[Price USD/(MT/Head)]]</f>
        <v>0</v>
      </c>
      <c r="W4563" s="28">
        <f>Table1[[#This Row],[Commission SDG/MT]]*Table1[[#This Row],[Volume in Units]]</f>
        <v>0</v>
      </c>
      <c r="Y4563" s="28">
        <f t="shared" si="378"/>
        <v>0</v>
      </c>
      <c r="Z4563" s="6">
        <f>IFERROR((Table1[[#This Row],[Total Cost SDG]]/Table1[[#This Row],[Volume MT/Head]]),0)</f>
        <v>0</v>
      </c>
      <c r="AA4563" s="57" t="e">
        <f t="shared" si="379"/>
        <v>#DIV/0!</v>
      </c>
      <c r="AB4563" s="57">
        <f>IFERROR((Table1[[#This Row],[Total Cost USD]]/Table1[[#This Row],[Volume MT/Head]]),0)</f>
        <v>0</v>
      </c>
      <c r="AD4563" s="6">
        <f>Table1[[#This Row],[Volume MT/Head]]-Table1[[#This Row],[Delivered MT]]</f>
        <v>0</v>
      </c>
      <c r="AE4563" s="6">
        <f>Table1[[#This Row],[Delivered MT]]*Table1[[#This Row],[Average Cost SDG/MT]]</f>
        <v>0</v>
      </c>
    </row>
    <row r="4564" spans="1:31" hidden="1" x14ac:dyDescent="0.2">
      <c r="A4564" s="1">
        <v>4575</v>
      </c>
      <c r="P4564" s="6">
        <f t="shared" si="376"/>
        <v>0</v>
      </c>
      <c r="R4564" s="6">
        <f t="shared" si="377"/>
        <v>0</v>
      </c>
      <c r="S4564" s="57">
        <f t="shared" si="375"/>
        <v>0</v>
      </c>
      <c r="T4564" s="6">
        <f>Table1[[#This Row],[Volume in Units]]*Table1[[#This Row],[Price SDG/Unit]]</f>
        <v>0</v>
      </c>
      <c r="U4564" s="57">
        <f>Table1[[#This Row],[Volume MT/Head]]*Table1[[#This Row],[Price USD/(MT/Head)]]</f>
        <v>0</v>
      </c>
      <c r="W4564" s="28">
        <f>Table1[[#This Row],[Commission SDG/MT]]*Table1[[#This Row],[Volume in Units]]</f>
        <v>0</v>
      </c>
      <c r="Y4564" s="28">
        <f t="shared" si="378"/>
        <v>0</v>
      </c>
      <c r="Z4564" s="6">
        <f>IFERROR((Table1[[#This Row],[Total Cost SDG]]/Table1[[#This Row],[Volume MT/Head]]),0)</f>
        <v>0</v>
      </c>
      <c r="AA4564" s="57" t="e">
        <f t="shared" si="379"/>
        <v>#DIV/0!</v>
      </c>
      <c r="AB4564" s="57">
        <f>IFERROR((Table1[[#This Row],[Total Cost USD]]/Table1[[#This Row],[Volume MT/Head]]),0)</f>
        <v>0</v>
      </c>
      <c r="AD4564" s="6">
        <f>Table1[[#This Row],[Volume MT/Head]]-Table1[[#This Row],[Delivered MT]]</f>
        <v>0</v>
      </c>
      <c r="AE4564" s="6">
        <f>Table1[[#This Row],[Delivered MT]]*Table1[[#This Row],[Average Cost SDG/MT]]</f>
        <v>0</v>
      </c>
    </row>
    <row r="4565" spans="1:31" hidden="1" x14ac:dyDescent="0.2">
      <c r="A4565" s="1">
        <v>4576</v>
      </c>
      <c r="P4565" s="6">
        <f t="shared" si="376"/>
        <v>0</v>
      </c>
      <c r="R4565" s="6">
        <f t="shared" si="377"/>
        <v>0</v>
      </c>
      <c r="S4565" s="57">
        <f t="shared" si="375"/>
        <v>0</v>
      </c>
      <c r="T4565" s="6">
        <f>Table1[[#This Row],[Volume in Units]]*Table1[[#This Row],[Price SDG/Unit]]</f>
        <v>0</v>
      </c>
      <c r="U4565" s="57">
        <f>Table1[[#This Row],[Volume MT/Head]]*Table1[[#This Row],[Price USD/(MT/Head)]]</f>
        <v>0</v>
      </c>
      <c r="W4565" s="28">
        <f>Table1[[#This Row],[Commission SDG/MT]]*Table1[[#This Row],[Volume in Units]]</f>
        <v>0</v>
      </c>
      <c r="Y4565" s="28">
        <f t="shared" si="378"/>
        <v>0</v>
      </c>
      <c r="Z4565" s="6">
        <f>IFERROR((Table1[[#This Row],[Total Cost SDG]]/Table1[[#This Row],[Volume MT/Head]]),0)</f>
        <v>0</v>
      </c>
      <c r="AA4565" s="57" t="e">
        <f t="shared" si="379"/>
        <v>#DIV/0!</v>
      </c>
      <c r="AB4565" s="57">
        <f>IFERROR((Table1[[#This Row],[Total Cost USD]]/Table1[[#This Row],[Volume MT/Head]]),0)</f>
        <v>0</v>
      </c>
      <c r="AD4565" s="6">
        <f>Table1[[#This Row],[Volume MT/Head]]-Table1[[#This Row],[Delivered MT]]</f>
        <v>0</v>
      </c>
      <c r="AE4565" s="6">
        <f>Table1[[#This Row],[Delivered MT]]*Table1[[#This Row],[Average Cost SDG/MT]]</f>
        <v>0</v>
      </c>
    </row>
    <row r="4566" spans="1:31" hidden="1" x14ac:dyDescent="0.2">
      <c r="A4566" s="1">
        <v>4577</v>
      </c>
      <c r="P4566" s="6">
        <f t="shared" si="376"/>
        <v>0</v>
      </c>
      <c r="R4566" s="6">
        <f t="shared" si="377"/>
        <v>0</v>
      </c>
      <c r="S4566" s="57">
        <f t="shared" si="375"/>
        <v>0</v>
      </c>
      <c r="T4566" s="6">
        <f>Table1[[#This Row],[Volume in Units]]*Table1[[#This Row],[Price SDG/Unit]]</f>
        <v>0</v>
      </c>
      <c r="U4566" s="57">
        <f>Table1[[#This Row],[Volume MT/Head]]*Table1[[#This Row],[Price USD/(MT/Head)]]</f>
        <v>0</v>
      </c>
      <c r="W4566" s="28">
        <f>Table1[[#This Row],[Commission SDG/MT]]*Table1[[#This Row],[Volume in Units]]</f>
        <v>0</v>
      </c>
      <c r="Y4566" s="28">
        <f t="shared" si="378"/>
        <v>0</v>
      </c>
      <c r="Z4566" s="6">
        <f>IFERROR((Table1[[#This Row],[Total Cost SDG]]/Table1[[#This Row],[Volume MT/Head]]),0)</f>
        <v>0</v>
      </c>
      <c r="AA4566" s="57" t="e">
        <f t="shared" si="379"/>
        <v>#DIV/0!</v>
      </c>
      <c r="AB4566" s="57">
        <f>IFERROR((Table1[[#This Row],[Total Cost USD]]/Table1[[#This Row],[Volume MT/Head]]),0)</f>
        <v>0</v>
      </c>
      <c r="AD4566" s="6">
        <f>Table1[[#This Row],[Volume MT/Head]]-Table1[[#This Row],[Delivered MT]]</f>
        <v>0</v>
      </c>
      <c r="AE4566" s="6">
        <f>Table1[[#This Row],[Delivered MT]]*Table1[[#This Row],[Average Cost SDG/MT]]</f>
        <v>0</v>
      </c>
    </row>
    <row r="4567" spans="1:31" hidden="1" x14ac:dyDescent="0.2">
      <c r="A4567" s="1">
        <v>4578</v>
      </c>
      <c r="P4567" s="6">
        <f t="shared" si="376"/>
        <v>0</v>
      </c>
      <c r="R4567" s="6">
        <f t="shared" si="377"/>
        <v>0</v>
      </c>
      <c r="S4567" s="57">
        <f t="shared" si="375"/>
        <v>0</v>
      </c>
      <c r="T4567" s="6">
        <f>Table1[[#This Row],[Volume in Units]]*Table1[[#This Row],[Price SDG/Unit]]</f>
        <v>0</v>
      </c>
      <c r="U4567" s="57">
        <f>Table1[[#This Row],[Volume MT/Head]]*Table1[[#This Row],[Price USD/(MT/Head)]]</f>
        <v>0</v>
      </c>
      <c r="W4567" s="28">
        <f>Table1[[#This Row],[Commission SDG/MT]]*Table1[[#This Row],[Volume in Units]]</f>
        <v>0</v>
      </c>
      <c r="Y4567" s="28">
        <f t="shared" si="378"/>
        <v>0</v>
      </c>
      <c r="Z4567" s="6">
        <f>IFERROR((Table1[[#This Row],[Total Cost SDG]]/Table1[[#This Row],[Volume MT/Head]]),0)</f>
        <v>0</v>
      </c>
      <c r="AA4567" s="57" t="e">
        <f t="shared" si="379"/>
        <v>#DIV/0!</v>
      </c>
      <c r="AB4567" s="57">
        <f>IFERROR((Table1[[#This Row],[Total Cost USD]]/Table1[[#This Row],[Volume MT/Head]]),0)</f>
        <v>0</v>
      </c>
      <c r="AD4567" s="6">
        <f>Table1[[#This Row],[Volume MT/Head]]-Table1[[#This Row],[Delivered MT]]</f>
        <v>0</v>
      </c>
      <c r="AE4567" s="6">
        <f>Table1[[#This Row],[Delivered MT]]*Table1[[#This Row],[Average Cost SDG/MT]]</f>
        <v>0</v>
      </c>
    </row>
    <row r="4568" spans="1:31" hidden="1" x14ac:dyDescent="0.2">
      <c r="A4568" s="1">
        <v>4579</v>
      </c>
      <c r="P4568" s="6">
        <f t="shared" si="376"/>
        <v>0</v>
      </c>
      <c r="R4568" s="6">
        <f t="shared" si="377"/>
        <v>0</v>
      </c>
      <c r="S4568" s="57">
        <f t="shared" si="375"/>
        <v>0</v>
      </c>
      <c r="T4568" s="6">
        <f>Table1[[#This Row],[Volume in Units]]*Table1[[#This Row],[Price SDG/Unit]]</f>
        <v>0</v>
      </c>
      <c r="U4568" s="57">
        <f>Table1[[#This Row],[Volume MT/Head]]*Table1[[#This Row],[Price USD/(MT/Head)]]</f>
        <v>0</v>
      </c>
      <c r="W4568" s="28">
        <f>Table1[[#This Row],[Commission SDG/MT]]*Table1[[#This Row],[Volume in Units]]</f>
        <v>0</v>
      </c>
      <c r="Y4568" s="28">
        <f t="shared" si="378"/>
        <v>0</v>
      </c>
      <c r="Z4568" s="6">
        <f>IFERROR((Table1[[#This Row],[Total Cost SDG]]/Table1[[#This Row],[Volume MT/Head]]),0)</f>
        <v>0</v>
      </c>
      <c r="AA4568" s="57" t="e">
        <f t="shared" si="379"/>
        <v>#DIV/0!</v>
      </c>
      <c r="AB4568" s="57">
        <f>IFERROR((Table1[[#This Row],[Total Cost USD]]/Table1[[#This Row],[Volume MT/Head]]),0)</f>
        <v>0</v>
      </c>
      <c r="AD4568" s="6">
        <f>Table1[[#This Row],[Volume MT/Head]]-Table1[[#This Row],[Delivered MT]]</f>
        <v>0</v>
      </c>
      <c r="AE4568" s="6">
        <f>Table1[[#This Row],[Delivered MT]]*Table1[[#This Row],[Average Cost SDG/MT]]</f>
        <v>0</v>
      </c>
    </row>
    <row r="4569" spans="1:31" hidden="1" x14ac:dyDescent="0.2">
      <c r="A4569" s="1">
        <v>4580</v>
      </c>
      <c r="P4569" s="6">
        <f t="shared" si="376"/>
        <v>0</v>
      </c>
      <c r="R4569" s="6">
        <f t="shared" si="377"/>
        <v>0</v>
      </c>
      <c r="S4569" s="57">
        <f t="shared" ref="S4569:S4615" si="380">IFERROR((R4569/F4569),0)</f>
        <v>0</v>
      </c>
      <c r="T4569" s="6">
        <f>Table1[[#This Row],[Volume in Units]]*Table1[[#This Row],[Price SDG/Unit]]</f>
        <v>0</v>
      </c>
      <c r="U4569" s="57">
        <f>Table1[[#This Row],[Volume MT/Head]]*Table1[[#This Row],[Price USD/(MT/Head)]]</f>
        <v>0</v>
      </c>
      <c r="W4569" s="28">
        <f>Table1[[#This Row],[Commission SDG/MT]]*Table1[[#This Row],[Volume in Units]]</f>
        <v>0</v>
      </c>
      <c r="Y4569" s="28">
        <f t="shared" si="378"/>
        <v>0</v>
      </c>
      <c r="Z4569" s="6">
        <f>IFERROR((Table1[[#This Row],[Total Cost SDG]]/Table1[[#This Row],[Volume MT/Head]]),0)</f>
        <v>0</v>
      </c>
      <c r="AA4569" s="57" t="e">
        <f t="shared" si="379"/>
        <v>#DIV/0!</v>
      </c>
      <c r="AB4569" s="57">
        <f>IFERROR((Table1[[#This Row],[Total Cost USD]]/Table1[[#This Row],[Volume MT/Head]]),0)</f>
        <v>0</v>
      </c>
      <c r="AD4569" s="6">
        <f>Table1[[#This Row],[Volume MT/Head]]-Table1[[#This Row],[Delivered MT]]</f>
        <v>0</v>
      </c>
      <c r="AE4569" s="6">
        <f>Table1[[#This Row],[Delivered MT]]*Table1[[#This Row],[Average Cost SDG/MT]]</f>
        <v>0</v>
      </c>
    </row>
    <row r="4570" spans="1:31" hidden="1" x14ac:dyDescent="0.2">
      <c r="A4570" s="1">
        <v>4581</v>
      </c>
      <c r="P4570" s="6">
        <f t="shared" si="376"/>
        <v>0</v>
      </c>
      <c r="R4570" s="6">
        <f t="shared" si="377"/>
        <v>0</v>
      </c>
      <c r="S4570" s="57">
        <f t="shared" si="380"/>
        <v>0</v>
      </c>
      <c r="T4570" s="6">
        <f>Table1[[#This Row],[Volume in Units]]*Table1[[#This Row],[Price SDG/Unit]]</f>
        <v>0</v>
      </c>
      <c r="U4570" s="57">
        <f>Table1[[#This Row],[Volume MT/Head]]*Table1[[#This Row],[Price USD/(MT/Head)]]</f>
        <v>0</v>
      </c>
      <c r="W4570" s="28">
        <f>Table1[[#This Row],[Commission SDG/MT]]*Table1[[#This Row],[Volume in Units]]</f>
        <v>0</v>
      </c>
      <c r="Y4570" s="28">
        <f t="shared" si="378"/>
        <v>0</v>
      </c>
      <c r="Z4570" s="6">
        <f>IFERROR((Table1[[#This Row],[Total Cost SDG]]/Table1[[#This Row],[Volume MT/Head]]),0)</f>
        <v>0</v>
      </c>
      <c r="AA4570" s="57" t="e">
        <f t="shared" si="379"/>
        <v>#DIV/0!</v>
      </c>
      <c r="AB4570" s="57">
        <f>IFERROR((Table1[[#This Row],[Total Cost USD]]/Table1[[#This Row],[Volume MT/Head]]),0)</f>
        <v>0</v>
      </c>
      <c r="AD4570" s="6">
        <f>Table1[[#This Row],[Volume MT/Head]]-Table1[[#This Row],[Delivered MT]]</f>
        <v>0</v>
      </c>
      <c r="AE4570" s="6">
        <f>Table1[[#This Row],[Delivered MT]]*Table1[[#This Row],[Average Cost SDG/MT]]</f>
        <v>0</v>
      </c>
    </row>
    <row r="4571" spans="1:31" hidden="1" x14ac:dyDescent="0.2">
      <c r="A4571" s="1">
        <v>4582</v>
      </c>
      <c r="P4571" s="6">
        <f t="shared" si="376"/>
        <v>0</v>
      </c>
      <c r="R4571" s="6">
        <f t="shared" si="377"/>
        <v>0</v>
      </c>
      <c r="S4571" s="57">
        <f t="shared" si="380"/>
        <v>0</v>
      </c>
      <c r="T4571" s="6">
        <f>Table1[[#This Row],[Volume in Units]]*Table1[[#This Row],[Price SDG/Unit]]</f>
        <v>0</v>
      </c>
      <c r="U4571" s="57">
        <f>Table1[[#This Row],[Volume MT/Head]]*Table1[[#This Row],[Price USD/(MT/Head)]]</f>
        <v>0</v>
      </c>
      <c r="W4571" s="28">
        <f>Table1[[#This Row],[Commission SDG/MT]]*Table1[[#This Row],[Volume in Units]]</f>
        <v>0</v>
      </c>
      <c r="Y4571" s="28">
        <f t="shared" si="378"/>
        <v>0</v>
      </c>
      <c r="Z4571" s="6">
        <f>IFERROR((Table1[[#This Row],[Total Cost SDG]]/Table1[[#This Row],[Volume MT/Head]]),0)</f>
        <v>0</v>
      </c>
      <c r="AA4571" s="57" t="e">
        <f t="shared" si="379"/>
        <v>#DIV/0!</v>
      </c>
      <c r="AB4571" s="57">
        <f>IFERROR((Table1[[#This Row],[Total Cost USD]]/Table1[[#This Row],[Volume MT/Head]]),0)</f>
        <v>0</v>
      </c>
      <c r="AD4571" s="6">
        <f>Table1[[#This Row],[Volume MT/Head]]-Table1[[#This Row],[Delivered MT]]</f>
        <v>0</v>
      </c>
      <c r="AE4571" s="6">
        <f>Table1[[#This Row],[Delivered MT]]*Table1[[#This Row],[Average Cost SDG/MT]]</f>
        <v>0</v>
      </c>
    </row>
    <row r="4572" spans="1:31" hidden="1" x14ac:dyDescent="0.2">
      <c r="A4572" s="1">
        <v>4583</v>
      </c>
      <c r="P4572" s="6">
        <f t="shared" si="376"/>
        <v>0</v>
      </c>
      <c r="R4572" s="6">
        <f t="shared" si="377"/>
        <v>0</v>
      </c>
      <c r="S4572" s="57">
        <f t="shared" si="380"/>
        <v>0</v>
      </c>
      <c r="T4572" s="6">
        <f>Table1[[#This Row],[Volume in Units]]*Table1[[#This Row],[Price SDG/Unit]]</f>
        <v>0</v>
      </c>
      <c r="U4572" s="57">
        <f>Table1[[#This Row],[Volume MT/Head]]*Table1[[#This Row],[Price USD/(MT/Head)]]</f>
        <v>0</v>
      </c>
      <c r="W4572" s="28">
        <f>Table1[[#This Row],[Commission SDG/MT]]*Table1[[#This Row],[Volume in Units]]</f>
        <v>0</v>
      </c>
      <c r="Y4572" s="28">
        <f t="shared" si="378"/>
        <v>0</v>
      </c>
      <c r="Z4572" s="6">
        <f>IFERROR((Table1[[#This Row],[Total Cost SDG]]/Table1[[#This Row],[Volume MT/Head]]),0)</f>
        <v>0</v>
      </c>
      <c r="AA4572" s="57" t="e">
        <f t="shared" si="379"/>
        <v>#DIV/0!</v>
      </c>
      <c r="AB4572" s="57">
        <f>IFERROR((Table1[[#This Row],[Total Cost USD]]/Table1[[#This Row],[Volume MT/Head]]),0)</f>
        <v>0</v>
      </c>
      <c r="AD4572" s="6">
        <f>Table1[[#This Row],[Volume MT/Head]]-Table1[[#This Row],[Delivered MT]]</f>
        <v>0</v>
      </c>
      <c r="AE4572" s="6">
        <f>Table1[[#This Row],[Delivered MT]]*Table1[[#This Row],[Average Cost SDG/MT]]</f>
        <v>0</v>
      </c>
    </row>
    <row r="4573" spans="1:31" hidden="1" x14ac:dyDescent="0.2">
      <c r="A4573" s="1">
        <v>4584</v>
      </c>
      <c r="P4573" s="6">
        <f t="shared" si="376"/>
        <v>0</v>
      </c>
      <c r="R4573" s="6">
        <f t="shared" si="377"/>
        <v>0</v>
      </c>
      <c r="S4573" s="57">
        <f t="shared" si="380"/>
        <v>0</v>
      </c>
      <c r="T4573" s="6">
        <f>Table1[[#This Row],[Volume in Units]]*Table1[[#This Row],[Price SDG/Unit]]</f>
        <v>0</v>
      </c>
      <c r="U4573" s="57">
        <f>Table1[[#This Row],[Volume MT/Head]]*Table1[[#This Row],[Price USD/(MT/Head)]]</f>
        <v>0</v>
      </c>
      <c r="W4573" s="28">
        <f>Table1[[#This Row],[Commission SDG/MT]]*Table1[[#This Row],[Volume in Units]]</f>
        <v>0</v>
      </c>
      <c r="Y4573" s="28">
        <f t="shared" si="378"/>
        <v>0</v>
      </c>
      <c r="Z4573" s="6">
        <f>IFERROR((Table1[[#This Row],[Total Cost SDG]]/Table1[[#This Row],[Volume MT/Head]]),0)</f>
        <v>0</v>
      </c>
      <c r="AA4573" s="57" t="e">
        <f t="shared" si="379"/>
        <v>#DIV/0!</v>
      </c>
      <c r="AB4573" s="57">
        <f>IFERROR((Table1[[#This Row],[Total Cost USD]]/Table1[[#This Row],[Volume MT/Head]]),0)</f>
        <v>0</v>
      </c>
      <c r="AD4573" s="6">
        <f>Table1[[#This Row],[Volume MT/Head]]-Table1[[#This Row],[Delivered MT]]</f>
        <v>0</v>
      </c>
      <c r="AE4573" s="6">
        <f>Table1[[#This Row],[Delivered MT]]*Table1[[#This Row],[Average Cost SDG/MT]]</f>
        <v>0</v>
      </c>
    </row>
    <row r="4574" spans="1:31" hidden="1" x14ac:dyDescent="0.2">
      <c r="A4574" s="1">
        <v>4585</v>
      </c>
      <c r="P4574" s="6">
        <f t="shared" si="376"/>
        <v>0</v>
      </c>
      <c r="R4574" s="6">
        <f t="shared" si="377"/>
        <v>0</v>
      </c>
      <c r="S4574" s="57">
        <f t="shared" si="380"/>
        <v>0</v>
      </c>
      <c r="T4574" s="6">
        <f>Table1[[#This Row],[Volume in Units]]*Table1[[#This Row],[Price SDG/Unit]]</f>
        <v>0</v>
      </c>
      <c r="U4574" s="57">
        <f>Table1[[#This Row],[Volume MT/Head]]*Table1[[#This Row],[Price USD/(MT/Head)]]</f>
        <v>0</v>
      </c>
      <c r="W4574" s="28">
        <f>Table1[[#This Row],[Commission SDG/MT]]*Table1[[#This Row],[Volume in Units]]</f>
        <v>0</v>
      </c>
      <c r="Y4574" s="28">
        <f t="shared" si="378"/>
        <v>0</v>
      </c>
      <c r="Z4574" s="6">
        <f>IFERROR((Table1[[#This Row],[Total Cost SDG]]/Table1[[#This Row],[Volume MT/Head]]),0)</f>
        <v>0</v>
      </c>
      <c r="AA4574" s="57" t="e">
        <f t="shared" si="379"/>
        <v>#DIV/0!</v>
      </c>
      <c r="AB4574" s="57">
        <f>IFERROR((Table1[[#This Row],[Total Cost USD]]/Table1[[#This Row],[Volume MT/Head]]),0)</f>
        <v>0</v>
      </c>
      <c r="AD4574" s="6">
        <f>Table1[[#This Row],[Volume MT/Head]]-Table1[[#This Row],[Delivered MT]]</f>
        <v>0</v>
      </c>
      <c r="AE4574" s="6">
        <f>Table1[[#This Row],[Delivered MT]]*Table1[[#This Row],[Average Cost SDG/MT]]</f>
        <v>0</v>
      </c>
    </row>
    <row r="4575" spans="1:31" hidden="1" x14ac:dyDescent="0.2">
      <c r="A4575" s="1">
        <v>4586</v>
      </c>
      <c r="P4575" s="6">
        <f t="shared" si="376"/>
        <v>0</v>
      </c>
      <c r="R4575" s="6">
        <f t="shared" si="377"/>
        <v>0</v>
      </c>
      <c r="S4575" s="57">
        <f t="shared" si="380"/>
        <v>0</v>
      </c>
      <c r="T4575" s="6">
        <f>Table1[[#This Row],[Volume in Units]]*Table1[[#This Row],[Price SDG/Unit]]</f>
        <v>0</v>
      </c>
      <c r="U4575" s="57">
        <f>Table1[[#This Row],[Volume MT/Head]]*Table1[[#This Row],[Price USD/(MT/Head)]]</f>
        <v>0</v>
      </c>
      <c r="W4575" s="28">
        <f>Table1[[#This Row],[Commission SDG/MT]]*Table1[[#This Row],[Volume in Units]]</f>
        <v>0</v>
      </c>
      <c r="Y4575" s="28">
        <f t="shared" si="378"/>
        <v>0</v>
      </c>
      <c r="Z4575" s="6">
        <f>IFERROR((Table1[[#This Row],[Total Cost SDG]]/Table1[[#This Row],[Volume MT/Head]]),0)</f>
        <v>0</v>
      </c>
      <c r="AA4575" s="57" t="e">
        <f t="shared" si="379"/>
        <v>#DIV/0!</v>
      </c>
      <c r="AB4575" s="57">
        <f>IFERROR((Table1[[#This Row],[Total Cost USD]]/Table1[[#This Row],[Volume MT/Head]]),0)</f>
        <v>0</v>
      </c>
      <c r="AD4575" s="6">
        <f>Table1[[#This Row],[Volume MT/Head]]-Table1[[#This Row],[Delivered MT]]</f>
        <v>0</v>
      </c>
      <c r="AE4575" s="6">
        <f>Table1[[#This Row],[Delivered MT]]*Table1[[#This Row],[Average Cost SDG/MT]]</f>
        <v>0</v>
      </c>
    </row>
    <row r="4576" spans="1:31" hidden="1" x14ac:dyDescent="0.2">
      <c r="A4576" s="1">
        <v>4587</v>
      </c>
      <c r="P4576" s="6">
        <f t="shared" si="376"/>
        <v>0</v>
      </c>
      <c r="R4576" s="6">
        <f t="shared" si="377"/>
        <v>0</v>
      </c>
      <c r="S4576" s="57">
        <f t="shared" si="380"/>
        <v>0</v>
      </c>
      <c r="T4576" s="6">
        <f>Table1[[#This Row],[Volume in Units]]*Table1[[#This Row],[Price SDG/Unit]]</f>
        <v>0</v>
      </c>
      <c r="U4576" s="57">
        <f>Table1[[#This Row],[Volume MT/Head]]*Table1[[#This Row],[Price USD/(MT/Head)]]</f>
        <v>0</v>
      </c>
      <c r="W4576" s="28">
        <f>Table1[[#This Row],[Commission SDG/MT]]*Table1[[#This Row],[Volume in Units]]</f>
        <v>0</v>
      </c>
      <c r="Y4576" s="28">
        <f t="shared" si="378"/>
        <v>0</v>
      </c>
      <c r="Z4576" s="6">
        <f>IFERROR((Table1[[#This Row],[Total Cost SDG]]/Table1[[#This Row],[Volume MT/Head]]),0)</f>
        <v>0</v>
      </c>
      <c r="AA4576" s="57" t="e">
        <f t="shared" si="379"/>
        <v>#DIV/0!</v>
      </c>
      <c r="AB4576" s="57">
        <f>IFERROR((Table1[[#This Row],[Total Cost USD]]/Table1[[#This Row],[Volume MT/Head]]),0)</f>
        <v>0</v>
      </c>
      <c r="AD4576" s="6">
        <f>Table1[[#This Row],[Volume MT/Head]]-Table1[[#This Row],[Delivered MT]]</f>
        <v>0</v>
      </c>
      <c r="AE4576" s="6">
        <f>Table1[[#This Row],[Delivered MT]]*Table1[[#This Row],[Average Cost SDG/MT]]</f>
        <v>0</v>
      </c>
    </row>
    <row r="4577" spans="1:31" hidden="1" x14ac:dyDescent="0.2">
      <c r="A4577" s="1">
        <v>4588</v>
      </c>
      <c r="P4577" s="6">
        <f t="shared" si="376"/>
        <v>0</v>
      </c>
      <c r="R4577" s="6">
        <f t="shared" si="377"/>
        <v>0</v>
      </c>
      <c r="S4577" s="57">
        <f t="shared" si="380"/>
        <v>0</v>
      </c>
      <c r="T4577" s="6">
        <f>Table1[[#This Row],[Volume in Units]]*Table1[[#This Row],[Price SDG/Unit]]</f>
        <v>0</v>
      </c>
      <c r="U4577" s="57">
        <f>Table1[[#This Row],[Volume MT/Head]]*Table1[[#This Row],[Price USD/(MT/Head)]]</f>
        <v>0</v>
      </c>
      <c r="W4577" s="28">
        <f>Table1[[#This Row],[Commission SDG/MT]]*Table1[[#This Row],[Volume in Units]]</f>
        <v>0</v>
      </c>
      <c r="Y4577" s="28">
        <f t="shared" si="378"/>
        <v>0</v>
      </c>
      <c r="Z4577" s="6">
        <f>IFERROR((Table1[[#This Row],[Total Cost SDG]]/Table1[[#This Row],[Volume MT/Head]]),0)</f>
        <v>0</v>
      </c>
      <c r="AA4577" s="57" t="e">
        <f t="shared" si="379"/>
        <v>#DIV/0!</v>
      </c>
      <c r="AB4577" s="57">
        <f>IFERROR((Table1[[#This Row],[Total Cost USD]]/Table1[[#This Row],[Volume MT/Head]]),0)</f>
        <v>0</v>
      </c>
      <c r="AD4577" s="6">
        <f>Table1[[#This Row],[Volume MT/Head]]-Table1[[#This Row],[Delivered MT]]</f>
        <v>0</v>
      </c>
      <c r="AE4577" s="6">
        <f>Table1[[#This Row],[Delivered MT]]*Table1[[#This Row],[Average Cost SDG/MT]]</f>
        <v>0</v>
      </c>
    </row>
    <row r="4578" spans="1:31" hidden="1" x14ac:dyDescent="0.2">
      <c r="A4578" s="1">
        <v>4589</v>
      </c>
      <c r="P4578" s="6">
        <f t="shared" si="376"/>
        <v>0</v>
      </c>
      <c r="R4578" s="6">
        <f t="shared" si="377"/>
        <v>0</v>
      </c>
      <c r="S4578" s="57">
        <f t="shared" si="380"/>
        <v>0</v>
      </c>
      <c r="T4578" s="6">
        <f>Table1[[#This Row],[Volume in Units]]*Table1[[#This Row],[Price SDG/Unit]]</f>
        <v>0</v>
      </c>
      <c r="U4578" s="57">
        <f>Table1[[#This Row],[Volume MT/Head]]*Table1[[#This Row],[Price USD/(MT/Head)]]</f>
        <v>0</v>
      </c>
      <c r="W4578" s="28">
        <f>Table1[[#This Row],[Commission SDG/MT]]*Table1[[#This Row],[Volume in Units]]</f>
        <v>0</v>
      </c>
      <c r="Y4578" s="28">
        <f t="shared" si="378"/>
        <v>0</v>
      </c>
      <c r="Z4578" s="6">
        <f>IFERROR((Table1[[#This Row],[Total Cost SDG]]/Table1[[#This Row],[Volume MT/Head]]),0)</f>
        <v>0</v>
      </c>
      <c r="AA4578" s="57" t="e">
        <f t="shared" si="379"/>
        <v>#DIV/0!</v>
      </c>
      <c r="AB4578" s="57">
        <f>IFERROR((Table1[[#This Row],[Total Cost USD]]/Table1[[#This Row],[Volume MT/Head]]),0)</f>
        <v>0</v>
      </c>
      <c r="AD4578" s="6">
        <f>Table1[[#This Row],[Volume MT/Head]]-Table1[[#This Row],[Delivered MT]]</f>
        <v>0</v>
      </c>
      <c r="AE4578" s="6">
        <f>Table1[[#This Row],[Delivered MT]]*Table1[[#This Row],[Average Cost SDG/MT]]</f>
        <v>0</v>
      </c>
    </row>
    <row r="4579" spans="1:31" hidden="1" x14ac:dyDescent="0.2">
      <c r="A4579" s="1">
        <v>4590</v>
      </c>
      <c r="P4579" s="6">
        <f t="shared" si="376"/>
        <v>0</v>
      </c>
      <c r="R4579" s="6">
        <f t="shared" si="377"/>
        <v>0</v>
      </c>
      <c r="S4579" s="57">
        <f t="shared" si="380"/>
        <v>0</v>
      </c>
      <c r="T4579" s="6">
        <f>Table1[[#This Row],[Volume in Units]]*Table1[[#This Row],[Price SDG/Unit]]</f>
        <v>0</v>
      </c>
      <c r="U4579" s="57">
        <f>Table1[[#This Row],[Volume MT/Head]]*Table1[[#This Row],[Price USD/(MT/Head)]]</f>
        <v>0</v>
      </c>
      <c r="W4579" s="28">
        <f>Table1[[#This Row],[Commission SDG/MT]]*Table1[[#This Row],[Volume in Units]]</f>
        <v>0</v>
      </c>
      <c r="Y4579" s="28">
        <f t="shared" si="378"/>
        <v>0</v>
      </c>
      <c r="Z4579" s="6">
        <f>IFERROR((Table1[[#This Row],[Total Cost SDG]]/Table1[[#This Row],[Volume MT/Head]]),0)</f>
        <v>0</v>
      </c>
      <c r="AA4579" s="57" t="e">
        <f t="shared" si="379"/>
        <v>#DIV/0!</v>
      </c>
      <c r="AB4579" s="57">
        <f>IFERROR((Table1[[#This Row],[Total Cost USD]]/Table1[[#This Row],[Volume MT/Head]]),0)</f>
        <v>0</v>
      </c>
      <c r="AD4579" s="6">
        <f>Table1[[#This Row],[Volume MT/Head]]-Table1[[#This Row],[Delivered MT]]</f>
        <v>0</v>
      </c>
      <c r="AE4579" s="6">
        <f>Table1[[#This Row],[Delivered MT]]*Table1[[#This Row],[Average Cost SDG/MT]]</f>
        <v>0</v>
      </c>
    </row>
    <row r="4580" spans="1:31" hidden="1" x14ac:dyDescent="0.2">
      <c r="A4580" s="1">
        <v>4591</v>
      </c>
      <c r="P4580" s="6">
        <f t="shared" si="376"/>
        <v>0</v>
      </c>
      <c r="R4580" s="6">
        <f t="shared" si="377"/>
        <v>0</v>
      </c>
      <c r="S4580" s="57">
        <f t="shared" si="380"/>
        <v>0</v>
      </c>
      <c r="T4580" s="6">
        <f>Table1[[#This Row],[Volume in Units]]*Table1[[#This Row],[Price SDG/Unit]]</f>
        <v>0</v>
      </c>
      <c r="U4580" s="57">
        <f>Table1[[#This Row],[Volume MT/Head]]*Table1[[#This Row],[Price USD/(MT/Head)]]</f>
        <v>0</v>
      </c>
      <c r="W4580" s="28">
        <f>Table1[[#This Row],[Commission SDG/MT]]*Table1[[#This Row],[Volume in Units]]</f>
        <v>0</v>
      </c>
      <c r="Y4580" s="28">
        <f t="shared" si="378"/>
        <v>0</v>
      </c>
      <c r="Z4580" s="6">
        <f>IFERROR((Table1[[#This Row],[Total Cost SDG]]/Table1[[#This Row],[Volume MT/Head]]),0)</f>
        <v>0</v>
      </c>
      <c r="AA4580" s="57" t="e">
        <f t="shared" si="379"/>
        <v>#DIV/0!</v>
      </c>
      <c r="AB4580" s="57">
        <f>IFERROR((Table1[[#This Row],[Total Cost USD]]/Table1[[#This Row],[Volume MT/Head]]),0)</f>
        <v>0</v>
      </c>
      <c r="AD4580" s="6">
        <f>Table1[[#This Row],[Volume MT/Head]]-Table1[[#This Row],[Delivered MT]]</f>
        <v>0</v>
      </c>
      <c r="AE4580" s="6">
        <f>Table1[[#This Row],[Delivered MT]]*Table1[[#This Row],[Average Cost SDG/MT]]</f>
        <v>0</v>
      </c>
    </row>
    <row r="4581" spans="1:31" hidden="1" x14ac:dyDescent="0.2">
      <c r="A4581" s="1">
        <v>4592</v>
      </c>
      <c r="P4581" s="6">
        <f t="shared" si="376"/>
        <v>0</v>
      </c>
      <c r="R4581" s="6">
        <f t="shared" si="377"/>
        <v>0</v>
      </c>
      <c r="S4581" s="57">
        <f t="shared" si="380"/>
        <v>0</v>
      </c>
      <c r="T4581" s="6">
        <f>Table1[[#This Row],[Volume in Units]]*Table1[[#This Row],[Price SDG/Unit]]</f>
        <v>0</v>
      </c>
      <c r="U4581" s="57">
        <f>Table1[[#This Row],[Volume MT/Head]]*Table1[[#This Row],[Price USD/(MT/Head)]]</f>
        <v>0</v>
      </c>
      <c r="W4581" s="28">
        <f>Table1[[#This Row],[Commission SDG/MT]]*Table1[[#This Row],[Volume in Units]]</f>
        <v>0</v>
      </c>
      <c r="Y4581" s="28">
        <f t="shared" si="378"/>
        <v>0</v>
      </c>
      <c r="Z4581" s="6">
        <f>IFERROR((Table1[[#This Row],[Total Cost SDG]]/Table1[[#This Row],[Volume MT/Head]]),0)</f>
        <v>0</v>
      </c>
      <c r="AA4581" s="57" t="e">
        <f t="shared" si="379"/>
        <v>#DIV/0!</v>
      </c>
      <c r="AB4581" s="57">
        <f>IFERROR((Table1[[#This Row],[Total Cost USD]]/Table1[[#This Row],[Volume MT/Head]]),0)</f>
        <v>0</v>
      </c>
      <c r="AD4581" s="6">
        <f>Table1[[#This Row],[Volume MT/Head]]-Table1[[#This Row],[Delivered MT]]</f>
        <v>0</v>
      </c>
      <c r="AE4581" s="6">
        <f>Table1[[#This Row],[Delivered MT]]*Table1[[#This Row],[Average Cost SDG/MT]]</f>
        <v>0</v>
      </c>
    </row>
    <row r="4582" spans="1:31" hidden="1" x14ac:dyDescent="0.2">
      <c r="A4582" s="1">
        <v>4593</v>
      </c>
      <c r="P4582" s="6">
        <f t="shared" si="376"/>
        <v>0</v>
      </c>
      <c r="R4582" s="6">
        <f t="shared" si="377"/>
        <v>0</v>
      </c>
      <c r="S4582" s="57">
        <f t="shared" si="380"/>
        <v>0</v>
      </c>
      <c r="T4582" s="6">
        <f>Table1[[#This Row],[Volume in Units]]*Table1[[#This Row],[Price SDG/Unit]]</f>
        <v>0</v>
      </c>
      <c r="U4582" s="57">
        <f>Table1[[#This Row],[Volume MT/Head]]*Table1[[#This Row],[Price USD/(MT/Head)]]</f>
        <v>0</v>
      </c>
      <c r="W4582" s="28">
        <f>Table1[[#This Row],[Commission SDG/MT]]*Table1[[#This Row],[Volume in Units]]</f>
        <v>0</v>
      </c>
      <c r="Y4582" s="28">
        <f t="shared" si="378"/>
        <v>0</v>
      </c>
      <c r="Z4582" s="6">
        <f>IFERROR((Table1[[#This Row],[Total Cost SDG]]/Table1[[#This Row],[Volume MT/Head]]),0)</f>
        <v>0</v>
      </c>
      <c r="AA4582" s="57" t="e">
        <f t="shared" si="379"/>
        <v>#DIV/0!</v>
      </c>
      <c r="AB4582" s="57">
        <f>IFERROR((Table1[[#This Row],[Total Cost USD]]/Table1[[#This Row],[Volume MT/Head]]),0)</f>
        <v>0</v>
      </c>
      <c r="AD4582" s="6">
        <f>Table1[[#This Row],[Volume MT/Head]]-Table1[[#This Row],[Delivered MT]]</f>
        <v>0</v>
      </c>
      <c r="AE4582" s="6">
        <f>Table1[[#This Row],[Delivered MT]]*Table1[[#This Row],[Average Cost SDG/MT]]</f>
        <v>0</v>
      </c>
    </row>
    <row r="4583" spans="1:31" hidden="1" x14ac:dyDescent="0.2">
      <c r="A4583" s="1">
        <v>4594</v>
      </c>
      <c r="P4583" s="6">
        <f t="shared" si="376"/>
        <v>0</v>
      </c>
      <c r="R4583" s="6">
        <f t="shared" si="377"/>
        <v>0</v>
      </c>
      <c r="S4583" s="57">
        <f t="shared" si="380"/>
        <v>0</v>
      </c>
      <c r="T4583" s="6">
        <f>Table1[[#This Row],[Volume in Units]]*Table1[[#This Row],[Price SDG/Unit]]</f>
        <v>0</v>
      </c>
      <c r="U4583" s="57">
        <f>Table1[[#This Row],[Volume MT/Head]]*Table1[[#This Row],[Price USD/(MT/Head)]]</f>
        <v>0</v>
      </c>
      <c r="W4583" s="28">
        <f>Table1[[#This Row],[Commission SDG/MT]]*Table1[[#This Row],[Volume in Units]]</f>
        <v>0</v>
      </c>
      <c r="Y4583" s="28">
        <f t="shared" si="378"/>
        <v>0</v>
      </c>
      <c r="Z4583" s="6">
        <f>IFERROR((Table1[[#This Row],[Total Cost SDG]]/Table1[[#This Row],[Volume MT/Head]]),0)</f>
        <v>0</v>
      </c>
      <c r="AA4583" s="57" t="e">
        <f t="shared" si="379"/>
        <v>#DIV/0!</v>
      </c>
      <c r="AB4583" s="57">
        <f>IFERROR((Table1[[#This Row],[Total Cost USD]]/Table1[[#This Row],[Volume MT/Head]]),0)</f>
        <v>0</v>
      </c>
      <c r="AD4583" s="6">
        <f>Table1[[#This Row],[Volume MT/Head]]-Table1[[#This Row],[Delivered MT]]</f>
        <v>0</v>
      </c>
      <c r="AE4583" s="6">
        <f>Table1[[#This Row],[Delivered MT]]*Table1[[#This Row],[Average Cost SDG/MT]]</f>
        <v>0</v>
      </c>
    </row>
    <row r="4584" spans="1:31" hidden="1" x14ac:dyDescent="0.2">
      <c r="A4584" s="1">
        <v>4595</v>
      </c>
      <c r="P4584" s="6">
        <f t="shared" si="376"/>
        <v>0</v>
      </c>
      <c r="R4584" s="6">
        <f t="shared" si="377"/>
        <v>0</v>
      </c>
      <c r="S4584" s="57">
        <f t="shared" si="380"/>
        <v>0</v>
      </c>
      <c r="T4584" s="6">
        <f>Table1[[#This Row],[Volume in Units]]*Table1[[#This Row],[Price SDG/Unit]]</f>
        <v>0</v>
      </c>
      <c r="U4584" s="57">
        <f>Table1[[#This Row],[Volume MT/Head]]*Table1[[#This Row],[Price USD/(MT/Head)]]</f>
        <v>0</v>
      </c>
      <c r="W4584" s="28">
        <f>Table1[[#This Row],[Commission SDG/MT]]*Table1[[#This Row],[Volume in Units]]</f>
        <v>0</v>
      </c>
      <c r="Y4584" s="28">
        <f t="shared" si="378"/>
        <v>0</v>
      </c>
      <c r="Z4584" s="6">
        <f>IFERROR((Table1[[#This Row],[Total Cost SDG]]/Table1[[#This Row],[Volume MT/Head]]),0)</f>
        <v>0</v>
      </c>
      <c r="AA4584" s="57" t="e">
        <f t="shared" si="379"/>
        <v>#DIV/0!</v>
      </c>
      <c r="AB4584" s="57">
        <f>IFERROR((Table1[[#This Row],[Total Cost USD]]/Table1[[#This Row],[Volume MT/Head]]),0)</f>
        <v>0</v>
      </c>
      <c r="AD4584" s="6">
        <f>Table1[[#This Row],[Volume MT/Head]]-Table1[[#This Row],[Delivered MT]]</f>
        <v>0</v>
      </c>
      <c r="AE4584" s="6">
        <f>Table1[[#This Row],[Delivered MT]]*Table1[[#This Row],[Average Cost SDG/MT]]</f>
        <v>0</v>
      </c>
    </row>
    <row r="4585" spans="1:31" hidden="1" x14ac:dyDescent="0.2">
      <c r="A4585" s="1">
        <v>4596</v>
      </c>
      <c r="P4585" s="6">
        <f t="shared" si="376"/>
        <v>0</v>
      </c>
      <c r="R4585" s="6">
        <f t="shared" si="377"/>
        <v>0</v>
      </c>
      <c r="S4585" s="57">
        <f t="shared" si="380"/>
        <v>0</v>
      </c>
      <c r="T4585" s="6">
        <f>Table1[[#This Row],[Volume in Units]]*Table1[[#This Row],[Price SDG/Unit]]</f>
        <v>0</v>
      </c>
      <c r="U4585" s="57">
        <f>Table1[[#This Row],[Volume MT/Head]]*Table1[[#This Row],[Price USD/(MT/Head)]]</f>
        <v>0</v>
      </c>
      <c r="W4585" s="28">
        <f>Table1[[#This Row],[Commission SDG/MT]]*Table1[[#This Row],[Volume in Units]]</f>
        <v>0</v>
      </c>
      <c r="Y4585" s="28">
        <f t="shared" si="378"/>
        <v>0</v>
      </c>
      <c r="Z4585" s="6">
        <f>IFERROR((Table1[[#This Row],[Total Cost SDG]]/Table1[[#This Row],[Volume MT/Head]]),0)</f>
        <v>0</v>
      </c>
      <c r="AA4585" s="57" t="e">
        <f t="shared" si="379"/>
        <v>#DIV/0!</v>
      </c>
      <c r="AB4585" s="57">
        <f>IFERROR((Table1[[#This Row],[Total Cost USD]]/Table1[[#This Row],[Volume MT/Head]]),0)</f>
        <v>0</v>
      </c>
      <c r="AD4585" s="6">
        <f>Table1[[#This Row],[Volume MT/Head]]-Table1[[#This Row],[Delivered MT]]</f>
        <v>0</v>
      </c>
      <c r="AE4585" s="6">
        <f>Table1[[#This Row],[Delivered MT]]*Table1[[#This Row],[Average Cost SDG/MT]]</f>
        <v>0</v>
      </c>
    </row>
    <row r="4586" spans="1:31" hidden="1" x14ac:dyDescent="0.2">
      <c r="A4586" s="1">
        <v>4597</v>
      </c>
      <c r="P4586" s="6">
        <f t="shared" si="376"/>
        <v>0</v>
      </c>
      <c r="R4586" s="6">
        <f t="shared" si="377"/>
        <v>0</v>
      </c>
      <c r="S4586" s="57">
        <f t="shared" si="380"/>
        <v>0</v>
      </c>
      <c r="T4586" s="6">
        <f>Table1[[#This Row],[Volume in Units]]*Table1[[#This Row],[Price SDG/Unit]]</f>
        <v>0</v>
      </c>
      <c r="U4586" s="57">
        <f>Table1[[#This Row],[Volume MT/Head]]*Table1[[#This Row],[Price USD/(MT/Head)]]</f>
        <v>0</v>
      </c>
      <c r="W4586" s="28">
        <f>Table1[[#This Row],[Commission SDG/MT]]*Table1[[#This Row],[Volume in Units]]</f>
        <v>0</v>
      </c>
      <c r="Y4586" s="28">
        <f t="shared" si="378"/>
        <v>0</v>
      </c>
      <c r="Z4586" s="6">
        <f>IFERROR((Table1[[#This Row],[Total Cost SDG]]/Table1[[#This Row],[Volume MT/Head]]),0)</f>
        <v>0</v>
      </c>
      <c r="AA4586" s="57" t="e">
        <f t="shared" si="379"/>
        <v>#DIV/0!</v>
      </c>
      <c r="AB4586" s="57">
        <f>IFERROR((Table1[[#This Row],[Total Cost USD]]/Table1[[#This Row],[Volume MT/Head]]),0)</f>
        <v>0</v>
      </c>
      <c r="AD4586" s="6">
        <f>Table1[[#This Row],[Volume MT/Head]]-Table1[[#This Row],[Delivered MT]]</f>
        <v>0</v>
      </c>
      <c r="AE4586" s="6">
        <f>Table1[[#This Row],[Delivered MT]]*Table1[[#This Row],[Average Cost SDG/MT]]</f>
        <v>0</v>
      </c>
    </row>
    <row r="4587" spans="1:31" hidden="1" x14ac:dyDescent="0.2">
      <c r="A4587" s="1">
        <v>4598</v>
      </c>
      <c r="P4587" s="6">
        <f t="shared" si="376"/>
        <v>0</v>
      </c>
      <c r="R4587" s="6">
        <f t="shared" si="377"/>
        <v>0</v>
      </c>
      <c r="S4587" s="57">
        <f t="shared" si="380"/>
        <v>0</v>
      </c>
      <c r="T4587" s="6">
        <f>Table1[[#This Row],[Volume in Units]]*Table1[[#This Row],[Price SDG/Unit]]</f>
        <v>0</v>
      </c>
      <c r="U4587" s="57">
        <f>Table1[[#This Row],[Volume MT/Head]]*Table1[[#This Row],[Price USD/(MT/Head)]]</f>
        <v>0</v>
      </c>
      <c r="W4587" s="28">
        <f>Table1[[#This Row],[Commission SDG/MT]]*Table1[[#This Row],[Volume in Units]]</f>
        <v>0</v>
      </c>
      <c r="Y4587" s="28">
        <f t="shared" si="378"/>
        <v>0</v>
      </c>
      <c r="Z4587" s="6">
        <f>IFERROR((Table1[[#This Row],[Total Cost SDG]]/Table1[[#This Row],[Volume MT/Head]]),0)</f>
        <v>0</v>
      </c>
      <c r="AA4587" s="57" t="e">
        <f t="shared" si="379"/>
        <v>#DIV/0!</v>
      </c>
      <c r="AB4587" s="57">
        <f>IFERROR((Table1[[#This Row],[Total Cost USD]]/Table1[[#This Row],[Volume MT/Head]]),0)</f>
        <v>0</v>
      </c>
      <c r="AD4587" s="6">
        <f>Table1[[#This Row],[Volume MT/Head]]-Table1[[#This Row],[Delivered MT]]</f>
        <v>0</v>
      </c>
      <c r="AE4587" s="6">
        <f>Table1[[#This Row],[Delivered MT]]*Table1[[#This Row],[Average Cost SDG/MT]]</f>
        <v>0</v>
      </c>
    </row>
    <row r="4588" spans="1:31" hidden="1" x14ac:dyDescent="0.2">
      <c r="A4588" s="1">
        <v>4599</v>
      </c>
      <c r="P4588" s="6">
        <f t="shared" si="376"/>
        <v>0</v>
      </c>
      <c r="R4588" s="6">
        <f t="shared" si="377"/>
        <v>0</v>
      </c>
      <c r="S4588" s="57">
        <f t="shared" si="380"/>
        <v>0</v>
      </c>
      <c r="T4588" s="6">
        <f>Table1[[#This Row],[Volume in Units]]*Table1[[#This Row],[Price SDG/Unit]]</f>
        <v>0</v>
      </c>
      <c r="U4588" s="57">
        <f>Table1[[#This Row],[Volume MT/Head]]*Table1[[#This Row],[Price USD/(MT/Head)]]</f>
        <v>0</v>
      </c>
      <c r="W4588" s="28">
        <f>Table1[[#This Row],[Commission SDG/MT]]*Table1[[#This Row],[Volume in Units]]</f>
        <v>0</v>
      </c>
      <c r="Y4588" s="28">
        <f t="shared" si="378"/>
        <v>0</v>
      </c>
      <c r="Z4588" s="6">
        <f>IFERROR((Table1[[#This Row],[Total Cost SDG]]/Table1[[#This Row],[Volume MT/Head]]),0)</f>
        <v>0</v>
      </c>
      <c r="AA4588" s="57" t="e">
        <f t="shared" si="379"/>
        <v>#DIV/0!</v>
      </c>
      <c r="AB4588" s="57">
        <f>IFERROR((Table1[[#This Row],[Total Cost USD]]/Table1[[#This Row],[Volume MT/Head]]),0)</f>
        <v>0</v>
      </c>
      <c r="AD4588" s="6">
        <f>Table1[[#This Row],[Volume MT/Head]]-Table1[[#This Row],[Delivered MT]]</f>
        <v>0</v>
      </c>
      <c r="AE4588" s="6">
        <f>Table1[[#This Row],[Delivered MT]]*Table1[[#This Row],[Average Cost SDG/MT]]</f>
        <v>0</v>
      </c>
    </row>
    <row r="4589" spans="1:31" hidden="1" x14ac:dyDescent="0.2">
      <c r="A4589" s="1">
        <v>4600</v>
      </c>
      <c r="P4589" s="6">
        <f t="shared" si="376"/>
        <v>0</v>
      </c>
      <c r="R4589" s="6">
        <f t="shared" si="377"/>
        <v>0</v>
      </c>
      <c r="S4589" s="57">
        <f t="shared" si="380"/>
        <v>0</v>
      </c>
      <c r="T4589" s="6">
        <f>Table1[[#This Row],[Volume in Units]]*Table1[[#This Row],[Price SDG/Unit]]</f>
        <v>0</v>
      </c>
      <c r="U4589" s="57">
        <f>Table1[[#This Row],[Volume MT/Head]]*Table1[[#This Row],[Price USD/(MT/Head)]]</f>
        <v>0</v>
      </c>
      <c r="W4589" s="28">
        <f>Table1[[#This Row],[Commission SDG/MT]]*Table1[[#This Row],[Volume in Units]]</f>
        <v>0</v>
      </c>
      <c r="Y4589" s="28">
        <f t="shared" si="378"/>
        <v>0</v>
      </c>
      <c r="Z4589" s="6">
        <f>IFERROR((Table1[[#This Row],[Total Cost SDG]]/Table1[[#This Row],[Volume MT/Head]]),0)</f>
        <v>0</v>
      </c>
      <c r="AA4589" s="57" t="e">
        <f t="shared" si="379"/>
        <v>#DIV/0!</v>
      </c>
      <c r="AB4589" s="57">
        <f>IFERROR((Table1[[#This Row],[Total Cost USD]]/Table1[[#This Row],[Volume MT/Head]]),0)</f>
        <v>0</v>
      </c>
      <c r="AD4589" s="6">
        <f>Table1[[#This Row],[Volume MT/Head]]-Table1[[#This Row],[Delivered MT]]</f>
        <v>0</v>
      </c>
      <c r="AE4589" s="6">
        <f>Table1[[#This Row],[Delivered MT]]*Table1[[#This Row],[Average Cost SDG/MT]]</f>
        <v>0</v>
      </c>
    </row>
    <row r="4590" spans="1:31" hidden="1" x14ac:dyDescent="0.2">
      <c r="A4590" s="1">
        <v>4601</v>
      </c>
      <c r="P4590" s="6">
        <f t="shared" si="376"/>
        <v>0</v>
      </c>
      <c r="R4590" s="6">
        <f t="shared" si="377"/>
        <v>0</v>
      </c>
      <c r="S4590" s="57">
        <f t="shared" si="380"/>
        <v>0</v>
      </c>
      <c r="T4590" s="6">
        <f>Table1[[#This Row],[Volume in Units]]*Table1[[#This Row],[Price SDG/Unit]]</f>
        <v>0</v>
      </c>
      <c r="U4590" s="57">
        <f>Table1[[#This Row],[Volume MT/Head]]*Table1[[#This Row],[Price USD/(MT/Head)]]</f>
        <v>0</v>
      </c>
      <c r="W4590" s="28">
        <f>Table1[[#This Row],[Commission SDG/MT]]*Table1[[#This Row],[Volume in Units]]</f>
        <v>0</v>
      </c>
      <c r="Y4590" s="28">
        <f t="shared" si="378"/>
        <v>0</v>
      </c>
      <c r="Z4590" s="6">
        <f>IFERROR((Table1[[#This Row],[Total Cost SDG]]/Table1[[#This Row],[Volume MT/Head]]),0)</f>
        <v>0</v>
      </c>
      <c r="AA4590" s="57" t="e">
        <f t="shared" si="379"/>
        <v>#DIV/0!</v>
      </c>
      <c r="AB4590" s="57">
        <f>IFERROR((Table1[[#This Row],[Total Cost USD]]/Table1[[#This Row],[Volume MT/Head]]),0)</f>
        <v>0</v>
      </c>
      <c r="AD4590" s="6">
        <f>Table1[[#This Row],[Volume MT/Head]]-Table1[[#This Row],[Delivered MT]]</f>
        <v>0</v>
      </c>
      <c r="AE4590" s="6">
        <f>Table1[[#This Row],[Delivered MT]]*Table1[[#This Row],[Average Cost SDG/MT]]</f>
        <v>0</v>
      </c>
    </row>
    <row r="4591" spans="1:31" hidden="1" x14ac:dyDescent="0.2">
      <c r="A4591" s="1">
        <v>4602</v>
      </c>
      <c r="P4591" s="6">
        <f t="shared" si="376"/>
        <v>0</v>
      </c>
      <c r="R4591" s="6">
        <f t="shared" si="377"/>
        <v>0</v>
      </c>
      <c r="S4591" s="57">
        <f t="shared" si="380"/>
        <v>0</v>
      </c>
      <c r="T4591" s="6">
        <f>Table1[[#This Row],[Volume in Units]]*Table1[[#This Row],[Price SDG/Unit]]</f>
        <v>0</v>
      </c>
      <c r="U4591" s="57">
        <f>Table1[[#This Row],[Volume MT/Head]]*Table1[[#This Row],[Price USD/(MT/Head)]]</f>
        <v>0</v>
      </c>
      <c r="W4591" s="28">
        <f>Table1[[#This Row],[Commission SDG/MT]]*Table1[[#This Row],[Volume in Units]]</f>
        <v>0</v>
      </c>
      <c r="Y4591" s="28">
        <f t="shared" si="378"/>
        <v>0</v>
      </c>
      <c r="Z4591" s="6">
        <f>IFERROR((Table1[[#This Row],[Total Cost SDG]]/Table1[[#This Row],[Volume MT/Head]]),0)</f>
        <v>0</v>
      </c>
      <c r="AA4591" s="57" t="e">
        <f t="shared" si="379"/>
        <v>#DIV/0!</v>
      </c>
      <c r="AB4591" s="57">
        <f>IFERROR((Table1[[#This Row],[Total Cost USD]]/Table1[[#This Row],[Volume MT/Head]]),0)</f>
        <v>0</v>
      </c>
      <c r="AD4591" s="6">
        <f>Table1[[#This Row],[Volume MT/Head]]-Table1[[#This Row],[Delivered MT]]</f>
        <v>0</v>
      </c>
      <c r="AE4591" s="6">
        <f>Table1[[#This Row],[Delivered MT]]*Table1[[#This Row],[Average Cost SDG/MT]]</f>
        <v>0</v>
      </c>
    </row>
    <row r="4592" spans="1:31" hidden="1" x14ac:dyDescent="0.2">
      <c r="A4592" s="1">
        <v>4603</v>
      </c>
      <c r="P4592" s="6">
        <f t="shared" si="376"/>
        <v>0</v>
      </c>
      <c r="R4592" s="6">
        <f t="shared" si="377"/>
        <v>0</v>
      </c>
      <c r="S4592" s="57">
        <f t="shared" si="380"/>
        <v>0</v>
      </c>
      <c r="T4592" s="6">
        <f>Table1[[#This Row],[Volume in Units]]*Table1[[#This Row],[Price SDG/Unit]]</f>
        <v>0</v>
      </c>
      <c r="U4592" s="57">
        <f>Table1[[#This Row],[Volume MT/Head]]*Table1[[#This Row],[Price USD/(MT/Head)]]</f>
        <v>0</v>
      </c>
      <c r="W4592" s="28">
        <f>Table1[[#This Row],[Commission SDG/MT]]*Table1[[#This Row],[Volume in Units]]</f>
        <v>0</v>
      </c>
      <c r="Y4592" s="28">
        <f t="shared" si="378"/>
        <v>0</v>
      </c>
      <c r="Z4592" s="6">
        <f>IFERROR((Table1[[#This Row],[Total Cost SDG]]/Table1[[#This Row],[Volume MT/Head]]),0)</f>
        <v>0</v>
      </c>
      <c r="AA4592" s="57" t="e">
        <f t="shared" si="379"/>
        <v>#DIV/0!</v>
      </c>
      <c r="AB4592" s="57">
        <f>IFERROR((Table1[[#This Row],[Total Cost USD]]/Table1[[#This Row],[Volume MT/Head]]),0)</f>
        <v>0</v>
      </c>
      <c r="AD4592" s="6">
        <f>Table1[[#This Row],[Volume MT/Head]]-Table1[[#This Row],[Delivered MT]]</f>
        <v>0</v>
      </c>
      <c r="AE4592" s="6">
        <f>Table1[[#This Row],[Delivered MT]]*Table1[[#This Row],[Average Cost SDG/MT]]</f>
        <v>0</v>
      </c>
    </row>
    <row r="4593" spans="1:31" hidden="1" x14ac:dyDescent="0.2">
      <c r="A4593" s="1">
        <v>4604</v>
      </c>
      <c r="P4593" s="6">
        <f t="shared" si="376"/>
        <v>0</v>
      </c>
      <c r="R4593" s="6">
        <f t="shared" si="377"/>
        <v>0</v>
      </c>
      <c r="S4593" s="57">
        <f t="shared" si="380"/>
        <v>0</v>
      </c>
      <c r="T4593" s="6">
        <f>Table1[[#This Row],[Volume in Units]]*Table1[[#This Row],[Price SDG/Unit]]</f>
        <v>0</v>
      </c>
      <c r="U4593" s="57">
        <f>Table1[[#This Row],[Volume MT/Head]]*Table1[[#This Row],[Price USD/(MT/Head)]]</f>
        <v>0</v>
      </c>
      <c r="W4593" s="28">
        <f>Table1[[#This Row],[Commission SDG/MT]]*Table1[[#This Row],[Volume in Units]]</f>
        <v>0</v>
      </c>
      <c r="Y4593" s="28">
        <f t="shared" si="378"/>
        <v>0</v>
      </c>
      <c r="Z4593" s="6">
        <f>IFERROR((Table1[[#This Row],[Total Cost SDG]]/Table1[[#This Row],[Volume MT/Head]]),0)</f>
        <v>0</v>
      </c>
      <c r="AA4593" s="57" t="e">
        <f t="shared" si="379"/>
        <v>#DIV/0!</v>
      </c>
      <c r="AB4593" s="57">
        <f>IFERROR((Table1[[#This Row],[Total Cost USD]]/Table1[[#This Row],[Volume MT/Head]]),0)</f>
        <v>0</v>
      </c>
      <c r="AD4593" s="6">
        <f>Table1[[#This Row],[Volume MT/Head]]-Table1[[#This Row],[Delivered MT]]</f>
        <v>0</v>
      </c>
      <c r="AE4593" s="6">
        <f>Table1[[#This Row],[Delivered MT]]*Table1[[#This Row],[Average Cost SDG/MT]]</f>
        <v>0</v>
      </c>
    </row>
    <row r="4594" spans="1:31" hidden="1" x14ac:dyDescent="0.2">
      <c r="A4594" s="1">
        <v>4605</v>
      </c>
      <c r="P4594" s="6">
        <f t="shared" si="376"/>
        <v>0</v>
      </c>
      <c r="R4594" s="6">
        <f t="shared" si="377"/>
        <v>0</v>
      </c>
      <c r="S4594" s="57">
        <f t="shared" si="380"/>
        <v>0</v>
      </c>
      <c r="T4594" s="6">
        <f>Table1[[#This Row],[Volume in Units]]*Table1[[#This Row],[Price SDG/Unit]]</f>
        <v>0</v>
      </c>
      <c r="U4594" s="57">
        <f>Table1[[#This Row],[Volume MT/Head]]*Table1[[#This Row],[Price USD/(MT/Head)]]</f>
        <v>0</v>
      </c>
      <c r="W4594" s="28">
        <f>Table1[[#This Row],[Commission SDG/MT]]*Table1[[#This Row],[Volume in Units]]</f>
        <v>0</v>
      </c>
      <c r="Y4594" s="28">
        <f t="shared" si="378"/>
        <v>0</v>
      </c>
      <c r="Z4594" s="6">
        <f>IFERROR((Table1[[#This Row],[Total Cost SDG]]/Table1[[#This Row],[Volume MT/Head]]),0)</f>
        <v>0</v>
      </c>
      <c r="AA4594" s="57" t="e">
        <f t="shared" si="379"/>
        <v>#DIV/0!</v>
      </c>
      <c r="AB4594" s="57">
        <f>IFERROR((Table1[[#This Row],[Total Cost USD]]/Table1[[#This Row],[Volume MT/Head]]),0)</f>
        <v>0</v>
      </c>
      <c r="AD4594" s="6">
        <f>Table1[[#This Row],[Volume MT/Head]]-Table1[[#This Row],[Delivered MT]]</f>
        <v>0</v>
      </c>
      <c r="AE4594" s="6">
        <f>Table1[[#This Row],[Delivered MT]]*Table1[[#This Row],[Average Cost SDG/MT]]</f>
        <v>0</v>
      </c>
    </row>
    <row r="4595" spans="1:31" hidden="1" x14ac:dyDescent="0.2">
      <c r="A4595" s="1">
        <v>4606</v>
      </c>
      <c r="P4595" s="6">
        <f t="shared" si="376"/>
        <v>0</v>
      </c>
      <c r="R4595" s="6">
        <f t="shared" si="377"/>
        <v>0</v>
      </c>
      <c r="S4595" s="57">
        <f t="shared" si="380"/>
        <v>0</v>
      </c>
      <c r="T4595" s="6">
        <f>Table1[[#This Row],[Volume in Units]]*Table1[[#This Row],[Price SDG/Unit]]</f>
        <v>0</v>
      </c>
      <c r="U4595" s="57">
        <f>Table1[[#This Row],[Volume MT/Head]]*Table1[[#This Row],[Price USD/(MT/Head)]]</f>
        <v>0</v>
      </c>
      <c r="W4595" s="28">
        <f>Table1[[#This Row],[Commission SDG/MT]]*Table1[[#This Row],[Volume in Units]]</f>
        <v>0</v>
      </c>
      <c r="Y4595" s="28">
        <f t="shared" si="378"/>
        <v>0</v>
      </c>
      <c r="Z4595" s="6">
        <f>IFERROR((Table1[[#This Row],[Total Cost SDG]]/Table1[[#This Row],[Volume MT/Head]]),0)</f>
        <v>0</v>
      </c>
      <c r="AA4595" s="57" t="e">
        <f t="shared" si="379"/>
        <v>#DIV/0!</v>
      </c>
      <c r="AB4595" s="57">
        <f>IFERROR((Table1[[#This Row],[Total Cost USD]]/Table1[[#This Row],[Volume MT/Head]]),0)</f>
        <v>0</v>
      </c>
      <c r="AD4595" s="6">
        <f>Table1[[#This Row],[Volume MT/Head]]-Table1[[#This Row],[Delivered MT]]</f>
        <v>0</v>
      </c>
      <c r="AE4595" s="6">
        <f>Table1[[#This Row],[Delivered MT]]*Table1[[#This Row],[Average Cost SDG/MT]]</f>
        <v>0</v>
      </c>
    </row>
    <row r="4596" spans="1:31" hidden="1" x14ac:dyDescent="0.2">
      <c r="A4596" s="1">
        <v>4607</v>
      </c>
      <c r="P4596" s="6">
        <f t="shared" si="376"/>
        <v>0</v>
      </c>
      <c r="R4596" s="6">
        <f t="shared" si="377"/>
        <v>0</v>
      </c>
      <c r="S4596" s="57">
        <f t="shared" si="380"/>
        <v>0</v>
      </c>
      <c r="T4596" s="6">
        <f>Table1[[#This Row],[Volume in Units]]*Table1[[#This Row],[Price SDG/Unit]]</f>
        <v>0</v>
      </c>
      <c r="U4596" s="57">
        <f>Table1[[#This Row],[Volume MT/Head]]*Table1[[#This Row],[Price USD/(MT/Head)]]</f>
        <v>0</v>
      </c>
      <c r="W4596" s="28">
        <f>Table1[[#This Row],[Commission SDG/MT]]*Table1[[#This Row],[Volume in Units]]</f>
        <v>0</v>
      </c>
      <c r="Y4596" s="28">
        <f t="shared" si="378"/>
        <v>0</v>
      </c>
      <c r="Z4596" s="6">
        <f>IFERROR((Table1[[#This Row],[Total Cost SDG]]/Table1[[#This Row],[Volume MT/Head]]),0)</f>
        <v>0</v>
      </c>
      <c r="AA4596" s="57" t="e">
        <f t="shared" si="379"/>
        <v>#DIV/0!</v>
      </c>
      <c r="AB4596" s="57">
        <f>IFERROR((Table1[[#This Row],[Total Cost USD]]/Table1[[#This Row],[Volume MT/Head]]),0)</f>
        <v>0</v>
      </c>
      <c r="AD4596" s="6">
        <f>Table1[[#This Row],[Volume MT/Head]]-Table1[[#This Row],[Delivered MT]]</f>
        <v>0</v>
      </c>
      <c r="AE4596" s="6">
        <f>Table1[[#This Row],[Delivered MT]]*Table1[[#This Row],[Average Cost SDG/MT]]</f>
        <v>0</v>
      </c>
    </row>
    <row r="4597" spans="1:31" hidden="1" x14ac:dyDescent="0.2">
      <c r="A4597" s="1">
        <v>4608</v>
      </c>
      <c r="P4597" s="6">
        <f t="shared" si="376"/>
        <v>0</v>
      </c>
      <c r="R4597" s="6">
        <f t="shared" si="377"/>
        <v>0</v>
      </c>
      <c r="S4597" s="57">
        <f t="shared" si="380"/>
        <v>0</v>
      </c>
      <c r="T4597" s="6">
        <f>Table1[[#This Row],[Volume in Units]]*Table1[[#This Row],[Price SDG/Unit]]</f>
        <v>0</v>
      </c>
      <c r="U4597" s="57">
        <f>Table1[[#This Row],[Volume MT/Head]]*Table1[[#This Row],[Price USD/(MT/Head)]]</f>
        <v>0</v>
      </c>
      <c r="W4597" s="28">
        <f>Table1[[#This Row],[Commission SDG/MT]]*Table1[[#This Row],[Volume in Units]]</f>
        <v>0</v>
      </c>
      <c r="Y4597" s="28">
        <f t="shared" si="378"/>
        <v>0</v>
      </c>
      <c r="Z4597" s="6">
        <f>IFERROR((Table1[[#This Row],[Total Cost SDG]]/Table1[[#This Row],[Volume MT/Head]]),0)</f>
        <v>0</v>
      </c>
      <c r="AA4597" s="57" t="e">
        <f t="shared" si="379"/>
        <v>#DIV/0!</v>
      </c>
      <c r="AB4597" s="57">
        <f>IFERROR((Table1[[#This Row],[Total Cost USD]]/Table1[[#This Row],[Volume MT/Head]]),0)</f>
        <v>0</v>
      </c>
      <c r="AD4597" s="6">
        <f>Table1[[#This Row],[Volume MT/Head]]-Table1[[#This Row],[Delivered MT]]</f>
        <v>0</v>
      </c>
      <c r="AE4597" s="6">
        <f>Table1[[#This Row],[Delivered MT]]*Table1[[#This Row],[Average Cost SDG/MT]]</f>
        <v>0</v>
      </c>
    </row>
    <row r="4598" spans="1:31" hidden="1" x14ac:dyDescent="0.2">
      <c r="A4598" s="1">
        <v>4609</v>
      </c>
      <c r="P4598" s="6">
        <f t="shared" si="376"/>
        <v>0</v>
      </c>
      <c r="R4598" s="6">
        <f t="shared" si="377"/>
        <v>0</v>
      </c>
      <c r="S4598" s="57">
        <f t="shared" si="380"/>
        <v>0</v>
      </c>
      <c r="T4598" s="6">
        <f>Table1[[#This Row],[Volume in Units]]*Table1[[#This Row],[Price SDG/Unit]]</f>
        <v>0</v>
      </c>
      <c r="U4598" s="57">
        <f>Table1[[#This Row],[Volume MT/Head]]*Table1[[#This Row],[Price USD/(MT/Head)]]</f>
        <v>0</v>
      </c>
      <c r="W4598" s="28">
        <f>Table1[[#This Row],[Commission SDG/MT]]*Table1[[#This Row],[Volume in Units]]</f>
        <v>0</v>
      </c>
      <c r="Y4598" s="28">
        <f t="shared" si="378"/>
        <v>0</v>
      </c>
      <c r="Z4598" s="6">
        <f>IFERROR((Table1[[#This Row],[Total Cost SDG]]/Table1[[#This Row],[Volume MT/Head]]),0)</f>
        <v>0</v>
      </c>
      <c r="AA4598" s="57" t="e">
        <f t="shared" si="379"/>
        <v>#DIV/0!</v>
      </c>
      <c r="AB4598" s="57">
        <f>IFERROR((Table1[[#This Row],[Total Cost USD]]/Table1[[#This Row],[Volume MT/Head]]),0)</f>
        <v>0</v>
      </c>
      <c r="AD4598" s="6">
        <f>Table1[[#This Row],[Volume MT/Head]]-Table1[[#This Row],[Delivered MT]]</f>
        <v>0</v>
      </c>
      <c r="AE4598" s="6">
        <f>Table1[[#This Row],[Delivered MT]]*Table1[[#This Row],[Average Cost SDG/MT]]</f>
        <v>0</v>
      </c>
    </row>
    <row r="4599" spans="1:31" hidden="1" x14ac:dyDescent="0.2">
      <c r="A4599" s="1">
        <v>4610</v>
      </c>
      <c r="P4599" s="6">
        <f t="shared" si="376"/>
        <v>0</v>
      </c>
      <c r="R4599" s="6">
        <f t="shared" si="377"/>
        <v>0</v>
      </c>
      <c r="S4599" s="57">
        <f t="shared" si="380"/>
        <v>0</v>
      </c>
      <c r="T4599" s="6">
        <f>Table1[[#This Row],[Volume in Units]]*Table1[[#This Row],[Price SDG/Unit]]</f>
        <v>0</v>
      </c>
      <c r="U4599" s="57">
        <f>Table1[[#This Row],[Volume MT/Head]]*Table1[[#This Row],[Price USD/(MT/Head)]]</f>
        <v>0</v>
      </c>
      <c r="W4599" s="28">
        <f>Table1[[#This Row],[Commission SDG/MT]]*Table1[[#This Row],[Volume in Units]]</f>
        <v>0</v>
      </c>
      <c r="Y4599" s="28">
        <f t="shared" si="378"/>
        <v>0</v>
      </c>
      <c r="Z4599" s="6">
        <f>IFERROR((Table1[[#This Row],[Total Cost SDG]]/Table1[[#This Row],[Volume MT/Head]]),0)</f>
        <v>0</v>
      </c>
      <c r="AA4599" s="57" t="e">
        <f t="shared" si="379"/>
        <v>#DIV/0!</v>
      </c>
      <c r="AB4599" s="57">
        <f>IFERROR((Table1[[#This Row],[Total Cost USD]]/Table1[[#This Row],[Volume MT/Head]]),0)</f>
        <v>0</v>
      </c>
      <c r="AD4599" s="6">
        <f>Table1[[#This Row],[Volume MT/Head]]-Table1[[#This Row],[Delivered MT]]</f>
        <v>0</v>
      </c>
      <c r="AE4599" s="6">
        <f>Table1[[#This Row],[Delivered MT]]*Table1[[#This Row],[Average Cost SDG/MT]]</f>
        <v>0</v>
      </c>
    </row>
    <row r="4600" spans="1:31" hidden="1" x14ac:dyDescent="0.2">
      <c r="A4600" s="1">
        <v>4611</v>
      </c>
      <c r="P4600" s="6">
        <f t="shared" si="376"/>
        <v>0</v>
      </c>
      <c r="R4600" s="6">
        <f t="shared" si="377"/>
        <v>0</v>
      </c>
      <c r="S4600" s="57">
        <f t="shared" si="380"/>
        <v>0</v>
      </c>
      <c r="T4600" s="6">
        <f>Table1[[#This Row],[Volume in Units]]*Table1[[#This Row],[Price SDG/Unit]]</f>
        <v>0</v>
      </c>
      <c r="U4600" s="57">
        <f>Table1[[#This Row],[Volume MT/Head]]*Table1[[#This Row],[Price USD/(MT/Head)]]</f>
        <v>0</v>
      </c>
      <c r="W4600" s="28">
        <f>Table1[[#This Row],[Commission SDG/MT]]*Table1[[#This Row],[Volume in Units]]</f>
        <v>0</v>
      </c>
      <c r="Y4600" s="28">
        <f t="shared" si="378"/>
        <v>0</v>
      </c>
      <c r="Z4600" s="6">
        <f>IFERROR((Table1[[#This Row],[Total Cost SDG]]/Table1[[#This Row],[Volume MT/Head]]),0)</f>
        <v>0</v>
      </c>
      <c r="AA4600" s="57" t="e">
        <f t="shared" si="379"/>
        <v>#DIV/0!</v>
      </c>
      <c r="AB4600" s="57">
        <f>IFERROR((Table1[[#This Row],[Total Cost USD]]/Table1[[#This Row],[Volume MT/Head]]),0)</f>
        <v>0</v>
      </c>
      <c r="AD4600" s="6">
        <f>Table1[[#This Row],[Volume MT/Head]]-Table1[[#This Row],[Delivered MT]]</f>
        <v>0</v>
      </c>
      <c r="AE4600" s="6">
        <f>Table1[[#This Row],[Delivered MT]]*Table1[[#This Row],[Average Cost SDG/MT]]</f>
        <v>0</v>
      </c>
    </row>
    <row r="4601" spans="1:31" hidden="1" x14ac:dyDescent="0.2">
      <c r="A4601" s="1">
        <v>4612</v>
      </c>
      <c r="P4601" s="6">
        <f t="shared" si="376"/>
        <v>0</v>
      </c>
      <c r="R4601" s="6">
        <f t="shared" si="377"/>
        <v>0</v>
      </c>
      <c r="S4601" s="57">
        <f t="shared" si="380"/>
        <v>0</v>
      </c>
      <c r="T4601" s="6">
        <f>Table1[[#This Row],[Volume in Units]]*Table1[[#This Row],[Price SDG/Unit]]</f>
        <v>0</v>
      </c>
      <c r="U4601" s="57">
        <f>Table1[[#This Row],[Volume MT/Head]]*Table1[[#This Row],[Price USD/(MT/Head)]]</f>
        <v>0</v>
      </c>
      <c r="W4601" s="28">
        <f>Table1[[#This Row],[Commission SDG/MT]]*Table1[[#This Row],[Volume in Units]]</f>
        <v>0</v>
      </c>
      <c r="Y4601" s="28">
        <f t="shared" si="378"/>
        <v>0</v>
      </c>
      <c r="Z4601" s="6">
        <f>IFERROR((Table1[[#This Row],[Total Cost SDG]]/Table1[[#This Row],[Volume MT/Head]]),0)</f>
        <v>0</v>
      </c>
      <c r="AA4601" s="57" t="e">
        <f t="shared" si="379"/>
        <v>#DIV/0!</v>
      </c>
      <c r="AB4601" s="57">
        <f>IFERROR((Table1[[#This Row],[Total Cost USD]]/Table1[[#This Row],[Volume MT/Head]]),0)</f>
        <v>0</v>
      </c>
      <c r="AD4601" s="6">
        <f>Table1[[#This Row],[Volume MT/Head]]-Table1[[#This Row],[Delivered MT]]</f>
        <v>0</v>
      </c>
      <c r="AE4601" s="6">
        <f>Table1[[#This Row],[Delivered MT]]*Table1[[#This Row],[Average Cost SDG/MT]]</f>
        <v>0</v>
      </c>
    </row>
    <row r="4602" spans="1:31" hidden="1" x14ac:dyDescent="0.2">
      <c r="A4602" s="1">
        <v>4613</v>
      </c>
      <c r="P4602" s="6">
        <f t="shared" si="376"/>
        <v>0</v>
      </c>
      <c r="R4602" s="6">
        <f t="shared" si="377"/>
        <v>0</v>
      </c>
      <c r="S4602" s="57">
        <f t="shared" si="380"/>
        <v>0</v>
      </c>
      <c r="T4602" s="6">
        <f>Table1[[#This Row],[Volume in Units]]*Table1[[#This Row],[Price SDG/Unit]]</f>
        <v>0</v>
      </c>
      <c r="U4602" s="57">
        <f>Table1[[#This Row],[Volume MT/Head]]*Table1[[#This Row],[Price USD/(MT/Head)]]</f>
        <v>0</v>
      </c>
      <c r="W4602" s="28">
        <f>Table1[[#This Row],[Commission SDG/MT]]*Table1[[#This Row],[Volume in Units]]</f>
        <v>0</v>
      </c>
      <c r="Y4602" s="28">
        <f t="shared" si="378"/>
        <v>0</v>
      </c>
      <c r="Z4602" s="6">
        <f>IFERROR((Table1[[#This Row],[Total Cost SDG]]/Table1[[#This Row],[Volume MT/Head]]),0)</f>
        <v>0</v>
      </c>
      <c r="AA4602" s="57" t="e">
        <f t="shared" si="379"/>
        <v>#DIV/0!</v>
      </c>
      <c r="AB4602" s="57">
        <f>IFERROR((Table1[[#This Row],[Total Cost USD]]/Table1[[#This Row],[Volume MT/Head]]),0)</f>
        <v>0</v>
      </c>
      <c r="AD4602" s="6">
        <f>Table1[[#This Row],[Volume MT/Head]]-Table1[[#This Row],[Delivered MT]]</f>
        <v>0</v>
      </c>
      <c r="AE4602" s="6">
        <f>Table1[[#This Row],[Delivered MT]]*Table1[[#This Row],[Average Cost SDG/MT]]</f>
        <v>0</v>
      </c>
    </row>
    <row r="4603" spans="1:31" hidden="1" x14ac:dyDescent="0.2">
      <c r="A4603" s="1">
        <v>4614</v>
      </c>
      <c r="P4603" s="6">
        <f t="shared" si="376"/>
        <v>0</v>
      </c>
      <c r="R4603" s="6">
        <f t="shared" si="377"/>
        <v>0</v>
      </c>
      <c r="S4603" s="57">
        <f t="shared" si="380"/>
        <v>0</v>
      </c>
      <c r="T4603" s="6">
        <f>Table1[[#This Row],[Volume in Units]]*Table1[[#This Row],[Price SDG/Unit]]</f>
        <v>0</v>
      </c>
      <c r="U4603" s="57">
        <f>Table1[[#This Row],[Volume MT/Head]]*Table1[[#This Row],[Price USD/(MT/Head)]]</f>
        <v>0</v>
      </c>
      <c r="W4603" s="28">
        <f>Table1[[#This Row],[Commission SDG/MT]]*Table1[[#This Row],[Volume in Units]]</f>
        <v>0</v>
      </c>
      <c r="Y4603" s="28">
        <f t="shared" si="378"/>
        <v>0</v>
      </c>
      <c r="Z4603" s="6">
        <f>IFERROR((Table1[[#This Row],[Total Cost SDG]]/Table1[[#This Row],[Volume MT/Head]]),0)</f>
        <v>0</v>
      </c>
      <c r="AA4603" s="57" t="e">
        <f t="shared" si="379"/>
        <v>#DIV/0!</v>
      </c>
      <c r="AB4603" s="57">
        <f>IFERROR((Table1[[#This Row],[Total Cost USD]]/Table1[[#This Row],[Volume MT/Head]]),0)</f>
        <v>0</v>
      </c>
      <c r="AD4603" s="6">
        <f>Table1[[#This Row],[Volume MT/Head]]-Table1[[#This Row],[Delivered MT]]</f>
        <v>0</v>
      </c>
      <c r="AE4603" s="6">
        <f>Table1[[#This Row],[Delivered MT]]*Table1[[#This Row],[Average Cost SDG/MT]]</f>
        <v>0</v>
      </c>
    </row>
    <row r="4604" spans="1:31" hidden="1" x14ac:dyDescent="0.2">
      <c r="A4604" s="1">
        <v>4615</v>
      </c>
      <c r="P4604" s="6">
        <f t="shared" si="376"/>
        <v>0</v>
      </c>
      <c r="R4604" s="6">
        <f t="shared" si="377"/>
        <v>0</v>
      </c>
      <c r="S4604" s="57">
        <f t="shared" si="380"/>
        <v>0</v>
      </c>
      <c r="T4604" s="6">
        <f>Table1[[#This Row],[Volume in Units]]*Table1[[#This Row],[Price SDG/Unit]]</f>
        <v>0</v>
      </c>
      <c r="U4604" s="57">
        <f>Table1[[#This Row],[Volume MT/Head]]*Table1[[#This Row],[Price USD/(MT/Head)]]</f>
        <v>0</v>
      </c>
      <c r="W4604" s="28">
        <f>Table1[[#This Row],[Commission SDG/MT]]*Table1[[#This Row],[Volume in Units]]</f>
        <v>0</v>
      </c>
      <c r="Y4604" s="28">
        <f t="shared" si="378"/>
        <v>0</v>
      </c>
      <c r="Z4604" s="6">
        <f>IFERROR((Table1[[#This Row],[Total Cost SDG]]/Table1[[#This Row],[Volume MT/Head]]),0)</f>
        <v>0</v>
      </c>
      <c r="AA4604" s="57" t="e">
        <f t="shared" si="379"/>
        <v>#DIV/0!</v>
      </c>
      <c r="AB4604" s="57">
        <f>IFERROR((Table1[[#This Row],[Total Cost USD]]/Table1[[#This Row],[Volume MT/Head]]),0)</f>
        <v>0</v>
      </c>
      <c r="AD4604" s="6">
        <f>Table1[[#This Row],[Volume MT/Head]]-Table1[[#This Row],[Delivered MT]]</f>
        <v>0</v>
      </c>
      <c r="AE4604" s="6">
        <f>Table1[[#This Row],[Delivered MT]]*Table1[[#This Row],[Average Cost SDG/MT]]</f>
        <v>0</v>
      </c>
    </row>
    <row r="4605" spans="1:31" hidden="1" x14ac:dyDescent="0.2">
      <c r="A4605" s="1">
        <v>4616</v>
      </c>
      <c r="P4605" s="6">
        <f t="shared" si="376"/>
        <v>0</v>
      </c>
      <c r="R4605" s="6">
        <f t="shared" si="377"/>
        <v>0</v>
      </c>
      <c r="S4605" s="57">
        <f t="shared" si="380"/>
        <v>0</v>
      </c>
      <c r="T4605" s="6">
        <f>Table1[[#This Row],[Volume in Units]]*Table1[[#This Row],[Price SDG/Unit]]</f>
        <v>0</v>
      </c>
      <c r="U4605" s="57">
        <f>Table1[[#This Row],[Volume MT/Head]]*Table1[[#This Row],[Price USD/(MT/Head)]]</f>
        <v>0</v>
      </c>
      <c r="W4605" s="28">
        <f>Table1[[#This Row],[Commission SDG/MT]]*Table1[[#This Row],[Volume in Units]]</f>
        <v>0</v>
      </c>
      <c r="Y4605" s="28">
        <f t="shared" si="378"/>
        <v>0</v>
      </c>
      <c r="Z4605" s="6">
        <f>IFERROR((Table1[[#This Row],[Total Cost SDG]]/Table1[[#This Row],[Volume MT/Head]]),0)</f>
        <v>0</v>
      </c>
      <c r="AA4605" s="57" t="e">
        <f t="shared" si="379"/>
        <v>#DIV/0!</v>
      </c>
      <c r="AB4605" s="57">
        <f>IFERROR((Table1[[#This Row],[Total Cost USD]]/Table1[[#This Row],[Volume MT/Head]]),0)</f>
        <v>0</v>
      </c>
      <c r="AD4605" s="6">
        <f>Table1[[#This Row],[Volume MT/Head]]-Table1[[#This Row],[Delivered MT]]</f>
        <v>0</v>
      </c>
      <c r="AE4605" s="6">
        <f>Table1[[#This Row],[Delivered MT]]*Table1[[#This Row],[Average Cost SDG/MT]]</f>
        <v>0</v>
      </c>
    </row>
    <row r="4606" spans="1:31" hidden="1" x14ac:dyDescent="0.2">
      <c r="A4606" s="1">
        <v>4617</v>
      </c>
      <c r="P4606" s="6">
        <f t="shared" si="376"/>
        <v>0</v>
      </c>
      <c r="R4606" s="6">
        <f t="shared" si="377"/>
        <v>0</v>
      </c>
      <c r="S4606" s="57">
        <f t="shared" si="380"/>
        <v>0</v>
      </c>
      <c r="T4606" s="6">
        <f>Table1[[#This Row],[Volume in Units]]*Table1[[#This Row],[Price SDG/Unit]]</f>
        <v>0</v>
      </c>
      <c r="U4606" s="57">
        <f>Table1[[#This Row],[Volume MT/Head]]*Table1[[#This Row],[Price USD/(MT/Head)]]</f>
        <v>0</v>
      </c>
      <c r="W4606" s="28">
        <f>Table1[[#This Row],[Commission SDG/MT]]*Table1[[#This Row],[Volume in Units]]</f>
        <v>0</v>
      </c>
      <c r="Y4606" s="28">
        <f t="shared" si="378"/>
        <v>0</v>
      </c>
      <c r="Z4606" s="6">
        <f>IFERROR((Table1[[#This Row],[Total Cost SDG]]/Table1[[#This Row],[Volume MT/Head]]),0)</f>
        <v>0</v>
      </c>
      <c r="AA4606" s="57" t="e">
        <f t="shared" si="379"/>
        <v>#DIV/0!</v>
      </c>
      <c r="AB4606" s="57">
        <f>IFERROR((Table1[[#This Row],[Total Cost USD]]/Table1[[#This Row],[Volume MT/Head]]),0)</f>
        <v>0</v>
      </c>
      <c r="AD4606" s="6">
        <f>Table1[[#This Row],[Volume MT/Head]]-Table1[[#This Row],[Delivered MT]]</f>
        <v>0</v>
      </c>
      <c r="AE4606" s="6">
        <f>Table1[[#This Row],[Delivered MT]]*Table1[[#This Row],[Average Cost SDG/MT]]</f>
        <v>0</v>
      </c>
    </row>
    <row r="4607" spans="1:31" hidden="1" x14ac:dyDescent="0.2">
      <c r="A4607" s="1">
        <v>4618</v>
      </c>
      <c r="P4607" s="6">
        <f t="shared" si="376"/>
        <v>0</v>
      </c>
      <c r="R4607" s="6">
        <f t="shared" si="377"/>
        <v>0</v>
      </c>
      <c r="S4607" s="57">
        <f t="shared" si="380"/>
        <v>0</v>
      </c>
      <c r="T4607" s="6">
        <f>Table1[[#This Row],[Volume in Units]]*Table1[[#This Row],[Price SDG/Unit]]</f>
        <v>0</v>
      </c>
      <c r="U4607" s="57">
        <f>Table1[[#This Row],[Volume MT/Head]]*Table1[[#This Row],[Price USD/(MT/Head)]]</f>
        <v>0</v>
      </c>
      <c r="W4607" s="28">
        <f>Table1[[#This Row],[Commission SDG/MT]]*Table1[[#This Row],[Volume in Units]]</f>
        <v>0</v>
      </c>
      <c r="Y4607" s="28">
        <f t="shared" si="378"/>
        <v>0</v>
      </c>
      <c r="Z4607" s="6">
        <f>IFERROR((Table1[[#This Row],[Total Cost SDG]]/Table1[[#This Row],[Volume MT/Head]]),0)</f>
        <v>0</v>
      </c>
      <c r="AA4607" s="57" t="e">
        <f t="shared" si="379"/>
        <v>#DIV/0!</v>
      </c>
      <c r="AB4607" s="57">
        <f>IFERROR((Table1[[#This Row],[Total Cost USD]]/Table1[[#This Row],[Volume MT/Head]]),0)</f>
        <v>0</v>
      </c>
      <c r="AD4607" s="6">
        <f>Table1[[#This Row],[Volume MT/Head]]-Table1[[#This Row],[Delivered MT]]</f>
        <v>0</v>
      </c>
      <c r="AE4607" s="6">
        <f>Table1[[#This Row],[Delivered MT]]*Table1[[#This Row],[Average Cost SDG/MT]]</f>
        <v>0</v>
      </c>
    </row>
    <row r="4608" spans="1:31" hidden="1" x14ac:dyDescent="0.2">
      <c r="A4608" s="1">
        <v>4619</v>
      </c>
      <c r="P4608" s="6">
        <f t="shared" si="376"/>
        <v>0</v>
      </c>
      <c r="R4608" s="6">
        <f t="shared" si="377"/>
        <v>0</v>
      </c>
      <c r="S4608" s="57">
        <f t="shared" si="380"/>
        <v>0</v>
      </c>
      <c r="T4608" s="6">
        <f>Table1[[#This Row],[Volume in Units]]*Table1[[#This Row],[Price SDG/Unit]]</f>
        <v>0</v>
      </c>
      <c r="U4608" s="57">
        <f>Table1[[#This Row],[Volume MT/Head]]*Table1[[#This Row],[Price USD/(MT/Head)]]</f>
        <v>0</v>
      </c>
      <c r="W4608" s="28">
        <f>Table1[[#This Row],[Commission SDG/MT]]*Table1[[#This Row],[Volume in Units]]</f>
        <v>0</v>
      </c>
      <c r="Y4608" s="28">
        <f t="shared" si="378"/>
        <v>0</v>
      </c>
      <c r="Z4608" s="6">
        <f>IFERROR((Table1[[#This Row],[Total Cost SDG]]/Table1[[#This Row],[Volume MT/Head]]),0)</f>
        <v>0</v>
      </c>
      <c r="AA4608" s="57" t="e">
        <f t="shared" si="379"/>
        <v>#DIV/0!</v>
      </c>
      <c r="AB4608" s="57">
        <f>IFERROR((Table1[[#This Row],[Total Cost USD]]/Table1[[#This Row],[Volume MT/Head]]),0)</f>
        <v>0</v>
      </c>
      <c r="AD4608" s="6">
        <f>Table1[[#This Row],[Volume MT/Head]]-Table1[[#This Row],[Delivered MT]]</f>
        <v>0</v>
      </c>
      <c r="AE4608" s="6">
        <f>Table1[[#This Row],[Delivered MT]]*Table1[[#This Row],[Average Cost SDG/MT]]</f>
        <v>0</v>
      </c>
    </row>
    <row r="4609" spans="1:34" hidden="1" x14ac:dyDescent="0.2">
      <c r="A4609" s="1">
        <v>4620</v>
      </c>
      <c r="P4609" s="6">
        <f t="shared" si="376"/>
        <v>0</v>
      </c>
      <c r="R4609" s="6">
        <f t="shared" si="377"/>
        <v>0</v>
      </c>
      <c r="S4609" s="57">
        <f t="shared" si="380"/>
        <v>0</v>
      </c>
      <c r="T4609" s="6">
        <f>Table1[[#This Row],[Volume in Units]]*Table1[[#This Row],[Price SDG/Unit]]</f>
        <v>0</v>
      </c>
      <c r="U4609" s="57">
        <f>Table1[[#This Row],[Volume MT/Head]]*Table1[[#This Row],[Price USD/(MT/Head)]]</f>
        <v>0</v>
      </c>
      <c r="W4609" s="28">
        <f>Table1[[#This Row],[Commission SDG/MT]]*Table1[[#This Row],[Volume in Units]]</f>
        <v>0</v>
      </c>
      <c r="Y4609" s="28">
        <f t="shared" si="378"/>
        <v>0</v>
      </c>
      <c r="Z4609" s="6">
        <f>IFERROR((Table1[[#This Row],[Total Cost SDG]]/Table1[[#This Row],[Volume MT/Head]]),0)</f>
        <v>0</v>
      </c>
      <c r="AA4609" s="57" t="e">
        <f t="shared" si="379"/>
        <v>#DIV/0!</v>
      </c>
      <c r="AB4609" s="57">
        <f>IFERROR((Table1[[#This Row],[Total Cost USD]]/Table1[[#This Row],[Volume MT/Head]]),0)</f>
        <v>0</v>
      </c>
      <c r="AD4609" s="6">
        <f>Table1[[#This Row],[Volume MT/Head]]-Table1[[#This Row],[Delivered MT]]</f>
        <v>0</v>
      </c>
      <c r="AE4609" s="6">
        <f>Table1[[#This Row],[Delivered MT]]*Table1[[#This Row],[Average Cost SDG/MT]]</f>
        <v>0</v>
      </c>
    </row>
    <row r="4610" spans="1:34" hidden="1" x14ac:dyDescent="0.2">
      <c r="A4610" s="1">
        <v>4621</v>
      </c>
      <c r="P4610" s="6">
        <f t="shared" ref="P4610:P4615" si="381">IF(N4610="KG",(O4610/1000),IF(N4610="Head",(O4610*1),IF(N4610="Kantar 100lb",(O4610/22.25),IF(N4610="Kantar 315lb",(O4610*315/2204.6),IF(N4610="MT",(O4610*1),IF(N4610="Ardab",(O4610*199.726/1000),IF(N4610="104 Bag",(O4610*104/1000),IF(N4610="101 Bag",(O4610*101/1000),IF(N4610=0,0)))))))))</f>
        <v>0</v>
      </c>
      <c r="R4610" s="6">
        <f t="shared" ref="R4610:R4615" si="382">IF(N4610="KG",(Q4610*1000),IF(N4610="Head",(Q4610*1),IF(N4610="Kantar 100lb",(Q4610*22.25),IF(N4610="Kantar 315lb",(Q4610/315*2204.6),IF(N4610="MT",(Q4610*1),IF(N4610="Ardab",(Q4610/199.726*1000),IF(N4610="104 Bag",(Q4610/104*1000),IF(N4610="101 Bag",(Q4610/101*1000),IF(N4610=0,0)))))))))</f>
        <v>0</v>
      </c>
      <c r="S4610" s="57">
        <f t="shared" si="380"/>
        <v>0</v>
      </c>
      <c r="T4610" s="6">
        <f>Table1[[#This Row],[Volume in Units]]*Table1[[#This Row],[Price SDG/Unit]]</f>
        <v>0</v>
      </c>
      <c r="U4610" s="57">
        <f>Table1[[#This Row],[Volume MT/Head]]*Table1[[#This Row],[Price USD/(MT/Head)]]</f>
        <v>0</v>
      </c>
      <c r="W4610" s="28">
        <f>Table1[[#This Row],[Commission SDG/MT]]*Table1[[#This Row],[Volume in Units]]</f>
        <v>0</v>
      </c>
      <c r="Y4610" s="28">
        <f t="shared" ref="Y4610:Y4615" si="383">T4610+W4610+X4610</f>
        <v>0</v>
      </c>
      <c r="Z4610" s="6">
        <f>IFERROR((Table1[[#This Row],[Total Cost SDG]]/Table1[[#This Row],[Volume MT/Head]]),0)</f>
        <v>0</v>
      </c>
      <c r="AA4610" s="57" t="e">
        <f t="shared" ref="AA4610:AA4615" si="384">Y4610/F4610</f>
        <v>#DIV/0!</v>
      </c>
      <c r="AB4610" s="57">
        <f>IFERROR((Table1[[#This Row],[Total Cost USD]]/Table1[[#This Row],[Volume MT/Head]]),0)</f>
        <v>0</v>
      </c>
      <c r="AD4610" s="6">
        <f>Table1[[#This Row],[Volume MT/Head]]-Table1[[#This Row],[Delivered MT]]</f>
        <v>0</v>
      </c>
      <c r="AE4610" s="6">
        <f>Table1[[#This Row],[Delivered MT]]*Table1[[#This Row],[Average Cost SDG/MT]]</f>
        <v>0</v>
      </c>
    </row>
    <row r="4611" spans="1:34" hidden="1" x14ac:dyDescent="0.2">
      <c r="A4611" s="1">
        <v>4622</v>
      </c>
      <c r="P4611" s="6">
        <f t="shared" si="381"/>
        <v>0</v>
      </c>
      <c r="R4611" s="6">
        <f t="shared" si="382"/>
        <v>0</v>
      </c>
      <c r="S4611" s="57">
        <f t="shared" si="380"/>
        <v>0</v>
      </c>
      <c r="T4611" s="6">
        <f>Table1[[#This Row],[Volume in Units]]*Table1[[#This Row],[Price SDG/Unit]]</f>
        <v>0</v>
      </c>
      <c r="U4611" s="57">
        <f>Table1[[#This Row],[Volume MT/Head]]*Table1[[#This Row],[Price USD/(MT/Head)]]</f>
        <v>0</v>
      </c>
      <c r="W4611" s="28">
        <f>Table1[[#This Row],[Commission SDG/MT]]*Table1[[#This Row],[Volume in Units]]</f>
        <v>0</v>
      </c>
      <c r="Y4611" s="28">
        <f t="shared" si="383"/>
        <v>0</v>
      </c>
      <c r="Z4611" s="6">
        <f>IFERROR((Table1[[#This Row],[Total Cost SDG]]/Table1[[#This Row],[Volume MT/Head]]),0)</f>
        <v>0</v>
      </c>
      <c r="AA4611" s="57" t="e">
        <f t="shared" si="384"/>
        <v>#DIV/0!</v>
      </c>
      <c r="AB4611" s="57">
        <f>IFERROR((Table1[[#This Row],[Total Cost USD]]/Table1[[#This Row],[Volume MT/Head]]),0)</f>
        <v>0</v>
      </c>
      <c r="AD4611" s="6">
        <f>Table1[[#This Row],[Volume MT/Head]]-Table1[[#This Row],[Delivered MT]]</f>
        <v>0</v>
      </c>
      <c r="AE4611" s="6">
        <f>Table1[[#This Row],[Delivered MT]]*Table1[[#This Row],[Average Cost SDG/MT]]</f>
        <v>0</v>
      </c>
    </row>
    <row r="4612" spans="1:34" hidden="1" x14ac:dyDescent="0.2">
      <c r="A4612" s="1">
        <v>4623</v>
      </c>
      <c r="P4612" s="6">
        <f t="shared" si="381"/>
        <v>0</v>
      </c>
      <c r="R4612" s="6">
        <f t="shared" si="382"/>
        <v>0</v>
      </c>
      <c r="S4612" s="57">
        <f t="shared" si="380"/>
        <v>0</v>
      </c>
      <c r="T4612" s="6">
        <f>Table1[[#This Row],[Volume in Units]]*Table1[[#This Row],[Price SDG/Unit]]</f>
        <v>0</v>
      </c>
      <c r="U4612" s="57">
        <f>Table1[[#This Row],[Volume MT/Head]]*Table1[[#This Row],[Price USD/(MT/Head)]]</f>
        <v>0</v>
      </c>
      <c r="W4612" s="28">
        <f>Table1[[#This Row],[Commission SDG/MT]]*Table1[[#This Row],[Volume in Units]]</f>
        <v>0</v>
      </c>
      <c r="Y4612" s="28">
        <f t="shared" si="383"/>
        <v>0</v>
      </c>
      <c r="Z4612" s="6">
        <f>IFERROR((Table1[[#This Row],[Total Cost SDG]]/Table1[[#This Row],[Volume MT/Head]]),0)</f>
        <v>0</v>
      </c>
      <c r="AA4612" s="57" t="e">
        <f t="shared" si="384"/>
        <v>#DIV/0!</v>
      </c>
      <c r="AB4612" s="57">
        <f>IFERROR((Table1[[#This Row],[Total Cost USD]]/Table1[[#This Row],[Volume MT/Head]]),0)</f>
        <v>0</v>
      </c>
      <c r="AD4612" s="6">
        <f>Table1[[#This Row],[Volume MT/Head]]-Table1[[#This Row],[Delivered MT]]</f>
        <v>0</v>
      </c>
      <c r="AE4612" s="6">
        <f>Table1[[#This Row],[Delivered MT]]*Table1[[#This Row],[Average Cost SDG/MT]]</f>
        <v>0</v>
      </c>
    </row>
    <row r="4613" spans="1:34" hidden="1" x14ac:dyDescent="0.2">
      <c r="A4613" s="1">
        <v>4624</v>
      </c>
      <c r="P4613" s="6">
        <f t="shared" si="381"/>
        <v>0</v>
      </c>
      <c r="R4613" s="6">
        <f t="shared" si="382"/>
        <v>0</v>
      </c>
      <c r="S4613" s="57">
        <f t="shared" si="380"/>
        <v>0</v>
      </c>
      <c r="T4613" s="6">
        <f>Table1[[#This Row],[Volume in Units]]*Table1[[#This Row],[Price SDG/Unit]]</f>
        <v>0</v>
      </c>
      <c r="U4613" s="57">
        <f>Table1[[#This Row],[Volume MT/Head]]*Table1[[#This Row],[Price USD/(MT/Head)]]</f>
        <v>0</v>
      </c>
      <c r="W4613" s="28">
        <f>Table1[[#This Row],[Commission SDG/MT]]*Table1[[#This Row],[Volume in Units]]</f>
        <v>0</v>
      </c>
      <c r="Y4613" s="28">
        <f t="shared" si="383"/>
        <v>0</v>
      </c>
      <c r="Z4613" s="6">
        <f>IFERROR((Table1[[#This Row],[Total Cost SDG]]/Table1[[#This Row],[Volume MT/Head]]),0)</f>
        <v>0</v>
      </c>
      <c r="AA4613" s="57" t="e">
        <f t="shared" si="384"/>
        <v>#DIV/0!</v>
      </c>
      <c r="AB4613" s="57">
        <f>IFERROR((Table1[[#This Row],[Total Cost USD]]/Table1[[#This Row],[Volume MT/Head]]),0)</f>
        <v>0</v>
      </c>
      <c r="AD4613" s="6">
        <f>Table1[[#This Row],[Volume MT/Head]]-Table1[[#This Row],[Delivered MT]]</f>
        <v>0</v>
      </c>
      <c r="AE4613" s="6">
        <f>Table1[[#This Row],[Delivered MT]]*Table1[[#This Row],[Average Cost SDG/MT]]</f>
        <v>0</v>
      </c>
    </row>
    <row r="4614" spans="1:34" hidden="1" x14ac:dyDescent="0.2">
      <c r="A4614" s="1">
        <v>4625</v>
      </c>
      <c r="P4614" s="6">
        <f t="shared" si="381"/>
        <v>0</v>
      </c>
      <c r="R4614" s="6">
        <f t="shared" si="382"/>
        <v>0</v>
      </c>
      <c r="S4614" s="57">
        <f t="shared" si="380"/>
        <v>0</v>
      </c>
      <c r="T4614" s="6">
        <f>Table1[[#This Row],[Volume in Units]]*Table1[[#This Row],[Price SDG/Unit]]</f>
        <v>0</v>
      </c>
      <c r="U4614" s="57">
        <f>Table1[[#This Row],[Volume MT/Head]]*Table1[[#This Row],[Price USD/(MT/Head)]]</f>
        <v>0</v>
      </c>
      <c r="W4614" s="28">
        <f>Table1[[#This Row],[Commission SDG/MT]]*Table1[[#This Row],[Volume in Units]]</f>
        <v>0</v>
      </c>
      <c r="Y4614" s="28">
        <f t="shared" si="383"/>
        <v>0</v>
      </c>
      <c r="Z4614" s="6">
        <f>IFERROR((Table1[[#This Row],[Total Cost SDG]]/Table1[[#This Row],[Volume MT/Head]]),0)</f>
        <v>0</v>
      </c>
      <c r="AA4614" s="57" t="e">
        <f t="shared" si="384"/>
        <v>#DIV/0!</v>
      </c>
      <c r="AB4614" s="57">
        <f>IFERROR((Table1[[#This Row],[Total Cost USD]]/Table1[[#This Row],[Volume MT/Head]]),0)</f>
        <v>0</v>
      </c>
      <c r="AD4614" s="6">
        <f>Table1[[#This Row],[Volume MT/Head]]-Table1[[#This Row],[Delivered MT]]</f>
        <v>0</v>
      </c>
      <c r="AE4614" s="6">
        <f>Table1[[#This Row],[Delivered MT]]*Table1[[#This Row],[Average Cost SDG/MT]]</f>
        <v>0</v>
      </c>
    </row>
    <row r="4615" spans="1:34" hidden="1" x14ac:dyDescent="0.2">
      <c r="A4615" s="1">
        <v>4626</v>
      </c>
      <c r="P4615" s="6">
        <f t="shared" si="381"/>
        <v>0</v>
      </c>
      <c r="R4615" s="6">
        <f t="shared" si="382"/>
        <v>0</v>
      </c>
      <c r="S4615" s="57">
        <f t="shared" si="380"/>
        <v>0</v>
      </c>
      <c r="T4615" s="6">
        <f>Table1[[#This Row],[Volume in Units]]*Table1[[#This Row],[Price SDG/Unit]]</f>
        <v>0</v>
      </c>
      <c r="U4615" s="57">
        <f>Table1[[#This Row],[Volume MT/Head]]*Table1[[#This Row],[Price USD/(MT/Head)]]</f>
        <v>0</v>
      </c>
      <c r="W4615" s="28">
        <f>Table1[[#This Row],[Commission SDG/MT]]*Table1[[#This Row],[Volume in Units]]</f>
        <v>0</v>
      </c>
      <c r="Y4615" s="28">
        <f t="shared" si="383"/>
        <v>0</v>
      </c>
      <c r="Z4615" s="6">
        <f>IFERROR((Table1[[#This Row],[Total Cost SDG]]/Table1[[#This Row],[Volume MT/Head]]),0)</f>
        <v>0</v>
      </c>
      <c r="AA4615" s="57" t="e">
        <f t="shared" si="384"/>
        <v>#DIV/0!</v>
      </c>
      <c r="AB4615" s="57">
        <f>IFERROR((Table1[[#This Row],[Total Cost USD]]/Table1[[#This Row],[Volume MT/Head]]),0)</f>
        <v>0</v>
      </c>
      <c r="AD4615" s="6">
        <f>Table1[[#This Row],[Volume MT/Head]]-Table1[[#This Row],[Delivered MT]]</f>
        <v>0</v>
      </c>
      <c r="AE4615" s="6">
        <f>Table1[[#This Row],[Delivered MT]]*Table1[[#This Row],[Average Cost SDG/MT]]</f>
        <v>0</v>
      </c>
    </row>
    <row r="4616" spans="1:34" x14ac:dyDescent="0.2">
      <c r="AG4616" s="78"/>
      <c r="AH4616" s="78"/>
    </row>
    <row r="4617" spans="1:34" x14ac:dyDescent="0.2">
      <c r="R4617" s="69"/>
      <c r="AG4617" s="69"/>
      <c r="AH4617" s="69"/>
    </row>
    <row r="4618" spans="1:34" x14ac:dyDescent="0.2">
      <c r="P4618" s="6"/>
      <c r="W4618" s="6"/>
      <c r="AH4618" s="69"/>
    </row>
    <row r="4619" spans="1:34" x14ac:dyDescent="0.2">
      <c r="P4619" s="6"/>
      <c r="W4619" s="6"/>
      <c r="Y4619" s="28"/>
      <c r="AF4619" s="78"/>
      <c r="AG4619" s="81"/>
      <c r="AH4619" s="69"/>
    </row>
    <row r="4620" spans="1:34" x14ac:dyDescent="0.2">
      <c r="H4620" s="4" t="s">
        <v>265</v>
      </c>
      <c r="O4620" s="6">
        <f>P4620*22.25</f>
        <v>0</v>
      </c>
      <c r="P4620" s="6"/>
      <c r="W4620" s="6"/>
      <c r="AG4620" s="69"/>
    </row>
    <row r="4621" spans="1:34" x14ac:dyDescent="0.2">
      <c r="P4621" s="6"/>
      <c r="R4621" s="69"/>
      <c r="W4621" s="6"/>
      <c r="AF4621" s="69"/>
    </row>
    <row r="4622" spans="1:34" x14ac:dyDescent="0.2">
      <c r="P4622" s="6"/>
      <c r="W4622" s="6"/>
      <c r="AF4622" s="69"/>
      <c r="AG4622" s="76"/>
    </row>
    <row r="4623" spans="1:34" x14ac:dyDescent="0.2">
      <c r="K4623" s="79"/>
      <c r="P4623" s="6"/>
      <c r="W4623" s="6"/>
      <c r="AF4623" s="78"/>
    </row>
    <row r="4624" spans="1:34" x14ac:dyDescent="0.2">
      <c r="P4624" s="6"/>
      <c r="W4624" s="6"/>
      <c r="Y4624" s="28"/>
      <c r="AF4624" s="69"/>
    </row>
    <row r="4625" spans="15:25" x14ac:dyDescent="0.2">
      <c r="O4625" s="103"/>
      <c r="P4625" s="6"/>
      <c r="W4625" s="6"/>
      <c r="Y4625" s="28"/>
    </row>
    <row r="4626" spans="15:25" x14ac:dyDescent="0.2">
      <c r="P4626" s="6"/>
      <c r="W4626" s="6"/>
    </row>
    <row r="4627" spans="15:25" x14ac:dyDescent="0.2">
      <c r="O4627" s="104"/>
      <c r="P4627" s="6"/>
      <c r="W4627" s="6"/>
    </row>
    <row r="4628" spans="15:25" x14ac:dyDescent="0.2">
      <c r="P4628" s="6"/>
      <c r="R4628" s="28"/>
      <c r="S4628" s="6"/>
      <c r="W4628" s="6"/>
    </row>
    <row r="4629" spans="15:25" x14ac:dyDescent="0.2">
      <c r="P4629" s="6"/>
      <c r="S4629" s="6"/>
      <c r="W4629" s="6"/>
    </row>
    <row r="4630" spans="15:25" x14ac:dyDescent="0.2">
      <c r="P4630" s="6"/>
      <c r="S4630" s="6"/>
      <c r="W4630" s="6"/>
    </row>
    <row r="4631" spans="15:25" x14ac:dyDescent="0.2">
      <c r="P4631" s="6"/>
      <c r="S4631" s="6"/>
      <c r="W4631" s="6"/>
    </row>
    <row r="4632" spans="15:25" x14ac:dyDescent="0.2">
      <c r="P4632" s="6"/>
      <c r="W4632" s="6"/>
    </row>
  </sheetData>
  <pageMargins left="0.7" right="0.7" top="0.75" bottom="0.75" header="0.3" footer="0.3"/>
  <pageSetup orientation="portrait" r:id="rId1"/>
  <legacyDrawing r:id="rId2"/>
  <tableParts count="1">
    <tablePart r:id="rId3"/>
  </tableParts>
  <extLst>
    <ext xmlns:x14="http://schemas.microsoft.com/office/spreadsheetml/2009/9/main" uri="{CCE6A557-97BC-4b89-ADB6-D9C93CAAB3DF}">
      <x14:dataValidations xmlns:xm="http://schemas.microsoft.com/office/excel/2006/main" count="10">
        <x14:dataValidation type="list" allowBlank="1" showInputMessage="1" showErrorMessage="1" xr:uid="{00000000-0002-0000-0600-000000000000}">
          <x14:formula1>
            <xm:f>'Drop Downs'!$E$3:$E$30</xm:f>
          </x14:formula1>
          <xm:sqref>J2:J4615</xm:sqref>
        </x14:dataValidation>
        <x14:dataValidation type="list" allowBlank="1" showInputMessage="1" showErrorMessage="1" xr:uid="{00000000-0002-0000-0600-000001000000}">
          <x14:formula1>
            <xm:f>'Drop Downs'!$T$3:$T$6</xm:f>
          </x14:formula1>
          <xm:sqref>D2:D4615</xm:sqref>
        </x14:dataValidation>
        <x14:dataValidation type="list" allowBlank="1" showInputMessage="1" showErrorMessage="1" xr:uid="{00000000-0002-0000-0600-000002000000}">
          <x14:formula1>
            <xm:f>'Drop Downs'!$Z$3:$Z$4</xm:f>
          </x14:formula1>
          <xm:sqref>B2:B4615</xm:sqref>
        </x14:dataValidation>
        <x14:dataValidation type="list" allowBlank="1" showInputMessage="1" showErrorMessage="1" xr:uid="{00000000-0002-0000-0600-000003000000}">
          <x14:formula1>
            <xm:f>'Drop Downs'!$X$3:$X$14</xm:f>
          </x14:formula1>
          <xm:sqref>C2:C4615</xm:sqref>
        </x14:dataValidation>
        <x14:dataValidation type="list" allowBlank="1" showInputMessage="1" showErrorMessage="1" xr:uid="{00000000-0002-0000-0600-000004000000}">
          <x14:formula1>
            <xm:f>'Drop Downs'!$G$3:$G$22</xm:f>
          </x14:formula1>
          <xm:sqref>L2:L4615</xm:sqref>
        </x14:dataValidation>
        <x14:dataValidation type="list" allowBlank="1" showInputMessage="1" showErrorMessage="1" xr:uid="{00000000-0002-0000-0600-000005000000}">
          <x14:formula1>
            <xm:f>'Drop Downs'!$N$3:$N$10</xm:f>
          </x14:formula1>
          <xm:sqref>H2:H4615</xm:sqref>
        </x14:dataValidation>
        <x14:dataValidation type="list" allowBlank="1" showInputMessage="1" showErrorMessage="1" xr:uid="{00000000-0002-0000-0600-000006000000}">
          <x14:formula1>
            <xm:f>'Drop Downs'!$K$3:$K$14</xm:f>
          </x14:formula1>
          <xm:sqref>N2:N4615</xm:sqref>
        </x14:dataValidation>
        <x14:dataValidation type="list" allowBlank="1" showInputMessage="1" showErrorMessage="1" xr:uid="{00000000-0002-0000-0600-000007000000}">
          <x14:formula1>
            <xm:f>'Drop Downs'!$V$3:$V$4</xm:f>
          </x14:formula1>
          <xm:sqref>AF2:AF4615</xm:sqref>
        </x14:dataValidation>
        <x14:dataValidation type="list" allowBlank="1" showInputMessage="1" showErrorMessage="1" xr:uid="{00000000-0002-0000-0600-000008000000}">
          <x14:formula1>
            <xm:f>'Drop Downs'!$C$3:$C$35</xm:f>
          </x14:formula1>
          <xm:sqref>I2:I4615</xm:sqref>
        </x14:dataValidation>
        <x14:dataValidation type="list" allowBlank="1" showInputMessage="1" showErrorMessage="1" xr:uid="{00000000-0002-0000-0600-000009000000}">
          <x14:formula1>
            <xm:f>'Drop Downs'!$I$3:$I$4</xm:f>
          </x14:formula1>
          <xm:sqref>M1:M1048576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F115"/>
  <sheetViews>
    <sheetView workbookViewId="0">
      <selection activeCell="H14" sqref="H14"/>
    </sheetView>
  </sheetViews>
  <sheetFormatPr defaultRowHeight="14.4" x14ac:dyDescent="0.3"/>
  <cols>
    <col min="4" max="4" width="9.109375" customWidth="1"/>
    <col min="6" max="6" width="15.109375" customWidth="1"/>
    <col min="8" max="8" width="18.44140625" customWidth="1"/>
    <col min="9" max="9" width="12.6640625" customWidth="1"/>
    <col min="10" max="10" width="13.33203125" customWidth="1"/>
    <col min="11" max="11" width="15.33203125" customWidth="1"/>
    <col min="13" max="13" width="11.109375" customWidth="1"/>
    <col min="14" max="14" width="16.6640625" customWidth="1"/>
    <col min="15" max="15" width="16.33203125" customWidth="1"/>
    <col min="16" max="16" width="17.88671875" customWidth="1"/>
    <col min="17" max="17" width="15.33203125" customWidth="1"/>
    <col min="18" max="18" width="15" customWidth="1"/>
    <col min="19" max="19" width="21.33203125" customWidth="1"/>
    <col min="20" max="20" width="19.6640625" customWidth="1"/>
    <col min="21" max="21" width="11.6640625" customWidth="1"/>
    <col min="22" max="22" width="20.6640625" customWidth="1"/>
    <col min="23" max="23" width="22.33203125" customWidth="1"/>
    <col min="24" max="24" width="19.6640625" customWidth="1"/>
    <col min="25" max="25" width="15.109375" customWidth="1"/>
    <col min="26" max="26" width="21.44140625" customWidth="1"/>
    <col min="27" max="27" width="15.33203125" customWidth="1"/>
    <col min="28" max="28" width="21.5546875" customWidth="1"/>
    <col min="29" max="29" width="14" customWidth="1"/>
    <col min="30" max="30" width="12.6640625" customWidth="1"/>
    <col min="31" max="31" width="19.88671875" customWidth="1"/>
    <col min="32" max="32" width="11" customWidth="1"/>
  </cols>
  <sheetData>
    <row r="1" spans="1:32" x14ac:dyDescent="0.3">
      <c r="A1" t="s">
        <v>9</v>
      </c>
      <c r="B1" t="s">
        <v>164</v>
      </c>
      <c r="C1" t="s">
        <v>163</v>
      </c>
      <c r="D1" t="s">
        <v>134</v>
      </c>
      <c r="E1" t="s">
        <v>0</v>
      </c>
      <c r="F1" t="s">
        <v>2</v>
      </c>
      <c r="G1" t="s">
        <v>1</v>
      </c>
      <c r="H1" t="s">
        <v>110</v>
      </c>
      <c r="I1" t="s">
        <v>4</v>
      </c>
      <c r="J1" t="s">
        <v>111</v>
      </c>
      <c r="K1" t="s">
        <v>3</v>
      </c>
      <c r="L1" t="s">
        <v>241</v>
      </c>
      <c r="M1" t="s">
        <v>229</v>
      </c>
      <c r="N1" t="s">
        <v>112</v>
      </c>
      <c r="O1" t="s">
        <v>113</v>
      </c>
      <c r="P1" t="s">
        <v>114</v>
      </c>
      <c r="Q1" t="s">
        <v>115</v>
      </c>
      <c r="R1" t="s">
        <v>116</v>
      </c>
      <c r="S1" t="s">
        <v>117</v>
      </c>
      <c r="T1" t="s">
        <v>122</v>
      </c>
      <c r="U1" t="s">
        <v>6</v>
      </c>
      <c r="V1" t="s">
        <v>123</v>
      </c>
      <c r="W1" t="s">
        <v>124</v>
      </c>
      <c r="X1" t="s">
        <v>125</v>
      </c>
      <c r="Y1" t="s">
        <v>126</v>
      </c>
      <c r="Z1" t="s">
        <v>208</v>
      </c>
      <c r="AA1" t="s">
        <v>127</v>
      </c>
      <c r="AB1" t="s">
        <v>209</v>
      </c>
      <c r="AC1" t="s">
        <v>118</v>
      </c>
      <c r="AD1" t="s">
        <v>119</v>
      </c>
      <c r="AE1" t="s">
        <v>120</v>
      </c>
      <c r="AF1" t="s">
        <v>121</v>
      </c>
    </row>
    <row r="2" spans="1:32" x14ac:dyDescent="0.3">
      <c r="A2">
        <v>354</v>
      </c>
      <c r="B2">
        <v>2024</v>
      </c>
      <c r="C2" t="s">
        <v>140</v>
      </c>
      <c r="D2" t="s">
        <v>136</v>
      </c>
      <c r="E2">
        <v>2</v>
      </c>
      <c r="G2">
        <v>1510</v>
      </c>
      <c r="H2" t="s">
        <v>158</v>
      </c>
      <c r="I2" t="s">
        <v>193</v>
      </c>
      <c r="J2" t="s">
        <v>83</v>
      </c>
      <c r="K2" t="s">
        <v>251</v>
      </c>
      <c r="L2" t="s">
        <v>58</v>
      </c>
      <c r="M2" t="s">
        <v>230</v>
      </c>
      <c r="N2" t="s">
        <v>207</v>
      </c>
      <c r="O2">
        <v>21.495283018867923</v>
      </c>
      <c r="P2">
        <v>3.0713118710620506</v>
      </c>
      <c r="Q2">
        <v>81000</v>
      </c>
      <c r="R2">
        <v>566897.14285714284</v>
      </c>
      <c r="S2">
        <v>0</v>
      </c>
      <c r="T2">
        <v>1741117.9245283017</v>
      </c>
      <c r="U2">
        <v>0</v>
      </c>
      <c r="W2">
        <v>0</v>
      </c>
      <c r="Y2">
        <v>1741117.9245283017</v>
      </c>
      <c r="Z2">
        <v>566897.14285714272</v>
      </c>
      <c r="AA2">
        <v>0</v>
      </c>
      <c r="AB2">
        <v>0</v>
      </c>
      <c r="AC2">
        <v>3.0713118710620506</v>
      </c>
      <c r="AD2">
        <v>0</v>
      </c>
      <c r="AE2">
        <v>1741117.9245283017</v>
      </c>
      <c r="AF2" t="s">
        <v>152</v>
      </c>
    </row>
    <row r="3" spans="1:32" x14ac:dyDescent="0.3">
      <c r="A3">
        <v>353</v>
      </c>
      <c r="B3">
        <v>2024</v>
      </c>
      <c r="C3" t="s">
        <v>140</v>
      </c>
      <c r="D3" t="s">
        <v>136</v>
      </c>
      <c r="E3">
        <v>2</v>
      </c>
      <c r="G3">
        <v>1510</v>
      </c>
      <c r="H3" t="s">
        <v>158</v>
      </c>
      <c r="I3" t="s">
        <v>193</v>
      </c>
      <c r="J3" t="s">
        <v>83</v>
      </c>
      <c r="K3" t="s">
        <v>251</v>
      </c>
      <c r="L3" t="s">
        <v>58</v>
      </c>
      <c r="M3" t="s">
        <v>230</v>
      </c>
      <c r="N3" t="s">
        <v>207</v>
      </c>
      <c r="O3">
        <v>23.159433962264149</v>
      </c>
      <c r="P3">
        <v>3.3090908546281446</v>
      </c>
      <c r="Q3">
        <v>81000</v>
      </c>
      <c r="R3">
        <v>566897.14285714284</v>
      </c>
      <c r="S3">
        <v>0</v>
      </c>
      <c r="T3">
        <v>1875914.1509433961</v>
      </c>
      <c r="U3">
        <v>0</v>
      </c>
      <c r="W3">
        <v>0</v>
      </c>
      <c r="Y3">
        <v>1875914.1509433961</v>
      </c>
      <c r="Z3">
        <v>566897.14285714284</v>
      </c>
      <c r="AA3">
        <v>0</v>
      </c>
      <c r="AB3">
        <v>0</v>
      </c>
      <c r="AC3">
        <v>3.3090908546281446</v>
      </c>
      <c r="AD3">
        <v>0</v>
      </c>
      <c r="AE3">
        <v>1875914.1509433961</v>
      </c>
      <c r="AF3" t="s">
        <v>152</v>
      </c>
    </row>
    <row r="4" spans="1:32" x14ac:dyDescent="0.3">
      <c r="A4">
        <v>352</v>
      </c>
      <c r="B4">
        <v>2024</v>
      </c>
      <c r="C4" t="s">
        <v>140</v>
      </c>
      <c r="D4" t="s">
        <v>136</v>
      </c>
      <c r="E4">
        <v>2</v>
      </c>
      <c r="G4">
        <v>1510</v>
      </c>
      <c r="H4" t="s">
        <v>158</v>
      </c>
      <c r="I4" t="s">
        <v>193</v>
      </c>
      <c r="J4" t="s">
        <v>83</v>
      </c>
      <c r="K4" t="s">
        <v>251</v>
      </c>
      <c r="L4" t="s">
        <v>58</v>
      </c>
      <c r="M4" t="s">
        <v>230</v>
      </c>
      <c r="N4" t="s">
        <v>207</v>
      </c>
      <c r="O4">
        <v>8.5981132075471702</v>
      </c>
      <c r="P4">
        <v>1.2285247484248203</v>
      </c>
      <c r="Q4">
        <v>81000</v>
      </c>
      <c r="R4">
        <v>566897.14285714284</v>
      </c>
      <c r="S4">
        <v>0</v>
      </c>
      <c r="T4">
        <v>696447.16981132084</v>
      </c>
      <c r="U4">
        <v>0</v>
      </c>
      <c r="W4">
        <v>0</v>
      </c>
      <c r="Y4">
        <v>696447.16981132084</v>
      </c>
      <c r="Z4">
        <v>566897.14285714284</v>
      </c>
      <c r="AA4">
        <v>0</v>
      </c>
      <c r="AB4">
        <v>0</v>
      </c>
      <c r="AC4">
        <v>1.2285247484248203</v>
      </c>
      <c r="AD4">
        <v>0</v>
      </c>
      <c r="AE4">
        <v>696447.16981132084</v>
      </c>
      <c r="AF4" t="s">
        <v>152</v>
      </c>
    </row>
    <row r="5" spans="1:32" x14ac:dyDescent="0.3">
      <c r="A5">
        <v>351</v>
      </c>
      <c r="B5">
        <v>2024</v>
      </c>
      <c r="C5" t="s">
        <v>140</v>
      </c>
      <c r="D5" t="s">
        <v>136</v>
      </c>
      <c r="E5">
        <v>2</v>
      </c>
      <c r="G5">
        <v>1510</v>
      </c>
      <c r="H5" t="s">
        <v>158</v>
      </c>
      <c r="I5" t="s">
        <v>193</v>
      </c>
      <c r="J5" t="s">
        <v>83</v>
      </c>
      <c r="K5" t="s">
        <v>251</v>
      </c>
      <c r="L5" t="s">
        <v>58</v>
      </c>
      <c r="M5" t="s">
        <v>230</v>
      </c>
      <c r="N5" t="s">
        <v>207</v>
      </c>
      <c r="O5">
        <v>25.100943396226416</v>
      </c>
      <c r="P5">
        <v>3.5864996687885884</v>
      </c>
      <c r="Q5">
        <v>81000</v>
      </c>
      <c r="R5">
        <v>566897.14285714284</v>
      </c>
      <c r="S5">
        <v>0</v>
      </c>
      <c r="T5">
        <v>2033176.4150943398</v>
      </c>
      <c r="U5">
        <v>0</v>
      </c>
      <c r="W5">
        <v>0</v>
      </c>
      <c r="Y5">
        <v>2033176.4150943398</v>
      </c>
      <c r="Z5">
        <v>566897.14285714284</v>
      </c>
      <c r="AA5">
        <v>0</v>
      </c>
      <c r="AB5">
        <v>0</v>
      </c>
      <c r="AC5">
        <v>3.5864996687885884</v>
      </c>
      <c r="AD5">
        <v>0</v>
      </c>
      <c r="AE5">
        <v>2033176.41509434</v>
      </c>
      <c r="AF5" t="s">
        <v>152</v>
      </c>
    </row>
    <row r="6" spans="1:32" x14ac:dyDescent="0.3">
      <c r="A6">
        <v>350</v>
      </c>
      <c r="B6">
        <v>2024</v>
      </c>
      <c r="C6" t="s">
        <v>140</v>
      </c>
      <c r="D6" t="s">
        <v>136</v>
      </c>
      <c r="E6">
        <v>2</v>
      </c>
      <c r="G6">
        <v>1510</v>
      </c>
      <c r="H6" t="s">
        <v>158</v>
      </c>
      <c r="I6" t="s">
        <v>193</v>
      </c>
      <c r="J6" t="s">
        <v>83</v>
      </c>
      <c r="K6" t="s">
        <v>251</v>
      </c>
      <c r="L6" t="s">
        <v>58</v>
      </c>
      <c r="M6" t="s">
        <v>230</v>
      </c>
      <c r="N6" t="s">
        <v>207</v>
      </c>
      <c r="O6">
        <v>14.700000000000001</v>
      </c>
      <c r="P6">
        <v>2.1003810215004992</v>
      </c>
      <c r="Q6">
        <v>81000</v>
      </c>
      <c r="R6">
        <v>566897.14285714284</v>
      </c>
      <c r="S6">
        <v>0</v>
      </c>
      <c r="T6">
        <v>1190700</v>
      </c>
      <c r="U6">
        <v>0</v>
      </c>
      <c r="W6">
        <v>0</v>
      </c>
      <c r="Y6">
        <v>1190700</v>
      </c>
      <c r="Z6">
        <v>566897.14285714284</v>
      </c>
      <c r="AA6">
        <v>0</v>
      </c>
      <c r="AB6">
        <v>0</v>
      </c>
      <c r="AC6">
        <v>2.1003810215004992</v>
      </c>
      <c r="AD6">
        <v>0</v>
      </c>
      <c r="AE6">
        <v>1190700</v>
      </c>
      <c r="AF6" t="s">
        <v>152</v>
      </c>
    </row>
    <row r="7" spans="1:32" x14ac:dyDescent="0.3">
      <c r="A7">
        <v>349</v>
      </c>
      <c r="B7">
        <v>2023</v>
      </c>
      <c r="C7" t="s">
        <v>151</v>
      </c>
      <c r="D7" t="s">
        <v>139</v>
      </c>
      <c r="E7">
        <v>31</v>
      </c>
      <c r="G7">
        <v>1510</v>
      </c>
      <c r="H7" t="s">
        <v>158</v>
      </c>
      <c r="I7" t="s">
        <v>193</v>
      </c>
      <c r="J7" t="s">
        <v>83</v>
      </c>
      <c r="K7" t="s">
        <v>251</v>
      </c>
      <c r="L7" t="s">
        <v>58</v>
      </c>
      <c r="M7" t="s">
        <v>230</v>
      </c>
      <c r="N7" t="s">
        <v>207</v>
      </c>
      <c r="O7">
        <v>14.145283018867923</v>
      </c>
      <c r="P7">
        <v>2.0211213603118008</v>
      </c>
      <c r="Q7">
        <v>81000</v>
      </c>
      <c r="R7">
        <v>566897.14285714284</v>
      </c>
      <c r="S7">
        <v>0</v>
      </c>
      <c r="T7">
        <v>1145767.9245283017</v>
      </c>
      <c r="U7">
        <v>0</v>
      </c>
      <c r="W7">
        <v>0</v>
      </c>
      <c r="Y7">
        <v>1145767.9245283017</v>
      </c>
      <c r="Z7">
        <v>566897.14285714284</v>
      </c>
      <c r="AA7">
        <v>0</v>
      </c>
      <c r="AB7">
        <v>0</v>
      </c>
      <c r="AC7">
        <v>2.0211213603118008</v>
      </c>
      <c r="AD7">
        <v>0</v>
      </c>
      <c r="AE7">
        <v>1145767.9245283017</v>
      </c>
      <c r="AF7" t="s">
        <v>152</v>
      </c>
    </row>
    <row r="8" spans="1:32" x14ac:dyDescent="0.3">
      <c r="A8">
        <v>348</v>
      </c>
      <c r="B8">
        <v>2023</v>
      </c>
      <c r="C8" t="s">
        <v>151</v>
      </c>
      <c r="D8" t="s">
        <v>139</v>
      </c>
      <c r="E8">
        <v>31</v>
      </c>
      <c r="G8">
        <v>1510</v>
      </c>
      <c r="H8" t="s">
        <v>158</v>
      </c>
      <c r="I8" t="s">
        <v>193</v>
      </c>
      <c r="J8" t="s">
        <v>83</v>
      </c>
      <c r="K8" t="s">
        <v>251</v>
      </c>
      <c r="L8" t="s">
        <v>58</v>
      </c>
      <c r="M8" t="s">
        <v>230</v>
      </c>
      <c r="N8" t="s">
        <v>207</v>
      </c>
      <c r="O8">
        <v>14.145283018867923</v>
      </c>
      <c r="P8">
        <v>2.0211213603118008</v>
      </c>
      <c r="Q8">
        <v>81000</v>
      </c>
      <c r="R8">
        <v>566897.14285714284</v>
      </c>
      <c r="S8">
        <v>0</v>
      </c>
      <c r="T8">
        <v>1145767.9245283017</v>
      </c>
      <c r="U8">
        <v>0</v>
      </c>
      <c r="W8">
        <v>0</v>
      </c>
      <c r="Y8">
        <v>1145767.9245283017</v>
      </c>
      <c r="Z8">
        <v>566897.14285714284</v>
      </c>
      <c r="AA8">
        <v>0</v>
      </c>
      <c r="AB8">
        <v>0</v>
      </c>
      <c r="AC8">
        <v>2.0211213603118008</v>
      </c>
      <c r="AD8">
        <v>0</v>
      </c>
      <c r="AE8">
        <v>1145767.9245283017</v>
      </c>
      <c r="AF8" t="s">
        <v>152</v>
      </c>
    </row>
    <row r="9" spans="1:32" x14ac:dyDescent="0.3">
      <c r="A9">
        <v>347</v>
      </c>
      <c r="B9">
        <v>2023</v>
      </c>
      <c r="C9" t="s">
        <v>151</v>
      </c>
      <c r="D9" t="s">
        <v>139</v>
      </c>
      <c r="E9">
        <v>31</v>
      </c>
      <c r="G9">
        <v>1510</v>
      </c>
      <c r="H9" t="s">
        <v>158</v>
      </c>
      <c r="I9" t="s">
        <v>193</v>
      </c>
      <c r="J9" t="s">
        <v>83</v>
      </c>
      <c r="K9" t="s">
        <v>251</v>
      </c>
      <c r="L9" t="s">
        <v>58</v>
      </c>
      <c r="M9" t="s">
        <v>230</v>
      </c>
      <c r="N9" t="s">
        <v>207</v>
      </c>
      <c r="O9">
        <v>6.5179245283018874</v>
      </c>
      <c r="P9">
        <v>0.93130101896720252</v>
      </c>
      <c r="Q9">
        <v>81000</v>
      </c>
      <c r="R9">
        <v>566897.14285714284</v>
      </c>
      <c r="S9">
        <v>0</v>
      </c>
      <c r="T9">
        <v>527951.88679245289</v>
      </c>
      <c r="U9">
        <v>0</v>
      </c>
      <c r="W9">
        <v>0</v>
      </c>
      <c r="Y9">
        <v>527951.88679245289</v>
      </c>
      <c r="Z9">
        <v>566897.14285714284</v>
      </c>
      <c r="AA9">
        <v>0</v>
      </c>
      <c r="AB9">
        <v>0</v>
      </c>
      <c r="AC9">
        <v>0.93130101896720252</v>
      </c>
      <c r="AD9">
        <v>0</v>
      </c>
      <c r="AE9">
        <v>527951.88679245289</v>
      </c>
      <c r="AF9" t="s">
        <v>152</v>
      </c>
    </row>
    <row r="10" spans="1:32" x14ac:dyDescent="0.3">
      <c r="A10">
        <v>346</v>
      </c>
      <c r="B10">
        <v>2023</v>
      </c>
      <c r="C10" t="s">
        <v>151</v>
      </c>
      <c r="D10" t="s">
        <v>139</v>
      </c>
      <c r="E10">
        <v>31</v>
      </c>
      <c r="G10">
        <v>1510</v>
      </c>
      <c r="H10" t="s">
        <v>158</v>
      </c>
      <c r="I10" t="s">
        <v>193</v>
      </c>
      <c r="J10" t="s">
        <v>83</v>
      </c>
      <c r="K10" t="s">
        <v>251</v>
      </c>
      <c r="L10" t="s">
        <v>58</v>
      </c>
      <c r="M10" t="s">
        <v>230</v>
      </c>
      <c r="N10" t="s">
        <v>207</v>
      </c>
      <c r="O10">
        <v>13.729245283018869</v>
      </c>
      <c r="P10">
        <v>1.9616766144202777</v>
      </c>
      <c r="Q10">
        <v>81000</v>
      </c>
      <c r="R10">
        <v>566897.14285714284</v>
      </c>
      <c r="S10">
        <v>0</v>
      </c>
      <c r="T10">
        <v>1112068.8679245284</v>
      </c>
      <c r="U10">
        <v>0</v>
      </c>
      <c r="W10">
        <v>0</v>
      </c>
      <c r="Y10">
        <v>1112068.8679245284</v>
      </c>
      <c r="Z10">
        <v>566897.14285714284</v>
      </c>
      <c r="AA10">
        <v>0</v>
      </c>
      <c r="AB10">
        <v>0</v>
      </c>
      <c r="AC10">
        <v>1.9616766144202777</v>
      </c>
      <c r="AD10">
        <v>0</v>
      </c>
      <c r="AE10">
        <v>1112068.8679245284</v>
      </c>
      <c r="AF10" t="s">
        <v>152</v>
      </c>
    </row>
    <row r="11" spans="1:32" x14ac:dyDescent="0.3">
      <c r="A11">
        <v>345</v>
      </c>
      <c r="B11">
        <v>2023</v>
      </c>
      <c r="C11" t="s">
        <v>151</v>
      </c>
      <c r="D11" t="s">
        <v>139</v>
      </c>
      <c r="E11">
        <v>31</v>
      </c>
      <c r="G11">
        <v>1510</v>
      </c>
      <c r="H11" t="s">
        <v>158</v>
      </c>
      <c r="I11" t="s">
        <v>193</v>
      </c>
      <c r="J11" t="s">
        <v>83</v>
      </c>
      <c r="K11" t="s">
        <v>251</v>
      </c>
      <c r="L11" t="s">
        <v>58</v>
      </c>
      <c r="M11" t="s">
        <v>230</v>
      </c>
      <c r="N11" t="s">
        <v>207</v>
      </c>
      <c r="O11">
        <v>15.532075471698112</v>
      </c>
      <c r="P11">
        <v>2.2192705132835462</v>
      </c>
      <c r="Q11">
        <v>81000</v>
      </c>
      <c r="R11">
        <v>566897.14285714284</v>
      </c>
      <c r="S11">
        <v>0</v>
      </c>
      <c r="T11">
        <v>1258098.113207547</v>
      </c>
      <c r="U11">
        <v>0</v>
      </c>
      <c r="W11">
        <v>0</v>
      </c>
      <c r="Y11">
        <v>1258098.113207547</v>
      </c>
      <c r="Z11">
        <v>566897.14285714272</v>
      </c>
      <c r="AA11">
        <v>0</v>
      </c>
      <c r="AB11">
        <v>0</v>
      </c>
      <c r="AC11">
        <v>2.2192705132835462</v>
      </c>
      <c r="AD11">
        <v>0</v>
      </c>
      <c r="AE11">
        <v>1258098.113207547</v>
      </c>
      <c r="AF11" t="s">
        <v>152</v>
      </c>
    </row>
    <row r="12" spans="1:32" x14ac:dyDescent="0.3">
      <c r="A12">
        <v>344</v>
      </c>
      <c r="B12">
        <v>2023</v>
      </c>
      <c r="C12" t="s">
        <v>151</v>
      </c>
      <c r="D12" t="s">
        <v>139</v>
      </c>
      <c r="E12">
        <v>31</v>
      </c>
      <c r="G12">
        <v>1510</v>
      </c>
      <c r="H12" t="s">
        <v>158</v>
      </c>
      <c r="I12" t="s">
        <v>193</v>
      </c>
      <c r="J12" t="s">
        <v>83</v>
      </c>
      <c r="K12" t="s">
        <v>251</v>
      </c>
      <c r="L12" t="s">
        <v>58</v>
      </c>
      <c r="M12" t="s">
        <v>230</v>
      </c>
      <c r="N12" t="s">
        <v>207</v>
      </c>
      <c r="O12">
        <v>8.5981132075471702</v>
      </c>
      <c r="P12">
        <v>1.2285247484248203</v>
      </c>
      <c r="Q12">
        <v>81000</v>
      </c>
      <c r="R12">
        <v>566897.14285714284</v>
      </c>
      <c r="S12">
        <v>0</v>
      </c>
      <c r="T12">
        <v>696447.16981132084</v>
      </c>
      <c r="U12">
        <v>0</v>
      </c>
      <c r="W12">
        <v>0</v>
      </c>
      <c r="Y12">
        <v>696447.16981132084</v>
      </c>
      <c r="Z12">
        <v>566897.14285714284</v>
      </c>
      <c r="AA12">
        <v>0</v>
      </c>
      <c r="AB12">
        <v>0</v>
      </c>
      <c r="AC12">
        <v>1.2285247484248203</v>
      </c>
      <c r="AD12">
        <v>0</v>
      </c>
      <c r="AE12">
        <v>696447.16981132084</v>
      </c>
      <c r="AF12" t="s">
        <v>152</v>
      </c>
    </row>
    <row r="13" spans="1:32" x14ac:dyDescent="0.3">
      <c r="A13">
        <v>343</v>
      </c>
      <c r="B13">
        <v>2023</v>
      </c>
      <c r="C13" t="s">
        <v>151</v>
      </c>
      <c r="D13" t="s">
        <v>139</v>
      </c>
      <c r="E13">
        <v>31</v>
      </c>
      <c r="G13">
        <v>1510</v>
      </c>
      <c r="H13" t="s">
        <v>158</v>
      </c>
      <c r="I13" t="s">
        <v>193</v>
      </c>
      <c r="J13" t="s">
        <v>83</v>
      </c>
      <c r="K13" t="s">
        <v>251</v>
      </c>
      <c r="L13" t="s">
        <v>58</v>
      </c>
      <c r="M13" t="s">
        <v>230</v>
      </c>
      <c r="N13" t="s">
        <v>207</v>
      </c>
      <c r="O13">
        <v>5.9632075471698114</v>
      </c>
      <c r="P13">
        <v>0.85204135777850443</v>
      </c>
      <c r="Q13">
        <v>81000</v>
      </c>
      <c r="R13">
        <v>566897.14285714284</v>
      </c>
      <c r="S13">
        <v>0</v>
      </c>
      <c r="T13">
        <v>483019.8113207547</v>
      </c>
      <c r="U13">
        <v>0</v>
      </c>
      <c r="W13">
        <v>0</v>
      </c>
      <c r="Y13">
        <v>483019.8113207547</v>
      </c>
      <c r="Z13">
        <v>566897.14285714272</v>
      </c>
      <c r="AA13">
        <v>0</v>
      </c>
      <c r="AB13">
        <v>0</v>
      </c>
      <c r="AC13">
        <v>0.85204135777850443</v>
      </c>
      <c r="AD13">
        <v>0</v>
      </c>
      <c r="AE13">
        <v>483019.8113207547</v>
      </c>
      <c r="AF13" t="s">
        <v>152</v>
      </c>
    </row>
    <row r="14" spans="1:32" x14ac:dyDescent="0.3">
      <c r="A14">
        <v>342</v>
      </c>
      <c r="B14">
        <v>2023</v>
      </c>
      <c r="C14" t="s">
        <v>151</v>
      </c>
      <c r="D14" t="s">
        <v>139</v>
      </c>
      <c r="E14">
        <v>31</v>
      </c>
      <c r="G14">
        <v>1510</v>
      </c>
      <c r="H14" t="s">
        <v>158</v>
      </c>
      <c r="I14" t="s">
        <v>193</v>
      </c>
      <c r="J14" t="s">
        <v>83</v>
      </c>
      <c r="K14" t="s">
        <v>251</v>
      </c>
      <c r="L14" t="s">
        <v>58</v>
      </c>
      <c r="M14" t="s">
        <v>230</v>
      </c>
      <c r="N14" t="s">
        <v>207</v>
      </c>
      <c r="O14">
        <v>6.7952830188679245</v>
      </c>
      <c r="P14">
        <v>0.9709308495615514</v>
      </c>
      <c r="Q14">
        <v>81000</v>
      </c>
      <c r="R14">
        <v>566897.14285714284</v>
      </c>
      <c r="S14">
        <v>0</v>
      </c>
      <c r="T14">
        <v>550417.92452830193</v>
      </c>
      <c r="U14">
        <v>0</v>
      </c>
      <c r="W14">
        <v>0</v>
      </c>
      <c r="Y14">
        <v>550417.92452830193</v>
      </c>
      <c r="Z14">
        <v>566897.14285714296</v>
      </c>
      <c r="AA14">
        <v>0</v>
      </c>
      <c r="AB14">
        <v>0</v>
      </c>
      <c r="AC14">
        <v>0.9709308495615514</v>
      </c>
      <c r="AD14">
        <v>0</v>
      </c>
      <c r="AE14">
        <v>550417.92452830193</v>
      </c>
      <c r="AF14" t="s">
        <v>152</v>
      </c>
    </row>
    <row r="15" spans="1:32" x14ac:dyDescent="0.3">
      <c r="A15">
        <v>341</v>
      </c>
      <c r="B15">
        <v>2023</v>
      </c>
      <c r="C15" t="s">
        <v>151</v>
      </c>
      <c r="D15" t="s">
        <v>139</v>
      </c>
      <c r="E15">
        <v>31</v>
      </c>
      <c r="G15">
        <v>1510</v>
      </c>
      <c r="H15" t="s">
        <v>158</v>
      </c>
      <c r="I15" t="s">
        <v>193</v>
      </c>
      <c r="J15" t="s">
        <v>83</v>
      </c>
      <c r="K15" t="s">
        <v>251</v>
      </c>
      <c r="L15" t="s">
        <v>58</v>
      </c>
      <c r="M15" t="s">
        <v>230</v>
      </c>
      <c r="N15" t="s">
        <v>207</v>
      </c>
      <c r="O15">
        <v>5.2698113207547168</v>
      </c>
      <c r="P15">
        <v>0.75296678129263173</v>
      </c>
      <c r="Q15">
        <v>81000</v>
      </c>
      <c r="R15">
        <v>566897.14285714284</v>
      </c>
      <c r="S15">
        <v>0</v>
      </c>
      <c r="T15">
        <v>426854.71698113205</v>
      </c>
      <c r="U15">
        <v>0</v>
      </c>
      <c r="W15">
        <v>0</v>
      </c>
      <c r="Y15">
        <v>426854.71698113205</v>
      </c>
      <c r="Z15">
        <v>566897.14285714284</v>
      </c>
      <c r="AA15">
        <v>0</v>
      </c>
      <c r="AB15">
        <v>0</v>
      </c>
      <c r="AC15">
        <v>0.75296678129263173</v>
      </c>
      <c r="AD15">
        <v>0</v>
      </c>
      <c r="AE15">
        <v>426854.71698113205</v>
      </c>
      <c r="AF15" t="s">
        <v>152</v>
      </c>
    </row>
    <row r="16" spans="1:32" x14ac:dyDescent="0.3">
      <c r="A16">
        <v>340</v>
      </c>
      <c r="B16">
        <v>2023</v>
      </c>
      <c r="C16" t="s">
        <v>151</v>
      </c>
      <c r="D16" t="s">
        <v>139</v>
      </c>
      <c r="E16">
        <v>31</v>
      </c>
      <c r="G16">
        <v>1510</v>
      </c>
      <c r="H16" t="s">
        <v>158</v>
      </c>
      <c r="I16" t="s">
        <v>193</v>
      </c>
      <c r="J16" t="s">
        <v>83</v>
      </c>
      <c r="K16" t="s">
        <v>251</v>
      </c>
      <c r="L16" t="s">
        <v>58</v>
      </c>
      <c r="M16" t="s">
        <v>230</v>
      </c>
      <c r="N16" t="s">
        <v>207</v>
      </c>
      <c r="O16">
        <v>11.233018867924528</v>
      </c>
      <c r="P16">
        <v>1.6050081390711362</v>
      </c>
      <c r="Q16">
        <v>81000</v>
      </c>
      <c r="R16">
        <v>566897.14285714284</v>
      </c>
      <c r="S16">
        <v>0</v>
      </c>
      <c r="T16">
        <v>909874.52830188675</v>
      </c>
      <c r="U16">
        <v>0</v>
      </c>
      <c r="W16">
        <v>0</v>
      </c>
      <c r="Y16">
        <v>909874.52830188675</v>
      </c>
      <c r="Z16">
        <v>566897.14285714272</v>
      </c>
      <c r="AA16">
        <v>0</v>
      </c>
      <c r="AB16">
        <v>0</v>
      </c>
      <c r="AC16">
        <v>1.6050081390711362</v>
      </c>
      <c r="AD16">
        <v>0</v>
      </c>
      <c r="AE16">
        <v>909874.52830188663</v>
      </c>
      <c r="AF16" t="s">
        <v>152</v>
      </c>
    </row>
    <row r="17" spans="1:32" x14ac:dyDescent="0.3">
      <c r="A17">
        <v>339</v>
      </c>
      <c r="B17">
        <v>2023</v>
      </c>
      <c r="C17" t="s">
        <v>151</v>
      </c>
      <c r="D17" t="s">
        <v>139</v>
      </c>
      <c r="E17">
        <v>31</v>
      </c>
      <c r="G17">
        <v>1510</v>
      </c>
      <c r="H17" t="s">
        <v>158</v>
      </c>
      <c r="I17" t="s">
        <v>193</v>
      </c>
      <c r="J17" t="s">
        <v>83</v>
      </c>
      <c r="K17" t="s">
        <v>251</v>
      </c>
      <c r="L17" t="s">
        <v>58</v>
      </c>
      <c r="M17" t="s">
        <v>230</v>
      </c>
      <c r="N17" t="s">
        <v>207</v>
      </c>
      <c r="O17">
        <v>1.1094339622641509</v>
      </c>
      <c r="P17">
        <v>0.15851932237739616</v>
      </c>
      <c r="Q17">
        <v>81000</v>
      </c>
      <c r="R17">
        <v>566897.14285714284</v>
      </c>
      <c r="S17">
        <v>0</v>
      </c>
      <c r="T17">
        <v>89864.15094339622</v>
      </c>
      <c r="U17">
        <v>0</v>
      </c>
      <c r="W17">
        <v>0</v>
      </c>
      <c r="Y17">
        <v>89864.15094339622</v>
      </c>
      <c r="Z17">
        <v>566897.14285714272</v>
      </c>
      <c r="AA17">
        <v>0</v>
      </c>
      <c r="AB17">
        <v>0</v>
      </c>
      <c r="AC17">
        <v>0.15851932237739616</v>
      </c>
      <c r="AD17">
        <v>0</v>
      </c>
      <c r="AE17">
        <v>89864.150943396206</v>
      </c>
      <c r="AF17" t="s">
        <v>152</v>
      </c>
    </row>
    <row r="18" spans="1:32" x14ac:dyDescent="0.3">
      <c r="A18">
        <v>338</v>
      </c>
      <c r="B18">
        <v>2023</v>
      </c>
      <c r="C18" t="s">
        <v>151</v>
      </c>
      <c r="D18" t="s">
        <v>139</v>
      </c>
      <c r="E18">
        <v>31</v>
      </c>
      <c r="G18">
        <v>1510</v>
      </c>
      <c r="H18" t="s">
        <v>158</v>
      </c>
      <c r="I18" t="s">
        <v>193</v>
      </c>
      <c r="J18" t="s">
        <v>83</v>
      </c>
      <c r="K18" t="s">
        <v>251</v>
      </c>
      <c r="L18" t="s">
        <v>58</v>
      </c>
      <c r="M18" t="s">
        <v>230</v>
      </c>
      <c r="N18" t="s">
        <v>207</v>
      </c>
      <c r="O18">
        <v>7.0726415094339616</v>
      </c>
      <c r="P18">
        <v>1.0105606801559004</v>
      </c>
      <c r="Q18">
        <v>81000</v>
      </c>
      <c r="R18">
        <v>566897.14285714284</v>
      </c>
      <c r="S18">
        <v>0</v>
      </c>
      <c r="T18">
        <v>572883.96226415085</v>
      </c>
      <c r="U18">
        <v>0</v>
      </c>
      <c r="W18">
        <v>0</v>
      </c>
      <c r="Y18">
        <v>572883.96226415085</v>
      </c>
      <c r="Z18">
        <v>566897.14285714284</v>
      </c>
      <c r="AA18">
        <v>0</v>
      </c>
      <c r="AB18">
        <v>0</v>
      </c>
      <c r="AC18">
        <v>1.0105606801559004</v>
      </c>
      <c r="AD18">
        <v>0</v>
      </c>
      <c r="AE18">
        <v>572883.96226415085</v>
      </c>
      <c r="AF18" t="s">
        <v>152</v>
      </c>
    </row>
    <row r="19" spans="1:32" x14ac:dyDescent="0.3">
      <c r="A19">
        <v>337</v>
      </c>
      <c r="B19">
        <v>2023</v>
      </c>
      <c r="C19" t="s">
        <v>151</v>
      </c>
      <c r="D19" t="s">
        <v>139</v>
      </c>
      <c r="E19">
        <v>31</v>
      </c>
      <c r="G19">
        <v>1510</v>
      </c>
      <c r="H19" t="s">
        <v>158</v>
      </c>
      <c r="I19" t="s">
        <v>193</v>
      </c>
      <c r="J19" t="s">
        <v>83</v>
      </c>
      <c r="K19" t="s">
        <v>251</v>
      </c>
      <c r="L19" t="s">
        <v>58</v>
      </c>
      <c r="M19" t="s">
        <v>230</v>
      </c>
      <c r="N19" t="s">
        <v>207</v>
      </c>
      <c r="O19">
        <v>20.940566037735849</v>
      </c>
      <c r="P19">
        <v>2.9920522098733522</v>
      </c>
      <c r="Q19">
        <v>81000</v>
      </c>
      <c r="R19">
        <v>566897.14285714284</v>
      </c>
      <c r="S19">
        <v>0</v>
      </c>
      <c r="T19">
        <v>1696185.8490566039</v>
      </c>
      <c r="U19">
        <v>0</v>
      </c>
      <c r="W19">
        <v>0</v>
      </c>
      <c r="Y19">
        <v>1696185.8490566039</v>
      </c>
      <c r="Z19">
        <v>566897.14285714296</v>
      </c>
      <c r="AA19">
        <v>0</v>
      </c>
      <c r="AB19">
        <v>0</v>
      </c>
      <c r="AC19">
        <v>2.9920522098733522</v>
      </c>
      <c r="AD19">
        <v>0</v>
      </c>
      <c r="AE19">
        <v>1696185.8490566041</v>
      </c>
      <c r="AF19" t="s">
        <v>152</v>
      </c>
    </row>
    <row r="20" spans="1:32" x14ac:dyDescent="0.3">
      <c r="A20">
        <v>336</v>
      </c>
      <c r="B20">
        <v>2023</v>
      </c>
      <c r="C20" t="s">
        <v>151</v>
      </c>
      <c r="D20" t="s">
        <v>139</v>
      </c>
      <c r="E20">
        <v>30</v>
      </c>
      <c r="G20">
        <v>1510</v>
      </c>
      <c r="H20" t="s">
        <v>158</v>
      </c>
      <c r="I20" t="s">
        <v>193</v>
      </c>
      <c r="J20" t="s">
        <v>83</v>
      </c>
      <c r="K20" t="s">
        <v>251</v>
      </c>
      <c r="L20" t="s">
        <v>58</v>
      </c>
      <c r="M20" t="s">
        <v>230</v>
      </c>
      <c r="N20" t="s">
        <v>207</v>
      </c>
      <c r="O20">
        <v>16.364150943396226</v>
      </c>
      <c r="P20">
        <v>2.3381600050665932</v>
      </c>
      <c r="Q20">
        <v>78000</v>
      </c>
      <c r="R20">
        <v>545900.95238095231</v>
      </c>
      <c r="S20">
        <v>0</v>
      </c>
      <c r="T20">
        <v>1276403.7735849055</v>
      </c>
      <c r="U20">
        <v>0</v>
      </c>
      <c r="W20">
        <v>0</v>
      </c>
      <c r="Y20">
        <v>1276403.7735849055</v>
      </c>
      <c r="Z20">
        <v>545900.95238095231</v>
      </c>
      <c r="AA20">
        <v>0</v>
      </c>
      <c r="AB20">
        <v>0</v>
      </c>
      <c r="AC20">
        <v>2.3381600050665932</v>
      </c>
      <c r="AD20">
        <v>0</v>
      </c>
      <c r="AE20">
        <v>1276403.7735849055</v>
      </c>
      <c r="AF20" t="s">
        <v>152</v>
      </c>
    </row>
    <row r="21" spans="1:32" x14ac:dyDescent="0.3">
      <c r="A21">
        <v>335</v>
      </c>
      <c r="B21">
        <v>2023</v>
      </c>
      <c r="C21" t="s">
        <v>151</v>
      </c>
      <c r="D21" t="s">
        <v>139</v>
      </c>
      <c r="E21">
        <v>30</v>
      </c>
      <c r="G21">
        <v>1510</v>
      </c>
      <c r="H21" t="s">
        <v>158</v>
      </c>
      <c r="I21" t="s">
        <v>193</v>
      </c>
      <c r="J21" t="s">
        <v>83</v>
      </c>
      <c r="K21" t="s">
        <v>251</v>
      </c>
      <c r="L21" t="s">
        <v>58</v>
      </c>
      <c r="M21" t="s">
        <v>230</v>
      </c>
      <c r="N21" t="s">
        <v>207</v>
      </c>
      <c r="O21">
        <v>12.481132075471699</v>
      </c>
      <c r="P21">
        <v>1.7833423767457068</v>
      </c>
      <c r="Q21">
        <v>78000</v>
      </c>
      <c r="R21">
        <v>545900.95238095231</v>
      </c>
      <c r="S21">
        <v>0</v>
      </c>
      <c r="T21">
        <v>973528.30188679253</v>
      </c>
      <c r="U21">
        <v>0</v>
      </c>
      <c r="W21">
        <v>0</v>
      </c>
      <c r="Y21">
        <v>973528.30188679253</v>
      </c>
      <c r="Z21">
        <v>545900.95238095243</v>
      </c>
      <c r="AA21">
        <v>0</v>
      </c>
      <c r="AB21">
        <v>0</v>
      </c>
      <c r="AC21">
        <v>1.7833423767457068</v>
      </c>
      <c r="AD21">
        <v>0</v>
      </c>
      <c r="AE21">
        <v>973528.30188679264</v>
      </c>
      <c r="AF21" t="s">
        <v>152</v>
      </c>
    </row>
    <row r="22" spans="1:32" x14ac:dyDescent="0.3">
      <c r="A22">
        <v>334</v>
      </c>
      <c r="B22">
        <v>2023</v>
      </c>
      <c r="C22" t="s">
        <v>151</v>
      </c>
      <c r="D22" t="s">
        <v>139</v>
      </c>
      <c r="E22">
        <v>30</v>
      </c>
      <c r="G22">
        <v>1510</v>
      </c>
      <c r="H22" t="s">
        <v>158</v>
      </c>
      <c r="I22" t="s">
        <v>193</v>
      </c>
      <c r="J22" t="s">
        <v>83</v>
      </c>
      <c r="K22" t="s">
        <v>251</v>
      </c>
      <c r="L22" t="s">
        <v>58</v>
      </c>
      <c r="M22" t="s">
        <v>230</v>
      </c>
      <c r="N22" t="s">
        <v>207</v>
      </c>
      <c r="O22">
        <v>27.735849056603772</v>
      </c>
      <c r="P22">
        <v>3.9629830594349036</v>
      </c>
      <c r="Q22">
        <v>78000</v>
      </c>
      <c r="R22">
        <v>545900.95238095231</v>
      </c>
      <c r="S22">
        <v>0</v>
      </c>
      <c r="T22">
        <v>2163396.2264150945</v>
      </c>
      <c r="U22">
        <v>0</v>
      </c>
      <c r="W22">
        <v>0</v>
      </c>
      <c r="Y22">
        <v>2163396.2264150945</v>
      </c>
      <c r="Z22">
        <v>545900.95238095243</v>
      </c>
      <c r="AA22">
        <v>0</v>
      </c>
      <c r="AB22">
        <v>0</v>
      </c>
      <c r="AC22">
        <v>3.9629830594349036</v>
      </c>
      <c r="AD22">
        <v>0</v>
      </c>
      <c r="AE22">
        <v>2163396.2264150945</v>
      </c>
      <c r="AF22" t="s">
        <v>152</v>
      </c>
    </row>
    <row r="23" spans="1:32" x14ac:dyDescent="0.3">
      <c r="A23">
        <v>333</v>
      </c>
      <c r="B23">
        <v>2023</v>
      </c>
      <c r="C23" t="s">
        <v>151</v>
      </c>
      <c r="D23" t="s">
        <v>139</v>
      </c>
      <c r="E23">
        <v>27</v>
      </c>
      <c r="G23">
        <v>1510</v>
      </c>
      <c r="H23" t="s">
        <v>158</v>
      </c>
      <c r="I23" t="s">
        <v>193</v>
      </c>
      <c r="J23" t="s">
        <v>83</v>
      </c>
      <c r="K23" t="s">
        <v>251</v>
      </c>
      <c r="L23" t="s">
        <v>58</v>
      </c>
      <c r="M23" t="s">
        <v>230</v>
      </c>
      <c r="N23" t="s">
        <v>207</v>
      </c>
      <c r="O23">
        <v>26.210377358490565</v>
      </c>
      <c r="P23">
        <v>3.7450189911659839</v>
      </c>
      <c r="Q23">
        <v>74000</v>
      </c>
      <c r="R23">
        <v>517906.03174603172</v>
      </c>
      <c r="S23">
        <v>0</v>
      </c>
      <c r="T23">
        <v>1939567.9245283017</v>
      </c>
      <c r="U23">
        <v>0</v>
      </c>
      <c r="W23">
        <v>0</v>
      </c>
      <c r="Y23">
        <v>1939567.9245283017</v>
      </c>
      <c r="Z23">
        <v>517906.03174603172</v>
      </c>
      <c r="AA23">
        <v>0</v>
      </c>
      <c r="AB23">
        <v>0</v>
      </c>
      <c r="AC23">
        <v>3.7450189911659839</v>
      </c>
      <c r="AD23">
        <v>0</v>
      </c>
      <c r="AE23">
        <v>1939567.9245283017</v>
      </c>
      <c r="AF23" t="s">
        <v>152</v>
      </c>
    </row>
    <row r="24" spans="1:32" x14ac:dyDescent="0.3">
      <c r="A24">
        <v>332</v>
      </c>
      <c r="B24">
        <v>2023</v>
      </c>
      <c r="C24" t="s">
        <v>151</v>
      </c>
      <c r="D24" t="s">
        <v>139</v>
      </c>
      <c r="E24">
        <v>27</v>
      </c>
      <c r="G24">
        <v>1510</v>
      </c>
      <c r="H24" t="s">
        <v>158</v>
      </c>
      <c r="I24" t="s">
        <v>193</v>
      </c>
      <c r="J24" t="s">
        <v>83</v>
      </c>
      <c r="K24" t="s">
        <v>251</v>
      </c>
      <c r="L24" t="s">
        <v>58</v>
      </c>
      <c r="M24" t="s">
        <v>230</v>
      </c>
      <c r="N24" t="s">
        <v>207</v>
      </c>
      <c r="O24">
        <v>27.181132075471698</v>
      </c>
      <c r="P24">
        <v>3.8837233982462056</v>
      </c>
      <c r="Q24">
        <v>74000</v>
      </c>
      <c r="R24">
        <v>517906.03174603172</v>
      </c>
      <c r="S24">
        <v>0</v>
      </c>
      <c r="T24">
        <v>2011403.7735849055</v>
      </c>
      <c r="U24">
        <v>0</v>
      </c>
      <c r="W24">
        <v>0</v>
      </c>
      <c r="Y24">
        <v>2011403.7735849055</v>
      </c>
      <c r="Z24">
        <v>517906.03174603172</v>
      </c>
      <c r="AA24">
        <v>0</v>
      </c>
      <c r="AB24">
        <v>0</v>
      </c>
      <c r="AC24">
        <v>3.8837233982462056</v>
      </c>
      <c r="AD24">
        <v>0</v>
      </c>
      <c r="AE24">
        <v>2011403.7735849055</v>
      </c>
      <c r="AF24" t="s">
        <v>152</v>
      </c>
    </row>
    <row r="25" spans="1:32" x14ac:dyDescent="0.3">
      <c r="A25">
        <v>331</v>
      </c>
      <c r="B25">
        <v>2023</v>
      </c>
      <c r="C25" t="s">
        <v>151</v>
      </c>
      <c r="D25" t="s">
        <v>139</v>
      </c>
      <c r="E25">
        <v>27</v>
      </c>
      <c r="G25">
        <v>1510</v>
      </c>
      <c r="H25" t="s">
        <v>158</v>
      </c>
      <c r="I25" t="s">
        <v>193</v>
      </c>
      <c r="J25" t="s">
        <v>83</v>
      </c>
      <c r="K25" t="s">
        <v>251</v>
      </c>
      <c r="L25" t="s">
        <v>58</v>
      </c>
      <c r="M25" t="s">
        <v>230</v>
      </c>
      <c r="N25" t="s">
        <v>207</v>
      </c>
      <c r="O25">
        <v>21.77264150943396</v>
      </c>
      <c r="P25">
        <v>3.1109417016563992</v>
      </c>
      <c r="Q25">
        <v>74000</v>
      </c>
      <c r="R25">
        <v>517906.03174603172</v>
      </c>
      <c r="S25">
        <v>0</v>
      </c>
      <c r="T25">
        <v>1611175.471698113</v>
      </c>
      <c r="U25">
        <v>0</v>
      </c>
      <c r="W25">
        <v>0</v>
      </c>
      <c r="Y25">
        <v>1611175.471698113</v>
      </c>
      <c r="Z25">
        <v>517906.03174603172</v>
      </c>
      <c r="AA25">
        <v>0</v>
      </c>
      <c r="AB25">
        <v>0</v>
      </c>
      <c r="AC25">
        <v>3.1109417016563992</v>
      </c>
      <c r="AD25">
        <v>0</v>
      </c>
      <c r="AE25">
        <v>1611175.471698113</v>
      </c>
      <c r="AF25" t="s">
        <v>152</v>
      </c>
    </row>
    <row r="26" spans="1:32" x14ac:dyDescent="0.3">
      <c r="A26">
        <v>330</v>
      </c>
      <c r="B26">
        <v>2023</v>
      </c>
      <c r="C26" t="s">
        <v>151</v>
      </c>
      <c r="D26" t="s">
        <v>139</v>
      </c>
      <c r="E26">
        <v>27</v>
      </c>
      <c r="G26">
        <v>1510</v>
      </c>
      <c r="H26" t="s">
        <v>158</v>
      </c>
      <c r="I26" t="s">
        <v>193</v>
      </c>
      <c r="J26" t="s">
        <v>83</v>
      </c>
      <c r="K26" t="s">
        <v>251</v>
      </c>
      <c r="L26" t="s">
        <v>58</v>
      </c>
      <c r="M26" t="s">
        <v>230</v>
      </c>
      <c r="N26" t="s">
        <v>207</v>
      </c>
      <c r="O26">
        <v>25.378301886792453</v>
      </c>
      <c r="P26">
        <v>3.6261294993829369</v>
      </c>
      <c r="Q26">
        <v>74000</v>
      </c>
      <c r="R26">
        <v>517906.03174603172</v>
      </c>
      <c r="S26">
        <v>0</v>
      </c>
      <c r="T26">
        <v>1877994.3396226414</v>
      </c>
      <c r="U26">
        <v>0</v>
      </c>
      <c r="W26">
        <v>0</v>
      </c>
      <c r="Y26">
        <v>1877994.3396226414</v>
      </c>
      <c r="Z26">
        <v>517906.03174603172</v>
      </c>
      <c r="AA26">
        <v>0</v>
      </c>
      <c r="AB26">
        <v>0</v>
      </c>
      <c r="AC26">
        <v>3.6261294993829369</v>
      </c>
      <c r="AD26">
        <v>0</v>
      </c>
      <c r="AE26">
        <v>1877994.3396226414</v>
      </c>
      <c r="AF26" t="s">
        <v>152</v>
      </c>
    </row>
    <row r="27" spans="1:32" x14ac:dyDescent="0.3">
      <c r="A27">
        <v>329</v>
      </c>
      <c r="B27">
        <v>2023</v>
      </c>
      <c r="C27" t="s">
        <v>151</v>
      </c>
      <c r="D27" t="s">
        <v>139</v>
      </c>
      <c r="E27">
        <v>27</v>
      </c>
      <c r="G27">
        <v>1510</v>
      </c>
      <c r="H27" t="s">
        <v>158</v>
      </c>
      <c r="I27" t="s">
        <v>193</v>
      </c>
      <c r="J27" t="s">
        <v>83</v>
      </c>
      <c r="K27" t="s">
        <v>251</v>
      </c>
      <c r="L27" t="s">
        <v>58</v>
      </c>
      <c r="M27" t="s">
        <v>230</v>
      </c>
      <c r="N27" t="s">
        <v>207</v>
      </c>
      <c r="O27">
        <v>29.261320754716984</v>
      </c>
      <c r="P27">
        <v>4.1809471277038233</v>
      </c>
      <c r="Q27">
        <v>74000</v>
      </c>
      <c r="R27">
        <v>517906.03174603172</v>
      </c>
      <c r="S27">
        <v>0</v>
      </c>
      <c r="T27">
        <v>2165337.7358490569</v>
      </c>
      <c r="U27">
        <v>0</v>
      </c>
      <c r="W27">
        <v>0</v>
      </c>
      <c r="Y27">
        <v>2165337.7358490569</v>
      </c>
      <c r="Z27">
        <v>517906.03174603183</v>
      </c>
      <c r="AA27">
        <v>0</v>
      </c>
      <c r="AB27">
        <v>0</v>
      </c>
      <c r="AC27">
        <v>4.1809471277038233</v>
      </c>
      <c r="AD27">
        <v>0</v>
      </c>
      <c r="AE27">
        <v>2165337.7358490569</v>
      </c>
      <c r="AF27" t="s">
        <v>152</v>
      </c>
    </row>
    <row r="28" spans="1:32" x14ac:dyDescent="0.3">
      <c r="A28">
        <v>328</v>
      </c>
      <c r="B28">
        <v>2023</v>
      </c>
      <c r="C28" t="s">
        <v>151</v>
      </c>
      <c r="D28" t="s">
        <v>139</v>
      </c>
      <c r="E28">
        <v>27</v>
      </c>
      <c r="G28">
        <v>1510</v>
      </c>
      <c r="H28" t="s">
        <v>158</v>
      </c>
      <c r="I28" t="s">
        <v>193</v>
      </c>
      <c r="J28" t="s">
        <v>83</v>
      </c>
      <c r="K28" t="s">
        <v>251</v>
      </c>
      <c r="L28" t="s">
        <v>58</v>
      </c>
      <c r="M28" t="s">
        <v>230</v>
      </c>
      <c r="N28" t="s">
        <v>207</v>
      </c>
      <c r="O28">
        <v>4.5764150943396222</v>
      </c>
      <c r="P28">
        <v>0.65389220480675903</v>
      </c>
      <c r="Q28">
        <v>74000</v>
      </c>
      <c r="R28">
        <v>517906.03174603172</v>
      </c>
      <c r="S28">
        <v>0</v>
      </c>
      <c r="T28">
        <v>338654.71698113205</v>
      </c>
      <c r="U28">
        <v>0</v>
      </c>
      <c r="W28">
        <v>0</v>
      </c>
      <c r="Y28">
        <v>338654.71698113205</v>
      </c>
      <c r="Z28">
        <v>517906.03174603177</v>
      </c>
      <c r="AA28">
        <v>0</v>
      </c>
      <c r="AB28">
        <v>0</v>
      </c>
      <c r="AC28">
        <v>0.65389220480675903</v>
      </c>
      <c r="AD28">
        <v>0</v>
      </c>
      <c r="AE28">
        <v>338654.71698113205</v>
      </c>
      <c r="AF28" t="s">
        <v>152</v>
      </c>
    </row>
    <row r="29" spans="1:32" x14ac:dyDescent="0.3">
      <c r="A29">
        <v>327</v>
      </c>
      <c r="B29">
        <v>2023</v>
      </c>
      <c r="C29" t="s">
        <v>151</v>
      </c>
      <c r="D29" t="s">
        <v>139</v>
      </c>
      <c r="E29">
        <v>27</v>
      </c>
      <c r="G29">
        <v>1510</v>
      </c>
      <c r="H29" t="s">
        <v>158</v>
      </c>
      <c r="I29" t="s">
        <v>193</v>
      </c>
      <c r="J29" t="s">
        <v>83</v>
      </c>
      <c r="K29" t="s">
        <v>251</v>
      </c>
      <c r="L29" t="s">
        <v>58</v>
      </c>
      <c r="M29" t="s">
        <v>230</v>
      </c>
      <c r="N29" t="s">
        <v>207</v>
      </c>
      <c r="O29">
        <v>18.305660377358489</v>
      </c>
      <c r="P29">
        <v>2.6155688192270361</v>
      </c>
      <c r="Q29">
        <v>74000</v>
      </c>
      <c r="R29">
        <v>517906.03174603172</v>
      </c>
      <c r="S29">
        <v>0</v>
      </c>
      <c r="T29">
        <v>1354618.8679245282</v>
      </c>
      <c r="U29">
        <v>0</v>
      </c>
      <c r="W29">
        <v>0</v>
      </c>
      <c r="Y29">
        <v>1354618.8679245282</v>
      </c>
      <c r="Z29">
        <v>517906.03174603177</v>
      </c>
      <c r="AA29">
        <v>0</v>
      </c>
      <c r="AB29">
        <v>0</v>
      </c>
      <c r="AC29">
        <v>2.6155688192270361</v>
      </c>
      <c r="AD29">
        <v>0</v>
      </c>
      <c r="AE29">
        <v>1354618.8679245282</v>
      </c>
      <c r="AF29" t="s">
        <v>152</v>
      </c>
    </row>
    <row r="30" spans="1:32" x14ac:dyDescent="0.3">
      <c r="A30">
        <v>326</v>
      </c>
      <c r="B30">
        <v>2023</v>
      </c>
      <c r="C30" t="s">
        <v>151</v>
      </c>
      <c r="D30" t="s">
        <v>139</v>
      </c>
      <c r="E30">
        <v>27</v>
      </c>
      <c r="G30">
        <v>1510</v>
      </c>
      <c r="H30" t="s">
        <v>158</v>
      </c>
      <c r="I30" t="s">
        <v>193</v>
      </c>
      <c r="J30" t="s">
        <v>83</v>
      </c>
      <c r="K30" t="s">
        <v>251</v>
      </c>
      <c r="L30" t="s">
        <v>58</v>
      </c>
      <c r="M30" t="s">
        <v>230</v>
      </c>
      <c r="N30" t="s">
        <v>207</v>
      </c>
      <c r="O30">
        <v>4.1603773584905657</v>
      </c>
      <c r="P30">
        <v>0.59444745891523554</v>
      </c>
      <c r="Q30">
        <v>74000</v>
      </c>
      <c r="R30">
        <v>517906.03174603172</v>
      </c>
      <c r="S30">
        <v>0</v>
      </c>
      <c r="T30">
        <v>307867.92452830187</v>
      </c>
      <c r="U30">
        <v>0</v>
      </c>
      <c r="W30">
        <v>0</v>
      </c>
      <c r="Y30">
        <v>307867.92452830187</v>
      </c>
      <c r="Z30">
        <v>517906.03174603172</v>
      </c>
      <c r="AA30">
        <v>0</v>
      </c>
      <c r="AB30">
        <v>0</v>
      </c>
      <c r="AC30">
        <v>0.59444745891523554</v>
      </c>
      <c r="AD30">
        <v>0</v>
      </c>
      <c r="AE30">
        <v>307867.92452830187</v>
      </c>
      <c r="AF30" t="s">
        <v>152</v>
      </c>
    </row>
    <row r="31" spans="1:32" x14ac:dyDescent="0.3">
      <c r="A31">
        <v>325</v>
      </c>
      <c r="B31">
        <v>2023</v>
      </c>
      <c r="C31" t="s">
        <v>151</v>
      </c>
      <c r="D31" t="s">
        <v>139</v>
      </c>
      <c r="E31">
        <v>27</v>
      </c>
      <c r="G31">
        <v>1510</v>
      </c>
      <c r="H31" t="s">
        <v>158</v>
      </c>
      <c r="I31" t="s">
        <v>193</v>
      </c>
      <c r="J31" t="s">
        <v>83</v>
      </c>
      <c r="K31" t="s">
        <v>251</v>
      </c>
      <c r="L31" t="s">
        <v>58</v>
      </c>
      <c r="M31" t="s">
        <v>230</v>
      </c>
      <c r="N31" t="s">
        <v>207</v>
      </c>
      <c r="O31">
        <v>0.97075471698113203</v>
      </c>
      <c r="P31">
        <v>0.13870440708022164</v>
      </c>
      <c r="Q31">
        <v>74000</v>
      </c>
      <c r="R31">
        <v>517906.03174603172</v>
      </c>
      <c r="S31">
        <v>0</v>
      </c>
      <c r="T31">
        <v>71835.849056603765</v>
      </c>
      <c r="U31">
        <v>0</v>
      </c>
      <c r="W31">
        <v>0</v>
      </c>
      <c r="Y31">
        <v>71835.849056603765</v>
      </c>
      <c r="Z31">
        <v>517906.03174603166</v>
      </c>
      <c r="AA31">
        <v>0</v>
      </c>
      <c r="AB31">
        <v>0</v>
      </c>
      <c r="AC31">
        <v>0.13870440708022164</v>
      </c>
      <c r="AD31">
        <v>0</v>
      </c>
      <c r="AE31">
        <v>71835.849056603765</v>
      </c>
      <c r="AF31" t="s">
        <v>152</v>
      </c>
    </row>
    <row r="32" spans="1:32" x14ac:dyDescent="0.3">
      <c r="A32">
        <v>306</v>
      </c>
      <c r="B32">
        <v>2023</v>
      </c>
      <c r="C32" t="s">
        <v>151</v>
      </c>
      <c r="D32" t="s">
        <v>138</v>
      </c>
      <c r="E32">
        <v>18</v>
      </c>
      <c r="F32">
        <v>1175</v>
      </c>
      <c r="G32">
        <v>1510</v>
      </c>
      <c r="H32" t="s">
        <v>158</v>
      </c>
      <c r="I32" t="s">
        <v>193</v>
      </c>
      <c r="J32" t="s">
        <v>83</v>
      </c>
      <c r="K32" t="s">
        <v>251</v>
      </c>
      <c r="L32" t="s">
        <v>58</v>
      </c>
      <c r="M32" t="s">
        <v>230</v>
      </c>
      <c r="N32" t="s">
        <v>207</v>
      </c>
      <c r="O32">
        <v>23.852830188679246</v>
      </c>
      <c r="P32">
        <v>3.4081654311140177</v>
      </c>
      <c r="Q32">
        <v>79000</v>
      </c>
      <c r="R32">
        <v>552899.68253968249</v>
      </c>
      <c r="S32">
        <v>470.55292131036805</v>
      </c>
      <c r="T32">
        <v>1884373.5849056605</v>
      </c>
      <c r="U32">
        <v>1603.7221999197111</v>
      </c>
      <c r="W32">
        <v>0</v>
      </c>
      <c r="Y32">
        <v>1884373.5849056605</v>
      </c>
      <c r="Z32">
        <v>552899.68253968249</v>
      </c>
      <c r="AA32">
        <v>1603.7221999197111</v>
      </c>
      <c r="AB32">
        <v>470.55292131036811</v>
      </c>
      <c r="AC32">
        <v>3.4081654311140177</v>
      </c>
      <c r="AD32">
        <v>0</v>
      </c>
      <c r="AE32">
        <v>1884373.5849056605</v>
      </c>
      <c r="AF32" t="s">
        <v>152</v>
      </c>
    </row>
    <row r="33" spans="1:32" x14ac:dyDescent="0.3">
      <c r="A33">
        <v>305</v>
      </c>
      <c r="B33">
        <v>2023</v>
      </c>
      <c r="C33" t="s">
        <v>151</v>
      </c>
      <c r="D33" t="s">
        <v>138</v>
      </c>
      <c r="E33">
        <v>18</v>
      </c>
      <c r="F33">
        <v>1175</v>
      </c>
      <c r="G33">
        <v>1510</v>
      </c>
      <c r="H33" t="s">
        <v>158</v>
      </c>
      <c r="I33" t="s">
        <v>193</v>
      </c>
      <c r="J33" t="s">
        <v>83</v>
      </c>
      <c r="K33" t="s">
        <v>251</v>
      </c>
      <c r="L33" t="s">
        <v>58</v>
      </c>
      <c r="M33" t="s">
        <v>230</v>
      </c>
      <c r="N33" t="s">
        <v>207</v>
      </c>
      <c r="O33">
        <v>27.597169811320754</v>
      </c>
      <c r="P33">
        <v>3.9431681441377293</v>
      </c>
      <c r="Q33">
        <v>79000</v>
      </c>
      <c r="R33">
        <v>552899.68253968249</v>
      </c>
      <c r="S33">
        <v>470.55292131036805</v>
      </c>
      <c r="T33">
        <v>2180176.4150943398</v>
      </c>
      <c r="U33">
        <v>1855.4692894419914</v>
      </c>
      <c r="W33">
        <v>0</v>
      </c>
      <c r="Y33">
        <v>2180176.4150943398</v>
      </c>
      <c r="Z33">
        <v>552899.6825396826</v>
      </c>
      <c r="AA33">
        <v>1855.4692894419914</v>
      </c>
      <c r="AB33">
        <v>470.55292131036816</v>
      </c>
      <c r="AC33">
        <v>3.9431681441377293</v>
      </c>
      <c r="AD33">
        <v>0</v>
      </c>
      <c r="AE33">
        <v>2180176.4150943398</v>
      </c>
      <c r="AF33" t="s">
        <v>152</v>
      </c>
    </row>
    <row r="34" spans="1:32" x14ac:dyDescent="0.3">
      <c r="A34">
        <v>304</v>
      </c>
      <c r="B34">
        <v>2023</v>
      </c>
      <c r="C34" t="s">
        <v>151</v>
      </c>
      <c r="D34" t="s">
        <v>138</v>
      </c>
      <c r="E34">
        <v>18</v>
      </c>
      <c r="F34">
        <v>1175</v>
      </c>
      <c r="G34">
        <v>1510</v>
      </c>
      <c r="H34" t="s">
        <v>158</v>
      </c>
      <c r="I34" t="s">
        <v>193</v>
      </c>
      <c r="J34" t="s">
        <v>83</v>
      </c>
      <c r="K34" t="s">
        <v>251</v>
      </c>
      <c r="L34" t="s">
        <v>58</v>
      </c>
      <c r="M34" t="s">
        <v>230</v>
      </c>
      <c r="N34" t="s">
        <v>207</v>
      </c>
      <c r="O34">
        <v>30.232075471698117</v>
      </c>
      <c r="P34">
        <v>4.3196515347840458</v>
      </c>
      <c r="Q34">
        <v>79000</v>
      </c>
      <c r="R34">
        <v>552899.68253968249</v>
      </c>
      <c r="S34">
        <v>470.55292131036805</v>
      </c>
      <c r="T34">
        <v>2388333.9622641513</v>
      </c>
      <c r="U34">
        <v>2032.6246487354479</v>
      </c>
      <c r="W34">
        <v>0</v>
      </c>
      <c r="Y34">
        <v>2388333.9622641513</v>
      </c>
      <c r="Z34">
        <v>552899.68253968249</v>
      </c>
      <c r="AA34">
        <v>2032.6246487354479</v>
      </c>
      <c r="AB34">
        <v>470.55292131036811</v>
      </c>
      <c r="AC34">
        <v>4.3196515347840458</v>
      </c>
      <c r="AD34">
        <v>0</v>
      </c>
      <c r="AE34">
        <v>2388333.9622641513</v>
      </c>
      <c r="AF34" t="s">
        <v>152</v>
      </c>
    </row>
    <row r="35" spans="1:32" x14ac:dyDescent="0.3">
      <c r="A35">
        <v>303</v>
      </c>
      <c r="B35">
        <v>2023</v>
      </c>
      <c r="C35" t="s">
        <v>151</v>
      </c>
      <c r="D35" t="s">
        <v>138</v>
      </c>
      <c r="E35">
        <v>18</v>
      </c>
      <c r="F35">
        <v>1175</v>
      </c>
      <c r="G35">
        <v>1510</v>
      </c>
      <c r="H35" t="s">
        <v>158</v>
      </c>
      <c r="I35" t="s">
        <v>193</v>
      </c>
      <c r="J35" t="s">
        <v>83</v>
      </c>
      <c r="K35" t="s">
        <v>251</v>
      </c>
      <c r="L35" t="s">
        <v>58</v>
      </c>
      <c r="M35" t="s">
        <v>230</v>
      </c>
      <c r="N35" t="s">
        <v>207</v>
      </c>
      <c r="O35">
        <v>27.181132075471698</v>
      </c>
      <c r="P35">
        <v>3.8837233982462056</v>
      </c>
      <c r="Q35">
        <v>79000</v>
      </c>
      <c r="R35">
        <v>552899.68253968249</v>
      </c>
      <c r="S35">
        <v>470.55292131036805</v>
      </c>
      <c r="T35">
        <v>2147309.4339622641</v>
      </c>
      <c r="U35">
        <v>1827.4973906061823</v>
      </c>
      <c r="W35">
        <v>0</v>
      </c>
      <c r="Y35">
        <v>2147309.4339622641</v>
      </c>
      <c r="Z35">
        <v>552899.68253968249</v>
      </c>
      <c r="AA35">
        <v>1827.4973906061823</v>
      </c>
      <c r="AB35">
        <v>470.55292131036811</v>
      </c>
      <c r="AC35">
        <v>3.8837233982462056</v>
      </c>
      <c r="AD35">
        <v>0</v>
      </c>
      <c r="AE35">
        <v>2147309.4339622641</v>
      </c>
      <c r="AF35" t="s">
        <v>152</v>
      </c>
    </row>
    <row r="36" spans="1:32" x14ac:dyDescent="0.3">
      <c r="A36">
        <v>302</v>
      </c>
      <c r="B36">
        <v>2023</v>
      </c>
      <c r="C36" t="s">
        <v>151</v>
      </c>
      <c r="D36" t="s">
        <v>138</v>
      </c>
      <c r="E36">
        <v>18</v>
      </c>
      <c r="F36">
        <v>1175</v>
      </c>
      <c r="G36">
        <v>1510</v>
      </c>
      <c r="H36" t="s">
        <v>158</v>
      </c>
      <c r="I36" t="s">
        <v>193</v>
      </c>
      <c r="J36" t="s">
        <v>83</v>
      </c>
      <c r="K36" t="s">
        <v>251</v>
      </c>
      <c r="L36" t="s">
        <v>58</v>
      </c>
      <c r="M36" t="s">
        <v>230</v>
      </c>
      <c r="N36" t="s">
        <v>207</v>
      </c>
      <c r="O36">
        <v>29.122641509433961</v>
      </c>
      <c r="P36">
        <v>4.161132212406649</v>
      </c>
      <c r="Q36">
        <v>79000</v>
      </c>
      <c r="R36">
        <v>552899.68253968249</v>
      </c>
      <c r="S36">
        <v>470.55292131036805</v>
      </c>
      <c r="T36">
        <v>2300688.6792452829</v>
      </c>
      <c r="U36">
        <v>1958.0329185066237</v>
      </c>
      <c r="W36">
        <v>0</v>
      </c>
      <c r="Y36">
        <v>2300688.6792452829</v>
      </c>
      <c r="Z36">
        <v>552899.68253968249</v>
      </c>
      <c r="AA36">
        <v>1958.0329185066237</v>
      </c>
      <c r="AB36">
        <v>470.55292131036805</v>
      </c>
      <c r="AC36">
        <v>4.161132212406649</v>
      </c>
      <c r="AD36">
        <v>0</v>
      </c>
      <c r="AE36">
        <v>2300688.6792452829</v>
      </c>
      <c r="AF36" t="s">
        <v>152</v>
      </c>
    </row>
    <row r="37" spans="1:32" x14ac:dyDescent="0.3">
      <c r="A37">
        <v>301</v>
      </c>
      <c r="B37">
        <v>2023</v>
      </c>
      <c r="C37" t="s">
        <v>151</v>
      </c>
      <c r="D37" t="s">
        <v>138</v>
      </c>
      <c r="E37">
        <v>18</v>
      </c>
      <c r="F37">
        <v>1175</v>
      </c>
      <c r="G37">
        <v>1510</v>
      </c>
      <c r="H37" t="s">
        <v>158</v>
      </c>
      <c r="I37" t="s">
        <v>193</v>
      </c>
      <c r="J37" t="s">
        <v>83</v>
      </c>
      <c r="K37" t="s">
        <v>251</v>
      </c>
      <c r="L37" t="s">
        <v>58</v>
      </c>
      <c r="M37" t="s">
        <v>230</v>
      </c>
      <c r="N37" t="s">
        <v>207</v>
      </c>
      <c r="O37">
        <v>22.466037735849056</v>
      </c>
      <c r="P37">
        <v>3.2100162781422723</v>
      </c>
      <c r="Q37">
        <v>79000</v>
      </c>
      <c r="R37">
        <v>552899.68253968249</v>
      </c>
      <c r="S37">
        <v>470.55292131036805</v>
      </c>
      <c r="T37">
        <v>1774816.9811320754</v>
      </c>
      <c r="U37">
        <v>1510.4825371336813</v>
      </c>
      <c r="W37">
        <v>0</v>
      </c>
      <c r="Y37">
        <v>1774816.9811320754</v>
      </c>
      <c r="Z37">
        <v>552899.68253968249</v>
      </c>
      <c r="AA37">
        <v>1510.4825371336813</v>
      </c>
      <c r="AB37">
        <v>470.55292131036805</v>
      </c>
      <c r="AC37">
        <v>3.2100162781422723</v>
      </c>
      <c r="AD37">
        <v>0</v>
      </c>
      <c r="AE37">
        <v>1774816.9811320754</v>
      </c>
      <c r="AF37" t="s">
        <v>152</v>
      </c>
    </row>
    <row r="38" spans="1:32" x14ac:dyDescent="0.3">
      <c r="A38">
        <v>300</v>
      </c>
      <c r="B38">
        <v>2023</v>
      </c>
      <c r="C38" t="s">
        <v>151</v>
      </c>
      <c r="D38" t="s">
        <v>138</v>
      </c>
      <c r="E38">
        <v>18</v>
      </c>
      <c r="F38">
        <v>1175</v>
      </c>
      <c r="G38">
        <v>1510</v>
      </c>
      <c r="H38" t="s">
        <v>158</v>
      </c>
      <c r="I38" t="s">
        <v>193</v>
      </c>
      <c r="J38" t="s">
        <v>83</v>
      </c>
      <c r="K38" t="s">
        <v>251</v>
      </c>
      <c r="L38" t="s">
        <v>58</v>
      </c>
      <c r="M38" t="s">
        <v>230</v>
      </c>
      <c r="N38" t="s">
        <v>207</v>
      </c>
      <c r="O38">
        <v>3.189622641509434</v>
      </c>
      <c r="P38">
        <v>0.45574305183501396</v>
      </c>
      <c r="Q38">
        <v>79000</v>
      </c>
      <c r="R38">
        <v>552899.68253968249</v>
      </c>
      <c r="S38">
        <v>470.55292131036805</v>
      </c>
      <c r="T38">
        <v>251980.18867924527</v>
      </c>
      <c r="U38">
        <v>214.45122440786832</v>
      </c>
      <c r="W38">
        <v>0</v>
      </c>
      <c r="Y38">
        <v>251980.18867924527</v>
      </c>
      <c r="Z38">
        <v>552899.68253968249</v>
      </c>
      <c r="AA38">
        <v>214.45122440786832</v>
      </c>
      <c r="AB38">
        <v>470.55292131036811</v>
      </c>
      <c r="AC38">
        <v>0.45574305183501396</v>
      </c>
      <c r="AD38">
        <v>0</v>
      </c>
      <c r="AE38">
        <v>251980.18867924527</v>
      </c>
      <c r="AF38" t="s">
        <v>152</v>
      </c>
    </row>
    <row r="39" spans="1:32" x14ac:dyDescent="0.3">
      <c r="A39">
        <v>299</v>
      </c>
      <c r="B39">
        <v>2023</v>
      </c>
      <c r="C39" t="s">
        <v>151</v>
      </c>
      <c r="D39" t="s">
        <v>138</v>
      </c>
      <c r="E39">
        <v>18</v>
      </c>
      <c r="F39">
        <v>1175</v>
      </c>
      <c r="G39">
        <v>1510</v>
      </c>
      <c r="H39" t="s">
        <v>158</v>
      </c>
      <c r="I39" t="s">
        <v>193</v>
      </c>
      <c r="J39" t="s">
        <v>83</v>
      </c>
      <c r="K39" t="s">
        <v>251</v>
      </c>
      <c r="L39" t="s">
        <v>58</v>
      </c>
      <c r="M39" t="s">
        <v>230</v>
      </c>
      <c r="N39" t="s">
        <v>207</v>
      </c>
      <c r="O39">
        <v>28.429245283018869</v>
      </c>
      <c r="P39">
        <v>4.0620576359207767</v>
      </c>
      <c r="Q39">
        <v>79000</v>
      </c>
      <c r="R39">
        <v>552899.68253968249</v>
      </c>
      <c r="S39">
        <v>470.55292131036805</v>
      </c>
      <c r="T39">
        <v>2245910.3773584906</v>
      </c>
      <c r="U39">
        <v>1911.413087113609</v>
      </c>
      <c r="W39">
        <v>0</v>
      </c>
      <c r="Y39">
        <v>2245910.3773584906</v>
      </c>
      <c r="Z39">
        <v>552899.68253968249</v>
      </c>
      <c r="AA39">
        <v>1911.413087113609</v>
      </c>
      <c r="AB39">
        <v>470.55292131036805</v>
      </c>
      <c r="AC39">
        <v>4.0620576359207767</v>
      </c>
      <c r="AD39">
        <v>0</v>
      </c>
      <c r="AE39">
        <v>2245910.3773584906</v>
      </c>
      <c r="AF39" t="s">
        <v>152</v>
      </c>
    </row>
    <row r="40" spans="1:32" x14ac:dyDescent="0.3">
      <c r="A40">
        <v>298</v>
      </c>
      <c r="B40">
        <v>2023</v>
      </c>
      <c r="C40" t="s">
        <v>151</v>
      </c>
      <c r="D40" t="s">
        <v>138</v>
      </c>
      <c r="E40">
        <v>18</v>
      </c>
      <c r="F40">
        <v>1175</v>
      </c>
      <c r="G40">
        <v>1510</v>
      </c>
      <c r="H40" t="s">
        <v>158</v>
      </c>
      <c r="I40" t="s">
        <v>193</v>
      </c>
      <c r="J40" t="s">
        <v>83</v>
      </c>
      <c r="K40" t="s">
        <v>251</v>
      </c>
      <c r="L40" t="s">
        <v>58</v>
      </c>
      <c r="M40" t="s">
        <v>230</v>
      </c>
      <c r="N40" t="s">
        <v>207</v>
      </c>
      <c r="O40">
        <v>27.874528301886794</v>
      </c>
      <c r="P40">
        <v>3.9827979747320792</v>
      </c>
      <c r="Q40">
        <v>79000</v>
      </c>
      <c r="R40">
        <v>552899.68253968249</v>
      </c>
      <c r="S40">
        <v>470.55292131036805</v>
      </c>
      <c r="T40">
        <v>2202087.7358490569</v>
      </c>
      <c r="U40">
        <v>1874.1172219991972</v>
      </c>
      <c r="W40">
        <v>0</v>
      </c>
      <c r="Y40">
        <v>2202087.7358490569</v>
      </c>
      <c r="Z40">
        <v>552899.68253968249</v>
      </c>
      <c r="AA40">
        <v>1874.1172219991972</v>
      </c>
      <c r="AB40">
        <v>470.55292131036805</v>
      </c>
      <c r="AC40">
        <v>3.9827979747320792</v>
      </c>
      <c r="AD40">
        <v>0</v>
      </c>
      <c r="AE40">
        <v>2202087.7358490569</v>
      </c>
      <c r="AF40" t="s">
        <v>152</v>
      </c>
    </row>
    <row r="41" spans="1:32" x14ac:dyDescent="0.3">
      <c r="A41">
        <v>297</v>
      </c>
      <c r="B41">
        <v>2023</v>
      </c>
      <c r="C41" t="s">
        <v>151</v>
      </c>
      <c r="D41" t="s">
        <v>138</v>
      </c>
      <c r="E41">
        <v>18</v>
      </c>
      <c r="F41">
        <v>1175</v>
      </c>
      <c r="G41">
        <v>1510</v>
      </c>
      <c r="H41" t="s">
        <v>158</v>
      </c>
      <c r="I41" t="s">
        <v>193</v>
      </c>
      <c r="J41" t="s">
        <v>83</v>
      </c>
      <c r="K41" t="s">
        <v>251</v>
      </c>
      <c r="L41" t="s">
        <v>58</v>
      </c>
      <c r="M41" t="s">
        <v>230</v>
      </c>
      <c r="N41" t="s">
        <v>207</v>
      </c>
      <c r="O41">
        <v>4.1603773584905657</v>
      </c>
      <c r="P41">
        <v>0.59444745891523554</v>
      </c>
      <c r="Q41">
        <v>79000</v>
      </c>
      <c r="R41">
        <v>552899.68253968249</v>
      </c>
      <c r="S41">
        <v>470.55292131036805</v>
      </c>
      <c r="T41">
        <v>328669.8113207547</v>
      </c>
      <c r="U41">
        <v>279.71898835808912</v>
      </c>
      <c r="W41">
        <v>0</v>
      </c>
      <c r="Y41">
        <v>328669.8113207547</v>
      </c>
      <c r="Z41">
        <v>552899.68253968249</v>
      </c>
      <c r="AA41">
        <v>279.71898835808912</v>
      </c>
      <c r="AB41">
        <v>470.55292131036811</v>
      </c>
      <c r="AC41">
        <v>0.59444745891523554</v>
      </c>
      <c r="AD41">
        <v>0</v>
      </c>
      <c r="AE41">
        <v>328669.8113207547</v>
      </c>
      <c r="AF41" t="s">
        <v>152</v>
      </c>
    </row>
    <row r="42" spans="1:32" x14ac:dyDescent="0.3">
      <c r="A42">
        <v>296</v>
      </c>
      <c r="B42">
        <v>2023</v>
      </c>
      <c r="C42" t="s">
        <v>151</v>
      </c>
      <c r="D42" t="s">
        <v>138</v>
      </c>
      <c r="E42">
        <v>18</v>
      </c>
      <c r="F42">
        <v>1175</v>
      </c>
      <c r="G42">
        <v>1510</v>
      </c>
      <c r="H42" t="s">
        <v>158</v>
      </c>
      <c r="I42" t="s">
        <v>193</v>
      </c>
      <c r="J42" t="s">
        <v>83</v>
      </c>
      <c r="K42" t="s">
        <v>251</v>
      </c>
      <c r="L42" t="s">
        <v>58</v>
      </c>
      <c r="M42" t="s">
        <v>230</v>
      </c>
      <c r="N42" t="s">
        <v>207</v>
      </c>
      <c r="O42">
        <v>15.393396226415096</v>
      </c>
      <c r="P42">
        <v>2.1994555979863719</v>
      </c>
      <c r="Q42">
        <v>79000</v>
      </c>
      <c r="R42">
        <v>552899.68253968249</v>
      </c>
      <c r="S42">
        <v>470.55292131036805</v>
      </c>
      <c r="T42">
        <v>1216078.3018867925</v>
      </c>
      <c r="U42">
        <v>1034.9602569249298</v>
      </c>
      <c r="W42">
        <v>0</v>
      </c>
      <c r="Y42">
        <v>1216078.3018867925</v>
      </c>
      <c r="Z42">
        <v>552899.68253968249</v>
      </c>
      <c r="AA42">
        <v>1034.9602569249298</v>
      </c>
      <c r="AB42">
        <v>470.55292131036805</v>
      </c>
      <c r="AC42">
        <v>2.1994555979863719</v>
      </c>
      <c r="AD42">
        <v>0</v>
      </c>
      <c r="AE42">
        <v>1216078.3018867925</v>
      </c>
      <c r="AF42" t="s">
        <v>152</v>
      </c>
    </row>
    <row r="43" spans="1:32" x14ac:dyDescent="0.3">
      <c r="A43">
        <v>295</v>
      </c>
      <c r="B43">
        <v>2023</v>
      </c>
      <c r="C43" t="s">
        <v>151</v>
      </c>
      <c r="D43" t="s">
        <v>138</v>
      </c>
      <c r="E43">
        <v>18</v>
      </c>
      <c r="F43">
        <v>1175</v>
      </c>
      <c r="G43">
        <v>1510</v>
      </c>
      <c r="H43" t="s">
        <v>158</v>
      </c>
      <c r="I43" t="s">
        <v>193</v>
      </c>
      <c r="J43" t="s">
        <v>83</v>
      </c>
      <c r="K43" t="s">
        <v>251</v>
      </c>
      <c r="L43" t="s">
        <v>58</v>
      </c>
      <c r="M43" t="s">
        <v>230</v>
      </c>
      <c r="N43" t="s">
        <v>207</v>
      </c>
      <c r="O43">
        <v>23.298113207547171</v>
      </c>
      <c r="P43">
        <v>3.3289057699253193</v>
      </c>
      <c r="Q43">
        <v>79000</v>
      </c>
      <c r="R43">
        <v>552899.68253968249</v>
      </c>
      <c r="S43">
        <v>470.55292131036805</v>
      </c>
      <c r="T43">
        <v>1840550.9433962265</v>
      </c>
      <c r="U43">
        <v>1566.4263348052991</v>
      </c>
      <c r="W43">
        <v>0</v>
      </c>
      <c r="Y43">
        <v>1840550.9433962265</v>
      </c>
      <c r="Z43">
        <v>552899.68253968249</v>
      </c>
      <c r="AA43">
        <v>1566.4263348052991</v>
      </c>
      <c r="AB43">
        <v>470.55292131036811</v>
      </c>
      <c r="AC43">
        <v>3.3289057699253193</v>
      </c>
      <c r="AD43">
        <v>0</v>
      </c>
      <c r="AE43">
        <v>1840550.9433962263</v>
      </c>
      <c r="AF43" t="s">
        <v>152</v>
      </c>
    </row>
    <row r="44" spans="1:32" x14ac:dyDescent="0.3">
      <c r="A44">
        <v>294</v>
      </c>
      <c r="B44">
        <v>2023</v>
      </c>
      <c r="C44" t="s">
        <v>151</v>
      </c>
      <c r="D44" t="s">
        <v>138</v>
      </c>
      <c r="E44">
        <v>18</v>
      </c>
      <c r="F44">
        <v>1175</v>
      </c>
      <c r="G44">
        <v>1510</v>
      </c>
      <c r="H44" t="s">
        <v>158</v>
      </c>
      <c r="I44" t="s">
        <v>193</v>
      </c>
      <c r="J44" t="s">
        <v>83</v>
      </c>
      <c r="K44" t="s">
        <v>251</v>
      </c>
      <c r="L44" t="s">
        <v>58</v>
      </c>
      <c r="M44" t="s">
        <v>230</v>
      </c>
      <c r="N44" t="s">
        <v>207</v>
      </c>
      <c r="O44">
        <v>4.2990566037735851</v>
      </c>
      <c r="P44">
        <v>0.61426237421241014</v>
      </c>
      <c r="Q44">
        <v>79000</v>
      </c>
      <c r="R44">
        <v>552899.68253968249</v>
      </c>
      <c r="S44">
        <v>470.55292131036805</v>
      </c>
      <c r="T44">
        <v>339625.47169811325</v>
      </c>
      <c r="U44">
        <v>289.04295463669212</v>
      </c>
      <c r="W44">
        <v>0</v>
      </c>
      <c r="Y44">
        <v>339625.47169811325</v>
      </c>
      <c r="Z44">
        <v>552899.6825396826</v>
      </c>
      <c r="AA44">
        <v>289.04295463669212</v>
      </c>
      <c r="AB44">
        <v>470.55292131036811</v>
      </c>
      <c r="AC44">
        <v>0.61426237421241014</v>
      </c>
      <c r="AD44">
        <v>0</v>
      </c>
      <c r="AE44">
        <v>339625.47169811331</v>
      </c>
      <c r="AF44" t="s">
        <v>152</v>
      </c>
    </row>
    <row r="45" spans="1:32" x14ac:dyDescent="0.3">
      <c r="A45">
        <v>293</v>
      </c>
      <c r="B45">
        <v>2023</v>
      </c>
      <c r="C45" t="s">
        <v>151</v>
      </c>
      <c r="D45" t="s">
        <v>138</v>
      </c>
      <c r="E45">
        <v>18</v>
      </c>
      <c r="F45">
        <v>1175</v>
      </c>
      <c r="G45">
        <v>1510</v>
      </c>
      <c r="H45" t="s">
        <v>158</v>
      </c>
      <c r="I45" t="s">
        <v>193</v>
      </c>
      <c r="J45" t="s">
        <v>83</v>
      </c>
      <c r="K45" t="s">
        <v>251</v>
      </c>
      <c r="L45" t="s">
        <v>58</v>
      </c>
      <c r="M45" t="s">
        <v>230</v>
      </c>
      <c r="N45" t="s">
        <v>207</v>
      </c>
      <c r="O45">
        <v>11.09433962264151</v>
      </c>
      <c r="P45">
        <v>1.5851932237739617</v>
      </c>
      <c r="Q45">
        <v>79000</v>
      </c>
      <c r="R45">
        <v>552899.68253968249</v>
      </c>
      <c r="S45">
        <v>470.55292131036805</v>
      </c>
      <c r="T45">
        <v>876452.83018867928</v>
      </c>
      <c r="U45">
        <v>745.91730228823769</v>
      </c>
      <c r="W45">
        <v>0</v>
      </c>
      <c r="Y45">
        <v>876452.83018867928</v>
      </c>
      <c r="Z45">
        <v>552899.68253968249</v>
      </c>
      <c r="AA45">
        <v>745.91730228823769</v>
      </c>
      <c r="AB45">
        <v>470.55292131036811</v>
      </c>
      <c r="AC45">
        <v>1.5851932237739617</v>
      </c>
      <c r="AD45">
        <v>0</v>
      </c>
      <c r="AE45">
        <v>876452.83018867928</v>
      </c>
      <c r="AF45" t="s">
        <v>152</v>
      </c>
    </row>
    <row r="46" spans="1:32" x14ac:dyDescent="0.3">
      <c r="A46">
        <v>292</v>
      </c>
      <c r="B46">
        <v>2023</v>
      </c>
      <c r="C46" t="s">
        <v>151</v>
      </c>
      <c r="D46" t="s">
        <v>138</v>
      </c>
      <c r="E46">
        <v>18</v>
      </c>
      <c r="F46">
        <v>1175</v>
      </c>
      <c r="G46">
        <v>1510</v>
      </c>
      <c r="H46" t="s">
        <v>158</v>
      </c>
      <c r="I46" t="s">
        <v>193</v>
      </c>
      <c r="J46" t="s">
        <v>83</v>
      </c>
      <c r="K46" t="s">
        <v>251</v>
      </c>
      <c r="L46" t="s">
        <v>58</v>
      </c>
      <c r="M46" t="s">
        <v>230</v>
      </c>
      <c r="N46" t="s">
        <v>207</v>
      </c>
      <c r="O46">
        <v>12.758490566037736</v>
      </c>
      <c r="P46">
        <v>1.8229722073400558</v>
      </c>
      <c r="Q46">
        <v>79000</v>
      </c>
      <c r="R46">
        <v>552899.68253968249</v>
      </c>
      <c r="S46">
        <v>470.55292131036805</v>
      </c>
      <c r="T46">
        <v>1007920.7547169811</v>
      </c>
      <c r="U46">
        <v>857.8048976314733</v>
      </c>
      <c r="W46">
        <v>0</v>
      </c>
      <c r="Y46">
        <v>1007920.7547169811</v>
      </c>
      <c r="Z46">
        <v>552899.68253968249</v>
      </c>
      <c r="AA46">
        <v>857.8048976314733</v>
      </c>
      <c r="AB46">
        <v>470.55292131036811</v>
      </c>
      <c r="AC46">
        <v>1.8229722073400558</v>
      </c>
      <c r="AD46">
        <v>0</v>
      </c>
      <c r="AE46">
        <v>1007920.7547169811</v>
      </c>
      <c r="AF46" t="s">
        <v>152</v>
      </c>
    </row>
    <row r="47" spans="1:32" x14ac:dyDescent="0.3">
      <c r="A47">
        <v>291</v>
      </c>
      <c r="B47">
        <v>2023</v>
      </c>
      <c r="C47" t="s">
        <v>151</v>
      </c>
      <c r="D47" t="s">
        <v>138</v>
      </c>
      <c r="E47">
        <v>18</v>
      </c>
      <c r="F47">
        <v>1175</v>
      </c>
      <c r="G47">
        <v>1510</v>
      </c>
      <c r="H47" t="s">
        <v>158</v>
      </c>
      <c r="I47" t="s">
        <v>193</v>
      </c>
      <c r="J47" t="s">
        <v>83</v>
      </c>
      <c r="K47" t="s">
        <v>251</v>
      </c>
      <c r="L47" t="s">
        <v>58</v>
      </c>
      <c r="M47" t="s">
        <v>230</v>
      </c>
      <c r="N47" t="s">
        <v>207</v>
      </c>
      <c r="O47">
        <v>25.239622641509435</v>
      </c>
      <c r="P47">
        <v>3.6063145840857627</v>
      </c>
      <c r="Q47">
        <v>79000</v>
      </c>
      <c r="R47">
        <v>552899.68253968249</v>
      </c>
      <c r="S47">
        <v>470.55292131036805</v>
      </c>
      <c r="T47">
        <v>1993930.1886792453</v>
      </c>
      <c r="U47">
        <v>1696.9618627057407</v>
      </c>
      <c r="W47">
        <v>0</v>
      </c>
      <c r="Y47">
        <v>1993930.1886792453</v>
      </c>
      <c r="Z47">
        <v>552899.68253968249</v>
      </c>
      <c r="AA47">
        <v>1696.9618627057407</v>
      </c>
      <c r="AB47">
        <v>470.55292131036811</v>
      </c>
      <c r="AC47">
        <v>3.6063145840857627</v>
      </c>
      <c r="AD47">
        <v>0</v>
      </c>
      <c r="AE47">
        <v>1993930.1886792453</v>
      </c>
      <c r="AF47" t="s">
        <v>152</v>
      </c>
    </row>
    <row r="48" spans="1:32" x14ac:dyDescent="0.3">
      <c r="A48">
        <v>290</v>
      </c>
      <c r="B48">
        <v>2023</v>
      </c>
      <c r="C48" t="s">
        <v>151</v>
      </c>
      <c r="D48" t="s">
        <v>138</v>
      </c>
      <c r="E48">
        <v>18</v>
      </c>
      <c r="F48">
        <v>1175</v>
      </c>
      <c r="G48">
        <v>1510</v>
      </c>
      <c r="H48" t="s">
        <v>158</v>
      </c>
      <c r="I48" t="s">
        <v>193</v>
      </c>
      <c r="J48" t="s">
        <v>83</v>
      </c>
      <c r="K48" t="s">
        <v>251</v>
      </c>
      <c r="L48" t="s">
        <v>58</v>
      </c>
      <c r="M48" t="s">
        <v>230</v>
      </c>
      <c r="N48" t="s">
        <v>207</v>
      </c>
      <c r="O48">
        <v>26.487735849056605</v>
      </c>
      <c r="P48">
        <v>3.7846488217603338</v>
      </c>
      <c r="Q48">
        <v>79000</v>
      </c>
      <c r="R48">
        <v>552899.68253968249</v>
      </c>
      <c r="S48">
        <v>470.55292131036805</v>
      </c>
      <c r="T48">
        <v>2092531.1320754718</v>
      </c>
      <c r="U48">
        <v>1780.8775592131674</v>
      </c>
      <c r="W48">
        <v>0</v>
      </c>
      <c r="Y48">
        <v>2092531.1320754718</v>
      </c>
      <c r="Z48">
        <v>552899.68253968249</v>
      </c>
      <c r="AA48">
        <v>1780.8775592131674</v>
      </c>
      <c r="AB48">
        <v>470.55292131036799</v>
      </c>
      <c r="AC48">
        <v>3.7846488217603338</v>
      </c>
      <c r="AD48">
        <v>0</v>
      </c>
      <c r="AE48">
        <v>2092531.1320754718</v>
      </c>
      <c r="AF48" t="s">
        <v>152</v>
      </c>
    </row>
    <row r="49" spans="1:32" x14ac:dyDescent="0.3">
      <c r="A49">
        <v>289</v>
      </c>
      <c r="B49">
        <v>2023</v>
      </c>
      <c r="C49" t="s">
        <v>151</v>
      </c>
      <c r="D49" t="s">
        <v>138</v>
      </c>
      <c r="E49">
        <v>18</v>
      </c>
      <c r="F49">
        <v>1175</v>
      </c>
      <c r="G49">
        <v>1510</v>
      </c>
      <c r="H49" t="s">
        <v>158</v>
      </c>
      <c r="I49" t="s">
        <v>193</v>
      </c>
      <c r="J49" t="s">
        <v>83</v>
      </c>
      <c r="K49" t="s">
        <v>251</v>
      </c>
      <c r="L49" t="s">
        <v>58</v>
      </c>
      <c r="M49" t="s">
        <v>230</v>
      </c>
      <c r="N49" t="s">
        <v>207</v>
      </c>
      <c r="O49">
        <v>27.458490566037739</v>
      </c>
      <c r="P49">
        <v>3.9233532288405555</v>
      </c>
      <c r="Q49">
        <v>79000</v>
      </c>
      <c r="R49">
        <v>552899.68253968249</v>
      </c>
      <c r="S49">
        <v>470.55292131036805</v>
      </c>
      <c r="T49">
        <v>2169220.7547169812</v>
      </c>
      <c r="U49">
        <v>1846.1453231633882</v>
      </c>
      <c r="W49">
        <v>0</v>
      </c>
      <c r="Y49">
        <v>2169220.7547169812</v>
      </c>
      <c r="Z49">
        <v>552899.68253968249</v>
      </c>
      <c r="AA49">
        <v>1846.1453231633882</v>
      </c>
      <c r="AB49">
        <v>470.55292131036799</v>
      </c>
      <c r="AC49">
        <v>3.9233532288405555</v>
      </c>
      <c r="AD49">
        <v>0</v>
      </c>
      <c r="AE49">
        <v>2169220.7547169812</v>
      </c>
      <c r="AF49" t="s">
        <v>152</v>
      </c>
    </row>
    <row r="50" spans="1:32" x14ac:dyDescent="0.3">
      <c r="A50">
        <v>288</v>
      </c>
      <c r="B50">
        <v>2023</v>
      </c>
      <c r="C50" t="s">
        <v>151</v>
      </c>
      <c r="D50" t="s">
        <v>138</v>
      </c>
      <c r="E50">
        <v>18</v>
      </c>
      <c r="F50">
        <v>1175</v>
      </c>
      <c r="G50">
        <v>1510</v>
      </c>
      <c r="H50" t="s">
        <v>158</v>
      </c>
      <c r="I50" t="s">
        <v>193</v>
      </c>
      <c r="J50" t="s">
        <v>83</v>
      </c>
      <c r="K50" t="s">
        <v>251</v>
      </c>
      <c r="L50" t="s">
        <v>58</v>
      </c>
      <c r="M50" t="s">
        <v>230</v>
      </c>
      <c r="N50" t="s">
        <v>207</v>
      </c>
      <c r="O50">
        <v>25.378301886792453</v>
      </c>
      <c r="P50">
        <v>3.6261294993829369</v>
      </c>
      <c r="Q50">
        <v>79000</v>
      </c>
      <c r="R50">
        <v>552899.68253968249</v>
      </c>
      <c r="S50">
        <v>470.55292131036805</v>
      </c>
      <c r="T50">
        <v>2004885.8490566039</v>
      </c>
      <c r="U50">
        <v>1706.2858289843437</v>
      </c>
      <c r="W50">
        <v>0</v>
      </c>
      <c r="Y50">
        <v>2004885.8490566039</v>
      </c>
      <c r="Z50">
        <v>552899.6825396826</v>
      </c>
      <c r="AA50">
        <v>1706.2858289843437</v>
      </c>
      <c r="AB50">
        <v>470.55292131036811</v>
      </c>
      <c r="AC50">
        <v>3.6261294993829369</v>
      </c>
      <c r="AD50">
        <v>0</v>
      </c>
      <c r="AE50">
        <v>2004885.8490566041</v>
      </c>
      <c r="AF50" t="s">
        <v>152</v>
      </c>
    </row>
    <row r="51" spans="1:32" x14ac:dyDescent="0.3">
      <c r="A51">
        <v>287</v>
      </c>
      <c r="B51">
        <v>2023</v>
      </c>
      <c r="C51" t="s">
        <v>151</v>
      </c>
      <c r="D51" t="s">
        <v>138</v>
      </c>
      <c r="E51">
        <v>18</v>
      </c>
      <c r="F51">
        <v>1175</v>
      </c>
      <c r="G51">
        <v>1510</v>
      </c>
      <c r="H51" t="s">
        <v>158</v>
      </c>
      <c r="I51" t="s">
        <v>193</v>
      </c>
      <c r="J51" t="s">
        <v>83</v>
      </c>
      <c r="K51" t="s">
        <v>251</v>
      </c>
      <c r="L51" t="s">
        <v>58</v>
      </c>
      <c r="M51" t="s">
        <v>230</v>
      </c>
      <c r="N51" t="s">
        <v>207</v>
      </c>
      <c r="O51">
        <v>28.290566037735847</v>
      </c>
      <c r="P51">
        <v>4.0422427206236016</v>
      </c>
      <c r="Q51">
        <v>79000</v>
      </c>
      <c r="R51">
        <v>552899.68253968249</v>
      </c>
      <c r="S51">
        <v>470.55292131036805</v>
      </c>
      <c r="T51">
        <v>2234954.716981132</v>
      </c>
      <c r="U51">
        <v>1902.089120835006</v>
      </c>
      <c r="W51">
        <v>0</v>
      </c>
      <c r="Y51">
        <v>2234954.716981132</v>
      </c>
      <c r="Z51">
        <v>552899.6825396826</v>
      </c>
      <c r="AA51">
        <v>1902.089120835006</v>
      </c>
      <c r="AB51">
        <v>470.55292131036816</v>
      </c>
      <c r="AC51">
        <v>4.0422427206236016</v>
      </c>
      <c r="AD51">
        <v>0</v>
      </c>
      <c r="AE51">
        <v>2234954.716981132</v>
      </c>
      <c r="AF51" t="s">
        <v>152</v>
      </c>
    </row>
    <row r="52" spans="1:32" x14ac:dyDescent="0.3">
      <c r="A52">
        <v>286</v>
      </c>
      <c r="B52">
        <v>2023</v>
      </c>
      <c r="C52" t="s">
        <v>151</v>
      </c>
      <c r="D52" t="s">
        <v>138</v>
      </c>
      <c r="E52">
        <v>18</v>
      </c>
      <c r="F52">
        <v>1175</v>
      </c>
      <c r="G52">
        <v>1510</v>
      </c>
      <c r="H52" t="s">
        <v>158</v>
      </c>
      <c r="I52" t="s">
        <v>193</v>
      </c>
      <c r="J52" t="s">
        <v>83</v>
      </c>
      <c r="K52" t="s">
        <v>251</v>
      </c>
      <c r="L52" t="s">
        <v>58</v>
      </c>
      <c r="M52" t="s">
        <v>230</v>
      </c>
      <c r="N52" t="s">
        <v>207</v>
      </c>
      <c r="O52">
        <v>26.765094339622646</v>
      </c>
      <c r="P52">
        <v>3.8242786523546828</v>
      </c>
      <c r="Q52">
        <v>79000</v>
      </c>
      <c r="R52">
        <v>552899.68253968249</v>
      </c>
      <c r="S52">
        <v>470.55292131036805</v>
      </c>
      <c r="T52">
        <v>2114442.4528301889</v>
      </c>
      <c r="U52">
        <v>1799.5254917703735</v>
      </c>
      <c r="W52">
        <v>0</v>
      </c>
      <c r="Y52">
        <v>2114442.4528301889</v>
      </c>
      <c r="Z52">
        <v>552899.68253968249</v>
      </c>
      <c r="AA52">
        <v>1799.5254917703735</v>
      </c>
      <c r="AB52">
        <v>470.55292131036805</v>
      </c>
      <c r="AC52">
        <v>3.8242786523546828</v>
      </c>
      <c r="AD52">
        <v>0</v>
      </c>
      <c r="AE52">
        <v>2114442.4528301889</v>
      </c>
      <c r="AF52" t="s">
        <v>152</v>
      </c>
    </row>
    <row r="53" spans="1:32" x14ac:dyDescent="0.3">
      <c r="A53">
        <v>285</v>
      </c>
      <c r="B53">
        <v>2023</v>
      </c>
      <c r="C53" t="s">
        <v>151</v>
      </c>
      <c r="D53" t="s">
        <v>138</v>
      </c>
      <c r="E53">
        <v>18</v>
      </c>
      <c r="F53">
        <v>1175</v>
      </c>
      <c r="G53">
        <v>1510</v>
      </c>
      <c r="H53" t="s">
        <v>158</v>
      </c>
      <c r="I53" t="s">
        <v>193</v>
      </c>
      <c r="J53" t="s">
        <v>83</v>
      </c>
      <c r="K53" t="s">
        <v>251</v>
      </c>
      <c r="L53" t="s">
        <v>58</v>
      </c>
      <c r="M53" t="s">
        <v>230</v>
      </c>
      <c r="N53" t="s">
        <v>207</v>
      </c>
      <c r="O53">
        <v>28.706603773584909</v>
      </c>
      <c r="P53">
        <v>4.1016874665151262</v>
      </c>
      <c r="Q53">
        <v>79000</v>
      </c>
      <c r="R53">
        <v>552899.68253968249</v>
      </c>
      <c r="S53">
        <v>470.55292131036805</v>
      </c>
      <c r="T53">
        <v>2267821.6981132077</v>
      </c>
      <c r="U53">
        <v>1930.0610196708151</v>
      </c>
      <c r="W53">
        <v>0</v>
      </c>
      <c r="Y53">
        <v>2267821.6981132077</v>
      </c>
      <c r="Z53">
        <v>552899.68253968249</v>
      </c>
      <c r="AA53">
        <v>1930.0610196708151</v>
      </c>
      <c r="AB53">
        <v>470.55292131036805</v>
      </c>
      <c r="AC53">
        <v>4.1016874665151262</v>
      </c>
      <c r="AD53">
        <v>0</v>
      </c>
      <c r="AE53">
        <v>2267821.6981132077</v>
      </c>
      <c r="AF53" t="s">
        <v>152</v>
      </c>
    </row>
    <row r="54" spans="1:32" x14ac:dyDescent="0.3">
      <c r="A54">
        <v>284</v>
      </c>
      <c r="B54">
        <v>2023</v>
      </c>
      <c r="C54" t="s">
        <v>151</v>
      </c>
      <c r="D54" t="s">
        <v>138</v>
      </c>
      <c r="E54">
        <v>18</v>
      </c>
      <c r="F54">
        <v>1175</v>
      </c>
      <c r="G54">
        <v>1510</v>
      </c>
      <c r="H54" t="s">
        <v>158</v>
      </c>
      <c r="I54" t="s">
        <v>193</v>
      </c>
      <c r="J54" t="s">
        <v>83</v>
      </c>
      <c r="K54" t="s">
        <v>251</v>
      </c>
      <c r="L54" t="s">
        <v>58</v>
      </c>
      <c r="M54" t="s">
        <v>230</v>
      </c>
      <c r="N54" t="s">
        <v>207</v>
      </c>
      <c r="O54">
        <v>27.31981132075472</v>
      </c>
      <c r="P54">
        <v>3.9035383135433808</v>
      </c>
      <c r="Q54">
        <v>79000</v>
      </c>
      <c r="R54">
        <v>552899.68253968249</v>
      </c>
      <c r="S54">
        <v>470.55292131036805</v>
      </c>
      <c r="T54">
        <v>2158265.0943396231</v>
      </c>
      <c r="U54">
        <v>1836.8213568847857</v>
      </c>
      <c r="W54">
        <v>0</v>
      </c>
      <c r="Y54">
        <v>2158265.0943396231</v>
      </c>
      <c r="Z54">
        <v>552899.6825396826</v>
      </c>
      <c r="AA54">
        <v>1836.8213568847857</v>
      </c>
      <c r="AB54">
        <v>470.55292131036816</v>
      </c>
      <c r="AC54">
        <v>3.9035383135433808</v>
      </c>
      <c r="AD54">
        <v>0</v>
      </c>
      <c r="AE54">
        <v>2158265.0943396231</v>
      </c>
      <c r="AF54" t="s">
        <v>152</v>
      </c>
    </row>
    <row r="55" spans="1:32" x14ac:dyDescent="0.3">
      <c r="A55">
        <v>283</v>
      </c>
      <c r="B55">
        <v>2023</v>
      </c>
      <c r="C55" t="s">
        <v>151</v>
      </c>
      <c r="D55" t="s">
        <v>138</v>
      </c>
      <c r="E55">
        <v>18</v>
      </c>
      <c r="F55">
        <v>1175</v>
      </c>
      <c r="G55">
        <v>1510</v>
      </c>
      <c r="H55" t="s">
        <v>158</v>
      </c>
      <c r="I55" t="s">
        <v>193</v>
      </c>
      <c r="J55" t="s">
        <v>83</v>
      </c>
      <c r="K55" t="s">
        <v>251</v>
      </c>
      <c r="L55" t="s">
        <v>58</v>
      </c>
      <c r="M55" t="s">
        <v>230</v>
      </c>
      <c r="N55" t="s">
        <v>207</v>
      </c>
      <c r="O55">
        <v>14.977358490566038</v>
      </c>
      <c r="P55">
        <v>2.1400108520948482</v>
      </c>
      <c r="Q55">
        <v>79000</v>
      </c>
      <c r="R55">
        <v>552899.68253968249</v>
      </c>
      <c r="S55">
        <v>470.55292131036805</v>
      </c>
      <c r="T55">
        <v>1183211.3207547171</v>
      </c>
      <c r="U55">
        <v>1006.988358089121</v>
      </c>
      <c r="W55">
        <v>0</v>
      </c>
      <c r="Y55">
        <v>1183211.3207547171</v>
      </c>
      <c r="Z55">
        <v>552899.68253968249</v>
      </c>
      <c r="AA55">
        <v>1006.988358089121</v>
      </c>
      <c r="AB55">
        <v>470.55292131036816</v>
      </c>
      <c r="AC55">
        <v>2.1400108520948482</v>
      </c>
      <c r="AD55">
        <v>0</v>
      </c>
      <c r="AE55">
        <v>1183211.3207547169</v>
      </c>
      <c r="AF55" t="s">
        <v>152</v>
      </c>
    </row>
    <row r="56" spans="1:32" x14ac:dyDescent="0.3">
      <c r="A56">
        <v>282</v>
      </c>
      <c r="B56">
        <v>2023</v>
      </c>
      <c r="C56" t="s">
        <v>151</v>
      </c>
      <c r="D56" t="s">
        <v>138</v>
      </c>
      <c r="E56">
        <v>18</v>
      </c>
      <c r="F56">
        <v>1175</v>
      </c>
      <c r="G56">
        <v>1510</v>
      </c>
      <c r="H56" t="s">
        <v>158</v>
      </c>
      <c r="I56" t="s">
        <v>193</v>
      </c>
      <c r="J56" t="s">
        <v>83</v>
      </c>
      <c r="K56" t="s">
        <v>251</v>
      </c>
      <c r="L56" t="s">
        <v>58</v>
      </c>
      <c r="M56" t="s">
        <v>230</v>
      </c>
      <c r="N56" t="s">
        <v>207</v>
      </c>
      <c r="O56">
        <v>26.765094339622646</v>
      </c>
      <c r="P56">
        <v>3.8242786523546828</v>
      </c>
      <c r="Q56">
        <v>79000</v>
      </c>
      <c r="R56">
        <v>552899.68253968249</v>
      </c>
      <c r="S56">
        <v>470.55292131036805</v>
      </c>
      <c r="T56">
        <v>2114442.4528301889</v>
      </c>
      <c r="U56">
        <v>1799.5254917703735</v>
      </c>
      <c r="W56">
        <v>0</v>
      </c>
      <c r="Y56">
        <v>2114442.4528301889</v>
      </c>
      <c r="Z56">
        <v>552899.68253968249</v>
      </c>
      <c r="AA56">
        <v>1799.5254917703735</v>
      </c>
      <c r="AB56">
        <v>470.55292131036805</v>
      </c>
      <c r="AC56">
        <v>3.8242786523546828</v>
      </c>
      <c r="AD56">
        <v>0</v>
      </c>
      <c r="AE56">
        <v>2114442.4528301889</v>
      </c>
      <c r="AF56" t="s">
        <v>152</v>
      </c>
    </row>
    <row r="57" spans="1:32" x14ac:dyDescent="0.3">
      <c r="A57">
        <v>281</v>
      </c>
      <c r="B57">
        <v>2023</v>
      </c>
      <c r="C57" t="s">
        <v>151</v>
      </c>
      <c r="D57" t="s">
        <v>138</v>
      </c>
      <c r="E57">
        <v>18</v>
      </c>
      <c r="F57">
        <v>1175</v>
      </c>
      <c r="G57">
        <v>1510</v>
      </c>
      <c r="H57" t="s">
        <v>158</v>
      </c>
      <c r="I57" t="s">
        <v>193</v>
      </c>
      <c r="J57" t="s">
        <v>83</v>
      </c>
      <c r="K57" t="s">
        <v>251</v>
      </c>
      <c r="L57" t="s">
        <v>58</v>
      </c>
      <c r="M57" t="s">
        <v>230</v>
      </c>
      <c r="N57" t="s">
        <v>207</v>
      </c>
      <c r="O57">
        <v>26.626415094339624</v>
      </c>
      <c r="P57">
        <v>3.8044637370575081</v>
      </c>
      <c r="Q57">
        <v>79000</v>
      </c>
      <c r="R57">
        <v>552899.68253968249</v>
      </c>
      <c r="S57">
        <v>470.55292131036805</v>
      </c>
      <c r="T57">
        <v>2103486.7924528304</v>
      </c>
      <c r="U57">
        <v>1790.2015254917706</v>
      </c>
      <c r="W57">
        <v>0</v>
      </c>
      <c r="Y57">
        <v>2103486.7924528304</v>
      </c>
      <c r="Z57">
        <v>552899.68253968249</v>
      </c>
      <c r="AA57">
        <v>1790.2015254917706</v>
      </c>
      <c r="AB57">
        <v>470.55292131036811</v>
      </c>
      <c r="AC57">
        <v>3.8044637370575081</v>
      </c>
      <c r="AD57">
        <v>0</v>
      </c>
      <c r="AE57">
        <v>2103486.7924528304</v>
      </c>
      <c r="AF57" t="s">
        <v>152</v>
      </c>
    </row>
    <row r="58" spans="1:32" x14ac:dyDescent="0.3">
      <c r="A58">
        <v>280</v>
      </c>
      <c r="B58">
        <v>2023</v>
      </c>
      <c r="C58" t="s">
        <v>151</v>
      </c>
      <c r="D58" t="s">
        <v>138</v>
      </c>
      <c r="E58">
        <v>18</v>
      </c>
      <c r="F58">
        <v>1175</v>
      </c>
      <c r="G58">
        <v>1510</v>
      </c>
      <c r="H58" t="s">
        <v>158</v>
      </c>
      <c r="I58" t="s">
        <v>193</v>
      </c>
      <c r="J58" t="s">
        <v>83</v>
      </c>
      <c r="K58" t="s">
        <v>251</v>
      </c>
      <c r="L58" t="s">
        <v>58</v>
      </c>
      <c r="M58" t="s">
        <v>230</v>
      </c>
      <c r="N58" t="s">
        <v>207</v>
      </c>
      <c r="O58">
        <v>25.516981132075472</v>
      </c>
      <c r="P58">
        <v>3.6459444146801117</v>
      </c>
      <c r="Q58">
        <v>79000</v>
      </c>
      <c r="R58">
        <v>552899.68253968249</v>
      </c>
      <c r="S58">
        <v>470.55292131036805</v>
      </c>
      <c r="T58">
        <v>2015841.5094339622</v>
      </c>
      <c r="U58">
        <v>1715.6097952629466</v>
      </c>
      <c r="W58">
        <v>0</v>
      </c>
      <c r="Y58">
        <v>2015841.5094339622</v>
      </c>
      <c r="Z58">
        <v>552899.68253968249</v>
      </c>
      <c r="AA58">
        <v>1715.6097952629466</v>
      </c>
      <c r="AB58">
        <v>470.55292131036811</v>
      </c>
      <c r="AC58">
        <v>3.6459444146801117</v>
      </c>
      <c r="AD58">
        <v>0</v>
      </c>
      <c r="AE58">
        <v>2015841.5094339622</v>
      </c>
      <c r="AF58" t="s">
        <v>152</v>
      </c>
    </row>
    <row r="59" spans="1:32" x14ac:dyDescent="0.3">
      <c r="A59">
        <v>279</v>
      </c>
      <c r="B59">
        <v>2023</v>
      </c>
      <c r="C59" t="s">
        <v>151</v>
      </c>
      <c r="D59" t="s">
        <v>138</v>
      </c>
      <c r="E59">
        <v>18</v>
      </c>
      <c r="F59">
        <v>1175</v>
      </c>
      <c r="G59">
        <v>1510</v>
      </c>
      <c r="H59" t="s">
        <v>158</v>
      </c>
      <c r="I59" t="s">
        <v>193</v>
      </c>
      <c r="J59" t="s">
        <v>83</v>
      </c>
      <c r="K59" t="s">
        <v>251</v>
      </c>
      <c r="L59" t="s">
        <v>58</v>
      </c>
      <c r="M59" t="s">
        <v>230</v>
      </c>
      <c r="N59" t="s">
        <v>207</v>
      </c>
      <c r="O59">
        <v>25.239622641509435</v>
      </c>
      <c r="P59">
        <v>3.6063145840857627</v>
      </c>
      <c r="Q59">
        <v>79000</v>
      </c>
      <c r="R59">
        <v>552899.68253968249</v>
      </c>
      <c r="S59">
        <v>470.55292131036805</v>
      </c>
      <c r="T59">
        <v>1993930.1886792453</v>
      </c>
      <c r="U59">
        <v>1696.9618627057407</v>
      </c>
      <c r="W59">
        <v>0</v>
      </c>
      <c r="Y59">
        <v>1993930.1886792453</v>
      </c>
      <c r="Z59">
        <v>552899.68253968249</v>
      </c>
      <c r="AA59">
        <v>1696.9618627057407</v>
      </c>
      <c r="AB59">
        <v>470.55292131036811</v>
      </c>
      <c r="AC59">
        <v>3.6063145840857627</v>
      </c>
      <c r="AD59">
        <v>0</v>
      </c>
      <c r="AE59">
        <v>1993930.1886792453</v>
      </c>
      <c r="AF59" t="s">
        <v>152</v>
      </c>
    </row>
    <row r="60" spans="1:32" x14ac:dyDescent="0.3">
      <c r="A60">
        <v>278</v>
      </c>
      <c r="B60">
        <v>2023</v>
      </c>
      <c r="C60" t="s">
        <v>151</v>
      </c>
      <c r="D60" t="s">
        <v>138</v>
      </c>
      <c r="E60">
        <v>18</v>
      </c>
      <c r="F60">
        <v>1175</v>
      </c>
      <c r="G60">
        <v>1510</v>
      </c>
      <c r="H60" t="s">
        <v>158</v>
      </c>
      <c r="I60" t="s">
        <v>193</v>
      </c>
      <c r="J60" t="s">
        <v>83</v>
      </c>
      <c r="K60" t="s">
        <v>251</v>
      </c>
      <c r="L60" t="s">
        <v>58</v>
      </c>
      <c r="M60" t="s">
        <v>230</v>
      </c>
      <c r="N60" t="s">
        <v>207</v>
      </c>
      <c r="O60">
        <v>22.466037735849056</v>
      </c>
      <c r="P60">
        <v>3.2100162781422723</v>
      </c>
      <c r="Q60">
        <v>79000</v>
      </c>
      <c r="R60">
        <v>552899.68253968249</v>
      </c>
      <c r="S60">
        <v>470.55292131036805</v>
      </c>
      <c r="T60">
        <v>1774816.9811320754</v>
      </c>
      <c r="U60">
        <v>1510.4825371336813</v>
      </c>
      <c r="W60">
        <v>0</v>
      </c>
      <c r="Y60">
        <v>1774816.9811320754</v>
      </c>
      <c r="Z60">
        <v>552899.68253968249</v>
      </c>
      <c r="AA60">
        <v>1510.4825371336813</v>
      </c>
      <c r="AB60">
        <v>470.55292131036805</v>
      </c>
      <c r="AC60">
        <v>3.2100162781422723</v>
      </c>
      <c r="AD60">
        <v>0</v>
      </c>
      <c r="AE60">
        <v>1774816.9811320754</v>
      </c>
      <c r="AF60" t="s">
        <v>152</v>
      </c>
    </row>
    <row r="61" spans="1:32" x14ac:dyDescent="0.3">
      <c r="A61">
        <v>277</v>
      </c>
      <c r="B61">
        <v>2023</v>
      </c>
      <c r="C61" t="s">
        <v>151</v>
      </c>
      <c r="D61" t="s">
        <v>138</v>
      </c>
      <c r="E61">
        <v>18</v>
      </c>
      <c r="F61">
        <v>1175</v>
      </c>
      <c r="G61">
        <v>1510</v>
      </c>
      <c r="H61" t="s">
        <v>158</v>
      </c>
      <c r="I61" t="s">
        <v>193</v>
      </c>
      <c r="J61" t="s">
        <v>83</v>
      </c>
      <c r="K61" t="s">
        <v>251</v>
      </c>
      <c r="L61" t="s">
        <v>58</v>
      </c>
      <c r="M61" t="s">
        <v>230</v>
      </c>
      <c r="N61" t="s">
        <v>207</v>
      </c>
      <c r="O61">
        <v>15.254716981132075</v>
      </c>
      <c r="P61">
        <v>2.1796406826891972</v>
      </c>
      <c r="Q61">
        <v>79000</v>
      </c>
      <c r="R61">
        <v>552899.68253968249</v>
      </c>
      <c r="S61">
        <v>470.55292131036805</v>
      </c>
      <c r="T61">
        <v>1205122.641509434</v>
      </c>
      <c r="U61">
        <v>1025.6362906463269</v>
      </c>
      <c r="W61">
        <v>0</v>
      </c>
      <c r="Y61">
        <v>1205122.641509434</v>
      </c>
      <c r="Z61">
        <v>552899.68253968249</v>
      </c>
      <c r="AA61">
        <v>1025.6362906463269</v>
      </c>
      <c r="AB61">
        <v>470.55292131036811</v>
      </c>
      <c r="AC61">
        <v>2.1796406826891972</v>
      </c>
      <c r="AD61">
        <v>0</v>
      </c>
      <c r="AE61">
        <v>1205122.641509434</v>
      </c>
      <c r="AF61" t="s">
        <v>152</v>
      </c>
    </row>
    <row r="62" spans="1:32" x14ac:dyDescent="0.3">
      <c r="A62">
        <v>276</v>
      </c>
      <c r="B62">
        <v>2023</v>
      </c>
      <c r="C62" t="s">
        <v>151</v>
      </c>
      <c r="D62" t="s">
        <v>138</v>
      </c>
      <c r="E62">
        <v>18</v>
      </c>
      <c r="F62">
        <v>1175</v>
      </c>
      <c r="G62">
        <v>1510</v>
      </c>
      <c r="H62" t="s">
        <v>158</v>
      </c>
      <c r="I62" t="s">
        <v>193</v>
      </c>
      <c r="J62" t="s">
        <v>83</v>
      </c>
      <c r="K62" t="s">
        <v>251</v>
      </c>
      <c r="L62" t="s">
        <v>58</v>
      </c>
      <c r="M62" t="s">
        <v>230</v>
      </c>
      <c r="N62" t="s">
        <v>207</v>
      </c>
      <c r="O62">
        <v>23.714150943396227</v>
      </c>
      <c r="P62">
        <v>3.388350515816843</v>
      </c>
      <c r="Q62">
        <v>79000</v>
      </c>
      <c r="R62">
        <v>552899.68253968249</v>
      </c>
      <c r="S62">
        <v>470.55292131036805</v>
      </c>
      <c r="T62">
        <v>1873417.9245283019</v>
      </c>
      <c r="U62">
        <v>1594.3982336411079</v>
      </c>
      <c r="W62">
        <v>0</v>
      </c>
      <c r="Y62">
        <v>1873417.9245283019</v>
      </c>
      <c r="Z62">
        <v>552899.68253968249</v>
      </c>
      <c r="AA62">
        <v>1594.3982336411079</v>
      </c>
      <c r="AB62">
        <v>470.55292131036805</v>
      </c>
      <c r="AC62">
        <v>3.388350515816843</v>
      </c>
      <c r="AD62">
        <v>0</v>
      </c>
      <c r="AE62">
        <v>1873417.9245283019</v>
      </c>
      <c r="AF62" t="s">
        <v>152</v>
      </c>
    </row>
    <row r="63" spans="1:32" x14ac:dyDescent="0.3">
      <c r="A63">
        <v>275</v>
      </c>
      <c r="B63">
        <v>2023</v>
      </c>
      <c r="C63" t="s">
        <v>151</v>
      </c>
      <c r="D63" t="s">
        <v>138</v>
      </c>
      <c r="E63">
        <v>18</v>
      </c>
      <c r="F63">
        <v>1175</v>
      </c>
      <c r="G63">
        <v>1510</v>
      </c>
      <c r="H63" t="s">
        <v>158</v>
      </c>
      <c r="I63" t="s">
        <v>193</v>
      </c>
      <c r="J63" t="s">
        <v>83</v>
      </c>
      <c r="K63" t="s">
        <v>251</v>
      </c>
      <c r="L63" t="s">
        <v>58</v>
      </c>
      <c r="M63" t="s">
        <v>230</v>
      </c>
      <c r="N63" t="s">
        <v>207</v>
      </c>
      <c r="O63">
        <v>7.211320754716982</v>
      </c>
      <c r="P63">
        <v>1.0303755954530751</v>
      </c>
      <c r="Q63">
        <v>79000</v>
      </c>
      <c r="R63">
        <v>552899.68253968249</v>
      </c>
      <c r="S63">
        <v>470.55292131036805</v>
      </c>
      <c r="T63">
        <v>569694.33962264156</v>
      </c>
      <c r="U63">
        <v>484.84624648735451</v>
      </c>
      <c r="W63">
        <v>0</v>
      </c>
      <c r="Y63">
        <v>569694.33962264156</v>
      </c>
      <c r="Z63">
        <v>552899.68253968249</v>
      </c>
      <c r="AA63">
        <v>484.84624648735451</v>
      </c>
      <c r="AB63">
        <v>470.55292131036811</v>
      </c>
      <c r="AC63">
        <v>1.0303755954530751</v>
      </c>
      <c r="AD63">
        <v>0</v>
      </c>
      <c r="AE63">
        <v>569694.33962264156</v>
      </c>
      <c r="AF63" t="s">
        <v>152</v>
      </c>
    </row>
    <row r="64" spans="1:32" x14ac:dyDescent="0.3">
      <c r="A64">
        <v>274</v>
      </c>
      <c r="B64">
        <v>2023</v>
      </c>
      <c r="C64" t="s">
        <v>151</v>
      </c>
      <c r="D64" t="s">
        <v>138</v>
      </c>
      <c r="E64">
        <v>17</v>
      </c>
      <c r="F64">
        <v>1175</v>
      </c>
      <c r="G64">
        <v>1510</v>
      </c>
      <c r="H64" t="s">
        <v>158</v>
      </c>
      <c r="I64" t="s">
        <v>193</v>
      </c>
      <c r="J64" t="s">
        <v>83</v>
      </c>
      <c r="K64" t="s">
        <v>251</v>
      </c>
      <c r="L64" t="s">
        <v>58</v>
      </c>
      <c r="M64" t="s">
        <v>230</v>
      </c>
      <c r="N64" t="s">
        <v>207</v>
      </c>
      <c r="O64">
        <v>15.670754716981133</v>
      </c>
      <c r="P64">
        <v>2.2390854285807209</v>
      </c>
      <c r="Q64">
        <v>82000</v>
      </c>
      <c r="R64">
        <v>573895.8730158729</v>
      </c>
      <c r="S64">
        <v>488.42201958797693</v>
      </c>
      <c r="T64">
        <v>1285001.8867924528</v>
      </c>
      <c r="U64">
        <v>1093.6186270574067</v>
      </c>
      <c r="W64">
        <v>0</v>
      </c>
      <c r="Y64">
        <v>1285001.8867924528</v>
      </c>
      <c r="Z64">
        <v>573895.8730158729</v>
      </c>
      <c r="AA64">
        <v>1093.6186270574067</v>
      </c>
      <c r="AB64">
        <v>488.42201958797699</v>
      </c>
      <c r="AC64">
        <v>2.2390854285807209</v>
      </c>
      <c r="AD64">
        <v>0</v>
      </c>
      <c r="AE64">
        <v>1285001.8867924528</v>
      </c>
      <c r="AF64" t="s">
        <v>152</v>
      </c>
    </row>
    <row r="65" spans="1:32" x14ac:dyDescent="0.3">
      <c r="A65">
        <v>273</v>
      </c>
      <c r="B65">
        <v>2023</v>
      </c>
      <c r="C65" t="s">
        <v>151</v>
      </c>
      <c r="D65" t="s">
        <v>138</v>
      </c>
      <c r="E65">
        <v>17</v>
      </c>
      <c r="F65">
        <v>1175</v>
      </c>
      <c r="G65">
        <v>1510</v>
      </c>
      <c r="H65" t="s">
        <v>158</v>
      </c>
      <c r="I65" t="s">
        <v>193</v>
      </c>
      <c r="J65" t="s">
        <v>83</v>
      </c>
      <c r="K65" t="s">
        <v>251</v>
      </c>
      <c r="L65" t="s">
        <v>58</v>
      </c>
      <c r="M65" t="s">
        <v>230</v>
      </c>
      <c r="N65" t="s">
        <v>207</v>
      </c>
      <c r="O65">
        <v>23.991509433962264</v>
      </c>
      <c r="P65">
        <v>3.4279803464111915</v>
      </c>
      <c r="Q65">
        <v>82000</v>
      </c>
      <c r="R65">
        <v>573895.8730158729</v>
      </c>
      <c r="S65">
        <v>488.42201958797693</v>
      </c>
      <c r="T65">
        <v>1967303.7735849055</v>
      </c>
      <c r="U65">
        <v>1674.3010839020474</v>
      </c>
      <c r="W65">
        <v>0</v>
      </c>
      <c r="Y65">
        <v>1967303.7735849055</v>
      </c>
      <c r="Z65">
        <v>573895.87301587302</v>
      </c>
      <c r="AA65">
        <v>1674.3010839020474</v>
      </c>
      <c r="AB65">
        <v>488.42201958797705</v>
      </c>
      <c r="AC65">
        <v>3.4279803464111915</v>
      </c>
      <c r="AD65">
        <v>0</v>
      </c>
      <c r="AE65">
        <v>1967303.7735849055</v>
      </c>
      <c r="AF65" t="s">
        <v>152</v>
      </c>
    </row>
    <row r="66" spans="1:32" x14ac:dyDescent="0.3">
      <c r="A66">
        <v>272</v>
      </c>
      <c r="B66">
        <v>2023</v>
      </c>
      <c r="C66" t="s">
        <v>151</v>
      </c>
      <c r="D66" t="s">
        <v>138</v>
      </c>
      <c r="E66">
        <v>17</v>
      </c>
      <c r="F66">
        <v>1175</v>
      </c>
      <c r="G66">
        <v>1510</v>
      </c>
      <c r="H66" t="s">
        <v>158</v>
      </c>
      <c r="I66" t="s">
        <v>193</v>
      </c>
      <c r="J66" t="s">
        <v>83</v>
      </c>
      <c r="K66" t="s">
        <v>251</v>
      </c>
      <c r="L66" t="s">
        <v>58</v>
      </c>
      <c r="M66" t="s">
        <v>230</v>
      </c>
      <c r="N66" t="s">
        <v>207</v>
      </c>
      <c r="O66">
        <v>38.136792452830186</v>
      </c>
      <c r="P66">
        <v>5.4491017067229919</v>
      </c>
      <c r="Q66">
        <v>82000</v>
      </c>
      <c r="R66">
        <v>573895.8730158729</v>
      </c>
      <c r="S66">
        <v>488.42201958797693</v>
      </c>
      <c r="T66">
        <v>3127216.9811320752</v>
      </c>
      <c r="U66">
        <v>2661.4612605379361</v>
      </c>
      <c r="W66">
        <v>0</v>
      </c>
      <c r="Y66">
        <v>3127216.9811320752</v>
      </c>
      <c r="Z66">
        <v>573895.87301587302</v>
      </c>
      <c r="AA66">
        <v>2661.4612605379361</v>
      </c>
      <c r="AB66">
        <v>488.42201958797699</v>
      </c>
      <c r="AC66">
        <v>5.4491017067229919</v>
      </c>
      <c r="AD66">
        <v>0</v>
      </c>
      <c r="AE66">
        <v>3127216.9811320752</v>
      </c>
      <c r="AF66" t="s">
        <v>152</v>
      </c>
    </row>
    <row r="67" spans="1:32" x14ac:dyDescent="0.3">
      <c r="A67">
        <v>271</v>
      </c>
      <c r="B67">
        <v>2023</v>
      </c>
      <c r="C67" t="s">
        <v>151</v>
      </c>
      <c r="D67" t="s">
        <v>138</v>
      </c>
      <c r="E67">
        <v>17</v>
      </c>
      <c r="F67">
        <v>1175</v>
      </c>
      <c r="G67">
        <v>1510</v>
      </c>
      <c r="H67" t="s">
        <v>158</v>
      </c>
      <c r="I67" t="s">
        <v>193</v>
      </c>
      <c r="J67" t="s">
        <v>83</v>
      </c>
      <c r="K67" t="s">
        <v>251</v>
      </c>
      <c r="L67" t="s">
        <v>58</v>
      </c>
      <c r="M67" t="s">
        <v>230</v>
      </c>
      <c r="N67" t="s">
        <v>207</v>
      </c>
      <c r="O67">
        <v>5.6858490566037743</v>
      </c>
      <c r="P67">
        <v>0.81241152718415544</v>
      </c>
      <c r="Q67">
        <v>82000</v>
      </c>
      <c r="R67">
        <v>573895.8730158729</v>
      </c>
      <c r="S67">
        <v>488.42201958797693</v>
      </c>
      <c r="T67">
        <v>466239.62264150952</v>
      </c>
      <c r="U67">
        <v>396.79967884383791</v>
      </c>
      <c r="W67">
        <v>0</v>
      </c>
      <c r="Y67">
        <v>466239.62264150952</v>
      </c>
      <c r="Z67">
        <v>573895.87301587302</v>
      </c>
      <c r="AA67">
        <v>396.79967884383791</v>
      </c>
      <c r="AB67">
        <v>488.42201958797705</v>
      </c>
      <c r="AC67">
        <v>0.81241152718415544</v>
      </c>
      <c r="AD67">
        <v>0</v>
      </c>
      <c r="AE67">
        <v>466239.62264150952</v>
      </c>
      <c r="AF67" t="s">
        <v>152</v>
      </c>
    </row>
    <row r="68" spans="1:32" x14ac:dyDescent="0.3">
      <c r="A68">
        <v>270</v>
      </c>
      <c r="B68">
        <v>2023</v>
      </c>
      <c r="C68" t="s">
        <v>151</v>
      </c>
      <c r="D68" t="s">
        <v>138</v>
      </c>
      <c r="E68">
        <v>17</v>
      </c>
      <c r="F68">
        <v>1175</v>
      </c>
      <c r="G68">
        <v>1510</v>
      </c>
      <c r="H68" t="s">
        <v>158</v>
      </c>
      <c r="I68" t="s">
        <v>193</v>
      </c>
      <c r="J68" t="s">
        <v>83</v>
      </c>
      <c r="K68" t="s">
        <v>251</v>
      </c>
      <c r="L68" t="s">
        <v>58</v>
      </c>
      <c r="M68" t="s">
        <v>230</v>
      </c>
      <c r="N68" t="s">
        <v>207</v>
      </c>
      <c r="O68">
        <v>11.787735849056604</v>
      </c>
      <c r="P68">
        <v>1.6842678002598341</v>
      </c>
      <c r="Q68">
        <v>82000</v>
      </c>
      <c r="R68">
        <v>573895.8730158729</v>
      </c>
      <c r="S68">
        <v>488.42201958797693</v>
      </c>
      <c r="T68">
        <v>966594.33962264156</v>
      </c>
      <c r="U68">
        <v>822.63348052990773</v>
      </c>
      <c r="W68">
        <v>0</v>
      </c>
      <c r="Y68">
        <v>966594.33962264156</v>
      </c>
      <c r="Z68">
        <v>573895.87301587302</v>
      </c>
      <c r="AA68">
        <v>822.63348052990773</v>
      </c>
      <c r="AB68">
        <v>488.42201958797705</v>
      </c>
      <c r="AC68">
        <v>1.6842678002598341</v>
      </c>
      <c r="AD68">
        <v>0</v>
      </c>
      <c r="AE68">
        <v>966594.33962264156</v>
      </c>
      <c r="AF68" t="s">
        <v>152</v>
      </c>
    </row>
    <row r="69" spans="1:32" x14ac:dyDescent="0.3">
      <c r="A69">
        <v>269</v>
      </c>
      <c r="B69">
        <v>2023</v>
      </c>
      <c r="C69" t="s">
        <v>151</v>
      </c>
      <c r="D69" t="s">
        <v>138</v>
      </c>
      <c r="E69">
        <v>17</v>
      </c>
      <c r="F69">
        <v>1175</v>
      </c>
      <c r="G69">
        <v>1510</v>
      </c>
      <c r="H69" t="s">
        <v>158</v>
      </c>
      <c r="I69" t="s">
        <v>193</v>
      </c>
      <c r="J69" t="s">
        <v>83</v>
      </c>
      <c r="K69" t="s">
        <v>251</v>
      </c>
      <c r="L69" t="s">
        <v>58</v>
      </c>
      <c r="M69" t="s">
        <v>230</v>
      </c>
      <c r="N69" t="s">
        <v>207</v>
      </c>
      <c r="O69">
        <v>18.166981132075474</v>
      </c>
      <c r="P69">
        <v>2.5957539039298623</v>
      </c>
      <c r="Q69">
        <v>82000</v>
      </c>
      <c r="R69">
        <v>573895.8730158729</v>
      </c>
      <c r="S69">
        <v>488.42201958797693</v>
      </c>
      <c r="T69">
        <v>1489692.4528301889</v>
      </c>
      <c r="U69">
        <v>1267.823364110799</v>
      </c>
      <c r="W69">
        <v>0</v>
      </c>
      <c r="Y69">
        <v>1489692.4528301889</v>
      </c>
      <c r="Z69">
        <v>573895.87301587302</v>
      </c>
      <c r="AA69">
        <v>1267.823364110799</v>
      </c>
      <c r="AB69">
        <v>488.42201958797705</v>
      </c>
      <c r="AC69">
        <v>2.5957539039298623</v>
      </c>
      <c r="AD69">
        <v>0</v>
      </c>
      <c r="AE69">
        <v>1489692.4528301889</v>
      </c>
      <c r="AF69" t="s">
        <v>152</v>
      </c>
    </row>
    <row r="70" spans="1:32" x14ac:dyDescent="0.3">
      <c r="A70">
        <v>268</v>
      </c>
      <c r="B70">
        <v>2023</v>
      </c>
      <c r="C70" t="s">
        <v>151</v>
      </c>
      <c r="D70" t="s">
        <v>138</v>
      </c>
      <c r="E70">
        <v>17</v>
      </c>
      <c r="F70">
        <v>1175</v>
      </c>
      <c r="G70">
        <v>1510</v>
      </c>
      <c r="H70" t="s">
        <v>158</v>
      </c>
      <c r="I70" t="s">
        <v>193</v>
      </c>
      <c r="J70" t="s">
        <v>83</v>
      </c>
      <c r="K70" t="s">
        <v>251</v>
      </c>
      <c r="L70" t="s">
        <v>58</v>
      </c>
      <c r="M70" t="s">
        <v>230</v>
      </c>
      <c r="N70" t="s">
        <v>207</v>
      </c>
      <c r="O70">
        <v>16.502830188679248</v>
      </c>
      <c r="P70">
        <v>2.3579749203637679</v>
      </c>
      <c r="Q70">
        <v>82000</v>
      </c>
      <c r="R70">
        <v>573895.8730158729</v>
      </c>
      <c r="S70">
        <v>488.42201958797693</v>
      </c>
      <c r="T70">
        <v>1353232.0754716983</v>
      </c>
      <c r="U70">
        <v>1151.686872741871</v>
      </c>
      <c r="W70">
        <v>0</v>
      </c>
      <c r="Y70">
        <v>1353232.0754716983</v>
      </c>
      <c r="Z70">
        <v>573895.87301587302</v>
      </c>
      <c r="AA70">
        <v>1151.686872741871</v>
      </c>
      <c r="AB70">
        <v>488.4220195879771</v>
      </c>
      <c r="AC70">
        <v>2.3579749203637679</v>
      </c>
      <c r="AD70">
        <v>0</v>
      </c>
      <c r="AE70">
        <v>1353232.0754716983</v>
      </c>
      <c r="AF70" t="s">
        <v>152</v>
      </c>
    </row>
    <row r="71" spans="1:32" x14ac:dyDescent="0.3">
      <c r="A71">
        <v>267</v>
      </c>
      <c r="B71">
        <v>2023</v>
      </c>
      <c r="C71" t="s">
        <v>151</v>
      </c>
      <c r="D71" t="s">
        <v>138</v>
      </c>
      <c r="E71">
        <v>17</v>
      </c>
      <c r="F71">
        <v>1175</v>
      </c>
      <c r="G71">
        <v>1510</v>
      </c>
      <c r="H71" t="s">
        <v>158</v>
      </c>
      <c r="I71" t="s">
        <v>193</v>
      </c>
      <c r="J71" t="s">
        <v>83</v>
      </c>
      <c r="K71" t="s">
        <v>251</v>
      </c>
      <c r="L71" t="s">
        <v>58</v>
      </c>
      <c r="M71" t="s">
        <v>230</v>
      </c>
      <c r="N71" t="s">
        <v>207</v>
      </c>
      <c r="O71">
        <v>12.481132075471699</v>
      </c>
      <c r="P71">
        <v>1.7833423767457068</v>
      </c>
      <c r="Q71">
        <v>82000</v>
      </c>
      <c r="R71">
        <v>573895.8730158729</v>
      </c>
      <c r="S71">
        <v>488.42201958797693</v>
      </c>
      <c r="T71">
        <v>1023452.8301886793</v>
      </c>
      <c r="U71">
        <v>871.02368526696114</v>
      </c>
      <c r="W71">
        <v>0</v>
      </c>
      <c r="Y71">
        <v>1023452.8301886793</v>
      </c>
      <c r="Z71">
        <v>573895.87301587302</v>
      </c>
      <c r="AA71">
        <v>871.02368526696114</v>
      </c>
      <c r="AB71">
        <v>488.42201958797705</v>
      </c>
      <c r="AC71">
        <v>1.7833423767457068</v>
      </c>
      <c r="AD71">
        <v>0</v>
      </c>
      <c r="AE71">
        <v>1023452.8301886794</v>
      </c>
      <c r="AF71" t="s">
        <v>152</v>
      </c>
    </row>
    <row r="72" spans="1:32" x14ac:dyDescent="0.3">
      <c r="A72">
        <v>266</v>
      </c>
      <c r="B72">
        <v>2023</v>
      </c>
      <c r="C72" t="s">
        <v>151</v>
      </c>
      <c r="D72" t="s">
        <v>138</v>
      </c>
      <c r="E72">
        <v>17</v>
      </c>
      <c r="F72">
        <v>1175</v>
      </c>
      <c r="G72">
        <v>1510</v>
      </c>
      <c r="H72" t="s">
        <v>158</v>
      </c>
      <c r="I72" t="s">
        <v>193</v>
      </c>
      <c r="J72" t="s">
        <v>83</v>
      </c>
      <c r="K72" t="s">
        <v>251</v>
      </c>
      <c r="L72" t="s">
        <v>58</v>
      </c>
      <c r="M72" t="s">
        <v>230</v>
      </c>
      <c r="N72" t="s">
        <v>207</v>
      </c>
      <c r="O72">
        <v>15.670754716981133</v>
      </c>
      <c r="P72">
        <v>2.2390854285807209</v>
      </c>
      <c r="Q72">
        <v>82000</v>
      </c>
      <c r="R72">
        <v>573895.8730158729</v>
      </c>
      <c r="S72">
        <v>488.42201958797693</v>
      </c>
      <c r="T72">
        <v>1285001.8867924528</v>
      </c>
      <c r="U72">
        <v>1093.6186270574067</v>
      </c>
      <c r="W72">
        <v>0</v>
      </c>
      <c r="Y72">
        <v>1285001.8867924528</v>
      </c>
      <c r="Z72">
        <v>573895.8730158729</v>
      </c>
      <c r="AA72">
        <v>1093.6186270574067</v>
      </c>
      <c r="AB72">
        <v>488.42201958797699</v>
      </c>
      <c r="AC72">
        <v>2.2390854285807209</v>
      </c>
      <c r="AD72">
        <v>0</v>
      </c>
      <c r="AE72">
        <v>1285001.8867924528</v>
      </c>
      <c r="AF72" t="s">
        <v>152</v>
      </c>
    </row>
    <row r="73" spans="1:32" x14ac:dyDescent="0.3">
      <c r="A73">
        <v>265</v>
      </c>
      <c r="B73">
        <v>2023</v>
      </c>
      <c r="C73" t="s">
        <v>151</v>
      </c>
      <c r="D73" t="s">
        <v>138</v>
      </c>
      <c r="E73">
        <v>17</v>
      </c>
      <c r="F73">
        <v>1175</v>
      </c>
      <c r="G73">
        <v>1510</v>
      </c>
      <c r="H73" t="s">
        <v>158</v>
      </c>
      <c r="I73" t="s">
        <v>193</v>
      </c>
      <c r="J73" t="s">
        <v>83</v>
      </c>
      <c r="K73" t="s">
        <v>251</v>
      </c>
      <c r="L73" t="s">
        <v>58</v>
      </c>
      <c r="M73" t="s">
        <v>230</v>
      </c>
      <c r="N73" t="s">
        <v>207</v>
      </c>
      <c r="O73">
        <v>7.3500000000000005</v>
      </c>
      <c r="P73">
        <v>1.0501905107502496</v>
      </c>
      <c r="Q73">
        <v>82000</v>
      </c>
      <c r="R73">
        <v>573895.8730158729</v>
      </c>
      <c r="S73">
        <v>488.42201958797693</v>
      </c>
      <c r="T73">
        <v>602700</v>
      </c>
      <c r="U73">
        <v>512.936170212766</v>
      </c>
      <c r="W73">
        <v>0</v>
      </c>
      <c r="Y73">
        <v>602700</v>
      </c>
      <c r="Z73">
        <v>573895.8730158729</v>
      </c>
      <c r="AA73">
        <v>512.936170212766</v>
      </c>
      <c r="AB73">
        <v>488.42201958797699</v>
      </c>
      <c r="AC73">
        <v>1.0501905107502496</v>
      </c>
      <c r="AD73">
        <v>0</v>
      </c>
      <c r="AE73">
        <v>602700</v>
      </c>
      <c r="AF73" t="s">
        <v>152</v>
      </c>
    </row>
    <row r="74" spans="1:32" x14ac:dyDescent="0.3">
      <c r="A74">
        <v>264</v>
      </c>
      <c r="B74">
        <v>2023</v>
      </c>
      <c r="C74" t="s">
        <v>151</v>
      </c>
      <c r="D74" t="s">
        <v>138</v>
      </c>
      <c r="E74">
        <v>17</v>
      </c>
      <c r="F74">
        <v>1175</v>
      </c>
      <c r="G74">
        <v>1510</v>
      </c>
      <c r="H74" t="s">
        <v>158</v>
      </c>
      <c r="I74" t="s">
        <v>193</v>
      </c>
      <c r="J74" t="s">
        <v>83</v>
      </c>
      <c r="K74" t="s">
        <v>251</v>
      </c>
      <c r="L74" t="s">
        <v>58</v>
      </c>
      <c r="M74" t="s">
        <v>230</v>
      </c>
      <c r="N74" t="s">
        <v>207</v>
      </c>
      <c r="O74">
        <v>5.2698113207547168</v>
      </c>
      <c r="P74">
        <v>0.75296678129263173</v>
      </c>
      <c r="Q74">
        <v>82000</v>
      </c>
      <c r="R74">
        <v>573895.8730158729</v>
      </c>
      <c r="S74">
        <v>488.42201958797693</v>
      </c>
      <c r="T74">
        <v>432124.52830188681</v>
      </c>
      <c r="U74">
        <v>367.76555600160577</v>
      </c>
      <c r="W74">
        <v>0</v>
      </c>
      <c r="Y74">
        <v>432124.52830188681</v>
      </c>
      <c r="Z74">
        <v>573895.87301587302</v>
      </c>
      <c r="AA74">
        <v>367.76555600160577</v>
      </c>
      <c r="AB74">
        <v>488.42201958797699</v>
      </c>
      <c r="AC74">
        <v>0.75296678129263173</v>
      </c>
      <c r="AD74">
        <v>0</v>
      </c>
      <c r="AE74">
        <v>432124.52830188681</v>
      </c>
      <c r="AF74" t="s">
        <v>152</v>
      </c>
    </row>
    <row r="75" spans="1:32" x14ac:dyDescent="0.3">
      <c r="A75">
        <v>263</v>
      </c>
      <c r="B75">
        <v>2023</v>
      </c>
      <c r="C75" t="s">
        <v>151</v>
      </c>
      <c r="D75" t="s">
        <v>138</v>
      </c>
      <c r="E75">
        <v>17</v>
      </c>
      <c r="F75">
        <v>1175</v>
      </c>
      <c r="G75">
        <v>1510</v>
      </c>
      <c r="H75" t="s">
        <v>158</v>
      </c>
      <c r="I75" t="s">
        <v>193</v>
      </c>
      <c r="J75" t="s">
        <v>83</v>
      </c>
      <c r="K75" t="s">
        <v>251</v>
      </c>
      <c r="L75" t="s">
        <v>58</v>
      </c>
      <c r="M75" t="s">
        <v>230</v>
      </c>
      <c r="N75" t="s">
        <v>207</v>
      </c>
      <c r="O75">
        <v>29.400000000000002</v>
      </c>
      <c r="P75">
        <v>4.2007620430009984</v>
      </c>
      <c r="Q75">
        <v>82000</v>
      </c>
      <c r="R75">
        <v>573895.8730158729</v>
      </c>
      <c r="S75">
        <v>488.42201958797693</v>
      </c>
      <c r="T75">
        <v>2410800</v>
      </c>
      <c r="U75">
        <v>2051.744680851064</v>
      </c>
      <c r="W75">
        <v>0</v>
      </c>
      <c r="Y75">
        <v>2410800</v>
      </c>
      <c r="Z75">
        <v>573895.8730158729</v>
      </c>
      <c r="AA75">
        <v>2051.744680851064</v>
      </c>
      <c r="AB75">
        <v>488.42201958797699</v>
      </c>
      <c r="AC75">
        <v>4.2007620430009984</v>
      </c>
      <c r="AD75">
        <v>0</v>
      </c>
      <c r="AE75">
        <v>2410800</v>
      </c>
      <c r="AF75" t="s">
        <v>152</v>
      </c>
    </row>
    <row r="76" spans="1:32" x14ac:dyDescent="0.3">
      <c r="A76">
        <v>262</v>
      </c>
      <c r="B76">
        <v>2023</v>
      </c>
      <c r="C76" t="s">
        <v>151</v>
      </c>
      <c r="D76" t="s">
        <v>138</v>
      </c>
      <c r="E76">
        <v>17</v>
      </c>
      <c r="F76">
        <v>1175</v>
      </c>
      <c r="G76">
        <v>1510</v>
      </c>
      <c r="H76" t="s">
        <v>158</v>
      </c>
      <c r="I76" t="s">
        <v>193</v>
      </c>
      <c r="J76" t="s">
        <v>83</v>
      </c>
      <c r="K76" t="s">
        <v>251</v>
      </c>
      <c r="L76" t="s">
        <v>58</v>
      </c>
      <c r="M76" t="s">
        <v>230</v>
      </c>
      <c r="N76" t="s">
        <v>207</v>
      </c>
      <c r="O76">
        <v>23.852830188679246</v>
      </c>
      <c r="P76">
        <v>3.4081654311140177</v>
      </c>
      <c r="Q76">
        <v>82000</v>
      </c>
      <c r="R76">
        <v>573895.8730158729</v>
      </c>
      <c r="S76">
        <v>488.42201958797693</v>
      </c>
      <c r="T76">
        <v>1955932.0754716981</v>
      </c>
      <c r="U76">
        <v>1664.6230429546367</v>
      </c>
      <c r="W76">
        <v>0</v>
      </c>
      <c r="Y76">
        <v>1955932.0754716981</v>
      </c>
      <c r="Z76">
        <v>573895.8730158729</v>
      </c>
      <c r="AA76">
        <v>1664.6230429546367</v>
      </c>
      <c r="AB76">
        <v>488.42201958797699</v>
      </c>
      <c r="AC76">
        <v>3.4081654311140177</v>
      </c>
      <c r="AD76">
        <v>0</v>
      </c>
      <c r="AE76">
        <v>1955932.0754716981</v>
      </c>
      <c r="AF76" t="s">
        <v>152</v>
      </c>
    </row>
    <row r="77" spans="1:32" x14ac:dyDescent="0.3">
      <c r="A77">
        <v>261</v>
      </c>
      <c r="B77">
        <v>2023</v>
      </c>
      <c r="C77" t="s">
        <v>151</v>
      </c>
      <c r="D77" t="s">
        <v>138</v>
      </c>
      <c r="E77">
        <v>17</v>
      </c>
      <c r="F77">
        <v>1175</v>
      </c>
      <c r="G77">
        <v>1510</v>
      </c>
      <c r="H77" t="s">
        <v>158</v>
      </c>
      <c r="I77" t="s">
        <v>193</v>
      </c>
      <c r="J77" t="s">
        <v>83</v>
      </c>
      <c r="K77" t="s">
        <v>251</v>
      </c>
      <c r="L77" t="s">
        <v>58</v>
      </c>
      <c r="M77" t="s">
        <v>230</v>
      </c>
      <c r="N77" t="s">
        <v>207</v>
      </c>
      <c r="O77">
        <v>16.9188679245283</v>
      </c>
      <c r="P77">
        <v>2.4174196662552911</v>
      </c>
      <c r="Q77">
        <v>82000</v>
      </c>
      <c r="R77">
        <v>573895.8730158729</v>
      </c>
      <c r="S77">
        <v>488.42201958797693</v>
      </c>
      <c r="T77">
        <v>1387347.1698113205</v>
      </c>
      <c r="U77">
        <v>1180.7209955841026</v>
      </c>
      <c r="W77">
        <v>0</v>
      </c>
      <c r="Y77">
        <v>1387347.1698113205</v>
      </c>
      <c r="Z77">
        <v>573895.8730158729</v>
      </c>
      <c r="AA77">
        <v>1180.7209955841026</v>
      </c>
      <c r="AB77">
        <v>488.42201958797699</v>
      </c>
      <c r="AC77">
        <v>2.4174196662552911</v>
      </c>
      <c r="AD77">
        <v>0</v>
      </c>
      <c r="AE77">
        <v>1387347.1698113205</v>
      </c>
      <c r="AF77" t="s">
        <v>152</v>
      </c>
    </row>
    <row r="78" spans="1:32" x14ac:dyDescent="0.3">
      <c r="A78">
        <v>260</v>
      </c>
      <c r="B78">
        <v>2023</v>
      </c>
      <c r="C78" t="s">
        <v>151</v>
      </c>
      <c r="D78" t="s">
        <v>138</v>
      </c>
      <c r="E78">
        <v>17</v>
      </c>
      <c r="F78">
        <v>1175</v>
      </c>
      <c r="G78">
        <v>1510</v>
      </c>
      <c r="H78" t="s">
        <v>158</v>
      </c>
      <c r="I78" t="s">
        <v>193</v>
      </c>
      <c r="J78" t="s">
        <v>83</v>
      </c>
      <c r="K78" t="s">
        <v>251</v>
      </c>
      <c r="L78" t="s">
        <v>58</v>
      </c>
      <c r="M78" t="s">
        <v>230</v>
      </c>
      <c r="N78" t="s">
        <v>207</v>
      </c>
      <c r="O78">
        <v>9.9849056603773594</v>
      </c>
      <c r="P78">
        <v>1.4266739013965655</v>
      </c>
      <c r="Q78">
        <v>82000</v>
      </c>
      <c r="R78">
        <v>573895.8730158729</v>
      </c>
      <c r="S78">
        <v>488.42201958797693</v>
      </c>
      <c r="T78">
        <v>818762.26415094349</v>
      </c>
      <c r="U78">
        <v>696.81894821356889</v>
      </c>
      <c r="W78">
        <v>0</v>
      </c>
      <c r="Y78">
        <v>818762.26415094349</v>
      </c>
      <c r="Z78">
        <v>573895.87301587302</v>
      </c>
      <c r="AA78">
        <v>696.81894821356889</v>
      </c>
      <c r="AB78">
        <v>488.42201958797699</v>
      </c>
      <c r="AC78">
        <v>1.4266739013965655</v>
      </c>
      <c r="AD78">
        <v>0</v>
      </c>
      <c r="AE78">
        <v>818762.26415094349</v>
      </c>
      <c r="AF78" t="s">
        <v>152</v>
      </c>
    </row>
    <row r="79" spans="1:32" x14ac:dyDescent="0.3">
      <c r="A79">
        <v>259</v>
      </c>
      <c r="B79">
        <v>2023</v>
      </c>
      <c r="C79" t="s">
        <v>151</v>
      </c>
      <c r="D79" t="s">
        <v>138</v>
      </c>
      <c r="E79">
        <v>17</v>
      </c>
      <c r="F79">
        <v>1175</v>
      </c>
      <c r="G79">
        <v>1510</v>
      </c>
      <c r="H79" t="s">
        <v>158</v>
      </c>
      <c r="I79" t="s">
        <v>193</v>
      </c>
      <c r="J79" t="s">
        <v>83</v>
      </c>
      <c r="K79" t="s">
        <v>251</v>
      </c>
      <c r="L79" t="s">
        <v>58</v>
      </c>
      <c r="M79" t="s">
        <v>230</v>
      </c>
      <c r="N79" t="s">
        <v>207</v>
      </c>
      <c r="O79">
        <v>3.8830188679245281</v>
      </c>
      <c r="P79">
        <v>0.55481762832088655</v>
      </c>
      <c r="Q79">
        <v>82000</v>
      </c>
      <c r="R79">
        <v>573895.8730158729</v>
      </c>
      <c r="S79">
        <v>488.42201958797693</v>
      </c>
      <c r="T79">
        <v>318407.54716981133</v>
      </c>
      <c r="U79">
        <v>270.98514652749901</v>
      </c>
      <c r="W79">
        <v>0</v>
      </c>
      <c r="Y79">
        <v>318407.54716981133</v>
      </c>
      <c r="Z79">
        <v>573895.87301587302</v>
      </c>
      <c r="AA79">
        <v>270.98514652749901</v>
      </c>
      <c r="AB79">
        <v>488.42201958797705</v>
      </c>
      <c r="AC79">
        <v>0.55481762832088655</v>
      </c>
      <c r="AD79">
        <v>0</v>
      </c>
      <c r="AE79">
        <v>318407.54716981133</v>
      </c>
      <c r="AF79" t="s">
        <v>152</v>
      </c>
    </row>
    <row r="80" spans="1:32" x14ac:dyDescent="0.3">
      <c r="A80">
        <v>258</v>
      </c>
      <c r="B80">
        <v>2023</v>
      </c>
      <c r="C80" t="s">
        <v>151</v>
      </c>
      <c r="D80" t="s">
        <v>138</v>
      </c>
      <c r="E80">
        <v>17</v>
      </c>
      <c r="F80">
        <v>1175</v>
      </c>
      <c r="G80">
        <v>1510</v>
      </c>
      <c r="H80" t="s">
        <v>158</v>
      </c>
      <c r="I80" t="s">
        <v>193</v>
      </c>
      <c r="J80" t="s">
        <v>83</v>
      </c>
      <c r="K80" t="s">
        <v>251</v>
      </c>
      <c r="L80" t="s">
        <v>58</v>
      </c>
      <c r="M80" t="s">
        <v>230</v>
      </c>
      <c r="N80" t="s">
        <v>207</v>
      </c>
      <c r="O80">
        <v>18.721698113207548</v>
      </c>
      <c r="P80">
        <v>2.6750135651185603</v>
      </c>
      <c r="Q80">
        <v>82000</v>
      </c>
      <c r="R80">
        <v>573895.8730158729</v>
      </c>
      <c r="S80">
        <v>488.42201958797693</v>
      </c>
      <c r="T80">
        <v>1535179.245283019</v>
      </c>
      <c r="U80">
        <v>1306.5355279004418</v>
      </c>
      <c r="W80">
        <v>0</v>
      </c>
      <c r="Y80">
        <v>1535179.245283019</v>
      </c>
      <c r="Z80">
        <v>573895.87301587302</v>
      </c>
      <c r="AA80">
        <v>1306.5355279004418</v>
      </c>
      <c r="AB80">
        <v>488.42201958797705</v>
      </c>
      <c r="AC80">
        <v>2.6750135651185603</v>
      </c>
      <c r="AD80">
        <v>0</v>
      </c>
      <c r="AE80">
        <v>1535179.245283019</v>
      </c>
      <c r="AF80" t="s">
        <v>152</v>
      </c>
    </row>
    <row r="81" spans="1:32" x14ac:dyDescent="0.3">
      <c r="A81">
        <v>257</v>
      </c>
      <c r="B81">
        <v>2023</v>
      </c>
      <c r="C81" t="s">
        <v>151</v>
      </c>
      <c r="D81" t="s">
        <v>138</v>
      </c>
      <c r="E81">
        <v>17</v>
      </c>
      <c r="F81">
        <v>1175</v>
      </c>
      <c r="G81">
        <v>1510</v>
      </c>
      <c r="H81" t="s">
        <v>158</v>
      </c>
      <c r="I81" t="s">
        <v>193</v>
      </c>
      <c r="J81" t="s">
        <v>83</v>
      </c>
      <c r="K81" t="s">
        <v>251</v>
      </c>
      <c r="L81" t="s">
        <v>58</v>
      </c>
      <c r="M81" t="s">
        <v>230</v>
      </c>
      <c r="N81" t="s">
        <v>207</v>
      </c>
      <c r="O81">
        <v>4.5764150943396222</v>
      </c>
      <c r="P81">
        <v>0.65389220480675903</v>
      </c>
      <c r="Q81">
        <v>82000</v>
      </c>
      <c r="R81">
        <v>573895.8730158729</v>
      </c>
      <c r="S81">
        <v>488.42201958797693</v>
      </c>
      <c r="T81">
        <v>375266.03773584904</v>
      </c>
      <c r="U81">
        <v>319.37535126455236</v>
      </c>
      <c r="W81">
        <v>0</v>
      </c>
      <c r="Y81">
        <v>375266.03773584904</v>
      </c>
      <c r="Z81">
        <v>573895.87301587302</v>
      </c>
      <c r="AA81">
        <v>319.37535126455236</v>
      </c>
      <c r="AB81">
        <v>488.42201958797705</v>
      </c>
      <c r="AC81">
        <v>0.65389220480675903</v>
      </c>
      <c r="AD81">
        <v>0</v>
      </c>
      <c r="AE81">
        <v>375266.03773584904</v>
      </c>
      <c r="AF81" t="s">
        <v>152</v>
      </c>
    </row>
    <row r="82" spans="1:32" x14ac:dyDescent="0.3">
      <c r="A82">
        <v>256</v>
      </c>
      <c r="B82">
        <v>2023</v>
      </c>
      <c r="C82" t="s">
        <v>151</v>
      </c>
      <c r="D82" t="s">
        <v>138</v>
      </c>
      <c r="E82">
        <v>17</v>
      </c>
      <c r="F82">
        <v>1175</v>
      </c>
      <c r="G82">
        <v>1510</v>
      </c>
      <c r="H82" t="s">
        <v>158</v>
      </c>
      <c r="I82" t="s">
        <v>193</v>
      </c>
      <c r="J82" t="s">
        <v>83</v>
      </c>
      <c r="K82" t="s">
        <v>251</v>
      </c>
      <c r="L82" t="s">
        <v>58</v>
      </c>
      <c r="M82" t="s">
        <v>230</v>
      </c>
      <c r="N82" t="s">
        <v>207</v>
      </c>
      <c r="O82">
        <v>25.239622641509435</v>
      </c>
      <c r="P82">
        <v>3.6063145840857627</v>
      </c>
      <c r="Q82">
        <v>82000</v>
      </c>
      <c r="R82">
        <v>573895.8730158729</v>
      </c>
      <c r="S82">
        <v>488.42201958797693</v>
      </c>
      <c r="T82">
        <v>2069649.0566037737</v>
      </c>
      <c r="U82">
        <v>1761.4034524287435</v>
      </c>
      <c r="W82">
        <v>0</v>
      </c>
      <c r="Y82">
        <v>2069649.0566037737</v>
      </c>
      <c r="Z82">
        <v>573895.87301587302</v>
      </c>
      <c r="AA82">
        <v>1761.4034524287435</v>
      </c>
      <c r="AB82">
        <v>488.42201958797699</v>
      </c>
      <c r="AC82">
        <v>3.6063145840857627</v>
      </c>
      <c r="AD82">
        <v>0</v>
      </c>
      <c r="AE82">
        <v>2069649.0566037737</v>
      </c>
      <c r="AF82" t="s">
        <v>152</v>
      </c>
    </row>
    <row r="83" spans="1:32" x14ac:dyDescent="0.3">
      <c r="A83">
        <v>255</v>
      </c>
      <c r="B83">
        <v>2023</v>
      </c>
      <c r="C83" t="s">
        <v>151</v>
      </c>
      <c r="D83" t="s">
        <v>138</v>
      </c>
      <c r="E83">
        <v>17</v>
      </c>
      <c r="F83">
        <v>1175</v>
      </c>
      <c r="G83">
        <v>1510</v>
      </c>
      <c r="H83" t="s">
        <v>158</v>
      </c>
      <c r="I83" t="s">
        <v>193</v>
      </c>
      <c r="J83" t="s">
        <v>83</v>
      </c>
      <c r="K83" t="s">
        <v>251</v>
      </c>
      <c r="L83" t="s">
        <v>58</v>
      </c>
      <c r="M83" t="s">
        <v>230</v>
      </c>
      <c r="N83" t="s">
        <v>207</v>
      </c>
      <c r="O83">
        <v>4.7150943396226417</v>
      </c>
      <c r="P83">
        <v>0.67370712010393363</v>
      </c>
      <c r="Q83">
        <v>82000</v>
      </c>
      <c r="R83">
        <v>573895.8730158729</v>
      </c>
      <c r="S83">
        <v>488.42201958797693</v>
      </c>
      <c r="T83">
        <v>386637.73584905663</v>
      </c>
      <c r="U83">
        <v>329.05339221196306</v>
      </c>
      <c r="W83">
        <v>0</v>
      </c>
      <c r="Y83">
        <v>386637.73584905663</v>
      </c>
      <c r="Z83">
        <v>573895.87301587302</v>
      </c>
      <c r="AA83">
        <v>329.05339221196306</v>
      </c>
      <c r="AB83">
        <v>488.42201958797699</v>
      </c>
      <c r="AC83">
        <v>0.67370712010393363</v>
      </c>
      <c r="AD83">
        <v>0</v>
      </c>
      <c r="AE83">
        <v>386637.73584905663</v>
      </c>
      <c r="AF83" t="s">
        <v>152</v>
      </c>
    </row>
    <row r="84" spans="1:32" x14ac:dyDescent="0.3">
      <c r="A84">
        <v>254</v>
      </c>
      <c r="B84">
        <v>2023</v>
      </c>
      <c r="C84" t="s">
        <v>151</v>
      </c>
      <c r="D84" t="s">
        <v>138</v>
      </c>
      <c r="E84">
        <v>17</v>
      </c>
      <c r="F84">
        <v>1175</v>
      </c>
      <c r="G84">
        <v>1510</v>
      </c>
      <c r="H84" t="s">
        <v>158</v>
      </c>
      <c r="I84" t="s">
        <v>193</v>
      </c>
      <c r="J84" t="s">
        <v>83</v>
      </c>
      <c r="K84" t="s">
        <v>251</v>
      </c>
      <c r="L84" t="s">
        <v>58</v>
      </c>
      <c r="M84" t="s">
        <v>230</v>
      </c>
      <c r="N84" t="s">
        <v>207</v>
      </c>
      <c r="O84">
        <v>7.7660377358490562</v>
      </c>
      <c r="P84">
        <v>1.1096352566417731</v>
      </c>
      <c r="Q84">
        <v>82000</v>
      </c>
      <c r="R84">
        <v>573895.8730158729</v>
      </c>
      <c r="S84">
        <v>488.42201958797693</v>
      </c>
      <c r="T84">
        <v>636815.09433962265</v>
      </c>
      <c r="U84">
        <v>541.97029305499802</v>
      </c>
      <c r="W84">
        <v>0</v>
      </c>
      <c r="Y84">
        <v>636815.09433962265</v>
      </c>
      <c r="Z84">
        <v>573895.87301587302</v>
      </c>
      <c r="AA84">
        <v>541.97029305499802</v>
      </c>
      <c r="AB84">
        <v>488.42201958797705</v>
      </c>
      <c r="AC84">
        <v>1.1096352566417731</v>
      </c>
      <c r="AD84">
        <v>0</v>
      </c>
      <c r="AE84">
        <v>636815.09433962265</v>
      </c>
      <c r="AF84" t="s">
        <v>152</v>
      </c>
    </row>
    <row r="85" spans="1:32" x14ac:dyDescent="0.3">
      <c r="A85">
        <v>253</v>
      </c>
      <c r="B85">
        <v>2023</v>
      </c>
      <c r="C85" t="s">
        <v>151</v>
      </c>
      <c r="D85" t="s">
        <v>138</v>
      </c>
      <c r="E85">
        <v>17</v>
      </c>
      <c r="F85">
        <v>1175</v>
      </c>
      <c r="G85">
        <v>1510</v>
      </c>
      <c r="H85" t="s">
        <v>158</v>
      </c>
      <c r="I85" t="s">
        <v>193</v>
      </c>
      <c r="J85" t="s">
        <v>83</v>
      </c>
      <c r="K85" t="s">
        <v>251</v>
      </c>
      <c r="L85" t="s">
        <v>58</v>
      </c>
      <c r="M85" t="s">
        <v>230</v>
      </c>
      <c r="N85" t="s">
        <v>207</v>
      </c>
      <c r="O85">
        <v>3.328301886792453</v>
      </c>
      <c r="P85">
        <v>0.47555796713218851</v>
      </c>
      <c r="Q85">
        <v>82000</v>
      </c>
      <c r="R85">
        <v>573895.8730158729</v>
      </c>
      <c r="S85">
        <v>488.42201958797693</v>
      </c>
      <c r="T85">
        <v>272920.75471698114</v>
      </c>
      <c r="U85">
        <v>232.2729827378563</v>
      </c>
      <c r="W85">
        <v>0</v>
      </c>
      <c r="Y85">
        <v>272920.75471698114</v>
      </c>
      <c r="Z85">
        <v>573895.87301587302</v>
      </c>
      <c r="AA85">
        <v>232.2729827378563</v>
      </c>
      <c r="AB85">
        <v>488.42201958797699</v>
      </c>
      <c r="AC85">
        <v>0.47555796713218851</v>
      </c>
      <c r="AD85">
        <v>0</v>
      </c>
      <c r="AE85">
        <v>272920.75471698114</v>
      </c>
      <c r="AF85" t="s">
        <v>152</v>
      </c>
    </row>
    <row r="86" spans="1:32" x14ac:dyDescent="0.3">
      <c r="A86">
        <v>252</v>
      </c>
      <c r="B86">
        <v>2023</v>
      </c>
      <c r="C86" t="s">
        <v>151</v>
      </c>
      <c r="D86" t="s">
        <v>138</v>
      </c>
      <c r="E86">
        <v>17</v>
      </c>
      <c r="F86">
        <v>1175</v>
      </c>
      <c r="G86">
        <v>1510</v>
      </c>
      <c r="H86" t="s">
        <v>158</v>
      </c>
      <c r="I86" t="s">
        <v>193</v>
      </c>
      <c r="J86" t="s">
        <v>83</v>
      </c>
      <c r="K86" t="s">
        <v>251</v>
      </c>
      <c r="L86" t="s">
        <v>58</v>
      </c>
      <c r="M86" t="s">
        <v>230</v>
      </c>
      <c r="N86" t="s">
        <v>207</v>
      </c>
      <c r="O86">
        <v>8.5981132075471702</v>
      </c>
      <c r="P86">
        <v>1.2285247484248203</v>
      </c>
      <c r="Q86">
        <v>82000</v>
      </c>
      <c r="R86">
        <v>573895.8730158729</v>
      </c>
      <c r="S86">
        <v>488.42201958797693</v>
      </c>
      <c r="T86">
        <v>705045.28301886795</v>
      </c>
      <c r="U86">
        <v>600.03853873946207</v>
      </c>
      <c r="W86">
        <v>0</v>
      </c>
      <c r="Y86">
        <v>705045.28301886795</v>
      </c>
      <c r="Z86">
        <v>573895.87301587302</v>
      </c>
      <c r="AA86">
        <v>600.03853873946207</v>
      </c>
      <c r="AB86">
        <v>488.42201958797699</v>
      </c>
      <c r="AC86">
        <v>1.2285247484248203</v>
      </c>
      <c r="AD86">
        <v>0</v>
      </c>
      <c r="AE86">
        <v>705045.28301886807</v>
      </c>
      <c r="AF86" t="s">
        <v>152</v>
      </c>
    </row>
    <row r="87" spans="1:32" x14ac:dyDescent="0.3">
      <c r="A87">
        <v>251</v>
      </c>
      <c r="B87">
        <v>2023</v>
      </c>
      <c r="C87" t="s">
        <v>151</v>
      </c>
      <c r="D87" t="s">
        <v>138</v>
      </c>
      <c r="E87">
        <v>17</v>
      </c>
      <c r="F87">
        <v>1175</v>
      </c>
      <c r="G87">
        <v>1510</v>
      </c>
      <c r="H87" t="s">
        <v>158</v>
      </c>
      <c r="I87" t="s">
        <v>193</v>
      </c>
      <c r="J87" t="s">
        <v>83</v>
      </c>
      <c r="K87" t="s">
        <v>251</v>
      </c>
      <c r="L87" t="s">
        <v>58</v>
      </c>
      <c r="M87" t="s">
        <v>230</v>
      </c>
      <c r="N87" t="s">
        <v>207</v>
      </c>
      <c r="O87">
        <v>7.3500000000000005</v>
      </c>
      <c r="P87">
        <v>1.0501905107502496</v>
      </c>
      <c r="Q87">
        <v>82000</v>
      </c>
      <c r="R87">
        <v>573895.8730158729</v>
      </c>
      <c r="S87">
        <v>488.42201958797693</v>
      </c>
      <c r="T87">
        <v>602700</v>
      </c>
      <c r="U87">
        <v>512.936170212766</v>
      </c>
      <c r="W87">
        <v>0</v>
      </c>
      <c r="Y87">
        <v>602700</v>
      </c>
      <c r="Z87">
        <v>573895.8730158729</v>
      </c>
      <c r="AA87">
        <v>512.936170212766</v>
      </c>
      <c r="AB87">
        <v>488.42201958797699</v>
      </c>
      <c r="AC87">
        <v>1.0501905107502496</v>
      </c>
      <c r="AD87">
        <v>0</v>
      </c>
      <c r="AE87">
        <v>602700</v>
      </c>
      <c r="AF87" t="s">
        <v>152</v>
      </c>
    </row>
    <row r="88" spans="1:32" x14ac:dyDescent="0.3">
      <c r="A88">
        <v>250</v>
      </c>
      <c r="B88">
        <v>2023</v>
      </c>
      <c r="C88" t="s">
        <v>151</v>
      </c>
      <c r="D88" t="s">
        <v>138</v>
      </c>
      <c r="E88">
        <v>17</v>
      </c>
      <c r="F88">
        <v>1175</v>
      </c>
      <c r="G88">
        <v>1510</v>
      </c>
      <c r="H88" t="s">
        <v>158</v>
      </c>
      <c r="I88" t="s">
        <v>193</v>
      </c>
      <c r="J88" t="s">
        <v>83</v>
      </c>
      <c r="K88" t="s">
        <v>251</v>
      </c>
      <c r="L88" t="s">
        <v>58</v>
      </c>
      <c r="M88" t="s">
        <v>230</v>
      </c>
      <c r="N88" t="s">
        <v>207</v>
      </c>
      <c r="O88">
        <v>4.9924528301886797</v>
      </c>
      <c r="P88">
        <v>0.71333695069828273</v>
      </c>
      <c r="Q88">
        <v>82000</v>
      </c>
      <c r="R88">
        <v>573895.8730158729</v>
      </c>
      <c r="S88">
        <v>488.42201958797693</v>
      </c>
      <c r="T88">
        <v>409381.13207547175</v>
      </c>
      <c r="U88">
        <v>348.40947410678444</v>
      </c>
      <c r="W88">
        <v>0</v>
      </c>
      <c r="Y88">
        <v>409381.13207547175</v>
      </c>
      <c r="Z88">
        <v>573895.87301587302</v>
      </c>
      <c r="AA88">
        <v>348.40947410678444</v>
      </c>
      <c r="AB88">
        <v>488.42201958797699</v>
      </c>
      <c r="AC88">
        <v>0.71333695069828273</v>
      </c>
      <c r="AD88">
        <v>0</v>
      </c>
      <c r="AE88">
        <v>409381.13207547175</v>
      </c>
      <c r="AF88" t="s">
        <v>152</v>
      </c>
    </row>
    <row r="89" spans="1:32" x14ac:dyDescent="0.3">
      <c r="A89">
        <v>249</v>
      </c>
      <c r="B89">
        <v>2023</v>
      </c>
      <c r="C89" t="s">
        <v>151</v>
      </c>
      <c r="D89" t="s">
        <v>138</v>
      </c>
      <c r="E89">
        <v>17</v>
      </c>
      <c r="F89">
        <v>1175</v>
      </c>
      <c r="G89">
        <v>1510</v>
      </c>
      <c r="H89" t="s">
        <v>158</v>
      </c>
      <c r="I89" t="s">
        <v>193</v>
      </c>
      <c r="J89" t="s">
        <v>83</v>
      </c>
      <c r="K89" t="s">
        <v>251</v>
      </c>
      <c r="L89" t="s">
        <v>58</v>
      </c>
      <c r="M89" t="s">
        <v>230</v>
      </c>
      <c r="N89" t="s">
        <v>207</v>
      </c>
      <c r="O89">
        <v>14.422641509433964</v>
      </c>
      <c r="P89">
        <v>2.0607511909061502</v>
      </c>
      <c r="Q89">
        <v>82000</v>
      </c>
      <c r="R89">
        <v>573895.8730158729</v>
      </c>
      <c r="S89">
        <v>488.42201958797693</v>
      </c>
      <c r="T89">
        <v>1182656.6037735851</v>
      </c>
      <c r="U89">
        <v>1006.5162585307107</v>
      </c>
      <c r="W89">
        <v>0</v>
      </c>
      <c r="Y89">
        <v>1182656.6037735851</v>
      </c>
      <c r="Z89">
        <v>573895.87301587302</v>
      </c>
      <c r="AA89">
        <v>1006.5162585307107</v>
      </c>
      <c r="AB89">
        <v>488.42201958797705</v>
      </c>
      <c r="AC89">
        <v>2.0607511909061502</v>
      </c>
      <c r="AD89">
        <v>0</v>
      </c>
      <c r="AE89">
        <v>1182656.6037735851</v>
      </c>
      <c r="AF89" t="s">
        <v>152</v>
      </c>
    </row>
    <row r="90" spans="1:32" x14ac:dyDescent="0.3">
      <c r="A90">
        <v>248</v>
      </c>
      <c r="B90">
        <v>2023</v>
      </c>
      <c r="C90" t="s">
        <v>151</v>
      </c>
      <c r="D90" t="s">
        <v>138</v>
      </c>
      <c r="E90">
        <v>17</v>
      </c>
      <c r="F90">
        <v>1175</v>
      </c>
      <c r="G90">
        <v>1510</v>
      </c>
      <c r="H90" t="s">
        <v>158</v>
      </c>
      <c r="I90" t="s">
        <v>193</v>
      </c>
      <c r="J90" t="s">
        <v>83</v>
      </c>
      <c r="K90" t="s">
        <v>251</v>
      </c>
      <c r="L90" t="s">
        <v>58</v>
      </c>
      <c r="M90" t="s">
        <v>230</v>
      </c>
      <c r="N90" t="s">
        <v>207</v>
      </c>
      <c r="O90">
        <v>3.7443396226415095</v>
      </c>
      <c r="P90">
        <v>0.53500271302371205</v>
      </c>
      <c r="Q90">
        <v>82000</v>
      </c>
      <c r="R90">
        <v>573895.8730158729</v>
      </c>
      <c r="S90">
        <v>488.42201958797693</v>
      </c>
      <c r="T90">
        <v>307035.84905660379</v>
      </c>
      <c r="U90">
        <v>261.30710558008832</v>
      </c>
      <c r="W90">
        <v>0</v>
      </c>
      <c r="Y90">
        <v>307035.84905660379</v>
      </c>
      <c r="Z90">
        <v>573895.87301587302</v>
      </c>
      <c r="AA90">
        <v>261.30710558008832</v>
      </c>
      <c r="AB90">
        <v>488.42201958797699</v>
      </c>
      <c r="AC90">
        <v>0.53500271302371205</v>
      </c>
      <c r="AD90">
        <v>0</v>
      </c>
      <c r="AE90">
        <v>307035.84905660379</v>
      </c>
      <c r="AF90" t="s">
        <v>152</v>
      </c>
    </row>
    <row r="91" spans="1:32" x14ac:dyDescent="0.3">
      <c r="A91">
        <v>247</v>
      </c>
      <c r="B91">
        <v>2023</v>
      </c>
      <c r="C91" t="s">
        <v>151</v>
      </c>
      <c r="D91" t="s">
        <v>138</v>
      </c>
      <c r="E91">
        <v>17</v>
      </c>
      <c r="F91">
        <v>1175</v>
      </c>
      <c r="G91">
        <v>1510</v>
      </c>
      <c r="H91" t="s">
        <v>158</v>
      </c>
      <c r="I91" t="s">
        <v>193</v>
      </c>
      <c r="J91" t="s">
        <v>83</v>
      </c>
      <c r="K91" t="s">
        <v>251</v>
      </c>
      <c r="L91" t="s">
        <v>58</v>
      </c>
      <c r="M91" t="s">
        <v>230</v>
      </c>
      <c r="N91" t="s">
        <v>207</v>
      </c>
      <c r="O91">
        <v>15.393396226415096</v>
      </c>
      <c r="P91">
        <v>2.1994555979863719</v>
      </c>
      <c r="Q91">
        <v>82000</v>
      </c>
      <c r="R91">
        <v>573895.8730158729</v>
      </c>
      <c r="S91">
        <v>488.42201958797693</v>
      </c>
      <c r="T91">
        <v>1262258.4905660378</v>
      </c>
      <c r="U91">
        <v>1074.2625451625854</v>
      </c>
      <c r="W91">
        <v>0</v>
      </c>
      <c r="Y91">
        <v>1262258.4905660378</v>
      </c>
      <c r="Z91">
        <v>573895.87301587302</v>
      </c>
      <c r="AA91">
        <v>1074.2625451625854</v>
      </c>
      <c r="AB91">
        <v>488.42201958797699</v>
      </c>
      <c r="AC91">
        <v>2.1994555979863719</v>
      </c>
      <c r="AD91">
        <v>0</v>
      </c>
      <c r="AE91">
        <v>1262258.4905660381</v>
      </c>
      <c r="AF91" t="s">
        <v>152</v>
      </c>
    </row>
    <row r="92" spans="1:32" x14ac:dyDescent="0.3">
      <c r="A92">
        <v>246</v>
      </c>
      <c r="B92">
        <v>2023</v>
      </c>
      <c r="C92" t="s">
        <v>151</v>
      </c>
      <c r="D92" t="s">
        <v>138</v>
      </c>
      <c r="E92">
        <v>17</v>
      </c>
      <c r="F92">
        <v>1175</v>
      </c>
      <c r="G92">
        <v>1510</v>
      </c>
      <c r="H92" t="s">
        <v>158</v>
      </c>
      <c r="I92" t="s">
        <v>193</v>
      </c>
      <c r="J92" t="s">
        <v>83</v>
      </c>
      <c r="K92" t="s">
        <v>251</v>
      </c>
      <c r="L92" t="s">
        <v>58</v>
      </c>
      <c r="M92" t="s">
        <v>230</v>
      </c>
      <c r="N92" t="s">
        <v>207</v>
      </c>
      <c r="O92">
        <v>5.8245283018867928</v>
      </c>
      <c r="P92">
        <v>0.83222644248132982</v>
      </c>
      <c r="Q92">
        <v>82000</v>
      </c>
      <c r="R92">
        <v>573895.8730158729</v>
      </c>
      <c r="S92">
        <v>488.42201958797693</v>
      </c>
      <c r="T92">
        <v>477611.32075471699</v>
      </c>
      <c r="U92">
        <v>406.47771979124849</v>
      </c>
      <c r="W92">
        <v>0</v>
      </c>
      <c r="Y92">
        <v>477611.32075471699</v>
      </c>
      <c r="Z92">
        <v>573895.87301587302</v>
      </c>
      <c r="AA92">
        <v>406.47771979124849</v>
      </c>
      <c r="AB92">
        <v>488.42201958797699</v>
      </c>
      <c r="AC92">
        <v>0.83222644248132982</v>
      </c>
      <c r="AD92">
        <v>0</v>
      </c>
      <c r="AE92">
        <v>477611.32075471699</v>
      </c>
      <c r="AF92" t="s">
        <v>152</v>
      </c>
    </row>
    <row r="93" spans="1:32" x14ac:dyDescent="0.3">
      <c r="A93">
        <v>245</v>
      </c>
      <c r="B93">
        <v>2023</v>
      </c>
      <c r="C93" t="s">
        <v>151</v>
      </c>
      <c r="D93" t="s">
        <v>138</v>
      </c>
      <c r="E93">
        <v>17</v>
      </c>
      <c r="F93">
        <v>1175</v>
      </c>
      <c r="G93">
        <v>1510</v>
      </c>
      <c r="H93" t="s">
        <v>158</v>
      </c>
      <c r="I93" t="s">
        <v>193</v>
      </c>
      <c r="J93" t="s">
        <v>83</v>
      </c>
      <c r="K93" t="s">
        <v>251</v>
      </c>
      <c r="L93" t="s">
        <v>58</v>
      </c>
      <c r="M93" t="s">
        <v>230</v>
      </c>
      <c r="N93" t="s">
        <v>207</v>
      </c>
      <c r="O93">
        <v>20.940566037735849</v>
      </c>
      <c r="P93">
        <v>2.9920522098733522</v>
      </c>
      <c r="Q93">
        <v>82000</v>
      </c>
      <c r="R93">
        <v>573895.8730158729</v>
      </c>
      <c r="S93">
        <v>488.42201958797693</v>
      </c>
      <c r="T93">
        <v>1717126.4150943395</v>
      </c>
      <c r="U93">
        <v>1461.3841830590125</v>
      </c>
      <c r="W93">
        <v>0</v>
      </c>
      <c r="Y93">
        <v>1717126.4150943395</v>
      </c>
      <c r="Z93">
        <v>573895.87301587302</v>
      </c>
      <c r="AA93">
        <v>1461.3841830590125</v>
      </c>
      <c r="AB93">
        <v>488.42201958797705</v>
      </c>
      <c r="AC93">
        <v>2.9920522098733522</v>
      </c>
      <c r="AD93">
        <v>0</v>
      </c>
      <c r="AE93">
        <v>1717126.4150943395</v>
      </c>
      <c r="AF93" t="s">
        <v>152</v>
      </c>
    </row>
    <row r="94" spans="1:32" x14ac:dyDescent="0.3">
      <c r="A94">
        <v>244</v>
      </c>
      <c r="B94">
        <v>2023</v>
      </c>
      <c r="C94" t="s">
        <v>151</v>
      </c>
      <c r="D94" t="s">
        <v>138</v>
      </c>
      <c r="E94">
        <v>17</v>
      </c>
      <c r="F94">
        <v>1175</v>
      </c>
      <c r="G94">
        <v>1510</v>
      </c>
      <c r="H94" t="s">
        <v>158</v>
      </c>
      <c r="I94" t="s">
        <v>193</v>
      </c>
      <c r="J94" t="s">
        <v>83</v>
      </c>
      <c r="K94" t="s">
        <v>251</v>
      </c>
      <c r="L94" t="s">
        <v>58</v>
      </c>
      <c r="M94" t="s">
        <v>230</v>
      </c>
      <c r="N94" t="s">
        <v>207</v>
      </c>
      <c r="O94">
        <v>17.057547169811322</v>
      </c>
      <c r="P94">
        <v>2.4372345815524663</v>
      </c>
      <c r="Q94">
        <v>82000</v>
      </c>
      <c r="R94">
        <v>573895.8730158729</v>
      </c>
      <c r="S94">
        <v>488.42201958797693</v>
      </c>
      <c r="T94">
        <v>1398718.8679245284</v>
      </c>
      <c r="U94">
        <v>1190.3990365315135</v>
      </c>
      <c r="W94">
        <v>0</v>
      </c>
      <c r="Y94">
        <v>1398718.8679245284</v>
      </c>
      <c r="Z94">
        <v>573895.8730158729</v>
      </c>
      <c r="AA94">
        <v>1190.3990365315135</v>
      </c>
      <c r="AB94">
        <v>488.42201958797693</v>
      </c>
      <c r="AC94">
        <v>2.4372345815524663</v>
      </c>
      <c r="AD94">
        <v>0</v>
      </c>
      <c r="AE94">
        <v>1398718.8679245284</v>
      </c>
      <c r="AF94" t="s">
        <v>152</v>
      </c>
    </row>
    <row r="95" spans="1:32" x14ac:dyDescent="0.3">
      <c r="A95">
        <v>243</v>
      </c>
      <c r="B95">
        <v>2023</v>
      </c>
      <c r="C95" t="s">
        <v>151</v>
      </c>
      <c r="D95" t="s">
        <v>138</v>
      </c>
      <c r="E95">
        <v>17</v>
      </c>
      <c r="F95">
        <v>1175</v>
      </c>
      <c r="G95">
        <v>1510</v>
      </c>
      <c r="H95" t="s">
        <v>158</v>
      </c>
      <c r="I95" t="s">
        <v>193</v>
      </c>
      <c r="J95" t="s">
        <v>83</v>
      </c>
      <c r="K95" t="s">
        <v>251</v>
      </c>
      <c r="L95" t="s">
        <v>58</v>
      </c>
      <c r="M95" t="s">
        <v>230</v>
      </c>
      <c r="N95" t="s">
        <v>207</v>
      </c>
      <c r="O95">
        <v>20.385849056603774</v>
      </c>
      <c r="P95">
        <v>2.9127925486846546</v>
      </c>
      <c r="Q95">
        <v>82000</v>
      </c>
      <c r="R95">
        <v>573895.8730158729</v>
      </c>
      <c r="S95">
        <v>488.42201958797693</v>
      </c>
      <c r="T95">
        <v>1671639.6226415094</v>
      </c>
      <c r="U95">
        <v>1422.6720192693697</v>
      </c>
      <c r="W95">
        <v>0</v>
      </c>
      <c r="Y95">
        <v>1671639.6226415094</v>
      </c>
      <c r="Z95">
        <v>573895.8730158729</v>
      </c>
      <c r="AA95">
        <v>1422.6720192693697</v>
      </c>
      <c r="AB95">
        <v>488.42201958797693</v>
      </c>
      <c r="AC95">
        <v>2.9127925486846546</v>
      </c>
      <c r="AD95">
        <v>0</v>
      </c>
      <c r="AE95">
        <v>1671639.6226415094</v>
      </c>
      <c r="AF95" t="s">
        <v>152</v>
      </c>
    </row>
    <row r="96" spans="1:32" x14ac:dyDescent="0.3">
      <c r="A96">
        <v>242</v>
      </c>
      <c r="B96">
        <v>2023</v>
      </c>
      <c r="C96" t="s">
        <v>151</v>
      </c>
      <c r="D96" t="s">
        <v>138</v>
      </c>
      <c r="E96">
        <v>17</v>
      </c>
      <c r="F96">
        <v>1175</v>
      </c>
      <c r="G96">
        <v>1510</v>
      </c>
      <c r="H96" t="s">
        <v>158</v>
      </c>
      <c r="I96" t="s">
        <v>193</v>
      </c>
      <c r="J96" t="s">
        <v>83</v>
      </c>
      <c r="K96" t="s">
        <v>251</v>
      </c>
      <c r="L96" t="s">
        <v>58</v>
      </c>
      <c r="M96" t="s">
        <v>230</v>
      </c>
      <c r="N96" t="s">
        <v>207</v>
      </c>
      <c r="O96">
        <v>4.8537735849056602</v>
      </c>
      <c r="P96">
        <v>0.69352203540110824</v>
      </c>
      <c r="Q96">
        <v>82000</v>
      </c>
      <c r="R96">
        <v>573895.8730158729</v>
      </c>
      <c r="S96">
        <v>488.42201958797693</v>
      </c>
      <c r="T96">
        <v>398009.43396226416</v>
      </c>
      <c r="U96">
        <v>338.73143315937375</v>
      </c>
      <c r="W96">
        <v>0</v>
      </c>
      <c r="Y96">
        <v>398009.43396226416</v>
      </c>
      <c r="Z96">
        <v>573895.8730158729</v>
      </c>
      <c r="AA96">
        <v>338.73143315937375</v>
      </c>
      <c r="AB96">
        <v>488.42201958797699</v>
      </c>
      <c r="AC96">
        <v>0.69352203540110824</v>
      </c>
      <c r="AD96">
        <v>0</v>
      </c>
      <c r="AE96">
        <v>398009.4339622641</v>
      </c>
      <c r="AF96" t="s">
        <v>152</v>
      </c>
    </row>
    <row r="97" spans="1:32" x14ac:dyDescent="0.3">
      <c r="A97">
        <v>241</v>
      </c>
      <c r="B97">
        <v>2023</v>
      </c>
      <c r="C97" t="s">
        <v>151</v>
      </c>
      <c r="D97" t="s">
        <v>138</v>
      </c>
      <c r="E97">
        <v>17</v>
      </c>
      <c r="F97">
        <v>1175</v>
      </c>
      <c r="G97">
        <v>1510</v>
      </c>
      <c r="H97" t="s">
        <v>158</v>
      </c>
      <c r="I97" t="s">
        <v>193</v>
      </c>
      <c r="J97" t="s">
        <v>83</v>
      </c>
      <c r="K97" t="s">
        <v>251</v>
      </c>
      <c r="L97" t="s">
        <v>58</v>
      </c>
      <c r="M97" t="s">
        <v>230</v>
      </c>
      <c r="N97" t="s">
        <v>207</v>
      </c>
      <c r="O97">
        <v>8.1820754716981128</v>
      </c>
      <c r="P97">
        <v>1.1690800025332966</v>
      </c>
      <c r="Q97">
        <v>82000</v>
      </c>
      <c r="R97">
        <v>573895.8730158729</v>
      </c>
      <c r="S97">
        <v>488.42201958797693</v>
      </c>
      <c r="T97">
        <v>670930.1886792453</v>
      </c>
      <c r="U97">
        <v>571.00441589723005</v>
      </c>
      <c r="W97">
        <v>0</v>
      </c>
      <c r="Y97">
        <v>670930.1886792453</v>
      </c>
      <c r="Z97">
        <v>573895.87301587302</v>
      </c>
      <c r="AA97">
        <v>571.00441589723005</v>
      </c>
      <c r="AB97">
        <v>488.42201958797705</v>
      </c>
      <c r="AC97">
        <v>1.1690800025332966</v>
      </c>
      <c r="AD97">
        <v>0</v>
      </c>
      <c r="AE97">
        <v>670930.1886792453</v>
      </c>
      <c r="AF97" t="s">
        <v>152</v>
      </c>
    </row>
    <row r="98" spans="1:32" x14ac:dyDescent="0.3">
      <c r="A98">
        <v>240</v>
      </c>
      <c r="B98">
        <v>2023</v>
      </c>
      <c r="C98" t="s">
        <v>151</v>
      </c>
      <c r="D98" t="s">
        <v>138</v>
      </c>
      <c r="E98">
        <v>17</v>
      </c>
      <c r="F98">
        <v>1175</v>
      </c>
      <c r="G98">
        <v>1510</v>
      </c>
      <c r="H98" t="s">
        <v>158</v>
      </c>
      <c r="I98" t="s">
        <v>193</v>
      </c>
      <c r="J98" t="s">
        <v>83</v>
      </c>
      <c r="K98" t="s">
        <v>251</v>
      </c>
      <c r="L98" t="s">
        <v>58</v>
      </c>
      <c r="M98" t="s">
        <v>230</v>
      </c>
      <c r="N98" t="s">
        <v>207</v>
      </c>
      <c r="O98">
        <v>13.313207547169812</v>
      </c>
      <c r="P98">
        <v>1.902231868528754</v>
      </c>
      <c r="Q98">
        <v>82000</v>
      </c>
      <c r="R98">
        <v>573895.8730158729</v>
      </c>
      <c r="S98">
        <v>488.42201958797693</v>
      </c>
      <c r="T98">
        <v>1091683.0188679246</v>
      </c>
      <c r="U98">
        <v>929.09193095142518</v>
      </c>
      <c r="W98">
        <v>0</v>
      </c>
      <c r="Y98">
        <v>1091683.0188679246</v>
      </c>
      <c r="Z98">
        <v>573895.87301587302</v>
      </c>
      <c r="AA98">
        <v>929.09193095142518</v>
      </c>
      <c r="AB98">
        <v>488.42201958797699</v>
      </c>
      <c r="AC98">
        <v>1.902231868528754</v>
      </c>
      <c r="AD98">
        <v>0</v>
      </c>
      <c r="AE98">
        <v>1091683.0188679246</v>
      </c>
      <c r="AF98" t="s">
        <v>152</v>
      </c>
    </row>
    <row r="99" spans="1:32" x14ac:dyDescent="0.3">
      <c r="A99">
        <v>239</v>
      </c>
      <c r="B99">
        <v>2023</v>
      </c>
      <c r="C99" t="s">
        <v>151</v>
      </c>
      <c r="D99" t="s">
        <v>138</v>
      </c>
      <c r="E99">
        <v>17</v>
      </c>
      <c r="F99">
        <v>1175</v>
      </c>
      <c r="G99">
        <v>1510</v>
      </c>
      <c r="H99" t="s">
        <v>158</v>
      </c>
      <c r="I99" t="s">
        <v>193</v>
      </c>
      <c r="J99" t="s">
        <v>83</v>
      </c>
      <c r="K99" t="s">
        <v>251</v>
      </c>
      <c r="L99" t="s">
        <v>58</v>
      </c>
      <c r="M99" t="s">
        <v>230</v>
      </c>
      <c r="N99" t="s">
        <v>207</v>
      </c>
      <c r="O99">
        <v>21.77264150943396</v>
      </c>
      <c r="P99">
        <v>3.1109417016563992</v>
      </c>
      <c r="Q99">
        <v>82000</v>
      </c>
      <c r="R99">
        <v>573895.8730158729</v>
      </c>
      <c r="S99">
        <v>488.42201958797693</v>
      </c>
      <c r="T99">
        <v>1785356.6037735848</v>
      </c>
      <c r="U99">
        <v>1519.4524287434765</v>
      </c>
      <c r="W99">
        <v>0</v>
      </c>
      <c r="Y99">
        <v>1785356.6037735848</v>
      </c>
      <c r="Z99">
        <v>573895.87301587302</v>
      </c>
      <c r="AA99">
        <v>1519.4524287434765</v>
      </c>
      <c r="AB99">
        <v>488.42201958797705</v>
      </c>
      <c r="AC99">
        <v>3.1109417016563992</v>
      </c>
      <c r="AD99">
        <v>0</v>
      </c>
      <c r="AE99">
        <v>1785356.6037735848</v>
      </c>
      <c r="AF99" t="s">
        <v>152</v>
      </c>
    </row>
    <row r="100" spans="1:32" x14ac:dyDescent="0.3">
      <c r="A100">
        <v>238</v>
      </c>
      <c r="B100">
        <v>2023</v>
      </c>
      <c r="C100" t="s">
        <v>151</v>
      </c>
      <c r="D100" t="s">
        <v>138</v>
      </c>
      <c r="E100">
        <v>17</v>
      </c>
      <c r="F100">
        <v>1175</v>
      </c>
      <c r="G100">
        <v>1510</v>
      </c>
      <c r="H100" t="s">
        <v>158</v>
      </c>
      <c r="I100" t="s">
        <v>193</v>
      </c>
      <c r="J100" t="s">
        <v>83</v>
      </c>
      <c r="K100" t="s">
        <v>251</v>
      </c>
      <c r="L100" t="s">
        <v>58</v>
      </c>
      <c r="M100" t="s">
        <v>230</v>
      </c>
      <c r="N100" t="s">
        <v>207</v>
      </c>
      <c r="O100">
        <v>6.7952830188679245</v>
      </c>
      <c r="P100">
        <v>0.9709308495615514</v>
      </c>
      <c r="Q100">
        <v>82000</v>
      </c>
      <c r="R100">
        <v>573895.8730158729</v>
      </c>
      <c r="S100">
        <v>488.42201958797693</v>
      </c>
      <c r="T100">
        <v>557213.20754716976</v>
      </c>
      <c r="U100">
        <v>474.22400642312323</v>
      </c>
      <c r="W100">
        <v>0</v>
      </c>
      <c r="Y100">
        <v>557213.20754716976</v>
      </c>
      <c r="Z100">
        <v>573895.87301587302</v>
      </c>
      <c r="AA100">
        <v>474.22400642312323</v>
      </c>
      <c r="AB100">
        <v>488.42201958797705</v>
      </c>
      <c r="AC100">
        <v>0.9709308495615514</v>
      </c>
      <c r="AD100">
        <v>0</v>
      </c>
      <c r="AE100">
        <v>557213.20754716976</v>
      </c>
      <c r="AF100" t="s">
        <v>152</v>
      </c>
    </row>
    <row r="101" spans="1:32" x14ac:dyDescent="0.3">
      <c r="A101">
        <v>237</v>
      </c>
      <c r="B101">
        <v>2023</v>
      </c>
      <c r="C101" t="s">
        <v>151</v>
      </c>
      <c r="D101" t="s">
        <v>138</v>
      </c>
      <c r="E101">
        <v>17</v>
      </c>
      <c r="F101">
        <v>1175</v>
      </c>
      <c r="G101">
        <v>1510</v>
      </c>
      <c r="H101" t="s">
        <v>158</v>
      </c>
      <c r="I101" t="s">
        <v>193</v>
      </c>
      <c r="J101" t="s">
        <v>83</v>
      </c>
      <c r="K101" t="s">
        <v>251</v>
      </c>
      <c r="L101" t="s">
        <v>58</v>
      </c>
      <c r="M101" t="s">
        <v>230</v>
      </c>
      <c r="N101" t="s">
        <v>207</v>
      </c>
      <c r="O101">
        <v>4.2990566037735851</v>
      </c>
      <c r="P101">
        <v>0.61426237421241014</v>
      </c>
      <c r="Q101">
        <v>82000</v>
      </c>
      <c r="R101">
        <v>573895.8730158729</v>
      </c>
      <c r="S101">
        <v>488.42201958797693</v>
      </c>
      <c r="T101">
        <v>352522.64150943398</v>
      </c>
      <c r="U101">
        <v>300.01926936973103</v>
      </c>
      <c r="W101">
        <v>0</v>
      </c>
      <c r="Y101">
        <v>352522.64150943398</v>
      </c>
      <c r="Z101">
        <v>573895.87301587302</v>
      </c>
      <c r="AA101">
        <v>300.01926936973103</v>
      </c>
      <c r="AB101">
        <v>488.42201958797699</v>
      </c>
      <c r="AC101">
        <v>0.61426237421241014</v>
      </c>
      <c r="AD101">
        <v>0</v>
      </c>
      <c r="AE101">
        <v>352522.64150943403</v>
      </c>
      <c r="AF101" t="s">
        <v>152</v>
      </c>
    </row>
    <row r="102" spans="1:32" x14ac:dyDescent="0.3">
      <c r="A102">
        <v>236</v>
      </c>
      <c r="B102">
        <v>2023</v>
      </c>
      <c r="C102" t="s">
        <v>151</v>
      </c>
      <c r="D102" t="s">
        <v>138</v>
      </c>
      <c r="E102">
        <v>17</v>
      </c>
      <c r="F102">
        <v>1175</v>
      </c>
      <c r="G102">
        <v>1510</v>
      </c>
      <c r="H102" t="s">
        <v>158</v>
      </c>
      <c r="I102" t="s">
        <v>193</v>
      </c>
      <c r="J102" t="s">
        <v>83</v>
      </c>
      <c r="K102" t="s">
        <v>251</v>
      </c>
      <c r="L102" t="s">
        <v>58</v>
      </c>
      <c r="M102" t="s">
        <v>230</v>
      </c>
      <c r="N102" t="s">
        <v>207</v>
      </c>
      <c r="O102">
        <v>23.714150943396227</v>
      </c>
      <c r="P102">
        <v>3.388350515816843</v>
      </c>
      <c r="Q102">
        <v>82000</v>
      </c>
      <c r="R102">
        <v>573895.8730158729</v>
      </c>
      <c r="S102">
        <v>488.42201958797693</v>
      </c>
      <c r="T102">
        <v>1944560.3773584906</v>
      </c>
      <c r="U102">
        <v>1654.9450020072261</v>
      </c>
      <c r="W102">
        <v>0</v>
      </c>
      <c r="Y102">
        <v>1944560.3773584906</v>
      </c>
      <c r="Z102">
        <v>573895.87301587302</v>
      </c>
      <c r="AA102">
        <v>1654.9450020072261</v>
      </c>
      <c r="AB102">
        <v>488.42201958797699</v>
      </c>
      <c r="AC102">
        <v>3.388350515816843</v>
      </c>
      <c r="AD102">
        <v>0</v>
      </c>
      <c r="AE102">
        <v>1944560.3773584908</v>
      </c>
      <c r="AF102" t="s">
        <v>152</v>
      </c>
    </row>
    <row r="103" spans="1:32" x14ac:dyDescent="0.3">
      <c r="A103">
        <v>235</v>
      </c>
      <c r="B103">
        <v>2023</v>
      </c>
      <c r="C103" t="s">
        <v>151</v>
      </c>
      <c r="D103" t="s">
        <v>138</v>
      </c>
      <c r="E103">
        <v>17</v>
      </c>
      <c r="F103">
        <v>1175</v>
      </c>
      <c r="G103">
        <v>1510</v>
      </c>
      <c r="H103" t="s">
        <v>158</v>
      </c>
      <c r="I103" t="s">
        <v>193</v>
      </c>
      <c r="J103" t="s">
        <v>83</v>
      </c>
      <c r="K103" t="s">
        <v>251</v>
      </c>
      <c r="L103" t="s">
        <v>58</v>
      </c>
      <c r="M103" t="s">
        <v>230</v>
      </c>
      <c r="N103" t="s">
        <v>207</v>
      </c>
      <c r="O103">
        <v>21.079245283018867</v>
      </c>
      <c r="P103">
        <v>3.0118671251705269</v>
      </c>
      <c r="Q103">
        <v>82000</v>
      </c>
      <c r="R103">
        <v>573895.8730158729</v>
      </c>
      <c r="S103">
        <v>488.42201958797693</v>
      </c>
      <c r="T103">
        <v>1728498.1132075472</v>
      </c>
      <c r="U103">
        <v>1471.0622240064231</v>
      </c>
      <c r="W103">
        <v>0</v>
      </c>
      <c r="Y103">
        <v>1728498.1132075472</v>
      </c>
      <c r="Z103">
        <v>573895.87301587302</v>
      </c>
      <c r="AA103">
        <v>1471.0622240064231</v>
      </c>
      <c r="AB103">
        <v>488.42201958797699</v>
      </c>
      <c r="AC103">
        <v>3.0118671251705269</v>
      </c>
      <c r="AD103">
        <v>0</v>
      </c>
      <c r="AE103">
        <v>1728498.1132075472</v>
      </c>
      <c r="AF103" t="s">
        <v>152</v>
      </c>
    </row>
    <row r="104" spans="1:32" x14ac:dyDescent="0.3">
      <c r="A104">
        <v>234</v>
      </c>
      <c r="B104">
        <v>2023</v>
      </c>
      <c r="C104" t="s">
        <v>151</v>
      </c>
      <c r="D104" t="s">
        <v>138</v>
      </c>
      <c r="E104">
        <v>17</v>
      </c>
      <c r="F104">
        <v>1175</v>
      </c>
      <c r="G104">
        <v>1510</v>
      </c>
      <c r="H104" t="s">
        <v>158</v>
      </c>
      <c r="I104" t="s">
        <v>193</v>
      </c>
      <c r="J104" t="s">
        <v>83</v>
      </c>
      <c r="K104" t="s">
        <v>251</v>
      </c>
      <c r="L104" t="s">
        <v>58</v>
      </c>
      <c r="M104" t="s">
        <v>230</v>
      </c>
      <c r="N104" t="s">
        <v>207</v>
      </c>
      <c r="O104">
        <v>24.823584905660379</v>
      </c>
      <c r="P104">
        <v>3.5468698381942394</v>
      </c>
      <c r="Q104">
        <v>82000</v>
      </c>
      <c r="R104">
        <v>573895.8730158729</v>
      </c>
      <c r="S104">
        <v>488.42201958797693</v>
      </c>
      <c r="T104">
        <v>2035533.9622641511</v>
      </c>
      <c r="U104">
        <v>1732.3693295865116</v>
      </c>
      <c r="W104">
        <v>0</v>
      </c>
      <c r="Y104">
        <v>2035533.9622641511</v>
      </c>
      <c r="Z104">
        <v>573895.8730158729</v>
      </c>
      <c r="AA104">
        <v>1732.3693295865116</v>
      </c>
      <c r="AB104">
        <v>488.42201958797699</v>
      </c>
      <c r="AC104">
        <v>3.5468698381942394</v>
      </c>
      <c r="AD104">
        <v>0</v>
      </c>
      <c r="AE104">
        <v>2035533.9622641508</v>
      </c>
      <c r="AF104" t="s">
        <v>152</v>
      </c>
    </row>
    <row r="105" spans="1:32" x14ac:dyDescent="0.3">
      <c r="A105">
        <v>207</v>
      </c>
      <c r="B105">
        <v>2023</v>
      </c>
      <c r="C105" t="s">
        <v>151</v>
      </c>
      <c r="D105" t="s">
        <v>137</v>
      </c>
      <c r="E105">
        <v>14</v>
      </c>
      <c r="F105">
        <v>1120</v>
      </c>
      <c r="G105">
        <v>1510</v>
      </c>
      <c r="H105" t="s">
        <v>158</v>
      </c>
      <c r="I105" t="s">
        <v>193</v>
      </c>
      <c r="J105" t="s">
        <v>83</v>
      </c>
      <c r="K105" t="s">
        <v>251</v>
      </c>
      <c r="L105" t="s">
        <v>58</v>
      </c>
      <c r="M105" t="s">
        <v>230</v>
      </c>
      <c r="N105" t="s">
        <v>207</v>
      </c>
      <c r="O105">
        <v>21.079245283018867</v>
      </c>
      <c r="P105">
        <v>3.0118671251705269</v>
      </c>
      <c r="Q105">
        <v>87000</v>
      </c>
      <c r="R105">
        <v>608889.52380952379</v>
      </c>
      <c r="S105">
        <v>543.65136054421771</v>
      </c>
      <c r="T105">
        <v>1833894.3396226414</v>
      </c>
      <c r="U105">
        <v>1637.4056603773583</v>
      </c>
      <c r="W105">
        <v>0</v>
      </c>
      <c r="Y105">
        <v>1833894.3396226414</v>
      </c>
      <c r="Z105">
        <v>608889.52380952379</v>
      </c>
      <c r="AA105">
        <v>1637.4056603773583</v>
      </c>
      <c r="AB105">
        <v>543.6513605442176</v>
      </c>
      <c r="AC105">
        <v>3.0118671251705269</v>
      </c>
      <c r="AD105">
        <v>0</v>
      </c>
      <c r="AE105">
        <v>1833894.3396226414</v>
      </c>
      <c r="AF105" t="s">
        <v>152</v>
      </c>
    </row>
    <row r="106" spans="1:32" x14ac:dyDescent="0.3">
      <c r="A106">
        <v>206</v>
      </c>
      <c r="B106">
        <v>2023</v>
      </c>
      <c r="C106" t="s">
        <v>151</v>
      </c>
      <c r="D106" t="s">
        <v>137</v>
      </c>
      <c r="E106">
        <v>14</v>
      </c>
      <c r="F106">
        <v>1120</v>
      </c>
      <c r="G106">
        <v>1510</v>
      </c>
      <c r="H106" t="s">
        <v>158</v>
      </c>
      <c r="I106" t="s">
        <v>193</v>
      </c>
      <c r="J106" t="s">
        <v>83</v>
      </c>
      <c r="K106" t="s">
        <v>251</v>
      </c>
      <c r="L106" t="s">
        <v>58</v>
      </c>
      <c r="M106" t="s">
        <v>230</v>
      </c>
      <c r="N106" t="s">
        <v>207</v>
      </c>
      <c r="O106">
        <v>4.8537735849056602</v>
      </c>
      <c r="P106">
        <v>0.69352203540110824</v>
      </c>
      <c r="Q106">
        <v>87000</v>
      </c>
      <c r="R106">
        <v>608889.52380952379</v>
      </c>
      <c r="S106">
        <v>543.65136054421771</v>
      </c>
      <c r="T106">
        <v>422278.30188679247</v>
      </c>
      <c r="U106">
        <v>377.03419811320754</v>
      </c>
      <c r="W106">
        <v>0</v>
      </c>
      <c r="Y106">
        <v>422278.30188679247</v>
      </c>
      <c r="Z106">
        <v>608889.52380952379</v>
      </c>
      <c r="AA106">
        <v>377.03419811320754</v>
      </c>
      <c r="AB106">
        <v>543.6513605442176</v>
      </c>
      <c r="AC106">
        <v>0.69352203540110824</v>
      </c>
      <c r="AD106">
        <v>0</v>
      </c>
      <c r="AE106">
        <v>422278.30188679247</v>
      </c>
      <c r="AF106" t="s">
        <v>152</v>
      </c>
    </row>
    <row r="107" spans="1:32" x14ac:dyDescent="0.3">
      <c r="A107">
        <v>205</v>
      </c>
      <c r="B107">
        <v>2023</v>
      </c>
      <c r="C107" t="s">
        <v>151</v>
      </c>
      <c r="D107" t="s">
        <v>137</v>
      </c>
      <c r="E107">
        <v>14</v>
      </c>
      <c r="F107">
        <v>1120</v>
      </c>
      <c r="G107">
        <v>1510</v>
      </c>
      <c r="H107" t="s">
        <v>158</v>
      </c>
      <c r="I107" t="s">
        <v>193</v>
      </c>
      <c r="J107" t="s">
        <v>83</v>
      </c>
      <c r="K107" t="s">
        <v>251</v>
      </c>
      <c r="L107" t="s">
        <v>58</v>
      </c>
      <c r="M107" t="s">
        <v>230</v>
      </c>
      <c r="N107" t="s">
        <v>207</v>
      </c>
      <c r="O107">
        <v>9.4301886792452834</v>
      </c>
      <c r="P107">
        <v>1.3474142402078673</v>
      </c>
      <c r="Q107">
        <v>87000</v>
      </c>
      <c r="R107">
        <v>608889.52380952379</v>
      </c>
      <c r="S107">
        <v>543.65136054421771</v>
      </c>
      <c r="T107">
        <v>820426.41509433964</v>
      </c>
      <c r="U107">
        <v>732.52358490566041</v>
      </c>
      <c r="W107">
        <v>0</v>
      </c>
      <c r="Y107">
        <v>820426.41509433964</v>
      </c>
      <c r="Z107">
        <v>608889.52380952379</v>
      </c>
      <c r="AA107">
        <v>732.52358490566041</v>
      </c>
      <c r="AB107">
        <v>543.65136054421771</v>
      </c>
      <c r="AC107">
        <v>1.3474142402078673</v>
      </c>
      <c r="AD107">
        <v>0</v>
      </c>
      <c r="AE107">
        <v>820426.41509433964</v>
      </c>
      <c r="AF107" t="s">
        <v>152</v>
      </c>
    </row>
    <row r="108" spans="1:32" x14ac:dyDescent="0.3">
      <c r="A108">
        <v>204</v>
      </c>
      <c r="B108">
        <v>2023</v>
      </c>
      <c r="C108" t="s">
        <v>151</v>
      </c>
      <c r="D108" t="s">
        <v>137</v>
      </c>
      <c r="E108">
        <v>14</v>
      </c>
      <c r="F108">
        <v>1120</v>
      </c>
      <c r="G108">
        <v>1510</v>
      </c>
      <c r="H108" t="s">
        <v>158</v>
      </c>
      <c r="I108" t="s">
        <v>193</v>
      </c>
      <c r="J108" t="s">
        <v>83</v>
      </c>
      <c r="K108" t="s">
        <v>251</v>
      </c>
      <c r="L108" t="s">
        <v>58</v>
      </c>
      <c r="M108" t="s">
        <v>230</v>
      </c>
      <c r="N108" t="s">
        <v>207</v>
      </c>
      <c r="O108">
        <v>13.729245283018869</v>
      </c>
      <c r="P108">
        <v>1.9616766144202777</v>
      </c>
      <c r="Q108">
        <v>87000</v>
      </c>
      <c r="R108">
        <v>608889.52380952379</v>
      </c>
      <c r="S108">
        <v>543.65136054421771</v>
      </c>
      <c r="T108">
        <v>1194444.3396226417</v>
      </c>
      <c r="U108">
        <v>1066.4681603773586</v>
      </c>
      <c r="W108">
        <v>0</v>
      </c>
      <c r="Y108">
        <v>1194444.3396226417</v>
      </c>
      <c r="Z108">
        <v>608889.52380952379</v>
      </c>
      <c r="AA108">
        <v>1066.4681603773586</v>
      </c>
      <c r="AB108">
        <v>543.6513605442176</v>
      </c>
      <c r="AC108">
        <v>1.9616766144202777</v>
      </c>
      <c r="AD108">
        <v>0</v>
      </c>
      <c r="AE108">
        <v>1194444.3396226417</v>
      </c>
      <c r="AF108" t="s">
        <v>152</v>
      </c>
    </row>
    <row r="109" spans="1:32" x14ac:dyDescent="0.3">
      <c r="A109">
        <v>203</v>
      </c>
      <c r="B109">
        <v>2023</v>
      </c>
      <c r="C109" t="s">
        <v>151</v>
      </c>
      <c r="D109" t="s">
        <v>137</v>
      </c>
      <c r="E109">
        <v>14</v>
      </c>
      <c r="F109">
        <v>1120</v>
      </c>
      <c r="G109">
        <v>1510</v>
      </c>
      <c r="H109" t="s">
        <v>158</v>
      </c>
      <c r="I109" t="s">
        <v>193</v>
      </c>
      <c r="J109" t="s">
        <v>83</v>
      </c>
      <c r="K109" t="s">
        <v>251</v>
      </c>
      <c r="L109" t="s">
        <v>58</v>
      </c>
      <c r="M109" t="s">
        <v>230</v>
      </c>
      <c r="N109" t="s">
        <v>207</v>
      </c>
      <c r="O109">
        <v>28.013207547169813</v>
      </c>
      <c r="P109">
        <v>4.002612890029253</v>
      </c>
      <c r="Q109">
        <v>87000</v>
      </c>
      <c r="R109">
        <v>608889.52380952379</v>
      </c>
      <c r="S109">
        <v>543.65136054421771</v>
      </c>
      <c r="T109">
        <v>2437149.0566037735</v>
      </c>
      <c r="U109">
        <v>2176.0259433962265</v>
      </c>
      <c r="W109">
        <v>0</v>
      </c>
      <c r="Y109">
        <v>2437149.0566037735</v>
      </c>
      <c r="Z109">
        <v>608889.52380952379</v>
      </c>
      <c r="AA109">
        <v>2176.0259433962265</v>
      </c>
      <c r="AB109">
        <v>543.65136054421771</v>
      </c>
      <c r="AC109">
        <v>4.002612890029253</v>
      </c>
      <c r="AD109">
        <v>0</v>
      </c>
      <c r="AE109">
        <v>2437149.0566037735</v>
      </c>
      <c r="AF109" t="s">
        <v>152</v>
      </c>
    </row>
    <row r="110" spans="1:32" x14ac:dyDescent="0.3">
      <c r="A110">
        <v>202</v>
      </c>
      <c r="B110">
        <v>2023</v>
      </c>
      <c r="C110" t="s">
        <v>151</v>
      </c>
      <c r="D110" t="s">
        <v>137</v>
      </c>
      <c r="E110">
        <v>14</v>
      </c>
      <c r="F110">
        <v>1120</v>
      </c>
      <c r="G110">
        <v>1510</v>
      </c>
      <c r="H110" t="s">
        <v>158</v>
      </c>
      <c r="I110" t="s">
        <v>193</v>
      </c>
      <c r="J110" t="s">
        <v>83</v>
      </c>
      <c r="K110" t="s">
        <v>251</v>
      </c>
      <c r="L110" t="s">
        <v>58</v>
      </c>
      <c r="M110" t="s">
        <v>230</v>
      </c>
      <c r="N110" t="s">
        <v>207</v>
      </c>
      <c r="O110">
        <v>14.422641509433964</v>
      </c>
      <c r="P110">
        <v>2.0607511909061502</v>
      </c>
      <c r="Q110">
        <v>87000</v>
      </c>
      <c r="R110">
        <v>608889.52380952379</v>
      </c>
      <c r="S110">
        <v>543.65136054421771</v>
      </c>
      <c r="T110">
        <v>1254769.8113207549</v>
      </c>
      <c r="U110">
        <v>1120.3301886792456</v>
      </c>
      <c r="W110">
        <v>0</v>
      </c>
      <c r="Y110">
        <v>1254769.8113207549</v>
      </c>
      <c r="Z110">
        <v>608889.52380952379</v>
      </c>
      <c r="AA110">
        <v>1120.3301886792456</v>
      </c>
      <c r="AB110">
        <v>543.65136054421771</v>
      </c>
      <c r="AC110">
        <v>2.0607511909061502</v>
      </c>
      <c r="AD110">
        <v>0</v>
      </c>
      <c r="AE110">
        <v>1254769.8113207549</v>
      </c>
      <c r="AF110" t="s">
        <v>152</v>
      </c>
    </row>
    <row r="111" spans="1:32" x14ac:dyDescent="0.3">
      <c r="A111">
        <v>201</v>
      </c>
      <c r="B111">
        <v>2023</v>
      </c>
      <c r="C111" t="s">
        <v>151</v>
      </c>
      <c r="D111" t="s">
        <v>137</v>
      </c>
      <c r="E111">
        <v>14</v>
      </c>
      <c r="F111">
        <v>1120</v>
      </c>
      <c r="G111">
        <v>1510</v>
      </c>
      <c r="H111" t="s">
        <v>158</v>
      </c>
      <c r="I111" t="s">
        <v>193</v>
      </c>
      <c r="J111" t="s">
        <v>83</v>
      </c>
      <c r="K111" t="s">
        <v>251</v>
      </c>
      <c r="L111" t="s">
        <v>58</v>
      </c>
      <c r="M111" t="s">
        <v>230</v>
      </c>
      <c r="N111" t="s">
        <v>207</v>
      </c>
      <c r="O111">
        <v>23.020754716981134</v>
      </c>
      <c r="P111">
        <v>3.2892759393309703</v>
      </c>
      <c r="Q111">
        <v>87000</v>
      </c>
      <c r="R111">
        <v>608889.52380952379</v>
      </c>
      <c r="S111">
        <v>543.65136054421771</v>
      </c>
      <c r="T111">
        <v>2002805.6603773588</v>
      </c>
      <c r="U111">
        <v>1788.2193396226419</v>
      </c>
      <c r="W111">
        <v>0</v>
      </c>
      <c r="Y111">
        <v>2002805.6603773588</v>
      </c>
      <c r="Z111">
        <v>608889.5238095239</v>
      </c>
      <c r="AA111">
        <v>1788.2193396226419</v>
      </c>
      <c r="AB111">
        <v>543.65136054421771</v>
      </c>
      <c r="AC111">
        <v>3.2892759393309703</v>
      </c>
      <c r="AD111">
        <v>0</v>
      </c>
      <c r="AE111">
        <v>2002805.660377359</v>
      </c>
      <c r="AF111" t="s">
        <v>152</v>
      </c>
    </row>
    <row r="112" spans="1:32" x14ac:dyDescent="0.3">
      <c r="A112">
        <v>200</v>
      </c>
      <c r="B112">
        <v>2023</v>
      </c>
      <c r="C112" t="s">
        <v>151</v>
      </c>
      <c r="D112" t="s">
        <v>137</v>
      </c>
      <c r="E112">
        <v>14</v>
      </c>
      <c r="F112">
        <v>1120</v>
      </c>
      <c r="G112">
        <v>1510</v>
      </c>
      <c r="H112" t="s">
        <v>158</v>
      </c>
      <c r="I112" t="s">
        <v>193</v>
      </c>
      <c r="J112" t="s">
        <v>83</v>
      </c>
      <c r="K112" t="s">
        <v>251</v>
      </c>
      <c r="L112" t="s">
        <v>58</v>
      </c>
      <c r="M112" t="s">
        <v>230</v>
      </c>
      <c r="N112" t="s">
        <v>207</v>
      </c>
      <c r="O112">
        <v>20.524528301886793</v>
      </c>
      <c r="P112">
        <v>2.9326074639818289</v>
      </c>
      <c r="Q112">
        <v>87000</v>
      </c>
      <c r="R112">
        <v>608889.52380952379</v>
      </c>
      <c r="S112">
        <v>543.65136054421771</v>
      </c>
      <c r="T112">
        <v>1785633.9622641511</v>
      </c>
      <c r="U112">
        <v>1594.3160377358492</v>
      </c>
      <c r="W112">
        <v>0</v>
      </c>
      <c r="Y112">
        <v>1785633.9622641511</v>
      </c>
      <c r="Z112">
        <v>608889.52380952379</v>
      </c>
      <c r="AA112">
        <v>1594.3160377358492</v>
      </c>
      <c r="AB112">
        <v>543.65136054421771</v>
      </c>
      <c r="AC112">
        <v>2.9326074639818289</v>
      </c>
      <c r="AD112">
        <v>0</v>
      </c>
      <c r="AE112">
        <v>1785633.9622641511</v>
      </c>
      <c r="AF112" t="s">
        <v>152</v>
      </c>
    </row>
    <row r="113" spans="1:32" x14ac:dyDescent="0.3">
      <c r="A113">
        <v>199</v>
      </c>
      <c r="B113">
        <v>2023</v>
      </c>
      <c r="C113" t="s">
        <v>151</v>
      </c>
      <c r="D113" t="s">
        <v>137</v>
      </c>
      <c r="E113">
        <v>14</v>
      </c>
      <c r="F113">
        <v>1120</v>
      </c>
      <c r="G113">
        <v>1510</v>
      </c>
      <c r="H113" t="s">
        <v>158</v>
      </c>
      <c r="I113" t="s">
        <v>193</v>
      </c>
      <c r="J113" t="s">
        <v>83</v>
      </c>
      <c r="K113" t="s">
        <v>251</v>
      </c>
      <c r="L113" t="s">
        <v>58</v>
      </c>
      <c r="M113" t="s">
        <v>230</v>
      </c>
      <c r="N113" t="s">
        <v>207</v>
      </c>
      <c r="O113">
        <v>7.0726415094339616</v>
      </c>
      <c r="P113">
        <v>1.0105606801559004</v>
      </c>
      <c r="Q113">
        <v>87000</v>
      </c>
      <c r="R113">
        <v>608889.52380952379</v>
      </c>
      <c r="S113">
        <v>543.65136054421771</v>
      </c>
      <c r="T113">
        <v>615319.8113207547</v>
      </c>
      <c r="U113">
        <v>549.39268867924523</v>
      </c>
      <c r="W113">
        <v>0</v>
      </c>
      <c r="Y113">
        <v>615319.8113207547</v>
      </c>
      <c r="Z113">
        <v>608889.52380952379</v>
      </c>
      <c r="AA113">
        <v>549.39268867924523</v>
      </c>
      <c r="AB113">
        <v>543.65136054421771</v>
      </c>
      <c r="AC113">
        <v>1.0105606801559004</v>
      </c>
      <c r="AD113">
        <v>0</v>
      </c>
      <c r="AE113">
        <v>615319.8113207547</v>
      </c>
      <c r="AF113" t="s">
        <v>152</v>
      </c>
    </row>
    <row r="114" spans="1:32" x14ac:dyDescent="0.3">
      <c r="A114">
        <v>198</v>
      </c>
      <c r="B114">
        <v>2023</v>
      </c>
      <c r="C114" t="s">
        <v>151</v>
      </c>
      <c r="D114" t="s">
        <v>137</v>
      </c>
      <c r="E114">
        <v>14</v>
      </c>
      <c r="F114">
        <v>1120</v>
      </c>
      <c r="G114">
        <v>1510</v>
      </c>
      <c r="H114" t="s">
        <v>158</v>
      </c>
      <c r="I114" t="s">
        <v>193</v>
      </c>
      <c r="J114" t="s">
        <v>83</v>
      </c>
      <c r="K114" t="s">
        <v>251</v>
      </c>
      <c r="L114" t="s">
        <v>58</v>
      </c>
      <c r="M114" t="s">
        <v>230</v>
      </c>
      <c r="N114" t="s">
        <v>207</v>
      </c>
      <c r="O114">
        <v>5.2698113207547168</v>
      </c>
      <c r="P114">
        <v>0.75296678129263173</v>
      </c>
      <c r="Q114">
        <v>87000</v>
      </c>
      <c r="R114">
        <v>608889.52380952379</v>
      </c>
      <c r="S114">
        <v>543.65136054421771</v>
      </c>
      <c r="T114">
        <v>458473.58490566036</v>
      </c>
      <c r="U114">
        <v>409.35141509433959</v>
      </c>
      <c r="W114">
        <v>0</v>
      </c>
      <c r="Y114">
        <v>458473.58490566036</v>
      </c>
      <c r="Z114">
        <v>608889.52380952379</v>
      </c>
      <c r="AA114">
        <v>409.35141509433959</v>
      </c>
      <c r="AB114">
        <v>543.6513605442176</v>
      </c>
      <c r="AC114">
        <v>0.75296678129263173</v>
      </c>
      <c r="AD114">
        <v>0</v>
      </c>
      <c r="AE114">
        <v>458473.58490566036</v>
      </c>
      <c r="AF114" t="s">
        <v>152</v>
      </c>
    </row>
    <row r="115" spans="1:32" x14ac:dyDescent="0.3">
      <c r="A115">
        <v>197</v>
      </c>
      <c r="B115">
        <v>2023</v>
      </c>
      <c r="C115" t="s">
        <v>151</v>
      </c>
      <c r="D115" t="s">
        <v>137</v>
      </c>
      <c r="E115">
        <v>14</v>
      </c>
      <c r="F115">
        <v>1120</v>
      </c>
      <c r="G115">
        <v>1510</v>
      </c>
      <c r="H115" t="s">
        <v>158</v>
      </c>
      <c r="I115" t="s">
        <v>193</v>
      </c>
      <c r="J115" t="s">
        <v>83</v>
      </c>
      <c r="K115" t="s">
        <v>251</v>
      </c>
      <c r="L115" t="s">
        <v>58</v>
      </c>
      <c r="M115" t="s">
        <v>230</v>
      </c>
      <c r="N115" t="s">
        <v>207</v>
      </c>
      <c r="O115">
        <v>3.0509433962264154</v>
      </c>
      <c r="P115">
        <v>0.43592813653783946</v>
      </c>
      <c r="Q115">
        <v>87000</v>
      </c>
      <c r="R115">
        <v>608889.52380952379</v>
      </c>
      <c r="S115">
        <v>543.65136054421771</v>
      </c>
      <c r="T115">
        <v>265432.07547169813</v>
      </c>
      <c r="U115">
        <v>236.9929245283019</v>
      </c>
      <c r="W115">
        <v>0</v>
      </c>
      <c r="Y115">
        <v>265432.07547169813</v>
      </c>
      <c r="Z115">
        <v>608889.52380952379</v>
      </c>
      <c r="AA115">
        <v>236.9929245283019</v>
      </c>
      <c r="AB115">
        <v>543.6513605442176</v>
      </c>
      <c r="AC115">
        <v>0.43592813653783946</v>
      </c>
      <c r="AD115">
        <v>0</v>
      </c>
      <c r="AE115">
        <v>265432.07547169813</v>
      </c>
      <c r="AF115" t="s">
        <v>152</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51"/>
  <sheetViews>
    <sheetView showGridLines="0" topLeftCell="L1" workbookViewId="0">
      <selection activeCell="V26" sqref="V26"/>
    </sheetView>
  </sheetViews>
  <sheetFormatPr defaultColWidth="8.88671875" defaultRowHeight="11.4" x14ac:dyDescent="0.2"/>
  <cols>
    <col min="1" max="1" width="16.33203125" style="4" bestFit="1" customWidth="1"/>
    <col min="2" max="2" width="19.109375" style="6" bestFit="1" customWidth="1"/>
    <col min="3" max="3" width="2.33203125" style="4" customWidth="1"/>
    <col min="4" max="4" width="12.109375" style="4" bestFit="1" customWidth="1"/>
    <col min="5" max="5" width="19.109375" style="6" bestFit="1" customWidth="1"/>
    <col min="6" max="6" width="3" style="4" customWidth="1"/>
    <col min="7" max="7" width="16.33203125" style="4" bestFit="1" customWidth="1"/>
    <col min="8" max="8" width="15.33203125" style="6" bestFit="1" customWidth="1"/>
    <col min="9" max="9" width="2.88671875" style="4" customWidth="1"/>
    <col min="10" max="10" width="12.109375" style="4" bestFit="1" customWidth="1"/>
    <col min="11" max="11" width="15.33203125" style="6" bestFit="1" customWidth="1"/>
    <col min="12" max="12" width="3.33203125" style="4" customWidth="1"/>
    <col min="13" max="13" width="16.33203125" style="4" bestFit="1" customWidth="1"/>
    <col min="14" max="14" width="23.6640625" style="6" bestFit="1" customWidth="1"/>
    <col min="15" max="15" width="8.88671875" style="4"/>
    <col min="16" max="16" width="3" style="1" bestFit="1" customWidth="1"/>
    <col min="17" max="17" width="21.88671875" style="4" bestFit="1" customWidth="1"/>
    <col min="18" max="18" width="17" style="6" bestFit="1" customWidth="1"/>
    <col min="19" max="19" width="20" style="4" bestFit="1" customWidth="1"/>
    <col min="20" max="20" width="26.5546875" style="4" bestFit="1" customWidth="1"/>
    <col min="21" max="21" width="17.5546875" style="4" bestFit="1" customWidth="1"/>
    <col min="22" max="22" width="23.5546875" style="4" bestFit="1" customWidth="1"/>
    <col min="23" max="23" width="15.88671875" style="1" bestFit="1" customWidth="1"/>
    <col min="24" max="16384" width="8.88671875" style="4"/>
  </cols>
  <sheetData>
    <row r="1" spans="1:23" ht="12" x14ac:dyDescent="0.25">
      <c r="A1" s="133" t="s">
        <v>242</v>
      </c>
      <c r="B1" s="133"/>
      <c r="D1" s="133" t="s">
        <v>243</v>
      </c>
      <c r="E1" s="133"/>
      <c r="G1" s="133" t="s">
        <v>244</v>
      </c>
      <c r="H1" s="133"/>
      <c r="J1" s="133" t="s">
        <v>245</v>
      </c>
      <c r="K1" s="133"/>
      <c r="M1" s="133" t="s">
        <v>242</v>
      </c>
      <c r="N1" s="133"/>
      <c r="S1" s="134" t="s">
        <v>249</v>
      </c>
      <c r="T1" s="134"/>
      <c r="U1" s="132" t="s">
        <v>250</v>
      </c>
      <c r="V1" s="132"/>
    </row>
    <row r="2" spans="1:23" x14ac:dyDescent="0.2">
      <c r="A2" s="125" t="s">
        <v>229</v>
      </c>
      <c r="B2" s="126" t="s">
        <v>267</v>
      </c>
      <c r="D2" s="125" t="s">
        <v>229</v>
      </c>
      <c r="E2" s="126" t="s">
        <v>128</v>
      </c>
      <c r="G2" s="125" t="s">
        <v>154</v>
      </c>
      <c r="H2" s="126" t="s">
        <v>267</v>
      </c>
      <c r="J2" s="125" t="s">
        <v>154</v>
      </c>
      <c r="K2" s="126" t="s">
        <v>128</v>
      </c>
      <c r="M2" s="125" t="s">
        <v>229</v>
      </c>
      <c r="N2" s="126" t="s">
        <v>267</v>
      </c>
      <c r="P2" s="63" t="s">
        <v>9</v>
      </c>
      <c r="Q2" s="64" t="s">
        <v>3</v>
      </c>
      <c r="R2" s="70" t="s">
        <v>231</v>
      </c>
      <c r="S2" s="64" t="s">
        <v>246</v>
      </c>
      <c r="T2" s="64" t="s">
        <v>248</v>
      </c>
      <c r="U2" s="64" t="s">
        <v>233</v>
      </c>
      <c r="V2" s="64" t="s">
        <v>247</v>
      </c>
      <c r="W2" s="1" t="s">
        <v>259</v>
      </c>
    </row>
    <row r="3" spans="1:23" x14ac:dyDescent="0.2">
      <c r="P3" s="61">
        <f>ROW()-2</f>
        <v>1</v>
      </c>
      <c r="Q3" s="25" t="s">
        <v>86</v>
      </c>
      <c r="R3" s="26">
        <f>IFERROR(VLOOKUP(Q3,$G$2:$H$58,2,0),0)</f>
        <v>0</v>
      </c>
      <c r="S3" s="26">
        <v>0</v>
      </c>
      <c r="T3" s="71">
        <f>R3-S3</f>
        <v>0</v>
      </c>
      <c r="U3" s="65">
        <f>IFERROR(VLOOKUP(Q3,$M$1:$N$57,2,0),0)</f>
        <v>0</v>
      </c>
      <c r="V3" s="66">
        <f>R3-U3</f>
        <v>0</v>
      </c>
    </row>
    <row r="4" spans="1:23" x14ac:dyDescent="0.2">
      <c r="A4" s="125" t="s">
        <v>206</v>
      </c>
      <c r="B4" s="126" t="s">
        <v>130</v>
      </c>
      <c r="D4" s="125" t="s">
        <v>206</v>
      </c>
      <c r="E4" s="126" t="s">
        <v>130</v>
      </c>
      <c r="G4" s="125" t="s">
        <v>206</v>
      </c>
      <c r="H4" s="126" t="s">
        <v>133</v>
      </c>
      <c r="J4" s="125" t="s">
        <v>206</v>
      </c>
      <c r="K4" s="126" t="s">
        <v>133</v>
      </c>
      <c r="M4" s="125" t="s">
        <v>206</v>
      </c>
      <c r="N4" s="126" t="s">
        <v>232</v>
      </c>
      <c r="P4" s="61">
        <f t="shared" ref="P4:P50" si="0">ROW()-2</f>
        <v>2</v>
      </c>
      <c r="Q4" s="25" t="s">
        <v>105</v>
      </c>
      <c r="R4" s="26">
        <f t="shared" ref="R4:R50" si="1">IFERROR(VLOOKUP(Q4,$G$2:$H$58,2,0),0)</f>
        <v>2400000000</v>
      </c>
      <c r="S4" s="26">
        <f>IFERROR(VLOOKUP(Q4,$A$2:$B$58,2,0),0)</f>
        <v>2376130000</v>
      </c>
      <c r="T4" s="71">
        <f t="shared" ref="T4:T50" si="2">R4-S4</f>
        <v>23870000</v>
      </c>
      <c r="U4" s="65">
        <f t="shared" ref="U4:U50" si="3">IFERROR(VLOOKUP(Q4,$M$1:$N$57,2,0),0)</f>
        <v>2183773153.375</v>
      </c>
      <c r="V4" s="66">
        <f t="shared" ref="V4:V50" si="4">R4-U4</f>
        <v>216226846.625</v>
      </c>
      <c r="W4" s="106">
        <f>V4-T4</f>
        <v>192356846.625</v>
      </c>
    </row>
    <row r="5" spans="1:23" x14ac:dyDescent="0.2">
      <c r="A5" s="127" t="s">
        <v>105</v>
      </c>
      <c r="B5" s="128">
        <v>2376130000</v>
      </c>
      <c r="D5" s="127" t="s">
        <v>128</v>
      </c>
      <c r="E5" s="128">
        <v>0</v>
      </c>
      <c r="G5" s="127" t="s">
        <v>128</v>
      </c>
      <c r="H5" s="128"/>
      <c r="J5" s="127" t="s">
        <v>128</v>
      </c>
      <c r="K5" s="126"/>
      <c r="M5" s="127" t="s">
        <v>105</v>
      </c>
      <c r="N5" s="128">
        <v>2183773153.375</v>
      </c>
      <c r="P5" s="61">
        <f t="shared" si="0"/>
        <v>3</v>
      </c>
      <c r="Q5" s="25" t="s">
        <v>77</v>
      </c>
      <c r="R5" s="26">
        <f t="shared" si="1"/>
        <v>0</v>
      </c>
      <c r="S5" s="26">
        <f t="shared" ref="S5:S50" si="5">IFERROR(VLOOKUP(Q5,$A$2:$B$58,2,0),0)</f>
        <v>0</v>
      </c>
      <c r="T5" s="71">
        <f t="shared" si="2"/>
        <v>0</v>
      </c>
      <c r="U5" s="65">
        <f t="shared" si="3"/>
        <v>0</v>
      </c>
      <c r="V5" s="66">
        <f t="shared" si="4"/>
        <v>0</v>
      </c>
    </row>
    <row r="6" spans="1:23" x14ac:dyDescent="0.2">
      <c r="A6" s="127" t="s">
        <v>83</v>
      </c>
      <c r="B6" s="128">
        <v>926463800</v>
      </c>
      <c r="D6" s="127" t="s">
        <v>129</v>
      </c>
      <c r="E6" s="128">
        <v>0</v>
      </c>
      <c r="G6" s="127" t="s">
        <v>105</v>
      </c>
      <c r="H6" s="128">
        <v>2400000000</v>
      </c>
      <c r="J6" s="127" t="s">
        <v>129</v>
      </c>
      <c r="K6" s="128"/>
      <c r="M6" s="127" t="s">
        <v>83</v>
      </c>
      <c r="N6" s="128">
        <v>370705948.07692307</v>
      </c>
      <c r="P6" s="61">
        <f t="shared" si="0"/>
        <v>4</v>
      </c>
      <c r="Q6" s="25" t="s">
        <v>98</v>
      </c>
      <c r="R6" s="26">
        <f t="shared" si="1"/>
        <v>0</v>
      </c>
      <c r="S6" s="26">
        <f t="shared" si="5"/>
        <v>0</v>
      </c>
      <c r="T6" s="71">
        <f t="shared" si="2"/>
        <v>0</v>
      </c>
      <c r="U6" s="65">
        <f t="shared" si="3"/>
        <v>0</v>
      </c>
      <c r="V6" s="66">
        <f t="shared" si="4"/>
        <v>0</v>
      </c>
    </row>
    <row r="7" spans="1:23" ht="14.4" x14ac:dyDescent="0.3">
      <c r="A7" s="127" t="s">
        <v>65</v>
      </c>
      <c r="B7" s="128">
        <v>47742620120.077003</v>
      </c>
      <c r="D7"/>
      <c r="E7"/>
      <c r="G7" s="127" t="s">
        <v>65</v>
      </c>
      <c r="H7" s="128">
        <v>47742672944.031303</v>
      </c>
      <c r="J7"/>
      <c r="K7"/>
      <c r="M7" s="127" t="s">
        <v>65</v>
      </c>
      <c r="N7" s="128">
        <v>47801445688.487007</v>
      </c>
      <c r="P7" s="61">
        <f t="shared" si="0"/>
        <v>5</v>
      </c>
      <c r="Q7" s="25" t="s">
        <v>75</v>
      </c>
      <c r="R7" s="26">
        <f t="shared" si="1"/>
        <v>0</v>
      </c>
      <c r="S7" s="26">
        <f t="shared" si="5"/>
        <v>0</v>
      </c>
      <c r="T7" s="71">
        <f t="shared" si="2"/>
        <v>0</v>
      </c>
      <c r="U7" s="65">
        <f t="shared" si="3"/>
        <v>0</v>
      </c>
      <c r="V7" s="66">
        <f t="shared" si="4"/>
        <v>0</v>
      </c>
      <c r="W7" s="111"/>
    </row>
    <row r="8" spans="1:23" ht="14.4" x14ac:dyDescent="0.3">
      <c r="A8" s="127" t="s">
        <v>128</v>
      </c>
      <c r="B8" s="128">
        <v>0</v>
      </c>
      <c r="D8"/>
      <c r="E8"/>
      <c r="G8" s="127" t="s">
        <v>57</v>
      </c>
      <c r="H8" s="128">
        <v>90626776.75</v>
      </c>
      <c r="J8"/>
      <c r="K8"/>
      <c r="M8" s="127" t="s">
        <v>128</v>
      </c>
      <c r="N8" s="128">
        <v>0</v>
      </c>
      <c r="P8" s="61">
        <f t="shared" si="0"/>
        <v>6</v>
      </c>
      <c r="Q8" s="25" t="s">
        <v>96</v>
      </c>
      <c r="R8" s="26">
        <f t="shared" si="1"/>
        <v>0</v>
      </c>
      <c r="S8" s="26">
        <f t="shared" si="5"/>
        <v>0</v>
      </c>
      <c r="T8" s="71">
        <f t="shared" si="2"/>
        <v>0</v>
      </c>
      <c r="U8" s="65">
        <f t="shared" si="3"/>
        <v>0</v>
      </c>
      <c r="V8" s="66">
        <f t="shared" si="4"/>
        <v>0</v>
      </c>
    </row>
    <row r="9" spans="1:23" ht="14.4" x14ac:dyDescent="0.3">
      <c r="A9" s="127" t="s">
        <v>266</v>
      </c>
      <c r="B9" s="128">
        <v>272546.64</v>
      </c>
      <c r="D9"/>
      <c r="E9"/>
      <c r="G9" s="127" t="s">
        <v>83</v>
      </c>
      <c r="H9" s="128">
        <v>999917163.66037512</v>
      </c>
      <c r="J9"/>
      <c r="K9"/>
      <c r="M9" s="127" t="s">
        <v>266</v>
      </c>
      <c r="N9" s="128">
        <v>272546.64</v>
      </c>
      <c r="P9" s="61">
        <f t="shared" si="0"/>
        <v>7</v>
      </c>
      <c r="Q9" s="25" t="s">
        <v>16</v>
      </c>
      <c r="R9" s="26">
        <f t="shared" si="1"/>
        <v>0</v>
      </c>
      <c r="S9" s="26">
        <f t="shared" si="5"/>
        <v>0</v>
      </c>
      <c r="T9" s="71">
        <f t="shared" si="2"/>
        <v>0</v>
      </c>
      <c r="U9" s="65">
        <f t="shared" si="3"/>
        <v>0</v>
      </c>
      <c r="V9" s="66">
        <f t="shared" si="4"/>
        <v>0</v>
      </c>
    </row>
    <row r="10" spans="1:23" ht="14.4" x14ac:dyDescent="0.3">
      <c r="A10" s="127" t="s">
        <v>129</v>
      </c>
      <c r="B10" s="128">
        <v>51045486466.717003</v>
      </c>
      <c r="D10"/>
      <c r="E10"/>
      <c r="G10" s="127" t="s">
        <v>27</v>
      </c>
      <c r="H10" s="128">
        <v>189127999.59000015</v>
      </c>
      <c r="J10"/>
      <c r="K10"/>
      <c r="M10" s="127" t="s">
        <v>129</v>
      </c>
      <c r="N10" s="128">
        <v>50356197336.578926</v>
      </c>
      <c r="P10" s="61">
        <f t="shared" si="0"/>
        <v>8</v>
      </c>
      <c r="Q10" s="25" t="s">
        <v>88</v>
      </c>
      <c r="R10" s="26">
        <f t="shared" si="1"/>
        <v>0</v>
      </c>
      <c r="S10" s="26">
        <f t="shared" si="5"/>
        <v>0</v>
      </c>
      <c r="T10" s="71">
        <f t="shared" si="2"/>
        <v>0</v>
      </c>
      <c r="U10" s="65">
        <f t="shared" si="3"/>
        <v>0</v>
      </c>
      <c r="V10" s="66">
        <f t="shared" si="4"/>
        <v>0</v>
      </c>
    </row>
    <row r="11" spans="1:23" ht="14.4" x14ac:dyDescent="0.3">
      <c r="A11"/>
      <c r="B11"/>
      <c r="D11"/>
      <c r="E11"/>
      <c r="G11" s="127" t="s">
        <v>266</v>
      </c>
      <c r="H11" s="128">
        <v>272546.64</v>
      </c>
      <c r="J11"/>
      <c r="K11"/>
      <c r="M11"/>
      <c r="N11"/>
      <c r="P11" s="61">
        <f t="shared" si="0"/>
        <v>9</v>
      </c>
      <c r="Q11" s="25" t="s">
        <v>27</v>
      </c>
      <c r="R11" s="26">
        <f t="shared" si="1"/>
        <v>189127999.59000015</v>
      </c>
      <c r="S11" s="26">
        <f t="shared" si="5"/>
        <v>0</v>
      </c>
      <c r="T11" s="71">
        <f t="shared" si="2"/>
        <v>189127999.59000015</v>
      </c>
      <c r="U11" s="65">
        <f t="shared" si="3"/>
        <v>0</v>
      </c>
      <c r="V11" s="66">
        <f t="shared" si="4"/>
        <v>189127999.59000015</v>
      </c>
    </row>
    <row r="12" spans="1:23" ht="14.4" x14ac:dyDescent="0.3">
      <c r="A12"/>
      <c r="B12"/>
      <c r="D12"/>
      <c r="E12"/>
      <c r="G12" s="127" t="s">
        <v>129</v>
      </c>
      <c r="H12" s="128">
        <v>51422617430.671677</v>
      </c>
      <c r="J12"/>
      <c r="K12"/>
      <c r="M12"/>
      <c r="N12"/>
      <c r="P12" s="61">
        <f t="shared" si="0"/>
        <v>10</v>
      </c>
      <c r="Q12" s="25" t="s">
        <v>78</v>
      </c>
      <c r="R12" s="26">
        <f t="shared" si="1"/>
        <v>0</v>
      </c>
      <c r="S12" s="26">
        <f t="shared" si="5"/>
        <v>0</v>
      </c>
      <c r="T12" s="71">
        <f t="shared" si="2"/>
        <v>0</v>
      </c>
      <c r="U12" s="65">
        <f t="shared" si="3"/>
        <v>0</v>
      </c>
      <c r="V12" s="66">
        <f t="shared" si="4"/>
        <v>0</v>
      </c>
    </row>
    <row r="13" spans="1:23" ht="14.4" x14ac:dyDescent="0.3">
      <c r="A13"/>
      <c r="B13"/>
      <c r="D13"/>
      <c r="E13"/>
      <c r="G13"/>
      <c r="H13"/>
      <c r="J13"/>
      <c r="K13"/>
      <c r="M13"/>
      <c r="N13"/>
      <c r="P13" s="61">
        <f t="shared" si="0"/>
        <v>11</v>
      </c>
      <c r="Q13" s="25" t="s">
        <v>99</v>
      </c>
      <c r="R13" s="26">
        <f t="shared" si="1"/>
        <v>0</v>
      </c>
      <c r="S13" s="26">
        <f t="shared" si="5"/>
        <v>0</v>
      </c>
      <c r="T13" s="71">
        <f t="shared" si="2"/>
        <v>0</v>
      </c>
      <c r="U13" s="65">
        <f t="shared" si="3"/>
        <v>0</v>
      </c>
      <c r="V13" s="66">
        <f t="shared" si="4"/>
        <v>0</v>
      </c>
    </row>
    <row r="14" spans="1:23" ht="14.4" x14ac:dyDescent="0.3">
      <c r="A14"/>
      <c r="B14"/>
      <c r="M14"/>
      <c r="N14"/>
      <c r="P14" s="61">
        <f t="shared" si="0"/>
        <v>12</v>
      </c>
      <c r="Q14" s="25" t="s">
        <v>94</v>
      </c>
      <c r="R14" s="26">
        <f t="shared" si="1"/>
        <v>0</v>
      </c>
      <c r="S14" s="26">
        <f t="shared" si="5"/>
        <v>0</v>
      </c>
      <c r="T14" s="71">
        <f t="shared" si="2"/>
        <v>0</v>
      </c>
      <c r="U14" s="65">
        <f t="shared" si="3"/>
        <v>0</v>
      </c>
      <c r="V14" s="66">
        <f t="shared" si="4"/>
        <v>0</v>
      </c>
    </row>
    <row r="15" spans="1:23" x14ac:dyDescent="0.2">
      <c r="P15" s="61">
        <f t="shared" si="0"/>
        <v>13</v>
      </c>
      <c r="Q15" s="25" t="s">
        <v>104</v>
      </c>
      <c r="R15" s="26">
        <f t="shared" si="1"/>
        <v>0</v>
      </c>
      <c r="S15" s="26">
        <f t="shared" si="5"/>
        <v>0</v>
      </c>
      <c r="T15" s="71">
        <f t="shared" si="2"/>
        <v>0</v>
      </c>
      <c r="U15" s="65">
        <f t="shared" si="3"/>
        <v>0</v>
      </c>
      <c r="V15" s="66">
        <f t="shared" si="4"/>
        <v>0</v>
      </c>
    </row>
    <row r="16" spans="1:23" x14ac:dyDescent="0.2">
      <c r="P16" s="61">
        <f t="shared" si="0"/>
        <v>14</v>
      </c>
      <c r="Q16" s="25" t="s">
        <v>101</v>
      </c>
      <c r="R16" s="26">
        <f t="shared" si="1"/>
        <v>0</v>
      </c>
      <c r="S16" s="26">
        <f t="shared" si="5"/>
        <v>0</v>
      </c>
      <c r="T16" s="71">
        <f t="shared" si="2"/>
        <v>0</v>
      </c>
      <c r="U16" s="65">
        <f t="shared" si="3"/>
        <v>0</v>
      </c>
      <c r="V16" s="66">
        <f t="shared" si="4"/>
        <v>0</v>
      </c>
    </row>
    <row r="17" spans="16:23" x14ac:dyDescent="0.2">
      <c r="P17" s="61">
        <f t="shared" si="0"/>
        <v>15</v>
      </c>
      <c r="Q17" s="25" t="s">
        <v>22</v>
      </c>
      <c r="R17" s="26">
        <f t="shared" si="1"/>
        <v>0</v>
      </c>
      <c r="S17" s="26">
        <f t="shared" si="5"/>
        <v>0</v>
      </c>
      <c r="T17" s="71">
        <f t="shared" si="2"/>
        <v>0</v>
      </c>
      <c r="U17" s="65">
        <f t="shared" si="3"/>
        <v>0</v>
      </c>
      <c r="V17" s="66">
        <f t="shared" si="4"/>
        <v>0</v>
      </c>
    </row>
    <row r="18" spans="16:23" x14ac:dyDescent="0.2">
      <c r="P18" s="61">
        <f t="shared" si="0"/>
        <v>16</v>
      </c>
      <c r="Q18" s="25" t="s">
        <v>74</v>
      </c>
      <c r="R18" s="26">
        <f t="shared" si="1"/>
        <v>0</v>
      </c>
      <c r="S18" s="26">
        <f t="shared" si="5"/>
        <v>0</v>
      </c>
      <c r="T18" s="71">
        <f t="shared" si="2"/>
        <v>0</v>
      </c>
      <c r="U18" s="65">
        <f t="shared" si="3"/>
        <v>0</v>
      </c>
      <c r="V18" s="66">
        <f t="shared" si="4"/>
        <v>0</v>
      </c>
    </row>
    <row r="19" spans="16:23" x14ac:dyDescent="0.2">
      <c r="P19" s="61">
        <f t="shared" si="0"/>
        <v>17</v>
      </c>
      <c r="Q19" s="25" t="s">
        <v>238</v>
      </c>
      <c r="R19" s="26">
        <f t="shared" si="1"/>
        <v>0</v>
      </c>
      <c r="S19" s="26">
        <f t="shared" si="5"/>
        <v>0</v>
      </c>
      <c r="T19" s="71">
        <f t="shared" si="2"/>
        <v>0</v>
      </c>
      <c r="U19" s="65">
        <f t="shared" si="3"/>
        <v>0</v>
      </c>
      <c r="V19" s="66">
        <f t="shared" si="4"/>
        <v>0</v>
      </c>
    </row>
    <row r="20" spans="16:23" x14ac:dyDescent="0.2">
      <c r="P20" s="61">
        <f t="shared" si="0"/>
        <v>18</v>
      </c>
      <c r="Q20" s="25" t="s">
        <v>107</v>
      </c>
      <c r="R20" s="26">
        <f t="shared" si="1"/>
        <v>0</v>
      </c>
      <c r="S20" s="26">
        <f t="shared" si="5"/>
        <v>0</v>
      </c>
      <c r="T20" s="71">
        <f t="shared" si="2"/>
        <v>0</v>
      </c>
      <c r="U20" s="65">
        <f t="shared" si="3"/>
        <v>0</v>
      </c>
      <c r="V20" s="66">
        <f t="shared" si="4"/>
        <v>0</v>
      </c>
    </row>
    <row r="21" spans="16:23" x14ac:dyDescent="0.2">
      <c r="P21" s="61">
        <f t="shared" si="0"/>
        <v>19</v>
      </c>
      <c r="Q21" s="25" t="s">
        <v>45</v>
      </c>
      <c r="R21" s="26">
        <f t="shared" si="1"/>
        <v>0</v>
      </c>
      <c r="S21" s="26">
        <f t="shared" si="5"/>
        <v>0</v>
      </c>
      <c r="T21" s="71">
        <f t="shared" si="2"/>
        <v>0</v>
      </c>
      <c r="U21" s="65">
        <f t="shared" si="3"/>
        <v>0</v>
      </c>
      <c r="V21" s="66">
        <f t="shared" si="4"/>
        <v>0</v>
      </c>
    </row>
    <row r="22" spans="16:23" x14ac:dyDescent="0.2">
      <c r="P22" s="61">
        <f t="shared" si="0"/>
        <v>20</v>
      </c>
      <c r="Q22" s="25" t="s">
        <v>50</v>
      </c>
      <c r="R22" s="26">
        <f t="shared" si="1"/>
        <v>0</v>
      </c>
      <c r="S22" s="26">
        <f t="shared" si="5"/>
        <v>0</v>
      </c>
      <c r="T22" s="71">
        <f t="shared" si="2"/>
        <v>0</v>
      </c>
      <c r="U22" s="65">
        <f t="shared" si="3"/>
        <v>0</v>
      </c>
      <c r="V22" s="66">
        <f t="shared" si="4"/>
        <v>0</v>
      </c>
    </row>
    <row r="23" spans="16:23" x14ac:dyDescent="0.2">
      <c r="P23" s="61">
        <f t="shared" si="0"/>
        <v>21</v>
      </c>
      <c r="Q23" s="25" t="s">
        <v>100</v>
      </c>
      <c r="R23" s="26">
        <f t="shared" si="1"/>
        <v>0</v>
      </c>
      <c r="S23" s="26">
        <f t="shared" si="5"/>
        <v>0</v>
      </c>
      <c r="T23" s="71">
        <f t="shared" si="2"/>
        <v>0</v>
      </c>
      <c r="U23" s="65">
        <f t="shared" si="3"/>
        <v>0</v>
      </c>
      <c r="V23" s="66">
        <f t="shared" si="4"/>
        <v>0</v>
      </c>
    </row>
    <row r="24" spans="16:23" x14ac:dyDescent="0.2">
      <c r="P24" s="61">
        <f t="shared" si="0"/>
        <v>22</v>
      </c>
      <c r="Q24" s="25" t="s">
        <v>83</v>
      </c>
      <c r="R24" s="26">
        <f t="shared" si="1"/>
        <v>999917163.66037512</v>
      </c>
      <c r="S24" s="26">
        <f t="shared" si="5"/>
        <v>926463800</v>
      </c>
      <c r="T24" s="71">
        <f t="shared" si="2"/>
        <v>73453363.660375118</v>
      </c>
      <c r="U24" s="65">
        <f t="shared" si="3"/>
        <v>370705948.07692307</v>
      </c>
      <c r="V24" s="66">
        <f t="shared" si="4"/>
        <v>629211215.58345199</v>
      </c>
      <c r="W24" s="106">
        <f>V24-T24</f>
        <v>555757851.92307687</v>
      </c>
    </row>
    <row r="25" spans="16:23" x14ac:dyDescent="0.2">
      <c r="P25" s="61">
        <f t="shared" si="0"/>
        <v>23</v>
      </c>
      <c r="Q25" s="25" t="s">
        <v>103</v>
      </c>
      <c r="R25" s="26">
        <f t="shared" si="1"/>
        <v>0</v>
      </c>
      <c r="S25" s="26">
        <f t="shared" si="5"/>
        <v>0</v>
      </c>
      <c r="T25" s="71">
        <f t="shared" si="2"/>
        <v>0</v>
      </c>
      <c r="U25" s="65">
        <f t="shared" si="3"/>
        <v>0</v>
      </c>
      <c r="V25" s="66">
        <f t="shared" si="4"/>
        <v>0</v>
      </c>
    </row>
    <row r="26" spans="16:23" x14ac:dyDescent="0.2">
      <c r="P26" s="61">
        <f t="shared" si="0"/>
        <v>24</v>
      </c>
      <c r="Q26" s="25" t="s">
        <v>65</v>
      </c>
      <c r="R26" s="26">
        <f t="shared" si="1"/>
        <v>47742672944.031303</v>
      </c>
      <c r="S26" s="105">
        <f t="shared" si="5"/>
        <v>47742620120.077003</v>
      </c>
      <c r="T26" s="71">
        <f t="shared" si="2"/>
        <v>52823.954299926758</v>
      </c>
      <c r="U26" s="65">
        <f t="shared" si="3"/>
        <v>47801445688.487007</v>
      </c>
      <c r="V26" s="66">
        <f t="shared" si="4"/>
        <v>-58772744.455703735</v>
      </c>
      <c r="W26" s="106">
        <f>V26-T26</f>
        <v>-58825568.410003662</v>
      </c>
    </row>
    <row r="27" spans="16:23" x14ac:dyDescent="0.2">
      <c r="P27" s="61">
        <f t="shared" si="0"/>
        <v>25</v>
      </c>
      <c r="Q27" s="25" t="s">
        <v>237</v>
      </c>
      <c r="R27" s="26">
        <f t="shared" si="1"/>
        <v>0</v>
      </c>
      <c r="S27" s="26">
        <f t="shared" si="5"/>
        <v>0</v>
      </c>
      <c r="T27" s="71">
        <f t="shared" si="2"/>
        <v>0</v>
      </c>
      <c r="U27" s="65">
        <f t="shared" si="3"/>
        <v>0</v>
      </c>
      <c r="V27" s="66">
        <f t="shared" si="4"/>
        <v>0</v>
      </c>
    </row>
    <row r="28" spans="16:23" x14ac:dyDescent="0.2">
      <c r="P28" s="61">
        <f t="shared" si="0"/>
        <v>26</v>
      </c>
      <c r="Q28" s="25" t="s">
        <v>57</v>
      </c>
      <c r="R28" s="26">
        <f t="shared" si="1"/>
        <v>90626776.75</v>
      </c>
      <c r="S28" s="26">
        <f t="shared" si="5"/>
        <v>0</v>
      </c>
      <c r="T28" s="71">
        <f t="shared" si="2"/>
        <v>90626776.75</v>
      </c>
      <c r="U28" s="65">
        <f t="shared" si="3"/>
        <v>0</v>
      </c>
      <c r="V28" s="66">
        <f t="shared" si="4"/>
        <v>90626776.75</v>
      </c>
    </row>
    <row r="29" spans="16:23" x14ac:dyDescent="0.2">
      <c r="P29" s="61">
        <f t="shared" si="0"/>
        <v>27</v>
      </c>
      <c r="Q29" s="25" t="s">
        <v>97</v>
      </c>
      <c r="R29" s="26">
        <f t="shared" si="1"/>
        <v>0</v>
      </c>
      <c r="S29" s="26">
        <f t="shared" si="5"/>
        <v>0</v>
      </c>
      <c r="T29" s="71">
        <f t="shared" si="2"/>
        <v>0</v>
      </c>
      <c r="U29" s="65">
        <f t="shared" si="3"/>
        <v>0</v>
      </c>
      <c r="V29" s="66">
        <f t="shared" si="4"/>
        <v>0</v>
      </c>
    </row>
    <row r="30" spans="16:23" x14ac:dyDescent="0.2">
      <c r="P30" s="61">
        <f t="shared" si="0"/>
        <v>28</v>
      </c>
      <c r="Q30" s="25" t="s">
        <v>102</v>
      </c>
      <c r="R30" s="26">
        <f t="shared" si="1"/>
        <v>0</v>
      </c>
      <c r="S30" s="26">
        <f t="shared" si="5"/>
        <v>0</v>
      </c>
      <c r="T30" s="71">
        <f t="shared" si="2"/>
        <v>0</v>
      </c>
      <c r="U30" s="65">
        <f t="shared" si="3"/>
        <v>0</v>
      </c>
      <c r="V30" s="66">
        <f t="shared" si="4"/>
        <v>0</v>
      </c>
    </row>
    <row r="31" spans="16:23" x14ac:dyDescent="0.2">
      <c r="P31" s="61">
        <f t="shared" si="0"/>
        <v>29</v>
      </c>
      <c r="Q31" s="62" t="s">
        <v>266</v>
      </c>
      <c r="R31" s="26">
        <f t="shared" si="1"/>
        <v>272546.64</v>
      </c>
      <c r="S31" s="26">
        <f t="shared" si="5"/>
        <v>272546.64</v>
      </c>
      <c r="T31" s="71">
        <f t="shared" si="2"/>
        <v>0</v>
      </c>
      <c r="U31" s="65">
        <f t="shared" si="3"/>
        <v>272546.64</v>
      </c>
      <c r="V31" s="66">
        <f t="shared" si="4"/>
        <v>0</v>
      </c>
    </row>
    <row r="32" spans="16:23" x14ac:dyDescent="0.2">
      <c r="P32" s="61">
        <f t="shared" si="0"/>
        <v>30</v>
      </c>
      <c r="Q32" s="62">
        <v>2</v>
      </c>
      <c r="R32" s="26">
        <f t="shared" si="1"/>
        <v>0</v>
      </c>
      <c r="S32" s="26">
        <f t="shared" si="5"/>
        <v>0</v>
      </c>
      <c r="T32" s="71">
        <f t="shared" si="2"/>
        <v>0</v>
      </c>
      <c r="U32" s="65">
        <f t="shared" si="3"/>
        <v>0</v>
      </c>
      <c r="V32" s="66">
        <f t="shared" si="4"/>
        <v>0</v>
      </c>
    </row>
    <row r="33" spans="16:22" x14ac:dyDescent="0.2">
      <c r="P33" s="61">
        <f t="shared" si="0"/>
        <v>31</v>
      </c>
      <c r="Q33" s="62">
        <v>3</v>
      </c>
      <c r="R33" s="26">
        <f t="shared" si="1"/>
        <v>0</v>
      </c>
      <c r="S33" s="26">
        <f t="shared" si="5"/>
        <v>0</v>
      </c>
      <c r="T33" s="71">
        <f t="shared" si="2"/>
        <v>0</v>
      </c>
      <c r="U33" s="65">
        <f t="shared" si="3"/>
        <v>0</v>
      </c>
      <c r="V33" s="66">
        <f t="shared" si="4"/>
        <v>0</v>
      </c>
    </row>
    <row r="34" spans="16:22" x14ac:dyDescent="0.2">
      <c r="P34" s="61">
        <f t="shared" si="0"/>
        <v>32</v>
      </c>
      <c r="Q34" s="62">
        <v>4</v>
      </c>
      <c r="R34" s="26">
        <f t="shared" si="1"/>
        <v>0</v>
      </c>
      <c r="S34" s="26">
        <f t="shared" si="5"/>
        <v>0</v>
      </c>
      <c r="T34" s="71">
        <f t="shared" si="2"/>
        <v>0</v>
      </c>
      <c r="U34" s="65">
        <f t="shared" si="3"/>
        <v>0</v>
      </c>
      <c r="V34" s="66">
        <f t="shared" si="4"/>
        <v>0</v>
      </c>
    </row>
    <row r="35" spans="16:22" x14ac:dyDescent="0.2">
      <c r="P35" s="61">
        <f t="shared" si="0"/>
        <v>33</v>
      </c>
      <c r="Q35" s="62">
        <v>5</v>
      </c>
      <c r="R35" s="26">
        <f t="shared" si="1"/>
        <v>0</v>
      </c>
      <c r="S35" s="26">
        <f t="shared" si="5"/>
        <v>0</v>
      </c>
      <c r="T35" s="71">
        <f t="shared" si="2"/>
        <v>0</v>
      </c>
      <c r="U35" s="65">
        <f t="shared" si="3"/>
        <v>0</v>
      </c>
      <c r="V35" s="66">
        <f t="shared" si="4"/>
        <v>0</v>
      </c>
    </row>
    <row r="36" spans="16:22" x14ac:dyDescent="0.2">
      <c r="P36" s="61">
        <f t="shared" si="0"/>
        <v>34</v>
      </c>
      <c r="Q36" s="62">
        <v>6</v>
      </c>
      <c r="R36" s="26">
        <f t="shared" si="1"/>
        <v>0</v>
      </c>
      <c r="S36" s="26">
        <f t="shared" si="5"/>
        <v>0</v>
      </c>
      <c r="T36" s="71">
        <f t="shared" si="2"/>
        <v>0</v>
      </c>
      <c r="U36" s="65">
        <f t="shared" si="3"/>
        <v>0</v>
      </c>
      <c r="V36" s="66">
        <f t="shared" si="4"/>
        <v>0</v>
      </c>
    </row>
    <row r="37" spans="16:22" x14ac:dyDescent="0.2">
      <c r="P37" s="61">
        <f t="shared" si="0"/>
        <v>35</v>
      </c>
      <c r="Q37" s="62">
        <v>7</v>
      </c>
      <c r="R37" s="26">
        <f t="shared" si="1"/>
        <v>0</v>
      </c>
      <c r="S37" s="26">
        <f t="shared" si="5"/>
        <v>0</v>
      </c>
      <c r="T37" s="71">
        <f t="shared" si="2"/>
        <v>0</v>
      </c>
      <c r="U37" s="65">
        <f t="shared" si="3"/>
        <v>0</v>
      </c>
      <c r="V37" s="66">
        <f t="shared" si="4"/>
        <v>0</v>
      </c>
    </row>
    <row r="38" spans="16:22" x14ac:dyDescent="0.2">
      <c r="P38" s="61">
        <f t="shared" si="0"/>
        <v>36</v>
      </c>
      <c r="Q38" s="62">
        <v>8</v>
      </c>
      <c r="R38" s="26">
        <f t="shared" si="1"/>
        <v>0</v>
      </c>
      <c r="S38" s="26">
        <f t="shared" si="5"/>
        <v>0</v>
      </c>
      <c r="T38" s="71">
        <f t="shared" si="2"/>
        <v>0</v>
      </c>
      <c r="U38" s="65">
        <f t="shared" si="3"/>
        <v>0</v>
      </c>
      <c r="V38" s="66">
        <f t="shared" si="4"/>
        <v>0</v>
      </c>
    </row>
    <row r="39" spans="16:22" x14ac:dyDescent="0.2">
      <c r="P39" s="61">
        <f t="shared" si="0"/>
        <v>37</v>
      </c>
      <c r="Q39" s="62">
        <v>9</v>
      </c>
      <c r="R39" s="26">
        <f t="shared" si="1"/>
        <v>0</v>
      </c>
      <c r="S39" s="26">
        <f t="shared" si="5"/>
        <v>0</v>
      </c>
      <c r="T39" s="71">
        <f t="shared" si="2"/>
        <v>0</v>
      </c>
      <c r="U39" s="65">
        <f t="shared" si="3"/>
        <v>0</v>
      </c>
      <c r="V39" s="66">
        <f t="shared" si="4"/>
        <v>0</v>
      </c>
    </row>
    <row r="40" spans="16:22" x14ac:dyDescent="0.2">
      <c r="P40" s="61">
        <f t="shared" si="0"/>
        <v>38</v>
      </c>
      <c r="Q40" s="62">
        <v>10</v>
      </c>
      <c r="R40" s="26">
        <f t="shared" si="1"/>
        <v>0</v>
      </c>
      <c r="S40" s="26">
        <f t="shared" si="5"/>
        <v>0</v>
      </c>
      <c r="T40" s="71">
        <f t="shared" si="2"/>
        <v>0</v>
      </c>
      <c r="U40" s="65">
        <f t="shared" si="3"/>
        <v>0</v>
      </c>
      <c r="V40" s="66">
        <f t="shared" si="4"/>
        <v>0</v>
      </c>
    </row>
    <row r="41" spans="16:22" x14ac:dyDescent="0.2">
      <c r="P41" s="61">
        <f t="shared" si="0"/>
        <v>39</v>
      </c>
      <c r="Q41" s="62">
        <v>11</v>
      </c>
      <c r="R41" s="26">
        <f t="shared" si="1"/>
        <v>0</v>
      </c>
      <c r="S41" s="26">
        <f t="shared" si="5"/>
        <v>0</v>
      </c>
      <c r="T41" s="71">
        <f t="shared" si="2"/>
        <v>0</v>
      </c>
      <c r="U41" s="65">
        <f t="shared" si="3"/>
        <v>0</v>
      </c>
      <c r="V41" s="66">
        <f t="shared" si="4"/>
        <v>0</v>
      </c>
    </row>
    <row r="42" spans="16:22" x14ac:dyDescent="0.2">
      <c r="P42" s="61">
        <f t="shared" si="0"/>
        <v>40</v>
      </c>
      <c r="Q42" s="62">
        <v>12</v>
      </c>
      <c r="R42" s="26">
        <f t="shared" si="1"/>
        <v>0</v>
      </c>
      <c r="S42" s="26">
        <f t="shared" si="5"/>
        <v>0</v>
      </c>
      <c r="T42" s="71">
        <f t="shared" si="2"/>
        <v>0</v>
      </c>
      <c r="U42" s="65">
        <f t="shared" si="3"/>
        <v>0</v>
      </c>
      <c r="V42" s="66">
        <f t="shared" si="4"/>
        <v>0</v>
      </c>
    </row>
    <row r="43" spans="16:22" x14ac:dyDescent="0.2">
      <c r="P43" s="61">
        <f t="shared" si="0"/>
        <v>41</v>
      </c>
      <c r="Q43" s="62">
        <v>13</v>
      </c>
      <c r="R43" s="26">
        <f t="shared" si="1"/>
        <v>0</v>
      </c>
      <c r="S43" s="26">
        <f t="shared" si="5"/>
        <v>0</v>
      </c>
      <c r="T43" s="71">
        <f t="shared" si="2"/>
        <v>0</v>
      </c>
      <c r="U43" s="65">
        <f t="shared" si="3"/>
        <v>0</v>
      </c>
      <c r="V43" s="66">
        <f t="shared" si="4"/>
        <v>0</v>
      </c>
    </row>
    <row r="44" spans="16:22" x14ac:dyDescent="0.2">
      <c r="P44" s="61">
        <f t="shared" si="0"/>
        <v>42</v>
      </c>
      <c r="Q44" s="62">
        <v>14</v>
      </c>
      <c r="R44" s="26">
        <f t="shared" si="1"/>
        <v>0</v>
      </c>
      <c r="S44" s="26">
        <f t="shared" si="5"/>
        <v>0</v>
      </c>
      <c r="T44" s="71">
        <f t="shared" si="2"/>
        <v>0</v>
      </c>
      <c r="U44" s="65">
        <f t="shared" si="3"/>
        <v>0</v>
      </c>
      <c r="V44" s="66">
        <f t="shared" si="4"/>
        <v>0</v>
      </c>
    </row>
    <row r="45" spans="16:22" x14ac:dyDescent="0.2">
      <c r="P45" s="61">
        <f t="shared" si="0"/>
        <v>43</v>
      </c>
      <c r="Q45" s="62">
        <v>15</v>
      </c>
      <c r="R45" s="26">
        <f t="shared" si="1"/>
        <v>0</v>
      </c>
      <c r="S45" s="26">
        <f t="shared" si="5"/>
        <v>0</v>
      </c>
      <c r="T45" s="71">
        <f t="shared" si="2"/>
        <v>0</v>
      </c>
      <c r="U45" s="65">
        <f t="shared" si="3"/>
        <v>0</v>
      </c>
      <c r="V45" s="66">
        <f t="shared" si="4"/>
        <v>0</v>
      </c>
    </row>
    <row r="46" spans="16:22" x14ac:dyDescent="0.2">
      <c r="P46" s="61">
        <f t="shared" si="0"/>
        <v>44</v>
      </c>
      <c r="Q46" s="62">
        <v>16</v>
      </c>
      <c r="R46" s="26">
        <f t="shared" si="1"/>
        <v>0</v>
      </c>
      <c r="S46" s="26">
        <f t="shared" si="5"/>
        <v>0</v>
      </c>
      <c r="T46" s="71">
        <f t="shared" si="2"/>
        <v>0</v>
      </c>
      <c r="U46" s="65">
        <f t="shared" si="3"/>
        <v>0</v>
      </c>
      <c r="V46" s="66">
        <f t="shared" si="4"/>
        <v>0</v>
      </c>
    </row>
    <row r="47" spans="16:22" x14ac:dyDescent="0.2">
      <c r="P47" s="61">
        <f t="shared" si="0"/>
        <v>45</v>
      </c>
      <c r="Q47" s="62">
        <v>17</v>
      </c>
      <c r="R47" s="26">
        <f t="shared" si="1"/>
        <v>0</v>
      </c>
      <c r="S47" s="26">
        <f t="shared" si="5"/>
        <v>0</v>
      </c>
      <c r="T47" s="71">
        <f t="shared" si="2"/>
        <v>0</v>
      </c>
      <c r="U47" s="65">
        <f t="shared" si="3"/>
        <v>0</v>
      </c>
      <c r="V47" s="66">
        <f t="shared" si="4"/>
        <v>0</v>
      </c>
    </row>
    <row r="48" spans="16:22" x14ac:dyDescent="0.2">
      <c r="P48" s="61">
        <f t="shared" si="0"/>
        <v>46</v>
      </c>
      <c r="Q48" s="62">
        <v>18</v>
      </c>
      <c r="R48" s="26">
        <f t="shared" si="1"/>
        <v>0</v>
      </c>
      <c r="S48" s="26">
        <f t="shared" si="5"/>
        <v>0</v>
      </c>
      <c r="T48" s="71">
        <f t="shared" si="2"/>
        <v>0</v>
      </c>
      <c r="U48" s="65">
        <f t="shared" si="3"/>
        <v>0</v>
      </c>
      <c r="V48" s="66">
        <f t="shared" si="4"/>
        <v>0</v>
      </c>
    </row>
    <row r="49" spans="16:22" x14ac:dyDescent="0.2">
      <c r="P49" s="61">
        <f t="shared" si="0"/>
        <v>47</v>
      </c>
      <c r="Q49" s="62">
        <v>19</v>
      </c>
      <c r="R49" s="26">
        <f t="shared" si="1"/>
        <v>0</v>
      </c>
      <c r="S49" s="26">
        <f t="shared" si="5"/>
        <v>0</v>
      </c>
      <c r="T49" s="71">
        <f t="shared" si="2"/>
        <v>0</v>
      </c>
      <c r="U49" s="65">
        <f t="shared" si="3"/>
        <v>0</v>
      </c>
      <c r="V49" s="66">
        <f t="shared" si="4"/>
        <v>0</v>
      </c>
    </row>
    <row r="50" spans="16:22" x14ac:dyDescent="0.2">
      <c r="P50" s="61">
        <f t="shared" si="0"/>
        <v>48</v>
      </c>
      <c r="Q50" s="62">
        <v>20</v>
      </c>
      <c r="R50" s="26">
        <f t="shared" si="1"/>
        <v>0</v>
      </c>
      <c r="S50" s="26">
        <f t="shared" si="5"/>
        <v>0</v>
      </c>
      <c r="T50" s="71">
        <f t="shared" si="2"/>
        <v>0</v>
      </c>
      <c r="U50" s="65">
        <f t="shared" si="3"/>
        <v>0</v>
      </c>
      <c r="V50" s="66">
        <f t="shared" si="4"/>
        <v>0</v>
      </c>
    </row>
    <row r="51" spans="16:22" x14ac:dyDescent="0.2">
      <c r="P51" s="74"/>
      <c r="Q51" s="72" t="s">
        <v>253</v>
      </c>
      <c r="R51" s="73">
        <f>SUM(R3:R50)</f>
        <v>51422617430.671677</v>
      </c>
      <c r="S51" s="73">
        <f>SUM(S3:S50)</f>
        <v>51045486466.717003</v>
      </c>
      <c r="T51" s="73">
        <f>SUM(T3:T50)</f>
        <v>377130963.9546752</v>
      </c>
      <c r="U51" s="73">
        <f>SUM(U3:U50)</f>
        <v>50356197336.578926</v>
      </c>
      <c r="V51" s="73">
        <f>SUM(V3:V50)</f>
        <v>1066420094.0927484</v>
      </c>
    </row>
  </sheetData>
  <mergeCells count="7">
    <mergeCell ref="U1:V1"/>
    <mergeCell ref="A1:B1"/>
    <mergeCell ref="D1:E1"/>
    <mergeCell ref="G1:H1"/>
    <mergeCell ref="J1:K1"/>
    <mergeCell ref="M1:N1"/>
    <mergeCell ref="S1:T1"/>
  </mergeCells>
  <pageMargins left="0.7" right="0.7" top="0.75" bottom="0.75" header="0.3" footer="0.3"/>
  <pageSetup orientation="portrait" r:id="rId6"/>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31"/>
  <sheetViews>
    <sheetView showGridLines="0" zoomScale="80" zoomScaleNormal="80" workbookViewId="0">
      <selection activeCell="F34" sqref="F34"/>
    </sheetView>
  </sheetViews>
  <sheetFormatPr defaultColWidth="9.109375" defaultRowHeight="13.8" x14ac:dyDescent="0.25"/>
  <cols>
    <col min="1" max="1" width="24.109375" style="48" bestFit="1" customWidth="1"/>
    <col min="2" max="2" width="25.5546875" style="48" bestFit="1" customWidth="1"/>
    <col min="3" max="3" width="27.33203125" style="48" bestFit="1" customWidth="1"/>
    <col min="4" max="4" width="34" style="48" bestFit="1" customWidth="1"/>
    <col min="5" max="5" width="24" style="48" bestFit="1" customWidth="1"/>
    <col min="6" max="6" width="23.88671875" style="48" bestFit="1" customWidth="1"/>
    <col min="7" max="7" width="22.33203125" style="48" bestFit="1" customWidth="1"/>
    <col min="8" max="8" width="20.33203125" style="48" bestFit="1" customWidth="1"/>
    <col min="9" max="9" width="14.44140625" style="75" bestFit="1" customWidth="1"/>
    <col min="10" max="10" width="10.33203125" style="48" bestFit="1" customWidth="1"/>
    <col min="11" max="16384" width="9.109375" style="48"/>
  </cols>
  <sheetData>
    <row r="1" spans="1:10" ht="14.4" x14ac:dyDescent="0.3">
      <c r="A1" s="121" t="s">
        <v>163</v>
      </c>
      <c r="B1" s="122" t="s">
        <v>270</v>
      </c>
      <c r="C1"/>
      <c r="D1"/>
      <c r="E1"/>
      <c r="F1"/>
      <c r="G1"/>
      <c r="H1"/>
    </row>
    <row r="2" spans="1:10" ht="14.4" x14ac:dyDescent="0.3">
      <c r="A2" s="121" t="s">
        <v>134</v>
      </c>
      <c r="B2" s="122" t="s">
        <v>267</v>
      </c>
      <c r="C2"/>
      <c r="D2"/>
      <c r="E2"/>
      <c r="F2"/>
      <c r="G2"/>
      <c r="H2"/>
    </row>
    <row r="3" spans="1:10" ht="14.4" x14ac:dyDescent="0.3">
      <c r="A3"/>
      <c r="B3"/>
      <c r="C3"/>
      <c r="D3"/>
      <c r="E3"/>
      <c r="F3"/>
      <c r="G3"/>
      <c r="H3"/>
    </row>
    <row r="4" spans="1:10" x14ac:dyDescent="0.25">
      <c r="A4" s="121" t="s">
        <v>206</v>
      </c>
      <c r="B4" s="122" t="s">
        <v>131</v>
      </c>
      <c r="C4" s="122" t="s">
        <v>240</v>
      </c>
      <c r="D4" s="122" t="s">
        <v>162</v>
      </c>
      <c r="E4" s="122" t="s">
        <v>130</v>
      </c>
      <c r="F4" s="122" t="s">
        <v>132</v>
      </c>
      <c r="G4" s="122" t="s">
        <v>179</v>
      </c>
      <c r="H4" s="122" t="s">
        <v>180</v>
      </c>
    </row>
    <row r="5" spans="1:10" x14ac:dyDescent="0.25">
      <c r="A5" s="123" t="s">
        <v>269</v>
      </c>
      <c r="B5" s="124">
        <v>179.77528089887642</v>
      </c>
      <c r="C5" s="124">
        <v>9150312.5</v>
      </c>
      <c r="D5" s="124">
        <v>3390.2668706341119</v>
      </c>
      <c r="E5" s="124">
        <v>1690819000</v>
      </c>
      <c r="F5" s="131">
        <v>626190.53801465302</v>
      </c>
      <c r="G5" s="124">
        <v>159.83237078651686</v>
      </c>
      <c r="H5" s="124">
        <v>19.942910112359552</v>
      </c>
      <c r="I5" s="75">
        <f>E5/B5</f>
        <v>9405180.6875</v>
      </c>
      <c r="J5" s="118">
        <f>F5/B5</f>
        <v>3483.1848677065072</v>
      </c>
    </row>
    <row r="6" spans="1:10" x14ac:dyDescent="0.25">
      <c r="A6" s="129" t="s">
        <v>195</v>
      </c>
      <c r="B6" s="124">
        <v>179.77528089887642</v>
      </c>
      <c r="C6" s="124">
        <v>9150312.5</v>
      </c>
      <c r="D6" s="124">
        <v>3390.2668706341119</v>
      </c>
      <c r="E6" s="124">
        <v>1690819000</v>
      </c>
      <c r="F6" s="131">
        <v>626190.53801465302</v>
      </c>
      <c r="G6" s="124">
        <v>159.83237078651686</v>
      </c>
      <c r="H6" s="124">
        <v>19.942910112359552</v>
      </c>
      <c r="I6" s="75">
        <f t="shared" ref="I6:I12" si="0">E6/B6</f>
        <v>9405180.6875</v>
      </c>
      <c r="J6" s="118">
        <f t="shared" ref="J6:J12" si="1">F6/B6</f>
        <v>3483.1848677065072</v>
      </c>
    </row>
    <row r="7" spans="1:10" x14ac:dyDescent="0.25">
      <c r="A7" s="130">
        <v>1720</v>
      </c>
      <c r="B7" s="124">
        <v>179.77528089887642</v>
      </c>
      <c r="C7" s="124">
        <v>9150312.5</v>
      </c>
      <c r="D7" s="124">
        <v>3390.2668706341119</v>
      </c>
      <c r="E7" s="124">
        <v>1690819000</v>
      </c>
      <c r="F7" s="131">
        <v>626190.53801465302</v>
      </c>
      <c r="G7" s="124">
        <v>159.83237078651686</v>
      </c>
      <c r="H7" s="124">
        <v>19.942910112359552</v>
      </c>
      <c r="I7" s="75">
        <f t="shared" si="0"/>
        <v>9405180.6875</v>
      </c>
      <c r="J7" s="118">
        <f t="shared" si="1"/>
        <v>3483.1848677065072</v>
      </c>
    </row>
    <row r="8" spans="1:10" x14ac:dyDescent="0.25">
      <c r="A8" s="123" t="s">
        <v>48</v>
      </c>
      <c r="B8" s="124">
        <v>1905.0090000000005</v>
      </c>
      <c r="C8" s="124">
        <v>2326782.5384615385</v>
      </c>
      <c r="D8" s="124">
        <v>887.91590088731141</v>
      </c>
      <c r="E8" s="124">
        <v>4609445846.6280003</v>
      </c>
      <c r="F8" s="131">
        <v>1749663.9037369022</v>
      </c>
      <c r="G8" s="124">
        <v>1558.7510000000004</v>
      </c>
      <c r="H8" s="124">
        <v>346.25799999999998</v>
      </c>
      <c r="I8" s="75">
        <f t="shared" si="0"/>
        <v>2419645.1810085932</v>
      </c>
      <c r="J8" s="118">
        <f t="shared" si="1"/>
        <v>918.45440296444883</v>
      </c>
    </row>
    <row r="9" spans="1:10" x14ac:dyDescent="0.25">
      <c r="A9" s="129" t="s">
        <v>200</v>
      </c>
      <c r="B9" s="124">
        <v>429.10399999999998</v>
      </c>
      <c r="C9" s="124">
        <v>1489038.4615384617</v>
      </c>
      <c r="D9" s="124">
        <v>506.78160727406248</v>
      </c>
      <c r="E9" s="124">
        <v>678767200</v>
      </c>
      <c r="F9" s="131">
        <v>231337.00085969252</v>
      </c>
      <c r="G9" s="124">
        <v>82.846000000000004</v>
      </c>
      <c r="H9" s="124">
        <v>346.25799999999998</v>
      </c>
      <c r="I9" s="75">
        <f t="shared" si="0"/>
        <v>1581824.452813304</v>
      </c>
      <c r="J9" s="118">
        <f t="shared" si="1"/>
        <v>539.11639336779081</v>
      </c>
    </row>
    <row r="10" spans="1:10" x14ac:dyDescent="0.25">
      <c r="A10" s="130">
        <v>1722</v>
      </c>
      <c r="B10" s="124">
        <v>429.10399999999998</v>
      </c>
      <c r="C10" s="124">
        <v>1489038.4615384617</v>
      </c>
      <c r="D10" s="124">
        <v>506.78160727406248</v>
      </c>
      <c r="E10" s="124">
        <v>678767200</v>
      </c>
      <c r="F10" s="131">
        <v>231337.00085969252</v>
      </c>
      <c r="G10" s="124">
        <v>82.846000000000004</v>
      </c>
      <c r="H10" s="124">
        <v>346.25799999999998</v>
      </c>
      <c r="I10" s="75">
        <f t="shared" si="0"/>
        <v>1581824.452813304</v>
      </c>
      <c r="J10" s="118">
        <f t="shared" si="1"/>
        <v>539.11639336779081</v>
      </c>
    </row>
    <row r="11" spans="1:10" x14ac:dyDescent="0.25">
      <c r="A11" s="129" t="s">
        <v>199</v>
      </c>
      <c r="B11" s="124">
        <v>1475.9050000000002</v>
      </c>
      <c r="C11" s="124">
        <v>2524363.6886792453</v>
      </c>
      <c r="D11" s="124">
        <v>977.80606447534115</v>
      </c>
      <c r="E11" s="124">
        <v>3930678646.6280003</v>
      </c>
      <c r="F11" s="131">
        <v>1518326.9028772097</v>
      </c>
      <c r="G11" s="124">
        <v>1475.9050000000002</v>
      </c>
      <c r="H11" s="124">
        <v>0</v>
      </c>
      <c r="I11" s="75">
        <f t="shared" si="0"/>
        <v>2663232.8277416229</v>
      </c>
      <c r="J11" s="118">
        <f t="shared" si="1"/>
        <v>1028.7429765989068</v>
      </c>
    </row>
    <row r="12" spans="1:10" x14ac:dyDescent="0.25">
      <c r="A12" s="130">
        <v>1675</v>
      </c>
      <c r="B12" s="124">
        <v>1475.9050000000002</v>
      </c>
      <c r="C12" s="124">
        <v>2524363.6886792453</v>
      </c>
      <c r="D12" s="124">
        <v>977.80606447534115</v>
      </c>
      <c r="E12" s="124">
        <v>3930678646.6280003</v>
      </c>
      <c r="F12" s="131">
        <v>1518326.9028772097</v>
      </c>
      <c r="G12" s="124">
        <v>1475.9050000000002</v>
      </c>
      <c r="H12" s="124">
        <v>0</v>
      </c>
      <c r="I12" s="75">
        <f t="shared" si="0"/>
        <v>2663232.8277416229</v>
      </c>
      <c r="J12" s="118">
        <f t="shared" si="1"/>
        <v>1028.7429765989068</v>
      </c>
    </row>
    <row r="13" spans="1:10" x14ac:dyDescent="0.25">
      <c r="A13" s="123" t="s">
        <v>268</v>
      </c>
      <c r="B13" s="124">
        <v>2155.3631460674155</v>
      </c>
      <c r="C13" s="124">
        <v>3747594.6684210529</v>
      </c>
      <c r="D13" s="124">
        <v>1451.8452257516365</v>
      </c>
      <c r="E13" s="124">
        <v>8186573016.3980007</v>
      </c>
      <c r="F13" s="131">
        <v>3170821.4900485137</v>
      </c>
      <c r="G13" s="124">
        <v>2183.1831460674157</v>
      </c>
      <c r="H13" s="124">
        <v>-27.820000000000046</v>
      </c>
    </row>
    <row r="14" spans="1:10" x14ac:dyDescent="0.25">
      <c r="A14" s="129" t="s">
        <v>186</v>
      </c>
      <c r="B14" s="124">
        <v>2155.3631460674155</v>
      </c>
      <c r="C14" s="124">
        <v>3747594.6684210529</v>
      </c>
      <c r="D14" s="124">
        <v>1451.8452257516365</v>
      </c>
      <c r="E14" s="124">
        <v>8186573016.3980007</v>
      </c>
      <c r="F14" s="131">
        <v>3170821.4900485137</v>
      </c>
      <c r="G14" s="124">
        <v>2183.1831460674157</v>
      </c>
      <c r="H14" s="124">
        <v>-27.820000000000046</v>
      </c>
    </row>
    <row r="15" spans="1:10" x14ac:dyDescent="0.25">
      <c r="A15" s="130">
        <v>1659</v>
      </c>
      <c r="B15" s="124">
        <v>2155.3631460674155</v>
      </c>
      <c r="C15" s="124">
        <v>3747594.6684210529</v>
      </c>
      <c r="D15" s="124">
        <v>1451.8452257516365</v>
      </c>
      <c r="E15" s="124">
        <v>8186573016.3980007</v>
      </c>
      <c r="F15" s="131">
        <v>3170821.4900485137</v>
      </c>
      <c r="G15" s="124">
        <v>2183.1831460674157</v>
      </c>
      <c r="H15" s="124">
        <v>-27.820000000000046</v>
      </c>
    </row>
    <row r="16" spans="1:10" x14ac:dyDescent="0.25">
      <c r="A16" s="123" t="s">
        <v>129</v>
      </c>
      <c r="B16" s="124">
        <v>4240.1474269662922</v>
      </c>
      <c r="C16" s="124">
        <v>2796637.9187194309</v>
      </c>
      <c r="D16" s="124">
        <v>1069.6425958227535</v>
      </c>
      <c r="E16" s="124">
        <v>14486837863.026005</v>
      </c>
      <c r="F16" s="131">
        <v>5546675.9318000693</v>
      </c>
      <c r="G16" s="124">
        <v>3901.7665168539329</v>
      </c>
      <c r="H16" s="124">
        <v>338.38091011235952</v>
      </c>
    </row>
    <row r="17" spans="1:8" ht="14.4" x14ac:dyDescent="0.3">
      <c r="A17"/>
      <c r="B17"/>
      <c r="C17"/>
      <c r="D17"/>
      <c r="E17"/>
      <c r="F17"/>
      <c r="G17"/>
      <c r="H17"/>
    </row>
    <row r="18" spans="1:8" ht="14.4" x14ac:dyDescent="0.3">
      <c r="A18"/>
      <c r="B18"/>
      <c r="C18"/>
      <c r="D18"/>
      <c r="E18"/>
      <c r="F18"/>
      <c r="G18"/>
      <c r="H18"/>
    </row>
    <row r="19" spans="1:8" ht="14.4" x14ac:dyDescent="0.3">
      <c r="A19"/>
      <c r="B19"/>
      <c r="C19"/>
      <c r="D19"/>
      <c r="E19"/>
      <c r="F19"/>
      <c r="G19"/>
      <c r="H19"/>
    </row>
    <row r="20" spans="1:8" ht="14.4" x14ac:dyDescent="0.3">
      <c r="A20"/>
      <c r="B20"/>
      <c r="C20"/>
      <c r="D20"/>
      <c r="E20"/>
      <c r="F20"/>
      <c r="G20"/>
      <c r="H20"/>
    </row>
    <row r="21" spans="1:8" ht="14.4" x14ac:dyDescent="0.3">
      <c r="A21"/>
      <c r="B21"/>
      <c r="C21"/>
      <c r="D21"/>
      <c r="E21"/>
      <c r="F21"/>
      <c r="G21"/>
      <c r="H21"/>
    </row>
    <row r="22" spans="1:8" ht="14.4" x14ac:dyDescent="0.3">
      <c r="A22"/>
      <c r="B22"/>
      <c r="C22"/>
      <c r="D22"/>
      <c r="E22"/>
      <c r="F22"/>
      <c r="G22"/>
      <c r="H22"/>
    </row>
    <row r="23" spans="1:8" ht="14.4" x14ac:dyDescent="0.3">
      <c r="A23"/>
      <c r="B23"/>
      <c r="C23"/>
      <c r="D23"/>
      <c r="E23"/>
      <c r="F23"/>
      <c r="G23"/>
      <c r="H23"/>
    </row>
    <row r="24" spans="1:8" ht="14.4" x14ac:dyDescent="0.3">
      <c r="A24"/>
      <c r="B24"/>
      <c r="C24"/>
      <c r="D24"/>
      <c r="E24"/>
      <c r="F24"/>
      <c r="G24"/>
      <c r="H24"/>
    </row>
    <row r="25" spans="1:8" ht="14.4" x14ac:dyDescent="0.3">
      <c r="A25"/>
      <c r="B25"/>
      <c r="C25"/>
      <c r="D25"/>
      <c r="E25"/>
      <c r="F25"/>
      <c r="G25"/>
      <c r="H25"/>
    </row>
    <row r="26" spans="1:8" ht="14.4" x14ac:dyDescent="0.3">
      <c r="A26"/>
      <c r="B26"/>
      <c r="C26"/>
      <c r="D26"/>
      <c r="E26"/>
      <c r="F26"/>
      <c r="G26"/>
      <c r="H26"/>
    </row>
    <row r="27" spans="1:8" ht="14.4" x14ac:dyDescent="0.3">
      <c r="A27"/>
      <c r="B27"/>
      <c r="C27"/>
      <c r="D27"/>
      <c r="E27"/>
      <c r="F27"/>
      <c r="G27"/>
      <c r="H27"/>
    </row>
    <row r="28" spans="1:8" ht="14.4" x14ac:dyDescent="0.3">
      <c r="A28"/>
      <c r="B28"/>
      <c r="C28"/>
      <c r="D28"/>
      <c r="E28"/>
      <c r="F28"/>
      <c r="G28"/>
      <c r="H28"/>
    </row>
    <row r="29" spans="1:8" ht="14.4" x14ac:dyDescent="0.3">
      <c r="A29"/>
      <c r="B29"/>
      <c r="C29"/>
      <c r="D29"/>
      <c r="E29"/>
      <c r="F29"/>
      <c r="G29"/>
      <c r="H29"/>
    </row>
    <row r="30" spans="1:8" ht="14.4" x14ac:dyDescent="0.3">
      <c r="A30"/>
      <c r="B30"/>
      <c r="C30"/>
      <c r="D30"/>
      <c r="E30"/>
      <c r="F30"/>
      <c r="G30"/>
      <c r="H30"/>
    </row>
    <row r="31" spans="1:8" ht="14.4" x14ac:dyDescent="0.3">
      <c r="A31"/>
      <c r="B31"/>
      <c r="C31"/>
      <c r="D31"/>
      <c r="E31"/>
      <c r="F31"/>
      <c r="G31"/>
      <c r="H31"/>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21"/>
  <sheetViews>
    <sheetView showGridLines="0" workbookViewId="0">
      <selection activeCell="B26" sqref="B26"/>
    </sheetView>
  </sheetViews>
  <sheetFormatPr defaultRowHeight="14.4" x14ac:dyDescent="0.3"/>
  <cols>
    <col min="1" max="1" width="22.109375" bestFit="1" customWidth="1"/>
    <col min="2" max="2" width="23.6640625" bestFit="1" customWidth="1"/>
    <col min="3" max="3" width="24.109375" bestFit="1" customWidth="1"/>
    <col min="4" max="4" width="19.88671875" bestFit="1" customWidth="1"/>
    <col min="5" max="5" width="18" bestFit="1" customWidth="1"/>
    <col min="6" max="6" width="20.6640625" bestFit="1" customWidth="1"/>
    <col min="7" max="7" width="14.6640625" style="10" bestFit="1" customWidth="1"/>
  </cols>
  <sheetData>
    <row r="1" spans="1:6" x14ac:dyDescent="0.3">
      <c r="A1" s="8" t="s">
        <v>206</v>
      </c>
      <c r="B1" t="s">
        <v>131</v>
      </c>
      <c r="C1" t="s">
        <v>240</v>
      </c>
      <c r="D1" t="s">
        <v>179</v>
      </c>
      <c r="E1" t="s">
        <v>180</v>
      </c>
      <c r="F1" t="s">
        <v>130</v>
      </c>
    </row>
    <row r="2" spans="1:6" x14ac:dyDescent="0.3">
      <c r="A2" s="23" t="s">
        <v>197</v>
      </c>
      <c r="B2" s="9">
        <v>216.62921348314609</v>
      </c>
      <c r="C2" s="9">
        <v>1290500</v>
      </c>
      <c r="D2" s="9">
        <v>216.48853932584268</v>
      </c>
      <c r="E2" s="9">
        <v>0.14067415730340826</v>
      </c>
      <c r="F2" s="9">
        <v>281942921.34831458</v>
      </c>
    </row>
    <row r="3" spans="1:6" x14ac:dyDescent="0.3">
      <c r="A3" s="24">
        <v>1542</v>
      </c>
      <c r="B3" s="9">
        <v>216.62921348314609</v>
      </c>
      <c r="C3" s="9">
        <v>1290500</v>
      </c>
      <c r="D3" s="9">
        <v>216.48853932584268</v>
      </c>
      <c r="E3" s="9">
        <v>0.14067415730340826</v>
      </c>
      <c r="F3" s="9">
        <v>281942921.34831458</v>
      </c>
    </row>
    <row r="4" spans="1:6" x14ac:dyDescent="0.3">
      <c r="A4" s="23" t="s">
        <v>189</v>
      </c>
      <c r="B4" s="9">
        <v>1390.8601348314605</v>
      </c>
      <c r="C4" s="9">
        <v>1476648.8517475505</v>
      </c>
      <c r="D4" s="9">
        <v>1390.8601348314605</v>
      </c>
      <c r="E4" s="9">
        <v>0</v>
      </c>
      <c r="F4" s="9">
        <v>2003788804.5916827</v>
      </c>
    </row>
    <row r="5" spans="1:6" x14ac:dyDescent="0.3">
      <c r="A5" s="24">
        <v>1483</v>
      </c>
      <c r="B5" s="9">
        <v>1390.8601348314605</v>
      </c>
      <c r="C5" s="9">
        <v>1476648.8517475505</v>
      </c>
      <c r="D5" s="9">
        <v>1390.8601348314605</v>
      </c>
      <c r="E5" s="9">
        <v>0</v>
      </c>
      <c r="F5" s="9">
        <v>2003788804.5916827</v>
      </c>
    </row>
    <row r="6" spans="1:6" x14ac:dyDescent="0.3">
      <c r="A6" s="23" t="s">
        <v>213</v>
      </c>
      <c r="B6" s="9">
        <v>1392.7429662921347</v>
      </c>
      <c r="C6" s="9">
        <v>1958800.8952199004</v>
      </c>
      <c r="D6" s="9">
        <v>1392.7429662921347</v>
      </c>
      <c r="E6" s="9">
        <v>0</v>
      </c>
      <c r="F6" s="9">
        <v>2814037863.0658913</v>
      </c>
    </row>
    <row r="7" spans="1:6" x14ac:dyDescent="0.3">
      <c r="A7" s="24">
        <v>1487</v>
      </c>
      <c r="B7" s="9">
        <v>650.44195505617972</v>
      </c>
      <c r="C7" s="9">
        <v>1534987.7523475948</v>
      </c>
      <c r="D7" s="9">
        <v>650.44195505617972</v>
      </c>
      <c r="E7" s="9">
        <v>0</v>
      </c>
      <c r="F7" s="9">
        <v>974669548.14922464</v>
      </c>
    </row>
    <row r="8" spans="1:6" x14ac:dyDescent="0.3">
      <c r="A8" s="24">
        <v>1562</v>
      </c>
      <c r="B8" s="9">
        <v>742.30101123595523</v>
      </c>
      <c r="C8" s="9">
        <v>2467376.666666667</v>
      </c>
      <c r="D8" s="9">
        <v>742.301011235955</v>
      </c>
      <c r="E8" s="9">
        <v>0</v>
      </c>
      <c r="F8" s="9">
        <v>1839368314.9166667</v>
      </c>
    </row>
    <row r="9" spans="1:6" x14ac:dyDescent="0.3">
      <c r="A9" s="23" t="s">
        <v>193</v>
      </c>
      <c r="B9" s="9">
        <v>1958.7053206930964</v>
      </c>
      <c r="C9" s="9">
        <v>587257.08513708517</v>
      </c>
      <c r="D9" s="9">
        <v>1978.1877755601924</v>
      </c>
      <c r="E9" s="9">
        <v>-19.482454867096074</v>
      </c>
      <c r="F9" s="9">
        <v>1273095635</v>
      </c>
    </row>
    <row r="10" spans="1:6" x14ac:dyDescent="0.3">
      <c r="A10" s="24">
        <v>1544</v>
      </c>
      <c r="B10" s="9">
        <v>1958.7053206930964</v>
      </c>
      <c r="C10" s="9">
        <v>587257.08513708517</v>
      </c>
      <c r="D10" s="9">
        <v>1978.1877755601924</v>
      </c>
      <c r="E10" s="9">
        <v>-19.482454867096074</v>
      </c>
      <c r="F10" s="9">
        <v>1273095635</v>
      </c>
    </row>
    <row r="11" spans="1:6" x14ac:dyDescent="0.3">
      <c r="A11" s="23" t="s">
        <v>188</v>
      </c>
      <c r="B11" s="9">
        <v>878.8859550561798</v>
      </c>
      <c r="C11" s="9">
        <v>1521900</v>
      </c>
      <c r="D11" s="9">
        <v>870.49292134831467</v>
      </c>
      <c r="E11" s="9">
        <v>8.3930337078651291</v>
      </c>
      <c r="F11" s="9">
        <v>1332795841.25</v>
      </c>
    </row>
    <row r="12" spans="1:6" x14ac:dyDescent="0.3">
      <c r="A12" s="24">
        <v>1480</v>
      </c>
      <c r="B12" s="9">
        <v>878.8859550561798</v>
      </c>
      <c r="C12" s="9">
        <v>1521900</v>
      </c>
      <c r="D12" s="9">
        <v>870.49292134831467</v>
      </c>
      <c r="E12" s="9">
        <v>8.3930337078651291</v>
      </c>
      <c r="F12" s="9">
        <v>1332795841.25</v>
      </c>
    </row>
    <row r="13" spans="1:6" x14ac:dyDescent="0.3">
      <c r="A13" s="23" t="s">
        <v>199</v>
      </c>
      <c r="B13" s="9">
        <v>2513.4520000000002</v>
      </c>
      <c r="C13" s="9">
        <v>1811928.9023529412</v>
      </c>
      <c r="D13" s="9">
        <v>2475.6424999999999</v>
      </c>
      <c r="E13" s="9">
        <v>37.80950000000027</v>
      </c>
      <c r="F13" s="9">
        <v>4606681981</v>
      </c>
    </row>
    <row r="14" spans="1:6" x14ac:dyDescent="0.3">
      <c r="A14" s="24">
        <v>1516</v>
      </c>
      <c r="B14" s="9">
        <v>1900</v>
      </c>
      <c r="C14" s="9">
        <v>1686753.18</v>
      </c>
      <c r="D14" s="9">
        <v>1900</v>
      </c>
      <c r="E14" s="9">
        <v>0</v>
      </c>
      <c r="F14" s="9">
        <v>3274152567.5</v>
      </c>
    </row>
    <row r="15" spans="1:6" x14ac:dyDescent="0.3">
      <c r="A15" s="24">
        <v>1568</v>
      </c>
      <c r="B15" s="9">
        <v>613.452</v>
      </c>
      <c r="C15" s="9">
        <v>2218750</v>
      </c>
      <c r="D15" s="9">
        <v>575.6424999999997</v>
      </c>
      <c r="E15" s="9">
        <v>37.80950000000027</v>
      </c>
      <c r="F15" s="9">
        <v>1332529413.5</v>
      </c>
    </row>
    <row r="16" spans="1:6" x14ac:dyDescent="0.3">
      <c r="A16" s="23" t="s">
        <v>262</v>
      </c>
      <c r="B16" s="9">
        <v>4709.2568539325848</v>
      </c>
      <c r="C16" s="9">
        <v>1743341.0230351598</v>
      </c>
      <c r="D16" s="9">
        <v>4668.5142471910121</v>
      </c>
      <c r="E16" s="9">
        <v>40.742606741572374</v>
      </c>
      <c r="F16" s="9">
        <v>8033717478.2146549</v>
      </c>
    </row>
    <row r="17" spans="1:6" x14ac:dyDescent="0.3">
      <c r="A17" s="24">
        <v>1482</v>
      </c>
      <c r="B17" s="9">
        <v>3854.1365393258425</v>
      </c>
      <c r="C17" s="9">
        <v>1586228.9343785387</v>
      </c>
      <c r="D17" s="9">
        <v>3814.8130337078655</v>
      </c>
      <c r="E17" s="9">
        <v>39.323505617976863</v>
      </c>
      <c r="F17" s="9">
        <v>6243611239.0146551</v>
      </c>
    </row>
    <row r="18" spans="1:6" x14ac:dyDescent="0.3">
      <c r="A18" s="24">
        <v>1549</v>
      </c>
      <c r="B18" s="9">
        <v>674.83053932584266</v>
      </c>
      <c r="C18" s="9">
        <v>1840075</v>
      </c>
      <c r="D18" s="9">
        <v>674.83053932584266</v>
      </c>
      <c r="E18" s="9">
        <v>0</v>
      </c>
      <c r="F18" s="9">
        <v>1334219156.45</v>
      </c>
    </row>
    <row r="19" spans="1:6" x14ac:dyDescent="0.3">
      <c r="A19" s="24">
        <v>1563</v>
      </c>
      <c r="B19" s="9">
        <v>90.562134831460682</v>
      </c>
      <c r="C19" s="9">
        <v>2503125</v>
      </c>
      <c r="D19" s="9">
        <v>90.562134831460682</v>
      </c>
      <c r="E19" s="9">
        <v>0</v>
      </c>
      <c r="F19" s="9">
        <v>227494346.75</v>
      </c>
    </row>
    <row r="20" spans="1:6" x14ac:dyDescent="0.3">
      <c r="A20" s="24">
        <v>1565</v>
      </c>
      <c r="B20" s="9">
        <v>89.727640449438212</v>
      </c>
      <c r="C20" s="9">
        <v>2536500</v>
      </c>
      <c r="D20" s="9">
        <v>88.308539325842702</v>
      </c>
      <c r="E20" s="9">
        <v>1.4191011235955102</v>
      </c>
      <c r="F20" s="9">
        <v>228392736</v>
      </c>
    </row>
    <row r="21" spans="1:6" x14ac:dyDescent="0.3">
      <c r="A21" s="23" t="s">
        <v>129</v>
      </c>
      <c r="B21" s="9">
        <v>13060.532444288599</v>
      </c>
      <c r="C21" s="9">
        <v>1574102.1254410136</v>
      </c>
      <c r="D21" s="9">
        <v>12992.929084548954</v>
      </c>
      <c r="E21" s="9">
        <v>67.6033597396451</v>
      </c>
      <c r="F21" s="9">
        <v>20346060524.470547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C2:I9"/>
  <sheetViews>
    <sheetView workbookViewId="0">
      <selection activeCell="I19" sqref="I19"/>
    </sheetView>
  </sheetViews>
  <sheetFormatPr defaultRowHeight="14.4" x14ac:dyDescent="0.3"/>
  <cols>
    <col min="3" max="3" width="20" bestFit="1" customWidth="1"/>
    <col min="4" max="4" width="10" bestFit="1" customWidth="1"/>
    <col min="5" max="5" width="12" bestFit="1" customWidth="1"/>
    <col min="6" max="6" width="9.33203125" bestFit="1" customWidth="1"/>
    <col min="7" max="8" width="14" bestFit="1" customWidth="1"/>
    <col min="9" max="9" width="9.33203125" bestFit="1" customWidth="1"/>
  </cols>
  <sheetData>
    <row r="2" spans="3:9" ht="15" thickBot="1" x14ac:dyDescent="0.35"/>
    <row r="3" spans="3:9" ht="15" thickBot="1" x14ac:dyDescent="0.35">
      <c r="C3" s="34" t="s">
        <v>216</v>
      </c>
      <c r="D3" s="35" t="s">
        <v>217</v>
      </c>
      <c r="E3" s="35" t="s">
        <v>218</v>
      </c>
      <c r="F3" s="35" t="s">
        <v>219</v>
      </c>
      <c r="G3" s="35" t="s">
        <v>220</v>
      </c>
      <c r="H3" s="35" t="s">
        <v>221</v>
      </c>
      <c r="I3" s="35" t="s">
        <v>219</v>
      </c>
    </row>
    <row r="4" spans="3:9" ht="15" thickBot="1" x14ac:dyDescent="0.35">
      <c r="C4" s="36" t="s">
        <v>226</v>
      </c>
      <c r="D4" s="46">
        <v>55963.893749175004</v>
      </c>
      <c r="E4" s="46" t="e">
        <f>GETPIVOTDATA("Sum of Volume MT/Head",'Summary Report'!#REF!)</f>
        <v>#REF!</v>
      </c>
      <c r="F4" s="41" t="e">
        <f t="shared" ref="F4:F9" si="0">(E4-D4)/D4</f>
        <v>#REF!</v>
      </c>
      <c r="G4" s="37">
        <v>40520909.365148641</v>
      </c>
      <c r="H4" s="38" t="e">
        <f>GETPIVOTDATA("Sum of Total Cost USD",'Summary Report'!#REF!)</f>
        <v>#REF!</v>
      </c>
      <c r="I4" s="41" t="e">
        <f t="shared" ref="I4:I9" si="1">(H4-G4)/G4</f>
        <v>#REF!</v>
      </c>
    </row>
    <row r="5" spans="3:9" ht="15" thickBot="1" x14ac:dyDescent="0.35">
      <c r="C5" s="39" t="s">
        <v>222</v>
      </c>
      <c r="D5" s="40">
        <v>17059.920657302922</v>
      </c>
      <c r="E5" s="40" t="e">
        <f>GETPIVOTDATA("Sum of Volume MT/Head",'Summary Report'!#REF!,"Commodity Group","Sesame Catogery")</f>
        <v>#REF!</v>
      </c>
      <c r="F5" s="41" t="e">
        <f t="shared" si="0"/>
        <v>#REF!</v>
      </c>
      <c r="G5" s="42">
        <v>18726452.537964609</v>
      </c>
      <c r="H5" s="43" t="e">
        <f>GETPIVOTDATA("Sum of Total Cost USD",'Summary Report'!#REF!,"Commodity Group","Sesame Catogery")</f>
        <v>#REF!</v>
      </c>
      <c r="I5" s="41" t="e">
        <f t="shared" si="1"/>
        <v>#REF!</v>
      </c>
    </row>
    <row r="6" spans="3:9" ht="15" thickBot="1" x14ac:dyDescent="0.35">
      <c r="C6" s="39" t="s">
        <v>223</v>
      </c>
      <c r="D6" s="40">
        <v>9881.1394600000021</v>
      </c>
      <c r="E6" s="40" t="e">
        <f>GETPIVOTDATA("Sum of Volume MT/Head",'Summary Report'!#REF!,"Commodity Group","Peanut Catogery")</f>
        <v>#REF!</v>
      </c>
      <c r="F6" s="47" t="e">
        <f t="shared" si="0"/>
        <v>#REF!</v>
      </c>
      <c r="G6" s="42">
        <v>6547049.7202347741</v>
      </c>
      <c r="H6" s="43" t="e">
        <f>GETPIVOTDATA("Sum of Total Cost USD",'Summary Report'!#REF!,"Commodity Group","Peanut Catogery")</f>
        <v>#REF!</v>
      </c>
      <c r="I6" s="47" t="e">
        <f t="shared" si="1"/>
        <v>#REF!</v>
      </c>
    </row>
    <row r="7" spans="3:9" ht="15" thickBot="1" x14ac:dyDescent="0.35">
      <c r="C7" s="39" t="s">
        <v>224</v>
      </c>
      <c r="D7" s="40">
        <v>10962.437172321515</v>
      </c>
      <c r="E7" s="40" t="e">
        <f>GETPIVOTDATA("Sum of Volume MT/Head",'Summary Report'!#REF!,"Commodity Group","Cotton Catogery")</f>
        <v>#REF!</v>
      </c>
      <c r="F7" s="41" t="e">
        <f t="shared" si="0"/>
        <v>#REF!</v>
      </c>
      <c r="G7" s="42">
        <v>10685662.34228196</v>
      </c>
      <c r="H7" s="43" t="e">
        <f>GETPIVOTDATA("Sum of Total Cost USD",'Summary Report'!#REF!,"Commodity Group","Cotton Catogery")</f>
        <v>#REF!</v>
      </c>
      <c r="I7" s="41" t="e">
        <f t="shared" si="1"/>
        <v>#REF!</v>
      </c>
    </row>
    <row r="8" spans="3:9" ht="15" thickBot="1" x14ac:dyDescent="0.35">
      <c r="C8" s="39" t="s">
        <v>54</v>
      </c>
      <c r="D8" s="40">
        <v>16398.028000000002</v>
      </c>
      <c r="E8" s="44" t="e">
        <f>GETPIVOTDATA("Sum of Volume MT/Head",'Summary Report'!#REF!,"Commodity Group","Sorghum")</f>
        <v>#REF!</v>
      </c>
      <c r="F8" s="41" t="e">
        <f t="shared" si="0"/>
        <v>#REF!</v>
      </c>
      <c r="G8" s="42">
        <v>3784877.633757364</v>
      </c>
      <c r="H8" s="43" t="e">
        <f>GETPIVOTDATA("Sum of Total Cost USD",'Summary Report'!#REF!,"Commodity Group","Sorghum")</f>
        <v>#REF!</v>
      </c>
      <c r="I8" s="41" t="e">
        <f t="shared" si="1"/>
        <v>#REF!</v>
      </c>
    </row>
    <row r="9" spans="3:9" ht="15" thickBot="1" x14ac:dyDescent="0.35">
      <c r="C9" s="36" t="s">
        <v>225</v>
      </c>
      <c r="D9" s="45">
        <f>SUM(D5:D8)</f>
        <v>54301.525289624449</v>
      </c>
      <c r="E9" s="45" t="e">
        <f>SUM(E5:E8)</f>
        <v>#REF!</v>
      </c>
      <c r="F9" s="41" t="e">
        <f t="shared" si="0"/>
        <v>#REF!</v>
      </c>
      <c r="G9" s="45">
        <f>SUM(G5:G8)</f>
        <v>39744042.234238714</v>
      </c>
      <c r="H9" s="45" t="e">
        <f>SUM(H5:H8)</f>
        <v>#REF!</v>
      </c>
      <c r="I9" s="41" t="e">
        <f t="shared" si="1"/>
        <v>#REF!</v>
      </c>
    </row>
  </sheetData>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Drop Downs</vt:lpstr>
      <vt:lpstr>Analysis Sheet</vt:lpstr>
      <vt:lpstr>Analysis Sheet 2</vt:lpstr>
      <vt:lpstr>Dashboard</vt:lpstr>
      <vt:lpstr>Conversion</vt:lpstr>
      <vt:lpstr>Payments Details Master</vt:lpstr>
      <vt:lpstr>Purchase Details Master</vt:lpstr>
      <vt:lpstr>Sheet2</vt:lpstr>
      <vt:lpstr>Agents Accounts</vt:lpstr>
      <vt:lpstr>Summary Report</vt:lpstr>
      <vt:lpstr>PO Summary</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Mahmoud Magdi Elhag</dc:creator>
  <cp:lastModifiedBy>Osama Burhan</cp:lastModifiedBy>
  <cp:lastPrinted>2023-01-12T10:24:08Z</cp:lastPrinted>
  <dcterms:created xsi:type="dcterms:W3CDTF">2015-06-05T18:17:20Z</dcterms:created>
  <dcterms:modified xsi:type="dcterms:W3CDTF">2026-08-05T07:57:47Z</dcterms:modified>
</cp:coreProperties>
</file>